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e5e46493a5c4e481/Scholarship/Analysis/Modelling/IO Model and AI Impact/"/>
    </mc:Choice>
  </mc:AlternateContent>
  <xr:revisionPtr revIDLastSave="7" documentId="8_{79267D8F-5005-4CF8-BECA-84DB1A38F15F}" xr6:coauthVersionLast="47" xr6:coauthVersionMax="47" xr10:uidLastSave="{9F1376BE-AC0A-4906-8AFB-21462A779F6A}"/>
  <bookViews>
    <workbookView xWindow="43080" yWindow="5370" windowWidth="38640" windowHeight="21120" tabRatio="740" firstSheet="1" activeTab="10" xr2:uid="{00000000-000D-0000-FFFF-FFFF00000000}"/>
  </bookViews>
  <sheets>
    <sheet name="Scenario Parameters" sheetId="1" r:id="rId1"/>
    <sheet name="Results" sheetId="2" r:id="rId2"/>
    <sheet name="Industry Divisions" sheetId="3" r:id="rId3"/>
    <sheet name="Industries" sheetId="4" r:id="rId4"/>
    <sheet name="Income Distribution" sheetId="5" r:id="rId5"/>
    <sheet name="Base Table 5" sheetId="6" r:id="rId6"/>
    <sheet name="Base Table 5 - modified" sheetId="7" r:id="rId7"/>
    <sheet name="A Matrix" sheetId="8" r:id="rId8"/>
    <sheet name="Leontief L" sheetId="9" r:id="rId9"/>
    <sheet name="Price L_T" sheetId="10" r:id="rId10"/>
    <sheet name="Projection Engine" sheetId="11" r:id="rId11"/>
    <sheet name="Projected Table 5" sheetId="12" r:id="rId12"/>
    <sheet name="Employment" sheetId="13" r:id="rId13"/>
    <sheet name="Group Summary" sheetId="14" r:id="rId14"/>
  </sheets>
  <externalReferences>
    <externalReference r:id="rId15"/>
  </externalReferences>
  <definedNames>
    <definedName name="NamePubTextLoc">[1]Setup!$E$18</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2" i="1" l="1"/>
  <c r="EA143" i="12"/>
  <c r="EA144" i="12"/>
  <c r="EA145" i="12"/>
  <c r="EA146" i="12"/>
  <c r="DX142" i="12"/>
  <c r="DX143" i="12"/>
  <c r="DX144" i="12"/>
  <c r="DX145" i="12"/>
  <c r="DX146" i="12"/>
  <c r="DX141" i="12"/>
  <c r="C88" i="1"/>
  <c r="C89" i="1" s="1"/>
  <c r="AI121" i="11"/>
  <c r="AI120" i="11"/>
  <c r="EA142" i="12"/>
  <c r="EA141" i="12"/>
  <c r="Y121" i="11" l="1"/>
  <c r="Y120" i="11"/>
  <c r="N43" i="14"/>
  <c r="M43" i="14"/>
  <c r="L43" i="14"/>
  <c r="I43" i="14"/>
  <c r="K43" i="14" s="1"/>
  <c r="F43" i="14"/>
  <c r="H43" i="14" s="1"/>
  <c r="C43" i="14"/>
  <c r="E43" i="14" s="1"/>
  <c r="N42" i="14"/>
  <c r="M42" i="14"/>
  <c r="L42" i="14"/>
  <c r="I42" i="14"/>
  <c r="K42" i="14" s="1"/>
  <c r="F42" i="14"/>
  <c r="H42" i="14" s="1"/>
  <c r="C42" i="14"/>
  <c r="E42" i="14" s="1"/>
  <c r="DX133" i="12"/>
  <c r="DX128" i="12"/>
  <c r="DP128" i="12"/>
  <c r="DY128" i="12" s="1"/>
  <c r="DX127" i="12"/>
  <c r="DX125" i="12"/>
  <c r="DX124" i="12"/>
  <c r="EC120" i="12"/>
  <c r="DP120" i="12"/>
  <c r="EC119" i="12"/>
  <c r="DP119" i="12"/>
  <c r="A118" i="12"/>
  <c r="A117" i="12"/>
  <c r="A116" i="12"/>
  <c r="A115" i="12"/>
  <c r="A114" i="12"/>
  <c r="A113" i="12"/>
  <c r="A112" i="12"/>
  <c r="A111" i="12"/>
  <c r="A110" i="12"/>
  <c r="A109" i="12"/>
  <c r="A108" i="12"/>
  <c r="A107" i="12"/>
  <c r="A106" i="12"/>
  <c r="A105" i="12"/>
  <c r="A104" i="12"/>
  <c r="A103" i="12"/>
  <c r="A102" i="12"/>
  <c r="A101" i="12"/>
  <c r="A100" i="12"/>
  <c r="A99" i="12"/>
  <c r="A98" i="12"/>
  <c r="A97" i="12"/>
  <c r="A96" i="12"/>
  <c r="A95" i="12"/>
  <c r="A94" i="12"/>
  <c r="A93" i="12"/>
  <c r="A92" i="12"/>
  <c r="A91" i="12"/>
  <c r="A90" i="12"/>
  <c r="A89" i="12"/>
  <c r="A88" i="12"/>
  <c r="A87" i="12"/>
  <c r="A86" i="12"/>
  <c r="A85" i="12"/>
  <c r="A84" i="12"/>
  <c r="A83" i="12"/>
  <c r="A82" i="12"/>
  <c r="A81" i="12"/>
  <c r="A80" i="12"/>
  <c r="A79" i="12"/>
  <c r="A78" i="12"/>
  <c r="A77" i="12"/>
  <c r="A76" i="12"/>
  <c r="A75" i="12"/>
  <c r="A74" i="12"/>
  <c r="A73" i="12"/>
  <c r="A72" i="12"/>
  <c r="A71" i="12"/>
  <c r="A70" i="12"/>
  <c r="A69" i="12"/>
  <c r="A68" i="12"/>
  <c r="A67" i="12"/>
  <c r="A66" i="12"/>
  <c r="A65" i="12"/>
  <c r="A64" i="12"/>
  <c r="A63" i="12"/>
  <c r="A62" i="12"/>
  <c r="A61" i="12"/>
  <c r="A60" i="12"/>
  <c r="A59" i="12"/>
  <c r="A58" i="12"/>
  <c r="A57" i="12"/>
  <c r="A56" i="12"/>
  <c r="A55" i="12"/>
  <c r="A54" i="12"/>
  <c r="A53" i="12"/>
  <c r="A52" i="12"/>
  <c r="A51" i="12"/>
  <c r="A50" i="12"/>
  <c r="A49" i="12"/>
  <c r="A48" i="12"/>
  <c r="A47" i="12"/>
  <c r="A46" i="12"/>
  <c r="A45" i="12"/>
  <c r="A44" i="12"/>
  <c r="A43" i="12"/>
  <c r="A42" i="12"/>
  <c r="A41" i="12"/>
  <c r="A40" i="12"/>
  <c r="A39" i="12"/>
  <c r="A38" i="12"/>
  <c r="A37" i="12"/>
  <c r="A36" i="12"/>
  <c r="A35" i="12"/>
  <c r="A34" i="12"/>
  <c r="A33" i="12"/>
  <c r="A32" i="12"/>
  <c r="A31" i="12"/>
  <c r="A30" i="12"/>
  <c r="A29" i="12"/>
  <c r="A28" i="12"/>
  <c r="A27" i="12"/>
  <c r="A26" i="12"/>
  <c r="A25" i="12"/>
  <c r="A24" i="12"/>
  <c r="A23" i="12"/>
  <c r="A22" i="12"/>
  <c r="A21" i="12"/>
  <c r="A20" i="12"/>
  <c r="A19" i="12"/>
  <c r="A18" i="12"/>
  <c r="A17" i="12"/>
  <c r="A16" i="12"/>
  <c r="A15" i="12"/>
  <c r="A14" i="12"/>
  <c r="A13" i="12"/>
  <c r="A12" i="12"/>
  <c r="A11" i="12"/>
  <c r="A10" i="12"/>
  <c r="A9" i="12"/>
  <c r="A8" i="12"/>
  <c r="A7" i="12"/>
  <c r="A6" i="12"/>
  <c r="A5" i="12"/>
  <c r="S121" i="11"/>
  <c r="D121" i="11"/>
  <c r="C121" i="11"/>
  <c r="B121" i="11"/>
  <c r="S120" i="11"/>
  <c r="D120" i="11"/>
  <c r="C120" i="11"/>
  <c r="B120" i="11"/>
  <c r="AT119" i="11"/>
  <c r="AS119" i="11"/>
  <c r="AQ119" i="11"/>
  <c r="AO119" i="11"/>
  <c r="AM119" i="11"/>
  <c r="AK119" i="11"/>
  <c r="R119" i="11"/>
  <c r="Q119" i="11"/>
  <c r="Y119" i="11" s="1"/>
  <c r="DV118" i="12" s="1"/>
  <c r="P119" i="11"/>
  <c r="O119" i="11"/>
  <c r="N119" i="11"/>
  <c r="M119" i="11"/>
  <c r="L119" i="11"/>
  <c r="D119" i="11"/>
  <c r="C119" i="11"/>
  <c r="B119" i="11"/>
  <c r="AT118" i="11"/>
  <c r="AS118" i="11"/>
  <c r="AQ118" i="11"/>
  <c r="AO118" i="11"/>
  <c r="AM118" i="11"/>
  <c r="AK118" i="11"/>
  <c r="F41" i="14" s="1"/>
  <c r="R118" i="11"/>
  <c r="Q118" i="11"/>
  <c r="Y118" i="11" s="1"/>
  <c r="DV117" i="12" s="1"/>
  <c r="P118" i="11"/>
  <c r="O118" i="11"/>
  <c r="N118" i="11"/>
  <c r="M118" i="11"/>
  <c r="L118" i="11"/>
  <c r="D118" i="11"/>
  <c r="C118" i="11"/>
  <c r="B118" i="11"/>
  <c r="AT117" i="11"/>
  <c r="AS117" i="11"/>
  <c r="AQ117" i="11"/>
  <c r="AO117" i="11"/>
  <c r="AM117" i="11"/>
  <c r="AK117" i="11"/>
  <c r="R117" i="11"/>
  <c r="Q117" i="11"/>
  <c r="Y117" i="11" s="1"/>
  <c r="DV116" i="12" s="1"/>
  <c r="P117" i="11"/>
  <c r="O117" i="11"/>
  <c r="N117" i="11"/>
  <c r="M117" i="11"/>
  <c r="L117" i="11"/>
  <c r="D117" i="11"/>
  <c r="C117" i="11"/>
  <c r="B117" i="11"/>
  <c r="AT116" i="11"/>
  <c r="AS116" i="11"/>
  <c r="AQ116" i="11"/>
  <c r="AO116" i="11"/>
  <c r="AM116" i="11"/>
  <c r="AK116" i="11"/>
  <c r="R116" i="11"/>
  <c r="Q116" i="11"/>
  <c r="Y116" i="11" s="1"/>
  <c r="DV115" i="12" s="1"/>
  <c r="P116" i="11"/>
  <c r="O116" i="11"/>
  <c r="N116" i="11"/>
  <c r="M116" i="11"/>
  <c r="L116" i="11"/>
  <c r="D116" i="11"/>
  <c r="C116" i="11"/>
  <c r="B116" i="11"/>
  <c r="I116" i="11" s="1"/>
  <c r="AT115" i="11"/>
  <c r="AS115" i="11"/>
  <c r="AQ115" i="11"/>
  <c r="AO115" i="11"/>
  <c r="AM115" i="11"/>
  <c r="AK115" i="11"/>
  <c r="R115" i="11"/>
  <c r="Q115" i="11"/>
  <c r="Y115" i="11" s="1"/>
  <c r="DV114" i="12" s="1"/>
  <c r="P115" i="11"/>
  <c r="O115" i="11"/>
  <c r="N115" i="11"/>
  <c r="M115" i="11"/>
  <c r="L115" i="11"/>
  <c r="D115" i="11"/>
  <c r="C115" i="11"/>
  <c r="B115" i="11"/>
  <c r="AT114" i="11"/>
  <c r="AS114" i="11"/>
  <c r="AQ114" i="11"/>
  <c r="AO114" i="11"/>
  <c r="AM114" i="11"/>
  <c r="AK114" i="11"/>
  <c r="R114" i="11"/>
  <c r="Q114" i="11"/>
  <c r="Y114" i="11" s="1"/>
  <c r="DV113" i="12" s="1"/>
  <c r="P114" i="11"/>
  <c r="O114" i="11"/>
  <c r="N114" i="11"/>
  <c r="M114" i="11"/>
  <c r="L114" i="11"/>
  <c r="D114" i="11"/>
  <c r="C114" i="11"/>
  <c r="B114" i="11"/>
  <c r="AT113" i="11"/>
  <c r="AS113" i="11"/>
  <c r="AQ113" i="11"/>
  <c r="AO113" i="11"/>
  <c r="AM113" i="11"/>
  <c r="AK113" i="11"/>
  <c r="R113" i="11"/>
  <c r="Q113" i="11"/>
  <c r="Y113" i="11" s="1"/>
  <c r="DV112" i="12" s="1"/>
  <c r="P113" i="11"/>
  <c r="O113" i="11"/>
  <c r="N113" i="11"/>
  <c r="M113" i="11"/>
  <c r="L113" i="11"/>
  <c r="D113" i="11"/>
  <c r="C113" i="11"/>
  <c r="B113" i="11"/>
  <c r="AT112" i="11"/>
  <c r="AS112" i="11"/>
  <c r="AQ112" i="11"/>
  <c r="AO112" i="11"/>
  <c r="AM112" i="11"/>
  <c r="AK112" i="11"/>
  <c r="R112" i="11"/>
  <c r="Q112" i="11"/>
  <c r="Y112" i="11" s="1"/>
  <c r="DV111" i="12" s="1"/>
  <c r="P112" i="11"/>
  <c r="O112" i="11"/>
  <c r="N112" i="11"/>
  <c r="M112" i="11"/>
  <c r="L112" i="11"/>
  <c r="D112" i="11"/>
  <c r="C112" i="11"/>
  <c r="B112" i="11"/>
  <c r="AT111" i="11"/>
  <c r="AS111" i="11"/>
  <c r="AQ111" i="11"/>
  <c r="AO111" i="11"/>
  <c r="AM111" i="11"/>
  <c r="AK111" i="11"/>
  <c r="F38" i="14" s="1"/>
  <c r="R111" i="11"/>
  <c r="Q111" i="11"/>
  <c r="Y111" i="11" s="1"/>
  <c r="DV110" i="12" s="1"/>
  <c r="P111" i="11"/>
  <c r="O111" i="11"/>
  <c r="N111" i="11"/>
  <c r="M111" i="11"/>
  <c r="L111" i="11"/>
  <c r="D111" i="11"/>
  <c r="C111" i="11"/>
  <c r="B111" i="11"/>
  <c r="I111" i="11" s="1"/>
  <c r="AT110" i="11"/>
  <c r="AS110" i="11"/>
  <c r="AQ110" i="11"/>
  <c r="AO110" i="11"/>
  <c r="AM110" i="11"/>
  <c r="AK110" i="11"/>
  <c r="R110" i="11"/>
  <c r="Q110" i="11"/>
  <c r="Y110" i="11" s="1"/>
  <c r="DV109" i="12" s="1"/>
  <c r="P110" i="11"/>
  <c r="O110" i="11"/>
  <c r="N110" i="11"/>
  <c r="M110" i="11"/>
  <c r="L110" i="11"/>
  <c r="D110" i="11"/>
  <c r="C110" i="11"/>
  <c r="B110" i="11"/>
  <c r="I110" i="11" s="1"/>
  <c r="AT109" i="11"/>
  <c r="AS109" i="11"/>
  <c r="AQ109" i="11"/>
  <c r="AO109" i="11"/>
  <c r="AM109" i="11"/>
  <c r="AK109" i="11"/>
  <c r="F37" i="14" s="1"/>
  <c r="R109" i="11"/>
  <c r="Q109" i="11"/>
  <c r="Y109" i="11" s="1"/>
  <c r="DV108" i="12" s="1"/>
  <c r="P109" i="11"/>
  <c r="O109" i="11"/>
  <c r="N109" i="11"/>
  <c r="M109" i="11"/>
  <c r="L109" i="11"/>
  <c r="D109" i="11"/>
  <c r="C109" i="11"/>
  <c r="B109" i="11"/>
  <c r="AT108" i="11"/>
  <c r="AS108" i="11"/>
  <c r="AQ108" i="11"/>
  <c r="AO108" i="11"/>
  <c r="AM108" i="11"/>
  <c r="AK108" i="11"/>
  <c r="F36" i="14" s="1"/>
  <c r="R108" i="11"/>
  <c r="Q108" i="11"/>
  <c r="Y108" i="11" s="1"/>
  <c r="DV107" i="12" s="1"/>
  <c r="P108" i="11"/>
  <c r="O108" i="11"/>
  <c r="N108" i="11"/>
  <c r="M108" i="11"/>
  <c r="L108" i="11"/>
  <c r="D108" i="11"/>
  <c r="C108" i="11"/>
  <c r="B108" i="11"/>
  <c r="I108" i="11" s="1"/>
  <c r="AT107" i="11"/>
  <c r="AS107" i="11"/>
  <c r="AQ107" i="11"/>
  <c r="AO107" i="11"/>
  <c r="AM107" i="11"/>
  <c r="AK107" i="11"/>
  <c r="F35" i="14" s="1"/>
  <c r="R107" i="11"/>
  <c r="Q107" i="11"/>
  <c r="Y107" i="11" s="1"/>
  <c r="DV106" i="12" s="1"/>
  <c r="P107" i="11"/>
  <c r="O107" i="11"/>
  <c r="N107" i="11"/>
  <c r="M107" i="11"/>
  <c r="L107" i="11"/>
  <c r="D107" i="11"/>
  <c r="C107" i="11"/>
  <c r="B107" i="11"/>
  <c r="AT106" i="11"/>
  <c r="AS106" i="11"/>
  <c r="AQ106" i="11"/>
  <c r="AO106" i="11"/>
  <c r="AM106" i="11"/>
  <c r="AK106" i="11"/>
  <c r="F34" i="14" s="1"/>
  <c r="R106" i="11"/>
  <c r="Q106" i="11"/>
  <c r="Y106" i="11" s="1"/>
  <c r="DV105" i="12" s="1"/>
  <c r="P106" i="11"/>
  <c r="O106" i="11"/>
  <c r="N106" i="11"/>
  <c r="M106" i="11"/>
  <c r="L106" i="11"/>
  <c r="D106" i="11"/>
  <c r="C106" i="11"/>
  <c r="B106" i="11"/>
  <c r="I106" i="11" s="1"/>
  <c r="AT105" i="11"/>
  <c r="AS105" i="11"/>
  <c r="AQ105" i="11"/>
  <c r="AO105" i="11"/>
  <c r="AM105" i="11"/>
  <c r="AK105" i="11"/>
  <c r="F33" i="14" s="1"/>
  <c r="R105" i="11"/>
  <c r="Q105" i="11"/>
  <c r="Y105" i="11" s="1"/>
  <c r="DV104" i="12" s="1"/>
  <c r="P105" i="11"/>
  <c r="O105" i="11"/>
  <c r="N105" i="11"/>
  <c r="M105" i="11"/>
  <c r="L105" i="11"/>
  <c r="D105" i="11"/>
  <c r="C105" i="11"/>
  <c r="B105" i="11"/>
  <c r="AT104" i="11"/>
  <c r="AS104" i="11"/>
  <c r="AQ104" i="11"/>
  <c r="AO104" i="11"/>
  <c r="AM104" i="11"/>
  <c r="AK104" i="11"/>
  <c r="R104" i="11"/>
  <c r="Q104" i="11"/>
  <c r="Y104" i="11" s="1"/>
  <c r="DV103" i="12" s="1"/>
  <c r="P104" i="11"/>
  <c r="O104" i="11"/>
  <c r="N104" i="11"/>
  <c r="M104" i="11"/>
  <c r="L104" i="11"/>
  <c r="D104" i="11"/>
  <c r="C104" i="11"/>
  <c r="B104" i="11"/>
  <c r="I104" i="11" s="1"/>
  <c r="AT103" i="11"/>
  <c r="AS103" i="11"/>
  <c r="AQ103" i="11"/>
  <c r="AO103" i="11"/>
  <c r="AM103" i="11"/>
  <c r="AK103" i="11"/>
  <c r="R103" i="11"/>
  <c r="Q103" i="11"/>
  <c r="Y103" i="11" s="1"/>
  <c r="DV102" i="12" s="1"/>
  <c r="P103" i="11"/>
  <c r="O103" i="11"/>
  <c r="N103" i="11"/>
  <c r="M103" i="11"/>
  <c r="L103" i="11"/>
  <c r="D103" i="11"/>
  <c r="C103" i="11"/>
  <c r="B103" i="11"/>
  <c r="I103" i="11" s="1"/>
  <c r="AT102" i="11"/>
  <c r="AS102" i="11"/>
  <c r="AQ102" i="11"/>
  <c r="AO102" i="11"/>
  <c r="AM102" i="11"/>
  <c r="AK102" i="11"/>
  <c r="R102" i="11"/>
  <c r="Q102" i="11"/>
  <c r="Y102" i="11" s="1"/>
  <c r="DV101" i="12" s="1"/>
  <c r="P102" i="11"/>
  <c r="O102" i="11"/>
  <c r="N102" i="11"/>
  <c r="M102" i="11"/>
  <c r="L102" i="11"/>
  <c r="D102" i="11"/>
  <c r="C102" i="11"/>
  <c r="B102" i="11"/>
  <c r="AT101" i="11"/>
  <c r="AS101" i="11"/>
  <c r="AQ101" i="11"/>
  <c r="AO101" i="11"/>
  <c r="AM101" i="11"/>
  <c r="AK101" i="11"/>
  <c r="F31" i="14" s="1"/>
  <c r="R101" i="11"/>
  <c r="Q101" i="11"/>
  <c r="Y101" i="11" s="1"/>
  <c r="DV100" i="12" s="1"/>
  <c r="P101" i="11"/>
  <c r="O101" i="11"/>
  <c r="N101" i="11"/>
  <c r="M101" i="11"/>
  <c r="L101" i="11"/>
  <c r="D101" i="11"/>
  <c r="C101" i="11"/>
  <c r="B101" i="11"/>
  <c r="I101" i="11" s="1"/>
  <c r="AT100" i="11"/>
  <c r="AS100" i="11"/>
  <c r="AQ100" i="11"/>
  <c r="AO100" i="11"/>
  <c r="AM100" i="11"/>
  <c r="AK100" i="11"/>
  <c r="R100" i="11"/>
  <c r="Q100" i="11"/>
  <c r="Y100" i="11" s="1"/>
  <c r="DV99" i="12" s="1"/>
  <c r="P100" i="11"/>
  <c r="O100" i="11"/>
  <c r="N100" i="11"/>
  <c r="M100" i="11"/>
  <c r="L100" i="11"/>
  <c r="D100" i="11"/>
  <c r="C100" i="11"/>
  <c r="B100" i="11"/>
  <c r="AT99" i="11"/>
  <c r="AS99" i="11"/>
  <c r="AQ99" i="11"/>
  <c r="AO99" i="11"/>
  <c r="AM99" i="11"/>
  <c r="AK99" i="11"/>
  <c r="R99" i="11"/>
  <c r="Q99" i="11"/>
  <c r="Y99" i="11" s="1"/>
  <c r="DV98" i="12" s="1"/>
  <c r="P99" i="11"/>
  <c r="O99" i="11"/>
  <c r="N99" i="11"/>
  <c r="M99" i="11"/>
  <c r="L99" i="11"/>
  <c r="D99" i="11"/>
  <c r="C99" i="11"/>
  <c r="B99" i="11"/>
  <c r="I99" i="11" s="1"/>
  <c r="AT98" i="11"/>
  <c r="AS98" i="11"/>
  <c r="AQ98" i="11"/>
  <c r="AO98" i="11"/>
  <c r="AM98" i="11"/>
  <c r="AK98" i="11"/>
  <c r="R98" i="11"/>
  <c r="Q98" i="11"/>
  <c r="Y98" i="11" s="1"/>
  <c r="DV97" i="12" s="1"/>
  <c r="P98" i="11"/>
  <c r="O98" i="11"/>
  <c r="N98" i="11"/>
  <c r="M98" i="11"/>
  <c r="L98" i="11"/>
  <c r="D98" i="11"/>
  <c r="C98" i="11"/>
  <c r="B98" i="11"/>
  <c r="AT97" i="11"/>
  <c r="AS97" i="11"/>
  <c r="AQ97" i="11"/>
  <c r="AO97" i="11"/>
  <c r="AM97" i="11"/>
  <c r="AK97" i="11"/>
  <c r="R97" i="11"/>
  <c r="Q97" i="11"/>
  <c r="Y97" i="11" s="1"/>
  <c r="DV96" i="12" s="1"/>
  <c r="P97" i="11"/>
  <c r="O97" i="11"/>
  <c r="N97" i="11"/>
  <c r="M97" i="11"/>
  <c r="L97" i="11"/>
  <c r="I97" i="11"/>
  <c r="D97" i="11"/>
  <c r="C97" i="11"/>
  <c r="B97" i="11"/>
  <c r="AT96" i="11"/>
  <c r="AS96" i="11"/>
  <c r="AQ96" i="11"/>
  <c r="AO96" i="11"/>
  <c r="AM96" i="11"/>
  <c r="AK96" i="11"/>
  <c r="R96" i="11"/>
  <c r="Q96" i="11"/>
  <c r="Y96" i="11" s="1"/>
  <c r="DV95" i="12" s="1"/>
  <c r="P96" i="11"/>
  <c r="O96" i="11"/>
  <c r="N96" i="11"/>
  <c r="M96" i="11"/>
  <c r="L96" i="11"/>
  <c r="D96" i="11"/>
  <c r="C96" i="11"/>
  <c r="B96" i="11"/>
  <c r="AT95" i="11"/>
  <c r="AS95" i="11"/>
  <c r="AQ95" i="11"/>
  <c r="AO95" i="11"/>
  <c r="AM95" i="11"/>
  <c r="AK95" i="11"/>
  <c r="R95" i="11"/>
  <c r="Q95" i="11"/>
  <c r="Y95" i="11" s="1"/>
  <c r="DV94" i="12" s="1"/>
  <c r="P95" i="11"/>
  <c r="O95" i="11"/>
  <c r="N95" i="11"/>
  <c r="M95" i="11"/>
  <c r="L95" i="11"/>
  <c r="D95" i="11"/>
  <c r="C95" i="11"/>
  <c r="B95" i="11"/>
  <c r="I95" i="11" s="1"/>
  <c r="AT94" i="11"/>
  <c r="AS94" i="11"/>
  <c r="AQ94" i="11"/>
  <c r="AO94" i="11"/>
  <c r="AM94" i="11"/>
  <c r="AK94" i="11"/>
  <c r="R94" i="11"/>
  <c r="Q94" i="11"/>
  <c r="Y94" i="11" s="1"/>
  <c r="DV93" i="12" s="1"/>
  <c r="P94" i="11"/>
  <c r="O94" i="11"/>
  <c r="N94" i="11"/>
  <c r="M94" i="11"/>
  <c r="L94" i="11"/>
  <c r="D94" i="11"/>
  <c r="C94" i="11"/>
  <c r="B94" i="11"/>
  <c r="I94" i="11" s="1"/>
  <c r="AT93" i="11"/>
  <c r="AS93" i="11"/>
  <c r="AQ93" i="11"/>
  <c r="AO93" i="11"/>
  <c r="AM93" i="11"/>
  <c r="AK93" i="11"/>
  <c r="R93" i="11"/>
  <c r="Q93" i="11"/>
  <c r="Y93" i="11" s="1"/>
  <c r="DV92" i="12" s="1"/>
  <c r="P93" i="11"/>
  <c r="O93" i="11"/>
  <c r="N93" i="11"/>
  <c r="M93" i="11"/>
  <c r="L93" i="11"/>
  <c r="D93" i="11"/>
  <c r="C93" i="11"/>
  <c r="B93" i="11"/>
  <c r="AT92" i="11"/>
  <c r="AS92" i="11"/>
  <c r="AQ92" i="11"/>
  <c r="AO92" i="11"/>
  <c r="AM92" i="11"/>
  <c r="AK92" i="11"/>
  <c r="R92" i="11"/>
  <c r="Q92" i="11"/>
  <c r="Y92" i="11" s="1"/>
  <c r="DV91" i="12" s="1"/>
  <c r="P92" i="11"/>
  <c r="O92" i="11"/>
  <c r="N92" i="11"/>
  <c r="M92" i="11"/>
  <c r="L92" i="11"/>
  <c r="D92" i="11"/>
  <c r="C92" i="11"/>
  <c r="B92" i="11"/>
  <c r="I92" i="11" s="1"/>
  <c r="AT91" i="11"/>
  <c r="AS91" i="11"/>
  <c r="AQ91" i="11"/>
  <c r="AO91" i="11"/>
  <c r="AM91" i="11"/>
  <c r="AK91" i="11"/>
  <c r="R91" i="11"/>
  <c r="Q91" i="11"/>
  <c r="Y91" i="11" s="1"/>
  <c r="DV90" i="12" s="1"/>
  <c r="P91" i="11"/>
  <c r="O91" i="11"/>
  <c r="N91" i="11"/>
  <c r="M91" i="11"/>
  <c r="L91" i="11"/>
  <c r="D91" i="11"/>
  <c r="C91" i="11"/>
  <c r="B91" i="11"/>
  <c r="AT90" i="11"/>
  <c r="AS90" i="11"/>
  <c r="AQ90" i="11"/>
  <c r="AO90" i="11"/>
  <c r="AM90" i="11"/>
  <c r="AK90" i="11"/>
  <c r="R90" i="11"/>
  <c r="Q90" i="11"/>
  <c r="Y90" i="11" s="1"/>
  <c r="DV89" i="12" s="1"/>
  <c r="P90" i="11"/>
  <c r="O90" i="11"/>
  <c r="N90" i="11"/>
  <c r="M90" i="11"/>
  <c r="L90" i="11"/>
  <c r="D90" i="11"/>
  <c r="C90" i="11"/>
  <c r="B90" i="11"/>
  <c r="I90" i="11" s="1"/>
  <c r="AT89" i="11"/>
  <c r="AS89" i="11"/>
  <c r="AQ89" i="11"/>
  <c r="AO89" i="11"/>
  <c r="AM89" i="11"/>
  <c r="AK89" i="11"/>
  <c r="R89" i="11"/>
  <c r="Q89" i="11"/>
  <c r="Y89" i="11" s="1"/>
  <c r="DV88" i="12" s="1"/>
  <c r="P89" i="11"/>
  <c r="O89" i="11"/>
  <c r="N89" i="11"/>
  <c r="M89" i="11"/>
  <c r="L89" i="11"/>
  <c r="D89" i="11"/>
  <c r="C89" i="11"/>
  <c r="B89" i="11"/>
  <c r="AT88" i="11"/>
  <c r="AS88" i="11"/>
  <c r="AQ88" i="11"/>
  <c r="AO88" i="11"/>
  <c r="AM88" i="11"/>
  <c r="AK88" i="11"/>
  <c r="R88" i="11"/>
  <c r="Q88" i="11"/>
  <c r="Y88" i="11" s="1"/>
  <c r="DV87" i="12" s="1"/>
  <c r="P88" i="11"/>
  <c r="O88" i="11"/>
  <c r="N88" i="11"/>
  <c r="M88" i="11"/>
  <c r="L88" i="11"/>
  <c r="D88" i="11"/>
  <c r="C88" i="11"/>
  <c r="B88" i="11"/>
  <c r="AT87" i="11"/>
  <c r="AS87" i="11"/>
  <c r="AQ87" i="11"/>
  <c r="AO87" i="11"/>
  <c r="AM87" i="11"/>
  <c r="AK87" i="11"/>
  <c r="R87" i="11"/>
  <c r="Q87" i="11"/>
  <c r="Y87" i="11" s="1"/>
  <c r="DV86" i="12" s="1"/>
  <c r="P87" i="11"/>
  <c r="O87" i="11"/>
  <c r="N87" i="11"/>
  <c r="M87" i="11"/>
  <c r="L87" i="11"/>
  <c r="D87" i="11"/>
  <c r="C87" i="11"/>
  <c r="B87" i="11"/>
  <c r="I87" i="11" s="1"/>
  <c r="AT86" i="11"/>
  <c r="AS86" i="11"/>
  <c r="AQ86" i="11"/>
  <c r="AO86" i="11"/>
  <c r="AM86" i="11"/>
  <c r="AK86" i="11"/>
  <c r="R86" i="11"/>
  <c r="Q86" i="11"/>
  <c r="Y86" i="11" s="1"/>
  <c r="DV85" i="12" s="1"/>
  <c r="P86" i="11"/>
  <c r="O86" i="11"/>
  <c r="N86" i="11"/>
  <c r="M86" i="11"/>
  <c r="L86" i="11"/>
  <c r="D86" i="11"/>
  <c r="C86" i="11"/>
  <c r="B86" i="11"/>
  <c r="AT85" i="11"/>
  <c r="AS85" i="11"/>
  <c r="AQ85" i="11"/>
  <c r="AO85" i="11"/>
  <c r="AM85" i="11"/>
  <c r="AK85" i="11"/>
  <c r="R85" i="11"/>
  <c r="Q85" i="11"/>
  <c r="Y85" i="11" s="1"/>
  <c r="DV84" i="12" s="1"/>
  <c r="P85" i="11"/>
  <c r="O85" i="11"/>
  <c r="N85" i="11"/>
  <c r="M85" i="11"/>
  <c r="L85" i="11"/>
  <c r="D85" i="11"/>
  <c r="C85" i="11"/>
  <c r="B85" i="11"/>
  <c r="I85" i="11" s="1"/>
  <c r="AT84" i="11"/>
  <c r="AS84" i="11"/>
  <c r="AQ84" i="11"/>
  <c r="AO84" i="11"/>
  <c r="AM84" i="11"/>
  <c r="AK84" i="11"/>
  <c r="R84" i="11"/>
  <c r="Q84" i="11"/>
  <c r="Y84" i="11" s="1"/>
  <c r="DV83" i="12" s="1"/>
  <c r="P84" i="11"/>
  <c r="O84" i="11"/>
  <c r="N84" i="11"/>
  <c r="M84" i="11"/>
  <c r="L84" i="11"/>
  <c r="D84" i="11"/>
  <c r="C84" i="11"/>
  <c r="B84" i="11"/>
  <c r="AT83" i="11"/>
  <c r="AS83" i="11"/>
  <c r="AQ83" i="11"/>
  <c r="AO83" i="11"/>
  <c r="AM83" i="11"/>
  <c r="AK83" i="11"/>
  <c r="R83" i="11"/>
  <c r="Q83" i="11"/>
  <c r="Y83" i="11" s="1"/>
  <c r="DV82" i="12" s="1"/>
  <c r="P83" i="11"/>
  <c r="O83" i="11"/>
  <c r="N83" i="11"/>
  <c r="M83" i="11"/>
  <c r="L83" i="11"/>
  <c r="D83" i="11"/>
  <c r="C83" i="11"/>
  <c r="B83" i="11"/>
  <c r="I83" i="11" s="1"/>
  <c r="AT82" i="11"/>
  <c r="AS82" i="11"/>
  <c r="AQ82" i="11"/>
  <c r="AO82" i="11"/>
  <c r="AM82" i="11"/>
  <c r="AK82" i="11"/>
  <c r="F23" i="14" s="1"/>
  <c r="R82" i="11"/>
  <c r="Q82" i="11"/>
  <c r="Y82" i="11" s="1"/>
  <c r="DV81" i="12" s="1"/>
  <c r="P82" i="11"/>
  <c r="O82" i="11"/>
  <c r="N82" i="11"/>
  <c r="M82" i="11"/>
  <c r="L82" i="11"/>
  <c r="D82" i="11"/>
  <c r="C82" i="11"/>
  <c r="B82" i="11"/>
  <c r="AT81" i="11"/>
  <c r="AS81" i="11"/>
  <c r="AQ81" i="11"/>
  <c r="AO81" i="11"/>
  <c r="AM81" i="11"/>
  <c r="AK81" i="11"/>
  <c r="R81" i="11"/>
  <c r="Q81" i="11"/>
  <c r="Y81" i="11" s="1"/>
  <c r="DV80" i="12" s="1"/>
  <c r="P81" i="11"/>
  <c r="O81" i="11"/>
  <c r="N81" i="11"/>
  <c r="M81" i="11"/>
  <c r="L81" i="11"/>
  <c r="D81" i="11"/>
  <c r="C81" i="11"/>
  <c r="B81" i="11"/>
  <c r="I81" i="11" s="1"/>
  <c r="AT80" i="11"/>
  <c r="AS80" i="11"/>
  <c r="AQ80" i="11"/>
  <c r="AO80" i="11"/>
  <c r="AM80" i="11"/>
  <c r="AK80" i="11"/>
  <c r="F21" i="14" s="1"/>
  <c r="R80" i="11"/>
  <c r="Q80" i="11"/>
  <c r="Y80" i="11" s="1"/>
  <c r="DV79" i="12" s="1"/>
  <c r="P80" i="11"/>
  <c r="O80" i="11"/>
  <c r="N80" i="11"/>
  <c r="M80" i="11"/>
  <c r="L80" i="11"/>
  <c r="D80" i="11"/>
  <c r="C80" i="11"/>
  <c r="B80" i="11"/>
  <c r="I80" i="11" s="1"/>
  <c r="AT79" i="11"/>
  <c r="AS79" i="11"/>
  <c r="AQ79" i="11"/>
  <c r="AO79" i="11"/>
  <c r="AM79" i="11"/>
  <c r="AK79" i="11"/>
  <c r="F20" i="14" s="1"/>
  <c r="R79" i="11"/>
  <c r="Q79" i="11"/>
  <c r="Y79" i="11" s="1"/>
  <c r="DV78" i="12" s="1"/>
  <c r="P79" i="11"/>
  <c r="O79" i="11"/>
  <c r="N79" i="11"/>
  <c r="M79" i="11"/>
  <c r="L79" i="11"/>
  <c r="D79" i="11"/>
  <c r="C79" i="11"/>
  <c r="B79" i="11"/>
  <c r="I79" i="11" s="1"/>
  <c r="AT78" i="11"/>
  <c r="AS78" i="11"/>
  <c r="AQ78" i="11"/>
  <c r="AO78" i="11"/>
  <c r="AM78" i="11"/>
  <c r="AK78" i="11"/>
  <c r="F19" i="14" s="1"/>
  <c r="R78" i="11"/>
  <c r="Q78" i="11"/>
  <c r="Y78" i="11" s="1"/>
  <c r="DV77" i="12" s="1"/>
  <c r="P78" i="11"/>
  <c r="O78" i="11"/>
  <c r="N78" i="11"/>
  <c r="M78" i="11"/>
  <c r="L78" i="11"/>
  <c r="D78" i="11"/>
  <c r="C78" i="11"/>
  <c r="B78" i="11"/>
  <c r="I78" i="11" s="1"/>
  <c r="AT77" i="11"/>
  <c r="AS77" i="11"/>
  <c r="AQ77" i="11"/>
  <c r="AO77" i="11"/>
  <c r="AM77" i="11"/>
  <c r="AK77" i="11"/>
  <c r="F18" i="14" s="1"/>
  <c r="R77" i="11"/>
  <c r="Q77" i="11"/>
  <c r="P77" i="11"/>
  <c r="O77" i="11"/>
  <c r="N77" i="11"/>
  <c r="M77" i="11"/>
  <c r="L77" i="11"/>
  <c r="D77" i="11"/>
  <c r="C77" i="11"/>
  <c r="B77" i="11"/>
  <c r="AT76" i="11"/>
  <c r="AS76" i="11"/>
  <c r="AQ76" i="11"/>
  <c r="AO76" i="11"/>
  <c r="AM76" i="11"/>
  <c r="AK76" i="11"/>
  <c r="F17" i="14" s="1"/>
  <c r="R76" i="11"/>
  <c r="Q76" i="11"/>
  <c r="Y76" i="11" s="1"/>
  <c r="DV75" i="12" s="1"/>
  <c r="P76" i="11"/>
  <c r="O76" i="11"/>
  <c r="N76" i="11"/>
  <c r="M76" i="11"/>
  <c r="L76" i="11"/>
  <c r="D76" i="11"/>
  <c r="C76" i="11"/>
  <c r="B76" i="11"/>
  <c r="I76" i="11" s="1"/>
  <c r="AT75" i="11"/>
  <c r="AS75" i="11"/>
  <c r="AQ75" i="11"/>
  <c r="AO75" i="11"/>
  <c r="AM75" i="11"/>
  <c r="AK75" i="11"/>
  <c r="F16" i="14" s="1"/>
  <c r="R75" i="11"/>
  <c r="Q75" i="11"/>
  <c r="Y75" i="11" s="1"/>
  <c r="DV74" i="12" s="1"/>
  <c r="P75" i="11"/>
  <c r="O75" i="11"/>
  <c r="N75" i="11"/>
  <c r="M75" i="11"/>
  <c r="L75" i="11"/>
  <c r="D75" i="11"/>
  <c r="C75" i="11"/>
  <c r="B75" i="11"/>
  <c r="AT74" i="11"/>
  <c r="AS74" i="11"/>
  <c r="AQ74" i="11"/>
  <c r="AO74" i="11"/>
  <c r="AM74" i="11"/>
  <c r="AK74" i="11"/>
  <c r="F15" i="14" s="1"/>
  <c r="R74" i="11"/>
  <c r="Q74" i="11"/>
  <c r="Y74" i="11" s="1"/>
  <c r="DV73" i="12" s="1"/>
  <c r="P74" i="11"/>
  <c r="O74" i="11"/>
  <c r="N74" i="11"/>
  <c r="M74" i="11"/>
  <c r="L74" i="11"/>
  <c r="D74" i="11"/>
  <c r="C74" i="11"/>
  <c r="B74" i="11"/>
  <c r="I74" i="11" s="1"/>
  <c r="AT73" i="11"/>
  <c r="AS73" i="11"/>
  <c r="AQ73" i="11"/>
  <c r="AO73" i="11"/>
  <c r="AM73" i="11"/>
  <c r="AK73" i="11"/>
  <c r="R73" i="11"/>
  <c r="Q73" i="11"/>
  <c r="Y73" i="11" s="1"/>
  <c r="DV72" i="12" s="1"/>
  <c r="P73" i="11"/>
  <c r="O73" i="11"/>
  <c r="N73" i="11"/>
  <c r="M73" i="11"/>
  <c r="L73" i="11"/>
  <c r="D73" i="11"/>
  <c r="C73" i="11"/>
  <c r="B73" i="11"/>
  <c r="AT72" i="11"/>
  <c r="AS72" i="11"/>
  <c r="AQ72" i="11"/>
  <c r="AO72" i="11"/>
  <c r="AM72" i="11"/>
  <c r="AK72" i="11"/>
  <c r="R72" i="11"/>
  <c r="Q72" i="11"/>
  <c r="Y72" i="11" s="1"/>
  <c r="DV71" i="12" s="1"/>
  <c r="P72" i="11"/>
  <c r="O72" i="11"/>
  <c r="N72" i="11"/>
  <c r="M72" i="11"/>
  <c r="L72" i="11"/>
  <c r="D72" i="11"/>
  <c r="C72" i="11"/>
  <c r="B72" i="11"/>
  <c r="AT71" i="11"/>
  <c r="AS71" i="11"/>
  <c r="AQ71" i="11"/>
  <c r="AO71" i="11"/>
  <c r="AM71" i="11"/>
  <c r="AK71" i="11"/>
  <c r="R71" i="11"/>
  <c r="Q71" i="11"/>
  <c r="Y71" i="11" s="1"/>
  <c r="DV70" i="12" s="1"/>
  <c r="P71" i="11"/>
  <c r="O71" i="11"/>
  <c r="N71" i="11"/>
  <c r="M71" i="11"/>
  <c r="L71" i="11"/>
  <c r="D71" i="11"/>
  <c r="C71" i="11"/>
  <c r="B71" i="11"/>
  <c r="I71" i="11" s="1"/>
  <c r="AT70" i="11"/>
  <c r="AS70" i="11"/>
  <c r="AQ70" i="11"/>
  <c r="AO70" i="11"/>
  <c r="AM70" i="11"/>
  <c r="AK70" i="11"/>
  <c r="R70" i="11"/>
  <c r="Q70" i="11"/>
  <c r="Y70" i="11" s="1"/>
  <c r="DV69" i="12" s="1"/>
  <c r="P70" i="11"/>
  <c r="O70" i="11"/>
  <c r="N70" i="11"/>
  <c r="M70" i="11"/>
  <c r="L70" i="11"/>
  <c r="D70" i="11"/>
  <c r="C70" i="11"/>
  <c r="B70" i="11"/>
  <c r="AT69" i="11"/>
  <c r="AS69" i="11"/>
  <c r="AQ69" i="11"/>
  <c r="AO69" i="11"/>
  <c r="AM69" i="11"/>
  <c r="AK69" i="11"/>
  <c r="R69" i="11"/>
  <c r="Q69" i="11"/>
  <c r="Y69" i="11" s="1"/>
  <c r="DV68" i="12" s="1"/>
  <c r="P69" i="11"/>
  <c r="O69" i="11"/>
  <c r="N69" i="11"/>
  <c r="M69" i="11"/>
  <c r="L69" i="11"/>
  <c r="D69" i="11"/>
  <c r="C69" i="11"/>
  <c r="B69" i="11"/>
  <c r="AT68" i="11"/>
  <c r="AS68" i="11"/>
  <c r="AQ68" i="11"/>
  <c r="AO68" i="11"/>
  <c r="AM68" i="11"/>
  <c r="AK68" i="11"/>
  <c r="R68" i="11"/>
  <c r="Q68" i="11"/>
  <c r="Y68" i="11" s="1"/>
  <c r="DV67" i="12" s="1"/>
  <c r="P68" i="11"/>
  <c r="O68" i="11"/>
  <c r="N68" i="11"/>
  <c r="M68" i="11"/>
  <c r="L68" i="11"/>
  <c r="D68" i="11"/>
  <c r="C68" i="11"/>
  <c r="B68" i="11"/>
  <c r="AT67" i="11"/>
  <c r="AS67" i="11"/>
  <c r="AQ67" i="11"/>
  <c r="AO67" i="11"/>
  <c r="AM67" i="11"/>
  <c r="AK67" i="11"/>
  <c r="R67" i="11"/>
  <c r="Q67" i="11"/>
  <c r="Y67" i="11" s="1"/>
  <c r="DV66" i="12" s="1"/>
  <c r="P67" i="11"/>
  <c r="O67" i="11"/>
  <c r="N67" i="11"/>
  <c r="M67" i="11"/>
  <c r="L67" i="11"/>
  <c r="D67" i="11"/>
  <c r="C67" i="11"/>
  <c r="B67" i="11"/>
  <c r="I67" i="11" s="1"/>
  <c r="AT66" i="11"/>
  <c r="AS66" i="11"/>
  <c r="AQ66" i="11"/>
  <c r="AO66" i="11"/>
  <c r="AM66" i="11"/>
  <c r="AK66" i="11"/>
  <c r="R66" i="11"/>
  <c r="Q66" i="11"/>
  <c r="Y66" i="11" s="1"/>
  <c r="DV65" i="12" s="1"/>
  <c r="P66" i="11"/>
  <c r="O66" i="11"/>
  <c r="N66" i="11"/>
  <c r="M66" i="11"/>
  <c r="L66" i="11"/>
  <c r="D66" i="11"/>
  <c r="C66" i="11"/>
  <c r="B66" i="11"/>
  <c r="AT65" i="11"/>
  <c r="AS65" i="11"/>
  <c r="AQ65" i="11"/>
  <c r="AO65" i="11"/>
  <c r="AM65" i="11"/>
  <c r="AK65" i="11"/>
  <c r="R65" i="11"/>
  <c r="Q65" i="11"/>
  <c r="Y65" i="11" s="1"/>
  <c r="DV64" i="12" s="1"/>
  <c r="P65" i="11"/>
  <c r="O65" i="11"/>
  <c r="N65" i="11"/>
  <c r="M65" i="11"/>
  <c r="L65" i="11"/>
  <c r="D65" i="11"/>
  <c r="C65" i="11"/>
  <c r="B65" i="11"/>
  <c r="I65" i="11" s="1"/>
  <c r="AT64" i="11"/>
  <c r="AS64" i="11"/>
  <c r="AQ64" i="11"/>
  <c r="AO64" i="11"/>
  <c r="AM64" i="11"/>
  <c r="AK64" i="11"/>
  <c r="R64" i="11"/>
  <c r="Q64" i="11"/>
  <c r="Y64" i="11" s="1"/>
  <c r="DV63" i="12" s="1"/>
  <c r="P64" i="11"/>
  <c r="O64" i="11"/>
  <c r="N64" i="11"/>
  <c r="M64" i="11"/>
  <c r="L64" i="11"/>
  <c r="D64" i="11"/>
  <c r="C64" i="11"/>
  <c r="B64" i="11"/>
  <c r="I64" i="11" s="1"/>
  <c r="AT63" i="11"/>
  <c r="AS63" i="11"/>
  <c r="AQ63" i="11"/>
  <c r="AO63" i="11"/>
  <c r="AM63" i="11"/>
  <c r="AK63" i="11"/>
  <c r="R63" i="11"/>
  <c r="Q63" i="11"/>
  <c r="Y63" i="11" s="1"/>
  <c r="DV62" i="12" s="1"/>
  <c r="P63" i="11"/>
  <c r="O63" i="11"/>
  <c r="N63" i="11"/>
  <c r="M63" i="11"/>
  <c r="L63" i="11"/>
  <c r="D63" i="11"/>
  <c r="C63" i="11"/>
  <c r="B63" i="11"/>
  <c r="I63" i="11" s="1"/>
  <c r="AT62" i="11"/>
  <c r="AS62" i="11"/>
  <c r="AQ62" i="11"/>
  <c r="AO62" i="11"/>
  <c r="AM62" i="11"/>
  <c r="AK62" i="11"/>
  <c r="R62" i="11"/>
  <c r="Q62" i="11"/>
  <c r="Y62" i="11" s="1"/>
  <c r="DV61" i="12" s="1"/>
  <c r="P62" i="11"/>
  <c r="O62" i="11"/>
  <c r="N62" i="11"/>
  <c r="M62" i="11"/>
  <c r="L62" i="11"/>
  <c r="D62" i="11"/>
  <c r="C62" i="11"/>
  <c r="B62" i="11"/>
  <c r="I62" i="11" s="1"/>
  <c r="AT61" i="11"/>
  <c r="AS61" i="11"/>
  <c r="AQ61" i="11"/>
  <c r="AO61" i="11"/>
  <c r="AM61" i="11"/>
  <c r="AK61" i="11"/>
  <c r="R61" i="11"/>
  <c r="Q61" i="11"/>
  <c r="Y61" i="11" s="1"/>
  <c r="DV60" i="12" s="1"/>
  <c r="P61" i="11"/>
  <c r="O61" i="11"/>
  <c r="N61" i="11"/>
  <c r="M61" i="11"/>
  <c r="L61" i="11"/>
  <c r="D61" i="11"/>
  <c r="C61" i="11"/>
  <c r="B61" i="11"/>
  <c r="AT60" i="11"/>
  <c r="AS60" i="11"/>
  <c r="AQ60" i="11"/>
  <c r="AO60" i="11"/>
  <c r="AM60" i="11"/>
  <c r="AK60" i="11"/>
  <c r="R60" i="11"/>
  <c r="Q60" i="11"/>
  <c r="Y60" i="11" s="1"/>
  <c r="DV59" i="12" s="1"/>
  <c r="P60" i="11"/>
  <c r="O60" i="11"/>
  <c r="N60" i="11"/>
  <c r="M60" i="11"/>
  <c r="L60" i="11"/>
  <c r="D60" i="11"/>
  <c r="C60" i="11"/>
  <c r="B60" i="11"/>
  <c r="I60" i="11" s="1"/>
  <c r="AT59" i="11"/>
  <c r="AS59" i="11"/>
  <c r="AQ59" i="11"/>
  <c r="AO59" i="11"/>
  <c r="AM59" i="11"/>
  <c r="AK59" i="11"/>
  <c r="R59" i="11"/>
  <c r="Q59" i="11"/>
  <c r="Y59" i="11" s="1"/>
  <c r="DV58" i="12" s="1"/>
  <c r="P59" i="11"/>
  <c r="O59" i="11"/>
  <c r="N59" i="11"/>
  <c r="M59" i="11"/>
  <c r="L59" i="11"/>
  <c r="D59" i="11"/>
  <c r="C59" i="11"/>
  <c r="B59" i="11"/>
  <c r="AT58" i="11"/>
  <c r="AS58" i="11"/>
  <c r="AQ58" i="11"/>
  <c r="AO58" i="11"/>
  <c r="AM58" i="11"/>
  <c r="AK58" i="11"/>
  <c r="R58" i="11"/>
  <c r="Q58" i="11"/>
  <c r="Y58" i="11" s="1"/>
  <c r="DV57" i="12" s="1"/>
  <c r="P58" i="11"/>
  <c r="O58" i="11"/>
  <c r="N58" i="11"/>
  <c r="M58" i="11"/>
  <c r="L58" i="11"/>
  <c r="D58" i="11"/>
  <c r="C58" i="11"/>
  <c r="B58" i="11"/>
  <c r="I58" i="11" s="1"/>
  <c r="AT57" i="11"/>
  <c r="AS57" i="11"/>
  <c r="AQ57" i="11"/>
  <c r="AO57" i="11"/>
  <c r="AM57" i="11"/>
  <c r="AK57" i="11"/>
  <c r="R57" i="11"/>
  <c r="Q57" i="11"/>
  <c r="Y57" i="11" s="1"/>
  <c r="DV56" i="12" s="1"/>
  <c r="P57" i="11"/>
  <c r="O57" i="11"/>
  <c r="N57" i="11"/>
  <c r="M57" i="11"/>
  <c r="L57" i="11"/>
  <c r="D57" i="11"/>
  <c r="C57" i="11"/>
  <c r="B57" i="11"/>
  <c r="AT56" i="11"/>
  <c r="AS56" i="11"/>
  <c r="AQ56" i="11"/>
  <c r="AO56" i="11"/>
  <c r="AM56" i="11"/>
  <c r="AK56" i="11"/>
  <c r="R56" i="11"/>
  <c r="Q56" i="11"/>
  <c r="Y56" i="11" s="1"/>
  <c r="DV55" i="12" s="1"/>
  <c r="P56" i="11"/>
  <c r="O56" i="11"/>
  <c r="N56" i="11"/>
  <c r="M56" i="11"/>
  <c r="L56" i="11"/>
  <c r="D56" i="11"/>
  <c r="C56" i="11"/>
  <c r="B56" i="11"/>
  <c r="AT55" i="11"/>
  <c r="AS55" i="11"/>
  <c r="AQ55" i="11"/>
  <c r="AO55" i="11"/>
  <c r="AM55" i="11"/>
  <c r="AK55" i="11"/>
  <c r="R55" i="11"/>
  <c r="Q55" i="11"/>
  <c r="Y55" i="11" s="1"/>
  <c r="DV54" i="12" s="1"/>
  <c r="P55" i="11"/>
  <c r="O55" i="11"/>
  <c r="N55" i="11"/>
  <c r="M55" i="11"/>
  <c r="L55" i="11"/>
  <c r="D55" i="11"/>
  <c r="C55" i="11"/>
  <c r="B55" i="11"/>
  <c r="I55" i="11" s="1"/>
  <c r="AT54" i="11"/>
  <c r="AS54" i="11"/>
  <c r="AQ54" i="11"/>
  <c r="AO54" i="11"/>
  <c r="AM54" i="11"/>
  <c r="AK54" i="11"/>
  <c r="R54" i="11"/>
  <c r="Q54" i="11"/>
  <c r="Y54" i="11" s="1"/>
  <c r="DV53" i="12" s="1"/>
  <c r="P54" i="11"/>
  <c r="O54" i="11"/>
  <c r="N54" i="11"/>
  <c r="M54" i="11"/>
  <c r="L54" i="11"/>
  <c r="D54" i="11"/>
  <c r="C54" i="11"/>
  <c r="B54" i="11"/>
  <c r="I54" i="11" s="1"/>
  <c r="AT53" i="11"/>
  <c r="AS53" i="11"/>
  <c r="AQ53" i="11"/>
  <c r="AO53" i="11"/>
  <c r="AM53" i="11"/>
  <c r="AK53" i="11"/>
  <c r="R53" i="11"/>
  <c r="Q53" i="11"/>
  <c r="Y53" i="11" s="1"/>
  <c r="DV52" i="12" s="1"/>
  <c r="P53" i="11"/>
  <c r="O53" i="11"/>
  <c r="N53" i="11"/>
  <c r="M53" i="11"/>
  <c r="L53" i="11"/>
  <c r="D53" i="11"/>
  <c r="C53" i="11"/>
  <c r="B53" i="11"/>
  <c r="I53" i="11" s="1"/>
  <c r="AT52" i="11"/>
  <c r="AS52" i="11"/>
  <c r="AQ52" i="11"/>
  <c r="AO52" i="11"/>
  <c r="AM52" i="11"/>
  <c r="AK52" i="11"/>
  <c r="R52" i="11"/>
  <c r="Q52" i="11"/>
  <c r="Y52" i="11" s="1"/>
  <c r="DV51" i="12" s="1"/>
  <c r="P52" i="11"/>
  <c r="O52" i="11"/>
  <c r="N52" i="11"/>
  <c r="M52" i="11"/>
  <c r="L52" i="11"/>
  <c r="D52" i="11"/>
  <c r="C52" i="11"/>
  <c r="B52" i="11"/>
  <c r="I52" i="11" s="1"/>
  <c r="AT51" i="11"/>
  <c r="AS51" i="11"/>
  <c r="AQ51" i="11"/>
  <c r="AO51" i="11"/>
  <c r="AM51" i="11"/>
  <c r="AK51" i="11"/>
  <c r="R51" i="11"/>
  <c r="Q51" i="11"/>
  <c r="Y51" i="11" s="1"/>
  <c r="DV50" i="12" s="1"/>
  <c r="P51" i="11"/>
  <c r="O51" i="11"/>
  <c r="N51" i="11"/>
  <c r="M51" i="11"/>
  <c r="L51" i="11"/>
  <c r="D51" i="11"/>
  <c r="C51" i="11"/>
  <c r="B51" i="11"/>
  <c r="I51" i="11" s="1"/>
  <c r="AT50" i="11"/>
  <c r="AS50" i="11"/>
  <c r="AQ50" i="11"/>
  <c r="AO50" i="11"/>
  <c r="AM50" i="11"/>
  <c r="AK50" i="11"/>
  <c r="R50" i="11"/>
  <c r="Q50" i="11"/>
  <c r="Y50" i="11" s="1"/>
  <c r="DV49" i="12" s="1"/>
  <c r="P50" i="11"/>
  <c r="O50" i="11"/>
  <c r="N50" i="11"/>
  <c r="M50" i="11"/>
  <c r="L50" i="11"/>
  <c r="D50" i="11"/>
  <c r="C50" i="11"/>
  <c r="B50" i="11"/>
  <c r="AT49" i="11"/>
  <c r="AS49" i="11"/>
  <c r="AQ49" i="11"/>
  <c r="AO49" i="11"/>
  <c r="AM49" i="11"/>
  <c r="AK49" i="11"/>
  <c r="R49" i="11"/>
  <c r="Q49" i="11"/>
  <c r="Y49" i="11" s="1"/>
  <c r="DV48" i="12" s="1"/>
  <c r="P49" i="11"/>
  <c r="O49" i="11"/>
  <c r="N49" i="11"/>
  <c r="M49" i="11"/>
  <c r="L49" i="11"/>
  <c r="D49" i="11"/>
  <c r="C49" i="11"/>
  <c r="B49" i="11"/>
  <c r="AT48" i="11"/>
  <c r="AS48" i="11"/>
  <c r="AQ48" i="11"/>
  <c r="AO48" i="11"/>
  <c r="AM48" i="11"/>
  <c r="AK48" i="11"/>
  <c r="R48" i="11"/>
  <c r="Q48" i="11"/>
  <c r="Y48" i="11" s="1"/>
  <c r="DV47" i="12" s="1"/>
  <c r="P48" i="11"/>
  <c r="O48" i="11"/>
  <c r="N48" i="11"/>
  <c r="M48" i="11"/>
  <c r="L48" i="11"/>
  <c r="D48" i="11"/>
  <c r="C48" i="11"/>
  <c r="B48" i="11"/>
  <c r="AT47" i="11"/>
  <c r="AS47" i="11"/>
  <c r="AQ47" i="11"/>
  <c r="AO47" i="11"/>
  <c r="AM47" i="11"/>
  <c r="AK47" i="11"/>
  <c r="R47" i="11"/>
  <c r="Q47" i="11"/>
  <c r="Y47" i="11" s="1"/>
  <c r="DV46" i="12" s="1"/>
  <c r="P47" i="11"/>
  <c r="O47" i="11"/>
  <c r="N47" i="11"/>
  <c r="M47" i="11"/>
  <c r="L47" i="11"/>
  <c r="D47" i="11"/>
  <c r="C47" i="11"/>
  <c r="B47" i="11"/>
  <c r="AT46" i="11"/>
  <c r="AS46" i="11"/>
  <c r="AQ46" i="11"/>
  <c r="AO46" i="11"/>
  <c r="AM46" i="11"/>
  <c r="AK46" i="11"/>
  <c r="R46" i="11"/>
  <c r="Q46" i="11"/>
  <c r="Y46" i="11" s="1"/>
  <c r="DV45" i="12" s="1"/>
  <c r="P46" i="11"/>
  <c r="O46" i="11"/>
  <c r="N46" i="11"/>
  <c r="M46" i="11"/>
  <c r="L46" i="11"/>
  <c r="D46" i="11"/>
  <c r="C46" i="11"/>
  <c r="B46" i="11"/>
  <c r="AT45" i="11"/>
  <c r="AS45" i="11"/>
  <c r="AQ45" i="11"/>
  <c r="AO45" i="11"/>
  <c r="AM45" i="11"/>
  <c r="AK45" i="11"/>
  <c r="R45" i="11"/>
  <c r="Q45" i="11"/>
  <c r="Y45" i="11" s="1"/>
  <c r="DV44" i="12" s="1"/>
  <c r="P45" i="11"/>
  <c r="O45" i="11"/>
  <c r="N45" i="11"/>
  <c r="M45" i="11"/>
  <c r="L45" i="11"/>
  <c r="D45" i="11"/>
  <c r="C45" i="11"/>
  <c r="B45" i="11"/>
  <c r="AT44" i="11"/>
  <c r="AS44" i="11"/>
  <c r="AQ44" i="11"/>
  <c r="AO44" i="11"/>
  <c r="AM44" i="11"/>
  <c r="AK44" i="11"/>
  <c r="R44" i="11"/>
  <c r="Q44" i="11"/>
  <c r="Y44" i="11" s="1"/>
  <c r="DV43" i="12" s="1"/>
  <c r="P44" i="11"/>
  <c r="O44" i="11"/>
  <c r="N44" i="11"/>
  <c r="M44" i="11"/>
  <c r="L44" i="11"/>
  <c r="D44" i="11"/>
  <c r="C44" i="11"/>
  <c r="B44" i="11"/>
  <c r="AT43" i="11"/>
  <c r="AS43" i="11"/>
  <c r="AQ43" i="11"/>
  <c r="AO43" i="11"/>
  <c r="AM43" i="11"/>
  <c r="AK43" i="11"/>
  <c r="R43" i="11"/>
  <c r="Q43" i="11"/>
  <c r="Y43" i="11" s="1"/>
  <c r="DV42" i="12" s="1"/>
  <c r="P43" i="11"/>
  <c r="O43" i="11"/>
  <c r="N43" i="11"/>
  <c r="M43" i="11"/>
  <c r="L43" i="11"/>
  <c r="D43" i="11"/>
  <c r="C43" i="11"/>
  <c r="B43" i="11"/>
  <c r="AT42" i="11"/>
  <c r="AS42" i="11"/>
  <c r="AQ42" i="11"/>
  <c r="AO42" i="11"/>
  <c r="AM42" i="11"/>
  <c r="AK42" i="11"/>
  <c r="R42" i="11"/>
  <c r="Q42" i="11"/>
  <c r="Y42" i="11" s="1"/>
  <c r="DV41" i="12" s="1"/>
  <c r="P42" i="11"/>
  <c r="O42" i="11"/>
  <c r="N42" i="11"/>
  <c r="M42" i="11"/>
  <c r="L42" i="11"/>
  <c r="D42" i="11"/>
  <c r="C42" i="11"/>
  <c r="B42" i="11"/>
  <c r="I42" i="11" s="1"/>
  <c r="AT41" i="11"/>
  <c r="AS41" i="11"/>
  <c r="AQ41" i="11"/>
  <c r="AO41" i="11"/>
  <c r="AM41" i="11"/>
  <c r="AK41" i="11"/>
  <c r="R41" i="11"/>
  <c r="Q41" i="11"/>
  <c r="Y41" i="11" s="1"/>
  <c r="DV40" i="12" s="1"/>
  <c r="P41" i="11"/>
  <c r="O41" i="11"/>
  <c r="N41" i="11"/>
  <c r="M41" i="11"/>
  <c r="L41" i="11"/>
  <c r="D41" i="11"/>
  <c r="C41" i="11"/>
  <c r="B41" i="11"/>
  <c r="I41" i="11" s="1"/>
  <c r="AT40" i="11"/>
  <c r="AS40" i="11"/>
  <c r="AQ40" i="11"/>
  <c r="AO40" i="11"/>
  <c r="AM40" i="11"/>
  <c r="AK40" i="11"/>
  <c r="R40" i="11"/>
  <c r="Q40" i="11"/>
  <c r="Y40" i="11" s="1"/>
  <c r="DV39" i="12" s="1"/>
  <c r="P40" i="11"/>
  <c r="O40" i="11"/>
  <c r="N40" i="11"/>
  <c r="M40" i="11"/>
  <c r="L40" i="11"/>
  <c r="D40" i="11"/>
  <c r="C40" i="11"/>
  <c r="B40" i="11"/>
  <c r="I40" i="11" s="1"/>
  <c r="AT39" i="11"/>
  <c r="AS39" i="11"/>
  <c r="AQ39" i="11"/>
  <c r="AO39" i="11"/>
  <c r="AM39" i="11"/>
  <c r="AK39" i="11"/>
  <c r="R39" i="11"/>
  <c r="Q39" i="11"/>
  <c r="Y39" i="11" s="1"/>
  <c r="DV38" i="12" s="1"/>
  <c r="P39" i="11"/>
  <c r="O39" i="11"/>
  <c r="N39" i="11"/>
  <c r="M39" i="11"/>
  <c r="L39" i="11"/>
  <c r="D39" i="11"/>
  <c r="C39" i="11"/>
  <c r="B39" i="11"/>
  <c r="I39" i="11" s="1"/>
  <c r="AT38" i="11"/>
  <c r="AS38" i="11"/>
  <c r="AQ38" i="11"/>
  <c r="AO38" i="11"/>
  <c r="AM38" i="11"/>
  <c r="AK38" i="11"/>
  <c r="R38" i="11"/>
  <c r="Q38" i="11"/>
  <c r="Y38" i="11" s="1"/>
  <c r="DV37" i="12" s="1"/>
  <c r="P38" i="11"/>
  <c r="O38" i="11"/>
  <c r="N38" i="11"/>
  <c r="M38" i="11"/>
  <c r="L38" i="11"/>
  <c r="D38" i="11"/>
  <c r="C38" i="11"/>
  <c r="B38" i="11"/>
  <c r="AT37" i="11"/>
  <c r="AS37" i="11"/>
  <c r="AQ37" i="11"/>
  <c r="AO37" i="11"/>
  <c r="AM37" i="11"/>
  <c r="AK37" i="11"/>
  <c r="R37" i="11"/>
  <c r="Q37" i="11"/>
  <c r="Y37" i="11" s="1"/>
  <c r="DV36" i="12" s="1"/>
  <c r="P37" i="11"/>
  <c r="O37" i="11"/>
  <c r="N37" i="11"/>
  <c r="M37" i="11"/>
  <c r="L37" i="11"/>
  <c r="D37" i="11"/>
  <c r="C37" i="11"/>
  <c r="B37" i="11"/>
  <c r="I37" i="11" s="1"/>
  <c r="AT36" i="11"/>
  <c r="AS36" i="11"/>
  <c r="AQ36" i="11"/>
  <c r="AO36" i="11"/>
  <c r="AM36" i="11"/>
  <c r="AK36" i="11"/>
  <c r="R36" i="11"/>
  <c r="Q36" i="11"/>
  <c r="Y36" i="11" s="1"/>
  <c r="DV35" i="12" s="1"/>
  <c r="P36" i="11"/>
  <c r="O36" i="11"/>
  <c r="N36" i="11"/>
  <c r="M36" i="11"/>
  <c r="L36" i="11"/>
  <c r="D36" i="11"/>
  <c r="C36" i="11"/>
  <c r="B36" i="11"/>
  <c r="I36" i="11" s="1"/>
  <c r="AT35" i="11"/>
  <c r="AS35" i="11"/>
  <c r="AQ35" i="11"/>
  <c r="AO35" i="11"/>
  <c r="AM35" i="11"/>
  <c r="AK35" i="11"/>
  <c r="R35" i="11"/>
  <c r="Q35" i="11"/>
  <c r="Y35" i="11" s="1"/>
  <c r="DV34" i="12" s="1"/>
  <c r="P35" i="11"/>
  <c r="O35" i="11"/>
  <c r="N35" i="11"/>
  <c r="M35" i="11"/>
  <c r="L35" i="11"/>
  <c r="D35" i="11"/>
  <c r="C35" i="11"/>
  <c r="B35" i="11"/>
  <c r="I35" i="11" s="1"/>
  <c r="AT34" i="11"/>
  <c r="AS34" i="11"/>
  <c r="AQ34" i="11"/>
  <c r="AO34" i="11"/>
  <c r="AM34" i="11"/>
  <c r="AK34" i="11"/>
  <c r="R34" i="11"/>
  <c r="Q34" i="11"/>
  <c r="Y34" i="11" s="1"/>
  <c r="DV33" i="12" s="1"/>
  <c r="P34" i="11"/>
  <c r="O34" i="11"/>
  <c r="N34" i="11"/>
  <c r="M34" i="11"/>
  <c r="L34" i="11"/>
  <c r="D34" i="11"/>
  <c r="C34" i="11"/>
  <c r="B34" i="11"/>
  <c r="I34" i="11" s="1"/>
  <c r="AT33" i="11"/>
  <c r="AS33" i="11"/>
  <c r="AQ33" i="11"/>
  <c r="AO33" i="11"/>
  <c r="AM33" i="11"/>
  <c r="AK33" i="11"/>
  <c r="R33" i="11"/>
  <c r="Q33" i="11"/>
  <c r="Y33" i="11" s="1"/>
  <c r="DV32" i="12" s="1"/>
  <c r="P33" i="11"/>
  <c r="O33" i="11"/>
  <c r="N33" i="11"/>
  <c r="M33" i="11"/>
  <c r="L33" i="11"/>
  <c r="D33" i="11"/>
  <c r="C33" i="11"/>
  <c r="B33" i="11"/>
  <c r="AT32" i="11"/>
  <c r="AS32" i="11"/>
  <c r="AQ32" i="11"/>
  <c r="AO32" i="11"/>
  <c r="AM32" i="11"/>
  <c r="AK32" i="11"/>
  <c r="R32" i="11"/>
  <c r="Q32" i="11"/>
  <c r="Y32" i="11" s="1"/>
  <c r="DV31" i="12" s="1"/>
  <c r="P32" i="11"/>
  <c r="O32" i="11"/>
  <c r="N32" i="11"/>
  <c r="M32" i="11"/>
  <c r="L32" i="11"/>
  <c r="D32" i="11"/>
  <c r="C32" i="11"/>
  <c r="B32" i="11"/>
  <c r="I32" i="11" s="1"/>
  <c r="AT31" i="11"/>
  <c r="AS31" i="11"/>
  <c r="AQ31" i="11"/>
  <c r="AO31" i="11"/>
  <c r="AM31" i="11"/>
  <c r="AK31" i="11"/>
  <c r="R31" i="11"/>
  <c r="Q31" i="11"/>
  <c r="Y31" i="11" s="1"/>
  <c r="DV30" i="12" s="1"/>
  <c r="P31" i="11"/>
  <c r="O31" i="11"/>
  <c r="N31" i="11"/>
  <c r="M31" i="11"/>
  <c r="L31" i="11"/>
  <c r="D31" i="11"/>
  <c r="C31" i="11"/>
  <c r="B31" i="11"/>
  <c r="AT30" i="11"/>
  <c r="AS30" i="11"/>
  <c r="AQ30" i="11"/>
  <c r="AO30" i="11"/>
  <c r="AM30" i="11"/>
  <c r="AK30" i="11"/>
  <c r="R30" i="11"/>
  <c r="Q30" i="11"/>
  <c r="Y30" i="11" s="1"/>
  <c r="DV29" i="12" s="1"/>
  <c r="P30" i="11"/>
  <c r="O30" i="11"/>
  <c r="N30" i="11"/>
  <c r="M30" i="11"/>
  <c r="L30" i="11"/>
  <c r="D30" i="11"/>
  <c r="C30" i="11"/>
  <c r="B30" i="11"/>
  <c r="I30" i="11" s="1"/>
  <c r="AT29" i="11"/>
  <c r="AS29" i="11"/>
  <c r="AQ29" i="11"/>
  <c r="AO29" i="11"/>
  <c r="AM29" i="11"/>
  <c r="AK29" i="11"/>
  <c r="R29" i="11"/>
  <c r="Q29" i="11"/>
  <c r="Y29" i="11" s="1"/>
  <c r="DV28" i="12" s="1"/>
  <c r="P29" i="11"/>
  <c r="O29" i="11"/>
  <c r="N29" i="11"/>
  <c r="M29" i="11"/>
  <c r="L29" i="11"/>
  <c r="D29" i="11"/>
  <c r="C29" i="11"/>
  <c r="B29" i="11"/>
  <c r="AT28" i="11"/>
  <c r="AS28" i="11"/>
  <c r="AQ28" i="11"/>
  <c r="AO28" i="11"/>
  <c r="AM28" i="11"/>
  <c r="AK28" i="11"/>
  <c r="R28" i="11"/>
  <c r="Q28" i="11"/>
  <c r="Y28" i="11" s="1"/>
  <c r="DV27" i="12" s="1"/>
  <c r="P28" i="11"/>
  <c r="O28" i="11"/>
  <c r="N28" i="11"/>
  <c r="M28" i="11"/>
  <c r="L28" i="11"/>
  <c r="D28" i="11"/>
  <c r="C28" i="11"/>
  <c r="B28" i="11"/>
  <c r="I28" i="11" s="1"/>
  <c r="AT27" i="11"/>
  <c r="AS27" i="11"/>
  <c r="AQ27" i="11"/>
  <c r="AO27" i="11"/>
  <c r="AM27" i="11"/>
  <c r="AK27" i="11"/>
  <c r="R27" i="11"/>
  <c r="Q27" i="11"/>
  <c r="Y27" i="11" s="1"/>
  <c r="DV26" i="12" s="1"/>
  <c r="P27" i="11"/>
  <c r="O27" i="11"/>
  <c r="N27" i="11"/>
  <c r="M27" i="11"/>
  <c r="L27" i="11"/>
  <c r="D27" i="11"/>
  <c r="C27" i="11"/>
  <c r="B27" i="11"/>
  <c r="AT26" i="11"/>
  <c r="AS26" i="11"/>
  <c r="AQ26" i="11"/>
  <c r="AO26" i="11"/>
  <c r="AM26" i="11"/>
  <c r="AK26" i="11"/>
  <c r="R26" i="11"/>
  <c r="Q26" i="11"/>
  <c r="Y26" i="11" s="1"/>
  <c r="DV25" i="12" s="1"/>
  <c r="P26" i="11"/>
  <c r="O26" i="11"/>
  <c r="N26" i="11"/>
  <c r="M26" i="11"/>
  <c r="L26" i="11"/>
  <c r="D26" i="11"/>
  <c r="C26" i="11"/>
  <c r="B26" i="11"/>
  <c r="AT25" i="11"/>
  <c r="AS25" i="11"/>
  <c r="AQ25" i="11"/>
  <c r="AO25" i="11"/>
  <c r="AM25" i="11"/>
  <c r="AK25" i="11"/>
  <c r="R25" i="11"/>
  <c r="Q25" i="11"/>
  <c r="Y25" i="11" s="1"/>
  <c r="DV24" i="12" s="1"/>
  <c r="P25" i="11"/>
  <c r="O25" i="11"/>
  <c r="N25" i="11"/>
  <c r="M25" i="11"/>
  <c r="L25" i="11"/>
  <c r="D25" i="11"/>
  <c r="C25" i="11"/>
  <c r="B25" i="11"/>
  <c r="I25" i="11" s="1"/>
  <c r="AT24" i="11"/>
  <c r="AS24" i="11"/>
  <c r="AQ24" i="11"/>
  <c r="AO24" i="11"/>
  <c r="AM24" i="11"/>
  <c r="AK24" i="11"/>
  <c r="R24" i="11"/>
  <c r="Q24" i="11"/>
  <c r="Y24" i="11" s="1"/>
  <c r="DV23" i="12" s="1"/>
  <c r="P24" i="11"/>
  <c r="O24" i="11"/>
  <c r="N24" i="11"/>
  <c r="M24" i="11"/>
  <c r="L24" i="11"/>
  <c r="D24" i="11"/>
  <c r="C24" i="11"/>
  <c r="B24" i="11"/>
  <c r="AT23" i="11"/>
  <c r="AS23" i="11"/>
  <c r="AQ23" i="11"/>
  <c r="AO23" i="11"/>
  <c r="AM23" i="11"/>
  <c r="AK23" i="11"/>
  <c r="R23" i="11"/>
  <c r="Q23" i="11"/>
  <c r="Y23" i="11" s="1"/>
  <c r="DV22" i="12" s="1"/>
  <c r="P23" i="11"/>
  <c r="O23" i="11"/>
  <c r="N23" i="11"/>
  <c r="M23" i="11"/>
  <c r="L23" i="11"/>
  <c r="D23" i="11"/>
  <c r="C23" i="11"/>
  <c r="B23" i="11"/>
  <c r="I23" i="11" s="1"/>
  <c r="AT22" i="11"/>
  <c r="AS22" i="11"/>
  <c r="AQ22" i="11"/>
  <c r="AO22" i="11"/>
  <c r="AM22" i="11"/>
  <c r="AK22" i="11"/>
  <c r="R22" i="11"/>
  <c r="Q22" i="11"/>
  <c r="Y22" i="11" s="1"/>
  <c r="DV21" i="12" s="1"/>
  <c r="P22" i="11"/>
  <c r="O22" i="11"/>
  <c r="N22" i="11"/>
  <c r="M22" i="11"/>
  <c r="L22" i="11"/>
  <c r="D22" i="11"/>
  <c r="C22" i="11"/>
  <c r="B22" i="11"/>
  <c r="I22" i="11" s="1"/>
  <c r="AT21" i="11"/>
  <c r="AS21" i="11"/>
  <c r="AQ21" i="11"/>
  <c r="AO21" i="11"/>
  <c r="AM21" i="11"/>
  <c r="AK21" i="11"/>
  <c r="R21" i="11"/>
  <c r="Q21" i="11"/>
  <c r="Y21" i="11" s="1"/>
  <c r="DV20" i="12" s="1"/>
  <c r="P21" i="11"/>
  <c r="O21" i="11"/>
  <c r="N21" i="11"/>
  <c r="M21" i="11"/>
  <c r="L21" i="11"/>
  <c r="D21" i="11"/>
  <c r="C21" i="11"/>
  <c r="B21" i="11"/>
  <c r="I21" i="11" s="1"/>
  <c r="AT20" i="11"/>
  <c r="AS20" i="11"/>
  <c r="AQ20" i="11"/>
  <c r="AO20" i="11"/>
  <c r="AM20" i="11"/>
  <c r="AK20" i="11"/>
  <c r="R20" i="11"/>
  <c r="Q20" i="11"/>
  <c r="Y20" i="11" s="1"/>
  <c r="DV19" i="12" s="1"/>
  <c r="P20" i="11"/>
  <c r="O20" i="11"/>
  <c r="N20" i="11"/>
  <c r="M20" i="11"/>
  <c r="L20" i="11"/>
  <c r="D20" i="11"/>
  <c r="C20" i="11"/>
  <c r="B20" i="11"/>
  <c r="AT19" i="11"/>
  <c r="AS19" i="11"/>
  <c r="AQ19" i="11"/>
  <c r="AO19" i="11"/>
  <c r="AM19" i="11"/>
  <c r="AK19" i="11"/>
  <c r="R19" i="11"/>
  <c r="Q19" i="11"/>
  <c r="Y19" i="11" s="1"/>
  <c r="DV18" i="12" s="1"/>
  <c r="P19" i="11"/>
  <c r="O19" i="11"/>
  <c r="N19" i="11"/>
  <c r="M19" i="11"/>
  <c r="L19" i="11"/>
  <c r="D19" i="11"/>
  <c r="C19" i="11"/>
  <c r="B19" i="11"/>
  <c r="I19" i="11" s="1"/>
  <c r="AT18" i="11"/>
  <c r="AS18" i="11"/>
  <c r="AQ18" i="11"/>
  <c r="AO18" i="11"/>
  <c r="AM18" i="11"/>
  <c r="AK18" i="11"/>
  <c r="R18" i="11"/>
  <c r="Q18" i="11"/>
  <c r="Y18" i="11" s="1"/>
  <c r="DV17" i="12" s="1"/>
  <c r="P18" i="11"/>
  <c r="O18" i="11"/>
  <c r="N18" i="11"/>
  <c r="M18" i="11"/>
  <c r="L18" i="11"/>
  <c r="D18" i="11"/>
  <c r="C18" i="11"/>
  <c r="B18" i="11"/>
  <c r="I18" i="11" s="1"/>
  <c r="AT17" i="11"/>
  <c r="AS17" i="11"/>
  <c r="AQ17" i="11"/>
  <c r="AO17" i="11"/>
  <c r="AM17" i="11"/>
  <c r="AK17" i="11"/>
  <c r="F6" i="14" s="1"/>
  <c r="R17" i="11"/>
  <c r="Q17" i="11"/>
  <c r="Y17" i="11" s="1"/>
  <c r="DV16" i="12" s="1"/>
  <c r="P17" i="11"/>
  <c r="O17" i="11"/>
  <c r="N17" i="11"/>
  <c r="M17" i="11"/>
  <c r="L17" i="11"/>
  <c r="D17" i="11"/>
  <c r="C17" i="11"/>
  <c r="B17" i="11"/>
  <c r="I17" i="11" s="1"/>
  <c r="AT16" i="11"/>
  <c r="AS16" i="11"/>
  <c r="AQ16" i="11"/>
  <c r="AO16" i="11"/>
  <c r="AM16" i="11"/>
  <c r="AK16" i="11"/>
  <c r="R16" i="11"/>
  <c r="Q16" i="11"/>
  <c r="Y16" i="11" s="1"/>
  <c r="DV15" i="12" s="1"/>
  <c r="P16" i="11"/>
  <c r="O16" i="11"/>
  <c r="N16" i="11"/>
  <c r="M16" i="11"/>
  <c r="L16" i="11"/>
  <c r="D16" i="11"/>
  <c r="C16" i="11"/>
  <c r="B16" i="11"/>
  <c r="AT15" i="11"/>
  <c r="AS15" i="11"/>
  <c r="AQ15" i="11"/>
  <c r="AO15" i="11"/>
  <c r="AM15" i="11"/>
  <c r="AK15" i="11"/>
  <c r="R15" i="11"/>
  <c r="Q15" i="11"/>
  <c r="Y15" i="11" s="1"/>
  <c r="DV14" i="12" s="1"/>
  <c r="P15" i="11"/>
  <c r="O15" i="11"/>
  <c r="N15" i="11"/>
  <c r="M15" i="11"/>
  <c r="L15" i="11"/>
  <c r="D15" i="11"/>
  <c r="C15" i="11"/>
  <c r="B15" i="11"/>
  <c r="AT14" i="11"/>
  <c r="AS14" i="11"/>
  <c r="AQ14" i="11"/>
  <c r="AO14" i="11"/>
  <c r="AM14" i="11"/>
  <c r="AK14" i="11"/>
  <c r="R14" i="11"/>
  <c r="Q14" i="11"/>
  <c r="Y14" i="11" s="1"/>
  <c r="DV13" i="12" s="1"/>
  <c r="P14" i="11"/>
  <c r="O14" i="11"/>
  <c r="N14" i="11"/>
  <c r="M14" i="11"/>
  <c r="L14" i="11"/>
  <c r="D14" i="11"/>
  <c r="C14" i="11"/>
  <c r="B14" i="11"/>
  <c r="I14" i="11" s="1"/>
  <c r="AT13" i="11"/>
  <c r="AS13" i="11"/>
  <c r="AQ13" i="11"/>
  <c r="AO13" i="11"/>
  <c r="AM13" i="11"/>
  <c r="AK13" i="11"/>
  <c r="R13" i="11"/>
  <c r="Q13" i="11"/>
  <c r="Y13" i="11" s="1"/>
  <c r="DV12" i="12" s="1"/>
  <c r="P13" i="11"/>
  <c r="O13" i="11"/>
  <c r="N13" i="11"/>
  <c r="M13" i="11"/>
  <c r="L13" i="11"/>
  <c r="D13" i="11"/>
  <c r="C13" i="11"/>
  <c r="B13" i="11"/>
  <c r="AT12" i="11"/>
  <c r="AS12" i="11"/>
  <c r="AQ12" i="11"/>
  <c r="AO12" i="11"/>
  <c r="AM12" i="11"/>
  <c r="AK12" i="11"/>
  <c r="R12" i="11"/>
  <c r="Q12" i="11"/>
  <c r="Y12" i="11" s="1"/>
  <c r="DV11" i="12" s="1"/>
  <c r="P12" i="11"/>
  <c r="O12" i="11"/>
  <c r="N12" i="11"/>
  <c r="M12" i="11"/>
  <c r="L12" i="11"/>
  <c r="D12" i="11"/>
  <c r="C12" i="11"/>
  <c r="B12" i="11"/>
  <c r="AT11" i="11"/>
  <c r="AS11" i="11"/>
  <c r="AQ11" i="11"/>
  <c r="AO11" i="11"/>
  <c r="AM11" i="11"/>
  <c r="AK11" i="11"/>
  <c r="R11" i="11"/>
  <c r="Q11" i="11"/>
  <c r="Y11" i="11" s="1"/>
  <c r="DV10" i="12" s="1"/>
  <c r="P11" i="11"/>
  <c r="O11" i="11"/>
  <c r="N11" i="11"/>
  <c r="M11" i="11"/>
  <c r="L11" i="11"/>
  <c r="D11" i="11"/>
  <c r="C11" i="11"/>
  <c r="B11" i="11"/>
  <c r="AT10" i="11"/>
  <c r="AS10" i="11"/>
  <c r="AQ10" i="11"/>
  <c r="AO10" i="11"/>
  <c r="AM10" i="11"/>
  <c r="AK10" i="11"/>
  <c r="R10" i="11"/>
  <c r="Q10" i="11"/>
  <c r="Y10" i="11" s="1"/>
  <c r="P10" i="11"/>
  <c r="O10" i="11"/>
  <c r="N10" i="11"/>
  <c r="M10" i="11"/>
  <c r="L10" i="11"/>
  <c r="D10" i="11"/>
  <c r="C10" i="11"/>
  <c r="B10" i="11"/>
  <c r="I10" i="11" s="1"/>
  <c r="AT9" i="11"/>
  <c r="AS9" i="11"/>
  <c r="AQ9" i="11"/>
  <c r="AO9" i="11"/>
  <c r="AM9" i="11"/>
  <c r="AK9" i="11"/>
  <c r="R9" i="11"/>
  <c r="Q9" i="11"/>
  <c r="Y9" i="11" s="1"/>
  <c r="DV8" i="12" s="1"/>
  <c r="P9" i="11"/>
  <c r="O9" i="11"/>
  <c r="N9" i="11"/>
  <c r="M9" i="11"/>
  <c r="L9" i="11"/>
  <c r="D9" i="11"/>
  <c r="C9" i="11"/>
  <c r="B9" i="11"/>
  <c r="I9" i="11" s="1"/>
  <c r="AT8" i="11"/>
  <c r="AS8" i="11"/>
  <c r="AQ8" i="11"/>
  <c r="AO8" i="11"/>
  <c r="AM8" i="11"/>
  <c r="AK8" i="11"/>
  <c r="R8" i="11"/>
  <c r="Q8" i="11"/>
  <c r="Y8" i="11" s="1"/>
  <c r="DV7" i="12" s="1"/>
  <c r="P8" i="11"/>
  <c r="O8" i="11"/>
  <c r="N8" i="11"/>
  <c r="M8" i="11"/>
  <c r="L8" i="11"/>
  <c r="D8" i="11"/>
  <c r="C8" i="11"/>
  <c r="B8" i="11"/>
  <c r="I8" i="11" s="1"/>
  <c r="AT7" i="11"/>
  <c r="AS7" i="11"/>
  <c r="AQ7" i="11"/>
  <c r="AO7" i="11"/>
  <c r="AM7" i="11"/>
  <c r="AK7" i="11"/>
  <c r="R7" i="11"/>
  <c r="Q7" i="11"/>
  <c r="Y7" i="11" s="1"/>
  <c r="DV6" i="12" s="1"/>
  <c r="P7" i="11"/>
  <c r="O7" i="11"/>
  <c r="N7" i="11"/>
  <c r="M7" i="11"/>
  <c r="L7" i="11"/>
  <c r="I7" i="11"/>
  <c r="D7" i="11"/>
  <c r="C7" i="11"/>
  <c r="B7" i="11"/>
  <c r="AT6" i="11"/>
  <c r="AS6" i="11"/>
  <c r="AQ6" i="11"/>
  <c r="AO6" i="11"/>
  <c r="AM6" i="11"/>
  <c r="AK6" i="11"/>
  <c r="R6" i="11"/>
  <c r="Q6" i="11"/>
  <c r="Y6" i="11" s="1"/>
  <c r="DV5" i="12" s="1"/>
  <c r="P6" i="11"/>
  <c r="O6" i="11"/>
  <c r="N6" i="11"/>
  <c r="M6" i="11"/>
  <c r="L6" i="11"/>
  <c r="D6" i="11"/>
  <c r="C6" i="11"/>
  <c r="B6" i="11"/>
  <c r="I6" i="11" s="1"/>
  <c r="AT5" i="11"/>
  <c r="AS5" i="11"/>
  <c r="AQ5" i="11"/>
  <c r="AO5" i="11"/>
  <c r="AM5" i="11"/>
  <c r="AK5" i="11"/>
  <c r="R5" i="11"/>
  <c r="Q5" i="11"/>
  <c r="Y5" i="11" s="1"/>
  <c r="DV4" i="12" s="1"/>
  <c r="P5" i="11"/>
  <c r="O5" i="11"/>
  <c r="N5" i="11"/>
  <c r="M5" i="11"/>
  <c r="L5" i="11"/>
  <c r="D5" i="11"/>
  <c r="C5" i="11"/>
  <c r="B5" i="11"/>
  <c r="I5" i="11" s="1"/>
  <c r="DX133" i="7"/>
  <c r="DX128" i="7"/>
  <c r="DX127" i="7"/>
  <c r="DX125" i="7"/>
  <c r="DX124" i="7"/>
  <c r="D118" i="7"/>
  <c r="D118" i="12" s="1"/>
  <c r="B118" i="7"/>
  <c r="B118" i="12" s="1"/>
  <c r="D117" i="7"/>
  <c r="D117" i="12" s="1"/>
  <c r="B117" i="7"/>
  <c r="B117" i="12" s="1"/>
  <c r="D116" i="7"/>
  <c r="D116" i="12" s="1"/>
  <c r="B116" i="7"/>
  <c r="B116" i="12" s="1"/>
  <c r="D115" i="7"/>
  <c r="D115" i="12" s="1"/>
  <c r="B115" i="7"/>
  <c r="B115" i="12" s="1"/>
  <c r="D114" i="7"/>
  <c r="D114" i="12" s="1"/>
  <c r="B114" i="7"/>
  <c r="B114" i="12" s="1"/>
  <c r="D113" i="7"/>
  <c r="D113" i="12" s="1"/>
  <c r="B113" i="7"/>
  <c r="B113" i="12" s="1"/>
  <c r="D112" i="7"/>
  <c r="D112" i="12" s="1"/>
  <c r="B112" i="7"/>
  <c r="B112" i="12" s="1"/>
  <c r="D111" i="7"/>
  <c r="D111" i="12" s="1"/>
  <c r="B111" i="7"/>
  <c r="B111" i="12" s="1"/>
  <c r="D110" i="7"/>
  <c r="D110" i="12" s="1"/>
  <c r="B110" i="7"/>
  <c r="B110" i="12" s="1"/>
  <c r="D109" i="7"/>
  <c r="D109" i="12" s="1"/>
  <c r="B109" i="7"/>
  <c r="B109" i="12" s="1"/>
  <c r="D108" i="7"/>
  <c r="D108" i="12" s="1"/>
  <c r="B108" i="7"/>
  <c r="B108" i="12" s="1"/>
  <c r="D107" i="7"/>
  <c r="D107" i="12" s="1"/>
  <c r="B107" i="7"/>
  <c r="B107" i="12" s="1"/>
  <c r="D106" i="7"/>
  <c r="D106" i="12" s="1"/>
  <c r="B106" i="7"/>
  <c r="B106" i="12" s="1"/>
  <c r="D105" i="7"/>
  <c r="D105" i="12" s="1"/>
  <c r="B105" i="7"/>
  <c r="B105" i="12" s="1"/>
  <c r="D104" i="7"/>
  <c r="D104" i="12" s="1"/>
  <c r="B104" i="7"/>
  <c r="B104" i="12" s="1"/>
  <c r="D103" i="7"/>
  <c r="D103" i="12" s="1"/>
  <c r="B103" i="7"/>
  <c r="B103" i="12" s="1"/>
  <c r="D102" i="7"/>
  <c r="D102" i="12" s="1"/>
  <c r="B102" i="7"/>
  <c r="B102" i="12" s="1"/>
  <c r="D101" i="7"/>
  <c r="D101" i="12" s="1"/>
  <c r="B101" i="7"/>
  <c r="B101" i="12" s="1"/>
  <c r="D100" i="7"/>
  <c r="D100" i="12" s="1"/>
  <c r="B100" i="7"/>
  <c r="B100" i="12" s="1"/>
  <c r="D99" i="7"/>
  <c r="D99" i="12" s="1"/>
  <c r="B99" i="7"/>
  <c r="B99" i="12" s="1"/>
  <c r="D98" i="7"/>
  <c r="D98" i="12" s="1"/>
  <c r="B98" i="7"/>
  <c r="B98" i="12" s="1"/>
  <c r="D97" i="7"/>
  <c r="D97" i="12" s="1"/>
  <c r="B97" i="7"/>
  <c r="B97" i="12" s="1"/>
  <c r="D96" i="7"/>
  <c r="D96" i="12" s="1"/>
  <c r="B96" i="7"/>
  <c r="B96" i="12" s="1"/>
  <c r="D95" i="7"/>
  <c r="D95" i="12" s="1"/>
  <c r="B95" i="7"/>
  <c r="B95" i="12" s="1"/>
  <c r="D94" i="7"/>
  <c r="D94" i="12" s="1"/>
  <c r="B94" i="7"/>
  <c r="B94" i="12" s="1"/>
  <c r="D93" i="7"/>
  <c r="D93" i="12" s="1"/>
  <c r="B93" i="7"/>
  <c r="B93" i="12" s="1"/>
  <c r="D92" i="7"/>
  <c r="D92" i="12" s="1"/>
  <c r="B92" i="7"/>
  <c r="B92" i="12" s="1"/>
  <c r="D91" i="7"/>
  <c r="D91" i="12" s="1"/>
  <c r="B91" i="7"/>
  <c r="B91" i="12" s="1"/>
  <c r="D90" i="7"/>
  <c r="D90" i="12" s="1"/>
  <c r="B90" i="7"/>
  <c r="B90" i="12" s="1"/>
  <c r="D89" i="7"/>
  <c r="D89" i="12" s="1"/>
  <c r="B89" i="7"/>
  <c r="B89" i="12" s="1"/>
  <c r="D88" i="7"/>
  <c r="D88" i="12" s="1"/>
  <c r="B88" i="7"/>
  <c r="B88" i="12" s="1"/>
  <c r="D87" i="7"/>
  <c r="D87" i="12" s="1"/>
  <c r="B87" i="7"/>
  <c r="B87" i="12" s="1"/>
  <c r="D86" i="7"/>
  <c r="D86" i="12" s="1"/>
  <c r="B86" i="7"/>
  <c r="B86" i="12" s="1"/>
  <c r="D85" i="7"/>
  <c r="D85" i="12" s="1"/>
  <c r="B85" i="7"/>
  <c r="B85" i="12" s="1"/>
  <c r="D84" i="7"/>
  <c r="D84" i="12" s="1"/>
  <c r="B84" i="7"/>
  <c r="B84" i="12" s="1"/>
  <c r="D83" i="7"/>
  <c r="D83" i="12" s="1"/>
  <c r="B83" i="7"/>
  <c r="B83" i="12" s="1"/>
  <c r="D82" i="7"/>
  <c r="D82" i="12" s="1"/>
  <c r="B82" i="7"/>
  <c r="B82" i="12" s="1"/>
  <c r="D81" i="7"/>
  <c r="D81" i="12" s="1"/>
  <c r="B81" i="7"/>
  <c r="B81" i="12" s="1"/>
  <c r="D80" i="7"/>
  <c r="D80" i="12" s="1"/>
  <c r="B80" i="7"/>
  <c r="B80" i="12" s="1"/>
  <c r="D79" i="7"/>
  <c r="D79" i="12" s="1"/>
  <c r="B79" i="7"/>
  <c r="B79" i="12" s="1"/>
  <c r="D78" i="7"/>
  <c r="D78" i="12" s="1"/>
  <c r="B78" i="7"/>
  <c r="B78" i="12" s="1"/>
  <c r="D77" i="7"/>
  <c r="D77" i="12" s="1"/>
  <c r="B77" i="7"/>
  <c r="B77" i="12" s="1"/>
  <c r="D76" i="7"/>
  <c r="D76" i="12" s="1"/>
  <c r="B76" i="7"/>
  <c r="B76" i="12" s="1"/>
  <c r="D75" i="7"/>
  <c r="D75" i="12" s="1"/>
  <c r="B75" i="7"/>
  <c r="B75" i="12" s="1"/>
  <c r="D74" i="7"/>
  <c r="D74" i="12" s="1"/>
  <c r="B74" i="7"/>
  <c r="B74" i="12" s="1"/>
  <c r="D73" i="7"/>
  <c r="D73" i="12" s="1"/>
  <c r="B73" i="7"/>
  <c r="B73" i="12" s="1"/>
  <c r="D72" i="7"/>
  <c r="D72" i="12" s="1"/>
  <c r="B72" i="7"/>
  <c r="B72" i="12" s="1"/>
  <c r="D71" i="7"/>
  <c r="D71" i="12" s="1"/>
  <c r="B71" i="7"/>
  <c r="B71" i="12" s="1"/>
  <c r="D70" i="7"/>
  <c r="D70" i="12" s="1"/>
  <c r="B70" i="7"/>
  <c r="B70" i="12" s="1"/>
  <c r="D69" i="7"/>
  <c r="D69" i="12" s="1"/>
  <c r="B69" i="7"/>
  <c r="B69" i="12" s="1"/>
  <c r="D68" i="7"/>
  <c r="D68" i="12" s="1"/>
  <c r="B68" i="7"/>
  <c r="B68" i="12" s="1"/>
  <c r="D67" i="7"/>
  <c r="D67" i="12" s="1"/>
  <c r="B67" i="7"/>
  <c r="B67" i="12" s="1"/>
  <c r="D66" i="7"/>
  <c r="D66" i="12" s="1"/>
  <c r="B66" i="7"/>
  <c r="B66" i="12" s="1"/>
  <c r="D65" i="7"/>
  <c r="D65" i="12" s="1"/>
  <c r="B65" i="7"/>
  <c r="B65" i="12" s="1"/>
  <c r="D64" i="7"/>
  <c r="D64" i="12" s="1"/>
  <c r="B64" i="7"/>
  <c r="B64" i="12" s="1"/>
  <c r="D63" i="7"/>
  <c r="D63" i="12" s="1"/>
  <c r="B63" i="7"/>
  <c r="B63" i="12" s="1"/>
  <c r="D62" i="7"/>
  <c r="D62" i="12" s="1"/>
  <c r="B62" i="7"/>
  <c r="B62" i="12" s="1"/>
  <c r="D61" i="7"/>
  <c r="D61" i="12" s="1"/>
  <c r="B61" i="7"/>
  <c r="B61" i="12" s="1"/>
  <c r="D60" i="7"/>
  <c r="D60" i="12" s="1"/>
  <c r="B60" i="7"/>
  <c r="B60" i="12" s="1"/>
  <c r="D59" i="7"/>
  <c r="D59" i="12" s="1"/>
  <c r="B59" i="7"/>
  <c r="B59" i="12" s="1"/>
  <c r="D58" i="7"/>
  <c r="D58" i="12" s="1"/>
  <c r="B58" i="7"/>
  <c r="B58" i="12" s="1"/>
  <c r="D57" i="7"/>
  <c r="D57" i="12" s="1"/>
  <c r="B57" i="7"/>
  <c r="B57" i="12" s="1"/>
  <c r="D56" i="7"/>
  <c r="D56" i="12" s="1"/>
  <c r="B56" i="7"/>
  <c r="B56" i="12" s="1"/>
  <c r="D55" i="7"/>
  <c r="D55" i="12" s="1"/>
  <c r="B55" i="7"/>
  <c r="B55" i="12" s="1"/>
  <c r="D54" i="7"/>
  <c r="D54" i="12" s="1"/>
  <c r="B54" i="7"/>
  <c r="B54" i="12" s="1"/>
  <c r="D53" i="7"/>
  <c r="D53" i="12" s="1"/>
  <c r="B53" i="7"/>
  <c r="B53" i="12" s="1"/>
  <c r="D52" i="7"/>
  <c r="D52" i="12" s="1"/>
  <c r="B52" i="7"/>
  <c r="B52" i="12" s="1"/>
  <c r="D51" i="7"/>
  <c r="D51" i="12" s="1"/>
  <c r="B51" i="7"/>
  <c r="B51" i="12" s="1"/>
  <c r="D50" i="7"/>
  <c r="D50" i="12" s="1"/>
  <c r="B50" i="7"/>
  <c r="B50" i="12" s="1"/>
  <c r="D49" i="7"/>
  <c r="D49" i="12" s="1"/>
  <c r="B49" i="7"/>
  <c r="B49" i="12" s="1"/>
  <c r="D48" i="7"/>
  <c r="D48" i="12" s="1"/>
  <c r="B48" i="7"/>
  <c r="B48" i="12" s="1"/>
  <c r="D47" i="7"/>
  <c r="D47" i="12" s="1"/>
  <c r="B47" i="7"/>
  <c r="B47" i="12" s="1"/>
  <c r="D46" i="7"/>
  <c r="D46" i="12" s="1"/>
  <c r="B46" i="7"/>
  <c r="B46" i="12" s="1"/>
  <c r="D45" i="7"/>
  <c r="D45" i="12" s="1"/>
  <c r="B45" i="7"/>
  <c r="B45" i="12" s="1"/>
  <c r="D44" i="7"/>
  <c r="D44" i="12" s="1"/>
  <c r="B44" i="7"/>
  <c r="B44" i="12" s="1"/>
  <c r="D43" i="7"/>
  <c r="D43" i="12" s="1"/>
  <c r="B43" i="7"/>
  <c r="B43" i="12" s="1"/>
  <c r="D42" i="7"/>
  <c r="D42" i="12" s="1"/>
  <c r="B42" i="7"/>
  <c r="B42" i="12" s="1"/>
  <c r="D41" i="7"/>
  <c r="D41" i="12" s="1"/>
  <c r="B41" i="7"/>
  <c r="B41" i="12" s="1"/>
  <c r="D40" i="7"/>
  <c r="D40" i="12" s="1"/>
  <c r="B40" i="7"/>
  <c r="B40" i="12" s="1"/>
  <c r="D39" i="7"/>
  <c r="D39" i="12" s="1"/>
  <c r="B39" i="7"/>
  <c r="B39" i="12" s="1"/>
  <c r="D38" i="7"/>
  <c r="D38" i="12" s="1"/>
  <c r="B38" i="7"/>
  <c r="B38" i="12" s="1"/>
  <c r="D37" i="7"/>
  <c r="D37" i="12" s="1"/>
  <c r="B37" i="7"/>
  <c r="B37" i="12" s="1"/>
  <c r="D36" i="7"/>
  <c r="D36" i="12" s="1"/>
  <c r="B36" i="7"/>
  <c r="B36" i="12" s="1"/>
  <c r="D35" i="7"/>
  <c r="D35" i="12" s="1"/>
  <c r="B35" i="7"/>
  <c r="B35" i="12" s="1"/>
  <c r="D34" i="7"/>
  <c r="D34" i="12" s="1"/>
  <c r="B34" i="7"/>
  <c r="B34" i="12" s="1"/>
  <c r="D33" i="7"/>
  <c r="D33" i="12" s="1"/>
  <c r="B33" i="7"/>
  <c r="B33" i="12" s="1"/>
  <c r="D32" i="7"/>
  <c r="D32" i="12" s="1"/>
  <c r="B32" i="7"/>
  <c r="B32" i="12" s="1"/>
  <c r="D31" i="7"/>
  <c r="D31" i="12" s="1"/>
  <c r="B31" i="7"/>
  <c r="B31" i="12" s="1"/>
  <c r="D30" i="7"/>
  <c r="D30" i="12" s="1"/>
  <c r="B30" i="7"/>
  <c r="B30" i="12" s="1"/>
  <c r="D29" i="7"/>
  <c r="D29" i="12" s="1"/>
  <c r="B29" i="7"/>
  <c r="B29" i="12" s="1"/>
  <c r="D28" i="7"/>
  <c r="D28" i="12" s="1"/>
  <c r="B28" i="7"/>
  <c r="B28" i="12" s="1"/>
  <c r="D27" i="7"/>
  <c r="D27" i="12" s="1"/>
  <c r="B27" i="7"/>
  <c r="B27" i="12" s="1"/>
  <c r="D26" i="7"/>
  <c r="D26" i="12" s="1"/>
  <c r="B26" i="7"/>
  <c r="B26" i="12" s="1"/>
  <c r="D25" i="7"/>
  <c r="D25" i="12" s="1"/>
  <c r="B25" i="7"/>
  <c r="B25" i="12" s="1"/>
  <c r="D24" i="7"/>
  <c r="D24" i="12" s="1"/>
  <c r="B24" i="7"/>
  <c r="B24" i="12" s="1"/>
  <c r="D23" i="7"/>
  <c r="D23" i="12" s="1"/>
  <c r="B23" i="7"/>
  <c r="B23" i="12" s="1"/>
  <c r="D22" i="7"/>
  <c r="D22" i="12" s="1"/>
  <c r="B22" i="7"/>
  <c r="B22" i="12" s="1"/>
  <c r="D21" i="7"/>
  <c r="D21" i="12" s="1"/>
  <c r="B21" i="7"/>
  <c r="B21" i="12" s="1"/>
  <c r="D20" i="7"/>
  <c r="D20" i="12" s="1"/>
  <c r="B20" i="7"/>
  <c r="B20" i="12" s="1"/>
  <c r="D19" i="7"/>
  <c r="D19" i="12" s="1"/>
  <c r="B19" i="7"/>
  <c r="B19" i="12" s="1"/>
  <c r="D18" i="7"/>
  <c r="D18" i="12" s="1"/>
  <c r="B18" i="7"/>
  <c r="B18" i="12" s="1"/>
  <c r="D17" i="7"/>
  <c r="D17" i="12" s="1"/>
  <c r="B17" i="7"/>
  <c r="B17" i="12" s="1"/>
  <c r="D16" i="7"/>
  <c r="D16" i="12" s="1"/>
  <c r="B16" i="7"/>
  <c r="B16" i="12" s="1"/>
  <c r="D15" i="7"/>
  <c r="D15" i="12" s="1"/>
  <c r="B15" i="7"/>
  <c r="B15" i="12" s="1"/>
  <c r="D14" i="7"/>
  <c r="D14" i="12" s="1"/>
  <c r="B14" i="7"/>
  <c r="B14" i="12" s="1"/>
  <c r="D13" i="7"/>
  <c r="D13" i="12" s="1"/>
  <c r="B13" i="7"/>
  <c r="B13" i="12" s="1"/>
  <c r="D12" i="7"/>
  <c r="D12" i="12" s="1"/>
  <c r="B12" i="7"/>
  <c r="B12" i="12" s="1"/>
  <c r="D11" i="7"/>
  <c r="D11" i="12" s="1"/>
  <c r="B11" i="7"/>
  <c r="B11" i="12" s="1"/>
  <c r="D10" i="7"/>
  <c r="D10" i="12" s="1"/>
  <c r="B10" i="7"/>
  <c r="B10" i="12" s="1"/>
  <c r="D9" i="7"/>
  <c r="D9" i="12" s="1"/>
  <c r="B9" i="7"/>
  <c r="B9" i="12" s="1"/>
  <c r="D8" i="7"/>
  <c r="D8" i="12" s="1"/>
  <c r="B8" i="7"/>
  <c r="B8" i="12" s="1"/>
  <c r="D7" i="7"/>
  <c r="D7" i="12" s="1"/>
  <c r="B7" i="7"/>
  <c r="B7" i="12" s="1"/>
  <c r="D6" i="7"/>
  <c r="D6" i="12" s="1"/>
  <c r="B6" i="7"/>
  <c r="B6" i="12" s="1"/>
  <c r="D5" i="7"/>
  <c r="D5" i="12" s="1"/>
  <c r="B5" i="7"/>
  <c r="B5" i="12" s="1"/>
  <c r="D4" i="7"/>
  <c r="D4" i="12" s="1"/>
  <c r="B4" i="7"/>
  <c r="B4" i="12" s="1"/>
  <c r="A4" i="7"/>
  <c r="A4" i="12" s="1"/>
  <c r="DK137" i="6"/>
  <c r="CU137" i="6"/>
  <c r="CG137" i="6"/>
  <c r="CE137" i="6"/>
  <c r="BQ137" i="6"/>
  <c r="AY137" i="6"/>
  <c r="DX133" i="6"/>
  <c r="DO133" i="6"/>
  <c r="DN133" i="6"/>
  <c r="DM133" i="6"/>
  <c r="DL133" i="6"/>
  <c r="DL137" i="6" s="1"/>
  <c r="DK133" i="6"/>
  <c r="DJ133" i="6"/>
  <c r="DJ137" i="6" s="1"/>
  <c r="DI133" i="6"/>
  <c r="DH133" i="6"/>
  <c r="DG133" i="6"/>
  <c r="DF133" i="6"/>
  <c r="DE133" i="6"/>
  <c r="DD133" i="6"/>
  <c r="DC133" i="6"/>
  <c r="DB133" i="6"/>
  <c r="DA133" i="6"/>
  <c r="CZ133" i="6"/>
  <c r="CY133" i="6"/>
  <c r="CX133" i="6"/>
  <c r="CW133" i="6"/>
  <c r="CV133" i="6"/>
  <c r="CV137" i="6" s="1"/>
  <c r="CU133" i="6"/>
  <c r="CT133" i="6"/>
  <c r="CT137" i="6" s="1"/>
  <c r="CS133" i="6"/>
  <c r="CR133" i="6"/>
  <c r="CQ133" i="6"/>
  <c r="CP133" i="6"/>
  <c r="CO133" i="6"/>
  <c r="CN133" i="6"/>
  <c r="CM133" i="6"/>
  <c r="CL133" i="6"/>
  <c r="CK133" i="6"/>
  <c r="CJ133" i="6"/>
  <c r="CI133" i="6"/>
  <c r="CH133" i="6"/>
  <c r="CG133" i="6"/>
  <c r="CF133" i="6"/>
  <c r="CF137" i="6" s="1"/>
  <c r="CE133" i="6"/>
  <c r="CD133" i="6"/>
  <c r="CD137" i="6" s="1"/>
  <c r="CC133" i="6"/>
  <c r="CB133" i="6"/>
  <c r="CA133" i="6"/>
  <c r="BZ133" i="6"/>
  <c r="BY133" i="6"/>
  <c r="BX133" i="6"/>
  <c r="BW133" i="6"/>
  <c r="BV133" i="6"/>
  <c r="BU133" i="6"/>
  <c r="BT133" i="6"/>
  <c r="BS133" i="6"/>
  <c r="BR133" i="6"/>
  <c r="BQ133" i="6"/>
  <c r="BP133" i="6"/>
  <c r="BP137" i="6" s="1"/>
  <c r="BO133" i="6"/>
  <c r="BN133" i="6"/>
  <c r="BN137" i="6" s="1"/>
  <c r="BM133" i="6"/>
  <c r="BL133" i="6"/>
  <c r="BK133" i="6"/>
  <c r="BJ133" i="6"/>
  <c r="BI133" i="6"/>
  <c r="BH133" i="6"/>
  <c r="BG133" i="6"/>
  <c r="BF133" i="6"/>
  <c r="BE133" i="6"/>
  <c r="BD133" i="6"/>
  <c r="BC133" i="6"/>
  <c r="BB133" i="6"/>
  <c r="BA133" i="6"/>
  <c r="AZ133" i="6"/>
  <c r="AZ137" i="6" s="1"/>
  <c r="AY133" i="6"/>
  <c r="AX133" i="6"/>
  <c r="AX137" i="6" s="1"/>
  <c r="AW133" i="6"/>
  <c r="AV133" i="6"/>
  <c r="AU133" i="6"/>
  <c r="AT133" i="6"/>
  <c r="AS133" i="6"/>
  <c r="AR133" i="6"/>
  <c r="AQ133" i="6"/>
  <c r="AP133" i="6"/>
  <c r="AO133" i="6"/>
  <c r="AN133" i="6"/>
  <c r="AM133" i="6"/>
  <c r="AL133" i="6"/>
  <c r="AK133" i="6"/>
  <c r="AJ133" i="6"/>
  <c r="AJ137" i="6" s="1"/>
  <c r="AI133" i="6"/>
  <c r="AH133" i="6"/>
  <c r="AH137" i="6" s="1"/>
  <c r="AG133" i="6"/>
  <c r="AF133" i="6"/>
  <c r="AE133" i="6"/>
  <c r="AD133" i="6"/>
  <c r="AC133" i="6"/>
  <c r="AB133" i="6"/>
  <c r="AA133" i="6"/>
  <c r="Z133" i="6"/>
  <c r="Y133" i="6"/>
  <c r="X133" i="6"/>
  <c r="W133" i="6"/>
  <c r="V133" i="6"/>
  <c r="U133" i="6"/>
  <c r="T133" i="6"/>
  <c r="T137" i="6" s="1"/>
  <c r="S133" i="6"/>
  <c r="R133" i="6"/>
  <c r="R137" i="6" s="1"/>
  <c r="Q133" i="6"/>
  <c r="P133" i="6"/>
  <c r="O133" i="6"/>
  <c r="N133" i="6"/>
  <c r="M133" i="6"/>
  <c r="L133" i="6"/>
  <c r="K133" i="6"/>
  <c r="J133" i="6"/>
  <c r="I133" i="6"/>
  <c r="H133" i="6"/>
  <c r="G133" i="6"/>
  <c r="F133" i="6"/>
  <c r="E133" i="6"/>
  <c r="DA131" i="6"/>
  <c r="DX129" i="6"/>
  <c r="DP129" i="6"/>
  <c r="DY129" i="6" s="1"/>
  <c r="DX128" i="6"/>
  <c r="DP128" i="6"/>
  <c r="DY128" i="6" s="1"/>
  <c r="EA128" i="12" s="1"/>
  <c r="DX127" i="6"/>
  <c r="DY127" i="6" s="1"/>
  <c r="EA127" i="12" s="1"/>
  <c r="DP127" i="6"/>
  <c r="DX126" i="6"/>
  <c r="DP126" i="6"/>
  <c r="DY126" i="6" s="1"/>
  <c r="EA126" i="12" s="1"/>
  <c r="DX125" i="6"/>
  <c r="DP125" i="6"/>
  <c r="DX124" i="6"/>
  <c r="DP124" i="6"/>
  <c r="DY124" i="6" s="1"/>
  <c r="DW122" i="6"/>
  <c r="DW123" i="7" s="1"/>
  <c r="DV122" i="6"/>
  <c r="DV123" i="7" s="1"/>
  <c r="DU122" i="6"/>
  <c r="DU123" i="7" s="1"/>
  <c r="DT122" i="6"/>
  <c r="DT123" i="7" s="1"/>
  <c r="DS122" i="6"/>
  <c r="DS123" i="7" s="1"/>
  <c r="DR122" i="6"/>
  <c r="DR123" i="7" s="1"/>
  <c r="DQ122" i="6"/>
  <c r="DQ123" i="7" s="1"/>
  <c r="DO122" i="6"/>
  <c r="DO131" i="6" s="1"/>
  <c r="DN122" i="6"/>
  <c r="DN131" i="6" s="1"/>
  <c r="DM122" i="6"/>
  <c r="DM131" i="6" s="1"/>
  <c r="DM137" i="6" s="1"/>
  <c r="DL122" i="6"/>
  <c r="DL131" i="6" s="1"/>
  <c r="DK122" i="6"/>
  <c r="DK131" i="6" s="1"/>
  <c r="DJ122" i="6"/>
  <c r="DJ131" i="6" s="1"/>
  <c r="DI122" i="6"/>
  <c r="DI131" i="6" s="1"/>
  <c r="DH122" i="6"/>
  <c r="DH131" i="6" s="1"/>
  <c r="DG122" i="6"/>
  <c r="DG131" i="6" s="1"/>
  <c r="DF122" i="6"/>
  <c r="DF131" i="6" s="1"/>
  <c r="DE122" i="6"/>
  <c r="DE131" i="6" s="1"/>
  <c r="DD122" i="6"/>
  <c r="DD131" i="6" s="1"/>
  <c r="DC122" i="6"/>
  <c r="DC131" i="6" s="1"/>
  <c r="DB122" i="6"/>
  <c r="DB131" i="6" s="1"/>
  <c r="DA122" i="6"/>
  <c r="CZ122" i="6"/>
  <c r="CZ131" i="6" s="1"/>
  <c r="CY122" i="6"/>
  <c r="CY131" i="6" s="1"/>
  <c r="CX122" i="6"/>
  <c r="CX131" i="6" s="1"/>
  <c r="CW122" i="6"/>
  <c r="CW131" i="6" s="1"/>
  <c r="CW137" i="6" s="1"/>
  <c r="CV122" i="6"/>
  <c r="CV131" i="6" s="1"/>
  <c r="CU122" i="6"/>
  <c r="CU131" i="6" s="1"/>
  <c r="CT122" i="6"/>
  <c r="CT131" i="6" s="1"/>
  <c r="CS122" i="6"/>
  <c r="CS131" i="6" s="1"/>
  <c r="CR122" i="6"/>
  <c r="CR131" i="6" s="1"/>
  <c r="CQ122" i="6"/>
  <c r="CQ131" i="6" s="1"/>
  <c r="CP122" i="6"/>
  <c r="CP131" i="6" s="1"/>
  <c r="CO122" i="6"/>
  <c r="CO131" i="6" s="1"/>
  <c r="CN122" i="6"/>
  <c r="CN131" i="6" s="1"/>
  <c r="CM122" i="6"/>
  <c r="CM131" i="6" s="1"/>
  <c r="CL122" i="6"/>
  <c r="CL131" i="6" s="1"/>
  <c r="CK122" i="6"/>
  <c r="CK131" i="6" s="1"/>
  <c r="CJ122" i="6"/>
  <c r="CJ131" i="6" s="1"/>
  <c r="CI122" i="6"/>
  <c r="CI131" i="6" s="1"/>
  <c r="CH122" i="6"/>
  <c r="CH131" i="6" s="1"/>
  <c r="CG122" i="6"/>
  <c r="CG131" i="6" s="1"/>
  <c r="CF122" i="6"/>
  <c r="CF131" i="6" s="1"/>
  <c r="CE122" i="6"/>
  <c r="CE131" i="6" s="1"/>
  <c r="CD122" i="6"/>
  <c r="CD131" i="6" s="1"/>
  <c r="CC122" i="6"/>
  <c r="CC131" i="6" s="1"/>
  <c r="CB122" i="6"/>
  <c r="CB131" i="6" s="1"/>
  <c r="CA122" i="6"/>
  <c r="CA131" i="6" s="1"/>
  <c r="BZ122" i="6"/>
  <c r="BZ131" i="6" s="1"/>
  <c r="BY122" i="6"/>
  <c r="BY131" i="6" s="1"/>
  <c r="BX122" i="6"/>
  <c r="BX131" i="6" s="1"/>
  <c r="BW122" i="6"/>
  <c r="BW131" i="6" s="1"/>
  <c r="BV122" i="6"/>
  <c r="BV131" i="6" s="1"/>
  <c r="BU122" i="6"/>
  <c r="BU131" i="6" s="1"/>
  <c r="BT122" i="6"/>
  <c r="BT131" i="6" s="1"/>
  <c r="BS122" i="6"/>
  <c r="BS131" i="6" s="1"/>
  <c r="BR122" i="6"/>
  <c r="BR131" i="6" s="1"/>
  <c r="BQ122" i="6"/>
  <c r="BQ131" i="6" s="1"/>
  <c r="BP122" i="6"/>
  <c r="BP131" i="6" s="1"/>
  <c r="BO122" i="6"/>
  <c r="BO131" i="6" s="1"/>
  <c r="BO137" i="6" s="1"/>
  <c r="BN122" i="6"/>
  <c r="BN131" i="6" s="1"/>
  <c r="BM122" i="6"/>
  <c r="BM131" i="6" s="1"/>
  <c r="BL122" i="6"/>
  <c r="BL131" i="6" s="1"/>
  <c r="BK122" i="6"/>
  <c r="BK131" i="6" s="1"/>
  <c r="BJ122" i="6"/>
  <c r="BJ131" i="6" s="1"/>
  <c r="BI122" i="6"/>
  <c r="BI131" i="6" s="1"/>
  <c r="BH122" i="6"/>
  <c r="BH131" i="6" s="1"/>
  <c r="BG122" i="6"/>
  <c r="BG131" i="6" s="1"/>
  <c r="BF122" i="6"/>
  <c r="BF131" i="6" s="1"/>
  <c r="BE122" i="6"/>
  <c r="BE131" i="6" s="1"/>
  <c r="BD122" i="6"/>
  <c r="BD131" i="6" s="1"/>
  <c r="BC122" i="6"/>
  <c r="BC131" i="6" s="1"/>
  <c r="BB122" i="6"/>
  <c r="BB131" i="6" s="1"/>
  <c r="BA122" i="6"/>
  <c r="BA131" i="6" s="1"/>
  <c r="AZ122" i="6"/>
  <c r="AZ131" i="6" s="1"/>
  <c r="AY122" i="6"/>
  <c r="AY131" i="6" s="1"/>
  <c r="AX122" i="6"/>
  <c r="AX131" i="6" s="1"/>
  <c r="AW122" i="6"/>
  <c r="AW131" i="6" s="1"/>
  <c r="AV122" i="6"/>
  <c r="AV131" i="6" s="1"/>
  <c r="AU122" i="6"/>
  <c r="AU131" i="6" s="1"/>
  <c r="AT122" i="6"/>
  <c r="AT131" i="6" s="1"/>
  <c r="AS122" i="6"/>
  <c r="AS131" i="6" s="1"/>
  <c r="AR122" i="6"/>
  <c r="AR131" i="6" s="1"/>
  <c r="AQ122" i="6"/>
  <c r="AQ131" i="6" s="1"/>
  <c r="AP122" i="6"/>
  <c r="AP131" i="6" s="1"/>
  <c r="AO122" i="6"/>
  <c r="AO131" i="6" s="1"/>
  <c r="AN122" i="6"/>
  <c r="AN131" i="6" s="1"/>
  <c r="AM122" i="6"/>
  <c r="AM131" i="6" s="1"/>
  <c r="AL122" i="6"/>
  <c r="AL131" i="6" s="1"/>
  <c r="AK122" i="6"/>
  <c r="AK131" i="6" s="1"/>
  <c r="AK137" i="6" s="1"/>
  <c r="AJ122" i="6"/>
  <c r="AJ131" i="6" s="1"/>
  <c r="AI122" i="6"/>
  <c r="AI131" i="6" s="1"/>
  <c r="AH122" i="6"/>
  <c r="AH131" i="6" s="1"/>
  <c r="AG122" i="6"/>
  <c r="AG131" i="6" s="1"/>
  <c r="AF122" i="6"/>
  <c r="AF131" i="6" s="1"/>
  <c r="AE122" i="6"/>
  <c r="AE131" i="6" s="1"/>
  <c r="AD122" i="6"/>
  <c r="AD131" i="6" s="1"/>
  <c r="AC122" i="6"/>
  <c r="AC131" i="6" s="1"/>
  <c r="AB122" i="6"/>
  <c r="AB131" i="6" s="1"/>
  <c r="AA122" i="6"/>
  <c r="AA131" i="6" s="1"/>
  <c r="Z122" i="6"/>
  <c r="Z131" i="6" s="1"/>
  <c r="Y122" i="6"/>
  <c r="Y131" i="6" s="1"/>
  <c r="X122" i="6"/>
  <c r="X131" i="6" s="1"/>
  <c r="W122" i="6"/>
  <c r="W131" i="6" s="1"/>
  <c r="V122" i="6"/>
  <c r="V131" i="6" s="1"/>
  <c r="U122" i="6"/>
  <c r="U131" i="6" s="1"/>
  <c r="U137" i="6" s="1"/>
  <c r="T122" i="6"/>
  <c r="T131" i="6" s="1"/>
  <c r="S122" i="6"/>
  <c r="S131" i="6" s="1"/>
  <c r="S137" i="6" s="1"/>
  <c r="R122" i="6"/>
  <c r="R131" i="6" s="1"/>
  <c r="Q122" i="6"/>
  <c r="Q131" i="6" s="1"/>
  <c r="P122" i="6"/>
  <c r="P131" i="6" s="1"/>
  <c r="O122" i="6"/>
  <c r="O131" i="6" s="1"/>
  <c r="N122" i="6"/>
  <c r="N131" i="6" s="1"/>
  <c r="M122" i="6"/>
  <c r="M131" i="6" s="1"/>
  <c r="L122" i="6"/>
  <c r="L131" i="6" s="1"/>
  <c r="K122" i="6"/>
  <c r="K131" i="6" s="1"/>
  <c r="J122" i="6"/>
  <c r="J131" i="6" s="1"/>
  <c r="I122" i="6"/>
  <c r="I131" i="6" s="1"/>
  <c r="H122" i="6"/>
  <c r="H131" i="6" s="1"/>
  <c r="G122" i="6"/>
  <c r="G131" i="6" s="1"/>
  <c r="F122" i="6"/>
  <c r="F131" i="6" s="1"/>
  <c r="E122" i="6"/>
  <c r="E131" i="6" s="1"/>
  <c r="E137" i="6" s="1"/>
  <c r="EA118" i="6"/>
  <c r="DX118" i="6"/>
  <c r="DP118" i="6"/>
  <c r="DY118" i="6" s="1"/>
  <c r="C118" i="6"/>
  <c r="C118" i="7" s="1"/>
  <c r="EA117" i="6"/>
  <c r="DX117" i="6"/>
  <c r="DP117" i="6"/>
  <c r="DY117" i="6" s="1"/>
  <c r="C117" i="6"/>
  <c r="C117" i="7" s="1"/>
  <c r="EA116" i="6"/>
  <c r="DX116" i="6"/>
  <c r="DP116" i="6"/>
  <c r="DY116" i="6" s="1"/>
  <c r="C116" i="6"/>
  <c r="C116" i="7" s="1"/>
  <c r="EA115" i="6"/>
  <c r="DX115" i="6"/>
  <c r="DP115" i="6"/>
  <c r="DY115" i="6" s="1"/>
  <c r="C115" i="6"/>
  <c r="C115" i="7" s="1"/>
  <c r="EA114" i="6"/>
  <c r="DX114" i="6"/>
  <c r="DP114" i="6"/>
  <c r="C114" i="6"/>
  <c r="C114" i="7" s="1"/>
  <c r="EA113" i="6"/>
  <c r="DX113" i="6"/>
  <c r="DP113" i="6"/>
  <c r="DY113" i="6" s="1"/>
  <c r="C113" i="6"/>
  <c r="C113" i="7" s="1"/>
  <c r="EA112" i="6"/>
  <c r="DX112" i="6"/>
  <c r="DP112" i="6"/>
  <c r="C112" i="6"/>
  <c r="C112" i="7" s="1"/>
  <c r="EA111" i="6"/>
  <c r="DX111" i="6"/>
  <c r="DP111" i="6"/>
  <c r="DY111" i="6" s="1"/>
  <c r="C111" i="6"/>
  <c r="C111" i="7" s="1"/>
  <c r="EA110" i="6"/>
  <c r="DX110" i="6"/>
  <c r="DP110" i="6"/>
  <c r="DY110" i="6" s="1"/>
  <c r="C110" i="6"/>
  <c r="C110" i="7" s="1"/>
  <c r="EA109" i="6"/>
  <c r="DX109" i="6"/>
  <c r="DP109" i="6"/>
  <c r="DY109" i="6" s="1"/>
  <c r="C109" i="6"/>
  <c r="C109" i="7" s="1"/>
  <c r="EA108" i="6"/>
  <c r="DX108" i="6"/>
  <c r="DP108" i="6"/>
  <c r="DY108" i="6" s="1"/>
  <c r="C108" i="6"/>
  <c r="C108" i="7" s="1"/>
  <c r="EA107" i="6"/>
  <c r="DX107" i="6"/>
  <c r="DP107" i="6"/>
  <c r="DY107" i="6" s="1"/>
  <c r="C107" i="6"/>
  <c r="C107" i="7" s="1"/>
  <c r="EA106" i="6"/>
  <c r="DX106" i="6"/>
  <c r="DP106" i="6"/>
  <c r="C106" i="6"/>
  <c r="C106" i="7" s="1"/>
  <c r="EA105" i="6"/>
  <c r="DX105" i="6"/>
  <c r="DP105" i="6"/>
  <c r="DY105" i="6" s="1"/>
  <c r="C105" i="6"/>
  <c r="C105" i="7" s="1"/>
  <c r="EA104" i="6"/>
  <c r="DX104" i="6"/>
  <c r="DP104" i="6"/>
  <c r="C104" i="6"/>
  <c r="C104" i="7" s="1"/>
  <c r="EA103" i="6"/>
  <c r="DX103" i="6"/>
  <c r="DP103" i="6"/>
  <c r="DY103" i="6" s="1"/>
  <c r="C103" i="6"/>
  <c r="C103" i="7" s="1"/>
  <c r="EA102" i="6"/>
  <c r="DX102" i="6"/>
  <c r="DP102" i="6"/>
  <c r="DY102" i="6" s="1"/>
  <c r="C102" i="6"/>
  <c r="C102" i="7" s="1"/>
  <c r="EA101" i="6"/>
  <c r="DX101" i="6"/>
  <c r="DP101" i="6"/>
  <c r="DY101" i="6" s="1"/>
  <c r="C101" i="6"/>
  <c r="C101" i="7" s="1"/>
  <c r="EA100" i="6"/>
  <c r="DX100" i="6"/>
  <c r="DP100" i="6"/>
  <c r="DY100" i="6" s="1"/>
  <c r="C100" i="6"/>
  <c r="C100" i="7" s="1"/>
  <c r="EA99" i="6"/>
  <c r="DX99" i="6"/>
  <c r="DP99" i="6"/>
  <c r="DY99" i="6" s="1"/>
  <c r="C99" i="6"/>
  <c r="C99" i="7" s="1"/>
  <c r="EA98" i="6"/>
  <c r="DX98" i="6"/>
  <c r="DP98" i="6"/>
  <c r="C98" i="6"/>
  <c r="C98" i="7" s="1"/>
  <c r="EA97" i="6"/>
  <c r="DX97" i="6"/>
  <c r="DP97" i="6"/>
  <c r="DY97" i="6" s="1"/>
  <c r="C97" i="6"/>
  <c r="C97" i="7" s="1"/>
  <c r="EA96" i="6"/>
  <c r="DX96" i="6"/>
  <c r="DP96" i="6"/>
  <c r="C96" i="6"/>
  <c r="C96" i="7" s="1"/>
  <c r="EA95" i="6"/>
  <c r="DX95" i="6"/>
  <c r="DP95" i="6"/>
  <c r="DY95" i="6" s="1"/>
  <c r="C95" i="6"/>
  <c r="C95" i="7" s="1"/>
  <c r="EA94" i="6"/>
  <c r="DX94" i="6"/>
  <c r="DP94" i="6"/>
  <c r="DY94" i="6" s="1"/>
  <c r="C94" i="6"/>
  <c r="C94" i="7" s="1"/>
  <c r="EA93" i="6"/>
  <c r="DX93" i="6"/>
  <c r="DP93" i="6"/>
  <c r="DY93" i="6" s="1"/>
  <c r="C93" i="6"/>
  <c r="C93" i="7" s="1"/>
  <c r="EA92" i="6"/>
  <c r="DX92" i="6"/>
  <c r="DP92" i="6"/>
  <c r="DY92" i="6" s="1"/>
  <c r="C92" i="6"/>
  <c r="C92" i="7" s="1"/>
  <c r="EA91" i="6"/>
  <c r="DX91" i="6"/>
  <c r="DP91" i="6"/>
  <c r="DY91" i="6" s="1"/>
  <c r="C91" i="6"/>
  <c r="C91" i="7" s="1"/>
  <c r="EA90" i="6"/>
  <c r="DX90" i="6"/>
  <c r="DP90" i="6"/>
  <c r="C90" i="6"/>
  <c r="C90" i="7" s="1"/>
  <c r="EA89" i="6"/>
  <c r="DX89" i="6"/>
  <c r="DP89" i="6"/>
  <c r="DY89" i="6" s="1"/>
  <c r="C89" i="6"/>
  <c r="C89" i="7" s="1"/>
  <c r="EA88" i="6"/>
  <c r="DX88" i="6"/>
  <c r="DP88" i="6"/>
  <c r="C88" i="6"/>
  <c r="C88" i="7" s="1"/>
  <c r="EA87" i="6"/>
  <c r="DX87" i="6"/>
  <c r="DP87" i="6"/>
  <c r="DY87" i="6" s="1"/>
  <c r="C87" i="6"/>
  <c r="C87" i="7" s="1"/>
  <c r="EA86" i="6"/>
  <c r="DX86" i="6"/>
  <c r="DP86" i="6"/>
  <c r="DY86" i="6" s="1"/>
  <c r="C86" i="6"/>
  <c r="C86" i="7" s="1"/>
  <c r="EA85" i="6"/>
  <c r="DX85" i="6"/>
  <c r="DP85" i="6"/>
  <c r="DY85" i="6" s="1"/>
  <c r="C85" i="6"/>
  <c r="C85" i="7" s="1"/>
  <c r="EA84" i="6"/>
  <c r="DX84" i="6"/>
  <c r="DP84" i="6"/>
  <c r="DY84" i="6" s="1"/>
  <c r="C84" i="6"/>
  <c r="C84" i="7" s="1"/>
  <c r="EA83" i="6"/>
  <c r="DX83" i="6"/>
  <c r="DP83" i="6"/>
  <c r="DY83" i="6" s="1"/>
  <c r="C83" i="6"/>
  <c r="C83" i="7" s="1"/>
  <c r="EA82" i="6"/>
  <c r="DX82" i="6"/>
  <c r="DP82" i="6"/>
  <c r="C82" i="6"/>
  <c r="C82" i="7" s="1"/>
  <c r="EA81" i="6"/>
  <c r="DX81" i="6"/>
  <c r="DP81" i="6"/>
  <c r="DY81" i="6" s="1"/>
  <c r="C81" i="6"/>
  <c r="C81" i="7" s="1"/>
  <c r="EA80" i="6"/>
  <c r="DX80" i="6"/>
  <c r="DP80" i="6"/>
  <c r="C80" i="6"/>
  <c r="C80" i="7" s="1"/>
  <c r="EA79" i="6"/>
  <c r="DX79" i="6"/>
  <c r="DP79" i="6"/>
  <c r="DY79" i="6" s="1"/>
  <c r="C79" i="6"/>
  <c r="C79" i="7" s="1"/>
  <c r="EA78" i="6"/>
  <c r="DX78" i="6"/>
  <c r="DP78" i="6"/>
  <c r="DY78" i="6" s="1"/>
  <c r="C78" i="6"/>
  <c r="C78" i="7" s="1"/>
  <c r="EA77" i="6"/>
  <c r="DX77" i="6"/>
  <c r="DP77" i="6"/>
  <c r="DY77" i="6" s="1"/>
  <c r="C77" i="6"/>
  <c r="C77" i="7" s="1"/>
  <c r="EA76" i="6"/>
  <c r="DX76" i="6"/>
  <c r="DP76" i="6"/>
  <c r="DY76" i="6" s="1"/>
  <c r="C76" i="6"/>
  <c r="C76" i="7" s="1"/>
  <c r="EA75" i="6"/>
  <c r="DX75" i="6"/>
  <c r="DP75" i="6"/>
  <c r="DY75" i="6" s="1"/>
  <c r="C75" i="6"/>
  <c r="C75" i="7" s="1"/>
  <c r="EA74" i="6"/>
  <c r="DX74" i="6"/>
  <c r="DP74" i="6"/>
  <c r="C74" i="6"/>
  <c r="C74" i="7" s="1"/>
  <c r="EA73" i="6"/>
  <c r="DX73" i="6"/>
  <c r="DP73" i="6"/>
  <c r="C73" i="6"/>
  <c r="C73" i="7" s="1"/>
  <c r="EA72" i="6"/>
  <c r="DX72" i="6"/>
  <c r="DP72" i="6"/>
  <c r="C72" i="6"/>
  <c r="C72" i="7" s="1"/>
  <c r="EA71" i="6"/>
  <c r="DX71" i="6"/>
  <c r="DP71" i="6"/>
  <c r="DY71" i="6" s="1"/>
  <c r="C71" i="6"/>
  <c r="C71" i="7" s="1"/>
  <c r="EA70" i="6"/>
  <c r="DX70" i="6"/>
  <c r="DP70" i="6"/>
  <c r="DY70" i="6" s="1"/>
  <c r="C70" i="6"/>
  <c r="C70" i="7" s="1"/>
  <c r="EA69" i="6"/>
  <c r="DX69" i="6"/>
  <c r="DP69" i="6"/>
  <c r="DY69" i="6" s="1"/>
  <c r="C69" i="6"/>
  <c r="C69" i="7" s="1"/>
  <c r="EA68" i="6"/>
  <c r="DX68" i="6"/>
  <c r="DP68" i="6"/>
  <c r="DY68" i="6" s="1"/>
  <c r="C68" i="6"/>
  <c r="C68" i="7" s="1"/>
  <c r="EA67" i="6"/>
  <c r="DX67" i="6"/>
  <c r="DP67" i="6"/>
  <c r="DY67" i="6" s="1"/>
  <c r="C67" i="6"/>
  <c r="C67" i="7" s="1"/>
  <c r="EA66" i="6"/>
  <c r="DX66" i="6"/>
  <c r="DP66" i="6"/>
  <c r="C66" i="6"/>
  <c r="C66" i="7" s="1"/>
  <c r="EA65" i="6"/>
  <c r="DX65" i="6"/>
  <c r="DP65" i="6"/>
  <c r="DY65" i="6" s="1"/>
  <c r="C65" i="6"/>
  <c r="C65" i="7" s="1"/>
  <c r="EA64" i="6"/>
  <c r="DX64" i="6"/>
  <c r="DP64" i="6"/>
  <c r="C64" i="6"/>
  <c r="C64" i="7" s="1"/>
  <c r="EA63" i="6"/>
  <c r="DX63" i="6"/>
  <c r="DP63" i="6"/>
  <c r="DY63" i="6" s="1"/>
  <c r="C63" i="6"/>
  <c r="C63" i="7" s="1"/>
  <c r="EA62" i="6"/>
  <c r="DX62" i="6"/>
  <c r="DP62" i="6"/>
  <c r="DY62" i="6" s="1"/>
  <c r="C62" i="6"/>
  <c r="C62" i="7" s="1"/>
  <c r="EA61" i="6"/>
  <c r="DX61" i="6"/>
  <c r="DP61" i="6"/>
  <c r="DY61" i="6" s="1"/>
  <c r="C61" i="6"/>
  <c r="C61" i="7" s="1"/>
  <c r="EA60" i="6"/>
  <c r="DX60" i="6"/>
  <c r="DP60" i="6"/>
  <c r="DY60" i="6" s="1"/>
  <c r="C60" i="6"/>
  <c r="C60" i="7" s="1"/>
  <c r="EA59" i="6"/>
  <c r="DX59" i="6"/>
  <c r="DP59" i="6"/>
  <c r="DY59" i="6" s="1"/>
  <c r="C59" i="6"/>
  <c r="C59" i="7" s="1"/>
  <c r="EA58" i="6"/>
  <c r="DX58" i="6"/>
  <c r="DP58" i="6"/>
  <c r="C58" i="6"/>
  <c r="C58" i="7" s="1"/>
  <c r="EA57" i="6"/>
  <c r="DX57" i="6"/>
  <c r="DP57" i="6"/>
  <c r="DY57" i="6" s="1"/>
  <c r="C57" i="6"/>
  <c r="C57" i="7" s="1"/>
  <c r="EA56" i="6"/>
  <c r="DX56" i="6"/>
  <c r="DP56" i="6"/>
  <c r="C56" i="6"/>
  <c r="C56" i="7" s="1"/>
  <c r="EA55" i="6"/>
  <c r="DX55" i="6"/>
  <c r="DP55" i="6"/>
  <c r="DY55" i="6" s="1"/>
  <c r="C55" i="6"/>
  <c r="C55" i="7" s="1"/>
  <c r="EA54" i="6"/>
  <c r="DX54" i="6"/>
  <c r="DP54" i="6"/>
  <c r="DY54" i="6" s="1"/>
  <c r="C54" i="6"/>
  <c r="C54" i="7" s="1"/>
  <c r="EA53" i="6"/>
  <c r="DX53" i="6"/>
  <c r="DP53" i="6"/>
  <c r="DY53" i="6" s="1"/>
  <c r="C53" i="6"/>
  <c r="C53" i="7" s="1"/>
  <c r="EA52" i="6"/>
  <c r="DX52" i="6"/>
  <c r="DP52" i="6"/>
  <c r="DY52" i="6" s="1"/>
  <c r="C52" i="6"/>
  <c r="C52" i="7" s="1"/>
  <c r="EA51" i="6"/>
  <c r="DX51" i="6"/>
  <c r="DP51" i="6"/>
  <c r="DY51" i="6" s="1"/>
  <c r="C51" i="6"/>
  <c r="C51" i="7" s="1"/>
  <c r="EA50" i="6"/>
  <c r="DX50" i="6"/>
  <c r="DP50" i="6"/>
  <c r="C50" i="6"/>
  <c r="C50" i="7" s="1"/>
  <c r="EA49" i="6"/>
  <c r="DX49" i="6"/>
  <c r="DP49" i="6"/>
  <c r="C49" i="6"/>
  <c r="C49" i="7" s="1"/>
  <c r="EA48" i="6"/>
  <c r="DX48" i="6"/>
  <c r="DP48" i="6"/>
  <c r="C48" i="6"/>
  <c r="C48" i="7" s="1"/>
  <c r="EA47" i="6"/>
  <c r="DX47" i="6"/>
  <c r="DP47" i="6"/>
  <c r="C47" i="6"/>
  <c r="C47" i="7" s="1"/>
  <c r="EA46" i="6"/>
  <c r="DX46" i="6"/>
  <c r="DP46" i="6"/>
  <c r="DY46" i="6" s="1"/>
  <c r="C46" i="6"/>
  <c r="C46" i="7" s="1"/>
  <c r="EA45" i="6"/>
  <c r="DX45" i="6"/>
  <c r="DP45" i="6"/>
  <c r="DY45" i="6" s="1"/>
  <c r="C45" i="6"/>
  <c r="C45" i="7" s="1"/>
  <c r="EA44" i="6"/>
  <c r="DX44" i="6"/>
  <c r="DP44" i="6"/>
  <c r="DY44" i="6" s="1"/>
  <c r="C44" i="6"/>
  <c r="C44" i="7" s="1"/>
  <c r="EA43" i="6"/>
  <c r="DX43" i="6"/>
  <c r="DP43" i="6"/>
  <c r="DY43" i="6" s="1"/>
  <c r="C43" i="6"/>
  <c r="C43" i="7" s="1"/>
  <c r="EA42" i="6"/>
  <c r="DX42" i="6"/>
  <c r="DP42" i="6"/>
  <c r="C42" i="6"/>
  <c r="C42" i="7" s="1"/>
  <c r="EA41" i="6"/>
  <c r="DX41" i="6"/>
  <c r="DP41" i="6"/>
  <c r="C41" i="6"/>
  <c r="C41" i="7" s="1"/>
  <c r="EA40" i="6"/>
  <c r="DX40" i="6"/>
  <c r="DP40" i="6"/>
  <c r="C40" i="6"/>
  <c r="C40" i="7" s="1"/>
  <c r="EA39" i="6"/>
  <c r="DX39" i="6"/>
  <c r="DP39" i="6"/>
  <c r="DY39" i="6" s="1"/>
  <c r="C39" i="6"/>
  <c r="C39" i="7" s="1"/>
  <c r="EA38" i="6"/>
  <c r="DX38" i="6"/>
  <c r="DP38" i="6"/>
  <c r="DY38" i="6" s="1"/>
  <c r="C38" i="6"/>
  <c r="C38" i="7" s="1"/>
  <c r="EA37" i="6"/>
  <c r="DX37" i="6"/>
  <c r="DP37" i="6"/>
  <c r="DY37" i="6" s="1"/>
  <c r="C37" i="6"/>
  <c r="C37" i="7" s="1"/>
  <c r="EA36" i="6"/>
  <c r="DX36" i="6"/>
  <c r="DP36" i="6"/>
  <c r="DY36" i="6" s="1"/>
  <c r="C36" i="6"/>
  <c r="C36" i="7" s="1"/>
  <c r="EA35" i="6"/>
  <c r="DX35" i="6"/>
  <c r="DP35" i="6"/>
  <c r="DY35" i="6" s="1"/>
  <c r="C35" i="6"/>
  <c r="C35" i="7" s="1"/>
  <c r="EA34" i="6"/>
  <c r="DX34" i="6"/>
  <c r="DP34" i="6"/>
  <c r="C34" i="6"/>
  <c r="C34" i="7" s="1"/>
  <c r="EA33" i="6"/>
  <c r="DX33" i="6"/>
  <c r="DP33" i="6"/>
  <c r="DY33" i="6" s="1"/>
  <c r="C33" i="6"/>
  <c r="C33" i="7" s="1"/>
  <c r="EA32" i="6"/>
  <c r="DX32" i="6"/>
  <c r="DP32" i="6"/>
  <c r="C32" i="6"/>
  <c r="C32" i="7" s="1"/>
  <c r="EA31" i="6"/>
  <c r="DX31" i="6"/>
  <c r="DP31" i="6"/>
  <c r="DY31" i="6" s="1"/>
  <c r="C31" i="6"/>
  <c r="C31" i="7" s="1"/>
  <c r="EA30" i="6"/>
  <c r="DX30" i="6"/>
  <c r="DP30" i="6"/>
  <c r="DY30" i="6" s="1"/>
  <c r="C30" i="6"/>
  <c r="C30" i="7" s="1"/>
  <c r="EA29" i="6"/>
  <c r="DX29" i="6"/>
  <c r="DP29" i="6"/>
  <c r="DY29" i="6" s="1"/>
  <c r="C29" i="6"/>
  <c r="C29" i="7" s="1"/>
  <c r="EA28" i="6"/>
  <c r="DX28" i="6"/>
  <c r="DY28" i="6" s="1"/>
  <c r="DP28" i="6"/>
  <c r="C28" i="6"/>
  <c r="C28" i="7" s="1"/>
  <c r="EA27" i="6"/>
  <c r="DX27" i="6"/>
  <c r="DP27" i="6"/>
  <c r="DY27" i="6" s="1"/>
  <c r="C27" i="6"/>
  <c r="C27" i="7" s="1"/>
  <c r="EA26" i="6"/>
  <c r="DX26" i="6"/>
  <c r="DP26" i="6"/>
  <c r="C26" i="6"/>
  <c r="C26" i="7" s="1"/>
  <c r="EA25" i="6"/>
  <c r="DX25" i="6"/>
  <c r="DP25" i="6"/>
  <c r="DY25" i="6" s="1"/>
  <c r="C25" i="6"/>
  <c r="C25" i="7" s="1"/>
  <c r="EA24" i="6"/>
  <c r="DX24" i="6"/>
  <c r="DP24" i="6"/>
  <c r="C24" i="6"/>
  <c r="C24" i="7" s="1"/>
  <c r="EA23" i="6"/>
  <c r="DX23" i="6"/>
  <c r="DP23" i="6"/>
  <c r="DY23" i="6" s="1"/>
  <c r="C23" i="6"/>
  <c r="C23" i="7" s="1"/>
  <c r="EA22" i="6"/>
  <c r="DX22" i="6"/>
  <c r="DP22" i="6"/>
  <c r="DY22" i="6" s="1"/>
  <c r="C22" i="6"/>
  <c r="C22" i="7" s="1"/>
  <c r="EA21" i="6"/>
  <c r="DX21" i="6"/>
  <c r="DP21" i="6"/>
  <c r="DY21" i="6" s="1"/>
  <c r="C21" i="6"/>
  <c r="C21" i="7" s="1"/>
  <c r="EA20" i="6"/>
  <c r="DX20" i="6"/>
  <c r="DP20" i="6"/>
  <c r="C20" i="6"/>
  <c r="C20" i="7" s="1"/>
  <c r="EA19" i="6"/>
  <c r="DX19" i="6"/>
  <c r="DP19" i="6"/>
  <c r="DY19" i="6" s="1"/>
  <c r="C19" i="6"/>
  <c r="C19" i="7" s="1"/>
  <c r="EA18" i="6"/>
  <c r="DX18" i="6"/>
  <c r="DP18" i="6"/>
  <c r="C18" i="6"/>
  <c r="C18" i="7" s="1"/>
  <c r="EA17" i="6"/>
  <c r="DX17" i="6"/>
  <c r="DP17" i="6"/>
  <c r="DY17" i="6" s="1"/>
  <c r="C17" i="6"/>
  <c r="C17" i="7" s="1"/>
  <c r="EA16" i="6"/>
  <c r="DX16" i="6"/>
  <c r="DP16" i="6"/>
  <c r="C16" i="6"/>
  <c r="C16" i="7" s="1"/>
  <c r="EA15" i="6"/>
  <c r="DX15" i="6"/>
  <c r="DP15" i="6"/>
  <c r="DY15" i="6" s="1"/>
  <c r="C15" i="6"/>
  <c r="C15" i="7" s="1"/>
  <c r="EA14" i="6"/>
  <c r="DX14" i="6"/>
  <c r="DP14" i="6"/>
  <c r="DY14" i="6" s="1"/>
  <c r="DZ14" i="7" s="1"/>
  <c r="C14" i="6"/>
  <c r="C14" i="7" s="1"/>
  <c r="EA13" i="6"/>
  <c r="DX13" i="6"/>
  <c r="DP13" i="6"/>
  <c r="DY13" i="6" s="1"/>
  <c r="DZ13" i="7" s="1"/>
  <c r="C13" i="6"/>
  <c r="C13" i="7" s="1"/>
  <c r="EA12" i="6"/>
  <c r="DX12" i="6"/>
  <c r="DP12" i="6"/>
  <c r="C12" i="6"/>
  <c r="C12" i="7" s="1"/>
  <c r="EA11" i="6"/>
  <c r="DX11" i="6"/>
  <c r="DP11" i="6"/>
  <c r="DY11" i="6" s="1"/>
  <c r="C11" i="6"/>
  <c r="C11" i="7" s="1"/>
  <c r="EA10" i="6"/>
  <c r="DX10" i="6"/>
  <c r="DP10" i="6"/>
  <c r="C10" i="6"/>
  <c r="C10" i="7" s="1"/>
  <c r="EA9" i="6"/>
  <c r="DX9" i="6"/>
  <c r="DP9" i="6"/>
  <c r="DY9" i="6" s="1"/>
  <c r="C9" i="6"/>
  <c r="C9" i="7" s="1"/>
  <c r="EA8" i="6"/>
  <c r="DX8" i="6"/>
  <c r="DP8" i="6"/>
  <c r="C8" i="6"/>
  <c r="C8" i="7" s="1"/>
  <c r="EA7" i="6"/>
  <c r="DX7" i="6"/>
  <c r="DP7" i="6"/>
  <c r="DY7" i="6" s="1"/>
  <c r="C7" i="6"/>
  <c r="C7" i="7" s="1"/>
  <c r="EA6" i="6"/>
  <c r="DX6" i="6"/>
  <c r="DP6" i="6"/>
  <c r="DY6" i="6" s="1"/>
  <c r="DZ6" i="7" s="1"/>
  <c r="C6" i="6"/>
  <c r="C6" i="7" s="1"/>
  <c r="EA5" i="6"/>
  <c r="DX5" i="6"/>
  <c r="DP5" i="6"/>
  <c r="DY5" i="6" s="1"/>
  <c r="C5" i="6"/>
  <c r="C5" i="7" s="1"/>
  <c r="EA4" i="6"/>
  <c r="DX4" i="6"/>
  <c r="DX122" i="6" s="1"/>
  <c r="DX123" i="7" s="1"/>
  <c r="DP4" i="6"/>
  <c r="DY4" i="6" s="1"/>
  <c r="C4" i="6"/>
  <c r="C4" i="7" s="1"/>
  <c r="E46" i="5"/>
  <c r="F44" i="5"/>
  <c r="F43" i="5"/>
  <c r="F42" i="5"/>
  <c r="C42" i="5"/>
  <c r="F41" i="5"/>
  <c r="C41" i="5"/>
  <c r="F40" i="5"/>
  <c r="C40" i="5"/>
  <c r="F39" i="5"/>
  <c r="C39" i="5"/>
  <c r="F38" i="5"/>
  <c r="C38" i="5"/>
  <c r="F37" i="5"/>
  <c r="C37" i="5"/>
  <c r="F36" i="5"/>
  <c r="C36" i="5"/>
  <c r="F35" i="5"/>
  <c r="C35" i="5"/>
  <c r="F34" i="5"/>
  <c r="C34" i="5"/>
  <c r="F33" i="5"/>
  <c r="C33" i="5"/>
  <c r="F32" i="5"/>
  <c r="C32" i="5"/>
  <c r="F31" i="5"/>
  <c r="C31" i="5"/>
  <c r="F30" i="5"/>
  <c r="C30" i="5"/>
  <c r="F29" i="5"/>
  <c r="C29" i="5"/>
  <c r="F28" i="5"/>
  <c r="C28" i="5"/>
  <c r="F27" i="5"/>
  <c r="C27" i="5"/>
  <c r="F26" i="5"/>
  <c r="C26" i="5"/>
  <c r="F25" i="5"/>
  <c r="C25" i="5"/>
  <c r="F24" i="5"/>
  <c r="C24" i="5"/>
  <c r="F23" i="5"/>
  <c r="C23" i="5"/>
  <c r="F22" i="5"/>
  <c r="C22" i="5"/>
  <c r="F21" i="5"/>
  <c r="C21" i="5"/>
  <c r="F20" i="5"/>
  <c r="C20" i="5"/>
  <c r="F19" i="5"/>
  <c r="C19" i="5"/>
  <c r="F18" i="5"/>
  <c r="C18" i="5"/>
  <c r="F17" i="5"/>
  <c r="C17" i="5"/>
  <c r="F16" i="5"/>
  <c r="C16" i="5"/>
  <c r="F15" i="5"/>
  <c r="C15" i="5"/>
  <c r="F14" i="5"/>
  <c r="C14" i="5"/>
  <c r="F13" i="5"/>
  <c r="C13" i="5"/>
  <c r="F12" i="5"/>
  <c r="C12" i="5"/>
  <c r="D12" i="5" s="1"/>
  <c r="G12" i="5" s="1"/>
  <c r="K12" i="1" s="1"/>
  <c r="F11" i="5"/>
  <c r="C11" i="5"/>
  <c r="F10" i="5"/>
  <c r="C10" i="5"/>
  <c r="F9" i="5"/>
  <c r="C9" i="5"/>
  <c r="F8" i="5"/>
  <c r="C8" i="5"/>
  <c r="F7" i="5"/>
  <c r="C7" i="5"/>
  <c r="F6" i="5"/>
  <c r="C6" i="5"/>
  <c r="F5" i="5"/>
  <c r="C5" i="5"/>
  <c r="F4" i="5"/>
  <c r="C4" i="5"/>
  <c r="I118" i="4"/>
  <c r="J118" i="4" s="1"/>
  <c r="H118" i="4"/>
  <c r="I117" i="4"/>
  <c r="J117" i="4" s="1"/>
  <c r="L117" i="4" s="1"/>
  <c r="H117" i="4"/>
  <c r="G108" i="4"/>
  <c r="G104" i="4"/>
  <c r="G102" i="4"/>
  <c r="G92" i="4"/>
  <c r="G88" i="4"/>
  <c r="G86" i="4"/>
  <c r="G76" i="4"/>
  <c r="G72" i="4"/>
  <c r="G70" i="4"/>
  <c r="G60" i="4"/>
  <c r="G56" i="4"/>
  <c r="G54" i="4"/>
  <c r="G44" i="4"/>
  <c r="G40" i="4"/>
  <c r="G38" i="4"/>
  <c r="G28" i="4"/>
  <c r="G24" i="4"/>
  <c r="G22" i="4"/>
  <c r="G12" i="4"/>
  <c r="G8" i="4"/>
  <c r="G6" i="4"/>
  <c r="G2" i="4" a="1"/>
  <c r="G116" i="4" s="1"/>
  <c r="F116" i="4"/>
  <c r="F112" i="4"/>
  <c r="F108" i="4"/>
  <c r="F106" i="4"/>
  <c r="F104" i="4"/>
  <c r="F102" i="4"/>
  <c r="F100" i="4"/>
  <c r="F96" i="4"/>
  <c r="F92" i="4"/>
  <c r="F90" i="4"/>
  <c r="F88" i="4"/>
  <c r="F86" i="4"/>
  <c r="F84" i="4"/>
  <c r="F80" i="4"/>
  <c r="F76" i="4"/>
  <c r="F74" i="4"/>
  <c r="F72" i="4"/>
  <c r="F70" i="4"/>
  <c r="F68" i="4"/>
  <c r="F64" i="4"/>
  <c r="F60" i="4"/>
  <c r="F58" i="4"/>
  <c r="F56" i="4"/>
  <c r="F54" i="4"/>
  <c r="F52" i="4"/>
  <c r="F48" i="4"/>
  <c r="F44" i="4"/>
  <c r="F42" i="4"/>
  <c r="F40" i="4"/>
  <c r="F38" i="4"/>
  <c r="F36" i="4"/>
  <c r="F32" i="4"/>
  <c r="F28" i="4"/>
  <c r="F26" i="4"/>
  <c r="F24" i="4"/>
  <c r="F22" i="4"/>
  <c r="F20" i="4"/>
  <c r="F16" i="4"/>
  <c r="F12" i="4"/>
  <c r="F10" i="4"/>
  <c r="F8" i="4"/>
  <c r="F6" i="4"/>
  <c r="F4" i="4"/>
  <c r="F2" i="4" a="1"/>
  <c r="F103" i="4" s="1"/>
  <c r="R26" i="3"/>
  <c r="N26" i="3"/>
  <c r="F26" i="3"/>
  <c r="E26" i="3"/>
  <c r="X26" i="3" s="1"/>
  <c r="D26" i="3"/>
  <c r="P26" i="3" s="1"/>
  <c r="Q26" i="3" s="1"/>
  <c r="C26" i="3"/>
  <c r="X25" i="3"/>
  <c r="S25" i="3"/>
  <c r="R25" i="3"/>
  <c r="Q25" i="3"/>
  <c r="P25" i="3"/>
  <c r="N25" i="3"/>
  <c r="I25" i="3"/>
  <c r="J25" i="3" s="1"/>
  <c r="G25" i="3"/>
  <c r="X24" i="3"/>
  <c r="T24" i="3"/>
  <c r="S24" i="3"/>
  <c r="U24" i="3" s="1"/>
  <c r="W24" i="3" s="1"/>
  <c r="R24" i="3"/>
  <c r="P24" i="3"/>
  <c r="Q24" i="3" s="1"/>
  <c r="O24" i="3"/>
  <c r="N24" i="3"/>
  <c r="J24" i="3"/>
  <c r="I24" i="3"/>
  <c r="G24" i="3"/>
  <c r="X23" i="3"/>
  <c r="S23" i="3"/>
  <c r="T23" i="3" s="1"/>
  <c r="U23" i="3" s="1"/>
  <c r="W23" i="3" s="1"/>
  <c r="R23" i="3"/>
  <c r="Q23" i="3"/>
  <c r="P23" i="3"/>
  <c r="O23" i="3"/>
  <c r="N23" i="3"/>
  <c r="I23" i="3"/>
  <c r="J23" i="3" s="1"/>
  <c r="G23" i="3"/>
  <c r="X22" i="3"/>
  <c r="T22" i="3"/>
  <c r="S22" i="3"/>
  <c r="U22" i="3" s="1"/>
  <c r="W22" i="3" s="1"/>
  <c r="R22" i="3"/>
  <c r="P22" i="3"/>
  <c r="Q22" i="3" s="1"/>
  <c r="O22" i="3"/>
  <c r="N22" i="3"/>
  <c r="J22" i="3"/>
  <c r="I22" i="3"/>
  <c r="G22" i="3"/>
  <c r="X21" i="3"/>
  <c r="S21" i="3"/>
  <c r="T21" i="3" s="1"/>
  <c r="U21" i="3" s="1"/>
  <c r="W21" i="3" s="1"/>
  <c r="R21" i="3"/>
  <c r="Q21" i="3"/>
  <c r="P21" i="3"/>
  <c r="N21" i="3"/>
  <c r="I21" i="3"/>
  <c r="J21" i="3" s="1"/>
  <c r="G21" i="3"/>
  <c r="X20" i="3"/>
  <c r="T20" i="3"/>
  <c r="S20" i="3"/>
  <c r="U20" i="3" s="1"/>
  <c r="W20" i="3" s="1"/>
  <c r="R20" i="3"/>
  <c r="P20" i="3"/>
  <c r="Q20" i="3" s="1"/>
  <c r="N20" i="3"/>
  <c r="J20" i="3"/>
  <c r="I20" i="3"/>
  <c r="G20" i="3"/>
  <c r="X19" i="3"/>
  <c r="S19" i="3"/>
  <c r="O19" i="3" s="1"/>
  <c r="R19" i="3"/>
  <c r="Q19" i="3"/>
  <c r="P19" i="3"/>
  <c r="N19" i="3"/>
  <c r="I19" i="3"/>
  <c r="J19" i="3" s="1"/>
  <c r="G19" i="3"/>
  <c r="X18" i="3"/>
  <c r="T18" i="3"/>
  <c r="U18" i="3" s="1"/>
  <c r="W18" i="3" s="1"/>
  <c r="S18" i="3"/>
  <c r="R18" i="3"/>
  <c r="P18" i="3"/>
  <c r="Q18" i="3" s="1"/>
  <c r="O18" i="3"/>
  <c r="N18" i="3"/>
  <c r="J18" i="3"/>
  <c r="I18" i="3"/>
  <c r="G18" i="3"/>
  <c r="X17" i="3"/>
  <c r="U17" i="3"/>
  <c r="W17" i="3" s="1"/>
  <c r="S17" i="3"/>
  <c r="T17" i="3" s="1"/>
  <c r="R17" i="3"/>
  <c r="Q17" i="3"/>
  <c r="P17" i="3"/>
  <c r="O17" i="3"/>
  <c r="N17" i="3"/>
  <c r="I17" i="3"/>
  <c r="J17" i="3" s="1"/>
  <c r="G17" i="3"/>
  <c r="X16" i="3"/>
  <c r="T16" i="3"/>
  <c r="S16" i="3"/>
  <c r="U16" i="3" s="1"/>
  <c r="W16" i="3" s="1"/>
  <c r="R16" i="3"/>
  <c r="P16" i="3"/>
  <c r="Q16" i="3" s="1"/>
  <c r="O16" i="3"/>
  <c r="N16" i="3"/>
  <c r="J16" i="3"/>
  <c r="I16" i="3"/>
  <c r="G16" i="3"/>
  <c r="X15" i="3"/>
  <c r="S15" i="3"/>
  <c r="R15" i="3"/>
  <c r="Q15" i="3"/>
  <c r="P15" i="3"/>
  <c r="N15" i="3"/>
  <c r="I15" i="3"/>
  <c r="J15" i="3" s="1"/>
  <c r="G15" i="3"/>
  <c r="X14" i="3"/>
  <c r="T14" i="3"/>
  <c r="S14" i="3"/>
  <c r="O14" i="3" s="1"/>
  <c r="R14" i="3"/>
  <c r="P14" i="3"/>
  <c r="Q14" i="3" s="1"/>
  <c r="N14" i="3"/>
  <c r="J14" i="3"/>
  <c r="I14" i="3"/>
  <c r="G14" i="3"/>
  <c r="X13" i="3"/>
  <c r="U13" i="3"/>
  <c r="W13" i="3" s="1"/>
  <c r="S13" i="3"/>
  <c r="T13" i="3" s="1"/>
  <c r="R13" i="3"/>
  <c r="Q13" i="3"/>
  <c r="P13" i="3"/>
  <c r="O13" i="3"/>
  <c r="N13" i="3"/>
  <c r="I13" i="3"/>
  <c r="J13" i="3" s="1"/>
  <c r="G13" i="3"/>
  <c r="X12" i="3"/>
  <c r="T12" i="3"/>
  <c r="S12" i="3"/>
  <c r="O12" i="3" s="1"/>
  <c r="R12" i="3"/>
  <c r="P12" i="3"/>
  <c r="Q12" i="3" s="1"/>
  <c r="N12" i="3"/>
  <c r="J12" i="3"/>
  <c r="I12" i="3"/>
  <c r="G12" i="3"/>
  <c r="X11" i="3"/>
  <c r="S11" i="3"/>
  <c r="O11" i="3" s="1"/>
  <c r="R11" i="3"/>
  <c r="Q11" i="3"/>
  <c r="P11" i="3"/>
  <c r="N11" i="3"/>
  <c r="I11" i="3"/>
  <c r="J11" i="3" s="1"/>
  <c r="G11" i="3"/>
  <c r="X10" i="3"/>
  <c r="W10" i="3"/>
  <c r="T10" i="3"/>
  <c r="U10" i="3" s="1"/>
  <c r="S10" i="3"/>
  <c r="O10" i="3" s="1"/>
  <c r="R10" i="3"/>
  <c r="P10" i="3"/>
  <c r="Q10" i="3" s="1"/>
  <c r="N10" i="3"/>
  <c r="J10" i="3"/>
  <c r="I10" i="3"/>
  <c r="G10" i="3"/>
  <c r="X9" i="3"/>
  <c r="S9" i="3"/>
  <c r="R9" i="3"/>
  <c r="Q9" i="3"/>
  <c r="P9" i="3"/>
  <c r="N9" i="3"/>
  <c r="I9" i="3"/>
  <c r="J9" i="3" s="1"/>
  <c r="G9" i="3"/>
  <c r="X8" i="3"/>
  <c r="T8" i="3"/>
  <c r="U8" i="3" s="1"/>
  <c r="W8" i="3" s="1"/>
  <c r="S8" i="3"/>
  <c r="O8" i="3" s="1"/>
  <c r="R8" i="3"/>
  <c r="P8" i="3"/>
  <c r="Q8" i="3" s="1"/>
  <c r="N8" i="3"/>
  <c r="J8" i="3"/>
  <c r="I8" i="3"/>
  <c r="G8" i="3"/>
  <c r="X7" i="3"/>
  <c r="U7" i="3"/>
  <c r="W7" i="3" s="1"/>
  <c r="S7" i="3"/>
  <c r="T7" i="3" s="1"/>
  <c r="R7" i="3"/>
  <c r="Q7" i="3"/>
  <c r="P7" i="3"/>
  <c r="O7" i="3"/>
  <c r="N7" i="3"/>
  <c r="I7" i="3"/>
  <c r="J7" i="3" s="1"/>
  <c r="G7" i="3"/>
  <c r="X6" i="3"/>
  <c r="W6" i="3"/>
  <c r="T6" i="3"/>
  <c r="S6" i="3"/>
  <c r="U6" i="3" s="1"/>
  <c r="R6" i="3"/>
  <c r="P6" i="3"/>
  <c r="Q6" i="3" s="1"/>
  <c r="N6" i="3"/>
  <c r="J6" i="3"/>
  <c r="I6" i="3"/>
  <c r="I26" i="3" s="1"/>
  <c r="G6" i="3"/>
  <c r="C53" i="1"/>
  <c r="D47" i="1"/>
  <c r="C40" i="1" s="1" a="1"/>
  <c r="C40" i="1" s="1"/>
  <c r="AH112" i="11" s="1"/>
  <c r="H44" i="1"/>
  <c r="G44" i="1" s="1"/>
  <c r="I44" i="1" s="1"/>
  <c r="F44" i="1"/>
  <c r="K118" i="4" s="1"/>
  <c r="H43" i="1"/>
  <c r="G43" i="1" s="1"/>
  <c r="I43" i="1" s="1"/>
  <c r="F43" i="1"/>
  <c r="K117" i="4" s="1"/>
  <c r="Y42" i="1"/>
  <c r="X42" i="1"/>
  <c r="V42" i="1"/>
  <c r="U42" i="1"/>
  <c r="T42" i="1"/>
  <c r="Y41" i="1"/>
  <c r="X41" i="1"/>
  <c r="V41" i="1"/>
  <c r="U41" i="1"/>
  <c r="T41" i="1"/>
  <c r="Y40" i="1"/>
  <c r="X40" i="1"/>
  <c r="V40" i="1"/>
  <c r="U40" i="1"/>
  <c r="T40" i="1"/>
  <c r="Y39" i="1"/>
  <c r="X39" i="1"/>
  <c r="V39" i="1"/>
  <c r="U39" i="1"/>
  <c r="T39" i="1"/>
  <c r="Y38" i="1"/>
  <c r="X38" i="1"/>
  <c r="V38" i="1"/>
  <c r="U38" i="1"/>
  <c r="T38" i="1"/>
  <c r="Y37" i="1"/>
  <c r="X37" i="1"/>
  <c r="V37" i="1"/>
  <c r="U37" i="1"/>
  <c r="T37" i="1"/>
  <c r="Y36" i="1"/>
  <c r="X36" i="1"/>
  <c r="V36" i="1"/>
  <c r="U36" i="1"/>
  <c r="T36" i="1"/>
  <c r="Y35" i="1"/>
  <c r="X35" i="1"/>
  <c r="V35" i="1"/>
  <c r="U35" i="1"/>
  <c r="T35" i="1"/>
  <c r="Y34" i="1"/>
  <c r="X34" i="1"/>
  <c r="V34" i="1"/>
  <c r="U34" i="1"/>
  <c r="T34" i="1"/>
  <c r="Y33" i="1"/>
  <c r="X33" i="1"/>
  <c r="V33" i="1"/>
  <c r="U33" i="1"/>
  <c r="T33" i="1"/>
  <c r="Y32" i="1"/>
  <c r="X32" i="1"/>
  <c r="V32" i="1"/>
  <c r="U32" i="1"/>
  <c r="T32" i="1"/>
  <c r="Y31" i="1"/>
  <c r="X31" i="1"/>
  <c r="V31" i="1"/>
  <c r="U31" i="1"/>
  <c r="T31" i="1"/>
  <c r="Y30" i="1"/>
  <c r="X30" i="1"/>
  <c r="V30" i="1"/>
  <c r="U30" i="1"/>
  <c r="T30" i="1"/>
  <c r="Y29" i="1"/>
  <c r="X29" i="1"/>
  <c r="V29" i="1"/>
  <c r="U29" i="1"/>
  <c r="T29" i="1"/>
  <c r="Y28" i="1"/>
  <c r="X28" i="1"/>
  <c r="V28" i="1"/>
  <c r="U28" i="1"/>
  <c r="T28" i="1"/>
  <c r="Y27" i="1"/>
  <c r="X27" i="1"/>
  <c r="V27" i="1"/>
  <c r="U27" i="1"/>
  <c r="T27" i="1"/>
  <c r="Y26" i="1"/>
  <c r="X26" i="1"/>
  <c r="V26" i="1"/>
  <c r="U26" i="1"/>
  <c r="T26" i="1"/>
  <c r="Y25" i="1"/>
  <c r="X25" i="1"/>
  <c r="V25" i="1"/>
  <c r="U25" i="1"/>
  <c r="T25" i="1"/>
  <c r="Y24" i="1"/>
  <c r="X24" i="1"/>
  <c r="V24" i="1"/>
  <c r="U24" i="1"/>
  <c r="T24" i="1"/>
  <c r="Y23" i="1"/>
  <c r="X23" i="1"/>
  <c r="V23" i="1"/>
  <c r="U23" i="1"/>
  <c r="T23" i="1"/>
  <c r="Y22" i="1"/>
  <c r="X22" i="1"/>
  <c r="V22" i="1"/>
  <c r="U22" i="1"/>
  <c r="T22" i="1"/>
  <c r="Y21" i="1"/>
  <c r="X21" i="1"/>
  <c r="V21" i="1"/>
  <c r="U21" i="1"/>
  <c r="T21" i="1"/>
  <c r="Y20" i="1"/>
  <c r="X20" i="1"/>
  <c r="V20" i="1"/>
  <c r="U20" i="1"/>
  <c r="T20" i="1"/>
  <c r="Y19" i="1"/>
  <c r="X19" i="1"/>
  <c r="V19" i="1"/>
  <c r="U19" i="1"/>
  <c r="T19" i="1"/>
  <c r="Y18" i="1"/>
  <c r="X18" i="1"/>
  <c r="V18" i="1"/>
  <c r="U18" i="1"/>
  <c r="T18" i="1"/>
  <c r="Y17" i="1"/>
  <c r="X17" i="1"/>
  <c r="V17" i="1"/>
  <c r="U17" i="1"/>
  <c r="T17" i="1"/>
  <c r="Y16" i="1"/>
  <c r="X16" i="1"/>
  <c r="V16" i="1"/>
  <c r="U16" i="1"/>
  <c r="T16" i="1"/>
  <c r="Y15" i="1"/>
  <c r="X15" i="1"/>
  <c r="V15" i="1"/>
  <c r="U15" i="1"/>
  <c r="T15" i="1"/>
  <c r="Y14" i="1"/>
  <c r="X14" i="1"/>
  <c r="V14" i="1"/>
  <c r="U14" i="1"/>
  <c r="T14" i="1"/>
  <c r="Y13" i="1"/>
  <c r="X13" i="1"/>
  <c r="V13" i="1"/>
  <c r="U13" i="1"/>
  <c r="T13" i="1"/>
  <c r="Y12" i="1"/>
  <c r="X12" i="1"/>
  <c r="V12" i="1"/>
  <c r="U12" i="1"/>
  <c r="T12" i="1"/>
  <c r="Y11" i="1"/>
  <c r="X11" i="1"/>
  <c r="V11" i="1"/>
  <c r="U11" i="1"/>
  <c r="T11" i="1"/>
  <c r="Y10" i="1"/>
  <c r="X10" i="1"/>
  <c r="V10" i="1"/>
  <c r="U10" i="1"/>
  <c r="T10" i="1"/>
  <c r="Y9" i="1"/>
  <c r="X9" i="1"/>
  <c r="V9" i="1"/>
  <c r="U9" i="1"/>
  <c r="T9" i="1"/>
  <c r="Y8" i="1"/>
  <c r="X8" i="1"/>
  <c r="V8" i="1"/>
  <c r="U8" i="1"/>
  <c r="T8" i="1"/>
  <c r="Y7" i="1"/>
  <c r="X7" i="1"/>
  <c r="V7" i="1"/>
  <c r="U7" i="1"/>
  <c r="T7" i="1"/>
  <c r="Y6" i="1"/>
  <c r="X6" i="1"/>
  <c r="V6" i="1"/>
  <c r="U6" i="1"/>
  <c r="T6" i="1"/>
  <c r="Y5" i="1"/>
  <c r="X5" i="1"/>
  <c r="V5" i="1"/>
  <c r="U5" i="1"/>
  <c r="T5" i="1"/>
  <c r="Y4" i="1"/>
  <c r="X4" i="1"/>
  <c r="V4" i="1"/>
  <c r="U4" i="1"/>
  <c r="T4" i="1"/>
  <c r="E122" i="13"/>
  <c r="D122" i="13"/>
  <c r="C122" i="13"/>
  <c r="G120" i="13"/>
  <c r="Q120" i="13" s="1"/>
  <c r="G119" i="13"/>
  <c r="Q119" i="13" s="1"/>
  <c r="F113" i="13"/>
  <c r="G113" i="13" s="1"/>
  <c r="F111" i="13"/>
  <c r="G111" i="13" s="1"/>
  <c r="F97" i="13"/>
  <c r="G97" i="13" s="1"/>
  <c r="F95" i="13"/>
  <c r="G95" i="13" s="1"/>
  <c r="F81" i="13"/>
  <c r="G81" i="13" s="1"/>
  <c r="F79" i="13"/>
  <c r="G79" i="13" s="1"/>
  <c r="F65" i="13"/>
  <c r="G65" i="13" s="1"/>
  <c r="F63" i="13"/>
  <c r="G63" i="13" s="1"/>
  <c r="F49" i="13"/>
  <c r="G49" i="13" s="1"/>
  <c r="F47" i="13"/>
  <c r="G47" i="13" s="1"/>
  <c r="F33" i="13"/>
  <c r="G33" i="13" s="1"/>
  <c r="F31" i="13"/>
  <c r="G31" i="13" s="1"/>
  <c r="F17" i="13"/>
  <c r="G17" i="13" s="1"/>
  <c r="F15" i="13"/>
  <c r="G15" i="13" s="1"/>
  <c r="F4" i="13" a="1"/>
  <c r="F13" i="13" s="1"/>
  <c r="G13" i="13" s="1"/>
  <c r="S40" i="11" l="1"/>
  <c r="S44" i="11"/>
  <c r="S45" i="11"/>
  <c r="S47" i="11"/>
  <c r="S49" i="11"/>
  <c r="S70" i="11"/>
  <c r="S71" i="11"/>
  <c r="AV99" i="11"/>
  <c r="S55" i="11"/>
  <c r="S29" i="11"/>
  <c r="S79" i="11"/>
  <c r="AV107" i="11"/>
  <c r="I35" i="14" s="1"/>
  <c r="AV34" i="11"/>
  <c r="S63" i="11"/>
  <c r="S95" i="11"/>
  <c r="S102" i="11"/>
  <c r="H20" i="3"/>
  <c r="K20" i="3" s="1"/>
  <c r="M20" i="3" s="1"/>
  <c r="H17" i="3"/>
  <c r="K17" i="3" s="1"/>
  <c r="M17" i="3" s="1"/>
  <c r="S5" i="11"/>
  <c r="AV75" i="11"/>
  <c r="I16" i="14" s="1"/>
  <c r="S7" i="11"/>
  <c r="S9" i="11"/>
  <c r="S17" i="11"/>
  <c r="S111" i="11"/>
  <c r="S13" i="11"/>
  <c r="S65" i="11"/>
  <c r="S97" i="11"/>
  <c r="H21" i="3"/>
  <c r="K21" i="3" s="1"/>
  <c r="L21" i="3" s="1"/>
  <c r="H16" i="3"/>
  <c r="K16" i="3" s="1"/>
  <c r="M16" i="3" s="1"/>
  <c r="S10" i="11"/>
  <c r="S12" i="11"/>
  <c r="S73" i="11"/>
  <c r="H15" i="3"/>
  <c r="K15" i="3" s="1"/>
  <c r="AV90" i="11"/>
  <c r="AV91" i="11"/>
  <c r="H22" i="3"/>
  <c r="K22" i="3" s="1"/>
  <c r="L22" i="3" s="1"/>
  <c r="H23" i="3"/>
  <c r="K23" i="3" s="1"/>
  <c r="M23" i="3" s="1"/>
  <c r="AV63" i="11"/>
  <c r="H24" i="3"/>
  <c r="K24" i="3" s="1"/>
  <c r="L24" i="3" s="1"/>
  <c r="S15" i="11"/>
  <c r="S21" i="11"/>
  <c r="AV38" i="11"/>
  <c r="H11" i="3"/>
  <c r="K11" i="3" s="1"/>
  <c r="M11" i="3" s="1"/>
  <c r="AV6" i="11"/>
  <c r="H13" i="3"/>
  <c r="K13" i="3" s="1"/>
  <c r="L13" i="3" s="1"/>
  <c r="S24" i="11"/>
  <c r="S26" i="11"/>
  <c r="S54" i="11"/>
  <c r="AV68" i="11"/>
  <c r="H9" i="3"/>
  <c r="K9" i="3" s="1"/>
  <c r="H10" i="3"/>
  <c r="K10" i="3" s="1"/>
  <c r="M10" i="3" s="1"/>
  <c r="H18" i="3"/>
  <c r="K18" i="3" s="1"/>
  <c r="L18" i="3" s="1"/>
  <c r="S28" i="11"/>
  <c r="S77" i="11"/>
  <c r="AV45" i="11"/>
  <c r="S81" i="11"/>
  <c r="S83" i="11"/>
  <c r="H19" i="3"/>
  <c r="K19" i="3" s="1"/>
  <c r="AV102" i="11"/>
  <c r="Y77" i="11"/>
  <c r="DV76" i="12" s="1"/>
  <c r="S37" i="11"/>
  <c r="H25" i="3"/>
  <c r="K25" i="3" s="1"/>
  <c r="AV20" i="11"/>
  <c r="S33" i="11"/>
  <c r="S36" i="11"/>
  <c r="H12" i="3"/>
  <c r="K12" i="3" s="1"/>
  <c r="M12" i="3" s="1"/>
  <c r="S31" i="11"/>
  <c r="S116" i="11"/>
  <c r="DV9" i="12"/>
  <c r="F25" i="14"/>
  <c r="AV84" i="11"/>
  <c r="D41" i="1" a="1"/>
  <c r="D41" i="1" s="1"/>
  <c r="L16" i="1" a="1"/>
  <c r="L16" i="1" s="1"/>
  <c r="K74" i="11" s="1"/>
  <c r="L35" i="1" a="1"/>
  <c r="L35" i="1" s="1"/>
  <c r="K106" i="11" s="1"/>
  <c r="C12" i="1" a="1"/>
  <c r="C12" i="1" s="1"/>
  <c r="AH59" i="11" s="1"/>
  <c r="C33" i="1" a="1"/>
  <c r="C33" i="1" s="1"/>
  <c r="AH104" i="11" s="1"/>
  <c r="D4" i="1" a="1"/>
  <c r="D4" i="1" s="1"/>
  <c r="D6" i="1" a="1"/>
  <c r="D6" i="1" s="1"/>
  <c r="D8" i="1" a="1"/>
  <c r="D8" i="1" s="1"/>
  <c r="D10" i="1" a="1"/>
  <c r="D10" i="1" s="1"/>
  <c r="D12" i="1" a="1"/>
  <c r="D12" i="1" s="1"/>
  <c r="D14" i="1" a="1"/>
  <c r="D14" i="1" s="1"/>
  <c r="L33" i="1" a="1"/>
  <c r="L33" i="1" s="1"/>
  <c r="K117" i="11" s="1"/>
  <c r="D39" i="1" a="1"/>
  <c r="D39" i="1" s="1"/>
  <c r="C31" i="1" a="1"/>
  <c r="C31" i="1" s="1"/>
  <c r="AH103" i="11" s="1"/>
  <c r="L31" i="1" a="1"/>
  <c r="L31" i="1" s="1"/>
  <c r="K103" i="11" s="1"/>
  <c r="C20" i="1" a="1"/>
  <c r="C20" i="1" s="1"/>
  <c r="AH78" i="11" s="1"/>
  <c r="L6" i="1" a="1"/>
  <c r="L6" i="1" s="1"/>
  <c r="K16" i="11" s="1"/>
  <c r="D20" i="1" a="1"/>
  <c r="D20" i="1" s="1"/>
  <c r="C26" i="1" a="1"/>
  <c r="C26" i="1" s="1"/>
  <c r="AH87" i="11" s="1"/>
  <c r="C4" i="1" a="1"/>
  <c r="C4" i="1" s="1"/>
  <c r="AH8" i="11" s="1"/>
  <c r="C10" i="1" a="1"/>
  <c r="C10" i="1" s="1"/>
  <c r="AH88" i="11" s="1"/>
  <c r="C14" i="1" a="1"/>
  <c r="C14" i="1" s="1"/>
  <c r="AH70" i="11" s="1"/>
  <c r="L12" i="1" a="1"/>
  <c r="L12" i="1" s="1"/>
  <c r="K59" i="11" s="1"/>
  <c r="C5" i="1" a="1"/>
  <c r="C5" i="1" s="1"/>
  <c r="AH13" i="11" s="1"/>
  <c r="C7" i="1" a="1"/>
  <c r="C7" i="1" s="1"/>
  <c r="AH17" i="11" s="1"/>
  <c r="C9" i="1" a="1"/>
  <c r="C9" i="1" s="1"/>
  <c r="AH53" i="11" s="1"/>
  <c r="C11" i="1" a="1"/>
  <c r="C11" i="1" s="1"/>
  <c r="AH42" i="11" s="1"/>
  <c r="C13" i="1" a="1"/>
  <c r="C13" i="1" s="1"/>
  <c r="AH63" i="11" s="1"/>
  <c r="D15" i="1" a="1"/>
  <c r="D15" i="1" s="1"/>
  <c r="L26" i="1" a="1"/>
  <c r="L26" i="1" s="1"/>
  <c r="K87" i="11" s="1"/>
  <c r="D37" i="1" a="1"/>
  <c r="D37" i="1" s="1"/>
  <c r="C16" i="1" a="1"/>
  <c r="C16" i="1" s="1"/>
  <c r="AH74" i="11" s="1"/>
  <c r="C6" i="1" a="1"/>
  <c r="C6" i="1" s="1"/>
  <c r="AH16" i="11" s="1"/>
  <c r="L8" i="1" a="1"/>
  <c r="L8" i="1" s="1"/>
  <c r="K31" i="11" s="1"/>
  <c r="L22" i="1" a="1"/>
  <c r="L22" i="1" s="1"/>
  <c r="K80" i="11" s="1"/>
  <c r="D13" i="1" a="1"/>
  <c r="D13" i="1" s="1"/>
  <c r="L29" i="1" a="1"/>
  <c r="L29" i="1" s="1"/>
  <c r="K97" i="11" s="1"/>
  <c r="C8" i="1" a="1"/>
  <c r="C8" i="1" s="1"/>
  <c r="AH31" i="11" s="1"/>
  <c r="L4" i="1" a="1"/>
  <c r="L4" i="1" s="1"/>
  <c r="K10" i="11" s="1"/>
  <c r="L10" i="1" a="1"/>
  <c r="L10" i="1" s="1"/>
  <c r="K113" i="11" s="1"/>
  <c r="L14" i="1" a="1"/>
  <c r="L14" i="1" s="1"/>
  <c r="K70" i="11" s="1"/>
  <c r="D7" i="1" a="1"/>
  <c r="D7" i="1" s="1"/>
  <c r="D11" i="1" a="1"/>
  <c r="D11" i="1" s="1"/>
  <c r="L5" i="1" a="1"/>
  <c r="L5" i="1" s="1"/>
  <c r="K12" i="11" s="1"/>
  <c r="L7" i="1" a="1"/>
  <c r="L7" i="1" s="1"/>
  <c r="K17" i="11" s="1"/>
  <c r="L9" i="1" a="1"/>
  <c r="L9" i="1" s="1"/>
  <c r="K58" i="11" s="1"/>
  <c r="L11" i="1" a="1"/>
  <c r="L11" i="1" s="1"/>
  <c r="K42" i="11" s="1"/>
  <c r="L13" i="1" a="1"/>
  <c r="L13" i="1" s="1"/>
  <c r="K65" i="11" s="1"/>
  <c r="C18" i="1" a="1"/>
  <c r="C18" i="1" s="1"/>
  <c r="AH76" i="11" s="1"/>
  <c r="D9" i="1" a="1"/>
  <c r="D9" i="1" s="1"/>
  <c r="L18" i="1" a="1"/>
  <c r="L18" i="1" s="1"/>
  <c r="K76" i="11" s="1"/>
  <c r="L27" i="1" a="1"/>
  <c r="L27" i="1" s="1"/>
  <c r="K92" i="11" s="1"/>
  <c r="D5" i="1" a="1"/>
  <c r="D5" i="1" s="1"/>
  <c r="C35" i="1" a="1"/>
  <c r="C35" i="1" s="1"/>
  <c r="AH106" i="11" s="1"/>
  <c r="L24" i="1" a="1"/>
  <c r="L24" i="1" s="1"/>
  <c r="K82" i="11" s="1"/>
  <c r="D28" i="1" a="1"/>
  <c r="D28" i="1" s="1"/>
  <c r="C30" i="1" a="1"/>
  <c r="C30" i="1" s="1"/>
  <c r="AH98" i="11" s="1"/>
  <c r="C15" i="1" a="1"/>
  <c r="C15" i="1" s="1"/>
  <c r="AH73" i="11" s="1"/>
  <c r="C17" i="1" a="1"/>
  <c r="C17" i="1" s="1"/>
  <c r="AH75" i="11" s="1"/>
  <c r="C19" i="1" a="1"/>
  <c r="C19" i="1" s="1"/>
  <c r="AH77" i="11" s="1"/>
  <c r="L28" i="1" a="1"/>
  <c r="L28" i="1" s="1"/>
  <c r="K95" i="11" s="1"/>
  <c r="D30" i="1" a="1"/>
  <c r="D30" i="1" s="1"/>
  <c r="C32" i="1" a="1"/>
  <c r="C32" i="1" s="1"/>
  <c r="AH101" i="11" s="1"/>
  <c r="C34" i="1" a="1"/>
  <c r="C34" i="1" s="1"/>
  <c r="AH105" i="11" s="1"/>
  <c r="C36" i="1" a="1"/>
  <c r="C36" i="1" s="1"/>
  <c r="AH107" i="11" s="1"/>
  <c r="D17" i="1" a="1"/>
  <c r="D17" i="1" s="1"/>
  <c r="D19" i="1" a="1"/>
  <c r="D19" i="1" s="1"/>
  <c r="C21" i="1" a="1"/>
  <c r="C21" i="1" s="1"/>
  <c r="AH79" i="11" s="1"/>
  <c r="D32" i="1" a="1"/>
  <c r="D32" i="1" s="1"/>
  <c r="D34" i="1" a="1"/>
  <c r="D34" i="1" s="1"/>
  <c r="D36" i="1" a="1"/>
  <c r="D36" i="1" s="1"/>
  <c r="C38" i="1" a="1"/>
  <c r="C38" i="1" s="1"/>
  <c r="AH109" i="11" s="1"/>
  <c r="C42" i="1" a="1"/>
  <c r="C42" i="1" s="1"/>
  <c r="AH118" i="11" s="1"/>
  <c r="L15" i="1" a="1"/>
  <c r="L15" i="1" s="1"/>
  <c r="K73" i="11" s="1"/>
  <c r="L17" i="1" a="1"/>
  <c r="L17" i="1" s="1"/>
  <c r="K75" i="11" s="1"/>
  <c r="L19" i="1" a="1"/>
  <c r="L19" i="1" s="1"/>
  <c r="K77" i="11" s="1"/>
  <c r="D21" i="1" a="1"/>
  <c r="D21" i="1" s="1"/>
  <c r="C23" i="1" a="1"/>
  <c r="C23" i="1" s="1"/>
  <c r="AH81" i="11" s="1"/>
  <c r="L30" i="1" a="1"/>
  <c r="L30" i="1" s="1"/>
  <c r="K99" i="11" s="1"/>
  <c r="L32" i="1" a="1"/>
  <c r="L32" i="1" s="1"/>
  <c r="K101" i="11" s="1"/>
  <c r="L34" i="1" a="1"/>
  <c r="L34" i="1" s="1"/>
  <c r="K105" i="11" s="1"/>
  <c r="D40" i="1" a="1"/>
  <c r="D40" i="1" s="1"/>
  <c r="D42" i="1" a="1"/>
  <c r="D42" i="1" s="1"/>
  <c r="L21" i="1" a="1"/>
  <c r="L21" i="1" s="1"/>
  <c r="K79" i="11" s="1"/>
  <c r="D23" i="1" a="1"/>
  <c r="D23" i="1" s="1"/>
  <c r="L36" i="1" a="1"/>
  <c r="L36" i="1" s="1"/>
  <c r="K107" i="11" s="1"/>
  <c r="L38" i="1" a="1"/>
  <c r="L38" i="1" s="1"/>
  <c r="K109" i="11" s="1"/>
  <c r="L40" i="1" a="1"/>
  <c r="L40" i="1" s="1"/>
  <c r="K112" i="11" s="1"/>
  <c r="L23" i="1" a="1"/>
  <c r="L23" i="1" s="1"/>
  <c r="K81" i="11" s="1"/>
  <c r="C25" i="1" a="1"/>
  <c r="C25" i="1" s="1"/>
  <c r="AH83" i="11" s="1"/>
  <c r="D25" i="1" a="1"/>
  <c r="D25" i="1" s="1"/>
  <c r="C27" i="1" a="1"/>
  <c r="C27" i="1" s="1"/>
  <c r="AH102" i="11" s="1"/>
  <c r="L25" i="1" a="1"/>
  <c r="L25" i="1" s="1"/>
  <c r="K83" i="11" s="1"/>
  <c r="D27" i="1" a="1"/>
  <c r="D27" i="1" s="1"/>
  <c r="C29" i="1" a="1"/>
  <c r="C29" i="1" s="1"/>
  <c r="AH97" i="11" s="1"/>
  <c r="D29" i="1" a="1"/>
  <c r="D29" i="1" s="1"/>
  <c r="D16" i="1" a="1"/>
  <c r="D16" i="1" s="1"/>
  <c r="D18" i="1" a="1"/>
  <c r="D18" i="1" s="1"/>
  <c r="C22" i="1" a="1"/>
  <c r="C22" i="1" s="1"/>
  <c r="AH80" i="11" s="1"/>
  <c r="D31" i="1" a="1"/>
  <c r="D31" i="1" s="1"/>
  <c r="D33" i="1" a="1"/>
  <c r="D33" i="1" s="1"/>
  <c r="D35" i="1" a="1"/>
  <c r="D35" i="1" s="1"/>
  <c r="C37" i="1" a="1"/>
  <c r="C37" i="1" s="1"/>
  <c r="AH108" i="11" s="1"/>
  <c r="C39" i="1" a="1"/>
  <c r="C39" i="1" s="1"/>
  <c r="AH111" i="11" s="1"/>
  <c r="C41" i="1" a="1"/>
  <c r="C41" i="1" s="1"/>
  <c r="AH116" i="11" s="1"/>
  <c r="L20" i="1" a="1"/>
  <c r="L20" i="1" s="1"/>
  <c r="K78" i="11" s="1"/>
  <c r="D22" i="1" a="1"/>
  <c r="D22" i="1" s="1"/>
  <c r="C24" i="1" a="1"/>
  <c r="C24" i="1" s="1"/>
  <c r="AH82" i="11" s="1"/>
  <c r="L37" i="1" a="1"/>
  <c r="L37" i="1" s="1"/>
  <c r="K108" i="11" s="1"/>
  <c r="L39" i="1" a="1"/>
  <c r="L39" i="1" s="1"/>
  <c r="K111" i="11" s="1"/>
  <c r="L41" i="1" a="1"/>
  <c r="L41" i="1" s="1"/>
  <c r="K116" i="11" s="1"/>
  <c r="D24" i="1" a="1"/>
  <c r="D24" i="1" s="1"/>
  <c r="D26" i="1" a="1"/>
  <c r="D26" i="1" s="1"/>
  <c r="C28" i="1" a="1"/>
  <c r="C28" i="1" s="1"/>
  <c r="AH95" i="11" s="1"/>
  <c r="H14" i="3"/>
  <c r="K14" i="3" s="1"/>
  <c r="M14" i="3" s="1"/>
  <c r="AV119" i="11"/>
  <c r="AV65" i="11"/>
  <c r="AV50" i="11"/>
  <c r="AV69" i="11"/>
  <c r="AV70" i="11"/>
  <c r="H6" i="3"/>
  <c r="K6" i="3" s="1"/>
  <c r="H7" i="3"/>
  <c r="K7" i="3" s="1"/>
  <c r="M7" i="3" s="1"/>
  <c r="AV13" i="11"/>
  <c r="AV14" i="11"/>
  <c r="AV18" i="11"/>
  <c r="AV66" i="11"/>
  <c r="H8" i="3"/>
  <c r="K8" i="3" s="1"/>
  <c r="AV24" i="11"/>
  <c r="AV29" i="11"/>
  <c r="AV95" i="11"/>
  <c r="AV22" i="11"/>
  <c r="AV52" i="11"/>
  <c r="F29" i="14"/>
  <c r="H29" i="14" s="1"/>
  <c r="F30" i="14"/>
  <c r="AV96" i="11"/>
  <c r="F10" i="14"/>
  <c r="AV33" i="11"/>
  <c r="AV76" i="11"/>
  <c r="I17" i="14" s="1"/>
  <c r="AM122" i="11"/>
  <c r="F24" i="14"/>
  <c r="AV100" i="11"/>
  <c r="AV103" i="11"/>
  <c r="F26" i="14"/>
  <c r="F4" i="14"/>
  <c r="F9" i="14"/>
  <c r="AV67" i="11"/>
  <c r="AV82" i="11"/>
  <c r="I23" i="14" s="1"/>
  <c r="D108" i="8"/>
  <c r="D113" i="8"/>
  <c r="D107" i="8"/>
  <c r="D112" i="8"/>
  <c r="D101" i="8"/>
  <c r="D111" i="8"/>
  <c r="D116" i="8"/>
  <c r="D109" i="8"/>
  <c r="D88" i="8"/>
  <c r="D72" i="8"/>
  <c r="D115" i="8"/>
  <c r="D103" i="8"/>
  <c r="D93" i="8"/>
  <c r="D77" i="8"/>
  <c r="D98" i="8"/>
  <c r="D82" i="8"/>
  <c r="D66" i="8"/>
  <c r="D110" i="8"/>
  <c r="D100" i="8"/>
  <c r="D87" i="8"/>
  <c r="D71" i="8"/>
  <c r="D92" i="8"/>
  <c r="D76" i="8"/>
  <c r="D97" i="8"/>
  <c r="D81" i="8"/>
  <c r="D114" i="8"/>
  <c r="D86" i="8"/>
  <c r="D70" i="8"/>
  <c r="D105" i="8"/>
  <c r="D91" i="8"/>
  <c r="D75" i="8"/>
  <c r="D106" i="8"/>
  <c r="D102" i="8"/>
  <c r="D96" i="8"/>
  <c r="D80" i="8"/>
  <c r="D104" i="8"/>
  <c r="D85" i="8"/>
  <c r="D69" i="8"/>
  <c r="D90" i="8"/>
  <c r="D74" i="8"/>
  <c r="D95" i="8"/>
  <c r="D79" i="8"/>
  <c r="D89" i="8"/>
  <c r="D73" i="8"/>
  <c r="D99" i="8"/>
  <c r="D83" i="8"/>
  <c r="D67" i="8"/>
  <c r="D61" i="8"/>
  <c r="D45" i="8"/>
  <c r="D29" i="8"/>
  <c r="D68" i="8"/>
  <c r="D50" i="8"/>
  <c r="D34" i="8"/>
  <c r="D78" i="8"/>
  <c r="D55" i="8"/>
  <c r="D39" i="8"/>
  <c r="D60" i="8"/>
  <c r="D44" i="8"/>
  <c r="D28" i="8"/>
  <c r="D65" i="8"/>
  <c r="D49" i="8"/>
  <c r="D33" i="8"/>
  <c r="D54" i="8"/>
  <c r="D38" i="8"/>
  <c r="D59" i="8"/>
  <c r="D43" i="8"/>
  <c r="D27" i="8"/>
  <c r="D64" i="8"/>
  <c r="D48" i="8"/>
  <c r="D32" i="8"/>
  <c r="D53" i="8"/>
  <c r="D37" i="8"/>
  <c r="D58" i="8"/>
  <c r="D42" i="8"/>
  <c r="D26" i="8"/>
  <c r="D63" i="8"/>
  <c r="D47" i="8"/>
  <c r="D62" i="8"/>
  <c r="D46" i="8"/>
  <c r="D30" i="8"/>
  <c r="D56" i="8"/>
  <c r="D41" i="8"/>
  <c r="D31" i="8"/>
  <c r="D22" i="8"/>
  <c r="D6" i="8"/>
  <c r="D11" i="8"/>
  <c r="D94" i="8"/>
  <c r="D16" i="8"/>
  <c r="D21" i="8"/>
  <c r="D5" i="8"/>
  <c r="D10" i="8"/>
  <c r="D52" i="8"/>
  <c r="D15" i="8"/>
  <c r="D20" i="8"/>
  <c r="D4" i="8"/>
  <c r="D9" i="8"/>
  <c r="D25" i="8"/>
  <c r="D14" i="8"/>
  <c r="D19" i="8"/>
  <c r="D3" i="8"/>
  <c r="D57" i="8"/>
  <c r="D24" i="8"/>
  <c r="D8" i="8"/>
  <c r="D23" i="8"/>
  <c r="D7" i="8"/>
  <c r="D36" i="8"/>
  <c r="D17" i="8"/>
  <c r="D51" i="8"/>
  <c r="D40" i="8"/>
  <c r="D2" i="8"/>
  <c r="D13" i="8"/>
  <c r="D35" i="8"/>
  <c r="D12" i="8"/>
  <c r="D84" i="8"/>
  <c r="D18" i="8"/>
  <c r="T108" i="8"/>
  <c r="T113" i="8"/>
  <c r="T102" i="8"/>
  <c r="T107" i="8"/>
  <c r="T112" i="8"/>
  <c r="T101" i="8"/>
  <c r="T111" i="8"/>
  <c r="T116" i="8"/>
  <c r="T109" i="8"/>
  <c r="T114" i="8"/>
  <c r="T106" i="8"/>
  <c r="T104" i="8"/>
  <c r="T88" i="8"/>
  <c r="T72" i="8"/>
  <c r="T93" i="8"/>
  <c r="T77" i="8"/>
  <c r="T98" i="8"/>
  <c r="T82" i="8"/>
  <c r="T66" i="8"/>
  <c r="T87" i="8"/>
  <c r="T71" i="8"/>
  <c r="T92" i="8"/>
  <c r="T76" i="8"/>
  <c r="T97" i="8"/>
  <c r="T81" i="8"/>
  <c r="T86" i="8"/>
  <c r="T70" i="8"/>
  <c r="T103" i="8"/>
  <c r="T100" i="8"/>
  <c r="T91" i="8"/>
  <c r="T75" i="8"/>
  <c r="T96" i="8"/>
  <c r="T80" i="8"/>
  <c r="T85" i="8"/>
  <c r="T69" i="8"/>
  <c r="T90" i="8"/>
  <c r="T74" i="8"/>
  <c r="T110" i="8"/>
  <c r="T95" i="8"/>
  <c r="T79" i="8"/>
  <c r="T115" i="8"/>
  <c r="T89" i="8"/>
  <c r="T73" i="8"/>
  <c r="T99" i="8"/>
  <c r="T83" i="8"/>
  <c r="T67" i="8"/>
  <c r="T78" i="8"/>
  <c r="T61" i="8"/>
  <c r="T45" i="8"/>
  <c r="T29" i="8"/>
  <c r="T50" i="8"/>
  <c r="T34" i="8"/>
  <c r="T55" i="8"/>
  <c r="T39" i="8"/>
  <c r="T60" i="8"/>
  <c r="T44" i="8"/>
  <c r="T28" i="8"/>
  <c r="T65" i="8"/>
  <c r="T49" i="8"/>
  <c r="T33" i="8"/>
  <c r="T54" i="8"/>
  <c r="T38" i="8"/>
  <c r="T105" i="8"/>
  <c r="T59" i="8"/>
  <c r="T43" i="8"/>
  <c r="T27" i="8"/>
  <c r="T64" i="8"/>
  <c r="T48" i="8"/>
  <c r="T32" i="8"/>
  <c r="T53" i="8"/>
  <c r="T37" i="8"/>
  <c r="T84" i="8"/>
  <c r="T58" i="8"/>
  <c r="T42" i="8"/>
  <c r="T26" i="8"/>
  <c r="T94" i="8"/>
  <c r="T63" i="8"/>
  <c r="T47" i="8"/>
  <c r="T62" i="8"/>
  <c r="T46" i="8"/>
  <c r="T30" i="8"/>
  <c r="T68" i="8"/>
  <c r="T56" i="8"/>
  <c r="T22" i="8"/>
  <c r="T6" i="8"/>
  <c r="T25" i="8"/>
  <c r="T11" i="8"/>
  <c r="T52" i="8"/>
  <c r="T16" i="8"/>
  <c r="T21" i="8"/>
  <c r="T5" i="8"/>
  <c r="T10" i="8"/>
  <c r="T15" i="8"/>
  <c r="T20" i="8"/>
  <c r="T4" i="8"/>
  <c r="T57" i="8"/>
  <c r="T9" i="8"/>
  <c r="T14" i="8"/>
  <c r="T51" i="8"/>
  <c r="T35" i="8"/>
  <c r="T19" i="8"/>
  <c r="T3" i="8"/>
  <c r="T40" i="8"/>
  <c r="T31" i="8"/>
  <c r="T8" i="8"/>
  <c r="T23" i="8"/>
  <c r="T7" i="8"/>
  <c r="T17" i="8"/>
  <c r="T2" i="8"/>
  <c r="T13" i="8"/>
  <c r="T36" i="8"/>
  <c r="T24" i="8"/>
  <c r="T18" i="8"/>
  <c r="T12" i="8"/>
  <c r="T41" i="8"/>
  <c r="AJ108" i="8"/>
  <c r="AJ113" i="8"/>
  <c r="AJ102" i="8"/>
  <c r="AJ107" i="8"/>
  <c r="AJ112" i="8"/>
  <c r="AJ101" i="8"/>
  <c r="AJ111" i="8"/>
  <c r="AJ116" i="8"/>
  <c r="AJ109" i="8"/>
  <c r="AJ88" i="8"/>
  <c r="AJ72" i="8"/>
  <c r="AJ93" i="8"/>
  <c r="AJ77" i="8"/>
  <c r="AJ98" i="8"/>
  <c r="AJ82" i="8"/>
  <c r="AJ66" i="8"/>
  <c r="AJ110" i="8"/>
  <c r="AJ87" i="8"/>
  <c r="AJ71" i="8"/>
  <c r="AJ92" i="8"/>
  <c r="AJ76" i="8"/>
  <c r="AJ105" i="8"/>
  <c r="AJ97" i="8"/>
  <c r="AJ81" i="8"/>
  <c r="AJ65" i="8"/>
  <c r="AJ86" i="8"/>
  <c r="AJ70" i="8"/>
  <c r="AJ104" i="8"/>
  <c r="AJ91" i="8"/>
  <c r="AJ75" i="8"/>
  <c r="AJ106" i="8"/>
  <c r="AJ96" i="8"/>
  <c r="AJ80" i="8"/>
  <c r="AJ115" i="8"/>
  <c r="AJ85" i="8"/>
  <c r="AJ69" i="8"/>
  <c r="AJ114" i="8"/>
  <c r="AJ90" i="8"/>
  <c r="AJ74" i="8"/>
  <c r="AJ100" i="8"/>
  <c r="AJ95" i="8"/>
  <c r="AJ79" i="8"/>
  <c r="AJ103" i="8"/>
  <c r="AJ89" i="8"/>
  <c r="AJ73" i="8"/>
  <c r="AJ99" i="8"/>
  <c r="AJ83" i="8"/>
  <c r="AJ67" i="8"/>
  <c r="AJ61" i="8"/>
  <c r="AJ45" i="8"/>
  <c r="AJ29" i="8"/>
  <c r="AJ50" i="8"/>
  <c r="AJ34" i="8"/>
  <c r="AJ55" i="8"/>
  <c r="AJ39" i="8"/>
  <c r="AJ60" i="8"/>
  <c r="AJ44" i="8"/>
  <c r="AJ28" i="8"/>
  <c r="AJ49" i="8"/>
  <c r="AJ33" i="8"/>
  <c r="AJ54" i="8"/>
  <c r="AJ38" i="8"/>
  <c r="AJ59" i="8"/>
  <c r="AJ43" i="8"/>
  <c r="AJ27" i="8"/>
  <c r="AJ84" i="8"/>
  <c r="AJ64" i="8"/>
  <c r="AJ48" i="8"/>
  <c r="AJ32" i="8"/>
  <c r="AJ94" i="8"/>
  <c r="AJ53" i="8"/>
  <c r="AJ37" i="8"/>
  <c r="AJ58" i="8"/>
  <c r="AJ42" i="8"/>
  <c r="AJ26" i="8"/>
  <c r="AJ63" i="8"/>
  <c r="AJ47" i="8"/>
  <c r="AJ68" i="8"/>
  <c r="AJ62" i="8"/>
  <c r="AJ46" i="8"/>
  <c r="AJ30" i="8"/>
  <c r="AJ56" i="8"/>
  <c r="AJ22" i="8"/>
  <c r="AJ6" i="8"/>
  <c r="AJ24" i="8"/>
  <c r="AJ11" i="8"/>
  <c r="AJ16" i="8"/>
  <c r="AJ21" i="8"/>
  <c r="AJ5" i="8"/>
  <c r="AJ57" i="8"/>
  <c r="AJ31" i="8"/>
  <c r="AJ10" i="8"/>
  <c r="AJ35" i="8"/>
  <c r="AJ15" i="8"/>
  <c r="AJ51" i="8"/>
  <c r="AJ40" i="8"/>
  <c r="AJ20" i="8"/>
  <c r="AJ4" i="8"/>
  <c r="AJ36" i="8"/>
  <c r="AJ9" i="8"/>
  <c r="AJ41" i="8"/>
  <c r="AJ14" i="8"/>
  <c r="AJ19" i="8"/>
  <c r="AJ3" i="8"/>
  <c r="AJ25" i="8"/>
  <c r="AJ8" i="8"/>
  <c r="AJ78" i="8"/>
  <c r="AJ23" i="8"/>
  <c r="AJ7" i="8"/>
  <c r="AJ52" i="8"/>
  <c r="AJ17" i="8"/>
  <c r="AJ13" i="8"/>
  <c r="AJ18" i="8"/>
  <c r="AJ12" i="8"/>
  <c r="AJ2" i="8"/>
  <c r="AZ108" i="8"/>
  <c r="AZ113" i="8"/>
  <c r="AZ102" i="8"/>
  <c r="AZ107" i="8"/>
  <c r="AZ112" i="8"/>
  <c r="AZ101" i="8"/>
  <c r="AZ111" i="8"/>
  <c r="AZ116" i="8"/>
  <c r="AZ109" i="8"/>
  <c r="AZ106" i="8"/>
  <c r="AZ88" i="8"/>
  <c r="AZ72" i="8"/>
  <c r="AZ93" i="8"/>
  <c r="AZ77" i="8"/>
  <c r="AZ98" i="8"/>
  <c r="AZ82" i="8"/>
  <c r="AZ66" i="8"/>
  <c r="AZ103" i="8"/>
  <c r="AZ87" i="8"/>
  <c r="AZ71" i="8"/>
  <c r="AZ114" i="8"/>
  <c r="AZ92" i="8"/>
  <c r="AZ76" i="8"/>
  <c r="AZ115" i="8"/>
  <c r="AZ97" i="8"/>
  <c r="AZ81" i="8"/>
  <c r="AZ65" i="8"/>
  <c r="AZ86" i="8"/>
  <c r="AZ70" i="8"/>
  <c r="AZ91" i="8"/>
  <c r="AZ75" i="8"/>
  <c r="AZ96" i="8"/>
  <c r="AZ80" i="8"/>
  <c r="AZ85" i="8"/>
  <c r="AZ69" i="8"/>
  <c r="AZ90" i="8"/>
  <c r="AZ74" i="8"/>
  <c r="AZ110" i="8"/>
  <c r="AZ95" i="8"/>
  <c r="AZ79" i="8"/>
  <c r="AZ89" i="8"/>
  <c r="AZ73" i="8"/>
  <c r="AZ100" i="8"/>
  <c r="AZ99" i="8"/>
  <c r="AZ83" i="8"/>
  <c r="AZ67" i="8"/>
  <c r="AZ61" i="8"/>
  <c r="AZ45" i="8"/>
  <c r="AZ29" i="8"/>
  <c r="AZ50" i="8"/>
  <c r="AZ34" i="8"/>
  <c r="AZ55" i="8"/>
  <c r="AZ39" i="8"/>
  <c r="AZ105" i="8"/>
  <c r="AZ60" i="8"/>
  <c r="AZ44" i="8"/>
  <c r="AZ28" i="8"/>
  <c r="AZ49" i="8"/>
  <c r="AZ33" i="8"/>
  <c r="AZ84" i="8"/>
  <c r="AZ54" i="8"/>
  <c r="AZ38" i="8"/>
  <c r="AZ94" i="8"/>
  <c r="AZ59" i="8"/>
  <c r="AZ43" i="8"/>
  <c r="AZ27" i="8"/>
  <c r="AZ64" i="8"/>
  <c r="AZ48" i="8"/>
  <c r="AZ32" i="8"/>
  <c r="AZ53" i="8"/>
  <c r="AZ37" i="8"/>
  <c r="AZ58" i="8"/>
  <c r="AZ42" i="8"/>
  <c r="AZ26" i="8"/>
  <c r="AZ63" i="8"/>
  <c r="AZ47" i="8"/>
  <c r="AZ62" i="8"/>
  <c r="AZ46" i="8"/>
  <c r="AZ30" i="8"/>
  <c r="AZ56" i="8"/>
  <c r="AZ22" i="8"/>
  <c r="AZ6" i="8"/>
  <c r="AZ57" i="8"/>
  <c r="AZ35" i="8"/>
  <c r="AZ11" i="8"/>
  <c r="AZ40" i="8"/>
  <c r="AZ16" i="8"/>
  <c r="AZ51" i="8"/>
  <c r="AZ36" i="8"/>
  <c r="AZ25" i="8"/>
  <c r="AZ21" i="8"/>
  <c r="AZ5" i="8"/>
  <c r="AZ41" i="8"/>
  <c r="AZ10" i="8"/>
  <c r="AZ15" i="8"/>
  <c r="AZ68" i="8"/>
  <c r="AZ20" i="8"/>
  <c r="AZ4" i="8"/>
  <c r="AZ9" i="8"/>
  <c r="AZ14" i="8"/>
  <c r="AZ24" i="8"/>
  <c r="AZ19" i="8"/>
  <c r="AZ3" i="8"/>
  <c r="AZ104" i="8"/>
  <c r="AZ8" i="8"/>
  <c r="AZ23" i="8"/>
  <c r="AZ7" i="8"/>
  <c r="AZ17" i="8"/>
  <c r="AZ78" i="8"/>
  <c r="AZ18" i="8"/>
  <c r="AZ12" i="8"/>
  <c r="AZ31" i="8"/>
  <c r="AZ2" i="8"/>
  <c r="AZ13" i="8"/>
  <c r="AZ52" i="8"/>
  <c r="BP108" i="8"/>
  <c r="BP113" i="8"/>
  <c r="BP102" i="8"/>
  <c r="BP107" i="8"/>
  <c r="BP112" i="8"/>
  <c r="BP101" i="8"/>
  <c r="BP111" i="8"/>
  <c r="BP116" i="8"/>
  <c r="BP109" i="8"/>
  <c r="BP88" i="8"/>
  <c r="BP72" i="8"/>
  <c r="BP115" i="8"/>
  <c r="BP93" i="8"/>
  <c r="BP77" i="8"/>
  <c r="BP98" i="8"/>
  <c r="BP82" i="8"/>
  <c r="BP66" i="8"/>
  <c r="BP110" i="8"/>
  <c r="BP105" i="8"/>
  <c r="BP100" i="8"/>
  <c r="BP87" i="8"/>
  <c r="BP71" i="8"/>
  <c r="BP92" i="8"/>
  <c r="BP76" i="8"/>
  <c r="BP104" i="8"/>
  <c r="BP97" i="8"/>
  <c r="BP81" i="8"/>
  <c r="BP65" i="8"/>
  <c r="BP86" i="8"/>
  <c r="BP70" i="8"/>
  <c r="BP91" i="8"/>
  <c r="BP75" i="8"/>
  <c r="BP106" i="8"/>
  <c r="BP96" i="8"/>
  <c r="BP80" i="8"/>
  <c r="BP103" i="8"/>
  <c r="BP85" i="8"/>
  <c r="BP69" i="8"/>
  <c r="BP90" i="8"/>
  <c r="BP74" i="8"/>
  <c r="BP95" i="8"/>
  <c r="BP79" i="8"/>
  <c r="BP89" i="8"/>
  <c r="BP73" i="8"/>
  <c r="BP114" i="8"/>
  <c r="BP99" i="8"/>
  <c r="BP83" i="8"/>
  <c r="BP67" i="8"/>
  <c r="BP61" i="8"/>
  <c r="BP45" i="8"/>
  <c r="BP29" i="8"/>
  <c r="BP50" i="8"/>
  <c r="BP34" i="8"/>
  <c r="BP55" i="8"/>
  <c r="BP39" i="8"/>
  <c r="BP84" i="8"/>
  <c r="BP60" i="8"/>
  <c r="BP44" i="8"/>
  <c r="BP28" i="8"/>
  <c r="BP94" i="8"/>
  <c r="BP49" i="8"/>
  <c r="BP33" i="8"/>
  <c r="BP54" i="8"/>
  <c r="BP38" i="8"/>
  <c r="BP59" i="8"/>
  <c r="BP43" i="8"/>
  <c r="BP27" i="8"/>
  <c r="BP64" i="8"/>
  <c r="BP48" i="8"/>
  <c r="BP32" i="8"/>
  <c r="BP53" i="8"/>
  <c r="BP37" i="8"/>
  <c r="BP68" i="8"/>
  <c r="BP58" i="8"/>
  <c r="BP42" i="8"/>
  <c r="BP26" i="8"/>
  <c r="BP78" i="8"/>
  <c r="BP63" i="8"/>
  <c r="BP47" i="8"/>
  <c r="BP62" i="8"/>
  <c r="BP46" i="8"/>
  <c r="BP30" i="8"/>
  <c r="BP56" i="8"/>
  <c r="BP51" i="8"/>
  <c r="BP41" i="8"/>
  <c r="BP22" i="8"/>
  <c r="BP6" i="8"/>
  <c r="BP24" i="8"/>
  <c r="BP11" i="8"/>
  <c r="BP16" i="8"/>
  <c r="BP21" i="8"/>
  <c r="BP5" i="8"/>
  <c r="BP10" i="8"/>
  <c r="BP15" i="8"/>
  <c r="BP20" i="8"/>
  <c r="BP4" i="8"/>
  <c r="BP9" i="8"/>
  <c r="BP31" i="8"/>
  <c r="BP14" i="8"/>
  <c r="BP52" i="8"/>
  <c r="BP19" i="8"/>
  <c r="BP3" i="8"/>
  <c r="BP8" i="8"/>
  <c r="BP35" i="8"/>
  <c r="BP23" i="8"/>
  <c r="BP7" i="8"/>
  <c r="BP36" i="8"/>
  <c r="BP17" i="8"/>
  <c r="BP18" i="8"/>
  <c r="BP40" i="8"/>
  <c r="BP12" i="8"/>
  <c r="BP57" i="8"/>
  <c r="BP25" i="8"/>
  <c r="BP2" i="8"/>
  <c r="BP13" i="8"/>
  <c r="CF108" i="8"/>
  <c r="CF113" i="8"/>
  <c r="CF102" i="8"/>
  <c r="CF107" i="8"/>
  <c r="CF112" i="8"/>
  <c r="CF101" i="8"/>
  <c r="CF111" i="8"/>
  <c r="CF116" i="8"/>
  <c r="CF109" i="8"/>
  <c r="CF106" i="8"/>
  <c r="CF88" i="8"/>
  <c r="CF72" i="8"/>
  <c r="CF93" i="8"/>
  <c r="CF77" i="8"/>
  <c r="CF98" i="8"/>
  <c r="CF82" i="8"/>
  <c r="CF66" i="8"/>
  <c r="CF87" i="8"/>
  <c r="CF71" i="8"/>
  <c r="CF92" i="8"/>
  <c r="CF76" i="8"/>
  <c r="CF97" i="8"/>
  <c r="CF81" i="8"/>
  <c r="CF65" i="8"/>
  <c r="CF86" i="8"/>
  <c r="CF70" i="8"/>
  <c r="CF100" i="8"/>
  <c r="CF91" i="8"/>
  <c r="CF75" i="8"/>
  <c r="CF96" i="8"/>
  <c r="CF80" i="8"/>
  <c r="CF85" i="8"/>
  <c r="CF69" i="8"/>
  <c r="CF105" i="8"/>
  <c r="CF90" i="8"/>
  <c r="CF74" i="8"/>
  <c r="CF114" i="8"/>
  <c r="CF110" i="8"/>
  <c r="CF95" i="8"/>
  <c r="CF79" i="8"/>
  <c r="CF115" i="8"/>
  <c r="CF89" i="8"/>
  <c r="CF73" i="8"/>
  <c r="CF103" i="8"/>
  <c r="CF99" i="8"/>
  <c r="CF83" i="8"/>
  <c r="CF67" i="8"/>
  <c r="CF61" i="8"/>
  <c r="CF45" i="8"/>
  <c r="CF29" i="8"/>
  <c r="CF84" i="8"/>
  <c r="CF50" i="8"/>
  <c r="CF34" i="8"/>
  <c r="CF94" i="8"/>
  <c r="CF55" i="8"/>
  <c r="CF39" i="8"/>
  <c r="CF60" i="8"/>
  <c r="CF44" i="8"/>
  <c r="CF28" i="8"/>
  <c r="CF49" i="8"/>
  <c r="CF33" i="8"/>
  <c r="CF54" i="8"/>
  <c r="CF38" i="8"/>
  <c r="CF59" i="8"/>
  <c r="CF43" i="8"/>
  <c r="CF27" i="8"/>
  <c r="CF68" i="8"/>
  <c r="CF64" i="8"/>
  <c r="CF48" i="8"/>
  <c r="CF32" i="8"/>
  <c r="CF78" i="8"/>
  <c r="CF53" i="8"/>
  <c r="CF37" i="8"/>
  <c r="CF104" i="8"/>
  <c r="CF58" i="8"/>
  <c r="CF42" i="8"/>
  <c r="CF26" i="8"/>
  <c r="CF63" i="8"/>
  <c r="CF47" i="8"/>
  <c r="CF62" i="8"/>
  <c r="CF46" i="8"/>
  <c r="CF30" i="8"/>
  <c r="CF56" i="8"/>
  <c r="CF22" i="8"/>
  <c r="CF6" i="8"/>
  <c r="CF11" i="8"/>
  <c r="CF16" i="8"/>
  <c r="CF31" i="8"/>
  <c r="CF21" i="8"/>
  <c r="CF5" i="8"/>
  <c r="CF10" i="8"/>
  <c r="CF25" i="8"/>
  <c r="CF15" i="8"/>
  <c r="CF52" i="8"/>
  <c r="CF20" i="8"/>
  <c r="CF4" i="8"/>
  <c r="CF9" i="8"/>
  <c r="CF14" i="8"/>
  <c r="CF35" i="8"/>
  <c r="CF24" i="8"/>
  <c r="CF19" i="8"/>
  <c r="CF3" i="8"/>
  <c r="CF40" i="8"/>
  <c r="CF8" i="8"/>
  <c r="CF51" i="8"/>
  <c r="CF23" i="8"/>
  <c r="CF7" i="8"/>
  <c r="CF17" i="8"/>
  <c r="CF36" i="8"/>
  <c r="CF2" i="8"/>
  <c r="CF57" i="8"/>
  <c r="CF13" i="8"/>
  <c r="CF41" i="8"/>
  <c r="CF12" i="8"/>
  <c r="CF18" i="8"/>
  <c r="CV108" i="8"/>
  <c r="CV113" i="8"/>
  <c r="CV102" i="8"/>
  <c r="CV107" i="8"/>
  <c r="CV112" i="8"/>
  <c r="CV101" i="8"/>
  <c r="CV111" i="8"/>
  <c r="CV116" i="8"/>
  <c r="CV109" i="8"/>
  <c r="CV88" i="8"/>
  <c r="CV72" i="8"/>
  <c r="CV93" i="8"/>
  <c r="CV77" i="8"/>
  <c r="CV105" i="8"/>
  <c r="CV99" i="8"/>
  <c r="CV98" i="8"/>
  <c r="CV82" i="8"/>
  <c r="CV66" i="8"/>
  <c r="CV110" i="8"/>
  <c r="CV104" i="8"/>
  <c r="CV87" i="8"/>
  <c r="CV71" i="8"/>
  <c r="CV92" i="8"/>
  <c r="CV76" i="8"/>
  <c r="CV103" i="8"/>
  <c r="CV97" i="8"/>
  <c r="CV81" i="8"/>
  <c r="CV65" i="8"/>
  <c r="CV86" i="8"/>
  <c r="CV70" i="8"/>
  <c r="CV114" i="8"/>
  <c r="CV91" i="8"/>
  <c r="CV75" i="8"/>
  <c r="CV106" i="8"/>
  <c r="CV96" i="8"/>
  <c r="CV80" i="8"/>
  <c r="CV115" i="8"/>
  <c r="CV85" i="8"/>
  <c r="CV69" i="8"/>
  <c r="CV90" i="8"/>
  <c r="CV74" i="8"/>
  <c r="CV100" i="8"/>
  <c r="CV95" i="8"/>
  <c r="CV79" i="8"/>
  <c r="CV89" i="8"/>
  <c r="CV73" i="8"/>
  <c r="CV83" i="8"/>
  <c r="CV67" i="8"/>
  <c r="CV94" i="8"/>
  <c r="CV61" i="8"/>
  <c r="CV45" i="8"/>
  <c r="CV29" i="8"/>
  <c r="CV50" i="8"/>
  <c r="CV34" i="8"/>
  <c r="CV55" i="8"/>
  <c r="CV39" i="8"/>
  <c r="CV60" i="8"/>
  <c r="CV44" i="8"/>
  <c r="CV28" i="8"/>
  <c r="CV49" i="8"/>
  <c r="CV33" i="8"/>
  <c r="CV68" i="8"/>
  <c r="CV54" i="8"/>
  <c r="CV38" i="8"/>
  <c r="CV78" i="8"/>
  <c r="CV59" i="8"/>
  <c r="CV43" i="8"/>
  <c r="CV27" i="8"/>
  <c r="CV64" i="8"/>
  <c r="CV48" i="8"/>
  <c r="CV32" i="8"/>
  <c r="CV53" i="8"/>
  <c r="CV37" i="8"/>
  <c r="CV58" i="8"/>
  <c r="CV42" i="8"/>
  <c r="CV26" i="8"/>
  <c r="CV63" i="8"/>
  <c r="CV47" i="8"/>
  <c r="CV62" i="8"/>
  <c r="CV46" i="8"/>
  <c r="CV30" i="8"/>
  <c r="CV84" i="8"/>
  <c r="CV56" i="8"/>
  <c r="CV22" i="8"/>
  <c r="CV6" i="8"/>
  <c r="CV24" i="8"/>
  <c r="CV11" i="8"/>
  <c r="CV16" i="8"/>
  <c r="CV52" i="8"/>
  <c r="CV21" i="8"/>
  <c r="CV5" i="8"/>
  <c r="CV10" i="8"/>
  <c r="CV35" i="8"/>
  <c r="CV15" i="8"/>
  <c r="CV40" i="8"/>
  <c r="CV20" i="8"/>
  <c r="CV4" i="8"/>
  <c r="CV36" i="8"/>
  <c r="CV9" i="8"/>
  <c r="CV57" i="8"/>
  <c r="CV41" i="8"/>
  <c r="CV14" i="8"/>
  <c r="CV19" i="8"/>
  <c r="CV3" i="8"/>
  <c r="CV51" i="8"/>
  <c r="CV8" i="8"/>
  <c r="CV23" i="8"/>
  <c r="CV7" i="8"/>
  <c r="CV17" i="8"/>
  <c r="CV2" i="8"/>
  <c r="CV31" i="8"/>
  <c r="CV13" i="8"/>
  <c r="CV25" i="8"/>
  <c r="CV18" i="8"/>
  <c r="CV12" i="8"/>
  <c r="DL108" i="8"/>
  <c r="DL113" i="8"/>
  <c r="DL102" i="8"/>
  <c r="DL107" i="8"/>
  <c r="DL112" i="8"/>
  <c r="DL101" i="8"/>
  <c r="DL111" i="8"/>
  <c r="DL116" i="8"/>
  <c r="DL109" i="8"/>
  <c r="DL106" i="8"/>
  <c r="DL88" i="8"/>
  <c r="DL72" i="8"/>
  <c r="DL93" i="8"/>
  <c r="DL77" i="8"/>
  <c r="DL98" i="8"/>
  <c r="DL82" i="8"/>
  <c r="DL66" i="8"/>
  <c r="DL114" i="8"/>
  <c r="DL87" i="8"/>
  <c r="DL71" i="8"/>
  <c r="DL92" i="8"/>
  <c r="DL76" i="8"/>
  <c r="DL115" i="8"/>
  <c r="DL97" i="8"/>
  <c r="DL81" i="8"/>
  <c r="DL65" i="8"/>
  <c r="DL99" i="8"/>
  <c r="DL86" i="8"/>
  <c r="DL70" i="8"/>
  <c r="DL91" i="8"/>
  <c r="DL75" i="8"/>
  <c r="DL96" i="8"/>
  <c r="DL80" i="8"/>
  <c r="DL85" i="8"/>
  <c r="DL69" i="8"/>
  <c r="DL105" i="8"/>
  <c r="DL104" i="8"/>
  <c r="DL90" i="8"/>
  <c r="DL74" i="8"/>
  <c r="DL110" i="8"/>
  <c r="DL95" i="8"/>
  <c r="DL79" i="8"/>
  <c r="DL89" i="8"/>
  <c r="DL73" i="8"/>
  <c r="DL100" i="8"/>
  <c r="DL83" i="8"/>
  <c r="DL67" i="8"/>
  <c r="DL61" i="8"/>
  <c r="DL45" i="8"/>
  <c r="DL29" i="8"/>
  <c r="DL50" i="8"/>
  <c r="DL34" i="8"/>
  <c r="DL55" i="8"/>
  <c r="DL39" i="8"/>
  <c r="DL68" i="8"/>
  <c r="DL60" i="8"/>
  <c r="DL44" i="8"/>
  <c r="DL28" i="8"/>
  <c r="DL78" i="8"/>
  <c r="DL49" i="8"/>
  <c r="DL33" i="8"/>
  <c r="DL54" i="8"/>
  <c r="DL38" i="8"/>
  <c r="DL59" i="8"/>
  <c r="DL43" i="8"/>
  <c r="DL27" i="8"/>
  <c r="DL64" i="8"/>
  <c r="DL48" i="8"/>
  <c r="DL32" i="8"/>
  <c r="DL53" i="8"/>
  <c r="DL37" i="8"/>
  <c r="DL58" i="8"/>
  <c r="DL42" i="8"/>
  <c r="DL26" i="8"/>
  <c r="DL63" i="8"/>
  <c r="DL47" i="8"/>
  <c r="DL84" i="8"/>
  <c r="DL62" i="8"/>
  <c r="DL46" i="8"/>
  <c r="DL30" i="8"/>
  <c r="DL103" i="8"/>
  <c r="DL56" i="8"/>
  <c r="DL94" i="8"/>
  <c r="DL52" i="8"/>
  <c r="DL22" i="8"/>
  <c r="DL6" i="8"/>
  <c r="DL35" i="8"/>
  <c r="DL11" i="8"/>
  <c r="DL40" i="8"/>
  <c r="DL16" i="8"/>
  <c r="DL36" i="8"/>
  <c r="DL21" i="8"/>
  <c r="DL5" i="8"/>
  <c r="DL41" i="8"/>
  <c r="DL10" i="8"/>
  <c r="DL57" i="8"/>
  <c r="DL15" i="8"/>
  <c r="DL20" i="8"/>
  <c r="DL4" i="8"/>
  <c r="DL51" i="8"/>
  <c r="DL25" i="8"/>
  <c r="DL9" i="8"/>
  <c r="DL14" i="8"/>
  <c r="DL31" i="8"/>
  <c r="DL19" i="8"/>
  <c r="DL3" i="8"/>
  <c r="DL24" i="8"/>
  <c r="DL8" i="8"/>
  <c r="DL23" i="8"/>
  <c r="DL7" i="8"/>
  <c r="DL17" i="8"/>
  <c r="DL2" i="8"/>
  <c r="DL13" i="8"/>
  <c r="DL18" i="8"/>
  <c r="DL12" i="8"/>
  <c r="F102" i="8"/>
  <c r="F107" i="8"/>
  <c r="F112" i="8"/>
  <c r="F101" i="8"/>
  <c r="F106" i="8"/>
  <c r="F111" i="8"/>
  <c r="F105" i="8"/>
  <c r="F115" i="8"/>
  <c r="F98" i="8"/>
  <c r="F82" i="8"/>
  <c r="F66" i="8"/>
  <c r="F110" i="8"/>
  <c r="F87" i="8"/>
  <c r="F71" i="8"/>
  <c r="F100" i="8"/>
  <c r="F92" i="8"/>
  <c r="F76" i="8"/>
  <c r="F97" i="8"/>
  <c r="F81" i="8"/>
  <c r="F116" i="8"/>
  <c r="F86" i="8"/>
  <c r="F70" i="8"/>
  <c r="F114" i="8"/>
  <c r="F91" i="8"/>
  <c r="F75" i="8"/>
  <c r="F108" i="8"/>
  <c r="F96" i="8"/>
  <c r="F80" i="8"/>
  <c r="F113" i="8"/>
  <c r="F104" i="8"/>
  <c r="F85" i="8"/>
  <c r="F69" i="8"/>
  <c r="F90" i="8"/>
  <c r="F74" i="8"/>
  <c r="F95" i="8"/>
  <c r="F79" i="8"/>
  <c r="F84" i="8"/>
  <c r="F68" i="8"/>
  <c r="F89" i="8"/>
  <c r="F73" i="8"/>
  <c r="F99" i="8"/>
  <c r="F83" i="8"/>
  <c r="F67" i="8"/>
  <c r="F103" i="8"/>
  <c r="F93" i="8"/>
  <c r="F77" i="8"/>
  <c r="F55" i="8"/>
  <c r="F39" i="8"/>
  <c r="F78" i="8"/>
  <c r="F60" i="8"/>
  <c r="F44" i="8"/>
  <c r="F28" i="8"/>
  <c r="F88" i="8"/>
  <c r="F65" i="8"/>
  <c r="F49" i="8"/>
  <c r="F33" i="8"/>
  <c r="F54" i="8"/>
  <c r="F38" i="8"/>
  <c r="F59" i="8"/>
  <c r="F43" i="8"/>
  <c r="F27" i="8"/>
  <c r="F64" i="8"/>
  <c r="F48" i="8"/>
  <c r="F32" i="8"/>
  <c r="F53" i="8"/>
  <c r="F37" i="8"/>
  <c r="F58" i="8"/>
  <c r="F42" i="8"/>
  <c r="F72" i="8"/>
  <c r="F63" i="8"/>
  <c r="F47" i="8"/>
  <c r="F31" i="8"/>
  <c r="F109" i="8"/>
  <c r="F52" i="8"/>
  <c r="F36" i="8"/>
  <c r="F57" i="8"/>
  <c r="F41" i="8"/>
  <c r="F56" i="8"/>
  <c r="F40" i="8"/>
  <c r="F50" i="8"/>
  <c r="F16" i="8"/>
  <c r="F94" i="8"/>
  <c r="F21" i="8"/>
  <c r="F5" i="8"/>
  <c r="F34" i="8"/>
  <c r="F10" i="8"/>
  <c r="F15" i="8"/>
  <c r="F61" i="8"/>
  <c r="F26" i="8"/>
  <c r="F20" i="8"/>
  <c r="F4" i="8"/>
  <c r="F9" i="8"/>
  <c r="F46" i="8"/>
  <c r="F25" i="8"/>
  <c r="F14" i="8"/>
  <c r="F29" i="8"/>
  <c r="F19" i="8"/>
  <c r="F3" i="8"/>
  <c r="F24" i="8"/>
  <c r="F8" i="8"/>
  <c r="F13" i="8"/>
  <c r="F18" i="8"/>
  <c r="F2" i="8"/>
  <c r="F62" i="8"/>
  <c r="F45" i="8"/>
  <c r="F35" i="8"/>
  <c r="F17" i="8"/>
  <c r="F11" i="8"/>
  <c r="F30" i="8"/>
  <c r="F51" i="8"/>
  <c r="F22" i="8"/>
  <c r="F7" i="8"/>
  <c r="F23" i="8"/>
  <c r="F6" i="8"/>
  <c r="F12" i="8"/>
  <c r="I137" i="6"/>
  <c r="V102" i="8"/>
  <c r="V107" i="8"/>
  <c r="V112" i="8"/>
  <c r="V101" i="8"/>
  <c r="V106" i="8"/>
  <c r="V111" i="8"/>
  <c r="V105" i="8"/>
  <c r="V115" i="8"/>
  <c r="V116" i="8"/>
  <c r="V98" i="8"/>
  <c r="V82" i="8"/>
  <c r="V66" i="8"/>
  <c r="V87" i="8"/>
  <c r="V71" i="8"/>
  <c r="V92" i="8"/>
  <c r="V76" i="8"/>
  <c r="V97" i="8"/>
  <c r="V81" i="8"/>
  <c r="V109" i="8"/>
  <c r="V86" i="8"/>
  <c r="V70" i="8"/>
  <c r="V103" i="8"/>
  <c r="V91" i="8"/>
  <c r="V75" i="8"/>
  <c r="V100" i="8"/>
  <c r="V96" i="8"/>
  <c r="V80" i="8"/>
  <c r="V85" i="8"/>
  <c r="V69" i="8"/>
  <c r="V90" i="8"/>
  <c r="V74" i="8"/>
  <c r="V110" i="8"/>
  <c r="V95" i="8"/>
  <c r="V79" i="8"/>
  <c r="V84" i="8"/>
  <c r="V68" i="8"/>
  <c r="V89" i="8"/>
  <c r="V73" i="8"/>
  <c r="V99" i="8"/>
  <c r="V83" i="8"/>
  <c r="V67" i="8"/>
  <c r="V114" i="8"/>
  <c r="V113" i="8"/>
  <c r="V93" i="8"/>
  <c r="V77" i="8"/>
  <c r="V108" i="8"/>
  <c r="V88" i="8"/>
  <c r="V55" i="8"/>
  <c r="V39" i="8"/>
  <c r="V60" i="8"/>
  <c r="V44" i="8"/>
  <c r="V28" i="8"/>
  <c r="V65" i="8"/>
  <c r="V49" i="8"/>
  <c r="V33" i="8"/>
  <c r="V54" i="8"/>
  <c r="V38" i="8"/>
  <c r="V59" i="8"/>
  <c r="V43" i="8"/>
  <c r="V27" i="8"/>
  <c r="V64" i="8"/>
  <c r="V48" i="8"/>
  <c r="V32" i="8"/>
  <c r="V72" i="8"/>
  <c r="V53" i="8"/>
  <c r="V37" i="8"/>
  <c r="V58" i="8"/>
  <c r="V42" i="8"/>
  <c r="V63" i="8"/>
  <c r="V47" i="8"/>
  <c r="V31" i="8"/>
  <c r="V94" i="8"/>
  <c r="V52" i="8"/>
  <c r="V36" i="8"/>
  <c r="V57" i="8"/>
  <c r="V41" i="8"/>
  <c r="V56" i="8"/>
  <c r="V40" i="8"/>
  <c r="V78" i="8"/>
  <c r="V50" i="8"/>
  <c r="V16" i="8"/>
  <c r="V61" i="8"/>
  <c r="V29" i="8"/>
  <c r="V21" i="8"/>
  <c r="V5" i="8"/>
  <c r="V10" i="8"/>
  <c r="V46" i="8"/>
  <c r="V15" i="8"/>
  <c r="V20" i="8"/>
  <c r="V4" i="8"/>
  <c r="V30" i="8"/>
  <c r="V9" i="8"/>
  <c r="V14" i="8"/>
  <c r="V19" i="8"/>
  <c r="V3" i="8"/>
  <c r="V51" i="8"/>
  <c r="V35" i="8"/>
  <c r="V8" i="8"/>
  <c r="V13" i="8"/>
  <c r="V62" i="8"/>
  <c r="V45" i="8"/>
  <c r="V24" i="8"/>
  <c r="V18" i="8"/>
  <c r="V2" i="8"/>
  <c r="V34" i="8"/>
  <c r="V26" i="8"/>
  <c r="V17" i="8"/>
  <c r="V25" i="8"/>
  <c r="V11" i="8"/>
  <c r="V22" i="8"/>
  <c r="V104" i="8"/>
  <c r="V7" i="8"/>
  <c r="V12" i="8"/>
  <c r="V23" i="8"/>
  <c r="V6" i="8"/>
  <c r="Y137" i="6"/>
  <c r="AL102" i="8"/>
  <c r="AL107" i="8"/>
  <c r="AL112" i="8"/>
  <c r="AL101" i="8"/>
  <c r="AL106" i="8"/>
  <c r="AL111" i="8"/>
  <c r="AL105" i="8"/>
  <c r="AL115" i="8"/>
  <c r="AL98" i="8"/>
  <c r="AL82" i="8"/>
  <c r="AL66" i="8"/>
  <c r="AL110" i="8"/>
  <c r="AL87" i="8"/>
  <c r="AL71" i="8"/>
  <c r="AL92" i="8"/>
  <c r="AL76" i="8"/>
  <c r="AL97" i="8"/>
  <c r="AL81" i="8"/>
  <c r="AL86" i="8"/>
  <c r="AL70" i="8"/>
  <c r="AL104" i="8"/>
  <c r="AL91" i="8"/>
  <c r="AL75" i="8"/>
  <c r="AL108" i="8"/>
  <c r="AL96" i="8"/>
  <c r="AL80" i="8"/>
  <c r="AL113" i="8"/>
  <c r="AL85" i="8"/>
  <c r="AL69" i="8"/>
  <c r="AL90" i="8"/>
  <c r="AL74" i="8"/>
  <c r="AL114" i="8"/>
  <c r="AL95" i="8"/>
  <c r="AL79" i="8"/>
  <c r="AL100" i="8"/>
  <c r="AL84" i="8"/>
  <c r="AL68" i="8"/>
  <c r="AL103" i="8"/>
  <c r="AL89" i="8"/>
  <c r="AL73" i="8"/>
  <c r="AL99" i="8"/>
  <c r="AL83" i="8"/>
  <c r="AL67" i="8"/>
  <c r="AL93" i="8"/>
  <c r="AL77" i="8"/>
  <c r="AL55" i="8"/>
  <c r="AL39" i="8"/>
  <c r="AL60" i="8"/>
  <c r="AL44" i="8"/>
  <c r="AL28" i="8"/>
  <c r="AL49" i="8"/>
  <c r="AL33" i="8"/>
  <c r="AL54" i="8"/>
  <c r="AL38" i="8"/>
  <c r="AL72" i="8"/>
  <c r="AL59" i="8"/>
  <c r="AL43" i="8"/>
  <c r="AL27" i="8"/>
  <c r="AL65" i="8"/>
  <c r="AL64" i="8"/>
  <c r="AL48" i="8"/>
  <c r="AL32" i="8"/>
  <c r="AL53" i="8"/>
  <c r="AL37" i="8"/>
  <c r="AL109" i="8"/>
  <c r="AL94" i="8"/>
  <c r="AL58" i="8"/>
  <c r="AL42" i="8"/>
  <c r="AL63" i="8"/>
  <c r="AL47" i="8"/>
  <c r="AL31" i="8"/>
  <c r="AL52" i="8"/>
  <c r="AL36" i="8"/>
  <c r="AL57" i="8"/>
  <c r="AL41" i="8"/>
  <c r="AL116" i="8"/>
  <c r="AL78" i="8"/>
  <c r="AL56" i="8"/>
  <c r="AL40" i="8"/>
  <c r="AL24" i="8"/>
  <c r="AL50" i="8"/>
  <c r="AL46" i="8"/>
  <c r="AL16" i="8"/>
  <c r="AL21" i="8"/>
  <c r="AL5" i="8"/>
  <c r="AL88" i="8"/>
  <c r="AL10" i="8"/>
  <c r="AL15" i="8"/>
  <c r="AL35" i="8"/>
  <c r="AL20" i="8"/>
  <c r="AL4" i="8"/>
  <c r="AL51" i="8"/>
  <c r="AL9" i="8"/>
  <c r="AL26" i="8"/>
  <c r="AL14" i="8"/>
  <c r="AL62" i="8"/>
  <c r="AL45" i="8"/>
  <c r="AL19" i="8"/>
  <c r="AL3" i="8"/>
  <c r="AL34" i="8"/>
  <c r="AL25" i="8"/>
  <c r="AL8" i="8"/>
  <c r="AL13" i="8"/>
  <c r="AL18" i="8"/>
  <c r="AL2" i="8"/>
  <c r="AL17" i="8"/>
  <c r="AL30" i="8"/>
  <c r="AL11" i="8"/>
  <c r="AL22" i="8"/>
  <c r="AL7" i="8"/>
  <c r="AL29" i="8"/>
  <c r="AL12" i="8"/>
  <c r="AL23" i="8"/>
  <c r="AL6" i="8"/>
  <c r="AL61" i="8"/>
  <c r="AO137" i="6"/>
  <c r="BB102" i="8"/>
  <c r="BB107" i="8"/>
  <c r="BB112" i="8"/>
  <c r="BB101" i="8"/>
  <c r="BB106" i="8"/>
  <c r="BB111" i="8"/>
  <c r="BB105" i="8"/>
  <c r="BB115" i="8"/>
  <c r="BB113" i="8"/>
  <c r="BB98" i="8"/>
  <c r="BB82" i="8"/>
  <c r="BB66" i="8"/>
  <c r="BB103" i="8"/>
  <c r="BB87" i="8"/>
  <c r="BB71" i="8"/>
  <c r="BB92" i="8"/>
  <c r="BB76" i="8"/>
  <c r="BB114" i="8"/>
  <c r="BB97" i="8"/>
  <c r="BB81" i="8"/>
  <c r="BB109" i="8"/>
  <c r="BB86" i="8"/>
  <c r="BB70" i="8"/>
  <c r="BB91" i="8"/>
  <c r="BB75" i="8"/>
  <c r="BB96" i="8"/>
  <c r="BB80" i="8"/>
  <c r="BB85" i="8"/>
  <c r="BB69" i="8"/>
  <c r="BB116" i="8"/>
  <c r="BB90" i="8"/>
  <c r="BB74" i="8"/>
  <c r="BB110" i="8"/>
  <c r="BB95" i="8"/>
  <c r="BB79" i="8"/>
  <c r="BB84" i="8"/>
  <c r="BB68" i="8"/>
  <c r="BB89" i="8"/>
  <c r="BB73" i="8"/>
  <c r="BB99" i="8"/>
  <c r="BB83" i="8"/>
  <c r="BB67" i="8"/>
  <c r="BB93" i="8"/>
  <c r="BB77" i="8"/>
  <c r="BB55" i="8"/>
  <c r="BB39" i="8"/>
  <c r="BB60" i="8"/>
  <c r="BB44" i="8"/>
  <c r="BB28" i="8"/>
  <c r="BB100" i="8"/>
  <c r="BB72" i="8"/>
  <c r="BB49" i="8"/>
  <c r="BB33" i="8"/>
  <c r="BB54" i="8"/>
  <c r="BB38" i="8"/>
  <c r="BB59" i="8"/>
  <c r="BB43" i="8"/>
  <c r="BB27" i="8"/>
  <c r="BB94" i="8"/>
  <c r="BB64" i="8"/>
  <c r="BB48" i="8"/>
  <c r="BB32" i="8"/>
  <c r="BB53" i="8"/>
  <c r="BB37" i="8"/>
  <c r="BB58" i="8"/>
  <c r="BB42" i="8"/>
  <c r="BB63" i="8"/>
  <c r="BB47" i="8"/>
  <c r="BB31" i="8"/>
  <c r="BB52" i="8"/>
  <c r="BB36" i="8"/>
  <c r="BB57" i="8"/>
  <c r="BB41" i="8"/>
  <c r="BB56" i="8"/>
  <c r="BB40" i="8"/>
  <c r="BB24" i="8"/>
  <c r="BB50" i="8"/>
  <c r="BB35" i="8"/>
  <c r="BB16" i="8"/>
  <c r="BB88" i="8"/>
  <c r="BB25" i="8"/>
  <c r="BB21" i="8"/>
  <c r="BB5" i="8"/>
  <c r="BB51" i="8"/>
  <c r="BB10" i="8"/>
  <c r="BB34" i="8"/>
  <c r="BB15" i="8"/>
  <c r="BB62" i="8"/>
  <c r="BB45" i="8"/>
  <c r="BB20" i="8"/>
  <c r="BB4" i="8"/>
  <c r="BB108" i="8"/>
  <c r="BB65" i="8"/>
  <c r="BB29" i="8"/>
  <c r="BB9" i="8"/>
  <c r="BB14" i="8"/>
  <c r="BB19" i="8"/>
  <c r="BB3" i="8"/>
  <c r="BB8" i="8"/>
  <c r="BB104" i="8"/>
  <c r="BB30" i="8"/>
  <c r="BB13" i="8"/>
  <c r="BB18" i="8"/>
  <c r="BB2" i="8"/>
  <c r="BB46" i="8"/>
  <c r="BB17" i="8"/>
  <c r="BB26" i="8"/>
  <c r="BB11" i="8"/>
  <c r="BB78" i="8"/>
  <c r="BB12" i="8"/>
  <c r="BB23" i="8"/>
  <c r="BB6" i="8"/>
  <c r="BB61" i="8"/>
  <c r="BB7" i="8"/>
  <c r="BB22" i="8"/>
  <c r="BE137" i="6"/>
  <c r="BR102" i="8"/>
  <c r="BR107" i="8"/>
  <c r="BR112" i="8"/>
  <c r="BR101" i="8"/>
  <c r="BR106" i="8"/>
  <c r="BR111" i="8"/>
  <c r="BR105" i="8"/>
  <c r="BR115" i="8"/>
  <c r="BR98" i="8"/>
  <c r="BR82" i="8"/>
  <c r="BR66" i="8"/>
  <c r="BR110" i="8"/>
  <c r="BR87" i="8"/>
  <c r="BR71" i="8"/>
  <c r="BR100" i="8"/>
  <c r="BR92" i="8"/>
  <c r="BR76" i="8"/>
  <c r="BR104" i="8"/>
  <c r="BR97" i="8"/>
  <c r="BR81" i="8"/>
  <c r="BR65" i="8"/>
  <c r="BR116" i="8"/>
  <c r="BR86" i="8"/>
  <c r="BR70" i="8"/>
  <c r="BR91" i="8"/>
  <c r="BR75" i="8"/>
  <c r="BR108" i="8"/>
  <c r="BR96" i="8"/>
  <c r="BR80" i="8"/>
  <c r="BR103" i="8"/>
  <c r="BR85" i="8"/>
  <c r="BR69" i="8"/>
  <c r="BR90" i="8"/>
  <c r="BR74" i="8"/>
  <c r="BR113" i="8"/>
  <c r="BR95" i="8"/>
  <c r="BR79" i="8"/>
  <c r="BR84" i="8"/>
  <c r="BR68" i="8"/>
  <c r="BR89" i="8"/>
  <c r="BR73" i="8"/>
  <c r="BR99" i="8"/>
  <c r="BR83" i="8"/>
  <c r="BR67" i="8"/>
  <c r="BR93" i="8"/>
  <c r="BR77" i="8"/>
  <c r="BR72" i="8"/>
  <c r="BR55" i="8"/>
  <c r="BR39" i="8"/>
  <c r="BR60" i="8"/>
  <c r="BR44" i="8"/>
  <c r="BR28" i="8"/>
  <c r="BR49" i="8"/>
  <c r="BR33" i="8"/>
  <c r="BR94" i="8"/>
  <c r="BR54" i="8"/>
  <c r="BR38" i="8"/>
  <c r="BR114" i="8"/>
  <c r="BR59" i="8"/>
  <c r="BR43" i="8"/>
  <c r="BR27" i="8"/>
  <c r="BR109" i="8"/>
  <c r="BR64" i="8"/>
  <c r="BR48" i="8"/>
  <c r="BR32" i="8"/>
  <c r="BR53" i="8"/>
  <c r="BR37" i="8"/>
  <c r="BR58" i="8"/>
  <c r="BR42" i="8"/>
  <c r="BR63" i="8"/>
  <c r="BR47" i="8"/>
  <c r="BR31" i="8"/>
  <c r="BR78" i="8"/>
  <c r="BR52" i="8"/>
  <c r="BR36" i="8"/>
  <c r="BR88" i="8"/>
  <c r="BR57" i="8"/>
  <c r="BR41" i="8"/>
  <c r="BR56" i="8"/>
  <c r="BR40" i="8"/>
  <c r="BR24" i="8"/>
  <c r="BR50" i="8"/>
  <c r="BR16" i="8"/>
  <c r="BR62" i="8"/>
  <c r="BR45" i="8"/>
  <c r="BR21" i="8"/>
  <c r="BR5" i="8"/>
  <c r="BR10" i="8"/>
  <c r="BR30" i="8"/>
  <c r="BR15" i="8"/>
  <c r="BR20" i="8"/>
  <c r="BR4" i="8"/>
  <c r="BR9" i="8"/>
  <c r="BR14" i="8"/>
  <c r="BR19" i="8"/>
  <c r="BR3" i="8"/>
  <c r="BR61" i="8"/>
  <c r="BR26" i="8"/>
  <c r="BR8" i="8"/>
  <c r="BR13" i="8"/>
  <c r="BR46" i="8"/>
  <c r="BR25" i="8"/>
  <c r="BR18" i="8"/>
  <c r="BR2" i="8"/>
  <c r="BR17" i="8"/>
  <c r="BR51" i="8"/>
  <c r="BR29" i="8"/>
  <c r="BR11" i="8"/>
  <c r="BR12" i="8"/>
  <c r="BR34" i="8"/>
  <c r="BR23" i="8"/>
  <c r="BR6" i="8"/>
  <c r="BR22" i="8"/>
  <c r="BR35" i="8"/>
  <c r="BR7" i="8"/>
  <c r="BU137" i="6"/>
  <c r="CH102" i="8"/>
  <c r="CH107" i="8"/>
  <c r="CH112" i="8"/>
  <c r="CH101" i="8"/>
  <c r="CH106" i="8"/>
  <c r="CH111" i="8"/>
  <c r="CH105" i="8"/>
  <c r="CH115" i="8"/>
  <c r="CH113" i="8"/>
  <c r="CH116" i="8"/>
  <c r="CH98" i="8"/>
  <c r="CH82" i="8"/>
  <c r="CH66" i="8"/>
  <c r="CH87" i="8"/>
  <c r="CH71" i="8"/>
  <c r="CH92" i="8"/>
  <c r="CH76" i="8"/>
  <c r="CH97" i="8"/>
  <c r="CH81" i="8"/>
  <c r="CH65" i="8"/>
  <c r="CH109" i="8"/>
  <c r="CH86" i="8"/>
  <c r="CH70" i="8"/>
  <c r="CH91" i="8"/>
  <c r="CH75" i="8"/>
  <c r="CH100" i="8"/>
  <c r="CH96" i="8"/>
  <c r="CH80" i="8"/>
  <c r="CH85" i="8"/>
  <c r="CH69" i="8"/>
  <c r="CH90" i="8"/>
  <c r="CH74" i="8"/>
  <c r="CH110" i="8"/>
  <c r="CH95" i="8"/>
  <c r="CH79" i="8"/>
  <c r="CH114" i="8"/>
  <c r="CH104" i="8"/>
  <c r="CH84" i="8"/>
  <c r="CH68" i="8"/>
  <c r="CH89" i="8"/>
  <c r="CH73" i="8"/>
  <c r="CH103" i="8"/>
  <c r="CH99" i="8"/>
  <c r="CH83" i="8"/>
  <c r="CH67" i="8"/>
  <c r="CH93" i="8"/>
  <c r="CH77" i="8"/>
  <c r="CH55" i="8"/>
  <c r="CH39" i="8"/>
  <c r="CH94" i="8"/>
  <c r="CH60" i="8"/>
  <c r="CH44" i="8"/>
  <c r="CH28" i="8"/>
  <c r="CH49" i="8"/>
  <c r="CH33" i="8"/>
  <c r="CH54" i="8"/>
  <c r="CH38" i="8"/>
  <c r="CH59" i="8"/>
  <c r="CH43" i="8"/>
  <c r="CH27" i="8"/>
  <c r="CH64" i="8"/>
  <c r="CH48" i="8"/>
  <c r="CH32" i="8"/>
  <c r="CH53" i="8"/>
  <c r="CH37" i="8"/>
  <c r="CH78" i="8"/>
  <c r="CH58" i="8"/>
  <c r="CH42" i="8"/>
  <c r="CH88" i="8"/>
  <c r="CH63" i="8"/>
  <c r="CH47" i="8"/>
  <c r="CH31" i="8"/>
  <c r="CH52" i="8"/>
  <c r="CH36" i="8"/>
  <c r="CH57" i="8"/>
  <c r="CH41" i="8"/>
  <c r="CH56" i="8"/>
  <c r="CH40" i="8"/>
  <c r="CH24" i="8"/>
  <c r="CH50" i="8"/>
  <c r="CH16" i="8"/>
  <c r="CH26" i="8"/>
  <c r="CH21" i="8"/>
  <c r="CH5" i="8"/>
  <c r="CH10" i="8"/>
  <c r="CH25" i="8"/>
  <c r="CH15" i="8"/>
  <c r="CH108" i="8"/>
  <c r="CH20" i="8"/>
  <c r="CH4" i="8"/>
  <c r="CH61" i="8"/>
  <c r="CH9" i="8"/>
  <c r="CH14" i="8"/>
  <c r="CH46" i="8"/>
  <c r="CH19" i="8"/>
  <c r="CH3" i="8"/>
  <c r="CH35" i="8"/>
  <c r="CH8" i="8"/>
  <c r="CH34" i="8"/>
  <c r="CH29" i="8"/>
  <c r="CH13" i="8"/>
  <c r="CH18" i="8"/>
  <c r="CH2" i="8"/>
  <c r="CH30" i="8"/>
  <c r="CH17" i="8"/>
  <c r="CH11" i="8"/>
  <c r="CH51" i="8"/>
  <c r="CH23" i="8"/>
  <c r="CH6" i="8"/>
  <c r="CH72" i="8"/>
  <c r="CH62" i="8"/>
  <c r="CH22" i="8"/>
  <c r="CH45" i="8"/>
  <c r="CH7" i="8"/>
  <c r="CH12" i="8"/>
  <c r="CK137" i="6"/>
  <c r="D29" i="5"/>
  <c r="G29" i="5" s="1"/>
  <c r="K29" i="1" s="1"/>
  <c r="J97" i="11" s="1"/>
  <c r="F36" i="13"/>
  <c r="G36" i="13" s="1"/>
  <c r="F86" i="13"/>
  <c r="G86" i="13" s="1"/>
  <c r="F55" i="13"/>
  <c r="G55" i="13" s="1"/>
  <c r="F12" i="13"/>
  <c r="G12" i="13" s="1"/>
  <c r="F60" i="13"/>
  <c r="G60" i="13" s="1"/>
  <c r="F92" i="13"/>
  <c r="G92" i="13" s="1"/>
  <c r="F29" i="13"/>
  <c r="G29" i="13" s="1"/>
  <c r="F45" i="13"/>
  <c r="G45" i="13" s="1"/>
  <c r="F61" i="13"/>
  <c r="G61" i="13" s="1"/>
  <c r="F77" i="13"/>
  <c r="G77" i="13" s="1"/>
  <c r="F93" i="13"/>
  <c r="G93" i="13" s="1"/>
  <c r="F109" i="13"/>
  <c r="G109" i="13" s="1"/>
  <c r="F14" i="13"/>
  <c r="G14" i="13" s="1"/>
  <c r="F30" i="13"/>
  <c r="G30" i="13" s="1"/>
  <c r="F46" i="13"/>
  <c r="G46" i="13" s="1"/>
  <c r="F62" i="13"/>
  <c r="G62" i="13" s="1"/>
  <c r="F78" i="13"/>
  <c r="G78" i="13" s="1"/>
  <c r="F94" i="13"/>
  <c r="G94" i="13" s="1"/>
  <c r="F110" i="13"/>
  <c r="G110" i="13" s="1"/>
  <c r="DY47" i="6"/>
  <c r="Q137" i="6"/>
  <c r="AG137" i="6"/>
  <c r="AW137" i="6"/>
  <c r="BM137" i="6"/>
  <c r="CC137" i="6"/>
  <c r="CS137" i="6"/>
  <c r="DI137" i="6"/>
  <c r="I28" i="4"/>
  <c r="J28" i="4" s="1"/>
  <c r="H28" i="4"/>
  <c r="D28" i="5"/>
  <c r="G28" i="5" s="1"/>
  <c r="K28" i="1" s="1"/>
  <c r="J94" i="11" s="1"/>
  <c r="D36" i="5"/>
  <c r="G36" i="5" s="1"/>
  <c r="K36" i="1" s="1"/>
  <c r="J107" i="11" s="1"/>
  <c r="E113" i="8"/>
  <c r="E102" i="8"/>
  <c r="E107" i="8"/>
  <c r="E112" i="8"/>
  <c r="E106" i="8"/>
  <c r="E116" i="8"/>
  <c r="E100" i="8"/>
  <c r="E115" i="8"/>
  <c r="E114" i="8"/>
  <c r="E103" i="8"/>
  <c r="E93" i="8"/>
  <c r="E77" i="8"/>
  <c r="E98" i="8"/>
  <c r="E82" i="8"/>
  <c r="E66" i="8"/>
  <c r="E110" i="8"/>
  <c r="E87" i="8"/>
  <c r="E71" i="8"/>
  <c r="E92" i="8"/>
  <c r="E76" i="8"/>
  <c r="E97" i="8"/>
  <c r="E81" i="8"/>
  <c r="E86" i="8"/>
  <c r="E70" i="8"/>
  <c r="E105" i="8"/>
  <c r="E91" i="8"/>
  <c r="E75" i="8"/>
  <c r="E108" i="8"/>
  <c r="E96" i="8"/>
  <c r="E80" i="8"/>
  <c r="E111" i="8"/>
  <c r="E104" i="8"/>
  <c r="E85" i="8"/>
  <c r="E69" i="8"/>
  <c r="E90" i="8"/>
  <c r="E74" i="8"/>
  <c r="E95" i="8"/>
  <c r="E79" i="8"/>
  <c r="E84" i="8"/>
  <c r="E68" i="8"/>
  <c r="E109" i="8"/>
  <c r="E101" i="8"/>
  <c r="E94" i="8"/>
  <c r="E78" i="8"/>
  <c r="E88" i="8"/>
  <c r="E72" i="8"/>
  <c r="E50" i="8"/>
  <c r="E34" i="8"/>
  <c r="E55" i="8"/>
  <c r="E39" i="8"/>
  <c r="E60" i="8"/>
  <c r="E44" i="8"/>
  <c r="E28" i="8"/>
  <c r="E89" i="8"/>
  <c r="E65" i="8"/>
  <c r="E49" i="8"/>
  <c r="E33" i="8"/>
  <c r="E99" i="8"/>
  <c r="E54" i="8"/>
  <c r="E38" i="8"/>
  <c r="E59" i="8"/>
  <c r="E43" i="8"/>
  <c r="E27" i="8"/>
  <c r="E64" i="8"/>
  <c r="E48" i="8"/>
  <c r="E32" i="8"/>
  <c r="E53" i="8"/>
  <c r="E37" i="8"/>
  <c r="E58" i="8"/>
  <c r="E42" i="8"/>
  <c r="E26" i="8"/>
  <c r="E73" i="8"/>
  <c r="E63" i="8"/>
  <c r="E47" i="8"/>
  <c r="E31" i="8"/>
  <c r="E83" i="8"/>
  <c r="E52" i="8"/>
  <c r="E36" i="8"/>
  <c r="E51" i="8"/>
  <c r="E35" i="8"/>
  <c r="E61" i="8"/>
  <c r="E45" i="8"/>
  <c r="E56" i="8"/>
  <c r="E11" i="8"/>
  <c r="E16" i="8"/>
  <c r="E21" i="8"/>
  <c r="E5" i="8"/>
  <c r="E10" i="8"/>
  <c r="E15" i="8"/>
  <c r="E20" i="8"/>
  <c r="E4" i="8"/>
  <c r="E9" i="8"/>
  <c r="E46" i="8"/>
  <c r="E25" i="8"/>
  <c r="E14" i="8"/>
  <c r="E29" i="8"/>
  <c r="E19" i="8"/>
  <c r="E3" i="8"/>
  <c r="E57" i="8"/>
  <c r="E24" i="8"/>
  <c r="E8" i="8"/>
  <c r="E13" i="8"/>
  <c r="E67" i="8"/>
  <c r="E40" i="8"/>
  <c r="E12" i="8"/>
  <c r="E41" i="8"/>
  <c r="E22" i="8"/>
  <c r="E6" i="8"/>
  <c r="E23" i="8"/>
  <c r="E30" i="8"/>
  <c r="E17" i="8"/>
  <c r="E2" i="8"/>
  <c r="E62" i="8"/>
  <c r="E7" i="8"/>
  <c r="E18" i="8"/>
  <c r="H137" i="6"/>
  <c r="U113" i="8"/>
  <c r="U102" i="8"/>
  <c r="U107" i="8"/>
  <c r="U112" i="8"/>
  <c r="U106" i="8"/>
  <c r="U116" i="8"/>
  <c r="U100" i="8"/>
  <c r="U115" i="8"/>
  <c r="U114" i="8"/>
  <c r="U111" i="8"/>
  <c r="U93" i="8"/>
  <c r="U77" i="8"/>
  <c r="U101" i="8"/>
  <c r="U98" i="8"/>
  <c r="U82" i="8"/>
  <c r="U66" i="8"/>
  <c r="U87" i="8"/>
  <c r="U71" i="8"/>
  <c r="U92" i="8"/>
  <c r="U76" i="8"/>
  <c r="U97" i="8"/>
  <c r="U81" i="8"/>
  <c r="U109" i="8"/>
  <c r="U86" i="8"/>
  <c r="U70" i="8"/>
  <c r="U103" i="8"/>
  <c r="U91" i="8"/>
  <c r="U75" i="8"/>
  <c r="U96" i="8"/>
  <c r="U80" i="8"/>
  <c r="U85" i="8"/>
  <c r="U69" i="8"/>
  <c r="U90" i="8"/>
  <c r="U74" i="8"/>
  <c r="U110" i="8"/>
  <c r="U95" i="8"/>
  <c r="U79" i="8"/>
  <c r="U84" i="8"/>
  <c r="U68" i="8"/>
  <c r="U105" i="8"/>
  <c r="U94" i="8"/>
  <c r="U78" i="8"/>
  <c r="U108" i="8"/>
  <c r="U104" i="8"/>
  <c r="U88" i="8"/>
  <c r="U72" i="8"/>
  <c r="U50" i="8"/>
  <c r="U34" i="8"/>
  <c r="U89" i="8"/>
  <c r="U55" i="8"/>
  <c r="U39" i="8"/>
  <c r="U99" i="8"/>
  <c r="U60" i="8"/>
  <c r="U44" i="8"/>
  <c r="U28" i="8"/>
  <c r="U65" i="8"/>
  <c r="U49" i="8"/>
  <c r="U33" i="8"/>
  <c r="U54" i="8"/>
  <c r="U38" i="8"/>
  <c r="U59" i="8"/>
  <c r="U43" i="8"/>
  <c r="U27" i="8"/>
  <c r="U64" i="8"/>
  <c r="U48" i="8"/>
  <c r="U32" i="8"/>
  <c r="U73" i="8"/>
  <c r="U53" i="8"/>
  <c r="U37" i="8"/>
  <c r="U83" i="8"/>
  <c r="U67" i="8"/>
  <c r="U58" i="8"/>
  <c r="U42" i="8"/>
  <c r="U26" i="8"/>
  <c r="U63" i="8"/>
  <c r="U47" i="8"/>
  <c r="U31" i="8"/>
  <c r="U52" i="8"/>
  <c r="U36" i="8"/>
  <c r="U51" i="8"/>
  <c r="U35" i="8"/>
  <c r="U61" i="8"/>
  <c r="U45" i="8"/>
  <c r="U25" i="8"/>
  <c r="U11" i="8"/>
  <c r="U16" i="8"/>
  <c r="U29" i="8"/>
  <c r="U21" i="8"/>
  <c r="U5" i="8"/>
  <c r="U10" i="8"/>
  <c r="U46" i="8"/>
  <c r="U15" i="8"/>
  <c r="U20" i="8"/>
  <c r="U4" i="8"/>
  <c r="U57" i="8"/>
  <c r="U30" i="8"/>
  <c r="U9" i="8"/>
  <c r="U14" i="8"/>
  <c r="U19" i="8"/>
  <c r="U3" i="8"/>
  <c r="U40" i="8"/>
  <c r="U8" i="8"/>
  <c r="U13" i="8"/>
  <c r="U56" i="8"/>
  <c r="U12" i="8"/>
  <c r="U22" i="8"/>
  <c r="U6" i="8"/>
  <c r="U2" i="8"/>
  <c r="U62" i="8"/>
  <c r="U7" i="8"/>
  <c r="U24" i="8"/>
  <c r="U18" i="8"/>
  <c r="U17" i="8"/>
  <c r="U23" i="8"/>
  <c r="U41" i="8"/>
  <c r="X137" i="6"/>
  <c r="AK113" i="8"/>
  <c r="AK102" i="8"/>
  <c r="AK107" i="8"/>
  <c r="AK112" i="8"/>
  <c r="AK106" i="8"/>
  <c r="AK116" i="8"/>
  <c r="AK100" i="8"/>
  <c r="AK115" i="8"/>
  <c r="AK114" i="8"/>
  <c r="AK93" i="8"/>
  <c r="AK77" i="8"/>
  <c r="AK98" i="8"/>
  <c r="AK82" i="8"/>
  <c r="AK66" i="8"/>
  <c r="AK110" i="8"/>
  <c r="AK87" i="8"/>
  <c r="AK71" i="8"/>
  <c r="AK92" i="8"/>
  <c r="AK76" i="8"/>
  <c r="AK105" i="8"/>
  <c r="AK97" i="8"/>
  <c r="AK81" i="8"/>
  <c r="AK65" i="8"/>
  <c r="AK101" i="8"/>
  <c r="AK86" i="8"/>
  <c r="AK70" i="8"/>
  <c r="AK104" i="8"/>
  <c r="AK91" i="8"/>
  <c r="AK75" i="8"/>
  <c r="AK108" i="8"/>
  <c r="AK96" i="8"/>
  <c r="AK80" i="8"/>
  <c r="AK111" i="8"/>
  <c r="AK85" i="8"/>
  <c r="AK69" i="8"/>
  <c r="AK90" i="8"/>
  <c r="AK74" i="8"/>
  <c r="AK95" i="8"/>
  <c r="AK79" i="8"/>
  <c r="AK84" i="8"/>
  <c r="AK68" i="8"/>
  <c r="AK109" i="8"/>
  <c r="AK94" i="8"/>
  <c r="AK78" i="8"/>
  <c r="AK88" i="8"/>
  <c r="AK72" i="8"/>
  <c r="AK99" i="8"/>
  <c r="AK50" i="8"/>
  <c r="AK34" i="8"/>
  <c r="AK55" i="8"/>
  <c r="AK39" i="8"/>
  <c r="AK60" i="8"/>
  <c r="AK44" i="8"/>
  <c r="AK28" i="8"/>
  <c r="AK49" i="8"/>
  <c r="AK33" i="8"/>
  <c r="AK67" i="8"/>
  <c r="AK54" i="8"/>
  <c r="AK38" i="8"/>
  <c r="AK103" i="8"/>
  <c r="AK73" i="8"/>
  <c r="AK59" i="8"/>
  <c r="AK43" i="8"/>
  <c r="AK27" i="8"/>
  <c r="AK83" i="8"/>
  <c r="AK64" i="8"/>
  <c r="AK48" i="8"/>
  <c r="AK32" i="8"/>
  <c r="AK53" i="8"/>
  <c r="AK37" i="8"/>
  <c r="AK58" i="8"/>
  <c r="AK42" i="8"/>
  <c r="AK26" i="8"/>
  <c r="AK63" i="8"/>
  <c r="AK47" i="8"/>
  <c r="AK31" i="8"/>
  <c r="AK52" i="8"/>
  <c r="AK36" i="8"/>
  <c r="AK51" i="8"/>
  <c r="AK35" i="8"/>
  <c r="AK89" i="8"/>
  <c r="AK61" i="8"/>
  <c r="AK45" i="8"/>
  <c r="AK30" i="8"/>
  <c r="AK24" i="8"/>
  <c r="AK11" i="8"/>
  <c r="AK46" i="8"/>
  <c r="AK16" i="8"/>
  <c r="AK21" i="8"/>
  <c r="AK5" i="8"/>
  <c r="AK57" i="8"/>
  <c r="AK10" i="8"/>
  <c r="AK15" i="8"/>
  <c r="AK40" i="8"/>
  <c r="AK20" i="8"/>
  <c r="AK4" i="8"/>
  <c r="AK9" i="8"/>
  <c r="AK41" i="8"/>
  <c r="AK14" i="8"/>
  <c r="AK62" i="8"/>
  <c r="AK19" i="8"/>
  <c r="AK3" i="8"/>
  <c r="AK25" i="8"/>
  <c r="AK8" i="8"/>
  <c r="AK56" i="8"/>
  <c r="AK13" i="8"/>
  <c r="AK12" i="8"/>
  <c r="AK22" i="8"/>
  <c r="AK6" i="8"/>
  <c r="AK7" i="8"/>
  <c r="AK18" i="8"/>
  <c r="AK29" i="8"/>
  <c r="AK23" i="8"/>
  <c r="AK2" i="8"/>
  <c r="AK17" i="8"/>
  <c r="AN137" i="6"/>
  <c r="BA113" i="8"/>
  <c r="BA102" i="8"/>
  <c r="BA107" i="8"/>
  <c r="BA112" i="8"/>
  <c r="BA106" i="8"/>
  <c r="BA116" i="8"/>
  <c r="BA100" i="8"/>
  <c r="BA115" i="8"/>
  <c r="BA114" i="8"/>
  <c r="BA111" i="8"/>
  <c r="BA93" i="8"/>
  <c r="BA77" i="8"/>
  <c r="BA98" i="8"/>
  <c r="BA82" i="8"/>
  <c r="BA66" i="8"/>
  <c r="BA103" i="8"/>
  <c r="BA87" i="8"/>
  <c r="BA71" i="8"/>
  <c r="BA92" i="8"/>
  <c r="BA76" i="8"/>
  <c r="BA97" i="8"/>
  <c r="BA81" i="8"/>
  <c r="BA65" i="8"/>
  <c r="BA109" i="8"/>
  <c r="BA86" i="8"/>
  <c r="BA70" i="8"/>
  <c r="BA91" i="8"/>
  <c r="BA75" i="8"/>
  <c r="BA96" i="8"/>
  <c r="BA80" i="8"/>
  <c r="BA85" i="8"/>
  <c r="BA69" i="8"/>
  <c r="BA101" i="8"/>
  <c r="BA90" i="8"/>
  <c r="BA74" i="8"/>
  <c r="BA110" i="8"/>
  <c r="BA95" i="8"/>
  <c r="BA79" i="8"/>
  <c r="BA105" i="8"/>
  <c r="BA84" i="8"/>
  <c r="BA68" i="8"/>
  <c r="BA104" i="8"/>
  <c r="BA94" i="8"/>
  <c r="BA78" i="8"/>
  <c r="BA108" i="8"/>
  <c r="BA88" i="8"/>
  <c r="BA72" i="8"/>
  <c r="BA67" i="8"/>
  <c r="BA50" i="8"/>
  <c r="BA34" i="8"/>
  <c r="BA55" i="8"/>
  <c r="BA39" i="8"/>
  <c r="BA60" i="8"/>
  <c r="BA44" i="8"/>
  <c r="BA28" i="8"/>
  <c r="BA73" i="8"/>
  <c r="BA49" i="8"/>
  <c r="BA33" i="8"/>
  <c r="BA83" i="8"/>
  <c r="BA54" i="8"/>
  <c r="BA38" i="8"/>
  <c r="BA59" i="8"/>
  <c r="BA43" i="8"/>
  <c r="BA27" i="8"/>
  <c r="BA64" i="8"/>
  <c r="BA48" i="8"/>
  <c r="BA32" i="8"/>
  <c r="BA53" i="8"/>
  <c r="BA37" i="8"/>
  <c r="BA58" i="8"/>
  <c r="BA42" i="8"/>
  <c r="BA26" i="8"/>
  <c r="BA63" i="8"/>
  <c r="BA47" i="8"/>
  <c r="BA31" i="8"/>
  <c r="BA52" i="8"/>
  <c r="BA36" i="8"/>
  <c r="BA89" i="8"/>
  <c r="BA51" i="8"/>
  <c r="BA35" i="8"/>
  <c r="BA61" i="8"/>
  <c r="BA45" i="8"/>
  <c r="BA57" i="8"/>
  <c r="BA11" i="8"/>
  <c r="BA40" i="8"/>
  <c r="BA16" i="8"/>
  <c r="BA25" i="8"/>
  <c r="BA21" i="8"/>
  <c r="BA5" i="8"/>
  <c r="BA41" i="8"/>
  <c r="BA10" i="8"/>
  <c r="BA99" i="8"/>
  <c r="BA15" i="8"/>
  <c r="BA62" i="8"/>
  <c r="BA20" i="8"/>
  <c r="BA4" i="8"/>
  <c r="BA29" i="8"/>
  <c r="BA9" i="8"/>
  <c r="BA56" i="8"/>
  <c r="BA14" i="8"/>
  <c r="BA24" i="8"/>
  <c r="BA19" i="8"/>
  <c r="BA3" i="8"/>
  <c r="BA8" i="8"/>
  <c r="BA30" i="8"/>
  <c r="BA13" i="8"/>
  <c r="BA12" i="8"/>
  <c r="BA22" i="8"/>
  <c r="BA6" i="8"/>
  <c r="BA7" i="8"/>
  <c r="BA18" i="8"/>
  <c r="BA46" i="8"/>
  <c r="BA23" i="8"/>
  <c r="BA17" i="8"/>
  <c r="BA2" i="8"/>
  <c r="BD137" i="6"/>
  <c r="BQ113" i="8"/>
  <c r="BQ102" i="8"/>
  <c r="BQ107" i="8"/>
  <c r="BQ112" i="8"/>
  <c r="BQ106" i="8"/>
  <c r="BQ116" i="8"/>
  <c r="BQ100" i="8"/>
  <c r="BQ115" i="8"/>
  <c r="BQ114" i="8"/>
  <c r="BQ93" i="8"/>
  <c r="BQ77" i="8"/>
  <c r="BQ98" i="8"/>
  <c r="BQ82" i="8"/>
  <c r="BQ66" i="8"/>
  <c r="BQ110" i="8"/>
  <c r="BQ105" i="8"/>
  <c r="BQ87" i="8"/>
  <c r="BQ71" i="8"/>
  <c r="BQ92" i="8"/>
  <c r="BQ76" i="8"/>
  <c r="BQ104" i="8"/>
  <c r="BQ97" i="8"/>
  <c r="BQ81" i="8"/>
  <c r="BQ65" i="8"/>
  <c r="BQ86" i="8"/>
  <c r="BQ70" i="8"/>
  <c r="BQ91" i="8"/>
  <c r="BQ75" i="8"/>
  <c r="BQ108" i="8"/>
  <c r="BQ96" i="8"/>
  <c r="BQ80" i="8"/>
  <c r="BQ111" i="8"/>
  <c r="BQ103" i="8"/>
  <c r="BQ85" i="8"/>
  <c r="BQ69" i="8"/>
  <c r="BQ90" i="8"/>
  <c r="BQ74" i="8"/>
  <c r="BQ95" i="8"/>
  <c r="BQ79" i="8"/>
  <c r="BQ84" i="8"/>
  <c r="BQ68" i="8"/>
  <c r="BQ109" i="8"/>
  <c r="BQ101" i="8"/>
  <c r="BQ94" i="8"/>
  <c r="BQ78" i="8"/>
  <c r="BQ88" i="8"/>
  <c r="BQ72" i="8"/>
  <c r="BQ50" i="8"/>
  <c r="BQ34" i="8"/>
  <c r="BQ73" i="8"/>
  <c r="BQ55" i="8"/>
  <c r="BQ39" i="8"/>
  <c r="BQ83" i="8"/>
  <c r="BQ60" i="8"/>
  <c r="BQ44" i="8"/>
  <c r="BQ28" i="8"/>
  <c r="BQ49" i="8"/>
  <c r="BQ33" i="8"/>
  <c r="BQ54" i="8"/>
  <c r="BQ38" i="8"/>
  <c r="BQ59" i="8"/>
  <c r="BQ43" i="8"/>
  <c r="BQ27" i="8"/>
  <c r="BQ64" i="8"/>
  <c r="BQ48" i="8"/>
  <c r="BQ32" i="8"/>
  <c r="BQ53" i="8"/>
  <c r="BQ37" i="8"/>
  <c r="BQ58" i="8"/>
  <c r="BQ42" i="8"/>
  <c r="BQ26" i="8"/>
  <c r="BQ63" i="8"/>
  <c r="BQ47" i="8"/>
  <c r="BQ31" i="8"/>
  <c r="BQ52" i="8"/>
  <c r="BQ36" i="8"/>
  <c r="BQ51" i="8"/>
  <c r="BQ35" i="8"/>
  <c r="BQ61" i="8"/>
  <c r="BQ45" i="8"/>
  <c r="BQ29" i="8"/>
  <c r="BQ24" i="8"/>
  <c r="BQ11" i="8"/>
  <c r="BQ16" i="8"/>
  <c r="BQ62" i="8"/>
  <c r="BQ21" i="8"/>
  <c r="BQ5" i="8"/>
  <c r="BQ99" i="8"/>
  <c r="BQ10" i="8"/>
  <c r="BQ56" i="8"/>
  <c r="BQ30" i="8"/>
  <c r="BQ15" i="8"/>
  <c r="BQ20" i="8"/>
  <c r="BQ4" i="8"/>
  <c r="BQ9" i="8"/>
  <c r="BQ14" i="8"/>
  <c r="BQ19" i="8"/>
  <c r="BQ3" i="8"/>
  <c r="BQ8" i="8"/>
  <c r="BQ67" i="8"/>
  <c r="BQ13" i="8"/>
  <c r="BQ89" i="8"/>
  <c r="BQ57" i="8"/>
  <c r="BQ40" i="8"/>
  <c r="BQ12" i="8"/>
  <c r="BQ41" i="8"/>
  <c r="BQ22" i="8"/>
  <c r="BQ6" i="8"/>
  <c r="BQ46" i="8"/>
  <c r="BQ23" i="8"/>
  <c r="BQ17" i="8"/>
  <c r="BQ25" i="8"/>
  <c r="BQ2" i="8"/>
  <c r="BQ18" i="8"/>
  <c r="BQ7" i="8"/>
  <c r="BT137" i="6"/>
  <c r="CG113" i="8"/>
  <c r="CG102" i="8"/>
  <c r="CG107" i="8"/>
  <c r="CG112" i="8"/>
  <c r="CG106" i="8"/>
  <c r="CG116" i="8"/>
  <c r="CG100" i="8"/>
  <c r="CG115" i="8"/>
  <c r="CG114" i="8"/>
  <c r="CG111" i="8"/>
  <c r="CG93" i="8"/>
  <c r="CG77" i="8"/>
  <c r="CG101" i="8"/>
  <c r="CG98" i="8"/>
  <c r="CG82" i="8"/>
  <c r="CG66" i="8"/>
  <c r="CG87" i="8"/>
  <c r="CG71" i="8"/>
  <c r="CG92" i="8"/>
  <c r="CG76" i="8"/>
  <c r="CG97" i="8"/>
  <c r="CG81" i="8"/>
  <c r="CG65" i="8"/>
  <c r="CG109" i="8"/>
  <c r="CG86" i="8"/>
  <c r="CG70" i="8"/>
  <c r="CG91" i="8"/>
  <c r="CG75" i="8"/>
  <c r="CG96" i="8"/>
  <c r="CG80" i="8"/>
  <c r="CG85" i="8"/>
  <c r="CG69" i="8"/>
  <c r="CG105" i="8"/>
  <c r="CG90" i="8"/>
  <c r="CG74" i="8"/>
  <c r="CG110" i="8"/>
  <c r="CG95" i="8"/>
  <c r="CG79" i="8"/>
  <c r="CG104" i="8"/>
  <c r="CG84" i="8"/>
  <c r="CG68" i="8"/>
  <c r="CG94" i="8"/>
  <c r="CG78" i="8"/>
  <c r="CG108" i="8"/>
  <c r="CG88" i="8"/>
  <c r="CG72" i="8"/>
  <c r="CG83" i="8"/>
  <c r="CG50" i="8"/>
  <c r="CG34" i="8"/>
  <c r="CG55" i="8"/>
  <c r="CG39" i="8"/>
  <c r="CG103" i="8"/>
  <c r="CG60" i="8"/>
  <c r="CG44" i="8"/>
  <c r="CG28" i="8"/>
  <c r="CG49" i="8"/>
  <c r="CG33" i="8"/>
  <c r="CG54" i="8"/>
  <c r="CG38" i="8"/>
  <c r="CG59" i="8"/>
  <c r="CG43" i="8"/>
  <c r="CG27" i="8"/>
  <c r="CG64" i="8"/>
  <c r="CG48" i="8"/>
  <c r="CG32" i="8"/>
  <c r="CG53" i="8"/>
  <c r="CG37" i="8"/>
  <c r="CG67" i="8"/>
  <c r="CG58" i="8"/>
  <c r="CG42" i="8"/>
  <c r="CG26" i="8"/>
  <c r="CG89" i="8"/>
  <c r="CG63" i="8"/>
  <c r="CG47" i="8"/>
  <c r="CG31" i="8"/>
  <c r="CG99" i="8"/>
  <c r="CG52" i="8"/>
  <c r="CG36" i="8"/>
  <c r="CG51" i="8"/>
  <c r="CG35" i="8"/>
  <c r="CG73" i="8"/>
  <c r="CG61" i="8"/>
  <c r="CG45" i="8"/>
  <c r="CG11" i="8"/>
  <c r="CG56" i="8"/>
  <c r="CG16" i="8"/>
  <c r="CG21" i="8"/>
  <c r="CG5" i="8"/>
  <c r="CG10" i="8"/>
  <c r="CG25" i="8"/>
  <c r="CG15" i="8"/>
  <c r="CG20" i="8"/>
  <c r="CG4" i="8"/>
  <c r="CG9" i="8"/>
  <c r="CG14" i="8"/>
  <c r="CG46" i="8"/>
  <c r="CG24" i="8"/>
  <c r="CG19" i="8"/>
  <c r="CG3" i="8"/>
  <c r="CG40" i="8"/>
  <c r="CG8" i="8"/>
  <c r="CG57" i="8"/>
  <c r="CG29" i="8"/>
  <c r="CG13" i="8"/>
  <c r="CG12" i="8"/>
  <c r="CG62" i="8"/>
  <c r="CG22" i="8"/>
  <c r="CG6" i="8"/>
  <c r="CG23" i="8"/>
  <c r="CG17" i="8"/>
  <c r="CG2" i="8"/>
  <c r="CG41" i="8"/>
  <c r="CG7" i="8"/>
  <c r="CG30" i="8"/>
  <c r="CG18" i="8"/>
  <c r="CJ137" i="6"/>
  <c r="CW113" i="8"/>
  <c r="CW102" i="8"/>
  <c r="CW107" i="8"/>
  <c r="CW112" i="8"/>
  <c r="CW106" i="8"/>
  <c r="CW116" i="8"/>
  <c r="CW100" i="8"/>
  <c r="CW115" i="8"/>
  <c r="CW114" i="8"/>
  <c r="CW93" i="8"/>
  <c r="CW77" i="8"/>
  <c r="CW105" i="8"/>
  <c r="CW99" i="8"/>
  <c r="CW98" i="8"/>
  <c r="CW82" i="8"/>
  <c r="CW66" i="8"/>
  <c r="CW110" i="8"/>
  <c r="CW104" i="8"/>
  <c r="CW87" i="8"/>
  <c r="CW71" i="8"/>
  <c r="CW92" i="8"/>
  <c r="CW76" i="8"/>
  <c r="CW103" i="8"/>
  <c r="CW97" i="8"/>
  <c r="CW81" i="8"/>
  <c r="CW65" i="8"/>
  <c r="CW101" i="8"/>
  <c r="CW86" i="8"/>
  <c r="CW70" i="8"/>
  <c r="CW91" i="8"/>
  <c r="CW75" i="8"/>
  <c r="CW108" i="8"/>
  <c r="CW96" i="8"/>
  <c r="CW80" i="8"/>
  <c r="CW111" i="8"/>
  <c r="CW85" i="8"/>
  <c r="CW69" i="8"/>
  <c r="CW90" i="8"/>
  <c r="CW74" i="8"/>
  <c r="CW95" i="8"/>
  <c r="CW79" i="8"/>
  <c r="CW84" i="8"/>
  <c r="CW68" i="8"/>
  <c r="CW109" i="8"/>
  <c r="CW94" i="8"/>
  <c r="CW78" i="8"/>
  <c r="CW88" i="8"/>
  <c r="CW72" i="8"/>
  <c r="CW50" i="8"/>
  <c r="CW34" i="8"/>
  <c r="CW55" i="8"/>
  <c r="CW39" i="8"/>
  <c r="CW60" i="8"/>
  <c r="CW44" i="8"/>
  <c r="CW28" i="8"/>
  <c r="CW49" i="8"/>
  <c r="CW33" i="8"/>
  <c r="CW67" i="8"/>
  <c r="CW54" i="8"/>
  <c r="CW38" i="8"/>
  <c r="CW59" i="8"/>
  <c r="CW43" i="8"/>
  <c r="CW27" i="8"/>
  <c r="CW64" i="8"/>
  <c r="CW48" i="8"/>
  <c r="CW32" i="8"/>
  <c r="CW89" i="8"/>
  <c r="CW53" i="8"/>
  <c r="CW37" i="8"/>
  <c r="CW58" i="8"/>
  <c r="CW42" i="8"/>
  <c r="CW26" i="8"/>
  <c r="CW63" i="8"/>
  <c r="CW47" i="8"/>
  <c r="CW31" i="8"/>
  <c r="CW52" i="8"/>
  <c r="CW36" i="8"/>
  <c r="CW73" i="8"/>
  <c r="CW51" i="8"/>
  <c r="CW35" i="8"/>
  <c r="CW61" i="8"/>
  <c r="CW45" i="8"/>
  <c r="CW24" i="8"/>
  <c r="CW11" i="8"/>
  <c r="CW16" i="8"/>
  <c r="CW21" i="8"/>
  <c r="CW5" i="8"/>
  <c r="CW10" i="8"/>
  <c r="CW29" i="8"/>
  <c r="CW15" i="8"/>
  <c r="CW46" i="8"/>
  <c r="CW40" i="8"/>
  <c r="CW20" i="8"/>
  <c r="CW4" i="8"/>
  <c r="CW9" i="8"/>
  <c r="CW57" i="8"/>
  <c r="CW41" i="8"/>
  <c r="CW14" i="8"/>
  <c r="CW30" i="8"/>
  <c r="CW19" i="8"/>
  <c r="CW3" i="8"/>
  <c r="CW8" i="8"/>
  <c r="CW13" i="8"/>
  <c r="CW25" i="8"/>
  <c r="CW12" i="8"/>
  <c r="CW22" i="8"/>
  <c r="CW6" i="8"/>
  <c r="CW17" i="8"/>
  <c r="CW2" i="8"/>
  <c r="CW62" i="8"/>
  <c r="CW7" i="8"/>
  <c r="CW18" i="8"/>
  <c r="CW83" i="8"/>
  <c r="CW23" i="8"/>
  <c r="CW56" i="8"/>
  <c r="CZ137" i="6"/>
  <c r="CX102" i="8"/>
  <c r="CX107" i="8"/>
  <c r="CX112" i="8"/>
  <c r="CX101" i="8"/>
  <c r="CX106" i="8"/>
  <c r="CX111" i="8"/>
  <c r="CX105" i="8"/>
  <c r="CX115" i="8"/>
  <c r="CX113" i="8"/>
  <c r="CX99" i="8"/>
  <c r="CX98" i="8"/>
  <c r="CX82" i="8"/>
  <c r="CX66" i="8"/>
  <c r="CX110" i="8"/>
  <c r="CX104" i="8"/>
  <c r="CX87" i="8"/>
  <c r="CX71" i="8"/>
  <c r="CX92" i="8"/>
  <c r="CX76" i="8"/>
  <c r="CX103" i="8"/>
  <c r="CX97" i="8"/>
  <c r="CX81" i="8"/>
  <c r="CX65" i="8"/>
  <c r="CX86" i="8"/>
  <c r="CX70" i="8"/>
  <c r="CX91" i="8"/>
  <c r="CX75" i="8"/>
  <c r="CX114" i="8"/>
  <c r="CX108" i="8"/>
  <c r="CX96" i="8"/>
  <c r="CX80" i="8"/>
  <c r="CX85" i="8"/>
  <c r="CX69" i="8"/>
  <c r="CX90" i="8"/>
  <c r="CX74" i="8"/>
  <c r="CX95" i="8"/>
  <c r="CX79" i="8"/>
  <c r="CX100" i="8"/>
  <c r="CX84" i="8"/>
  <c r="CX68" i="8"/>
  <c r="CX89" i="8"/>
  <c r="CX73" i="8"/>
  <c r="CX83" i="8"/>
  <c r="CX67" i="8"/>
  <c r="CX93" i="8"/>
  <c r="CX77" i="8"/>
  <c r="CX55" i="8"/>
  <c r="CX39" i="8"/>
  <c r="CX60" i="8"/>
  <c r="CX44" i="8"/>
  <c r="CX28" i="8"/>
  <c r="CX49" i="8"/>
  <c r="CX33" i="8"/>
  <c r="CX109" i="8"/>
  <c r="CX54" i="8"/>
  <c r="CX38" i="8"/>
  <c r="CX59" i="8"/>
  <c r="CX43" i="8"/>
  <c r="CX27" i="8"/>
  <c r="CX78" i="8"/>
  <c r="CX64" i="8"/>
  <c r="CX48" i="8"/>
  <c r="CX32" i="8"/>
  <c r="CX88" i="8"/>
  <c r="CX53" i="8"/>
  <c r="CX37" i="8"/>
  <c r="CX58" i="8"/>
  <c r="CX42" i="8"/>
  <c r="CX63" i="8"/>
  <c r="CX47" i="8"/>
  <c r="CX31" i="8"/>
  <c r="CX52" i="8"/>
  <c r="CX36" i="8"/>
  <c r="CX57" i="8"/>
  <c r="CX41" i="8"/>
  <c r="CX56" i="8"/>
  <c r="CX40" i="8"/>
  <c r="CX24" i="8"/>
  <c r="CX94" i="8"/>
  <c r="CX50" i="8"/>
  <c r="CX16" i="8"/>
  <c r="CX21" i="8"/>
  <c r="CX5" i="8"/>
  <c r="CX61" i="8"/>
  <c r="CX10" i="8"/>
  <c r="CX29" i="8"/>
  <c r="CX15" i="8"/>
  <c r="CX46" i="8"/>
  <c r="CX35" i="8"/>
  <c r="CX34" i="8"/>
  <c r="CX20" i="8"/>
  <c r="CX4" i="8"/>
  <c r="CX9" i="8"/>
  <c r="CX14" i="8"/>
  <c r="CX30" i="8"/>
  <c r="CX19" i="8"/>
  <c r="CX3" i="8"/>
  <c r="CX8" i="8"/>
  <c r="CX51" i="8"/>
  <c r="CX13" i="8"/>
  <c r="CX116" i="8"/>
  <c r="CX26" i="8"/>
  <c r="CX18" i="8"/>
  <c r="CX2" i="8"/>
  <c r="CX17" i="8"/>
  <c r="CX11" i="8"/>
  <c r="CX62" i="8"/>
  <c r="CX72" i="8"/>
  <c r="CX22" i="8"/>
  <c r="CX25" i="8"/>
  <c r="CX7" i="8"/>
  <c r="CX45" i="8"/>
  <c r="CX12" i="8"/>
  <c r="CX6" i="8"/>
  <c r="CX23" i="8"/>
  <c r="DA137" i="6"/>
  <c r="F16" i="13"/>
  <c r="G16" i="13" s="1"/>
  <c r="F32" i="13"/>
  <c r="G32" i="13" s="1"/>
  <c r="F48" i="13"/>
  <c r="G48" i="13" s="1"/>
  <c r="F64" i="13"/>
  <c r="G64" i="13" s="1"/>
  <c r="F80" i="13"/>
  <c r="G80" i="13" s="1"/>
  <c r="F96" i="13"/>
  <c r="G96" i="13" s="1"/>
  <c r="F112" i="13"/>
  <c r="G112" i="13" s="1"/>
  <c r="J26" i="3"/>
  <c r="F46" i="5"/>
  <c r="C8" i="12"/>
  <c r="C12" i="12"/>
  <c r="C16" i="12"/>
  <c r="C20" i="12"/>
  <c r="C24" i="12"/>
  <c r="EA129" i="12"/>
  <c r="C64" i="1"/>
  <c r="D43" i="5"/>
  <c r="G43" i="5" s="1"/>
  <c r="C46" i="5"/>
  <c r="D4" i="5"/>
  <c r="D44" i="5"/>
  <c r="G44" i="5" s="1"/>
  <c r="D5" i="5"/>
  <c r="G5" i="5" s="1"/>
  <c r="K5" i="1" s="1"/>
  <c r="J13" i="11" s="1"/>
  <c r="C4" i="12"/>
  <c r="E3" i="7" a="1"/>
  <c r="EA36" i="12"/>
  <c r="AC37" i="11"/>
  <c r="DZ36" i="7"/>
  <c r="EA60" i="12"/>
  <c r="AC61" i="11"/>
  <c r="DZ60" i="7"/>
  <c r="EA68" i="12"/>
  <c r="AC69" i="11"/>
  <c r="DZ68" i="7"/>
  <c r="EA100" i="12"/>
  <c r="AC101" i="11"/>
  <c r="DZ100" i="7"/>
  <c r="EA108" i="12"/>
  <c r="AC109" i="11"/>
  <c r="DZ108" i="7"/>
  <c r="EA116" i="12"/>
  <c r="AC117" i="11"/>
  <c r="DZ116" i="7"/>
  <c r="W107" i="8"/>
  <c r="W112" i="8"/>
  <c r="W106" i="8"/>
  <c r="W111" i="8"/>
  <c r="W116" i="8"/>
  <c r="W100" i="8"/>
  <c r="W110" i="8"/>
  <c r="W115" i="8"/>
  <c r="W108" i="8"/>
  <c r="W101" i="8"/>
  <c r="W87" i="8"/>
  <c r="W71" i="8"/>
  <c r="W92" i="8"/>
  <c r="W76" i="8"/>
  <c r="W97" i="8"/>
  <c r="W81" i="8"/>
  <c r="W109" i="8"/>
  <c r="W86" i="8"/>
  <c r="W70" i="8"/>
  <c r="W103" i="8"/>
  <c r="W91" i="8"/>
  <c r="W75" i="8"/>
  <c r="W96" i="8"/>
  <c r="W80" i="8"/>
  <c r="W85" i="8"/>
  <c r="W69" i="8"/>
  <c r="W90" i="8"/>
  <c r="W74" i="8"/>
  <c r="W95" i="8"/>
  <c r="W79" i="8"/>
  <c r="W84" i="8"/>
  <c r="W68" i="8"/>
  <c r="W89" i="8"/>
  <c r="W73" i="8"/>
  <c r="W94" i="8"/>
  <c r="W78" i="8"/>
  <c r="W104" i="8"/>
  <c r="W102" i="8"/>
  <c r="W88" i="8"/>
  <c r="W72" i="8"/>
  <c r="W98" i="8"/>
  <c r="W82" i="8"/>
  <c r="W66" i="8"/>
  <c r="W60" i="8"/>
  <c r="W44" i="8"/>
  <c r="W28" i="8"/>
  <c r="W99" i="8"/>
  <c r="W65" i="8"/>
  <c r="W49" i="8"/>
  <c r="W33" i="8"/>
  <c r="W54" i="8"/>
  <c r="W38" i="8"/>
  <c r="W59" i="8"/>
  <c r="W43" i="8"/>
  <c r="W27" i="8"/>
  <c r="W64" i="8"/>
  <c r="W48" i="8"/>
  <c r="W32" i="8"/>
  <c r="W105" i="8"/>
  <c r="W53" i="8"/>
  <c r="W37" i="8"/>
  <c r="W114" i="8"/>
  <c r="W58" i="8"/>
  <c r="W42" i="8"/>
  <c r="W26" i="8"/>
  <c r="W83" i="8"/>
  <c r="W67" i="8"/>
  <c r="W63" i="8"/>
  <c r="W47" i="8"/>
  <c r="W93" i="8"/>
  <c r="W52" i="8"/>
  <c r="W36" i="8"/>
  <c r="W57" i="8"/>
  <c r="W41" i="8"/>
  <c r="W25" i="8"/>
  <c r="W62" i="8"/>
  <c r="W46" i="8"/>
  <c r="W61" i="8"/>
  <c r="W45" i="8"/>
  <c r="W29" i="8"/>
  <c r="W55" i="8"/>
  <c r="W77" i="8"/>
  <c r="W21" i="8"/>
  <c r="W5" i="8"/>
  <c r="W10" i="8"/>
  <c r="W15" i="8"/>
  <c r="W20" i="8"/>
  <c r="W4" i="8"/>
  <c r="W30" i="8"/>
  <c r="W9" i="8"/>
  <c r="W14" i="8"/>
  <c r="W39" i="8"/>
  <c r="W19" i="8"/>
  <c r="W3" i="8"/>
  <c r="W51" i="8"/>
  <c r="W35" i="8"/>
  <c r="W8" i="8"/>
  <c r="W40" i="8"/>
  <c r="W13" i="8"/>
  <c r="W31" i="8"/>
  <c r="W24" i="8"/>
  <c r="W18" i="8"/>
  <c r="W2" i="8"/>
  <c r="W23" i="8"/>
  <c r="W7" i="8"/>
  <c r="W22" i="8"/>
  <c r="W6" i="8"/>
  <c r="W16" i="8"/>
  <c r="W11" i="8"/>
  <c r="W113" i="8"/>
  <c r="W34" i="8"/>
  <c r="W50" i="8"/>
  <c r="W12" i="8"/>
  <c r="W17" i="8"/>
  <c r="W56" i="8"/>
  <c r="AM107" i="8"/>
  <c r="AM112" i="8"/>
  <c r="AM106" i="8"/>
  <c r="AM111" i="8"/>
  <c r="AM116" i="8"/>
  <c r="AM100" i="8"/>
  <c r="AM110" i="8"/>
  <c r="AM115" i="8"/>
  <c r="AM108" i="8"/>
  <c r="AM87" i="8"/>
  <c r="AM71" i="8"/>
  <c r="AM92" i="8"/>
  <c r="AM76" i="8"/>
  <c r="AM97" i="8"/>
  <c r="AM81" i="8"/>
  <c r="AM65" i="8"/>
  <c r="AM105" i="8"/>
  <c r="AM102" i="8"/>
  <c r="AM86" i="8"/>
  <c r="AM70" i="8"/>
  <c r="AM104" i="8"/>
  <c r="AM101" i="8"/>
  <c r="AM91" i="8"/>
  <c r="AM75" i="8"/>
  <c r="AM96" i="8"/>
  <c r="AM80" i="8"/>
  <c r="AM113" i="8"/>
  <c r="AM85" i="8"/>
  <c r="AM69" i="8"/>
  <c r="AM90" i="8"/>
  <c r="AM74" i="8"/>
  <c r="AM114" i="8"/>
  <c r="AM95" i="8"/>
  <c r="AM79" i="8"/>
  <c r="AM84" i="8"/>
  <c r="AM68" i="8"/>
  <c r="AM103" i="8"/>
  <c r="AM89" i="8"/>
  <c r="AM73" i="8"/>
  <c r="AM109" i="8"/>
  <c r="AM94" i="8"/>
  <c r="AM78" i="8"/>
  <c r="AM88" i="8"/>
  <c r="AM72" i="8"/>
  <c r="AM98" i="8"/>
  <c r="AM82" i="8"/>
  <c r="AM66" i="8"/>
  <c r="AM60" i="8"/>
  <c r="AM44" i="8"/>
  <c r="AM28" i="8"/>
  <c r="AM49" i="8"/>
  <c r="AM33" i="8"/>
  <c r="AM54" i="8"/>
  <c r="AM38" i="8"/>
  <c r="AM67" i="8"/>
  <c r="AM59" i="8"/>
  <c r="AM43" i="8"/>
  <c r="AM27" i="8"/>
  <c r="AM64" i="8"/>
  <c r="AM48" i="8"/>
  <c r="AM32" i="8"/>
  <c r="AM83" i="8"/>
  <c r="AM53" i="8"/>
  <c r="AM37" i="8"/>
  <c r="AM93" i="8"/>
  <c r="AM58" i="8"/>
  <c r="AM42" i="8"/>
  <c r="AM26" i="8"/>
  <c r="AM63" i="8"/>
  <c r="AM47" i="8"/>
  <c r="AM52" i="8"/>
  <c r="AM36" i="8"/>
  <c r="AM57" i="8"/>
  <c r="AM41" i="8"/>
  <c r="AM25" i="8"/>
  <c r="AM62" i="8"/>
  <c r="AM46" i="8"/>
  <c r="AM61" i="8"/>
  <c r="AM45" i="8"/>
  <c r="AM29" i="8"/>
  <c r="AM99" i="8"/>
  <c r="AM55" i="8"/>
  <c r="AM21" i="8"/>
  <c r="AM5" i="8"/>
  <c r="AM10" i="8"/>
  <c r="AM39" i="8"/>
  <c r="AM15" i="8"/>
  <c r="AM35" i="8"/>
  <c r="AM31" i="8"/>
  <c r="AM20" i="8"/>
  <c r="AM4" i="8"/>
  <c r="AM51" i="8"/>
  <c r="AM40" i="8"/>
  <c r="AM9" i="8"/>
  <c r="AM14" i="8"/>
  <c r="AM19" i="8"/>
  <c r="AM3" i="8"/>
  <c r="AM34" i="8"/>
  <c r="AM8" i="8"/>
  <c r="AM13" i="8"/>
  <c r="AM56" i="8"/>
  <c r="AM18" i="8"/>
  <c r="AM2" i="8"/>
  <c r="AM23" i="8"/>
  <c r="AM7" i="8"/>
  <c r="AM22" i="8"/>
  <c r="AM6" i="8"/>
  <c r="AM77" i="8"/>
  <c r="AM24" i="8"/>
  <c r="AM16" i="8"/>
  <c r="AM30" i="8"/>
  <c r="AM50" i="8"/>
  <c r="AM12" i="8"/>
  <c r="AM17" i="8"/>
  <c r="AM11" i="8"/>
  <c r="BS107" i="8"/>
  <c r="BS112" i="8"/>
  <c r="BS106" i="8"/>
  <c r="BS111" i="8"/>
  <c r="BS116" i="8"/>
  <c r="BS100" i="8"/>
  <c r="BS110" i="8"/>
  <c r="BS115" i="8"/>
  <c r="BS108" i="8"/>
  <c r="BS87" i="8"/>
  <c r="BS71" i="8"/>
  <c r="BS105" i="8"/>
  <c r="BS92" i="8"/>
  <c r="BS76" i="8"/>
  <c r="BS104" i="8"/>
  <c r="BS97" i="8"/>
  <c r="BS81" i="8"/>
  <c r="BS65" i="8"/>
  <c r="BS86" i="8"/>
  <c r="BS70" i="8"/>
  <c r="BS91" i="8"/>
  <c r="BS75" i="8"/>
  <c r="BS96" i="8"/>
  <c r="BS80" i="8"/>
  <c r="BS103" i="8"/>
  <c r="BS85" i="8"/>
  <c r="BS69" i="8"/>
  <c r="BS90" i="8"/>
  <c r="BS74" i="8"/>
  <c r="BS113" i="8"/>
  <c r="BS95" i="8"/>
  <c r="BS79" i="8"/>
  <c r="BS84" i="8"/>
  <c r="BS68" i="8"/>
  <c r="BS89" i="8"/>
  <c r="BS73" i="8"/>
  <c r="BS109" i="8"/>
  <c r="BS94" i="8"/>
  <c r="BS78" i="8"/>
  <c r="BS114" i="8"/>
  <c r="BS88" i="8"/>
  <c r="BS72" i="8"/>
  <c r="BS102" i="8"/>
  <c r="BS98" i="8"/>
  <c r="BS82" i="8"/>
  <c r="BS66" i="8"/>
  <c r="BS60" i="8"/>
  <c r="BS44" i="8"/>
  <c r="BS28" i="8"/>
  <c r="BS83" i="8"/>
  <c r="BS49" i="8"/>
  <c r="BS33" i="8"/>
  <c r="BS93" i="8"/>
  <c r="BS54" i="8"/>
  <c r="BS38" i="8"/>
  <c r="BS59" i="8"/>
  <c r="BS43" i="8"/>
  <c r="BS27" i="8"/>
  <c r="BS64" i="8"/>
  <c r="BS48" i="8"/>
  <c r="BS32" i="8"/>
  <c r="BS101" i="8"/>
  <c r="BS53" i="8"/>
  <c r="BS37" i="8"/>
  <c r="BS58" i="8"/>
  <c r="BS42" i="8"/>
  <c r="BS26" i="8"/>
  <c r="BS63" i="8"/>
  <c r="BS47" i="8"/>
  <c r="BS31" i="8"/>
  <c r="BS77" i="8"/>
  <c r="BS52" i="8"/>
  <c r="BS36" i="8"/>
  <c r="BS57" i="8"/>
  <c r="BS41" i="8"/>
  <c r="BS25" i="8"/>
  <c r="BS62" i="8"/>
  <c r="BS46" i="8"/>
  <c r="BS61" i="8"/>
  <c r="BS45" i="8"/>
  <c r="BS29" i="8"/>
  <c r="BS55" i="8"/>
  <c r="BS21" i="8"/>
  <c r="BS5" i="8"/>
  <c r="BS10" i="8"/>
  <c r="BS99" i="8"/>
  <c r="BS30" i="8"/>
  <c r="BS15" i="8"/>
  <c r="BS56" i="8"/>
  <c r="BS20" i="8"/>
  <c r="BS4" i="8"/>
  <c r="BS9" i="8"/>
  <c r="BS50" i="8"/>
  <c r="BS14" i="8"/>
  <c r="BS19" i="8"/>
  <c r="BS3" i="8"/>
  <c r="BS8" i="8"/>
  <c r="BS13" i="8"/>
  <c r="BS67" i="8"/>
  <c r="BS18" i="8"/>
  <c r="BS2" i="8"/>
  <c r="BS39" i="8"/>
  <c r="BS23" i="8"/>
  <c r="BS7" i="8"/>
  <c r="BS34" i="8"/>
  <c r="BS22" i="8"/>
  <c r="BS6" i="8"/>
  <c r="BS24" i="8"/>
  <c r="BS16" i="8"/>
  <c r="BS40" i="8"/>
  <c r="BS12" i="8"/>
  <c r="BS51" i="8"/>
  <c r="BS17" i="8"/>
  <c r="BS11" i="8"/>
  <c r="BS35" i="8"/>
  <c r="CY107" i="8"/>
  <c r="CY112" i="8"/>
  <c r="CY106" i="8"/>
  <c r="CY111" i="8"/>
  <c r="CY116" i="8"/>
  <c r="CY100" i="8"/>
  <c r="CY110" i="8"/>
  <c r="CY115" i="8"/>
  <c r="CY108" i="8"/>
  <c r="CY105" i="8"/>
  <c r="CY104" i="8"/>
  <c r="CY87" i="8"/>
  <c r="CY71" i="8"/>
  <c r="CY92" i="8"/>
  <c r="CY76" i="8"/>
  <c r="CY103" i="8"/>
  <c r="CY97" i="8"/>
  <c r="CY81" i="8"/>
  <c r="CY65" i="8"/>
  <c r="CY86" i="8"/>
  <c r="CY70" i="8"/>
  <c r="CY101" i="8"/>
  <c r="CY91" i="8"/>
  <c r="CY75" i="8"/>
  <c r="CY114" i="8"/>
  <c r="CY96" i="8"/>
  <c r="CY80" i="8"/>
  <c r="CY85" i="8"/>
  <c r="CY69" i="8"/>
  <c r="CY90" i="8"/>
  <c r="CY74" i="8"/>
  <c r="CY95" i="8"/>
  <c r="CY79" i="8"/>
  <c r="CY84" i="8"/>
  <c r="CY68" i="8"/>
  <c r="CY89" i="8"/>
  <c r="CY73" i="8"/>
  <c r="CY109" i="8"/>
  <c r="CY102" i="8"/>
  <c r="CY94" i="8"/>
  <c r="CY78" i="8"/>
  <c r="CY88" i="8"/>
  <c r="CY72" i="8"/>
  <c r="CY99" i="8"/>
  <c r="CY98" i="8"/>
  <c r="CY82" i="8"/>
  <c r="CY66" i="8"/>
  <c r="CY60" i="8"/>
  <c r="CY44" i="8"/>
  <c r="CY28" i="8"/>
  <c r="CY49" i="8"/>
  <c r="CY33" i="8"/>
  <c r="CY54" i="8"/>
  <c r="CY38" i="8"/>
  <c r="CY67" i="8"/>
  <c r="CY59" i="8"/>
  <c r="CY43" i="8"/>
  <c r="CY27" i="8"/>
  <c r="CY77" i="8"/>
  <c r="CY64" i="8"/>
  <c r="CY48" i="8"/>
  <c r="CY32" i="8"/>
  <c r="CY53" i="8"/>
  <c r="CY37" i="8"/>
  <c r="CY58" i="8"/>
  <c r="CY42" i="8"/>
  <c r="CY26" i="8"/>
  <c r="CY113" i="8"/>
  <c r="CY63" i="8"/>
  <c r="CY47" i="8"/>
  <c r="CY31" i="8"/>
  <c r="CY52" i="8"/>
  <c r="CY36" i="8"/>
  <c r="CY57" i="8"/>
  <c r="CY41" i="8"/>
  <c r="CY25" i="8"/>
  <c r="CY62" i="8"/>
  <c r="CY46" i="8"/>
  <c r="CY83" i="8"/>
  <c r="CY61" i="8"/>
  <c r="CY45" i="8"/>
  <c r="CY29" i="8"/>
  <c r="CY55" i="8"/>
  <c r="CY21" i="8"/>
  <c r="CY5" i="8"/>
  <c r="CY10" i="8"/>
  <c r="CY39" i="8"/>
  <c r="CY15" i="8"/>
  <c r="CY93" i="8"/>
  <c r="CY35" i="8"/>
  <c r="CY34" i="8"/>
  <c r="CY20" i="8"/>
  <c r="CY4" i="8"/>
  <c r="CY40" i="8"/>
  <c r="CY9" i="8"/>
  <c r="CY14" i="8"/>
  <c r="CY30" i="8"/>
  <c r="CY19" i="8"/>
  <c r="CY3" i="8"/>
  <c r="CY8" i="8"/>
  <c r="CY51" i="8"/>
  <c r="CY13" i="8"/>
  <c r="CY18" i="8"/>
  <c r="CY2" i="8"/>
  <c r="CY23" i="8"/>
  <c r="CY7" i="8"/>
  <c r="CY56" i="8"/>
  <c r="CY22" i="8"/>
  <c r="CY6" i="8"/>
  <c r="CY50" i="8"/>
  <c r="CY24" i="8"/>
  <c r="CY16" i="8"/>
  <c r="CY11" i="8"/>
  <c r="CY12" i="8"/>
  <c r="CY17" i="8"/>
  <c r="F18" i="13"/>
  <c r="G18" i="13" s="1"/>
  <c r="F34" i="13"/>
  <c r="G34" i="13" s="1"/>
  <c r="F50" i="13"/>
  <c r="G50" i="13" s="1"/>
  <c r="F66" i="13"/>
  <c r="G66" i="13" s="1"/>
  <c r="F82" i="13"/>
  <c r="G82" i="13" s="1"/>
  <c r="F98" i="13"/>
  <c r="G98" i="13" s="1"/>
  <c r="F114" i="13"/>
  <c r="G114" i="13" s="1"/>
  <c r="EA4" i="12"/>
  <c r="AC5" i="11"/>
  <c r="DZ4" i="7"/>
  <c r="EA28" i="12"/>
  <c r="AC29" i="11"/>
  <c r="DZ28" i="7"/>
  <c r="H112" i="8"/>
  <c r="H101" i="8"/>
  <c r="H106" i="8"/>
  <c r="H111" i="8"/>
  <c r="H116" i="8"/>
  <c r="H105" i="8"/>
  <c r="H115" i="8"/>
  <c r="H113" i="8"/>
  <c r="H110" i="8"/>
  <c r="H92" i="8"/>
  <c r="H76" i="8"/>
  <c r="H100" i="8"/>
  <c r="H97" i="8"/>
  <c r="H81" i="8"/>
  <c r="H86" i="8"/>
  <c r="H70" i="8"/>
  <c r="H114" i="8"/>
  <c r="H91" i="8"/>
  <c r="H75" i="8"/>
  <c r="H96" i="8"/>
  <c r="H80" i="8"/>
  <c r="H108" i="8"/>
  <c r="H104" i="8"/>
  <c r="H85" i="8"/>
  <c r="H69" i="8"/>
  <c r="H102" i="8"/>
  <c r="H90" i="8"/>
  <c r="H74" i="8"/>
  <c r="H95" i="8"/>
  <c r="H79" i="8"/>
  <c r="H84" i="8"/>
  <c r="H68" i="8"/>
  <c r="H89" i="8"/>
  <c r="H73" i="8"/>
  <c r="H109" i="8"/>
  <c r="H94" i="8"/>
  <c r="H78" i="8"/>
  <c r="H99" i="8"/>
  <c r="H83" i="8"/>
  <c r="H67" i="8"/>
  <c r="H103" i="8"/>
  <c r="H93" i="8"/>
  <c r="H77" i="8"/>
  <c r="H107" i="8"/>
  <c r="H87" i="8"/>
  <c r="H71" i="8"/>
  <c r="H65" i="8"/>
  <c r="H49" i="8"/>
  <c r="H33" i="8"/>
  <c r="H88" i="8"/>
  <c r="H54" i="8"/>
  <c r="H38" i="8"/>
  <c r="H98" i="8"/>
  <c r="H59" i="8"/>
  <c r="H43" i="8"/>
  <c r="H27" i="8"/>
  <c r="H64" i="8"/>
  <c r="H48" i="8"/>
  <c r="H32" i="8"/>
  <c r="H53" i="8"/>
  <c r="H37" i="8"/>
  <c r="H58" i="8"/>
  <c r="H42" i="8"/>
  <c r="H26" i="8"/>
  <c r="H63" i="8"/>
  <c r="H47" i="8"/>
  <c r="H31" i="8"/>
  <c r="H72" i="8"/>
  <c r="H52" i="8"/>
  <c r="H36" i="8"/>
  <c r="H82" i="8"/>
  <c r="H66" i="8"/>
  <c r="H57" i="8"/>
  <c r="H41" i="8"/>
  <c r="H25" i="8"/>
  <c r="H62" i="8"/>
  <c r="H46" i="8"/>
  <c r="H30" i="8"/>
  <c r="H51" i="8"/>
  <c r="H50" i="8"/>
  <c r="H34" i="8"/>
  <c r="H60" i="8"/>
  <c r="H44" i="8"/>
  <c r="H10" i="8"/>
  <c r="H15" i="8"/>
  <c r="H28" i="8"/>
  <c r="H20" i="8"/>
  <c r="H4" i="8"/>
  <c r="H61" i="8"/>
  <c r="H9" i="8"/>
  <c r="H14" i="8"/>
  <c r="H55" i="8"/>
  <c r="H19" i="8"/>
  <c r="H3" i="8"/>
  <c r="H29" i="8"/>
  <c r="H24" i="8"/>
  <c r="H8" i="8"/>
  <c r="H13" i="8"/>
  <c r="H18" i="8"/>
  <c r="H2" i="8"/>
  <c r="H39" i="8"/>
  <c r="H23" i="8"/>
  <c r="H7" i="8"/>
  <c r="H12" i="8"/>
  <c r="H11" i="8"/>
  <c r="H21" i="8"/>
  <c r="H5" i="8"/>
  <c r="H17" i="8"/>
  <c r="H40" i="8"/>
  <c r="H22" i="8"/>
  <c r="H16" i="8"/>
  <c r="H45" i="8"/>
  <c r="H56" i="8"/>
  <c r="H6" i="8"/>
  <c r="H35" i="8"/>
  <c r="X112" i="8"/>
  <c r="X101" i="8"/>
  <c r="X106" i="8"/>
  <c r="X111" i="8"/>
  <c r="X116" i="8"/>
  <c r="X105" i="8"/>
  <c r="X115" i="8"/>
  <c r="X113" i="8"/>
  <c r="X92" i="8"/>
  <c r="X76" i="8"/>
  <c r="X97" i="8"/>
  <c r="X81" i="8"/>
  <c r="X109" i="8"/>
  <c r="X86" i="8"/>
  <c r="X70" i="8"/>
  <c r="X103" i="8"/>
  <c r="X91" i="8"/>
  <c r="X75" i="8"/>
  <c r="X96" i="8"/>
  <c r="X80" i="8"/>
  <c r="X100" i="8"/>
  <c r="X85" i="8"/>
  <c r="X69" i="8"/>
  <c r="X90" i="8"/>
  <c r="X74" i="8"/>
  <c r="X107" i="8"/>
  <c r="X95" i="8"/>
  <c r="X79" i="8"/>
  <c r="X110" i="8"/>
  <c r="X84" i="8"/>
  <c r="X68" i="8"/>
  <c r="X89" i="8"/>
  <c r="X73" i="8"/>
  <c r="X94" i="8"/>
  <c r="X78" i="8"/>
  <c r="X99" i="8"/>
  <c r="X83" i="8"/>
  <c r="X67" i="8"/>
  <c r="X114" i="8"/>
  <c r="X108" i="8"/>
  <c r="X93" i="8"/>
  <c r="X77" i="8"/>
  <c r="X87" i="8"/>
  <c r="X71" i="8"/>
  <c r="X98" i="8"/>
  <c r="X65" i="8"/>
  <c r="X49" i="8"/>
  <c r="X33" i="8"/>
  <c r="X54" i="8"/>
  <c r="X38" i="8"/>
  <c r="X59" i="8"/>
  <c r="X43" i="8"/>
  <c r="X27" i="8"/>
  <c r="X64" i="8"/>
  <c r="X48" i="8"/>
  <c r="X32" i="8"/>
  <c r="X66" i="8"/>
  <c r="X53" i="8"/>
  <c r="X37" i="8"/>
  <c r="X72" i="8"/>
  <c r="X58" i="8"/>
  <c r="X42" i="8"/>
  <c r="X26" i="8"/>
  <c r="X82" i="8"/>
  <c r="X63" i="8"/>
  <c r="X47" i="8"/>
  <c r="X31" i="8"/>
  <c r="X52" i="8"/>
  <c r="X36" i="8"/>
  <c r="X57" i="8"/>
  <c r="X41" i="8"/>
  <c r="X25" i="8"/>
  <c r="X62" i="8"/>
  <c r="X46" i="8"/>
  <c r="X30" i="8"/>
  <c r="X51" i="8"/>
  <c r="X35" i="8"/>
  <c r="X104" i="8"/>
  <c r="X50" i="8"/>
  <c r="X34" i="8"/>
  <c r="X102" i="8"/>
  <c r="X88" i="8"/>
  <c r="X60" i="8"/>
  <c r="X44" i="8"/>
  <c r="X61" i="8"/>
  <c r="X29" i="8"/>
  <c r="X10" i="8"/>
  <c r="X15" i="8"/>
  <c r="X55" i="8"/>
  <c r="X20" i="8"/>
  <c r="X4" i="8"/>
  <c r="X9" i="8"/>
  <c r="X14" i="8"/>
  <c r="X39" i="8"/>
  <c r="X19" i="8"/>
  <c r="X3" i="8"/>
  <c r="X8" i="8"/>
  <c r="X40" i="8"/>
  <c r="X13" i="8"/>
  <c r="X24" i="8"/>
  <c r="X18" i="8"/>
  <c r="X2" i="8"/>
  <c r="X45" i="8"/>
  <c r="X23" i="8"/>
  <c r="X7" i="8"/>
  <c r="X12" i="8"/>
  <c r="X11" i="8"/>
  <c r="X21" i="8"/>
  <c r="X5" i="8"/>
  <c r="X28" i="8"/>
  <c r="X22" i="8"/>
  <c r="X16" i="8"/>
  <c r="X6" i="8"/>
  <c r="X17" i="8"/>
  <c r="X56" i="8"/>
  <c r="AN112" i="8"/>
  <c r="AN101" i="8"/>
  <c r="AN106" i="8"/>
  <c r="AN111" i="8"/>
  <c r="AN116" i="8"/>
  <c r="AN105" i="8"/>
  <c r="AN115" i="8"/>
  <c r="AN113" i="8"/>
  <c r="AN110" i="8"/>
  <c r="AN92" i="8"/>
  <c r="AN76" i="8"/>
  <c r="AN97" i="8"/>
  <c r="AN81" i="8"/>
  <c r="AN65" i="8"/>
  <c r="AN102" i="8"/>
  <c r="AN86" i="8"/>
  <c r="AN70" i="8"/>
  <c r="AN104" i="8"/>
  <c r="AN91" i="8"/>
  <c r="AN75" i="8"/>
  <c r="AN96" i="8"/>
  <c r="AN80" i="8"/>
  <c r="AN108" i="8"/>
  <c r="AN85" i="8"/>
  <c r="AN69" i="8"/>
  <c r="AN90" i="8"/>
  <c r="AN74" i="8"/>
  <c r="AN114" i="8"/>
  <c r="AN95" i="8"/>
  <c r="AN79" i="8"/>
  <c r="AN84" i="8"/>
  <c r="AN68" i="8"/>
  <c r="AN103" i="8"/>
  <c r="AN100" i="8"/>
  <c r="AN89" i="8"/>
  <c r="AN73" i="8"/>
  <c r="AN109" i="8"/>
  <c r="AN94" i="8"/>
  <c r="AN78" i="8"/>
  <c r="AN99" i="8"/>
  <c r="AN83" i="8"/>
  <c r="AN67" i="8"/>
  <c r="AN93" i="8"/>
  <c r="AN77" i="8"/>
  <c r="AN107" i="8"/>
  <c r="AN87" i="8"/>
  <c r="AN71" i="8"/>
  <c r="AN66" i="8"/>
  <c r="AN49" i="8"/>
  <c r="AN33" i="8"/>
  <c r="AN54" i="8"/>
  <c r="AN38" i="8"/>
  <c r="AN59" i="8"/>
  <c r="AN43" i="8"/>
  <c r="AN27" i="8"/>
  <c r="AN72" i="8"/>
  <c r="AN64" i="8"/>
  <c r="AN48" i="8"/>
  <c r="AN32" i="8"/>
  <c r="AN82" i="8"/>
  <c r="AN53" i="8"/>
  <c r="AN37" i="8"/>
  <c r="AN58" i="8"/>
  <c r="AN42" i="8"/>
  <c r="AN26" i="8"/>
  <c r="AN63" i="8"/>
  <c r="AN47" i="8"/>
  <c r="AN31" i="8"/>
  <c r="AN52" i="8"/>
  <c r="AN36" i="8"/>
  <c r="AN57" i="8"/>
  <c r="AN41" i="8"/>
  <c r="AN25" i="8"/>
  <c r="AN62" i="8"/>
  <c r="AN46" i="8"/>
  <c r="AN30" i="8"/>
  <c r="AN51" i="8"/>
  <c r="AN35" i="8"/>
  <c r="AN88" i="8"/>
  <c r="AN50" i="8"/>
  <c r="AN34" i="8"/>
  <c r="AN60" i="8"/>
  <c r="AN44" i="8"/>
  <c r="AN10" i="8"/>
  <c r="AN39" i="8"/>
  <c r="AN15" i="8"/>
  <c r="AN20" i="8"/>
  <c r="AN4" i="8"/>
  <c r="AN40" i="8"/>
  <c r="AN9" i="8"/>
  <c r="AN14" i="8"/>
  <c r="AN19" i="8"/>
  <c r="AN3" i="8"/>
  <c r="AN45" i="8"/>
  <c r="AN28" i="8"/>
  <c r="AN8" i="8"/>
  <c r="AN98" i="8"/>
  <c r="AN13" i="8"/>
  <c r="AN56" i="8"/>
  <c r="AN18" i="8"/>
  <c r="AN2" i="8"/>
  <c r="AN23" i="8"/>
  <c r="AN7" i="8"/>
  <c r="AN29" i="8"/>
  <c r="AN12" i="8"/>
  <c r="AN61" i="8"/>
  <c r="AN11" i="8"/>
  <c r="AN55" i="8"/>
  <c r="AN21" i="8"/>
  <c r="AN5" i="8"/>
  <c r="AN16" i="8"/>
  <c r="AN24" i="8"/>
  <c r="AN6" i="8"/>
  <c r="AN17" i="8"/>
  <c r="AN22" i="8"/>
  <c r="AQ137" i="6"/>
  <c r="BD112" i="8"/>
  <c r="BD101" i="8"/>
  <c r="BD106" i="8"/>
  <c r="BD111" i="8"/>
  <c r="BD116" i="8"/>
  <c r="BD105" i="8"/>
  <c r="BD115" i="8"/>
  <c r="BD113" i="8"/>
  <c r="BD92" i="8"/>
  <c r="BD76" i="8"/>
  <c r="BD114" i="8"/>
  <c r="BD97" i="8"/>
  <c r="BD81" i="8"/>
  <c r="BD65" i="8"/>
  <c r="BD109" i="8"/>
  <c r="BD86" i="8"/>
  <c r="BD70" i="8"/>
  <c r="BD91" i="8"/>
  <c r="BD75" i="8"/>
  <c r="BD96" i="8"/>
  <c r="BD80" i="8"/>
  <c r="BD85" i="8"/>
  <c r="BD69" i="8"/>
  <c r="BD90" i="8"/>
  <c r="BD74" i="8"/>
  <c r="BD107" i="8"/>
  <c r="BD95" i="8"/>
  <c r="BD79" i="8"/>
  <c r="BD110" i="8"/>
  <c r="BD102" i="8"/>
  <c r="BD84" i="8"/>
  <c r="BD68" i="8"/>
  <c r="BD89" i="8"/>
  <c r="BD73" i="8"/>
  <c r="BD104" i="8"/>
  <c r="BD94" i="8"/>
  <c r="BD78" i="8"/>
  <c r="BD99" i="8"/>
  <c r="BD83" i="8"/>
  <c r="BD67" i="8"/>
  <c r="BD108" i="8"/>
  <c r="BD100" i="8"/>
  <c r="BD93" i="8"/>
  <c r="BD77" i="8"/>
  <c r="BD103" i="8"/>
  <c r="BD87" i="8"/>
  <c r="BD71" i="8"/>
  <c r="BD49" i="8"/>
  <c r="BD33" i="8"/>
  <c r="BD72" i="8"/>
  <c r="BD54" i="8"/>
  <c r="BD38" i="8"/>
  <c r="BD82" i="8"/>
  <c r="BD59" i="8"/>
  <c r="BD43" i="8"/>
  <c r="BD27" i="8"/>
  <c r="BD64" i="8"/>
  <c r="BD48" i="8"/>
  <c r="BD32" i="8"/>
  <c r="BD53" i="8"/>
  <c r="BD37" i="8"/>
  <c r="BD58" i="8"/>
  <c r="BD42" i="8"/>
  <c r="BD26" i="8"/>
  <c r="BD63" i="8"/>
  <c r="BD47" i="8"/>
  <c r="BD31" i="8"/>
  <c r="BD52" i="8"/>
  <c r="BD36" i="8"/>
  <c r="BD57" i="8"/>
  <c r="BD41" i="8"/>
  <c r="BD25" i="8"/>
  <c r="BD62" i="8"/>
  <c r="BD46" i="8"/>
  <c r="BD30" i="8"/>
  <c r="BD51" i="8"/>
  <c r="BD35" i="8"/>
  <c r="BD50" i="8"/>
  <c r="BD34" i="8"/>
  <c r="BD60" i="8"/>
  <c r="BD44" i="8"/>
  <c r="BD88" i="8"/>
  <c r="BD66" i="8"/>
  <c r="BD28" i="8"/>
  <c r="BD10" i="8"/>
  <c r="BD15" i="8"/>
  <c r="BD20" i="8"/>
  <c r="BD4" i="8"/>
  <c r="BD45" i="8"/>
  <c r="BD9" i="8"/>
  <c r="BD29" i="8"/>
  <c r="BD14" i="8"/>
  <c r="BD56" i="8"/>
  <c r="BD19" i="8"/>
  <c r="BD3" i="8"/>
  <c r="BD98" i="8"/>
  <c r="BD24" i="8"/>
  <c r="BD8" i="8"/>
  <c r="BD13" i="8"/>
  <c r="BD18" i="8"/>
  <c r="BD2" i="8"/>
  <c r="BD23" i="8"/>
  <c r="BD7" i="8"/>
  <c r="BD61" i="8"/>
  <c r="BD12" i="8"/>
  <c r="BD39" i="8"/>
  <c r="BD11" i="8"/>
  <c r="BD40" i="8"/>
  <c r="BD21" i="8"/>
  <c r="BD5" i="8"/>
  <c r="BD55" i="8"/>
  <c r="BD6" i="8"/>
  <c r="BD17" i="8"/>
  <c r="BD22" i="8"/>
  <c r="BD16" i="8"/>
  <c r="BG137" i="6"/>
  <c r="BT112" i="8"/>
  <c r="BT101" i="8"/>
  <c r="BT106" i="8"/>
  <c r="BT111" i="8"/>
  <c r="BT116" i="8"/>
  <c r="BT105" i="8"/>
  <c r="BT115" i="8"/>
  <c r="BT114" i="8"/>
  <c r="BT113" i="8"/>
  <c r="BT110" i="8"/>
  <c r="BT92" i="8"/>
  <c r="BT76" i="8"/>
  <c r="BT104" i="8"/>
  <c r="BT100" i="8"/>
  <c r="BT97" i="8"/>
  <c r="BT81" i="8"/>
  <c r="BT65" i="8"/>
  <c r="BT86" i="8"/>
  <c r="BT70" i="8"/>
  <c r="BT91" i="8"/>
  <c r="BT75" i="8"/>
  <c r="BT96" i="8"/>
  <c r="BT80" i="8"/>
  <c r="BT108" i="8"/>
  <c r="BT103" i="8"/>
  <c r="BT85" i="8"/>
  <c r="BT69" i="8"/>
  <c r="BT90" i="8"/>
  <c r="BT74" i="8"/>
  <c r="BT95" i="8"/>
  <c r="BT79" i="8"/>
  <c r="BT84" i="8"/>
  <c r="BT68" i="8"/>
  <c r="BT89" i="8"/>
  <c r="BT73" i="8"/>
  <c r="BT109" i="8"/>
  <c r="BT94" i="8"/>
  <c r="BT78" i="8"/>
  <c r="BT99" i="8"/>
  <c r="BT83" i="8"/>
  <c r="BT67" i="8"/>
  <c r="BT93" i="8"/>
  <c r="BT77" i="8"/>
  <c r="BT107" i="8"/>
  <c r="BT87" i="8"/>
  <c r="BT71" i="8"/>
  <c r="BT82" i="8"/>
  <c r="BT49" i="8"/>
  <c r="BT33" i="8"/>
  <c r="BT54" i="8"/>
  <c r="BT38" i="8"/>
  <c r="BT59" i="8"/>
  <c r="BT43" i="8"/>
  <c r="BT27" i="8"/>
  <c r="BT64" i="8"/>
  <c r="BT48" i="8"/>
  <c r="BT32" i="8"/>
  <c r="BT53" i="8"/>
  <c r="BT37" i="8"/>
  <c r="BT58" i="8"/>
  <c r="BT42" i="8"/>
  <c r="BT26" i="8"/>
  <c r="BT63" i="8"/>
  <c r="BT47" i="8"/>
  <c r="BT31" i="8"/>
  <c r="BT52" i="8"/>
  <c r="BT36" i="8"/>
  <c r="BT66" i="8"/>
  <c r="BT57" i="8"/>
  <c r="BT41" i="8"/>
  <c r="BT25" i="8"/>
  <c r="BT88" i="8"/>
  <c r="BT62" i="8"/>
  <c r="BT46" i="8"/>
  <c r="BT30" i="8"/>
  <c r="BT98" i="8"/>
  <c r="BT51" i="8"/>
  <c r="BT35" i="8"/>
  <c r="BT50" i="8"/>
  <c r="BT34" i="8"/>
  <c r="BT72" i="8"/>
  <c r="BT60" i="8"/>
  <c r="BT44" i="8"/>
  <c r="BT45" i="8"/>
  <c r="BT10" i="8"/>
  <c r="BT15" i="8"/>
  <c r="BT56" i="8"/>
  <c r="BT20" i="8"/>
  <c r="BT4" i="8"/>
  <c r="BT9" i="8"/>
  <c r="BT14" i="8"/>
  <c r="BT19" i="8"/>
  <c r="BT3" i="8"/>
  <c r="BT8" i="8"/>
  <c r="BT61" i="8"/>
  <c r="BT13" i="8"/>
  <c r="BT18" i="8"/>
  <c r="BT2" i="8"/>
  <c r="BT55" i="8"/>
  <c r="BT39" i="8"/>
  <c r="BT23" i="8"/>
  <c r="BT7" i="8"/>
  <c r="BT28" i="8"/>
  <c r="BT12" i="8"/>
  <c r="BT102" i="8"/>
  <c r="BT11" i="8"/>
  <c r="BT21" i="8"/>
  <c r="BT5" i="8"/>
  <c r="BT6" i="8"/>
  <c r="BT24" i="8"/>
  <c r="BT17" i="8"/>
  <c r="BT29" i="8"/>
  <c r="BT22" i="8"/>
  <c r="BT16" i="8"/>
  <c r="BT40" i="8"/>
  <c r="BW137" i="6"/>
  <c r="CJ112" i="8"/>
  <c r="CJ101" i="8"/>
  <c r="CJ106" i="8"/>
  <c r="CJ111" i="8"/>
  <c r="CJ116" i="8"/>
  <c r="CJ105" i="8"/>
  <c r="CJ115" i="8"/>
  <c r="CJ114" i="8"/>
  <c r="CJ113" i="8"/>
  <c r="CJ92" i="8"/>
  <c r="CJ76" i="8"/>
  <c r="CJ97" i="8"/>
  <c r="CJ81" i="8"/>
  <c r="CJ65" i="8"/>
  <c r="CJ109" i="8"/>
  <c r="CJ86" i="8"/>
  <c r="CJ70" i="8"/>
  <c r="CJ91" i="8"/>
  <c r="CJ75" i="8"/>
  <c r="CJ102" i="8"/>
  <c r="CJ96" i="8"/>
  <c r="CJ80" i="8"/>
  <c r="CJ100" i="8"/>
  <c r="CJ85" i="8"/>
  <c r="CJ69" i="8"/>
  <c r="CJ90" i="8"/>
  <c r="CJ74" i="8"/>
  <c r="CJ107" i="8"/>
  <c r="CJ95" i="8"/>
  <c r="CJ79" i="8"/>
  <c r="CJ110" i="8"/>
  <c r="CJ104" i="8"/>
  <c r="CJ84" i="8"/>
  <c r="CJ68" i="8"/>
  <c r="CJ89" i="8"/>
  <c r="CJ73" i="8"/>
  <c r="CJ94" i="8"/>
  <c r="CJ78" i="8"/>
  <c r="CJ103" i="8"/>
  <c r="CJ99" i="8"/>
  <c r="CJ83" i="8"/>
  <c r="CJ67" i="8"/>
  <c r="CJ108" i="8"/>
  <c r="CJ93" i="8"/>
  <c r="CJ77" i="8"/>
  <c r="CJ87" i="8"/>
  <c r="CJ71" i="8"/>
  <c r="CJ49" i="8"/>
  <c r="CJ33" i="8"/>
  <c r="CJ54" i="8"/>
  <c r="CJ38" i="8"/>
  <c r="CJ59" i="8"/>
  <c r="CJ43" i="8"/>
  <c r="CJ27" i="8"/>
  <c r="CJ64" i="8"/>
  <c r="CJ48" i="8"/>
  <c r="CJ32" i="8"/>
  <c r="CJ66" i="8"/>
  <c r="CJ53" i="8"/>
  <c r="CJ37" i="8"/>
  <c r="CJ58" i="8"/>
  <c r="CJ42" i="8"/>
  <c r="CJ26" i="8"/>
  <c r="CJ63" i="8"/>
  <c r="CJ47" i="8"/>
  <c r="CJ31" i="8"/>
  <c r="CJ88" i="8"/>
  <c r="CJ52" i="8"/>
  <c r="CJ36" i="8"/>
  <c r="CJ98" i="8"/>
  <c r="CJ57" i="8"/>
  <c r="CJ41" i="8"/>
  <c r="CJ25" i="8"/>
  <c r="CJ62" i="8"/>
  <c r="CJ46" i="8"/>
  <c r="CJ30" i="8"/>
  <c r="CJ51" i="8"/>
  <c r="CJ35" i="8"/>
  <c r="CJ72" i="8"/>
  <c r="CJ50" i="8"/>
  <c r="CJ34" i="8"/>
  <c r="CJ60" i="8"/>
  <c r="CJ44" i="8"/>
  <c r="CJ10" i="8"/>
  <c r="CJ82" i="8"/>
  <c r="CJ15" i="8"/>
  <c r="CJ20" i="8"/>
  <c r="CJ4" i="8"/>
  <c r="CJ9" i="8"/>
  <c r="CJ61" i="8"/>
  <c r="CJ28" i="8"/>
  <c r="CJ14" i="8"/>
  <c r="CJ39" i="8"/>
  <c r="CJ19" i="8"/>
  <c r="CJ3" i="8"/>
  <c r="CJ55" i="8"/>
  <c r="CJ24" i="8"/>
  <c r="CJ8" i="8"/>
  <c r="CJ40" i="8"/>
  <c r="CJ13" i="8"/>
  <c r="CJ29" i="8"/>
  <c r="CJ18" i="8"/>
  <c r="CJ2" i="8"/>
  <c r="CJ23" i="8"/>
  <c r="CJ7" i="8"/>
  <c r="CJ12" i="8"/>
  <c r="CJ45" i="8"/>
  <c r="CJ11" i="8"/>
  <c r="CJ56" i="8"/>
  <c r="CJ21" i="8"/>
  <c r="CJ5" i="8"/>
  <c r="CJ17" i="8"/>
  <c r="CJ22" i="8"/>
  <c r="CJ16" i="8"/>
  <c r="CJ6" i="8"/>
  <c r="CM137" i="6"/>
  <c r="CZ112" i="8"/>
  <c r="CZ101" i="8"/>
  <c r="CZ106" i="8"/>
  <c r="CZ111" i="8"/>
  <c r="CZ116" i="8"/>
  <c r="CZ105" i="8"/>
  <c r="CZ115" i="8"/>
  <c r="CZ99" i="8"/>
  <c r="CZ114" i="8"/>
  <c r="CZ113" i="8"/>
  <c r="CZ110" i="8"/>
  <c r="CZ92" i="8"/>
  <c r="CZ76" i="8"/>
  <c r="CZ103" i="8"/>
  <c r="CZ97" i="8"/>
  <c r="CZ81" i="8"/>
  <c r="CZ65" i="8"/>
  <c r="CZ86" i="8"/>
  <c r="CZ70" i="8"/>
  <c r="CZ91" i="8"/>
  <c r="CZ75" i="8"/>
  <c r="CZ96" i="8"/>
  <c r="CZ80" i="8"/>
  <c r="CZ108" i="8"/>
  <c r="CZ85" i="8"/>
  <c r="CZ69" i="8"/>
  <c r="CZ90" i="8"/>
  <c r="CZ74" i="8"/>
  <c r="CZ95" i="8"/>
  <c r="CZ79" i="8"/>
  <c r="CZ84" i="8"/>
  <c r="CZ68" i="8"/>
  <c r="CZ100" i="8"/>
  <c r="CZ89" i="8"/>
  <c r="CZ73" i="8"/>
  <c r="CZ109" i="8"/>
  <c r="CZ102" i="8"/>
  <c r="CZ94" i="8"/>
  <c r="CZ78" i="8"/>
  <c r="CZ83" i="8"/>
  <c r="CZ67" i="8"/>
  <c r="CZ93" i="8"/>
  <c r="CZ77" i="8"/>
  <c r="CZ107" i="8"/>
  <c r="CZ104" i="8"/>
  <c r="CZ87" i="8"/>
  <c r="CZ71" i="8"/>
  <c r="CZ66" i="8"/>
  <c r="CZ49" i="8"/>
  <c r="CZ33" i="8"/>
  <c r="CZ54" i="8"/>
  <c r="CZ38" i="8"/>
  <c r="CZ59" i="8"/>
  <c r="CZ43" i="8"/>
  <c r="CZ27" i="8"/>
  <c r="CZ64" i="8"/>
  <c r="CZ48" i="8"/>
  <c r="CZ32" i="8"/>
  <c r="CZ53" i="8"/>
  <c r="CZ37" i="8"/>
  <c r="CZ88" i="8"/>
  <c r="CZ58" i="8"/>
  <c r="CZ42" i="8"/>
  <c r="CZ26" i="8"/>
  <c r="CZ98" i="8"/>
  <c r="CZ63" i="8"/>
  <c r="CZ47" i="8"/>
  <c r="CZ31" i="8"/>
  <c r="CZ52" i="8"/>
  <c r="CZ36" i="8"/>
  <c r="CZ57" i="8"/>
  <c r="CZ41" i="8"/>
  <c r="CZ25" i="8"/>
  <c r="CZ62" i="8"/>
  <c r="CZ46" i="8"/>
  <c r="CZ30" i="8"/>
  <c r="CZ51" i="8"/>
  <c r="CZ35" i="8"/>
  <c r="CZ50" i="8"/>
  <c r="CZ34" i="8"/>
  <c r="CZ60" i="8"/>
  <c r="CZ44" i="8"/>
  <c r="CZ82" i="8"/>
  <c r="CZ10" i="8"/>
  <c r="CZ61" i="8"/>
  <c r="CZ39" i="8"/>
  <c r="CZ15" i="8"/>
  <c r="CZ29" i="8"/>
  <c r="CZ20" i="8"/>
  <c r="CZ4" i="8"/>
  <c r="CZ55" i="8"/>
  <c r="CZ40" i="8"/>
  <c r="CZ9" i="8"/>
  <c r="CZ14" i="8"/>
  <c r="CZ19" i="8"/>
  <c r="CZ3" i="8"/>
  <c r="CZ8" i="8"/>
  <c r="CZ13" i="8"/>
  <c r="CZ18" i="8"/>
  <c r="CZ2" i="8"/>
  <c r="CZ23" i="8"/>
  <c r="CZ7" i="8"/>
  <c r="CZ72" i="8"/>
  <c r="CZ45" i="8"/>
  <c r="CZ12" i="8"/>
  <c r="CZ11" i="8"/>
  <c r="CZ21" i="8"/>
  <c r="CZ5" i="8"/>
  <c r="CZ24" i="8"/>
  <c r="CZ22" i="8"/>
  <c r="CZ16" i="8"/>
  <c r="CZ56" i="8"/>
  <c r="CZ6" i="8"/>
  <c r="CZ28" i="8"/>
  <c r="CZ17" i="8"/>
  <c r="DC137" i="6"/>
  <c r="DP133" i="6"/>
  <c r="DY133" i="6" s="1"/>
  <c r="L12" i="3"/>
  <c r="H76" i="4"/>
  <c r="E21" i="1" s="1"/>
  <c r="D37" i="5"/>
  <c r="G37" i="5" s="1"/>
  <c r="K37" i="1" s="1"/>
  <c r="J108" i="11" s="1"/>
  <c r="EA44" i="12"/>
  <c r="AC45" i="11"/>
  <c r="DZ44" i="7"/>
  <c r="EA76" i="12"/>
  <c r="AC77" i="11"/>
  <c r="DZ76" i="7"/>
  <c r="EA92" i="12"/>
  <c r="AC93" i="11"/>
  <c r="DZ92" i="7"/>
  <c r="G107" i="8"/>
  <c r="G112" i="8"/>
  <c r="G106" i="8"/>
  <c r="G111" i="8"/>
  <c r="G116" i="8"/>
  <c r="G100" i="8"/>
  <c r="G110" i="8"/>
  <c r="G115" i="8"/>
  <c r="G108" i="8"/>
  <c r="G87" i="8"/>
  <c r="G71" i="8"/>
  <c r="G92" i="8"/>
  <c r="G76" i="8"/>
  <c r="G97" i="8"/>
  <c r="G81" i="8"/>
  <c r="G86" i="8"/>
  <c r="G70" i="8"/>
  <c r="G114" i="8"/>
  <c r="G91" i="8"/>
  <c r="G75" i="8"/>
  <c r="G105" i="8"/>
  <c r="G96" i="8"/>
  <c r="G80" i="8"/>
  <c r="G113" i="8"/>
  <c r="G104" i="8"/>
  <c r="G85" i="8"/>
  <c r="G69" i="8"/>
  <c r="G102" i="8"/>
  <c r="G90" i="8"/>
  <c r="G74" i="8"/>
  <c r="G95" i="8"/>
  <c r="G79" i="8"/>
  <c r="G84" i="8"/>
  <c r="G68" i="8"/>
  <c r="G89" i="8"/>
  <c r="G73" i="8"/>
  <c r="G109" i="8"/>
  <c r="G94" i="8"/>
  <c r="G78" i="8"/>
  <c r="G88" i="8"/>
  <c r="G72" i="8"/>
  <c r="G98" i="8"/>
  <c r="G82" i="8"/>
  <c r="G66" i="8"/>
  <c r="G77" i="8"/>
  <c r="G60" i="8"/>
  <c r="G44" i="8"/>
  <c r="G28" i="8"/>
  <c r="G65" i="8"/>
  <c r="G49" i="8"/>
  <c r="G33" i="8"/>
  <c r="G54" i="8"/>
  <c r="G38" i="8"/>
  <c r="G99" i="8"/>
  <c r="G59" i="8"/>
  <c r="G43" i="8"/>
  <c r="G27" i="8"/>
  <c r="G64" i="8"/>
  <c r="G48" i="8"/>
  <c r="G32" i="8"/>
  <c r="G53" i="8"/>
  <c r="G37" i="8"/>
  <c r="G58" i="8"/>
  <c r="G42" i="8"/>
  <c r="G26" i="8"/>
  <c r="G63" i="8"/>
  <c r="G47" i="8"/>
  <c r="G103" i="8"/>
  <c r="G52" i="8"/>
  <c r="G36" i="8"/>
  <c r="G83" i="8"/>
  <c r="G57" i="8"/>
  <c r="G41" i="8"/>
  <c r="G25" i="8"/>
  <c r="G93" i="8"/>
  <c r="G62" i="8"/>
  <c r="G46" i="8"/>
  <c r="G61" i="8"/>
  <c r="G45" i="8"/>
  <c r="G29" i="8"/>
  <c r="G55" i="8"/>
  <c r="G21" i="8"/>
  <c r="G5" i="8"/>
  <c r="G50" i="8"/>
  <c r="G34" i="8"/>
  <c r="G10" i="8"/>
  <c r="G15" i="8"/>
  <c r="G20" i="8"/>
  <c r="G4" i="8"/>
  <c r="G9" i="8"/>
  <c r="G14" i="8"/>
  <c r="G19" i="8"/>
  <c r="G3" i="8"/>
  <c r="G24" i="8"/>
  <c r="G8" i="8"/>
  <c r="G13" i="8"/>
  <c r="G18" i="8"/>
  <c r="G2" i="8"/>
  <c r="G51" i="8"/>
  <c r="G39" i="8"/>
  <c r="G30" i="8"/>
  <c r="G23" i="8"/>
  <c r="G7" i="8"/>
  <c r="G22" i="8"/>
  <c r="G6" i="8"/>
  <c r="G101" i="8"/>
  <c r="G56" i="8"/>
  <c r="G31" i="8"/>
  <c r="G16" i="8"/>
  <c r="G17" i="8"/>
  <c r="G40" i="8"/>
  <c r="G11" i="8"/>
  <c r="G67" i="8"/>
  <c r="G12" i="8"/>
  <c r="G35" i="8"/>
  <c r="BC107" i="8"/>
  <c r="BC112" i="8"/>
  <c r="BC106" i="8"/>
  <c r="BC111" i="8"/>
  <c r="BC116" i="8"/>
  <c r="BC100" i="8"/>
  <c r="BC110" i="8"/>
  <c r="BC115" i="8"/>
  <c r="BC108" i="8"/>
  <c r="BC103" i="8"/>
  <c r="BC87" i="8"/>
  <c r="BC71" i="8"/>
  <c r="BC92" i="8"/>
  <c r="BC76" i="8"/>
  <c r="BC114" i="8"/>
  <c r="BC97" i="8"/>
  <c r="BC81" i="8"/>
  <c r="BC65" i="8"/>
  <c r="BC109" i="8"/>
  <c r="BC86" i="8"/>
  <c r="BC70" i="8"/>
  <c r="BC91" i="8"/>
  <c r="BC75" i="8"/>
  <c r="BC96" i="8"/>
  <c r="BC80" i="8"/>
  <c r="BC85" i="8"/>
  <c r="BC69" i="8"/>
  <c r="BC90" i="8"/>
  <c r="BC74" i="8"/>
  <c r="BC101" i="8"/>
  <c r="BC95" i="8"/>
  <c r="BC79" i="8"/>
  <c r="BC102" i="8"/>
  <c r="BC84" i="8"/>
  <c r="BC68" i="8"/>
  <c r="BC105" i="8"/>
  <c r="BC89" i="8"/>
  <c r="BC73" i="8"/>
  <c r="BC104" i="8"/>
  <c r="BC94" i="8"/>
  <c r="BC78" i="8"/>
  <c r="BC88" i="8"/>
  <c r="BC72" i="8"/>
  <c r="BC113" i="8"/>
  <c r="BC98" i="8"/>
  <c r="BC82" i="8"/>
  <c r="BC66" i="8"/>
  <c r="BC60" i="8"/>
  <c r="BC44" i="8"/>
  <c r="BC28" i="8"/>
  <c r="BC49" i="8"/>
  <c r="BC33" i="8"/>
  <c r="BC54" i="8"/>
  <c r="BC38" i="8"/>
  <c r="BC83" i="8"/>
  <c r="BC59" i="8"/>
  <c r="BC43" i="8"/>
  <c r="BC27" i="8"/>
  <c r="BC93" i="8"/>
  <c r="BC64" i="8"/>
  <c r="BC48" i="8"/>
  <c r="BC32" i="8"/>
  <c r="BC53" i="8"/>
  <c r="BC37" i="8"/>
  <c r="BC58" i="8"/>
  <c r="BC42" i="8"/>
  <c r="BC26" i="8"/>
  <c r="BC63" i="8"/>
  <c r="BC47" i="8"/>
  <c r="BC52" i="8"/>
  <c r="BC36" i="8"/>
  <c r="BC57" i="8"/>
  <c r="BC41" i="8"/>
  <c r="BC25" i="8"/>
  <c r="BC77" i="8"/>
  <c r="BC62" i="8"/>
  <c r="BC46" i="8"/>
  <c r="BC99" i="8"/>
  <c r="BC61" i="8"/>
  <c r="BC45" i="8"/>
  <c r="BC29" i="8"/>
  <c r="BC67" i="8"/>
  <c r="BC55" i="8"/>
  <c r="BC40" i="8"/>
  <c r="BC21" i="8"/>
  <c r="BC5" i="8"/>
  <c r="BC51" i="8"/>
  <c r="BC10" i="8"/>
  <c r="BC34" i="8"/>
  <c r="BC15" i="8"/>
  <c r="BC20" i="8"/>
  <c r="BC4" i="8"/>
  <c r="BC9" i="8"/>
  <c r="BC14" i="8"/>
  <c r="BC56" i="8"/>
  <c r="BC19" i="8"/>
  <c r="BC3" i="8"/>
  <c r="BC24" i="8"/>
  <c r="BC8" i="8"/>
  <c r="BC50" i="8"/>
  <c r="BC30" i="8"/>
  <c r="BC13" i="8"/>
  <c r="BC18" i="8"/>
  <c r="BC2" i="8"/>
  <c r="BC23" i="8"/>
  <c r="BC7" i="8"/>
  <c r="BC31" i="8"/>
  <c r="BC22" i="8"/>
  <c r="BC6" i="8"/>
  <c r="BC35" i="8"/>
  <c r="BC16" i="8"/>
  <c r="BC12" i="8"/>
  <c r="BC39" i="8"/>
  <c r="BC17" i="8"/>
  <c r="BC11" i="8"/>
  <c r="CI107" i="8"/>
  <c r="CI112" i="8"/>
  <c r="CI106" i="8"/>
  <c r="CI111" i="8"/>
  <c r="CI116" i="8"/>
  <c r="CI100" i="8"/>
  <c r="CI110" i="8"/>
  <c r="CI115" i="8"/>
  <c r="CI108" i="8"/>
  <c r="CI101" i="8"/>
  <c r="CI87" i="8"/>
  <c r="CI71" i="8"/>
  <c r="CI92" i="8"/>
  <c r="CI76" i="8"/>
  <c r="CI113" i="8"/>
  <c r="CI97" i="8"/>
  <c r="CI81" i="8"/>
  <c r="CI65" i="8"/>
  <c r="CI109" i="8"/>
  <c r="CI86" i="8"/>
  <c r="CI70" i="8"/>
  <c r="CI91" i="8"/>
  <c r="CI75" i="8"/>
  <c r="CI102" i="8"/>
  <c r="CI96" i="8"/>
  <c r="CI80" i="8"/>
  <c r="CI85" i="8"/>
  <c r="CI69" i="8"/>
  <c r="CI90" i="8"/>
  <c r="CI74" i="8"/>
  <c r="CI105" i="8"/>
  <c r="CI95" i="8"/>
  <c r="CI79" i="8"/>
  <c r="CI114" i="8"/>
  <c r="CI104" i="8"/>
  <c r="CI84" i="8"/>
  <c r="CI68" i="8"/>
  <c r="CI89" i="8"/>
  <c r="CI73" i="8"/>
  <c r="CI94" i="8"/>
  <c r="CI78" i="8"/>
  <c r="CI88" i="8"/>
  <c r="CI72" i="8"/>
  <c r="CI98" i="8"/>
  <c r="CI82" i="8"/>
  <c r="CI66" i="8"/>
  <c r="CI93" i="8"/>
  <c r="CI60" i="8"/>
  <c r="CI44" i="8"/>
  <c r="CI28" i="8"/>
  <c r="CI103" i="8"/>
  <c r="CI49" i="8"/>
  <c r="CI33" i="8"/>
  <c r="CI54" i="8"/>
  <c r="CI38" i="8"/>
  <c r="CI59" i="8"/>
  <c r="CI43" i="8"/>
  <c r="CI27" i="8"/>
  <c r="CI64" i="8"/>
  <c r="CI48" i="8"/>
  <c r="CI32" i="8"/>
  <c r="CI53" i="8"/>
  <c r="CI37" i="8"/>
  <c r="CI77" i="8"/>
  <c r="CI58" i="8"/>
  <c r="CI42" i="8"/>
  <c r="CI26" i="8"/>
  <c r="CI67" i="8"/>
  <c r="CI63" i="8"/>
  <c r="CI47" i="8"/>
  <c r="CI31" i="8"/>
  <c r="CI52" i="8"/>
  <c r="CI36" i="8"/>
  <c r="CI99" i="8"/>
  <c r="CI57" i="8"/>
  <c r="CI41" i="8"/>
  <c r="CI25" i="8"/>
  <c r="CI62" i="8"/>
  <c r="CI46" i="8"/>
  <c r="CI61" i="8"/>
  <c r="CI45" i="8"/>
  <c r="CI29" i="8"/>
  <c r="CI83" i="8"/>
  <c r="CI55" i="8"/>
  <c r="CI56" i="8"/>
  <c r="CI21" i="8"/>
  <c r="CI5" i="8"/>
  <c r="CI10" i="8"/>
  <c r="CI50" i="8"/>
  <c r="CI15" i="8"/>
  <c r="CI20" i="8"/>
  <c r="CI4" i="8"/>
  <c r="CI9" i="8"/>
  <c r="CI14" i="8"/>
  <c r="CI39" i="8"/>
  <c r="CI19" i="8"/>
  <c r="CI3" i="8"/>
  <c r="CI35" i="8"/>
  <c r="CI24" i="8"/>
  <c r="CI8" i="8"/>
  <c r="CI40" i="8"/>
  <c r="CI34" i="8"/>
  <c r="CI13" i="8"/>
  <c r="CI18" i="8"/>
  <c r="CI2" i="8"/>
  <c r="CI23" i="8"/>
  <c r="CI7" i="8"/>
  <c r="CI22" i="8"/>
  <c r="CI6" i="8"/>
  <c r="CI16" i="8"/>
  <c r="CI17" i="8"/>
  <c r="CI11" i="8"/>
  <c r="CI51" i="8"/>
  <c r="CI30" i="8"/>
  <c r="CI12" i="8"/>
  <c r="DQ131" i="6"/>
  <c r="F4" i="13"/>
  <c r="F19" i="13"/>
  <c r="G19" i="13" s="1"/>
  <c r="F35" i="13"/>
  <c r="G35" i="13" s="1"/>
  <c r="F51" i="13"/>
  <c r="G51" i="13" s="1"/>
  <c r="F67" i="13"/>
  <c r="G67" i="13" s="1"/>
  <c r="F83" i="13"/>
  <c r="G83" i="13" s="1"/>
  <c r="F99" i="13"/>
  <c r="G99" i="13" s="1"/>
  <c r="F115" i="13"/>
  <c r="G115" i="13" s="1"/>
  <c r="D6" i="5"/>
  <c r="G6" i="5" s="1"/>
  <c r="K6" i="1" s="1"/>
  <c r="J14" i="11" s="1"/>
  <c r="D14" i="5"/>
  <c r="G14" i="5" s="1"/>
  <c r="K14" i="1" s="1"/>
  <c r="J70" i="11" s="1"/>
  <c r="D22" i="5"/>
  <c r="G22" i="5" s="1"/>
  <c r="K22" i="1" s="1"/>
  <c r="J80" i="11" s="1"/>
  <c r="D30" i="5"/>
  <c r="G30" i="5" s="1"/>
  <c r="K30" i="1" s="1"/>
  <c r="J99" i="11" s="1"/>
  <c r="D38" i="5"/>
  <c r="G38" i="5" s="1"/>
  <c r="K38" i="1" s="1"/>
  <c r="J109" i="11" s="1"/>
  <c r="I106" i="8"/>
  <c r="I111" i="8"/>
  <c r="I116" i="8"/>
  <c r="I100" i="8"/>
  <c r="I105" i="8"/>
  <c r="I110" i="8"/>
  <c r="I104" i="8"/>
  <c r="I114" i="8"/>
  <c r="I115" i="8"/>
  <c r="I97" i="8"/>
  <c r="I81" i="8"/>
  <c r="I86" i="8"/>
  <c r="I70" i="8"/>
  <c r="I91" i="8"/>
  <c r="I75" i="8"/>
  <c r="I96" i="8"/>
  <c r="I80" i="8"/>
  <c r="I108" i="8"/>
  <c r="I85" i="8"/>
  <c r="I69" i="8"/>
  <c r="I113" i="8"/>
  <c r="I102" i="8"/>
  <c r="I90" i="8"/>
  <c r="I74" i="8"/>
  <c r="I95" i="8"/>
  <c r="I79" i="8"/>
  <c r="I84" i="8"/>
  <c r="I68" i="8"/>
  <c r="I89" i="8"/>
  <c r="I73" i="8"/>
  <c r="I109" i="8"/>
  <c r="I94" i="8"/>
  <c r="I78" i="8"/>
  <c r="I99" i="8"/>
  <c r="I83" i="8"/>
  <c r="I101" i="8"/>
  <c r="I88" i="8"/>
  <c r="I72" i="8"/>
  <c r="I98" i="8"/>
  <c r="I82" i="8"/>
  <c r="I66" i="8"/>
  <c r="I112" i="8"/>
  <c r="I92" i="8"/>
  <c r="I76" i="8"/>
  <c r="I87" i="8"/>
  <c r="I54" i="8"/>
  <c r="I38" i="8"/>
  <c r="I59" i="8"/>
  <c r="I43" i="8"/>
  <c r="I64" i="8"/>
  <c r="I48" i="8"/>
  <c r="I32" i="8"/>
  <c r="I53" i="8"/>
  <c r="I37" i="8"/>
  <c r="I58" i="8"/>
  <c r="I42" i="8"/>
  <c r="I26" i="8"/>
  <c r="I63" i="8"/>
  <c r="I47" i="8"/>
  <c r="I31" i="8"/>
  <c r="I71" i="8"/>
  <c r="I52" i="8"/>
  <c r="I36" i="8"/>
  <c r="I103" i="8"/>
  <c r="I57" i="8"/>
  <c r="I41" i="8"/>
  <c r="I107" i="8"/>
  <c r="I62" i="8"/>
  <c r="I46" i="8"/>
  <c r="I30" i="8"/>
  <c r="I93" i="8"/>
  <c r="I51" i="8"/>
  <c r="I35" i="8"/>
  <c r="I67" i="8"/>
  <c r="I56" i="8"/>
  <c r="I40" i="8"/>
  <c r="I55" i="8"/>
  <c r="I39" i="8"/>
  <c r="I77" i="8"/>
  <c r="I65" i="8"/>
  <c r="I49" i="8"/>
  <c r="I50" i="8"/>
  <c r="I34" i="8"/>
  <c r="I15" i="8"/>
  <c r="I28" i="8"/>
  <c r="I20" i="8"/>
  <c r="I4" i="8"/>
  <c r="I61" i="8"/>
  <c r="I44" i="8"/>
  <c r="I27" i="8"/>
  <c r="I9" i="8"/>
  <c r="I14" i="8"/>
  <c r="I19" i="8"/>
  <c r="I3" i="8"/>
  <c r="I33" i="8"/>
  <c r="I29" i="8"/>
  <c r="I25" i="8"/>
  <c r="I24" i="8"/>
  <c r="I8" i="8"/>
  <c r="I13" i="8"/>
  <c r="I18" i="8"/>
  <c r="I2" i="8"/>
  <c r="I23" i="8"/>
  <c r="I7" i="8"/>
  <c r="I60" i="8"/>
  <c r="I12" i="8"/>
  <c r="I17" i="8"/>
  <c r="I16" i="8"/>
  <c r="I10" i="8"/>
  <c r="I11" i="8"/>
  <c r="I22" i="8"/>
  <c r="I5" i="8"/>
  <c r="I45" i="8"/>
  <c r="I21" i="8"/>
  <c r="I6" i="8"/>
  <c r="Y106" i="8"/>
  <c r="Y111" i="8"/>
  <c r="Y116" i="8"/>
  <c r="Y100" i="8"/>
  <c r="Y105" i="8"/>
  <c r="Y110" i="8"/>
  <c r="Y104" i="8"/>
  <c r="Y114" i="8"/>
  <c r="Y97" i="8"/>
  <c r="Y81" i="8"/>
  <c r="Y109" i="8"/>
  <c r="Y86" i="8"/>
  <c r="Y70" i="8"/>
  <c r="Y103" i="8"/>
  <c r="Y91" i="8"/>
  <c r="Y75" i="8"/>
  <c r="Y96" i="8"/>
  <c r="Y80" i="8"/>
  <c r="Y85" i="8"/>
  <c r="Y69" i="8"/>
  <c r="Y90" i="8"/>
  <c r="Y74" i="8"/>
  <c r="Y107" i="8"/>
  <c r="Y95" i="8"/>
  <c r="Y79" i="8"/>
  <c r="Y112" i="8"/>
  <c r="Y84" i="8"/>
  <c r="Y68" i="8"/>
  <c r="Y89" i="8"/>
  <c r="Y73" i="8"/>
  <c r="Y94" i="8"/>
  <c r="Y78" i="8"/>
  <c r="Y99" i="8"/>
  <c r="Y83" i="8"/>
  <c r="Y102" i="8"/>
  <c r="Y88" i="8"/>
  <c r="Y72" i="8"/>
  <c r="Y113" i="8"/>
  <c r="Y98" i="8"/>
  <c r="Y82" i="8"/>
  <c r="Y66" i="8"/>
  <c r="Y101" i="8"/>
  <c r="Y92" i="8"/>
  <c r="Y76" i="8"/>
  <c r="Y54" i="8"/>
  <c r="Y38" i="8"/>
  <c r="Y115" i="8"/>
  <c r="Y59" i="8"/>
  <c r="Y43" i="8"/>
  <c r="Y64" i="8"/>
  <c r="Y48" i="8"/>
  <c r="Y32" i="8"/>
  <c r="Y53" i="8"/>
  <c r="Y37" i="8"/>
  <c r="Y71" i="8"/>
  <c r="Y58" i="8"/>
  <c r="Y42" i="8"/>
  <c r="Y26" i="8"/>
  <c r="Y63" i="8"/>
  <c r="Y47" i="8"/>
  <c r="Y31" i="8"/>
  <c r="Y67" i="8"/>
  <c r="Y52" i="8"/>
  <c r="Y36" i="8"/>
  <c r="Y93" i="8"/>
  <c r="Y57" i="8"/>
  <c r="Y41" i="8"/>
  <c r="Y62" i="8"/>
  <c r="Y46" i="8"/>
  <c r="Y30" i="8"/>
  <c r="Y51" i="8"/>
  <c r="Y35" i="8"/>
  <c r="Y56" i="8"/>
  <c r="Y40" i="8"/>
  <c r="Y77" i="8"/>
  <c r="Y55" i="8"/>
  <c r="Y39" i="8"/>
  <c r="Y108" i="8"/>
  <c r="Y65" i="8"/>
  <c r="Y49" i="8"/>
  <c r="Y33" i="8"/>
  <c r="Y15" i="8"/>
  <c r="Y20" i="8"/>
  <c r="Y4" i="8"/>
  <c r="Y9" i="8"/>
  <c r="Y14" i="8"/>
  <c r="Y19" i="8"/>
  <c r="Y3" i="8"/>
  <c r="Y87" i="8"/>
  <c r="Y8" i="8"/>
  <c r="Y60" i="8"/>
  <c r="Y13" i="8"/>
  <c r="Y24" i="8"/>
  <c r="Y18" i="8"/>
  <c r="Y2" i="8"/>
  <c r="Y45" i="8"/>
  <c r="Y23" i="8"/>
  <c r="Y7" i="8"/>
  <c r="Y12" i="8"/>
  <c r="Y17" i="8"/>
  <c r="Y50" i="8"/>
  <c r="Y16" i="8"/>
  <c r="Y61" i="8"/>
  <c r="Y44" i="8"/>
  <c r="Y29" i="8"/>
  <c r="Y10" i="8"/>
  <c r="Y28" i="8"/>
  <c r="Y22" i="8"/>
  <c r="Y5" i="8"/>
  <c r="Y34" i="8"/>
  <c r="Y21" i="8"/>
  <c r="Y27" i="8"/>
  <c r="Y6" i="8"/>
  <c r="Y11" i="8"/>
  <c r="Y25" i="8"/>
  <c r="AO106" i="8"/>
  <c r="AO111" i="8"/>
  <c r="AO116" i="8"/>
  <c r="AO100" i="8"/>
  <c r="AO105" i="8"/>
  <c r="AO110" i="8"/>
  <c r="AO104" i="8"/>
  <c r="AO114" i="8"/>
  <c r="AO97" i="8"/>
  <c r="AO81" i="8"/>
  <c r="AO102" i="8"/>
  <c r="AO86" i="8"/>
  <c r="AO70" i="8"/>
  <c r="AO91" i="8"/>
  <c r="AO75" i="8"/>
  <c r="AO101" i="8"/>
  <c r="AO96" i="8"/>
  <c r="AO80" i="8"/>
  <c r="AO108" i="8"/>
  <c r="AO85" i="8"/>
  <c r="AO69" i="8"/>
  <c r="AO113" i="8"/>
  <c r="AO90" i="8"/>
  <c r="AO74" i="8"/>
  <c r="AO95" i="8"/>
  <c r="AO79" i="8"/>
  <c r="AO84" i="8"/>
  <c r="AO68" i="8"/>
  <c r="AO115" i="8"/>
  <c r="AO103" i="8"/>
  <c r="AO89" i="8"/>
  <c r="AO73" i="8"/>
  <c r="AO109" i="8"/>
  <c r="AO94" i="8"/>
  <c r="AO78" i="8"/>
  <c r="AO99" i="8"/>
  <c r="AO83" i="8"/>
  <c r="AO88" i="8"/>
  <c r="AO72" i="8"/>
  <c r="AO98" i="8"/>
  <c r="AO82" i="8"/>
  <c r="AO66" i="8"/>
  <c r="AO112" i="8"/>
  <c r="AO92" i="8"/>
  <c r="AO76" i="8"/>
  <c r="AO54" i="8"/>
  <c r="AO38" i="8"/>
  <c r="AO59" i="8"/>
  <c r="AO43" i="8"/>
  <c r="AO71" i="8"/>
  <c r="AO67" i="8"/>
  <c r="AO64" i="8"/>
  <c r="AO48" i="8"/>
  <c r="AO32" i="8"/>
  <c r="AO53" i="8"/>
  <c r="AO37" i="8"/>
  <c r="AO65" i="8"/>
  <c r="AO58" i="8"/>
  <c r="AO42" i="8"/>
  <c r="AO26" i="8"/>
  <c r="AO93" i="8"/>
  <c r="AO63" i="8"/>
  <c r="AO47" i="8"/>
  <c r="AO31" i="8"/>
  <c r="AO107" i="8"/>
  <c r="AO52" i="8"/>
  <c r="AO36" i="8"/>
  <c r="AO57" i="8"/>
  <c r="AO41" i="8"/>
  <c r="AO62" i="8"/>
  <c r="AO46" i="8"/>
  <c r="AO30" i="8"/>
  <c r="AO51" i="8"/>
  <c r="AO35" i="8"/>
  <c r="AO56" i="8"/>
  <c r="AO40" i="8"/>
  <c r="AO55" i="8"/>
  <c r="AO39" i="8"/>
  <c r="AO49" i="8"/>
  <c r="AO15" i="8"/>
  <c r="AO20" i="8"/>
  <c r="AO4" i="8"/>
  <c r="AO9" i="8"/>
  <c r="AO60" i="8"/>
  <c r="AO14" i="8"/>
  <c r="AO87" i="8"/>
  <c r="AO27" i="8"/>
  <c r="AO19" i="8"/>
  <c r="AO3" i="8"/>
  <c r="AO45" i="8"/>
  <c r="AO28" i="8"/>
  <c r="AO8" i="8"/>
  <c r="AO34" i="8"/>
  <c r="AO13" i="8"/>
  <c r="AO25" i="8"/>
  <c r="AO18" i="8"/>
  <c r="AO2" i="8"/>
  <c r="AO23" i="8"/>
  <c r="AO7" i="8"/>
  <c r="AO29" i="8"/>
  <c r="AO12" i="8"/>
  <c r="AO50" i="8"/>
  <c r="AO17" i="8"/>
  <c r="AO24" i="8"/>
  <c r="AO16" i="8"/>
  <c r="AO10" i="8"/>
  <c r="AO77" i="8"/>
  <c r="AO21" i="8"/>
  <c r="AO6" i="8"/>
  <c r="AO61" i="8"/>
  <c r="AO33" i="8"/>
  <c r="AO11" i="8"/>
  <c r="AO44" i="8"/>
  <c r="AO22" i="8"/>
  <c r="AO5" i="8"/>
  <c r="BE106" i="8"/>
  <c r="BE111" i="8"/>
  <c r="BE116" i="8"/>
  <c r="BE100" i="8"/>
  <c r="BE105" i="8"/>
  <c r="BE110" i="8"/>
  <c r="BE104" i="8"/>
  <c r="BE114" i="8"/>
  <c r="BE97" i="8"/>
  <c r="BE81" i="8"/>
  <c r="BE109" i="8"/>
  <c r="BE86" i="8"/>
  <c r="BE70" i="8"/>
  <c r="BE91" i="8"/>
  <c r="BE75" i="8"/>
  <c r="BE96" i="8"/>
  <c r="BE80" i="8"/>
  <c r="BE115" i="8"/>
  <c r="BE85" i="8"/>
  <c r="BE69" i="8"/>
  <c r="BE90" i="8"/>
  <c r="BE74" i="8"/>
  <c r="BE107" i="8"/>
  <c r="BE95" i="8"/>
  <c r="BE79" i="8"/>
  <c r="BE112" i="8"/>
  <c r="BE102" i="8"/>
  <c r="BE101" i="8"/>
  <c r="BE84" i="8"/>
  <c r="BE68" i="8"/>
  <c r="BE89" i="8"/>
  <c r="BE73" i="8"/>
  <c r="BE94" i="8"/>
  <c r="BE78" i="8"/>
  <c r="BE99" i="8"/>
  <c r="BE83" i="8"/>
  <c r="BE88" i="8"/>
  <c r="BE72" i="8"/>
  <c r="BE98" i="8"/>
  <c r="BE82" i="8"/>
  <c r="BE66" i="8"/>
  <c r="BE92" i="8"/>
  <c r="BE76" i="8"/>
  <c r="BE71" i="8"/>
  <c r="BE54" i="8"/>
  <c r="BE38" i="8"/>
  <c r="BE59" i="8"/>
  <c r="BE43" i="8"/>
  <c r="BE64" i="8"/>
  <c r="BE48" i="8"/>
  <c r="BE32" i="8"/>
  <c r="BE93" i="8"/>
  <c r="BE53" i="8"/>
  <c r="BE37" i="8"/>
  <c r="BE103" i="8"/>
  <c r="BE58" i="8"/>
  <c r="BE42" i="8"/>
  <c r="BE26" i="8"/>
  <c r="BE63" i="8"/>
  <c r="BE47" i="8"/>
  <c r="BE31" i="8"/>
  <c r="BE52" i="8"/>
  <c r="BE36" i="8"/>
  <c r="BE57" i="8"/>
  <c r="BE41" i="8"/>
  <c r="BE62" i="8"/>
  <c r="BE46" i="8"/>
  <c r="BE30" i="8"/>
  <c r="BE77" i="8"/>
  <c r="BE51" i="8"/>
  <c r="BE35" i="8"/>
  <c r="BE113" i="8"/>
  <c r="BE87" i="8"/>
  <c r="BE65" i="8"/>
  <c r="BE56" i="8"/>
  <c r="BE40" i="8"/>
  <c r="BE108" i="8"/>
  <c r="BE55" i="8"/>
  <c r="BE39" i="8"/>
  <c r="BE49" i="8"/>
  <c r="BE60" i="8"/>
  <c r="BE25" i="8"/>
  <c r="BE15" i="8"/>
  <c r="BE34" i="8"/>
  <c r="BE20" i="8"/>
  <c r="BE4" i="8"/>
  <c r="BE45" i="8"/>
  <c r="BE9" i="8"/>
  <c r="BE29" i="8"/>
  <c r="BE14" i="8"/>
  <c r="BE19" i="8"/>
  <c r="BE3" i="8"/>
  <c r="BE24" i="8"/>
  <c r="BE8" i="8"/>
  <c r="BE33" i="8"/>
  <c r="BE13" i="8"/>
  <c r="BE50" i="8"/>
  <c r="BE18" i="8"/>
  <c r="BE2" i="8"/>
  <c r="BE23" i="8"/>
  <c r="BE7" i="8"/>
  <c r="BE61" i="8"/>
  <c r="BE44" i="8"/>
  <c r="BE12" i="8"/>
  <c r="BE17" i="8"/>
  <c r="BE27" i="8"/>
  <c r="BE16" i="8"/>
  <c r="BE28" i="8"/>
  <c r="BE10" i="8"/>
  <c r="BE21" i="8"/>
  <c r="BE6" i="8"/>
  <c r="BE67" i="8"/>
  <c r="BE11" i="8"/>
  <c r="BE22" i="8"/>
  <c r="BE5" i="8"/>
  <c r="BU106" i="8"/>
  <c r="BU111" i="8"/>
  <c r="BU116" i="8"/>
  <c r="BU100" i="8"/>
  <c r="BU105" i="8"/>
  <c r="BU110" i="8"/>
  <c r="BU104" i="8"/>
  <c r="BU114" i="8"/>
  <c r="BU115" i="8"/>
  <c r="BU97" i="8"/>
  <c r="BU81" i="8"/>
  <c r="BU65" i="8"/>
  <c r="BU86" i="8"/>
  <c r="BU70" i="8"/>
  <c r="BU91" i="8"/>
  <c r="BU75" i="8"/>
  <c r="BU96" i="8"/>
  <c r="BU80" i="8"/>
  <c r="BU108" i="8"/>
  <c r="BU103" i="8"/>
  <c r="BU85" i="8"/>
  <c r="BU69" i="8"/>
  <c r="BU90" i="8"/>
  <c r="BU74" i="8"/>
  <c r="BU95" i="8"/>
  <c r="BU79" i="8"/>
  <c r="BU113" i="8"/>
  <c r="BU84" i="8"/>
  <c r="BU68" i="8"/>
  <c r="BU89" i="8"/>
  <c r="BU73" i="8"/>
  <c r="BU109" i="8"/>
  <c r="BU94" i="8"/>
  <c r="BU78" i="8"/>
  <c r="BU99" i="8"/>
  <c r="BU83" i="8"/>
  <c r="BU101" i="8"/>
  <c r="BU88" i="8"/>
  <c r="BU72" i="8"/>
  <c r="BU102" i="8"/>
  <c r="BU98" i="8"/>
  <c r="BU82" i="8"/>
  <c r="BU66" i="8"/>
  <c r="BU112" i="8"/>
  <c r="BU92" i="8"/>
  <c r="BU76" i="8"/>
  <c r="BU54" i="8"/>
  <c r="BU38" i="8"/>
  <c r="BU93" i="8"/>
  <c r="BU59" i="8"/>
  <c r="BU43" i="8"/>
  <c r="BU64" i="8"/>
  <c r="BU48" i="8"/>
  <c r="BU32" i="8"/>
  <c r="BU53" i="8"/>
  <c r="BU37" i="8"/>
  <c r="BU107" i="8"/>
  <c r="BU58" i="8"/>
  <c r="BU42" i="8"/>
  <c r="BU26" i="8"/>
  <c r="BU63" i="8"/>
  <c r="BU47" i="8"/>
  <c r="BU31" i="8"/>
  <c r="BU52" i="8"/>
  <c r="BU36" i="8"/>
  <c r="BU77" i="8"/>
  <c r="BU57" i="8"/>
  <c r="BU41" i="8"/>
  <c r="BU87" i="8"/>
  <c r="BU62" i="8"/>
  <c r="BU46" i="8"/>
  <c r="BU30" i="8"/>
  <c r="BU51" i="8"/>
  <c r="BU35" i="8"/>
  <c r="BU67" i="8"/>
  <c r="BU56" i="8"/>
  <c r="BU40" i="8"/>
  <c r="BU55" i="8"/>
  <c r="BU39" i="8"/>
  <c r="BU49" i="8"/>
  <c r="BU15" i="8"/>
  <c r="BU33" i="8"/>
  <c r="BU20" i="8"/>
  <c r="BU4" i="8"/>
  <c r="BU9" i="8"/>
  <c r="BU14" i="8"/>
  <c r="BU50" i="8"/>
  <c r="BU19" i="8"/>
  <c r="BU3" i="8"/>
  <c r="BU8" i="8"/>
  <c r="BU61" i="8"/>
  <c r="BU44" i="8"/>
  <c r="BU27" i="8"/>
  <c r="BU13" i="8"/>
  <c r="BU18" i="8"/>
  <c r="BU2" i="8"/>
  <c r="BU23" i="8"/>
  <c r="BU7" i="8"/>
  <c r="BU28" i="8"/>
  <c r="BU25" i="8"/>
  <c r="BU12" i="8"/>
  <c r="BU17" i="8"/>
  <c r="BU60" i="8"/>
  <c r="BU29" i="8"/>
  <c r="BU24" i="8"/>
  <c r="BU16" i="8"/>
  <c r="BU71" i="8"/>
  <c r="BU45" i="8"/>
  <c r="BU10" i="8"/>
  <c r="BU34" i="8"/>
  <c r="BU6" i="8"/>
  <c r="BU11" i="8"/>
  <c r="BU22" i="8"/>
  <c r="BU5" i="8"/>
  <c r="BU21" i="8"/>
  <c r="CK106" i="8"/>
  <c r="CK111" i="8"/>
  <c r="CK116" i="8"/>
  <c r="CK100" i="8"/>
  <c r="CK105" i="8"/>
  <c r="CK110" i="8"/>
  <c r="CK104" i="8"/>
  <c r="CK114" i="8"/>
  <c r="CK97" i="8"/>
  <c r="CK81" i="8"/>
  <c r="CK65" i="8"/>
  <c r="CK113" i="8"/>
  <c r="CK109" i="8"/>
  <c r="CK86" i="8"/>
  <c r="CK70" i="8"/>
  <c r="CK91" i="8"/>
  <c r="CK75" i="8"/>
  <c r="CK102" i="8"/>
  <c r="CK96" i="8"/>
  <c r="CK80" i="8"/>
  <c r="CK85" i="8"/>
  <c r="CK69" i="8"/>
  <c r="CK90" i="8"/>
  <c r="CK74" i="8"/>
  <c r="CK107" i="8"/>
  <c r="CK95" i="8"/>
  <c r="CK79" i="8"/>
  <c r="CK112" i="8"/>
  <c r="CK84" i="8"/>
  <c r="CK68" i="8"/>
  <c r="CK89" i="8"/>
  <c r="CK73" i="8"/>
  <c r="CK94" i="8"/>
  <c r="CK78" i="8"/>
  <c r="CK103" i="8"/>
  <c r="CK99" i="8"/>
  <c r="CK83" i="8"/>
  <c r="CK88" i="8"/>
  <c r="CK72" i="8"/>
  <c r="CK98" i="8"/>
  <c r="CK82" i="8"/>
  <c r="CK66" i="8"/>
  <c r="CK101" i="8"/>
  <c r="CK92" i="8"/>
  <c r="CK76" i="8"/>
  <c r="CK54" i="8"/>
  <c r="CK38" i="8"/>
  <c r="CK59" i="8"/>
  <c r="CK43" i="8"/>
  <c r="CK64" i="8"/>
  <c r="CK48" i="8"/>
  <c r="CK32" i="8"/>
  <c r="CK53" i="8"/>
  <c r="CK37" i="8"/>
  <c r="CK58" i="8"/>
  <c r="CK42" i="8"/>
  <c r="CK26" i="8"/>
  <c r="CK77" i="8"/>
  <c r="CK63" i="8"/>
  <c r="CK47" i="8"/>
  <c r="CK31" i="8"/>
  <c r="CK87" i="8"/>
  <c r="CK67" i="8"/>
  <c r="CK52" i="8"/>
  <c r="CK36" i="8"/>
  <c r="CK57" i="8"/>
  <c r="CK41" i="8"/>
  <c r="CK62" i="8"/>
  <c r="CK46" i="8"/>
  <c r="CK30" i="8"/>
  <c r="CK51" i="8"/>
  <c r="CK35" i="8"/>
  <c r="CK56" i="8"/>
  <c r="CK40" i="8"/>
  <c r="CK55" i="8"/>
  <c r="CK39" i="8"/>
  <c r="CK115" i="8"/>
  <c r="CK93" i="8"/>
  <c r="CK49" i="8"/>
  <c r="CK15" i="8"/>
  <c r="CK50" i="8"/>
  <c r="CK20" i="8"/>
  <c r="CK4" i="8"/>
  <c r="CK25" i="8"/>
  <c r="CK9" i="8"/>
  <c r="CK108" i="8"/>
  <c r="CK61" i="8"/>
  <c r="CK44" i="8"/>
  <c r="CK28" i="8"/>
  <c r="CK14" i="8"/>
  <c r="CK19" i="8"/>
  <c r="CK3" i="8"/>
  <c r="CK24" i="8"/>
  <c r="CK8" i="8"/>
  <c r="CK13" i="8"/>
  <c r="CK34" i="8"/>
  <c r="CK29" i="8"/>
  <c r="CK18" i="8"/>
  <c r="CK2" i="8"/>
  <c r="CK23" i="8"/>
  <c r="CK7" i="8"/>
  <c r="CK12" i="8"/>
  <c r="CK60" i="8"/>
  <c r="CK17" i="8"/>
  <c r="CK16" i="8"/>
  <c r="CK27" i="8"/>
  <c r="CK10" i="8"/>
  <c r="CK11" i="8"/>
  <c r="CK71" i="8"/>
  <c r="CK22" i="8"/>
  <c r="CK5" i="8"/>
  <c r="CK33" i="8"/>
  <c r="CK45" i="8"/>
  <c r="CK6" i="8"/>
  <c r="CK21" i="8"/>
  <c r="DA106" i="8"/>
  <c r="DA111" i="8"/>
  <c r="DA116" i="8"/>
  <c r="DA100" i="8"/>
  <c r="DA105" i="8"/>
  <c r="DA110" i="8"/>
  <c r="DA104" i="8"/>
  <c r="DA114" i="8"/>
  <c r="DA103" i="8"/>
  <c r="DA97" i="8"/>
  <c r="DA81" i="8"/>
  <c r="DA65" i="8"/>
  <c r="DA86" i="8"/>
  <c r="DA70" i="8"/>
  <c r="DA91" i="8"/>
  <c r="DA75" i="8"/>
  <c r="DA101" i="8"/>
  <c r="DA96" i="8"/>
  <c r="DA80" i="8"/>
  <c r="DA108" i="8"/>
  <c r="DA85" i="8"/>
  <c r="DA69" i="8"/>
  <c r="DA90" i="8"/>
  <c r="DA74" i="8"/>
  <c r="DA95" i="8"/>
  <c r="DA79" i="8"/>
  <c r="DA84" i="8"/>
  <c r="DA68" i="8"/>
  <c r="DA115" i="8"/>
  <c r="DA89" i="8"/>
  <c r="DA73" i="8"/>
  <c r="DA109" i="8"/>
  <c r="DA102" i="8"/>
  <c r="DA94" i="8"/>
  <c r="DA78" i="8"/>
  <c r="DA83" i="8"/>
  <c r="DA67" i="8"/>
  <c r="DA113" i="8"/>
  <c r="DA88" i="8"/>
  <c r="DA72" i="8"/>
  <c r="DA98" i="8"/>
  <c r="DA82" i="8"/>
  <c r="DA66" i="8"/>
  <c r="DA112" i="8"/>
  <c r="DA92" i="8"/>
  <c r="DA76" i="8"/>
  <c r="DA54" i="8"/>
  <c r="DA38" i="8"/>
  <c r="DA59" i="8"/>
  <c r="DA43" i="8"/>
  <c r="DA27" i="8"/>
  <c r="DA107" i="8"/>
  <c r="DA64" i="8"/>
  <c r="DA48" i="8"/>
  <c r="DA32" i="8"/>
  <c r="DA77" i="8"/>
  <c r="DA53" i="8"/>
  <c r="DA37" i="8"/>
  <c r="DA87" i="8"/>
  <c r="DA58" i="8"/>
  <c r="DA42" i="8"/>
  <c r="DA26" i="8"/>
  <c r="DA63" i="8"/>
  <c r="DA47" i="8"/>
  <c r="DA31" i="8"/>
  <c r="DA52" i="8"/>
  <c r="DA36" i="8"/>
  <c r="DA57" i="8"/>
  <c r="DA41" i="8"/>
  <c r="DA99" i="8"/>
  <c r="DA62" i="8"/>
  <c r="DA46" i="8"/>
  <c r="DA30" i="8"/>
  <c r="DA51" i="8"/>
  <c r="DA35" i="8"/>
  <c r="DA71" i="8"/>
  <c r="DA56" i="8"/>
  <c r="DA40" i="8"/>
  <c r="DA93" i="8"/>
  <c r="DA55" i="8"/>
  <c r="DA39" i="8"/>
  <c r="DA49" i="8"/>
  <c r="DA61" i="8"/>
  <c r="DA44" i="8"/>
  <c r="DA15" i="8"/>
  <c r="DA29" i="8"/>
  <c r="DA20" i="8"/>
  <c r="DA4" i="8"/>
  <c r="DA34" i="8"/>
  <c r="DA9" i="8"/>
  <c r="DA14" i="8"/>
  <c r="DA19" i="8"/>
  <c r="DA3" i="8"/>
  <c r="DA8" i="8"/>
  <c r="DA13" i="8"/>
  <c r="DA60" i="8"/>
  <c r="DA33" i="8"/>
  <c r="DA18" i="8"/>
  <c r="DA2" i="8"/>
  <c r="DA23" i="8"/>
  <c r="DA7" i="8"/>
  <c r="DA45" i="8"/>
  <c r="DA12" i="8"/>
  <c r="DA17" i="8"/>
  <c r="DA28" i="8"/>
  <c r="DA24" i="8"/>
  <c r="DA16" i="8"/>
  <c r="DA10" i="8"/>
  <c r="DA11" i="8"/>
  <c r="DA22" i="8"/>
  <c r="DA5" i="8"/>
  <c r="DA50" i="8"/>
  <c r="DA25" i="8"/>
  <c r="DA21" i="8"/>
  <c r="DA6" i="8"/>
  <c r="F137" i="6"/>
  <c r="V137" i="6"/>
  <c r="AL137" i="6"/>
  <c r="BB137" i="6"/>
  <c r="BR137" i="6"/>
  <c r="CH137" i="6"/>
  <c r="CX137" i="6"/>
  <c r="DN137" i="6"/>
  <c r="C5" i="12"/>
  <c r="C13" i="12"/>
  <c r="C17" i="12"/>
  <c r="C21" i="12"/>
  <c r="C29" i="12"/>
  <c r="C37" i="12"/>
  <c r="C45" i="12"/>
  <c r="C53" i="12"/>
  <c r="C61" i="12"/>
  <c r="C69" i="12"/>
  <c r="C77" i="12"/>
  <c r="C85" i="12"/>
  <c r="C93" i="12"/>
  <c r="C101" i="12"/>
  <c r="C109" i="12"/>
  <c r="C117" i="12"/>
  <c r="J106" i="8"/>
  <c r="J111" i="8"/>
  <c r="J116" i="8"/>
  <c r="J105" i="8"/>
  <c r="J110" i="8"/>
  <c r="J115" i="8"/>
  <c r="J109" i="8"/>
  <c r="J107" i="8"/>
  <c r="J100" i="8"/>
  <c r="J86" i="8"/>
  <c r="J70" i="8"/>
  <c r="J91" i="8"/>
  <c r="J75" i="8"/>
  <c r="J114" i="8"/>
  <c r="J96" i="8"/>
  <c r="J80" i="8"/>
  <c r="J108" i="8"/>
  <c r="J85" i="8"/>
  <c r="J69" i="8"/>
  <c r="J113" i="8"/>
  <c r="J104" i="8"/>
  <c r="J102" i="8"/>
  <c r="J90" i="8"/>
  <c r="J74" i="8"/>
  <c r="J95" i="8"/>
  <c r="J79" i="8"/>
  <c r="J84" i="8"/>
  <c r="J68" i="8"/>
  <c r="J89" i="8"/>
  <c r="J73" i="8"/>
  <c r="J94" i="8"/>
  <c r="J78" i="8"/>
  <c r="J99" i="8"/>
  <c r="J83" i="8"/>
  <c r="J67" i="8"/>
  <c r="J101" i="8"/>
  <c r="J88" i="8"/>
  <c r="J72" i="8"/>
  <c r="J103" i="8"/>
  <c r="J93" i="8"/>
  <c r="J77" i="8"/>
  <c r="J87" i="8"/>
  <c r="J71" i="8"/>
  <c r="J97" i="8"/>
  <c r="J81" i="8"/>
  <c r="J59" i="8"/>
  <c r="J43" i="8"/>
  <c r="J27" i="8"/>
  <c r="J98" i="8"/>
  <c r="J64" i="8"/>
  <c r="J48" i="8"/>
  <c r="J32" i="8"/>
  <c r="J53" i="8"/>
  <c r="J37" i="8"/>
  <c r="J58" i="8"/>
  <c r="J42" i="8"/>
  <c r="J26" i="8"/>
  <c r="J112" i="8"/>
  <c r="J63" i="8"/>
  <c r="J47" i="8"/>
  <c r="J31" i="8"/>
  <c r="J52" i="8"/>
  <c r="J36" i="8"/>
  <c r="J57" i="8"/>
  <c r="J41" i="8"/>
  <c r="J25" i="8"/>
  <c r="J82" i="8"/>
  <c r="J66" i="8"/>
  <c r="J62" i="8"/>
  <c r="J46" i="8"/>
  <c r="J92" i="8"/>
  <c r="J51" i="8"/>
  <c r="J35" i="8"/>
  <c r="J56" i="8"/>
  <c r="J40" i="8"/>
  <c r="J61" i="8"/>
  <c r="J45" i="8"/>
  <c r="J60" i="8"/>
  <c r="J44" i="8"/>
  <c r="J28" i="8"/>
  <c r="J54" i="8"/>
  <c r="J20" i="8"/>
  <c r="J4" i="8"/>
  <c r="J9" i="8"/>
  <c r="J14" i="8"/>
  <c r="J76" i="8"/>
  <c r="J19" i="8"/>
  <c r="J3" i="8"/>
  <c r="J55" i="8"/>
  <c r="J33" i="8"/>
  <c r="J29" i="8"/>
  <c r="J24" i="8"/>
  <c r="J8" i="8"/>
  <c r="J13" i="8"/>
  <c r="J49" i="8"/>
  <c r="J38" i="8"/>
  <c r="J18" i="8"/>
  <c r="J2" i="8"/>
  <c r="J23" i="8"/>
  <c r="J7" i="8"/>
  <c r="J39" i="8"/>
  <c r="J12" i="8"/>
  <c r="J30" i="8"/>
  <c r="J17" i="8"/>
  <c r="J22" i="8"/>
  <c r="J6" i="8"/>
  <c r="J65" i="8"/>
  <c r="J21" i="8"/>
  <c r="J5" i="8"/>
  <c r="J50" i="8"/>
  <c r="J34" i="8"/>
  <c r="J15" i="8"/>
  <c r="J11" i="8"/>
  <c r="J16" i="8"/>
  <c r="J10" i="8"/>
  <c r="Z106" i="8"/>
  <c r="Z111" i="8"/>
  <c r="Z116" i="8"/>
  <c r="Z105" i="8"/>
  <c r="Z110" i="8"/>
  <c r="Z115" i="8"/>
  <c r="Z109" i="8"/>
  <c r="Z107" i="8"/>
  <c r="Z86" i="8"/>
  <c r="Z70" i="8"/>
  <c r="Z103" i="8"/>
  <c r="Z91" i="8"/>
  <c r="Z75" i="8"/>
  <c r="Z96" i="8"/>
  <c r="Z80" i="8"/>
  <c r="Z85" i="8"/>
  <c r="Z69" i="8"/>
  <c r="Z100" i="8"/>
  <c r="Z90" i="8"/>
  <c r="Z74" i="8"/>
  <c r="Z95" i="8"/>
  <c r="Z79" i="8"/>
  <c r="Z112" i="8"/>
  <c r="Z84" i="8"/>
  <c r="Z68" i="8"/>
  <c r="Z89" i="8"/>
  <c r="Z73" i="8"/>
  <c r="Z94" i="8"/>
  <c r="Z78" i="8"/>
  <c r="Z99" i="8"/>
  <c r="Z83" i="8"/>
  <c r="Z67" i="8"/>
  <c r="Z102" i="8"/>
  <c r="Z88" i="8"/>
  <c r="Z72" i="8"/>
  <c r="Z108" i="8"/>
  <c r="Z104" i="8"/>
  <c r="Z93" i="8"/>
  <c r="Z77" i="8"/>
  <c r="Z87" i="8"/>
  <c r="Z71" i="8"/>
  <c r="Z97" i="8"/>
  <c r="Z81" i="8"/>
  <c r="Z59" i="8"/>
  <c r="Z43" i="8"/>
  <c r="Z27" i="8"/>
  <c r="Z64" i="8"/>
  <c r="Z48" i="8"/>
  <c r="Z32" i="8"/>
  <c r="Z53" i="8"/>
  <c r="Z37" i="8"/>
  <c r="Z66" i="8"/>
  <c r="Z58" i="8"/>
  <c r="Z42" i="8"/>
  <c r="Z26" i="8"/>
  <c r="Z63" i="8"/>
  <c r="Z47" i="8"/>
  <c r="Z31" i="8"/>
  <c r="Z114" i="8"/>
  <c r="Z82" i="8"/>
  <c r="Z52" i="8"/>
  <c r="Z36" i="8"/>
  <c r="Z92" i="8"/>
  <c r="Z57" i="8"/>
  <c r="Z41" i="8"/>
  <c r="Z25" i="8"/>
  <c r="Z62" i="8"/>
  <c r="Z46" i="8"/>
  <c r="Z51" i="8"/>
  <c r="Z35" i="8"/>
  <c r="Z56" i="8"/>
  <c r="Z40" i="8"/>
  <c r="Z101" i="8"/>
  <c r="Z61" i="8"/>
  <c r="Z45" i="8"/>
  <c r="Z60" i="8"/>
  <c r="Z44" i="8"/>
  <c r="Z28" i="8"/>
  <c r="Z98" i="8"/>
  <c r="Z54" i="8"/>
  <c r="Z20" i="8"/>
  <c r="Z4" i="8"/>
  <c r="Z55" i="8"/>
  <c r="Z9" i="8"/>
  <c r="Z76" i="8"/>
  <c r="Z38" i="8"/>
  <c r="Z14" i="8"/>
  <c r="Z49" i="8"/>
  <c r="Z30" i="8"/>
  <c r="Z19" i="8"/>
  <c r="Z3" i="8"/>
  <c r="Z39" i="8"/>
  <c r="Z8" i="8"/>
  <c r="Z13" i="8"/>
  <c r="Z24" i="8"/>
  <c r="Z18" i="8"/>
  <c r="Z2" i="8"/>
  <c r="Z23" i="8"/>
  <c r="Z7" i="8"/>
  <c r="Z12" i="8"/>
  <c r="Z17" i="8"/>
  <c r="Z65" i="8"/>
  <c r="Z34" i="8"/>
  <c r="Z22" i="8"/>
  <c r="Z6" i="8"/>
  <c r="Z113" i="8"/>
  <c r="Z21" i="8"/>
  <c r="Z5" i="8"/>
  <c r="Z33" i="8"/>
  <c r="Z15" i="8"/>
  <c r="Z16" i="8"/>
  <c r="Z10" i="8"/>
  <c r="Z50" i="8"/>
  <c r="Z29" i="8"/>
  <c r="Z11" i="8"/>
  <c r="AP106" i="8"/>
  <c r="AP111" i="8"/>
  <c r="AP116" i="8"/>
  <c r="AP105" i="8"/>
  <c r="AP110" i="8"/>
  <c r="AP115" i="8"/>
  <c r="AP109" i="8"/>
  <c r="AP107" i="8"/>
  <c r="AP102" i="8"/>
  <c r="AP86" i="8"/>
  <c r="AP70" i="8"/>
  <c r="AP91" i="8"/>
  <c r="AP75" i="8"/>
  <c r="AP104" i="8"/>
  <c r="AP101" i="8"/>
  <c r="AP96" i="8"/>
  <c r="AP80" i="8"/>
  <c r="AP108" i="8"/>
  <c r="AP85" i="8"/>
  <c r="AP69" i="8"/>
  <c r="AP113" i="8"/>
  <c r="AP90" i="8"/>
  <c r="AP74" i="8"/>
  <c r="AP95" i="8"/>
  <c r="AP79" i="8"/>
  <c r="AP114" i="8"/>
  <c r="AP84" i="8"/>
  <c r="AP68" i="8"/>
  <c r="AP103" i="8"/>
  <c r="AP89" i="8"/>
  <c r="AP73" i="8"/>
  <c r="AP100" i="8"/>
  <c r="AP94" i="8"/>
  <c r="AP78" i="8"/>
  <c r="AP99" i="8"/>
  <c r="AP83" i="8"/>
  <c r="AP67" i="8"/>
  <c r="AP88" i="8"/>
  <c r="AP72" i="8"/>
  <c r="AP93" i="8"/>
  <c r="AP77" i="8"/>
  <c r="AP87" i="8"/>
  <c r="AP71" i="8"/>
  <c r="AP97" i="8"/>
  <c r="AP81" i="8"/>
  <c r="AP59" i="8"/>
  <c r="AP43" i="8"/>
  <c r="AP27" i="8"/>
  <c r="AP64" i="8"/>
  <c r="AP48" i="8"/>
  <c r="AP32" i="8"/>
  <c r="AP112" i="8"/>
  <c r="AP53" i="8"/>
  <c r="AP37" i="8"/>
  <c r="AP82" i="8"/>
  <c r="AP65" i="8"/>
  <c r="AP58" i="8"/>
  <c r="AP42" i="8"/>
  <c r="AP26" i="8"/>
  <c r="AP92" i="8"/>
  <c r="AP63" i="8"/>
  <c r="AP47" i="8"/>
  <c r="AP31" i="8"/>
  <c r="AP52" i="8"/>
  <c r="AP36" i="8"/>
  <c r="AP57" i="8"/>
  <c r="AP41" i="8"/>
  <c r="AP25" i="8"/>
  <c r="AP62" i="8"/>
  <c r="AP46" i="8"/>
  <c r="AP51" i="8"/>
  <c r="AP35" i="8"/>
  <c r="AP56" i="8"/>
  <c r="AP40" i="8"/>
  <c r="AP76" i="8"/>
  <c r="AP61" i="8"/>
  <c r="AP45" i="8"/>
  <c r="AP98" i="8"/>
  <c r="AP60" i="8"/>
  <c r="AP44" i="8"/>
  <c r="AP28" i="8"/>
  <c r="AP66" i="8"/>
  <c r="AP54" i="8"/>
  <c r="AP49" i="8"/>
  <c r="AP39" i="8"/>
  <c r="AP20" i="8"/>
  <c r="AP4" i="8"/>
  <c r="AP9" i="8"/>
  <c r="AP14" i="8"/>
  <c r="AP19" i="8"/>
  <c r="AP3" i="8"/>
  <c r="AP8" i="8"/>
  <c r="AP34" i="8"/>
  <c r="AP13" i="8"/>
  <c r="AP18" i="8"/>
  <c r="AP2" i="8"/>
  <c r="AP23" i="8"/>
  <c r="AP7" i="8"/>
  <c r="AP29" i="8"/>
  <c r="AP12" i="8"/>
  <c r="AP50" i="8"/>
  <c r="AP17" i="8"/>
  <c r="AP33" i="8"/>
  <c r="AP22" i="8"/>
  <c r="AP6" i="8"/>
  <c r="AP30" i="8"/>
  <c r="AP21" i="8"/>
  <c r="AP5" i="8"/>
  <c r="AP15" i="8"/>
  <c r="AP16" i="8"/>
  <c r="AP55" i="8"/>
  <c r="AP10" i="8"/>
  <c r="AP24" i="8"/>
  <c r="AP11" i="8"/>
  <c r="AP38" i="8"/>
  <c r="BF106" i="8"/>
  <c r="BF111" i="8"/>
  <c r="BF116" i="8"/>
  <c r="BF105" i="8"/>
  <c r="BF110" i="8"/>
  <c r="BF115" i="8"/>
  <c r="BF109" i="8"/>
  <c r="BF114" i="8"/>
  <c r="BF107" i="8"/>
  <c r="BF86" i="8"/>
  <c r="BF70" i="8"/>
  <c r="BF91" i="8"/>
  <c r="BF75" i="8"/>
  <c r="BF96" i="8"/>
  <c r="BF80" i="8"/>
  <c r="BF85" i="8"/>
  <c r="BF69" i="8"/>
  <c r="BF90" i="8"/>
  <c r="BF74" i="8"/>
  <c r="BF95" i="8"/>
  <c r="BF79" i="8"/>
  <c r="BF112" i="8"/>
  <c r="BF102" i="8"/>
  <c r="BF101" i="8"/>
  <c r="BF84" i="8"/>
  <c r="BF68" i="8"/>
  <c r="BF89" i="8"/>
  <c r="BF73" i="8"/>
  <c r="BF94" i="8"/>
  <c r="BF78" i="8"/>
  <c r="BF104" i="8"/>
  <c r="BF99" i="8"/>
  <c r="BF83" i="8"/>
  <c r="BF67" i="8"/>
  <c r="BF88" i="8"/>
  <c r="BF72" i="8"/>
  <c r="BF108" i="8"/>
  <c r="BF93" i="8"/>
  <c r="BF77" i="8"/>
  <c r="BF113" i="8"/>
  <c r="BF103" i="8"/>
  <c r="BF87" i="8"/>
  <c r="BF71" i="8"/>
  <c r="BF97" i="8"/>
  <c r="BF81" i="8"/>
  <c r="BF65" i="8"/>
  <c r="BF59" i="8"/>
  <c r="BF43" i="8"/>
  <c r="BF27" i="8"/>
  <c r="BF100" i="8"/>
  <c r="BF82" i="8"/>
  <c r="BF64" i="8"/>
  <c r="BF48" i="8"/>
  <c r="BF32" i="8"/>
  <c r="BF92" i="8"/>
  <c r="BF53" i="8"/>
  <c r="BF37" i="8"/>
  <c r="BF58" i="8"/>
  <c r="BF42" i="8"/>
  <c r="BF26" i="8"/>
  <c r="BF63" i="8"/>
  <c r="BF47" i="8"/>
  <c r="BF31" i="8"/>
  <c r="BF52" i="8"/>
  <c r="BF36" i="8"/>
  <c r="BF57" i="8"/>
  <c r="BF41" i="8"/>
  <c r="BF25" i="8"/>
  <c r="BF62" i="8"/>
  <c r="BF46" i="8"/>
  <c r="BF76" i="8"/>
  <c r="BF51" i="8"/>
  <c r="BF35" i="8"/>
  <c r="BF56" i="8"/>
  <c r="BF40" i="8"/>
  <c r="BF61" i="8"/>
  <c r="BF45" i="8"/>
  <c r="BF60" i="8"/>
  <c r="BF44" i="8"/>
  <c r="BF28" i="8"/>
  <c r="BF54" i="8"/>
  <c r="BF34" i="8"/>
  <c r="BF20" i="8"/>
  <c r="BF4" i="8"/>
  <c r="BF9" i="8"/>
  <c r="BF29" i="8"/>
  <c r="BF14" i="8"/>
  <c r="BF19" i="8"/>
  <c r="BF3" i="8"/>
  <c r="BF24" i="8"/>
  <c r="BF8" i="8"/>
  <c r="BF98" i="8"/>
  <c r="BF33" i="8"/>
  <c r="BF13" i="8"/>
  <c r="BF50" i="8"/>
  <c r="BF18" i="8"/>
  <c r="BF2" i="8"/>
  <c r="BF30" i="8"/>
  <c r="BF23" i="8"/>
  <c r="BF7" i="8"/>
  <c r="BF12" i="8"/>
  <c r="BF17" i="8"/>
  <c r="BF38" i="8"/>
  <c r="BF22" i="8"/>
  <c r="BF6" i="8"/>
  <c r="BF49" i="8"/>
  <c r="BF21" i="8"/>
  <c r="BF5" i="8"/>
  <c r="BF66" i="8"/>
  <c r="BF15" i="8"/>
  <c r="BF55" i="8"/>
  <c r="BF39" i="8"/>
  <c r="BF11" i="8"/>
  <c r="BF10" i="8"/>
  <c r="BF16" i="8"/>
  <c r="BV106" i="8"/>
  <c r="BV111" i="8"/>
  <c r="BV116" i="8"/>
  <c r="BV105" i="8"/>
  <c r="BV110" i="8"/>
  <c r="BV115" i="8"/>
  <c r="BV109" i="8"/>
  <c r="BV114" i="8"/>
  <c r="BV107" i="8"/>
  <c r="BV104" i="8"/>
  <c r="BV100" i="8"/>
  <c r="BV86" i="8"/>
  <c r="BV70" i="8"/>
  <c r="BV91" i="8"/>
  <c r="BV75" i="8"/>
  <c r="BV96" i="8"/>
  <c r="BV80" i="8"/>
  <c r="BV108" i="8"/>
  <c r="BV103" i="8"/>
  <c r="BV85" i="8"/>
  <c r="BV69" i="8"/>
  <c r="BV90" i="8"/>
  <c r="BV74" i="8"/>
  <c r="BV95" i="8"/>
  <c r="BV79" i="8"/>
  <c r="BV113" i="8"/>
  <c r="BV84" i="8"/>
  <c r="BV68" i="8"/>
  <c r="BV89" i="8"/>
  <c r="BV73" i="8"/>
  <c r="BV94" i="8"/>
  <c r="BV78" i="8"/>
  <c r="BV99" i="8"/>
  <c r="BV83" i="8"/>
  <c r="BV67" i="8"/>
  <c r="BV101" i="8"/>
  <c r="BV88" i="8"/>
  <c r="BV72" i="8"/>
  <c r="BV93" i="8"/>
  <c r="BV77" i="8"/>
  <c r="BV87" i="8"/>
  <c r="BV71" i="8"/>
  <c r="BV97" i="8"/>
  <c r="BV81" i="8"/>
  <c r="BV65" i="8"/>
  <c r="BV112" i="8"/>
  <c r="BV92" i="8"/>
  <c r="BV59" i="8"/>
  <c r="BV43" i="8"/>
  <c r="BV27" i="8"/>
  <c r="BV64" i="8"/>
  <c r="BV48" i="8"/>
  <c r="BV32" i="8"/>
  <c r="BV53" i="8"/>
  <c r="BV37" i="8"/>
  <c r="BV58" i="8"/>
  <c r="BV42" i="8"/>
  <c r="BV26" i="8"/>
  <c r="BV63" i="8"/>
  <c r="BV47" i="8"/>
  <c r="BV31" i="8"/>
  <c r="BV52" i="8"/>
  <c r="BV36" i="8"/>
  <c r="BV76" i="8"/>
  <c r="BV57" i="8"/>
  <c r="BV41" i="8"/>
  <c r="BV25" i="8"/>
  <c r="BV66" i="8"/>
  <c r="BV62" i="8"/>
  <c r="BV46" i="8"/>
  <c r="BV51" i="8"/>
  <c r="BV35" i="8"/>
  <c r="BV98" i="8"/>
  <c r="BV56" i="8"/>
  <c r="BV40" i="8"/>
  <c r="BV61" i="8"/>
  <c r="BV45" i="8"/>
  <c r="BV60" i="8"/>
  <c r="BV44" i="8"/>
  <c r="BV28" i="8"/>
  <c r="BV82" i="8"/>
  <c r="BV54" i="8"/>
  <c r="BV33" i="8"/>
  <c r="BV20" i="8"/>
  <c r="BV4" i="8"/>
  <c r="BV30" i="8"/>
  <c r="BV9" i="8"/>
  <c r="BV14" i="8"/>
  <c r="BV50" i="8"/>
  <c r="BV19" i="8"/>
  <c r="BV3" i="8"/>
  <c r="BV8" i="8"/>
  <c r="BV13" i="8"/>
  <c r="BV38" i="8"/>
  <c r="BV18" i="8"/>
  <c r="BV2" i="8"/>
  <c r="BV23" i="8"/>
  <c r="BV7" i="8"/>
  <c r="BV55" i="8"/>
  <c r="BV39" i="8"/>
  <c r="BV12" i="8"/>
  <c r="BV17" i="8"/>
  <c r="BV49" i="8"/>
  <c r="BV22" i="8"/>
  <c r="BV6" i="8"/>
  <c r="BV21" i="8"/>
  <c r="BV5" i="8"/>
  <c r="BV15" i="8"/>
  <c r="BV34" i="8"/>
  <c r="BV24" i="8"/>
  <c r="BV102" i="8"/>
  <c r="BV29" i="8"/>
  <c r="BV11" i="8"/>
  <c r="BV16" i="8"/>
  <c r="BV10" i="8"/>
  <c r="CL106" i="8"/>
  <c r="CL111" i="8"/>
  <c r="CL116" i="8"/>
  <c r="CL105" i="8"/>
  <c r="CL110" i="8"/>
  <c r="CL115" i="8"/>
  <c r="CL99" i="8"/>
  <c r="CL109" i="8"/>
  <c r="CL114" i="8"/>
  <c r="CL107" i="8"/>
  <c r="CL113" i="8"/>
  <c r="CL86" i="8"/>
  <c r="CL70" i="8"/>
  <c r="CL91" i="8"/>
  <c r="CL75" i="8"/>
  <c r="CL102" i="8"/>
  <c r="CL96" i="8"/>
  <c r="CL80" i="8"/>
  <c r="CL85" i="8"/>
  <c r="CL69" i="8"/>
  <c r="CL100" i="8"/>
  <c r="CL90" i="8"/>
  <c r="CL74" i="8"/>
  <c r="CL95" i="8"/>
  <c r="CL79" i="8"/>
  <c r="CL112" i="8"/>
  <c r="CL84" i="8"/>
  <c r="CL68" i="8"/>
  <c r="CL104" i="8"/>
  <c r="CL89" i="8"/>
  <c r="CL73" i="8"/>
  <c r="CL94" i="8"/>
  <c r="CL78" i="8"/>
  <c r="CL103" i="8"/>
  <c r="CL83" i="8"/>
  <c r="CL67" i="8"/>
  <c r="CL88" i="8"/>
  <c r="CL72" i="8"/>
  <c r="CL108" i="8"/>
  <c r="CL93" i="8"/>
  <c r="CL77" i="8"/>
  <c r="CL87" i="8"/>
  <c r="CL71" i="8"/>
  <c r="CL97" i="8"/>
  <c r="CL81" i="8"/>
  <c r="CL65" i="8"/>
  <c r="CL59" i="8"/>
  <c r="CL43" i="8"/>
  <c r="CL27" i="8"/>
  <c r="CL64" i="8"/>
  <c r="CL48" i="8"/>
  <c r="CL32" i="8"/>
  <c r="CL53" i="8"/>
  <c r="CL37" i="8"/>
  <c r="CL66" i="8"/>
  <c r="CL58" i="8"/>
  <c r="CL42" i="8"/>
  <c r="CL26" i="8"/>
  <c r="CL101" i="8"/>
  <c r="CL76" i="8"/>
  <c r="CL63" i="8"/>
  <c r="CL47" i="8"/>
  <c r="CL31" i="8"/>
  <c r="CL52" i="8"/>
  <c r="CL36" i="8"/>
  <c r="CL57" i="8"/>
  <c r="CL41" i="8"/>
  <c r="CL25" i="8"/>
  <c r="CL98" i="8"/>
  <c r="CL62" i="8"/>
  <c r="CL46" i="8"/>
  <c r="CL51" i="8"/>
  <c r="CL35" i="8"/>
  <c r="CL56" i="8"/>
  <c r="CL40" i="8"/>
  <c r="CL61" i="8"/>
  <c r="CL45" i="8"/>
  <c r="CL82" i="8"/>
  <c r="CL60" i="8"/>
  <c r="CL44" i="8"/>
  <c r="CL28" i="8"/>
  <c r="CL54" i="8"/>
  <c r="CL50" i="8"/>
  <c r="CL20" i="8"/>
  <c r="CL4" i="8"/>
  <c r="CL9" i="8"/>
  <c r="CL38" i="8"/>
  <c r="CL14" i="8"/>
  <c r="CL19" i="8"/>
  <c r="CL3" i="8"/>
  <c r="CL39" i="8"/>
  <c r="CL24" i="8"/>
  <c r="CL8" i="8"/>
  <c r="CL55" i="8"/>
  <c r="CL13" i="8"/>
  <c r="CL92" i="8"/>
  <c r="CL34" i="8"/>
  <c r="CL29" i="8"/>
  <c r="CL18" i="8"/>
  <c r="CL2" i="8"/>
  <c r="CL49" i="8"/>
  <c r="CL23" i="8"/>
  <c r="CL7" i="8"/>
  <c r="CL12" i="8"/>
  <c r="CL17" i="8"/>
  <c r="CL22" i="8"/>
  <c r="CL6" i="8"/>
  <c r="CL21" i="8"/>
  <c r="CL5" i="8"/>
  <c r="CL15" i="8"/>
  <c r="CL11" i="8"/>
  <c r="CL33" i="8"/>
  <c r="CL16" i="8"/>
  <c r="CL10" i="8"/>
  <c r="CL30" i="8"/>
  <c r="DB106" i="8"/>
  <c r="DB111" i="8"/>
  <c r="DB116" i="8"/>
  <c r="DB105" i="8"/>
  <c r="DB110" i="8"/>
  <c r="DB115" i="8"/>
  <c r="DB99" i="8"/>
  <c r="DB109" i="8"/>
  <c r="DB114" i="8"/>
  <c r="DB107" i="8"/>
  <c r="DB86" i="8"/>
  <c r="DB70" i="8"/>
  <c r="DB91" i="8"/>
  <c r="DB75" i="8"/>
  <c r="DB101" i="8"/>
  <c r="DB96" i="8"/>
  <c r="DB80" i="8"/>
  <c r="DB108" i="8"/>
  <c r="DB85" i="8"/>
  <c r="DB69" i="8"/>
  <c r="DB90" i="8"/>
  <c r="DB74" i="8"/>
  <c r="DB95" i="8"/>
  <c r="DB79" i="8"/>
  <c r="DB84" i="8"/>
  <c r="DB68" i="8"/>
  <c r="DB89" i="8"/>
  <c r="DB73" i="8"/>
  <c r="DB102" i="8"/>
  <c r="DB100" i="8"/>
  <c r="DB94" i="8"/>
  <c r="DB78" i="8"/>
  <c r="DB83" i="8"/>
  <c r="DB67" i="8"/>
  <c r="DB113" i="8"/>
  <c r="DB88" i="8"/>
  <c r="DB72" i="8"/>
  <c r="DB93" i="8"/>
  <c r="DB77" i="8"/>
  <c r="DB87" i="8"/>
  <c r="DB71" i="8"/>
  <c r="DB103" i="8"/>
  <c r="DB97" i="8"/>
  <c r="DB81" i="8"/>
  <c r="DB65" i="8"/>
  <c r="DB59" i="8"/>
  <c r="DB43" i="8"/>
  <c r="DB27" i="8"/>
  <c r="DB64" i="8"/>
  <c r="DB48" i="8"/>
  <c r="DB32" i="8"/>
  <c r="DB76" i="8"/>
  <c r="DB53" i="8"/>
  <c r="DB37" i="8"/>
  <c r="DB58" i="8"/>
  <c r="DB42" i="8"/>
  <c r="DB26" i="8"/>
  <c r="DB63" i="8"/>
  <c r="DB47" i="8"/>
  <c r="DB31" i="8"/>
  <c r="DB98" i="8"/>
  <c r="DB52" i="8"/>
  <c r="DB36" i="8"/>
  <c r="DB57" i="8"/>
  <c r="DB41" i="8"/>
  <c r="DB25" i="8"/>
  <c r="DB62" i="8"/>
  <c r="DB46" i="8"/>
  <c r="DB104" i="8"/>
  <c r="DB51" i="8"/>
  <c r="DB35" i="8"/>
  <c r="DB56" i="8"/>
  <c r="DB40" i="8"/>
  <c r="DB24" i="8"/>
  <c r="DB61" i="8"/>
  <c r="DB45" i="8"/>
  <c r="DB60" i="8"/>
  <c r="DB44" i="8"/>
  <c r="DB28" i="8"/>
  <c r="DB66" i="8"/>
  <c r="DB54" i="8"/>
  <c r="DB39" i="8"/>
  <c r="DB29" i="8"/>
  <c r="DB20" i="8"/>
  <c r="DB4" i="8"/>
  <c r="DB34" i="8"/>
  <c r="DB9" i="8"/>
  <c r="DB55" i="8"/>
  <c r="DB14" i="8"/>
  <c r="DB19" i="8"/>
  <c r="DB3" i="8"/>
  <c r="DB49" i="8"/>
  <c r="DB8" i="8"/>
  <c r="DB92" i="8"/>
  <c r="DB30" i="8"/>
  <c r="DB13" i="8"/>
  <c r="DB33" i="8"/>
  <c r="DB18" i="8"/>
  <c r="DB2" i="8"/>
  <c r="DB23" i="8"/>
  <c r="DB7" i="8"/>
  <c r="DB12" i="8"/>
  <c r="DB17" i="8"/>
  <c r="DB22" i="8"/>
  <c r="DB6" i="8"/>
  <c r="DB50" i="8"/>
  <c r="DB21" i="8"/>
  <c r="DB5" i="8"/>
  <c r="DB112" i="8"/>
  <c r="DB82" i="8"/>
  <c r="DB15" i="8"/>
  <c r="DB16" i="8"/>
  <c r="DB10" i="8"/>
  <c r="DB38" i="8"/>
  <c r="DB11" i="8"/>
  <c r="G137" i="6"/>
  <c r="W137" i="6"/>
  <c r="AM137" i="6"/>
  <c r="BC137" i="6"/>
  <c r="BS137" i="6"/>
  <c r="CI137" i="6"/>
  <c r="CY137" i="6"/>
  <c r="DO137" i="6"/>
  <c r="D20" i="5"/>
  <c r="G20" i="5" s="1"/>
  <c r="K20" i="1" s="1"/>
  <c r="J78" i="11" s="1"/>
  <c r="F116" i="13"/>
  <c r="G116" i="13" s="1"/>
  <c r="C9" i="12"/>
  <c r="F5" i="13"/>
  <c r="G5" i="13" s="1"/>
  <c r="F21" i="13"/>
  <c r="G21" i="13" s="1"/>
  <c r="F37" i="13"/>
  <c r="G37" i="13" s="1"/>
  <c r="F53" i="13"/>
  <c r="G53" i="13" s="1"/>
  <c r="F69" i="13"/>
  <c r="G69" i="13" s="1"/>
  <c r="F85" i="13"/>
  <c r="G85" i="13" s="1"/>
  <c r="F101" i="13"/>
  <c r="G101" i="13" s="1"/>
  <c r="F117" i="13"/>
  <c r="G117" i="13" s="1"/>
  <c r="H44" i="4"/>
  <c r="I44" i="4" s="1"/>
  <c r="J44" i="4" s="1"/>
  <c r="D7" i="5"/>
  <c r="G7" i="5" s="1"/>
  <c r="K7" i="1" s="1"/>
  <c r="J17" i="11" s="1"/>
  <c r="D15" i="5"/>
  <c r="G15" i="5" s="1"/>
  <c r="K15" i="1" s="1"/>
  <c r="J72" i="11" s="1"/>
  <c r="D23" i="5"/>
  <c r="G23" i="5" s="1"/>
  <c r="K23" i="1" s="1"/>
  <c r="J81" i="11" s="1"/>
  <c r="D31" i="5"/>
  <c r="G31" i="5" s="1"/>
  <c r="K31" i="1" s="1"/>
  <c r="J119" i="11" s="1"/>
  <c r="D39" i="5"/>
  <c r="G39" i="5" s="1"/>
  <c r="K39" i="1" s="1"/>
  <c r="J111" i="11" s="1"/>
  <c r="EA5" i="12"/>
  <c r="AC6" i="11"/>
  <c r="EA9" i="12"/>
  <c r="AC10" i="11"/>
  <c r="DZ9" i="7"/>
  <c r="EA13" i="12"/>
  <c r="AC14" i="11"/>
  <c r="EA17" i="12"/>
  <c r="AC18" i="11"/>
  <c r="DZ17" i="7"/>
  <c r="EA21" i="12"/>
  <c r="AC22" i="11"/>
  <c r="DZ21" i="7"/>
  <c r="EA25" i="12"/>
  <c r="AC26" i="11"/>
  <c r="DZ25" i="7"/>
  <c r="EA29" i="12"/>
  <c r="AC30" i="11"/>
  <c r="DZ29" i="7"/>
  <c r="EA33" i="12"/>
  <c r="AC34" i="11"/>
  <c r="DZ33" i="7"/>
  <c r="EA37" i="12"/>
  <c r="AC38" i="11"/>
  <c r="DZ37" i="7"/>
  <c r="EA45" i="12"/>
  <c r="AC46" i="11"/>
  <c r="DZ45" i="7"/>
  <c r="EA53" i="12"/>
  <c r="AC54" i="11"/>
  <c r="DZ53" i="7"/>
  <c r="EA57" i="12"/>
  <c r="AC58" i="11"/>
  <c r="DZ57" i="7"/>
  <c r="EA61" i="12"/>
  <c r="AC62" i="11"/>
  <c r="DZ61" i="7"/>
  <c r="EA65" i="12"/>
  <c r="AC66" i="11"/>
  <c r="DZ65" i="7"/>
  <c r="EA69" i="12"/>
  <c r="AC70" i="11"/>
  <c r="DZ69" i="7"/>
  <c r="EA77" i="12"/>
  <c r="AC78" i="11"/>
  <c r="DZ77" i="7"/>
  <c r="EA81" i="12"/>
  <c r="AC82" i="11"/>
  <c r="DZ81" i="7"/>
  <c r="EA85" i="12"/>
  <c r="AC86" i="11"/>
  <c r="DZ85" i="7"/>
  <c r="EA89" i="12"/>
  <c r="AC90" i="11"/>
  <c r="DZ89" i="7"/>
  <c r="EA93" i="12"/>
  <c r="AC94" i="11"/>
  <c r="DZ93" i="7"/>
  <c r="EA97" i="12"/>
  <c r="AC98" i="11"/>
  <c r="DZ97" i="7"/>
  <c r="EA101" i="12"/>
  <c r="AC102" i="11"/>
  <c r="DZ101" i="7"/>
  <c r="EA105" i="12"/>
  <c r="AC106" i="11"/>
  <c r="DZ105" i="7"/>
  <c r="EA109" i="12"/>
  <c r="AC110" i="11"/>
  <c r="DZ109" i="7"/>
  <c r="EA113" i="12"/>
  <c r="AC114" i="11"/>
  <c r="DZ113" i="7"/>
  <c r="EA117" i="12"/>
  <c r="AC118" i="11"/>
  <c r="DZ117" i="7"/>
  <c r="K111" i="8"/>
  <c r="K116" i="8"/>
  <c r="K100" i="8"/>
  <c r="K105" i="8"/>
  <c r="K110" i="8"/>
  <c r="K115" i="8"/>
  <c r="K104" i="8"/>
  <c r="K114" i="8"/>
  <c r="K112" i="8"/>
  <c r="K91" i="8"/>
  <c r="K75" i="8"/>
  <c r="K96" i="8"/>
  <c r="K80" i="8"/>
  <c r="K108" i="8"/>
  <c r="K85" i="8"/>
  <c r="K69" i="8"/>
  <c r="K113" i="8"/>
  <c r="K102" i="8"/>
  <c r="K90" i="8"/>
  <c r="K74" i="8"/>
  <c r="K95" i="8"/>
  <c r="K79" i="8"/>
  <c r="K84" i="8"/>
  <c r="K68" i="8"/>
  <c r="K89" i="8"/>
  <c r="K73" i="8"/>
  <c r="K106" i="8"/>
  <c r="K94" i="8"/>
  <c r="K78" i="8"/>
  <c r="K109" i="8"/>
  <c r="K99" i="8"/>
  <c r="K83" i="8"/>
  <c r="K67" i="8"/>
  <c r="K101" i="8"/>
  <c r="K88" i="8"/>
  <c r="K72" i="8"/>
  <c r="K103" i="8"/>
  <c r="K93" i="8"/>
  <c r="K77" i="8"/>
  <c r="K98" i="8"/>
  <c r="K82" i="8"/>
  <c r="K66" i="8"/>
  <c r="K107" i="8"/>
  <c r="K92" i="8"/>
  <c r="K76" i="8"/>
  <c r="K86" i="8"/>
  <c r="K70" i="8"/>
  <c r="K97" i="8"/>
  <c r="K64" i="8"/>
  <c r="K48" i="8"/>
  <c r="K32" i="8"/>
  <c r="K53" i="8"/>
  <c r="K37" i="8"/>
  <c r="K58" i="8"/>
  <c r="K42" i="8"/>
  <c r="K26" i="8"/>
  <c r="K63" i="8"/>
  <c r="K47" i="8"/>
  <c r="K31" i="8"/>
  <c r="K52" i="8"/>
  <c r="K36" i="8"/>
  <c r="K71" i="8"/>
  <c r="K57" i="8"/>
  <c r="K41" i="8"/>
  <c r="K25" i="8"/>
  <c r="K81" i="8"/>
  <c r="K62" i="8"/>
  <c r="K46" i="8"/>
  <c r="K30" i="8"/>
  <c r="K51" i="8"/>
  <c r="K35" i="8"/>
  <c r="K56" i="8"/>
  <c r="K40" i="8"/>
  <c r="K61" i="8"/>
  <c r="K45" i="8"/>
  <c r="K29" i="8"/>
  <c r="K50" i="8"/>
  <c r="K65" i="8"/>
  <c r="K49" i="8"/>
  <c r="K33" i="8"/>
  <c r="K87" i="8"/>
  <c r="K59" i="8"/>
  <c r="K43" i="8"/>
  <c r="K28" i="8"/>
  <c r="K9" i="8"/>
  <c r="K44" i="8"/>
  <c r="K27" i="8"/>
  <c r="K14" i="8"/>
  <c r="K19" i="8"/>
  <c r="K3" i="8"/>
  <c r="K55" i="8"/>
  <c r="K24" i="8"/>
  <c r="K8" i="8"/>
  <c r="K13" i="8"/>
  <c r="K38" i="8"/>
  <c r="K18" i="8"/>
  <c r="K2" i="8"/>
  <c r="K23" i="8"/>
  <c r="K7" i="8"/>
  <c r="K39" i="8"/>
  <c r="K12" i="8"/>
  <c r="K60" i="8"/>
  <c r="K17" i="8"/>
  <c r="K22" i="8"/>
  <c r="K6" i="8"/>
  <c r="K54" i="8"/>
  <c r="K11" i="8"/>
  <c r="K10" i="8"/>
  <c r="K20" i="8"/>
  <c r="K4" i="8"/>
  <c r="K5" i="8"/>
  <c r="K34" i="8"/>
  <c r="K16" i="8"/>
  <c r="K21" i="8"/>
  <c r="K15" i="8"/>
  <c r="AA111" i="8"/>
  <c r="AA116" i="8"/>
  <c r="AA100" i="8"/>
  <c r="AA105" i="8"/>
  <c r="AA110" i="8"/>
  <c r="AA115" i="8"/>
  <c r="AA104" i="8"/>
  <c r="AA114" i="8"/>
  <c r="AA112" i="8"/>
  <c r="AA109" i="8"/>
  <c r="AA103" i="8"/>
  <c r="AA91" i="8"/>
  <c r="AA75" i="8"/>
  <c r="AA96" i="8"/>
  <c r="AA80" i="8"/>
  <c r="AA85" i="8"/>
  <c r="AA69" i="8"/>
  <c r="AA90" i="8"/>
  <c r="AA74" i="8"/>
  <c r="AA95" i="8"/>
  <c r="AA79" i="8"/>
  <c r="AA107" i="8"/>
  <c r="AA84" i="8"/>
  <c r="AA68" i="8"/>
  <c r="AA89" i="8"/>
  <c r="AA73" i="8"/>
  <c r="AA94" i="8"/>
  <c r="AA78" i="8"/>
  <c r="AA99" i="8"/>
  <c r="AA83" i="8"/>
  <c r="AA67" i="8"/>
  <c r="AA102" i="8"/>
  <c r="AA88" i="8"/>
  <c r="AA72" i="8"/>
  <c r="AA108" i="8"/>
  <c r="AA93" i="8"/>
  <c r="AA77" i="8"/>
  <c r="AA113" i="8"/>
  <c r="AA98" i="8"/>
  <c r="AA82" i="8"/>
  <c r="AA66" i="8"/>
  <c r="AA101" i="8"/>
  <c r="AA92" i="8"/>
  <c r="AA76" i="8"/>
  <c r="AA106" i="8"/>
  <c r="AA86" i="8"/>
  <c r="AA70" i="8"/>
  <c r="AA64" i="8"/>
  <c r="AA48" i="8"/>
  <c r="AA32" i="8"/>
  <c r="AA53" i="8"/>
  <c r="AA37" i="8"/>
  <c r="AA58" i="8"/>
  <c r="AA42" i="8"/>
  <c r="AA26" i="8"/>
  <c r="AA71" i="8"/>
  <c r="AA63" i="8"/>
  <c r="AA47" i="8"/>
  <c r="AA31" i="8"/>
  <c r="AA81" i="8"/>
  <c r="AA52" i="8"/>
  <c r="AA36" i="8"/>
  <c r="AA57" i="8"/>
  <c r="AA41" i="8"/>
  <c r="AA25" i="8"/>
  <c r="AA62" i="8"/>
  <c r="AA46" i="8"/>
  <c r="AA30" i="8"/>
  <c r="AA51" i="8"/>
  <c r="AA35" i="8"/>
  <c r="AA56" i="8"/>
  <c r="AA40" i="8"/>
  <c r="AA24" i="8"/>
  <c r="AA61" i="8"/>
  <c r="AA45" i="8"/>
  <c r="AA29" i="8"/>
  <c r="AA50" i="8"/>
  <c r="AA87" i="8"/>
  <c r="AA65" i="8"/>
  <c r="AA49" i="8"/>
  <c r="AA33" i="8"/>
  <c r="AA59" i="8"/>
  <c r="AA43" i="8"/>
  <c r="AA55" i="8"/>
  <c r="AA9" i="8"/>
  <c r="AA38" i="8"/>
  <c r="AA14" i="8"/>
  <c r="AA19" i="8"/>
  <c r="AA3" i="8"/>
  <c r="AA39" i="8"/>
  <c r="AA8" i="8"/>
  <c r="AA13" i="8"/>
  <c r="AA60" i="8"/>
  <c r="AA18" i="8"/>
  <c r="AA2" i="8"/>
  <c r="AA23" i="8"/>
  <c r="AA7" i="8"/>
  <c r="AA54" i="8"/>
  <c r="AA12" i="8"/>
  <c r="AA17" i="8"/>
  <c r="AA34" i="8"/>
  <c r="AA22" i="8"/>
  <c r="AA6" i="8"/>
  <c r="AA97" i="8"/>
  <c r="AA28" i="8"/>
  <c r="AA27" i="8"/>
  <c r="AA11" i="8"/>
  <c r="AA10" i="8"/>
  <c r="AA20" i="8"/>
  <c r="AA4" i="8"/>
  <c r="AA5" i="8"/>
  <c r="AA16" i="8"/>
  <c r="AA21" i="8"/>
  <c r="AA15" i="8"/>
  <c r="AA44" i="8"/>
  <c r="AQ111" i="8"/>
  <c r="AQ116" i="8"/>
  <c r="AQ100" i="8"/>
  <c r="AQ105" i="8"/>
  <c r="AQ110" i="8"/>
  <c r="AQ115" i="8"/>
  <c r="AQ104" i="8"/>
  <c r="AQ114" i="8"/>
  <c r="AQ112" i="8"/>
  <c r="AQ91" i="8"/>
  <c r="AQ75" i="8"/>
  <c r="AQ101" i="8"/>
  <c r="AQ96" i="8"/>
  <c r="AQ80" i="8"/>
  <c r="AQ108" i="8"/>
  <c r="AQ85" i="8"/>
  <c r="AQ69" i="8"/>
  <c r="AQ113" i="8"/>
  <c r="AQ90" i="8"/>
  <c r="AQ74" i="8"/>
  <c r="AQ95" i="8"/>
  <c r="AQ79" i="8"/>
  <c r="AQ84" i="8"/>
  <c r="AQ68" i="8"/>
  <c r="AQ103" i="8"/>
  <c r="AQ89" i="8"/>
  <c r="AQ73" i="8"/>
  <c r="AQ106" i="8"/>
  <c r="AQ94" i="8"/>
  <c r="AQ78" i="8"/>
  <c r="AQ109" i="8"/>
  <c r="AQ99" i="8"/>
  <c r="AQ83" i="8"/>
  <c r="AQ67" i="8"/>
  <c r="AQ88" i="8"/>
  <c r="AQ72" i="8"/>
  <c r="AQ93" i="8"/>
  <c r="AQ77" i="8"/>
  <c r="AQ98" i="8"/>
  <c r="AQ82" i="8"/>
  <c r="AQ66" i="8"/>
  <c r="AQ107" i="8"/>
  <c r="AQ92" i="8"/>
  <c r="AQ76" i="8"/>
  <c r="AQ102" i="8"/>
  <c r="AQ86" i="8"/>
  <c r="AQ70" i="8"/>
  <c r="AQ64" i="8"/>
  <c r="AQ48" i="8"/>
  <c r="AQ32" i="8"/>
  <c r="AQ71" i="8"/>
  <c r="AQ53" i="8"/>
  <c r="AQ37" i="8"/>
  <c r="AQ81" i="8"/>
  <c r="AQ65" i="8"/>
  <c r="AQ58" i="8"/>
  <c r="AQ42" i="8"/>
  <c r="AQ26" i="8"/>
  <c r="AQ63" i="8"/>
  <c r="AQ47" i="8"/>
  <c r="AQ31" i="8"/>
  <c r="AQ52" i="8"/>
  <c r="AQ36" i="8"/>
  <c r="AQ57" i="8"/>
  <c r="AQ41" i="8"/>
  <c r="AQ25" i="8"/>
  <c r="AQ62" i="8"/>
  <c r="AQ46" i="8"/>
  <c r="AQ30" i="8"/>
  <c r="AQ51" i="8"/>
  <c r="AQ35" i="8"/>
  <c r="AQ56" i="8"/>
  <c r="AQ40" i="8"/>
  <c r="AQ24" i="8"/>
  <c r="AQ61" i="8"/>
  <c r="AQ45" i="8"/>
  <c r="AQ29" i="8"/>
  <c r="AQ50" i="8"/>
  <c r="AQ49" i="8"/>
  <c r="AQ33" i="8"/>
  <c r="AQ59" i="8"/>
  <c r="AQ43" i="8"/>
  <c r="AQ9" i="8"/>
  <c r="AQ14" i="8"/>
  <c r="AQ60" i="8"/>
  <c r="AQ19" i="8"/>
  <c r="AQ3" i="8"/>
  <c r="AQ87" i="8"/>
  <c r="AQ27" i="8"/>
  <c r="AQ8" i="8"/>
  <c r="AQ54" i="8"/>
  <c r="AQ34" i="8"/>
  <c r="AQ28" i="8"/>
  <c r="AQ13" i="8"/>
  <c r="AQ18" i="8"/>
  <c r="AQ2" i="8"/>
  <c r="AQ23" i="8"/>
  <c r="AQ7" i="8"/>
  <c r="AQ12" i="8"/>
  <c r="AQ17" i="8"/>
  <c r="AQ97" i="8"/>
  <c r="AQ22" i="8"/>
  <c r="AQ6" i="8"/>
  <c r="AQ11" i="8"/>
  <c r="AQ55" i="8"/>
  <c r="AQ38" i="8"/>
  <c r="AQ10" i="8"/>
  <c r="AQ39" i="8"/>
  <c r="AQ20" i="8"/>
  <c r="AQ4" i="8"/>
  <c r="AQ21" i="8"/>
  <c r="AQ15" i="8"/>
  <c r="AQ16" i="8"/>
  <c r="AQ44" i="8"/>
  <c r="AQ5" i="8"/>
  <c r="BG111" i="8"/>
  <c r="BG116" i="8"/>
  <c r="BG100" i="8"/>
  <c r="BG105" i="8"/>
  <c r="BG110" i="8"/>
  <c r="BG115" i="8"/>
  <c r="BG104" i="8"/>
  <c r="BG114" i="8"/>
  <c r="BG112" i="8"/>
  <c r="BG109" i="8"/>
  <c r="BG91" i="8"/>
  <c r="BG75" i="8"/>
  <c r="BG96" i="8"/>
  <c r="BG80" i="8"/>
  <c r="BG85" i="8"/>
  <c r="BG69" i="8"/>
  <c r="BG90" i="8"/>
  <c r="BG74" i="8"/>
  <c r="BG95" i="8"/>
  <c r="BG79" i="8"/>
  <c r="BG107" i="8"/>
  <c r="BG102" i="8"/>
  <c r="BG101" i="8"/>
  <c r="BG84" i="8"/>
  <c r="BG68" i="8"/>
  <c r="BG89" i="8"/>
  <c r="BG73" i="8"/>
  <c r="BG94" i="8"/>
  <c r="BG78" i="8"/>
  <c r="BG99" i="8"/>
  <c r="BG83" i="8"/>
  <c r="BG67" i="8"/>
  <c r="BG88" i="8"/>
  <c r="BG72" i="8"/>
  <c r="BG108" i="8"/>
  <c r="BG93" i="8"/>
  <c r="BG77" i="8"/>
  <c r="BG98" i="8"/>
  <c r="BG82" i="8"/>
  <c r="BG66" i="8"/>
  <c r="BG92" i="8"/>
  <c r="BG76" i="8"/>
  <c r="BG106" i="8"/>
  <c r="BG86" i="8"/>
  <c r="BG70" i="8"/>
  <c r="BG81" i="8"/>
  <c r="BG64" i="8"/>
  <c r="BG48" i="8"/>
  <c r="BG32" i="8"/>
  <c r="BG53" i="8"/>
  <c r="BG37" i="8"/>
  <c r="BG58" i="8"/>
  <c r="BG42" i="8"/>
  <c r="BG26" i="8"/>
  <c r="BG103" i="8"/>
  <c r="BG63" i="8"/>
  <c r="BG47" i="8"/>
  <c r="BG31" i="8"/>
  <c r="BG52" i="8"/>
  <c r="BG36" i="8"/>
  <c r="BG57" i="8"/>
  <c r="BG41" i="8"/>
  <c r="BG25" i="8"/>
  <c r="BG62" i="8"/>
  <c r="BG46" i="8"/>
  <c r="BG30" i="8"/>
  <c r="BG51" i="8"/>
  <c r="BG35" i="8"/>
  <c r="BG56" i="8"/>
  <c r="BG40" i="8"/>
  <c r="BG24" i="8"/>
  <c r="BG113" i="8"/>
  <c r="BG87" i="8"/>
  <c r="BG65" i="8"/>
  <c r="BG61" i="8"/>
  <c r="BG45" i="8"/>
  <c r="BG29" i="8"/>
  <c r="BG97" i="8"/>
  <c r="BG50" i="8"/>
  <c r="BG49" i="8"/>
  <c r="BG33" i="8"/>
  <c r="BG71" i="8"/>
  <c r="BG59" i="8"/>
  <c r="BG43" i="8"/>
  <c r="BG9" i="8"/>
  <c r="BG54" i="8"/>
  <c r="BG14" i="8"/>
  <c r="BG19" i="8"/>
  <c r="BG3" i="8"/>
  <c r="BG8" i="8"/>
  <c r="BG13" i="8"/>
  <c r="BG18" i="8"/>
  <c r="BG2" i="8"/>
  <c r="BG23" i="8"/>
  <c r="BG7" i="8"/>
  <c r="BG12" i="8"/>
  <c r="BG44" i="8"/>
  <c r="BG17" i="8"/>
  <c r="BG38" i="8"/>
  <c r="BG22" i="8"/>
  <c r="BG6" i="8"/>
  <c r="BG55" i="8"/>
  <c r="BG11" i="8"/>
  <c r="BG10" i="8"/>
  <c r="BG60" i="8"/>
  <c r="BG34" i="8"/>
  <c r="BG20" i="8"/>
  <c r="BG4" i="8"/>
  <c r="BG21" i="8"/>
  <c r="BG15" i="8"/>
  <c r="BG39" i="8"/>
  <c r="BG27" i="8"/>
  <c r="BG5" i="8"/>
  <c r="BG28" i="8"/>
  <c r="BG16" i="8"/>
  <c r="BW111" i="8"/>
  <c r="BW116" i="8"/>
  <c r="BW100" i="8"/>
  <c r="BW105" i="8"/>
  <c r="BW110" i="8"/>
  <c r="BW115" i="8"/>
  <c r="BW104" i="8"/>
  <c r="BW114" i="8"/>
  <c r="BW112" i="8"/>
  <c r="BW91" i="8"/>
  <c r="BW75" i="8"/>
  <c r="BW96" i="8"/>
  <c r="BW80" i="8"/>
  <c r="BW108" i="8"/>
  <c r="BW103" i="8"/>
  <c r="BW85" i="8"/>
  <c r="BW69" i="8"/>
  <c r="BW90" i="8"/>
  <c r="BW74" i="8"/>
  <c r="BW95" i="8"/>
  <c r="BW79" i="8"/>
  <c r="BW113" i="8"/>
  <c r="BW84" i="8"/>
  <c r="BW68" i="8"/>
  <c r="BW89" i="8"/>
  <c r="BW73" i="8"/>
  <c r="BW106" i="8"/>
  <c r="BW94" i="8"/>
  <c r="BW78" i="8"/>
  <c r="BW109" i="8"/>
  <c r="BW99" i="8"/>
  <c r="BW83" i="8"/>
  <c r="BW67" i="8"/>
  <c r="BW101" i="8"/>
  <c r="BW88" i="8"/>
  <c r="BW72" i="8"/>
  <c r="BW93" i="8"/>
  <c r="BW77" i="8"/>
  <c r="BW102" i="8"/>
  <c r="BW98" i="8"/>
  <c r="BW82" i="8"/>
  <c r="BW66" i="8"/>
  <c r="BW107" i="8"/>
  <c r="BW92" i="8"/>
  <c r="BW76" i="8"/>
  <c r="BW86" i="8"/>
  <c r="BW70" i="8"/>
  <c r="BW64" i="8"/>
  <c r="BW48" i="8"/>
  <c r="BW32" i="8"/>
  <c r="BW53" i="8"/>
  <c r="BW37" i="8"/>
  <c r="BW58" i="8"/>
  <c r="BW42" i="8"/>
  <c r="BW26" i="8"/>
  <c r="BW63" i="8"/>
  <c r="BW47" i="8"/>
  <c r="BW31" i="8"/>
  <c r="BW65" i="8"/>
  <c r="BW52" i="8"/>
  <c r="BW36" i="8"/>
  <c r="BW57" i="8"/>
  <c r="BW41" i="8"/>
  <c r="BW25" i="8"/>
  <c r="BW62" i="8"/>
  <c r="BW46" i="8"/>
  <c r="BW30" i="8"/>
  <c r="BW87" i="8"/>
  <c r="BW51" i="8"/>
  <c r="BW35" i="8"/>
  <c r="BW97" i="8"/>
  <c r="BW56" i="8"/>
  <c r="BW40" i="8"/>
  <c r="BW24" i="8"/>
  <c r="BW61" i="8"/>
  <c r="BW45" i="8"/>
  <c r="BW29" i="8"/>
  <c r="BW50" i="8"/>
  <c r="BW71" i="8"/>
  <c r="BW49" i="8"/>
  <c r="BW33" i="8"/>
  <c r="BW59" i="8"/>
  <c r="BW43" i="8"/>
  <c r="BW9" i="8"/>
  <c r="BW14" i="8"/>
  <c r="BW19" i="8"/>
  <c r="BW3" i="8"/>
  <c r="BW8" i="8"/>
  <c r="BW81" i="8"/>
  <c r="BW13" i="8"/>
  <c r="BW44" i="8"/>
  <c r="BW38" i="8"/>
  <c r="BW27" i="8"/>
  <c r="BW18" i="8"/>
  <c r="BW2" i="8"/>
  <c r="BW23" i="8"/>
  <c r="BW7" i="8"/>
  <c r="BW55" i="8"/>
  <c r="BW39" i="8"/>
  <c r="BW12" i="8"/>
  <c r="BW28" i="8"/>
  <c r="BW17" i="8"/>
  <c r="BW22" i="8"/>
  <c r="BW6" i="8"/>
  <c r="BW34" i="8"/>
  <c r="BW11" i="8"/>
  <c r="BW10" i="8"/>
  <c r="BW20" i="8"/>
  <c r="BW4" i="8"/>
  <c r="BW15" i="8"/>
  <c r="BW54" i="8"/>
  <c r="BW5" i="8"/>
  <c r="BW16" i="8"/>
  <c r="BW60" i="8"/>
  <c r="BW21" i="8"/>
  <c r="CM111" i="8"/>
  <c r="CM116" i="8"/>
  <c r="CM100" i="8"/>
  <c r="CM105" i="8"/>
  <c r="CM110" i="8"/>
  <c r="CM115" i="8"/>
  <c r="CM104" i="8"/>
  <c r="CM114" i="8"/>
  <c r="CM112" i="8"/>
  <c r="CM109" i="8"/>
  <c r="CM91" i="8"/>
  <c r="CM75" i="8"/>
  <c r="CM102" i="8"/>
  <c r="CM96" i="8"/>
  <c r="CM80" i="8"/>
  <c r="CM85" i="8"/>
  <c r="CM69" i="8"/>
  <c r="CM90" i="8"/>
  <c r="CM74" i="8"/>
  <c r="CM95" i="8"/>
  <c r="CM79" i="8"/>
  <c r="CM107" i="8"/>
  <c r="CM84" i="8"/>
  <c r="CM68" i="8"/>
  <c r="CM89" i="8"/>
  <c r="CM73" i="8"/>
  <c r="CM94" i="8"/>
  <c r="CM78" i="8"/>
  <c r="CM103" i="8"/>
  <c r="CM83" i="8"/>
  <c r="CM67" i="8"/>
  <c r="CM99" i="8"/>
  <c r="CM88" i="8"/>
  <c r="CM72" i="8"/>
  <c r="CM108" i="8"/>
  <c r="CM93" i="8"/>
  <c r="CM77" i="8"/>
  <c r="CM98" i="8"/>
  <c r="CM82" i="8"/>
  <c r="CM66" i="8"/>
  <c r="CM101" i="8"/>
  <c r="CM92" i="8"/>
  <c r="CM76" i="8"/>
  <c r="CM113" i="8"/>
  <c r="CM106" i="8"/>
  <c r="CM86" i="8"/>
  <c r="CM70" i="8"/>
  <c r="CM65" i="8"/>
  <c r="CM64" i="8"/>
  <c r="CM48" i="8"/>
  <c r="CM32" i="8"/>
  <c r="CM53" i="8"/>
  <c r="CM37" i="8"/>
  <c r="CM58" i="8"/>
  <c r="CM42" i="8"/>
  <c r="CM26" i="8"/>
  <c r="CM63" i="8"/>
  <c r="CM47" i="8"/>
  <c r="CM31" i="8"/>
  <c r="CM52" i="8"/>
  <c r="CM36" i="8"/>
  <c r="CM87" i="8"/>
  <c r="CM57" i="8"/>
  <c r="CM41" i="8"/>
  <c r="CM25" i="8"/>
  <c r="CM97" i="8"/>
  <c r="CM62" i="8"/>
  <c r="CM46" i="8"/>
  <c r="CM30" i="8"/>
  <c r="CM51" i="8"/>
  <c r="CM35" i="8"/>
  <c r="CM56" i="8"/>
  <c r="CM40" i="8"/>
  <c r="CM24" i="8"/>
  <c r="CM61" i="8"/>
  <c r="CM45" i="8"/>
  <c r="CM29" i="8"/>
  <c r="CM50" i="8"/>
  <c r="CM49" i="8"/>
  <c r="CM33" i="8"/>
  <c r="CM59" i="8"/>
  <c r="CM43" i="8"/>
  <c r="CM9" i="8"/>
  <c r="CM38" i="8"/>
  <c r="CM14" i="8"/>
  <c r="CM44" i="8"/>
  <c r="CM28" i="8"/>
  <c r="CM19" i="8"/>
  <c r="CM3" i="8"/>
  <c r="CM81" i="8"/>
  <c r="CM39" i="8"/>
  <c r="CM8" i="8"/>
  <c r="CM55" i="8"/>
  <c r="CM13" i="8"/>
  <c r="CM34" i="8"/>
  <c r="CM18" i="8"/>
  <c r="CM2" i="8"/>
  <c r="CM23" i="8"/>
  <c r="CM7" i="8"/>
  <c r="CM12" i="8"/>
  <c r="CM17" i="8"/>
  <c r="CM60" i="8"/>
  <c r="CM22" i="8"/>
  <c r="CM6" i="8"/>
  <c r="CM11" i="8"/>
  <c r="CM71" i="8"/>
  <c r="CM10" i="8"/>
  <c r="CM20" i="8"/>
  <c r="CM4" i="8"/>
  <c r="CM54" i="8"/>
  <c r="CM5" i="8"/>
  <c r="CM27" i="8"/>
  <c r="CM16" i="8"/>
  <c r="CM21" i="8"/>
  <c r="CM15" i="8"/>
  <c r="DC111" i="8"/>
  <c r="DC116" i="8"/>
  <c r="DC100" i="8"/>
  <c r="DC105" i="8"/>
  <c r="DC110" i="8"/>
  <c r="DC115" i="8"/>
  <c r="DC104" i="8"/>
  <c r="DC114" i="8"/>
  <c r="DC112" i="8"/>
  <c r="DC91" i="8"/>
  <c r="DC75" i="8"/>
  <c r="DC101" i="8"/>
  <c r="DC96" i="8"/>
  <c r="DC80" i="8"/>
  <c r="DC108" i="8"/>
  <c r="DC85" i="8"/>
  <c r="DC69" i="8"/>
  <c r="DC90" i="8"/>
  <c r="DC74" i="8"/>
  <c r="DC95" i="8"/>
  <c r="DC79" i="8"/>
  <c r="DC84" i="8"/>
  <c r="DC68" i="8"/>
  <c r="DC89" i="8"/>
  <c r="DC73" i="8"/>
  <c r="DC106" i="8"/>
  <c r="DC102" i="8"/>
  <c r="DC94" i="8"/>
  <c r="DC78" i="8"/>
  <c r="DC109" i="8"/>
  <c r="DC83" i="8"/>
  <c r="DC67" i="8"/>
  <c r="DC113" i="8"/>
  <c r="DC88" i="8"/>
  <c r="DC72" i="8"/>
  <c r="DC93" i="8"/>
  <c r="DC77" i="8"/>
  <c r="DC98" i="8"/>
  <c r="DC82" i="8"/>
  <c r="DC66" i="8"/>
  <c r="DC107" i="8"/>
  <c r="DC99" i="8"/>
  <c r="DC92" i="8"/>
  <c r="DC76" i="8"/>
  <c r="DC86" i="8"/>
  <c r="DC70" i="8"/>
  <c r="DC103" i="8"/>
  <c r="DC64" i="8"/>
  <c r="DC48" i="8"/>
  <c r="DC32" i="8"/>
  <c r="DC53" i="8"/>
  <c r="DC37" i="8"/>
  <c r="DC58" i="8"/>
  <c r="DC42" i="8"/>
  <c r="DC26" i="8"/>
  <c r="DC87" i="8"/>
  <c r="DC63" i="8"/>
  <c r="DC47" i="8"/>
  <c r="DC31" i="8"/>
  <c r="DC97" i="8"/>
  <c r="DC52" i="8"/>
  <c r="DC36" i="8"/>
  <c r="DC57" i="8"/>
  <c r="DC41" i="8"/>
  <c r="DC25" i="8"/>
  <c r="DC62" i="8"/>
  <c r="DC46" i="8"/>
  <c r="DC30" i="8"/>
  <c r="DC51" i="8"/>
  <c r="DC35" i="8"/>
  <c r="DC56" i="8"/>
  <c r="DC40" i="8"/>
  <c r="DC24" i="8"/>
  <c r="DC71" i="8"/>
  <c r="DC61" i="8"/>
  <c r="DC45" i="8"/>
  <c r="DC29" i="8"/>
  <c r="DC81" i="8"/>
  <c r="DC50" i="8"/>
  <c r="DC49" i="8"/>
  <c r="DC33" i="8"/>
  <c r="DC59" i="8"/>
  <c r="DC43" i="8"/>
  <c r="DC34" i="8"/>
  <c r="DC9" i="8"/>
  <c r="DC55" i="8"/>
  <c r="DC14" i="8"/>
  <c r="DC19" i="8"/>
  <c r="DC3" i="8"/>
  <c r="DC65" i="8"/>
  <c r="DC8" i="8"/>
  <c r="DC13" i="8"/>
  <c r="DC18" i="8"/>
  <c r="DC2" i="8"/>
  <c r="DC60" i="8"/>
  <c r="DC23" i="8"/>
  <c r="DC7" i="8"/>
  <c r="DC12" i="8"/>
  <c r="DC54" i="8"/>
  <c r="DC27" i="8"/>
  <c r="DC17" i="8"/>
  <c r="DC22" i="8"/>
  <c r="DC6" i="8"/>
  <c r="DC11" i="8"/>
  <c r="DC38" i="8"/>
  <c r="DC10" i="8"/>
  <c r="DC44" i="8"/>
  <c r="DC39" i="8"/>
  <c r="DC20" i="8"/>
  <c r="DC4" i="8"/>
  <c r="DC5" i="8"/>
  <c r="DC16" i="8"/>
  <c r="DC21" i="8"/>
  <c r="DC15" i="8"/>
  <c r="DC28" i="8"/>
  <c r="DZ5" i="7"/>
  <c r="L116" i="8"/>
  <c r="L105" i="8"/>
  <c r="L110" i="8"/>
  <c r="L115" i="8"/>
  <c r="L104" i="8"/>
  <c r="L109" i="8"/>
  <c r="L103" i="8"/>
  <c r="L96" i="8"/>
  <c r="L80" i="8"/>
  <c r="L114" i="8"/>
  <c r="L108" i="8"/>
  <c r="L85" i="8"/>
  <c r="L69" i="8"/>
  <c r="L113" i="8"/>
  <c r="L102" i="8"/>
  <c r="L90" i="8"/>
  <c r="L74" i="8"/>
  <c r="L95" i="8"/>
  <c r="L79" i="8"/>
  <c r="L84" i="8"/>
  <c r="L68" i="8"/>
  <c r="L89" i="8"/>
  <c r="L73" i="8"/>
  <c r="L106" i="8"/>
  <c r="L94" i="8"/>
  <c r="L78" i="8"/>
  <c r="L111" i="8"/>
  <c r="L99" i="8"/>
  <c r="L83" i="8"/>
  <c r="L101" i="8"/>
  <c r="L88" i="8"/>
  <c r="L72" i="8"/>
  <c r="L93" i="8"/>
  <c r="L77" i="8"/>
  <c r="L98" i="8"/>
  <c r="L82" i="8"/>
  <c r="L87" i="8"/>
  <c r="L71" i="8"/>
  <c r="L112" i="8"/>
  <c r="L97" i="8"/>
  <c r="L81" i="8"/>
  <c r="L100" i="8"/>
  <c r="L91" i="8"/>
  <c r="L75" i="8"/>
  <c r="L53" i="8"/>
  <c r="L37" i="8"/>
  <c r="L58" i="8"/>
  <c r="L42" i="8"/>
  <c r="L63" i="8"/>
  <c r="L47" i="8"/>
  <c r="L31" i="8"/>
  <c r="L52" i="8"/>
  <c r="L36" i="8"/>
  <c r="L70" i="8"/>
  <c r="L57" i="8"/>
  <c r="L41" i="8"/>
  <c r="L25" i="8"/>
  <c r="L62" i="8"/>
  <c r="L46" i="8"/>
  <c r="L30" i="8"/>
  <c r="L66" i="8"/>
  <c r="L51" i="8"/>
  <c r="L35" i="8"/>
  <c r="L107" i="8"/>
  <c r="L92" i="8"/>
  <c r="L56" i="8"/>
  <c r="L40" i="8"/>
  <c r="L61" i="8"/>
  <c r="L45" i="8"/>
  <c r="L29" i="8"/>
  <c r="L67" i="8"/>
  <c r="L50" i="8"/>
  <c r="L34" i="8"/>
  <c r="L55" i="8"/>
  <c r="L39" i="8"/>
  <c r="L76" i="8"/>
  <c r="L54" i="8"/>
  <c r="L38" i="8"/>
  <c r="L64" i="8"/>
  <c r="L48" i="8"/>
  <c r="L44" i="8"/>
  <c r="L27" i="8"/>
  <c r="L14" i="8"/>
  <c r="L19" i="8"/>
  <c r="L3" i="8"/>
  <c r="L24" i="8"/>
  <c r="L8" i="8"/>
  <c r="L33" i="8"/>
  <c r="L26" i="8"/>
  <c r="L13" i="8"/>
  <c r="L18" i="8"/>
  <c r="L2" i="8"/>
  <c r="L49" i="8"/>
  <c r="L23" i="8"/>
  <c r="L7" i="8"/>
  <c r="L12" i="8"/>
  <c r="L60" i="8"/>
  <c r="L43" i="8"/>
  <c r="L17" i="8"/>
  <c r="L86" i="8"/>
  <c r="L32" i="8"/>
  <c r="L22" i="8"/>
  <c r="L6" i="8"/>
  <c r="L11" i="8"/>
  <c r="L16" i="8"/>
  <c r="L15" i="8"/>
  <c r="L28" i="8"/>
  <c r="L9" i="8"/>
  <c r="L20" i="8"/>
  <c r="L5" i="8"/>
  <c r="L59" i="8"/>
  <c r="L10" i="8"/>
  <c r="L21" i="8"/>
  <c r="L4" i="8"/>
  <c r="L65" i="8"/>
  <c r="O137" i="6"/>
  <c r="AB116" i="8"/>
  <c r="AB105" i="8"/>
  <c r="AB110" i="8"/>
  <c r="AB115" i="8"/>
  <c r="AB104" i="8"/>
  <c r="AB109" i="8"/>
  <c r="AB103" i="8"/>
  <c r="AB96" i="8"/>
  <c r="AB80" i="8"/>
  <c r="AB85" i="8"/>
  <c r="AB69" i="8"/>
  <c r="AB90" i="8"/>
  <c r="AB74" i="8"/>
  <c r="AB100" i="8"/>
  <c r="AB95" i="8"/>
  <c r="AB79" i="8"/>
  <c r="AB107" i="8"/>
  <c r="AB84" i="8"/>
  <c r="AB68" i="8"/>
  <c r="AB112" i="8"/>
  <c r="AB89" i="8"/>
  <c r="AB73" i="8"/>
  <c r="AB94" i="8"/>
  <c r="AB78" i="8"/>
  <c r="AB99" i="8"/>
  <c r="AB83" i="8"/>
  <c r="AB102" i="8"/>
  <c r="AB88" i="8"/>
  <c r="AB72" i="8"/>
  <c r="AB108" i="8"/>
  <c r="AB93" i="8"/>
  <c r="AB77" i="8"/>
  <c r="AB113" i="8"/>
  <c r="AB98" i="8"/>
  <c r="AB82" i="8"/>
  <c r="AB114" i="8"/>
  <c r="AB87" i="8"/>
  <c r="AB71" i="8"/>
  <c r="AB97" i="8"/>
  <c r="AB81" i="8"/>
  <c r="AB111" i="8"/>
  <c r="AB91" i="8"/>
  <c r="AB75" i="8"/>
  <c r="AB53" i="8"/>
  <c r="AB37" i="8"/>
  <c r="AB58" i="8"/>
  <c r="AB42" i="8"/>
  <c r="AB70" i="8"/>
  <c r="AB66" i="8"/>
  <c r="AB63" i="8"/>
  <c r="AB47" i="8"/>
  <c r="AB31" i="8"/>
  <c r="AB52" i="8"/>
  <c r="AB36" i="8"/>
  <c r="AB57" i="8"/>
  <c r="AB41" i="8"/>
  <c r="AB25" i="8"/>
  <c r="AB92" i="8"/>
  <c r="AB67" i="8"/>
  <c r="AB62" i="8"/>
  <c r="AB46" i="8"/>
  <c r="AB30" i="8"/>
  <c r="AB51" i="8"/>
  <c r="AB35" i="8"/>
  <c r="AB56" i="8"/>
  <c r="AB40" i="8"/>
  <c r="AB61" i="8"/>
  <c r="AB45" i="8"/>
  <c r="AB29" i="8"/>
  <c r="AB101" i="8"/>
  <c r="AB50" i="8"/>
  <c r="AB34" i="8"/>
  <c r="AB55" i="8"/>
  <c r="AB39" i="8"/>
  <c r="AB54" i="8"/>
  <c r="AB38" i="8"/>
  <c r="AB64" i="8"/>
  <c r="AB48" i="8"/>
  <c r="AB14" i="8"/>
  <c r="AB76" i="8"/>
  <c r="AB19" i="8"/>
  <c r="AB3" i="8"/>
  <c r="AB49" i="8"/>
  <c r="AB8" i="8"/>
  <c r="AB32" i="8"/>
  <c r="AB13" i="8"/>
  <c r="AB60" i="8"/>
  <c r="AB43" i="8"/>
  <c r="AB18" i="8"/>
  <c r="AB2" i="8"/>
  <c r="AB24" i="8"/>
  <c r="AB23" i="8"/>
  <c r="AB7" i="8"/>
  <c r="AB12" i="8"/>
  <c r="AB86" i="8"/>
  <c r="AB17" i="8"/>
  <c r="AB106" i="8"/>
  <c r="AB22" i="8"/>
  <c r="AB6" i="8"/>
  <c r="AB65" i="8"/>
  <c r="AB28" i="8"/>
  <c r="AB27" i="8"/>
  <c r="AB11" i="8"/>
  <c r="AB16" i="8"/>
  <c r="AB44" i="8"/>
  <c r="AB15" i="8"/>
  <c r="AB9" i="8"/>
  <c r="AB59" i="8"/>
  <c r="AB26" i="8"/>
  <c r="AB10" i="8"/>
  <c r="AB21" i="8"/>
  <c r="AB4" i="8"/>
  <c r="AB33" i="8"/>
  <c r="AB5" i="8"/>
  <c r="AB20" i="8"/>
  <c r="AE137" i="6"/>
  <c r="AR116" i="8"/>
  <c r="AR105" i="8"/>
  <c r="AR110" i="8"/>
  <c r="AR115" i="8"/>
  <c r="AR104" i="8"/>
  <c r="AR109" i="8"/>
  <c r="AR103" i="8"/>
  <c r="AR113" i="8"/>
  <c r="AR101" i="8"/>
  <c r="AR96" i="8"/>
  <c r="AR80" i="8"/>
  <c r="AR108" i="8"/>
  <c r="AR85" i="8"/>
  <c r="AR69" i="8"/>
  <c r="AR90" i="8"/>
  <c r="AR74" i="8"/>
  <c r="AR95" i="8"/>
  <c r="AR79" i="8"/>
  <c r="AR84" i="8"/>
  <c r="AR68" i="8"/>
  <c r="AR114" i="8"/>
  <c r="AR89" i="8"/>
  <c r="AR73" i="8"/>
  <c r="AR106" i="8"/>
  <c r="AR94" i="8"/>
  <c r="AR78" i="8"/>
  <c r="AR111" i="8"/>
  <c r="AR100" i="8"/>
  <c r="AR99" i="8"/>
  <c r="AR83" i="8"/>
  <c r="AR88" i="8"/>
  <c r="AR72" i="8"/>
  <c r="AR93" i="8"/>
  <c r="AR77" i="8"/>
  <c r="AR98" i="8"/>
  <c r="AR82" i="8"/>
  <c r="AR87" i="8"/>
  <c r="AR71" i="8"/>
  <c r="AR112" i="8"/>
  <c r="AR97" i="8"/>
  <c r="AR81" i="8"/>
  <c r="AR65" i="8"/>
  <c r="AR91" i="8"/>
  <c r="AR75" i="8"/>
  <c r="AR70" i="8"/>
  <c r="AR53" i="8"/>
  <c r="AR37" i="8"/>
  <c r="AR67" i="8"/>
  <c r="AR58" i="8"/>
  <c r="AR42" i="8"/>
  <c r="AR63" i="8"/>
  <c r="AR47" i="8"/>
  <c r="AR31" i="8"/>
  <c r="AR92" i="8"/>
  <c r="AR52" i="8"/>
  <c r="AR36" i="8"/>
  <c r="AR57" i="8"/>
  <c r="AR41" i="8"/>
  <c r="AR25" i="8"/>
  <c r="AR107" i="8"/>
  <c r="AR62" i="8"/>
  <c r="AR46" i="8"/>
  <c r="AR30" i="8"/>
  <c r="AR51" i="8"/>
  <c r="AR35" i="8"/>
  <c r="AR56" i="8"/>
  <c r="AR40" i="8"/>
  <c r="AR61" i="8"/>
  <c r="AR45" i="8"/>
  <c r="AR29" i="8"/>
  <c r="AR76" i="8"/>
  <c r="AR50" i="8"/>
  <c r="AR34" i="8"/>
  <c r="AR86" i="8"/>
  <c r="AR55" i="8"/>
  <c r="AR39" i="8"/>
  <c r="AR54" i="8"/>
  <c r="AR38" i="8"/>
  <c r="AR64" i="8"/>
  <c r="AR48" i="8"/>
  <c r="AR14" i="8"/>
  <c r="AR66" i="8"/>
  <c r="AR60" i="8"/>
  <c r="AR43" i="8"/>
  <c r="AR19" i="8"/>
  <c r="AR3" i="8"/>
  <c r="AR27" i="8"/>
  <c r="AR8" i="8"/>
  <c r="AR28" i="8"/>
  <c r="AR13" i="8"/>
  <c r="AR18" i="8"/>
  <c r="AR2" i="8"/>
  <c r="AR26" i="8"/>
  <c r="AR23" i="8"/>
  <c r="AR7" i="8"/>
  <c r="AR12" i="8"/>
  <c r="AR17" i="8"/>
  <c r="AR59" i="8"/>
  <c r="AR22" i="8"/>
  <c r="AR6" i="8"/>
  <c r="AR33" i="8"/>
  <c r="AR11" i="8"/>
  <c r="AR44" i="8"/>
  <c r="AR16" i="8"/>
  <c r="AR15" i="8"/>
  <c r="AR49" i="8"/>
  <c r="AR9" i="8"/>
  <c r="AR32" i="8"/>
  <c r="AR10" i="8"/>
  <c r="AR21" i="8"/>
  <c r="AR4" i="8"/>
  <c r="AR24" i="8"/>
  <c r="AR102" i="8"/>
  <c r="AR20" i="8"/>
  <c r="AR5" i="8"/>
  <c r="AU137" i="6"/>
  <c r="BH116" i="8"/>
  <c r="BH105" i="8"/>
  <c r="BH110" i="8"/>
  <c r="BH115" i="8"/>
  <c r="BH104" i="8"/>
  <c r="BH109" i="8"/>
  <c r="BH103" i="8"/>
  <c r="BH113" i="8"/>
  <c r="BH114" i="8"/>
  <c r="BH96" i="8"/>
  <c r="BH80" i="8"/>
  <c r="BH85" i="8"/>
  <c r="BH69" i="8"/>
  <c r="BH90" i="8"/>
  <c r="BH74" i="8"/>
  <c r="BH95" i="8"/>
  <c r="BH79" i="8"/>
  <c r="BH107" i="8"/>
  <c r="BH102" i="8"/>
  <c r="BH101" i="8"/>
  <c r="BH84" i="8"/>
  <c r="BH68" i="8"/>
  <c r="BH112" i="8"/>
  <c r="BH89" i="8"/>
  <c r="BH73" i="8"/>
  <c r="BH94" i="8"/>
  <c r="BH78" i="8"/>
  <c r="BH99" i="8"/>
  <c r="BH83" i="8"/>
  <c r="BH88" i="8"/>
  <c r="BH72" i="8"/>
  <c r="BH108" i="8"/>
  <c r="BH93" i="8"/>
  <c r="BH77" i="8"/>
  <c r="BH98" i="8"/>
  <c r="BH82" i="8"/>
  <c r="BH100" i="8"/>
  <c r="BH87" i="8"/>
  <c r="BH71" i="8"/>
  <c r="BH97" i="8"/>
  <c r="BH81" i="8"/>
  <c r="BH65" i="8"/>
  <c r="BH111" i="8"/>
  <c r="BH91" i="8"/>
  <c r="BH75" i="8"/>
  <c r="BH53" i="8"/>
  <c r="BH37" i="8"/>
  <c r="BH92" i="8"/>
  <c r="BH58" i="8"/>
  <c r="BH42" i="8"/>
  <c r="BH63" i="8"/>
  <c r="BH47" i="8"/>
  <c r="BH31" i="8"/>
  <c r="BH52" i="8"/>
  <c r="BH36" i="8"/>
  <c r="BH57" i="8"/>
  <c r="BH41" i="8"/>
  <c r="BH25" i="8"/>
  <c r="BH62" i="8"/>
  <c r="BH46" i="8"/>
  <c r="BH30" i="8"/>
  <c r="BH51" i="8"/>
  <c r="BH35" i="8"/>
  <c r="BH76" i="8"/>
  <c r="BH56" i="8"/>
  <c r="BH40" i="8"/>
  <c r="BH86" i="8"/>
  <c r="BH61" i="8"/>
  <c r="BH45" i="8"/>
  <c r="BH29" i="8"/>
  <c r="BH50" i="8"/>
  <c r="BH34" i="8"/>
  <c r="BH66" i="8"/>
  <c r="BH55" i="8"/>
  <c r="BH39" i="8"/>
  <c r="BH67" i="8"/>
  <c r="BH54" i="8"/>
  <c r="BH38" i="8"/>
  <c r="BH64" i="8"/>
  <c r="BH48" i="8"/>
  <c r="BH14" i="8"/>
  <c r="BH19" i="8"/>
  <c r="BH3" i="8"/>
  <c r="BH70" i="8"/>
  <c r="BH8" i="8"/>
  <c r="BH24" i="8"/>
  <c r="BH13" i="8"/>
  <c r="BH33" i="8"/>
  <c r="BH18" i="8"/>
  <c r="BH2" i="8"/>
  <c r="BH59" i="8"/>
  <c r="BH23" i="8"/>
  <c r="BH7" i="8"/>
  <c r="BH12" i="8"/>
  <c r="BH106" i="8"/>
  <c r="BH44" i="8"/>
  <c r="BH17" i="8"/>
  <c r="BH22" i="8"/>
  <c r="BH6" i="8"/>
  <c r="BH32" i="8"/>
  <c r="BH11" i="8"/>
  <c r="BH16" i="8"/>
  <c r="BH28" i="8"/>
  <c r="BH15" i="8"/>
  <c r="BH9" i="8"/>
  <c r="BH21" i="8"/>
  <c r="BH4" i="8"/>
  <c r="BH26" i="8"/>
  <c r="BH43" i="8"/>
  <c r="BH27" i="8"/>
  <c r="BH20" i="8"/>
  <c r="BH49" i="8"/>
  <c r="BH5" i="8"/>
  <c r="BH10" i="8"/>
  <c r="BH60" i="8"/>
  <c r="BK137" i="6"/>
  <c r="BX116" i="8"/>
  <c r="BX105" i="8"/>
  <c r="BX110" i="8"/>
  <c r="BX115" i="8"/>
  <c r="BX104" i="8"/>
  <c r="BX109" i="8"/>
  <c r="BX103" i="8"/>
  <c r="BX113" i="8"/>
  <c r="BX96" i="8"/>
  <c r="BX80" i="8"/>
  <c r="BX108" i="8"/>
  <c r="BX85" i="8"/>
  <c r="BX69" i="8"/>
  <c r="BX90" i="8"/>
  <c r="BX74" i="8"/>
  <c r="BX95" i="8"/>
  <c r="BX79" i="8"/>
  <c r="BX84" i="8"/>
  <c r="BX68" i="8"/>
  <c r="BX89" i="8"/>
  <c r="BX73" i="8"/>
  <c r="BX106" i="8"/>
  <c r="BX94" i="8"/>
  <c r="BX78" i="8"/>
  <c r="BX111" i="8"/>
  <c r="BX99" i="8"/>
  <c r="BX83" i="8"/>
  <c r="BX101" i="8"/>
  <c r="BX88" i="8"/>
  <c r="BX72" i="8"/>
  <c r="BX93" i="8"/>
  <c r="BX77" i="8"/>
  <c r="BX102" i="8"/>
  <c r="BX98" i="8"/>
  <c r="BX82" i="8"/>
  <c r="BX87" i="8"/>
  <c r="BX71" i="8"/>
  <c r="BX112" i="8"/>
  <c r="BX97" i="8"/>
  <c r="BX81" i="8"/>
  <c r="BX65" i="8"/>
  <c r="BX100" i="8"/>
  <c r="BX91" i="8"/>
  <c r="BX75" i="8"/>
  <c r="BX53" i="8"/>
  <c r="BX37" i="8"/>
  <c r="BX58" i="8"/>
  <c r="BX42" i="8"/>
  <c r="BX63" i="8"/>
  <c r="BX47" i="8"/>
  <c r="BX31" i="8"/>
  <c r="BX114" i="8"/>
  <c r="BX107" i="8"/>
  <c r="BX52" i="8"/>
  <c r="BX36" i="8"/>
  <c r="BX57" i="8"/>
  <c r="BX41" i="8"/>
  <c r="BX25" i="8"/>
  <c r="BX76" i="8"/>
  <c r="BX62" i="8"/>
  <c r="BX46" i="8"/>
  <c r="BX30" i="8"/>
  <c r="BX86" i="8"/>
  <c r="BX66" i="8"/>
  <c r="BX51" i="8"/>
  <c r="BX35" i="8"/>
  <c r="BX56" i="8"/>
  <c r="BX40" i="8"/>
  <c r="BX61" i="8"/>
  <c r="BX45" i="8"/>
  <c r="BX29" i="8"/>
  <c r="BX67" i="8"/>
  <c r="BX50" i="8"/>
  <c r="BX34" i="8"/>
  <c r="BX55" i="8"/>
  <c r="BX39" i="8"/>
  <c r="BX54" i="8"/>
  <c r="BX38" i="8"/>
  <c r="BX92" i="8"/>
  <c r="BX64" i="8"/>
  <c r="BX48" i="8"/>
  <c r="BX14" i="8"/>
  <c r="BX70" i="8"/>
  <c r="BX19" i="8"/>
  <c r="BX3" i="8"/>
  <c r="BX59" i="8"/>
  <c r="BX8" i="8"/>
  <c r="BX13" i="8"/>
  <c r="BX44" i="8"/>
  <c r="BX32" i="8"/>
  <c r="BX27" i="8"/>
  <c r="BX18" i="8"/>
  <c r="BX2" i="8"/>
  <c r="BX23" i="8"/>
  <c r="BX7" i="8"/>
  <c r="BX12" i="8"/>
  <c r="BX28" i="8"/>
  <c r="BX26" i="8"/>
  <c r="BX17" i="8"/>
  <c r="BX22" i="8"/>
  <c r="BX6" i="8"/>
  <c r="BX49" i="8"/>
  <c r="BX11" i="8"/>
  <c r="BX16" i="8"/>
  <c r="BX15" i="8"/>
  <c r="BX33" i="8"/>
  <c r="BX9" i="8"/>
  <c r="BX43" i="8"/>
  <c r="BX24" i="8"/>
  <c r="BX20" i="8"/>
  <c r="BX5" i="8"/>
  <c r="BX60" i="8"/>
  <c r="BX10" i="8"/>
  <c r="BX21" i="8"/>
  <c r="BX4" i="8"/>
  <c r="CA137" i="6"/>
  <c r="CN116" i="8"/>
  <c r="CN105" i="8"/>
  <c r="CN110" i="8"/>
  <c r="CN115" i="8"/>
  <c r="CN99" i="8"/>
  <c r="CN104" i="8"/>
  <c r="CN109" i="8"/>
  <c r="CN103" i="8"/>
  <c r="CN113" i="8"/>
  <c r="CN102" i="8"/>
  <c r="CN96" i="8"/>
  <c r="CN80" i="8"/>
  <c r="CN85" i="8"/>
  <c r="CN69" i="8"/>
  <c r="CN90" i="8"/>
  <c r="CN74" i="8"/>
  <c r="CN100" i="8"/>
  <c r="CN95" i="8"/>
  <c r="CN79" i="8"/>
  <c r="CN107" i="8"/>
  <c r="CN84" i="8"/>
  <c r="CN68" i="8"/>
  <c r="CN112" i="8"/>
  <c r="CN89" i="8"/>
  <c r="CN73" i="8"/>
  <c r="CN94" i="8"/>
  <c r="CN78" i="8"/>
  <c r="CN83" i="8"/>
  <c r="CN114" i="8"/>
  <c r="CN88" i="8"/>
  <c r="CN72" i="8"/>
  <c r="CN108" i="8"/>
  <c r="CN93" i="8"/>
  <c r="CN77" i="8"/>
  <c r="CN98" i="8"/>
  <c r="CN82" i="8"/>
  <c r="CN87" i="8"/>
  <c r="CN71" i="8"/>
  <c r="CN97" i="8"/>
  <c r="CN81" i="8"/>
  <c r="CN65" i="8"/>
  <c r="CN111" i="8"/>
  <c r="CN91" i="8"/>
  <c r="CN75" i="8"/>
  <c r="CN53" i="8"/>
  <c r="CN37" i="8"/>
  <c r="CN58" i="8"/>
  <c r="CN42" i="8"/>
  <c r="CN66" i="8"/>
  <c r="CN63" i="8"/>
  <c r="CN47" i="8"/>
  <c r="CN31" i="8"/>
  <c r="CN101" i="8"/>
  <c r="CN76" i="8"/>
  <c r="CN52" i="8"/>
  <c r="CN36" i="8"/>
  <c r="CN86" i="8"/>
  <c r="CN57" i="8"/>
  <c r="CN41" i="8"/>
  <c r="CN25" i="8"/>
  <c r="CN67" i="8"/>
  <c r="CN62" i="8"/>
  <c r="CN46" i="8"/>
  <c r="CN30" i="8"/>
  <c r="CN51" i="8"/>
  <c r="CN35" i="8"/>
  <c r="CN56" i="8"/>
  <c r="CN40" i="8"/>
  <c r="CN61" i="8"/>
  <c r="CN45" i="8"/>
  <c r="CN29" i="8"/>
  <c r="CN50" i="8"/>
  <c r="CN34" i="8"/>
  <c r="CN106" i="8"/>
  <c r="CN70" i="8"/>
  <c r="CN55" i="8"/>
  <c r="CN39" i="8"/>
  <c r="CN92" i="8"/>
  <c r="CN54" i="8"/>
  <c r="CN38" i="8"/>
  <c r="CN64" i="8"/>
  <c r="CN48" i="8"/>
  <c r="CN26" i="8"/>
  <c r="CN14" i="8"/>
  <c r="CN44" i="8"/>
  <c r="CN28" i="8"/>
  <c r="CN19" i="8"/>
  <c r="CN3" i="8"/>
  <c r="CN8" i="8"/>
  <c r="CN24" i="8"/>
  <c r="CN13" i="8"/>
  <c r="CN18" i="8"/>
  <c r="CN2" i="8"/>
  <c r="CN23" i="8"/>
  <c r="CN7" i="8"/>
  <c r="CN49" i="8"/>
  <c r="CN12" i="8"/>
  <c r="CN17" i="8"/>
  <c r="CN60" i="8"/>
  <c r="CN43" i="8"/>
  <c r="CN22" i="8"/>
  <c r="CN6" i="8"/>
  <c r="CN11" i="8"/>
  <c r="CN33" i="8"/>
  <c r="CN16" i="8"/>
  <c r="CN27" i="8"/>
  <c r="CN15" i="8"/>
  <c r="CN59" i="8"/>
  <c r="CN32" i="8"/>
  <c r="CN9" i="8"/>
  <c r="CN20" i="8"/>
  <c r="CN5" i="8"/>
  <c r="CN10" i="8"/>
  <c r="CN21" i="8"/>
  <c r="CN4" i="8"/>
  <c r="CQ137" i="6"/>
  <c r="DD116" i="8"/>
  <c r="DD105" i="8"/>
  <c r="DD110" i="8"/>
  <c r="DD115" i="8"/>
  <c r="DD99" i="8"/>
  <c r="DD104" i="8"/>
  <c r="DD109" i="8"/>
  <c r="DD103" i="8"/>
  <c r="DD113" i="8"/>
  <c r="DD101" i="8"/>
  <c r="DD96" i="8"/>
  <c r="DD80" i="8"/>
  <c r="DD108" i="8"/>
  <c r="DD85" i="8"/>
  <c r="DD69" i="8"/>
  <c r="DD90" i="8"/>
  <c r="DD74" i="8"/>
  <c r="DD95" i="8"/>
  <c r="DD79" i="8"/>
  <c r="DD114" i="8"/>
  <c r="DD84" i="8"/>
  <c r="DD68" i="8"/>
  <c r="DD89" i="8"/>
  <c r="DD73" i="8"/>
  <c r="DD106" i="8"/>
  <c r="DD102" i="8"/>
  <c r="DD94" i="8"/>
  <c r="DD78" i="8"/>
  <c r="DD111" i="8"/>
  <c r="DD100" i="8"/>
  <c r="DD83" i="8"/>
  <c r="DD67" i="8"/>
  <c r="DD88" i="8"/>
  <c r="DD72" i="8"/>
  <c r="DD93" i="8"/>
  <c r="DD77" i="8"/>
  <c r="DD98" i="8"/>
  <c r="DD82" i="8"/>
  <c r="DD87" i="8"/>
  <c r="DD71" i="8"/>
  <c r="DD112" i="8"/>
  <c r="DD97" i="8"/>
  <c r="DD81" i="8"/>
  <c r="DD65" i="8"/>
  <c r="DD91" i="8"/>
  <c r="DD75" i="8"/>
  <c r="DD53" i="8"/>
  <c r="DD37" i="8"/>
  <c r="DD107" i="8"/>
  <c r="DD76" i="8"/>
  <c r="DD58" i="8"/>
  <c r="DD42" i="8"/>
  <c r="DD86" i="8"/>
  <c r="DD63" i="8"/>
  <c r="DD47" i="8"/>
  <c r="DD31" i="8"/>
  <c r="DD52" i="8"/>
  <c r="DD36" i="8"/>
  <c r="DD57" i="8"/>
  <c r="DD41" i="8"/>
  <c r="DD25" i="8"/>
  <c r="DD62" i="8"/>
  <c r="DD46" i="8"/>
  <c r="DD30" i="8"/>
  <c r="DD51" i="8"/>
  <c r="DD35" i="8"/>
  <c r="DD56" i="8"/>
  <c r="DD40" i="8"/>
  <c r="DD70" i="8"/>
  <c r="DD61" i="8"/>
  <c r="DD45" i="8"/>
  <c r="DD29" i="8"/>
  <c r="DD50" i="8"/>
  <c r="DD34" i="8"/>
  <c r="DD55" i="8"/>
  <c r="DD39" i="8"/>
  <c r="DD54" i="8"/>
  <c r="DD38" i="8"/>
  <c r="DD64" i="8"/>
  <c r="DD48" i="8"/>
  <c r="DD14" i="8"/>
  <c r="DD19" i="8"/>
  <c r="DD3" i="8"/>
  <c r="DD8" i="8"/>
  <c r="DD49" i="8"/>
  <c r="DD13" i="8"/>
  <c r="DD92" i="8"/>
  <c r="DD18" i="8"/>
  <c r="DD2" i="8"/>
  <c r="DD60" i="8"/>
  <c r="DD43" i="8"/>
  <c r="DD33" i="8"/>
  <c r="DD23" i="8"/>
  <c r="DD7" i="8"/>
  <c r="DD12" i="8"/>
  <c r="DD27" i="8"/>
  <c r="DD17" i="8"/>
  <c r="DD22" i="8"/>
  <c r="DD6" i="8"/>
  <c r="DD26" i="8"/>
  <c r="DD11" i="8"/>
  <c r="DD32" i="8"/>
  <c r="DD16" i="8"/>
  <c r="DD15" i="8"/>
  <c r="DD9" i="8"/>
  <c r="DD5" i="8"/>
  <c r="DD10" i="8"/>
  <c r="DD21" i="8"/>
  <c r="DD4" i="8"/>
  <c r="DD66" i="8"/>
  <c r="DD28" i="8"/>
  <c r="DD59" i="8"/>
  <c r="DD24" i="8"/>
  <c r="DD44" i="8"/>
  <c r="DD20" i="8"/>
  <c r="DG137" i="6"/>
  <c r="EA124" i="12"/>
  <c r="EA52" i="12"/>
  <c r="AC53" i="11"/>
  <c r="DZ52" i="7"/>
  <c r="F100" i="13"/>
  <c r="G100" i="13" s="1"/>
  <c r="U9" i="3"/>
  <c r="W9" i="3" s="1"/>
  <c r="T9" i="3"/>
  <c r="O9" i="3"/>
  <c r="T19" i="3"/>
  <c r="U19" i="3" s="1"/>
  <c r="W19" i="3" s="1"/>
  <c r="I92" i="4"/>
  <c r="J92" i="4" s="1"/>
  <c r="H92" i="4"/>
  <c r="D8" i="5"/>
  <c r="G8" i="5" s="1"/>
  <c r="K8" i="1" s="1"/>
  <c r="J21" i="11" s="1"/>
  <c r="D16" i="5"/>
  <c r="G16" i="5" s="1"/>
  <c r="K16" i="1" s="1"/>
  <c r="J74" i="11" s="1"/>
  <c r="D24" i="5"/>
  <c r="G24" i="5" s="1"/>
  <c r="K24" i="1" s="1"/>
  <c r="J82" i="11" s="1"/>
  <c r="D32" i="5"/>
  <c r="G32" i="5" s="1"/>
  <c r="K32" i="1" s="1"/>
  <c r="J101" i="11" s="1"/>
  <c r="D40" i="5"/>
  <c r="G40" i="5" s="1"/>
  <c r="K40" i="1" s="1"/>
  <c r="J112" i="11" s="1"/>
  <c r="M105" i="8"/>
  <c r="M110" i="8"/>
  <c r="M115" i="8"/>
  <c r="M104" i="8"/>
  <c r="M109" i="8"/>
  <c r="M114" i="8"/>
  <c r="M108" i="8"/>
  <c r="M106" i="8"/>
  <c r="M116" i="8"/>
  <c r="M85" i="8"/>
  <c r="M69" i="8"/>
  <c r="M113" i="8"/>
  <c r="M102" i="8"/>
  <c r="M90" i="8"/>
  <c r="M74" i="8"/>
  <c r="M95" i="8"/>
  <c r="M79" i="8"/>
  <c r="M84" i="8"/>
  <c r="M68" i="8"/>
  <c r="M89" i="8"/>
  <c r="M73" i="8"/>
  <c r="M94" i="8"/>
  <c r="M78" i="8"/>
  <c r="M111" i="8"/>
  <c r="M99" i="8"/>
  <c r="M83" i="8"/>
  <c r="M67" i="8"/>
  <c r="M101" i="8"/>
  <c r="M88" i="8"/>
  <c r="M72" i="8"/>
  <c r="M93" i="8"/>
  <c r="M77" i="8"/>
  <c r="M103" i="8"/>
  <c r="M98" i="8"/>
  <c r="M82" i="8"/>
  <c r="M66" i="8"/>
  <c r="M87" i="8"/>
  <c r="M71" i="8"/>
  <c r="M107" i="8"/>
  <c r="M92" i="8"/>
  <c r="M76" i="8"/>
  <c r="M86" i="8"/>
  <c r="M70" i="8"/>
  <c r="M96" i="8"/>
  <c r="M80" i="8"/>
  <c r="M58" i="8"/>
  <c r="M42" i="8"/>
  <c r="M26" i="8"/>
  <c r="M63" i="8"/>
  <c r="M47" i="8"/>
  <c r="M31" i="8"/>
  <c r="M52" i="8"/>
  <c r="M36" i="8"/>
  <c r="M112" i="8"/>
  <c r="M57" i="8"/>
  <c r="M41" i="8"/>
  <c r="M25" i="8"/>
  <c r="M62" i="8"/>
  <c r="M46" i="8"/>
  <c r="M30" i="8"/>
  <c r="M81" i="8"/>
  <c r="M51" i="8"/>
  <c r="M35" i="8"/>
  <c r="M100" i="8"/>
  <c r="M91" i="8"/>
  <c r="M56" i="8"/>
  <c r="M40" i="8"/>
  <c r="M24" i="8"/>
  <c r="M61" i="8"/>
  <c r="M45" i="8"/>
  <c r="M50" i="8"/>
  <c r="M34" i="8"/>
  <c r="M55" i="8"/>
  <c r="M39" i="8"/>
  <c r="M60" i="8"/>
  <c r="M44" i="8"/>
  <c r="M59" i="8"/>
  <c r="M43" i="8"/>
  <c r="M27" i="8"/>
  <c r="M97" i="8"/>
  <c r="M53" i="8"/>
  <c r="M19" i="8"/>
  <c r="M3" i="8"/>
  <c r="M8" i="8"/>
  <c r="M64" i="8"/>
  <c r="M37" i="8"/>
  <c r="M33" i="8"/>
  <c r="M13" i="8"/>
  <c r="M29" i="8"/>
  <c r="M18" i="8"/>
  <c r="M2" i="8"/>
  <c r="M49" i="8"/>
  <c r="M38" i="8"/>
  <c r="M23" i="8"/>
  <c r="M7" i="8"/>
  <c r="M75" i="8"/>
  <c r="M12" i="8"/>
  <c r="M17" i="8"/>
  <c r="M32" i="8"/>
  <c r="M22" i="8"/>
  <c r="M6" i="8"/>
  <c r="M11" i="8"/>
  <c r="M54" i="8"/>
  <c r="M16" i="8"/>
  <c r="M21" i="8"/>
  <c r="M5" i="8"/>
  <c r="M20" i="8"/>
  <c r="M4" i="8"/>
  <c r="M14" i="8"/>
  <c r="M28" i="8"/>
  <c r="M10" i="8"/>
  <c r="M65" i="8"/>
  <c r="M15" i="8"/>
  <c r="M48" i="8"/>
  <c r="M9" i="8"/>
  <c r="AC105" i="8"/>
  <c r="AC110" i="8"/>
  <c r="AC115" i="8"/>
  <c r="AC104" i="8"/>
  <c r="AC109" i="8"/>
  <c r="AC114" i="8"/>
  <c r="AC108" i="8"/>
  <c r="AC106" i="8"/>
  <c r="AC116" i="8"/>
  <c r="AC85" i="8"/>
  <c r="AC69" i="8"/>
  <c r="AC90" i="8"/>
  <c r="AC74" i="8"/>
  <c r="AC100" i="8"/>
  <c r="AC95" i="8"/>
  <c r="AC79" i="8"/>
  <c r="AC107" i="8"/>
  <c r="AC84" i="8"/>
  <c r="AC68" i="8"/>
  <c r="AC112" i="8"/>
  <c r="AC89" i="8"/>
  <c r="AC73" i="8"/>
  <c r="AC94" i="8"/>
  <c r="AC78" i="8"/>
  <c r="AC99" i="8"/>
  <c r="AC83" i="8"/>
  <c r="AC67" i="8"/>
  <c r="AC102" i="8"/>
  <c r="AC88" i="8"/>
  <c r="AC72" i="8"/>
  <c r="AC93" i="8"/>
  <c r="AC77" i="8"/>
  <c r="AC113" i="8"/>
  <c r="AC98" i="8"/>
  <c r="AC82" i="8"/>
  <c r="AC66" i="8"/>
  <c r="AC87" i="8"/>
  <c r="AC71" i="8"/>
  <c r="AC101" i="8"/>
  <c r="AC92" i="8"/>
  <c r="AC76" i="8"/>
  <c r="AC86" i="8"/>
  <c r="AC70" i="8"/>
  <c r="AC103" i="8"/>
  <c r="AC96" i="8"/>
  <c r="AC80" i="8"/>
  <c r="AC58" i="8"/>
  <c r="AC42" i="8"/>
  <c r="AC26" i="8"/>
  <c r="AC63" i="8"/>
  <c r="AC47" i="8"/>
  <c r="AC31" i="8"/>
  <c r="AC52" i="8"/>
  <c r="AC36" i="8"/>
  <c r="AC81" i="8"/>
  <c r="AC57" i="8"/>
  <c r="AC41" i="8"/>
  <c r="AC25" i="8"/>
  <c r="AC91" i="8"/>
  <c r="AC62" i="8"/>
  <c r="AC46" i="8"/>
  <c r="AC30" i="8"/>
  <c r="AC51" i="8"/>
  <c r="AC35" i="8"/>
  <c r="AC56" i="8"/>
  <c r="AC40" i="8"/>
  <c r="AC24" i="8"/>
  <c r="AC61" i="8"/>
  <c r="AC45" i="8"/>
  <c r="AC50" i="8"/>
  <c r="AC34" i="8"/>
  <c r="AC55" i="8"/>
  <c r="AC39" i="8"/>
  <c r="AC111" i="8"/>
  <c r="AC75" i="8"/>
  <c r="AC60" i="8"/>
  <c r="AC44" i="8"/>
  <c r="AC97" i="8"/>
  <c r="AC59" i="8"/>
  <c r="AC43" i="8"/>
  <c r="AC27" i="8"/>
  <c r="AC53" i="8"/>
  <c r="AC38" i="8"/>
  <c r="AC19" i="8"/>
  <c r="AC3" i="8"/>
  <c r="AC49" i="8"/>
  <c r="AC8" i="8"/>
  <c r="AC32" i="8"/>
  <c r="AC13" i="8"/>
  <c r="AC18" i="8"/>
  <c r="AC2" i="8"/>
  <c r="AC23" i="8"/>
  <c r="AC7" i="8"/>
  <c r="AC12" i="8"/>
  <c r="AC54" i="8"/>
  <c r="AC17" i="8"/>
  <c r="AC22" i="8"/>
  <c r="AC6" i="8"/>
  <c r="AC65" i="8"/>
  <c r="AC48" i="8"/>
  <c r="AC28" i="8"/>
  <c r="AC11" i="8"/>
  <c r="AC16" i="8"/>
  <c r="AC21" i="8"/>
  <c r="AC5" i="8"/>
  <c r="AC33" i="8"/>
  <c r="AC29" i="8"/>
  <c r="AC20" i="8"/>
  <c r="AC4" i="8"/>
  <c r="AC64" i="8"/>
  <c r="AC14" i="8"/>
  <c r="AC37" i="8"/>
  <c r="AC10" i="8"/>
  <c r="AC15" i="8"/>
  <c r="AC9" i="8"/>
  <c r="AS105" i="8"/>
  <c r="AS110" i="8"/>
  <c r="AS115" i="8"/>
  <c r="AS104" i="8"/>
  <c r="AS109" i="8"/>
  <c r="AS114" i="8"/>
  <c r="AS108" i="8"/>
  <c r="AS106" i="8"/>
  <c r="AS116" i="8"/>
  <c r="AS85" i="8"/>
  <c r="AS69" i="8"/>
  <c r="AS90" i="8"/>
  <c r="AS74" i="8"/>
  <c r="AS113" i="8"/>
  <c r="AS95" i="8"/>
  <c r="AS79" i="8"/>
  <c r="AS84" i="8"/>
  <c r="AS68" i="8"/>
  <c r="AS89" i="8"/>
  <c r="AS73" i="8"/>
  <c r="AS103" i="8"/>
  <c r="AS94" i="8"/>
  <c r="AS78" i="8"/>
  <c r="AS111" i="8"/>
  <c r="AS100" i="8"/>
  <c r="AS99" i="8"/>
  <c r="AS83" i="8"/>
  <c r="AS67" i="8"/>
  <c r="AS88" i="8"/>
  <c r="AS72" i="8"/>
  <c r="AS93" i="8"/>
  <c r="AS77" i="8"/>
  <c r="AS98" i="8"/>
  <c r="AS82" i="8"/>
  <c r="AS66" i="8"/>
  <c r="AS87" i="8"/>
  <c r="AS71" i="8"/>
  <c r="AS107" i="8"/>
  <c r="AS92" i="8"/>
  <c r="AS76" i="8"/>
  <c r="AS102" i="8"/>
  <c r="AS86" i="8"/>
  <c r="AS70" i="8"/>
  <c r="AS101" i="8"/>
  <c r="AS96" i="8"/>
  <c r="AS80" i="8"/>
  <c r="AS58" i="8"/>
  <c r="AS42" i="8"/>
  <c r="AS26" i="8"/>
  <c r="AS112" i="8"/>
  <c r="AS81" i="8"/>
  <c r="AS65" i="8"/>
  <c r="AS63" i="8"/>
  <c r="AS47" i="8"/>
  <c r="AS31" i="8"/>
  <c r="AS91" i="8"/>
  <c r="AS52" i="8"/>
  <c r="AS36" i="8"/>
  <c r="AS57" i="8"/>
  <c r="AS41" i="8"/>
  <c r="AS25" i="8"/>
  <c r="AS62" i="8"/>
  <c r="AS46" i="8"/>
  <c r="AS30" i="8"/>
  <c r="AS51" i="8"/>
  <c r="AS35" i="8"/>
  <c r="AS56" i="8"/>
  <c r="AS40" i="8"/>
  <c r="AS24" i="8"/>
  <c r="AS61" i="8"/>
  <c r="AS45" i="8"/>
  <c r="AS75" i="8"/>
  <c r="AS50" i="8"/>
  <c r="AS34" i="8"/>
  <c r="AS55" i="8"/>
  <c r="AS39" i="8"/>
  <c r="AS60" i="8"/>
  <c r="AS44" i="8"/>
  <c r="AS59" i="8"/>
  <c r="AS43" i="8"/>
  <c r="AS27" i="8"/>
  <c r="AS53" i="8"/>
  <c r="AS19" i="8"/>
  <c r="AS3" i="8"/>
  <c r="AS8" i="8"/>
  <c r="AS28" i="8"/>
  <c r="AS13" i="8"/>
  <c r="AS54" i="8"/>
  <c r="AS18" i="8"/>
  <c r="AS2" i="8"/>
  <c r="AS23" i="8"/>
  <c r="AS7" i="8"/>
  <c r="AS48" i="8"/>
  <c r="AS12" i="8"/>
  <c r="AS17" i="8"/>
  <c r="AS29" i="8"/>
  <c r="AS22" i="8"/>
  <c r="AS6" i="8"/>
  <c r="AS97" i="8"/>
  <c r="AS33" i="8"/>
  <c r="AS11" i="8"/>
  <c r="AS16" i="8"/>
  <c r="AS37" i="8"/>
  <c r="AS21" i="8"/>
  <c r="AS5" i="8"/>
  <c r="AS32" i="8"/>
  <c r="AS20" i="8"/>
  <c r="AS4" i="8"/>
  <c r="AS14" i="8"/>
  <c r="AS10" i="8"/>
  <c r="AS15" i="8"/>
  <c r="AS9" i="8"/>
  <c r="AS49" i="8"/>
  <c r="AS64" i="8"/>
  <c r="AS38" i="8"/>
  <c r="BI105" i="8"/>
  <c r="BI110" i="8"/>
  <c r="BI115" i="8"/>
  <c r="BI104" i="8"/>
  <c r="BI109" i="8"/>
  <c r="BI114" i="8"/>
  <c r="BI108" i="8"/>
  <c r="BI106" i="8"/>
  <c r="BI116" i="8"/>
  <c r="BI85" i="8"/>
  <c r="BI69" i="8"/>
  <c r="BI90" i="8"/>
  <c r="BI74" i="8"/>
  <c r="BI95" i="8"/>
  <c r="BI79" i="8"/>
  <c r="BI107" i="8"/>
  <c r="BI102" i="8"/>
  <c r="BI101" i="8"/>
  <c r="BI84" i="8"/>
  <c r="BI68" i="8"/>
  <c r="BI112" i="8"/>
  <c r="BI89" i="8"/>
  <c r="BI73" i="8"/>
  <c r="BI94" i="8"/>
  <c r="BI78" i="8"/>
  <c r="BI99" i="8"/>
  <c r="BI83" i="8"/>
  <c r="BI67" i="8"/>
  <c r="BI88" i="8"/>
  <c r="BI72" i="8"/>
  <c r="BI93" i="8"/>
  <c r="BI77" i="8"/>
  <c r="BI98" i="8"/>
  <c r="BI82" i="8"/>
  <c r="BI66" i="8"/>
  <c r="BI100" i="8"/>
  <c r="BI87" i="8"/>
  <c r="BI71" i="8"/>
  <c r="BI113" i="8"/>
  <c r="BI103" i="8"/>
  <c r="BI92" i="8"/>
  <c r="BI76" i="8"/>
  <c r="BI86" i="8"/>
  <c r="BI70" i="8"/>
  <c r="BI96" i="8"/>
  <c r="BI80" i="8"/>
  <c r="BI91" i="8"/>
  <c r="BI58" i="8"/>
  <c r="BI42" i="8"/>
  <c r="BI26" i="8"/>
  <c r="BI63" i="8"/>
  <c r="BI47" i="8"/>
  <c r="BI31" i="8"/>
  <c r="BI52" i="8"/>
  <c r="BI36" i="8"/>
  <c r="BI57" i="8"/>
  <c r="BI41" i="8"/>
  <c r="BI25" i="8"/>
  <c r="BI62" i="8"/>
  <c r="BI46" i="8"/>
  <c r="BI30" i="8"/>
  <c r="BI51" i="8"/>
  <c r="BI35" i="8"/>
  <c r="BI75" i="8"/>
  <c r="BI56" i="8"/>
  <c r="BI40" i="8"/>
  <c r="BI24" i="8"/>
  <c r="BI61" i="8"/>
  <c r="BI45" i="8"/>
  <c r="BI111" i="8"/>
  <c r="BI65" i="8"/>
  <c r="BI50" i="8"/>
  <c r="BI34" i="8"/>
  <c r="BI97" i="8"/>
  <c r="BI55" i="8"/>
  <c r="BI39" i="8"/>
  <c r="BI60" i="8"/>
  <c r="BI44" i="8"/>
  <c r="BI59" i="8"/>
  <c r="BI43" i="8"/>
  <c r="BI27" i="8"/>
  <c r="BI81" i="8"/>
  <c r="BI53" i="8"/>
  <c r="BI54" i="8"/>
  <c r="BI19" i="8"/>
  <c r="BI3" i="8"/>
  <c r="BI29" i="8"/>
  <c r="BI8" i="8"/>
  <c r="BI48" i="8"/>
  <c r="BI13" i="8"/>
  <c r="BI33" i="8"/>
  <c r="BI18" i="8"/>
  <c r="BI2" i="8"/>
  <c r="BI23" i="8"/>
  <c r="BI7" i="8"/>
  <c r="BI12" i="8"/>
  <c r="BI37" i="8"/>
  <c r="BI17" i="8"/>
  <c r="BI22" i="8"/>
  <c r="BI6" i="8"/>
  <c r="BI38" i="8"/>
  <c r="BI32" i="8"/>
  <c r="BI11" i="8"/>
  <c r="BI64" i="8"/>
  <c r="BI16" i="8"/>
  <c r="BI21" i="8"/>
  <c r="BI5" i="8"/>
  <c r="BI20" i="8"/>
  <c r="BI4" i="8"/>
  <c r="BI14" i="8"/>
  <c r="BI15" i="8"/>
  <c r="BI9" i="8"/>
  <c r="BI49" i="8"/>
  <c r="BI10" i="8"/>
  <c r="BI28" i="8"/>
  <c r="BY105" i="8"/>
  <c r="BY110" i="8"/>
  <c r="BY115" i="8"/>
  <c r="BY104" i="8"/>
  <c r="BY109" i="8"/>
  <c r="BY114" i="8"/>
  <c r="BY108" i="8"/>
  <c r="BY106" i="8"/>
  <c r="BY116" i="8"/>
  <c r="BY85" i="8"/>
  <c r="BY69" i="8"/>
  <c r="BY103" i="8"/>
  <c r="BY90" i="8"/>
  <c r="BY74" i="8"/>
  <c r="BY95" i="8"/>
  <c r="BY79" i="8"/>
  <c r="BY84" i="8"/>
  <c r="BY68" i="8"/>
  <c r="BY113" i="8"/>
  <c r="BY89" i="8"/>
  <c r="BY73" i="8"/>
  <c r="BY94" i="8"/>
  <c r="BY78" i="8"/>
  <c r="BY111" i="8"/>
  <c r="BY99" i="8"/>
  <c r="BY83" i="8"/>
  <c r="BY67" i="8"/>
  <c r="BY101" i="8"/>
  <c r="BY88" i="8"/>
  <c r="BY72" i="8"/>
  <c r="BY93" i="8"/>
  <c r="BY77" i="8"/>
  <c r="BY102" i="8"/>
  <c r="BY98" i="8"/>
  <c r="BY82" i="8"/>
  <c r="BY66" i="8"/>
  <c r="BY87" i="8"/>
  <c r="BY71" i="8"/>
  <c r="BY107" i="8"/>
  <c r="BY92" i="8"/>
  <c r="BY76" i="8"/>
  <c r="BY86" i="8"/>
  <c r="BY70" i="8"/>
  <c r="BY96" i="8"/>
  <c r="BY80" i="8"/>
  <c r="BY100" i="8"/>
  <c r="BY58" i="8"/>
  <c r="BY42" i="8"/>
  <c r="BY26" i="8"/>
  <c r="BY63" i="8"/>
  <c r="BY47" i="8"/>
  <c r="BY31" i="8"/>
  <c r="BY52" i="8"/>
  <c r="BY36" i="8"/>
  <c r="BY65" i="8"/>
  <c r="BY57" i="8"/>
  <c r="BY41" i="8"/>
  <c r="BY25" i="8"/>
  <c r="BY75" i="8"/>
  <c r="BY62" i="8"/>
  <c r="BY46" i="8"/>
  <c r="BY30" i="8"/>
  <c r="BY51" i="8"/>
  <c r="BY35" i="8"/>
  <c r="BY56" i="8"/>
  <c r="BY40" i="8"/>
  <c r="BY24" i="8"/>
  <c r="BY97" i="8"/>
  <c r="BY61" i="8"/>
  <c r="BY45" i="8"/>
  <c r="BY50" i="8"/>
  <c r="BY34" i="8"/>
  <c r="BY55" i="8"/>
  <c r="BY39" i="8"/>
  <c r="BY60" i="8"/>
  <c r="BY44" i="8"/>
  <c r="BY81" i="8"/>
  <c r="BY59" i="8"/>
  <c r="BY43" i="8"/>
  <c r="BY27" i="8"/>
  <c r="BY112" i="8"/>
  <c r="BY53" i="8"/>
  <c r="BY19" i="8"/>
  <c r="BY3" i="8"/>
  <c r="BY8" i="8"/>
  <c r="BY37" i="8"/>
  <c r="BY13" i="8"/>
  <c r="BY32" i="8"/>
  <c r="BY18" i="8"/>
  <c r="BY2" i="8"/>
  <c r="BY38" i="8"/>
  <c r="BY23" i="8"/>
  <c r="BY7" i="8"/>
  <c r="BY12" i="8"/>
  <c r="BY64" i="8"/>
  <c r="BY28" i="8"/>
  <c r="BY17" i="8"/>
  <c r="BY22" i="8"/>
  <c r="BY6" i="8"/>
  <c r="BY49" i="8"/>
  <c r="BY11" i="8"/>
  <c r="BY91" i="8"/>
  <c r="BY16" i="8"/>
  <c r="BY21" i="8"/>
  <c r="BY5" i="8"/>
  <c r="BY54" i="8"/>
  <c r="BY20" i="8"/>
  <c r="BY4" i="8"/>
  <c r="BY48" i="8"/>
  <c r="BY14" i="8"/>
  <c r="BY9" i="8"/>
  <c r="BY29" i="8"/>
  <c r="BY33" i="8"/>
  <c r="BY10" i="8"/>
  <c r="BY15" i="8"/>
  <c r="CO105" i="8"/>
  <c r="CO110" i="8"/>
  <c r="CO115" i="8"/>
  <c r="CO104" i="8"/>
  <c r="CO109" i="8"/>
  <c r="CO114" i="8"/>
  <c r="CO108" i="8"/>
  <c r="CO106" i="8"/>
  <c r="CO116" i="8"/>
  <c r="CO85" i="8"/>
  <c r="CO69" i="8"/>
  <c r="CO90" i="8"/>
  <c r="CO74" i="8"/>
  <c r="CO100" i="8"/>
  <c r="CO95" i="8"/>
  <c r="CO79" i="8"/>
  <c r="CO107" i="8"/>
  <c r="CO84" i="8"/>
  <c r="CO68" i="8"/>
  <c r="CO112" i="8"/>
  <c r="CO89" i="8"/>
  <c r="CO73" i="8"/>
  <c r="CO94" i="8"/>
  <c r="CO78" i="8"/>
  <c r="CO83" i="8"/>
  <c r="CO67" i="8"/>
  <c r="CO103" i="8"/>
  <c r="CO88" i="8"/>
  <c r="CO72" i="8"/>
  <c r="CO99" i="8"/>
  <c r="CO93" i="8"/>
  <c r="CO77" i="8"/>
  <c r="CO98" i="8"/>
  <c r="CO82" i="8"/>
  <c r="CO66" i="8"/>
  <c r="CO87" i="8"/>
  <c r="CO71" i="8"/>
  <c r="CO101" i="8"/>
  <c r="CO92" i="8"/>
  <c r="CO76" i="8"/>
  <c r="CO86" i="8"/>
  <c r="CO70" i="8"/>
  <c r="CO102" i="8"/>
  <c r="CO96" i="8"/>
  <c r="CO80" i="8"/>
  <c r="CO58" i="8"/>
  <c r="CO42" i="8"/>
  <c r="CO26" i="8"/>
  <c r="CO63" i="8"/>
  <c r="CO47" i="8"/>
  <c r="CO31" i="8"/>
  <c r="CO75" i="8"/>
  <c r="CO52" i="8"/>
  <c r="CO36" i="8"/>
  <c r="CO57" i="8"/>
  <c r="CO41" i="8"/>
  <c r="CO25" i="8"/>
  <c r="CO62" i="8"/>
  <c r="CO46" i="8"/>
  <c r="CO30" i="8"/>
  <c r="CO97" i="8"/>
  <c r="CO51" i="8"/>
  <c r="CO35" i="8"/>
  <c r="CO111" i="8"/>
  <c r="CO56" i="8"/>
  <c r="CO40" i="8"/>
  <c r="CO24" i="8"/>
  <c r="CO61" i="8"/>
  <c r="CO45" i="8"/>
  <c r="CO113" i="8"/>
  <c r="CO50" i="8"/>
  <c r="CO34" i="8"/>
  <c r="CO55" i="8"/>
  <c r="CO39" i="8"/>
  <c r="CO60" i="8"/>
  <c r="CO44" i="8"/>
  <c r="CO59" i="8"/>
  <c r="CO43" i="8"/>
  <c r="CO27" i="8"/>
  <c r="CO65" i="8"/>
  <c r="CO53" i="8"/>
  <c r="CO38" i="8"/>
  <c r="CO28" i="8"/>
  <c r="CO19" i="8"/>
  <c r="CO3" i="8"/>
  <c r="CO8" i="8"/>
  <c r="CO81" i="8"/>
  <c r="CO13" i="8"/>
  <c r="CO64" i="8"/>
  <c r="CO18" i="8"/>
  <c r="CO2" i="8"/>
  <c r="CO23" i="8"/>
  <c r="CO7" i="8"/>
  <c r="CO49" i="8"/>
  <c r="CO29" i="8"/>
  <c r="CO12" i="8"/>
  <c r="CO17" i="8"/>
  <c r="CO22" i="8"/>
  <c r="CO6" i="8"/>
  <c r="CO91" i="8"/>
  <c r="CO11" i="8"/>
  <c r="CO33" i="8"/>
  <c r="CO16" i="8"/>
  <c r="CO54" i="8"/>
  <c r="CO21" i="8"/>
  <c r="CO5" i="8"/>
  <c r="CO20" i="8"/>
  <c r="CO4" i="8"/>
  <c r="CO14" i="8"/>
  <c r="CO37" i="8"/>
  <c r="CO10" i="8"/>
  <c r="CO48" i="8"/>
  <c r="CO32" i="8"/>
  <c r="CO9" i="8"/>
  <c r="CO15" i="8"/>
  <c r="DE105" i="8"/>
  <c r="DE110" i="8"/>
  <c r="DE115" i="8"/>
  <c r="DE104" i="8"/>
  <c r="DE109" i="8"/>
  <c r="DE114" i="8"/>
  <c r="DE108" i="8"/>
  <c r="DE106" i="8"/>
  <c r="DE116" i="8"/>
  <c r="DE85" i="8"/>
  <c r="DE69" i="8"/>
  <c r="DE90" i="8"/>
  <c r="DE74" i="8"/>
  <c r="DE95" i="8"/>
  <c r="DE79" i="8"/>
  <c r="DE84" i="8"/>
  <c r="DE68" i="8"/>
  <c r="DE89" i="8"/>
  <c r="DE73" i="8"/>
  <c r="DE102" i="8"/>
  <c r="DE94" i="8"/>
  <c r="DE78" i="8"/>
  <c r="DE111" i="8"/>
  <c r="DE100" i="8"/>
  <c r="DE83" i="8"/>
  <c r="DE67" i="8"/>
  <c r="DE88" i="8"/>
  <c r="DE72" i="8"/>
  <c r="DE113" i="8"/>
  <c r="DE93" i="8"/>
  <c r="DE77" i="8"/>
  <c r="DE98" i="8"/>
  <c r="DE82" i="8"/>
  <c r="DE66" i="8"/>
  <c r="DE87" i="8"/>
  <c r="DE71" i="8"/>
  <c r="DE107" i="8"/>
  <c r="DE92" i="8"/>
  <c r="DE76" i="8"/>
  <c r="DE103" i="8"/>
  <c r="DE86" i="8"/>
  <c r="DE70" i="8"/>
  <c r="DE101" i="8"/>
  <c r="DE96" i="8"/>
  <c r="DE80" i="8"/>
  <c r="DE75" i="8"/>
  <c r="DE58" i="8"/>
  <c r="DE42" i="8"/>
  <c r="DE26" i="8"/>
  <c r="DE63" i="8"/>
  <c r="DE47" i="8"/>
  <c r="DE31" i="8"/>
  <c r="DE52" i="8"/>
  <c r="DE36" i="8"/>
  <c r="DE97" i="8"/>
  <c r="DE57" i="8"/>
  <c r="DE41" i="8"/>
  <c r="DE25" i="8"/>
  <c r="DE62" i="8"/>
  <c r="DE46" i="8"/>
  <c r="DE30" i="8"/>
  <c r="DE51" i="8"/>
  <c r="DE35" i="8"/>
  <c r="DE56" i="8"/>
  <c r="DE40" i="8"/>
  <c r="DE24" i="8"/>
  <c r="DE99" i="8"/>
  <c r="DE61" i="8"/>
  <c r="DE45" i="8"/>
  <c r="DE50" i="8"/>
  <c r="DE34" i="8"/>
  <c r="DE81" i="8"/>
  <c r="DE55" i="8"/>
  <c r="DE39" i="8"/>
  <c r="DE91" i="8"/>
  <c r="DE60" i="8"/>
  <c r="DE44" i="8"/>
  <c r="DE112" i="8"/>
  <c r="DE59" i="8"/>
  <c r="DE43" i="8"/>
  <c r="DE27" i="8"/>
  <c r="DE53" i="8"/>
  <c r="DE64" i="8"/>
  <c r="DE19" i="8"/>
  <c r="DE3" i="8"/>
  <c r="DE8" i="8"/>
  <c r="DE65" i="8"/>
  <c r="DE49" i="8"/>
  <c r="DE13" i="8"/>
  <c r="DE18" i="8"/>
  <c r="DE2" i="8"/>
  <c r="DE33" i="8"/>
  <c r="DE23" i="8"/>
  <c r="DE7" i="8"/>
  <c r="DE12" i="8"/>
  <c r="DE17" i="8"/>
  <c r="DE54" i="8"/>
  <c r="DE22" i="8"/>
  <c r="DE6" i="8"/>
  <c r="DE11" i="8"/>
  <c r="DE48" i="8"/>
  <c r="DE32" i="8"/>
  <c r="DE16" i="8"/>
  <c r="DE37" i="8"/>
  <c r="DE28" i="8"/>
  <c r="DE21" i="8"/>
  <c r="DE5" i="8"/>
  <c r="DE20" i="8"/>
  <c r="DE4" i="8"/>
  <c r="DE29" i="8"/>
  <c r="DE14" i="8"/>
  <c r="DE10" i="8"/>
  <c r="DE38" i="8"/>
  <c r="DE15" i="8"/>
  <c r="DE9" i="8"/>
  <c r="J137" i="6"/>
  <c r="Z137" i="6"/>
  <c r="AP137" i="6"/>
  <c r="BF137" i="6"/>
  <c r="BV137" i="6"/>
  <c r="CL137" i="6"/>
  <c r="DB137" i="6"/>
  <c r="F68" i="13"/>
  <c r="G68" i="13" s="1"/>
  <c r="F38" i="13"/>
  <c r="G38" i="13" s="1"/>
  <c r="F39" i="13"/>
  <c r="G39" i="13" s="1"/>
  <c r="F87" i="13"/>
  <c r="G87" i="13" s="1"/>
  <c r="F8" i="13"/>
  <c r="G8" i="13" s="1"/>
  <c r="F72" i="13"/>
  <c r="G72" i="13" s="1"/>
  <c r="O15" i="3"/>
  <c r="U15" i="3"/>
  <c r="W15" i="3" s="1"/>
  <c r="T15" i="3"/>
  <c r="C6" i="12"/>
  <c r="C10" i="12"/>
  <c r="C14" i="12"/>
  <c r="C18" i="12"/>
  <c r="C22" i="12"/>
  <c r="C26" i="12"/>
  <c r="C34" i="12"/>
  <c r="C42" i="12"/>
  <c r="C50" i="12"/>
  <c r="C58" i="12"/>
  <c r="C66" i="12"/>
  <c r="C74" i="12"/>
  <c r="C82" i="12"/>
  <c r="C90" i="12"/>
  <c r="C98" i="12"/>
  <c r="C106" i="12"/>
  <c r="C114" i="12"/>
  <c r="N110" i="8"/>
  <c r="N115" i="8"/>
  <c r="N104" i="8"/>
  <c r="N109" i="8"/>
  <c r="N114" i="8"/>
  <c r="N103" i="8"/>
  <c r="N113" i="8"/>
  <c r="N111" i="8"/>
  <c r="N108" i="8"/>
  <c r="N102" i="8"/>
  <c r="N90" i="8"/>
  <c r="N74" i="8"/>
  <c r="N95" i="8"/>
  <c r="N79" i="8"/>
  <c r="N84" i="8"/>
  <c r="N68" i="8"/>
  <c r="N116" i="8"/>
  <c r="N89" i="8"/>
  <c r="N73" i="8"/>
  <c r="N105" i="8"/>
  <c r="N94" i="8"/>
  <c r="N78" i="8"/>
  <c r="N106" i="8"/>
  <c r="N99" i="8"/>
  <c r="N83" i="8"/>
  <c r="N67" i="8"/>
  <c r="N101" i="8"/>
  <c r="N88" i="8"/>
  <c r="N72" i="8"/>
  <c r="N93" i="8"/>
  <c r="N77" i="8"/>
  <c r="N98" i="8"/>
  <c r="N82" i="8"/>
  <c r="N66" i="8"/>
  <c r="N87" i="8"/>
  <c r="N71" i="8"/>
  <c r="N107" i="8"/>
  <c r="N92" i="8"/>
  <c r="N76" i="8"/>
  <c r="N112" i="8"/>
  <c r="N97" i="8"/>
  <c r="N81" i="8"/>
  <c r="N100" i="8"/>
  <c r="N91" i="8"/>
  <c r="N75" i="8"/>
  <c r="N85" i="8"/>
  <c r="N69" i="8"/>
  <c r="N63" i="8"/>
  <c r="N47" i="8"/>
  <c r="N31" i="8"/>
  <c r="N52" i="8"/>
  <c r="N36" i="8"/>
  <c r="N57" i="8"/>
  <c r="N41" i="8"/>
  <c r="N25" i="8"/>
  <c r="N70" i="8"/>
  <c r="N62" i="8"/>
  <c r="N46" i="8"/>
  <c r="N30" i="8"/>
  <c r="N80" i="8"/>
  <c r="N51" i="8"/>
  <c r="N35" i="8"/>
  <c r="N56" i="8"/>
  <c r="N40" i="8"/>
  <c r="N61" i="8"/>
  <c r="N45" i="8"/>
  <c r="N29" i="8"/>
  <c r="N50" i="8"/>
  <c r="N34" i="8"/>
  <c r="N55" i="8"/>
  <c r="N39" i="8"/>
  <c r="N60" i="8"/>
  <c r="N44" i="8"/>
  <c r="N28" i="8"/>
  <c r="N65" i="8"/>
  <c r="N49" i="8"/>
  <c r="N86" i="8"/>
  <c r="N64" i="8"/>
  <c r="N48" i="8"/>
  <c r="N32" i="8"/>
  <c r="N58" i="8"/>
  <c r="N8" i="8"/>
  <c r="N37" i="8"/>
  <c r="N33" i="8"/>
  <c r="N24" i="8"/>
  <c r="N13" i="8"/>
  <c r="N42" i="8"/>
  <c r="N26" i="8"/>
  <c r="N18" i="8"/>
  <c r="N2" i="8"/>
  <c r="N38" i="8"/>
  <c r="N23" i="8"/>
  <c r="N7" i="8"/>
  <c r="N12" i="8"/>
  <c r="N17" i="8"/>
  <c r="N43" i="8"/>
  <c r="N22" i="8"/>
  <c r="N6" i="8"/>
  <c r="N11" i="8"/>
  <c r="N54" i="8"/>
  <c r="N16" i="8"/>
  <c r="N21" i="8"/>
  <c r="N5" i="8"/>
  <c r="N10" i="8"/>
  <c r="N96" i="8"/>
  <c r="N59" i="8"/>
  <c r="N9" i="8"/>
  <c r="N53" i="8"/>
  <c r="N27" i="8"/>
  <c r="N19" i="8"/>
  <c r="N3" i="8"/>
  <c r="N14" i="8"/>
  <c r="N4" i="8"/>
  <c r="N15" i="8"/>
  <c r="N20" i="8"/>
  <c r="AD110" i="8"/>
  <c r="AD115" i="8"/>
  <c r="AD104" i="8"/>
  <c r="AD109" i="8"/>
  <c r="AD114" i="8"/>
  <c r="AD103" i="8"/>
  <c r="AD113" i="8"/>
  <c r="AD111" i="8"/>
  <c r="AD90" i="8"/>
  <c r="AD74" i="8"/>
  <c r="AD100" i="8"/>
  <c r="AD95" i="8"/>
  <c r="AD79" i="8"/>
  <c r="AD107" i="8"/>
  <c r="AD84" i="8"/>
  <c r="AD68" i="8"/>
  <c r="AD112" i="8"/>
  <c r="AD89" i="8"/>
  <c r="AD73" i="8"/>
  <c r="AD94" i="8"/>
  <c r="AD78" i="8"/>
  <c r="AD99" i="8"/>
  <c r="AD83" i="8"/>
  <c r="AD67" i="8"/>
  <c r="AD102" i="8"/>
  <c r="AD88" i="8"/>
  <c r="AD72" i="8"/>
  <c r="AD93" i="8"/>
  <c r="AD77" i="8"/>
  <c r="AD108" i="8"/>
  <c r="AD98" i="8"/>
  <c r="AD82" i="8"/>
  <c r="AD66" i="8"/>
  <c r="AD87" i="8"/>
  <c r="AD71" i="8"/>
  <c r="AD101" i="8"/>
  <c r="AD92" i="8"/>
  <c r="AD76" i="8"/>
  <c r="AD105" i="8"/>
  <c r="AD97" i="8"/>
  <c r="AD81" i="8"/>
  <c r="AD106" i="8"/>
  <c r="AD91" i="8"/>
  <c r="AD75" i="8"/>
  <c r="AD116" i="8"/>
  <c r="AD85" i="8"/>
  <c r="AD69" i="8"/>
  <c r="AD63" i="8"/>
  <c r="AD47" i="8"/>
  <c r="AD31" i="8"/>
  <c r="AD70" i="8"/>
  <c r="AD52" i="8"/>
  <c r="AD36" i="8"/>
  <c r="AD80" i="8"/>
  <c r="AD57" i="8"/>
  <c r="AD41" i="8"/>
  <c r="AD25" i="8"/>
  <c r="AD62" i="8"/>
  <c r="AD46" i="8"/>
  <c r="AD30" i="8"/>
  <c r="AD51" i="8"/>
  <c r="AD35" i="8"/>
  <c r="AD56" i="8"/>
  <c r="AD40" i="8"/>
  <c r="AD24" i="8"/>
  <c r="AD61" i="8"/>
  <c r="AD45" i="8"/>
  <c r="AD29" i="8"/>
  <c r="AD50" i="8"/>
  <c r="AD34" i="8"/>
  <c r="AD55" i="8"/>
  <c r="AD39" i="8"/>
  <c r="AD60" i="8"/>
  <c r="AD44" i="8"/>
  <c r="AD28" i="8"/>
  <c r="AD65" i="8"/>
  <c r="AD49" i="8"/>
  <c r="AD64" i="8"/>
  <c r="AD48" i="8"/>
  <c r="AD32" i="8"/>
  <c r="AD58" i="8"/>
  <c r="AD8" i="8"/>
  <c r="AD13" i="8"/>
  <c r="AD18" i="8"/>
  <c r="AD2" i="8"/>
  <c r="AD43" i="8"/>
  <c r="AD23" i="8"/>
  <c r="AD7" i="8"/>
  <c r="AD12" i="8"/>
  <c r="AD54" i="8"/>
  <c r="AD17" i="8"/>
  <c r="AD86" i="8"/>
  <c r="AD22" i="8"/>
  <c r="AD6" i="8"/>
  <c r="AD11" i="8"/>
  <c r="AD27" i="8"/>
  <c r="AD16" i="8"/>
  <c r="AD21" i="8"/>
  <c r="AD5" i="8"/>
  <c r="AD59" i="8"/>
  <c r="AD10" i="8"/>
  <c r="AD37" i="8"/>
  <c r="AD9" i="8"/>
  <c r="AD38" i="8"/>
  <c r="AD19" i="8"/>
  <c r="AD3" i="8"/>
  <c r="AD26" i="8"/>
  <c r="AD4" i="8"/>
  <c r="AD15" i="8"/>
  <c r="AD96" i="8"/>
  <c r="AD42" i="8"/>
  <c r="AD53" i="8"/>
  <c r="AD33" i="8"/>
  <c r="AD14" i="8"/>
  <c r="AD20" i="8"/>
  <c r="AT110" i="8"/>
  <c r="AT115" i="8"/>
  <c r="AT104" i="8"/>
  <c r="AT109" i="8"/>
  <c r="AT114" i="8"/>
  <c r="AT103" i="8"/>
  <c r="AT113" i="8"/>
  <c r="AT111" i="8"/>
  <c r="AT108" i="8"/>
  <c r="AT90" i="8"/>
  <c r="AT74" i="8"/>
  <c r="AT95" i="8"/>
  <c r="AT79" i="8"/>
  <c r="AT105" i="8"/>
  <c r="AT84" i="8"/>
  <c r="AT68" i="8"/>
  <c r="AT89" i="8"/>
  <c r="AT73" i="8"/>
  <c r="AT94" i="8"/>
  <c r="AT78" i="8"/>
  <c r="AT106" i="8"/>
  <c r="AT100" i="8"/>
  <c r="AT99" i="8"/>
  <c r="AT83" i="8"/>
  <c r="AT67" i="8"/>
  <c r="AT88" i="8"/>
  <c r="AT72" i="8"/>
  <c r="AT93" i="8"/>
  <c r="AT77" i="8"/>
  <c r="AT98" i="8"/>
  <c r="AT82" i="8"/>
  <c r="AT66" i="8"/>
  <c r="AT87" i="8"/>
  <c r="AT71" i="8"/>
  <c r="AT107" i="8"/>
  <c r="AT92" i="8"/>
  <c r="AT76" i="8"/>
  <c r="AT116" i="8"/>
  <c r="AT112" i="8"/>
  <c r="AT97" i="8"/>
  <c r="AT81" i="8"/>
  <c r="AT91" i="8"/>
  <c r="AT75" i="8"/>
  <c r="AT85" i="8"/>
  <c r="AT69" i="8"/>
  <c r="AT80" i="8"/>
  <c r="AT65" i="8"/>
  <c r="AT63" i="8"/>
  <c r="AT47" i="8"/>
  <c r="AT31" i="8"/>
  <c r="AT52" i="8"/>
  <c r="AT36" i="8"/>
  <c r="AT57" i="8"/>
  <c r="AT41" i="8"/>
  <c r="AT25" i="8"/>
  <c r="AT62" i="8"/>
  <c r="AT46" i="8"/>
  <c r="AT30" i="8"/>
  <c r="AT51" i="8"/>
  <c r="AT35" i="8"/>
  <c r="AT56" i="8"/>
  <c r="AT40" i="8"/>
  <c r="AT24" i="8"/>
  <c r="AT61" i="8"/>
  <c r="AT45" i="8"/>
  <c r="AT29" i="8"/>
  <c r="AT50" i="8"/>
  <c r="AT34" i="8"/>
  <c r="AT101" i="8"/>
  <c r="AT55" i="8"/>
  <c r="AT39" i="8"/>
  <c r="AT86" i="8"/>
  <c r="AT60" i="8"/>
  <c r="AT44" i="8"/>
  <c r="AT28" i="8"/>
  <c r="AT96" i="8"/>
  <c r="AT49" i="8"/>
  <c r="AT102" i="8"/>
  <c r="AT64" i="8"/>
  <c r="AT48" i="8"/>
  <c r="AT32" i="8"/>
  <c r="AT70" i="8"/>
  <c r="AT58" i="8"/>
  <c r="AT43" i="8"/>
  <c r="AT8" i="8"/>
  <c r="AT27" i="8"/>
  <c r="AT13" i="8"/>
  <c r="AT54" i="8"/>
  <c r="AT18" i="8"/>
  <c r="AT2" i="8"/>
  <c r="AT23" i="8"/>
  <c r="AT7" i="8"/>
  <c r="AT26" i="8"/>
  <c r="AT12" i="8"/>
  <c r="AT17" i="8"/>
  <c r="AT22" i="8"/>
  <c r="AT6" i="8"/>
  <c r="AT59" i="8"/>
  <c r="AT33" i="8"/>
  <c r="AT11" i="8"/>
  <c r="AT16" i="8"/>
  <c r="AT53" i="8"/>
  <c r="AT37" i="8"/>
  <c r="AT21" i="8"/>
  <c r="AT5" i="8"/>
  <c r="AT42" i="8"/>
  <c r="AT10" i="8"/>
  <c r="AT9" i="8"/>
  <c r="AT19" i="8"/>
  <c r="AT3" i="8"/>
  <c r="AT4" i="8"/>
  <c r="AT15" i="8"/>
  <c r="AT20" i="8"/>
  <c r="AT38" i="8"/>
  <c r="AT14" i="8"/>
  <c r="BJ110" i="8"/>
  <c r="BJ115" i="8"/>
  <c r="BJ104" i="8"/>
  <c r="BJ109" i="8"/>
  <c r="BJ114" i="8"/>
  <c r="BJ103" i="8"/>
  <c r="BJ113" i="8"/>
  <c r="BJ111" i="8"/>
  <c r="BJ90" i="8"/>
  <c r="BJ74" i="8"/>
  <c r="BJ95" i="8"/>
  <c r="BJ79" i="8"/>
  <c r="BJ107" i="8"/>
  <c r="BJ102" i="8"/>
  <c r="BJ101" i="8"/>
  <c r="BJ84" i="8"/>
  <c r="BJ68" i="8"/>
  <c r="BJ112" i="8"/>
  <c r="BJ89" i="8"/>
  <c r="BJ73" i="8"/>
  <c r="BJ94" i="8"/>
  <c r="BJ78" i="8"/>
  <c r="BJ99" i="8"/>
  <c r="BJ83" i="8"/>
  <c r="BJ67" i="8"/>
  <c r="BJ88" i="8"/>
  <c r="BJ72" i="8"/>
  <c r="BJ116" i="8"/>
  <c r="BJ93" i="8"/>
  <c r="BJ77" i="8"/>
  <c r="BJ108" i="8"/>
  <c r="BJ98" i="8"/>
  <c r="BJ82" i="8"/>
  <c r="BJ66" i="8"/>
  <c r="BJ105" i="8"/>
  <c r="BJ100" i="8"/>
  <c r="BJ87" i="8"/>
  <c r="BJ71" i="8"/>
  <c r="BJ92" i="8"/>
  <c r="BJ76" i="8"/>
  <c r="BJ97" i="8"/>
  <c r="BJ81" i="8"/>
  <c r="BJ106" i="8"/>
  <c r="BJ91" i="8"/>
  <c r="BJ75" i="8"/>
  <c r="BJ85" i="8"/>
  <c r="BJ69" i="8"/>
  <c r="BJ63" i="8"/>
  <c r="BJ47" i="8"/>
  <c r="BJ31" i="8"/>
  <c r="BJ52" i="8"/>
  <c r="BJ36" i="8"/>
  <c r="BJ57" i="8"/>
  <c r="BJ41" i="8"/>
  <c r="BJ25" i="8"/>
  <c r="BJ62" i="8"/>
  <c r="BJ46" i="8"/>
  <c r="BJ30" i="8"/>
  <c r="BJ51" i="8"/>
  <c r="BJ35" i="8"/>
  <c r="BJ56" i="8"/>
  <c r="BJ40" i="8"/>
  <c r="BJ24" i="8"/>
  <c r="BJ61" i="8"/>
  <c r="BJ45" i="8"/>
  <c r="BJ29" i="8"/>
  <c r="BJ86" i="8"/>
  <c r="BJ65" i="8"/>
  <c r="BJ50" i="8"/>
  <c r="BJ34" i="8"/>
  <c r="BJ96" i="8"/>
  <c r="BJ55" i="8"/>
  <c r="BJ39" i="8"/>
  <c r="BJ60" i="8"/>
  <c r="BJ44" i="8"/>
  <c r="BJ28" i="8"/>
  <c r="BJ49" i="8"/>
  <c r="BJ70" i="8"/>
  <c r="BJ64" i="8"/>
  <c r="BJ48" i="8"/>
  <c r="BJ32" i="8"/>
  <c r="BJ58" i="8"/>
  <c r="BJ8" i="8"/>
  <c r="BJ13" i="8"/>
  <c r="BJ33" i="8"/>
  <c r="BJ18" i="8"/>
  <c r="BJ2" i="8"/>
  <c r="BJ23" i="8"/>
  <c r="BJ7" i="8"/>
  <c r="BJ59" i="8"/>
  <c r="BJ12" i="8"/>
  <c r="BJ37" i="8"/>
  <c r="BJ17" i="8"/>
  <c r="BJ53" i="8"/>
  <c r="BJ42" i="8"/>
  <c r="BJ22" i="8"/>
  <c r="BJ6" i="8"/>
  <c r="BJ80" i="8"/>
  <c r="BJ38" i="8"/>
  <c r="BJ11" i="8"/>
  <c r="BJ16" i="8"/>
  <c r="BJ21" i="8"/>
  <c r="BJ5" i="8"/>
  <c r="BJ27" i="8"/>
  <c r="BJ10" i="8"/>
  <c r="BJ43" i="8"/>
  <c r="BJ26" i="8"/>
  <c r="BJ9" i="8"/>
  <c r="BJ54" i="8"/>
  <c r="BJ19" i="8"/>
  <c r="BJ3" i="8"/>
  <c r="BJ15" i="8"/>
  <c r="BJ20" i="8"/>
  <c r="BJ14" i="8"/>
  <c r="BJ4" i="8"/>
  <c r="BZ110" i="8"/>
  <c r="BZ115" i="8"/>
  <c r="BZ104" i="8"/>
  <c r="BZ109" i="8"/>
  <c r="BZ114" i="8"/>
  <c r="BZ103" i="8"/>
  <c r="BZ113" i="8"/>
  <c r="BZ111" i="8"/>
  <c r="BZ108" i="8"/>
  <c r="BZ105" i="8"/>
  <c r="BZ90" i="8"/>
  <c r="BZ74" i="8"/>
  <c r="BZ95" i="8"/>
  <c r="BZ79" i="8"/>
  <c r="BZ84" i="8"/>
  <c r="BZ68" i="8"/>
  <c r="BZ116" i="8"/>
  <c r="BZ89" i="8"/>
  <c r="BZ73" i="8"/>
  <c r="BZ94" i="8"/>
  <c r="BZ78" i="8"/>
  <c r="BZ106" i="8"/>
  <c r="BZ99" i="8"/>
  <c r="BZ83" i="8"/>
  <c r="BZ67" i="8"/>
  <c r="BZ101" i="8"/>
  <c r="BZ88" i="8"/>
  <c r="BZ72" i="8"/>
  <c r="BZ93" i="8"/>
  <c r="BZ77" i="8"/>
  <c r="BZ102" i="8"/>
  <c r="BZ98" i="8"/>
  <c r="BZ82" i="8"/>
  <c r="BZ66" i="8"/>
  <c r="BZ87" i="8"/>
  <c r="BZ71" i="8"/>
  <c r="BZ107" i="8"/>
  <c r="BZ92" i="8"/>
  <c r="BZ76" i="8"/>
  <c r="BZ112" i="8"/>
  <c r="BZ97" i="8"/>
  <c r="BZ81" i="8"/>
  <c r="BZ65" i="8"/>
  <c r="BZ100" i="8"/>
  <c r="BZ91" i="8"/>
  <c r="BZ75" i="8"/>
  <c r="BZ85" i="8"/>
  <c r="BZ69" i="8"/>
  <c r="BZ63" i="8"/>
  <c r="BZ47" i="8"/>
  <c r="BZ31" i="8"/>
  <c r="BZ52" i="8"/>
  <c r="BZ36" i="8"/>
  <c r="BZ57" i="8"/>
  <c r="BZ41" i="8"/>
  <c r="BZ25" i="8"/>
  <c r="BZ62" i="8"/>
  <c r="BZ46" i="8"/>
  <c r="BZ30" i="8"/>
  <c r="BZ51" i="8"/>
  <c r="BZ35" i="8"/>
  <c r="BZ86" i="8"/>
  <c r="BZ56" i="8"/>
  <c r="BZ40" i="8"/>
  <c r="BZ24" i="8"/>
  <c r="BZ96" i="8"/>
  <c r="BZ61" i="8"/>
  <c r="BZ45" i="8"/>
  <c r="BZ29" i="8"/>
  <c r="BZ50" i="8"/>
  <c r="BZ34" i="8"/>
  <c r="BZ55" i="8"/>
  <c r="BZ39" i="8"/>
  <c r="BZ60" i="8"/>
  <c r="BZ44" i="8"/>
  <c r="BZ28" i="8"/>
  <c r="BZ49" i="8"/>
  <c r="BZ64" i="8"/>
  <c r="BZ48" i="8"/>
  <c r="BZ32" i="8"/>
  <c r="BZ58" i="8"/>
  <c r="BZ70" i="8"/>
  <c r="BZ8" i="8"/>
  <c r="BZ59" i="8"/>
  <c r="BZ37" i="8"/>
  <c r="BZ13" i="8"/>
  <c r="BZ42" i="8"/>
  <c r="BZ18" i="8"/>
  <c r="BZ2" i="8"/>
  <c r="BZ53" i="8"/>
  <c r="BZ38" i="8"/>
  <c r="BZ27" i="8"/>
  <c r="BZ23" i="8"/>
  <c r="BZ7" i="8"/>
  <c r="BZ12" i="8"/>
  <c r="BZ17" i="8"/>
  <c r="BZ80" i="8"/>
  <c r="BZ26" i="8"/>
  <c r="BZ22" i="8"/>
  <c r="BZ6" i="8"/>
  <c r="BZ11" i="8"/>
  <c r="BZ16" i="8"/>
  <c r="BZ21" i="8"/>
  <c r="BZ5" i="8"/>
  <c r="BZ43" i="8"/>
  <c r="BZ10" i="8"/>
  <c r="BZ33" i="8"/>
  <c r="BZ9" i="8"/>
  <c r="BZ19" i="8"/>
  <c r="BZ3" i="8"/>
  <c r="BZ20" i="8"/>
  <c r="BZ54" i="8"/>
  <c r="BZ14" i="8"/>
  <c r="BZ15" i="8"/>
  <c r="BZ4" i="8"/>
  <c r="CP110" i="8"/>
  <c r="CP115" i="8"/>
  <c r="CP99" i="8"/>
  <c r="CP104" i="8"/>
  <c r="CP109" i="8"/>
  <c r="CP114" i="8"/>
  <c r="CP103" i="8"/>
  <c r="CP113" i="8"/>
  <c r="CP111" i="8"/>
  <c r="CP90" i="8"/>
  <c r="CP74" i="8"/>
  <c r="CP100" i="8"/>
  <c r="CP95" i="8"/>
  <c r="CP79" i="8"/>
  <c r="CP107" i="8"/>
  <c r="CP84" i="8"/>
  <c r="CP68" i="8"/>
  <c r="CP112" i="8"/>
  <c r="CP89" i="8"/>
  <c r="CP73" i="8"/>
  <c r="CP94" i="8"/>
  <c r="CP78" i="8"/>
  <c r="CP83" i="8"/>
  <c r="CP67" i="8"/>
  <c r="CP88" i="8"/>
  <c r="CP72" i="8"/>
  <c r="CP105" i="8"/>
  <c r="CP93" i="8"/>
  <c r="CP77" i="8"/>
  <c r="CP108" i="8"/>
  <c r="CP98" i="8"/>
  <c r="CP82" i="8"/>
  <c r="CP66" i="8"/>
  <c r="CP87" i="8"/>
  <c r="CP71" i="8"/>
  <c r="CP101" i="8"/>
  <c r="CP92" i="8"/>
  <c r="CP76" i="8"/>
  <c r="CP97" i="8"/>
  <c r="CP81" i="8"/>
  <c r="CP65" i="8"/>
  <c r="CP106" i="8"/>
  <c r="CP91" i="8"/>
  <c r="CP75" i="8"/>
  <c r="CP116" i="8"/>
  <c r="CP85" i="8"/>
  <c r="CP69" i="8"/>
  <c r="CP63" i="8"/>
  <c r="CP47" i="8"/>
  <c r="CP31" i="8"/>
  <c r="CP52" i="8"/>
  <c r="CP36" i="8"/>
  <c r="CP57" i="8"/>
  <c r="CP41" i="8"/>
  <c r="CP25" i="8"/>
  <c r="CP86" i="8"/>
  <c r="CP62" i="8"/>
  <c r="CP46" i="8"/>
  <c r="CP30" i="8"/>
  <c r="CP96" i="8"/>
  <c r="CP51" i="8"/>
  <c r="CP35" i="8"/>
  <c r="CP56" i="8"/>
  <c r="CP40" i="8"/>
  <c r="CP24" i="8"/>
  <c r="CP61" i="8"/>
  <c r="CP45" i="8"/>
  <c r="CP29" i="8"/>
  <c r="CP50" i="8"/>
  <c r="CP34" i="8"/>
  <c r="CP55" i="8"/>
  <c r="CP39" i="8"/>
  <c r="CP70" i="8"/>
  <c r="CP60" i="8"/>
  <c r="CP44" i="8"/>
  <c r="CP28" i="8"/>
  <c r="CP102" i="8"/>
  <c r="CP80" i="8"/>
  <c r="CP49" i="8"/>
  <c r="CP64" i="8"/>
  <c r="CP48" i="8"/>
  <c r="CP32" i="8"/>
  <c r="CP58" i="8"/>
  <c r="CP53" i="8"/>
  <c r="CP8" i="8"/>
  <c r="CP13" i="8"/>
  <c r="CP18" i="8"/>
  <c r="CP2" i="8"/>
  <c r="CP23" i="8"/>
  <c r="CP7" i="8"/>
  <c r="CP12" i="8"/>
  <c r="CP17" i="8"/>
  <c r="CP22" i="8"/>
  <c r="CP6" i="8"/>
  <c r="CP43" i="8"/>
  <c r="CP11" i="8"/>
  <c r="CP33" i="8"/>
  <c r="CP16" i="8"/>
  <c r="CP54" i="8"/>
  <c r="CP21" i="8"/>
  <c r="CP5" i="8"/>
  <c r="CP10" i="8"/>
  <c r="CP37" i="8"/>
  <c r="CP9" i="8"/>
  <c r="CP38" i="8"/>
  <c r="CP26" i="8"/>
  <c r="CP19" i="8"/>
  <c r="CP3" i="8"/>
  <c r="CP59" i="8"/>
  <c r="CP20" i="8"/>
  <c r="CP14" i="8"/>
  <c r="CP27" i="8"/>
  <c r="CP42" i="8"/>
  <c r="CP4" i="8"/>
  <c r="CP15" i="8"/>
  <c r="DF110" i="8"/>
  <c r="DF115" i="8"/>
  <c r="DF99" i="8"/>
  <c r="DF104" i="8"/>
  <c r="DF109" i="8"/>
  <c r="DF114" i="8"/>
  <c r="DF103" i="8"/>
  <c r="DF113" i="8"/>
  <c r="DF111" i="8"/>
  <c r="DF108" i="8"/>
  <c r="DF90" i="8"/>
  <c r="DF74" i="8"/>
  <c r="DF95" i="8"/>
  <c r="DF79" i="8"/>
  <c r="DF84" i="8"/>
  <c r="DF68" i="8"/>
  <c r="DF89" i="8"/>
  <c r="DF73" i="8"/>
  <c r="DF102" i="8"/>
  <c r="DF94" i="8"/>
  <c r="DF78" i="8"/>
  <c r="DF106" i="8"/>
  <c r="DF100" i="8"/>
  <c r="DF83" i="8"/>
  <c r="DF67" i="8"/>
  <c r="DF88" i="8"/>
  <c r="DF72" i="8"/>
  <c r="DF93" i="8"/>
  <c r="DF77" i="8"/>
  <c r="DF98" i="8"/>
  <c r="DF82" i="8"/>
  <c r="DF66" i="8"/>
  <c r="DF87" i="8"/>
  <c r="DF71" i="8"/>
  <c r="DF107" i="8"/>
  <c r="DF92" i="8"/>
  <c r="DF76" i="8"/>
  <c r="DF116" i="8"/>
  <c r="DF112" i="8"/>
  <c r="DF97" i="8"/>
  <c r="DF81" i="8"/>
  <c r="DF65" i="8"/>
  <c r="DF91" i="8"/>
  <c r="DF75" i="8"/>
  <c r="DF105" i="8"/>
  <c r="DF85" i="8"/>
  <c r="DF69" i="8"/>
  <c r="DF63" i="8"/>
  <c r="DF47" i="8"/>
  <c r="DF31" i="8"/>
  <c r="DF86" i="8"/>
  <c r="DF52" i="8"/>
  <c r="DF36" i="8"/>
  <c r="DF101" i="8"/>
  <c r="DF96" i="8"/>
  <c r="DF57" i="8"/>
  <c r="DF41" i="8"/>
  <c r="DF25" i="8"/>
  <c r="DF62" i="8"/>
  <c r="DF46" i="8"/>
  <c r="DF30" i="8"/>
  <c r="DF51" i="8"/>
  <c r="DF35" i="8"/>
  <c r="DF56" i="8"/>
  <c r="DF40" i="8"/>
  <c r="DF24" i="8"/>
  <c r="DF61" i="8"/>
  <c r="DF45" i="8"/>
  <c r="DF29" i="8"/>
  <c r="DF70" i="8"/>
  <c r="DF50" i="8"/>
  <c r="DF34" i="8"/>
  <c r="DF80" i="8"/>
  <c r="DF55" i="8"/>
  <c r="DF39" i="8"/>
  <c r="DF60" i="8"/>
  <c r="DF44" i="8"/>
  <c r="DF28" i="8"/>
  <c r="DF49" i="8"/>
  <c r="DF64" i="8"/>
  <c r="DF48" i="8"/>
  <c r="DF32" i="8"/>
  <c r="DF58" i="8"/>
  <c r="DF42" i="8"/>
  <c r="DF8" i="8"/>
  <c r="DF13" i="8"/>
  <c r="DF18" i="8"/>
  <c r="DF2" i="8"/>
  <c r="DF33" i="8"/>
  <c r="DF23" i="8"/>
  <c r="DF7" i="8"/>
  <c r="DF43" i="8"/>
  <c r="DF12" i="8"/>
  <c r="DF17" i="8"/>
  <c r="DF54" i="8"/>
  <c r="DF27" i="8"/>
  <c r="DF22" i="8"/>
  <c r="DF6" i="8"/>
  <c r="DF11" i="8"/>
  <c r="DF26" i="8"/>
  <c r="DF16" i="8"/>
  <c r="DF37" i="8"/>
  <c r="DF21" i="8"/>
  <c r="DF5" i="8"/>
  <c r="DF10" i="8"/>
  <c r="DF53" i="8"/>
  <c r="DF9" i="8"/>
  <c r="DF19" i="8"/>
  <c r="DF3" i="8"/>
  <c r="DF4" i="8"/>
  <c r="DF38" i="8"/>
  <c r="DF15" i="8"/>
  <c r="DF14" i="8"/>
  <c r="DF59" i="8"/>
  <c r="DF20" i="8"/>
  <c r="DY125" i="6"/>
  <c r="K137" i="6"/>
  <c r="AA137" i="6"/>
  <c r="D21" i="5"/>
  <c r="G21" i="5" s="1"/>
  <c r="K21" i="1" s="1"/>
  <c r="J79" i="11" s="1"/>
  <c r="F52" i="13"/>
  <c r="G52" i="13" s="1"/>
  <c r="F102" i="13"/>
  <c r="G102" i="13" s="1"/>
  <c r="F9" i="13"/>
  <c r="G9" i="13" s="1"/>
  <c r="F25" i="13"/>
  <c r="G25" i="13" s="1"/>
  <c r="F41" i="13"/>
  <c r="G41" i="13" s="1"/>
  <c r="F57" i="13"/>
  <c r="G57" i="13" s="1"/>
  <c r="F73" i="13"/>
  <c r="G73" i="13" s="1"/>
  <c r="F89" i="13"/>
  <c r="G89" i="13" s="1"/>
  <c r="F105" i="13"/>
  <c r="G105" i="13" s="1"/>
  <c r="I12" i="4"/>
  <c r="J12" i="4" s="1"/>
  <c r="H12" i="4"/>
  <c r="D9" i="5"/>
  <c r="G9" i="5" s="1"/>
  <c r="K9" i="1" s="1"/>
  <c r="J57" i="11" s="1"/>
  <c r="D17" i="5"/>
  <c r="G17" i="5" s="1"/>
  <c r="K17" i="1" s="1"/>
  <c r="J75" i="11" s="1"/>
  <c r="D25" i="5"/>
  <c r="G25" i="5" s="1"/>
  <c r="K25" i="1" s="1"/>
  <c r="D33" i="5"/>
  <c r="G33" i="5" s="1"/>
  <c r="K33" i="1" s="1"/>
  <c r="J104" i="11" s="1"/>
  <c r="D41" i="5"/>
  <c r="G41" i="5" s="1"/>
  <c r="K41" i="1" s="1"/>
  <c r="J116" i="11" s="1"/>
  <c r="EA6" i="12"/>
  <c r="AC7" i="11"/>
  <c r="EA14" i="12"/>
  <c r="AC15" i="11"/>
  <c r="EA22" i="12"/>
  <c r="AC23" i="11"/>
  <c r="DZ22" i="7"/>
  <c r="EA30" i="12"/>
  <c r="AC31" i="11"/>
  <c r="DZ30" i="7"/>
  <c r="EA38" i="12"/>
  <c r="AC39" i="11"/>
  <c r="DZ38" i="7"/>
  <c r="EA46" i="12"/>
  <c r="AC47" i="11"/>
  <c r="DZ46" i="7"/>
  <c r="EA54" i="12"/>
  <c r="AC55" i="11"/>
  <c r="DZ54" i="7"/>
  <c r="EA62" i="12"/>
  <c r="AC63" i="11"/>
  <c r="DZ62" i="7"/>
  <c r="EA70" i="12"/>
  <c r="AC71" i="11"/>
  <c r="DZ70" i="7"/>
  <c r="EA78" i="12"/>
  <c r="AC79" i="11"/>
  <c r="DZ78" i="7"/>
  <c r="EA86" i="12"/>
  <c r="AC87" i="11"/>
  <c r="DZ86" i="7"/>
  <c r="EA94" i="12"/>
  <c r="AC95" i="11"/>
  <c r="DZ94" i="7"/>
  <c r="EA102" i="12"/>
  <c r="AC103" i="11"/>
  <c r="DZ102" i="7"/>
  <c r="EA110" i="12"/>
  <c r="AC111" i="11"/>
  <c r="DZ110" i="7"/>
  <c r="EA118" i="12"/>
  <c r="AC119" i="11"/>
  <c r="DZ118" i="7"/>
  <c r="O115" i="8"/>
  <c r="O104" i="8"/>
  <c r="O109" i="8"/>
  <c r="O114" i="8"/>
  <c r="O108" i="8"/>
  <c r="O102" i="8"/>
  <c r="O116" i="8"/>
  <c r="O113" i="8"/>
  <c r="O95" i="8"/>
  <c r="O79" i="8"/>
  <c r="O84" i="8"/>
  <c r="O68" i="8"/>
  <c r="O89" i="8"/>
  <c r="O73" i="8"/>
  <c r="O105" i="8"/>
  <c r="O94" i="8"/>
  <c r="O78" i="8"/>
  <c r="O106" i="8"/>
  <c r="O99" i="8"/>
  <c r="O83" i="8"/>
  <c r="O67" i="8"/>
  <c r="O111" i="8"/>
  <c r="O101" i="8"/>
  <c r="O88" i="8"/>
  <c r="O72" i="8"/>
  <c r="O93" i="8"/>
  <c r="O77" i="8"/>
  <c r="O98" i="8"/>
  <c r="O82" i="8"/>
  <c r="O103" i="8"/>
  <c r="O87" i="8"/>
  <c r="O71" i="8"/>
  <c r="O107" i="8"/>
  <c r="O92" i="8"/>
  <c r="O76" i="8"/>
  <c r="O112" i="8"/>
  <c r="O97" i="8"/>
  <c r="O81" i="8"/>
  <c r="O86" i="8"/>
  <c r="O70" i="8"/>
  <c r="O96" i="8"/>
  <c r="O80" i="8"/>
  <c r="O110" i="8"/>
  <c r="O90" i="8"/>
  <c r="O74" i="8"/>
  <c r="O52" i="8"/>
  <c r="O36" i="8"/>
  <c r="O57" i="8"/>
  <c r="O41" i="8"/>
  <c r="O69" i="8"/>
  <c r="O62" i="8"/>
  <c r="O46" i="8"/>
  <c r="O30" i="8"/>
  <c r="O51" i="8"/>
  <c r="O35" i="8"/>
  <c r="O56" i="8"/>
  <c r="O40" i="8"/>
  <c r="O100" i="8"/>
  <c r="O91" i="8"/>
  <c r="O66" i="8"/>
  <c r="O61" i="8"/>
  <c r="O45" i="8"/>
  <c r="O29" i="8"/>
  <c r="O50" i="8"/>
  <c r="O34" i="8"/>
  <c r="O55" i="8"/>
  <c r="O39" i="8"/>
  <c r="O60" i="8"/>
  <c r="O44" i="8"/>
  <c r="O28" i="8"/>
  <c r="O65" i="8"/>
  <c r="O49" i="8"/>
  <c r="O33" i="8"/>
  <c r="O54" i="8"/>
  <c r="O38" i="8"/>
  <c r="O53" i="8"/>
  <c r="O37" i="8"/>
  <c r="O63" i="8"/>
  <c r="O47" i="8"/>
  <c r="O24" i="8"/>
  <c r="O13" i="8"/>
  <c r="O64" i="8"/>
  <c r="O42" i="8"/>
  <c r="O26" i="8"/>
  <c r="O18" i="8"/>
  <c r="O2" i="8"/>
  <c r="O23" i="8"/>
  <c r="O7" i="8"/>
  <c r="O58" i="8"/>
  <c r="O12" i="8"/>
  <c r="O75" i="8"/>
  <c r="O25" i="8"/>
  <c r="O17" i="8"/>
  <c r="O43" i="8"/>
  <c r="O22" i="8"/>
  <c r="O6" i="8"/>
  <c r="O32" i="8"/>
  <c r="O11" i="8"/>
  <c r="O16" i="8"/>
  <c r="O21" i="8"/>
  <c r="O5" i="8"/>
  <c r="O10" i="8"/>
  <c r="O85" i="8"/>
  <c r="O48" i="8"/>
  <c r="O15" i="8"/>
  <c r="O14" i="8"/>
  <c r="O8" i="8"/>
  <c r="O59" i="8"/>
  <c r="O19" i="8"/>
  <c r="O4" i="8"/>
  <c r="O31" i="8"/>
  <c r="O27" i="8"/>
  <c r="O3" i="8"/>
  <c r="O9" i="8"/>
  <c r="O20" i="8"/>
  <c r="AE115" i="8"/>
  <c r="AE104" i="8"/>
  <c r="AE109" i="8"/>
  <c r="AE114" i="8"/>
  <c r="AE108" i="8"/>
  <c r="AE102" i="8"/>
  <c r="AE116" i="8"/>
  <c r="AE100" i="8"/>
  <c r="AE95" i="8"/>
  <c r="AE79" i="8"/>
  <c r="AE107" i="8"/>
  <c r="AE84" i="8"/>
  <c r="AE68" i="8"/>
  <c r="AE112" i="8"/>
  <c r="AE89" i="8"/>
  <c r="AE73" i="8"/>
  <c r="AE94" i="8"/>
  <c r="AE78" i="8"/>
  <c r="AE99" i="8"/>
  <c r="AE83" i="8"/>
  <c r="AE67" i="8"/>
  <c r="AE88" i="8"/>
  <c r="AE72" i="8"/>
  <c r="AE93" i="8"/>
  <c r="AE77" i="8"/>
  <c r="AE110" i="8"/>
  <c r="AE98" i="8"/>
  <c r="AE82" i="8"/>
  <c r="AE113" i="8"/>
  <c r="AE87" i="8"/>
  <c r="AE71" i="8"/>
  <c r="AE101" i="8"/>
  <c r="AE92" i="8"/>
  <c r="AE76" i="8"/>
  <c r="AE105" i="8"/>
  <c r="AE97" i="8"/>
  <c r="AE81" i="8"/>
  <c r="AE86" i="8"/>
  <c r="AE70" i="8"/>
  <c r="AE111" i="8"/>
  <c r="AE96" i="8"/>
  <c r="AE80" i="8"/>
  <c r="AE90" i="8"/>
  <c r="AE74" i="8"/>
  <c r="AE69" i="8"/>
  <c r="AE52" i="8"/>
  <c r="AE36" i="8"/>
  <c r="AE66" i="8"/>
  <c r="AE57" i="8"/>
  <c r="AE41" i="8"/>
  <c r="AE62" i="8"/>
  <c r="AE46" i="8"/>
  <c r="AE30" i="8"/>
  <c r="AE91" i="8"/>
  <c r="AE51" i="8"/>
  <c r="AE35" i="8"/>
  <c r="AE56" i="8"/>
  <c r="AE40" i="8"/>
  <c r="AE24" i="8"/>
  <c r="AE61" i="8"/>
  <c r="AE45" i="8"/>
  <c r="AE29" i="8"/>
  <c r="AE103" i="8"/>
  <c r="AE50" i="8"/>
  <c r="AE34" i="8"/>
  <c r="AE55" i="8"/>
  <c r="AE39" i="8"/>
  <c r="AE60" i="8"/>
  <c r="AE44" i="8"/>
  <c r="AE28" i="8"/>
  <c r="AE75" i="8"/>
  <c r="AE65" i="8"/>
  <c r="AE49" i="8"/>
  <c r="AE33" i="8"/>
  <c r="AE85" i="8"/>
  <c r="AE54" i="8"/>
  <c r="AE38" i="8"/>
  <c r="AE106" i="8"/>
  <c r="AE53" i="8"/>
  <c r="AE37" i="8"/>
  <c r="AE63" i="8"/>
  <c r="AE47" i="8"/>
  <c r="AE58" i="8"/>
  <c r="AE13" i="8"/>
  <c r="AE32" i="8"/>
  <c r="AE18" i="8"/>
  <c r="AE2" i="8"/>
  <c r="AE43" i="8"/>
  <c r="AE23" i="8"/>
  <c r="AE7" i="8"/>
  <c r="AE12" i="8"/>
  <c r="AE17" i="8"/>
  <c r="AE22" i="8"/>
  <c r="AE6" i="8"/>
  <c r="AE11" i="8"/>
  <c r="AE48" i="8"/>
  <c r="AE27" i="8"/>
  <c r="AE16" i="8"/>
  <c r="AE31" i="8"/>
  <c r="AE21" i="8"/>
  <c r="AE5" i="8"/>
  <c r="AE59" i="8"/>
  <c r="AE10" i="8"/>
  <c r="AE26" i="8"/>
  <c r="AE15" i="8"/>
  <c r="AE42" i="8"/>
  <c r="AE25" i="8"/>
  <c r="AE14" i="8"/>
  <c r="AE8" i="8"/>
  <c r="AE19" i="8"/>
  <c r="AE4" i="8"/>
  <c r="AE9" i="8"/>
  <c r="AE20" i="8"/>
  <c r="AE3" i="8"/>
  <c r="AE64" i="8"/>
  <c r="AU115" i="8"/>
  <c r="AU104" i="8"/>
  <c r="AU109" i="8"/>
  <c r="AU114" i="8"/>
  <c r="AU108" i="8"/>
  <c r="AU102" i="8"/>
  <c r="AU116" i="8"/>
  <c r="AU95" i="8"/>
  <c r="AU79" i="8"/>
  <c r="AU113" i="8"/>
  <c r="AU105" i="8"/>
  <c r="AU84" i="8"/>
  <c r="AU68" i="8"/>
  <c r="AU89" i="8"/>
  <c r="AU73" i="8"/>
  <c r="AU94" i="8"/>
  <c r="AU78" i="8"/>
  <c r="AU106" i="8"/>
  <c r="AU103" i="8"/>
  <c r="AU100" i="8"/>
  <c r="AU99" i="8"/>
  <c r="AU83" i="8"/>
  <c r="AU67" i="8"/>
  <c r="AU111" i="8"/>
  <c r="AU88" i="8"/>
  <c r="AU72" i="8"/>
  <c r="AU93" i="8"/>
  <c r="AU77" i="8"/>
  <c r="AU98" i="8"/>
  <c r="AU82" i="8"/>
  <c r="AU87" i="8"/>
  <c r="AU71" i="8"/>
  <c r="AU107" i="8"/>
  <c r="AU92" i="8"/>
  <c r="AU76" i="8"/>
  <c r="AU112" i="8"/>
  <c r="AU97" i="8"/>
  <c r="AU81" i="8"/>
  <c r="AU86" i="8"/>
  <c r="AU70" i="8"/>
  <c r="AU101" i="8"/>
  <c r="AU96" i="8"/>
  <c r="AU80" i="8"/>
  <c r="AU110" i="8"/>
  <c r="AU90" i="8"/>
  <c r="AU74" i="8"/>
  <c r="AU52" i="8"/>
  <c r="AU36" i="8"/>
  <c r="AU91" i="8"/>
  <c r="AU57" i="8"/>
  <c r="AU41" i="8"/>
  <c r="AU62" i="8"/>
  <c r="AU46" i="8"/>
  <c r="AU30" i="8"/>
  <c r="AU51" i="8"/>
  <c r="AU35" i="8"/>
  <c r="AU56" i="8"/>
  <c r="AU40" i="8"/>
  <c r="AU24" i="8"/>
  <c r="AU61" i="8"/>
  <c r="AU45" i="8"/>
  <c r="AU29" i="8"/>
  <c r="AU50" i="8"/>
  <c r="AU34" i="8"/>
  <c r="AU75" i="8"/>
  <c r="AU55" i="8"/>
  <c r="AU39" i="8"/>
  <c r="AU85" i="8"/>
  <c r="AU60" i="8"/>
  <c r="AU44" i="8"/>
  <c r="AU28" i="8"/>
  <c r="AU49" i="8"/>
  <c r="AU33" i="8"/>
  <c r="AU54" i="8"/>
  <c r="AU38" i="8"/>
  <c r="AU66" i="8"/>
  <c r="AU53" i="8"/>
  <c r="AU37" i="8"/>
  <c r="AU65" i="8"/>
  <c r="AU63" i="8"/>
  <c r="AU47" i="8"/>
  <c r="AU27" i="8"/>
  <c r="AU13" i="8"/>
  <c r="AU18" i="8"/>
  <c r="AU2" i="8"/>
  <c r="AU31" i="8"/>
  <c r="AU23" i="8"/>
  <c r="AU7" i="8"/>
  <c r="AU26" i="8"/>
  <c r="AU12" i="8"/>
  <c r="AU48" i="8"/>
  <c r="AU17" i="8"/>
  <c r="AU69" i="8"/>
  <c r="AU22" i="8"/>
  <c r="AU6" i="8"/>
  <c r="AU59" i="8"/>
  <c r="AU25" i="8"/>
  <c r="AU11" i="8"/>
  <c r="AU16" i="8"/>
  <c r="AU21" i="8"/>
  <c r="AU5" i="8"/>
  <c r="AU42" i="8"/>
  <c r="AU10" i="8"/>
  <c r="AU15" i="8"/>
  <c r="AU58" i="8"/>
  <c r="AU14" i="8"/>
  <c r="AU43" i="8"/>
  <c r="AU8" i="8"/>
  <c r="AU32" i="8"/>
  <c r="AU4" i="8"/>
  <c r="AU9" i="8"/>
  <c r="AU20" i="8"/>
  <c r="AU3" i="8"/>
  <c r="AU19" i="8"/>
  <c r="AU64" i="8"/>
  <c r="BK115" i="8"/>
  <c r="BK104" i="8"/>
  <c r="BK109" i="8"/>
  <c r="BK114" i="8"/>
  <c r="BK108" i="8"/>
  <c r="BK102" i="8"/>
  <c r="BK116" i="8"/>
  <c r="BK95" i="8"/>
  <c r="BK79" i="8"/>
  <c r="BK107" i="8"/>
  <c r="BK101" i="8"/>
  <c r="BK84" i="8"/>
  <c r="BK68" i="8"/>
  <c r="BK112" i="8"/>
  <c r="BK89" i="8"/>
  <c r="BK73" i="8"/>
  <c r="BK94" i="8"/>
  <c r="BK78" i="8"/>
  <c r="BK99" i="8"/>
  <c r="BK83" i="8"/>
  <c r="BK67" i="8"/>
  <c r="BK88" i="8"/>
  <c r="BK72" i="8"/>
  <c r="BK93" i="8"/>
  <c r="BK77" i="8"/>
  <c r="BK110" i="8"/>
  <c r="BK98" i="8"/>
  <c r="BK82" i="8"/>
  <c r="BK105" i="8"/>
  <c r="BK100" i="8"/>
  <c r="BK87" i="8"/>
  <c r="BK71" i="8"/>
  <c r="BK92" i="8"/>
  <c r="BK76" i="8"/>
  <c r="BK113" i="8"/>
  <c r="BK103" i="8"/>
  <c r="BK97" i="8"/>
  <c r="BK81" i="8"/>
  <c r="BK86" i="8"/>
  <c r="BK70" i="8"/>
  <c r="BK111" i="8"/>
  <c r="BK96" i="8"/>
  <c r="BK80" i="8"/>
  <c r="BK90" i="8"/>
  <c r="BK74" i="8"/>
  <c r="BK52" i="8"/>
  <c r="BK36" i="8"/>
  <c r="BK57" i="8"/>
  <c r="BK41" i="8"/>
  <c r="BK62" i="8"/>
  <c r="BK46" i="8"/>
  <c r="BK30" i="8"/>
  <c r="BK51" i="8"/>
  <c r="BK35" i="8"/>
  <c r="BK56" i="8"/>
  <c r="BK40" i="8"/>
  <c r="BK24" i="8"/>
  <c r="BK75" i="8"/>
  <c r="BK61" i="8"/>
  <c r="BK45" i="8"/>
  <c r="BK29" i="8"/>
  <c r="BK85" i="8"/>
  <c r="BK65" i="8"/>
  <c r="BK50" i="8"/>
  <c r="BK34" i="8"/>
  <c r="BK55" i="8"/>
  <c r="BK39" i="8"/>
  <c r="BK60" i="8"/>
  <c r="BK44" i="8"/>
  <c r="BK28" i="8"/>
  <c r="BK66" i="8"/>
  <c r="BK49" i="8"/>
  <c r="BK33" i="8"/>
  <c r="BK54" i="8"/>
  <c r="BK38" i="8"/>
  <c r="BK53" i="8"/>
  <c r="BK37" i="8"/>
  <c r="BK91" i="8"/>
  <c r="BK63" i="8"/>
  <c r="BK47" i="8"/>
  <c r="BK13" i="8"/>
  <c r="BK48" i="8"/>
  <c r="BK18" i="8"/>
  <c r="BK2" i="8"/>
  <c r="BK23" i="8"/>
  <c r="BK7" i="8"/>
  <c r="BK59" i="8"/>
  <c r="BK12" i="8"/>
  <c r="BK69" i="8"/>
  <c r="BK17" i="8"/>
  <c r="BK42" i="8"/>
  <c r="BK22" i="8"/>
  <c r="BK6" i="8"/>
  <c r="BK106" i="8"/>
  <c r="BK11" i="8"/>
  <c r="BK32" i="8"/>
  <c r="BK16" i="8"/>
  <c r="BK64" i="8"/>
  <c r="BK21" i="8"/>
  <c r="BK5" i="8"/>
  <c r="BK27" i="8"/>
  <c r="BK10" i="8"/>
  <c r="BK58" i="8"/>
  <c r="BK15" i="8"/>
  <c r="BK14" i="8"/>
  <c r="BK25" i="8"/>
  <c r="BK8" i="8"/>
  <c r="BK26" i="8"/>
  <c r="BK43" i="8"/>
  <c r="BK9" i="8"/>
  <c r="BK20" i="8"/>
  <c r="BK3" i="8"/>
  <c r="BK31" i="8"/>
  <c r="BK19" i="8"/>
  <c r="BK4" i="8"/>
  <c r="CA115" i="8"/>
  <c r="CA104" i="8"/>
  <c r="CA109" i="8"/>
  <c r="CA114" i="8"/>
  <c r="CA108" i="8"/>
  <c r="CA102" i="8"/>
  <c r="CA116" i="8"/>
  <c r="CA103" i="8"/>
  <c r="CA95" i="8"/>
  <c r="CA79" i="8"/>
  <c r="CA84" i="8"/>
  <c r="CA68" i="8"/>
  <c r="CA89" i="8"/>
  <c r="CA73" i="8"/>
  <c r="CA113" i="8"/>
  <c r="CA94" i="8"/>
  <c r="CA78" i="8"/>
  <c r="CA106" i="8"/>
  <c r="CA99" i="8"/>
  <c r="CA83" i="8"/>
  <c r="CA67" i="8"/>
  <c r="CA111" i="8"/>
  <c r="CA101" i="8"/>
  <c r="CA88" i="8"/>
  <c r="CA72" i="8"/>
  <c r="CA93" i="8"/>
  <c r="CA77" i="8"/>
  <c r="CA98" i="8"/>
  <c r="CA82" i="8"/>
  <c r="CA87" i="8"/>
  <c r="CA71" i="8"/>
  <c r="CA107" i="8"/>
  <c r="CA92" i="8"/>
  <c r="CA76" i="8"/>
  <c r="CA112" i="8"/>
  <c r="CA97" i="8"/>
  <c r="CA81" i="8"/>
  <c r="CA86" i="8"/>
  <c r="CA70" i="8"/>
  <c r="CA96" i="8"/>
  <c r="CA80" i="8"/>
  <c r="CA110" i="8"/>
  <c r="CA105" i="8"/>
  <c r="CA90" i="8"/>
  <c r="CA74" i="8"/>
  <c r="CA52" i="8"/>
  <c r="CA36" i="8"/>
  <c r="CA57" i="8"/>
  <c r="CA41" i="8"/>
  <c r="CA65" i="8"/>
  <c r="CA62" i="8"/>
  <c r="CA46" i="8"/>
  <c r="CA30" i="8"/>
  <c r="CA75" i="8"/>
  <c r="CA51" i="8"/>
  <c r="CA35" i="8"/>
  <c r="CA85" i="8"/>
  <c r="CA56" i="8"/>
  <c r="CA40" i="8"/>
  <c r="CA24" i="8"/>
  <c r="CA66" i="8"/>
  <c r="CA61" i="8"/>
  <c r="CA45" i="8"/>
  <c r="CA29" i="8"/>
  <c r="CA50" i="8"/>
  <c r="CA34" i="8"/>
  <c r="CA55" i="8"/>
  <c r="CA39" i="8"/>
  <c r="CA60" i="8"/>
  <c r="CA44" i="8"/>
  <c r="CA28" i="8"/>
  <c r="CA49" i="8"/>
  <c r="CA33" i="8"/>
  <c r="CA69" i="8"/>
  <c r="CA54" i="8"/>
  <c r="CA38" i="8"/>
  <c r="CA91" i="8"/>
  <c r="CA53" i="8"/>
  <c r="CA37" i="8"/>
  <c r="CA100" i="8"/>
  <c r="CA63" i="8"/>
  <c r="CA47" i="8"/>
  <c r="CA59" i="8"/>
  <c r="CA13" i="8"/>
  <c r="CA42" i="8"/>
  <c r="CA18" i="8"/>
  <c r="CA2" i="8"/>
  <c r="CA32" i="8"/>
  <c r="CA27" i="8"/>
  <c r="CA23" i="8"/>
  <c r="CA7" i="8"/>
  <c r="CA12" i="8"/>
  <c r="CA17" i="8"/>
  <c r="CA64" i="8"/>
  <c r="CA26" i="8"/>
  <c r="CA22" i="8"/>
  <c r="CA6" i="8"/>
  <c r="CA11" i="8"/>
  <c r="CA58" i="8"/>
  <c r="CA31" i="8"/>
  <c r="CA16" i="8"/>
  <c r="CA25" i="8"/>
  <c r="CA21" i="8"/>
  <c r="CA5" i="8"/>
  <c r="CA43" i="8"/>
  <c r="CA10" i="8"/>
  <c r="CA15" i="8"/>
  <c r="CA14" i="8"/>
  <c r="CA8" i="8"/>
  <c r="CA9" i="8"/>
  <c r="CA20" i="8"/>
  <c r="CA3" i="8"/>
  <c r="CA19" i="8"/>
  <c r="CA4" i="8"/>
  <c r="CA48" i="8"/>
  <c r="CQ115" i="8"/>
  <c r="CQ104" i="8"/>
  <c r="CQ109" i="8"/>
  <c r="CQ114" i="8"/>
  <c r="CQ108" i="8"/>
  <c r="CQ102" i="8"/>
  <c r="CQ116" i="8"/>
  <c r="CQ100" i="8"/>
  <c r="CQ95" i="8"/>
  <c r="CQ79" i="8"/>
  <c r="CQ107" i="8"/>
  <c r="CQ84" i="8"/>
  <c r="CQ68" i="8"/>
  <c r="CQ112" i="8"/>
  <c r="CQ89" i="8"/>
  <c r="CQ73" i="8"/>
  <c r="CQ94" i="8"/>
  <c r="CQ78" i="8"/>
  <c r="CQ83" i="8"/>
  <c r="CQ67" i="8"/>
  <c r="CQ88" i="8"/>
  <c r="CQ72" i="8"/>
  <c r="CQ105" i="8"/>
  <c r="CQ103" i="8"/>
  <c r="CQ93" i="8"/>
  <c r="CQ77" i="8"/>
  <c r="CQ110" i="8"/>
  <c r="CQ99" i="8"/>
  <c r="CQ98" i="8"/>
  <c r="CQ82" i="8"/>
  <c r="CQ87" i="8"/>
  <c r="CQ71" i="8"/>
  <c r="CQ101" i="8"/>
  <c r="CQ92" i="8"/>
  <c r="CQ76" i="8"/>
  <c r="CQ97" i="8"/>
  <c r="CQ81" i="8"/>
  <c r="CQ86" i="8"/>
  <c r="CQ70" i="8"/>
  <c r="CQ113" i="8"/>
  <c r="CQ111" i="8"/>
  <c r="CQ96" i="8"/>
  <c r="CQ80" i="8"/>
  <c r="CQ90" i="8"/>
  <c r="CQ74" i="8"/>
  <c r="CQ52" i="8"/>
  <c r="CQ36" i="8"/>
  <c r="CQ75" i="8"/>
  <c r="CQ66" i="8"/>
  <c r="CQ57" i="8"/>
  <c r="CQ41" i="8"/>
  <c r="CQ85" i="8"/>
  <c r="CQ62" i="8"/>
  <c r="CQ46" i="8"/>
  <c r="CQ30" i="8"/>
  <c r="CQ51" i="8"/>
  <c r="CQ35" i="8"/>
  <c r="CQ56" i="8"/>
  <c r="CQ40" i="8"/>
  <c r="CQ24" i="8"/>
  <c r="CQ61" i="8"/>
  <c r="CQ45" i="8"/>
  <c r="CQ29" i="8"/>
  <c r="CQ50" i="8"/>
  <c r="CQ34" i="8"/>
  <c r="CQ55" i="8"/>
  <c r="CQ39" i="8"/>
  <c r="CQ69" i="8"/>
  <c r="CQ60" i="8"/>
  <c r="CQ44" i="8"/>
  <c r="CQ28" i="8"/>
  <c r="CQ106" i="8"/>
  <c r="CQ49" i="8"/>
  <c r="CQ33" i="8"/>
  <c r="CQ54" i="8"/>
  <c r="CQ38" i="8"/>
  <c r="CQ53" i="8"/>
  <c r="CQ37" i="8"/>
  <c r="CQ63" i="8"/>
  <c r="CQ47" i="8"/>
  <c r="CQ13" i="8"/>
  <c r="CQ25" i="8"/>
  <c r="CQ18" i="8"/>
  <c r="CQ2" i="8"/>
  <c r="CQ64" i="8"/>
  <c r="CQ31" i="8"/>
  <c r="CQ23" i="8"/>
  <c r="CQ7" i="8"/>
  <c r="CQ12" i="8"/>
  <c r="CQ65" i="8"/>
  <c r="CQ58" i="8"/>
  <c r="CQ17" i="8"/>
  <c r="CQ22" i="8"/>
  <c r="CQ6" i="8"/>
  <c r="CQ43" i="8"/>
  <c r="CQ11" i="8"/>
  <c r="CQ91" i="8"/>
  <c r="CQ16" i="8"/>
  <c r="CQ21" i="8"/>
  <c r="CQ5" i="8"/>
  <c r="CQ10" i="8"/>
  <c r="CQ15" i="8"/>
  <c r="CQ59" i="8"/>
  <c r="CQ42" i="8"/>
  <c r="CQ32" i="8"/>
  <c r="CQ14" i="8"/>
  <c r="CQ8" i="8"/>
  <c r="CQ27" i="8"/>
  <c r="CQ19" i="8"/>
  <c r="CQ4" i="8"/>
  <c r="CQ48" i="8"/>
  <c r="CQ20" i="8"/>
  <c r="CQ3" i="8"/>
  <c r="CQ9" i="8"/>
  <c r="CQ26" i="8"/>
  <c r="DG115" i="8"/>
  <c r="DG104" i="8"/>
  <c r="DG109" i="8"/>
  <c r="DG114" i="8"/>
  <c r="DG103" i="8"/>
  <c r="DG108" i="8"/>
  <c r="DG102" i="8"/>
  <c r="DG116" i="8"/>
  <c r="DG95" i="8"/>
  <c r="DG79" i="8"/>
  <c r="DG84" i="8"/>
  <c r="DG68" i="8"/>
  <c r="DG89" i="8"/>
  <c r="DG73" i="8"/>
  <c r="DG94" i="8"/>
  <c r="DG78" i="8"/>
  <c r="DG106" i="8"/>
  <c r="DG100" i="8"/>
  <c r="DG83" i="8"/>
  <c r="DG67" i="8"/>
  <c r="DG111" i="8"/>
  <c r="DG88" i="8"/>
  <c r="DG72" i="8"/>
  <c r="DG93" i="8"/>
  <c r="DG77" i="8"/>
  <c r="DG113" i="8"/>
  <c r="DG98" i="8"/>
  <c r="DG82" i="8"/>
  <c r="DG87" i="8"/>
  <c r="DG71" i="8"/>
  <c r="DG107" i="8"/>
  <c r="DG92" i="8"/>
  <c r="DG76" i="8"/>
  <c r="DG112" i="8"/>
  <c r="DG97" i="8"/>
  <c r="DG81" i="8"/>
  <c r="DG99" i="8"/>
  <c r="DG86" i="8"/>
  <c r="DG70" i="8"/>
  <c r="DG101" i="8"/>
  <c r="DG96" i="8"/>
  <c r="DG80" i="8"/>
  <c r="DG110" i="8"/>
  <c r="DG90" i="8"/>
  <c r="DG74" i="8"/>
  <c r="DG105" i="8"/>
  <c r="DG85" i="8"/>
  <c r="DG52" i="8"/>
  <c r="DG36" i="8"/>
  <c r="DG57" i="8"/>
  <c r="DG41" i="8"/>
  <c r="DG62" i="8"/>
  <c r="DG46" i="8"/>
  <c r="DG30" i="8"/>
  <c r="DG51" i="8"/>
  <c r="DG35" i="8"/>
  <c r="DG56" i="8"/>
  <c r="DG40" i="8"/>
  <c r="DG24" i="8"/>
  <c r="DG61" i="8"/>
  <c r="DG45" i="8"/>
  <c r="DG29" i="8"/>
  <c r="DG69" i="8"/>
  <c r="DG50" i="8"/>
  <c r="DG34" i="8"/>
  <c r="DG55" i="8"/>
  <c r="DG39" i="8"/>
  <c r="DG60" i="8"/>
  <c r="DG44" i="8"/>
  <c r="DG28" i="8"/>
  <c r="DG91" i="8"/>
  <c r="DG49" i="8"/>
  <c r="DG33" i="8"/>
  <c r="DG65" i="8"/>
  <c r="DG54" i="8"/>
  <c r="DG38" i="8"/>
  <c r="DG66" i="8"/>
  <c r="DG53" i="8"/>
  <c r="DG37" i="8"/>
  <c r="DG75" i="8"/>
  <c r="DG63" i="8"/>
  <c r="DG47" i="8"/>
  <c r="DG13" i="8"/>
  <c r="DG58" i="8"/>
  <c r="DG18" i="8"/>
  <c r="DG2" i="8"/>
  <c r="DG23" i="8"/>
  <c r="DG7" i="8"/>
  <c r="DG43" i="8"/>
  <c r="DG12" i="8"/>
  <c r="DG17" i="8"/>
  <c r="DG27" i="8"/>
  <c r="DG22" i="8"/>
  <c r="DG6" i="8"/>
  <c r="DG11" i="8"/>
  <c r="DG26" i="8"/>
  <c r="DG16" i="8"/>
  <c r="DG48" i="8"/>
  <c r="DG32" i="8"/>
  <c r="DG21" i="8"/>
  <c r="DG5" i="8"/>
  <c r="DG10" i="8"/>
  <c r="DG59" i="8"/>
  <c r="DG42" i="8"/>
  <c r="DG25" i="8"/>
  <c r="DG15" i="8"/>
  <c r="DG31" i="8"/>
  <c r="DG14" i="8"/>
  <c r="DG64" i="8"/>
  <c r="DG8" i="8"/>
  <c r="DG19" i="8"/>
  <c r="DG4" i="8"/>
  <c r="DG9" i="8"/>
  <c r="DG20" i="8"/>
  <c r="DG3" i="8"/>
  <c r="L137" i="6"/>
  <c r="AB137" i="6"/>
  <c r="AR137" i="6"/>
  <c r="BH137" i="6"/>
  <c r="BX137" i="6"/>
  <c r="CN137" i="6"/>
  <c r="DD137" i="6"/>
  <c r="D13" i="5"/>
  <c r="G13" i="5" s="1"/>
  <c r="K13" i="1" s="1"/>
  <c r="J68" i="11" s="1"/>
  <c r="EA84" i="12"/>
  <c r="AC85" i="11"/>
  <c r="DZ84" i="7"/>
  <c r="F6" i="13"/>
  <c r="G6" i="13" s="1"/>
  <c r="F7" i="13"/>
  <c r="G7" i="13" s="1"/>
  <c r="F103" i="13"/>
  <c r="G103" i="13" s="1"/>
  <c r="F24" i="13"/>
  <c r="G24" i="13" s="1"/>
  <c r="F56" i="13"/>
  <c r="G56" i="13" s="1"/>
  <c r="F88" i="13"/>
  <c r="G88" i="13" s="1"/>
  <c r="F10" i="13"/>
  <c r="G10" i="13" s="1"/>
  <c r="F26" i="13"/>
  <c r="G26" i="13" s="1"/>
  <c r="F42" i="13"/>
  <c r="G42" i="13" s="1"/>
  <c r="F74" i="13"/>
  <c r="G74" i="13" s="1"/>
  <c r="F90" i="13"/>
  <c r="G90" i="13" s="1"/>
  <c r="F106" i="13"/>
  <c r="G106" i="13" s="1"/>
  <c r="M117" i="4"/>
  <c r="DY10" i="6"/>
  <c r="DY18" i="6"/>
  <c r="DY26" i="6"/>
  <c r="DY34" i="6"/>
  <c r="DY42" i="6"/>
  <c r="DY50" i="6"/>
  <c r="DY58" i="6"/>
  <c r="DY66" i="6"/>
  <c r="DY74" i="6"/>
  <c r="DY82" i="6"/>
  <c r="DY90" i="6"/>
  <c r="DY98" i="6"/>
  <c r="DY106" i="6"/>
  <c r="DY114" i="6"/>
  <c r="P104" i="8"/>
  <c r="P109" i="8"/>
  <c r="P114" i="8"/>
  <c r="P103" i="8"/>
  <c r="P108" i="8"/>
  <c r="P113" i="8"/>
  <c r="P107" i="8"/>
  <c r="P115" i="8"/>
  <c r="P84" i="8"/>
  <c r="P68" i="8"/>
  <c r="P89" i="8"/>
  <c r="P73" i="8"/>
  <c r="P116" i="8"/>
  <c r="P105" i="8"/>
  <c r="P94" i="8"/>
  <c r="P78" i="8"/>
  <c r="P106" i="8"/>
  <c r="P99" i="8"/>
  <c r="P83" i="8"/>
  <c r="P67" i="8"/>
  <c r="P111" i="8"/>
  <c r="P101" i="8"/>
  <c r="P88" i="8"/>
  <c r="P72" i="8"/>
  <c r="P93" i="8"/>
  <c r="P77" i="8"/>
  <c r="P98" i="8"/>
  <c r="P82" i="8"/>
  <c r="P66" i="8"/>
  <c r="P87" i="8"/>
  <c r="P71" i="8"/>
  <c r="P92" i="8"/>
  <c r="P76" i="8"/>
  <c r="P112" i="8"/>
  <c r="P97" i="8"/>
  <c r="P81" i="8"/>
  <c r="P86" i="8"/>
  <c r="P70" i="8"/>
  <c r="P100" i="8"/>
  <c r="P91" i="8"/>
  <c r="P75" i="8"/>
  <c r="P85" i="8"/>
  <c r="P69" i="8"/>
  <c r="P102" i="8"/>
  <c r="P95" i="8"/>
  <c r="P79" i="8"/>
  <c r="P57" i="8"/>
  <c r="P41" i="8"/>
  <c r="P25" i="8"/>
  <c r="P62" i="8"/>
  <c r="P46" i="8"/>
  <c r="P30" i="8"/>
  <c r="P110" i="8"/>
  <c r="P51" i="8"/>
  <c r="P35" i="8"/>
  <c r="P80" i="8"/>
  <c r="P56" i="8"/>
  <c r="P40" i="8"/>
  <c r="P90" i="8"/>
  <c r="P61" i="8"/>
  <c r="P45" i="8"/>
  <c r="P29" i="8"/>
  <c r="P50" i="8"/>
  <c r="P34" i="8"/>
  <c r="P55" i="8"/>
  <c r="P39" i="8"/>
  <c r="P60" i="8"/>
  <c r="P44" i="8"/>
  <c r="P65" i="8"/>
  <c r="P49" i="8"/>
  <c r="P33" i="8"/>
  <c r="P54" i="8"/>
  <c r="P38" i="8"/>
  <c r="P74" i="8"/>
  <c r="P59" i="8"/>
  <c r="P43" i="8"/>
  <c r="P96" i="8"/>
  <c r="P58" i="8"/>
  <c r="P42" i="8"/>
  <c r="P26" i="8"/>
  <c r="P52" i="8"/>
  <c r="P64" i="8"/>
  <c r="P47" i="8"/>
  <c r="P37" i="8"/>
  <c r="P18" i="8"/>
  <c r="P2" i="8"/>
  <c r="P23" i="8"/>
  <c r="P7" i="8"/>
  <c r="P12" i="8"/>
  <c r="P17" i="8"/>
  <c r="P22" i="8"/>
  <c r="P6" i="8"/>
  <c r="P32" i="8"/>
  <c r="P11" i="8"/>
  <c r="P16" i="8"/>
  <c r="P63" i="8"/>
  <c r="P21" i="8"/>
  <c r="P5" i="8"/>
  <c r="P10" i="8"/>
  <c r="P48" i="8"/>
  <c r="P15" i="8"/>
  <c r="P20" i="8"/>
  <c r="P4" i="8"/>
  <c r="P31" i="8"/>
  <c r="P28" i="8"/>
  <c r="P27" i="8"/>
  <c r="P19" i="8"/>
  <c r="P3" i="8"/>
  <c r="P24" i="8"/>
  <c r="P13" i="8"/>
  <c r="P14" i="8"/>
  <c r="P8" i="8"/>
  <c r="P36" i="8"/>
  <c r="P53" i="8"/>
  <c r="P9" i="8"/>
  <c r="AF104" i="8"/>
  <c r="AF109" i="8"/>
  <c r="AF114" i="8"/>
  <c r="AF103" i="8"/>
  <c r="AF108" i="8"/>
  <c r="AF113" i="8"/>
  <c r="AF107" i="8"/>
  <c r="AF115" i="8"/>
  <c r="AF84" i="8"/>
  <c r="AF68" i="8"/>
  <c r="AF112" i="8"/>
  <c r="AF89" i="8"/>
  <c r="AF73" i="8"/>
  <c r="AF94" i="8"/>
  <c r="AF78" i="8"/>
  <c r="AF99" i="8"/>
  <c r="AF83" i="8"/>
  <c r="AF67" i="8"/>
  <c r="AF88" i="8"/>
  <c r="AF72" i="8"/>
  <c r="AF102" i="8"/>
  <c r="AF93" i="8"/>
  <c r="AF77" i="8"/>
  <c r="AF110" i="8"/>
  <c r="AF98" i="8"/>
  <c r="AF82" i="8"/>
  <c r="AF66" i="8"/>
  <c r="AF87" i="8"/>
  <c r="AF71" i="8"/>
  <c r="AF101" i="8"/>
  <c r="AF92" i="8"/>
  <c r="AF76" i="8"/>
  <c r="AF105" i="8"/>
  <c r="AF97" i="8"/>
  <c r="AF81" i="8"/>
  <c r="AF86" i="8"/>
  <c r="AF70" i="8"/>
  <c r="AF106" i="8"/>
  <c r="AF91" i="8"/>
  <c r="AF75" i="8"/>
  <c r="AF85" i="8"/>
  <c r="AF69" i="8"/>
  <c r="AF100" i="8"/>
  <c r="AF95" i="8"/>
  <c r="AF79" i="8"/>
  <c r="AF57" i="8"/>
  <c r="AF41" i="8"/>
  <c r="AF25" i="8"/>
  <c r="AF80" i="8"/>
  <c r="AF62" i="8"/>
  <c r="AF46" i="8"/>
  <c r="AF30" i="8"/>
  <c r="AF90" i="8"/>
  <c r="AF51" i="8"/>
  <c r="AF35" i="8"/>
  <c r="AF56" i="8"/>
  <c r="AF40" i="8"/>
  <c r="AF61" i="8"/>
  <c r="AF45" i="8"/>
  <c r="AF29" i="8"/>
  <c r="AF50" i="8"/>
  <c r="AF34" i="8"/>
  <c r="AF55" i="8"/>
  <c r="AF39" i="8"/>
  <c r="AF60" i="8"/>
  <c r="AF44" i="8"/>
  <c r="AF74" i="8"/>
  <c r="AF65" i="8"/>
  <c r="AF49" i="8"/>
  <c r="AF33" i="8"/>
  <c r="AF111" i="8"/>
  <c r="AF54" i="8"/>
  <c r="AF38" i="8"/>
  <c r="AF59" i="8"/>
  <c r="AF43" i="8"/>
  <c r="AF58" i="8"/>
  <c r="AF42" i="8"/>
  <c r="AF26" i="8"/>
  <c r="AF52" i="8"/>
  <c r="AF32" i="8"/>
  <c r="AF18" i="8"/>
  <c r="AF2" i="8"/>
  <c r="AF23" i="8"/>
  <c r="AF7" i="8"/>
  <c r="AF12" i="8"/>
  <c r="AF17" i="8"/>
  <c r="AF63" i="8"/>
  <c r="AF24" i="8"/>
  <c r="AF22" i="8"/>
  <c r="AF6" i="8"/>
  <c r="AF11" i="8"/>
  <c r="AF48" i="8"/>
  <c r="AF27" i="8"/>
  <c r="AF16" i="8"/>
  <c r="AF31" i="8"/>
  <c r="AF28" i="8"/>
  <c r="AF21" i="8"/>
  <c r="AF5" i="8"/>
  <c r="AF10" i="8"/>
  <c r="AF15" i="8"/>
  <c r="AF36" i="8"/>
  <c r="AF20" i="8"/>
  <c r="AF4" i="8"/>
  <c r="AF64" i="8"/>
  <c r="AF47" i="8"/>
  <c r="AF19" i="8"/>
  <c r="AF3" i="8"/>
  <c r="AF13" i="8"/>
  <c r="AF116" i="8"/>
  <c r="AF37" i="8"/>
  <c r="AF96" i="8"/>
  <c r="AF9" i="8"/>
  <c r="AF53" i="8"/>
  <c r="AF8" i="8"/>
  <c r="AF14" i="8"/>
  <c r="AV104" i="8"/>
  <c r="AV109" i="8"/>
  <c r="AV114" i="8"/>
  <c r="AV103" i="8"/>
  <c r="AV108" i="8"/>
  <c r="AV113" i="8"/>
  <c r="AV107" i="8"/>
  <c r="AV115" i="8"/>
  <c r="AV105" i="8"/>
  <c r="AV84" i="8"/>
  <c r="AV68" i="8"/>
  <c r="AV89" i="8"/>
  <c r="AV73" i="8"/>
  <c r="AV94" i="8"/>
  <c r="AV78" i="8"/>
  <c r="AV106" i="8"/>
  <c r="AV100" i="8"/>
  <c r="AV99" i="8"/>
  <c r="AV83" i="8"/>
  <c r="AV67" i="8"/>
  <c r="AV111" i="8"/>
  <c r="AV88" i="8"/>
  <c r="AV72" i="8"/>
  <c r="AV93" i="8"/>
  <c r="AV77" i="8"/>
  <c r="AV98" i="8"/>
  <c r="AV82" i="8"/>
  <c r="AV66" i="8"/>
  <c r="AV87" i="8"/>
  <c r="AV71" i="8"/>
  <c r="AV92" i="8"/>
  <c r="AV76" i="8"/>
  <c r="AV112" i="8"/>
  <c r="AV97" i="8"/>
  <c r="AV81" i="8"/>
  <c r="AV116" i="8"/>
  <c r="AV86" i="8"/>
  <c r="AV70" i="8"/>
  <c r="AV102" i="8"/>
  <c r="AV91" i="8"/>
  <c r="AV75" i="8"/>
  <c r="AV85" i="8"/>
  <c r="AV69" i="8"/>
  <c r="AV95" i="8"/>
  <c r="AV79" i="8"/>
  <c r="AV110" i="8"/>
  <c r="AV90" i="8"/>
  <c r="AV57" i="8"/>
  <c r="AV41" i="8"/>
  <c r="AV25" i="8"/>
  <c r="AV62" i="8"/>
  <c r="AV46" i="8"/>
  <c r="AV30" i="8"/>
  <c r="AV51" i="8"/>
  <c r="AV35" i="8"/>
  <c r="AV56" i="8"/>
  <c r="AV40" i="8"/>
  <c r="AV24" i="8"/>
  <c r="AV61" i="8"/>
  <c r="AV45" i="8"/>
  <c r="AV29" i="8"/>
  <c r="AV50" i="8"/>
  <c r="AV34" i="8"/>
  <c r="AV74" i="8"/>
  <c r="AV55" i="8"/>
  <c r="AV39" i="8"/>
  <c r="AV101" i="8"/>
  <c r="AV60" i="8"/>
  <c r="AV44" i="8"/>
  <c r="AV49" i="8"/>
  <c r="AV33" i="8"/>
  <c r="AV96" i="8"/>
  <c r="AV54" i="8"/>
  <c r="AV38" i="8"/>
  <c r="AV59" i="8"/>
  <c r="AV43" i="8"/>
  <c r="AV58" i="8"/>
  <c r="AV42" i="8"/>
  <c r="AV26" i="8"/>
  <c r="AV80" i="8"/>
  <c r="AV52" i="8"/>
  <c r="AV18" i="8"/>
  <c r="AV2" i="8"/>
  <c r="AV63" i="8"/>
  <c r="AV31" i="8"/>
  <c r="AV28" i="8"/>
  <c r="AV23" i="8"/>
  <c r="AV7" i="8"/>
  <c r="AV12" i="8"/>
  <c r="AV48" i="8"/>
  <c r="AV17" i="8"/>
  <c r="AV22" i="8"/>
  <c r="AV6" i="8"/>
  <c r="AV11" i="8"/>
  <c r="AV36" i="8"/>
  <c r="AV16" i="8"/>
  <c r="AV65" i="8"/>
  <c r="AV21" i="8"/>
  <c r="AV5" i="8"/>
  <c r="AV53" i="8"/>
  <c r="AV37" i="8"/>
  <c r="AV10" i="8"/>
  <c r="AV15" i="8"/>
  <c r="AV64" i="8"/>
  <c r="AV47" i="8"/>
  <c r="AV20" i="8"/>
  <c r="AV4" i="8"/>
  <c r="AV19" i="8"/>
  <c r="AV3" i="8"/>
  <c r="AV27" i="8"/>
  <c r="AV13" i="8"/>
  <c r="AV9" i="8"/>
  <c r="AV14" i="8"/>
  <c r="AV32" i="8"/>
  <c r="AV8" i="8"/>
  <c r="BL104" i="8"/>
  <c r="BL109" i="8"/>
  <c r="BL114" i="8"/>
  <c r="BL103" i="8"/>
  <c r="BL108" i="8"/>
  <c r="BL113" i="8"/>
  <c r="BL107" i="8"/>
  <c r="BL115" i="8"/>
  <c r="BL101" i="8"/>
  <c r="BL84" i="8"/>
  <c r="BL68" i="8"/>
  <c r="BL112" i="8"/>
  <c r="BL102" i="8"/>
  <c r="BL89" i="8"/>
  <c r="BL73" i="8"/>
  <c r="BL94" i="8"/>
  <c r="BL78" i="8"/>
  <c r="BL99" i="8"/>
  <c r="BL83" i="8"/>
  <c r="BL67" i="8"/>
  <c r="BL88" i="8"/>
  <c r="BL72" i="8"/>
  <c r="BL93" i="8"/>
  <c r="BL77" i="8"/>
  <c r="BL116" i="8"/>
  <c r="BL110" i="8"/>
  <c r="BL98" i="8"/>
  <c r="BL82" i="8"/>
  <c r="BL66" i="8"/>
  <c r="BL105" i="8"/>
  <c r="BL100" i="8"/>
  <c r="BL87" i="8"/>
  <c r="BL71" i="8"/>
  <c r="BL92" i="8"/>
  <c r="BL76" i="8"/>
  <c r="BL97" i="8"/>
  <c r="BL81" i="8"/>
  <c r="BL65" i="8"/>
  <c r="BL86" i="8"/>
  <c r="BL70" i="8"/>
  <c r="BL106" i="8"/>
  <c r="BL91" i="8"/>
  <c r="BL75" i="8"/>
  <c r="BL85" i="8"/>
  <c r="BL69" i="8"/>
  <c r="BL95" i="8"/>
  <c r="BL79" i="8"/>
  <c r="BL57" i="8"/>
  <c r="BL41" i="8"/>
  <c r="BL25" i="8"/>
  <c r="BL62" i="8"/>
  <c r="BL46" i="8"/>
  <c r="BL30" i="8"/>
  <c r="BL51" i="8"/>
  <c r="BL35" i="8"/>
  <c r="BL56" i="8"/>
  <c r="BL40" i="8"/>
  <c r="BL24" i="8"/>
  <c r="BL74" i="8"/>
  <c r="BL61" i="8"/>
  <c r="BL45" i="8"/>
  <c r="BL29" i="8"/>
  <c r="BL50" i="8"/>
  <c r="BL34" i="8"/>
  <c r="BL55" i="8"/>
  <c r="BL39" i="8"/>
  <c r="BL111" i="8"/>
  <c r="BL96" i="8"/>
  <c r="BL60" i="8"/>
  <c r="BL44" i="8"/>
  <c r="BL49" i="8"/>
  <c r="BL33" i="8"/>
  <c r="BL54" i="8"/>
  <c r="BL38" i="8"/>
  <c r="BL59" i="8"/>
  <c r="BL43" i="8"/>
  <c r="BL80" i="8"/>
  <c r="BL58" i="8"/>
  <c r="BL42" i="8"/>
  <c r="BL26" i="8"/>
  <c r="BL52" i="8"/>
  <c r="BL48" i="8"/>
  <c r="BL18" i="8"/>
  <c r="BL2" i="8"/>
  <c r="BL23" i="8"/>
  <c r="BL7" i="8"/>
  <c r="BL36" i="8"/>
  <c r="BL12" i="8"/>
  <c r="BL17" i="8"/>
  <c r="BL37" i="8"/>
  <c r="BL22" i="8"/>
  <c r="BL6" i="8"/>
  <c r="BL53" i="8"/>
  <c r="BL11" i="8"/>
  <c r="BL32" i="8"/>
  <c r="BL16" i="8"/>
  <c r="BL64" i="8"/>
  <c r="BL47" i="8"/>
  <c r="BL21" i="8"/>
  <c r="BL5" i="8"/>
  <c r="BL27" i="8"/>
  <c r="BL10" i="8"/>
  <c r="BL15" i="8"/>
  <c r="BL20" i="8"/>
  <c r="BL4" i="8"/>
  <c r="BL19" i="8"/>
  <c r="BL3" i="8"/>
  <c r="BL13" i="8"/>
  <c r="BL63" i="8"/>
  <c r="BL9" i="8"/>
  <c r="BL31" i="8"/>
  <c r="BL14" i="8"/>
  <c r="BL8" i="8"/>
  <c r="BL90" i="8"/>
  <c r="BL28" i="8"/>
  <c r="CB104" i="8"/>
  <c r="CB109" i="8"/>
  <c r="CB114" i="8"/>
  <c r="CB103" i="8"/>
  <c r="CB108" i="8"/>
  <c r="CB113" i="8"/>
  <c r="CB107" i="8"/>
  <c r="CB115" i="8"/>
  <c r="CB84" i="8"/>
  <c r="CB68" i="8"/>
  <c r="CB89" i="8"/>
  <c r="CB73" i="8"/>
  <c r="CB116" i="8"/>
  <c r="CB94" i="8"/>
  <c r="CB78" i="8"/>
  <c r="CB106" i="8"/>
  <c r="CB99" i="8"/>
  <c r="CB83" i="8"/>
  <c r="CB67" i="8"/>
  <c r="CB111" i="8"/>
  <c r="CB101" i="8"/>
  <c r="CB88" i="8"/>
  <c r="CB72" i="8"/>
  <c r="CB93" i="8"/>
  <c r="CB77" i="8"/>
  <c r="CB98" i="8"/>
  <c r="CB82" i="8"/>
  <c r="CB66" i="8"/>
  <c r="CB102" i="8"/>
  <c r="CB87" i="8"/>
  <c r="CB71" i="8"/>
  <c r="CB92" i="8"/>
  <c r="CB76" i="8"/>
  <c r="CB112" i="8"/>
  <c r="CB97" i="8"/>
  <c r="CB81" i="8"/>
  <c r="CB65" i="8"/>
  <c r="CB86" i="8"/>
  <c r="CB70" i="8"/>
  <c r="CB100" i="8"/>
  <c r="CB91" i="8"/>
  <c r="CB75" i="8"/>
  <c r="CB85" i="8"/>
  <c r="CB69" i="8"/>
  <c r="CB95" i="8"/>
  <c r="CB79" i="8"/>
  <c r="CB57" i="8"/>
  <c r="CB41" i="8"/>
  <c r="CB25" i="8"/>
  <c r="CB62" i="8"/>
  <c r="CB46" i="8"/>
  <c r="CB30" i="8"/>
  <c r="CB105" i="8"/>
  <c r="CB74" i="8"/>
  <c r="CB51" i="8"/>
  <c r="CB35" i="8"/>
  <c r="CB56" i="8"/>
  <c r="CB40" i="8"/>
  <c r="CB24" i="8"/>
  <c r="CB61" i="8"/>
  <c r="CB45" i="8"/>
  <c r="CB29" i="8"/>
  <c r="CB96" i="8"/>
  <c r="CB50" i="8"/>
  <c r="CB34" i="8"/>
  <c r="CB55" i="8"/>
  <c r="CB39" i="8"/>
  <c r="CB60" i="8"/>
  <c r="CB44" i="8"/>
  <c r="CB49" i="8"/>
  <c r="CB33" i="8"/>
  <c r="CB54" i="8"/>
  <c r="CB38" i="8"/>
  <c r="CB59" i="8"/>
  <c r="CB43" i="8"/>
  <c r="CB58" i="8"/>
  <c r="CB42" i="8"/>
  <c r="CB26" i="8"/>
  <c r="CB52" i="8"/>
  <c r="CB37" i="8"/>
  <c r="CB18" i="8"/>
  <c r="CB2" i="8"/>
  <c r="CB32" i="8"/>
  <c r="CB27" i="8"/>
  <c r="CB23" i="8"/>
  <c r="CB7" i="8"/>
  <c r="CB110" i="8"/>
  <c r="CB53" i="8"/>
  <c r="CB12" i="8"/>
  <c r="CB17" i="8"/>
  <c r="CB64" i="8"/>
  <c r="CB47" i="8"/>
  <c r="CB22" i="8"/>
  <c r="CB6" i="8"/>
  <c r="CB80" i="8"/>
  <c r="CB28" i="8"/>
  <c r="CB11" i="8"/>
  <c r="CB31" i="8"/>
  <c r="CB16" i="8"/>
  <c r="CB21" i="8"/>
  <c r="CB5" i="8"/>
  <c r="CB10" i="8"/>
  <c r="CB15" i="8"/>
  <c r="CB20" i="8"/>
  <c r="CB4" i="8"/>
  <c r="CB48" i="8"/>
  <c r="CB19" i="8"/>
  <c r="CB3" i="8"/>
  <c r="CB13" i="8"/>
  <c r="CB14" i="8"/>
  <c r="CB36" i="8"/>
  <c r="CB8" i="8"/>
  <c r="CB90" i="8"/>
  <c r="CB63" i="8"/>
  <c r="CB9" i="8"/>
  <c r="CR104" i="8"/>
  <c r="CR109" i="8"/>
  <c r="CR114" i="8"/>
  <c r="CR103" i="8"/>
  <c r="CR108" i="8"/>
  <c r="CR113" i="8"/>
  <c r="CR107" i="8"/>
  <c r="CR105" i="8"/>
  <c r="CR115" i="8"/>
  <c r="CR84" i="8"/>
  <c r="CR68" i="8"/>
  <c r="CR112" i="8"/>
  <c r="CR89" i="8"/>
  <c r="CR73" i="8"/>
  <c r="CR94" i="8"/>
  <c r="CR78" i="8"/>
  <c r="CR83" i="8"/>
  <c r="CR67" i="8"/>
  <c r="CR88" i="8"/>
  <c r="CR72" i="8"/>
  <c r="CR93" i="8"/>
  <c r="CR77" i="8"/>
  <c r="CR110" i="8"/>
  <c r="CR99" i="8"/>
  <c r="CR98" i="8"/>
  <c r="CR82" i="8"/>
  <c r="CR66" i="8"/>
  <c r="CR87" i="8"/>
  <c r="CR71" i="8"/>
  <c r="CR101" i="8"/>
  <c r="CR92" i="8"/>
  <c r="CR76" i="8"/>
  <c r="CR97" i="8"/>
  <c r="CR81" i="8"/>
  <c r="CR65" i="8"/>
  <c r="CR86" i="8"/>
  <c r="CR70" i="8"/>
  <c r="CR106" i="8"/>
  <c r="CR91" i="8"/>
  <c r="CR75" i="8"/>
  <c r="CR102" i="8"/>
  <c r="CR85" i="8"/>
  <c r="CR69" i="8"/>
  <c r="CR100" i="8"/>
  <c r="CR95" i="8"/>
  <c r="CR79" i="8"/>
  <c r="CR74" i="8"/>
  <c r="CR57" i="8"/>
  <c r="CR41" i="8"/>
  <c r="CR25" i="8"/>
  <c r="CR62" i="8"/>
  <c r="CR46" i="8"/>
  <c r="CR30" i="8"/>
  <c r="CR51" i="8"/>
  <c r="CR35" i="8"/>
  <c r="CR96" i="8"/>
  <c r="CR56" i="8"/>
  <c r="CR40" i="8"/>
  <c r="CR24" i="8"/>
  <c r="CR61" i="8"/>
  <c r="CR45" i="8"/>
  <c r="CR29" i="8"/>
  <c r="CR111" i="8"/>
  <c r="CR50" i="8"/>
  <c r="CR34" i="8"/>
  <c r="CR55" i="8"/>
  <c r="CR39" i="8"/>
  <c r="CR60" i="8"/>
  <c r="CR44" i="8"/>
  <c r="CR49" i="8"/>
  <c r="CR33" i="8"/>
  <c r="CR80" i="8"/>
  <c r="CR54" i="8"/>
  <c r="CR38" i="8"/>
  <c r="CR90" i="8"/>
  <c r="CR59" i="8"/>
  <c r="CR43" i="8"/>
  <c r="CR58" i="8"/>
  <c r="CR42" i="8"/>
  <c r="CR26" i="8"/>
  <c r="CR52" i="8"/>
  <c r="CR18" i="8"/>
  <c r="CR2" i="8"/>
  <c r="CR64" i="8"/>
  <c r="CR47" i="8"/>
  <c r="CR31" i="8"/>
  <c r="CR23" i="8"/>
  <c r="CR7" i="8"/>
  <c r="CR12" i="8"/>
  <c r="CR17" i="8"/>
  <c r="CR22" i="8"/>
  <c r="CR6" i="8"/>
  <c r="CR11" i="8"/>
  <c r="CR16" i="8"/>
  <c r="CR21" i="8"/>
  <c r="CR5" i="8"/>
  <c r="CR63" i="8"/>
  <c r="CR10" i="8"/>
  <c r="CR15" i="8"/>
  <c r="CR48" i="8"/>
  <c r="CR36" i="8"/>
  <c r="CR27" i="8"/>
  <c r="CR20" i="8"/>
  <c r="CR4" i="8"/>
  <c r="CR19" i="8"/>
  <c r="CR3" i="8"/>
  <c r="CR53" i="8"/>
  <c r="CR28" i="8"/>
  <c r="CR13" i="8"/>
  <c r="CR116" i="8"/>
  <c r="CR14" i="8"/>
  <c r="CR8" i="8"/>
  <c r="CR37" i="8"/>
  <c r="CR32" i="8"/>
  <c r="CR9" i="8"/>
  <c r="DH104" i="8"/>
  <c r="DH109" i="8"/>
  <c r="DH114" i="8"/>
  <c r="DH103" i="8"/>
  <c r="DH108" i="8"/>
  <c r="DH113" i="8"/>
  <c r="DH107" i="8"/>
  <c r="DH105" i="8"/>
  <c r="DH115" i="8"/>
  <c r="DH84" i="8"/>
  <c r="DH68" i="8"/>
  <c r="DH89" i="8"/>
  <c r="DH73" i="8"/>
  <c r="DH94" i="8"/>
  <c r="DH78" i="8"/>
  <c r="DH106" i="8"/>
  <c r="DH102" i="8"/>
  <c r="DH100" i="8"/>
  <c r="DH83" i="8"/>
  <c r="DH67" i="8"/>
  <c r="DH111" i="8"/>
  <c r="DH88" i="8"/>
  <c r="DH72" i="8"/>
  <c r="DH93" i="8"/>
  <c r="DH77" i="8"/>
  <c r="DH98" i="8"/>
  <c r="DH82" i="8"/>
  <c r="DH66" i="8"/>
  <c r="DH87" i="8"/>
  <c r="DH71" i="8"/>
  <c r="DH92" i="8"/>
  <c r="DH76" i="8"/>
  <c r="DH112" i="8"/>
  <c r="DH97" i="8"/>
  <c r="DH81" i="8"/>
  <c r="DH65" i="8"/>
  <c r="DH116" i="8"/>
  <c r="DH99" i="8"/>
  <c r="DH86" i="8"/>
  <c r="DH70" i="8"/>
  <c r="DH91" i="8"/>
  <c r="DH75" i="8"/>
  <c r="DH85" i="8"/>
  <c r="DH69" i="8"/>
  <c r="DH95" i="8"/>
  <c r="DH79" i="8"/>
  <c r="DH57" i="8"/>
  <c r="DH41" i="8"/>
  <c r="DH25" i="8"/>
  <c r="DH101" i="8"/>
  <c r="DH96" i="8"/>
  <c r="DH62" i="8"/>
  <c r="DH46" i="8"/>
  <c r="DH30" i="8"/>
  <c r="DH51" i="8"/>
  <c r="DH35" i="8"/>
  <c r="DH56" i="8"/>
  <c r="DH40" i="8"/>
  <c r="DH24" i="8"/>
  <c r="DH61" i="8"/>
  <c r="DH45" i="8"/>
  <c r="DH29" i="8"/>
  <c r="DH50" i="8"/>
  <c r="DH34" i="8"/>
  <c r="DH55" i="8"/>
  <c r="DH39" i="8"/>
  <c r="DH80" i="8"/>
  <c r="DH60" i="8"/>
  <c r="DH44" i="8"/>
  <c r="DH90" i="8"/>
  <c r="DH49" i="8"/>
  <c r="DH33" i="8"/>
  <c r="DH54" i="8"/>
  <c r="DH38" i="8"/>
  <c r="DH59" i="8"/>
  <c r="DH43" i="8"/>
  <c r="DH58" i="8"/>
  <c r="DH42" i="8"/>
  <c r="DH26" i="8"/>
  <c r="DH52" i="8"/>
  <c r="DH18" i="8"/>
  <c r="DH2" i="8"/>
  <c r="DH110" i="8"/>
  <c r="DH23" i="8"/>
  <c r="DH7" i="8"/>
  <c r="DH12" i="8"/>
  <c r="DH17" i="8"/>
  <c r="DH27" i="8"/>
  <c r="DH22" i="8"/>
  <c r="DH6" i="8"/>
  <c r="DH63" i="8"/>
  <c r="DH11" i="8"/>
  <c r="DH74" i="8"/>
  <c r="DH36" i="8"/>
  <c r="DH16" i="8"/>
  <c r="DH48" i="8"/>
  <c r="DH32" i="8"/>
  <c r="DH21" i="8"/>
  <c r="DH5" i="8"/>
  <c r="DH37" i="8"/>
  <c r="DH10" i="8"/>
  <c r="DH28" i="8"/>
  <c r="DH15" i="8"/>
  <c r="DH20" i="8"/>
  <c r="DH4" i="8"/>
  <c r="DH19" i="8"/>
  <c r="DH3" i="8"/>
  <c r="DH13" i="8"/>
  <c r="DH47" i="8"/>
  <c r="DH8" i="8"/>
  <c r="DH31" i="8"/>
  <c r="DH53" i="8"/>
  <c r="DH9" i="8"/>
  <c r="DH64" i="8"/>
  <c r="DH14" i="8"/>
  <c r="M137" i="6"/>
  <c r="AC137" i="6"/>
  <c r="AS137" i="6"/>
  <c r="BI137" i="6"/>
  <c r="BY137" i="6"/>
  <c r="CO137" i="6"/>
  <c r="DE137" i="6"/>
  <c r="AI137" i="6"/>
  <c r="F84" i="13"/>
  <c r="G84" i="13" s="1"/>
  <c r="F22" i="13"/>
  <c r="G22" i="13" s="1"/>
  <c r="F118" i="13"/>
  <c r="G118" i="13" s="1"/>
  <c r="F23" i="13"/>
  <c r="G23" i="13" s="1"/>
  <c r="F71" i="13"/>
  <c r="G71" i="13" s="1"/>
  <c r="F40" i="13"/>
  <c r="G40" i="13" s="1"/>
  <c r="F104" i="13"/>
  <c r="G104" i="13" s="1"/>
  <c r="F58" i="13"/>
  <c r="G58" i="13" s="1"/>
  <c r="F11" i="13"/>
  <c r="G11" i="13" s="1"/>
  <c r="F27" i="13"/>
  <c r="G27" i="13" s="1"/>
  <c r="F43" i="13"/>
  <c r="G43" i="13" s="1"/>
  <c r="F59" i="13"/>
  <c r="G59" i="13" s="1"/>
  <c r="F75" i="13"/>
  <c r="G75" i="13" s="1"/>
  <c r="F91" i="13"/>
  <c r="G91" i="13" s="1"/>
  <c r="F107" i="13"/>
  <c r="G107" i="13" s="1"/>
  <c r="H60" i="4"/>
  <c r="I60" i="4" s="1"/>
  <c r="J60" i="4" s="1"/>
  <c r="D10" i="5"/>
  <c r="G10" i="5" s="1"/>
  <c r="K10" i="1" s="1"/>
  <c r="D18" i="5"/>
  <c r="G18" i="5" s="1"/>
  <c r="K18" i="1" s="1"/>
  <c r="J76" i="11" s="1"/>
  <c r="D26" i="5"/>
  <c r="G26" i="5" s="1"/>
  <c r="K26" i="1" s="1"/>
  <c r="J86" i="11" s="1"/>
  <c r="D34" i="5"/>
  <c r="G34" i="5" s="1"/>
  <c r="K34" i="1" s="1"/>
  <c r="D42" i="5"/>
  <c r="G42" i="5" s="1"/>
  <c r="K42" i="1" s="1"/>
  <c r="Q109" i="8"/>
  <c r="Q114" i="8"/>
  <c r="Q103" i="8"/>
  <c r="Q108" i="8"/>
  <c r="Q113" i="8"/>
  <c r="Q102" i="8"/>
  <c r="Q112" i="8"/>
  <c r="Q110" i="8"/>
  <c r="Q89" i="8"/>
  <c r="Q73" i="8"/>
  <c r="Q116" i="8"/>
  <c r="Q105" i="8"/>
  <c r="Q94" i="8"/>
  <c r="Q78" i="8"/>
  <c r="Q106" i="8"/>
  <c r="Q99" i="8"/>
  <c r="Q83" i="8"/>
  <c r="Q67" i="8"/>
  <c r="Q111" i="8"/>
  <c r="Q104" i="8"/>
  <c r="Q101" i="8"/>
  <c r="Q88" i="8"/>
  <c r="Q72" i="8"/>
  <c r="Q93" i="8"/>
  <c r="Q77" i="8"/>
  <c r="Q98" i="8"/>
  <c r="Q82" i="8"/>
  <c r="Q66" i="8"/>
  <c r="Q87" i="8"/>
  <c r="Q71" i="8"/>
  <c r="Q92" i="8"/>
  <c r="Q76" i="8"/>
  <c r="Q107" i="8"/>
  <c r="Q97" i="8"/>
  <c r="Q81" i="8"/>
  <c r="Q86" i="8"/>
  <c r="Q70" i="8"/>
  <c r="Q100" i="8"/>
  <c r="Q91" i="8"/>
  <c r="Q75" i="8"/>
  <c r="Q96" i="8"/>
  <c r="Q80" i="8"/>
  <c r="Q90" i="8"/>
  <c r="Q74" i="8"/>
  <c r="Q115" i="8"/>
  <c r="Q84" i="8"/>
  <c r="Q68" i="8"/>
  <c r="Q62" i="8"/>
  <c r="Q46" i="8"/>
  <c r="Q30" i="8"/>
  <c r="Q69" i="8"/>
  <c r="Q51" i="8"/>
  <c r="Q35" i="8"/>
  <c r="Q79" i="8"/>
  <c r="Q56" i="8"/>
  <c r="Q40" i="8"/>
  <c r="Q61" i="8"/>
  <c r="Q45" i="8"/>
  <c r="Q29" i="8"/>
  <c r="Q50" i="8"/>
  <c r="Q34" i="8"/>
  <c r="Q55" i="8"/>
  <c r="Q39" i="8"/>
  <c r="Q60" i="8"/>
  <c r="Q44" i="8"/>
  <c r="Q28" i="8"/>
  <c r="Q65" i="8"/>
  <c r="Q49" i="8"/>
  <c r="Q33" i="8"/>
  <c r="Q54" i="8"/>
  <c r="Q38" i="8"/>
  <c r="Q59" i="8"/>
  <c r="Q43" i="8"/>
  <c r="Q27" i="8"/>
  <c r="Q64" i="8"/>
  <c r="Q48" i="8"/>
  <c r="Q63" i="8"/>
  <c r="Q47" i="8"/>
  <c r="Q31" i="8"/>
  <c r="Q57" i="8"/>
  <c r="Q42" i="8"/>
  <c r="Q26" i="8"/>
  <c r="Q23" i="8"/>
  <c r="Q7" i="8"/>
  <c r="Q12" i="8"/>
  <c r="Q58" i="8"/>
  <c r="Q17" i="8"/>
  <c r="Q25" i="8"/>
  <c r="Q22" i="8"/>
  <c r="Q6" i="8"/>
  <c r="Q52" i="8"/>
  <c r="Q32" i="8"/>
  <c r="Q11" i="8"/>
  <c r="Q16" i="8"/>
  <c r="Q21" i="8"/>
  <c r="Q5" i="8"/>
  <c r="Q10" i="8"/>
  <c r="Q15" i="8"/>
  <c r="Q85" i="8"/>
  <c r="Q20" i="8"/>
  <c r="Q4" i="8"/>
  <c r="Q9" i="8"/>
  <c r="Q53" i="8"/>
  <c r="Q36" i="8"/>
  <c r="Q8" i="8"/>
  <c r="Q95" i="8"/>
  <c r="Q37" i="8"/>
  <c r="Q18" i="8"/>
  <c r="Q2" i="8"/>
  <c r="Q19" i="8"/>
  <c r="Q13" i="8"/>
  <c r="Q24" i="8"/>
  <c r="Q14" i="8"/>
  <c r="Q3" i="8"/>
  <c r="Q41" i="8"/>
  <c r="AG109" i="8"/>
  <c r="AG114" i="8"/>
  <c r="AG103" i="8"/>
  <c r="AG108" i="8"/>
  <c r="AG113" i="8"/>
  <c r="AG102" i="8"/>
  <c r="AG112" i="8"/>
  <c r="AG110" i="8"/>
  <c r="AG107" i="8"/>
  <c r="AG89" i="8"/>
  <c r="AG73" i="8"/>
  <c r="AG94" i="8"/>
  <c r="AG78" i="8"/>
  <c r="AG99" i="8"/>
  <c r="AG83" i="8"/>
  <c r="AG67" i="8"/>
  <c r="AG88" i="8"/>
  <c r="AG72" i="8"/>
  <c r="AG93" i="8"/>
  <c r="AG77" i="8"/>
  <c r="AG98" i="8"/>
  <c r="AG82" i="8"/>
  <c r="AG66" i="8"/>
  <c r="AG87" i="8"/>
  <c r="AG71" i="8"/>
  <c r="AG101" i="8"/>
  <c r="AG92" i="8"/>
  <c r="AG76" i="8"/>
  <c r="AG105" i="8"/>
  <c r="AG97" i="8"/>
  <c r="AG81" i="8"/>
  <c r="AG86" i="8"/>
  <c r="AG70" i="8"/>
  <c r="AG106" i="8"/>
  <c r="AG104" i="8"/>
  <c r="AG91" i="8"/>
  <c r="AG75" i="8"/>
  <c r="AG115" i="8"/>
  <c r="AG111" i="8"/>
  <c r="AG96" i="8"/>
  <c r="AG80" i="8"/>
  <c r="AG116" i="8"/>
  <c r="AG90" i="8"/>
  <c r="AG74" i="8"/>
  <c r="AG84" i="8"/>
  <c r="AG68" i="8"/>
  <c r="AG79" i="8"/>
  <c r="AG62" i="8"/>
  <c r="AG46" i="8"/>
  <c r="AG30" i="8"/>
  <c r="AG51" i="8"/>
  <c r="AG35" i="8"/>
  <c r="AG56" i="8"/>
  <c r="AG40" i="8"/>
  <c r="AG61" i="8"/>
  <c r="AG45" i="8"/>
  <c r="AG29" i="8"/>
  <c r="AG100" i="8"/>
  <c r="AG50" i="8"/>
  <c r="AG34" i="8"/>
  <c r="AG55" i="8"/>
  <c r="AG39" i="8"/>
  <c r="AG60" i="8"/>
  <c r="AG44" i="8"/>
  <c r="AG28" i="8"/>
  <c r="AG65" i="8"/>
  <c r="AG49" i="8"/>
  <c r="AG33" i="8"/>
  <c r="AG54" i="8"/>
  <c r="AG38" i="8"/>
  <c r="AG85" i="8"/>
  <c r="AG59" i="8"/>
  <c r="AG43" i="8"/>
  <c r="AG27" i="8"/>
  <c r="AG95" i="8"/>
  <c r="AG64" i="8"/>
  <c r="AG48" i="8"/>
  <c r="AG63" i="8"/>
  <c r="AG47" i="8"/>
  <c r="AG31" i="8"/>
  <c r="AG69" i="8"/>
  <c r="AG57" i="8"/>
  <c r="AG23" i="8"/>
  <c r="AG7" i="8"/>
  <c r="AG52" i="8"/>
  <c r="AG12" i="8"/>
  <c r="AG17" i="8"/>
  <c r="AG24" i="8"/>
  <c r="AG22" i="8"/>
  <c r="AG6" i="8"/>
  <c r="AG11" i="8"/>
  <c r="AG16" i="8"/>
  <c r="AG21" i="8"/>
  <c r="AG5" i="8"/>
  <c r="AG10" i="8"/>
  <c r="AG15" i="8"/>
  <c r="AG36" i="8"/>
  <c r="AG26" i="8"/>
  <c r="AG20" i="8"/>
  <c r="AG4" i="8"/>
  <c r="AG53" i="8"/>
  <c r="AG41" i="8"/>
  <c r="AG9" i="8"/>
  <c r="AG8" i="8"/>
  <c r="AG58" i="8"/>
  <c r="AG32" i="8"/>
  <c r="AG18" i="8"/>
  <c r="AG2" i="8"/>
  <c r="AG37" i="8"/>
  <c r="AG19" i="8"/>
  <c r="AG13" i="8"/>
  <c r="AG42" i="8"/>
  <c r="AG3" i="8"/>
  <c r="AG14" i="8"/>
  <c r="AG25" i="8"/>
  <c r="AW109" i="8"/>
  <c r="AW114" i="8"/>
  <c r="AW103" i="8"/>
  <c r="AW108" i="8"/>
  <c r="AW113" i="8"/>
  <c r="AW102" i="8"/>
  <c r="AW112" i="8"/>
  <c r="AW110" i="8"/>
  <c r="AW89" i="8"/>
  <c r="AW73" i="8"/>
  <c r="AW104" i="8"/>
  <c r="AW94" i="8"/>
  <c r="AW78" i="8"/>
  <c r="AW106" i="8"/>
  <c r="AW100" i="8"/>
  <c r="AW99" i="8"/>
  <c r="AW83" i="8"/>
  <c r="AW67" i="8"/>
  <c r="AW111" i="8"/>
  <c r="AW88" i="8"/>
  <c r="AW72" i="8"/>
  <c r="AW93" i="8"/>
  <c r="AW77" i="8"/>
  <c r="AW98" i="8"/>
  <c r="AW82" i="8"/>
  <c r="AW66" i="8"/>
  <c r="AW87" i="8"/>
  <c r="AW71" i="8"/>
  <c r="AW115" i="8"/>
  <c r="AW92" i="8"/>
  <c r="AW76" i="8"/>
  <c r="AW107" i="8"/>
  <c r="AW97" i="8"/>
  <c r="AW81" i="8"/>
  <c r="AW116" i="8"/>
  <c r="AW86" i="8"/>
  <c r="AW70" i="8"/>
  <c r="AW91" i="8"/>
  <c r="AW75" i="8"/>
  <c r="AW101" i="8"/>
  <c r="AW96" i="8"/>
  <c r="AW80" i="8"/>
  <c r="AW90" i="8"/>
  <c r="AW74" i="8"/>
  <c r="AW105" i="8"/>
  <c r="AW84" i="8"/>
  <c r="AW68" i="8"/>
  <c r="AW62" i="8"/>
  <c r="AW46" i="8"/>
  <c r="AW30" i="8"/>
  <c r="AW51" i="8"/>
  <c r="AW35" i="8"/>
  <c r="AW56" i="8"/>
  <c r="AW40" i="8"/>
  <c r="AW24" i="8"/>
  <c r="AW61" i="8"/>
  <c r="AW45" i="8"/>
  <c r="AW29" i="8"/>
  <c r="AW50" i="8"/>
  <c r="AW34" i="8"/>
  <c r="AW55" i="8"/>
  <c r="AW39" i="8"/>
  <c r="AW60" i="8"/>
  <c r="AW44" i="8"/>
  <c r="AW28" i="8"/>
  <c r="AW85" i="8"/>
  <c r="AW49" i="8"/>
  <c r="AW33" i="8"/>
  <c r="AW95" i="8"/>
  <c r="AW54" i="8"/>
  <c r="AW38" i="8"/>
  <c r="AW59" i="8"/>
  <c r="AW43" i="8"/>
  <c r="AW27" i="8"/>
  <c r="AW64" i="8"/>
  <c r="AW48" i="8"/>
  <c r="AW69" i="8"/>
  <c r="AW65" i="8"/>
  <c r="AW63" i="8"/>
  <c r="AW47" i="8"/>
  <c r="AW31" i="8"/>
  <c r="AW57" i="8"/>
  <c r="AW23" i="8"/>
  <c r="AW7" i="8"/>
  <c r="AW12" i="8"/>
  <c r="AW26" i="8"/>
  <c r="AW17" i="8"/>
  <c r="AW22" i="8"/>
  <c r="AW6" i="8"/>
  <c r="AW11" i="8"/>
  <c r="AW36" i="8"/>
  <c r="AW25" i="8"/>
  <c r="AW16" i="8"/>
  <c r="AW41" i="8"/>
  <c r="AW21" i="8"/>
  <c r="AW5" i="8"/>
  <c r="AW53" i="8"/>
  <c r="AW37" i="8"/>
  <c r="AW10" i="8"/>
  <c r="AW42" i="8"/>
  <c r="AW15" i="8"/>
  <c r="AW20" i="8"/>
  <c r="AW4" i="8"/>
  <c r="AW79" i="8"/>
  <c r="AW32" i="8"/>
  <c r="AW9" i="8"/>
  <c r="AW8" i="8"/>
  <c r="AW18" i="8"/>
  <c r="AW2" i="8"/>
  <c r="AW13" i="8"/>
  <c r="AW58" i="8"/>
  <c r="AW3" i="8"/>
  <c r="AW14" i="8"/>
  <c r="AW19" i="8"/>
  <c r="AW52" i="8"/>
  <c r="BM109" i="8"/>
  <c r="BM114" i="8"/>
  <c r="BM103" i="8"/>
  <c r="BM108" i="8"/>
  <c r="BM113" i="8"/>
  <c r="BM102" i="8"/>
  <c r="BM112" i="8"/>
  <c r="BM110" i="8"/>
  <c r="BM107" i="8"/>
  <c r="BM89" i="8"/>
  <c r="BM73" i="8"/>
  <c r="BM94" i="8"/>
  <c r="BM78" i="8"/>
  <c r="BM99" i="8"/>
  <c r="BM83" i="8"/>
  <c r="BM67" i="8"/>
  <c r="BM115" i="8"/>
  <c r="BM88" i="8"/>
  <c r="BM72" i="8"/>
  <c r="BM93" i="8"/>
  <c r="BM77" i="8"/>
  <c r="BM116" i="8"/>
  <c r="BM98" i="8"/>
  <c r="BM82" i="8"/>
  <c r="BM66" i="8"/>
  <c r="BM105" i="8"/>
  <c r="BM100" i="8"/>
  <c r="BM87" i="8"/>
  <c r="BM71" i="8"/>
  <c r="BM92" i="8"/>
  <c r="BM76" i="8"/>
  <c r="BM104" i="8"/>
  <c r="BM97" i="8"/>
  <c r="BM81" i="8"/>
  <c r="BM65" i="8"/>
  <c r="BM86" i="8"/>
  <c r="BM70" i="8"/>
  <c r="BM106" i="8"/>
  <c r="BM91" i="8"/>
  <c r="BM75" i="8"/>
  <c r="BM111" i="8"/>
  <c r="BM96" i="8"/>
  <c r="BM80" i="8"/>
  <c r="BM90" i="8"/>
  <c r="BM74" i="8"/>
  <c r="BM101" i="8"/>
  <c r="BM84" i="8"/>
  <c r="BM68" i="8"/>
  <c r="BM62" i="8"/>
  <c r="BM46" i="8"/>
  <c r="BM30" i="8"/>
  <c r="BM51" i="8"/>
  <c r="BM35" i="8"/>
  <c r="BM56" i="8"/>
  <c r="BM40" i="8"/>
  <c r="BM24" i="8"/>
  <c r="BM61" i="8"/>
  <c r="BM45" i="8"/>
  <c r="BM29" i="8"/>
  <c r="BM50" i="8"/>
  <c r="BM34" i="8"/>
  <c r="BM85" i="8"/>
  <c r="BM55" i="8"/>
  <c r="BM39" i="8"/>
  <c r="BM95" i="8"/>
  <c r="BM60" i="8"/>
  <c r="BM44" i="8"/>
  <c r="BM28" i="8"/>
  <c r="BM49" i="8"/>
  <c r="BM33" i="8"/>
  <c r="BM54" i="8"/>
  <c r="BM38" i="8"/>
  <c r="BM59" i="8"/>
  <c r="BM43" i="8"/>
  <c r="BM27" i="8"/>
  <c r="BM64" i="8"/>
  <c r="BM48" i="8"/>
  <c r="BM63" i="8"/>
  <c r="BM47" i="8"/>
  <c r="BM31" i="8"/>
  <c r="BM57" i="8"/>
  <c r="BM23" i="8"/>
  <c r="BM7" i="8"/>
  <c r="BM36" i="8"/>
  <c r="BM12" i="8"/>
  <c r="BM41" i="8"/>
  <c r="BM17" i="8"/>
  <c r="BM69" i="8"/>
  <c r="BM37" i="8"/>
  <c r="BM22" i="8"/>
  <c r="BM6" i="8"/>
  <c r="BM53" i="8"/>
  <c r="BM42" i="8"/>
  <c r="BM11" i="8"/>
  <c r="BM32" i="8"/>
  <c r="BM16" i="8"/>
  <c r="BM21" i="8"/>
  <c r="BM5" i="8"/>
  <c r="BM10" i="8"/>
  <c r="BM15" i="8"/>
  <c r="BM79" i="8"/>
  <c r="BM58" i="8"/>
  <c r="BM20" i="8"/>
  <c r="BM4" i="8"/>
  <c r="BM9" i="8"/>
  <c r="BM8" i="8"/>
  <c r="BM18" i="8"/>
  <c r="BM2" i="8"/>
  <c r="BM3" i="8"/>
  <c r="BM14" i="8"/>
  <c r="BM25" i="8"/>
  <c r="BM19" i="8"/>
  <c r="BM26" i="8"/>
  <c r="BM13" i="8"/>
  <c r="BM52" i="8"/>
  <c r="CC109" i="8"/>
  <c r="CC114" i="8"/>
  <c r="CC103" i="8"/>
  <c r="CC108" i="8"/>
  <c r="CC113" i="8"/>
  <c r="CC102" i="8"/>
  <c r="CC112" i="8"/>
  <c r="CC110" i="8"/>
  <c r="CC89" i="8"/>
  <c r="CC73" i="8"/>
  <c r="CC116" i="8"/>
  <c r="CC94" i="8"/>
  <c r="CC78" i="8"/>
  <c r="CC106" i="8"/>
  <c r="CC99" i="8"/>
  <c r="CC83" i="8"/>
  <c r="CC67" i="8"/>
  <c r="CC111" i="8"/>
  <c r="CC101" i="8"/>
  <c r="CC88" i="8"/>
  <c r="CC72" i="8"/>
  <c r="CC93" i="8"/>
  <c r="CC77" i="8"/>
  <c r="CC98" i="8"/>
  <c r="CC82" i="8"/>
  <c r="CC66" i="8"/>
  <c r="CC87" i="8"/>
  <c r="CC71" i="8"/>
  <c r="CC92" i="8"/>
  <c r="CC76" i="8"/>
  <c r="CC107" i="8"/>
  <c r="CC97" i="8"/>
  <c r="CC81" i="8"/>
  <c r="CC65" i="8"/>
  <c r="CC86" i="8"/>
  <c r="CC70" i="8"/>
  <c r="CC100" i="8"/>
  <c r="CC91" i="8"/>
  <c r="CC75" i="8"/>
  <c r="CC96" i="8"/>
  <c r="CC80" i="8"/>
  <c r="CC105" i="8"/>
  <c r="CC90" i="8"/>
  <c r="CC74" i="8"/>
  <c r="CC115" i="8"/>
  <c r="CC104" i="8"/>
  <c r="CC84" i="8"/>
  <c r="CC68" i="8"/>
  <c r="CC62" i="8"/>
  <c r="CC46" i="8"/>
  <c r="CC30" i="8"/>
  <c r="CC51" i="8"/>
  <c r="CC35" i="8"/>
  <c r="CC56" i="8"/>
  <c r="CC40" i="8"/>
  <c r="CC24" i="8"/>
  <c r="CC85" i="8"/>
  <c r="CC61" i="8"/>
  <c r="CC45" i="8"/>
  <c r="CC29" i="8"/>
  <c r="CC95" i="8"/>
  <c r="CC50" i="8"/>
  <c r="CC34" i="8"/>
  <c r="CC55" i="8"/>
  <c r="CC39" i="8"/>
  <c r="CC60" i="8"/>
  <c r="CC44" i="8"/>
  <c r="CC28" i="8"/>
  <c r="CC49" i="8"/>
  <c r="CC33" i="8"/>
  <c r="CC54" i="8"/>
  <c r="CC38" i="8"/>
  <c r="CC69" i="8"/>
  <c r="CC59" i="8"/>
  <c r="CC43" i="8"/>
  <c r="CC27" i="8"/>
  <c r="CC79" i="8"/>
  <c r="CC64" i="8"/>
  <c r="CC48" i="8"/>
  <c r="CC63" i="8"/>
  <c r="CC47" i="8"/>
  <c r="CC31" i="8"/>
  <c r="CC57" i="8"/>
  <c r="CC42" i="8"/>
  <c r="CC32" i="8"/>
  <c r="CC23" i="8"/>
  <c r="CC7" i="8"/>
  <c r="CC53" i="8"/>
  <c r="CC12" i="8"/>
  <c r="CC17" i="8"/>
  <c r="CC22" i="8"/>
  <c r="CC6" i="8"/>
  <c r="CC26" i="8"/>
  <c r="CC11" i="8"/>
  <c r="CC16" i="8"/>
  <c r="CC58" i="8"/>
  <c r="CC21" i="8"/>
  <c r="CC5" i="8"/>
  <c r="CC25" i="8"/>
  <c r="CC10" i="8"/>
  <c r="CC52" i="8"/>
  <c r="CC15" i="8"/>
  <c r="CC20" i="8"/>
  <c r="CC4" i="8"/>
  <c r="CC9" i="8"/>
  <c r="CC36" i="8"/>
  <c r="CC8" i="8"/>
  <c r="CC37" i="8"/>
  <c r="CC18" i="8"/>
  <c r="CC2" i="8"/>
  <c r="CC3" i="8"/>
  <c r="CC14" i="8"/>
  <c r="CC19" i="8"/>
  <c r="CC13" i="8"/>
  <c r="CC41" i="8"/>
  <c r="CS109" i="8"/>
  <c r="CS114" i="8"/>
  <c r="CS103" i="8"/>
  <c r="CS108" i="8"/>
  <c r="CS113" i="8"/>
  <c r="CS102" i="8"/>
  <c r="CS112" i="8"/>
  <c r="CS110" i="8"/>
  <c r="CS107" i="8"/>
  <c r="CS89" i="8"/>
  <c r="CS73" i="8"/>
  <c r="CS94" i="8"/>
  <c r="CS78" i="8"/>
  <c r="CS83" i="8"/>
  <c r="CS67" i="8"/>
  <c r="CS88" i="8"/>
  <c r="CS72" i="8"/>
  <c r="CS93" i="8"/>
  <c r="CS77" i="8"/>
  <c r="CS105" i="8"/>
  <c r="CS99" i="8"/>
  <c r="CS98" i="8"/>
  <c r="CS82" i="8"/>
  <c r="CS66" i="8"/>
  <c r="CS104" i="8"/>
  <c r="CS87" i="8"/>
  <c r="CS71" i="8"/>
  <c r="CS101" i="8"/>
  <c r="CS92" i="8"/>
  <c r="CS76" i="8"/>
  <c r="CS97" i="8"/>
  <c r="CS81" i="8"/>
  <c r="CS65" i="8"/>
  <c r="CS86" i="8"/>
  <c r="CS70" i="8"/>
  <c r="CS106" i="8"/>
  <c r="CS91" i="8"/>
  <c r="CS75" i="8"/>
  <c r="CS115" i="8"/>
  <c r="CS111" i="8"/>
  <c r="CS96" i="8"/>
  <c r="CS80" i="8"/>
  <c r="CS116" i="8"/>
  <c r="CS90" i="8"/>
  <c r="CS74" i="8"/>
  <c r="CS84" i="8"/>
  <c r="CS68" i="8"/>
  <c r="CS62" i="8"/>
  <c r="CS46" i="8"/>
  <c r="CS30" i="8"/>
  <c r="CS85" i="8"/>
  <c r="CS51" i="8"/>
  <c r="CS35" i="8"/>
  <c r="CS95" i="8"/>
  <c r="CS56" i="8"/>
  <c r="CS40" i="8"/>
  <c r="CS24" i="8"/>
  <c r="CS61" i="8"/>
  <c r="CS45" i="8"/>
  <c r="CS29" i="8"/>
  <c r="CS50" i="8"/>
  <c r="CS34" i="8"/>
  <c r="CS55" i="8"/>
  <c r="CS39" i="8"/>
  <c r="CS60" i="8"/>
  <c r="CS44" i="8"/>
  <c r="CS28" i="8"/>
  <c r="CS69" i="8"/>
  <c r="CS49" i="8"/>
  <c r="CS33" i="8"/>
  <c r="CS79" i="8"/>
  <c r="CS54" i="8"/>
  <c r="CS38" i="8"/>
  <c r="CS59" i="8"/>
  <c r="CS43" i="8"/>
  <c r="CS27" i="8"/>
  <c r="CS64" i="8"/>
  <c r="CS48" i="8"/>
  <c r="CS63" i="8"/>
  <c r="CS47" i="8"/>
  <c r="CS31" i="8"/>
  <c r="CS57" i="8"/>
  <c r="CS25" i="8"/>
  <c r="CS23" i="8"/>
  <c r="CS7" i="8"/>
  <c r="CS100" i="8"/>
  <c r="CS12" i="8"/>
  <c r="CS17" i="8"/>
  <c r="CS58" i="8"/>
  <c r="CS22" i="8"/>
  <c r="CS6" i="8"/>
  <c r="CS11" i="8"/>
  <c r="CS52" i="8"/>
  <c r="CS16" i="8"/>
  <c r="CS21" i="8"/>
  <c r="CS5" i="8"/>
  <c r="CS10" i="8"/>
  <c r="CS15" i="8"/>
  <c r="CS36" i="8"/>
  <c r="CS20" i="8"/>
  <c r="CS4" i="8"/>
  <c r="CS41" i="8"/>
  <c r="CS9" i="8"/>
  <c r="CS26" i="8"/>
  <c r="CS8" i="8"/>
  <c r="CS18" i="8"/>
  <c r="CS2" i="8"/>
  <c r="CS14" i="8"/>
  <c r="CS42" i="8"/>
  <c r="CS19" i="8"/>
  <c r="CS13" i="8"/>
  <c r="CS53" i="8"/>
  <c r="CS3" i="8"/>
  <c r="CS37" i="8"/>
  <c r="CS32" i="8"/>
  <c r="DI109" i="8"/>
  <c r="DI114" i="8"/>
  <c r="DI103" i="8"/>
  <c r="DI108" i="8"/>
  <c r="DI113" i="8"/>
  <c r="DI102" i="8"/>
  <c r="DI112" i="8"/>
  <c r="DI110" i="8"/>
  <c r="DI89" i="8"/>
  <c r="DI73" i="8"/>
  <c r="DI94" i="8"/>
  <c r="DI78" i="8"/>
  <c r="DI106" i="8"/>
  <c r="DI100" i="8"/>
  <c r="DI83" i="8"/>
  <c r="DI67" i="8"/>
  <c r="DI111" i="8"/>
  <c r="DI88" i="8"/>
  <c r="DI72" i="8"/>
  <c r="DI93" i="8"/>
  <c r="DI77" i="8"/>
  <c r="DI98" i="8"/>
  <c r="DI82" i="8"/>
  <c r="DI66" i="8"/>
  <c r="DI87" i="8"/>
  <c r="DI71" i="8"/>
  <c r="DI115" i="8"/>
  <c r="DI92" i="8"/>
  <c r="DI76" i="8"/>
  <c r="DI107" i="8"/>
  <c r="DI97" i="8"/>
  <c r="DI81" i="8"/>
  <c r="DI65" i="8"/>
  <c r="DI116" i="8"/>
  <c r="DI99" i="8"/>
  <c r="DI86" i="8"/>
  <c r="DI70" i="8"/>
  <c r="DI91" i="8"/>
  <c r="DI75" i="8"/>
  <c r="DI101" i="8"/>
  <c r="DI96" i="8"/>
  <c r="DI80" i="8"/>
  <c r="DI105" i="8"/>
  <c r="DI104" i="8"/>
  <c r="DI90" i="8"/>
  <c r="DI74" i="8"/>
  <c r="DI84" i="8"/>
  <c r="DI68" i="8"/>
  <c r="DI95" i="8"/>
  <c r="DI62" i="8"/>
  <c r="DI46" i="8"/>
  <c r="DI30" i="8"/>
  <c r="DI51" i="8"/>
  <c r="DI35" i="8"/>
  <c r="DI56" i="8"/>
  <c r="DI40" i="8"/>
  <c r="DI24" i="8"/>
  <c r="DI61" i="8"/>
  <c r="DI45" i="8"/>
  <c r="DI29" i="8"/>
  <c r="DI50" i="8"/>
  <c r="DI34" i="8"/>
  <c r="DI69" i="8"/>
  <c r="DI55" i="8"/>
  <c r="DI39" i="8"/>
  <c r="DI79" i="8"/>
  <c r="DI60" i="8"/>
  <c r="DI44" i="8"/>
  <c r="DI28" i="8"/>
  <c r="DI49" i="8"/>
  <c r="DI33" i="8"/>
  <c r="DI54" i="8"/>
  <c r="DI38" i="8"/>
  <c r="DI59" i="8"/>
  <c r="DI43" i="8"/>
  <c r="DI27" i="8"/>
  <c r="DI64" i="8"/>
  <c r="DI48" i="8"/>
  <c r="DI63" i="8"/>
  <c r="DI47" i="8"/>
  <c r="DI31" i="8"/>
  <c r="DI85" i="8"/>
  <c r="DI57" i="8"/>
  <c r="DI58" i="8"/>
  <c r="DI23" i="8"/>
  <c r="DI7" i="8"/>
  <c r="DI12" i="8"/>
  <c r="DI52" i="8"/>
  <c r="DI17" i="8"/>
  <c r="DI22" i="8"/>
  <c r="DI6" i="8"/>
  <c r="DI11" i="8"/>
  <c r="DI36" i="8"/>
  <c r="DI16" i="8"/>
  <c r="DI41" i="8"/>
  <c r="DI32" i="8"/>
  <c r="DI26" i="8"/>
  <c r="DI21" i="8"/>
  <c r="DI5" i="8"/>
  <c r="DI37" i="8"/>
  <c r="DI10" i="8"/>
  <c r="DI15" i="8"/>
  <c r="DI42" i="8"/>
  <c r="DI25" i="8"/>
  <c r="DI20" i="8"/>
  <c r="DI4" i="8"/>
  <c r="DI9" i="8"/>
  <c r="DI8" i="8"/>
  <c r="DI18" i="8"/>
  <c r="DI2" i="8"/>
  <c r="DI19" i="8"/>
  <c r="DI13" i="8"/>
  <c r="DI53" i="8"/>
  <c r="DI3" i="8"/>
  <c r="DI14" i="8"/>
  <c r="N137" i="6"/>
  <c r="AD137" i="6"/>
  <c r="AT137" i="6"/>
  <c r="BJ137" i="6"/>
  <c r="BZ137" i="6"/>
  <c r="CP137" i="6"/>
  <c r="DF137" i="6"/>
  <c r="F70" i="13"/>
  <c r="G70" i="13" s="1"/>
  <c r="F28" i="13"/>
  <c r="G28" i="13" s="1"/>
  <c r="H106" i="4"/>
  <c r="M118" i="4"/>
  <c r="L118" i="4"/>
  <c r="C7" i="12"/>
  <c r="C11" i="12"/>
  <c r="C15" i="12"/>
  <c r="C19" i="12"/>
  <c r="B114" i="8"/>
  <c r="B103" i="8"/>
  <c r="B108" i="8"/>
  <c r="B113" i="8"/>
  <c r="B107" i="8"/>
  <c r="B101" i="8"/>
  <c r="B116" i="8"/>
  <c r="B115" i="8"/>
  <c r="B112" i="8"/>
  <c r="B94" i="8"/>
  <c r="B78" i="8"/>
  <c r="B99" i="8"/>
  <c r="B83" i="8"/>
  <c r="B67" i="8"/>
  <c r="B88" i="8"/>
  <c r="B72" i="8"/>
  <c r="B93" i="8"/>
  <c r="B77" i="8"/>
  <c r="B98" i="8"/>
  <c r="B82" i="8"/>
  <c r="B66" i="8"/>
  <c r="B110" i="8"/>
  <c r="B100" i="8"/>
  <c r="B87" i="8"/>
  <c r="B71" i="8"/>
  <c r="B92" i="8"/>
  <c r="B76" i="8"/>
  <c r="B97" i="8"/>
  <c r="B81" i="8"/>
  <c r="B86" i="8"/>
  <c r="B70" i="8"/>
  <c r="B106" i="8"/>
  <c r="B105" i="8"/>
  <c r="B102" i="8"/>
  <c r="B91" i="8"/>
  <c r="B75" i="8"/>
  <c r="B111" i="8"/>
  <c r="B96" i="8"/>
  <c r="B80" i="8"/>
  <c r="B104" i="8"/>
  <c r="B85" i="8"/>
  <c r="B69" i="8"/>
  <c r="B95" i="8"/>
  <c r="B79" i="8"/>
  <c r="B109" i="8"/>
  <c r="B89" i="8"/>
  <c r="B73" i="8"/>
  <c r="B51" i="8"/>
  <c r="B35" i="8"/>
  <c r="B56" i="8"/>
  <c r="B40" i="8"/>
  <c r="B68" i="8"/>
  <c r="B61" i="8"/>
  <c r="B45" i="8"/>
  <c r="B29" i="8"/>
  <c r="B50" i="8"/>
  <c r="B34" i="8"/>
  <c r="B55" i="8"/>
  <c r="B39" i="8"/>
  <c r="B90" i="8"/>
  <c r="B60" i="8"/>
  <c r="B44" i="8"/>
  <c r="B28" i="8"/>
  <c r="B65" i="8"/>
  <c r="B49" i="8"/>
  <c r="B33" i="8"/>
  <c r="B54" i="8"/>
  <c r="B38" i="8"/>
  <c r="B59" i="8"/>
  <c r="B43" i="8"/>
  <c r="B27" i="8"/>
  <c r="B64" i="8"/>
  <c r="B48" i="8"/>
  <c r="B32" i="8"/>
  <c r="B53" i="8"/>
  <c r="B37" i="8"/>
  <c r="B52" i="8"/>
  <c r="B36" i="8"/>
  <c r="B62" i="8"/>
  <c r="B46" i="8"/>
  <c r="B12" i="8"/>
  <c r="B41" i="8"/>
  <c r="B17" i="8"/>
  <c r="B47" i="8"/>
  <c r="B31" i="8"/>
  <c r="B22" i="8"/>
  <c r="B6" i="8"/>
  <c r="B42" i="8"/>
  <c r="B11" i="8"/>
  <c r="B58" i="8"/>
  <c r="B16" i="8"/>
  <c r="B21" i="8"/>
  <c r="B5" i="8"/>
  <c r="B26" i="8"/>
  <c r="B10" i="8"/>
  <c r="B74" i="8"/>
  <c r="B15" i="8"/>
  <c r="B20" i="8"/>
  <c r="B4" i="8"/>
  <c r="B63" i="8"/>
  <c r="B25" i="8"/>
  <c r="B9" i="8"/>
  <c r="B14" i="8"/>
  <c r="B84" i="8"/>
  <c r="B13" i="8"/>
  <c r="B23" i="8"/>
  <c r="B7" i="8"/>
  <c r="B30" i="8"/>
  <c r="B8" i="8"/>
  <c r="B19" i="8"/>
  <c r="B2" i="8"/>
  <c r="B57" i="8"/>
  <c r="B24" i="8"/>
  <c r="B3" i="8"/>
  <c r="B18" i="8"/>
  <c r="DP131" i="6"/>
  <c r="R114" i="8"/>
  <c r="R103" i="8"/>
  <c r="R108" i="8"/>
  <c r="R113" i="8"/>
  <c r="R107" i="8"/>
  <c r="R101" i="8"/>
  <c r="R116" i="8"/>
  <c r="R115" i="8"/>
  <c r="R105" i="8"/>
  <c r="R94" i="8"/>
  <c r="R78" i="8"/>
  <c r="R106" i="8"/>
  <c r="R99" i="8"/>
  <c r="R83" i="8"/>
  <c r="R67" i="8"/>
  <c r="R111" i="8"/>
  <c r="R104" i="8"/>
  <c r="R88" i="8"/>
  <c r="R72" i="8"/>
  <c r="R93" i="8"/>
  <c r="R77" i="8"/>
  <c r="R98" i="8"/>
  <c r="R82" i="8"/>
  <c r="R66" i="8"/>
  <c r="R87" i="8"/>
  <c r="R71" i="8"/>
  <c r="R92" i="8"/>
  <c r="R76" i="8"/>
  <c r="R109" i="8"/>
  <c r="R97" i="8"/>
  <c r="R81" i="8"/>
  <c r="R112" i="8"/>
  <c r="R86" i="8"/>
  <c r="R70" i="8"/>
  <c r="R100" i="8"/>
  <c r="R91" i="8"/>
  <c r="R75" i="8"/>
  <c r="R96" i="8"/>
  <c r="R80" i="8"/>
  <c r="R85" i="8"/>
  <c r="R69" i="8"/>
  <c r="R110" i="8"/>
  <c r="R95" i="8"/>
  <c r="R79" i="8"/>
  <c r="R89" i="8"/>
  <c r="R73" i="8"/>
  <c r="R102" i="8"/>
  <c r="R68" i="8"/>
  <c r="R51" i="8"/>
  <c r="R35" i="8"/>
  <c r="R56" i="8"/>
  <c r="R40" i="8"/>
  <c r="R61" i="8"/>
  <c r="R45" i="8"/>
  <c r="R29" i="8"/>
  <c r="R90" i="8"/>
  <c r="R50" i="8"/>
  <c r="R34" i="8"/>
  <c r="R55" i="8"/>
  <c r="R39" i="8"/>
  <c r="R60" i="8"/>
  <c r="R44" i="8"/>
  <c r="R28" i="8"/>
  <c r="R65" i="8"/>
  <c r="R49" i="8"/>
  <c r="R33" i="8"/>
  <c r="R54" i="8"/>
  <c r="R38" i="8"/>
  <c r="R59" i="8"/>
  <c r="R43" i="8"/>
  <c r="R27" i="8"/>
  <c r="R74" i="8"/>
  <c r="R64" i="8"/>
  <c r="R48" i="8"/>
  <c r="R32" i="8"/>
  <c r="R84" i="8"/>
  <c r="R53" i="8"/>
  <c r="R37" i="8"/>
  <c r="R52" i="8"/>
  <c r="R36" i="8"/>
  <c r="R62" i="8"/>
  <c r="R46" i="8"/>
  <c r="R12" i="8"/>
  <c r="R58" i="8"/>
  <c r="R17" i="8"/>
  <c r="R25" i="8"/>
  <c r="R22" i="8"/>
  <c r="R6" i="8"/>
  <c r="R11" i="8"/>
  <c r="R16" i="8"/>
  <c r="R21" i="8"/>
  <c r="R5" i="8"/>
  <c r="R63" i="8"/>
  <c r="R10" i="8"/>
  <c r="R15" i="8"/>
  <c r="R57" i="8"/>
  <c r="R30" i="8"/>
  <c r="R20" i="8"/>
  <c r="R4" i="8"/>
  <c r="R9" i="8"/>
  <c r="R14" i="8"/>
  <c r="R41" i="8"/>
  <c r="R24" i="8"/>
  <c r="R13" i="8"/>
  <c r="R47" i="8"/>
  <c r="R42" i="8"/>
  <c r="R26" i="8"/>
  <c r="R23" i="8"/>
  <c r="R7" i="8"/>
  <c r="R8" i="8"/>
  <c r="R19" i="8"/>
  <c r="R2" i="8"/>
  <c r="R31" i="8"/>
  <c r="R18" i="8"/>
  <c r="R3" i="8"/>
  <c r="AH114" i="8"/>
  <c r="AH103" i="8"/>
  <c r="AH108" i="8"/>
  <c r="AH113" i="8"/>
  <c r="AH107" i="8"/>
  <c r="AH101" i="8"/>
  <c r="AH116" i="8"/>
  <c r="AH115" i="8"/>
  <c r="AH112" i="8"/>
  <c r="AH94" i="8"/>
  <c r="AH78" i="8"/>
  <c r="AH99" i="8"/>
  <c r="AH83" i="8"/>
  <c r="AH67" i="8"/>
  <c r="AH88" i="8"/>
  <c r="AH72" i="8"/>
  <c r="AH93" i="8"/>
  <c r="AH77" i="8"/>
  <c r="AH102" i="8"/>
  <c r="AH98" i="8"/>
  <c r="AH82" i="8"/>
  <c r="AH66" i="8"/>
  <c r="AH110" i="8"/>
  <c r="AH87" i="8"/>
  <c r="AH71" i="8"/>
  <c r="AH92" i="8"/>
  <c r="AH76" i="8"/>
  <c r="AH105" i="8"/>
  <c r="AH97" i="8"/>
  <c r="AH81" i="8"/>
  <c r="AH86" i="8"/>
  <c r="AH70" i="8"/>
  <c r="AH106" i="8"/>
  <c r="AH104" i="8"/>
  <c r="AH91" i="8"/>
  <c r="AH75" i="8"/>
  <c r="AH111" i="8"/>
  <c r="AH96" i="8"/>
  <c r="AH80" i="8"/>
  <c r="AH85" i="8"/>
  <c r="AH69" i="8"/>
  <c r="AH100" i="8"/>
  <c r="AH95" i="8"/>
  <c r="AH79" i="8"/>
  <c r="AH109" i="8"/>
  <c r="AH89" i="8"/>
  <c r="AH73" i="8"/>
  <c r="AH51" i="8"/>
  <c r="AH35" i="8"/>
  <c r="AH90" i="8"/>
  <c r="AH56" i="8"/>
  <c r="AH40" i="8"/>
  <c r="AH61" i="8"/>
  <c r="AH45" i="8"/>
  <c r="AH29" i="8"/>
  <c r="AH50" i="8"/>
  <c r="AH34" i="8"/>
  <c r="AH55" i="8"/>
  <c r="AH39" i="8"/>
  <c r="AH60" i="8"/>
  <c r="AH44" i="8"/>
  <c r="AH28" i="8"/>
  <c r="AH65" i="8"/>
  <c r="AH49" i="8"/>
  <c r="AH33" i="8"/>
  <c r="AH74" i="8"/>
  <c r="AH54" i="8"/>
  <c r="AH38" i="8"/>
  <c r="AH84" i="8"/>
  <c r="AH59" i="8"/>
  <c r="AH43" i="8"/>
  <c r="AH27" i="8"/>
  <c r="AH64" i="8"/>
  <c r="AH48" i="8"/>
  <c r="AH32" i="8"/>
  <c r="AH53" i="8"/>
  <c r="AH37" i="8"/>
  <c r="AH52" i="8"/>
  <c r="AH36" i="8"/>
  <c r="AH62" i="8"/>
  <c r="AH46" i="8"/>
  <c r="AH12" i="8"/>
  <c r="AH17" i="8"/>
  <c r="AH30" i="8"/>
  <c r="AH24" i="8"/>
  <c r="AH22" i="8"/>
  <c r="AH6" i="8"/>
  <c r="AH63" i="8"/>
  <c r="AH11" i="8"/>
  <c r="AH16" i="8"/>
  <c r="AH57" i="8"/>
  <c r="AH21" i="8"/>
  <c r="AH5" i="8"/>
  <c r="AH31" i="8"/>
  <c r="AH10" i="8"/>
  <c r="AH15" i="8"/>
  <c r="AH68" i="8"/>
  <c r="AH26" i="8"/>
  <c r="AH20" i="8"/>
  <c r="AH4" i="8"/>
  <c r="AH41" i="8"/>
  <c r="AH9" i="8"/>
  <c r="AH14" i="8"/>
  <c r="AH13" i="8"/>
  <c r="AH23" i="8"/>
  <c r="AH7" i="8"/>
  <c r="AH19" i="8"/>
  <c r="AH2" i="8"/>
  <c r="AH47" i="8"/>
  <c r="AH58" i="8"/>
  <c r="AH42" i="8"/>
  <c r="AH18" i="8"/>
  <c r="AH3" i="8"/>
  <c r="AH25" i="8"/>
  <c r="AH8" i="8"/>
  <c r="AX114" i="8"/>
  <c r="AX103" i="8"/>
  <c r="AX108" i="8"/>
  <c r="AX113" i="8"/>
  <c r="AX107" i="8"/>
  <c r="AX101" i="8"/>
  <c r="AX116" i="8"/>
  <c r="AX115" i="8"/>
  <c r="AX104" i="8"/>
  <c r="AX94" i="8"/>
  <c r="AX78" i="8"/>
  <c r="AX106" i="8"/>
  <c r="AX100" i="8"/>
  <c r="AX99" i="8"/>
  <c r="AX83" i="8"/>
  <c r="AX67" i="8"/>
  <c r="AX111" i="8"/>
  <c r="AX88" i="8"/>
  <c r="AX72" i="8"/>
  <c r="AX93" i="8"/>
  <c r="AX77" i="8"/>
  <c r="AX98" i="8"/>
  <c r="AX82" i="8"/>
  <c r="AX66" i="8"/>
  <c r="AX87" i="8"/>
  <c r="AX71" i="8"/>
  <c r="AX92" i="8"/>
  <c r="AX76" i="8"/>
  <c r="AX109" i="8"/>
  <c r="AX97" i="8"/>
  <c r="AX81" i="8"/>
  <c r="AX112" i="8"/>
  <c r="AX86" i="8"/>
  <c r="AX70" i="8"/>
  <c r="AX91" i="8"/>
  <c r="AX75" i="8"/>
  <c r="AX102" i="8"/>
  <c r="AX96" i="8"/>
  <c r="AX80" i="8"/>
  <c r="AX85" i="8"/>
  <c r="AX69" i="8"/>
  <c r="AX110" i="8"/>
  <c r="AX95" i="8"/>
  <c r="AX79" i="8"/>
  <c r="AX89" i="8"/>
  <c r="AX73" i="8"/>
  <c r="AX51" i="8"/>
  <c r="AX35" i="8"/>
  <c r="AX56" i="8"/>
  <c r="AX40" i="8"/>
  <c r="AX61" i="8"/>
  <c r="AX45" i="8"/>
  <c r="AX29" i="8"/>
  <c r="AX50" i="8"/>
  <c r="AX34" i="8"/>
  <c r="AX105" i="8"/>
  <c r="AX55" i="8"/>
  <c r="AX39" i="8"/>
  <c r="AX74" i="8"/>
  <c r="AX60" i="8"/>
  <c r="AX44" i="8"/>
  <c r="AX28" i="8"/>
  <c r="AX84" i="8"/>
  <c r="AX49" i="8"/>
  <c r="AX33" i="8"/>
  <c r="AX54" i="8"/>
  <c r="AX38" i="8"/>
  <c r="AX59" i="8"/>
  <c r="AX43" i="8"/>
  <c r="AX27" i="8"/>
  <c r="AX64" i="8"/>
  <c r="AX48" i="8"/>
  <c r="AX32" i="8"/>
  <c r="AX53" i="8"/>
  <c r="AX37" i="8"/>
  <c r="AX52" i="8"/>
  <c r="AX36" i="8"/>
  <c r="AX90" i="8"/>
  <c r="AX62" i="8"/>
  <c r="AX46" i="8"/>
  <c r="AX63" i="8"/>
  <c r="AX31" i="8"/>
  <c r="AX12" i="8"/>
  <c r="AX26" i="8"/>
  <c r="AX17" i="8"/>
  <c r="AX57" i="8"/>
  <c r="AX22" i="8"/>
  <c r="AX6" i="8"/>
  <c r="AX11" i="8"/>
  <c r="AX25" i="8"/>
  <c r="AX16" i="8"/>
  <c r="AX41" i="8"/>
  <c r="AX21" i="8"/>
  <c r="AX5" i="8"/>
  <c r="AX65" i="8"/>
  <c r="AX10" i="8"/>
  <c r="AX68" i="8"/>
  <c r="AX42" i="8"/>
  <c r="AX15" i="8"/>
  <c r="AX20" i="8"/>
  <c r="AX4" i="8"/>
  <c r="AX47" i="8"/>
  <c r="AX9" i="8"/>
  <c r="AX24" i="8"/>
  <c r="AX14" i="8"/>
  <c r="AX13" i="8"/>
  <c r="AX23" i="8"/>
  <c r="AX7" i="8"/>
  <c r="AX58" i="8"/>
  <c r="AX18" i="8"/>
  <c r="AX3" i="8"/>
  <c r="AX8" i="8"/>
  <c r="AX30" i="8"/>
  <c r="AX19" i="8"/>
  <c r="AX2" i="8"/>
  <c r="BN114" i="8"/>
  <c r="BN103" i="8"/>
  <c r="BN108" i="8"/>
  <c r="BN113" i="8"/>
  <c r="BN107" i="8"/>
  <c r="BN101" i="8"/>
  <c r="BN116" i="8"/>
  <c r="BN115" i="8"/>
  <c r="BN112" i="8"/>
  <c r="BN102" i="8"/>
  <c r="BN94" i="8"/>
  <c r="BN78" i="8"/>
  <c r="BN99" i="8"/>
  <c r="BN83" i="8"/>
  <c r="BN67" i="8"/>
  <c r="BN88" i="8"/>
  <c r="BN72" i="8"/>
  <c r="BN93" i="8"/>
  <c r="BN77" i="8"/>
  <c r="BN98" i="8"/>
  <c r="BN82" i="8"/>
  <c r="BN66" i="8"/>
  <c r="BN110" i="8"/>
  <c r="BN105" i="8"/>
  <c r="BN100" i="8"/>
  <c r="BN87" i="8"/>
  <c r="BN71" i="8"/>
  <c r="BN92" i="8"/>
  <c r="BN76" i="8"/>
  <c r="BN104" i="8"/>
  <c r="BN97" i="8"/>
  <c r="BN81" i="8"/>
  <c r="BN86" i="8"/>
  <c r="BN70" i="8"/>
  <c r="BN106" i="8"/>
  <c r="BN91" i="8"/>
  <c r="BN75" i="8"/>
  <c r="BN111" i="8"/>
  <c r="BN96" i="8"/>
  <c r="BN80" i="8"/>
  <c r="BN85" i="8"/>
  <c r="BN69" i="8"/>
  <c r="BN95" i="8"/>
  <c r="BN79" i="8"/>
  <c r="BN109" i="8"/>
  <c r="BN89" i="8"/>
  <c r="BN73" i="8"/>
  <c r="BN51" i="8"/>
  <c r="BN35" i="8"/>
  <c r="BN56" i="8"/>
  <c r="BN40" i="8"/>
  <c r="BN61" i="8"/>
  <c r="BN45" i="8"/>
  <c r="BN29" i="8"/>
  <c r="BN74" i="8"/>
  <c r="BN50" i="8"/>
  <c r="BN34" i="8"/>
  <c r="BN84" i="8"/>
  <c r="BN55" i="8"/>
  <c r="BN39" i="8"/>
  <c r="BN65" i="8"/>
  <c r="BN60" i="8"/>
  <c r="BN44" i="8"/>
  <c r="BN28" i="8"/>
  <c r="BN49" i="8"/>
  <c r="BN33" i="8"/>
  <c r="BN54" i="8"/>
  <c r="BN38" i="8"/>
  <c r="BN59" i="8"/>
  <c r="BN43" i="8"/>
  <c r="BN27" i="8"/>
  <c r="BN64" i="8"/>
  <c r="BN48" i="8"/>
  <c r="BN32" i="8"/>
  <c r="BN68" i="8"/>
  <c r="BN53" i="8"/>
  <c r="BN37" i="8"/>
  <c r="BN90" i="8"/>
  <c r="BN52" i="8"/>
  <c r="BN36" i="8"/>
  <c r="BN62" i="8"/>
  <c r="BN46" i="8"/>
  <c r="BN12" i="8"/>
  <c r="BN41" i="8"/>
  <c r="BN17" i="8"/>
  <c r="BN24" i="8"/>
  <c r="BN22" i="8"/>
  <c r="BN6" i="8"/>
  <c r="BN42" i="8"/>
  <c r="BN11" i="8"/>
  <c r="BN16" i="8"/>
  <c r="BN21" i="8"/>
  <c r="BN5" i="8"/>
  <c r="BN47" i="8"/>
  <c r="BN30" i="8"/>
  <c r="BN10" i="8"/>
  <c r="BN15" i="8"/>
  <c r="BN58" i="8"/>
  <c r="BN20" i="8"/>
  <c r="BN4" i="8"/>
  <c r="BN9" i="8"/>
  <c r="BN31" i="8"/>
  <c r="BN26" i="8"/>
  <c r="BN14" i="8"/>
  <c r="BN63" i="8"/>
  <c r="BN25" i="8"/>
  <c r="BN13" i="8"/>
  <c r="BN57" i="8"/>
  <c r="BN23" i="8"/>
  <c r="BN7" i="8"/>
  <c r="BN18" i="8"/>
  <c r="BN3" i="8"/>
  <c r="BN8" i="8"/>
  <c r="BN19" i="8"/>
  <c r="BN2" i="8"/>
  <c r="CD114" i="8"/>
  <c r="CD103" i="8"/>
  <c r="CD108" i="8"/>
  <c r="CD113" i="8"/>
  <c r="CD107" i="8"/>
  <c r="CD101" i="8"/>
  <c r="CD116" i="8"/>
  <c r="CD115" i="8"/>
  <c r="CD94" i="8"/>
  <c r="CD78" i="8"/>
  <c r="CD106" i="8"/>
  <c r="CD99" i="8"/>
  <c r="CD83" i="8"/>
  <c r="CD67" i="8"/>
  <c r="CD111" i="8"/>
  <c r="CD88" i="8"/>
  <c r="CD72" i="8"/>
  <c r="CD93" i="8"/>
  <c r="CD77" i="8"/>
  <c r="CD98" i="8"/>
  <c r="CD82" i="8"/>
  <c r="CD66" i="8"/>
  <c r="CD87" i="8"/>
  <c r="CD71" i="8"/>
  <c r="CD102" i="8"/>
  <c r="CD92" i="8"/>
  <c r="CD76" i="8"/>
  <c r="CD109" i="8"/>
  <c r="CD97" i="8"/>
  <c r="CD81" i="8"/>
  <c r="CD112" i="8"/>
  <c r="CD86" i="8"/>
  <c r="CD70" i="8"/>
  <c r="CD100" i="8"/>
  <c r="CD91" i="8"/>
  <c r="CD75" i="8"/>
  <c r="CD96" i="8"/>
  <c r="CD80" i="8"/>
  <c r="CD85" i="8"/>
  <c r="CD69" i="8"/>
  <c r="CD110" i="8"/>
  <c r="CD95" i="8"/>
  <c r="CD79" i="8"/>
  <c r="CD89" i="8"/>
  <c r="CD73" i="8"/>
  <c r="CD51" i="8"/>
  <c r="CD35" i="8"/>
  <c r="CD105" i="8"/>
  <c r="CD74" i="8"/>
  <c r="CD65" i="8"/>
  <c r="CD56" i="8"/>
  <c r="CD40" i="8"/>
  <c r="CD84" i="8"/>
  <c r="CD61" i="8"/>
  <c r="CD45" i="8"/>
  <c r="CD29" i="8"/>
  <c r="CD50" i="8"/>
  <c r="CD34" i="8"/>
  <c r="CD55" i="8"/>
  <c r="CD39" i="8"/>
  <c r="CD60" i="8"/>
  <c r="CD44" i="8"/>
  <c r="CD28" i="8"/>
  <c r="CD49" i="8"/>
  <c r="CD33" i="8"/>
  <c r="CD54" i="8"/>
  <c r="CD38" i="8"/>
  <c r="CD68" i="8"/>
  <c r="CD59" i="8"/>
  <c r="CD43" i="8"/>
  <c r="CD27" i="8"/>
  <c r="CD64" i="8"/>
  <c r="CD48" i="8"/>
  <c r="CD32" i="8"/>
  <c r="CD104" i="8"/>
  <c r="CD53" i="8"/>
  <c r="CD37" i="8"/>
  <c r="CD52" i="8"/>
  <c r="CD36" i="8"/>
  <c r="CD62" i="8"/>
  <c r="CD46" i="8"/>
  <c r="CD30" i="8"/>
  <c r="CD12" i="8"/>
  <c r="CD17" i="8"/>
  <c r="CD22" i="8"/>
  <c r="CD6" i="8"/>
  <c r="CD47" i="8"/>
  <c r="CD26" i="8"/>
  <c r="CD11" i="8"/>
  <c r="CD16" i="8"/>
  <c r="CD58" i="8"/>
  <c r="CD31" i="8"/>
  <c r="CD21" i="8"/>
  <c r="CD5" i="8"/>
  <c r="CD25" i="8"/>
  <c r="CD10" i="8"/>
  <c r="CD15" i="8"/>
  <c r="CD20" i="8"/>
  <c r="CD4" i="8"/>
  <c r="CD9" i="8"/>
  <c r="CD90" i="8"/>
  <c r="CD63" i="8"/>
  <c r="CD24" i="8"/>
  <c r="CD14" i="8"/>
  <c r="CD41" i="8"/>
  <c r="CD13" i="8"/>
  <c r="CD42" i="8"/>
  <c r="CD23" i="8"/>
  <c r="CD7" i="8"/>
  <c r="CD3" i="8"/>
  <c r="CD8" i="8"/>
  <c r="CD19" i="8"/>
  <c r="CD2" i="8"/>
  <c r="CD57" i="8"/>
  <c r="CD18" i="8"/>
  <c r="CT114" i="8"/>
  <c r="CT103" i="8"/>
  <c r="CT108" i="8"/>
  <c r="CT113" i="8"/>
  <c r="CT107" i="8"/>
  <c r="CT101" i="8"/>
  <c r="CT116" i="8"/>
  <c r="CT115" i="8"/>
  <c r="CT112" i="8"/>
  <c r="CT94" i="8"/>
  <c r="CT78" i="8"/>
  <c r="CT83" i="8"/>
  <c r="CT67" i="8"/>
  <c r="CT88" i="8"/>
  <c r="CT72" i="8"/>
  <c r="CT93" i="8"/>
  <c r="CT77" i="8"/>
  <c r="CT105" i="8"/>
  <c r="CT99" i="8"/>
  <c r="CT98" i="8"/>
  <c r="CT82" i="8"/>
  <c r="CT66" i="8"/>
  <c r="CT110" i="8"/>
  <c r="CT104" i="8"/>
  <c r="CT87" i="8"/>
  <c r="CT71" i="8"/>
  <c r="CT92" i="8"/>
  <c r="CT76" i="8"/>
  <c r="CT97" i="8"/>
  <c r="CT81" i="8"/>
  <c r="CT86" i="8"/>
  <c r="CT70" i="8"/>
  <c r="CT106" i="8"/>
  <c r="CT91" i="8"/>
  <c r="CT75" i="8"/>
  <c r="CT111" i="8"/>
  <c r="CT96" i="8"/>
  <c r="CT80" i="8"/>
  <c r="CT85" i="8"/>
  <c r="CT69" i="8"/>
  <c r="CT100" i="8"/>
  <c r="CT95" i="8"/>
  <c r="CT79" i="8"/>
  <c r="CT109" i="8"/>
  <c r="CT89" i="8"/>
  <c r="CT73" i="8"/>
  <c r="CT84" i="8"/>
  <c r="CT51" i="8"/>
  <c r="CT35" i="8"/>
  <c r="CT56" i="8"/>
  <c r="CT40" i="8"/>
  <c r="CT61" i="8"/>
  <c r="CT45" i="8"/>
  <c r="CT29" i="8"/>
  <c r="CT50" i="8"/>
  <c r="CT34" i="8"/>
  <c r="CT55" i="8"/>
  <c r="CT39" i="8"/>
  <c r="CT60" i="8"/>
  <c r="CT44" i="8"/>
  <c r="CT28" i="8"/>
  <c r="CT68" i="8"/>
  <c r="CT49" i="8"/>
  <c r="CT33" i="8"/>
  <c r="CT54" i="8"/>
  <c r="CT38" i="8"/>
  <c r="CT59" i="8"/>
  <c r="CT43" i="8"/>
  <c r="CT27" i="8"/>
  <c r="CT102" i="8"/>
  <c r="CT90" i="8"/>
  <c r="CT64" i="8"/>
  <c r="CT48" i="8"/>
  <c r="CT32" i="8"/>
  <c r="CT53" i="8"/>
  <c r="CT37" i="8"/>
  <c r="CT65" i="8"/>
  <c r="CT52" i="8"/>
  <c r="CT36" i="8"/>
  <c r="CT74" i="8"/>
  <c r="CT62" i="8"/>
  <c r="CT46" i="8"/>
  <c r="CT47" i="8"/>
  <c r="CT31" i="8"/>
  <c r="CT12" i="8"/>
  <c r="CT17" i="8"/>
  <c r="CT58" i="8"/>
  <c r="CT24" i="8"/>
  <c r="CT22" i="8"/>
  <c r="CT6" i="8"/>
  <c r="CT11" i="8"/>
  <c r="CT16" i="8"/>
  <c r="CT21" i="8"/>
  <c r="CT5" i="8"/>
  <c r="CT10" i="8"/>
  <c r="CT63" i="8"/>
  <c r="CT15" i="8"/>
  <c r="CT20" i="8"/>
  <c r="CT4" i="8"/>
  <c r="CT57" i="8"/>
  <c r="CT41" i="8"/>
  <c r="CT9" i="8"/>
  <c r="CT30" i="8"/>
  <c r="CT14" i="8"/>
  <c r="CT13" i="8"/>
  <c r="CT25" i="8"/>
  <c r="CT23" i="8"/>
  <c r="CT7" i="8"/>
  <c r="CT8" i="8"/>
  <c r="CT42" i="8"/>
  <c r="CT19" i="8"/>
  <c r="CT2" i="8"/>
  <c r="CT18" i="8"/>
  <c r="CT3" i="8"/>
  <c r="CT26" i="8"/>
  <c r="DJ114" i="8"/>
  <c r="DJ103" i="8"/>
  <c r="DJ108" i="8"/>
  <c r="DJ113" i="8"/>
  <c r="DJ107" i="8"/>
  <c r="DJ101" i="8"/>
  <c r="DJ116" i="8"/>
  <c r="DJ115" i="8"/>
  <c r="DJ94" i="8"/>
  <c r="DJ78" i="8"/>
  <c r="DJ106" i="8"/>
  <c r="DJ100" i="8"/>
  <c r="DJ83" i="8"/>
  <c r="DJ67" i="8"/>
  <c r="DJ111" i="8"/>
  <c r="DJ102" i="8"/>
  <c r="DJ88" i="8"/>
  <c r="DJ72" i="8"/>
  <c r="DJ93" i="8"/>
  <c r="DJ77" i="8"/>
  <c r="DJ98" i="8"/>
  <c r="DJ82" i="8"/>
  <c r="DJ66" i="8"/>
  <c r="DJ87" i="8"/>
  <c r="DJ71" i="8"/>
  <c r="DJ92" i="8"/>
  <c r="DJ76" i="8"/>
  <c r="DJ109" i="8"/>
  <c r="DJ97" i="8"/>
  <c r="DJ81" i="8"/>
  <c r="DJ112" i="8"/>
  <c r="DJ99" i="8"/>
  <c r="DJ86" i="8"/>
  <c r="DJ70" i="8"/>
  <c r="DJ91" i="8"/>
  <c r="DJ75" i="8"/>
  <c r="DJ96" i="8"/>
  <c r="DJ80" i="8"/>
  <c r="DJ85" i="8"/>
  <c r="DJ69" i="8"/>
  <c r="DJ110" i="8"/>
  <c r="DJ95" i="8"/>
  <c r="DJ79" i="8"/>
  <c r="DJ89" i="8"/>
  <c r="DJ73" i="8"/>
  <c r="DJ51" i="8"/>
  <c r="DJ35" i="8"/>
  <c r="DJ56" i="8"/>
  <c r="DJ40" i="8"/>
  <c r="DJ61" i="8"/>
  <c r="DJ45" i="8"/>
  <c r="DJ29" i="8"/>
  <c r="DJ50" i="8"/>
  <c r="DJ34" i="8"/>
  <c r="DJ68" i="8"/>
  <c r="DJ55" i="8"/>
  <c r="DJ39" i="8"/>
  <c r="DJ60" i="8"/>
  <c r="DJ44" i="8"/>
  <c r="DJ28" i="8"/>
  <c r="DJ49" i="8"/>
  <c r="DJ33" i="8"/>
  <c r="DJ104" i="8"/>
  <c r="DJ90" i="8"/>
  <c r="DJ54" i="8"/>
  <c r="DJ38" i="8"/>
  <c r="DJ59" i="8"/>
  <c r="DJ43" i="8"/>
  <c r="DJ27" i="8"/>
  <c r="DJ65" i="8"/>
  <c r="DJ64" i="8"/>
  <c r="DJ48" i="8"/>
  <c r="DJ32" i="8"/>
  <c r="DJ53" i="8"/>
  <c r="DJ37" i="8"/>
  <c r="DJ74" i="8"/>
  <c r="DJ52" i="8"/>
  <c r="DJ36" i="8"/>
  <c r="DJ105" i="8"/>
  <c r="DJ62" i="8"/>
  <c r="DJ46" i="8"/>
  <c r="DJ12" i="8"/>
  <c r="DJ17" i="8"/>
  <c r="DJ22" i="8"/>
  <c r="DJ6" i="8"/>
  <c r="DJ11" i="8"/>
  <c r="DJ63" i="8"/>
  <c r="DJ30" i="8"/>
  <c r="DJ16" i="8"/>
  <c r="DJ41" i="8"/>
  <c r="DJ26" i="8"/>
  <c r="DJ21" i="8"/>
  <c r="DJ5" i="8"/>
  <c r="DJ57" i="8"/>
  <c r="DJ10" i="8"/>
  <c r="DJ15" i="8"/>
  <c r="DJ42" i="8"/>
  <c r="DJ25" i="8"/>
  <c r="DJ20" i="8"/>
  <c r="DJ4" i="8"/>
  <c r="DJ9" i="8"/>
  <c r="DJ14" i="8"/>
  <c r="DJ47" i="8"/>
  <c r="DJ13" i="8"/>
  <c r="DJ58" i="8"/>
  <c r="DJ23" i="8"/>
  <c r="DJ7" i="8"/>
  <c r="DJ19" i="8"/>
  <c r="DJ2" i="8"/>
  <c r="DJ31" i="8"/>
  <c r="DJ18" i="8"/>
  <c r="DJ3" i="8"/>
  <c r="DJ8" i="8"/>
  <c r="DJ84" i="8"/>
  <c r="DJ24" i="8"/>
  <c r="F20" i="13"/>
  <c r="G20" i="13" s="1"/>
  <c r="F54" i="13"/>
  <c r="G54" i="13" s="1"/>
  <c r="F44" i="13"/>
  <c r="G44" i="13" s="1"/>
  <c r="F76" i="13"/>
  <c r="G76" i="13" s="1"/>
  <c r="F108" i="13"/>
  <c r="G108" i="13" s="1"/>
  <c r="G26" i="3"/>
  <c r="H108" i="4"/>
  <c r="I108" i="4" s="1"/>
  <c r="J108" i="4" s="1"/>
  <c r="D11" i="5"/>
  <c r="G11" i="5" s="1"/>
  <c r="K11" i="1" s="1"/>
  <c r="D19" i="5"/>
  <c r="G19" i="5" s="1"/>
  <c r="K19" i="1" s="1"/>
  <c r="J77" i="11" s="1"/>
  <c r="D27" i="5"/>
  <c r="G27" i="5" s="1"/>
  <c r="K27" i="1" s="1"/>
  <c r="J91" i="11" s="1"/>
  <c r="D35" i="5"/>
  <c r="G35" i="5" s="1"/>
  <c r="K35" i="1" s="1"/>
  <c r="J106" i="11" s="1"/>
  <c r="EA7" i="12"/>
  <c r="AC8" i="11"/>
  <c r="DZ7" i="7"/>
  <c r="EA11" i="12"/>
  <c r="AC12" i="11"/>
  <c r="DZ11" i="7"/>
  <c r="EA15" i="12"/>
  <c r="AC16" i="11"/>
  <c r="DZ15" i="7"/>
  <c r="EA19" i="12"/>
  <c r="AC20" i="11"/>
  <c r="DZ19" i="7"/>
  <c r="EA23" i="12"/>
  <c r="AC24" i="11"/>
  <c r="DZ23" i="7"/>
  <c r="EA27" i="12"/>
  <c r="AC28" i="11"/>
  <c r="DZ27" i="7"/>
  <c r="EA31" i="12"/>
  <c r="AC32" i="11"/>
  <c r="DZ31" i="7"/>
  <c r="EA35" i="12"/>
  <c r="AC36" i="11"/>
  <c r="DZ35" i="7"/>
  <c r="EA39" i="12"/>
  <c r="AC40" i="11"/>
  <c r="DZ39" i="7"/>
  <c r="EA43" i="12"/>
  <c r="AC44" i="11"/>
  <c r="DZ43" i="7"/>
  <c r="EA51" i="12"/>
  <c r="AC52" i="11"/>
  <c r="DZ51" i="7"/>
  <c r="EA55" i="12"/>
  <c r="AC56" i="11"/>
  <c r="DZ55" i="7"/>
  <c r="EA59" i="12"/>
  <c r="AC60" i="11"/>
  <c r="DZ59" i="7"/>
  <c r="EA63" i="12"/>
  <c r="AC64" i="11"/>
  <c r="DZ63" i="7"/>
  <c r="EA67" i="12"/>
  <c r="AC68" i="11"/>
  <c r="DZ67" i="7"/>
  <c r="EA71" i="12"/>
  <c r="AC72" i="11"/>
  <c r="DZ71" i="7"/>
  <c r="EA75" i="12"/>
  <c r="AC76" i="11"/>
  <c r="DZ75" i="7"/>
  <c r="EA79" i="12"/>
  <c r="AC80" i="11"/>
  <c r="DZ79" i="7"/>
  <c r="EA83" i="12"/>
  <c r="AC84" i="11"/>
  <c r="DZ83" i="7"/>
  <c r="EA87" i="12"/>
  <c r="AC88" i="11"/>
  <c r="DZ87" i="7"/>
  <c r="EA91" i="12"/>
  <c r="AC92" i="11"/>
  <c r="DZ91" i="7"/>
  <c r="EA95" i="12"/>
  <c r="AC96" i="11"/>
  <c r="DZ95" i="7"/>
  <c r="EA99" i="12"/>
  <c r="AC100" i="11"/>
  <c r="DZ99" i="7"/>
  <c r="EA103" i="12"/>
  <c r="AC104" i="11"/>
  <c r="DZ103" i="7"/>
  <c r="EA107" i="12"/>
  <c r="AC108" i="11"/>
  <c r="DZ107" i="7"/>
  <c r="EA111" i="12"/>
  <c r="AC112" i="11"/>
  <c r="DZ111" i="7"/>
  <c r="EA115" i="12"/>
  <c r="AC116" i="11"/>
  <c r="DZ115" i="7"/>
  <c r="C103" i="8"/>
  <c r="C108" i="8"/>
  <c r="C113" i="8"/>
  <c r="C102" i="8"/>
  <c r="C107" i="8"/>
  <c r="C112" i="8"/>
  <c r="C106" i="8"/>
  <c r="C116" i="8"/>
  <c r="C114" i="8"/>
  <c r="C99" i="8"/>
  <c r="C83" i="8"/>
  <c r="C67" i="8"/>
  <c r="C88" i="8"/>
  <c r="C72" i="8"/>
  <c r="C115" i="8"/>
  <c r="C93" i="8"/>
  <c r="C77" i="8"/>
  <c r="C98" i="8"/>
  <c r="C82" i="8"/>
  <c r="C66" i="8"/>
  <c r="C110" i="8"/>
  <c r="C100" i="8"/>
  <c r="C87" i="8"/>
  <c r="C71" i="8"/>
  <c r="C92" i="8"/>
  <c r="C76" i="8"/>
  <c r="C97" i="8"/>
  <c r="C81" i="8"/>
  <c r="C86" i="8"/>
  <c r="C70" i="8"/>
  <c r="C105" i="8"/>
  <c r="C91" i="8"/>
  <c r="C75" i="8"/>
  <c r="C111" i="8"/>
  <c r="C96" i="8"/>
  <c r="C80" i="8"/>
  <c r="C104" i="8"/>
  <c r="C85" i="8"/>
  <c r="C69" i="8"/>
  <c r="C90" i="8"/>
  <c r="C74" i="8"/>
  <c r="C84" i="8"/>
  <c r="C68" i="8"/>
  <c r="C94" i="8"/>
  <c r="C78" i="8"/>
  <c r="C56" i="8"/>
  <c r="C40" i="8"/>
  <c r="C61" i="8"/>
  <c r="C45" i="8"/>
  <c r="C29" i="8"/>
  <c r="C50" i="8"/>
  <c r="C34" i="8"/>
  <c r="C79" i="8"/>
  <c r="C55" i="8"/>
  <c r="C39" i="8"/>
  <c r="C89" i="8"/>
  <c r="C60" i="8"/>
  <c r="C44" i="8"/>
  <c r="C28" i="8"/>
  <c r="C65" i="8"/>
  <c r="C49" i="8"/>
  <c r="C33" i="8"/>
  <c r="C54" i="8"/>
  <c r="C38" i="8"/>
  <c r="C59" i="8"/>
  <c r="C43" i="8"/>
  <c r="C64" i="8"/>
  <c r="C48" i="8"/>
  <c r="C32" i="8"/>
  <c r="C53" i="8"/>
  <c r="C37" i="8"/>
  <c r="C109" i="8"/>
  <c r="C73" i="8"/>
  <c r="C58" i="8"/>
  <c r="C42" i="8"/>
  <c r="C95" i="8"/>
  <c r="C57" i="8"/>
  <c r="C41" i="8"/>
  <c r="C25" i="8"/>
  <c r="C51" i="8"/>
  <c r="C101" i="8"/>
  <c r="C36" i="8"/>
  <c r="C17" i="8"/>
  <c r="C47" i="8"/>
  <c r="C31" i="8"/>
  <c r="C22" i="8"/>
  <c r="C6" i="8"/>
  <c r="C11" i="8"/>
  <c r="C27" i="8"/>
  <c r="C16" i="8"/>
  <c r="C21" i="8"/>
  <c r="C5" i="8"/>
  <c r="C26" i="8"/>
  <c r="C10" i="8"/>
  <c r="C52" i="8"/>
  <c r="C15" i="8"/>
  <c r="C20" i="8"/>
  <c r="C4" i="8"/>
  <c r="C63" i="8"/>
  <c r="C46" i="8"/>
  <c r="C9" i="8"/>
  <c r="C14" i="8"/>
  <c r="C19" i="8"/>
  <c r="C3" i="8"/>
  <c r="C30" i="8"/>
  <c r="C18" i="8"/>
  <c r="C2" i="8"/>
  <c r="C62" i="8"/>
  <c r="C35" i="8"/>
  <c r="C12" i="8"/>
  <c r="C23" i="8"/>
  <c r="C8" i="8"/>
  <c r="C13" i="8"/>
  <c r="C24" i="8"/>
  <c r="C7" i="8"/>
  <c r="S103" i="8"/>
  <c r="S108" i="8"/>
  <c r="S113" i="8"/>
  <c r="S102" i="8"/>
  <c r="S107" i="8"/>
  <c r="S112" i="8"/>
  <c r="S106" i="8"/>
  <c r="S116" i="8"/>
  <c r="S114" i="8"/>
  <c r="S99" i="8"/>
  <c r="S83" i="8"/>
  <c r="S67" i="8"/>
  <c r="S111" i="8"/>
  <c r="S104" i="8"/>
  <c r="S88" i="8"/>
  <c r="S72" i="8"/>
  <c r="S101" i="8"/>
  <c r="S93" i="8"/>
  <c r="S77" i="8"/>
  <c r="S98" i="8"/>
  <c r="S82" i="8"/>
  <c r="S66" i="8"/>
  <c r="S87" i="8"/>
  <c r="S71" i="8"/>
  <c r="S92" i="8"/>
  <c r="S76" i="8"/>
  <c r="S109" i="8"/>
  <c r="S97" i="8"/>
  <c r="S81" i="8"/>
  <c r="S86" i="8"/>
  <c r="S70" i="8"/>
  <c r="S100" i="8"/>
  <c r="S91" i="8"/>
  <c r="S75" i="8"/>
  <c r="S96" i="8"/>
  <c r="S80" i="8"/>
  <c r="S85" i="8"/>
  <c r="S69" i="8"/>
  <c r="S90" i="8"/>
  <c r="S74" i="8"/>
  <c r="S84" i="8"/>
  <c r="S68" i="8"/>
  <c r="S105" i="8"/>
  <c r="S94" i="8"/>
  <c r="S78" i="8"/>
  <c r="S56" i="8"/>
  <c r="S40" i="8"/>
  <c r="S24" i="8"/>
  <c r="S110" i="8"/>
  <c r="S79" i="8"/>
  <c r="S61" i="8"/>
  <c r="S45" i="8"/>
  <c r="S29" i="8"/>
  <c r="S115" i="8"/>
  <c r="S89" i="8"/>
  <c r="S50" i="8"/>
  <c r="S34" i="8"/>
  <c r="S55" i="8"/>
  <c r="S39" i="8"/>
  <c r="S60" i="8"/>
  <c r="S44" i="8"/>
  <c r="S28" i="8"/>
  <c r="S65" i="8"/>
  <c r="S49" i="8"/>
  <c r="S33" i="8"/>
  <c r="S54" i="8"/>
  <c r="S38" i="8"/>
  <c r="S59" i="8"/>
  <c r="S43" i="8"/>
  <c r="S73" i="8"/>
  <c r="S64" i="8"/>
  <c r="S48" i="8"/>
  <c r="S32" i="8"/>
  <c r="S53" i="8"/>
  <c r="S37" i="8"/>
  <c r="S58" i="8"/>
  <c r="S42" i="8"/>
  <c r="S57" i="8"/>
  <c r="S41" i="8"/>
  <c r="S25" i="8"/>
  <c r="S51" i="8"/>
  <c r="S17" i="8"/>
  <c r="S22" i="8"/>
  <c r="S6" i="8"/>
  <c r="S11" i="8"/>
  <c r="S52" i="8"/>
  <c r="S16" i="8"/>
  <c r="S21" i="8"/>
  <c r="S5" i="8"/>
  <c r="S63" i="8"/>
  <c r="S46" i="8"/>
  <c r="S10" i="8"/>
  <c r="S15" i="8"/>
  <c r="S30" i="8"/>
  <c r="S20" i="8"/>
  <c r="S4" i="8"/>
  <c r="S9" i="8"/>
  <c r="S14" i="8"/>
  <c r="S35" i="8"/>
  <c r="S19" i="8"/>
  <c r="S3" i="8"/>
  <c r="S18" i="8"/>
  <c r="S2" i="8"/>
  <c r="S12" i="8"/>
  <c r="S8" i="8"/>
  <c r="S47" i="8"/>
  <c r="S26" i="8"/>
  <c r="S13" i="8"/>
  <c r="S62" i="8"/>
  <c r="S7" i="8"/>
  <c r="S36" i="8"/>
  <c r="S31" i="8"/>
  <c r="S95" i="8"/>
  <c r="S27" i="8"/>
  <c r="S23" i="8"/>
  <c r="AI103" i="8"/>
  <c r="AI108" i="8"/>
  <c r="AI113" i="8"/>
  <c r="AI102" i="8"/>
  <c r="AI107" i="8"/>
  <c r="AI112" i="8"/>
  <c r="AI106" i="8"/>
  <c r="AI116" i="8"/>
  <c r="AI114" i="8"/>
  <c r="AI99" i="8"/>
  <c r="AI83" i="8"/>
  <c r="AI67" i="8"/>
  <c r="AI88" i="8"/>
  <c r="AI72" i="8"/>
  <c r="AI93" i="8"/>
  <c r="AI77" i="8"/>
  <c r="AI98" i="8"/>
  <c r="AI82" i="8"/>
  <c r="AI66" i="8"/>
  <c r="AI110" i="8"/>
  <c r="AI87" i="8"/>
  <c r="AI71" i="8"/>
  <c r="AI92" i="8"/>
  <c r="AI76" i="8"/>
  <c r="AI105" i="8"/>
  <c r="AI101" i="8"/>
  <c r="AI97" i="8"/>
  <c r="AI81" i="8"/>
  <c r="AI65" i="8"/>
  <c r="AI86" i="8"/>
  <c r="AI70" i="8"/>
  <c r="AI104" i="8"/>
  <c r="AI91" i="8"/>
  <c r="AI75" i="8"/>
  <c r="AI111" i="8"/>
  <c r="AI96" i="8"/>
  <c r="AI80" i="8"/>
  <c r="AI115" i="8"/>
  <c r="AI85" i="8"/>
  <c r="AI69" i="8"/>
  <c r="AI90" i="8"/>
  <c r="AI74" i="8"/>
  <c r="AI84" i="8"/>
  <c r="AI68" i="8"/>
  <c r="AI94" i="8"/>
  <c r="AI78" i="8"/>
  <c r="AI89" i="8"/>
  <c r="AI56" i="8"/>
  <c r="AI40" i="8"/>
  <c r="AI24" i="8"/>
  <c r="AI61" i="8"/>
  <c r="AI45" i="8"/>
  <c r="AI29" i="8"/>
  <c r="AI50" i="8"/>
  <c r="AI34" i="8"/>
  <c r="AI100" i="8"/>
  <c r="AI55" i="8"/>
  <c r="AI39" i="8"/>
  <c r="AI60" i="8"/>
  <c r="AI44" i="8"/>
  <c r="AI28" i="8"/>
  <c r="AI49" i="8"/>
  <c r="AI33" i="8"/>
  <c r="AI73" i="8"/>
  <c r="AI54" i="8"/>
  <c r="AI38" i="8"/>
  <c r="AI59" i="8"/>
  <c r="AI43" i="8"/>
  <c r="AI109" i="8"/>
  <c r="AI64" i="8"/>
  <c r="AI48" i="8"/>
  <c r="AI32" i="8"/>
  <c r="AI95" i="8"/>
  <c r="AI53" i="8"/>
  <c r="AI37" i="8"/>
  <c r="AI58" i="8"/>
  <c r="AI42" i="8"/>
  <c r="AI57" i="8"/>
  <c r="AI41" i="8"/>
  <c r="AI25" i="8"/>
  <c r="AI79" i="8"/>
  <c r="AI51" i="8"/>
  <c r="AI52" i="8"/>
  <c r="AI17" i="8"/>
  <c r="AI30" i="8"/>
  <c r="AI22" i="8"/>
  <c r="AI6" i="8"/>
  <c r="AI63" i="8"/>
  <c r="AI46" i="8"/>
  <c r="AI11" i="8"/>
  <c r="AI16" i="8"/>
  <c r="AI21" i="8"/>
  <c r="AI5" i="8"/>
  <c r="AI31" i="8"/>
  <c r="AI27" i="8"/>
  <c r="AI10" i="8"/>
  <c r="AI35" i="8"/>
  <c r="AI15" i="8"/>
  <c r="AI26" i="8"/>
  <c r="AI20" i="8"/>
  <c r="AI4" i="8"/>
  <c r="AI36" i="8"/>
  <c r="AI9" i="8"/>
  <c r="AI62" i="8"/>
  <c r="AI14" i="8"/>
  <c r="AI19" i="8"/>
  <c r="AI3" i="8"/>
  <c r="AI18" i="8"/>
  <c r="AI2" i="8"/>
  <c r="AI12" i="8"/>
  <c r="AI47" i="8"/>
  <c r="AI13" i="8"/>
  <c r="AI7" i="8"/>
  <c r="AI23" i="8"/>
  <c r="AI8" i="8"/>
  <c r="AY103" i="8"/>
  <c r="AY108" i="8"/>
  <c r="AY113" i="8"/>
  <c r="AY102" i="8"/>
  <c r="AY107" i="8"/>
  <c r="AY112" i="8"/>
  <c r="AY106" i="8"/>
  <c r="AY116" i="8"/>
  <c r="AY114" i="8"/>
  <c r="AY100" i="8"/>
  <c r="AY99" i="8"/>
  <c r="AY83" i="8"/>
  <c r="AY67" i="8"/>
  <c r="AY111" i="8"/>
  <c r="AY88" i="8"/>
  <c r="AY72" i="8"/>
  <c r="AY93" i="8"/>
  <c r="AY77" i="8"/>
  <c r="AY98" i="8"/>
  <c r="AY82" i="8"/>
  <c r="AY66" i="8"/>
  <c r="AY87" i="8"/>
  <c r="AY71" i="8"/>
  <c r="AY92" i="8"/>
  <c r="AY76" i="8"/>
  <c r="AY115" i="8"/>
  <c r="AY109" i="8"/>
  <c r="AY97" i="8"/>
  <c r="AY81" i="8"/>
  <c r="AY65" i="8"/>
  <c r="AY86" i="8"/>
  <c r="AY70" i="8"/>
  <c r="AY91" i="8"/>
  <c r="AY75" i="8"/>
  <c r="AY96" i="8"/>
  <c r="AY80" i="8"/>
  <c r="AY101" i="8"/>
  <c r="AY85" i="8"/>
  <c r="AY69" i="8"/>
  <c r="AY90" i="8"/>
  <c r="AY74" i="8"/>
  <c r="AY105" i="8"/>
  <c r="AY84" i="8"/>
  <c r="AY68" i="8"/>
  <c r="AY104" i="8"/>
  <c r="AY94" i="8"/>
  <c r="AY78" i="8"/>
  <c r="AY56" i="8"/>
  <c r="AY40" i="8"/>
  <c r="AY24" i="8"/>
  <c r="AY61" i="8"/>
  <c r="AY45" i="8"/>
  <c r="AY29" i="8"/>
  <c r="AY50" i="8"/>
  <c r="AY34" i="8"/>
  <c r="AY55" i="8"/>
  <c r="AY39" i="8"/>
  <c r="AY73" i="8"/>
  <c r="AY60" i="8"/>
  <c r="AY44" i="8"/>
  <c r="AY28" i="8"/>
  <c r="AY49" i="8"/>
  <c r="AY33" i="8"/>
  <c r="AY54" i="8"/>
  <c r="AY38" i="8"/>
  <c r="AY95" i="8"/>
  <c r="AY59" i="8"/>
  <c r="AY43" i="8"/>
  <c r="AY64" i="8"/>
  <c r="AY48" i="8"/>
  <c r="AY32" i="8"/>
  <c r="AY53" i="8"/>
  <c r="AY37" i="8"/>
  <c r="AY58" i="8"/>
  <c r="AY42" i="8"/>
  <c r="AY79" i="8"/>
  <c r="AY57" i="8"/>
  <c r="AY41" i="8"/>
  <c r="AY25" i="8"/>
  <c r="AY110" i="8"/>
  <c r="AY51" i="8"/>
  <c r="AY26" i="8"/>
  <c r="AY17" i="8"/>
  <c r="AY22" i="8"/>
  <c r="AY6" i="8"/>
  <c r="AY35" i="8"/>
  <c r="AY11" i="8"/>
  <c r="AY16" i="8"/>
  <c r="AY36" i="8"/>
  <c r="AY21" i="8"/>
  <c r="AY5" i="8"/>
  <c r="AY10" i="8"/>
  <c r="AY62" i="8"/>
  <c r="AY15" i="8"/>
  <c r="AY20" i="8"/>
  <c r="AY4" i="8"/>
  <c r="AY47" i="8"/>
  <c r="AY9" i="8"/>
  <c r="AY14" i="8"/>
  <c r="AY19" i="8"/>
  <c r="AY3" i="8"/>
  <c r="AY52" i="8"/>
  <c r="AY18" i="8"/>
  <c r="AY2" i="8"/>
  <c r="AY89" i="8"/>
  <c r="AY63" i="8"/>
  <c r="AY46" i="8"/>
  <c r="AY31" i="8"/>
  <c r="AY12" i="8"/>
  <c r="AY7" i="8"/>
  <c r="AY27" i="8"/>
  <c r="AY23" i="8"/>
  <c r="AY8" i="8"/>
  <c r="AY13" i="8"/>
  <c r="AY30" i="8"/>
  <c r="BO103" i="8"/>
  <c r="BO108" i="8"/>
  <c r="BO113" i="8"/>
  <c r="BO102" i="8"/>
  <c r="BO107" i="8"/>
  <c r="BO112" i="8"/>
  <c r="BO106" i="8"/>
  <c r="BO116" i="8"/>
  <c r="BO114" i="8"/>
  <c r="BO99" i="8"/>
  <c r="BO83" i="8"/>
  <c r="BO67" i="8"/>
  <c r="BO88" i="8"/>
  <c r="BO72" i="8"/>
  <c r="BO115" i="8"/>
  <c r="BO93" i="8"/>
  <c r="BO77" i="8"/>
  <c r="BO98" i="8"/>
  <c r="BO82" i="8"/>
  <c r="BO66" i="8"/>
  <c r="BO110" i="8"/>
  <c r="BO105" i="8"/>
  <c r="BO100" i="8"/>
  <c r="BO87" i="8"/>
  <c r="BO71" i="8"/>
  <c r="BO92" i="8"/>
  <c r="BO76" i="8"/>
  <c r="BO104" i="8"/>
  <c r="BO97" i="8"/>
  <c r="BO81" i="8"/>
  <c r="BO65" i="8"/>
  <c r="BO86" i="8"/>
  <c r="BO70" i="8"/>
  <c r="BO91" i="8"/>
  <c r="BO75" i="8"/>
  <c r="BO111" i="8"/>
  <c r="BO96" i="8"/>
  <c r="BO80" i="8"/>
  <c r="BO85" i="8"/>
  <c r="BO69" i="8"/>
  <c r="BO90" i="8"/>
  <c r="BO74" i="8"/>
  <c r="BO84" i="8"/>
  <c r="BO68" i="8"/>
  <c r="BO94" i="8"/>
  <c r="BO78" i="8"/>
  <c r="BO56" i="8"/>
  <c r="BO40" i="8"/>
  <c r="BO24" i="8"/>
  <c r="BO61" i="8"/>
  <c r="BO45" i="8"/>
  <c r="BO29" i="8"/>
  <c r="BO73" i="8"/>
  <c r="BO50" i="8"/>
  <c r="BO34" i="8"/>
  <c r="BO55" i="8"/>
  <c r="BO39" i="8"/>
  <c r="BO60" i="8"/>
  <c r="BO44" i="8"/>
  <c r="BO28" i="8"/>
  <c r="BO95" i="8"/>
  <c r="BO49" i="8"/>
  <c r="BO33" i="8"/>
  <c r="BO109" i="8"/>
  <c r="BO101" i="8"/>
  <c r="BO54" i="8"/>
  <c r="BO38" i="8"/>
  <c r="BO59" i="8"/>
  <c r="BO43" i="8"/>
  <c r="BO64" i="8"/>
  <c r="BO48" i="8"/>
  <c r="BO32" i="8"/>
  <c r="BO53" i="8"/>
  <c r="BO37" i="8"/>
  <c r="BO58" i="8"/>
  <c r="BO42" i="8"/>
  <c r="BO57" i="8"/>
  <c r="BO41" i="8"/>
  <c r="BO25" i="8"/>
  <c r="BO51" i="8"/>
  <c r="BO36" i="8"/>
  <c r="BO17" i="8"/>
  <c r="BO22" i="8"/>
  <c r="BO6" i="8"/>
  <c r="BO11" i="8"/>
  <c r="BO62" i="8"/>
  <c r="BO16" i="8"/>
  <c r="BO21" i="8"/>
  <c r="BO5" i="8"/>
  <c r="BO47" i="8"/>
  <c r="BO30" i="8"/>
  <c r="BO10" i="8"/>
  <c r="BO15" i="8"/>
  <c r="BO27" i="8"/>
  <c r="BO20" i="8"/>
  <c r="BO4" i="8"/>
  <c r="BO79" i="8"/>
  <c r="BO9" i="8"/>
  <c r="BO31" i="8"/>
  <c r="BO26" i="8"/>
  <c r="BO14" i="8"/>
  <c r="BO52" i="8"/>
  <c r="BO19" i="8"/>
  <c r="BO3" i="8"/>
  <c r="BO18" i="8"/>
  <c r="BO2" i="8"/>
  <c r="BO12" i="8"/>
  <c r="BO63" i="8"/>
  <c r="BO46" i="8"/>
  <c r="BO23" i="8"/>
  <c r="BO8" i="8"/>
  <c r="BO89" i="8"/>
  <c r="BO7" i="8"/>
  <c r="BO13" i="8"/>
  <c r="BO35" i="8"/>
  <c r="CE103" i="8"/>
  <c r="CE108" i="8"/>
  <c r="CE113" i="8"/>
  <c r="CE102" i="8"/>
  <c r="CE107" i="8"/>
  <c r="CE112" i="8"/>
  <c r="CE106" i="8"/>
  <c r="CE116" i="8"/>
  <c r="CE114" i="8"/>
  <c r="CE99" i="8"/>
  <c r="CE83" i="8"/>
  <c r="CE67" i="8"/>
  <c r="CE111" i="8"/>
  <c r="CE88" i="8"/>
  <c r="CE72" i="8"/>
  <c r="CE101" i="8"/>
  <c r="CE93" i="8"/>
  <c r="CE77" i="8"/>
  <c r="CE98" i="8"/>
  <c r="CE82" i="8"/>
  <c r="CE66" i="8"/>
  <c r="CE87" i="8"/>
  <c r="CE71" i="8"/>
  <c r="CE92" i="8"/>
  <c r="CE76" i="8"/>
  <c r="CE109" i="8"/>
  <c r="CE97" i="8"/>
  <c r="CE81" i="8"/>
  <c r="CE65" i="8"/>
  <c r="CE86" i="8"/>
  <c r="CE70" i="8"/>
  <c r="CE100" i="8"/>
  <c r="CE91" i="8"/>
  <c r="CE75" i="8"/>
  <c r="CE96" i="8"/>
  <c r="CE80" i="8"/>
  <c r="CE85" i="8"/>
  <c r="CE69" i="8"/>
  <c r="CE105" i="8"/>
  <c r="CE90" i="8"/>
  <c r="CE74" i="8"/>
  <c r="CE104" i="8"/>
  <c r="CE84" i="8"/>
  <c r="CE68" i="8"/>
  <c r="CE94" i="8"/>
  <c r="CE78" i="8"/>
  <c r="CE115" i="8"/>
  <c r="CE73" i="8"/>
  <c r="CE56" i="8"/>
  <c r="CE40" i="8"/>
  <c r="CE24" i="8"/>
  <c r="CE61" i="8"/>
  <c r="CE45" i="8"/>
  <c r="CE29" i="8"/>
  <c r="CE50" i="8"/>
  <c r="CE34" i="8"/>
  <c r="CE95" i="8"/>
  <c r="CE55" i="8"/>
  <c r="CE39" i="8"/>
  <c r="CE60" i="8"/>
  <c r="CE44" i="8"/>
  <c r="CE28" i="8"/>
  <c r="CE49" i="8"/>
  <c r="CE33" i="8"/>
  <c r="CE54" i="8"/>
  <c r="CE38" i="8"/>
  <c r="CE59" i="8"/>
  <c r="CE43" i="8"/>
  <c r="CE64" i="8"/>
  <c r="CE48" i="8"/>
  <c r="CE32" i="8"/>
  <c r="CE79" i="8"/>
  <c r="CE53" i="8"/>
  <c r="CE37" i="8"/>
  <c r="CE89" i="8"/>
  <c r="CE58" i="8"/>
  <c r="CE42" i="8"/>
  <c r="CE110" i="8"/>
  <c r="CE57" i="8"/>
  <c r="CE41" i="8"/>
  <c r="CE25" i="8"/>
  <c r="CE51" i="8"/>
  <c r="CE62" i="8"/>
  <c r="CE27" i="8"/>
  <c r="CE17" i="8"/>
  <c r="CE22" i="8"/>
  <c r="CE6" i="8"/>
  <c r="CE47" i="8"/>
  <c r="CE26" i="8"/>
  <c r="CE11" i="8"/>
  <c r="CE16" i="8"/>
  <c r="CE31" i="8"/>
  <c r="CE21" i="8"/>
  <c r="CE5" i="8"/>
  <c r="CE10" i="8"/>
  <c r="CE15" i="8"/>
  <c r="CE52" i="8"/>
  <c r="CE20" i="8"/>
  <c r="CE4" i="8"/>
  <c r="CE9" i="8"/>
  <c r="CE63" i="8"/>
  <c r="CE46" i="8"/>
  <c r="CE14" i="8"/>
  <c r="CE35" i="8"/>
  <c r="CE19" i="8"/>
  <c r="CE3" i="8"/>
  <c r="CE18" i="8"/>
  <c r="CE2" i="8"/>
  <c r="CE30" i="8"/>
  <c r="CE12" i="8"/>
  <c r="CE23" i="8"/>
  <c r="CE8" i="8"/>
  <c r="CE36" i="8"/>
  <c r="CE13" i="8"/>
  <c r="CE7" i="8"/>
  <c r="CU103" i="8"/>
  <c r="CU108" i="8"/>
  <c r="CU113" i="8"/>
  <c r="CU102" i="8"/>
  <c r="CU107" i="8"/>
  <c r="CU112" i="8"/>
  <c r="CU106" i="8"/>
  <c r="CU116" i="8"/>
  <c r="CU114" i="8"/>
  <c r="CU83" i="8"/>
  <c r="CU67" i="8"/>
  <c r="CU88" i="8"/>
  <c r="CU72" i="8"/>
  <c r="CU93" i="8"/>
  <c r="CU77" i="8"/>
  <c r="CU105" i="8"/>
  <c r="CU99" i="8"/>
  <c r="CU98" i="8"/>
  <c r="CU82" i="8"/>
  <c r="CU66" i="8"/>
  <c r="CU110" i="8"/>
  <c r="CU104" i="8"/>
  <c r="CU87" i="8"/>
  <c r="CU71" i="8"/>
  <c r="CU92" i="8"/>
  <c r="CU76" i="8"/>
  <c r="CU101" i="8"/>
  <c r="CU97" i="8"/>
  <c r="CU81" i="8"/>
  <c r="CU65" i="8"/>
  <c r="CU86" i="8"/>
  <c r="CU70" i="8"/>
  <c r="CU91" i="8"/>
  <c r="CU75" i="8"/>
  <c r="CU111" i="8"/>
  <c r="CU96" i="8"/>
  <c r="CU80" i="8"/>
  <c r="CU115" i="8"/>
  <c r="CU85" i="8"/>
  <c r="CU69" i="8"/>
  <c r="CU90" i="8"/>
  <c r="CU74" i="8"/>
  <c r="CU84" i="8"/>
  <c r="CU68" i="8"/>
  <c r="CU94" i="8"/>
  <c r="CU78" i="8"/>
  <c r="CU56" i="8"/>
  <c r="CU40" i="8"/>
  <c r="CU24" i="8"/>
  <c r="CU95" i="8"/>
  <c r="CU61" i="8"/>
  <c r="CU45" i="8"/>
  <c r="CU29" i="8"/>
  <c r="CU50" i="8"/>
  <c r="CU34" i="8"/>
  <c r="CU55" i="8"/>
  <c r="CU39" i="8"/>
  <c r="CU109" i="8"/>
  <c r="CU60" i="8"/>
  <c r="CU44" i="8"/>
  <c r="CU28" i="8"/>
  <c r="CU49" i="8"/>
  <c r="CU33" i="8"/>
  <c r="CU54" i="8"/>
  <c r="CU38" i="8"/>
  <c r="CU79" i="8"/>
  <c r="CU59" i="8"/>
  <c r="CU43" i="8"/>
  <c r="CU89" i="8"/>
  <c r="CU64" i="8"/>
  <c r="CU48" i="8"/>
  <c r="CU32" i="8"/>
  <c r="CU53" i="8"/>
  <c r="CU37" i="8"/>
  <c r="CU58" i="8"/>
  <c r="CU42" i="8"/>
  <c r="CU100" i="8"/>
  <c r="CU57" i="8"/>
  <c r="CU41" i="8"/>
  <c r="CU25" i="8"/>
  <c r="CU51" i="8"/>
  <c r="CU17" i="8"/>
  <c r="CU22" i="8"/>
  <c r="CU6" i="8"/>
  <c r="CU11" i="8"/>
  <c r="CU16" i="8"/>
  <c r="CU52" i="8"/>
  <c r="CU21" i="8"/>
  <c r="CU5" i="8"/>
  <c r="CU10" i="8"/>
  <c r="CU63" i="8"/>
  <c r="CU46" i="8"/>
  <c r="CU35" i="8"/>
  <c r="CU15" i="8"/>
  <c r="CU20" i="8"/>
  <c r="CU4" i="8"/>
  <c r="CU36" i="8"/>
  <c r="CU9" i="8"/>
  <c r="CU73" i="8"/>
  <c r="CU30" i="8"/>
  <c r="CU27" i="8"/>
  <c r="CU14" i="8"/>
  <c r="CU19" i="8"/>
  <c r="CU3" i="8"/>
  <c r="CU62" i="8"/>
  <c r="CU18" i="8"/>
  <c r="CU2" i="8"/>
  <c r="CU47" i="8"/>
  <c r="CU31" i="8"/>
  <c r="CU12" i="8"/>
  <c r="CU8" i="8"/>
  <c r="CU13" i="8"/>
  <c r="CU7" i="8"/>
  <c r="CU23" i="8"/>
  <c r="CU26" i="8"/>
  <c r="DK103" i="8"/>
  <c r="DK108" i="8"/>
  <c r="DK113" i="8"/>
  <c r="DK102" i="8"/>
  <c r="DK107" i="8"/>
  <c r="DK112" i="8"/>
  <c r="DK106" i="8"/>
  <c r="DK116" i="8"/>
  <c r="DK114" i="8"/>
  <c r="DK100" i="8"/>
  <c r="DK83" i="8"/>
  <c r="DK67" i="8"/>
  <c r="DK111" i="8"/>
  <c r="DK88" i="8"/>
  <c r="DK72" i="8"/>
  <c r="DK93" i="8"/>
  <c r="DK77" i="8"/>
  <c r="DK98" i="8"/>
  <c r="DK82" i="8"/>
  <c r="DK66" i="8"/>
  <c r="DK87" i="8"/>
  <c r="DK71" i="8"/>
  <c r="DK92" i="8"/>
  <c r="DK76" i="8"/>
  <c r="DK115" i="8"/>
  <c r="DK109" i="8"/>
  <c r="DK97" i="8"/>
  <c r="DK81" i="8"/>
  <c r="DK65" i="8"/>
  <c r="DK99" i="8"/>
  <c r="DK86" i="8"/>
  <c r="DK70" i="8"/>
  <c r="DK91" i="8"/>
  <c r="DK75" i="8"/>
  <c r="DK96" i="8"/>
  <c r="DK80" i="8"/>
  <c r="DK101" i="8"/>
  <c r="DK85" i="8"/>
  <c r="DK69" i="8"/>
  <c r="DK105" i="8"/>
  <c r="DK104" i="8"/>
  <c r="DK90" i="8"/>
  <c r="DK74" i="8"/>
  <c r="DK84" i="8"/>
  <c r="DK68" i="8"/>
  <c r="DK94" i="8"/>
  <c r="DK78" i="8"/>
  <c r="DK56" i="8"/>
  <c r="DK40" i="8"/>
  <c r="DK24" i="8"/>
  <c r="DK61" i="8"/>
  <c r="DK45" i="8"/>
  <c r="DK29" i="8"/>
  <c r="DK50" i="8"/>
  <c r="DK34" i="8"/>
  <c r="DK55" i="8"/>
  <c r="DK39" i="8"/>
  <c r="DK60" i="8"/>
  <c r="DK44" i="8"/>
  <c r="DK28" i="8"/>
  <c r="DK79" i="8"/>
  <c r="DK49" i="8"/>
  <c r="DK33" i="8"/>
  <c r="DK89" i="8"/>
  <c r="DK54" i="8"/>
  <c r="DK38" i="8"/>
  <c r="DK59" i="8"/>
  <c r="DK43" i="8"/>
  <c r="DK64" i="8"/>
  <c r="DK48" i="8"/>
  <c r="DK32" i="8"/>
  <c r="DK53" i="8"/>
  <c r="DK37" i="8"/>
  <c r="DK58" i="8"/>
  <c r="DK42" i="8"/>
  <c r="DK57" i="8"/>
  <c r="DK41" i="8"/>
  <c r="DK25" i="8"/>
  <c r="DK95" i="8"/>
  <c r="DK51" i="8"/>
  <c r="DK110" i="8"/>
  <c r="DK17" i="8"/>
  <c r="DK52" i="8"/>
  <c r="DK22" i="8"/>
  <c r="DK6" i="8"/>
  <c r="DK35" i="8"/>
  <c r="DK11" i="8"/>
  <c r="DK63" i="8"/>
  <c r="DK46" i="8"/>
  <c r="DK30" i="8"/>
  <c r="DK27" i="8"/>
  <c r="DK16" i="8"/>
  <c r="DK36" i="8"/>
  <c r="DK26" i="8"/>
  <c r="DK21" i="8"/>
  <c r="DK5" i="8"/>
  <c r="DK10" i="8"/>
  <c r="DK15" i="8"/>
  <c r="DK20" i="8"/>
  <c r="DK4" i="8"/>
  <c r="DK73" i="8"/>
  <c r="DK9" i="8"/>
  <c r="DK14" i="8"/>
  <c r="DK62" i="8"/>
  <c r="DK31" i="8"/>
  <c r="DK19" i="8"/>
  <c r="DK3" i="8"/>
  <c r="DK18" i="8"/>
  <c r="DK2" i="8"/>
  <c r="DK12" i="8"/>
  <c r="DK13" i="8"/>
  <c r="DK7" i="8"/>
  <c r="DK47" i="8"/>
  <c r="DK8" i="8"/>
  <c r="DK23" i="8"/>
  <c r="P137" i="6"/>
  <c r="AF137" i="6"/>
  <c r="AV137" i="6"/>
  <c r="BL137" i="6"/>
  <c r="CB137" i="6"/>
  <c r="CR137" i="6"/>
  <c r="DH137" i="6"/>
  <c r="BA137" i="6"/>
  <c r="T11" i="3"/>
  <c r="U11" i="3" s="1"/>
  <c r="W11" i="3" s="1"/>
  <c r="F9" i="4"/>
  <c r="F25" i="4"/>
  <c r="F41" i="4"/>
  <c r="F57" i="4"/>
  <c r="F73" i="4"/>
  <c r="F89" i="4"/>
  <c r="F105" i="4"/>
  <c r="G5" i="4"/>
  <c r="G21" i="4"/>
  <c r="G37" i="4"/>
  <c r="G53" i="4"/>
  <c r="G69" i="4"/>
  <c r="G85" i="4"/>
  <c r="G101" i="4"/>
  <c r="DY12" i="6"/>
  <c r="DY20" i="6"/>
  <c r="U12" i="3"/>
  <c r="W12" i="3" s="1"/>
  <c r="S26" i="3"/>
  <c r="F11" i="4"/>
  <c r="F27" i="4"/>
  <c r="F43" i="4"/>
  <c r="F59" i="4"/>
  <c r="F75" i="4"/>
  <c r="F91" i="4"/>
  <c r="F107" i="4"/>
  <c r="G7" i="4"/>
  <c r="G23" i="4"/>
  <c r="G39" i="4"/>
  <c r="G55" i="4"/>
  <c r="G71" i="4"/>
  <c r="G87" i="4"/>
  <c r="G103" i="4"/>
  <c r="H103" i="4" s="1"/>
  <c r="DP122" i="6"/>
  <c r="U14" i="3"/>
  <c r="W14" i="3" s="1"/>
  <c r="O20" i="3"/>
  <c r="F13" i="4"/>
  <c r="F29" i="4"/>
  <c r="F45" i="4"/>
  <c r="F61" i="4"/>
  <c r="F77" i="4"/>
  <c r="F93" i="4"/>
  <c r="F109" i="4"/>
  <c r="G9" i="4"/>
  <c r="G25" i="4"/>
  <c r="G41" i="4"/>
  <c r="G57" i="4"/>
  <c r="G73" i="4"/>
  <c r="G89" i="4"/>
  <c r="G105" i="4"/>
  <c r="H8" i="4"/>
  <c r="I8" i="4" s="1"/>
  <c r="J8" i="4" s="1"/>
  <c r="H24" i="4"/>
  <c r="I24" i="4" s="1"/>
  <c r="J24" i="4" s="1"/>
  <c r="H40" i="4"/>
  <c r="I40" i="4" s="1"/>
  <c r="J40" i="4" s="1"/>
  <c r="H56" i="4"/>
  <c r="H72" i="4"/>
  <c r="H88" i="4"/>
  <c r="I88" i="4" s="1"/>
  <c r="J88" i="4" s="1"/>
  <c r="H104" i="4"/>
  <c r="E36" i="1" s="1"/>
  <c r="DR131" i="6"/>
  <c r="O21" i="3"/>
  <c r="F14" i="4"/>
  <c r="F30" i="4"/>
  <c r="F46" i="4"/>
  <c r="F62" i="4"/>
  <c r="F78" i="4"/>
  <c r="F94" i="4"/>
  <c r="F110" i="4"/>
  <c r="G10" i="4"/>
  <c r="H10" i="4" s="1"/>
  <c r="I10" i="4" s="1"/>
  <c r="J10" i="4" s="1"/>
  <c r="G26" i="4"/>
  <c r="H26" i="4" s="1"/>
  <c r="I26" i="4" s="1"/>
  <c r="J26" i="4" s="1"/>
  <c r="G42" i="4"/>
  <c r="H42" i="4" s="1"/>
  <c r="I42" i="4" s="1"/>
  <c r="J42" i="4" s="1"/>
  <c r="G58" i="4"/>
  <c r="H58" i="4" s="1"/>
  <c r="I58" i="4" s="1"/>
  <c r="J58" i="4" s="1"/>
  <c r="G74" i="4"/>
  <c r="H74" i="4" s="1"/>
  <c r="G90" i="4"/>
  <c r="H90" i="4" s="1"/>
  <c r="I90" i="4" s="1"/>
  <c r="J90" i="4" s="1"/>
  <c r="G106" i="4"/>
  <c r="C32" i="12"/>
  <c r="C40" i="12"/>
  <c r="C48" i="12"/>
  <c r="C56" i="12"/>
  <c r="C64" i="12"/>
  <c r="C72" i="12"/>
  <c r="C80" i="12"/>
  <c r="C88" i="12"/>
  <c r="C96" i="12"/>
  <c r="C104" i="12"/>
  <c r="C112" i="12"/>
  <c r="DS131" i="6"/>
  <c r="O6" i="3"/>
  <c r="F15" i="4"/>
  <c r="F31" i="4"/>
  <c r="F47" i="4"/>
  <c r="F63" i="4"/>
  <c r="F79" i="4"/>
  <c r="F95" i="4"/>
  <c r="F111" i="4"/>
  <c r="G11" i="4"/>
  <c r="G27" i="4"/>
  <c r="G43" i="4"/>
  <c r="G59" i="4"/>
  <c r="G75" i="4"/>
  <c r="G91" i="4"/>
  <c r="G107" i="4"/>
  <c r="DT131" i="6"/>
  <c r="C27" i="12"/>
  <c r="C35" i="12"/>
  <c r="C43" i="12"/>
  <c r="C51" i="12"/>
  <c r="C59" i="12"/>
  <c r="C67" i="12"/>
  <c r="C75" i="12"/>
  <c r="C83" i="12"/>
  <c r="C91" i="12"/>
  <c r="C99" i="12"/>
  <c r="C107" i="12"/>
  <c r="C115" i="12"/>
  <c r="DU131" i="6"/>
  <c r="F2" i="4"/>
  <c r="F17" i="4"/>
  <c r="F33" i="4"/>
  <c r="F49" i="4"/>
  <c r="F65" i="4"/>
  <c r="F81" i="4"/>
  <c r="F97" i="4"/>
  <c r="F113" i="4"/>
  <c r="G13" i="4"/>
  <c r="G29" i="4"/>
  <c r="G45" i="4"/>
  <c r="G61" i="4"/>
  <c r="G77" i="4"/>
  <c r="G93" i="4"/>
  <c r="G109" i="4"/>
  <c r="H6" i="4"/>
  <c r="I6" i="4" s="1"/>
  <c r="J6" i="4" s="1"/>
  <c r="H22" i="4"/>
  <c r="I22" i="4" s="1"/>
  <c r="J22" i="4" s="1"/>
  <c r="H38" i="4"/>
  <c r="I38" i="4" s="1"/>
  <c r="J38" i="4" s="1"/>
  <c r="H54" i="4"/>
  <c r="I54" i="4" s="1"/>
  <c r="J54" i="4" s="1"/>
  <c r="H70" i="4"/>
  <c r="I70" i="4" s="1"/>
  <c r="J70" i="4" s="1"/>
  <c r="H86" i="4"/>
  <c r="I86" i="4" s="1"/>
  <c r="J86" i="4" s="1"/>
  <c r="H102" i="4"/>
  <c r="DY8" i="6"/>
  <c r="DY16" i="6"/>
  <c r="DY24" i="6"/>
  <c r="DY32" i="6"/>
  <c r="DY40" i="6"/>
  <c r="DY48" i="6"/>
  <c r="DY56" i="6"/>
  <c r="DY64" i="6"/>
  <c r="DY72" i="6"/>
  <c r="DY80" i="6"/>
  <c r="DY88" i="6"/>
  <c r="DY96" i="6"/>
  <c r="DY104" i="6"/>
  <c r="DY112" i="6"/>
  <c r="DV131" i="6"/>
  <c r="O25" i="3"/>
  <c r="F18" i="4"/>
  <c r="F34" i="4"/>
  <c r="F50" i="4"/>
  <c r="F66" i="4"/>
  <c r="F82" i="4"/>
  <c r="F98" i="4"/>
  <c r="F114" i="4"/>
  <c r="G14" i="4"/>
  <c r="G30" i="4"/>
  <c r="G46" i="4"/>
  <c r="G62" i="4"/>
  <c r="G78" i="4"/>
  <c r="G94" i="4"/>
  <c r="G110" i="4"/>
  <c r="C30" i="12"/>
  <c r="C38" i="12"/>
  <c r="C46" i="12"/>
  <c r="C54" i="12"/>
  <c r="C62" i="12"/>
  <c r="C70" i="12"/>
  <c r="C78" i="12"/>
  <c r="C86" i="12"/>
  <c r="C94" i="12"/>
  <c r="C102" i="12"/>
  <c r="C110" i="12"/>
  <c r="C118" i="12"/>
  <c r="DW131" i="6"/>
  <c r="L42" i="1" a="1"/>
  <c r="L42" i="1" s="1"/>
  <c r="K118" i="11" s="1"/>
  <c r="F3" i="4"/>
  <c r="F19" i="4"/>
  <c r="F35" i="4"/>
  <c r="F51" i="4"/>
  <c r="F67" i="4"/>
  <c r="F83" i="4"/>
  <c r="F99" i="4"/>
  <c r="F115" i="4"/>
  <c r="G15" i="4"/>
  <c r="G31" i="4"/>
  <c r="G47" i="4"/>
  <c r="G63" i="4"/>
  <c r="G79" i="4"/>
  <c r="G95" i="4"/>
  <c r="G111" i="4"/>
  <c r="G16" i="4"/>
  <c r="H16" i="4" s="1"/>
  <c r="I16" i="4" s="1"/>
  <c r="J16" i="4" s="1"/>
  <c r="G32" i="4"/>
  <c r="H32" i="4" s="1"/>
  <c r="I32" i="4" s="1"/>
  <c r="J32" i="4" s="1"/>
  <c r="G48" i="4"/>
  <c r="H48" i="4" s="1"/>
  <c r="I48" i="4" s="1"/>
  <c r="J48" i="4" s="1"/>
  <c r="G64" i="4"/>
  <c r="H64" i="4" s="1"/>
  <c r="I64" i="4" s="1"/>
  <c r="J64" i="4" s="1"/>
  <c r="G80" i="4"/>
  <c r="H80" i="4" s="1"/>
  <c r="I80" i="4" s="1"/>
  <c r="J80" i="4" s="1"/>
  <c r="G96" i="4"/>
  <c r="H96" i="4" s="1"/>
  <c r="I96" i="4" s="1"/>
  <c r="J96" i="4" s="1"/>
  <c r="G112" i="4"/>
  <c r="H112" i="4" s="1"/>
  <c r="I112" i="4" s="1"/>
  <c r="J112" i="4" s="1"/>
  <c r="C25" i="12"/>
  <c r="C33" i="12"/>
  <c r="C41" i="12"/>
  <c r="C49" i="12"/>
  <c r="C57" i="12"/>
  <c r="C65" i="12"/>
  <c r="C73" i="12"/>
  <c r="C81" i="12"/>
  <c r="C89" i="12"/>
  <c r="C97" i="12"/>
  <c r="C105" i="12"/>
  <c r="C113" i="12"/>
  <c r="F5" i="4"/>
  <c r="F21" i="4"/>
  <c r="F37" i="4"/>
  <c r="F53" i="4"/>
  <c r="F69" i="4"/>
  <c r="F85" i="4"/>
  <c r="F101" i="4"/>
  <c r="G2" i="4"/>
  <c r="G17" i="4"/>
  <c r="G33" i="4"/>
  <c r="G49" i="4"/>
  <c r="G65" i="4"/>
  <c r="G81" i="4"/>
  <c r="G97" i="4"/>
  <c r="G113" i="4"/>
  <c r="H20" i="4"/>
  <c r="I20" i="4" s="1"/>
  <c r="J20" i="4" s="1"/>
  <c r="H84" i="4"/>
  <c r="I84" i="4" s="1"/>
  <c r="J84" i="4" s="1"/>
  <c r="H100" i="4"/>
  <c r="I100" i="4" s="1"/>
  <c r="J100" i="4" s="1"/>
  <c r="H116" i="4"/>
  <c r="I116" i="4" s="1"/>
  <c r="J116" i="4" s="1"/>
  <c r="EA122" i="6"/>
  <c r="G18" i="4"/>
  <c r="G34" i="4"/>
  <c r="G50" i="4"/>
  <c r="G66" i="4"/>
  <c r="G82" i="4"/>
  <c r="G98" i="4"/>
  <c r="G114" i="4"/>
  <c r="C28" i="12"/>
  <c r="C36" i="12"/>
  <c r="C44" i="12"/>
  <c r="C52" i="12"/>
  <c r="C60" i="12"/>
  <c r="C68" i="12"/>
  <c r="C76" i="12"/>
  <c r="C84" i="12"/>
  <c r="C92" i="12"/>
  <c r="C100" i="12"/>
  <c r="C108" i="12"/>
  <c r="C116" i="12"/>
  <c r="D38" i="1" a="1"/>
  <c r="D38" i="1" s="1"/>
  <c r="T25" i="3"/>
  <c r="U25" i="3" s="1"/>
  <c r="W25" i="3" s="1"/>
  <c r="F7" i="4"/>
  <c r="F23" i="4"/>
  <c r="F39" i="4"/>
  <c r="F55" i="4"/>
  <c r="F71" i="4"/>
  <c r="F87" i="4"/>
  <c r="G3" i="4"/>
  <c r="G19" i="4"/>
  <c r="G35" i="4"/>
  <c r="G51" i="4"/>
  <c r="G67" i="4"/>
  <c r="G83" i="4"/>
  <c r="G99" i="4"/>
  <c r="G115" i="4"/>
  <c r="DY41" i="6"/>
  <c r="DY49" i="6"/>
  <c r="DY73" i="6"/>
  <c r="G4" i="4"/>
  <c r="H4" i="4" s="1"/>
  <c r="I4" i="4" s="1"/>
  <c r="J4" i="4" s="1"/>
  <c r="G20" i="4"/>
  <c r="G36" i="4"/>
  <c r="H36" i="4" s="1"/>
  <c r="I36" i="4" s="1"/>
  <c r="J36" i="4" s="1"/>
  <c r="G52" i="4"/>
  <c r="H52" i="4" s="1"/>
  <c r="I52" i="4" s="1"/>
  <c r="J52" i="4" s="1"/>
  <c r="G68" i="4"/>
  <c r="H68" i="4" s="1"/>
  <c r="I68" i="4" s="1"/>
  <c r="J68" i="4" s="1"/>
  <c r="G84" i="4"/>
  <c r="G100" i="4"/>
  <c r="C23" i="12"/>
  <c r="C31" i="12"/>
  <c r="C39" i="12"/>
  <c r="C47" i="12"/>
  <c r="C55" i="12"/>
  <c r="C63" i="12"/>
  <c r="C71" i="12"/>
  <c r="C79" i="12"/>
  <c r="C87" i="12"/>
  <c r="C95" i="12"/>
  <c r="C103" i="12"/>
  <c r="C111" i="12"/>
  <c r="AT122" i="11"/>
  <c r="AV54" i="11"/>
  <c r="S6" i="11"/>
  <c r="S50" i="11"/>
  <c r="F3" i="14"/>
  <c r="AK122" i="11"/>
  <c r="AV5" i="11"/>
  <c r="J24" i="11"/>
  <c r="N122" i="11"/>
  <c r="AV31" i="11"/>
  <c r="I11" i="11"/>
  <c r="S23" i="11"/>
  <c r="AV49" i="11"/>
  <c r="S46" i="11"/>
  <c r="I68" i="11"/>
  <c r="J42" i="11"/>
  <c r="AV57" i="11"/>
  <c r="AO122" i="11"/>
  <c r="AV15" i="11"/>
  <c r="S30" i="11"/>
  <c r="AQ122" i="11"/>
  <c r="S25" i="11"/>
  <c r="S52" i="11"/>
  <c r="L122" i="11"/>
  <c r="J43" i="11"/>
  <c r="I43" i="11"/>
  <c r="S112" i="11"/>
  <c r="M122" i="11"/>
  <c r="AS122" i="11"/>
  <c r="I27" i="11"/>
  <c r="AV39" i="11"/>
  <c r="AV51" i="11"/>
  <c r="S14" i="11"/>
  <c r="O122" i="11"/>
  <c r="AV8" i="11"/>
  <c r="P122" i="11"/>
  <c r="J40" i="11"/>
  <c r="Q122" i="11"/>
  <c r="AV7" i="11"/>
  <c r="AV110" i="11"/>
  <c r="R122" i="11"/>
  <c r="AV47" i="11"/>
  <c r="S58" i="11"/>
  <c r="AV11" i="11"/>
  <c r="I12" i="11"/>
  <c r="S22" i="11"/>
  <c r="AV27" i="11"/>
  <c r="S38" i="11"/>
  <c r="AV43" i="11"/>
  <c r="I44" i="11"/>
  <c r="S80" i="11"/>
  <c r="AV9" i="11"/>
  <c r="S20" i="11"/>
  <c r="AV25" i="11"/>
  <c r="I26" i="11"/>
  <c r="AV41" i="11"/>
  <c r="AV62" i="11"/>
  <c r="AV92" i="11"/>
  <c r="S11" i="11"/>
  <c r="AV16" i="11"/>
  <c r="S27" i="11"/>
  <c r="AV32" i="11"/>
  <c r="I33" i="11"/>
  <c r="S43" i="11"/>
  <c r="AV48" i="11"/>
  <c r="I49" i="11"/>
  <c r="S72" i="11"/>
  <c r="F22" i="14"/>
  <c r="AV81" i="11"/>
  <c r="I22" i="14" s="1"/>
  <c r="AV98" i="11"/>
  <c r="I29" i="14" s="1"/>
  <c r="S18" i="11"/>
  <c r="AV23" i="11"/>
  <c r="I24" i="11"/>
  <c r="S34" i="11"/>
  <c r="F8" i="14"/>
  <c r="AV56" i="11"/>
  <c r="I15" i="11"/>
  <c r="AV30" i="11"/>
  <c r="I31" i="11"/>
  <c r="S41" i="11"/>
  <c r="AV46" i="11"/>
  <c r="I47" i="11"/>
  <c r="S64" i="11"/>
  <c r="AV73" i="11"/>
  <c r="S16" i="11"/>
  <c r="F7" i="14"/>
  <c r="AV21" i="11"/>
  <c r="S32" i="11"/>
  <c r="AV37" i="11"/>
  <c r="I38" i="11"/>
  <c r="S48" i="11"/>
  <c r="AV53" i="11"/>
  <c r="I77" i="11"/>
  <c r="J93" i="11"/>
  <c r="I93" i="11"/>
  <c r="S114" i="11"/>
  <c r="AV12" i="11"/>
  <c r="I13" i="11"/>
  <c r="AV28" i="11"/>
  <c r="I29" i="11"/>
  <c r="S39" i="11"/>
  <c r="AV44" i="11"/>
  <c r="I45" i="11"/>
  <c r="F11" i="14"/>
  <c r="AV60" i="11"/>
  <c r="S89" i="11"/>
  <c r="AV19" i="11"/>
  <c r="I20" i="11"/>
  <c r="AV35" i="11"/>
  <c r="AV10" i="11"/>
  <c r="AV26" i="11"/>
  <c r="AV42" i="11"/>
  <c r="S53" i="11"/>
  <c r="F5" i="14"/>
  <c r="AV17" i="11"/>
  <c r="I6" i="14" s="1"/>
  <c r="I50" i="11"/>
  <c r="J84" i="11"/>
  <c r="I84" i="11"/>
  <c r="F28" i="14"/>
  <c r="AV97" i="11"/>
  <c r="I28" i="14" s="1"/>
  <c r="I109" i="11"/>
  <c r="S19" i="11"/>
  <c r="S35" i="11"/>
  <c r="AV40" i="11"/>
  <c r="S51" i="11"/>
  <c r="S56" i="11"/>
  <c r="S57" i="11"/>
  <c r="I61" i="11"/>
  <c r="I69" i="11"/>
  <c r="AV88" i="11"/>
  <c r="S96" i="11"/>
  <c r="S105" i="11"/>
  <c r="I16" i="11"/>
  <c r="S42" i="11"/>
  <c r="I48" i="11"/>
  <c r="AV85" i="11"/>
  <c r="S87" i="11"/>
  <c r="AV58" i="11"/>
  <c r="AV78" i="11"/>
  <c r="I19" i="14" s="1"/>
  <c r="S86" i="11"/>
  <c r="AV94" i="11"/>
  <c r="I100" i="11"/>
  <c r="S8" i="11"/>
  <c r="I46" i="11"/>
  <c r="AV59" i="11"/>
  <c r="I11" i="14" s="1"/>
  <c r="S67" i="11"/>
  <c r="F14" i="14"/>
  <c r="AV72" i="11"/>
  <c r="AV80" i="11"/>
  <c r="I21" i="14" s="1"/>
  <c r="AV36" i="11"/>
  <c r="AV55" i="11"/>
  <c r="S103" i="11"/>
  <c r="F32" i="14"/>
  <c r="AV104" i="11"/>
  <c r="AV61" i="11"/>
  <c r="J71" i="11"/>
  <c r="AV77" i="11"/>
  <c r="I18" i="14" s="1"/>
  <c r="S88" i="11"/>
  <c r="AV93" i="11"/>
  <c r="S104" i="11"/>
  <c r="AV109" i="11"/>
  <c r="I37" i="14" s="1"/>
  <c r="AV114" i="11"/>
  <c r="S61" i="11"/>
  <c r="S93" i="11"/>
  <c r="S109" i="11"/>
  <c r="S68" i="11"/>
  <c r="S84" i="11"/>
  <c r="AV89" i="11"/>
  <c r="S100" i="11"/>
  <c r="AV105" i="11"/>
  <c r="I33" i="14" s="1"/>
  <c r="F39" i="14"/>
  <c r="AV112" i="11"/>
  <c r="I39" i="14" s="1"/>
  <c r="AV115" i="11"/>
  <c r="S59" i="11"/>
  <c r="AV64" i="11"/>
  <c r="S75" i="11"/>
  <c r="S91" i="11"/>
  <c r="S107" i="11"/>
  <c r="AV117" i="11"/>
  <c r="I56" i="11"/>
  <c r="S66" i="11"/>
  <c r="AV71" i="11"/>
  <c r="I72" i="11"/>
  <c r="S82" i="11"/>
  <c r="AV87" i="11"/>
  <c r="I88" i="11"/>
  <c r="S98" i="11"/>
  <c r="J118" i="11"/>
  <c r="F40" i="14"/>
  <c r="AV116" i="11"/>
  <c r="I40" i="14" s="1"/>
  <c r="I70" i="11"/>
  <c r="I86" i="11"/>
  <c r="AV101" i="11"/>
  <c r="I31" i="14" s="1"/>
  <c r="I102" i="11"/>
  <c r="J114" i="11"/>
  <c r="I114" i="11"/>
  <c r="AV108" i="11"/>
  <c r="I36" i="14" s="1"/>
  <c r="S62" i="11"/>
  <c r="S78" i="11"/>
  <c r="AV83" i="11"/>
  <c r="S94" i="11"/>
  <c r="S110" i="11"/>
  <c r="S113" i="11"/>
  <c r="J115" i="11"/>
  <c r="I118" i="11"/>
  <c r="I59" i="11"/>
  <c r="S69" i="11"/>
  <c r="AV74" i="11"/>
  <c r="I15" i="14" s="1"/>
  <c r="I75" i="11"/>
  <c r="S85" i="11"/>
  <c r="I91" i="11"/>
  <c r="S101" i="11"/>
  <c r="AV106" i="11"/>
  <c r="I34" i="14" s="1"/>
  <c r="I107" i="11"/>
  <c r="J59" i="11"/>
  <c r="S60" i="11"/>
  <c r="I66" i="11"/>
  <c r="S76" i="11"/>
  <c r="I82" i="11"/>
  <c r="S92" i="11"/>
  <c r="F27" i="14"/>
  <c r="I98" i="11"/>
  <c r="S108" i="11"/>
  <c r="I57" i="11"/>
  <c r="F13" i="14"/>
  <c r="I73" i="11"/>
  <c r="I89" i="11"/>
  <c r="S99" i="11"/>
  <c r="I105" i="11"/>
  <c r="I112" i="11"/>
  <c r="F12" i="14"/>
  <c r="S74" i="11"/>
  <c r="AV79" i="11"/>
  <c r="I20" i="14" s="1"/>
  <c r="J89" i="11"/>
  <c r="S90" i="11"/>
  <c r="I96" i="11"/>
  <c r="J105" i="11"/>
  <c r="S106" i="11"/>
  <c r="AV111" i="11"/>
  <c r="I38" i="14" s="1"/>
  <c r="AV86" i="11"/>
  <c r="S115" i="11"/>
  <c r="I113" i="11"/>
  <c r="S119" i="11"/>
  <c r="S117" i="11"/>
  <c r="AV113" i="11"/>
  <c r="AV118" i="11"/>
  <c r="I41" i="14" s="1"/>
  <c r="I119" i="11"/>
  <c r="I117" i="11"/>
  <c r="S118" i="11"/>
  <c r="DV122" i="12"/>
  <c r="I115" i="11"/>
  <c r="EB128" i="12"/>
  <c r="N28" i="14" l="1"/>
  <c r="N20" i="14"/>
  <c r="N17" i="14"/>
  <c r="N34" i="14"/>
  <c r="N15" i="14"/>
  <c r="M24" i="3"/>
  <c r="J55" i="11"/>
  <c r="J50" i="11"/>
  <c r="J48" i="11"/>
  <c r="L10" i="3"/>
  <c r="J73" i="11"/>
  <c r="J98" i="11"/>
  <c r="J87" i="11"/>
  <c r="J95" i="11"/>
  <c r="L14" i="3"/>
  <c r="J96" i="11"/>
  <c r="I30" i="14"/>
  <c r="I26" i="14"/>
  <c r="I24" i="14"/>
  <c r="J26" i="11"/>
  <c r="J22" i="11"/>
  <c r="I14" i="14"/>
  <c r="J27" i="11"/>
  <c r="J31" i="11"/>
  <c r="J15" i="11"/>
  <c r="J117" i="11"/>
  <c r="J52" i="11"/>
  <c r="J29" i="11"/>
  <c r="J53" i="11"/>
  <c r="J20" i="11"/>
  <c r="J35" i="11"/>
  <c r="J69" i="11"/>
  <c r="J46" i="11"/>
  <c r="J103" i="11"/>
  <c r="J16" i="11"/>
  <c r="J32" i="11"/>
  <c r="M21" i="3"/>
  <c r="J47" i="11"/>
  <c r="J37" i="11"/>
  <c r="J36" i="11"/>
  <c r="J38" i="11"/>
  <c r="J19" i="11"/>
  <c r="J100" i="11"/>
  <c r="K14" i="11"/>
  <c r="K68" i="11"/>
  <c r="K66" i="11"/>
  <c r="K62" i="11"/>
  <c r="K63" i="11"/>
  <c r="K61" i="11"/>
  <c r="K64" i="11"/>
  <c r="K60" i="11"/>
  <c r="K67" i="11"/>
  <c r="AH94" i="11"/>
  <c r="AH86" i="11"/>
  <c r="K20" i="11"/>
  <c r="K15" i="11"/>
  <c r="AH14" i="11"/>
  <c r="K34" i="11"/>
  <c r="AH15" i="11"/>
  <c r="K24" i="11"/>
  <c r="K22" i="11"/>
  <c r="K18" i="11"/>
  <c r="K25" i="11"/>
  <c r="K32" i="11"/>
  <c r="K23" i="11"/>
  <c r="K21" i="11"/>
  <c r="K30" i="11"/>
  <c r="K28" i="11"/>
  <c r="K19" i="11"/>
  <c r="K35" i="11"/>
  <c r="AH96" i="11"/>
  <c r="K26" i="11"/>
  <c r="K29" i="11"/>
  <c r="K33" i="11"/>
  <c r="K27" i="11"/>
  <c r="AH5" i="11"/>
  <c r="AH6" i="11"/>
  <c r="AH11" i="11"/>
  <c r="AH9" i="11"/>
  <c r="AH7" i="11"/>
  <c r="K102" i="11"/>
  <c r="AH10" i="11"/>
  <c r="K91" i="11"/>
  <c r="AH89" i="11"/>
  <c r="AH117" i="11"/>
  <c r="AH90" i="11"/>
  <c r="AH110" i="11"/>
  <c r="AH114" i="11"/>
  <c r="AH93" i="11"/>
  <c r="AH113" i="11"/>
  <c r="AH40" i="11"/>
  <c r="AH115" i="11"/>
  <c r="N22" i="14"/>
  <c r="N21" i="14"/>
  <c r="N19" i="14"/>
  <c r="N33" i="14"/>
  <c r="N38" i="14"/>
  <c r="N36" i="14"/>
  <c r="N6" i="14"/>
  <c r="L16" i="3"/>
  <c r="M22" i="3"/>
  <c r="M18" i="3"/>
  <c r="L9" i="3"/>
  <c r="M9" i="3"/>
  <c r="I27" i="14"/>
  <c r="L20" i="3"/>
  <c r="S122" i="11"/>
  <c r="Y122" i="11"/>
  <c r="AH33" i="11"/>
  <c r="AH69" i="11"/>
  <c r="AH27" i="11"/>
  <c r="AH25" i="11"/>
  <c r="M13" i="3"/>
  <c r="AH41" i="11"/>
  <c r="AH71" i="11"/>
  <c r="K115" i="11"/>
  <c r="K93" i="11"/>
  <c r="K88" i="11"/>
  <c r="K114" i="11"/>
  <c r="K110" i="11"/>
  <c r="K89" i="11"/>
  <c r="AH12" i="11"/>
  <c r="K40" i="11"/>
  <c r="K90" i="11"/>
  <c r="AH22" i="11"/>
  <c r="AH20" i="11"/>
  <c r="AH29" i="11"/>
  <c r="AH18" i="11"/>
  <c r="AH32" i="11"/>
  <c r="AH23" i="11"/>
  <c r="AH28" i="11"/>
  <c r="AH19" i="11"/>
  <c r="AH21" i="11"/>
  <c r="K7" i="11"/>
  <c r="K11" i="11"/>
  <c r="AH34" i="11"/>
  <c r="AH30" i="11"/>
  <c r="AH35" i="11"/>
  <c r="AH26" i="11"/>
  <c r="K6" i="11"/>
  <c r="AH24" i="11"/>
  <c r="K5" i="11"/>
  <c r="K9" i="11"/>
  <c r="K8" i="11"/>
  <c r="K56" i="11"/>
  <c r="K50" i="11"/>
  <c r="K47" i="11"/>
  <c r="AH100" i="11"/>
  <c r="K57" i="11"/>
  <c r="K45" i="11"/>
  <c r="K86" i="11"/>
  <c r="K55" i="11"/>
  <c r="K48" i="11"/>
  <c r="AH119" i="11"/>
  <c r="AH48" i="11"/>
  <c r="AH36" i="11"/>
  <c r="AH52" i="11"/>
  <c r="AH46" i="11"/>
  <c r="K41" i="11"/>
  <c r="AH92" i="11"/>
  <c r="AH91" i="11"/>
  <c r="K104" i="11"/>
  <c r="AH64" i="11"/>
  <c r="AH72" i="11"/>
  <c r="AH37" i="11"/>
  <c r="AH45" i="11"/>
  <c r="AH57" i="11"/>
  <c r="AH55" i="11"/>
  <c r="AH84" i="11"/>
  <c r="AH39" i="11"/>
  <c r="AH56" i="11"/>
  <c r="AH50" i="11"/>
  <c r="K72" i="11"/>
  <c r="AH51" i="11"/>
  <c r="AH49" i="11"/>
  <c r="AH54" i="11"/>
  <c r="AH47" i="11"/>
  <c r="AH58" i="11"/>
  <c r="AH85" i="11"/>
  <c r="AH44" i="11"/>
  <c r="AH38" i="11"/>
  <c r="K53" i="11"/>
  <c r="K37" i="11"/>
  <c r="AH68" i="11"/>
  <c r="K71" i="11"/>
  <c r="AH60" i="11"/>
  <c r="AH65" i="11"/>
  <c r="AH67" i="11"/>
  <c r="AH43" i="11"/>
  <c r="AH66" i="11"/>
  <c r="AH61" i="11"/>
  <c r="AH62" i="11"/>
  <c r="K13" i="11"/>
  <c r="AH99" i="11"/>
  <c r="K69" i="11"/>
  <c r="K84" i="11"/>
  <c r="K85" i="11"/>
  <c r="K94" i="11"/>
  <c r="K96" i="11"/>
  <c r="L7" i="3"/>
  <c r="I5" i="14"/>
  <c r="L17" i="3"/>
  <c r="H26" i="3"/>
  <c r="K119" i="11"/>
  <c r="K46" i="11"/>
  <c r="K44" i="11"/>
  <c r="K51" i="11"/>
  <c r="K49" i="11"/>
  <c r="K38" i="11"/>
  <c r="K54" i="11"/>
  <c r="K36" i="11"/>
  <c r="K100" i="11"/>
  <c r="K43" i="11"/>
  <c r="K52" i="11"/>
  <c r="K39" i="11"/>
  <c r="K98" i="11"/>
  <c r="L6" i="3"/>
  <c r="M6" i="3"/>
  <c r="J66" i="11"/>
  <c r="J61" i="11"/>
  <c r="I25" i="14"/>
  <c r="J63" i="11"/>
  <c r="J64" i="11"/>
  <c r="J65" i="11"/>
  <c r="L11" i="3"/>
  <c r="I13" i="14"/>
  <c r="I8" i="14"/>
  <c r="L25" i="3"/>
  <c r="M25" i="3"/>
  <c r="L19" i="3"/>
  <c r="M19" i="3"/>
  <c r="I12" i="14"/>
  <c r="L15" i="3"/>
  <c r="M15" i="3"/>
  <c r="L23" i="3"/>
  <c r="I7" i="14"/>
  <c r="L116" i="4"/>
  <c r="F119" i="11" s="1"/>
  <c r="N40" i="14"/>
  <c r="I4" i="14"/>
  <c r="N16" i="14"/>
  <c r="N35" i="14"/>
  <c r="L84" i="4"/>
  <c r="F87" i="11" s="1"/>
  <c r="H5" i="4"/>
  <c r="I5" i="4"/>
  <c r="J5" i="4" s="1"/>
  <c r="N11" i="14"/>
  <c r="I3" i="14"/>
  <c r="AV122" i="11"/>
  <c r="L20" i="4"/>
  <c r="F23" i="11" s="1"/>
  <c r="H110" i="4"/>
  <c r="I110" i="4" s="1"/>
  <c r="J110" i="4" s="1"/>
  <c r="F44" i="14"/>
  <c r="EA16" i="12"/>
  <c r="AC17" i="11"/>
  <c r="DZ16" i="7"/>
  <c r="H113" i="4"/>
  <c r="I113" i="4" s="1"/>
  <c r="J113" i="4" s="1"/>
  <c r="E41" i="1"/>
  <c r="N39" i="14"/>
  <c r="N18" i="14"/>
  <c r="EA41" i="12"/>
  <c r="AC42" i="11"/>
  <c r="DZ41" i="7"/>
  <c r="L100" i="4"/>
  <c r="F103" i="11" s="1"/>
  <c r="H3" i="4"/>
  <c r="I3" i="4"/>
  <c r="J3" i="4" s="1"/>
  <c r="I32" i="14"/>
  <c r="N37" i="14"/>
  <c r="L68" i="4"/>
  <c r="F71" i="11" s="1"/>
  <c r="L112" i="4"/>
  <c r="F115" i="11" s="1"/>
  <c r="I9" i="14"/>
  <c r="L52" i="4"/>
  <c r="F55" i="11" s="1"/>
  <c r="L96" i="4"/>
  <c r="F99" i="11" s="1"/>
  <c r="L36" i="4"/>
  <c r="F39" i="11" s="1"/>
  <c r="H79" i="4"/>
  <c r="E24" i="1" s="1"/>
  <c r="DV126" i="12"/>
  <c r="N41" i="14"/>
  <c r="N23" i="14"/>
  <c r="E33" i="1"/>
  <c r="H101" i="4"/>
  <c r="I101" i="4" s="1"/>
  <c r="J101" i="4" s="1"/>
  <c r="I10" i="14"/>
  <c r="L4" i="4"/>
  <c r="F7" i="11" s="1"/>
  <c r="H85" i="4"/>
  <c r="I85" i="4"/>
  <c r="J85" i="4" s="1"/>
  <c r="N31" i="14"/>
  <c r="E15" i="1"/>
  <c r="H69" i="4"/>
  <c r="I69" i="4" s="1"/>
  <c r="J69" i="4" s="1"/>
  <c r="L32" i="4"/>
  <c r="F35" i="11" s="1"/>
  <c r="H53" i="4"/>
  <c r="I53" i="4"/>
  <c r="J53" i="4" s="1"/>
  <c r="L80" i="4"/>
  <c r="F83" i="11" s="1"/>
  <c r="B2" i="10" a="1"/>
  <c r="B2" i="9" a="1"/>
  <c r="H37" i="4"/>
  <c r="I37" i="4"/>
  <c r="J37" i="4" s="1"/>
  <c r="L64" i="4"/>
  <c r="F67" i="11" s="1"/>
  <c r="H114" i="4"/>
  <c r="I114" i="4" s="1"/>
  <c r="J114" i="4" s="1"/>
  <c r="L86" i="4"/>
  <c r="F89" i="11" s="1"/>
  <c r="I65" i="4"/>
  <c r="J65" i="4" s="1"/>
  <c r="H65" i="4"/>
  <c r="I31" i="4"/>
  <c r="J31" i="4" s="1"/>
  <c r="H31" i="4"/>
  <c r="H62" i="4"/>
  <c r="I62" i="4" s="1"/>
  <c r="J62" i="4" s="1"/>
  <c r="EA12" i="12"/>
  <c r="AC13" i="11"/>
  <c r="DZ12" i="7"/>
  <c r="H21" i="4"/>
  <c r="I21" i="4" s="1"/>
  <c r="J21" i="4" s="1"/>
  <c r="L48" i="4"/>
  <c r="F51" i="11" s="1"/>
  <c r="EA112" i="12"/>
  <c r="AC113" i="11"/>
  <c r="DZ112" i="7"/>
  <c r="L70" i="4"/>
  <c r="F73" i="11" s="1"/>
  <c r="I49" i="4"/>
  <c r="J49" i="4" s="1"/>
  <c r="H49" i="4"/>
  <c r="H15" i="4"/>
  <c r="I15" i="4" s="1"/>
  <c r="J15" i="4" s="1"/>
  <c r="H46" i="4"/>
  <c r="I46" i="4" s="1"/>
  <c r="J46" i="4" s="1"/>
  <c r="H91" i="4"/>
  <c r="I91" i="4"/>
  <c r="J91" i="4" s="1"/>
  <c r="H87" i="4"/>
  <c r="L16" i="4"/>
  <c r="F19" i="11" s="1"/>
  <c r="EA96" i="12"/>
  <c r="AC97" i="11"/>
  <c r="DZ96" i="7"/>
  <c r="L38" i="4"/>
  <c r="F41" i="11" s="1"/>
  <c r="I17" i="4"/>
  <c r="J17" i="4" s="1"/>
  <c r="H17" i="4"/>
  <c r="H75" i="4"/>
  <c r="E20" i="1" s="1"/>
  <c r="I75" i="4"/>
  <c r="J75" i="4" s="1"/>
  <c r="H71" i="4"/>
  <c r="I71" i="4" s="1"/>
  <c r="J71" i="4" s="1"/>
  <c r="E16" i="1"/>
  <c r="H50" i="4"/>
  <c r="I50" i="4" s="1"/>
  <c r="J50" i="4" s="1"/>
  <c r="L22" i="4"/>
  <c r="F25" i="11" s="1"/>
  <c r="H55" i="4"/>
  <c r="I55" i="4" s="1"/>
  <c r="J55" i="4" s="1"/>
  <c r="EA80" i="12"/>
  <c r="AC81" i="11"/>
  <c r="DZ80" i="7"/>
  <c r="L6" i="4"/>
  <c r="F9" i="11" s="1"/>
  <c r="I39" i="4"/>
  <c r="J39" i="4" s="1"/>
  <c r="H39" i="4"/>
  <c r="E11" i="1"/>
  <c r="H115" i="4"/>
  <c r="I115" i="4"/>
  <c r="J115" i="4" s="1"/>
  <c r="E42" i="1"/>
  <c r="H18" i="4"/>
  <c r="I18" i="4" s="1"/>
  <c r="J18" i="4" s="1"/>
  <c r="EA72" i="12"/>
  <c r="AC73" i="11"/>
  <c r="DZ72" i="7"/>
  <c r="I23" i="4"/>
  <c r="J23" i="4" s="1"/>
  <c r="H23" i="4"/>
  <c r="H99" i="4"/>
  <c r="I99" i="4" s="1"/>
  <c r="J99" i="4" s="1"/>
  <c r="EA64" i="12"/>
  <c r="AC65" i="11"/>
  <c r="DZ64" i="7"/>
  <c r="L90" i="4"/>
  <c r="F93" i="11" s="1"/>
  <c r="EA73" i="12"/>
  <c r="AC74" i="11"/>
  <c r="DZ73" i="7"/>
  <c r="I7" i="4"/>
  <c r="J7" i="4" s="1"/>
  <c r="H7" i="4"/>
  <c r="EA49" i="12"/>
  <c r="AC50" i="11"/>
  <c r="DZ49" i="7"/>
  <c r="H67" i="4"/>
  <c r="I67" i="4"/>
  <c r="J67" i="4" s="1"/>
  <c r="I89" i="4"/>
  <c r="J89" i="4" s="1"/>
  <c r="H89" i="4"/>
  <c r="E27" i="1" s="1"/>
  <c r="H51" i="4"/>
  <c r="I51" i="4" s="1"/>
  <c r="J51" i="4" s="1"/>
  <c r="L42" i="4"/>
  <c r="F45" i="11" s="1"/>
  <c r="H109" i="4"/>
  <c r="E40" i="1" s="1"/>
  <c r="H73" i="4"/>
  <c r="I73" i="4" s="1"/>
  <c r="J73" i="4" s="1"/>
  <c r="C39" i="14"/>
  <c r="EB114" i="6"/>
  <c r="EB11" i="6"/>
  <c r="EB75" i="6"/>
  <c r="EB40" i="6"/>
  <c r="EB104" i="6"/>
  <c r="EB15" i="6"/>
  <c r="EB79" i="6"/>
  <c r="EB44" i="6"/>
  <c r="EB108" i="6"/>
  <c r="EB19" i="6"/>
  <c r="EB83" i="6"/>
  <c r="EB23" i="6"/>
  <c r="EB87" i="6"/>
  <c r="EB27" i="6"/>
  <c r="EB91" i="6"/>
  <c r="EB31" i="6"/>
  <c r="EB95" i="6"/>
  <c r="EB35" i="6"/>
  <c r="EB99" i="6"/>
  <c r="EB64" i="6"/>
  <c r="EB39" i="6"/>
  <c r="EB103" i="6"/>
  <c r="EB68" i="6"/>
  <c r="EB43" i="6"/>
  <c r="EB107" i="6"/>
  <c r="EB8" i="6"/>
  <c r="EB72" i="6"/>
  <c r="EB47" i="6"/>
  <c r="EB111" i="6"/>
  <c r="EB51" i="6"/>
  <c r="EB115" i="6"/>
  <c r="EB55" i="6"/>
  <c r="EB59" i="6"/>
  <c r="EB63" i="6"/>
  <c r="EB7" i="6"/>
  <c r="EB71" i="6"/>
  <c r="EB28" i="6"/>
  <c r="EB32" i="6"/>
  <c r="EB37" i="6"/>
  <c r="EB101" i="6"/>
  <c r="EB36" i="6"/>
  <c r="EB48" i="6"/>
  <c r="EB52" i="6"/>
  <c r="EB67" i="6"/>
  <c r="EB56" i="6"/>
  <c r="EB60" i="6"/>
  <c r="EB4" i="6"/>
  <c r="EB76" i="6"/>
  <c r="EB80" i="6"/>
  <c r="EB84" i="6"/>
  <c r="EB88" i="6"/>
  <c r="EB92" i="6"/>
  <c r="EB13" i="6"/>
  <c r="EB77" i="6"/>
  <c r="EB24" i="6"/>
  <c r="EB116" i="6"/>
  <c r="EB12" i="6"/>
  <c r="EB41" i="6"/>
  <c r="EB113" i="6"/>
  <c r="EB16" i="6"/>
  <c r="EB45" i="6"/>
  <c r="EB117" i="6"/>
  <c r="EB20" i="6"/>
  <c r="EB49" i="6"/>
  <c r="EB96" i="6"/>
  <c r="EB53" i="6"/>
  <c r="EB100" i="6"/>
  <c r="EB112" i="6"/>
  <c r="EB61" i="6"/>
  <c r="EB65" i="6"/>
  <c r="EB69" i="6"/>
  <c r="EB73" i="6"/>
  <c r="EB5" i="6"/>
  <c r="EB81" i="6"/>
  <c r="EB9" i="6"/>
  <c r="EB85" i="6"/>
  <c r="EB17" i="6"/>
  <c r="EB89" i="6"/>
  <c r="EB25" i="6"/>
  <c r="EB97" i="6"/>
  <c r="EB33" i="6"/>
  <c r="EB109" i="6"/>
  <c r="EB26" i="6"/>
  <c r="EB90" i="6"/>
  <c r="EB30" i="6"/>
  <c r="EB94" i="6"/>
  <c r="EB34" i="6"/>
  <c r="EB98" i="6"/>
  <c r="EB38" i="6"/>
  <c r="EB102" i="6"/>
  <c r="EB21" i="6"/>
  <c r="EB42" i="6"/>
  <c r="EB106" i="6"/>
  <c r="EB29" i="6"/>
  <c r="EB57" i="6"/>
  <c r="EB50" i="6"/>
  <c r="EB118" i="6"/>
  <c r="EB93" i="6"/>
  <c r="EB105" i="6"/>
  <c r="EB62" i="6"/>
  <c r="EB66" i="6"/>
  <c r="EB6" i="6"/>
  <c r="EB10" i="6"/>
  <c r="EB74" i="6"/>
  <c r="EB14" i="6"/>
  <c r="EB78" i="6"/>
  <c r="EB18" i="6"/>
  <c r="EB82" i="6"/>
  <c r="EB58" i="6"/>
  <c r="EB70" i="6"/>
  <c r="EB86" i="6"/>
  <c r="EB110" i="6"/>
  <c r="EB22" i="6"/>
  <c r="EB46" i="6"/>
  <c r="EB54" i="6"/>
  <c r="G119" i="4"/>
  <c r="H35" i="4"/>
  <c r="I35" i="4"/>
  <c r="J35" i="4" s="1"/>
  <c r="EA32" i="12"/>
  <c r="AC33" i="11"/>
  <c r="DZ32" i="7"/>
  <c r="H111" i="4"/>
  <c r="I111" i="4" s="1"/>
  <c r="J111" i="4" s="1"/>
  <c r="L26" i="4"/>
  <c r="F29" i="11" s="1"/>
  <c r="H19" i="4"/>
  <c r="I19" i="4" s="1"/>
  <c r="J19" i="4" s="1"/>
  <c r="E32" i="1"/>
  <c r="H98" i="4"/>
  <c r="I98" i="4" s="1"/>
  <c r="J98" i="4" s="1"/>
  <c r="EA56" i="12"/>
  <c r="AC57" i="11"/>
  <c r="DZ56" i="7"/>
  <c r="H30" i="4"/>
  <c r="I30" i="4" s="1"/>
  <c r="J30" i="4" s="1"/>
  <c r="H93" i="4"/>
  <c r="I93" i="4" s="1"/>
  <c r="J93" i="4" s="1"/>
  <c r="H59" i="4"/>
  <c r="I59" i="4" s="1"/>
  <c r="J59" i="4" s="1"/>
  <c r="I57" i="4"/>
  <c r="J57" i="4" s="1"/>
  <c r="H57" i="4"/>
  <c r="H82" i="4"/>
  <c r="EA48" i="12"/>
  <c r="AC49" i="11"/>
  <c r="DZ48" i="7"/>
  <c r="H14" i="4"/>
  <c r="I14" i="4" s="1"/>
  <c r="J14" i="4" s="1"/>
  <c r="F36" i="1"/>
  <c r="K104" i="4" s="1"/>
  <c r="E107" i="11" s="1"/>
  <c r="H36" i="1"/>
  <c r="G36" i="1" s="1"/>
  <c r="I36" i="1" s="1"/>
  <c r="H77" i="4"/>
  <c r="E22" i="1" s="1"/>
  <c r="I77" i="4"/>
  <c r="J77" i="4" s="1"/>
  <c r="H43" i="4"/>
  <c r="I43" i="4"/>
  <c r="J43" i="4" s="1"/>
  <c r="I41" i="4"/>
  <c r="J41" i="4" s="1"/>
  <c r="H41" i="4"/>
  <c r="C21" i="14"/>
  <c r="H66" i="4"/>
  <c r="I66" i="4" s="1"/>
  <c r="J66" i="4" s="1"/>
  <c r="E14" i="1"/>
  <c r="EA40" i="12"/>
  <c r="AC41" i="11"/>
  <c r="DZ40" i="7"/>
  <c r="L88" i="4"/>
  <c r="F91" i="11" s="1"/>
  <c r="H61" i="4"/>
  <c r="I61" i="4"/>
  <c r="J61" i="4" s="1"/>
  <c r="H27" i="4"/>
  <c r="I27" i="4"/>
  <c r="J27" i="4" s="1"/>
  <c r="I25" i="4"/>
  <c r="J25" i="4" s="1"/>
  <c r="H25" i="4"/>
  <c r="E38" i="1"/>
  <c r="I106" i="4"/>
  <c r="J106" i="4" s="1"/>
  <c r="E17" i="1"/>
  <c r="I72" i="4"/>
  <c r="J72" i="4" s="1"/>
  <c r="H45" i="4"/>
  <c r="I45" i="4"/>
  <c r="J45" i="4" s="1"/>
  <c r="H11" i="4"/>
  <c r="E6" i="1" s="1"/>
  <c r="I11" i="4"/>
  <c r="J11" i="4" s="1"/>
  <c r="H34" i="4"/>
  <c r="I34" i="4"/>
  <c r="J34" i="4" s="1"/>
  <c r="EA24" i="12"/>
  <c r="AC25" i="11"/>
  <c r="DZ24" i="7"/>
  <c r="E12" i="1"/>
  <c r="I56" i="4"/>
  <c r="J56" i="4" s="1"/>
  <c r="H29" i="4"/>
  <c r="I29" i="4" s="1"/>
  <c r="J29" i="4" s="1"/>
  <c r="EA20" i="12"/>
  <c r="AC21" i="11"/>
  <c r="DZ20" i="7"/>
  <c r="EA8" i="12"/>
  <c r="AC9" i="11"/>
  <c r="DZ8" i="7"/>
  <c r="DY122" i="6"/>
  <c r="DY123" i="7" s="1"/>
  <c r="I97" i="4"/>
  <c r="J97" i="4" s="1"/>
  <c r="H97" i="4"/>
  <c r="E31" i="1"/>
  <c r="I74" i="4"/>
  <c r="J74" i="4" s="1"/>
  <c r="E19" i="1"/>
  <c r="L24" i="4"/>
  <c r="F27" i="11" s="1"/>
  <c r="I103" i="4"/>
  <c r="J103" i="4" s="1"/>
  <c r="E35" i="1"/>
  <c r="C40" i="14"/>
  <c r="E34" i="1"/>
  <c r="I102" i="4"/>
  <c r="J102" i="4" s="1"/>
  <c r="H81" i="4"/>
  <c r="I81" i="4" s="1"/>
  <c r="J81" i="4" s="1"/>
  <c r="L58" i="4"/>
  <c r="F61" i="11" s="1"/>
  <c r="L8" i="4"/>
  <c r="F11" i="11" s="1"/>
  <c r="J102" i="11"/>
  <c r="J92" i="11"/>
  <c r="I104" i="4"/>
  <c r="J104" i="4" s="1"/>
  <c r="L60" i="4"/>
  <c r="F63" i="11" s="1"/>
  <c r="EA104" i="12"/>
  <c r="AC105" i="11"/>
  <c r="DZ104" i="7"/>
  <c r="L54" i="4"/>
  <c r="F57" i="11" s="1"/>
  <c r="I33" i="4"/>
  <c r="J33" i="4" s="1"/>
  <c r="H33" i="4"/>
  <c r="E9" i="1" s="1"/>
  <c r="I95" i="4"/>
  <c r="J95" i="4" s="1"/>
  <c r="H95" i="4"/>
  <c r="E30" i="1"/>
  <c r="L10" i="4"/>
  <c r="F13" i="11" s="1"/>
  <c r="E39" i="1"/>
  <c r="L108" i="4"/>
  <c r="F111" i="11" s="1"/>
  <c r="H83" i="4"/>
  <c r="EA88" i="12"/>
  <c r="AC89" i="11"/>
  <c r="DZ88" i="7"/>
  <c r="F119" i="4"/>
  <c r="H2" i="4"/>
  <c r="I2" i="4"/>
  <c r="J2" i="4" s="1"/>
  <c r="E4" i="1"/>
  <c r="I63" i="4"/>
  <c r="J63" i="4" s="1"/>
  <c r="H63" i="4"/>
  <c r="E13" i="1" s="1"/>
  <c r="I94" i="4"/>
  <c r="J94" i="4" s="1"/>
  <c r="H94" i="4"/>
  <c r="E29" i="1"/>
  <c r="I47" i="4"/>
  <c r="J47" i="4" s="1"/>
  <c r="H47" i="4"/>
  <c r="H78" i="4"/>
  <c r="I78" i="4" s="1"/>
  <c r="J78" i="4" s="1"/>
  <c r="E23" i="1"/>
  <c r="H107" i="4"/>
  <c r="I107" i="4" s="1"/>
  <c r="J107" i="4" s="1"/>
  <c r="H105" i="4"/>
  <c r="C32" i="14"/>
  <c r="EA34" i="12"/>
  <c r="AC35" i="11"/>
  <c r="DZ34" i="7"/>
  <c r="J30" i="11"/>
  <c r="J23" i="11"/>
  <c r="J25" i="11"/>
  <c r="J34" i="11"/>
  <c r="J18" i="11"/>
  <c r="J33" i="11"/>
  <c r="J28" i="11"/>
  <c r="EA114" i="12"/>
  <c r="AC115" i="11"/>
  <c r="DZ114" i="7"/>
  <c r="EA98" i="12"/>
  <c r="AC99" i="11"/>
  <c r="C29" i="14" s="1"/>
  <c r="DZ98" i="7"/>
  <c r="EA66" i="12"/>
  <c r="AC67" i="11"/>
  <c r="DZ66" i="7"/>
  <c r="EA50" i="12"/>
  <c r="AC51" i="11"/>
  <c r="DZ50" i="7"/>
  <c r="EA82" i="12"/>
  <c r="AC83" i="11"/>
  <c r="DZ82" i="7"/>
  <c r="EA18" i="12"/>
  <c r="AC19" i="11"/>
  <c r="DZ18" i="7"/>
  <c r="L40" i="4"/>
  <c r="F43" i="11" s="1"/>
  <c r="H13" i="4"/>
  <c r="I13" i="4"/>
  <c r="J13" i="4" s="1"/>
  <c r="O26" i="3"/>
  <c r="U26" i="3"/>
  <c r="T26" i="3"/>
  <c r="H9" i="4"/>
  <c r="C30" i="14"/>
  <c r="C17" i="14"/>
  <c r="EA26" i="12"/>
  <c r="AC27" i="11"/>
  <c r="DZ26" i="7"/>
  <c r="J113" i="11"/>
  <c r="J88" i="11"/>
  <c r="J90" i="11"/>
  <c r="J110" i="11"/>
  <c r="EA106" i="12"/>
  <c r="AC107" i="11"/>
  <c r="DZ106" i="7"/>
  <c r="EA90" i="12"/>
  <c r="AC91" i="11"/>
  <c r="DZ90" i="7"/>
  <c r="EA74" i="12"/>
  <c r="AC75" i="11"/>
  <c r="DZ74" i="7"/>
  <c r="EA58" i="12"/>
  <c r="AC59" i="11"/>
  <c r="DZ58" i="7"/>
  <c r="EA42" i="12"/>
  <c r="AC43" i="11"/>
  <c r="DZ42" i="7"/>
  <c r="J83" i="11"/>
  <c r="J85" i="11"/>
  <c r="EA10" i="12"/>
  <c r="AC11" i="11"/>
  <c r="C3" i="14" s="1"/>
  <c r="DZ10" i="7"/>
  <c r="J58" i="11"/>
  <c r="J39" i="11"/>
  <c r="J45" i="11"/>
  <c r="J54" i="11"/>
  <c r="J49" i="11"/>
  <c r="J56" i="11"/>
  <c r="J51" i="11"/>
  <c r="J44" i="11"/>
  <c r="C20" i="14"/>
  <c r="C36" i="14"/>
  <c r="EA125" i="12"/>
  <c r="DY131" i="6"/>
  <c r="EA131" i="12" s="1"/>
  <c r="J67" i="11"/>
  <c r="J60" i="11"/>
  <c r="J62" i="11"/>
  <c r="C19" i="14"/>
  <c r="L44" i="4"/>
  <c r="F47" i="11" s="1"/>
  <c r="F21" i="1"/>
  <c r="K76" i="4" s="1"/>
  <c r="E79" i="11" s="1"/>
  <c r="H21" i="1"/>
  <c r="G21" i="1" s="1"/>
  <c r="I21" i="1" s="1"/>
  <c r="C38" i="14"/>
  <c r="L12" i="4"/>
  <c r="F15" i="11" s="1"/>
  <c r="J41" i="11"/>
  <c r="J12" i="11"/>
  <c r="L92" i="4"/>
  <c r="F95" i="11" s="1"/>
  <c r="C34" i="14"/>
  <c r="C23" i="14"/>
  <c r="EA133" i="12"/>
  <c r="DY135" i="6"/>
  <c r="C41" i="14"/>
  <c r="F122" i="13"/>
  <c r="G122" i="13" s="1"/>
  <c r="G4" i="13"/>
  <c r="M8" i="3"/>
  <c r="L8" i="3"/>
  <c r="K26" i="3"/>
  <c r="C27" i="14"/>
  <c r="ED4" i="6" a="1"/>
  <c r="C5" i="14"/>
  <c r="I76" i="4"/>
  <c r="J76" i="4" s="1"/>
  <c r="C25" i="14"/>
  <c r="C13" i="14"/>
  <c r="EA47" i="12"/>
  <c r="AC48" i="11"/>
  <c r="DZ47" i="7"/>
  <c r="D46" i="5"/>
  <c r="G4" i="5"/>
  <c r="K4" i="1" s="1"/>
  <c r="L28" i="4"/>
  <c r="F31" i="11" s="1"/>
  <c r="C18" i="14"/>
  <c r="C37" i="14"/>
  <c r="DX131" i="6"/>
  <c r="DE3" i="7"/>
  <c r="CO3" i="7"/>
  <c r="BY3" i="7"/>
  <c r="BI3" i="7"/>
  <c r="AS3" i="7"/>
  <c r="AC3" i="7"/>
  <c r="M3" i="7"/>
  <c r="DD3" i="7"/>
  <c r="CN3" i="7"/>
  <c r="BX3" i="7"/>
  <c r="BH3" i="7"/>
  <c r="AR3" i="7"/>
  <c r="AB3" i="7"/>
  <c r="L3" i="7"/>
  <c r="DC3" i="7"/>
  <c r="CM3" i="7"/>
  <c r="BW3" i="7"/>
  <c r="BG3" i="7"/>
  <c r="AQ3" i="7"/>
  <c r="AA3" i="7"/>
  <c r="K3" i="7"/>
  <c r="DB3" i="7"/>
  <c r="CL3" i="7"/>
  <c r="BV3" i="7"/>
  <c r="BF3" i="7"/>
  <c r="AP3" i="7"/>
  <c r="Z3" i="7"/>
  <c r="J3" i="7"/>
  <c r="DA3" i="7"/>
  <c r="CK3" i="7"/>
  <c r="BU3" i="7"/>
  <c r="BE3" i="7"/>
  <c r="AO3" i="7"/>
  <c r="Y3" i="7"/>
  <c r="I3" i="7"/>
  <c r="CZ3" i="7"/>
  <c r="CJ3" i="7"/>
  <c r="BT3" i="7"/>
  <c r="BD3" i="7"/>
  <c r="AN3" i="7"/>
  <c r="X3" i="7"/>
  <c r="H3" i="7"/>
  <c r="DO3" i="7"/>
  <c r="CY3" i="7"/>
  <c r="CI3" i="7"/>
  <c r="BS3" i="7"/>
  <c r="BC3" i="7"/>
  <c r="AM3" i="7"/>
  <c r="W3" i="7"/>
  <c r="G3" i="7"/>
  <c r="DN3" i="7"/>
  <c r="CX3" i="7"/>
  <c r="CH3" i="7"/>
  <c r="BR3" i="7"/>
  <c r="BB3" i="7"/>
  <c r="AL3" i="7"/>
  <c r="V3" i="7"/>
  <c r="F3" i="7"/>
  <c r="DM3" i="7"/>
  <c r="CW3" i="7"/>
  <c r="CG3" i="7"/>
  <c r="BQ3" i="7"/>
  <c r="BA3" i="7"/>
  <c r="AK3" i="7"/>
  <c r="U3" i="7"/>
  <c r="DL3" i="7"/>
  <c r="CV3" i="7"/>
  <c r="CF3" i="7"/>
  <c r="BP3" i="7"/>
  <c r="AZ3" i="7"/>
  <c r="AJ3" i="7"/>
  <c r="T3" i="7"/>
  <c r="E3" i="7"/>
  <c r="DK3" i="7"/>
  <c r="CU3" i="7"/>
  <c r="CE3" i="7"/>
  <c r="BO3" i="7"/>
  <c r="AY3" i="7"/>
  <c r="AI3" i="7"/>
  <c r="S3" i="7"/>
  <c r="DJ3" i="7"/>
  <c r="CT3" i="7"/>
  <c r="CD3" i="7"/>
  <c r="BN3" i="7"/>
  <c r="AX3" i="7"/>
  <c r="AH3" i="7"/>
  <c r="R3" i="7"/>
  <c r="DH3" i="7"/>
  <c r="CR3" i="7"/>
  <c r="CB3" i="7"/>
  <c r="BL3" i="7"/>
  <c r="AV3" i="7"/>
  <c r="AF3" i="7"/>
  <c r="P3" i="7"/>
  <c r="DF3" i="7"/>
  <c r="CP3" i="7"/>
  <c r="BZ3" i="7"/>
  <c r="BJ3" i="7"/>
  <c r="AT3" i="7"/>
  <c r="AD3" i="7"/>
  <c r="N3" i="7"/>
  <c r="BM3" i="7"/>
  <c r="BK3" i="7"/>
  <c r="AW3" i="7"/>
  <c r="AU3" i="7"/>
  <c r="AG3" i="7"/>
  <c r="AE3" i="7"/>
  <c r="Q3" i="7"/>
  <c r="O3" i="7"/>
  <c r="DI3" i="7"/>
  <c r="DG3" i="7"/>
  <c r="CS3" i="7"/>
  <c r="CQ3" i="7"/>
  <c r="CC3" i="7"/>
  <c r="CA3" i="7"/>
  <c r="C31" i="14"/>
  <c r="N5" i="14" l="1"/>
  <c r="N12" i="14"/>
  <c r="N26" i="14"/>
  <c r="N7" i="14"/>
  <c r="N14" i="14"/>
  <c r="N29" i="14"/>
  <c r="N32" i="14"/>
  <c r="N25" i="14"/>
  <c r="N10" i="14"/>
  <c r="N13" i="14"/>
  <c r="C4" i="14"/>
  <c r="C12" i="14"/>
  <c r="C9" i="14"/>
  <c r="C7" i="14"/>
  <c r="EA122" i="12"/>
  <c r="N9" i="14"/>
  <c r="N3" i="14"/>
  <c r="N24" i="14"/>
  <c r="N27" i="14"/>
  <c r="N4" i="14"/>
  <c r="N8" i="14"/>
  <c r="N30" i="14"/>
  <c r="L19" i="4"/>
  <c r="F22" i="11" s="1"/>
  <c r="EA135" i="12"/>
  <c r="EA140" i="12" s="1"/>
  <c r="DY136" i="7"/>
  <c r="L62" i="4"/>
  <c r="F65" i="11" s="1"/>
  <c r="L78" i="4"/>
  <c r="F81" i="11" s="1"/>
  <c r="BD20" i="7"/>
  <c r="BD16" i="7"/>
  <c r="BD12" i="7"/>
  <c r="BD24" i="7"/>
  <c r="BD8" i="7"/>
  <c r="BD53" i="7"/>
  <c r="BD77" i="7"/>
  <c r="BD93" i="7"/>
  <c r="BD21" i="7"/>
  <c r="BD61" i="7"/>
  <c r="BD85" i="7"/>
  <c r="BD29" i="7"/>
  <c r="BD45" i="7"/>
  <c r="BD17" i="7"/>
  <c r="BD37" i="7"/>
  <c r="BD69" i="7"/>
  <c r="BD101" i="7"/>
  <c r="BD117" i="7"/>
  <c r="BD5" i="7"/>
  <c r="BD13" i="7"/>
  <c r="BD109" i="7"/>
  <c r="BD50" i="7"/>
  <c r="BD82" i="7"/>
  <c r="BD114" i="7"/>
  <c r="BD74" i="7"/>
  <c r="BD6" i="7"/>
  <c r="BD90" i="7"/>
  <c r="BD18" i="7"/>
  <c r="BD10" i="7"/>
  <c r="BD19" i="7"/>
  <c r="BD22" i="7"/>
  <c r="BD42" i="7"/>
  <c r="BD98" i="7"/>
  <c r="BD26" i="7"/>
  <c r="BD58" i="7"/>
  <c r="BD9" i="7"/>
  <c r="BD106" i="7"/>
  <c r="BD14" i="7"/>
  <c r="BD34" i="7"/>
  <c r="BD66" i="7"/>
  <c r="BD11" i="7"/>
  <c r="BD7" i="7"/>
  <c r="BD104" i="7"/>
  <c r="BD38" i="7"/>
  <c r="BD32" i="7"/>
  <c r="BD96" i="7"/>
  <c r="BD15" i="7"/>
  <c r="BD48" i="7"/>
  <c r="BD94" i="7"/>
  <c r="BD4" i="7"/>
  <c r="BD72" i="7"/>
  <c r="BD35" i="7"/>
  <c r="BD75" i="7"/>
  <c r="BD88" i="7"/>
  <c r="BD62" i="7"/>
  <c r="BD40" i="7"/>
  <c r="BD112" i="7"/>
  <c r="BD43" i="7"/>
  <c r="BD56" i="7"/>
  <c r="BD110" i="7"/>
  <c r="BD68" i="7"/>
  <c r="BD23" i="7"/>
  <c r="BD115" i="7"/>
  <c r="BD118" i="7"/>
  <c r="BD49" i="7"/>
  <c r="BD80" i="7"/>
  <c r="BD73" i="7"/>
  <c r="BD107" i="7"/>
  <c r="BD78" i="7"/>
  <c r="BD102" i="7"/>
  <c r="BD89" i="7"/>
  <c r="BD64" i="7"/>
  <c r="BD91" i="7"/>
  <c r="BD70" i="7"/>
  <c r="BD113" i="7"/>
  <c r="BD116" i="7"/>
  <c r="BD59" i="7"/>
  <c r="BD60" i="7"/>
  <c r="BD31" i="7"/>
  <c r="BD99" i="7"/>
  <c r="BD100" i="7"/>
  <c r="BD46" i="7"/>
  <c r="BD65" i="7"/>
  <c r="BD28" i="7"/>
  <c r="BD27" i="7"/>
  <c r="BD105" i="7"/>
  <c r="BD39" i="7"/>
  <c r="BD51" i="7"/>
  <c r="BD54" i="7"/>
  <c r="BD36" i="7"/>
  <c r="BD76" i="7"/>
  <c r="BD92" i="7"/>
  <c r="BD67" i="7"/>
  <c r="BD47" i="7"/>
  <c r="BD52" i="7"/>
  <c r="BD84" i="7"/>
  <c r="BD57" i="7"/>
  <c r="BD97" i="7"/>
  <c r="BD71" i="7"/>
  <c r="BD87" i="7"/>
  <c r="BD111" i="7"/>
  <c r="BD86" i="7"/>
  <c r="BD33" i="7"/>
  <c r="BD83" i="7"/>
  <c r="BD41" i="7"/>
  <c r="BD44" i="7"/>
  <c r="BD25" i="7"/>
  <c r="BD81" i="7"/>
  <c r="BD63" i="7"/>
  <c r="BD103" i="7"/>
  <c r="BD108" i="7"/>
  <c r="BD55" i="7"/>
  <c r="BD30" i="7"/>
  <c r="BD79" i="7"/>
  <c r="BD95" i="7"/>
  <c r="L55" i="4"/>
  <c r="F58" i="11" s="1"/>
  <c r="CL4" i="7"/>
  <c r="CL24" i="7"/>
  <c r="CL20" i="7"/>
  <c r="CL16" i="7"/>
  <c r="CL12" i="7"/>
  <c r="CL8" i="7"/>
  <c r="CL5" i="7"/>
  <c r="CL13" i="7"/>
  <c r="CL117" i="7"/>
  <c r="CL85" i="7"/>
  <c r="CL69" i="7"/>
  <c r="CL45" i="7"/>
  <c r="CL29" i="7"/>
  <c r="CL77" i="7"/>
  <c r="CL37" i="7"/>
  <c r="CL53" i="7"/>
  <c r="CL21" i="7"/>
  <c r="CL93" i="7"/>
  <c r="CL101" i="7"/>
  <c r="CL61" i="7"/>
  <c r="CL109" i="7"/>
  <c r="CL74" i="7"/>
  <c r="CL6" i="7"/>
  <c r="CL50" i="7"/>
  <c r="CL98" i="7"/>
  <c r="CL9" i="7"/>
  <c r="CL34" i="7"/>
  <c r="CL58" i="7"/>
  <c r="CL106" i="7"/>
  <c r="CL17" i="7"/>
  <c r="CL14" i="7"/>
  <c r="CL22" i="7"/>
  <c r="CL42" i="7"/>
  <c r="CL114" i="7"/>
  <c r="CL66" i="7"/>
  <c r="CL90" i="7"/>
  <c r="CL82" i="7"/>
  <c r="CL26" i="7"/>
  <c r="CL18" i="7"/>
  <c r="CL11" i="7"/>
  <c r="CL23" i="7"/>
  <c r="CL7" i="7"/>
  <c r="CL10" i="7"/>
  <c r="CL15" i="7"/>
  <c r="CL104" i="7"/>
  <c r="CL38" i="7"/>
  <c r="CL19" i="7"/>
  <c r="CL32" i="7"/>
  <c r="CL96" i="7"/>
  <c r="CL115" i="7"/>
  <c r="CL78" i="7"/>
  <c r="CL48" i="7"/>
  <c r="CL43" i="7"/>
  <c r="CL94" i="7"/>
  <c r="CL51" i="7"/>
  <c r="CL72" i="7"/>
  <c r="CL35" i="7"/>
  <c r="CL75" i="7"/>
  <c r="CL88" i="7"/>
  <c r="CL70" i="7"/>
  <c r="CL56" i="7"/>
  <c r="CL112" i="7"/>
  <c r="CL107" i="7"/>
  <c r="CL110" i="7"/>
  <c r="CL86" i="7"/>
  <c r="CL76" i="7"/>
  <c r="CL108" i="7"/>
  <c r="CL27" i="7"/>
  <c r="CL73" i="7"/>
  <c r="CL52" i="7"/>
  <c r="CL60" i="7"/>
  <c r="CL89" i="7"/>
  <c r="CL67" i="7"/>
  <c r="CL113" i="7"/>
  <c r="CL92" i="7"/>
  <c r="CL62" i="7"/>
  <c r="CL68" i="7"/>
  <c r="CL39" i="7"/>
  <c r="CL40" i="7"/>
  <c r="CL30" i="7"/>
  <c r="CL100" i="7"/>
  <c r="CL65" i="7"/>
  <c r="CL28" i="7"/>
  <c r="CL83" i="7"/>
  <c r="CL102" i="7"/>
  <c r="CL105" i="7"/>
  <c r="CL44" i="7"/>
  <c r="CL116" i="7"/>
  <c r="CL36" i="7"/>
  <c r="CL54" i="7"/>
  <c r="CL80" i="7"/>
  <c r="CL97" i="7"/>
  <c r="CL84" i="7"/>
  <c r="CL118" i="7"/>
  <c r="CL46" i="7"/>
  <c r="CL31" i="7"/>
  <c r="CL71" i="7"/>
  <c r="CL87" i="7"/>
  <c r="CL57" i="7"/>
  <c r="CL81" i="7"/>
  <c r="CL111" i="7"/>
  <c r="CL47" i="7"/>
  <c r="CL99" i="7"/>
  <c r="CL63" i="7"/>
  <c r="CL103" i="7"/>
  <c r="CL59" i="7"/>
  <c r="CL55" i="7"/>
  <c r="CL49" i="7"/>
  <c r="CL91" i="7"/>
  <c r="CL41" i="7"/>
  <c r="CL64" i="7"/>
  <c r="CL33" i="7"/>
  <c r="CL79" i="7"/>
  <c r="CL95" i="7"/>
  <c r="CL25" i="7"/>
  <c r="AC16" i="7"/>
  <c r="AC20" i="7"/>
  <c r="AC8" i="7"/>
  <c r="AC4" i="7"/>
  <c r="AC24" i="7"/>
  <c r="AC12" i="7"/>
  <c r="AC5" i="7"/>
  <c r="AC13" i="7"/>
  <c r="AC21" i="7"/>
  <c r="AC69" i="7"/>
  <c r="AC29" i="7"/>
  <c r="AC85" i="7"/>
  <c r="AC117" i="7"/>
  <c r="AC37" i="7"/>
  <c r="AC77" i="7"/>
  <c r="AC53" i="7"/>
  <c r="AC93" i="7"/>
  <c r="AC17" i="7"/>
  <c r="AC45" i="7"/>
  <c r="AC101" i="7"/>
  <c r="AC9" i="7"/>
  <c r="AC109" i="7"/>
  <c r="AC6" i="7"/>
  <c r="AC10" i="7"/>
  <c r="AC26" i="7"/>
  <c r="AC50" i="7"/>
  <c r="AC82" i="7"/>
  <c r="AC42" i="7"/>
  <c r="AC34" i="7"/>
  <c r="AC58" i="7"/>
  <c r="AC98" i="7"/>
  <c r="AC66" i="7"/>
  <c r="AC106" i="7"/>
  <c r="AC61" i="7"/>
  <c r="AC74" i="7"/>
  <c r="AC90" i="7"/>
  <c r="AC7" i="7"/>
  <c r="AC18" i="7"/>
  <c r="AC22" i="7"/>
  <c r="AC14" i="7"/>
  <c r="AC114" i="7"/>
  <c r="AC15" i="7"/>
  <c r="AC104" i="7"/>
  <c r="AC102" i="7"/>
  <c r="AC56" i="7"/>
  <c r="AC107" i="7"/>
  <c r="AC11" i="7"/>
  <c r="AC40" i="7"/>
  <c r="AC43" i="7"/>
  <c r="AC51" i="7"/>
  <c r="AC91" i="7"/>
  <c r="AC94" i="7"/>
  <c r="AC27" i="7"/>
  <c r="AC67" i="7"/>
  <c r="AC72" i="7"/>
  <c r="AC35" i="7"/>
  <c r="AC88" i="7"/>
  <c r="AC112" i="7"/>
  <c r="AC86" i="7"/>
  <c r="AC19" i="7"/>
  <c r="AC32" i="7"/>
  <c r="AC54" i="7"/>
  <c r="AC25" i="7"/>
  <c r="AC99" i="7"/>
  <c r="AC73" i="7"/>
  <c r="AC113" i="7"/>
  <c r="AC68" i="7"/>
  <c r="AC84" i="7"/>
  <c r="AC48" i="7"/>
  <c r="AC33" i="7"/>
  <c r="AC44" i="7"/>
  <c r="AC46" i="7"/>
  <c r="AC30" i="7"/>
  <c r="AC39" i="7"/>
  <c r="AC80" i="7"/>
  <c r="AC78" i="7"/>
  <c r="AC118" i="7"/>
  <c r="AC41" i="7"/>
  <c r="AC89" i="7"/>
  <c r="AC100" i="7"/>
  <c r="AC65" i="7"/>
  <c r="AC28" i="7"/>
  <c r="AC64" i="7"/>
  <c r="AC70" i="7"/>
  <c r="AC49" i="7"/>
  <c r="AC105" i="7"/>
  <c r="AC75" i="7"/>
  <c r="AC36" i="7"/>
  <c r="AC52" i="7"/>
  <c r="AC96" i="7"/>
  <c r="AC59" i="7"/>
  <c r="AC115" i="7"/>
  <c r="AC62" i="7"/>
  <c r="AC92" i="7"/>
  <c r="AC23" i="7"/>
  <c r="AC110" i="7"/>
  <c r="AC57" i="7"/>
  <c r="AC81" i="7"/>
  <c r="AC108" i="7"/>
  <c r="AC71" i="7"/>
  <c r="AC87" i="7"/>
  <c r="AC111" i="7"/>
  <c r="AC38" i="7"/>
  <c r="AC83" i="7"/>
  <c r="AC97" i="7"/>
  <c r="AC55" i="7"/>
  <c r="AC116" i="7"/>
  <c r="AC63" i="7"/>
  <c r="AC103" i="7"/>
  <c r="AC47" i="7"/>
  <c r="AC31" i="7"/>
  <c r="AC76" i="7"/>
  <c r="AC79" i="7"/>
  <c r="AC95" i="7"/>
  <c r="AC60" i="7"/>
  <c r="H19" i="1"/>
  <c r="G19" i="1" s="1"/>
  <c r="I19" i="1" s="1"/>
  <c r="F19" i="1"/>
  <c r="K74" i="4" s="1"/>
  <c r="E77" i="11" s="1"/>
  <c r="BK24" i="7"/>
  <c r="BK20" i="7"/>
  <c r="BK4" i="7"/>
  <c r="BK12" i="7"/>
  <c r="BK16" i="7"/>
  <c r="BK5" i="7"/>
  <c r="BK13" i="7"/>
  <c r="BK69" i="7"/>
  <c r="BK29" i="7"/>
  <c r="BK45" i="7"/>
  <c r="BK85" i="7"/>
  <c r="BK8" i="7"/>
  <c r="BK37" i="7"/>
  <c r="BK77" i="7"/>
  <c r="BK93" i="7"/>
  <c r="BK17" i="7"/>
  <c r="BK21" i="7"/>
  <c r="BK101" i="7"/>
  <c r="BK117" i="7"/>
  <c r="BK9" i="7"/>
  <c r="BK66" i="7"/>
  <c r="BK90" i="7"/>
  <c r="BK74" i="7"/>
  <c r="BK10" i="7"/>
  <c r="BK53" i="7"/>
  <c r="BK14" i="7"/>
  <c r="BK26" i="7"/>
  <c r="BK114" i="7"/>
  <c r="BK22" i="7"/>
  <c r="BK50" i="7"/>
  <c r="BK6" i="7"/>
  <c r="BK42" i="7"/>
  <c r="BK34" i="7"/>
  <c r="BK82" i="7"/>
  <c r="BK58" i="7"/>
  <c r="BK98" i="7"/>
  <c r="BK109" i="7"/>
  <c r="BK106" i="7"/>
  <c r="BK18" i="7"/>
  <c r="BK15" i="7"/>
  <c r="BK61" i="7"/>
  <c r="BK11" i="7"/>
  <c r="BK112" i="7"/>
  <c r="BK88" i="7"/>
  <c r="BK67" i="7"/>
  <c r="BK102" i="7"/>
  <c r="BK56" i="7"/>
  <c r="BK107" i="7"/>
  <c r="BK19" i="7"/>
  <c r="BK46" i="7"/>
  <c r="BK94" i="7"/>
  <c r="BK7" i="7"/>
  <c r="BK104" i="7"/>
  <c r="BK27" i="7"/>
  <c r="BK72" i="7"/>
  <c r="BK35" i="7"/>
  <c r="BK86" i="7"/>
  <c r="BK32" i="7"/>
  <c r="BK75" i="7"/>
  <c r="BK43" i="7"/>
  <c r="BK91" i="7"/>
  <c r="BK80" i="7"/>
  <c r="BK73" i="7"/>
  <c r="BK96" i="7"/>
  <c r="BK62" i="7"/>
  <c r="BK64" i="7"/>
  <c r="BK110" i="7"/>
  <c r="BK25" i="7"/>
  <c r="BK44" i="7"/>
  <c r="BK68" i="7"/>
  <c r="BK115" i="7"/>
  <c r="BK33" i="7"/>
  <c r="BK28" i="7"/>
  <c r="BK83" i="7"/>
  <c r="BK89" i="7"/>
  <c r="BK105" i="7"/>
  <c r="BK65" i="7"/>
  <c r="BK97" i="7"/>
  <c r="BK36" i="7"/>
  <c r="BK100" i="7"/>
  <c r="BK38" i="7"/>
  <c r="BK49" i="7"/>
  <c r="BK31" i="7"/>
  <c r="BK51" i="7"/>
  <c r="BK40" i="7"/>
  <c r="BK57" i="7"/>
  <c r="BK81" i="7"/>
  <c r="BK92" i="7"/>
  <c r="BK54" i="7"/>
  <c r="BK78" i="7"/>
  <c r="BK118" i="7"/>
  <c r="BK55" i="7"/>
  <c r="BK95" i="7"/>
  <c r="BK59" i="7"/>
  <c r="BK30" i="7"/>
  <c r="BK71" i="7"/>
  <c r="BK87" i="7"/>
  <c r="BK70" i="7"/>
  <c r="BK41" i="7"/>
  <c r="BK111" i="7"/>
  <c r="BK113" i="7"/>
  <c r="BK116" i="7"/>
  <c r="BK79" i="7"/>
  <c r="BK52" i="7"/>
  <c r="BK76" i="7"/>
  <c r="BK99" i="7"/>
  <c r="BK23" i="7"/>
  <c r="BK48" i="7"/>
  <c r="BK84" i="7"/>
  <c r="BK63" i="7"/>
  <c r="BK103" i="7"/>
  <c r="BK108" i="7"/>
  <c r="BK39" i="7"/>
  <c r="BK60" i="7"/>
  <c r="BK47" i="7"/>
  <c r="BB27" i="7"/>
  <c r="BB4" i="7"/>
  <c r="BB24" i="7"/>
  <c r="BB16" i="7"/>
  <c r="BB8" i="7"/>
  <c r="BB101" i="7"/>
  <c r="BB45" i="7"/>
  <c r="BB77" i="7"/>
  <c r="BB109" i="7"/>
  <c r="BB85" i="7"/>
  <c r="BB29" i="7"/>
  <c r="BB53" i="7"/>
  <c r="BB22" i="7"/>
  <c r="BB17" i="7"/>
  <c r="BB37" i="7"/>
  <c r="BB61" i="7"/>
  <c r="BB117" i="7"/>
  <c r="BB69" i="7"/>
  <c r="BB93" i="7"/>
  <c r="BB10" i="7"/>
  <c r="BB9" i="7"/>
  <c r="BB114" i="7"/>
  <c r="BB20" i="7"/>
  <c r="BB34" i="7"/>
  <c r="BB74" i="7"/>
  <c r="BB6" i="7"/>
  <c r="BB42" i="7"/>
  <c r="BB21" i="7"/>
  <c r="BB90" i="7"/>
  <c r="BB98" i="7"/>
  <c r="BB11" i="7"/>
  <c r="BB5" i="7"/>
  <c r="BB50" i="7"/>
  <c r="BB13" i="7"/>
  <c r="BB26" i="7"/>
  <c r="BB106" i="7"/>
  <c r="BB14" i="7"/>
  <c r="BB82" i="7"/>
  <c r="BB19" i="7"/>
  <c r="BB12" i="7"/>
  <c r="BB18" i="7"/>
  <c r="BB66" i="7"/>
  <c r="BB58" i="7"/>
  <c r="BB7" i="7"/>
  <c r="BB15" i="7"/>
  <c r="BB104" i="7"/>
  <c r="BB107" i="7"/>
  <c r="BB46" i="7"/>
  <c r="BB38" i="7"/>
  <c r="BB35" i="7"/>
  <c r="BB96" i="7"/>
  <c r="BB43" i="7"/>
  <c r="BB83" i="7"/>
  <c r="BB99" i="7"/>
  <c r="BB78" i="7"/>
  <c r="BB48" i="7"/>
  <c r="BB56" i="7"/>
  <c r="BB51" i="7"/>
  <c r="BB32" i="7"/>
  <c r="BB72" i="7"/>
  <c r="BB75" i="7"/>
  <c r="BB88" i="7"/>
  <c r="BB91" i="7"/>
  <c r="BB112" i="7"/>
  <c r="BB115" i="7"/>
  <c r="BB40" i="7"/>
  <c r="BB62" i="7"/>
  <c r="BB110" i="7"/>
  <c r="BB68" i="7"/>
  <c r="BB86" i="7"/>
  <c r="BB49" i="7"/>
  <c r="BB67" i="7"/>
  <c r="BB73" i="7"/>
  <c r="BB118" i="7"/>
  <c r="BB89" i="7"/>
  <c r="BB113" i="7"/>
  <c r="BB57" i="7"/>
  <c r="BB60" i="7"/>
  <c r="BB116" i="7"/>
  <c r="BB31" i="7"/>
  <c r="BB30" i="7"/>
  <c r="BB41" i="7"/>
  <c r="BB65" i="7"/>
  <c r="BB28" i="7"/>
  <c r="BB52" i="7"/>
  <c r="BB80" i="7"/>
  <c r="BB105" i="7"/>
  <c r="BB39" i="7"/>
  <c r="BB64" i="7"/>
  <c r="BB36" i="7"/>
  <c r="BB76" i="7"/>
  <c r="BB23" i="7"/>
  <c r="BB70" i="7"/>
  <c r="BB87" i="7"/>
  <c r="BB54" i="7"/>
  <c r="BB94" i="7"/>
  <c r="BB84" i="7"/>
  <c r="BB79" i="7"/>
  <c r="BB111" i="7"/>
  <c r="BB55" i="7"/>
  <c r="BB95" i="7"/>
  <c r="BB97" i="7"/>
  <c r="BB108" i="7"/>
  <c r="BB92" i="7"/>
  <c r="BB71" i="7"/>
  <c r="BB103" i="7"/>
  <c r="BB102" i="7"/>
  <c r="BB33" i="7"/>
  <c r="BB44" i="7"/>
  <c r="BB100" i="7"/>
  <c r="BB47" i="7"/>
  <c r="BB59" i="7"/>
  <c r="BB25" i="7"/>
  <c r="BB81" i="7"/>
  <c r="BB63" i="7"/>
  <c r="BM8" i="7"/>
  <c r="BM17" i="7"/>
  <c r="BM21" i="7"/>
  <c r="BM24" i="7"/>
  <c r="BM20" i="7"/>
  <c r="BM4" i="7"/>
  <c r="BM12" i="7"/>
  <c r="BM16" i="7"/>
  <c r="BM109" i="7"/>
  <c r="BM13" i="7"/>
  <c r="BM5" i="7"/>
  <c r="BM69" i="7"/>
  <c r="BM29" i="7"/>
  <c r="BM85" i="7"/>
  <c r="BM45" i="7"/>
  <c r="BM53" i="7"/>
  <c r="BM37" i="7"/>
  <c r="BM77" i="7"/>
  <c r="BM93" i="7"/>
  <c r="BM61" i="7"/>
  <c r="BM6" i="7"/>
  <c r="BM18" i="7"/>
  <c r="BM42" i="7"/>
  <c r="BM106" i="7"/>
  <c r="BM66" i="7"/>
  <c r="BM117" i="7"/>
  <c r="BM101" i="7"/>
  <c r="BM26" i="7"/>
  <c r="BM114" i="7"/>
  <c r="BM74" i="7"/>
  <c r="BM22" i="7"/>
  <c r="BM90" i="7"/>
  <c r="BM34" i="7"/>
  <c r="BM50" i="7"/>
  <c r="BM98" i="7"/>
  <c r="BM9" i="7"/>
  <c r="BM58" i="7"/>
  <c r="BM14" i="7"/>
  <c r="BM7" i="7"/>
  <c r="BM10" i="7"/>
  <c r="BM11" i="7"/>
  <c r="BM15" i="7"/>
  <c r="BM82" i="7"/>
  <c r="BM19" i="7"/>
  <c r="BM48" i="7"/>
  <c r="BM40" i="7"/>
  <c r="BM62" i="7"/>
  <c r="BM59" i="7"/>
  <c r="BM67" i="7"/>
  <c r="BM30" i="7"/>
  <c r="BM35" i="7"/>
  <c r="BM54" i="7"/>
  <c r="BM38" i="7"/>
  <c r="BM78" i="7"/>
  <c r="BM72" i="7"/>
  <c r="BM56" i="7"/>
  <c r="BM96" i="7"/>
  <c r="BM46" i="7"/>
  <c r="BM86" i="7"/>
  <c r="BM64" i="7"/>
  <c r="BM104" i="7"/>
  <c r="BM107" i="7"/>
  <c r="BM94" i="7"/>
  <c r="BM43" i="7"/>
  <c r="BM51" i="7"/>
  <c r="BM89" i="7"/>
  <c r="BM83" i="7"/>
  <c r="BM99" i="7"/>
  <c r="BM73" i="7"/>
  <c r="BM91" i="7"/>
  <c r="BM118" i="7"/>
  <c r="BM57" i="7"/>
  <c r="BM97" i="7"/>
  <c r="BM108" i="7"/>
  <c r="BM41" i="7"/>
  <c r="BM68" i="7"/>
  <c r="BM70" i="7"/>
  <c r="BM23" i="7"/>
  <c r="BM33" i="7"/>
  <c r="BM65" i="7"/>
  <c r="BM28" i="7"/>
  <c r="BM25" i="7"/>
  <c r="BM32" i="7"/>
  <c r="BM75" i="7"/>
  <c r="BM36" i="7"/>
  <c r="BM100" i="7"/>
  <c r="BM49" i="7"/>
  <c r="BM60" i="7"/>
  <c r="BM31" i="7"/>
  <c r="BM84" i="7"/>
  <c r="BM116" i="7"/>
  <c r="BM47" i="7"/>
  <c r="BM88" i="7"/>
  <c r="BM112" i="7"/>
  <c r="BM55" i="7"/>
  <c r="BM79" i="7"/>
  <c r="BM110" i="7"/>
  <c r="BM105" i="7"/>
  <c r="BM52" i="7"/>
  <c r="BM111" i="7"/>
  <c r="BM76" i="7"/>
  <c r="BM80" i="7"/>
  <c r="BM92" i="7"/>
  <c r="BM39" i="7"/>
  <c r="BM71" i="7"/>
  <c r="BM115" i="7"/>
  <c r="BM102" i="7"/>
  <c r="BM87" i="7"/>
  <c r="BM27" i="7"/>
  <c r="BM103" i="7"/>
  <c r="BM81" i="7"/>
  <c r="BM113" i="7"/>
  <c r="BM44" i="7"/>
  <c r="BM63" i="7"/>
  <c r="BM95" i="7"/>
  <c r="AH20" i="7"/>
  <c r="AH4" i="7"/>
  <c r="AH12" i="7"/>
  <c r="AH16" i="7"/>
  <c r="AH37" i="7"/>
  <c r="AH8" i="7"/>
  <c r="AH24" i="7"/>
  <c r="AH53" i="7"/>
  <c r="AH77" i="7"/>
  <c r="AH93" i="7"/>
  <c r="AH17" i="7"/>
  <c r="AH101" i="7"/>
  <c r="AH29" i="7"/>
  <c r="AH117" i="7"/>
  <c r="AH9" i="7"/>
  <c r="AH61" i="7"/>
  <c r="AH45" i="7"/>
  <c r="AH109" i="7"/>
  <c r="AH85" i="7"/>
  <c r="AH69" i="7"/>
  <c r="AH22" i="7"/>
  <c r="AH26" i="7"/>
  <c r="AH114" i="7"/>
  <c r="AH74" i="7"/>
  <c r="AH13" i="7"/>
  <c r="AH34" i="7"/>
  <c r="AH50" i="7"/>
  <c r="AH98" i="7"/>
  <c r="AH21" i="7"/>
  <c r="AH58" i="7"/>
  <c r="AH82" i="7"/>
  <c r="AH18" i="7"/>
  <c r="AH66" i="7"/>
  <c r="AH10" i="7"/>
  <c r="AH5" i="7"/>
  <c r="AH19" i="7"/>
  <c r="AH42" i="7"/>
  <c r="AH14" i="7"/>
  <c r="AH106" i="7"/>
  <c r="AH7" i="7"/>
  <c r="AH90" i="7"/>
  <c r="AH6" i="7"/>
  <c r="AH104" i="7"/>
  <c r="AH35" i="7"/>
  <c r="AH54" i="7"/>
  <c r="AH88" i="7"/>
  <c r="AH59" i="7"/>
  <c r="AH11" i="7"/>
  <c r="AH110" i="7"/>
  <c r="AH70" i="7"/>
  <c r="AH32" i="7"/>
  <c r="AH75" i="7"/>
  <c r="AH94" i="7"/>
  <c r="AH118" i="7"/>
  <c r="AH25" i="7"/>
  <c r="AH15" i="7"/>
  <c r="AH48" i="7"/>
  <c r="AH64" i="7"/>
  <c r="AH112" i="7"/>
  <c r="AH115" i="7"/>
  <c r="AH102" i="7"/>
  <c r="AH56" i="7"/>
  <c r="AH43" i="7"/>
  <c r="AH67" i="7"/>
  <c r="AH99" i="7"/>
  <c r="AH46" i="7"/>
  <c r="AH33" i="7"/>
  <c r="AH89" i="7"/>
  <c r="AH28" i="7"/>
  <c r="AH91" i="7"/>
  <c r="AH38" i="7"/>
  <c r="AH41" i="7"/>
  <c r="AH36" i="7"/>
  <c r="AH100" i="7"/>
  <c r="AH80" i="7"/>
  <c r="AH51" i="7"/>
  <c r="AH113" i="7"/>
  <c r="AH72" i="7"/>
  <c r="AH62" i="7"/>
  <c r="AH86" i="7"/>
  <c r="AH44" i="7"/>
  <c r="AH60" i="7"/>
  <c r="AH116" i="7"/>
  <c r="AH31" i="7"/>
  <c r="AH83" i="7"/>
  <c r="AH30" i="7"/>
  <c r="AH57" i="7"/>
  <c r="AH84" i="7"/>
  <c r="AH47" i="7"/>
  <c r="AH40" i="7"/>
  <c r="AH73" i="7"/>
  <c r="AH52" i="7"/>
  <c r="AH92" i="7"/>
  <c r="AH96" i="7"/>
  <c r="AH27" i="7"/>
  <c r="AH65" i="7"/>
  <c r="AH76" i="7"/>
  <c r="AH105" i="7"/>
  <c r="AH71" i="7"/>
  <c r="AH103" i="7"/>
  <c r="AH68" i="7"/>
  <c r="AH108" i="7"/>
  <c r="AH39" i="7"/>
  <c r="AH87" i="7"/>
  <c r="AH107" i="7"/>
  <c r="AH78" i="7"/>
  <c r="AH81" i="7"/>
  <c r="AH63" i="7"/>
  <c r="AH23" i="7"/>
  <c r="AH111" i="7"/>
  <c r="AH49" i="7"/>
  <c r="AH55" i="7"/>
  <c r="AH79" i="7"/>
  <c r="AH95" i="7"/>
  <c r="AH97" i="7"/>
  <c r="BR35" i="7"/>
  <c r="BR4" i="7"/>
  <c r="BR24" i="7"/>
  <c r="BR16" i="7"/>
  <c r="BR8" i="7"/>
  <c r="BR85" i="7"/>
  <c r="BR109" i="7"/>
  <c r="BR77" i="7"/>
  <c r="BR21" i="7"/>
  <c r="BR117" i="7"/>
  <c r="BR29" i="7"/>
  <c r="BR53" i="7"/>
  <c r="BR93" i="7"/>
  <c r="BR17" i="7"/>
  <c r="BR9" i="7"/>
  <c r="BR37" i="7"/>
  <c r="BR45" i="7"/>
  <c r="BR61" i="7"/>
  <c r="BR22" i="7"/>
  <c r="BR114" i="7"/>
  <c r="BR19" i="7"/>
  <c r="BR34" i="7"/>
  <c r="BR74" i="7"/>
  <c r="BR6" i="7"/>
  <c r="BR58" i="7"/>
  <c r="BR50" i="7"/>
  <c r="BR82" i="7"/>
  <c r="BR101" i="7"/>
  <c r="BR42" i="7"/>
  <c r="BR98" i="7"/>
  <c r="BR5" i="7"/>
  <c r="BR69" i="7"/>
  <c r="BR18" i="7"/>
  <c r="BR66" i="7"/>
  <c r="BR10" i="7"/>
  <c r="BR11" i="7"/>
  <c r="BR106" i="7"/>
  <c r="BR90" i="7"/>
  <c r="BR20" i="7"/>
  <c r="BR13" i="7"/>
  <c r="BR14" i="7"/>
  <c r="BR7" i="7"/>
  <c r="BR26" i="7"/>
  <c r="BR27" i="7"/>
  <c r="BR40" i="7"/>
  <c r="BR104" i="7"/>
  <c r="BR102" i="7"/>
  <c r="BR59" i="7"/>
  <c r="BR48" i="7"/>
  <c r="BR70" i="7"/>
  <c r="BR32" i="7"/>
  <c r="BR72" i="7"/>
  <c r="BR43" i="7"/>
  <c r="BR75" i="7"/>
  <c r="BR88" i="7"/>
  <c r="BR112" i="7"/>
  <c r="BR83" i="7"/>
  <c r="BR115" i="7"/>
  <c r="BR15" i="7"/>
  <c r="BR99" i="7"/>
  <c r="BR86" i="7"/>
  <c r="BR100" i="7"/>
  <c r="BR91" i="7"/>
  <c r="BR46" i="7"/>
  <c r="BR49" i="7"/>
  <c r="BR67" i="7"/>
  <c r="BR38" i="7"/>
  <c r="BR73" i="7"/>
  <c r="BR78" i="7"/>
  <c r="BR89" i="7"/>
  <c r="BR52" i="7"/>
  <c r="BR116" i="7"/>
  <c r="BR113" i="7"/>
  <c r="BR57" i="7"/>
  <c r="BR44" i="7"/>
  <c r="BR60" i="7"/>
  <c r="BR31" i="7"/>
  <c r="BR56" i="7"/>
  <c r="BR51" i="7"/>
  <c r="BR30" i="7"/>
  <c r="BR62" i="7"/>
  <c r="BR12" i="7"/>
  <c r="BR65" i="7"/>
  <c r="BR28" i="7"/>
  <c r="BR80" i="7"/>
  <c r="BR25" i="7"/>
  <c r="BR64" i="7"/>
  <c r="BR110" i="7"/>
  <c r="BR36" i="7"/>
  <c r="BR76" i="7"/>
  <c r="BR23" i="7"/>
  <c r="BR84" i="7"/>
  <c r="BR108" i="7"/>
  <c r="BR54" i="7"/>
  <c r="BR94" i="7"/>
  <c r="BR33" i="7"/>
  <c r="BR95" i="7"/>
  <c r="BR107" i="7"/>
  <c r="BR79" i="7"/>
  <c r="BR96" i="7"/>
  <c r="BR39" i="7"/>
  <c r="BR111" i="7"/>
  <c r="BR118" i="7"/>
  <c r="BR105" i="7"/>
  <c r="BR68" i="7"/>
  <c r="BR97" i="7"/>
  <c r="BR71" i="7"/>
  <c r="BR41" i="7"/>
  <c r="BR92" i="7"/>
  <c r="BR47" i="7"/>
  <c r="BR103" i="7"/>
  <c r="BR55" i="7"/>
  <c r="BR87" i="7"/>
  <c r="BR81" i="7"/>
  <c r="BR63" i="7"/>
  <c r="AJ4" i="7"/>
  <c r="AJ24" i="7"/>
  <c r="AJ16" i="7"/>
  <c r="AJ8" i="7"/>
  <c r="AJ69" i="7"/>
  <c r="AJ85" i="7"/>
  <c r="AJ53" i="7"/>
  <c r="AJ77" i="7"/>
  <c r="AJ101" i="7"/>
  <c r="AJ45" i="7"/>
  <c r="AJ29" i="7"/>
  <c r="AJ109" i="7"/>
  <c r="AJ17" i="7"/>
  <c r="AJ93" i="7"/>
  <c r="AJ9" i="7"/>
  <c r="AJ37" i="7"/>
  <c r="AJ21" i="7"/>
  <c r="AJ14" i="7"/>
  <c r="AJ42" i="7"/>
  <c r="AJ117" i="7"/>
  <c r="AJ10" i="7"/>
  <c r="AJ114" i="7"/>
  <c r="AJ34" i="7"/>
  <c r="AJ58" i="7"/>
  <c r="AJ74" i="7"/>
  <c r="AJ61" i="7"/>
  <c r="AJ90" i="7"/>
  <c r="AJ20" i="7"/>
  <c r="AJ22" i="7"/>
  <c r="AJ98" i="7"/>
  <c r="AJ18" i="7"/>
  <c r="AJ66" i="7"/>
  <c r="AJ26" i="7"/>
  <c r="AJ50" i="7"/>
  <c r="AJ12" i="7"/>
  <c r="AJ6" i="7"/>
  <c r="AJ106" i="7"/>
  <c r="AJ13" i="7"/>
  <c r="AJ11" i="7"/>
  <c r="AJ15" i="7"/>
  <c r="AJ82" i="7"/>
  <c r="AJ5" i="7"/>
  <c r="AJ80" i="7"/>
  <c r="AJ72" i="7"/>
  <c r="AJ27" i="7"/>
  <c r="AJ51" i="7"/>
  <c r="AJ23" i="7"/>
  <c r="AJ35" i="7"/>
  <c r="AJ43" i="7"/>
  <c r="AJ54" i="7"/>
  <c r="AJ19" i="7"/>
  <c r="AJ56" i="7"/>
  <c r="AJ96" i="7"/>
  <c r="AJ99" i="7"/>
  <c r="AJ64" i="7"/>
  <c r="AJ83" i="7"/>
  <c r="AJ70" i="7"/>
  <c r="AJ7" i="7"/>
  <c r="AJ32" i="7"/>
  <c r="AJ88" i="7"/>
  <c r="AJ75" i="7"/>
  <c r="AJ118" i="7"/>
  <c r="AJ40" i="7"/>
  <c r="AJ91" i="7"/>
  <c r="AJ112" i="7"/>
  <c r="AJ115" i="7"/>
  <c r="AJ30" i="7"/>
  <c r="AJ97" i="7"/>
  <c r="AJ108" i="7"/>
  <c r="AJ36" i="7"/>
  <c r="AJ104" i="7"/>
  <c r="AJ33" i="7"/>
  <c r="AJ94" i="7"/>
  <c r="AJ110" i="7"/>
  <c r="AJ49" i="7"/>
  <c r="AJ73" i="7"/>
  <c r="AJ48" i="7"/>
  <c r="AJ59" i="7"/>
  <c r="AJ89" i="7"/>
  <c r="AJ52" i="7"/>
  <c r="AJ100" i="7"/>
  <c r="AJ107" i="7"/>
  <c r="AJ86" i="7"/>
  <c r="AJ113" i="7"/>
  <c r="AJ78" i="7"/>
  <c r="AJ102" i="7"/>
  <c r="AJ28" i="7"/>
  <c r="AJ25" i="7"/>
  <c r="AJ60" i="7"/>
  <c r="AJ31" i="7"/>
  <c r="AJ46" i="7"/>
  <c r="AJ92" i="7"/>
  <c r="AJ67" i="7"/>
  <c r="AJ38" i="7"/>
  <c r="AJ105" i="7"/>
  <c r="AJ39" i="7"/>
  <c r="AJ62" i="7"/>
  <c r="AJ63" i="7"/>
  <c r="AJ65" i="7"/>
  <c r="AJ81" i="7"/>
  <c r="AJ116" i="7"/>
  <c r="AJ111" i="7"/>
  <c r="AJ41" i="7"/>
  <c r="AJ79" i="7"/>
  <c r="AJ47" i="7"/>
  <c r="AJ76" i="7"/>
  <c r="AJ84" i="7"/>
  <c r="AJ55" i="7"/>
  <c r="AJ71" i="7"/>
  <c r="AJ103" i="7"/>
  <c r="AJ95" i="7"/>
  <c r="AJ68" i="7"/>
  <c r="AJ87" i="7"/>
  <c r="AJ44" i="7"/>
  <c r="AJ57" i="7"/>
  <c r="M24" i="7"/>
  <c r="M16" i="7"/>
  <c r="M20" i="7"/>
  <c r="M8" i="7"/>
  <c r="M4" i="7"/>
  <c r="M12" i="7"/>
  <c r="M5" i="7"/>
  <c r="M13" i="7"/>
  <c r="M21" i="7"/>
  <c r="M69" i="7"/>
  <c r="M29" i="7"/>
  <c r="M85" i="7"/>
  <c r="M37" i="7"/>
  <c r="M77" i="7"/>
  <c r="M93" i="7"/>
  <c r="M17" i="7"/>
  <c r="M45" i="7"/>
  <c r="M101" i="7"/>
  <c r="M109" i="7"/>
  <c r="M61" i="7"/>
  <c r="M74" i="7"/>
  <c r="M98" i="7"/>
  <c r="M106" i="7"/>
  <c r="M6" i="7"/>
  <c r="M10" i="7"/>
  <c r="M50" i="7"/>
  <c r="M82" i="7"/>
  <c r="M90" i="7"/>
  <c r="M114" i="7"/>
  <c r="M42" i="7"/>
  <c r="M53" i="7"/>
  <c r="M34" i="7"/>
  <c r="M58" i="7"/>
  <c r="M9" i="7"/>
  <c r="M14" i="7"/>
  <c r="M18" i="7"/>
  <c r="M22" i="7"/>
  <c r="M66" i="7"/>
  <c r="M7" i="7"/>
  <c r="M26" i="7"/>
  <c r="M11" i="7"/>
  <c r="M117" i="7"/>
  <c r="M15" i="7"/>
  <c r="M104" i="7"/>
  <c r="M46" i="7"/>
  <c r="M96" i="7"/>
  <c r="M78" i="7"/>
  <c r="M40" i="7"/>
  <c r="M43" i="7"/>
  <c r="M91" i="7"/>
  <c r="M94" i="7"/>
  <c r="M83" i="7"/>
  <c r="M99" i="7"/>
  <c r="M72" i="7"/>
  <c r="M35" i="7"/>
  <c r="M51" i="7"/>
  <c r="M88" i="7"/>
  <c r="M75" i="7"/>
  <c r="M30" i="7"/>
  <c r="M70" i="7"/>
  <c r="M112" i="7"/>
  <c r="M19" i="7"/>
  <c r="M32" i="7"/>
  <c r="M67" i="7"/>
  <c r="M110" i="7"/>
  <c r="M118" i="7"/>
  <c r="M38" i="7"/>
  <c r="M54" i="7"/>
  <c r="M102" i="7"/>
  <c r="M25" i="7"/>
  <c r="M60" i="7"/>
  <c r="M108" i="7"/>
  <c r="M73" i="7"/>
  <c r="M68" i="7"/>
  <c r="M84" i="7"/>
  <c r="M48" i="7"/>
  <c r="M33" i="7"/>
  <c r="M97" i="7"/>
  <c r="M86" i="7"/>
  <c r="M39" i="7"/>
  <c r="M80" i="7"/>
  <c r="M41" i="7"/>
  <c r="M100" i="7"/>
  <c r="M65" i="7"/>
  <c r="M89" i="7"/>
  <c r="M113" i="7"/>
  <c r="M28" i="7"/>
  <c r="M64" i="7"/>
  <c r="M56" i="7"/>
  <c r="M36" i="7"/>
  <c r="M44" i="7"/>
  <c r="M52" i="7"/>
  <c r="M27" i="7"/>
  <c r="M115" i="7"/>
  <c r="M62" i="7"/>
  <c r="M92" i="7"/>
  <c r="M76" i="7"/>
  <c r="M57" i="7"/>
  <c r="M81" i="7"/>
  <c r="M59" i="7"/>
  <c r="M47" i="7"/>
  <c r="M71" i="7"/>
  <c r="M87" i="7"/>
  <c r="M111" i="7"/>
  <c r="M116" i="7"/>
  <c r="M49" i="7"/>
  <c r="M63" i="7"/>
  <c r="M103" i="7"/>
  <c r="M107" i="7"/>
  <c r="M105" i="7"/>
  <c r="M31" i="7"/>
  <c r="M23" i="7"/>
  <c r="M55" i="7"/>
  <c r="M79" i="7"/>
  <c r="M95" i="7"/>
  <c r="DB24" i="7"/>
  <c r="DB20" i="7"/>
  <c r="DB16" i="7"/>
  <c r="DB12" i="7"/>
  <c r="DB8" i="7"/>
  <c r="DB69" i="7"/>
  <c r="DB45" i="7"/>
  <c r="DB4" i="7"/>
  <c r="DB93" i="7"/>
  <c r="DB53" i="7"/>
  <c r="DB29" i="7"/>
  <c r="DB37" i="7"/>
  <c r="DB21" i="7"/>
  <c r="DB101" i="7"/>
  <c r="DB61" i="7"/>
  <c r="DB5" i="7"/>
  <c r="DB13" i="7"/>
  <c r="DB77" i="7"/>
  <c r="DB85" i="7"/>
  <c r="DB74" i="7"/>
  <c r="DB6" i="7"/>
  <c r="DB117" i="7"/>
  <c r="DB26" i="7"/>
  <c r="DB109" i="7"/>
  <c r="DB98" i="7"/>
  <c r="DB42" i="7"/>
  <c r="DB34" i="7"/>
  <c r="DB58" i="7"/>
  <c r="DB106" i="7"/>
  <c r="DB90" i="7"/>
  <c r="DB66" i="7"/>
  <c r="DB9" i="7"/>
  <c r="DB14" i="7"/>
  <c r="DB114" i="7"/>
  <c r="DB22" i="7"/>
  <c r="DB18" i="7"/>
  <c r="DB82" i="7"/>
  <c r="DB17" i="7"/>
  <c r="DB7" i="7"/>
  <c r="DB50" i="7"/>
  <c r="DB15" i="7"/>
  <c r="DB104" i="7"/>
  <c r="DB102" i="7"/>
  <c r="DB19" i="7"/>
  <c r="DB25" i="7"/>
  <c r="DB59" i="7"/>
  <c r="DB48" i="7"/>
  <c r="DB107" i="7"/>
  <c r="DB94" i="7"/>
  <c r="DB27" i="7"/>
  <c r="DB72" i="7"/>
  <c r="DB35" i="7"/>
  <c r="DB75" i="7"/>
  <c r="DB46" i="7"/>
  <c r="DB88" i="7"/>
  <c r="DB112" i="7"/>
  <c r="DB86" i="7"/>
  <c r="DB11" i="7"/>
  <c r="DB40" i="7"/>
  <c r="DB99" i="7"/>
  <c r="DB10" i="7"/>
  <c r="DB78" i="7"/>
  <c r="DB23" i="7"/>
  <c r="DB68" i="7"/>
  <c r="DB96" i="7"/>
  <c r="DB38" i="7"/>
  <c r="DB70" i="7"/>
  <c r="DB73" i="7"/>
  <c r="DB89" i="7"/>
  <c r="DB67" i="7"/>
  <c r="DB113" i="7"/>
  <c r="DB92" i="7"/>
  <c r="DB115" i="7"/>
  <c r="DB62" i="7"/>
  <c r="DB52" i="7"/>
  <c r="DB39" i="7"/>
  <c r="DB30" i="7"/>
  <c r="DB110" i="7"/>
  <c r="DB100" i="7"/>
  <c r="DB65" i="7"/>
  <c r="DB28" i="7"/>
  <c r="DB32" i="7"/>
  <c r="DB56" i="7"/>
  <c r="DB49" i="7"/>
  <c r="DB51" i="7"/>
  <c r="DB83" i="7"/>
  <c r="DB36" i="7"/>
  <c r="DB116" i="7"/>
  <c r="DB84" i="7"/>
  <c r="DB80" i="7"/>
  <c r="DB41" i="7"/>
  <c r="DB57" i="7"/>
  <c r="DB118" i="7"/>
  <c r="DB79" i="7"/>
  <c r="DB76" i="7"/>
  <c r="DB31" i="7"/>
  <c r="DB71" i="7"/>
  <c r="DB87" i="7"/>
  <c r="DB33" i="7"/>
  <c r="DB81" i="7"/>
  <c r="DB111" i="7"/>
  <c r="DB54" i="7"/>
  <c r="DB60" i="7"/>
  <c r="DB44" i="7"/>
  <c r="DB108" i="7"/>
  <c r="DB55" i="7"/>
  <c r="DB95" i="7"/>
  <c r="DB63" i="7"/>
  <c r="DB103" i="7"/>
  <c r="DB43" i="7"/>
  <c r="DB91" i="7"/>
  <c r="DB64" i="7"/>
  <c r="DB47" i="7"/>
  <c r="DB105" i="7"/>
  <c r="DB97" i="7"/>
  <c r="R20" i="7"/>
  <c r="R4" i="7"/>
  <c r="R12" i="7"/>
  <c r="R16" i="7"/>
  <c r="R14" i="7"/>
  <c r="R21" i="7"/>
  <c r="R8" i="7"/>
  <c r="R85" i="7"/>
  <c r="R29" i="7"/>
  <c r="R53" i="7"/>
  <c r="R77" i="7"/>
  <c r="R93" i="7"/>
  <c r="R13" i="7"/>
  <c r="R17" i="7"/>
  <c r="R45" i="7"/>
  <c r="R101" i="7"/>
  <c r="R117" i="7"/>
  <c r="R37" i="7"/>
  <c r="R61" i="7"/>
  <c r="R24" i="7"/>
  <c r="R69" i="7"/>
  <c r="R10" i="7"/>
  <c r="R22" i="7"/>
  <c r="R26" i="7"/>
  <c r="R114" i="7"/>
  <c r="R74" i="7"/>
  <c r="R90" i="7"/>
  <c r="R34" i="7"/>
  <c r="R98" i="7"/>
  <c r="R109" i="7"/>
  <c r="R58" i="7"/>
  <c r="R82" i="7"/>
  <c r="R9" i="7"/>
  <c r="R42" i="7"/>
  <c r="R106" i="7"/>
  <c r="R5" i="7"/>
  <c r="R50" i="7"/>
  <c r="R6" i="7"/>
  <c r="R19" i="7"/>
  <c r="R18" i="7"/>
  <c r="R7" i="7"/>
  <c r="R66" i="7"/>
  <c r="R64" i="7"/>
  <c r="R104" i="7"/>
  <c r="R107" i="7"/>
  <c r="R38" i="7"/>
  <c r="R11" i="7"/>
  <c r="R96" i="7"/>
  <c r="R51" i="7"/>
  <c r="R99" i="7"/>
  <c r="R110" i="7"/>
  <c r="R40" i="7"/>
  <c r="R32" i="7"/>
  <c r="R80" i="7"/>
  <c r="R75" i="7"/>
  <c r="R91" i="7"/>
  <c r="R15" i="7"/>
  <c r="R48" i="7"/>
  <c r="R112" i="7"/>
  <c r="R115" i="7"/>
  <c r="R83" i="7"/>
  <c r="R62" i="7"/>
  <c r="R43" i="7"/>
  <c r="R78" i="7"/>
  <c r="R68" i="7"/>
  <c r="R67" i="7"/>
  <c r="R118" i="7"/>
  <c r="R33" i="7"/>
  <c r="R57" i="7"/>
  <c r="R54" i="7"/>
  <c r="R70" i="7"/>
  <c r="R94" i="7"/>
  <c r="R25" i="7"/>
  <c r="R49" i="7"/>
  <c r="R102" i="7"/>
  <c r="R36" i="7"/>
  <c r="R100" i="7"/>
  <c r="R41" i="7"/>
  <c r="R81" i="7"/>
  <c r="R113" i="7"/>
  <c r="R72" i="7"/>
  <c r="R46" i="7"/>
  <c r="R86" i="7"/>
  <c r="R60" i="7"/>
  <c r="R116" i="7"/>
  <c r="R31" i="7"/>
  <c r="R30" i="7"/>
  <c r="R84" i="7"/>
  <c r="R47" i="7"/>
  <c r="R88" i="7"/>
  <c r="R105" i="7"/>
  <c r="R39" i="7"/>
  <c r="R27" i="7"/>
  <c r="R59" i="7"/>
  <c r="R76" i="7"/>
  <c r="R65" i="7"/>
  <c r="R97" i="7"/>
  <c r="R71" i="7"/>
  <c r="R35" i="7"/>
  <c r="R92" i="7"/>
  <c r="R108" i="7"/>
  <c r="R44" i="7"/>
  <c r="R56" i="7"/>
  <c r="R73" i="7"/>
  <c r="R95" i="7"/>
  <c r="R63" i="7"/>
  <c r="R87" i="7"/>
  <c r="R103" i="7"/>
  <c r="R28" i="7"/>
  <c r="R23" i="7"/>
  <c r="R89" i="7"/>
  <c r="R52" i="7"/>
  <c r="R55" i="7"/>
  <c r="R79" i="7"/>
  <c r="R111" i="7"/>
  <c r="AZ21" i="7"/>
  <c r="AZ4" i="7"/>
  <c r="AZ24" i="7"/>
  <c r="AZ16" i="7"/>
  <c r="AZ8" i="7"/>
  <c r="AZ53" i="7"/>
  <c r="AZ77" i="7"/>
  <c r="AZ101" i="7"/>
  <c r="AZ29" i="7"/>
  <c r="AZ45" i="7"/>
  <c r="AZ109" i="7"/>
  <c r="AZ17" i="7"/>
  <c r="AZ93" i="7"/>
  <c r="AZ37" i="7"/>
  <c r="AZ61" i="7"/>
  <c r="AZ69" i="7"/>
  <c r="AZ85" i="7"/>
  <c r="AZ10" i="7"/>
  <c r="AZ114" i="7"/>
  <c r="AZ34" i="7"/>
  <c r="AZ58" i="7"/>
  <c r="AZ74" i="7"/>
  <c r="AZ6" i="7"/>
  <c r="AZ90" i="7"/>
  <c r="AZ9" i="7"/>
  <c r="AZ22" i="7"/>
  <c r="AZ20" i="7"/>
  <c r="AZ98" i="7"/>
  <c r="AZ42" i="7"/>
  <c r="AZ26" i="7"/>
  <c r="AZ82" i="7"/>
  <c r="AZ106" i="7"/>
  <c r="AZ117" i="7"/>
  <c r="AZ14" i="7"/>
  <c r="AZ13" i="7"/>
  <c r="AZ19" i="7"/>
  <c r="AZ12" i="7"/>
  <c r="AZ18" i="7"/>
  <c r="AZ66" i="7"/>
  <c r="AZ50" i="7"/>
  <c r="AZ7" i="7"/>
  <c r="AZ11" i="7"/>
  <c r="AZ5" i="7"/>
  <c r="AZ48" i="7"/>
  <c r="AZ104" i="7"/>
  <c r="AZ107" i="7"/>
  <c r="AZ46" i="7"/>
  <c r="AZ88" i="7"/>
  <c r="AZ38" i="7"/>
  <c r="AZ15" i="7"/>
  <c r="AZ64" i="7"/>
  <c r="AZ96" i="7"/>
  <c r="AZ99" i="7"/>
  <c r="AZ51" i="7"/>
  <c r="AZ32" i="7"/>
  <c r="AZ56" i="7"/>
  <c r="AZ75" i="7"/>
  <c r="AZ40" i="7"/>
  <c r="AZ91" i="7"/>
  <c r="AZ94" i="7"/>
  <c r="AZ112" i="7"/>
  <c r="AZ115" i="7"/>
  <c r="AZ62" i="7"/>
  <c r="AZ110" i="7"/>
  <c r="AZ102" i="7"/>
  <c r="AZ68" i="7"/>
  <c r="AZ80" i="7"/>
  <c r="AZ86" i="7"/>
  <c r="AZ33" i="7"/>
  <c r="AZ72" i="7"/>
  <c r="AZ49" i="7"/>
  <c r="AZ23" i="7"/>
  <c r="AZ73" i="7"/>
  <c r="AZ27" i="7"/>
  <c r="AZ43" i="7"/>
  <c r="AZ59" i="7"/>
  <c r="AZ28" i="7"/>
  <c r="AZ89" i="7"/>
  <c r="AZ52" i="7"/>
  <c r="AZ100" i="7"/>
  <c r="AZ113" i="7"/>
  <c r="AZ35" i="7"/>
  <c r="AZ78" i="7"/>
  <c r="AZ25" i="7"/>
  <c r="AZ44" i="7"/>
  <c r="AZ60" i="7"/>
  <c r="AZ31" i="7"/>
  <c r="AZ118" i="7"/>
  <c r="AZ116" i="7"/>
  <c r="AZ47" i="7"/>
  <c r="AZ65" i="7"/>
  <c r="AZ67" i="7"/>
  <c r="AZ36" i="7"/>
  <c r="AZ105" i="7"/>
  <c r="AZ84" i="7"/>
  <c r="AZ39" i="7"/>
  <c r="AZ83" i="7"/>
  <c r="AZ54" i="7"/>
  <c r="AZ76" i="7"/>
  <c r="AZ41" i="7"/>
  <c r="AZ30" i="7"/>
  <c r="AZ81" i="7"/>
  <c r="AZ63" i="7"/>
  <c r="AZ55" i="7"/>
  <c r="AZ79" i="7"/>
  <c r="AZ111" i="7"/>
  <c r="AZ70" i="7"/>
  <c r="AZ103" i="7"/>
  <c r="AZ95" i="7"/>
  <c r="AZ97" i="7"/>
  <c r="AZ87" i="7"/>
  <c r="AZ92" i="7"/>
  <c r="AZ108" i="7"/>
  <c r="AZ71" i="7"/>
  <c r="AZ57" i="7"/>
  <c r="BT11" i="7"/>
  <c r="BT24" i="7"/>
  <c r="BT20" i="7"/>
  <c r="BT16" i="7"/>
  <c r="BT12" i="7"/>
  <c r="BT4" i="7"/>
  <c r="BT8" i="7"/>
  <c r="BT117" i="7"/>
  <c r="BT61" i="7"/>
  <c r="BT85" i="7"/>
  <c r="BT29" i="7"/>
  <c r="BT45" i="7"/>
  <c r="BT9" i="7"/>
  <c r="BT17" i="7"/>
  <c r="BT37" i="7"/>
  <c r="BT101" i="7"/>
  <c r="BT53" i="7"/>
  <c r="BT18" i="7"/>
  <c r="BT93" i="7"/>
  <c r="BT77" i="7"/>
  <c r="BT114" i="7"/>
  <c r="BT50" i="7"/>
  <c r="BT74" i="7"/>
  <c r="BT6" i="7"/>
  <c r="BT5" i="7"/>
  <c r="BT22" i="7"/>
  <c r="BT82" i="7"/>
  <c r="BT109" i="7"/>
  <c r="BT98" i="7"/>
  <c r="BT26" i="7"/>
  <c r="BT58" i="7"/>
  <c r="BT13" i="7"/>
  <c r="BT69" i="7"/>
  <c r="BT66" i="7"/>
  <c r="BT106" i="7"/>
  <c r="BT90" i="7"/>
  <c r="BT10" i="7"/>
  <c r="BT14" i="7"/>
  <c r="BT34" i="7"/>
  <c r="BT19" i="7"/>
  <c r="BT7" i="7"/>
  <c r="BT42" i="7"/>
  <c r="BT21" i="7"/>
  <c r="BT104" i="7"/>
  <c r="BT91" i="7"/>
  <c r="BT94" i="7"/>
  <c r="BT102" i="7"/>
  <c r="BT59" i="7"/>
  <c r="BT99" i="7"/>
  <c r="BT15" i="7"/>
  <c r="BT48" i="7"/>
  <c r="BT86" i="7"/>
  <c r="BT27" i="7"/>
  <c r="BT83" i="7"/>
  <c r="BT72" i="7"/>
  <c r="BT35" i="7"/>
  <c r="BT75" i="7"/>
  <c r="BT115" i="7"/>
  <c r="BT40" i="7"/>
  <c r="BT88" i="7"/>
  <c r="BT112" i="7"/>
  <c r="BT56" i="7"/>
  <c r="BT51" i="7"/>
  <c r="BT54" i="7"/>
  <c r="BT110" i="7"/>
  <c r="BT78" i="7"/>
  <c r="BT49" i="7"/>
  <c r="BT80" i="7"/>
  <c r="BT73" i="7"/>
  <c r="BT107" i="7"/>
  <c r="BT46" i="7"/>
  <c r="BT41" i="7"/>
  <c r="BT89" i="7"/>
  <c r="BT92" i="7"/>
  <c r="BT64" i="7"/>
  <c r="BT70" i="7"/>
  <c r="BT113" i="7"/>
  <c r="BT62" i="7"/>
  <c r="BT60" i="7"/>
  <c r="BT84" i="7"/>
  <c r="BT108" i="7"/>
  <c r="BT31" i="7"/>
  <c r="BT100" i="7"/>
  <c r="BT96" i="7"/>
  <c r="BT65" i="7"/>
  <c r="BT28" i="7"/>
  <c r="BT25" i="7"/>
  <c r="BT43" i="7"/>
  <c r="BT38" i="7"/>
  <c r="BT36" i="7"/>
  <c r="BT76" i="7"/>
  <c r="BT67" i="7"/>
  <c r="BT52" i="7"/>
  <c r="BT33" i="7"/>
  <c r="BT68" i="7"/>
  <c r="BT105" i="7"/>
  <c r="BT97" i="7"/>
  <c r="BT44" i="7"/>
  <c r="BT71" i="7"/>
  <c r="BT87" i="7"/>
  <c r="BT118" i="7"/>
  <c r="BT111" i="7"/>
  <c r="BT95" i="7"/>
  <c r="BT55" i="7"/>
  <c r="BT79" i="7"/>
  <c r="BT81" i="7"/>
  <c r="BT57" i="7"/>
  <c r="BT63" i="7"/>
  <c r="BT103" i="7"/>
  <c r="BT32" i="7"/>
  <c r="BT30" i="7"/>
  <c r="BT23" i="7"/>
  <c r="BT39" i="7"/>
  <c r="BT47" i="7"/>
  <c r="BT116" i="7"/>
  <c r="AC122" i="11"/>
  <c r="C8" i="14"/>
  <c r="H13" i="1"/>
  <c r="G13" i="1" s="1"/>
  <c r="I13" i="1" s="1"/>
  <c r="F13" i="1"/>
  <c r="H33" i="1"/>
  <c r="G33" i="1" s="1"/>
  <c r="I33" i="1" s="1"/>
  <c r="F33" i="1"/>
  <c r="C33" i="14"/>
  <c r="N4" i="7"/>
  <c r="N12" i="7"/>
  <c r="N24" i="7"/>
  <c r="N93" i="7"/>
  <c r="N17" i="7"/>
  <c r="N117" i="7"/>
  <c r="N45" i="7"/>
  <c r="N101" i="7"/>
  <c r="N61" i="7"/>
  <c r="N20" i="7"/>
  <c r="N109" i="7"/>
  <c r="N53" i="7"/>
  <c r="N5" i="7"/>
  <c r="N13" i="7"/>
  <c r="N69" i="7"/>
  <c r="N37" i="7"/>
  <c r="N77" i="7"/>
  <c r="N42" i="7"/>
  <c r="N22" i="7"/>
  <c r="N34" i="7"/>
  <c r="N98" i="7"/>
  <c r="N9" i="7"/>
  <c r="N14" i="7"/>
  <c r="N18" i="7"/>
  <c r="N66" i="7"/>
  <c r="N106" i="7"/>
  <c r="N29" i="7"/>
  <c r="N90" i="7"/>
  <c r="N21" i="7"/>
  <c r="N26" i="7"/>
  <c r="N114" i="7"/>
  <c r="N19" i="7"/>
  <c r="N82" i="7"/>
  <c r="N85" i="7"/>
  <c r="N50" i="7"/>
  <c r="N10" i="7"/>
  <c r="N6" i="7"/>
  <c r="N74" i="7"/>
  <c r="N58" i="7"/>
  <c r="N15" i="7"/>
  <c r="N7" i="7"/>
  <c r="N11" i="7"/>
  <c r="N40" i="7"/>
  <c r="N27" i="7"/>
  <c r="N16" i="7"/>
  <c r="N72" i="7"/>
  <c r="N112" i="7"/>
  <c r="N35" i="7"/>
  <c r="N32" i="7"/>
  <c r="N54" i="7"/>
  <c r="N110" i="7"/>
  <c r="N118" i="7"/>
  <c r="N91" i="7"/>
  <c r="N46" i="7"/>
  <c r="N31" i="7"/>
  <c r="N62" i="7"/>
  <c r="N39" i="7"/>
  <c r="N88" i="7"/>
  <c r="N67" i="7"/>
  <c r="N102" i="7"/>
  <c r="N8" i="7"/>
  <c r="N56" i="7"/>
  <c r="N96" i="7"/>
  <c r="N107" i="7"/>
  <c r="N100" i="7"/>
  <c r="N78" i="7"/>
  <c r="N65" i="7"/>
  <c r="N48" i="7"/>
  <c r="N30" i="7"/>
  <c r="N49" i="7"/>
  <c r="N97" i="7"/>
  <c r="N84" i="7"/>
  <c r="N80" i="7"/>
  <c r="N43" i="7"/>
  <c r="N86" i="7"/>
  <c r="N36" i="7"/>
  <c r="N70" i="7"/>
  <c r="N92" i="7"/>
  <c r="N57" i="7"/>
  <c r="N113" i="7"/>
  <c r="N64" i="7"/>
  <c r="N51" i="7"/>
  <c r="N81" i="7"/>
  <c r="N76" i="7"/>
  <c r="N41" i="7"/>
  <c r="N104" i="7"/>
  <c r="N25" i="7"/>
  <c r="N60" i="7"/>
  <c r="N108" i="7"/>
  <c r="N59" i="7"/>
  <c r="N75" i="7"/>
  <c r="N73" i="7"/>
  <c r="N105" i="7"/>
  <c r="N47" i="7"/>
  <c r="N44" i="7"/>
  <c r="N116" i="7"/>
  <c r="N63" i="7"/>
  <c r="N103" i="7"/>
  <c r="N38" i="7"/>
  <c r="N111" i="7"/>
  <c r="N55" i="7"/>
  <c r="N79" i="7"/>
  <c r="N95" i="7"/>
  <c r="N89" i="7"/>
  <c r="N83" i="7"/>
  <c r="N99" i="7"/>
  <c r="N115" i="7"/>
  <c r="N68" i="7"/>
  <c r="N23" i="7"/>
  <c r="N71" i="7"/>
  <c r="N87" i="7"/>
  <c r="N94" i="7"/>
  <c r="N33" i="7"/>
  <c r="N28" i="7"/>
  <c r="N52" i="7"/>
  <c r="AX20" i="7"/>
  <c r="AX4" i="7"/>
  <c r="AX12" i="7"/>
  <c r="AX16" i="7"/>
  <c r="AX8" i="7"/>
  <c r="AX24" i="7"/>
  <c r="AX53" i="7"/>
  <c r="AX77" i="7"/>
  <c r="AX93" i="7"/>
  <c r="AX17" i="7"/>
  <c r="AX21" i="7"/>
  <c r="AX101" i="7"/>
  <c r="AX117" i="7"/>
  <c r="AX9" i="7"/>
  <c r="AX61" i="7"/>
  <c r="AX37" i="7"/>
  <c r="AX109" i="7"/>
  <c r="AX45" i="7"/>
  <c r="AX74" i="7"/>
  <c r="AX90" i="7"/>
  <c r="AX50" i="7"/>
  <c r="AX98" i="7"/>
  <c r="AX85" i="7"/>
  <c r="AX58" i="7"/>
  <c r="AX82" i="7"/>
  <c r="AX18" i="7"/>
  <c r="AX42" i="7"/>
  <c r="AX106" i="7"/>
  <c r="AX69" i="7"/>
  <c r="AX22" i="7"/>
  <c r="AX26" i="7"/>
  <c r="AX114" i="7"/>
  <c r="AX19" i="7"/>
  <c r="AX10" i="7"/>
  <c r="AX5" i="7"/>
  <c r="AX29" i="7"/>
  <c r="AX34" i="7"/>
  <c r="AX13" i="7"/>
  <c r="AX14" i="7"/>
  <c r="AX7" i="7"/>
  <c r="AX6" i="7"/>
  <c r="AX66" i="7"/>
  <c r="AX56" i="7"/>
  <c r="AX38" i="7"/>
  <c r="AX78" i="7"/>
  <c r="AX11" i="7"/>
  <c r="AX43" i="7"/>
  <c r="AX70" i="7"/>
  <c r="AX40" i="7"/>
  <c r="AX91" i="7"/>
  <c r="AX15" i="7"/>
  <c r="AX48" i="7"/>
  <c r="AX112" i="7"/>
  <c r="AX83" i="7"/>
  <c r="AX62" i="7"/>
  <c r="AX80" i="7"/>
  <c r="AX51" i="7"/>
  <c r="AX67" i="7"/>
  <c r="AX30" i="7"/>
  <c r="AX86" i="7"/>
  <c r="AX118" i="7"/>
  <c r="AX81" i="7"/>
  <c r="AX110" i="7"/>
  <c r="AX54" i="7"/>
  <c r="AX94" i="7"/>
  <c r="AX25" i="7"/>
  <c r="AX36" i="7"/>
  <c r="AX100" i="7"/>
  <c r="AX72" i="7"/>
  <c r="AX102" i="7"/>
  <c r="AX113" i="7"/>
  <c r="AX73" i="7"/>
  <c r="AX60" i="7"/>
  <c r="AX116" i="7"/>
  <c r="AX31" i="7"/>
  <c r="AX64" i="7"/>
  <c r="AX84" i="7"/>
  <c r="AX47" i="7"/>
  <c r="AX32" i="7"/>
  <c r="AX88" i="7"/>
  <c r="AX104" i="7"/>
  <c r="AX75" i="7"/>
  <c r="AX65" i="7"/>
  <c r="AX92" i="7"/>
  <c r="AX96" i="7"/>
  <c r="AX89" i="7"/>
  <c r="AX105" i="7"/>
  <c r="AX39" i="7"/>
  <c r="AX27" i="7"/>
  <c r="AX59" i="7"/>
  <c r="AX115" i="7"/>
  <c r="AX46" i="7"/>
  <c r="AX41" i="7"/>
  <c r="AX49" i="7"/>
  <c r="AX23" i="7"/>
  <c r="AX35" i="7"/>
  <c r="AX107" i="7"/>
  <c r="AX95" i="7"/>
  <c r="AX44" i="7"/>
  <c r="AX68" i="7"/>
  <c r="AX108" i="7"/>
  <c r="AX87" i="7"/>
  <c r="AX111" i="7"/>
  <c r="AX63" i="7"/>
  <c r="AX57" i="7"/>
  <c r="AX99" i="7"/>
  <c r="AX28" i="7"/>
  <c r="AX97" i="7"/>
  <c r="AX33" i="7"/>
  <c r="AX52" i="7"/>
  <c r="AX55" i="7"/>
  <c r="AX79" i="7"/>
  <c r="AX103" i="7"/>
  <c r="AX76" i="7"/>
  <c r="AX71" i="7"/>
  <c r="BP4" i="7"/>
  <c r="BP24" i="7"/>
  <c r="BP16" i="7"/>
  <c r="BP8" i="7"/>
  <c r="BP5" i="7"/>
  <c r="BP77" i="7"/>
  <c r="BP101" i="7"/>
  <c r="BP21" i="7"/>
  <c r="BP53" i="7"/>
  <c r="BP29" i="7"/>
  <c r="BP109" i="7"/>
  <c r="BP17" i="7"/>
  <c r="BP93" i="7"/>
  <c r="BP117" i="7"/>
  <c r="BP9" i="7"/>
  <c r="BP37" i="7"/>
  <c r="BP61" i="7"/>
  <c r="BP42" i="7"/>
  <c r="BP114" i="7"/>
  <c r="BP34" i="7"/>
  <c r="BP58" i="7"/>
  <c r="BP74" i="7"/>
  <c r="BP6" i="7"/>
  <c r="BP82" i="7"/>
  <c r="BP85" i="7"/>
  <c r="BP45" i="7"/>
  <c r="BP22" i="7"/>
  <c r="BP50" i="7"/>
  <c r="BP98" i="7"/>
  <c r="BP18" i="7"/>
  <c r="BP69" i="7"/>
  <c r="BP66" i="7"/>
  <c r="BP10" i="7"/>
  <c r="BP14" i="7"/>
  <c r="BP26" i="7"/>
  <c r="BP19" i="7"/>
  <c r="BP106" i="7"/>
  <c r="BP90" i="7"/>
  <c r="BP7" i="7"/>
  <c r="BP20" i="7"/>
  <c r="BP13" i="7"/>
  <c r="BP11" i="7"/>
  <c r="BP104" i="7"/>
  <c r="BP12" i="7"/>
  <c r="BP35" i="7"/>
  <c r="BP54" i="7"/>
  <c r="BP64" i="7"/>
  <c r="BP43" i="7"/>
  <c r="BP59" i="7"/>
  <c r="BP15" i="7"/>
  <c r="BP51" i="7"/>
  <c r="BP83" i="7"/>
  <c r="BP70" i="7"/>
  <c r="BP32" i="7"/>
  <c r="BP75" i="7"/>
  <c r="BP110" i="7"/>
  <c r="BP118" i="7"/>
  <c r="BP25" i="7"/>
  <c r="BP80" i="7"/>
  <c r="BP112" i="7"/>
  <c r="BP115" i="7"/>
  <c r="BP40" i="7"/>
  <c r="BP48" i="7"/>
  <c r="BP33" i="7"/>
  <c r="BP72" i="7"/>
  <c r="BP102" i="7"/>
  <c r="BP49" i="7"/>
  <c r="BP23" i="7"/>
  <c r="BP73" i="7"/>
  <c r="BP28" i="7"/>
  <c r="BP96" i="7"/>
  <c r="BP27" i="7"/>
  <c r="BP89" i="7"/>
  <c r="BP52" i="7"/>
  <c r="BP100" i="7"/>
  <c r="BP113" i="7"/>
  <c r="BP107" i="7"/>
  <c r="BP78" i="7"/>
  <c r="BP41" i="7"/>
  <c r="BP60" i="7"/>
  <c r="BP31" i="7"/>
  <c r="BP36" i="7"/>
  <c r="BP47" i="7"/>
  <c r="BP56" i="7"/>
  <c r="BP65" i="7"/>
  <c r="BP116" i="7"/>
  <c r="BP99" i="7"/>
  <c r="BP92" i="7"/>
  <c r="BP38" i="7"/>
  <c r="BP44" i="7"/>
  <c r="BP76" i="7"/>
  <c r="BP88" i="7"/>
  <c r="BP62" i="7"/>
  <c r="BP94" i="7"/>
  <c r="BP30" i="7"/>
  <c r="BP81" i="7"/>
  <c r="BP55" i="7"/>
  <c r="BP91" i="7"/>
  <c r="BP79" i="7"/>
  <c r="BP111" i="7"/>
  <c r="BP86" i="7"/>
  <c r="BP63" i="7"/>
  <c r="BP84" i="7"/>
  <c r="BP67" i="7"/>
  <c r="BP71" i="7"/>
  <c r="BP103" i="7"/>
  <c r="BP95" i="7"/>
  <c r="BP97" i="7"/>
  <c r="BP105" i="7"/>
  <c r="BP39" i="7"/>
  <c r="BP87" i="7"/>
  <c r="BP46" i="7"/>
  <c r="BP68" i="7"/>
  <c r="BP108" i="7"/>
  <c r="BP57" i="7"/>
  <c r="CH27" i="7"/>
  <c r="CH4" i="7"/>
  <c r="CH24" i="7"/>
  <c r="CH16" i="7"/>
  <c r="CH8" i="7"/>
  <c r="CH12" i="7"/>
  <c r="CH77" i="7"/>
  <c r="CH21" i="7"/>
  <c r="CH29" i="7"/>
  <c r="CH53" i="7"/>
  <c r="CH85" i="7"/>
  <c r="CH117" i="7"/>
  <c r="CH17" i="7"/>
  <c r="CH9" i="7"/>
  <c r="CH37" i="7"/>
  <c r="CH61" i="7"/>
  <c r="CH45" i="7"/>
  <c r="CH101" i="7"/>
  <c r="CH93" i="7"/>
  <c r="CH34" i="7"/>
  <c r="CH74" i="7"/>
  <c r="CH6" i="7"/>
  <c r="CH82" i="7"/>
  <c r="CH90" i="7"/>
  <c r="CH98" i="7"/>
  <c r="CH5" i="7"/>
  <c r="CH69" i="7"/>
  <c r="CH109" i="7"/>
  <c r="CH22" i="7"/>
  <c r="CH18" i="7"/>
  <c r="CH58" i="7"/>
  <c r="CH13" i="7"/>
  <c r="CH26" i="7"/>
  <c r="CH106" i="7"/>
  <c r="CH14" i="7"/>
  <c r="CH50" i="7"/>
  <c r="CH114" i="7"/>
  <c r="CH42" i="7"/>
  <c r="CH66" i="7"/>
  <c r="CH19" i="7"/>
  <c r="CH7" i="7"/>
  <c r="CH11" i="7"/>
  <c r="CH10" i="7"/>
  <c r="CH56" i="7"/>
  <c r="CH43" i="7"/>
  <c r="CH38" i="7"/>
  <c r="CH78" i="7"/>
  <c r="CH80" i="7"/>
  <c r="CH83" i="7"/>
  <c r="CH20" i="7"/>
  <c r="CH40" i="7"/>
  <c r="CH62" i="7"/>
  <c r="CH88" i="7"/>
  <c r="CH91" i="7"/>
  <c r="CH112" i="7"/>
  <c r="CH110" i="7"/>
  <c r="CH15" i="7"/>
  <c r="CH64" i="7"/>
  <c r="CH67" i="7"/>
  <c r="CH30" i="7"/>
  <c r="CH54" i="7"/>
  <c r="CH46" i="7"/>
  <c r="CH49" i="7"/>
  <c r="CH73" i="7"/>
  <c r="CH89" i="7"/>
  <c r="CH48" i="7"/>
  <c r="CH70" i="7"/>
  <c r="CH41" i="7"/>
  <c r="CH113" i="7"/>
  <c r="CH116" i="7"/>
  <c r="CH57" i="7"/>
  <c r="CH60" i="7"/>
  <c r="CH84" i="7"/>
  <c r="CH31" i="7"/>
  <c r="CH35" i="7"/>
  <c r="CH65" i="7"/>
  <c r="CH28" i="7"/>
  <c r="CH25" i="7"/>
  <c r="CH52" i="7"/>
  <c r="CH51" i="7"/>
  <c r="CH105" i="7"/>
  <c r="CH39" i="7"/>
  <c r="CH72" i="7"/>
  <c r="CH115" i="7"/>
  <c r="CH108" i="7"/>
  <c r="CH32" i="7"/>
  <c r="CH104" i="7"/>
  <c r="CH94" i="7"/>
  <c r="CH33" i="7"/>
  <c r="CH96" i="7"/>
  <c r="CH59" i="7"/>
  <c r="CH107" i="7"/>
  <c r="CH81" i="7"/>
  <c r="CH55" i="7"/>
  <c r="CH36" i="7"/>
  <c r="CH99" i="7"/>
  <c r="CH86" i="7"/>
  <c r="CH76" i="7"/>
  <c r="CH111" i="7"/>
  <c r="CH71" i="7"/>
  <c r="CH68" i="7"/>
  <c r="CH75" i="7"/>
  <c r="CH97" i="7"/>
  <c r="CH79" i="7"/>
  <c r="CH92" i="7"/>
  <c r="CH47" i="7"/>
  <c r="CH103" i="7"/>
  <c r="CH118" i="7"/>
  <c r="CH63" i="7"/>
  <c r="CH102" i="7"/>
  <c r="CH100" i="7"/>
  <c r="CH44" i="7"/>
  <c r="CH95" i="7"/>
  <c r="CH23" i="7"/>
  <c r="CH87" i="7"/>
  <c r="CJ20" i="7"/>
  <c r="CJ16" i="7"/>
  <c r="CJ12" i="7"/>
  <c r="CJ8" i="7"/>
  <c r="CJ24" i="7"/>
  <c r="CJ19" i="7"/>
  <c r="CJ61" i="7"/>
  <c r="CJ117" i="7"/>
  <c r="CJ53" i="7"/>
  <c r="CJ85" i="7"/>
  <c r="CJ29" i="7"/>
  <c r="CJ45" i="7"/>
  <c r="CJ4" i="7"/>
  <c r="CJ9" i="7"/>
  <c r="CJ17" i="7"/>
  <c r="CJ37" i="7"/>
  <c r="CJ69" i="7"/>
  <c r="CJ101" i="7"/>
  <c r="CJ74" i="7"/>
  <c r="CJ6" i="7"/>
  <c r="CJ77" i="7"/>
  <c r="CJ90" i="7"/>
  <c r="CJ5" i="7"/>
  <c r="CJ22" i="7"/>
  <c r="CJ109" i="7"/>
  <c r="CJ98" i="7"/>
  <c r="CJ26" i="7"/>
  <c r="CJ58" i="7"/>
  <c r="CJ13" i="7"/>
  <c r="CJ93" i="7"/>
  <c r="CJ50" i="7"/>
  <c r="CJ82" i="7"/>
  <c r="CJ106" i="7"/>
  <c r="CJ21" i="7"/>
  <c r="CJ14" i="7"/>
  <c r="CJ34" i="7"/>
  <c r="CJ114" i="7"/>
  <c r="CJ10" i="7"/>
  <c r="CJ66" i="7"/>
  <c r="CJ42" i="7"/>
  <c r="CJ7" i="7"/>
  <c r="CJ18" i="7"/>
  <c r="CJ40" i="7"/>
  <c r="CJ38" i="7"/>
  <c r="CJ80" i="7"/>
  <c r="CJ15" i="7"/>
  <c r="CJ27" i="7"/>
  <c r="CJ54" i="7"/>
  <c r="CJ88" i="7"/>
  <c r="CJ112" i="7"/>
  <c r="CJ56" i="7"/>
  <c r="CJ110" i="7"/>
  <c r="CJ43" i="7"/>
  <c r="CJ51" i="7"/>
  <c r="CJ64" i="7"/>
  <c r="CJ67" i="7"/>
  <c r="CJ107" i="7"/>
  <c r="CJ30" i="7"/>
  <c r="CJ78" i="7"/>
  <c r="CJ62" i="7"/>
  <c r="CJ70" i="7"/>
  <c r="CJ49" i="7"/>
  <c r="CJ108" i="7"/>
  <c r="CJ115" i="7"/>
  <c r="CJ94" i="7"/>
  <c r="CJ73" i="7"/>
  <c r="CJ75" i="7"/>
  <c r="CJ89" i="7"/>
  <c r="CJ72" i="7"/>
  <c r="CJ102" i="7"/>
  <c r="CJ57" i="7"/>
  <c r="CJ113" i="7"/>
  <c r="CJ91" i="7"/>
  <c r="CJ60" i="7"/>
  <c r="CJ31" i="7"/>
  <c r="CJ104" i="7"/>
  <c r="CJ59" i="7"/>
  <c r="CJ86" i="7"/>
  <c r="CJ11" i="7"/>
  <c r="CJ96" i="7"/>
  <c r="CJ99" i="7"/>
  <c r="CJ65" i="7"/>
  <c r="CJ28" i="7"/>
  <c r="CJ25" i="7"/>
  <c r="CJ100" i="7"/>
  <c r="CJ105" i="7"/>
  <c r="CJ46" i="7"/>
  <c r="CJ44" i="7"/>
  <c r="CJ39" i="7"/>
  <c r="CJ52" i="7"/>
  <c r="CJ35" i="7"/>
  <c r="CJ33" i="7"/>
  <c r="CJ92" i="7"/>
  <c r="CJ81" i="7"/>
  <c r="CJ116" i="7"/>
  <c r="CJ55" i="7"/>
  <c r="CJ97" i="7"/>
  <c r="CJ84" i="7"/>
  <c r="CJ71" i="7"/>
  <c r="CJ87" i="7"/>
  <c r="CJ111" i="7"/>
  <c r="CJ118" i="7"/>
  <c r="CJ63" i="7"/>
  <c r="CJ103" i="7"/>
  <c r="CJ32" i="7"/>
  <c r="CJ23" i="7"/>
  <c r="CJ48" i="7"/>
  <c r="CJ47" i="7"/>
  <c r="CJ83" i="7"/>
  <c r="CJ36" i="7"/>
  <c r="CJ76" i="7"/>
  <c r="CJ79" i="7"/>
  <c r="CJ95" i="7"/>
  <c r="CJ41" i="7"/>
  <c r="CJ68" i="7"/>
  <c r="K24" i="7"/>
  <c r="K20" i="7"/>
  <c r="K4" i="7"/>
  <c r="K12" i="7"/>
  <c r="K16" i="7"/>
  <c r="K8" i="7"/>
  <c r="K69" i="7"/>
  <c r="K9" i="7"/>
  <c r="K77" i="7"/>
  <c r="K93" i="7"/>
  <c r="K29" i="7"/>
  <c r="K53" i="7"/>
  <c r="K37" i="7"/>
  <c r="K45" i="7"/>
  <c r="K25" i="7"/>
  <c r="K101" i="7"/>
  <c r="K117" i="7"/>
  <c r="K74" i="7"/>
  <c r="K82" i="7"/>
  <c r="K61" i="7"/>
  <c r="K6" i="7"/>
  <c r="K10" i="7"/>
  <c r="K26" i="7"/>
  <c r="K17" i="7"/>
  <c r="K50" i="7"/>
  <c r="K5" i="7"/>
  <c r="K109" i="7"/>
  <c r="K22" i="7"/>
  <c r="K13" i="7"/>
  <c r="K34" i="7"/>
  <c r="K58" i="7"/>
  <c r="K114" i="7"/>
  <c r="K90" i="7"/>
  <c r="K14" i="7"/>
  <c r="K18" i="7"/>
  <c r="K21" i="7"/>
  <c r="K85" i="7"/>
  <c r="K42" i="7"/>
  <c r="K106" i="7"/>
  <c r="K66" i="7"/>
  <c r="K11" i="7"/>
  <c r="K98" i="7"/>
  <c r="K7" i="7"/>
  <c r="K15" i="7"/>
  <c r="K19" i="7"/>
  <c r="K80" i="7"/>
  <c r="K115" i="7"/>
  <c r="K27" i="7"/>
  <c r="K75" i="7"/>
  <c r="K88" i="7"/>
  <c r="K59" i="7"/>
  <c r="K91" i="7"/>
  <c r="K107" i="7"/>
  <c r="K30" i="7"/>
  <c r="K70" i="7"/>
  <c r="K112" i="7"/>
  <c r="K51" i="7"/>
  <c r="K67" i="7"/>
  <c r="K110" i="7"/>
  <c r="K54" i="7"/>
  <c r="K40" i="7"/>
  <c r="K64" i="7"/>
  <c r="K83" i="7"/>
  <c r="K38" i="7"/>
  <c r="K96" i="7"/>
  <c r="K108" i="7"/>
  <c r="K31" i="7"/>
  <c r="K73" i="7"/>
  <c r="K33" i="7"/>
  <c r="K89" i="7"/>
  <c r="K113" i="7"/>
  <c r="K68" i="7"/>
  <c r="K92" i="7"/>
  <c r="K23" i="7"/>
  <c r="K35" i="7"/>
  <c r="K62" i="7"/>
  <c r="K41" i="7"/>
  <c r="K39" i="7"/>
  <c r="K100" i="7"/>
  <c r="K65" i="7"/>
  <c r="K28" i="7"/>
  <c r="K32" i="7"/>
  <c r="K49" i="7"/>
  <c r="K105" i="7"/>
  <c r="K44" i="7"/>
  <c r="K48" i="7"/>
  <c r="K84" i="7"/>
  <c r="K118" i="7"/>
  <c r="K57" i="7"/>
  <c r="K99" i="7"/>
  <c r="K81" i="7"/>
  <c r="K46" i="7"/>
  <c r="K94" i="7"/>
  <c r="K71" i="7"/>
  <c r="K87" i="7"/>
  <c r="K111" i="7"/>
  <c r="K52" i="7"/>
  <c r="K56" i="7"/>
  <c r="K102" i="7"/>
  <c r="K76" i="7"/>
  <c r="K72" i="7"/>
  <c r="K43" i="7"/>
  <c r="K55" i="7"/>
  <c r="K116" i="7"/>
  <c r="K78" i="7"/>
  <c r="K36" i="7"/>
  <c r="K63" i="7"/>
  <c r="K103" i="7"/>
  <c r="K60" i="7"/>
  <c r="K47" i="7"/>
  <c r="K104" i="7"/>
  <c r="K79" i="7"/>
  <c r="K95" i="7"/>
  <c r="K97" i="7"/>
  <c r="K86" i="7"/>
  <c r="AS16" i="7"/>
  <c r="AS20" i="7"/>
  <c r="AS8" i="7"/>
  <c r="AS4" i="7"/>
  <c r="AS12" i="7"/>
  <c r="AS21" i="7"/>
  <c r="AS69" i="7"/>
  <c r="AS29" i="7"/>
  <c r="AS85" i="7"/>
  <c r="AS117" i="7"/>
  <c r="AS37" i="7"/>
  <c r="AS77" i="7"/>
  <c r="AS93" i="7"/>
  <c r="AS17" i="7"/>
  <c r="AS45" i="7"/>
  <c r="AS101" i="7"/>
  <c r="AS9" i="7"/>
  <c r="AS5" i="7"/>
  <c r="AS13" i="7"/>
  <c r="AS109" i="7"/>
  <c r="AS6" i="7"/>
  <c r="AS10" i="7"/>
  <c r="AS24" i="7"/>
  <c r="AS26" i="7"/>
  <c r="AS50" i="7"/>
  <c r="AS82" i="7"/>
  <c r="AS42" i="7"/>
  <c r="AS98" i="7"/>
  <c r="AS34" i="7"/>
  <c r="AS58" i="7"/>
  <c r="AS90" i="7"/>
  <c r="AS53" i="7"/>
  <c r="AS106" i="7"/>
  <c r="AS66" i="7"/>
  <c r="AS114" i="7"/>
  <c r="AS14" i="7"/>
  <c r="AS18" i="7"/>
  <c r="AS22" i="7"/>
  <c r="AS61" i="7"/>
  <c r="AS7" i="7"/>
  <c r="AS74" i="7"/>
  <c r="AS11" i="7"/>
  <c r="AS15" i="7"/>
  <c r="AS80" i="7"/>
  <c r="AS27" i="7"/>
  <c r="AS83" i="7"/>
  <c r="AS99" i="7"/>
  <c r="AS88" i="7"/>
  <c r="AS30" i="7"/>
  <c r="AS70" i="7"/>
  <c r="AS112" i="7"/>
  <c r="AS19" i="7"/>
  <c r="AS32" i="7"/>
  <c r="AS46" i="7"/>
  <c r="AS110" i="7"/>
  <c r="AS118" i="7"/>
  <c r="AS54" i="7"/>
  <c r="AS48" i="7"/>
  <c r="AS64" i="7"/>
  <c r="AS51" i="7"/>
  <c r="AS115" i="7"/>
  <c r="AS38" i="7"/>
  <c r="AS60" i="7"/>
  <c r="AS108" i="7"/>
  <c r="AS31" i="7"/>
  <c r="AS73" i="7"/>
  <c r="AS33" i="7"/>
  <c r="AS40" i="7"/>
  <c r="AS94" i="7"/>
  <c r="AS105" i="7"/>
  <c r="AS44" i="7"/>
  <c r="AS116" i="7"/>
  <c r="AS39" i="7"/>
  <c r="AS78" i="7"/>
  <c r="AS86" i="7"/>
  <c r="AS41" i="7"/>
  <c r="AS100" i="7"/>
  <c r="AS43" i="7"/>
  <c r="AS67" i="7"/>
  <c r="AS65" i="7"/>
  <c r="AS28" i="7"/>
  <c r="AS72" i="7"/>
  <c r="AS49" i="7"/>
  <c r="AS59" i="7"/>
  <c r="AS75" i="7"/>
  <c r="AS56" i="7"/>
  <c r="AS104" i="7"/>
  <c r="AS96" i="7"/>
  <c r="AS62" i="7"/>
  <c r="AS92" i="7"/>
  <c r="AS23" i="7"/>
  <c r="AS57" i="7"/>
  <c r="AS81" i="7"/>
  <c r="AS71" i="7"/>
  <c r="AS87" i="7"/>
  <c r="AS36" i="7"/>
  <c r="AS52" i="7"/>
  <c r="AS47" i="7"/>
  <c r="AS111" i="7"/>
  <c r="AS102" i="7"/>
  <c r="AS25" i="7"/>
  <c r="AS97" i="7"/>
  <c r="AS84" i="7"/>
  <c r="AS89" i="7"/>
  <c r="AS63" i="7"/>
  <c r="AS103" i="7"/>
  <c r="AS91" i="7"/>
  <c r="AS107" i="7"/>
  <c r="AS35" i="7"/>
  <c r="AS76" i="7"/>
  <c r="AS55" i="7"/>
  <c r="AS79" i="7"/>
  <c r="AS95" i="7"/>
  <c r="AS113" i="7"/>
  <c r="AS68" i="7"/>
  <c r="L45" i="4"/>
  <c r="F48" i="11" s="1"/>
  <c r="L27" i="4"/>
  <c r="F30" i="11" s="1"/>
  <c r="L93" i="4"/>
  <c r="F96" i="11" s="1"/>
  <c r="F27" i="1"/>
  <c r="H27" i="1"/>
  <c r="G27" i="1" s="1"/>
  <c r="I27" i="1" s="1"/>
  <c r="L99" i="4"/>
  <c r="F102" i="11" s="1"/>
  <c r="E10" i="1"/>
  <c r="AD8" i="7"/>
  <c r="AD5" i="7"/>
  <c r="AD12" i="7"/>
  <c r="AD24" i="7"/>
  <c r="AD20" i="7"/>
  <c r="AD4" i="7"/>
  <c r="AD17" i="7"/>
  <c r="AD45" i="7"/>
  <c r="AD117" i="7"/>
  <c r="AD53" i="7"/>
  <c r="AD101" i="7"/>
  <c r="AD9" i="7"/>
  <c r="AD61" i="7"/>
  <c r="AD109" i="7"/>
  <c r="AD13" i="7"/>
  <c r="AD69" i="7"/>
  <c r="AD21" i="7"/>
  <c r="AD29" i="7"/>
  <c r="AD85" i="7"/>
  <c r="AD93" i="7"/>
  <c r="AD42" i="7"/>
  <c r="AD34" i="7"/>
  <c r="AD37" i="7"/>
  <c r="AD50" i="7"/>
  <c r="AD66" i="7"/>
  <c r="AD14" i="7"/>
  <c r="AD18" i="7"/>
  <c r="AD106" i="7"/>
  <c r="AD82" i="7"/>
  <c r="AD90" i="7"/>
  <c r="AD74" i="7"/>
  <c r="AD77" i="7"/>
  <c r="AD6" i="7"/>
  <c r="AD10" i="7"/>
  <c r="AD58" i="7"/>
  <c r="AD11" i="7"/>
  <c r="AD26" i="7"/>
  <c r="AD15" i="7"/>
  <c r="AD114" i="7"/>
  <c r="AD98" i="7"/>
  <c r="AD22" i="7"/>
  <c r="AD40" i="7"/>
  <c r="AD99" i="7"/>
  <c r="AD7" i="7"/>
  <c r="AD16" i="7"/>
  <c r="AD30" i="7"/>
  <c r="AD46" i="7"/>
  <c r="AD48" i="7"/>
  <c r="AD64" i="7"/>
  <c r="AD104" i="7"/>
  <c r="AD43" i="7"/>
  <c r="AD115" i="7"/>
  <c r="AD38" i="7"/>
  <c r="AD23" i="7"/>
  <c r="AD19" i="7"/>
  <c r="AD88" i="7"/>
  <c r="AD39" i="7"/>
  <c r="AD56" i="7"/>
  <c r="AD96" i="7"/>
  <c r="AD83" i="7"/>
  <c r="AD107" i="7"/>
  <c r="AD80" i="7"/>
  <c r="AD59" i="7"/>
  <c r="AD78" i="7"/>
  <c r="AD65" i="7"/>
  <c r="AD113" i="7"/>
  <c r="AD28" i="7"/>
  <c r="AD49" i="7"/>
  <c r="AD32" i="7"/>
  <c r="AD86" i="7"/>
  <c r="AD67" i="7"/>
  <c r="AD118" i="7"/>
  <c r="AD36" i="7"/>
  <c r="AD72" i="7"/>
  <c r="AD70" i="7"/>
  <c r="AD89" i="7"/>
  <c r="AD92" i="7"/>
  <c r="AD57" i="7"/>
  <c r="AD81" i="7"/>
  <c r="AD105" i="7"/>
  <c r="AD76" i="7"/>
  <c r="AD62" i="7"/>
  <c r="AD112" i="7"/>
  <c r="AD27" i="7"/>
  <c r="AD51" i="7"/>
  <c r="AD35" i="7"/>
  <c r="AD25" i="7"/>
  <c r="AD60" i="7"/>
  <c r="AD108" i="7"/>
  <c r="AD91" i="7"/>
  <c r="AD54" i="7"/>
  <c r="AD102" i="7"/>
  <c r="AD73" i="7"/>
  <c r="AD44" i="7"/>
  <c r="AD68" i="7"/>
  <c r="AD33" i="7"/>
  <c r="AD97" i="7"/>
  <c r="AD63" i="7"/>
  <c r="AD103" i="7"/>
  <c r="AD116" i="7"/>
  <c r="AD110" i="7"/>
  <c r="AD55" i="7"/>
  <c r="AD79" i="7"/>
  <c r="AD95" i="7"/>
  <c r="AD47" i="7"/>
  <c r="AD52" i="7"/>
  <c r="AD41" i="7"/>
  <c r="AD84" i="7"/>
  <c r="AD71" i="7"/>
  <c r="AD87" i="7"/>
  <c r="AD111" i="7"/>
  <c r="AD75" i="7"/>
  <c r="AD94" i="7"/>
  <c r="AD100" i="7"/>
  <c r="AD31" i="7"/>
  <c r="BN37" i="7"/>
  <c r="BN6" i="7"/>
  <c r="BN4" i="7"/>
  <c r="BN12" i="7"/>
  <c r="BN16" i="7"/>
  <c r="BN8" i="7"/>
  <c r="BN24" i="7"/>
  <c r="BN20" i="7"/>
  <c r="BN77" i="7"/>
  <c r="BN93" i="7"/>
  <c r="BN45" i="7"/>
  <c r="BN17" i="7"/>
  <c r="BN101" i="7"/>
  <c r="BN117" i="7"/>
  <c r="BN9" i="7"/>
  <c r="BN29" i="7"/>
  <c r="BN61" i="7"/>
  <c r="BN109" i="7"/>
  <c r="BN21" i="7"/>
  <c r="BN53" i="7"/>
  <c r="BN90" i="7"/>
  <c r="BN34" i="7"/>
  <c r="BN98" i="7"/>
  <c r="BN85" i="7"/>
  <c r="BN58" i="7"/>
  <c r="BN82" i="7"/>
  <c r="BN18" i="7"/>
  <c r="BN42" i="7"/>
  <c r="BN106" i="7"/>
  <c r="BN66" i="7"/>
  <c r="BN10" i="7"/>
  <c r="BN50" i="7"/>
  <c r="BN69" i="7"/>
  <c r="BN74" i="7"/>
  <c r="BN22" i="7"/>
  <c r="BN26" i="7"/>
  <c r="BN19" i="7"/>
  <c r="BN114" i="7"/>
  <c r="BN7" i="7"/>
  <c r="BN14" i="7"/>
  <c r="BN72" i="7"/>
  <c r="BN88" i="7"/>
  <c r="BN59" i="7"/>
  <c r="BN13" i="7"/>
  <c r="BN11" i="7"/>
  <c r="BN96" i="7"/>
  <c r="BN99" i="7"/>
  <c r="BN32" i="7"/>
  <c r="BN75" i="7"/>
  <c r="BN94" i="7"/>
  <c r="BN118" i="7"/>
  <c r="BN15" i="7"/>
  <c r="BN48" i="7"/>
  <c r="BN56" i="7"/>
  <c r="BN112" i="7"/>
  <c r="BN115" i="7"/>
  <c r="BN102" i="7"/>
  <c r="BN5" i="7"/>
  <c r="BN51" i="7"/>
  <c r="BN67" i="7"/>
  <c r="BN30" i="7"/>
  <c r="BN80" i="7"/>
  <c r="BN27" i="7"/>
  <c r="BN43" i="7"/>
  <c r="BN83" i="7"/>
  <c r="BN91" i="7"/>
  <c r="BN110" i="7"/>
  <c r="BN57" i="7"/>
  <c r="BN38" i="7"/>
  <c r="BN46" i="7"/>
  <c r="BN54" i="7"/>
  <c r="BN25" i="7"/>
  <c r="BN73" i="7"/>
  <c r="BN70" i="7"/>
  <c r="BN113" i="7"/>
  <c r="BN89" i="7"/>
  <c r="BN60" i="7"/>
  <c r="BN116" i="7"/>
  <c r="BN31" i="7"/>
  <c r="BN64" i="7"/>
  <c r="BN62" i="7"/>
  <c r="BN86" i="7"/>
  <c r="BN44" i="7"/>
  <c r="BN84" i="7"/>
  <c r="BN47" i="7"/>
  <c r="BN104" i="7"/>
  <c r="BN92" i="7"/>
  <c r="BN105" i="7"/>
  <c r="BN52" i="7"/>
  <c r="BN39" i="7"/>
  <c r="BN49" i="7"/>
  <c r="BN76" i="7"/>
  <c r="BN23" i="7"/>
  <c r="BN40" i="7"/>
  <c r="BN35" i="7"/>
  <c r="BN107" i="7"/>
  <c r="BN65" i="7"/>
  <c r="BN97" i="7"/>
  <c r="BN68" i="7"/>
  <c r="BN108" i="7"/>
  <c r="BN111" i="7"/>
  <c r="BN41" i="7"/>
  <c r="BN100" i="7"/>
  <c r="BN63" i="7"/>
  <c r="BN78" i="7"/>
  <c r="BN28" i="7"/>
  <c r="BN103" i="7"/>
  <c r="BN71" i="7"/>
  <c r="BN33" i="7"/>
  <c r="BN81" i="7"/>
  <c r="BN55" i="7"/>
  <c r="BN79" i="7"/>
  <c r="BN36" i="7"/>
  <c r="BN95" i="7"/>
  <c r="BN87" i="7"/>
  <c r="CF28" i="7"/>
  <c r="CF4" i="7"/>
  <c r="CF13" i="7"/>
  <c r="CF24" i="7"/>
  <c r="CF16" i="7"/>
  <c r="CF8" i="7"/>
  <c r="CF5" i="7"/>
  <c r="CF53" i="7"/>
  <c r="CF77" i="7"/>
  <c r="CF101" i="7"/>
  <c r="CF29" i="7"/>
  <c r="CF109" i="7"/>
  <c r="CF17" i="7"/>
  <c r="CF93" i="7"/>
  <c r="CF9" i="7"/>
  <c r="CF37" i="7"/>
  <c r="CF61" i="7"/>
  <c r="CF117" i="7"/>
  <c r="CF21" i="7"/>
  <c r="CF34" i="7"/>
  <c r="CF58" i="7"/>
  <c r="CF74" i="7"/>
  <c r="CF45" i="7"/>
  <c r="CF6" i="7"/>
  <c r="CF85" i="7"/>
  <c r="CF90" i="7"/>
  <c r="CF22" i="7"/>
  <c r="CF50" i="7"/>
  <c r="CF82" i="7"/>
  <c r="CF98" i="7"/>
  <c r="CF42" i="7"/>
  <c r="CF18" i="7"/>
  <c r="CF26" i="7"/>
  <c r="CF106" i="7"/>
  <c r="CF14" i="7"/>
  <c r="CF114" i="7"/>
  <c r="CF10" i="7"/>
  <c r="CF19" i="7"/>
  <c r="CF66" i="7"/>
  <c r="CF7" i="7"/>
  <c r="CF20" i="7"/>
  <c r="CF69" i="7"/>
  <c r="CF72" i="7"/>
  <c r="CF38" i="7"/>
  <c r="CF78" i="7"/>
  <c r="CF15" i="7"/>
  <c r="CF40" i="7"/>
  <c r="CF56" i="7"/>
  <c r="CF64" i="7"/>
  <c r="CF63" i="7"/>
  <c r="CF88" i="7"/>
  <c r="CF83" i="7"/>
  <c r="CF70" i="7"/>
  <c r="CF110" i="7"/>
  <c r="CF91" i="7"/>
  <c r="CF112" i="7"/>
  <c r="CF48" i="7"/>
  <c r="CF43" i="7"/>
  <c r="CF62" i="7"/>
  <c r="CF11" i="7"/>
  <c r="CF67" i="7"/>
  <c r="CF30" i="7"/>
  <c r="CF94" i="7"/>
  <c r="CF80" i="7"/>
  <c r="CF75" i="7"/>
  <c r="CF49" i="7"/>
  <c r="CF32" i="7"/>
  <c r="CF104" i="7"/>
  <c r="CF73" i="7"/>
  <c r="CF96" i="7"/>
  <c r="CF27" i="7"/>
  <c r="CF115" i="7"/>
  <c r="CF89" i="7"/>
  <c r="CF52" i="7"/>
  <c r="CF100" i="7"/>
  <c r="CF59" i="7"/>
  <c r="CF113" i="7"/>
  <c r="CF44" i="7"/>
  <c r="CF23" i="7"/>
  <c r="CF107" i="7"/>
  <c r="CF60" i="7"/>
  <c r="CF116" i="7"/>
  <c r="CF31" i="7"/>
  <c r="CF35" i="7"/>
  <c r="CF25" i="7"/>
  <c r="CF36" i="7"/>
  <c r="CF47" i="7"/>
  <c r="CF118" i="7"/>
  <c r="CF65" i="7"/>
  <c r="CF12" i="7"/>
  <c r="CF99" i="7"/>
  <c r="CF84" i="7"/>
  <c r="CF92" i="7"/>
  <c r="CF46" i="7"/>
  <c r="CF86" i="7"/>
  <c r="CF41" i="7"/>
  <c r="CF105" i="7"/>
  <c r="CF39" i="7"/>
  <c r="CF51" i="7"/>
  <c r="CF54" i="7"/>
  <c r="CF57" i="7"/>
  <c r="CF81" i="7"/>
  <c r="CF79" i="7"/>
  <c r="CF111" i="7"/>
  <c r="CF33" i="7"/>
  <c r="CF71" i="7"/>
  <c r="CF55" i="7"/>
  <c r="CF103" i="7"/>
  <c r="CF76" i="7"/>
  <c r="CF95" i="7"/>
  <c r="CF97" i="7"/>
  <c r="CF87" i="7"/>
  <c r="CF68" i="7"/>
  <c r="CF108" i="7"/>
  <c r="CF102" i="7"/>
  <c r="CX35" i="7"/>
  <c r="CX20" i="7"/>
  <c r="CX12" i="7"/>
  <c r="CX4" i="7"/>
  <c r="CX11" i="7"/>
  <c r="CX24" i="7"/>
  <c r="CX16" i="7"/>
  <c r="CX8" i="7"/>
  <c r="CX77" i="7"/>
  <c r="CX85" i="7"/>
  <c r="CX21" i="7"/>
  <c r="CX29" i="7"/>
  <c r="CX53" i="7"/>
  <c r="CX45" i="7"/>
  <c r="CX17" i="7"/>
  <c r="CX93" i="7"/>
  <c r="CX101" i="7"/>
  <c r="CX9" i="7"/>
  <c r="CX37" i="7"/>
  <c r="CX61" i="7"/>
  <c r="CX5" i="7"/>
  <c r="CX13" i="7"/>
  <c r="CX117" i="7"/>
  <c r="CX6" i="7"/>
  <c r="CX90" i="7"/>
  <c r="CX82" i="7"/>
  <c r="CX98" i="7"/>
  <c r="CX69" i="7"/>
  <c r="CX18" i="7"/>
  <c r="CX42" i="7"/>
  <c r="CX26" i="7"/>
  <c r="CX106" i="7"/>
  <c r="CX66" i="7"/>
  <c r="CX10" i="7"/>
  <c r="CX109" i="7"/>
  <c r="CX22" i="7"/>
  <c r="CX34" i="7"/>
  <c r="CX58" i="7"/>
  <c r="CX74" i="7"/>
  <c r="CX50" i="7"/>
  <c r="CX14" i="7"/>
  <c r="CX114" i="7"/>
  <c r="CX56" i="7"/>
  <c r="CX59" i="7"/>
  <c r="CX7" i="7"/>
  <c r="CX96" i="7"/>
  <c r="CX99" i="7"/>
  <c r="CX19" i="7"/>
  <c r="CX32" i="7"/>
  <c r="CX72" i="7"/>
  <c r="CX51" i="7"/>
  <c r="CX75" i="7"/>
  <c r="CX54" i="7"/>
  <c r="CX62" i="7"/>
  <c r="CX27" i="7"/>
  <c r="CX112" i="7"/>
  <c r="CX115" i="7"/>
  <c r="CX15" i="7"/>
  <c r="CX78" i="7"/>
  <c r="CX64" i="7"/>
  <c r="CX43" i="7"/>
  <c r="CX67" i="7"/>
  <c r="CX30" i="7"/>
  <c r="CX94" i="7"/>
  <c r="CX118" i="7"/>
  <c r="CX91" i="7"/>
  <c r="CX73" i="7"/>
  <c r="CX83" i="7"/>
  <c r="CX38" i="7"/>
  <c r="CX89" i="7"/>
  <c r="CX48" i="7"/>
  <c r="CX113" i="7"/>
  <c r="CX52" i="7"/>
  <c r="CX116" i="7"/>
  <c r="CX57" i="7"/>
  <c r="CX60" i="7"/>
  <c r="CX84" i="7"/>
  <c r="CX31" i="7"/>
  <c r="CX40" i="7"/>
  <c r="CX44" i="7"/>
  <c r="CX65" i="7"/>
  <c r="CX28" i="7"/>
  <c r="CX25" i="7"/>
  <c r="CX80" i="7"/>
  <c r="CX105" i="7"/>
  <c r="CX39" i="7"/>
  <c r="CX36" i="7"/>
  <c r="CX76" i="7"/>
  <c r="CX23" i="7"/>
  <c r="CX104" i="7"/>
  <c r="CX33" i="7"/>
  <c r="CX107" i="7"/>
  <c r="CX41" i="7"/>
  <c r="CX81" i="7"/>
  <c r="CX102" i="7"/>
  <c r="CX97" i="7"/>
  <c r="CX86" i="7"/>
  <c r="CX111" i="7"/>
  <c r="CX49" i="7"/>
  <c r="CX63" i="7"/>
  <c r="CX68" i="7"/>
  <c r="CX92" i="7"/>
  <c r="CX47" i="7"/>
  <c r="CX108" i="7"/>
  <c r="CX87" i="7"/>
  <c r="CX103" i="7"/>
  <c r="CX110" i="7"/>
  <c r="CX100" i="7"/>
  <c r="CX79" i="7"/>
  <c r="CX88" i="7"/>
  <c r="CX46" i="7"/>
  <c r="CX95" i="7"/>
  <c r="CX71" i="7"/>
  <c r="CX70" i="7"/>
  <c r="CX55" i="7"/>
  <c r="CZ40" i="7"/>
  <c r="CZ11" i="7"/>
  <c r="CZ4" i="7"/>
  <c r="CZ20" i="7"/>
  <c r="CZ16" i="7"/>
  <c r="CZ12" i="7"/>
  <c r="CZ8" i="7"/>
  <c r="CZ24" i="7"/>
  <c r="CZ69" i="7"/>
  <c r="CZ53" i="7"/>
  <c r="CZ85" i="7"/>
  <c r="CZ29" i="7"/>
  <c r="CZ45" i="7"/>
  <c r="CZ9" i="7"/>
  <c r="CZ17" i="7"/>
  <c r="CZ37" i="7"/>
  <c r="CZ61" i="7"/>
  <c r="CZ77" i="7"/>
  <c r="CZ101" i="7"/>
  <c r="CZ21" i="7"/>
  <c r="CZ6" i="7"/>
  <c r="CZ42" i="7"/>
  <c r="CZ82" i="7"/>
  <c r="CZ90" i="7"/>
  <c r="CZ117" i="7"/>
  <c r="CZ5" i="7"/>
  <c r="CZ22" i="7"/>
  <c r="CZ109" i="7"/>
  <c r="CZ98" i="7"/>
  <c r="CZ26" i="7"/>
  <c r="CZ58" i="7"/>
  <c r="CZ13" i="7"/>
  <c r="CZ50" i="7"/>
  <c r="CZ93" i="7"/>
  <c r="CZ106" i="7"/>
  <c r="CZ66" i="7"/>
  <c r="CZ74" i="7"/>
  <c r="CZ14" i="7"/>
  <c r="CZ114" i="7"/>
  <c r="CZ34" i="7"/>
  <c r="CZ59" i="7"/>
  <c r="CZ99" i="7"/>
  <c r="CZ54" i="7"/>
  <c r="CZ18" i="7"/>
  <c r="CZ10" i="7"/>
  <c r="CZ32" i="7"/>
  <c r="CZ96" i="7"/>
  <c r="CZ51" i="7"/>
  <c r="CZ15" i="7"/>
  <c r="CZ19" i="7"/>
  <c r="CZ83" i="7"/>
  <c r="CZ72" i="7"/>
  <c r="CZ35" i="7"/>
  <c r="CZ75" i="7"/>
  <c r="CZ115" i="7"/>
  <c r="CZ112" i="7"/>
  <c r="CZ56" i="7"/>
  <c r="CZ118" i="7"/>
  <c r="CZ7" i="7"/>
  <c r="CZ64" i="7"/>
  <c r="CZ67" i="7"/>
  <c r="CZ107" i="7"/>
  <c r="CZ30" i="7"/>
  <c r="CZ78" i="7"/>
  <c r="CZ73" i="7"/>
  <c r="CZ44" i="7"/>
  <c r="CZ100" i="7"/>
  <c r="CZ80" i="7"/>
  <c r="CZ43" i="7"/>
  <c r="CZ89" i="7"/>
  <c r="CZ102" i="7"/>
  <c r="CZ113" i="7"/>
  <c r="CZ91" i="7"/>
  <c r="CZ86" i="7"/>
  <c r="CZ60" i="7"/>
  <c r="CZ92" i="7"/>
  <c r="CZ31" i="7"/>
  <c r="CZ104" i="7"/>
  <c r="CZ65" i="7"/>
  <c r="CZ28" i="7"/>
  <c r="CZ25" i="7"/>
  <c r="CZ46" i="7"/>
  <c r="CZ105" i="7"/>
  <c r="CZ41" i="7"/>
  <c r="CZ39" i="7"/>
  <c r="CZ88" i="7"/>
  <c r="CZ36" i="7"/>
  <c r="CZ76" i="7"/>
  <c r="CZ27" i="7"/>
  <c r="CZ70" i="7"/>
  <c r="CZ33" i="7"/>
  <c r="CZ108" i="7"/>
  <c r="CZ57" i="7"/>
  <c r="CZ81" i="7"/>
  <c r="CZ48" i="7"/>
  <c r="CZ62" i="7"/>
  <c r="CZ97" i="7"/>
  <c r="CZ68" i="7"/>
  <c r="CZ52" i="7"/>
  <c r="CZ71" i="7"/>
  <c r="CZ87" i="7"/>
  <c r="CZ111" i="7"/>
  <c r="CZ63" i="7"/>
  <c r="CZ103" i="7"/>
  <c r="CZ116" i="7"/>
  <c r="CZ23" i="7"/>
  <c r="CZ38" i="7"/>
  <c r="CZ94" i="7"/>
  <c r="CZ47" i="7"/>
  <c r="CZ55" i="7"/>
  <c r="CZ79" i="7"/>
  <c r="CZ95" i="7"/>
  <c r="CZ110" i="7"/>
  <c r="CZ84" i="7"/>
  <c r="CZ49" i="7"/>
  <c r="AA24" i="7"/>
  <c r="AA20" i="7"/>
  <c r="AA4" i="7"/>
  <c r="AA12" i="7"/>
  <c r="AA16" i="7"/>
  <c r="AA9" i="7"/>
  <c r="AA77" i="7"/>
  <c r="AA45" i="7"/>
  <c r="AA93" i="7"/>
  <c r="AA8" i="7"/>
  <c r="AA29" i="7"/>
  <c r="AA53" i="7"/>
  <c r="AA117" i="7"/>
  <c r="AA37" i="7"/>
  <c r="AA101" i="7"/>
  <c r="AA61" i="7"/>
  <c r="AA85" i="7"/>
  <c r="AA69" i="7"/>
  <c r="AA6" i="7"/>
  <c r="AA10" i="7"/>
  <c r="AA98" i="7"/>
  <c r="AA106" i="7"/>
  <c r="AA26" i="7"/>
  <c r="AA17" i="7"/>
  <c r="AA50" i="7"/>
  <c r="AA114" i="7"/>
  <c r="AA5" i="7"/>
  <c r="AA109" i="7"/>
  <c r="AA90" i="7"/>
  <c r="AA22" i="7"/>
  <c r="AA13" i="7"/>
  <c r="AA34" i="7"/>
  <c r="AA58" i="7"/>
  <c r="AA66" i="7"/>
  <c r="AA21" i="7"/>
  <c r="AA74" i="7"/>
  <c r="AA82" i="7"/>
  <c r="AA42" i="7"/>
  <c r="AA19" i="7"/>
  <c r="AA18" i="7"/>
  <c r="AA14" i="7"/>
  <c r="AA48" i="7"/>
  <c r="AA56" i="7"/>
  <c r="AA91" i="7"/>
  <c r="AA32" i="7"/>
  <c r="AA96" i="7"/>
  <c r="AA83" i="7"/>
  <c r="AA107" i="7"/>
  <c r="AA7" i="7"/>
  <c r="AA54" i="7"/>
  <c r="AA72" i="7"/>
  <c r="AA35" i="7"/>
  <c r="AA46" i="7"/>
  <c r="AA112" i="7"/>
  <c r="AA51" i="7"/>
  <c r="AA99" i="7"/>
  <c r="AA86" i="7"/>
  <c r="AA67" i="7"/>
  <c r="AA11" i="7"/>
  <c r="AA40" i="7"/>
  <c r="AA64" i="7"/>
  <c r="AA38" i="7"/>
  <c r="AA15" i="7"/>
  <c r="AA62" i="7"/>
  <c r="AA73" i="7"/>
  <c r="AA70" i="7"/>
  <c r="AA33" i="7"/>
  <c r="AA89" i="7"/>
  <c r="AA88" i="7"/>
  <c r="AA27" i="7"/>
  <c r="AA113" i="7"/>
  <c r="AA92" i="7"/>
  <c r="AA39" i="7"/>
  <c r="AA59" i="7"/>
  <c r="AA75" i="7"/>
  <c r="AA100" i="7"/>
  <c r="AA110" i="7"/>
  <c r="AA65" i="7"/>
  <c r="AA28" i="7"/>
  <c r="AA49" i="7"/>
  <c r="AA105" i="7"/>
  <c r="AA44" i="7"/>
  <c r="AA116" i="7"/>
  <c r="AA102" i="7"/>
  <c r="AA36" i="7"/>
  <c r="AA60" i="7"/>
  <c r="AA118" i="7"/>
  <c r="AA57" i="7"/>
  <c r="AA80" i="7"/>
  <c r="AA41" i="7"/>
  <c r="AA81" i="7"/>
  <c r="AA43" i="7"/>
  <c r="AA115" i="7"/>
  <c r="AA30" i="7"/>
  <c r="AA94" i="7"/>
  <c r="AA97" i="7"/>
  <c r="AA76" i="7"/>
  <c r="AA71" i="7"/>
  <c r="AA87" i="7"/>
  <c r="AA68" i="7"/>
  <c r="AA31" i="7"/>
  <c r="AA111" i="7"/>
  <c r="AA23" i="7"/>
  <c r="AA108" i="7"/>
  <c r="AA55" i="7"/>
  <c r="AA25" i="7"/>
  <c r="AA63" i="7"/>
  <c r="AA103" i="7"/>
  <c r="AA52" i="7"/>
  <c r="AA47" i="7"/>
  <c r="AA104" i="7"/>
  <c r="AA79" i="7"/>
  <c r="AA95" i="7"/>
  <c r="AA78" i="7"/>
  <c r="AA84" i="7"/>
  <c r="BI16" i="7"/>
  <c r="BI20" i="7"/>
  <c r="BI8" i="7"/>
  <c r="BI4" i="7"/>
  <c r="BI12" i="7"/>
  <c r="BI24" i="7"/>
  <c r="BI29" i="7"/>
  <c r="BI85" i="7"/>
  <c r="BI117" i="7"/>
  <c r="BI37" i="7"/>
  <c r="BI77" i="7"/>
  <c r="BI93" i="7"/>
  <c r="BI17" i="7"/>
  <c r="BI45" i="7"/>
  <c r="BI53" i="7"/>
  <c r="BI101" i="7"/>
  <c r="BI61" i="7"/>
  <c r="BI69" i="7"/>
  <c r="BI109" i="7"/>
  <c r="BI6" i="7"/>
  <c r="BI10" i="7"/>
  <c r="BI5" i="7"/>
  <c r="BI26" i="7"/>
  <c r="BI98" i="7"/>
  <c r="BI13" i="7"/>
  <c r="BI42" i="7"/>
  <c r="BI106" i="7"/>
  <c r="BI34" i="7"/>
  <c r="BI58" i="7"/>
  <c r="BI21" i="7"/>
  <c r="BI90" i="7"/>
  <c r="BI114" i="7"/>
  <c r="BI9" i="7"/>
  <c r="BI66" i="7"/>
  <c r="BI74" i="7"/>
  <c r="BI7" i="7"/>
  <c r="BI18" i="7"/>
  <c r="BI22" i="7"/>
  <c r="BI14" i="7"/>
  <c r="BI19" i="7"/>
  <c r="BI50" i="7"/>
  <c r="BI82" i="7"/>
  <c r="BI56" i="7"/>
  <c r="BI67" i="7"/>
  <c r="BI107" i="7"/>
  <c r="BI96" i="7"/>
  <c r="BI11" i="7"/>
  <c r="BI15" i="7"/>
  <c r="BI83" i="7"/>
  <c r="BI99" i="7"/>
  <c r="BI72" i="7"/>
  <c r="BI35" i="7"/>
  <c r="BI112" i="7"/>
  <c r="BI46" i="7"/>
  <c r="BI86" i="7"/>
  <c r="BI32" i="7"/>
  <c r="BI59" i="7"/>
  <c r="BI54" i="7"/>
  <c r="BI48" i="7"/>
  <c r="BI64" i="7"/>
  <c r="BI115" i="7"/>
  <c r="BI38" i="7"/>
  <c r="BI51" i="7"/>
  <c r="BI62" i="7"/>
  <c r="BI73" i="7"/>
  <c r="BI105" i="7"/>
  <c r="BI68" i="7"/>
  <c r="BI84" i="7"/>
  <c r="BI33" i="7"/>
  <c r="BI40" i="7"/>
  <c r="BI94" i="7"/>
  <c r="BI116" i="7"/>
  <c r="BI39" i="7"/>
  <c r="BI30" i="7"/>
  <c r="BI78" i="7"/>
  <c r="BI41" i="7"/>
  <c r="BI100" i="7"/>
  <c r="BI80" i="7"/>
  <c r="BI43" i="7"/>
  <c r="BI118" i="7"/>
  <c r="BI65" i="7"/>
  <c r="BI28" i="7"/>
  <c r="BI75" i="7"/>
  <c r="BI49" i="7"/>
  <c r="BI89" i="7"/>
  <c r="BI97" i="7"/>
  <c r="BI70" i="7"/>
  <c r="BI104" i="7"/>
  <c r="BI36" i="7"/>
  <c r="BI52" i="7"/>
  <c r="BI57" i="7"/>
  <c r="BI27" i="7"/>
  <c r="BI110" i="7"/>
  <c r="BI81" i="7"/>
  <c r="BI76" i="7"/>
  <c r="BI88" i="7"/>
  <c r="BI113" i="7"/>
  <c r="BI71" i="7"/>
  <c r="BI87" i="7"/>
  <c r="BI111" i="7"/>
  <c r="BI102" i="7"/>
  <c r="BI25" i="7"/>
  <c r="BI44" i="7"/>
  <c r="BI47" i="7"/>
  <c r="BI63" i="7"/>
  <c r="BI103" i="7"/>
  <c r="BI91" i="7"/>
  <c r="BI31" i="7"/>
  <c r="BI55" i="7"/>
  <c r="BI79" i="7"/>
  <c r="BI95" i="7"/>
  <c r="BI23" i="7"/>
  <c r="BI60" i="7"/>
  <c r="BI92" i="7"/>
  <c r="BI108" i="7"/>
  <c r="L30" i="4"/>
  <c r="F33" i="11" s="1"/>
  <c r="I87" i="4"/>
  <c r="J87" i="4" s="1"/>
  <c r="L69" i="4"/>
  <c r="F72" i="11" s="1"/>
  <c r="CA20" i="7"/>
  <c r="CA4" i="7"/>
  <c r="CA12" i="7"/>
  <c r="CA16" i="7"/>
  <c r="CA8" i="7"/>
  <c r="CA24" i="7"/>
  <c r="CA5" i="7"/>
  <c r="CA13" i="7"/>
  <c r="CA69" i="7"/>
  <c r="CA29" i="7"/>
  <c r="CA85" i="7"/>
  <c r="CA37" i="7"/>
  <c r="CA77" i="7"/>
  <c r="CA21" i="7"/>
  <c r="CA93" i="7"/>
  <c r="CA17" i="7"/>
  <c r="CA101" i="7"/>
  <c r="CA117" i="7"/>
  <c r="CA9" i="7"/>
  <c r="CA10" i="7"/>
  <c r="CA74" i="7"/>
  <c r="CA53" i="7"/>
  <c r="CA14" i="7"/>
  <c r="CA26" i="7"/>
  <c r="CA114" i="7"/>
  <c r="CA45" i="7"/>
  <c r="CA50" i="7"/>
  <c r="CA6" i="7"/>
  <c r="CA42" i="7"/>
  <c r="CA34" i="7"/>
  <c r="CA82" i="7"/>
  <c r="CA98" i="7"/>
  <c r="CA61" i="7"/>
  <c r="CA18" i="7"/>
  <c r="CA109" i="7"/>
  <c r="CA90" i="7"/>
  <c r="CA22" i="7"/>
  <c r="CA15" i="7"/>
  <c r="CA66" i="7"/>
  <c r="CA58" i="7"/>
  <c r="CA11" i="7"/>
  <c r="CA106" i="7"/>
  <c r="CA80" i="7"/>
  <c r="CA54" i="7"/>
  <c r="CA19" i="7"/>
  <c r="CA7" i="7"/>
  <c r="CA27" i="7"/>
  <c r="CA99" i="7"/>
  <c r="CA43" i="7"/>
  <c r="CA30" i="7"/>
  <c r="CA70" i="7"/>
  <c r="CA32" i="7"/>
  <c r="CA96" i="7"/>
  <c r="CA75" i="7"/>
  <c r="CA110" i="7"/>
  <c r="CA118" i="7"/>
  <c r="CA88" i="7"/>
  <c r="CA91" i="7"/>
  <c r="CA48" i="7"/>
  <c r="CA64" i="7"/>
  <c r="CA112" i="7"/>
  <c r="CA115" i="7"/>
  <c r="CA38" i="7"/>
  <c r="CA62" i="7"/>
  <c r="CA105" i="7"/>
  <c r="CA108" i="7"/>
  <c r="CA72" i="7"/>
  <c r="CA46" i="7"/>
  <c r="CA25" i="7"/>
  <c r="CA33" i="7"/>
  <c r="CA28" i="7"/>
  <c r="CA56" i="7"/>
  <c r="CA83" i="7"/>
  <c r="CA52" i="7"/>
  <c r="CA65" i="7"/>
  <c r="CA102" i="7"/>
  <c r="CA36" i="7"/>
  <c r="CA100" i="7"/>
  <c r="CA35" i="7"/>
  <c r="CA107" i="7"/>
  <c r="CA49" i="7"/>
  <c r="CA97" i="7"/>
  <c r="CA31" i="7"/>
  <c r="CA84" i="7"/>
  <c r="CA51" i="7"/>
  <c r="CA40" i="7"/>
  <c r="CA57" i="7"/>
  <c r="CA81" i="7"/>
  <c r="CA89" i="7"/>
  <c r="CA113" i="7"/>
  <c r="CA92" i="7"/>
  <c r="CA78" i="7"/>
  <c r="CA86" i="7"/>
  <c r="CA39" i="7"/>
  <c r="CA41" i="7"/>
  <c r="CA59" i="7"/>
  <c r="CA44" i="7"/>
  <c r="CA71" i="7"/>
  <c r="CA87" i="7"/>
  <c r="CA104" i="7"/>
  <c r="CA111" i="7"/>
  <c r="CA73" i="7"/>
  <c r="CA60" i="7"/>
  <c r="CA76" i="7"/>
  <c r="CA116" i="7"/>
  <c r="CA63" i="7"/>
  <c r="CA103" i="7"/>
  <c r="CA23" i="7"/>
  <c r="CA68" i="7"/>
  <c r="CA47" i="7"/>
  <c r="CA94" i="7"/>
  <c r="CA67" i="7"/>
  <c r="CA55" i="7"/>
  <c r="CA79" i="7"/>
  <c r="CA95" i="7"/>
  <c r="AT8" i="7"/>
  <c r="AT16" i="7"/>
  <c r="AT7" i="7"/>
  <c r="AT12" i="7"/>
  <c r="AT24" i="7"/>
  <c r="AT20" i="7"/>
  <c r="AT4" i="7"/>
  <c r="AT117" i="7"/>
  <c r="AT101" i="7"/>
  <c r="AT9" i="7"/>
  <c r="AT61" i="7"/>
  <c r="AT109" i="7"/>
  <c r="AT13" i="7"/>
  <c r="AT53" i="7"/>
  <c r="AT5" i="7"/>
  <c r="AT69" i="7"/>
  <c r="AT21" i="7"/>
  <c r="AT29" i="7"/>
  <c r="AT85" i="7"/>
  <c r="AT17" i="7"/>
  <c r="AT45" i="7"/>
  <c r="AT34" i="7"/>
  <c r="AT66" i="7"/>
  <c r="AT37" i="7"/>
  <c r="AT22" i="7"/>
  <c r="AT50" i="7"/>
  <c r="AT98" i="7"/>
  <c r="AT93" i="7"/>
  <c r="AT74" i="7"/>
  <c r="AT14" i="7"/>
  <c r="AT18" i="7"/>
  <c r="AT58" i="7"/>
  <c r="AT106" i="7"/>
  <c r="AT90" i="7"/>
  <c r="AT77" i="7"/>
  <c r="AT6" i="7"/>
  <c r="AT10" i="7"/>
  <c r="AT26" i="7"/>
  <c r="AT114" i="7"/>
  <c r="AT82" i="7"/>
  <c r="AT42" i="7"/>
  <c r="AT15" i="7"/>
  <c r="AT11" i="7"/>
  <c r="AT19" i="7"/>
  <c r="AT72" i="7"/>
  <c r="AT112" i="7"/>
  <c r="AT35" i="7"/>
  <c r="AT67" i="7"/>
  <c r="AT48" i="7"/>
  <c r="AT64" i="7"/>
  <c r="AT104" i="7"/>
  <c r="AT39" i="7"/>
  <c r="AT115" i="7"/>
  <c r="AT38" i="7"/>
  <c r="AT91" i="7"/>
  <c r="AT62" i="7"/>
  <c r="AT88" i="7"/>
  <c r="AT51" i="7"/>
  <c r="AT83" i="7"/>
  <c r="AT102" i="7"/>
  <c r="AT43" i="7"/>
  <c r="AT75" i="7"/>
  <c r="AT56" i="7"/>
  <c r="AT96" i="7"/>
  <c r="AT107" i="7"/>
  <c r="AT54" i="7"/>
  <c r="AT80" i="7"/>
  <c r="AT31" i="7"/>
  <c r="AT78" i="7"/>
  <c r="AT40" i="7"/>
  <c r="AT49" i="7"/>
  <c r="AT116" i="7"/>
  <c r="AT32" i="7"/>
  <c r="AT30" i="7"/>
  <c r="AT86" i="7"/>
  <c r="AT118" i="7"/>
  <c r="AT105" i="7"/>
  <c r="AT36" i="7"/>
  <c r="AT70" i="7"/>
  <c r="AT92" i="7"/>
  <c r="AT46" i="7"/>
  <c r="AT57" i="7"/>
  <c r="AT81" i="7"/>
  <c r="AT76" i="7"/>
  <c r="AT84" i="7"/>
  <c r="AT41" i="7"/>
  <c r="AT27" i="7"/>
  <c r="AT59" i="7"/>
  <c r="AT110" i="7"/>
  <c r="AT97" i="7"/>
  <c r="AT52" i="7"/>
  <c r="AT73" i="7"/>
  <c r="AT44" i="7"/>
  <c r="AT68" i="7"/>
  <c r="AT33" i="7"/>
  <c r="AT89" i="7"/>
  <c r="AT113" i="7"/>
  <c r="AT65" i="7"/>
  <c r="AT25" i="7"/>
  <c r="AT63" i="7"/>
  <c r="AT103" i="7"/>
  <c r="AT55" i="7"/>
  <c r="AT79" i="7"/>
  <c r="AT95" i="7"/>
  <c r="AT99" i="7"/>
  <c r="AT60" i="7"/>
  <c r="AT108" i="7"/>
  <c r="AT71" i="7"/>
  <c r="AT87" i="7"/>
  <c r="AT111" i="7"/>
  <c r="AT23" i="7"/>
  <c r="AT94" i="7"/>
  <c r="AT100" i="7"/>
  <c r="AT47" i="7"/>
  <c r="AT28" i="7"/>
  <c r="CD6" i="7"/>
  <c r="CD14" i="7"/>
  <c r="CD5" i="7"/>
  <c r="CD4" i="7"/>
  <c r="CD12" i="7"/>
  <c r="CD16" i="7"/>
  <c r="CD40" i="7"/>
  <c r="CD8" i="7"/>
  <c r="CD24" i="7"/>
  <c r="CD93" i="7"/>
  <c r="CD45" i="7"/>
  <c r="CD17" i="7"/>
  <c r="CD101" i="7"/>
  <c r="CD117" i="7"/>
  <c r="CD20" i="7"/>
  <c r="CD29" i="7"/>
  <c r="CD61" i="7"/>
  <c r="CD109" i="7"/>
  <c r="CD37" i="7"/>
  <c r="CD21" i="7"/>
  <c r="CD69" i="7"/>
  <c r="CD77" i="7"/>
  <c r="CD53" i="7"/>
  <c r="CD90" i="7"/>
  <c r="CD34" i="7"/>
  <c r="CD98" i="7"/>
  <c r="CD85" i="7"/>
  <c r="CD58" i="7"/>
  <c r="CD18" i="7"/>
  <c r="CD42" i="7"/>
  <c r="CD106" i="7"/>
  <c r="CD66" i="7"/>
  <c r="CD22" i="7"/>
  <c r="CD26" i="7"/>
  <c r="CD50" i="7"/>
  <c r="CD82" i="7"/>
  <c r="CD114" i="7"/>
  <c r="CD19" i="7"/>
  <c r="CD9" i="7"/>
  <c r="CD10" i="7"/>
  <c r="CD74" i="7"/>
  <c r="CD7" i="7"/>
  <c r="CD13" i="7"/>
  <c r="CD88" i="7"/>
  <c r="CD11" i="7"/>
  <c r="CD83" i="7"/>
  <c r="CD32" i="7"/>
  <c r="CD56" i="7"/>
  <c r="CD75" i="7"/>
  <c r="CD94" i="7"/>
  <c r="CD118" i="7"/>
  <c r="CD91" i="7"/>
  <c r="CD15" i="7"/>
  <c r="CD62" i="7"/>
  <c r="CD80" i="7"/>
  <c r="CD67" i="7"/>
  <c r="CD30" i="7"/>
  <c r="CD86" i="7"/>
  <c r="CD27" i="7"/>
  <c r="CD46" i="7"/>
  <c r="CD104" i="7"/>
  <c r="CD107" i="7"/>
  <c r="CD72" i="7"/>
  <c r="CD38" i="7"/>
  <c r="CD54" i="7"/>
  <c r="CD25" i="7"/>
  <c r="CD36" i="7"/>
  <c r="CD100" i="7"/>
  <c r="CD70" i="7"/>
  <c r="CD64" i="7"/>
  <c r="CD43" i="7"/>
  <c r="CD102" i="7"/>
  <c r="CD41" i="7"/>
  <c r="CD65" i="7"/>
  <c r="CD60" i="7"/>
  <c r="CD116" i="7"/>
  <c r="CD84" i="7"/>
  <c r="CD47" i="7"/>
  <c r="CD112" i="7"/>
  <c r="CD49" i="7"/>
  <c r="CD92" i="7"/>
  <c r="CD48" i="7"/>
  <c r="CD105" i="7"/>
  <c r="CD39" i="7"/>
  <c r="CD96" i="7"/>
  <c r="CD57" i="7"/>
  <c r="CD76" i="7"/>
  <c r="CD59" i="7"/>
  <c r="CD35" i="7"/>
  <c r="CD81" i="7"/>
  <c r="CD97" i="7"/>
  <c r="CD52" i="7"/>
  <c r="CD108" i="7"/>
  <c r="CD51" i="7"/>
  <c r="CD110" i="7"/>
  <c r="CD63" i="7"/>
  <c r="CD78" i="7"/>
  <c r="CD103" i="7"/>
  <c r="CD28" i="7"/>
  <c r="CD99" i="7"/>
  <c r="CD115" i="7"/>
  <c r="CD23" i="7"/>
  <c r="CD87" i="7"/>
  <c r="CD33" i="7"/>
  <c r="CD95" i="7"/>
  <c r="CD89" i="7"/>
  <c r="CD113" i="7"/>
  <c r="CD55" i="7"/>
  <c r="CD79" i="7"/>
  <c r="CD73" i="7"/>
  <c r="CD44" i="7"/>
  <c r="CD71" i="7"/>
  <c r="CD68" i="7"/>
  <c r="CD31" i="7"/>
  <c r="CD111" i="7"/>
  <c r="CV12" i="7"/>
  <c r="CV4" i="7"/>
  <c r="CV5" i="7"/>
  <c r="CV24" i="7"/>
  <c r="CV36" i="7"/>
  <c r="CV13" i="7"/>
  <c r="CV16" i="7"/>
  <c r="CV8" i="7"/>
  <c r="CV77" i="7"/>
  <c r="CV101" i="7"/>
  <c r="CV21" i="7"/>
  <c r="CV29" i="7"/>
  <c r="CV53" i="7"/>
  <c r="CV109" i="7"/>
  <c r="CV17" i="7"/>
  <c r="CV93" i="7"/>
  <c r="CV9" i="7"/>
  <c r="CV37" i="7"/>
  <c r="CV61" i="7"/>
  <c r="CV117" i="7"/>
  <c r="CV6" i="7"/>
  <c r="CV50" i="7"/>
  <c r="CV85" i="7"/>
  <c r="CV90" i="7"/>
  <c r="CV22" i="7"/>
  <c r="CV82" i="7"/>
  <c r="CV98" i="7"/>
  <c r="CV45" i="7"/>
  <c r="CV18" i="7"/>
  <c r="CV26" i="7"/>
  <c r="CV106" i="7"/>
  <c r="CV69" i="7"/>
  <c r="CV66" i="7"/>
  <c r="CV10" i="7"/>
  <c r="CV42" i="7"/>
  <c r="CV34" i="7"/>
  <c r="CV58" i="7"/>
  <c r="CV74" i="7"/>
  <c r="CV19" i="7"/>
  <c r="CV14" i="7"/>
  <c r="CV114" i="7"/>
  <c r="CV59" i="7"/>
  <c r="CV110" i="7"/>
  <c r="CV23" i="7"/>
  <c r="CV15" i="7"/>
  <c r="CV56" i="7"/>
  <c r="CV96" i="7"/>
  <c r="CV99" i="7"/>
  <c r="CV94" i="7"/>
  <c r="CV20" i="7"/>
  <c r="CV32" i="7"/>
  <c r="CV80" i="7"/>
  <c r="CV75" i="7"/>
  <c r="CV102" i="7"/>
  <c r="CV118" i="7"/>
  <c r="CV112" i="7"/>
  <c r="CV115" i="7"/>
  <c r="CV7" i="7"/>
  <c r="CV88" i="7"/>
  <c r="CV72" i="7"/>
  <c r="CV51" i="7"/>
  <c r="CV86" i="7"/>
  <c r="CV11" i="7"/>
  <c r="CV67" i="7"/>
  <c r="CV30" i="7"/>
  <c r="CV27" i="7"/>
  <c r="CV104" i="7"/>
  <c r="CV73" i="7"/>
  <c r="CV41" i="7"/>
  <c r="CV89" i="7"/>
  <c r="CV113" i="7"/>
  <c r="CV107" i="7"/>
  <c r="CV60" i="7"/>
  <c r="CV84" i="7"/>
  <c r="CV31" i="7"/>
  <c r="CV35" i="7"/>
  <c r="CV78" i="7"/>
  <c r="CV25" i="7"/>
  <c r="CV47" i="7"/>
  <c r="CV65" i="7"/>
  <c r="CV64" i="7"/>
  <c r="CV92" i="7"/>
  <c r="CV116" i="7"/>
  <c r="CV46" i="7"/>
  <c r="CV105" i="7"/>
  <c r="CV39" i="7"/>
  <c r="CV40" i="7"/>
  <c r="CV43" i="7"/>
  <c r="CV91" i="7"/>
  <c r="CV70" i="7"/>
  <c r="CV76" i="7"/>
  <c r="CV48" i="7"/>
  <c r="CV83" i="7"/>
  <c r="CV62" i="7"/>
  <c r="CV28" i="7"/>
  <c r="CV57" i="7"/>
  <c r="CV81" i="7"/>
  <c r="CV97" i="7"/>
  <c r="CV71" i="7"/>
  <c r="CV111" i="7"/>
  <c r="CV33" i="7"/>
  <c r="CV55" i="7"/>
  <c r="CV79" i="7"/>
  <c r="CV49" i="7"/>
  <c r="CV63" i="7"/>
  <c r="CV103" i="7"/>
  <c r="CV95" i="7"/>
  <c r="CV54" i="7"/>
  <c r="CV87" i="7"/>
  <c r="CV68" i="7"/>
  <c r="CV108" i="7"/>
  <c r="CV52" i="7"/>
  <c r="CV100" i="7"/>
  <c r="CV38" i="7"/>
  <c r="CV44" i="7"/>
  <c r="DN11" i="7"/>
  <c r="DN4" i="7"/>
  <c r="DN24" i="7"/>
  <c r="DN16" i="7"/>
  <c r="DN19" i="7"/>
  <c r="DN8" i="7"/>
  <c r="DN12" i="7"/>
  <c r="DN20" i="7"/>
  <c r="DN22" i="7"/>
  <c r="DN45" i="7"/>
  <c r="DN21" i="7"/>
  <c r="DN29" i="7"/>
  <c r="DN53" i="7"/>
  <c r="DN117" i="7"/>
  <c r="DN17" i="7"/>
  <c r="DN37" i="7"/>
  <c r="DN61" i="7"/>
  <c r="DN85" i="7"/>
  <c r="DN109" i="7"/>
  <c r="DN5" i="7"/>
  <c r="DN13" i="7"/>
  <c r="DN69" i="7"/>
  <c r="DN77" i="7"/>
  <c r="DN93" i="7"/>
  <c r="DN9" i="7"/>
  <c r="DN90" i="7"/>
  <c r="DN98" i="7"/>
  <c r="DN101" i="7"/>
  <c r="DN82" i="7"/>
  <c r="DN18" i="7"/>
  <c r="DN26" i="7"/>
  <c r="DN106" i="7"/>
  <c r="DN66" i="7"/>
  <c r="DN14" i="7"/>
  <c r="DN114" i="7"/>
  <c r="DN6" i="7"/>
  <c r="DN42" i="7"/>
  <c r="DN34" i="7"/>
  <c r="DN50" i="7"/>
  <c r="DN7" i="7"/>
  <c r="DN58" i="7"/>
  <c r="DN10" i="7"/>
  <c r="DN74" i="7"/>
  <c r="DN27" i="7"/>
  <c r="DN40" i="7"/>
  <c r="DN80" i="7"/>
  <c r="DN43" i="7"/>
  <c r="DN62" i="7"/>
  <c r="DN86" i="7"/>
  <c r="DN35" i="7"/>
  <c r="DN48" i="7"/>
  <c r="DN32" i="7"/>
  <c r="DN72" i="7"/>
  <c r="DN75" i="7"/>
  <c r="DN88" i="7"/>
  <c r="DN51" i="7"/>
  <c r="DN91" i="7"/>
  <c r="DN110" i="7"/>
  <c r="DN15" i="7"/>
  <c r="DN64" i="7"/>
  <c r="DN67" i="7"/>
  <c r="DN30" i="7"/>
  <c r="DN78" i="7"/>
  <c r="DN104" i="7"/>
  <c r="DN107" i="7"/>
  <c r="DN46" i="7"/>
  <c r="DN38" i="7"/>
  <c r="DN89" i="7"/>
  <c r="DN57" i="7"/>
  <c r="DN60" i="7"/>
  <c r="DN84" i="7"/>
  <c r="DN118" i="7"/>
  <c r="DN56" i="7"/>
  <c r="DN83" i="7"/>
  <c r="DN65" i="7"/>
  <c r="DN28" i="7"/>
  <c r="DN54" i="7"/>
  <c r="DN25" i="7"/>
  <c r="DN105" i="7"/>
  <c r="DN52" i="7"/>
  <c r="DN39" i="7"/>
  <c r="DN36" i="7"/>
  <c r="DN76" i="7"/>
  <c r="DN23" i="7"/>
  <c r="DN70" i="7"/>
  <c r="DN44" i="7"/>
  <c r="DN108" i="7"/>
  <c r="DN112" i="7"/>
  <c r="DN94" i="7"/>
  <c r="DN81" i="7"/>
  <c r="DN96" i="7"/>
  <c r="DN59" i="7"/>
  <c r="DN102" i="7"/>
  <c r="DN97" i="7"/>
  <c r="DN92" i="7"/>
  <c r="DN116" i="7"/>
  <c r="DN31" i="7"/>
  <c r="DN111" i="7"/>
  <c r="DN99" i="7"/>
  <c r="DN115" i="7"/>
  <c r="DN49" i="7"/>
  <c r="DN68" i="7"/>
  <c r="DN79" i="7"/>
  <c r="DN103" i="7"/>
  <c r="DN55" i="7"/>
  <c r="DN113" i="7"/>
  <c r="DN100" i="7"/>
  <c r="DN71" i="7"/>
  <c r="DN33" i="7"/>
  <c r="DN47" i="7"/>
  <c r="DN95" i="7"/>
  <c r="DN41" i="7"/>
  <c r="DN73" i="7"/>
  <c r="DN63" i="7"/>
  <c r="DN87" i="7"/>
  <c r="I20" i="7"/>
  <c r="I16" i="7"/>
  <c r="I12" i="7"/>
  <c r="I8" i="7"/>
  <c r="I24" i="7"/>
  <c r="I4" i="7"/>
  <c r="I61" i="7"/>
  <c r="I117" i="7"/>
  <c r="I85" i="7"/>
  <c r="I29" i="7"/>
  <c r="I45" i="7"/>
  <c r="I17" i="7"/>
  <c r="I69" i="7"/>
  <c r="I37" i="7"/>
  <c r="I101" i="7"/>
  <c r="I21" i="7"/>
  <c r="I53" i="7"/>
  <c r="I77" i="7"/>
  <c r="I9" i="7"/>
  <c r="I5" i="7"/>
  <c r="I13" i="7"/>
  <c r="I109" i="7"/>
  <c r="I26" i="7"/>
  <c r="I90" i="7"/>
  <c r="I34" i="7"/>
  <c r="I98" i="7"/>
  <c r="I58" i="7"/>
  <c r="I93" i="7"/>
  <c r="I10" i="7"/>
  <c r="I106" i="7"/>
  <c r="I22" i="7"/>
  <c r="I50" i="7"/>
  <c r="I66" i="7"/>
  <c r="I14" i="7"/>
  <c r="I82" i="7"/>
  <c r="I114" i="7"/>
  <c r="I6" i="7"/>
  <c r="I19" i="7"/>
  <c r="I18" i="7"/>
  <c r="I42" i="7"/>
  <c r="I7" i="7"/>
  <c r="I74" i="7"/>
  <c r="I11" i="7"/>
  <c r="I80" i="7"/>
  <c r="I15" i="7"/>
  <c r="I48" i="7"/>
  <c r="I99" i="7"/>
  <c r="I72" i="7"/>
  <c r="I35" i="7"/>
  <c r="I75" i="7"/>
  <c r="I46" i="7"/>
  <c r="I88" i="7"/>
  <c r="I115" i="7"/>
  <c r="I70" i="7"/>
  <c r="I40" i="7"/>
  <c r="I56" i="7"/>
  <c r="I110" i="7"/>
  <c r="I64" i="7"/>
  <c r="I67" i="7"/>
  <c r="I30" i="7"/>
  <c r="I43" i="7"/>
  <c r="I104" i="7"/>
  <c r="I91" i="7"/>
  <c r="I107" i="7"/>
  <c r="I118" i="7"/>
  <c r="I89" i="7"/>
  <c r="I102" i="7"/>
  <c r="I52" i="7"/>
  <c r="I92" i="7"/>
  <c r="I112" i="7"/>
  <c r="I100" i="7"/>
  <c r="I59" i="7"/>
  <c r="I65" i="7"/>
  <c r="I28" i="7"/>
  <c r="I96" i="7"/>
  <c r="I54" i="7"/>
  <c r="I94" i="7"/>
  <c r="I25" i="7"/>
  <c r="I49" i="7"/>
  <c r="I76" i="7"/>
  <c r="I105" i="7"/>
  <c r="I44" i="7"/>
  <c r="I84" i="7"/>
  <c r="I83" i="7"/>
  <c r="I78" i="7"/>
  <c r="I36" i="7"/>
  <c r="I27" i="7"/>
  <c r="I38" i="7"/>
  <c r="I86" i="7"/>
  <c r="I81" i="7"/>
  <c r="I68" i="7"/>
  <c r="I23" i="7"/>
  <c r="I97" i="7"/>
  <c r="I116" i="7"/>
  <c r="I32" i="7"/>
  <c r="I60" i="7"/>
  <c r="I71" i="7"/>
  <c r="I87" i="7"/>
  <c r="I111" i="7"/>
  <c r="I51" i="7"/>
  <c r="I39" i="7"/>
  <c r="I62" i="7"/>
  <c r="I33" i="7"/>
  <c r="I55" i="7"/>
  <c r="I63" i="7"/>
  <c r="I103" i="7"/>
  <c r="I57" i="7"/>
  <c r="I31" i="7"/>
  <c r="I73" i="7"/>
  <c r="I113" i="7"/>
  <c r="I47" i="7"/>
  <c r="I79" i="7"/>
  <c r="I95" i="7"/>
  <c r="I41" i="7"/>
  <c r="I108" i="7"/>
  <c r="AQ20" i="7"/>
  <c r="AQ4" i="7"/>
  <c r="AQ12" i="7"/>
  <c r="AQ76" i="7"/>
  <c r="AQ16" i="7"/>
  <c r="AQ8" i="7"/>
  <c r="AQ24" i="7"/>
  <c r="AQ9" i="7"/>
  <c r="AQ77" i="7"/>
  <c r="AQ93" i="7"/>
  <c r="AQ117" i="7"/>
  <c r="AQ29" i="7"/>
  <c r="AQ53" i="7"/>
  <c r="AQ37" i="7"/>
  <c r="AQ101" i="7"/>
  <c r="AQ61" i="7"/>
  <c r="AQ85" i="7"/>
  <c r="AQ21" i="7"/>
  <c r="AQ45" i="7"/>
  <c r="AQ109" i="7"/>
  <c r="AQ26" i="7"/>
  <c r="AQ17" i="7"/>
  <c r="AQ50" i="7"/>
  <c r="AQ5" i="7"/>
  <c r="AQ13" i="7"/>
  <c r="AQ34" i="7"/>
  <c r="AQ58" i="7"/>
  <c r="AQ98" i="7"/>
  <c r="AQ69" i="7"/>
  <c r="AQ66" i="7"/>
  <c r="AQ106" i="7"/>
  <c r="AQ14" i="7"/>
  <c r="AQ18" i="7"/>
  <c r="AQ90" i="7"/>
  <c r="AQ42" i="7"/>
  <c r="AQ114" i="7"/>
  <c r="AQ6" i="7"/>
  <c r="AQ10" i="7"/>
  <c r="AQ82" i="7"/>
  <c r="AQ19" i="7"/>
  <c r="AQ22" i="7"/>
  <c r="AQ74" i="7"/>
  <c r="AQ7" i="7"/>
  <c r="AQ56" i="7"/>
  <c r="AQ80" i="7"/>
  <c r="AQ43" i="7"/>
  <c r="AQ72" i="7"/>
  <c r="AQ35" i="7"/>
  <c r="AQ46" i="7"/>
  <c r="AQ88" i="7"/>
  <c r="AQ59" i="7"/>
  <c r="AQ30" i="7"/>
  <c r="AQ70" i="7"/>
  <c r="AQ67" i="7"/>
  <c r="AQ91" i="7"/>
  <c r="AQ110" i="7"/>
  <c r="AQ11" i="7"/>
  <c r="AQ40" i="7"/>
  <c r="AQ48" i="7"/>
  <c r="AQ64" i="7"/>
  <c r="AQ38" i="7"/>
  <c r="AQ15" i="7"/>
  <c r="AQ99" i="7"/>
  <c r="AQ104" i="7"/>
  <c r="AQ107" i="7"/>
  <c r="AQ33" i="7"/>
  <c r="AQ41" i="7"/>
  <c r="AQ89" i="7"/>
  <c r="AQ52" i="7"/>
  <c r="AQ60" i="7"/>
  <c r="AQ27" i="7"/>
  <c r="AQ75" i="7"/>
  <c r="AQ54" i="7"/>
  <c r="AQ62" i="7"/>
  <c r="AQ100" i="7"/>
  <c r="AQ65" i="7"/>
  <c r="AQ28" i="7"/>
  <c r="AQ118" i="7"/>
  <c r="AQ49" i="7"/>
  <c r="AQ32" i="7"/>
  <c r="AQ105" i="7"/>
  <c r="AQ44" i="7"/>
  <c r="AQ116" i="7"/>
  <c r="AQ102" i="7"/>
  <c r="AQ36" i="7"/>
  <c r="AQ84" i="7"/>
  <c r="AQ81" i="7"/>
  <c r="AQ94" i="7"/>
  <c r="AQ97" i="7"/>
  <c r="AQ83" i="7"/>
  <c r="AQ71" i="7"/>
  <c r="AQ87" i="7"/>
  <c r="AQ31" i="7"/>
  <c r="AQ111" i="7"/>
  <c r="AQ86" i="7"/>
  <c r="AQ23" i="7"/>
  <c r="AQ96" i="7"/>
  <c r="AQ51" i="7"/>
  <c r="AQ57" i="7"/>
  <c r="AQ113" i="7"/>
  <c r="AQ92" i="7"/>
  <c r="AQ108" i="7"/>
  <c r="AQ55" i="7"/>
  <c r="AQ112" i="7"/>
  <c r="AQ73" i="7"/>
  <c r="AQ25" i="7"/>
  <c r="AQ39" i="7"/>
  <c r="AQ63" i="7"/>
  <c r="AQ103" i="7"/>
  <c r="AQ68" i="7"/>
  <c r="AQ47" i="7"/>
  <c r="AQ79" i="7"/>
  <c r="AQ95" i="7"/>
  <c r="AQ78" i="7"/>
  <c r="AQ115" i="7"/>
  <c r="BY20" i="7"/>
  <c r="BY8" i="7"/>
  <c r="BY4" i="7"/>
  <c r="BY12" i="7"/>
  <c r="BY16" i="7"/>
  <c r="BY24" i="7"/>
  <c r="BY37" i="7"/>
  <c r="BY77" i="7"/>
  <c r="BY93" i="7"/>
  <c r="BY17" i="7"/>
  <c r="BY45" i="7"/>
  <c r="BY101" i="7"/>
  <c r="BY9" i="7"/>
  <c r="BY61" i="7"/>
  <c r="BY21" i="7"/>
  <c r="BY53" i="7"/>
  <c r="BY109" i="7"/>
  <c r="BY117" i="7"/>
  <c r="BY29" i="7"/>
  <c r="BY85" i="7"/>
  <c r="BY5" i="7"/>
  <c r="BY26" i="7"/>
  <c r="BY98" i="7"/>
  <c r="BY106" i="7"/>
  <c r="BY13" i="7"/>
  <c r="BY50" i="7"/>
  <c r="BY34" i="7"/>
  <c r="BY58" i="7"/>
  <c r="BY114" i="7"/>
  <c r="BY69" i="7"/>
  <c r="BY82" i="7"/>
  <c r="BY90" i="7"/>
  <c r="BY66" i="7"/>
  <c r="BY14" i="7"/>
  <c r="BY18" i="7"/>
  <c r="BY22" i="7"/>
  <c r="BY6" i="7"/>
  <c r="BY10" i="7"/>
  <c r="BY42" i="7"/>
  <c r="BY19" i="7"/>
  <c r="BY74" i="7"/>
  <c r="BY15" i="7"/>
  <c r="BY56" i="7"/>
  <c r="BY80" i="7"/>
  <c r="BY11" i="7"/>
  <c r="BY43" i="7"/>
  <c r="BY91" i="7"/>
  <c r="BY72" i="7"/>
  <c r="BY35" i="7"/>
  <c r="BY88" i="7"/>
  <c r="BY30" i="7"/>
  <c r="BY70" i="7"/>
  <c r="BY7" i="7"/>
  <c r="BY32" i="7"/>
  <c r="BY110" i="7"/>
  <c r="BY118" i="7"/>
  <c r="BY25" i="7"/>
  <c r="BY48" i="7"/>
  <c r="BY64" i="7"/>
  <c r="BY75" i="7"/>
  <c r="BY115" i="7"/>
  <c r="BY38" i="7"/>
  <c r="BY104" i="7"/>
  <c r="BY99" i="7"/>
  <c r="BY33" i="7"/>
  <c r="BY51" i="7"/>
  <c r="BY94" i="7"/>
  <c r="BY78" i="7"/>
  <c r="BY41" i="7"/>
  <c r="BY105" i="7"/>
  <c r="BY100" i="7"/>
  <c r="BY116" i="7"/>
  <c r="BY86" i="7"/>
  <c r="BY65" i="7"/>
  <c r="BY28" i="7"/>
  <c r="BY49" i="7"/>
  <c r="BY46" i="7"/>
  <c r="BY112" i="7"/>
  <c r="BY89" i="7"/>
  <c r="BY36" i="7"/>
  <c r="BY52" i="7"/>
  <c r="BY83" i="7"/>
  <c r="BY92" i="7"/>
  <c r="BY23" i="7"/>
  <c r="BY40" i="7"/>
  <c r="BY96" i="7"/>
  <c r="BY27" i="7"/>
  <c r="BY81" i="7"/>
  <c r="BY76" i="7"/>
  <c r="BY54" i="7"/>
  <c r="BY57" i="7"/>
  <c r="BY71" i="7"/>
  <c r="BY87" i="7"/>
  <c r="BY62" i="7"/>
  <c r="BY73" i="7"/>
  <c r="BY111" i="7"/>
  <c r="BY59" i="7"/>
  <c r="BY102" i="7"/>
  <c r="BY47" i="7"/>
  <c r="BY113" i="7"/>
  <c r="BY108" i="7"/>
  <c r="BY63" i="7"/>
  <c r="BY103" i="7"/>
  <c r="BY44" i="7"/>
  <c r="BY68" i="7"/>
  <c r="BY97" i="7"/>
  <c r="BY107" i="7"/>
  <c r="BY31" i="7"/>
  <c r="BY55" i="7"/>
  <c r="BY79" i="7"/>
  <c r="BY95" i="7"/>
  <c r="BY60" i="7"/>
  <c r="BY84" i="7"/>
  <c r="BY67" i="7"/>
  <c r="BY39" i="7"/>
  <c r="L41" i="4"/>
  <c r="F44" i="11" s="1"/>
  <c r="L73" i="4"/>
  <c r="F76" i="11" s="1"/>
  <c r="CC23" i="7"/>
  <c r="CC24" i="7"/>
  <c r="CC20" i="7"/>
  <c r="CC4" i="7"/>
  <c r="CC12" i="7"/>
  <c r="CC16" i="7"/>
  <c r="CC8" i="7"/>
  <c r="CC13" i="7"/>
  <c r="CC5" i="7"/>
  <c r="CC69" i="7"/>
  <c r="CC29" i="7"/>
  <c r="CC85" i="7"/>
  <c r="CC53" i="7"/>
  <c r="CC21" i="7"/>
  <c r="CC37" i="7"/>
  <c r="CC45" i="7"/>
  <c r="CC77" i="7"/>
  <c r="CC93" i="7"/>
  <c r="CC17" i="7"/>
  <c r="CC101" i="7"/>
  <c r="CC109" i="7"/>
  <c r="CC106" i="7"/>
  <c r="CC66" i="7"/>
  <c r="CC117" i="7"/>
  <c r="CC10" i="7"/>
  <c r="CC74" i="7"/>
  <c r="CC82" i="7"/>
  <c r="CC22" i="7"/>
  <c r="CC90" i="7"/>
  <c r="CC34" i="7"/>
  <c r="CC61" i="7"/>
  <c r="CC14" i="7"/>
  <c r="CC42" i="7"/>
  <c r="CC6" i="7"/>
  <c r="CC18" i="7"/>
  <c r="CC26" i="7"/>
  <c r="CC7" i="7"/>
  <c r="CC9" i="7"/>
  <c r="CC114" i="7"/>
  <c r="CC98" i="7"/>
  <c r="CC58" i="7"/>
  <c r="CC50" i="7"/>
  <c r="CC11" i="7"/>
  <c r="CC15" i="7"/>
  <c r="CC19" i="7"/>
  <c r="CC40" i="7"/>
  <c r="CC80" i="7"/>
  <c r="CC27" i="7"/>
  <c r="CC38" i="7"/>
  <c r="CC78" i="7"/>
  <c r="CC88" i="7"/>
  <c r="CC83" i="7"/>
  <c r="CC94" i="7"/>
  <c r="CC96" i="7"/>
  <c r="CC99" i="7"/>
  <c r="CC56" i="7"/>
  <c r="CC112" i="7"/>
  <c r="CC59" i="7"/>
  <c r="CC70" i="7"/>
  <c r="CC46" i="7"/>
  <c r="CC32" i="7"/>
  <c r="CC64" i="7"/>
  <c r="CC75" i="7"/>
  <c r="CC110" i="7"/>
  <c r="CC118" i="7"/>
  <c r="CC25" i="7"/>
  <c r="CC43" i="7"/>
  <c r="CC73" i="7"/>
  <c r="CC89" i="7"/>
  <c r="CC52" i="7"/>
  <c r="CC91" i="7"/>
  <c r="CC86" i="7"/>
  <c r="CC81" i="7"/>
  <c r="CC97" i="7"/>
  <c r="CC108" i="7"/>
  <c r="CC67" i="7"/>
  <c r="CC41" i="7"/>
  <c r="CC65" i="7"/>
  <c r="CC68" i="7"/>
  <c r="CC33" i="7"/>
  <c r="CC28" i="7"/>
  <c r="CC54" i="7"/>
  <c r="CC36" i="7"/>
  <c r="CC100" i="7"/>
  <c r="CC48" i="7"/>
  <c r="CC62" i="7"/>
  <c r="CC113" i="7"/>
  <c r="CC51" i="7"/>
  <c r="CC84" i="7"/>
  <c r="CC47" i="7"/>
  <c r="CC115" i="7"/>
  <c r="CC102" i="7"/>
  <c r="CC49" i="7"/>
  <c r="CC31" i="7"/>
  <c r="CC105" i="7"/>
  <c r="CC104" i="7"/>
  <c r="CC30" i="7"/>
  <c r="CC76" i="7"/>
  <c r="CC35" i="7"/>
  <c r="CC60" i="7"/>
  <c r="CC92" i="7"/>
  <c r="CC39" i="7"/>
  <c r="CC71" i="7"/>
  <c r="CC103" i="7"/>
  <c r="CC107" i="7"/>
  <c r="CC57" i="7"/>
  <c r="CC87" i="7"/>
  <c r="CC95" i="7"/>
  <c r="CC63" i="7"/>
  <c r="CC72" i="7"/>
  <c r="CC116" i="7"/>
  <c r="CC44" i="7"/>
  <c r="CC55" i="7"/>
  <c r="CC79" i="7"/>
  <c r="CC111" i="7"/>
  <c r="BJ16" i="7"/>
  <c r="BJ12" i="7"/>
  <c r="BJ15" i="7"/>
  <c r="BJ24" i="7"/>
  <c r="BJ20" i="7"/>
  <c r="BJ7" i="7"/>
  <c r="BJ4" i="7"/>
  <c r="BJ21" i="7"/>
  <c r="BJ117" i="7"/>
  <c r="BJ101" i="7"/>
  <c r="BJ53" i="7"/>
  <c r="BJ9" i="7"/>
  <c r="BJ61" i="7"/>
  <c r="BJ109" i="7"/>
  <c r="BJ13" i="7"/>
  <c r="BJ45" i="7"/>
  <c r="BJ5" i="7"/>
  <c r="BJ69" i="7"/>
  <c r="BJ29" i="7"/>
  <c r="BJ85" i="7"/>
  <c r="BJ8" i="7"/>
  <c r="BJ17" i="7"/>
  <c r="BJ37" i="7"/>
  <c r="BJ74" i="7"/>
  <c r="BJ98" i="7"/>
  <c r="BJ93" i="7"/>
  <c r="BJ14" i="7"/>
  <c r="BJ18" i="7"/>
  <c r="BJ106" i="7"/>
  <c r="BJ90" i="7"/>
  <c r="BJ77" i="7"/>
  <c r="BJ6" i="7"/>
  <c r="BJ10" i="7"/>
  <c r="BJ26" i="7"/>
  <c r="BJ82" i="7"/>
  <c r="BJ114" i="7"/>
  <c r="BJ50" i="7"/>
  <c r="BJ58" i="7"/>
  <c r="BJ22" i="7"/>
  <c r="BJ66" i="7"/>
  <c r="BJ34" i="7"/>
  <c r="BJ11" i="7"/>
  <c r="BJ19" i="7"/>
  <c r="BJ42" i="7"/>
  <c r="BJ72" i="7"/>
  <c r="BJ112" i="7"/>
  <c r="BJ91" i="7"/>
  <c r="BJ31" i="7"/>
  <c r="BJ30" i="7"/>
  <c r="BJ70" i="7"/>
  <c r="BJ32" i="7"/>
  <c r="BJ83" i="7"/>
  <c r="BJ62" i="7"/>
  <c r="BJ51" i="7"/>
  <c r="BJ56" i="7"/>
  <c r="BJ96" i="7"/>
  <c r="BJ59" i="7"/>
  <c r="BJ80" i="7"/>
  <c r="BJ75" i="7"/>
  <c r="BJ94" i="7"/>
  <c r="BJ67" i="7"/>
  <c r="BJ86" i="7"/>
  <c r="BJ52" i="7"/>
  <c r="BJ48" i="7"/>
  <c r="BJ118" i="7"/>
  <c r="BJ92" i="7"/>
  <c r="BJ23" i="7"/>
  <c r="BJ46" i="7"/>
  <c r="BJ57" i="7"/>
  <c r="BJ39" i="7"/>
  <c r="BJ81" i="7"/>
  <c r="BJ76" i="7"/>
  <c r="BJ89" i="7"/>
  <c r="BJ97" i="7"/>
  <c r="BJ64" i="7"/>
  <c r="BJ27" i="7"/>
  <c r="BJ110" i="7"/>
  <c r="BJ115" i="7"/>
  <c r="BJ25" i="7"/>
  <c r="BJ60" i="7"/>
  <c r="BJ108" i="7"/>
  <c r="BJ35" i="7"/>
  <c r="BJ43" i="7"/>
  <c r="BJ88" i="7"/>
  <c r="BJ104" i="7"/>
  <c r="BJ107" i="7"/>
  <c r="BJ102" i="7"/>
  <c r="BJ33" i="7"/>
  <c r="BJ99" i="7"/>
  <c r="BJ38" i="7"/>
  <c r="BJ84" i="7"/>
  <c r="BJ63" i="7"/>
  <c r="BJ103" i="7"/>
  <c r="BJ36" i="7"/>
  <c r="BJ44" i="7"/>
  <c r="BJ41" i="7"/>
  <c r="BJ116" i="7"/>
  <c r="BJ40" i="7"/>
  <c r="BJ55" i="7"/>
  <c r="BJ79" i="7"/>
  <c r="BJ95" i="7"/>
  <c r="BJ113" i="7"/>
  <c r="BJ47" i="7"/>
  <c r="BJ49" i="7"/>
  <c r="BJ73" i="7"/>
  <c r="BJ54" i="7"/>
  <c r="BJ78" i="7"/>
  <c r="BJ68" i="7"/>
  <c r="BJ71" i="7"/>
  <c r="BJ87" i="7"/>
  <c r="BJ111" i="7"/>
  <c r="BJ100" i="7"/>
  <c r="BJ28" i="7"/>
  <c r="BJ105" i="7"/>
  <c r="BJ65" i="7"/>
  <c r="CT5" i="7"/>
  <c r="CT14" i="7"/>
  <c r="CT13" i="7"/>
  <c r="CT12" i="7"/>
  <c r="CT16" i="7"/>
  <c r="CT8" i="7"/>
  <c r="CT24" i="7"/>
  <c r="CT20" i="7"/>
  <c r="CT4" i="7"/>
  <c r="CT21" i="7"/>
  <c r="CT17" i="7"/>
  <c r="CT101" i="7"/>
  <c r="CT117" i="7"/>
  <c r="CT9" i="7"/>
  <c r="CT29" i="7"/>
  <c r="CT61" i="7"/>
  <c r="CT109" i="7"/>
  <c r="CT37" i="7"/>
  <c r="CT45" i="7"/>
  <c r="CT69" i="7"/>
  <c r="CT85" i="7"/>
  <c r="CT93" i="7"/>
  <c r="CT53" i="7"/>
  <c r="CT90" i="7"/>
  <c r="CT34" i="7"/>
  <c r="CT82" i="7"/>
  <c r="CT6" i="7"/>
  <c r="CT77" i="7"/>
  <c r="CT50" i="7"/>
  <c r="CT58" i="7"/>
  <c r="CT18" i="7"/>
  <c r="CT42" i="7"/>
  <c r="CT106" i="7"/>
  <c r="CT66" i="7"/>
  <c r="CT10" i="7"/>
  <c r="CT74" i="7"/>
  <c r="CT114" i="7"/>
  <c r="CT98" i="7"/>
  <c r="CT11" i="7"/>
  <c r="CT15" i="7"/>
  <c r="CT22" i="7"/>
  <c r="CT26" i="7"/>
  <c r="CT7" i="7"/>
  <c r="CT96" i="7"/>
  <c r="CT99" i="7"/>
  <c r="CT46" i="7"/>
  <c r="CT91" i="7"/>
  <c r="CT48" i="7"/>
  <c r="CT112" i="7"/>
  <c r="CT115" i="7"/>
  <c r="CT102" i="7"/>
  <c r="CT56" i="7"/>
  <c r="CT40" i="7"/>
  <c r="CT67" i="7"/>
  <c r="CT80" i="7"/>
  <c r="CT27" i="7"/>
  <c r="CT19" i="7"/>
  <c r="CT104" i="7"/>
  <c r="CT107" i="7"/>
  <c r="CT35" i="7"/>
  <c r="CT54" i="7"/>
  <c r="CT70" i="7"/>
  <c r="CT113" i="7"/>
  <c r="CT94" i="7"/>
  <c r="CT84" i="7"/>
  <c r="CT62" i="7"/>
  <c r="CT86" i="7"/>
  <c r="CT49" i="7"/>
  <c r="CT44" i="7"/>
  <c r="CT92" i="7"/>
  <c r="CT51" i="7"/>
  <c r="CT30" i="7"/>
  <c r="CT41" i="7"/>
  <c r="CT105" i="7"/>
  <c r="CT39" i="7"/>
  <c r="CT32" i="7"/>
  <c r="CT88" i="7"/>
  <c r="CT75" i="7"/>
  <c r="CT81" i="7"/>
  <c r="CT52" i="7"/>
  <c r="CT76" i="7"/>
  <c r="CT72" i="7"/>
  <c r="CT64" i="7"/>
  <c r="CT59" i="7"/>
  <c r="CT23" i="7"/>
  <c r="CT43" i="7"/>
  <c r="CT73" i="7"/>
  <c r="CT97" i="7"/>
  <c r="CT108" i="7"/>
  <c r="CT68" i="7"/>
  <c r="CT78" i="7"/>
  <c r="CT33" i="7"/>
  <c r="CT28" i="7"/>
  <c r="CT110" i="7"/>
  <c r="CT116" i="7"/>
  <c r="CT31" i="7"/>
  <c r="CT38" i="7"/>
  <c r="CT100" i="7"/>
  <c r="CT63" i="7"/>
  <c r="CT111" i="7"/>
  <c r="CT60" i="7"/>
  <c r="CT103" i="7"/>
  <c r="CT83" i="7"/>
  <c r="CT65" i="7"/>
  <c r="CT57" i="7"/>
  <c r="CT89" i="7"/>
  <c r="CT55" i="7"/>
  <c r="CT79" i="7"/>
  <c r="CT118" i="7"/>
  <c r="CT36" i="7"/>
  <c r="CT95" i="7"/>
  <c r="CT25" i="7"/>
  <c r="CT71" i="7"/>
  <c r="CT87" i="7"/>
  <c r="CT47" i="7"/>
  <c r="DL12" i="7"/>
  <c r="DL20" i="7"/>
  <c r="DL4" i="7"/>
  <c r="DL24" i="7"/>
  <c r="DL16" i="7"/>
  <c r="DL13" i="7"/>
  <c r="DL8" i="7"/>
  <c r="DL117" i="7"/>
  <c r="DL21" i="7"/>
  <c r="DL29" i="7"/>
  <c r="DL53" i="7"/>
  <c r="DL109" i="7"/>
  <c r="DL17" i="7"/>
  <c r="DL93" i="7"/>
  <c r="DL5" i="7"/>
  <c r="DL45" i="7"/>
  <c r="DL37" i="7"/>
  <c r="DL61" i="7"/>
  <c r="DL69" i="7"/>
  <c r="DL85" i="7"/>
  <c r="DL77" i="7"/>
  <c r="DL101" i="7"/>
  <c r="DL90" i="7"/>
  <c r="DL42" i="7"/>
  <c r="DL98" i="7"/>
  <c r="DL9" i="7"/>
  <c r="DL18" i="7"/>
  <c r="DL26" i="7"/>
  <c r="DL50" i="7"/>
  <c r="DL106" i="7"/>
  <c r="DL66" i="7"/>
  <c r="DL14" i="7"/>
  <c r="DL114" i="7"/>
  <c r="DL6" i="7"/>
  <c r="DL10" i="7"/>
  <c r="DL19" i="7"/>
  <c r="DL74" i="7"/>
  <c r="DL58" i="7"/>
  <c r="DL82" i="7"/>
  <c r="DL34" i="7"/>
  <c r="DL7" i="7"/>
  <c r="DL22" i="7"/>
  <c r="DL15" i="7"/>
  <c r="DL40" i="7"/>
  <c r="DL80" i="7"/>
  <c r="DL102" i="7"/>
  <c r="DL32" i="7"/>
  <c r="DL75" i="7"/>
  <c r="DL118" i="7"/>
  <c r="DL91" i="7"/>
  <c r="DL62" i="7"/>
  <c r="DL11" i="7"/>
  <c r="DL56" i="7"/>
  <c r="DL43" i="7"/>
  <c r="DL51" i="7"/>
  <c r="DL67" i="7"/>
  <c r="DL30" i="7"/>
  <c r="DL110" i="7"/>
  <c r="DL27" i="7"/>
  <c r="DL104" i="7"/>
  <c r="DL107" i="7"/>
  <c r="DL46" i="7"/>
  <c r="DL86" i="7"/>
  <c r="DL41" i="7"/>
  <c r="DL89" i="7"/>
  <c r="DL52" i="7"/>
  <c r="DL100" i="7"/>
  <c r="DL116" i="7"/>
  <c r="DL96" i="7"/>
  <c r="DL115" i="7"/>
  <c r="DL59" i="7"/>
  <c r="DL44" i="7"/>
  <c r="DL60" i="7"/>
  <c r="DL35" i="7"/>
  <c r="DL78" i="7"/>
  <c r="DL25" i="7"/>
  <c r="DL47" i="7"/>
  <c r="DL72" i="7"/>
  <c r="DL65" i="7"/>
  <c r="DL92" i="7"/>
  <c r="DL48" i="7"/>
  <c r="DL99" i="7"/>
  <c r="DL105" i="7"/>
  <c r="DL39" i="7"/>
  <c r="DL70" i="7"/>
  <c r="DL76" i="7"/>
  <c r="DL38" i="7"/>
  <c r="DL54" i="7"/>
  <c r="DL64" i="7"/>
  <c r="DL57" i="7"/>
  <c r="DL81" i="7"/>
  <c r="DL97" i="7"/>
  <c r="DL108" i="7"/>
  <c r="DL73" i="7"/>
  <c r="DL63" i="7"/>
  <c r="DL111" i="7"/>
  <c r="DL83" i="7"/>
  <c r="DL33" i="7"/>
  <c r="DL113" i="7"/>
  <c r="DL23" i="7"/>
  <c r="DL49" i="7"/>
  <c r="DL36" i="7"/>
  <c r="DL103" i="7"/>
  <c r="DL95" i="7"/>
  <c r="DL31" i="7"/>
  <c r="DL79" i="7"/>
  <c r="DL87" i="7"/>
  <c r="DL94" i="7"/>
  <c r="DL68" i="7"/>
  <c r="DL112" i="7"/>
  <c r="DL84" i="7"/>
  <c r="DL71" i="7"/>
  <c r="DL88" i="7"/>
  <c r="DL28" i="7"/>
  <c r="DL55" i="7"/>
  <c r="G20" i="7"/>
  <c r="G16" i="7"/>
  <c r="G12" i="7"/>
  <c r="G4" i="7"/>
  <c r="G24" i="7"/>
  <c r="G8" i="7"/>
  <c r="G29" i="7"/>
  <c r="G21" i="7"/>
  <c r="G45" i="7"/>
  <c r="G17" i="7"/>
  <c r="G61" i="7"/>
  <c r="G9" i="7"/>
  <c r="G37" i="7"/>
  <c r="G93" i="7"/>
  <c r="G101" i="7"/>
  <c r="G69" i="7"/>
  <c r="G5" i="7"/>
  <c r="G13" i="7"/>
  <c r="G85" i="7"/>
  <c r="G117" i="7"/>
  <c r="G109" i="7"/>
  <c r="G53" i="7"/>
  <c r="G10" i="7"/>
  <c r="G90" i="7"/>
  <c r="G50" i="7"/>
  <c r="G58" i="7"/>
  <c r="G42" i="7"/>
  <c r="G26" i="7"/>
  <c r="G106" i="7"/>
  <c r="G66" i="7"/>
  <c r="G14" i="7"/>
  <c r="G82" i="7"/>
  <c r="G34" i="7"/>
  <c r="G74" i="7"/>
  <c r="G77" i="7"/>
  <c r="G11" i="7"/>
  <c r="G6" i="7"/>
  <c r="G15" i="7"/>
  <c r="G18" i="7"/>
  <c r="G22" i="7"/>
  <c r="G114" i="7"/>
  <c r="G98" i="7"/>
  <c r="G19" i="7"/>
  <c r="G80" i="7"/>
  <c r="G32" i="7"/>
  <c r="G96" i="7"/>
  <c r="G99" i="7"/>
  <c r="G70" i="7"/>
  <c r="G7" i="7"/>
  <c r="G27" i="7"/>
  <c r="G40" i="7"/>
  <c r="G88" i="7"/>
  <c r="G91" i="7"/>
  <c r="G112" i="7"/>
  <c r="G115" i="7"/>
  <c r="G54" i="7"/>
  <c r="G43" i="7"/>
  <c r="G62" i="7"/>
  <c r="G64" i="7"/>
  <c r="G67" i="7"/>
  <c r="G56" i="7"/>
  <c r="G83" i="7"/>
  <c r="G94" i="7"/>
  <c r="G104" i="7"/>
  <c r="G107" i="7"/>
  <c r="G46" i="7"/>
  <c r="G51" i="7"/>
  <c r="G102" i="7"/>
  <c r="G113" i="7"/>
  <c r="G48" i="7"/>
  <c r="G35" i="7"/>
  <c r="G57" i="7"/>
  <c r="G65" i="7"/>
  <c r="G28" i="7"/>
  <c r="G25" i="7"/>
  <c r="G30" i="7"/>
  <c r="G105" i="7"/>
  <c r="G23" i="7"/>
  <c r="G39" i="7"/>
  <c r="G118" i="7"/>
  <c r="G36" i="7"/>
  <c r="G76" i="7"/>
  <c r="G92" i="7"/>
  <c r="G52" i="7"/>
  <c r="G72" i="7"/>
  <c r="G75" i="7"/>
  <c r="G110" i="7"/>
  <c r="G33" i="7"/>
  <c r="G59" i="7"/>
  <c r="G97" i="7"/>
  <c r="G68" i="7"/>
  <c r="G41" i="7"/>
  <c r="G31" i="7"/>
  <c r="G111" i="7"/>
  <c r="G78" i="7"/>
  <c r="G86" i="7"/>
  <c r="G49" i="7"/>
  <c r="G100" i="7"/>
  <c r="G108" i="7"/>
  <c r="G47" i="7"/>
  <c r="G63" i="7"/>
  <c r="G103" i="7"/>
  <c r="G55" i="7"/>
  <c r="G84" i="7"/>
  <c r="G89" i="7"/>
  <c r="G60" i="7"/>
  <c r="G38" i="7"/>
  <c r="G79" i="7"/>
  <c r="G95" i="7"/>
  <c r="G81" i="7"/>
  <c r="G73" i="7"/>
  <c r="G44" i="7"/>
  <c r="G116" i="7"/>
  <c r="G71" i="7"/>
  <c r="G87" i="7"/>
  <c r="Y20" i="7"/>
  <c r="Y22" i="7"/>
  <c r="Y16" i="7"/>
  <c r="Y12" i="7"/>
  <c r="Y8" i="7"/>
  <c r="Y24" i="7"/>
  <c r="Y4" i="7"/>
  <c r="Y117" i="7"/>
  <c r="Y69" i="7"/>
  <c r="Y77" i="7"/>
  <c r="Y85" i="7"/>
  <c r="Y29" i="7"/>
  <c r="Y45" i="7"/>
  <c r="Y17" i="7"/>
  <c r="Y37" i="7"/>
  <c r="Y101" i="7"/>
  <c r="Y21" i="7"/>
  <c r="Y5" i="7"/>
  <c r="Y13" i="7"/>
  <c r="Y109" i="7"/>
  <c r="Y93" i="7"/>
  <c r="Y53" i="7"/>
  <c r="Y90" i="7"/>
  <c r="Y18" i="7"/>
  <c r="Y61" i="7"/>
  <c r="Y58" i="7"/>
  <c r="Y10" i="7"/>
  <c r="Y42" i="7"/>
  <c r="Y106" i="7"/>
  <c r="Y50" i="7"/>
  <c r="Y66" i="7"/>
  <c r="Y14" i="7"/>
  <c r="Y74" i="7"/>
  <c r="Y9" i="7"/>
  <c r="Y26" i="7"/>
  <c r="Y6" i="7"/>
  <c r="Y19" i="7"/>
  <c r="Y34" i="7"/>
  <c r="Y82" i="7"/>
  <c r="Y15" i="7"/>
  <c r="Y114" i="7"/>
  <c r="Y98" i="7"/>
  <c r="Y11" i="7"/>
  <c r="Y80" i="7"/>
  <c r="Y32" i="7"/>
  <c r="Y96" i="7"/>
  <c r="Y115" i="7"/>
  <c r="Y46" i="7"/>
  <c r="Y78" i="7"/>
  <c r="Y27" i="7"/>
  <c r="Y88" i="7"/>
  <c r="Y70" i="7"/>
  <c r="Y112" i="7"/>
  <c r="Y107" i="7"/>
  <c r="Y86" i="7"/>
  <c r="Y64" i="7"/>
  <c r="Y67" i="7"/>
  <c r="Y7" i="7"/>
  <c r="Y43" i="7"/>
  <c r="Y62" i="7"/>
  <c r="Y104" i="7"/>
  <c r="Y49" i="7"/>
  <c r="Y83" i="7"/>
  <c r="Y99" i="7"/>
  <c r="Y102" i="7"/>
  <c r="Y113" i="7"/>
  <c r="Y75" i="7"/>
  <c r="Y56" i="7"/>
  <c r="Y72" i="7"/>
  <c r="Y84" i="7"/>
  <c r="Y59" i="7"/>
  <c r="Y65" i="7"/>
  <c r="Y28" i="7"/>
  <c r="Y54" i="7"/>
  <c r="Y94" i="7"/>
  <c r="Y25" i="7"/>
  <c r="Y76" i="7"/>
  <c r="Y105" i="7"/>
  <c r="Y44" i="7"/>
  <c r="Y36" i="7"/>
  <c r="Y38" i="7"/>
  <c r="Y41" i="7"/>
  <c r="Y108" i="7"/>
  <c r="Y33" i="7"/>
  <c r="Y57" i="7"/>
  <c r="Y60" i="7"/>
  <c r="Y40" i="7"/>
  <c r="Y35" i="7"/>
  <c r="Y97" i="7"/>
  <c r="Y92" i="7"/>
  <c r="Y116" i="7"/>
  <c r="Y48" i="7"/>
  <c r="Y68" i="7"/>
  <c r="Y111" i="7"/>
  <c r="Y100" i="7"/>
  <c r="Y51" i="7"/>
  <c r="Y89" i="7"/>
  <c r="Y23" i="7"/>
  <c r="Y55" i="7"/>
  <c r="Y63" i="7"/>
  <c r="Y103" i="7"/>
  <c r="Y81" i="7"/>
  <c r="Y31" i="7"/>
  <c r="Y73" i="7"/>
  <c r="Y52" i="7"/>
  <c r="Y47" i="7"/>
  <c r="Y118" i="7"/>
  <c r="Y79" i="7"/>
  <c r="Y95" i="7"/>
  <c r="Y30" i="7"/>
  <c r="Y110" i="7"/>
  <c r="Y39" i="7"/>
  <c r="Y91" i="7"/>
  <c r="Y71" i="7"/>
  <c r="Y87" i="7"/>
  <c r="BG20" i="7"/>
  <c r="BG4" i="7"/>
  <c r="BG12" i="7"/>
  <c r="BG60" i="7"/>
  <c r="BG16" i="7"/>
  <c r="BG8" i="7"/>
  <c r="BG9" i="7"/>
  <c r="BG24" i="7"/>
  <c r="BG77" i="7"/>
  <c r="BG117" i="7"/>
  <c r="BG93" i="7"/>
  <c r="BG29" i="7"/>
  <c r="BG53" i="7"/>
  <c r="BG21" i="7"/>
  <c r="BG37" i="7"/>
  <c r="BG101" i="7"/>
  <c r="BG61" i="7"/>
  <c r="BG85" i="7"/>
  <c r="BG109" i="7"/>
  <c r="BG5" i="7"/>
  <c r="BG13" i="7"/>
  <c r="BG17" i="7"/>
  <c r="BG45" i="7"/>
  <c r="BG50" i="7"/>
  <c r="BG22" i="7"/>
  <c r="BG90" i="7"/>
  <c r="BG58" i="7"/>
  <c r="BG98" i="7"/>
  <c r="BG106" i="7"/>
  <c r="BG69" i="7"/>
  <c r="BG66" i="7"/>
  <c r="BG14" i="7"/>
  <c r="BG18" i="7"/>
  <c r="BG114" i="7"/>
  <c r="BG74" i="7"/>
  <c r="BG82" i="7"/>
  <c r="BG26" i="7"/>
  <c r="BG34" i="7"/>
  <c r="BG42" i="7"/>
  <c r="BG19" i="7"/>
  <c r="BG15" i="7"/>
  <c r="BG10" i="7"/>
  <c r="BG6" i="7"/>
  <c r="BG80" i="7"/>
  <c r="BG32" i="7"/>
  <c r="BG96" i="7"/>
  <c r="BG78" i="7"/>
  <c r="BG27" i="7"/>
  <c r="BG75" i="7"/>
  <c r="BG7" i="7"/>
  <c r="BG88" i="7"/>
  <c r="BG59" i="7"/>
  <c r="BG30" i="7"/>
  <c r="BG70" i="7"/>
  <c r="BG112" i="7"/>
  <c r="BG51" i="7"/>
  <c r="BG86" i="7"/>
  <c r="BG11" i="7"/>
  <c r="BG40" i="7"/>
  <c r="BG64" i="7"/>
  <c r="BG83" i="7"/>
  <c r="BG62" i="7"/>
  <c r="BG104" i="7"/>
  <c r="BG115" i="7"/>
  <c r="BG54" i="7"/>
  <c r="BG102" i="7"/>
  <c r="BG118" i="7"/>
  <c r="BG113" i="7"/>
  <c r="BG92" i="7"/>
  <c r="BG23" i="7"/>
  <c r="BG99" i="7"/>
  <c r="BG100" i="7"/>
  <c r="BG35" i="7"/>
  <c r="BG91" i="7"/>
  <c r="BG41" i="7"/>
  <c r="BG65" i="7"/>
  <c r="BG28" i="7"/>
  <c r="BG110" i="7"/>
  <c r="BG49" i="7"/>
  <c r="BG105" i="7"/>
  <c r="BG44" i="7"/>
  <c r="BG116" i="7"/>
  <c r="BG38" i="7"/>
  <c r="BG36" i="7"/>
  <c r="BG76" i="7"/>
  <c r="BG84" i="7"/>
  <c r="BG57" i="7"/>
  <c r="BG52" i="7"/>
  <c r="BG94" i="7"/>
  <c r="BG97" i="7"/>
  <c r="BG68" i="7"/>
  <c r="BG48" i="7"/>
  <c r="BG43" i="7"/>
  <c r="BG72" i="7"/>
  <c r="BG46" i="7"/>
  <c r="BG25" i="7"/>
  <c r="BG31" i="7"/>
  <c r="BG111" i="7"/>
  <c r="BG67" i="7"/>
  <c r="BG81" i="7"/>
  <c r="BG108" i="7"/>
  <c r="BG55" i="7"/>
  <c r="BG56" i="7"/>
  <c r="BG73" i="7"/>
  <c r="BG33" i="7"/>
  <c r="BG39" i="7"/>
  <c r="BG63" i="7"/>
  <c r="BG103" i="7"/>
  <c r="BG47" i="7"/>
  <c r="BG79" i="7"/>
  <c r="BG95" i="7"/>
  <c r="BG107" i="7"/>
  <c r="BG89" i="7"/>
  <c r="BG71" i="7"/>
  <c r="BG87" i="7"/>
  <c r="CO20" i="7"/>
  <c r="CO8" i="7"/>
  <c r="CO4" i="7"/>
  <c r="CO12" i="7"/>
  <c r="CO24" i="7"/>
  <c r="CO37" i="7"/>
  <c r="CO77" i="7"/>
  <c r="CO93" i="7"/>
  <c r="CO17" i="7"/>
  <c r="CO45" i="7"/>
  <c r="CO16" i="7"/>
  <c r="CO53" i="7"/>
  <c r="CO101" i="7"/>
  <c r="CO9" i="7"/>
  <c r="CO61" i="7"/>
  <c r="CO21" i="7"/>
  <c r="CO109" i="7"/>
  <c r="CO117" i="7"/>
  <c r="CO13" i="7"/>
  <c r="CO50" i="7"/>
  <c r="CO42" i="7"/>
  <c r="CO69" i="7"/>
  <c r="CO106" i="7"/>
  <c r="CO114" i="7"/>
  <c r="CO66" i="7"/>
  <c r="CO14" i="7"/>
  <c r="CO18" i="7"/>
  <c r="CO22" i="7"/>
  <c r="CO98" i="7"/>
  <c r="CO74" i="7"/>
  <c r="CO85" i="7"/>
  <c r="CO5" i="7"/>
  <c r="CO26" i="7"/>
  <c r="CO82" i="7"/>
  <c r="CO19" i="7"/>
  <c r="CO29" i="7"/>
  <c r="CO90" i="7"/>
  <c r="CO58" i="7"/>
  <c r="CO10" i="7"/>
  <c r="CO6" i="7"/>
  <c r="CO34" i="7"/>
  <c r="CO7" i="7"/>
  <c r="CO80" i="7"/>
  <c r="CO96" i="7"/>
  <c r="CO78" i="7"/>
  <c r="CO11" i="7"/>
  <c r="CO15" i="7"/>
  <c r="CO27" i="7"/>
  <c r="CO51" i="7"/>
  <c r="CO88" i="7"/>
  <c r="CO30" i="7"/>
  <c r="CO70" i="7"/>
  <c r="CO112" i="7"/>
  <c r="CO59" i="7"/>
  <c r="CO75" i="7"/>
  <c r="CO86" i="7"/>
  <c r="CO46" i="7"/>
  <c r="CO54" i="7"/>
  <c r="CO48" i="7"/>
  <c r="CO64" i="7"/>
  <c r="CO62" i="7"/>
  <c r="CO104" i="7"/>
  <c r="CO102" i="7"/>
  <c r="CO94" i="7"/>
  <c r="CO41" i="7"/>
  <c r="CO100" i="7"/>
  <c r="CO116" i="7"/>
  <c r="CO32" i="7"/>
  <c r="CO65" i="7"/>
  <c r="CO28" i="7"/>
  <c r="CO43" i="7"/>
  <c r="CO118" i="7"/>
  <c r="CO49" i="7"/>
  <c r="CO67" i="7"/>
  <c r="CO89" i="7"/>
  <c r="CO97" i="7"/>
  <c r="CO72" i="7"/>
  <c r="CO36" i="7"/>
  <c r="CO52" i="7"/>
  <c r="CO83" i="7"/>
  <c r="CO92" i="7"/>
  <c r="CO23" i="7"/>
  <c r="CO56" i="7"/>
  <c r="CO57" i="7"/>
  <c r="CO115" i="7"/>
  <c r="CO110" i="7"/>
  <c r="CO35" i="7"/>
  <c r="CO107" i="7"/>
  <c r="CO73" i="7"/>
  <c r="CO111" i="7"/>
  <c r="CO39" i="7"/>
  <c r="CO40" i="7"/>
  <c r="CO33" i="7"/>
  <c r="CO25" i="7"/>
  <c r="CO113" i="7"/>
  <c r="CO38" i="7"/>
  <c r="CO63" i="7"/>
  <c r="CO103" i="7"/>
  <c r="CO44" i="7"/>
  <c r="CO91" i="7"/>
  <c r="CO31" i="7"/>
  <c r="CO47" i="7"/>
  <c r="CO55" i="7"/>
  <c r="CO79" i="7"/>
  <c r="CO95" i="7"/>
  <c r="CO99" i="7"/>
  <c r="CO76" i="7"/>
  <c r="CO60" i="7"/>
  <c r="CO84" i="7"/>
  <c r="CO105" i="7"/>
  <c r="CO68" i="7"/>
  <c r="CO108" i="7"/>
  <c r="CO81" i="7"/>
  <c r="CO71" i="7"/>
  <c r="CO87" i="7"/>
  <c r="C11" i="14"/>
  <c r="I83" i="4"/>
  <c r="J83" i="4" s="1"/>
  <c r="E26" i="1"/>
  <c r="I109" i="4"/>
  <c r="J109" i="4" s="1"/>
  <c r="CQ20" i="7"/>
  <c r="CQ4" i="7"/>
  <c r="CQ12" i="7"/>
  <c r="CQ16" i="7"/>
  <c r="CQ8" i="7"/>
  <c r="CQ24" i="7"/>
  <c r="CQ29" i="7"/>
  <c r="CQ85" i="7"/>
  <c r="CQ37" i="7"/>
  <c r="CQ77" i="7"/>
  <c r="CQ21" i="7"/>
  <c r="CQ93" i="7"/>
  <c r="CQ45" i="7"/>
  <c r="CQ17" i="7"/>
  <c r="CQ101" i="7"/>
  <c r="CQ117" i="7"/>
  <c r="CQ53" i="7"/>
  <c r="CQ61" i="7"/>
  <c r="CQ5" i="7"/>
  <c r="CQ13" i="7"/>
  <c r="CQ69" i="7"/>
  <c r="CQ10" i="7"/>
  <c r="CQ14" i="7"/>
  <c r="CQ26" i="7"/>
  <c r="CQ82" i="7"/>
  <c r="CQ114" i="7"/>
  <c r="CQ9" i="7"/>
  <c r="CQ22" i="7"/>
  <c r="CQ6" i="7"/>
  <c r="CQ42" i="7"/>
  <c r="CQ58" i="7"/>
  <c r="CQ34" i="7"/>
  <c r="CQ66" i="7"/>
  <c r="CQ98" i="7"/>
  <c r="CQ109" i="7"/>
  <c r="CQ74" i="7"/>
  <c r="CQ106" i="7"/>
  <c r="CQ90" i="7"/>
  <c r="CQ15" i="7"/>
  <c r="CQ50" i="7"/>
  <c r="CQ19" i="7"/>
  <c r="CQ18" i="7"/>
  <c r="CQ56" i="7"/>
  <c r="CQ104" i="7"/>
  <c r="CQ107" i="7"/>
  <c r="CQ40" i="7"/>
  <c r="CQ7" i="7"/>
  <c r="CQ99" i="7"/>
  <c r="CQ72" i="7"/>
  <c r="CQ35" i="7"/>
  <c r="CQ46" i="7"/>
  <c r="CQ86" i="7"/>
  <c r="CQ32" i="7"/>
  <c r="CQ112" i="7"/>
  <c r="CQ75" i="7"/>
  <c r="CQ91" i="7"/>
  <c r="CQ23" i="7"/>
  <c r="CQ48" i="7"/>
  <c r="CQ64" i="7"/>
  <c r="CQ115" i="7"/>
  <c r="CQ38" i="7"/>
  <c r="CQ11" i="7"/>
  <c r="CQ43" i="7"/>
  <c r="CQ59" i="7"/>
  <c r="CQ83" i="7"/>
  <c r="CQ62" i="7"/>
  <c r="CQ96" i="7"/>
  <c r="CQ25" i="7"/>
  <c r="CQ44" i="7"/>
  <c r="CQ68" i="7"/>
  <c r="CQ110" i="7"/>
  <c r="CQ33" i="7"/>
  <c r="CQ89" i="7"/>
  <c r="CQ97" i="7"/>
  <c r="CQ65" i="7"/>
  <c r="CQ60" i="7"/>
  <c r="CQ27" i="7"/>
  <c r="CQ102" i="7"/>
  <c r="CQ36" i="7"/>
  <c r="CQ100" i="7"/>
  <c r="CQ88" i="7"/>
  <c r="CQ113" i="7"/>
  <c r="CQ49" i="7"/>
  <c r="CQ31" i="7"/>
  <c r="CQ84" i="7"/>
  <c r="CQ51" i="7"/>
  <c r="CQ67" i="7"/>
  <c r="CQ94" i="7"/>
  <c r="CQ78" i="7"/>
  <c r="CQ39" i="7"/>
  <c r="CQ54" i="7"/>
  <c r="CQ118" i="7"/>
  <c r="CQ41" i="7"/>
  <c r="CQ105" i="7"/>
  <c r="CQ76" i="7"/>
  <c r="CQ30" i="7"/>
  <c r="CQ57" i="7"/>
  <c r="CQ71" i="7"/>
  <c r="CQ87" i="7"/>
  <c r="CQ111" i="7"/>
  <c r="CQ70" i="7"/>
  <c r="CQ81" i="7"/>
  <c r="CQ73" i="7"/>
  <c r="CQ116" i="7"/>
  <c r="CQ52" i="7"/>
  <c r="CQ63" i="7"/>
  <c r="CQ103" i="7"/>
  <c r="CQ92" i="7"/>
  <c r="CQ108" i="7"/>
  <c r="CQ47" i="7"/>
  <c r="CQ55" i="7"/>
  <c r="CQ79" i="7"/>
  <c r="CQ95" i="7"/>
  <c r="CQ28" i="7"/>
  <c r="CQ80" i="7"/>
  <c r="BZ7" i="7"/>
  <c r="BZ15" i="7"/>
  <c r="BZ24" i="7"/>
  <c r="BZ20" i="7"/>
  <c r="BZ4" i="7"/>
  <c r="BZ12" i="7"/>
  <c r="BZ101" i="7"/>
  <c r="BZ9" i="7"/>
  <c r="BZ8" i="7"/>
  <c r="BZ45" i="7"/>
  <c r="BZ61" i="7"/>
  <c r="BZ109" i="7"/>
  <c r="BZ16" i="7"/>
  <c r="BZ13" i="7"/>
  <c r="BZ5" i="7"/>
  <c r="BZ53" i="7"/>
  <c r="BZ69" i="7"/>
  <c r="BZ29" i="7"/>
  <c r="BZ85" i="7"/>
  <c r="BZ21" i="7"/>
  <c r="BZ37" i="7"/>
  <c r="BZ77" i="7"/>
  <c r="BZ117" i="7"/>
  <c r="BZ22" i="7"/>
  <c r="BZ58" i="7"/>
  <c r="BZ98" i="7"/>
  <c r="BZ93" i="7"/>
  <c r="BZ74" i="7"/>
  <c r="BZ82" i="7"/>
  <c r="BZ106" i="7"/>
  <c r="BZ90" i="7"/>
  <c r="BZ6" i="7"/>
  <c r="BZ10" i="7"/>
  <c r="BZ26" i="7"/>
  <c r="BZ50" i="7"/>
  <c r="BZ114" i="7"/>
  <c r="BZ42" i="7"/>
  <c r="BZ66" i="7"/>
  <c r="BZ17" i="7"/>
  <c r="BZ18" i="7"/>
  <c r="BZ11" i="7"/>
  <c r="BZ14" i="7"/>
  <c r="BZ34" i="7"/>
  <c r="BZ19" i="7"/>
  <c r="BZ54" i="7"/>
  <c r="BZ86" i="7"/>
  <c r="BZ39" i="7"/>
  <c r="BZ46" i="7"/>
  <c r="BZ91" i="7"/>
  <c r="BZ88" i="7"/>
  <c r="BZ102" i="7"/>
  <c r="BZ56" i="7"/>
  <c r="BZ96" i="7"/>
  <c r="BZ107" i="7"/>
  <c r="BZ80" i="7"/>
  <c r="BZ75" i="7"/>
  <c r="BZ78" i="7"/>
  <c r="BZ27" i="7"/>
  <c r="BZ43" i="7"/>
  <c r="BZ59" i="7"/>
  <c r="BZ67" i="7"/>
  <c r="BZ32" i="7"/>
  <c r="BZ48" i="7"/>
  <c r="BZ30" i="7"/>
  <c r="BZ118" i="7"/>
  <c r="BZ36" i="7"/>
  <c r="BZ70" i="7"/>
  <c r="BZ57" i="7"/>
  <c r="BZ105" i="7"/>
  <c r="BZ72" i="7"/>
  <c r="BZ81" i="7"/>
  <c r="BZ76" i="7"/>
  <c r="BZ64" i="7"/>
  <c r="BZ40" i="7"/>
  <c r="BZ62" i="7"/>
  <c r="BZ110" i="7"/>
  <c r="BZ112" i="7"/>
  <c r="BZ83" i="7"/>
  <c r="BZ115" i="7"/>
  <c r="BZ25" i="7"/>
  <c r="BZ41" i="7"/>
  <c r="BZ52" i="7"/>
  <c r="BZ60" i="7"/>
  <c r="BZ108" i="7"/>
  <c r="BZ35" i="7"/>
  <c r="BZ31" i="7"/>
  <c r="BZ73" i="7"/>
  <c r="BZ97" i="7"/>
  <c r="BZ44" i="7"/>
  <c r="BZ68" i="7"/>
  <c r="BZ104" i="7"/>
  <c r="BZ84" i="7"/>
  <c r="BZ99" i="7"/>
  <c r="BZ38" i="7"/>
  <c r="BZ89" i="7"/>
  <c r="BZ113" i="7"/>
  <c r="BZ94" i="7"/>
  <c r="BZ47" i="7"/>
  <c r="BZ92" i="7"/>
  <c r="BZ116" i="7"/>
  <c r="BZ55" i="7"/>
  <c r="BZ79" i="7"/>
  <c r="BZ95" i="7"/>
  <c r="BZ49" i="7"/>
  <c r="BZ33" i="7"/>
  <c r="BZ65" i="7"/>
  <c r="BZ51" i="7"/>
  <c r="BZ71" i="7"/>
  <c r="BZ87" i="7"/>
  <c r="BZ111" i="7"/>
  <c r="BZ100" i="7"/>
  <c r="BZ28" i="7"/>
  <c r="BZ23" i="7"/>
  <c r="BZ63" i="7"/>
  <c r="BZ103" i="7"/>
  <c r="DJ13" i="7"/>
  <c r="DJ12" i="7"/>
  <c r="DJ16" i="7"/>
  <c r="DJ5" i="7"/>
  <c r="DJ8" i="7"/>
  <c r="DJ6" i="7"/>
  <c r="DJ24" i="7"/>
  <c r="DJ20" i="7"/>
  <c r="DJ17" i="7"/>
  <c r="DJ49" i="7"/>
  <c r="DJ101" i="7"/>
  <c r="DJ14" i="7"/>
  <c r="DJ21" i="7"/>
  <c r="DJ117" i="7"/>
  <c r="DJ9" i="7"/>
  <c r="DJ29" i="7"/>
  <c r="DJ61" i="7"/>
  <c r="DJ109" i="7"/>
  <c r="DJ37" i="7"/>
  <c r="DJ45" i="7"/>
  <c r="DJ69" i="7"/>
  <c r="DJ85" i="7"/>
  <c r="DJ4" i="7"/>
  <c r="DJ34" i="7"/>
  <c r="DJ98" i="7"/>
  <c r="DJ77" i="7"/>
  <c r="DJ50" i="7"/>
  <c r="DJ58" i="7"/>
  <c r="DJ82" i="7"/>
  <c r="DJ18" i="7"/>
  <c r="DJ42" i="7"/>
  <c r="DJ106" i="7"/>
  <c r="DJ66" i="7"/>
  <c r="DJ10" i="7"/>
  <c r="DJ22" i="7"/>
  <c r="DJ26" i="7"/>
  <c r="DJ114" i="7"/>
  <c r="DJ93" i="7"/>
  <c r="DJ53" i="7"/>
  <c r="DJ90" i="7"/>
  <c r="DJ11" i="7"/>
  <c r="DJ15" i="7"/>
  <c r="DJ74" i="7"/>
  <c r="DJ19" i="7"/>
  <c r="DJ7" i="7"/>
  <c r="DJ96" i="7"/>
  <c r="DJ56" i="7"/>
  <c r="DJ83" i="7"/>
  <c r="DJ110" i="7"/>
  <c r="DJ48" i="7"/>
  <c r="DJ112" i="7"/>
  <c r="DJ115" i="7"/>
  <c r="DJ102" i="7"/>
  <c r="DJ62" i="7"/>
  <c r="DJ72" i="7"/>
  <c r="DJ67" i="7"/>
  <c r="DJ30" i="7"/>
  <c r="DJ86" i="7"/>
  <c r="DJ27" i="7"/>
  <c r="DJ104" i="7"/>
  <c r="DJ107" i="7"/>
  <c r="DJ64" i="7"/>
  <c r="DJ35" i="7"/>
  <c r="DJ54" i="7"/>
  <c r="DJ38" i="7"/>
  <c r="DJ78" i="7"/>
  <c r="DJ94" i="7"/>
  <c r="DJ81" i="7"/>
  <c r="DJ60" i="7"/>
  <c r="DJ116" i="7"/>
  <c r="DJ31" i="7"/>
  <c r="DJ40" i="7"/>
  <c r="DJ46" i="7"/>
  <c r="DJ57" i="7"/>
  <c r="DJ92" i="7"/>
  <c r="DJ73" i="7"/>
  <c r="DJ105" i="7"/>
  <c r="DJ39" i="7"/>
  <c r="DJ32" i="7"/>
  <c r="DJ80" i="7"/>
  <c r="DJ88" i="7"/>
  <c r="DJ75" i="7"/>
  <c r="DJ76" i="7"/>
  <c r="DJ51" i="7"/>
  <c r="DJ59" i="7"/>
  <c r="DJ89" i="7"/>
  <c r="DJ23" i="7"/>
  <c r="DJ43" i="7"/>
  <c r="DJ41" i="7"/>
  <c r="DJ52" i="7"/>
  <c r="DJ68" i="7"/>
  <c r="DJ33" i="7"/>
  <c r="DJ65" i="7"/>
  <c r="DJ28" i="7"/>
  <c r="DJ70" i="7"/>
  <c r="DJ100" i="7"/>
  <c r="DJ63" i="7"/>
  <c r="DJ84" i="7"/>
  <c r="DJ87" i="7"/>
  <c r="DJ95" i="7"/>
  <c r="DJ99" i="7"/>
  <c r="DJ55" i="7"/>
  <c r="DJ79" i="7"/>
  <c r="DJ91" i="7"/>
  <c r="DJ113" i="7"/>
  <c r="DJ47" i="7"/>
  <c r="DJ118" i="7"/>
  <c r="DJ36" i="7"/>
  <c r="DJ111" i="7"/>
  <c r="DJ25" i="7"/>
  <c r="DJ44" i="7"/>
  <c r="DJ71" i="7"/>
  <c r="DJ97" i="7"/>
  <c r="DJ108" i="7"/>
  <c r="DJ103" i="7"/>
  <c r="U23" i="7"/>
  <c r="U16" i="7"/>
  <c r="U8" i="7"/>
  <c r="U20" i="7"/>
  <c r="U12" i="7"/>
  <c r="U24" i="7"/>
  <c r="U29" i="7"/>
  <c r="U53" i="7"/>
  <c r="U85" i="7"/>
  <c r="U109" i="7"/>
  <c r="U17" i="7"/>
  <c r="U93" i="7"/>
  <c r="U9" i="7"/>
  <c r="U37" i="7"/>
  <c r="U61" i="7"/>
  <c r="U5" i="7"/>
  <c r="U13" i="7"/>
  <c r="U101" i="7"/>
  <c r="U69" i="7"/>
  <c r="U45" i="7"/>
  <c r="U117" i="7"/>
  <c r="U77" i="7"/>
  <c r="U22" i="7"/>
  <c r="U98" i="7"/>
  <c r="U4" i="7"/>
  <c r="U21" i="7"/>
  <c r="U18" i="7"/>
  <c r="U26" i="7"/>
  <c r="U106" i="7"/>
  <c r="U66" i="7"/>
  <c r="U82" i="7"/>
  <c r="U14" i="7"/>
  <c r="U50" i="7"/>
  <c r="U10" i="7"/>
  <c r="U114" i="7"/>
  <c r="U6" i="7"/>
  <c r="U90" i="7"/>
  <c r="U74" i="7"/>
  <c r="U19" i="7"/>
  <c r="U58" i="7"/>
  <c r="U15" i="7"/>
  <c r="U34" i="7"/>
  <c r="U42" i="7"/>
  <c r="U96" i="7"/>
  <c r="U86" i="7"/>
  <c r="U43" i="7"/>
  <c r="U40" i="7"/>
  <c r="U112" i="7"/>
  <c r="U115" i="7"/>
  <c r="U11" i="7"/>
  <c r="U56" i="7"/>
  <c r="U7" i="7"/>
  <c r="U64" i="7"/>
  <c r="U67" i="7"/>
  <c r="U30" i="7"/>
  <c r="U78" i="7"/>
  <c r="U27" i="7"/>
  <c r="U104" i="7"/>
  <c r="U107" i="7"/>
  <c r="U46" i="7"/>
  <c r="U35" i="7"/>
  <c r="U54" i="7"/>
  <c r="U38" i="7"/>
  <c r="U59" i="7"/>
  <c r="U60" i="7"/>
  <c r="U31" i="7"/>
  <c r="U62" i="7"/>
  <c r="U65" i="7"/>
  <c r="U28" i="7"/>
  <c r="U88" i="7"/>
  <c r="U25" i="7"/>
  <c r="U44" i="7"/>
  <c r="U92" i="7"/>
  <c r="U94" i="7"/>
  <c r="U105" i="7"/>
  <c r="U39" i="7"/>
  <c r="U51" i="7"/>
  <c r="U99" i="7"/>
  <c r="U110" i="7"/>
  <c r="U36" i="7"/>
  <c r="U76" i="7"/>
  <c r="U48" i="7"/>
  <c r="U91" i="7"/>
  <c r="U33" i="7"/>
  <c r="U83" i="7"/>
  <c r="U81" i="7"/>
  <c r="U84" i="7"/>
  <c r="U102" i="7"/>
  <c r="U68" i="7"/>
  <c r="U118" i="7"/>
  <c r="U80" i="7"/>
  <c r="U49" i="7"/>
  <c r="U113" i="7"/>
  <c r="U63" i="7"/>
  <c r="U103" i="7"/>
  <c r="U95" i="7"/>
  <c r="U47" i="7"/>
  <c r="U87" i="7"/>
  <c r="U32" i="7"/>
  <c r="U75" i="7"/>
  <c r="U72" i="7"/>
  <c r="U41" i="7"/>
  <c r="U97" i="7"/>
  <c r="U108" i="7"/>
  <c r="U57" i="7"/>
  <c r="U89" i="7"/>
  <c r="U52" i="7"/>
  <c r="U100" i="7"/>
  <c r="U116" i="7"/>
  <c r="U79" i="7"/>
  <c r="U70" i="7"/>
  <c r="U55" i="7"/>
  <c r="U73" i="7"/>
  <c r="U71" i="7"/>
  <c r="U111" i="7"/>
  <c r="W16" i="7"/>
  <c r="W21" i="7"/>
  <c r="W12" i="7"/>
  <c r="W4" i="7"/>
  <c r="W24" i="7"/>
  <c r="W8" i="7"/>
  <c r="W20" i="7"/>
  <c r="W29" i="7"/>
  <c r="W45" i="7"/>
  <c r="W17" i="7"/>
  <c r="W61" i="7"/>
  <c r="W9" i="7"/>
  <c r="W37" i="7"/>
  <c r="W69" i="7"/>
  <c r="W5" i="7"/>
  <c r="W13" i="7"/>
  <c r="W117" i="7"/>
  <c r="W101" i="7"/>
  <c r="W77" i="7"/>
  <c r="W109" i="7"/>
  <c r="W50" i="7"/>
  <c r="W42" i="7"/>
  <c r="W98" i="7"/>
  <c r="W22" i="7"/>
  <c r="W85" i="7"/>
  <c r="W53" i="7"/>
  <c r="W26" i="7"/>
  <c r="W106" i="7"/>
  <c r="W66" i="7"/>
  <c r="W14" i="7"/>
  <c r="W82" i="7"/>
  <c r="W18" i="7"/>
  <c r="W114" i="7"/>
  <c r="W93" i="7"/>
  <c r="W6" i="7"/>
  <c r="W10" i="7"/>
  <c r="W90" i="7"/>
  <c r="W58" i="7"/>
  <c r="W15" i="7"/>
  <c r="W34" i="7"/>
  <c r="W19" i="7"/>
  <c r="W74" i="7"/>
  <c r="W32" i="7"/>
  <c r="W96" i="7"/>
  <c r="W7" i="7"/>
  <c r="W48" i="7"/>
  <c r="W70" i="7"/>
  <c r="W56" i="7"/>
  <c r="W43" i="7"/>
  <c r="W11" i="7"/>
  <c r="W23" i="7"/>
  <c r="W112" i="7"/>
  <c r="W115" i="7"/>
  <c r="W110" i="7"/>
  <c r="W64" i="7"/>
  <c r="W67" i="7"/>
  <c r="W30" i="7"/>
  <c r="W83" i="7"/>
  <c r="W104" i="7"/>
  <c r="W107" i="7"/>
  <c r="W46" i="7"/>
  <c r="W51" i="7"/>
  <c r="W38" i="7"/>
  <c r="W35" i="7"/>
  <c r="W57" i="7"/>
  <c r="W60" i="7"/>
  <c r="W116" i="7"/>
  <c r="W31" i="7"/>
  <c r="W41" i="7"/>
  <c r="W65" i="7"/>
  <c r="W28" i="7"/>
  <c r="W25" i="7"/>
  <c r="W105" i="7"/>
  <c r="W39" i="7"/>
  <c r="W118" i="7"/>
  <c r="W36" i="7"/>
  <c r="W76" i="7"/>
  <c r="W80" i="7"/>
  <c r="W52" i="7"/>
  <c r="W72" i="7"/>
  <c r="W75" i="7"/>
  <c r="W33" i="7"/>
  <c r="W78" i="7"/>
  <c r="W81" i="7"/>
  <c r="W84" i="7"/>
  <c r="W59" i="7"/>
  <c r="W54" i="7"/>
  <c r="W102" i="7"/>
  <c r="W68" i="7"/>
  <c r="W108" i="7"/>
  <c r="W86" i="7"/>
  <c r="W49" i="7"/>
  <c r="W99" i="7"/>
  <c r="W100" i="7"/>
  <c r="W91" i="7"/>
  <c r="W94" i="7"/>
  <c r="W63" i="7"/>
  <c r="W103" i="7"/>
  <c r="W97" i="7"/>
  <c r="W71" i="7"/>
  <c r="W27" i="7"/>
  <c r="W89" i="7"/>
  <c r="W40" i="7"/>
  <c r="W92" i="7"/>
  <c r="W79" i="7"/>
  <c r="W95" i="7"/>
  <c r="W88" i="7"/>
  <c r="W62" i="7"/>
  <c r="W73" i="7"/>
  <c r="W113" i="7"/>
  <c r="W47" i="7"/>
  <c r="W55" i="7"/>
  <c r="W44" i="7"/>
  <c r="W87" i="7"/>
  <c r="W111" i="7"/>
  <c r="AO16" i="7"/>
  <c r="AO12" i="7"/>
  <c r="AO8" i="7"/>
  <c r="AO24" i="7"/>
  <c r="AO4" i="7"/>
  <c r="AO20" i="7"/>
  <c r="AO85" i="7"/>
  <c r="AO29" i="7"/>
  <c r="AO45" i="7"/>
  <c r="AO77" i="7"/>
  <c r="AO17" i="7"/>
  <c r="AO37" i="7"/>
  <c r="AO101" i="7"/>
  <c r="AO21" i="7"/>
  <c r="AO53" i="7"/>
  <c r="AO61" i="7"/>
  <c r="AO9" i="7"/>
  <c r="AO5" i="7"/>
  <c r="AO13" i="7"/>
  <c r="AO109" i="7"/>
  <c r="AO93" i="7"/>
  <c r="AO117" i="7"/>
  <c r="AO18" i="7"/>
  <c r="AO34" i="7"/>
  <c r="AO98" i="7"/>
  <c r="AO10" i="7"/>
  <c r="AO106" i="7"/>
  <c r="AO50" i="7"/>
  <c r="AO66" i="7"/>
  <c r="AO14" i="7"/>
  <c r="AO22" i="7"/>
  <c r="AO69" i="7"/>
  <c r="AO82" i="7"/>
  <c r="AO114" i="7"/>
  <c r="AO6" i="7"/>
  <c r="AO90" i="7"/>
  <c r="AO42" i="7"/>
  <c r="AO19" i="7"/>
  <c r="AO15" i="7"/>
  <c r="AO74" i="7"/>
  <c r="AO26" i="7"/>
  <c r="AO58" i="7"/>
  <c r="AO11" i="7"/>
  <c r="AO32" i="7"/>
  <c r="AO96" i="7"/>
  <c r="AO48" i="7"/>
  <c r="AO94" i="7"/>
  <c r="AO51" i="7"/>
  <c r="AO54" i="7"/>
  <c r="AO112" i="7"/>
  <c r="AO86" i="7"/>
  <c r="AO40" i="7"/>
  <c r="AO56" i="7"/>
  <c r="AO110" i="7"/>
  <c r="AO64" i="7"/>
  <c r="AO67" i="7"/>
  <c r="AO30" i="7"/>
  <c r="AO46" i="7"/>
  <c r="AO7" i="7"/>
  <c r="AO43" i="7"/>
  <c r="AO104" i="7"/>
  <c r="AO91" i="7"/>
  <c r="AO38" i="7"/>
  <c r="AO80" i="7"/>
  <c r="AO75" i="7"/>
  <c r="AO83" i="7"/>
  <c r="AO102" i="7"/>
  <c r="AO52" i="7"/>
  <c r="AO39" i="7"/>
  <c r="AO72" i="7"/>
  <c r="AO59" i="7"/>
  <c r="AO65" i="7"/>
  <c r="AO28" i="7"/>
  <c r="AO25" i="7"/>
  <c r="AO76" i="7"/>
  <c r="AO108" i="7"/>
  <c r="AO105" i="7"/>
  <c r="AO44" i="7"/>
  <c r="AO36" i="7"/>
  <c r="AO78" i="7"/>
  <c r="AO118" i="7"/>
  <c r="AO88" i="7"/>
  <c r="AO27" i="7"/>
  <c r="AO33" i="7"/>
  <c r="AO57" i="7"/>
  <c r="AO60" i="7"/>
  <c r="AO81" i="7"/>
  <c r="AO68" i="7"/>
  <c r="AO23" i="7"/>
  <c r="AO35" i="7"/>
  <c r="AO70" i="7"/>
  <c r="AO41" i="7"/>
  <c r="AO92" i="7"/>
  <c r="AO84" i="7"/>
  <c r="AO62" i="7"/>
  <c r="AO49" i="7"/>
  <c r="AO107" i="7"/>
  <c r="AO115" i="7"/>
  <c r="AO97" i="7"/>
  <c r="AO89" i="7"/>
  <c r="AO63" i="7"/>
  <c r="AO103" i="7"/>
  <c r="AO87" i="7"/>
  <c r="AO116" i="7"/>
  <c r="AO31" i="7"/>
  <c r="AO73" i="7"/>
  <c r="AO71" i="7"/>
  <c r="AO113" i="7"/>
  <c r="AO47" i="7"/>
  <c r="AO79" i="7"/>
  <c r="AO95" i="7"/>
  <c r="AO99" i="7"/>
  <c r="AO100" i="7"/>
  <c r="AO55" i="7"/>
  <c r="AO111" i="7"/>
  <c r="BW4" i="7"/>
  <c r="BW12" i="7"/>
  <c r="BW48" i="7"/>
  <c r="BW16" i="7"/>
  <c r="BW8" i="7"/>
  <c r="BW24" i="7"/>
  <c r="BW20" i="7"/>
  <c r="BW77" i="7"/>
  <c r="BW93" i="7"/>
  <c r="BW29" i="7"/>
  <c r="BW53" i="7"/>
  <c r="BW37" i="7"/>
  <c r="BW101" i="7"/>
  <c r="BW45" i="7"/>
  <c r="BW61" i="7"/>
  <c r="BW85" i="7"/>
  <c r="BW109" i="7"/>
  <c r="BW5" i="7"/>
  <c r="BW13" i="7"/>
  <c r="BW17" i="7"/>
  <c r="BW117" i="7"/>
  <c r="BW22" i="7"/>
  <c r="BW82" i="7"/>
  <c r="BW98" i="7"/>
  <c r="BW34" i="7"/>
  <c r="BW69" i="7"/>
  <c r="BW114" i="7"/>
  <c r="BW66" i="7"/>
  <c r="BW14" i="7"/>
  <c r="BW18" i="7"/>
  <c r="BW42" i="7"/>
  <c r="BW9" i="7"/>
  <c r="BW6" i="7"/>
  <c r="BW10" i="7"/>
  <c r="BW90" i="7"/>
  <c r="BW50" i="7"/>
  <c r="BW19" i="7"/>
  <c r="BW106" i="7"/>
  <c r="BW15" i="7"/>
  <c r="BW74" i="7"/>
  <c r="BW26" i="7"/>
  <c r="BW21" i="7"/>
  <c r="BW58" i="7"/>
  <c r="BW32" i="7"/>
  <c r="BW96" i="7"/>
  <c r="BW43" i="7"/>
  <c r="BW94" i="7"/>
  <c r="BW118" i="7"/>
  <c r="BW7" i="7"/>
  <c r="BW112" i="7"/>
  <c r="BW51" i="7"/>
  <c r="BW86" i="7"/>
  <c r="BW67" i="7"/>
  <c r="BW110" i="7"/>
  <c r="BW11" i="7"/>
  <c r="BW64" i="7"/>
  <c r="BW115" i="7"/>
  <c r="BW38" i="7"/>
  <c r="BW104" i="7"/>
  <c r="BW83" i="7"/>
  <c r="BW54" i="7"/>
  <c r="BW27" i="7"/>
  <c r="BW91" i="7"/>
  <c r="BW99" i="7"/>
  <c r="BW70" i="7"/>
  <c r="BW39" i="7"/>
  <c r="BW88" i="7"/>
  <c r="BW41" i="7"/>
  <c r="BW35" i="7"/>
  <c r="BW75" i="7"/>
  <c r="BW62" i="7"/>
  <c r="BW65" i="7"/>
  <c r="BW28" i="7"/>
  <c r="BW59" i="7"/>
  <c r="BW49" i="7"/>
  <c r="BW76" i="7"/>
  <c r="BW105" i="7"/>
  <c r="BW44" i="7"/>
  <c r="BW116" i="7"/>
  <c r="BW36" i="7"/>
  <c r="BW102" i="7"/>
  <c r="BW84" i="7"/>
  <c r="BW57" i="7"/>
  <c r="BW81" i="7"/>
  <c r="BW80" i="7"/>
  <c r="BW72" i="7"/>
  <c r="BW30" i="7"/>
  <c r="BW46" i="7"/>
  <c r="BW25" i="7"/>
  <c r="BW107" i="7"/>
  <c r="BW78" i="7"/>
  <c r="BW71" i="7"/>
  <c r="BW23" i="7"/>
  <c r="BW108" i="7"/>
  <c r="BW55" i="7"/>
  <c r="BW56" i="7"/>
  <c r="BW73" i="7"/>
  <c r="BW113" i="7"/>
  <c r="BW52" i="7"/>
  <c r="BW92" i="7"/>
  <c r="BW33" i="7"/>
  <c r="BW63" i="7"/>
  <c r="BW103" i="7"/>
  <c r="BW40" i="7"/>
  <c r="BW100" i="7"/>
  <c r="BW87" i="7"/>
  <c r="BW60" i="7"/>
  <c r="BW47" i="7"/>
  <c r="BW68" i="7"/>
  <c r="BW79" i="7"/>
  <c r="BW95" i="7"/>
  <c r="BW97" i="7"/>
  <c r="BW89" i="7"/>
  <c r="BW31" i="7"/>
  <c r="BW111" i="7"/>
  <c r="DE8" i="7"/>
  <c r="DE4" i="7"/>
  <c r="DE12" i="7"/>
  <c r="DE24" i="7"/>
  <c r="DE16" i="7"/>
  <c r="DE20" i="7"/>
  <c r="DE37" i="7"/>
  <c r="DE77" i="7"/>
  <c r="DE93" i="7"/>
  <c r="DE17" i="7"/>
  <c r="DE45" i="7"/>
  <c r="DE117" i="7"/>
  <c r="DE101" i="7"/>
  <c r="DE9" i="7"/>
  <c r="DE61" i="7"/>
  <c r="DE21" i="7"/>
  <c r="DE109" i="7"/>
  <c r="DE5" i="7"/>
  <c r="DE13" i="7"/>
  <c r="DE50" i="7"/>
  <c r="DE42" i="7"/>
  <c r="DE34" i="7"/>
  <c r="DE58" i="7"/>
  <c r="DE69" i="7"/>
  <c r="DE66" i="7"/>
  <c r="DE90" i="7"/>
  <c r="DE14" i="7"/>
  <c r="DE18" i="7"/>
  <c r="DE22" i="7"/>
  <c r="DE53" i="7"/>
  <c r="DE74" i="7"/>
  <c r="DE82" i="7"/>
  <c r="DE29" i="7"/>
  <c r="DE85" i="7"/>
  <c r="DE6" i="7"/>
  <c r="DE10" i="7"/>
  <c r="DE114" i="7"/>
  <c r="DE19" i="7"/>
  <c r="DE106" i="7"/>
  <c r="DE26" i="7"/>
  <c r="DE7" i="7"/>
  <c r="DE98" i="7"/>
  <c r="DE96" i="7"/>
  <c r="DE11" i="7"/>
  <c r="DE43" i="7"/>
  <c r="DE59" i="7"/>
  <c r="DE91" i="7"/>
  <c r="DE94" i="7"/>
  <c r="DE15" i="7"/>
  <c r="DE83" i="7"/>
  <c r="DE99" i="7"/>
  <c r="DE112" i="7"/>
  <c r="DE86" i="7"/>
  <c r="DE32" i="7"/>
  <c r="DE110" i="7"/>
  <c r="DE118" i="7"/>
  <c r="DE48" i="7"/>
  <c r="DE64" i="7"/>
  <c r="DE115" i="7"/>
  <c r="DE38" i="7"/>
  <c r="DE40" i="7"/>
  <c r="DE104" i="7"/>
  <c r="DE51" i="7"/>
  <c r="DE39" i="7"/>
  <c r="DE41" i="7"/>
  <c r="DE78" i="7"/>
  <c r="DE65" i="7"/>
  <c r="DE28" i="7"/>
  <c r="DE116" i="7"/>
  <c r="DE30" i="7"/>
  <c r="DE49" i="7"/>
  <c r="DE113" i="7"/>
  <c r="DE80" i="7"/>
  <c r="DE67" i="7"/>
  <c r="DE72" i="7"/>
  <c r="DE46" i="7"/>
  <c r="DE36" i="7"/>
  <c r="DE52" i="7"/>
  <c r="DE70" i="7"/>
  <c r="DE92" i="7"/>
  <c r="DE23" i="7"/>
  <c r="DE56" i="7"/>
  <c r="DE57" i="7"/>
  <c r="DE44" i="7"/>
  <c r="DE62" i="7"/>
  <c r="DE81" i="7"/>
  <c r="DE76" i="7"/>
  <c r="DE27" i="7"/>
  <c r="DE88" i="7"/>
  <c r="DE35" i="7"/>
  <c r="DE75" i="7"/>
  <c r="DE107" i="7"/>
  <c r="DE102" i="7"/>
  <c r="DE25" i="7"/>
  <c r="DE33" i="7"/>
  <c r="DE87" i="7"/>
  <c r="DE47" i="7"/>
  <c r="DE63" i="7"/>
  <c r="DE103" i="7"/>
  <c r="DE89" i="7"/>
  <c r="DE71" i="7"/>
  <c r="DE97" i="7"/>
  <c r="DE31" i="7"/>
  <c r="DE55" i="7"/>
  <c r="DE79" i="7"/>
  <c r="DE95" i="7"/>
  <c r="DE105" i="7"/>
  <c r="DE60" i="7"/>
  <c r="DE84" i="7"/>
  <c r="DE68" i="7"/>
  <c r="DE108" i="7"/>
  <c r="DE54" i="7"/>
  <c r="DE73" i="7"/>
  <c r="DE100" i="7"/>
  <c r="DE111" i="7"/>
  <c r="H40" i="1"/>
  <c r="G40" i="1" s="1"/>
  <c r="I40" i="1" s="1"/>
  <c r="F40" i="1"/>
  <c r="K109" i="4" s="1"/>
  <c r="E112" i="11" s="1"/>
  <c r="C14" i="14"/>
  <c r="L50" i="4"/>
  <c r="F53" i="11" s="1"/>
  <c r="L46" i="4"/>
  <c r="F49" i="11" s="1"/>
  <c r="CS24" i="7"/>
  <c r="CS20" i="7"/>
  <c r="CS44" i="7"/>
  <c r="CS4" i="7"/>
  <c r="CS12" i="7"/>
  <c r="CS16" i="7"/>
  <c r="CS13" i="7"/>
  <c r="CS5" i="7"/>
  <c r="CS69" i="7"/>
  <c r="CS29" i="7"/>
  <c r="CS85" i="7"/>
  <c r="CS8" i="7"/>
  <c r="CS53" i="7"/>
  <c r="CS21" i="7"/>
  <c r="CS37" i="7"/>
  <c r="CS77" i="7"/>
  <c r="CS93" i="7"/>
  <c r="CS17" i="7"/>
  <c r="CS101" i="7"/>
  <c r="CS117" i="7"/>
  <c r="CS9" i="7"/>
  <c r="CS66" i="7"/>
  <c r="CS42" i="7"/>
  <c r="CS10" i="7"/>
  <c r="CS26" i="7"/>
  <c r="CS114" i="7"/>
  <c r="CS82" i="7"/>
  <c r="CS45" i="7"/>
  <c r="CS22" i="7"/>
  <c r="CS90" i="7"/>
  <c r="CS34" i="7"/>
  <c r="CS61" i="7"/>
  <c r="CS14" i="7"/>
  <c r="CS50" i="7"/>
  <c r="CS98" i="7"/>
  <c r="CS58" i="7"/>
  <c r="CS106" i="7"/>
  <c r="CS7" i="7"/>
  <c r="CS74" i="7"/>
  <c r="CS6" i="7"/>
  <c r="CS109" i="7"/>
  <c r="CS18" i="7"/>
  <c r="CS19" i="7"/>
  <c r="CS67" i="7"/>
  <c r="CS30" i="7"/>
  <c r="CS102" i="7"/>
  <c r="CS107" i="7"/>
  <c r="CS112" i="7"/>
  <c r="CS83" i="7"/>
  <c r="CS94" i="7"/>
  <c r="CS11" i="7"/>
  <c r="CS72" i="7"/>
  <c r="CS56" i="7"/>
  <c r="CS46" i="7"/>
  <c r="CS86" i="7"/>
  <c r="CS32" i="7"/>
  <c r="CS64" i="7"/>
  <c r="CS88" i="7"/>
  <c r="CS75" i="7"/>
  <c r="CS15" i="7"/>
  <c r="CS104" i="7"/>
  <c r="CS91" i="7"/>
  <c r="CS99" i="7"/>
  <c r="CS57" i="7"/>
  <c r="CS97" i="7"/>
  <c r="CS78" i="7"/>
  <c r="CS118" i="7"/>
  <c r="CS41" i="7"/>
  <c r="CS68" i="7"/>
  <c r="CS33" i="7"/>
  <c r="CS28" i="7"/>
  <c r="CS38" i="7"/>
  <c r="CS54" i="7"/>
  <c r="CS70" i="7"/>
  <c r="CS25" i="7"/>
  <c r="CS36" i="7"/>
  <c r="CS100" i="7"/>
  <c r="CS48" i="7"/>
  <c r="CS62" i="7"/>
  <c r="CS113" i="7"/>
  <c r="CS40" i="7"/>
  <c r="CS51" i="7"/>
  <c r="CS110" i="7"/>
  <c r="CS49" i="7"/>
  <c r="CS81" i="7"/>
  <c r="CS60" i="7"/>
  <c r="CS31" i="7"/>
  <c r="CS59" i="7"/>
  <c r="CS116" i="7"/>
  <c r="CS115" i="7"/>
  <c r="CS92" i="7"/>
  <c r="CS27" i="7"/>
  <c r="CS73" i="7"/>
  <c r="CS105" i="7"/>
  <c r="CS52" i="7"/>
  <c r="CS76" i="7"/>
  <c r="CS47" i="7"/>
  <c r="CS80" i="7"/>
  <c r="CS35" i="7"/>
  <c r="CS84" i="7"/>
  <c r="CS39" i="7"/>
  <c r="CS71" i="7"/>
  <c r="CS111" i="7"/>
  <c r="CS108" i="7"/>
  <c r="CS55" i="7"/>
  <c r="CS87" i="7"/>
  <c r="CS95" i="7"/>
  <c r="CS103" i="7"/>
  <c r="CS79" i="7"/>
  <c r="CS96" i="7"/>
  <c r="CS43" i="7"/>
  <c r="CS65" i="7"/>
  <c r="CS23" i="7"/>
  <c r="CS63" i="7"/>
  <c r="CS89" i="7"/>
  <c r="CP24" i="7"/>
  <c r="CP20" i="7"/>
  <c r="CP15" i="7"/>
  <c r="CP4" i="7"/>
  <c r="CP9" i="7"/>
  <c r="CP53" i="7"/>
  <c r="CP61" i="7"/>
  <c r="CP109" i="7"/>
  <c r="CP13" i="7"/>
  <c r="CP5" i="7"/>
  <c r="CP69" i="7"/>
  <c r="CP7" i="7"/>
  <c r="CP29" i="7"/>
  <c r="CP85" i="7"/>
  <c r="CP16" i="7"/>
  <c r="CP12" i="7"/>
  <c r="CP45" i="7"/>
  <c r="CP37" i="7"/>
  <c r="CP77" i="7"/>
  <c r="CP93" i="7"/>
  <c r="CP101" i="7"/>
  <c r="CP50" i="7"/>
  <c r="CP98" i="7"/>
  <c r="CP8" i="7"/>
  <c r="CP14" i="7"/>
  <c r="CP18" i="7"/>
  <c r="CP90" i="7"/>
  <c r="CP6" i="7"/>
  <c r="CP10" i="7"/>
  <c r="CP58" i="7"/>
  <c r="CP117" i="7"/>
  <c r="CP26" i="7"/>
  <c r="CP82" i="7"/>
  <c r="CP114" i="7"/>
  <c r="CP21" i="7"/>
  <c r="CP66" i="7"/>
  <c r="CP34" i="7"/>
  <c r="CP17" i="7"/>
  <c r="CP74" i="7"/>
  <c r="CP106" i="7"/>
  <c r="CP11" i="7"/>
  <c r="CP22" i="7"/>
  <c r="CP42" i="7"/>
  <c r="CP32" i="7"/>
  <c r="CP110" i="7"/>
  <c r="CP118" i="7"/>
  <c r="CP25" i="7"/>
  <c r="CP48" i="7"/>
  <c r="CP64" i="7"/>
  <c r="CP104" i="7"/>
  <c r="CP115" i="7"/>
  <c r="CP38" i="7"/>
  <c r="CP88" i="7"/>
  <c r="CP102" i="7"/>
  <c r="CP39" i="7"/>
  <c r="CP19" i="7"/>
  <c r="CP80" i="7"/>
  <c r="CP75" i="7"/>
  <c r="CP40" i="7"/>
  <c r="CP54" i="7"/>
  <c r="CP94" i="7"/>
  <c r="CP27" i="7"/>
  <c r="CP67" i="7"/>
  <c r="CP99" i="7"/>
  <c r="CP51" i="7"/>
  <c r="CP92" i="7"/>
  <c r="CP59" i="7"/>
  <c r="CP70" i="7"/>
  <c r="CP57" i="7"/>
  <c r="CP72" i="7"/>
  <c r="CP46" i="7"/>
  <c r="CP81" i="7"/>
  <c r="CP76" i="7"/>
  <c r="CP89" i="7"/>
  <c r="CP97" i="7"/>
  <c r="CP83" i="7"/>
  <c r="CP62" i="7"/>
  <c r="CP31" i="7"/>
  <c r="CP56" i="7"/>
  <c r="CP112" i="7"/>
  <c r="CP60" i="7"/>
  <c r="CP84" i="7"/>
  <c r="CP108" i="7"/>
  <c r="CP35" i="7"/>
  <c r="CP73" i="7"/>
  <c r="CP113" i="7"/>
  <c r="CP44" i="7"/>
  <c r="CP68" i="7"/>
  <c r="CP33" i="7"/>
  <c r="CP96" i="7"/>
  <c r="CP91" i="7"/>
  <c r="CP41" i="7"/>
  <c r="CP100" i="7"/>
  <c r="CP23" i="7"/>
  <c r="CP65" i="7"/>
  <c r="CP28" i="7"/>
  <c r="CP63" i="7"/>
  <c r="CP103" i="7"/>
  <c r="CP36" i="7"/>
  <c r="CP116" i="7"/>
  <c r="CP55" i="7"/>
  <c r="CP79" i="7"/>
  <c r="CP95" i="7"/>
  <c r="CP30" i="7"/>
  <c r="CP49" i="7"/>
  <c r="CP47" i="7"/>
  <c r="CP71" i="7"/>
  <c r="CP87" i="7"/>
  <c r="CP107" i="7"/>
  <c r="CP78" i="7"/>
  <c r="CP52" i="7"/>
  <c r="CP111" i="7"/>
  <c r="CP86" i="7"/>
  <c r="CP105" i="7"/>
  <c r="CP43" i="7"/>
  <c r="S16" i="7"/>
  <c r="S24" i="7"/>
  <c r="S13" i="7"/>
  <c r="S12" i="7"/>
  <c r="S8" i="7"/>
  <c r="S4" i="7"/>
  <c r="S20" i="7"/>
  <c r="S17" i="7"/>
  <c r="S29" i="7"/>
  <c r="S101" i="7"/>
  <c r="S117" i="7"/>
  <c r="S9" i="7"/>
  <c r="S21" i="7"/>
  <c r="S37" i="7"/>
  <c r="S45" i="7"/>
  <c r="S61" i="7"/>
  <c r="S109" i="7"/>
  <c r="S69" i="7"/>
  <c r="S85" i="7"/>
  <c r="S53" i="7"/>
  <c r="S5" i="7"/>
  <c r="S98" i="7"/>
  <c r="S77" i="7"/>
  <c r="S58" i="7"/>
  <c r="S18" i="7"/>
  <c r="S82" i="7"/>
  <c r="S26" i="7"/>
  <c r="S42" i="7"/>
  <c r="S106" i="7"/>
  <c r="S66" i="7"/>
  <c r="S14" i="7"/>
  <c r="S10" i="7"/>
  <c r="S22" i="7"/>
  <c r="S114" i="7"/>
  <c r="S34" i="7"/>
  <c r="S50" i="7"/>
  <c r="S74" i="7"/>
  <c r="S93" i="7"/>
  <c r="S11" i="7"/>
  <c r="S15" i="7"/>
  <c r="S6" i="7"/>
  <c r="S19" i="7"/>
  <c r="S90" i="7"/>
  <c r="S7" i="7"/>
  <c r="S70" i="7"/>
  <c r="S32" i="7"/>
  <c r="S40" i="7"/>
  <c r="S75" i="7"/>
  <c r="S62" i="7"/>
  <c r="S27" i="7"/>
  <c r="S46" i="7"/>
  <c r="S104" i="7"/>
  <c r="S35" i="7"/>
  <c r="S54" i="7"/>
  <c r="S72" i="7"/>
  <c r="S51" i="7"/>
  <c r="S38" i="7"/>
  <c r="S88" i="7"/>
  <c r="S59" i="7"/>
  <c r="S41" i="7"/>
  <c r="S84" i="7"/>
  <c r="S44" i="7"/>
  <c r="S47" i="7"/>
  <c r="S49" i="7"/>
  <c r="S65" i="7"/>
  <c r="S92" i="7"/>
  <c r="S105" i="7"/>
  <c r="S39" i="7"/>
  <c r="S112" i="7"/>
  <c r="S30" i="7"/>
  <c r="S76" i="7"/>
  <c r="S48" i="7"/>
  <c r="S80" i="7"/>
  <c r="S96" i="7"/>
  <c r="S23" i="7"/>
  <c r="S64" i="7"/>
  <c r="S94" i="7"/>
  <c r="S57" i="7"/>
  <c r="S81" i="7"/>
  <c r="S115" i="7"/>
  <c r="S110" i="7"/>
  <c r="S97" i="7"/>
  <c r="S108" i="7"/>
  <c r="S107" i="7"/>
  <c r="S33" i="7"/>
  <c r="S28" i="7"/>
  <c r="S56" i="7"/>
  <c r="S78" i="7"/>
  <c r="S86" i="7"/>
  <c r="S99" i="7"/>
  <c r="S102" i="7"/>
  <c r="S73" i="7"/>
  <c r="S100" i="7"/>
  <c r="S79" i="7"/>
  <c r="S60" i="7"/>
  <c r="S103" i="7"/>
  <c r="S83" i="7"/>
  <c r="S55" i="7"/>
  <c r="S68" i="7"/>
  <c r="S91" i="7"/>
  <c r="S113" i="7"/>
  <c r="S71" i="7"/>
  <c r="S95" i="7"/>
  <c r="S118" i="7"/>
  <c r="S36" i="7"/>
  <c r="S25" i="7"/>
  <c r="S43" i="7"/>
  <c r="S67" i="7"/>
  <c r="S63" i="7"/>
  <c r="S87" i="7"/>
  <c r="S111" i="7"/>
  <c r="S89" i="7"/>
  <c r="S116" i="7"/>
  <c r="S31" i="7"/>
  <c r="S52" i="7"/>
  <c r="AK16" i="7"/>
  <c r="AK8" i="7"/>
  <c r="AK20" i="7"/>
  <c r="AK12" i="7"/>
  <c r="AK4" i="7"/>
  <c r="AK29" i="7"/>
  <c r="AK53" i="7"/>
  <c r="AK17" i="7"/>
  <c r="AK9" i="7"/>
  <c r="AK37" i="7"/>
  <c r="AK93" i="7"/>
  <c r="AK61" i="7"/>
  <c r="AK5" i="7"/>
  <c r="AK13" i="7"/>
  <c r="AK85" i="7"/>
  <c r="AK69" i="7"/>
  <c r="AK45" i="7"/>
  <c r="AK101" i="7"/>
  <c r="AK109" i="7"/>
  <c r="AK117" i="7"/>
  <c r="AK77" i="7"/>
  <c r="AK22" i="7"/>
  <c r="AK98" i="7"/>
  <c r="AK21" i="7"/>
  <c r="AK18" i="7"/>
  <c r="AK26" i="7"/>
  <c r="AK106" i="7"/>
  <c r="AK66" i="7"/>
  <c r="AK82" i="7"/>
  <c r="AK14" i="7"/>
  <c r="AK50" i="7"/>
  <c r="AK10" i="7"/>
  <c r="AK114" i="7"/>
  <c r="AK34" i="7"/>
  <c r="AK42" i="7"/>
  <c r="AK58" i="7"/>
  <c r="AK74" i="7"/>
  <c r="AK24" i="7"/>
  <c r="AK19" i="7"/>
  <c r="AK15" i="7"/>
  <c r="AK6" i="7"/>
  <c r="AK90" i="7"/>
  <c r="AK83" i="7"/>
  <c r="AK32" i="7"/>
  <c r="AK72" i="7"/>
  <c r="AK51" i="7"/>
  <c r="AK75" i="7"/>
  <c r="AK11" i="7"/>
  <c r="AK56" i="7"/>
  <c r="AK7" i="7"/>
  <c r="AK86" i="7"/>
  <c r="AK27" i="7"/>
  <c r="AK118" i="7"/>
  <c r="AK104" i="7"/>
  <c r="AK35" i="7"/>
  <c r="AK54" i="7"/>
  <c r="AK48" i="7"/>
  <c r="AK38" i="7"/>
  <c r="AK59" i="7"/>
  <c r="AK70" i="7"/>
  <c r="AK96" i="7"/>
  <c r="AK115" i="7"/>
  <c r="AK47" i="7"/>
  <c r="AK40" i="7"/>
  <c r="AK62" i="7"/>
  <c r="AK65" i="7"/>
  <c r="AK88" i="7"/>
  <c r="AK107" i="7"/>
  <c r="AK94" i="7"/>
  <c r="AK110" i="7"/>
  <c r="AK25" i="7"/>
  <c r="AK92" i="7"/>
  <c r="AK105" i="7"/>
  <c r="AK39" i="7"/>
  <c r="AK99" i="7"/>
  <c r="AK57" i="7"/>
  <c r="AK36" i="7"/>
  <c r="AK76" i="7"/>
  <c r="AK102" i="7"/>
  <c r="AK43" i="7"/>
  <c r="AK91" i="7"/>
  <c r="AK46" i="7"/>
  <c r="AK33" i="7"/>
  <c r="AK81" i="7"/>
  <c r="AK84" i="7"/>
  <c r="AK67" i="7"/>
  <c r="AK97" i="7"/>
  <c r="AK108" i="7"/>
  <c r="AK116" i="7"/>
  <c r="AK44" i="7"/>
  <c r="AK80" i="7"/>
  <c r="AK78" i="7"/>
  <c r="AK49" i="7"/>
  <c r="AK30" i="7"/>
  <c r="AK73" i="7"/>
  <c r="AK63" i="7"/>
  <c r="AK64" i="7"/>
  <c r="AK113" i="7"/>
  <c r="AK28" i="7"/>
  <c r="AK103" i="7"/>
  <c r="AK95" i="7"/>
  <c r="AK79" i="7"/>
  <c r="AK87" i="7"/>
  <c r="AK31" i="7"/>
  <c r="AK111" i="7"/>
  <c r="AK41" i="7"/>
  <c r="AK68" i="7"/>
  <c r="AK55" i="7"/>
  <c r="AK112" i="7"/>
  <c r="AK89" i="7"/>
  <c r="AK52" i="7"/>
  <c r="AK71" i="7"/>
  <c r="AK23" i="7"/>
  <c r="AK100" i="7"/>
  <c r="AK60" i="7"/>
  <c r="AM16" i="7"/>
  <c r="AM12" i="7"/>
  <c r="AM4" i="7"/>
  <c r="AM24" i="7"/>
  <c r="AM8" i="7"/>
  <c r="AM29" i="7"/>
  <c r="AM45" i="7"/>
  <c r="AM17" i="7"/>
  <c r="AM21" i="7"/>
  <c r="AM61" i="7"/>
  <c r="AM9" i="7"/>
  <c r="AM37" i="7"/>
  <c r="AM85" i="7"/>
  <c r="AM101" i="7"/>
  <c r="AM109" i="7"/>
  <c r="AM69" i="7"/>
  <c r="AM5" i="7"/>
  <c r="AM13" i="7"/>
  <c r="AM93" i="7"/>
  <c r="AM117" i="7"/>
  <c r="AM77" i="7"/>
  <c r="AM20" i="7"/>
  <c r="AM50" i="7"/>
  <c r="AM42" i="7"/>
  <c r="AM98" i="7"/>
  <c r="AM58" i="7"/>
  <c r="AM53" i="7"/>
  <c r="AM26" i="7"/>
  <c r="AM106" i="7"/>
  <c r="AM66" i="7"/>
  <c r="AM14" i="7"/>
  <c r="AM82" i="7"/>
  <c r="AM18" i="7"/>
  <c r="AM114" i="7"/>
  <c r="AM34" i="7"/>
  <c r="AM74" i="7"/>
  <c r="AM22" i="7"/>
  <c r="AM10" i="7"/>
  <c r="AM15" i="7"/>
  <c r="AM6" i="7"/>
  <c r="AM90" i="7"/>
  <c r="AM11" i="7"/>
  <c r="AM7" i="7"/>
  <c r="AM48" i="7"/>
  <c r="AM27" i="7"/>
  <c r="AM118" i="7"/>
  <c r="AM72" i="7"/>
  <c r="AM35" i="7"/>
  <c r="AM75" i="7"/>
  <c r="AM110" i="7"/>
  <c r="AM43" i="7"/>
  <c r="AM83" i="7"/>
  <c r="AM94" i="7"/>
  <c r="AM104" i="7"/>
  <c r="AM51" i="7"/>
  <c r="AM70" i="7"/>
  <c r="AM102" i="7"/>
  <c r="AM38" i="7"/>
  <c r="AM19" i="7"/>
  <c r="AM59" i="7"/>
  <c r="AM32" i="7"/>
  <c r="AM67" i="7"/>
  <c r="AM65" i="7"/>
  <c r="AM56" i="7"/>
  <c r="AM25" i="7"/>
  <c r="AM105" i="7"/>
  <c r="AM84" i="7"/>
  <c r="AM39" i="7"/>
  <c r="AM30" i="7"/>
  <c r="AM41" i="7"/>
  <c r="AM36" i="7"/>
  <c r="AM76" i="7"/>
  <c r="AM116" i="7"/>
  <c r="AM80" i="7"/>
  <c r="AM78" i="7"/>
  <c r="AM52" i="7"/>
  <c r="AM108" i="7"/>
  <c r="AM33" i="7"/>
  <c r="AM23" i="7"/>
  <c r="AM92" i="7"/>
  <c r="AM81" i="7"/>
  <c r="AM112" i="7"/>
  <c r="AM115" i="7"/>
  <c r="AM54" i="7"/>
  <c r="AM62" i="7"/>
  <c r="AM97" i="7"/>
  <c r="AM64" i="7"/>
  <c r="AM96" i="7"/>
  <c r="AM107" i="7"/>
  <c r="AM86" i="7"/>
  <c r="AM49" i="7"/>
  <c r="AM100" i="7"/>
  <c r="AM88" i="7"/>
  <c r="AM99" i="7"/>
  <c r="AM73" i="7"/>
  <c r="AM28" i="7"/>
  <c r="AM91" i="7"/>
  <c r="AM68" i="7"/>
  <c r="AM63" i="7"/>
  <c r="AM103" i="7"/>
  <c r="AM89" i="7"/>
  <c r="AM47" i="7"/>
  <c r="AM40" i="7"/>
  <c r="AM60" i="7"/>
  <c r="AM79" i="7"/>
  <c r="AM95" i="7"/>
  <c r="AM46" i="7"/>
  <c r="AM57" i="7"/>
  <c r="AM113" i="7"/>
  <c r="AM55" i="7"/>
  <c r="AM44" i="7"/>
  <c r="AM71" i="7"/>
  <c r="AM87" i="7"/>
  <c r="AM111" i="7"/>
  <c r="AM31" i="7"/>
  <c r="BE16" i="7"/>
  <c r="BE12" i="7"/>
  <c r="BE8" i="7"/>
  <c r="BE24" i="7"/>
  <c r="BE4" i="7"/>
  <c r="BE85" i="7"/>
  <c r="BE21" i="7"/>
  <c r="BE29" i="7"/>
  <c r="BE45" i="7"/>
  <c r="BE17" i="7"/>
  <c r="BE22" i="7"/>
  <c r="BE37" i="7"/>
  <c r="BE101" i="7"/>
  <c r="BE61" i="7"/>
  <c r="BE9" i="7"/>
  <c r="BE5" i="7"/>
  <c r="BE13" i="7"/>
  <c r="BE109" i="7"/>
  <c r="BE93" i="7"/>
  <c r="BE20" i="7"/>
  <c r="BE69" i="7"/>
  <c r="BE77" i="7"/>
  <c r="BE53" i="7"/>
  <c r="BE18" i="7"/>
  <c r="BE34" i="7"/>
  <c r="BE98" i="7"/>
  <c r="BE58" i="7"/>
  <c r="BE10" i="7"/>
  <c r="BE106" i="7"/>
  <c r="BE50" i="7"/>
  <c r="BE66" i="7"/>
  <c r="BE14" i="7"/>
  <c r="BE82" i="7"/>
  <c r="BE114" i="7"/>
  <c r="BE117" i="7"/>
  <c r="BE74" i="7"/>
  <c r="BE26" i="7"/>
  <c r="BE6" i="7"/>
  <c r="BE19" i="7"/>
  <c r="BE15" i="7"/>
  <c r="BE90" i="7"/>
  <c r="BE42" i="7"/>
  <c r="BE11" i="7"/>
  <c r="BE48" i="7"/>
  <c r="BE27" i="7"/>
  <c r="BE72" i="7"/>
  <c r="BE35" i="7"/>
  <c r="BE75" i="7"/>
  <c r="BE40" i="7"/>
  <c r="BE56" i="7"/>
  <c r="BE110" i="7"/>
  <c r="BE107" i="7"/>
  <c r="BE7" i="7"/>
  <c r="BE43" i="7"/>
  <c r="BE62" i="7"/>
  <c r="BE104" i="7"/>
  <c r="BE99" i="7"/>
  <c r="BE102" i="7"/>
  <c r="BE38" i="7"/>
  <c r="BE46" i="7"/>
  <c r="BE59" i="7"/>
  <c r="BE108" i="7"/>
  <c r="BE118" i="7"/>
  <c r="BE65" i="7"/>
  <c r="BE112" i="7"/>
  <c r="BE91" i="7"/>
  <c r="BE25" i="7"/>
  <c r="BE76" i="7"/>
  <c r="BE64" i="7"/>
  <c r="BE54" i="7"/>
  <c r="BE94" i="7"/>
  <c r="BE105" i="7"/>
  <c r="BE44" i="7"/>
  <c r="BE96" i="7"/>
  <c r="BE36" i="7"/>
  <c r="BE78" i="7"/>
  <c r="BE88" i="7"/>
  <c r="BE33" i="7"/>
  <c r="BE57" i="7"/>
  <c r="BE60" i="7"/>
  <c r="BE100" i="7"/>
  <c r="BE86" i="7"/>
  <c r="BE81" i="7"/>
  <c r="BE68" i="7"/>
  <c r="BE84" i="7"/>
  <c r="BE23" i="7"/>
  <c r="BE41" i="7"/>
  <c r="BE97" i="7"/>
  <c r="BE92" i="7"/>
  <c r="BE67" i="7"/>
  <c r="BE32" i="7"/>
  <c r="BE115" i="7"/>
  <c r="BE116" i="7"/>
  <c r="BE31" i="7"/>
  <c r="BE30" i="7"/>
  <c r="BE73" i="7"/>
  <c r="BE51" i="7"/>
  <c r="BE111" i="7"/>
  <c r="BE89" i="7"/>
  <c r="BE80" i="7"/>
  <c r="BE63" i="7"/>
  <c r="BE103" i="7"/>
  <c r="BE113" i="7"/>
  <c r="BE52" i="7"/>
  <c r="BE47" i="7"/>
  <c r="BE49" i="7"/>
  <c r="BE79" i="7"/>
  <c r="BE95" i="7"/>
  <c r="BE28" i="7"/>
  <c r="BE55" i="7"/>
  <c r="BE70" i="7"/>
  <c r="BE83" i="7"/>
  <c r="BE39" i="7"/>
  <c r="BE71" i="7"/>
  <c r="BE87" i="7"/>
  <c r="CM4" i="7"/>
  <c r="CM12" i="7"/>
  <c r="CM16" i="7"/>
  <c r="CM8" i="7"/>
  <c r="CM24" i="7"/>
  <c r="CM93" i="7"/>
  <c r="CM45" i="7"/>
  <c r="CM29" i="7"/>
  <c r="CM53" i="7"/>
  <c r="CM21" i="7"/>
  <c r="CM37" i="7"/>
  <c r="CM101" i="7"/>
  <c r="CM61" i="7"/>
  <c r="CM85" i="7"/>
  <c r="CM109" i="7"/>
  <c r="CM20" i="7"/>
  <c r="CM5" i="7"/>
  <c r="CM13" i="7"/>
  <c r="CM17" i="7"/>
  <c r="CM69" i="7"/>
  <c r="CM77" i="7"/>
  <c r="CM22" i="7"/>
  <c r="CM106" i="7"/>
  <c r="CM34" i="7"/>
  <c r="CM90" i="7"/>
  <c r="CM58" i="7"/>
  <c r="CM114" i="7"/>
  <c r="CM66" i="7"/>
  <c r="CM14" i="7"/>
  <c r="CM18" i="7"/>
  <c r="CM42" i="7"/>
  <c r="CM74" i="7"/>
  <c r="CM117" i="7"/>
  <c r="CM26" i="7"/>
  <c r="CM82" i="7"/>
  <c r="CM98" i="7"/>
  <c r="CM19" i="7"/>
  <c r="CM15" i="7"/>
  <c r="CM9" i="7"/>
  <c r="CM50" i="7"/>
  <c r="CM10" i="7"/>
  <c r="CM6" i="7"/>
  <c r="CM27" i="7"/>
  <c r="CM75" i="7"/>
  <c r="CM54" i="7"/>
  <c r="CM7" i="7"/>
  <c r="CM72" i="7"/>
  <c r="CM35" i="7"/>
  <c r="CM46" i="7"/>
  <c r="CM67" i="7"/>
  <c r="CM110" i="7"/>
  <c r="CM11" i="7"/>
  <c r="CM48" i="7"/>
  <c r="CM62" i="7"/>
  <c r="CM104" i="7"/>
  <c r="CM102" i="7"/>
  <c r="CM56" i="7"/>
  <c r="CM88" i="7"/>
  <c r="CM76" i="7"/>
  <c r="CM100" i="7"/>
  <c r="CM65" i="7"/>
  <c r="CM59" i="7"/>
  <c r="CM49" i="7"/>
  <c r="CM105" i="7"/>
  <c r="CM44" i="7"/>
  <c r="CM116" i="7"/>
  <c r="CM40" i="7"/>
  <c r="CM36" i="7"/>
  <c r="CM68" i="7"/>
  <c r="CM32" i="7"/>
  <c r="CM38" i="7"/>
  <c r="CM84" i="7"/>
  <c r="CM57" i="7"/>
  <c r="CM52" i="7"/>
  <c r="CM115" i="7"/>
  <c r="CM81" i="7"/>
  <c r="CM60" i="7"/>
  <c r="CM41" i="7"/>
  <c r="CM97" i="7"/>
  <c r="CM80" i="7"/>
  <c r="CM43" i="7"/>
  <c r="CM107" i="7"/>
  <c r="CM30" i="7"/>
  <c r="CM25" i="7"/>
  <c r="CM78" i="7"/>
  <c r="CM108" i="7"/>
  <c r="CM31" i="7"/>
  <c r="CM112" i="7"/>
  <c r="CM91" i="7"/>
  <c r="CM73" i="7"/>
  <c r="CM94" i="7"/>
  <c r="CM23" i="7"/>
  <c r="CM55" i="7"/>
  <c r="CM96" i="7"/>
  <c r="CM113" i="7"/>
  <c r="CM92" i="7"/>
  <c r="CM51" i="7"/>
  <c r="CM33" i="7"/>
  <c r="CM63" i="7"/>
  <c r="CM103" i="7"/>
  <c r="CM28" i="7"/>
  <c r="CM39" i="7"/>
  <c r="CM111" i="7"/>
  <c r="CM118" i="7"/>
  <c r="CM47" i="7"/>
  <c r="CM79" i="7"/>
  <c r="CM95" i="7"/>
  <c r="CM70" i="7"/>
  <c r="CM83" i="7"/>
  <c r="CM64" i="7"/>
  <c r="CM99" i="7"/>
  <c r="CM86" i="7"/>
  <c r="CM89" i="7"/>
  <c r="CM71" i="7"/>
  <c r="CM87" i="7"/>
  <c r="L77" i="4"/>
  <c r="F80" i="11" s="1"/>
  <c r="L98" i="4"/>
  <c r="F101" i="11" s="1"/>
  <c r="H16" i="1"/>
  <c r="G16" i="1" s="1"/>
  <c r="I16" i="1" s="1"/>
  <c r="F16" i="1"/>
  <c r="K71" i="4" s="1"/>
  <c r="E74" i="11" s="1"/>
  <c r="L15" i="4"/>
  <c r="F18" i="11" s="1"/>
  <c r="L85" i="4"/>
  <c r="F88" i="11" s="1"/>
  <c r="H24" i="1"/>
  <c r="G24" i="1" s="1"/>
  <c r="I24" i="1" s="1"/>
  <c r="F24" i="1"/>
  <c r="K79" i="4" s="1"/>
  <c r="E82" i="11" s="1"/>
  <c r="DG20" i="7"/>
  <c r="DG4" i="7"/>
  <c r="DG12" i="7"/>
  <c r="DG16" i="7"/>
  <c r="DG8" i="7"/>
  <c r="DG24" i="7"/>
  <c r="DG37" i="7"/>
  <c r="DG77" i="7"/>
  <c r="DG93" i="7"/>
  <c r="DG17" i="7"/>
  <c r="DG45" i="7"/>
  <c r="DG101" i="7"/>
  <c r="DG21" i="7"/>
  <c r="DG117" i="7"/>
  <c r="DG9" i="7"/>
  <c r="DG53" i="7"/>
  <c r="DG61" i="7"/>
  <c r="DG109" i="7"/>
  <c r="DG29" i="7"/>
  <c r="DG85" i="7"/>
  <c r="DG14" i="7"/>
  <c r="DG26" i="7"/>
  <c r="DG114" i="7"/>
  <c r="DG13" i="7"/>
  <c r="DG22" i="7"/>
  <c r="DG69" i="7"/>
  <c r="DG34" i="7"/>
  <c r="DG98" i="7"/>
  <c r="DG58" i="7"/>
  <c r="DG74" i="7"/>
  <c r="DG18" i="7"/>
  <c r="DG90" i="7"/>
  <c r="DG5" i="7"/>
  <c r="DG10" i="7"/>
  <c r="DG82" i="7"/>
  <c r="DG15" i="7"/>
  <c r="DG66" i="7"/>
  <c r="DG19" i="7"/>
  <c r="DG23" i="7"/>
  <c r="DG6" i="7"/>
  <c r="DG42" i="7"/>
  <c r="DG50" i="7"/>
  <c r="DG106" i="7"/>
  <c r="DG56" i="7"/>
  <c r="DG80" i="7"/>
  <c r="DG54" i="7"/>
  <c r="DG7" i="7"/>
  <c r="DG72" i="7"/>
  <c r="DG35" i="7"/>
  <c r="DG30" i="7"/>
  <c r="DG70" i="7"/>
  <c r="DG32" i="7"/>
  <c r="DG75" i="7"/>
  <c r="DG110" i="7"/>
  <c r="DG118" i="7"/>
  <c r="DG25" i="7"/>
  <c r="DG48" i="7"/>
  <c r="DG64" i="7"/>
  <c r="DG104" i="7"/>
  <c r="DG115" i="7"/>
  <c r="DG38" i="7"/>
  <c r="DG11" i="7"/>
  <c r="DG59" i="7"/>
  <c r="DG83" i="7"/>
  <c r="DG51" i="7"/>
  <c r="DG88" i="7"/>
  <c r="DG33" i="7"/>
  <c r="DG28" i="7"/>
  <c r="DG65" i="7"/>
  <c r="DG52" i="7"/>
  <c r="DG27" i="7"/>
  <c r="DG102" i="7"/>
  <c r="DG36" i="7"/>
  <c r="DG100" i="7"/>
  <c r="DG107" i="7"/>
  <c r="DG46" i="7"/>
  <c r="DG49" i="7"/>
  <c r="DG105" i="7"/>
  <c r="DG31" i="7"/>
  <c r="DG84" i="7"/>
  <c r="DG67" i="7"/>
  <c r="DG94" i="7"/>
  <c r="DG99" i="7"/>
  <c r="DG57" i="7"/>
  <c r="DG81" i="7"/>
  <c r="DG92" i="7"/>
  <c r="DG40" i="7"/>
  <c r="DG112" i="7"/>
  <c r="DG86" i="7"/>
  <c r="DG41" i="7"/>
  <c r="DG76" i="7"/>
  <c r="DG43" i="7"/>
  <c r="DG97" i="7"/>
  <c r="DG60" i="7"/>
  <c r="DG62" i="7"/>
  <c r="DG44" i="7"/>
  <c r="DG71" i="7"/>
  <c r="DG87" i="7"/>
  <c r="DG113" i="7"/>
  <c r="DG111" i="7"/>
  <c r="DG73" i="7"/>
  <c r="DG89" i="7"/>
  <c r="DG63" i="7"/>
  <c r="DG103" i="7"/>
  <c r="DG96" i="7"/>
  <c r="DG78" i="7"/>
  <c r="DG116" i="7"/>
  <c r="DG91" i="7"/>
  <c r="DG68" i="7"/>
  <c r="DG108" i="7"/>
  <c r="DG47" i="7"/>
  <c r="DG39" i="7"/>
  <c r="DG55" i="7"/>
  <c r="DG79" i="7"/>
  <c r="DG95" i="7"/>
  <c r="DF24" i="7"/>
  <c r="DF20" i="7"/>
  <c r="DF4" i="7"/>
  <c r="DF12" i="7"/>
  <c r="DF61" i="7"/>
  <c r="DF109" i="7"/>
  <c r="DF13" i="7"/>
  <c r="DF5" i="7"/>
  <c r="DF69" i="7"/>
  <c r="DF29" i="7"/>
  <c r="DF85" i="7"/>
  <c r="DF37" i="7"/>
  <c r="DF45" i="7"/>
  <c r="DF77" i="7"/>
  <c r="DF53" i="7"/>
  <c r="DF93" i="7"/>
  <c r="DF17" i="7"/>
  <c r="DF15" i="7"/>
  <c r="DF21" i="7"/>
  <c r="DF50" i="7"/>
  <c r="DF14" i="7"/>
  <c r="DF18" i="7"/>
  <c r="DF74" i="7"/>
  <c r="DF82" i="7"/>
  <c r="DF106" i="7"/>
  <c r="DF16" i="7"/>
  <c r="DF6" i="7"/>
  <c r="DF10" i="7"/>
  <c r="DF66" i="7"/>
  <c r="DF117" i="7"/>
  <c r="DF9" i="7"/>
  <c r="DF26" i="7"/>
  <c r="DF114" i="7"/>
  <c r="DF101" i="7"/>
  <c r="DF42" i="7"/>
  <c r="DF58" i="7"/>
  <c r="DF22" i="7"/>
  <c r="DF98" i="7"/>
  <c r="DF90" i="7"/>
  <c r="DF8" i="7"/>
  <c r="DF19" i="7"/>
  <c r="DF34" i="7"/>
  <c r="DF7" i="7"/>
  <c r="DF11" i="7"/>
  <c r="DF32" i="7"/>
  <c r="DF31" i="7"/>
  <c r="DF46" i="7"/>
  <c r="DF39" i="7"/>
  <c r="DF51" i="7"/>
  <c r="DF75" i="7"/>
  <c r="DF67" i="7"/>
  <c r="DF91" i="7"/>
  <c r="DF56" i="7"/>
  <c r="DF96" i="7"/>
  <c r="DF107" i="7"/>
  <c r="DF78" i="7"/>
  <c r="DF43" i="7"/>
  <c r="DF27" i="7"/>
  <c r="DF99" i="7"/>
  <c r="DF72" i="7"/>
  <c r="DF112" i="7"/>
  <c r="DF35" i="7"/>
  <c r="DF70" i="7"/>
  <c r="DF57" i="7"/>
  <c r="DF54" i="7"/>
  <c r="DF81" i="7"/>
  <c r="DF80" i="7"/>
  <c r="DF64" i="7"/>
  <c r="DF62" i="7"/>
  <c r="DF84" i="7"/>
  <c r="DF83" i="7"/>
  <c r="DF110" i="7"/>
  <c r="DF60" i="7"/>
  <c r="DF108" i="7"/>
  <c r="DF40" i="7"/>
  <c r="DF59" i="7"/>
  <c r="DF115" i="7"/>
  <c r="DF25" i="7"/>
  <c r="DF73" i="7"/>
  <c r="DF44" i="7"/>
  <c r="DF52" i="7"/>
  <c r="DF68" i="7"/>
  <c r="DF33" i="7"/>
  <c r="DF105" i="7"/>
  <c r="DF104" i="7"/>
  <c r="DF23" i="7"/>
  <c r="DF88" i="7"/>
  <c r="DF38" i="7"/>
  <c r="DF100" i="7"/>
  <c r="DF94" i="7"/>
  <c r="DF65" i="7"/>
  <c r="DF89" i="7"/>
  <c r="DF28" i="7"/>
  <c r="DF49" i="7"/>
  <c r="DF41" i="7"/>
  <c r="DF36" i="7"/>
  <c r="DF116" i="7"/>
  <c r="DF102" i="7"/>
  <c r="DF113" i="7"/>
  <c r="DF55" i="7"/>
  <c r="DF79" i="7"/>
  <c r="DF95" i="7"/>
  <c r="DF30" i="7"/>
  <c r="DF97" i="7"/>
  <c r="DF71" i="7"/>
  <c r="DF87" i="7"/>
  <c r="DF111" i="7"/>
  <c r="DF86" i="7"/>
  <c r="DF76" i="7"/>
  <c r="DF48" i="7"/>
  <c r="DF47" i="7"/>
  <c r="DF92" i="7"/>
  <c r="DF63" i="7"/>
  <c r="DF103" i="7"/>
  <c r="DF118" i="7"/>
  <c r="AI12" i="7"/>
  <c r="AI8" i="7"/>
  <c r="AI4" i="7"/>
  <c r="AI16" i="7"/>
  <c r="AI24" i="7"/>
  <c r="AI101" i="7"/>
  <c r="AI45" i="7"/>
  <c r="AI117" i="7"/>
  <c r="AI9" i="7"/>
  <c r="AI21" i="7"/>
  <c r="AI37" i="7"/>
  <c r="AI61" i="7"/>
  <c r="AI109" i="7"/>
  <c r="AI69" i="7"/>
  <c r="AI85" i="7"/>
  <c r="AI53" i="7"/>
  <c r="AI77" i="7"/>
  <c r="AI17" i="7"/>
  <c r="AI29" i="7"/>
  <c r="AI13" i="7"/>
  <c r="AI98" i="7"/>
  <c r="AI50" i="7"/>
  <c r="AI22" i="7"/>
  <c r="AI26" i="7"/>
  <c r="AI42" i="7"/>
  <c r="AI106" i="7"/>
  <c r="AI66" i="7"/>
  <c r="AI14" i="7"/>
  <c r="AI10" i="7"/>
  <c r="AI114" i="7"/>
  <c r="AI20" i="7"/>
  <c r="AI34" i="7"/>
  <c r="AI74" i="7"/>
  <c r="AI6" i="7"/>
  <c r="AI5" i="7"/>
  <c r="AI90" i="7"/>
  <c r="AI11" i="7"/>
  <c r="AI15" i="7"/>
  <c r="AI93" i="7"/>
  <c r="AI18" i="7"/>
  <c r="AI82" i="7"/>
  <c r="AI19" i="7"/>
  <c r="AI58" i="7"/>
  <c r="AI91" i="7"/>
  <c r="AI64" i="7"/>
  <c r="AI72" i="7"/>
  <c r="AI67" i="7"/>
  <c r="AI30" i="7"/>
  <c r="AI104" i="7"/>
  <c r="AI107" i="7"/>
  <c r="AI86" i="7"/>
  <c r="AI56" i="7"/>
  <c r="AI35" i="7"/>
  <c r="AI51" i="7"/>
  <c r="AI38" i="7"/>
  <c r="AI78" i="7"/>
  <c r="AI88" i="7"/>
  <c r="AI59" i="7"/>
  <c r="AI7" i="7"/>
  <c r="AI65" i="7"/>
  <c r="AI44" i="7"/>
  <c r="AI62" i="7"/>
  <c r="AI105" i="7"/>
  <c r="AI80" i="7"/>
  <c r="AI112" i="7"/>
  <c r="AI76" i="7"/>
  <c r="AI32" i="7"/>
  <c r="AI48" i="7"/>
  <c r="AI75" i="7"/>
  <c r="AI94" i="7"/>
  <c r="AI110" i="7"/>
  <c r="AI40" i="7"/>
  <c r="AI96" i="7"/>
  <c r="AI23" i="7"/>
  <c r="AI57" i="7"/>
  <c r="AI81" i="7"/>
  <c r="AI115" i="7"/>
  <c r="AI97" i="7"/>
  <c r="AI108" i="7"/>
  <c r="AI27" i="7"/>
  <c r="AI102" i="7"/>
  <c r="AI68" i="7"/>
  <c r="AI99" i="7"/>
  <c r="AI73" i="7"/>
  <c r="AI43" i="7"/>
  <c r="AI118" i="7"/>
  <c r="AI25" i="7"/>
  <c r="AI89" i="7"/>
  <c r="AI36" i="7"/>
  <c r="AI70" i="7"/>
  <c r="AI79" i="7"/>
  <c r="AI52" i="7"/>
  <c r="AI60" i="7"/>
  <c r="AI84" i="7"/>
  <c r="AI39" i="7"/>
  <c r="AI92" i="7"/>
  <c r="AI83" i="7"/>
  <c r="AI28" i="7"/>
  <c r="AI55" i="7"/>
  <c r="AI113" i="7"/>
  <c r="AI71" i="7"/>
  <c r="AI95" i="7"/>
  <c r="AI33" i="7"/>
  <c r="AI111" i="7"/>
  <c r="AI41" i="7"/>
  <c r="AI49" i="7"/>
  <c r="AI87" i="7"/>
  <c r="AI63" i="7"/>
  <c r="AI54" i="7"/>
  <c r="AI116" i="7"/>
  <c r="AI31" i="7"/>
  <c r="AI103" i="7"/>
  <c r="AI46" i="7"/>
  <c r="AI47" i="7"/>
  <c r="AI100" i="7"/>
  <c r="BA23" i="7"/>
  <c r="BA5" i="7"/>
  <c r="BA8" i="7"/>
  <c r="BA20" i="7"/>
  <c r="BA12" i="7"/>
  <c r="BA4" i="7"/>
  <c r="BA24" i="7"/>
  <c r="BA16" i="7"/>
  <c r="BA17" i="7"/>
  <c r="BA93" i="7"/>
  <c r="BA9" i="7"/>
  <c r="BA37" i="7"/>
  <c r="BA85" i="7"/>
  <c r="BA101" i="7"/>
  <c r="BA61" i="7"/>
  <c r="BA109" i="7"/>
  <c r="BA13" i="7"/>
  <c r="BA69" i="7"/>
  <c r="BA45" i="7"/>
  <c r="BA117" i="7"/>
  <c r="BA77" i="7"/>
  <c r="BA29" i="7"/>
  <c r="BA53" i="7"/>
  <c r="BA22" i="7"/>
  <c r="BA98" i="7"/>
  <c r="BA26" i="7"/>
  <c r="BA106" i="7"/>
  <c r="BA66" i="7"/>
  <c r="BA82" i="7"/>
  <c r="BA14" i="7"/>
  <c r="BA42" i="7"/>
  <c r="BA50" i="7"/>
  <c r="BA10" i="7"/>
  <c r="BA114" i="7"/>
  <c r="BA34" i="7"/>
  <c r="BA58" i="7"/>
  <c r="BA74" i="7"/>
  <c r="BA6" i="7"/>
  <c r="BA90" i="7"/>
  <c r="BA19" i="7"/>
  <c r="BA15" i="7"/>
  <c r="BA18" i="7"/>
  <c r="BA79" i="7"/>
  <c r="BA21" i="7"/>
  <c r="BA62" i="7"/>
  <c r="BA88" i="7"/>
  <c r="BA91" i="7"/>
  <c r="BA11" i="7"/>
  <c r="BA7" i="7"/>
  <c r="BA64" i="7"/>
  <c r="BA67" i="7"/>
  <c r="BA30" i="7"/>
  <c r="BA78" i="7"/>
  <c r="BA104" i="7"/>
  <c r="BA107" i="7"/>
  <c r="BA46" i="7"/>
  <c r="BA94" i="7"/>
  <c r="BA35" i="7"/>
  <c r="BA43" i="7"/>
  <c r="BA38" i="7"/>
  <c r="BA59" i="7"/>
  <c r="BA80" i="7"/>
  <c r="BA40" i="7"/>
  <c r="BA65" i="7"/>
  <c r="BA28" i="7"/>
  <c r="BA27" i="7"/>
  <c r="BA25" i="7"/>
  <c r="BA102" i="7"/>
  <c r="BA105" i="7"/>
  <c r="BA44" i="7"/>
  <c r="BA99" i="7"/>
  <c r="BA36" i="7"/>
  <c r="BA76" i="7"/>
  <c r="BA51" i="7"/>
  <c r="BA33" i="7"/>
  <c r="BA81" i="7"/>
  <c r="BA84" i="7"/>
  <c r="BA56" i="7"/>
  <c r="BA83" i="7"/>
  <c r="BA54" i="7"/>
  <c r="BA97" i="7"/>
  <c r="BA108" i="7"/>
  <c r="BA116" i="7"/>
  <c r="BA68" i="7"/>
  <c r="BA118" i="7"/>
  <c r="BA49" i="7"/>
  <c r="BA73" i="7"/>
  <c r="BA48" i="7"/>
  <c r="BA72" i="7"/>
  <c r="BA41" i="7"/>
  <c r="BA57" i="7"/>
  <c r="BA89" i="7"/>
  <c r="BA113" i="7"/>
  <c r="BA63" i="7"/>
  <c r="BA103" i="7"/>
  <c r="BA95" i="7"/>
  <c r="BA110" i="7"/>
  <c r="BA87" i="7"/>
  <c r="BA115" i="7"/>
  <c r="BA31" i="7"/>
  <c r="BA47" i="7"/>
  <c r="BA32" i="7"/>
  <c r="BA96" i="7"/>
  <c r="BA75" i="7"/>
  <c r="BA86" i="7"/>
  <c r="BA112" i="7"/>
  <c r="BA52" i="7"/>
  <c r="BA100" i="7"/>
  <c r="BA39" i="7"/>
  <c r="BA70" i="7"/>
  <c r="BA60" i="7"/>
  <c r="BA71" i="7"/>
  <c r="BA92" i="7"/>
  <c r="BA111" i="7"/>
  <c r="BA55" i="7"/>
  <c r="BC5" i="7"/>
  <c r="BC12" i="7"/>
  <c r="BC4" i="7"/>
  <c r="BC24" i="7"/>
  <c r="BC8" i="7"/>
  <c r="BC20" i="7"/>
  <c r="BC16" i="7"/>
  <c r="BC45" i="7"/>
  <c r="BC101" i="7"/>
  <c r="BC17" i="7"/>
  <c r="BC21" i="7"/>
  <c r="BC61" i="7"/>
  <c r="BC9" i="7"/>
  <c r="BC37" i="7"/>
  <c r="BC109" i="7"/>
  <c r="BC69" i="7"/>
  <c r="BC13" i="7"/>
  <c r="BC117" i="7"/>
  <c r="BC77" i="7"/>
  <c r="BC85" i="7"/>
  <c r="BC29" i="7"/>
  <c r="BC98" i="7"/>
  <c r="BC58" i="7"/>
  <c r="BC53" i="7"/>
  <c r="BC26" i="7"/>
  <c r="BC106" i="7"/>
  <c r="BC66" i="7"/>
  <c r="BC14" i="7"/>
  <c r="BC82" i="7"/>
  <c r="BC18" i="7"/>
  <c r="BC114" i="7"/>
  <c r="BC34" i="7"/>
  <c r="BC74" i="7"/>
  <c r="BC6" i="7"/>
  <c r="BC10" i="7"/>
  <c r="BC90" i="7"/>
  <c r="BC93" i="7"/>
  <c r="BC50" i="7"/>
  <c r="BC15" i="7"/>
  <c r="BC42" i="7"/>
  <c r="BC22" i="7"/>
  <c r="BC11" i="7"/>
  <c r="BC7" i="7"/>
  <c r="BC43" i="7"/>
  <c r="BC78" i="7"/>
  <c r="BC40" i="7"/>
  <c r="BC88" i="7"/>
  <c r="BC91" i="7"/>
  <c r="BC23" i="7"/>
  <c r="BC64" i="7"/>
  <c r="BC67" i="7"/>
  <c r="BC30" i="7"/>
  <c r="BC104" i="7"/>
  <c r="BC107" i="7"/>
  <c r="BC46" i="7"/>
  <c r="BC70" i="7"/>
  <c r="BC51" i="7"/>
  <c r="BC38" i="7"/>
  <c r="BC19" i="7"/>
  <c r="BC59" i="7"/>
  <c r="BC80" i="7"/>
  <c r="BC86" i="7"/>
  <c r="BC32" i="7"/>
  <c r="BC48" i="7"/>
  <c r="BC65" i="7"/>
  <c r="BC28" i="7"/>
  <c r="BC25" i="7"/>
  <c r="BC41" i="7"/>
  <c r="BC105" i="7"/>
  <c r="BC108" i="7"/>
  <c r="BC116" i="7"/>
  <c r="BC36" i="7"/>
  <c r="BC76" i="7"/>
  <c r="BC83" i="7"/>
  <c r="BC118" i="7"/>
  <c r="BC52" i="7"/>
  <c r="BC33" i="7"/>
  <c r="BC72" i="7"/>
  <c r="BC75" i="7"/>
  <c r="BC81" i="7"/>
  <c r="BC112" i="7"/>
  <c r="BC115" i="7"/>
  <c r="BC62" i="7"/>
  <c r="BC110" i="7"/>
  <c r="BC97" i="7"/>
  <c r="BC94" i="7"/>
  <c r="BC68" i="7"/>
  <c r="BC100" i="7"/>
  <c r="BC96" i="7"/>
  <c r="BC49" i="7"/>
  <c r="BC99" i="7"/>
  <c r="BC73" i="7"/>
  <c r="BC44" i="7"/>
  <c r="BC56" i="7"/>
  <c r="BC89" i="7"/>
  <c r="BC35" i="7"/>
  <c r="BC54" i="7"/>
  <c r="BC92" i="7"/>
  <c r="BC63" i="7"/>
  <c r="BC103" i="7"/>
  <c r="BC39" i="7"/>
  <c r="BC84" i="7"/>
  <c r="BC27" i="7"/>
  <c r="BC60" i="7"/>
  <c r="BC31" i="7"/>
  <c r="BC79" i="7"/>
  <c r="BC95" i="7"/>
  <c r="BC102" i="7"/>
  <c r="BC47" i="7"/>
  <c r="BC57" i="7"/>
  <c r="BC113" i="7"/>
  <c r="BC55" i="7"/>
  <c r="BC71" i="7"/>
  <c r="BC87" i="7"/>
  <c r="BC111" i="7"/>
  <c r="BU5" i="7"/>
  <c r="BU12" i="7"/>
  <c r="BU8" i="7"/>
  <c r="BU24" i="7"/>
  <c r="BU4" i="7"/>
  <c r="BU20" i="7"/>
  <c r="BU16" i="7"/>
  <c r="BU29" i="7"/>
  <c r="BU45" i="7"/>
  <c r="BU77" i="7"/>
  <c r="BU17" i="7"/>
  <c r="BU21" i="7"/>
  <c r="BU37" i="7"/>
  <c r="BU101" i="7"/>
  <c r="BU61" i="7"/>
  <c r="BU9" i="7"/>
  <c r="BU13" i="7"/>
  <c r="BU53" i="7"/>
  <c r="BU109" i="7"/>
  <c r="BU93" i="7"/>
  <c r="BU69" i="7"/>
  <c r="BU85" i="7"/>
  <c r="BU18" i="7"/>
  <c r="BU82" i="7"/>
  <c r="BU34" i="7"/>
  <c r="BU98" i="7"/>
  <c r="BU58" i="7"/>
  <c r="BU106" i="7"/>
  <c r="BU50" i="7"/>
  <c r="BU66" i="7"/>
  <c r="BU14" i="7"/>
  <c r="BU22" i="7"/>
  <c r="BU114" i="7"/>
  <c r="BU117" i="7"/>
  <c r="BU74" i="7"/>
  <c r="BU6" i="7"/>
  <c r="BU90" i="7"/>
  <c r="BU15" i="7"/>
  <c r="BU11" i="7"/>
  <c r="BU26" i="7"/>
  <c r="BU10" i="7"/>
  <c r="BU51" i="7"/>
  <c r="BU107" i="7"/>
  <c r="BU54" i="7"/>
  <c r="BU40" i="7"/>
  <c r="BU88" i="7"/>
  <c r="BU83" i="7"/>
  <c r="BU64" i="7"/>
  <c r="BU67" i="7"/>
  <c r="BU99" i="7"/>
  <c r="BU30" i="7"/>
  <c r="BU7" i="7"/>
  <c r="BU19" i="7"/>
  <c r="BU104" i="7"/>
  <c r="BU115" i="7"/>
  <c r="BU38" i="7"/>
  <c r="BU59" i="7"/>
  <c r="BU91" i="7"/>
  <c r="BU80" i="7"/>
  <c r="BU72" i="7"/>
  <c r="BU65" i="7"/>
  <c r="BU28" i="7"/>
  <c r="BU56" i="7"/>
  <c r="BU112" i="7"/>
  <c r="BU25" i="7"/>
  <c r="BU46" i="7"/>
  <c r="BU94" i="7"/>
  <c r="BU105" i="7"/>
  <c r="BU44" i="7"/>
  <c r="BU84" i="7"/>
  <c r="BU96" i="7"/>
  <c r="BU36" i="7"/>
  <c r="BU78" i="7"/>
  <c r="BU108" i="7"/>
  <c r="BU33" i="7"/>
  <c r="BU57" i="7"/>
  <c r="BU60" i="7"/>
  <c r="BU27" i="7"/>
  <c r="BU86" i="7"/>
  <c r="BU49" i="7"/>
  <c r="BU81" i="7"/>
  <c r="BU68" i="7"/>
  <c r="BU23" i="7"/>
  <c r="BU97" i="7"/>
  <c r="BU35" i="7"/>
  <c r="BU70" i="7"/>
  <c r="BU32" i="7"/>
  <c r="BU48" i="7"/>
  <c r="BU100" i="7"/>
  <c r="BU116" i="7"/>
  <c r="BU31" i="7"/>
  <c r="BU42" i="7"/>
  <c r="BU62" i="7"/>
  <c r="BU41" i="7"/>
  <c r="BU73" i="7"/>
  <c r="BU118" i="7"/>
  <c r="BU89" i="7"/>
  <c r="BU76" i="7"/>
  <c r="BU92" i="7"/>
  <c r="BU63" i="7"/>
  <c r="BU103" i="7"/>
  <c r="BU75" i="7"/>
  <c r="BU113" i="7"/>
  <c r="BU52" i="7"/>
  <c r="BU47" i="7"/>
  <c r="BU55" i="7"/>
  <c r="BU43" i="7"/>
  <c r="BU79" i="7"/>
  <c r="BU95" i="7"/>
  <c r="BU102" i="7"/>
  <c r="BU110" i="7"/>
  <c r="BU39" i="7"/>
  <c r="BU71" i="7"/>
  <c r="BU87" i="7"/>
  <c r="BU111" i="7"/>
  <c r="DC4" i="7"/>
  <c r="DC5" i="7"/>
  <c r="DC17" i="7"/>
  <c r="DC21" i="7"/>
  <c r="DC12" i="7"/>
  <c r="DC16" i="7"/>
  <c r="DC8" i="7"/>
  <c r="DC24" i="7"/>
  <c r="DC20" i="7"/>
  <c r="DC29" i="7"/>
  <c r="DC53" i="7"/>
  <c r="DC37" i="7"/>
  <c r="DC101" i="7"/>
  <c r="DC61" i="7"/>
  <c r="DC85" i="7"/>
  <c r="DC109" i="7"/>
  <c r="DC117" i="7"/>
  <c r="DC13" i="7"/>
  <c r="DC69" i="7"/>
  <c r="DC93" i="7"/>
  <c r="DC22" i="7"/>
  <c r="DC34" i="7"/>
  <c r="DC58" i="7"/>
  <c r="DC45" i="7"/>
  <c r="DC66" i="7"/>
  <c r="DC82" i="7"/>
  <c r="DC14" i="7"/>
  <c r="DC18" i="7"/>
  <c r="DC42" i="7"/>
  <c r="DC74" i="7"/>
  <c r="DC90" i="7"/>
  <c r="DC9" i="7"/>
  <c r="DC6" i="7"/>
  <c r="DC10" i="7"/>
  <c r="DC50" i="7"/>
  <c r="DC77" i="7"/>
  <c r="DC15" i="7"/>
  <c r="DC11" i="7"/>
  <c r="DC106" i="7"/>
  <c r="DC26" i="7"/>
  <c r="DC114" i="7"/>
  <c r="DC98" i="7"/>
  <c r="DC7" i="7"/>
  <c r="DC19" i="7"/>
  <c r="DC48" i="7"/>
  <c r="DC88" i="7"/>
  <c r="DC59" i="7"/>
  <c r="DC30" i="7"/>
  <c r="DC40" i="7"/>
  <c r="DC64" i="7"/>
  <c r="DC38" i="7"/>
  <c r="DC118" i="7"/>
  <c r="DC104" i="7"/>
  <c r="DC83" i="7"/>
  <c r="DC54" i="7"/>
  <c r="DC56" i="7"/>
  <c r="DC80" i="7"/>
  <c r="DC65" i="7"/>
  <c r="DC28" i="7"/>
  <c r="DC35" i="7"/>
  <c r="DC75" i="7"/>
  <c r="DC62" i="7"/>
  <c r="DC49" i="7"/>
  <c r="DC105" i="7"/>
  <c r="DC44" i="7"/>
  <c r="DC116" i="7"/>
  <c r="DC115" i="7"/>
  <c r="DC110" i="7"/>
  <c r="DC36" i="7"/>
  <c r="DC32" i="7"/>
  <c r="DC84" i="7"/>
  <c r="DC102" i="7"/>
  <c r="DC57" i="7"/>
  <c r="DC81" i="7"/>
  <c r="DC107" i="7"/>
  <c r="DC41" i="7"/>
  <c r="DC97" i="7"/>
  <c r="DC91" i="7"/>
  <c r="DC94" i="7"/>
  <c r="DC43" i="7"/>
  <c r="DC72" i="7"/>
  <c r="DC99" i="7"/>
  <c r="DC46" i="7"/>
  <c r="DC78" i="7"/>
  <c r="DC76" i="7"/>
  <c r="DC108" i="7"/>
  <c r="DC31" i="7"/>
  <c r="DC112" i="7"/>
  <c r="DC73" i="7"/>
  <c r="DC51" i="7"/>
  <c r="DC67" i="7"/>
  <c r="DC86" i="7"/>
  <c r="DC33" i="7"/>
  <c r="DC89" i="7"/>
  <c r="DC55" i="7"/>
  <c r="DC96" i="7"/>
  <c r="DC113" i="7"/>
  <c r="DC92" i="7"/>
  <c r="DC52" i="7"/>
  <c r="DC63" i="7"/>
  <c r="DC103" i="7"/>
  <c r="DC68" i="7"/>
  <c r="DC39" i="7"/>
  <c r="DC27" i="7"/>
  <c r="DC60" i="7"/>
  <c r="DC100" i="7"/>
  <c r="DC25" i="7"/>
  <c r="DC47" i="7"/>
  <c r="DC79" i="7"/>
  <c r="DC95" i="7"/>
  <c r="DC70" i="7"/>
  <c r="DC71" i="7"/>
  <c r="DC87" i="7"/>
  <c r="DC111" i="7"/>
  <c r="DC23" i="7"/>
  <c r="J7" i="11"/>
  <c r="J9" i="11"/>
  <c r="J5" i="11"/>
  <c r="J6" i="11"/>
  <c r="J11" i="11"/>
  <c r="J8" i="11"/>
  <c r="J10" i="11"/>
  <c r="L29" i="4"/>
  <c r="F32" i="11" s="1"/>
  <c r="H22" i="1"/>
  <c r="G22" i="1" s="1"/>
  <c r="I22" i="1" s="1"/>
  <c r="F22" i="1"/>
  <c r="K77" i="4" s="1"/>
  <c r="E80" i="11" s="1"/>
  <c r="L51" i="4"/>
  <c r="F54" i="11" s="1"/>
  <c r="L18" i="4"/>
  <c r="F21" i="11" s="1"/>
  <c r="L71" i="4"/>
  <c r="F74" i="11" s="1"/>
  <c r="L65" i="4"/>
  <c r="F68" i="11" s="1"/>
  <c r="I79" i="4"/>
  <c r="J79" i="4" s="1"/>
  <c r="L110" i="4"/>
  <c r="F113" i="11" s="1"/>
  <c r="L74" i="4"/>
  <c r="F77" i="11" s="1"/>
  <c r="L25" i="4"/>
  <c r="F28" i="11" s="1"/>
  <c r="DI20" i="7"/>
  <c r="DI4" i="7"/>
  <c r="DI12" i="7"/>
  <c r="DI16" i="7"/>
  <c r="DI8" i="7"/>
  <c r="DI24" i="7"/>
  <c r="DI5" i="7"/>
  <c r="DI69" i="7"/>
  <c r="DI29" i="7"/>
  <c r="DI85" i="7"/>
  <c r="DI53" i="7"/>
  <c r="DI21" i="7"/>
  <c r="DI37" i="7"/>
  <c r="DI77" i="7"/>
  <c r="DI93" i="7"/>
  <c r="DI17" i="7"/>
  <c r="DI101" i="7"/>
  <c r="DI117" i="7"/>
  <c r="DI9" i="7"/>
  <c r="DI13" i="7"/>
  <c r="DI45" i="7"/>
  <c r="DI10" i="7"/>
  <c r="DI26" i="7"/>
  <c r="DI114" i="7"/>
  <c r="DI74" i="7"/>
  <c r="DI82" i="7"/>
  <c r="DI90" i="7"/>
  <c r="DI22" i="7"/>
  <c r="DI34" i="7"/>
  <c r="DI61" i="7"/>
  <c r="DI42" i="7"/>
  <c r="DI14" i="7"/>
  <c r="DI50" i="7"/>
  <c r="DI98" i="7"/>
  <c r="DI109" i="7"/>
  <c r="DI6" i="7"/>
  <c r="DI18" i="7"/>
  <c r="DI66" i="7"/>
  <c r="DI58" i="7"/>
  <c r="DI11" i="7"/>
  <c r="DI15" i="7"/>
  <c r="DI106" i="7"/>
  <c r="DI80" i="7"/>
  <c r="DI27" i="7"/>
  <c r="DI7" i="7"/>
  <c r="DI35" i="7"/>
  <c r="DI51" i="7"/>
  <c r="DI54" i="7"/>
  <c r="DI72" i="7"/>
  <c r="DI99" i="7"/>
  <c r="DI56" i="7"/>
  <c r="DI104" i="7"/>
  <c r="DI70" i="7"/>
  <c r="DI32" i="7"/>
  <c r="DI64" i="7"/>
  <c r="DI75" i="7"/>
  <c r="DI110" i="7"/>
  <c r="DI118" i="7"/>
  <c r="DI91" i="7"/>
  <c r="DI19" i="7"/>
  <c r="DI48" i="7"/>
  <c r="DI43" i="7"/>
  <c r="DI59" i="7"/>
  <c r="DI115" i="7"/>
  <c r="DI97" i="7"/>
  <c r="DI108" i="7"/>
  <c r="DI112" i="7"/>
  <c r="DI83" i="7"/>
  <c r="DI78" i="7"/>
  <c r="DI86" i="7"/>
  <c r="DI41" i="7"/>
  <c r="DI67" i="7"/>
  <c r="DI33" i="7"/>
  <c r="DI81" i="7"/>
  <c r="DI28" i="7"/>
  <c r="DI38" i="7"/>
  <c r="DI25" i="7"/>
  <c r="DI57" i="7"/>
  <c r="DI36" i="7"/>
  <c r="DI100" i="7"/>
  <c r="DI62" i="7"/>
  <c r="DI73" i="7"/>
  <c r="DI113" i="7"/>
  <c r="DI40" i="7"/>
  <c r="DI49" i="7"/>
  <c r="DI60" i="7"/>
  <c r="DI31" i="7"/>
  <c r="DI30" i="7"/>
  <c r="DI84" i="7"/>
  <c r="DI92" i="7"/>
  <c r="DI96" i="7"/>
  <c r="DI102" i="7"/>
  <c r="DI105" i="7"/>
  <c r="DI39" i="7"/>
  <c r="DI52" i="7"/>
  <c r="DI76" i="7"/>
  <c r="DI47" i="7"/>
  <c r="DI103" i="7"/>
  <c r="DI71" i="7"/>
  <c r="DI68" i="7"/>
  <c r="DI44" i="7"/>
  <c r="DI65" i="7"/>
  <c r="DI87" i="7"/>
  <c r="DI107" i="7"/>
  <c r="DI88" i="7"/>
  <c r="DI89" i="7"/>
  <c r="DI63" i="7"/>
  <c r="DI95" i="7"/>
  <c r="DI23" i="7"/>
  <c r="DI116" i="7"/>
  <c r="DI94" i="7"/>
  <c r="DI111" i="7"/>
  <c r="DI55" i="7"/>
  <c r="DI79" i="7"/>
  <c r="DI46" i="7"/>
  <c r="P20" i="7"/>
  <c r="P4" i="7"/>
  <c r="P7" i="7"/>
  <c r="P12" i="7"/>
  <c r="P16" i="7"/>
  <c r="P8" i="7"/>
  <c r="P24" i="7"/>
  <c r="P21" i="7"/>
  <c r="P37" i="7"/>
  <c r="P77" i="7"/>
  <c r="P93" i="7"/>
  <c r="P17" i="7"/>
  <c r="P53" i="7"/>
  <c r="P101" i="7"/>
  <c r="P117" i="7"/>
  <c r="P9" i="7"/>
  <c r="P61" i="7"/>
  <c r="P109" i="7"/>
  <c r="P13" i="7"/>
  <c r="P82" i="7"/>
  <c r="P69" i="7"/>
  <c r="P42" i="7"/>
  <c r="P50" i="7"/>
  <c r="P45" i="7"/>
  <c r="P74" i="7"/>
  <c r="P90" i="7"/>
  <c r="P58" i="7"/>
  <c r="P66" i="7"/>
  <c r="P98" i="7"/>
  <c r="P29" i="7"/>
  <c r="P14" i="7"/>
  <c r="P18" i="7"/>
  <c r="P85" i="7"/>
  <c r="P106" i="7"/>
  <c r="P5" i="7"/>
  <c r="P26" i="7"/>
  <c r="P114" i="7"/>
  <c r="P19" i="7"/>
  <c r="P22" i="7"/>
  <c r="P6" i="7"/>
  <c r="P10" i="7"/>
  <c r="P34" i="7"/>
  <c r="P15" i="7"/>
  <c r="P80" i="7"/>
  <c r="P88" i="7"/>
  <c r="P83" i="7"/>
  <c r="P78" i="7"/>
  <c r="P27" i="7"/>
  <c r="P70" i="7"/>
  <c r="P112" i="7"/>
  <c r="P86" i="7"/>
  <c r="P38" i="7"/>
  <c r="P91" i="7"/>
  <c r="P48" i="7"/>
  <c r="P64" i="7"/>
  <c r="P43" i="7"/>
  <c r="P11" i="7"/>
  <c r="P59" i="7"/>
  <c r="P62" i="7"/>
  <c r="P67" i="7"/>
  <c r="P46" i="7"/>
  <c r="P102" i="7"/>
  <c r="P72" i="7"/>
  <c r="P110" i="7"/>
  <c r="P65" i="7"/>
  <c r="P56" i="7"/>
  <c r="P115" i="7"/>
  <c r="P36" i="7"/>
  <c r="P100" i="7"/>
  <c r="P113" i="7"/>
  <c r="P30" i="7"/>
  <c r="P51" i="7"/>
  <c r="P107" i="7"/>
  <c r="P49" i="7"/>
  <c r="P57" i="7"/>
  <c r="P60" i="7"/>
  <c r="P31" i="7"/>
  <c r="P35" i="7"/>
  <c r="P41" i="7"/>
  <c r="P84" i="7"/>
  <c r="P116" i="7"/>
  <c r="P23" i="7"/>
  <c r="P47" i="7"/>
  <c r="P94" i="7"/>
  <c r="P44" i="7"/>
  <c r="P99" i="7"/>
  <c r="P92" i="7"/>
  <c r="P105" i="7"/>
  <c r="P39" i="7"/>
  <c r="P54" i="7"/>
  <c r="P118" i="7"/>
  <c r="P89" i="7"/>
  <c r="P104" i="7"/>
  <c r="P25" i="7"/>
  <c r="P111" i="7"/>
  <c r="P40" i="7"/>
  <c r="P97" i="7"/>
  <c r="P103" i="7"/>
  <c r="P95" i="7"/>
  <c r="P76" i="7"/>
  <c r="P63" i="7"/>
  <c r="P87" i="7"/>
  <c r="P52" i="7"/>
  <c r="P73" i="7"/>
  <c r="P81" i="7"/>
  <c r="P68" i="7"/>
  <c r="P108" i="7"/>
  <c r="P32" i="7"/>
  <c r="P96" i="7"/>
  <c r="P55" i="7"/>
  <c r="P79" i="7"/>
  <c r="P75" i="7"/>
  <c r="P28" i="7"/>
  <c r="P33" i="7"/>
  <c r="P71" i="7"/>
  <c r="AY12" i="7"/>
  <c r="AY8" i="7"/>
  <c r="AY24" i="7"/>
  <c r="AY4" i="7"/>
  <c r="AY20" i="7"/>
  <c r="AY45" i="7"/>
  <c r="AY117" i="7"/>
  <c r="AY9" i="7"/>
  <c r="AY37" i="7"/>
  <c r="AY16" i="7"/>
  <c r="AY61" i="7"/>
  <c r="AY109" i="7"/>
  <c r="AY69" i="7"/>
  <c r="AY85" i="7"/>
  <c r="AY53" i="7"/>
  <c r="AY77" i="7"/>
  <c r="AY93" i="7"/>
  <c r="AY101" i="7"/>
  <c r="AY58" i="7"/>
  <c r="AY98" i="7"/>
  <c r="AY50" i="7"/>
  <c r="AY18" i="7"/>
  <c r="AY82" i="7"/>
  <c r="AY66" i="7"/>
  <c r="AY29" i="7"/>
  <c r="AY14" i="7"/>
  <c r="AY10" i="7"/>
  <c r="AY22" i="7"/>
  <c r="AY114" i="7"/>
  <c r="AY34" i="7"/>
  <c r="AY74" i="7"/>
  <c r="AY17" i="7"/>
  <c r="AY21" i="7"/>
  <c r="AY6" i="7"/>
  <c r="AY13" i="7"/>
  <c r="AY11" i="7"/>
  <c r="AY15" i="7"/>
  <c r="AY26" i="7"/>
  <c r="AY42" i="7"/>
  <c r="AY106" i="7"/>
  <c r="AY5" i="7"/>
  <c r="AY90" i="7"/>
  <c r="AY32" i="7"/>
  <c r="AY40" i="7"/>
  <c r="AY75" i="7"/>
  <c r="AY118" i="7"/>
  <c r="AY25" i="7"/>
  <c r="AY48" i="7"/>
  <c r="AY72" i="7"/>
  <c r="AY112" i="7"/>
  <c r="AY115" i="7"/>
  <c r="AY67" i="7"/>
  <c r="AY30" i="7"/>
  <c r="AY64" i="7"/>
  <c r="AY27" i="7"/>
  <c r="AY46" i="7"/>
  <c r="AY35" i="7"/>
  <c r="AY54" i="7"/>
  <c r="AY51" i="7"/>
  <c r="AY19" i="7"/>
  <c r="AY88" i="7"/>
  <c r="AY59" i="7"/>
  <c r="AY7" i="7"/>
  <c r="AY56" i="7"/>
  <c r="AY96" i="7"/>
  <c r="AY99" i="7"/>
  <c r="AY94" i="7"/>
  <c r="AY102" i="7"/>
  <c r="AY92" i="7"/>
  <c r="AY62" i="7"/>
  <c r="AY80" i="7"/>
  <c r="AY86" i="7"/>
  <c r="AY76" i="7"/>
  <c r="AY41" i="7"/>
  <c r="AY23" i="7"/>
  <c r="AY104" i="7"/>
  <c r="AY57" i="7"/>
  <c r="AY81" i="7"/>
  <c r="AY97" i="7"/>
  <c r="AY108" i="7"/>
  <c r="AY43" i="7"/>
  <c r="AY68" i="7"/>
  <c r="AY33" i="7"/>
  <c r="AY28" i="7"/>
  <c r="AY78" i="7"/>
  <c r="AY49" i="7"/>
  <c r="AY73" i="7"/>
  <c r="AY44" i="7"/>
  <c r="AY89" i="7"/>
  <c r="AY36" i="7"/>
  <c r="AY52" i="7"/>
  <c r="AY100" i="7"/>
  <c r="AY83" i="7"/>
  <c r="AY113" i="7"/>
  <c r="AY60" i="7"/>
  <c r="AY84" i="7"/>
  <c r="AY39" i="7"/>
  <c r="AY38" i="7"/>
  <c r="AY87" i="7"/>
  <c r="AY110" i="7"/>
  <c r="AY55" i="7"/>
  <c r="AY111" i="7"/>
  <c r="AY65" i="7"/>
  <c r="AY71" i="7"/>
  <c r="AY91" i="7"/>
  <c r="AY107" i="7"/>
  <c r="AY103" i="7"/>
  <c r="AY63" i="7"/>
  <c r="AY116" i="7"/>
  <c r="AY31" i="7"/>
  <c r="AY47" i="7"/>
  <c r="AY70" i="7"/>
  <c r="AY105" i="7"/>
  <c r="AY79" i="7"/>
  <c r="AY95" i="7"/>
  <c r="BQ8" i="7"/>
  <c r="BQ20" i="7"/>
  <c r="BQ12" i="7"/>
  <c r="BQ4" i="7"/>
  <c r="BQ24" i="7"/>
  <c r="BQ9" i="7"/>
  <c r="BQ16" i="7"/>
  <c r="BQ37" i="7"/>
  <c r="BQ109" i="7"/>
  <c r="BQ61" i="7"/>
  <c r="BQ85" i="7"/>
  <c r="BQ13" i="7"/>
  <c r="BQ5" i="7"/>
  <c r="BQ69" i="7"/>
  <c r="BQ45" i="7"/>
  <c r="BQ117" i="7"/>
  <c r="BQ93" i="7"/>
  <c r="BQ77" i="7"/>
  <c r="BQ17" i="7"/>
  <c r="BQ101" i="7"/>
  <c r="BQ98" i="7"/>
  <c r="BQ29" i="7"/>
  <c r="BQ18" i="7"/>
  <c r="BQ66" i="7"/>
  <c r="BQ14" i="7"/>
  <c r="BQ50" i="7"/>
  <c r="BQ10" i="7"/>
  <c r="BQ114" i="7"/>
  <c r="BQ34" i="7"/>
  <c r="BQ58" i="7"/>
  <c r="BQ74" i="7"/>
  <c r="BQ21" i="7"/>
  <c r="BQ6" i="7"/>
  <c r="BQ42" i="7"/>
  <c r="BQ53" i="7"/>
  <c r="BQ22" i="7"/>
  <c r="BQ26" i="7"/>
  <c r="BQ15" i="7"/>
  <c r="BQ11" i="7"/>
  <c r="BQ106" i="7"/>
  <c r="BQ82" i="7"/>
  <c r="BQ90" i="7"/>
  <c r="BQ19" i="7"/>
  <c r="BQ32" i="7"/>
  <c r="BQ72" i="7"/>
  <c r="BQ51" i="7"/>
  <c r="BQ75" i="7"/>
  <c r="BQ112" i="7"/>
  <c r="BQ115" i="7"/>
  <c r="BQ7" i="7"/>
  <c r="BQ40" i="7"/>
  <c r="BQ64" i="7"/>
  <c r="BQ67" i="7"/>
  <c r="BQ30" i="7"/>
  <c r="BQ78" i="7"/>
  <c r="BQ27" i="7"/>
  <c r="BQ118" i="7"/>
  <c r="BQ35" i="7"/>
  <c r="BQ54" i="7"/>
  <c r="BQ59" i="7"/>
  <c r="BQ70" i="7"/>
  <c r="BQ48" i="7"/>
  <c r="BQ80" i="7"/>
  <c r="BQ96" i="7"/>
  <c r="BQ99" i="7"/>
  <c r="BQ62" i="7"/>
  <c r="BQ25" i="7"/>
  <c r="BQ57" i="7"/>
  <c r="BQ92" i="7"/>
  <c r="BQ88" i="7"/>
  <c r="BQ107" i="7"/>
  <c r="BQ36" i="7"/>
  <c r="BQ76" i="7"/>
  <c r="BQ33" i="7"/>
  <c r="BQ91" i="7"/>
  <c r="BQ46" i="7"/>
  <c r="BQ81" i="7"/>
  <c r="BQ84" i="7"/>
  <c r="BQ56" i="7"/>
  <c r="BQ83" i="7"/>
  <c r="BQ38" i="7"/>
  <c r="BQ97" i="7"/>
  <c r="BQ108" i="7"/>
  <c r="BQ116" i="7"/>
  <c r="BQ68" i="7"/>
  <c r="BQ73" i="7"/>
  <c r="BQ43" i="7"/>
  <c r="BQ41" i="7"/>
  <c r="BQ89" i="7"/>
  <c r="BQ52" i="7"/>
  <c r="BQ100" i="7"/>
  <c r="BQ86" i="7"/>
  <c r="BQ110" i="7"/>
  <c r="BQ113" i="7"/>
  <c r="BQ104" i="7"/>
  <c r="BQ102" i="7"/>
  <c r="BQ65" i="7"/>
  <c r="BQ103" i="7"/>
  <c r="BQ28" i="7"/>
  <c r="BQ95" i="7"/>
  <c r="BQ79" i="7"/>
  <c r="BQ87" i="7"/>
  <c r="BQ49" i="7"/>
  <c r="BQ31" i="7"/>
  <c r="BQ47" i="7"/>
  <c r="BQ44" i="7"/>
  <c r="BQ94" i="7"/>
  <c r="BQ71" i="7"/>
  <c r="BQ39" i="7"/>
  <c r="BQ105" i="7"/>
  <c r="BQ60" i="7"/>
  <c r="BQ23" i="7"/>
  <c r="BQ111" i="7"/>
  <c r="BQ55" i="7"/>
  <c r="BQ63" i="7"/>
  <c r="BS12" i="7"/>
  <c r="BS4" i="7"/>
  <c r="BS29" i="7"/>
  <c r="BS24" i="7"/>
  <c r="BS8" i="7"/>
  <c r="BS20" i="7"/>
  <c r="BS16" i="7"/>
  <c r="BS17" i="7"/>
  <c r="BS21" i="7"/>
  <c r="BS61" i="7"/>
  <c r="BS9" i="7"/>
  <c r="BS37" i="7"/>
  <c r="BS69" i="7"/>
  <c r="BS13" i="7"/>
  <c r="BS93" i="7"/>
  <c r="BS117" i="7"/>
  <c r="BS5" i="7"/>
  <c r="BS77" i="7"/>
  <c r="BS53" i="7"/>
  <c r="BS45" i="7"/>
  <c r="BS109" i="7"/>
  <c r="BS98" i="7"/>
  <c r="BS58" i="7"/>
  <c r="BS42" i="7"/>
  <c r="BS101" i="7"/>
  <c r="BS66" i="7"/>
  <c r="BS14" i="7"/>
  <c r="BS85" i="7"/>
  <c r="BS18" i="7"/>
  <c r="BS114" i="7"/>
  <c r="BS34" i="7"/>
  <c r="BS74" i="7"/>
  <c r="BS6" i="7"/>
  <c r="BS15" i="7"/>
  <c r="BS106" i="7"/>
  <c r="BS90" i="7"/>
  <c r="BS22" i="7"/>
  <c r="BS50" i="7"/>
  <c r="BS82" i="7"/>
  <c r="BS11" i="7"/>
  <c r="BS26" i="7"/>
  <c r="BS10" i="7"/>
  <c r="BS7" i="7"/>
  <c r="BS72" i="7"/>
  <c r="BS35" i="7"/>
  <c r="BS75" i="7"/>
  <c r="BS112" i="7"/>
  <c r="BS115" i="7"/>
  <c r="BS64" i="7"/>
  <c r="BS67" i="7"/>
  <c r="BS30" i="7"/>
  <c r="BS70" i="7"/>
  <c r="BS83" i="7"/>
  <c r="BS94" i="7"/>
  <c r="BS40" i="7"/>
  <c r="BS51" i="7"/>
  <c r="BS62" i="7"/>
  <c r="BS102" i="7"/>
  <c r="BS19" i="7"/>
  <c r="BS59" i="7"/>
  <c r="BS56" i="7"/>
  <c r="BS80" i="7"/>
  <c r="BS32" i="7"/>
  <c r="BS96" i="7"/>
  <c r="BS99" i="7"/>
  <c r="BS25" i="7"/>
  <c r="BS105" i="7"/>
  <c r="BS78" i="7"/>
  <c r="BS36" i="7"/>
  <c r="BS76" i="7"/>
  <c r="BS108" i="7"/>
  <c r="BS43" i="7"/>
  <c r="BS118" i="7"/>
  <c r="BS52" i="7"/>
  <c r="BS33" i="7"/>
  <c r="BS81" i="7"/>
  <c r="BS92" i="7"/>
  <c r="BS100" i="7"/>
  <c r="BS110" i="7"/>
  <c r="BS97" i="7"/>
  <c r="BS23" i="7"/>
  <c r="BS68" i="7"/>
  <c r="BS84" i="7"/>
  <c r="BS104" i="7"/>
  <c r="BS54" i="7"/>
  <c r="BS86" i="7"/>
  <c r="BS73" i="7"/>
  <c r="BS44" i="7"/>
  <c r="BS88" i="7"/>
  <c r="BS89" i="7"/>
  <c r="BS27" i="7"/>
  <c r="BS113" i="7"/>
  <c r="BS49" i="7"/>
  <c r="BS91" i="7"/>
  <c r="BS107" i="7"/>
  <c r="BS63" i="7"/>
  <c r="BS103" i="7"/>
  <c r="BS39" i="7"/>
  <c r="BS60" i="7"/>
  <c r="BS47" i="7"/>
  <c r="BS79" i="7"/>
  <c r="BS95" i="7"/>
  <c r="BS48" i="7"/>
  <c r="BS116" i="7"/>
  <c r="BS46" i="7"/>
  <c r="BS57" i="7"/>
  <c r="BS55" i="7"/>
  <c r="BS41" i="7"/>
  <c r="BS71" i="7"/>
  <c r="BS87" i="7"/>
  <c r="BS65" i="7"/>
  <c r="BS111" i="7"/>
  <c r="BS38" i="7"/>
  <c r="BS28" i="7"/>
  <c r="BS31" i="7"/>
  <c r="CK12" i="7"/>
  <c r="CK29" i="7"/>
  <c r="CK8" i="7"/>
  <c r="CK24" i="7"/>
  <c r="CK4" i="7"/>
  <c r="CK20" i="7"/>
  <c r="CK17" i="7"/>
  <c r="CK37" i="7"/>
  <c r="CK61" i="7"/>
  <c r="CK101" i="7"/>
  <c r="CK13" i="7"/>
  <c r="CK69" i="7"/>
  <c r="CK109" i="7"/>
  <c r="CK5" i="7"/>
  <c r="CK93" i="7"/>
  <c r="CK21" i="7"/>
  <c r="CK77" i="7"/>
  <c r="CK16" i="7"/>
  <c r="CK45" i="7"/>
  <c r="CK34" i="7"/>
  <c r="CK98" i="7"/>
  <c r="CK85" i="7"/>
  <c r="CK22" i="7"/>
  <c r="CK58" i="7"/>
  <c r="CK10" i="7"/>
  <c r="CK50" i="7"/>
  <c r="CK66" i="7"/>
  <c r="CK14" i="7"/>
  <c r="CK82" i="7"/>
  <c r="CK114" i="7"/>
  <c r="CK117" i="7"/>
  <c r="CK74" i="7"/>
  <c r="CK6" i="7"/>
  <c r="CK26" i="7"/>
  <c r="CK53" i="7"/>
  <c r="CK18" i="7"/>
  <c r="CK42" i="7"/>
  <c r="CK15" i="7"/>
  <c r="CK106" i="7"/>
  <c r="CK11" i="7"/>
  <c r="CK9" i="7"/>
  <c r="CK90" i="7"/>
  <c r="CK19" i="7"/>
  <c r="CK72" i="7"/>
  <c r="CK35" i="7"/>
  <c r="CK75" i="7"/>
  <c r="CK83" i="7"/>
  <c r="CK112" i="7"/>
  <c r="CK64" i="7"/>
  <c r="CK67" i="7"/>
  <c r="CK30" i="7"/>
  <c r="CK7" i="7"/>
  <c r="CK43" i="7"/>
  <c r="CK62" i="7"/>
  <c r="CK102" i="7"/>
  <c r="CK40" i="7"/>
  <c r="CK59" i="7"/>
  <c r="CK80" i="7"/>
  <c r="CK32" i="7"/>
  <c r="CK96" i="7"/>
  <c r="CK78" i="7"/>
  <c r="CK56" i="7"/>
  <c r="CK25" i="7"/>
  <c r="CK76" i="7"/>
  <c r="CK94" i="7"/>
  <c r="CK105" i="7"/>
  <c r="CK54" i="7"/>
  <c r="CK36" i="7"/>
  <c r="CK104" i="7"/>
  <c r="CK33" i="7"/>
  <c r="CK41" i="7"/>
  <c r="CK57" i="7"/>
  <c r="CK60" i="7"/>
  <c r="CK84" i="7"/>
  <c r="CK100" i="7"/>
  <c r="CK88" i="7"/>
  <c r="CK27" i="7"/>
  <c r="CK86" i="7"/>
  <c r="CK81" i="7"/>
  <c r="CK68" i="7"/>
  <c r="CK23" i="7"/>
  <c r="CK38" i="7"/>
  <c r="CK49" i="7"/>
  <c r="CK97" i="7"/>
  <c r="CK70" i="7"/>
  <c r="CK48" i="7"/>
  <c r="CK73" i="7"/>
  <c r="CK107" i="7"/>
  <c r="CK89" i="7"/>
  <c r="CK51" i="7"/>
  <c r="CK110" i="7"/>
  <c r="CK118" i="7"/>
  <c r="CK113" i="7"/>
  <c r="CK108" i="7"/>
  <c r="CK63" i="7"/>
  <c r="CK103" i="7"/>
  <c r="CK52" i="7"/>
  <c r="CK116" i="7"/>
  <c r="CK31" i="7"/>
  <c r="CK47" i="7"/>
  <c r="CK55" i="7"/>
  <c r="CK46" i="7"/>
  <c r="CK79" i="7"/>
  <c r="CK95" i="7"/>
  <c r="CK115" i="7"/>
  <c r="CK65" i="7"/>
  <c r="CK28" i="7"/>
  <c r="CK39" i="7"/>
  <c r="CK44" i="7"/>
  <c r="CK92" i="7"/>
  <c r="CK71" i="7"/>
  <c r="CK87" i="7"/>
  <c r="CK111" i="7"/>
  <c r="CK91" i="7"/>
  <c r="CK99" i="7"/>
  <c r="L9" i="7"/>
  <c r="L12" i="7"/>
  <c r="L29" i="7"/>
  <c r="L24" i="7"/>
  <c r="L20" i="7"/>
  <c r="L4" i="7"/>
  <c r="L37" i="7"/>
  <c r="L53" i="7"/>
  <c r="L101" i="7"/>
  <c r="L85" i="7"/>
  <c r="L61" i="7"/>
  <c r="L109" i="7"/>
  <c r="L13" i="7"/>
  <c r="L21" i="7"/>
  <c r="L5" i="7"/>
  <c r="L69" i="7"/>
  <c r="L117" i="7"/>
  <c r="L45" i="7"/>
  <c r="L34" i="7"/>
  <c r="L58" i="7"/>
  <c r="L42" i="7"/>
  <c r="L106" i="7"/>
  <c r="L66" i="7"/>
  <c r="L14" i="7"/>
  <c r="L18" i="7"/>
  <c r="L22" i="7"/>
  <c r="L93" i="7"/>
  <c r="L114" i="7"/>
  <c r="L74" i="7"/>
  <c r="L6" i="7"/>
  <c r="L10" i="7"/>
  <c r="L82" i="7"/>
  <c r="L90" i="7"/>
  <c r="L26" i="7"/>
  <c r="L50" i="7"/>
  <c r="L98" i="7"/>
  <c r="L77" i="7"/>
  <c r="L15" i="7"/>
  <c r="L11" i="7"/>
  <c r="L8" i="7"/>
  <c r="L19" i="7"/>
  <c r="L7" i="7"/>
  <c r="L16" i="7"/>
  <c r="L72" i="7"/>
  <c r="L35" i="7"/>
  <c r="L46" i="7"/>
  <c r="L112" i="7"/>
  <c r="L48" i="7"/>
  <c r="L64" i="7"/>
  <c r="L115" i="7"/>
  <c r="L38" i="7"/>
  <c r="L62" i="7"/>
  <c r="L83" i="7"/>
  <c r="L54" i="7"/>
  <c r="L102" i="7"/>
  <c r="L56" i="7"/>
  <c r="L107" i="7"/>
  <c r="L80" i="7"/>
  <c r="L96" i="7"/>
  <c r="L78" i="7"/>
  <c r="L49" i="7"/>
  <c r="L44" i="7"/>
  <c r="L92" i="7"/>
  <c r="L91" i="7"/>
  <c r="L110" i="7"/>
  <c r="L89" i="7"/>
  <c r="L36" i="7"/>
  <c r="L57" i="7"/>
  <c r="L97" i="7"/>
  <c r="L75" i="7"/>
  <c r="L99" i="7"/>
  <c r="L81" i="7"/>
  <c r="L116" i="7"/>
  <c r="L67" i="7"/>
  <c r="L94" i="7"/>
  <c r="L43" i="7"/>
  <c r="L25" i="7"/>
  <c r="L23" i="7"/>
  <c r="L17" i="7"/>
  <c r="L73" i="7"/>
  <c r="L113" i="7"/>
  <c r="L86" i="7"/>
  <c r="L33" i="7"/>
  <c r="L84" i="7"/>
  <c r="L118" i="7"/>
  <c r="L55" i="7"/>
  <c r="L52" i="7"/>
  <c r="L108" i="7"/>
  <c r="L40" i="7"/>
  <c r="L63" i="7"/>
  <c r="L103" i="7"/>
  <c r="L39" i="7"/>
  <c r="L32" i="7"/>
  <c r="L27" i="7"/>
  <c r="L28" i="7"/>
  <c r="L76" i="7"/>
  <c r="L100" i="7"/>
  <c r="L59" i="7"/>
  <c r="L65" i="7"/>
  <c r="L51" i="7"/>
  <c r="L68" i="7"/>
  <c r="L47" i="7"/>
  <c r="L30" i="7"/>
  <c r="L79" i="7"/>
  <c r="L95" i="7"/>
  <c r="L70" i="7"/>
  <c r="L60" i="7"/>
  <c r="L31" i="7"/>
  <c r="L105" i="7"/>
  <c r="L88" i="7"/>
  <c r="L41" i="7"/>
  <c r="L104" i="7"/>
  <c r="L71" i="7"/>
  <c r="L87" i="7"/>
  <c r="L111" i="7"/>
  <c r="E5" i="1"/>
  <c r="I9" i="4"/>
  <c r="J9" i="4" s="1"/>
  <c r="L81" i="4"/>
  <c r="F84" i="11" s="1"/>
  <c r="L56" i="4"/>
  <c r="F59" i="11" s="1"/>
  <c r="L111" i="4"/>
  <c r="F114" i="11" s="1"/>
  <c r="H42" i="1"/>
  <c r="G42" i="1" s="1"/>
  <c r="I42" i="1" s="1"/>
  <c r="F42" i="1"/>
  <c r="K115" i="4" s="1"/>
  <c r="E118" i="11" s="1"/>
  <c r="L49" i="4"/>
  <c r="F52" i="11" s="1"/>
  <c r="H6" i="1"/>
  <c r="G6" i="1" s="1"/>
  <c r="I6" i="1" s="1"/>
  <c r="F6" i="1"/>
  <c r="L59" i="4"/>
  <c r="F62" i="11" s="1"/>
  <c r="O8" i="7"/>
  <c r="O13" i="7"/>
  <c r="O24" i="7"/>
  <c r="O20" i="7"/>
  <c r="O4" i="7"/>
  <c r="O12" i="7"/>
  <c r="O16" i="7"/>
  <c r="O45" i="7"/>
  <c r="O53" i="7"/>
  <c r="O61" i="7"/>
  <c r="O109" i="7"/>
  <c r="O5" i="7"/>
  <c r="O69" i="7"/>
  <c r="O29" i="7"/>
  <c r="O85" i="7"/>
  <c r="O21" i="7"/>
  <c r="O37" i="7"/>
  <c r="O77" i="7"/>
  <c r="O93" i="7"/>
  <c r="O17" i="7"/>
  <c r="O18" i="7"/>
  <c r="O66" i="7"/>
  <c r="O117" i="7"/>
  <c r="O82" i="7"/>
  <c r="O106" i="7"/>
  <c r="O90" i="7"/>
  <c r="O10" i="7"/>
  <c r="O9" i="7"/>
  <c r="O14" i="7"/>
  <c r="O26" i="7"/>
  <c r="O114" i="7"/>
  <c r="O50" i="7"/>
  <c r="O22" i="7"/>
  <c r="O101" i="7"/>
  <c r="O58" i="7"/>
  <c r="O6" i="7"/>
  <c r="O42" i="7"/>
  <c r="O34" i="7"/>
  <c r="O98" i="7"/>
  <c r="O74" i="7"/>
  <c r="O7" i="7"/>
  <c r="O11" i="7"/>
  <c r="O23" i="7"/>
  <c r="O104" i="7"/>
  <c r="O15" i="7"/>
  <c r="O48" i="7"/>
  <c r="O64" i="7"/>
  <c r="O115" i="7"/>
  <c r="O38" i="7"/>
  <c r="O51" i="7"/>
  <c r="O56" i="7"/>
  <c r="O107" i="7"/>
  <c r="O80" i="7"/>
  <c r="O96" i="7"/>
  <c r="O54" i="7"/>
  <c r="O19" i="7"/>
  <c r="O112" i="7"/>
  <c r="O94" i="7"/>
  <c r="O27" i="7"/>
  <c r="O43" i="7"/>
  <c r="O40" i="7"/>
  <c r="O99" i="7"/>
  <c r="O72" i="7"/>
  <c r="O35" i="7"/>
  <c r="O88" i="7"/>
  <c r="O30" i="7"/>
  <c r="O70" i="7"/>
  <c r="O75" i="7"/>
  <c r="O41" i="7"/>
  <c r="O97" i="7"/>
  <c r="O76" i="7"/>
  <c r="O59" i="7"/>
  <c r="O62" i="7"/>
  <c r="O73" i="7"/>
  <c r="O110" i="7"/>
  <c r="O113" i="7"/>
  <c r="O108" i="7"/>
  <c r="O25" i="7"/>
  <c r="O44" i="7"/>
  <c r="O52" i="7"/>
  <c r="O68" i="7"/>
  <c r="O83" i="7"/>
  <c r="O33" i="7"/>
  <c r="O28" i="7"/>
  <c r="O102" i="7"/>
  <c r="O65" i="7"/>
  <c r="O105" i="7"/>
  <c r="O60" i="7"/>
  <c r="O67" i="7"/>
  <c r="O49" i="7"/>
  <c r="O31" i="7"/>
  <c r="O91" i="7"/>
  <c r="O89" i="7"/>
  <c r="O36" i="7"/>
  <c r="O116" i="7"/>
  <c r="O55" i="7"/>
  <c r="O79" i="7"/>
  <c r="O95" i="7"/>
  <c r="O57" i="7"/>
  <c r="O46" i="7"/>
  <c r="O81" i="7"/>
  <c r="O71" i="7"/>
  <c r="O87" i="7"/>
  <c r="O111" i="7"/>
  <c r="O78" i="7"/>
  <c r="O86" i="7"/>
  <c r="O32" i="7"/>
  <c r="O84" i="7"/>
  <c r="O100" i="7"/>
  <c r="O92" i="7"/>
  <c r="O63" i="7"/>
  <c r="O103" i="7"/>
  <c r="O118" i="7"/>
  <c r="O39" i="7"/>
  <c r="O47" i="7"/>
  <c r="AF4" i="7"/>
  <c r="AF12" i="7"/>
  <c r="AF16" i="7"/>
  <c r="AF8" i="7"/>
  <c r="AF24" i="7"/>
  <c r="AF15" i="7"/>
  <c r="AF20" i="7"/>
  <c r="AF21" i="7"/>
  <c r="AF37" i="7"/>
  <c r="AF53" i="7"/>
  <c r="AF77" i="7"/>
  <c r="AF93" i="7"/>
  <c r="AF17" i="7"/>
  <c r="AF101" i="7"/>
  <c r="AF117" i="7"/>
  <c r="AF9" i="7"/>
  <c r="AF45" i="7"/>
  <c r="AF61" i="7"/>
  <c r="AF109" i="7"/>
  <c r="AF69" i="7"/>
  <c r="AF66" i="7"/>
  <c r="AF34" i="7"/>
  <c r="AF74" i="7"/>
  <c r="AF98" i="7"/>
  <c r="AF29" i="7"/>
  <c r="AF18" i="7"/>
  <c r="AF85" i="7"/>
  <c r="AF42" i="7"/>
  <c r="AF106" i="7"/>
  <c r="AF22" i="7"/>
  <c r="AF58" i="7"/>
  <c r="AF10" i="7"/>
  <c r="AF90" i="7"/>
  <c r="AF13" i="7"/>
  <c r="AF82" i="7"/>
  <c r="AF19" i="7"/>
  <c r="AF26" i="7"/>
  <c r="AF114" i="7"/>
  <c r="AF50" i="7"/>
  <c r="AF5" i="7"/>
  <c r="AF14" i="7"/>
  <c r="AF6" i="7"/>
  <c r="AF46" i="7"/>
  <c r="AF94" i="7"/>
  <c r="AF99" i="7"/>
  <c r="AF86" i="7"/>
  <c r="AF32" i="7"/>
  <c r="AF112" i="7"/>
  <c r="AF75" i="7"/>
  <c r="AF110" i="7"/>
  <c r="AF118" i="7"/>
  <c r="AF48" i="7"/>
  <c r="AF64" i="7"/>
  <c r="AF43" i="7"/>
  <c r="AF115" i="7"/>
  <c r="AF11" i="7"/>
  <c r="AF104" i="7"/>
  <c r="AF59" i="7"/>
  <c r="AF7" i="7"/>
  <c r="AF67" i="7"/>
  <c r="AF56" i="7"/>
  <c r="AF88" i="7"/>
  <c r="AF27" i="7"/>
  <c r="AF102" i="7"/>
  <c r="AF113" i="7"/>
  <c r="AF107" i="7"/>
  <c r="AF49" i="7"/>
  <c r="AF81" i="7"/>
  <c r="AF60" i="7"/>
  <c r="AF31" i="7"/>
  <c r="AF35" i="7"/>
  <c r="AF84" i="7"/>
  <c r="AF116" i="7"/>
  <c r="AF23" i="7"/>
  <c r="AF47" i="7"/>
  <c r="AF51" i="7"/>
  <c r="AF38" i="7"/>
  <c r="AF92" i="7"/>
  <c r="AF73" i="7"/>
  <c r="AF105" i="7"/>
  <c r="AF39" i="7"/>
  <c r="AF83" i="7"/>
  <c r="AF91" i="7"/>
  <c r="AF78" i="7"/>
  <c r="AF41" i="7"/>
  <c r="AF76" i="7"/>
  <c r="AF57" i="7"/>
  <c r="AF65" i="7"/>
  <c r="AF89" i="7"/>
  <c r="AF30" i="7"/>
  <c r="AF52" i="7"/>
  <c r="AF40" i="7"/>
  <c r="AF96" i="7"/>
  <c r="AF70" i="7"/>
  <c r="AF97" i="7"/>
  <c r="AF36" i="7"/>
  <c r="AF103" i="7"/>
  <c r="AF95" i="7"/>
  <c r="AF63" i="7"/>
  <c r="AF87" i="7"/>
  <c r="AF72" i="7"/>
  <c r="AF68" i="7"/>
  <c r="AF108" i="7"/>
  <c r="AF100" i="7"/>
  <c r="AF55" i="7"/>
  <c r="AF79" i="7"/>
  <c r="AF28" i="7"/>
  <c r="AF33" i="7"/>
  <c r="AF44" i="7"/>
  <c r="AF54" i="7"/>
  <c r="AF111" i="7"/>
  <c r="AF80" i="7"/>
  <c r="AF71" i="7"/>
  <c r="AF62" i="7"/>
  <c r="AF25" i="7"/>
  <c r="BO12" i="7"/>
  <c r="BO8" i="7"/>
  <c r="BO24" i="7"/>
  <c r="BO4" i="7"/>
  <c r="BO20" i="7"/>
  <c r="BO16" i="7"/>
  <c r="BO37" i="7"/>
  <c r="BO61" i="7"/>
  <c r="BO109" i="7"/>
  <c r="BO69" i="7"/>
  <c r="BO85" i="7"/>
  <c r="BO53" i="7"/>
  <c r="BO21" i="7"/>
  <c r="BO77" i="7"/>
  <c r="BO93" i="7"/>
  <c r="BO45" i="7"/>
  <c r="BO117" i="7"/>
  <c r="BO18" i="7"/>
  <c r="BO82" i="7"/>
  <c r="BO26" i="7"/>
  <c r="BO42" i="7"/>
  <c r="BO106" i="7"/>
  <c r="BO101" i="7"/>
  <c r="BO29" i="7"/>
  <c r="BO14" i="7"/>
  <c r="BO58" i="7"/>
  <c r="BO10" i="7"/>
  <c r="BO114" i="7"/>
  <c r="BO34" i="7"/>
  <c r="BO74" i="7"/>
  <c r="BO17" i="7"/>
  <c r="BO6" i="7"/>
  <c r="BO50" i="7"/>
  <c r="BO5" i="7"/>
  <c r="BO9" i="7"/>
  <c r="BO90" i="7"/>
  <c r="BO13" i="7"/>
  <c r="BO98" i="7"/>
  <c r="BO7" i="7"/>
  <c r="BO22" i="7"/>
  <c r="BO19" i="7"/>
  <c r="BO66" i="7"/>
  <c r="BO32" i="7"/>
  <c r="BO72" i="7"/>
  <c r="BO11" i="7"/>
  <c r="BO91" i="7"/>
  <c r="BO102" i="7"/>
  <c r="BO27" i="7"/>
  <c r="BO46" i="7"/>
  <c r="BO94" i="7"/>
  <c r="BO15" i="7"/>
  <c r="BO104" i="7"/>
  <c r="BO107" i="7"/>
  <c r="BO51" i="7"/>
  <c r="BO38" i="7"/>
  <c r="BO78" i="7"/>
  <c r="BO88" i="7"/>
  <c r="BO59" i="7"/>
  <c r="BO86" i="7"/>
  <c r="BO110" i="7"/>
  <c r="BO80" i="7"/>
  <c r="BO96" i="7"/>
  <c r="BO99" i="7"/>
  <c r="BO40" i="7"/>
  <c r="BO83" i="7"/>
  <c r="BO62" i="7"/>
  <c r="BO105" i="7"/>
  <c r="BO39" i="7"/>
  <c r="BO43" i="7"/>
  <c r="BO112" i="7"/>
  <c r="BO48" i="7"/>
  <c r="BO64" i="7"/>
  <c r="BO75" i="7"/>
  <c r="BO30" i="7"/>
  <c r="BO23" i="7"/>
  <c r="BO57" i="7"/>
  <c r="BO81" i="7"/>
  <c r="BO97" i="7"/>
  <c r="BO108" i="7"/>
  <c r="BO115" i="7"/>
  <c r="BO68" i="7"/>
  <c r="BO33" i="7"/>
  <c r="BO49" i="7"/>
  <c r="BO28" i="7"/>
  <c r="BO56" i="7"/>
  <c r="BO35" i="7"/>
  <c r="BO41" i="7"/>
  <c r="BO89" i="7"/>
  <c r="BO36" i="7"/>
  <c r="BO52" i="7"/>
  <c r="BO100" i="7"/>
  <c r="BO118" i="7"/>
  <c r="BO25" i="7"/>
  <c r="BO113" i="7"/>
  <c r="BO70" i="7"/>
  <c r="BO111" i="7"/>
  <c r="BO92" i="7"/>
  <c r="BO73" i="7"/>
  <c r="BO55" i="7"/>
  <c r="BO65" i="7"/>
  <c r="BO71" i="7"/>
  <c r="BO103" i="7"/>
  <c r="BO76" i="7"/>
  <c r="BO44" i="7"/>
  <c r="BO63" i="7"/>
  <c r="BO116" i="7"/>
  <c r="BO31" i="7"/>
  <c r="BO67" i="7"/>
  <c r="BO54" i="7"/>
  <c r="BO47" i="7"/>
  <c r="BO95" i="7"/>
  <c r="BO79" i="7"/>
  <c r="BO87" i="7"/>
  <c r="BO60" i="7"/>
  <c r="BO84" i="7"/>
  <c r="CG23" i="7"/>
  <c r="CG8" i="7"/>
  <c r="CG20" i="7"/>
  <c r="CG12" i="7"/>
  <c r="CG4" i="7"/>
  <c r="CG24" i="7"/>
  <c r="CG16" i="7"/>
  <c r="CG37" i="7"/>
  <c r="CG61" i="7"/>
  <c r="CG93" i="7"/>
  <c r="CG13" i="7"/>
  <c r="CG5" i="7"/>
  <c r="CG69" i="7"/>
  <c r="CG45" i="7"/>
  <c r="CG117" i="7"/>
  <c r="CG85" i="7"/>
  <c r="CG21" i="7"/>
  <c r="CG77" i="7"/>
  <c r="CG29" i="7"/>
  <c r="CG18" i="7"/>
  <c r="CG26" i="7"/>
  <c r="CG42" i="7"/>
  <c r="CG106" i="7"/>
  <c r="CG101" i="7"/>
  <c r="CG9" i="7"/>
  <c r="CG14" i="7"/>
  <c r="CG50" i="7"/>
  <c r="CG10" i="7"/>
  <c r="CG17" i="7"/>
  <c r="CG114" i="7"/>
  <c r="CG34" i="7"/>
  <c r="CG58" i="7"/>
  <c r="CG74" i="7"/>
  <c r="CG6" i="7"/>
  <c r="CG109" i="7"/>
  <c r="CG90" i="7"/>
  <c r="CG53" i="7"/>
  <c r="CG98" i="7"/>
  <c r="CG11" i="7"/>
  <c r="CG7" i="7"/>
  <c r="CG66" i="7"/>
  <c r="CG22" i="7"/>
  <c r="CG19" i="7"/>
  <c r="CG82" i="7"/>
  <c r="CG15" i="7"/>
  <c r="CG32" i="7"/>
  <c r="CG72" i="7"/>
  <c r="CG88" i="7"/>
  <c r="CG91" i="7"/>
  <c r="CG56" i="7"/>
  <c r="CG27" i="7"/>
  <c r="CG43" i="7"/>
  <c r="CG104" i="7"/>
  <c r="CG107" i="7"/>
  <c r="CG46" i="7"/>
  <c r="CG48" i="7"/>
  <c r="CG38" i="7"/>
  <c r="CG59" i="7"/>
  <c r="CG80" i="7"/>
  <c r="CG94" i="7"/>
  <c r="CG102" i="7"/>
  <c r="CG96" i="7"/>
  <c r="CG99" i="7"/>
  <c r="CG40" i="7"/>
  <c r="CG105" i="7"/>
  <c r="CG39" i="7"/>
  <c r="CG35" i="7"/>
  <c r="CG51" i="7"/>
  <c r="CG33" i="7"/>
  <c r="CG81" i="7"/>
  <c r="CG84" i="7"/>
  <c r="CG83" i="7"/>
  <c r="CG57" i="7"/>
  <c r="CG97" i="7"/>
  <c r="CG108" i="7"/>
  <c r="CG116" i="7"/>
  <c r="CG54" i="7"/>
  <c r="CG68" i="7"/>
  <c r="CG67" i="7"/>
  <c r="CG86" i="7"/>
  <c r="CG49" i="7"/>
  <c r="CG78" i="7"/>
  <c r="CG41" i="7"/>
  <c r="CG89" i="7"/>
  <c r="CG52" i="7"/>
  <c r="CG100" i="7"/>
  <c r="CG30" i="7"/>
  <c r="CG110" i="7"/>
  <c r="CG113" i="7"/>
  <c r="CG112" i="7"/>
  <c r="CG75" i="7"/>
  <c r="CG70" i="7"/>
  <c r="CG64" i="7"/>
  <c r="CG25" i="7"/>
  <c r="CG79" i="7"/>
  <c r="CG103" i="7"/>
  <c r="CG28" i="7"/>
  <c r="CG95" i="7"/>
  <c r="CG87" i="7"/>
  <c r="CG118" i="7"/>
  <c r="CG31" i="7"/>
  <c r="CG47" i="7"/>
  <c r="CG115" i="7"/>
  <c r="CG55" i="7"/>
  <c r="CG44" i="7"/>
  <c r="CG36" i="7"/>
  <c r="CG62" i="7"/>
  <c r="CG76" i="7"/>
  <c r="CG60" i="7"/>
  <c r="CG92" i="7"/>
  <c r="CG63" i="7"/>
  <c r="CG111" i="7"/>
  <c r="CG71" i="7"/>
  <c r="CG73" i="7"/>
  <c r="CG65" i="7"/>
  <c r="CI12" i="7"/>
  <c r="CI4" i="7"/>
  <c r="CI24" i="7"/>
  <c r="CI8" i="7"/>
  <c r="CI20" i="7"/>
  <c r="CI16" i="7"/>
  <c r="CI37" i="7"/>
  <c r="CI69" i="7"/>
  <c r="CI13" i="7"/>
  <c r="CI85" i="7"/>
  <c r="CI117" i="7"/>
  <c r="CI5" i="7"/>
  <c r="CI77" i="7"/>
  <c r="CI101" i="7"/>
  <c r="CI53" i="7"/>
  <c r="CI109" i="7"/>
  <c r="CI17" i="7"/>
  <c r="CI21" i="7"/>
  <c r="CI61" i="7"/>
  <c r="CI29" i="7"/>
  <c r="CI58" i="7"/>
  <c r="CI22" i="7"/>
  <c r="CI26" i="7"/>
  <c r="CI106" i="7"/>
  <c r="CI14" i="7"/>
  <c r="CI18" i="7"/>
  <c r="CI114" i="7"/>
  <c r="CI45" i="7"/>
  <c r="CI34" i="7"/>
  <c r="CI74" i="7"/>
  <c r="CI6" i="7"/>
  <c r="CI42" i="7"/>
  <c r="CI10" i="7"/>
  <c r="CI82" i="7"/>
  <c r="CI90" i="7"/>
  <c r="CI50" i="7"/>
  <c r="CI9" i="7"/>
  <c r="CI98" i="7"/>
  <c r="CI7" i="7"/>
  <c r="CI93" i="7"/>
  <c r="CI66" i="7"/>
  <c r="CI72" i="7"/>
  <c r="CI88" i="7"/>
  <c r="CI91" i="7"/>
  <c r="CI11" i="7"/>
  <c r="CI83" i="7"/>
  <c r="CI94" i="7"/>
  <c r="CI104" i="7"/>
  <c r="CI107" i="7"/>
  <c r="CI46" i="7"/>
  <c r="CI15" i="7"/>
  <c r="CI38" i="7"/>
  <c r="CI19" i="7"/>
  <c r="CI59" i="7"/>
  <c r="CI80" i="7"/>
  <c r="CI86" i="7"/>
  <c r="CI32" i="7"/>
  <c r="CI96" i="7"/>
  <c r="CI43" i="7"/>
  <c r="CI99" i="7"/>
  <c r="CI48" i="7"/>
  <c r="CI56" i="7"/>
  <c r="CI51" i="7"/>
  <c r="CI67" i="7"/>
  <c r="CI105" i="7"/>
  <c r="CI116" i="7"/>
  <c r="CI39" i="7"/>
  <c r="CI70" i="7"/>
  <c r="CI118" i="7"/>
  <c r="CI52" i="7"/>
  <c r="CI30" i="7"/>
  <c r="CI33" i="7"/>
  <c r="CI108" i="7"/>
  <c r="CI62" i="7"/>
  <c r="CI81" i="7"/>
  <c r="CI75" i="7"/>
  <c r="CI110" i="7"/>
  <c r="CI97" i="7"/>
  <c r="CI112" i="7"/>
  <c r="CI115" i="7"/>
  <c r="CI68" i="7"/>
  <c r="CI23" i="7"/>
  <c r="CI64" i="7"/>
  <c r="CI102" i="7"/>
  <c r="CI49" i="7"/>
  <c r="CI100" i="7"/>
  <c r="CI89" i="7"/>
  <c r="CI27" i="7"/>
  <c r="CI113" i="7"/>
  <c r="CI40" i="7"/>
  <c r="CI57" i="7"/>
  <c r="CI35" i="7"/>
  <c r="CI63" i="7"/>
  <c r="CI103" i="7"/>
  <c r="CI41" i="7"/>
  <c r="CI36" i="7"/>
  <c r="CI84" i="7"/>
  <c r="CI78" i="7"/>
  <c r="CI76" i="7"/>
  <c r="CI60" i="7"/>
  <c r="CI54" i="7"/>
  <c r="CI79" i="7"/>
  <c r="CI95" i="7"/>
  <c r="CI55" i="7"/>
  <c r="CI73" i="7"/>
  <c r="CI71" i="7"/>
  <c r="CI87" i="7"/>
  <c r="CI65" i="7"/>
  <c r="CI111" i="7"/>
  <c r="CI25" i="7"/>
  <c r="CI28" i="7"/>
  <c r="CI44" i="7"/>
  <c r="CI31" i="7"/>
  <c r="CI47" i="7"/>
  <c r="CI92" i="7"/>
  <c r="DA12" i="7"/>
  <c r="DA8" i="7"/>
  <c r="DA24" i="7"/>
  <c r="DA4" i="7"/>
  <c r="DA20" i="7"/>
  <c r="DA16" i="7"/>
  <c r="DA37" i="7"/>
  <c r="DA101" i="7"/>
  <c r="DA9" i="7"/>
  <c r="DA13" i="7"/>
  <c r="DA77" i="7"/>
  <c r="DA109" i="7"/>
  <c r="DA5" i="7"/>
  <c r="DA93" i="7"/>
  <c r="DA21" i="7"/>
  <c r="DA53" i="7"/>
  <c r="DA69" i="7"/>
  <c r="DA117" i="7"/>
  <c r="DA17" i="7"/>
  <c r="DA29" i="7"/>
  <c r="DA85" i="7"/>
  <c r="DA58" i="7"/>
  <c r="DA10" i="7"/>
  <c r="DA106" i="7"/>
  <c r="DA45" i="7"/>
  <c r="DA61" i="7"/>
  <c r="DA14" i="7"/>
  <c r="DA22" i="7"/>
  <c r="DA82" i="7"/>
  <c r="DA114" i="7"/>
  <c r="DA74" i="7"/>
  <c r="DA6" i="7"/>
  <c r="DA26" i="7"/>
  <c r="DA90" i="7"/>
  <c r="DA34" i="7"/>
  <c r="DA98" i="7"/>
  <c r="DA11" i="7"/>
  <c r="DA66" i="7"/>
  <c r="DA7" i="7"/>
  <c r="DA18" i="7"/>
  <c r="DA50" i="7"/>
  <c r="DA42" i="7"/>
  <c r="DA19" i="7"/>
  <c r="DA72" i="7"/>
  <c r="DA88" i="7"/>
  <c r="DA70" i="7"/>
  <c r="DA15" i="7"/>
  <c r="DA56" i="7"/>
  <c r="DA43" i="7"/>
  <c r="DA62" i="7"/>
  <c r="DA104" i="7"/>
  <c r="DA38" i="7"/>
  <c r="DA118" i="7"/>
  <c r="DA59" i="7"/>
  <c r="DA80" i="7"/>
  <c r="DA46" i="7"/>
  <c r="DA32" i="7"/>
  <c r="DA96" i="7"/>
  <c r="DA91" i="7"/>
  <c r="DA48" i="7"/>
  <c r="DA94" i="7"/>
  <c r="DA112" i="7"/>
  <c r="DA49" i="7"/>
  <c r="DA105" i="7"/>
  <c r="DA44" i="7"/>
  <c r="DA40" i="7"/>
  <c r="DA54" i="7"/>
  <c r="DA41" i="7"/>
  <c r="DA64" i="7"/>
  <c r="DA78" i="7"/>
  <c r="DA33" i="7"/>
  <c r="DA57" i="7"/>
  <c r="DA60" i="7"/>
  <c r="DA27" i="7"/>
  <c r="DA86" i="7"/>
  <c r="DA81" i="7"/>
  <c r="DA68" i="7"/>
  <c r="DA23" i="7"/>
  <c r="DA97" i="7"/>
  <c r="DA115" i="7"/>
  <c r="DA35" i="7"/>
  <c r="DA108" i="7"/>
  <c r="DA116" i="7"/>
  <c r="DA31" i="7"/>
  <c r="DA67" i="7"/>
  <c r="DA89" i="7"/>
  <c r="DA84" i="7"/>
  <c r="DA51" i="7"/>
  <c r="DA99" i="7"/>
  <c r="DA30" i="7"/>
  <c r="DA110" i="7"/>
  <c r="DA113" i="7"/>
  <c r="DA63" i="7"/>
  <c r="DA103" i="7"/>
  <c r="DA92" i="7"/>
  <c r="DA75" i="7"/>
  <c r="DA52" i="7"/>
  <c r="DA47" i="7"/>
  <c r="DA79" i="7"/>
  <c r="DA95" i="7"/>
  <c r="DA73" i="7"/>
  <c r="DA102" i="7"/>
  <c r="DA65" i="7"/>
  <c r="DA28" i="7"/>
  <c r="DA83" i="7"/>
  <c r="DA25" i="7"/>
  <c r="DA39" i="7"/>
  <c r="DA55" i="7"/>
  <c r="DA71" i="7"/>
  <c r="DA87" i="7"/>
  <c r="DA111" i="7"/>
  <c r="DA36" i="7"/>
  <c r="DA107" i="7"/>
  <c r="DA76" i="7"/>
  <c r="DA100" i="7"/>
  <c r="AB9" i="7"/>
  <c r="AB17" i="7"/>
  <c r="AB12" i="7"/>
  <c r="AB24" i="7"/>
  <c r="AB20" i="7"/>
  <c r="AB8" i="7"/>
  <c r="AB29" i="7"/>
  <c r="AB37" i="7"/>
  <c r="AB101" i="7"/>
  <c r="AB4" i="7"/>
  <c r="AB61" i="7"/>
  <c r="AB109" i="7"/>
  <c r="AB13" i="7"/>
  <c r="AB21" i="7"/>
  <c r="AB5" i="7"/>
  <c r="AB69" i="7"/>
  <c r="AB53" i="7"/>
  <c r="AB85" i="7"/>
  <c r="AB117" i="7"/>
  <c r="AB58" i="7"/>
  <c r="AB114" i="7"/>
  <c r="AB22" i="7"/>
  <c r="AB90" i="7"/>
  <c r="AB14" i="7"/>
  <c r="AB18" i="7"/>
  <c r="AB93" i="7"/>
  <c r="AB74" i="7"/>
  <c r="AB6" i="7"/>
  <c r="AB10" i="7"/>
  <c r="AB82" i="7"/>
  <c r="AB26" i="7"/>
  <c r="AB106" i="7"/>
  <c r="AB45" i="7"/>
  <c r="AB34" i="7"/>
  <c r="AB42" i="7"/>
  <c r="AB98" i="7"/>
  <c r="AB66" i="7"/>
  <c r="AB16" i="7"/>
  <c r="AB77" i="7"/>
  <c r="AB11" i="7"/>
  <c r="AB50" i="7"/>
  <c r="AB7" i="7"/>
  <c r="AB19" i="7"/>
  <c r="AB72" i="7"/>
  <c r="AB88" i="7"/>
  <c r="AB30" i="7"/>
  <c r="AB70" i="7"/>
  <c r="AB75" i="7"/>
  <c r="AB62" i="7"/>
  <c r="AB104" i="7"/>
  <c r="AB67" i="7"/>
  <c r="AB56" i="7"/>
  <c r="AB51" i="7"/>
  <c r="AB59" i="7"/>
  <c r="AB15" i="7"/>
  <c r="AB80" i="7"/>
  <c r="AB96" i="7"/>
  <c r="AB43" i="7"/>
  <c r="AB91" i="7"/>
  <c r="AB94" i="7"/>
  <c r="AB35" i="7"/>
  <c r="AB115" i="7"/>
  <c r="AB32" i="7"/>
  <c r="AB110" i="7"/>
  <c r="AB89" i="7"/>
  <c r="AB107" i="7"/>
  <c r="AB57" i="7"/>
  <c r="AB97" i="7"/>
  <c r="AB99" i="7"/>
  <c r="AB38" i="7"/>
  <c r="AB102" i="7"/>
  <c r="AB81" i="7"/>
  <c r="AB52" i="7"/>
  <c r="AB41" i="7"/>
  <c r="AB60" i="7"/>
  <c r="AB48" i="7"/>
  <c r="AB25" i="7"/>
  <c r="AB44" i="7"/>
  <c r="AB76" i="7"/>
  <c r="AB92" i="7"/>
  <c r="AB108" i="7"/>
  <c r="AB116" i="7"/>
  <c r="AB31" i="7"/>
  <c r="AB112" i="7"/>
  <c r="AB86" i="7"/>
  <c r="AB33" i="7"/>
  <c r="AB23" i="7"/>
  <c r="AB118" i="7"/>
  <c r="AB68" i="7"/>
  <c r="AB64" i="7"/>
  <c r="AB83" i="7"/>
  <c r="AB46" i="7"/>
  <c r="AB63" i="7"/>
  <c r="AB103" i="7"/>
  <c r="AB39" i="7"/>
  <c r="AB27" i="7"/>
  <c r="AB73" i="7"/>
  <c r="AB28" i="7"/>
  <c r="AB100" i="7"/>
  <c r="AB65" i="7"/>
  <c r="AB47" i="7"/>
  <c r="AB79" i="7"/>
  <c r="AB95" i="7"/>
  <c r="AB54" i="7"/>
  <c r="AB40" i="7"/>
  <c r="AB105" i="7"/>
  <c r="AB36" i="7"/>
  <c r="AB71" i="7"/>
  <c r="AB87" i="7"/>
  <c r="AB78" i="7"/>
  <c r="AB49" i="7"/>
  <c r="AB111" i="7"/>
  <c r="AB113" i="7"/>
  <c r="AB55" i="7"/>
  <c r="AB84" i="7"/>
  <c r="M26" i="3"/>
  <c r="L26" i="3"/>
  <c r="H14" i="1"/>
  <c r="G14" i="1" s="1"/>
  <c r="I14" i="1" s="1"/>
  <c r="F14" i="1"/>
  <c r="L115" i="4"/>
  <c r="F118" i="11" s="1"/>
  <c r="F20" i="1"/>
  <c r="K75" i="4" s="1"/>
  <c r="E78" i="11" s="1"/>
  <c r="H20" i="1"/>
  <c r="G20" i="1" s="1"/>
  <c r="I20" i="1" s="1"/>
  <c r="L114" i="4"/>
  <c r="F117" i="11" s="1"/>
  <c r="Q23" i="7"/>
  <c r="Q8" i="7"/>
  <c r="Q24" i="7"/>
  <c r="Q20" i="7"/>
  <c r="Q4" i="7"/>
  <c r="Q45" i="7"/>
  <c r="Q117" i="7"/>
  <c r="Q9" i="7"/>
  <c r="Q61" i="7"/>
  <c r="Q16" i="7"/>
  <c r="Q109" i="7"/>
  <c r="Q5" i="7"/>
  <c r="Q13" i="7"/>
  <c r="Q69" i="7"/>
  <c r="Q29" i="7"/>
  <c r="Q85" i="7"/>
  <c r="Q12" i="7"/>
  <c r="Q21" i="7"/>
  <c r="Q53" i="7"/>
  <c r="Q37" i="7"/>
  <c r="Q77" i="7"/>
  <c r="Q93" i="7"/>
  <c r="Q101" i="7"/>
  <c r="Q50" i="7"/>
  <c r="Q98" i="7"/>
  <c r="Q82" i="7"/>
  <c r="Q58" i="7"/>
  <c r="Q6" i="7"/>
  <c r="Q18" i="7"/>
  <c r="Q66" i="7"/>
  <c r="Q10" i="7"/>
  <c r="Q26" i="7"/>
  <c r="Q114" i="7"/>
  <c r="Q74" i="7"/>
  <c r="Q22" i="7"/>
  <c r="Q34" i="7"/>
  <c r="Q42" i="7"/>
  <c r="Q14" i="7"/>
  <c r="Q90" i="7"/>
  <c r="Q11" i="7"/>
  <c r="Q15" i="7"/>
  <c r="Q106" i="7"/>
  <c r="Q17" i="7"/>
  <c r="Q32" i="7"/>
  <c r="Q64" i="7"/>
  <c r="Q75" i="7"/>
  <c r="Q110" i="7"/>
  <c r="Q118" i="7"/>
  <c r="Q25" i="7"/>
  <c r="Q19" i="7"/>
  <c r="Q7" i="7"/>
  <c r="Q48" i="7"/>
  <c r="Q96" i="7"/>
  <c r="Q43" i="7"/>
  <c r="Q115" i="7"/>
  <c r="Q67" i="7"/>
  <c r="Q30" i="7"/>
  <c r="Q102" i="7"/>
  <c r="Q80" i="7"/>
  <c r="Q27" i="7"/>
  <c r="Q35" i="7"/>
  <c r="Q54" i="7"/>
  <c r="Q51" i="7"/>
  <c r="Q83" i="7"/>
  <c r="Q94" i="7"/>
  <c r="Q72" i="7"/>
  <c r="Q104" i="7"/>
  <c r="Q59" i="7"/>
  <c r="Q99" i="7"/>
  <c r="Q92" i="7"/>
  <c r="Q107" i="7"/>
  <c r="Q46" i="7"/>
  <c r="Q57" i="7"/>
  <c r="Q76" i="7"/>
  <c r="Q88" i="7"/>
  <c r="Q78" i="7"/>
  <c r="Q89" i="7"/>
  <c r="Q52" i="7"/>
  <c r="Q91" i="7"/>
  <c r="Q86" i="7"/>
  <c r="Q38" i="7"/>
  <c r="Q97" i="7"/>
  <c r="Q108" i="7"/>
  <c r="Q70" i="7"/>
  <c r="Q41" i="7"/>
  <c r="Q81" i="7"/>
  <c r="Q68" i="7"/>
  <c r="Q33" i="7"/>
  <c r="Q28" i="7"/>
  <c r="Q40" i="7"/>
  <c r="Q56" i="7"/>
  <c r="Q112" i="7"/>
  <c r="Q62" i="7"/>
  <c r="Q73" i="7"/>
  <c r="Q36" i="7"/>
  <c r="Q100" i="7"/>
  <c r="Q113" i="7"/>
  <c r="Q116" i="7"/>
  <c r="Q49" i="7"/>
  <c r="Q111" i="7"/>
  <c r="Q31" i="7"/>
  <c r="Q55" i="7"/>
  <c r="Q79" i="7"/>
  <c r="Q105" i="7"/>
  <c r="Q47" i="7"/>
  <c r="Q60" i="7"/>
  <c r="Q84" i="7"/>
  <c r="Q65" i="7"/>
  <c r="Q39" i="7"/>
  <c r="Q71" i="7"/>
  <c r="Q95" i="7"/>
  <c r="Q103" i="7"/>
  <c r="Q44" i="7"/>
  <c r="Q87" i="7"/>
  <c r="Q63" i="7"/>
  <c r="AV7" i="7"/>
  <c r="AV4" i="7"/>
  <c r="AV12" i="7"/>
  <c r="AV16" i="7"/>
  <c r="AV8" i="7"/>
  <c r="AV24" i="7"/>
  <c r="AV93" i="7"/>
  <c r="AV17" i="7"/>
  <c r="AV45" i="7"/>
  <c r="AV53" i="7"/>
  <c r="AV101" i="7"/>
  <c r="AV117" i="7"/>
  <c r="AV20" i="7"/>
  <c r="AV61" i="7"/>
  <c r="AV109" i="7"/>
  <c r="AV5" i="7"/>
  <c r="AV13" i="7"/>
  <c r="AV69" i="7"/>
  <c r="AV21" i="7"/>
  <c r="AV37" i="7"/>
  <c r="AV77" i="7"/>
  <c r="AV9" i="7"/>
  <c r="AV34" i="7"/>
  <c r="AV58" i="7"/>
  <c r="AV74" i="7"/>
  <c r="AV90" i="7"/>
  <c r="AV98" i="7"/>
  <c r="AV29" i="7"/>
  <c r="AV18" i="7"/>
  <c r="AV85" i="7"/>
  <c r="AV106" i="7"/>
  <c r="AV50" i="7"/>
  <c r="AV82" i="7"/>
  <c r="AV22" i="7"/>
  <c r="AV26" i="7"/>
  <c r="AV114" i="7"/>
  <c r="AV42" i="7"/>
  <c r="AV19" i="7"/>
  <c r="AV66" i="7"/>
  <c r="AV10" i="7"/>
  <c r="AV14" i="7"/>
  <c r="AV6" i="7"/>
  <c r="AV96" i="7"/>
  <c r="AV27" i="7"/>
  <c r="AV40" i="7"/>
  <c r="AV72" i="7"/>
  <c r="AV35" i="7"/>
  <c r="AV32" i="7"/>
  <c r="AV75" i="7"/>
  <c r="AV110" i="7"/>
  <c r="AV118" i="7"/>
  <c r="AV88" i="7"/>
  <c r="AV91" i="7"/>
  <c r="AV11" i="7"/>
  <c r="AV59" i="7"/>
  <c r="AV62" i="7"/>
  <c r="AV104" i="7"/>
  <c r="AV67" i="7"/>
  <c r="AV102" i="7"/>
  <c r="AV83" i="7"/>
  <c r="AV56" i="7"/>
  <c r="AV107" i="7"/>
  <c r="AV41" i="7"/>
  <c r="AV36" i="7"/>
  <c r="AV52" i="7"/>
  <c r="AV100" i="7"/>
  <c r="AV64" i="7"/>
  <c r="AV115" i="7"/>
  <c r="AV51" i="7"/>
  <c r="AV49" i="7"/>
  <c r="AV57" i="7"/>
  <c r="AV60" i="7"/>
  <c r="AV81" i="7"/>
  <c r="AV84" i="7"/>
  <c r="AV23" i="7"/>
  <c r="AV47" i="7"/>
  <c r="AV43" i="7"/>
  <c r="AV94" i="7"/>
  <c r="AV92" i="7"/>
  <c r="AV99" i="7"/>
  <c r="AV73" i="7"/>
  <c r="AV105" i="7"/>
  <c r="AV44" i="7"/>
  <c r="AV39" i="7"/>
  <c r="AV78" i="7"/>
  <c r="AV76" i="7"/>
  <c r="AV15" i="7"/>
  <c r="AV54" i="7"/>
  <c r="AV70" i="7"/>
  <c r="AV97" i="7"/>
  <c r="AV108" i="7"/>
  <c r="AV116" i="7"/>
  <c r="AV30" i="7"/>
  <c r="AV48" i="7"/>
  <c r="AV46" i="7"/>
  <c r="AV38" i="7"/>
  <c r="AV89" i="7"/>
  <c r="AV103" i="7"/>
  <c r="AV95" i="7"/>
  <c r="AV63" i="7"/>
  <c r="AV87" i="7"/>
  <c r="AV68" i="7"/>
  <c r="AV31" i="7"/>
  <c r="AV25" i="7"/>
  <c r="AV86" i="7"/>
  <c r="AV55" i="7"/>
  <c r="AV79" i="7"/>
  <c r="AV65" i="7"/>
  <c r="AV28" i="7"/>
  <c r="AV33" i="7"/>
  <c r="AV112" i="7"/>
  <c r="AV111" i="7"/>
  <c r="AV80" i="7"/>
  <c r="AV113" i="7"/>
  <c r="AV71" i="7"/>
  <c r="CE12" i="7"/>
  <c r="CE8" i="7"/>
  <c r="CE4" i="7"/>
  <c r="CE20" i="7"/>
  <c r="CE16" i="7"/>
  <c r="CE24" i="7"/>
  <c r="CE61" i="7"/>
  <c r="CE109" i="7"/>
  <c r="CE21" i="7"/>
  <c r="CE69" i="7"/>
  <c r="CE85" i="7"/>
  <c r="CE53" i="7"/>
  <c r="CE77" i="7"/>
  <c r="CE93" i="7"/>
  <c r="CE5" i="7"/>
  <c r="CE13" i="7"/>
  <c r="CE37" i="7"/>
  <c r="CE18" i="7"/>
  <c r="CE82" i="7"/>
  <c r="CE117" i="7"/>
  <c r="CE26" i="7"/>
  <c r="CE42" i="7"/>
  <c r="CE106" i="7"/>
  <c r="CE101" i="7"/>
  <c r="CE66" i="7"/>
  <c r="CE29" i="7"/>
  <c r="CE10" i="7"/>
  <c r="CE114" i="7"/>
  <c r="CE22" i="7"/>
  <c r="CE34" i="7"/>
  <c r="CE74" i="7"/>
  <c r="CE17" i="7"/>
  <c r="CE6" i="7"/>
  <c r="CE50" i="7"/>
  <c r="CE9" i="7"/>
  <c r="CE58" i="7"/>
  <c r="CE90" i="7"/>
  <c r="CE45" i="7"/>
  <c r="CE14" i="7"/>
  <c r="CE98" i="7"/>
  <c r="CE7" i="7"/>
  <c r="CE11" i="7"/>
  <c r="CE15" i="7"/>
  <c r="CE48" i="7"/>
  <c r="CE112" i="7"/>
  <c r="CE115" i="7"/>
  <c r="CE104" i="7"/>
  <c r="CE107" i="7"/>
  <c r="CE35" i="7"/>
  <c r="CE54" i="7"/>
  <c r="CE110" i="7"/>
  <c r="CE80" i="7"/>
  <c r="CE88" i="7"/>
  <c r="CE59" i="7"/>
  <c r="CE19" i="7"/>
  <c r="CE96" i="7"/>
  <c r="CE99" i="7"/>
  <c r="CE40" i="7"/>
  <c r="CE83" i="7"/>
  <c r="CE72" i="7"/>
  <c r="CE70" i="7"/>
  <c r="CE102" i="7"/>
  <c r="CE76" i="7"/>
  <c r="CE75" i="7"/>
  <c r="CE30" i="7"/>
  <c r="CE32" i="7"/>
  <c r="CE57" i="7"/>
  <c r="CE81" i="7"/>
  <c r="CE97" i="7"/>
  <c r="CE108" i="7"/>
  <c r="CE68" i="7"/>
  <c r="CE94" i="7"/>
  <c r="CE33" i="7"/>
  <c r="CE28" i="7"/>
  <c r="CE27" i="7"/>
  <c r="CE51" i="7"/>
  <c r="CE49" i="7"/>
  <c r="CE73" i="7"/>
  <c r="CE44" i="7"/>
  <c r="CE56" i="7"/>
  <c r="CE64" i="7"/>
  <c r="CE86" i="7"/>
  <c r="CE118" i="7"/>
  <c r="CE25" i="7"/>
  <c r="CE113" i="7"/>
  <c r="CE60" i="7"/>
  <c r="CE116" i="7"/>
  <c r="CE31" i="7"/>
  <c r="CE91" i="7"/>
  <c r="CE46" i="7"/>
  <c r="CE38" i="7"/>
  <c r="CE92" i="7"/>
  <c r="CE111" i="7"/>
  <c r="CE55" i="7"/>
  <c r="CE65" i="7"/>
  <c r="CE71" i="7"/>
  <c r="CE78" i="7"/>
  <c r="CE103" i="7"/>
  <c r="CE41" i="7"/>
  <c r="CE23" i="7"/>
  <c r="CE95" i="7"/>
  <c r="CE100" i="7"/>
  <c r="CE36" i="7"/>
  <c r="CE105" i="7"/>
  <c r="CE63" i="7"/>
  <c r="CE67" i="7"/>
  <c r="CE47" i="7"/>
  <c r="CE43" i="7"/>
  <c r="CE87" i="7"/>
  <c r="CE62" i="7"/>
  <c r="CE89" i="7"/>
  <c r="CE52" i="7"/>
  <c r="CE79" i="7"/>
  <c r="CE84" i="7"/>
  <c r="CE39" i="7"/>
  <c r="CW8" i="7"/>
  <c r="CW20" i="7"/>
  <c r="CW12" i="7"/>
  <c r="CW4" i="7"/>
  <c r="CW24" i="7"/>
  <c r="CW16" i="7"/>
  <c r="CW61" i="7"/>
  <c r="CW13" i="7"/>
  <c r="CW93" i="7"/>
  <c r="CW5" i="7"/>
  <c r="CW69" i="7"/>
  <c r="CW45" i="7"/>
  <c r="CW117" i="7"/>
  <c r="CW101" i="7"/>
  <c r="CW77" i="7"/>
  <c r="CW21" i="7"/>
  <c r="CW109" i="7"/>
  <c r="CW37" i="7"/>
  <c r="CW29" i="7"/>
  <c r="CW18" i="7"/>
  <c r="CW26" i="7"/>
  <c r="CW106" i="7"/>
  <c r="CW66" i="7"/>
  <c r="CW9" i="7"/>
  <c r="CW10" i="7"/>
  <c r="CW17" i="7"/>
  <c r="CW114" i="7"/>
  <c r="CW34" i="7"/>
  <c r="CW58" i="7"/>
  <c r="CW74" i="7"/>
  <c r="CW6" i="7"/>
  <c r="CW85" i="7"/>
  <c r="CW90" i="7"/>
  <c r="CW22" i="7"/>
  <c r="CW82" i="7"/>
  <c r="CW98" i="7"/>
  <c r="CW42" i="7"/>
  <c r="CW11" i="7"/>
  <c r="CW7" i="7"/>
  <c r="CW50" i="7"/>
  <c r="CW53" i="7"/>
  <c r="CW19" i="7"/>
  <c r="CW14" i="7"/>
  <c r="CW15" i="7"/>
  <c r="CW88" i="7"/>
  <c r="CW112" i="7"/>
  <c r="CW115" i="7"/>
  <c r="CW48" i="7"/>
  <c r="CW104" i="7"/>
  <c r="CW107" i="7"/>
  <c r="CW46" i="7"/>
  <c r="CW35" i="7"/>
  <c r="CW54" i="7"/>
  <c r="CW59" i="7"/>
  <c r="CW70" i="7"/>
  <c r="CW80" i="7"/>
  <c r="CW96" i="7"/>
  <c r="CW99" i="7"/>
  <c r="CW83" i="7"/>
  <c r="CW27" i="7"/>
  <c r="CW36" i="7"/>
  <c r="CW76" i="7"/>
  <c r="CW51" i="7"/>
  <c r="CW33" i="7"/>
  <c r="CW23" i="7"/>
  <c r="CW81" i="7"/>
  <c r="CW84" i="7"/>
  <c r="CW91" i="7"/>
  <c r="CW97" i="7"/>
  <c r="CW108" i="7"/>
  <c r="CW116" i="7"/>
  <c r="CW40" i="7"/>
  <c r="CW56" i="7"/>
  <c r="CW38" i="7"/>
  <c r="CW94" i="7"/>
  <c r="CW68" i="7"/>
  <c r="CW43" i="7"/>
  <c r="CW67" i="7"/>
  <c r="CW110" i="7"/>
  <c r="CW86" i="7"/>
  <c r="CW49" i="7"/>
  <c r="CW118" i="7"/>
  <c r="CW73" i="7"/>
  <c r="CW44" i="7"/>
  <c r="CW30" i="7"/>
  <c r="CW113" i="7"/>
  <c r="CW72" i="7"/>
  <c r="CW75" i="7"/>
  <c r="CW102" i="7"/>
  <c r="CW60" i="7"/>
  <c r="CW31" i="7"/>
  <c r="CW28" i="7"/>
  <c r="CW71" i="7"/>
  <c r="CW95" i="7"/>
  <c r="CW87" i="7"/>
  <c r="CW47" i="7"/>
  <c r="CW55" i="7"/>
  <c r="CW32" i="7"/>
  <c r="CW57" i="7"/>
  <c r="CW63" i="7"/>
  <c r="CW62" i="7"/>
  <c r="CW41" i="7"/>
  <c r="CW52" i="7"/>
  <c r="CW89" i="7"/>
  <c r="CW100" i="7"/>
  <c r="CW39" i="7"/>
  <c r="CW105" i="7"/>
  <c r="CW92" i="7"/>
  <c r="CW111" i="7"/>
  <c r="CW79" i="7"/>
  <c r="CW65" i="7"/>
  <c r="CW64" i="7"/>
  <c r="CW78" i="7"/>
  <c r="CW25" i="7"/>
  <c r="CW103" i="7"/>
  <c r="CY24" i="7"/>
  <c r="CY8" i="7"/>
  <c r="CY20" i="7"/>
  <c r="CY16" i="7"/>
  <c r="CY12" i="7"/>
  <c r="CY4" i="7"/>
  <c r="CY85" i="7"/>
  <c r="CY69" i="7"/>
  <c r="CY13" i="7"/>
  <c r="CY117" i="7"/>
  <c r="CY5" i="7"/>
  <c r="CY93" i="7"/>
  <c r="CY77" i="7"/>
  <c r="CY101" i="7"/>
  <c r="CY53" i="7"/>
  <c r="CY37" i="7"/>
  <c r="CY26" i="7"/>
  <c r="CY106" i="7"/>
  <c r="CY61" i="7"/>
  <c r="CY66" i="7"/>
  <c r="CY17" i="7"/>
  <c r="CY42" i="7"/>
  <c r="CY18" i="7"/>
  <c r="CY114" i="7"/>
  <c r="CY21" i="7"/>
  <c r="CY45" i="7"/>
  <c r="CY34" i="7"/>
  <c r="CY74" i="7"/>
  <c r="CY6" i="7"/>
  <c r="CY10" i="7"/>
  <c r="CY82" i="7"/>
  <c r="CY90" i="7"/>
  <c r="CY22" i="7"/>
  <c r="CY109" i="7"/>
  <c r="CY29" i="7"/>
  <c r="CY58" i="7"/>
  <c r="CY9" i="7"/>
  <c r="CY7" i="7"/>
  <c r="CY50" i="7"/>
  <c r="CY11" i="7"/>
  <c r="CY14" i="7"/>
  <c r="CY98" i="7"/>
  <c r="CY15" i="7"/>
  <c r="CY88" i="7"/>
  <c r="CY112" i="7"/>
  <c r="CY115" i="7"/>
  <c r="CY104" i="7"/>
  <c r="CY107" i="7"/>
  <c r="CY46" i="7"/>
  <c r="CY40" i="7"/>
  <c r="CY56" i="7"/>
  <c r="CY51" i="7"/>
  <c r="CY102" i="7"/>
  <c r="CY19" i="7"/>
  <c r="CY59" i="7"/>
  <c r="CY80" i="7"/>
  <c r="CY32" i="7"/>
  <c r="CY96" i="7"/>
  <c r="CY99" i="7"/>
  <c r="CY48" i="7"/>
  <c r="CY27" i="7"/>
  <c r="CY118" i="7"/>
  <c r="CY36" i="7"/>
  <c r="CY76" i="7"/>
  <c r="CY84" i="7"/>
  <c r="CY30" i="7"/>
  <c r="CY33" i="7"/>
  <c r="CY100" i="7"/>
  <c r="CY43" i="7"/>
  <c r="CY83" i="7"/>
  <c r="CY81" i="7"/>
  <c r="CY75" i="7"/>
  <c r="CY110" i="7"/>
  <c r="CY97" i="7"/>
  <c r="CY72" i="7"/>
  <c r="CY68" i="7"/>
  <c r="CY92" i="7"/>
  <c r="CY23" i="7"/>
  <c r="CY41" i="7"/>
  <c r="CY64" i="7"/>
  <c r="CY94" i="7"/>
  <c r="CY49" i="7"/>
  <c r="CY73" i="7"/>
  <c r="CY44" i="7"/>
  <c r="CY78" i="7"/>
  <c r="CY113" i="7"/>
  <c r="CY70" i="7"/>
  <c r="CY57" i="7"/>
  <c r="CY60" i="7"/>
  <c r="CY31" i="7"/>
  <c r="CY91" i="7"/>
  <c r="CY86" i="7"/>
  <c r="CY39" i="7"/>
  <c r="CY89" i="7"/>
  <c r="CY47" i="7"/>
  <c r="CY79" i="7"/>
  <c r="CY95" i="7"/>
  <c r="CY105" i="7"/>
  <c r="CY52" i="7"/>
  <c r="CY54" i="7"/>
  <c r="CY116" i="7"/>
  <c r="CY67" i="7"/>
  <c r="CY55" i="7"/>
  <c r="CY71" i="7"/>
  <c r="CY87" i="7"/>
  <c r="CY65" i="7"/>
  <c r="CY111" i="7"/>
  <c r="CY62" i="7"/>
  <c r="CY25" i="7"/>
  <c r="CY28" i="7"/>
  <c r="CY38" i="7"/>
  <c r="CY108" i="7"/>
  <c r="CY35" i="7"/>
  <c r="CY63" i="7"/>
  <c r="CY103" i="7"/>
  <c r="J10" i="7"/>
  <c r="J18" i="7"/>
  <c r="J9" i="7"/>
  <c r="J8" i="7"/>
  <c r="J24" i="7"/>
  <c r="J20" i="7"/>
  <c r="J16" i="7"/>
  <c r="J12" i="7"/>
  <c r="J101" i="7"/>
  <c r="J117" i="7"/>
  <c r="J21" i="7"/>
  <c r="J69" i="7"/>
  <c r="J13" i="7"/>
  <c r="J93" i="7"/>
  <c r="J109" i="7"/>
  <c r="J5" i="7"/>
  <c r="J53" i="7"/>
  <c r="J85" i="7"/>
  <c r="J77" i="7"/>
  <c r="J61" i="7"/>
  <c r="J37" i="7"/>
  <c r="J106" i="7"/>
  <c r="J90" i="7"/>
  <c r="J66" i="7"/>
  <c r="J82" i="7"/>
  <c r="J42" i="7"/>
  <c r="J74" i="7"/>
  <c r="J45" i="7"/>
  <c r="J6" i="7"/>
  <c r="J26" i="7"/>
  <c r="J29" i="7"/>
  <c r="J50" i="7"/>
  <c r="J58" i="7"/>
  <c r="J11" i="7"/>
  <c r="J34" i="7"/>
  <c r="J17" i="7"/>
  <c r="J7" i="7"/>
  <c r="J4" i="7"/>
  <c r="J14" i="7"/>
  <c r="J114" i="7"/>
  <c r="J22" i="7"/>
  <c r="J98" i="7"/>
  <c r="J19" i="7"/>
  <c r="J15" i="7"/>
  <c r="J88" i="7"/>
  <c r="J112" i="7"/>
  <c r="J83" i="7"/>
  <c r="J99" i="7"/>
  <c r="J86" i="7"/>
  <c r="J40" i="7"/>
  <c r="J104" i="7"/>
  <c r="J102" i="7"/>
  <c r="J59" i="7"/>
  <c r="J80" i="7"/>
  <c r="J32" i="7"/>
  <c r="J96" i="7"/>
  <c r="J91" i="7"/>
  <c r="J107" i="7"/>
  <c r="J78" i="7"/>
  <c r="J118" i="7"/>
  <c r="J48" i="7"/>
  <c r="J27" i="7"/>
  <c r="J46" i="7"/>
  <c r="J94" i="7"/>
  <c r="J36" i="7"/>
  <c r="J60" i="7"/>
  <c r="J64" i="7"/>
  <c r="J54" i="7"/>
  <c r="J57" i="7"/>
  <c r="J81" i="7"/>
  <c r="J97" i="7"/>
  <c r="J38" i="7"/>
  <c r="J68" i="7"/>
  <c r="J23" i="7"/>
  <c r="J35" i="7"/>
  <c r="J70" i="7"/>
  <c r="J25" i="7"/>
  <c r="J43" i="7"/>
  <c r="J108" i="7"/>
  <c r="J31" i="7"/>
  <c r="J67" i="7"/>
  <c r="J115" i="7"/>
  <c r="J73" i="7"/>
  <c r="J51" i="7"/>
  <c r="J30" i="7"/>
  <c r="J62" i="7"/>
  <c r="J110" i="7"/>
  <c r="J113" i="7"/>
  <c r="J52" i="7"/>
  <c r="J92" i="7"/>
  <c r="J39" i="7"/>
  <c r="J89" i="7"/>
  <c r="J105" i="7"/>
  <c r="J75" i="7"/>
  <c r="J47" i="7"/>
  <c r="J55" i="7"/>
  <c r="J84" i="7"/>
  <c r="J79" i="7"/>
  <c r="J95" i="7"/>
  <c r="J65" i="7"/>
  <c r="J28" i="7"/>
  <c r="J76" i="7"/>
  <c r="J56" i="7"/>
  <c r="J100" i="7"/>
  <c r="J49" i="7"/>
  <c r="J72" i="7"/>
  <c r="J116" i="7"/>
  <c r="J71" i="7"/>
  <c r="J87" i="7"/>
  <c r="J44" i="7"/>
  <c r="J111" i="7"/>
  <c r="J41" i="7"/>
  <c r="J33" i="7"/>
  <c r="J63" i="7"/>
  <c r="J103" i="7"/>
  <c r="AR17" i="7"/>
  <c r="AR32" i="7"/>
  <c r="AR20" i="7"/>
  <c r="AR24" i="7"/>
  <c r="AR8" i="7"/>
  <c r="AR4" i="7"/>
  <c r="AR16" i="7"/>
  <c r="AR12" i="7"/>
  <c r="AR9" i="7"/>
  <c r="AR53" i="7"/>
  <c r="AR101" i="7"/>
  <c r="AR61" i="7"/>
  <c r="AR85" i="7"/>
  <c r="AR109" i="7"/>
  <c r="AR13" i="7"/>
  <c r="AR21" i="7"/>
  <c r="AR5" i="7"/>
  <c r="AR69" i="7"/>
  <c r="AR117" i="7"/>
  <c r="AR77" i="7"/>
  <c r="AR29" i="7"/>
  <c r="AR37" i="7"/>
  <c r="AR42" i="7"/>
  <c r="AR66" i="7"/>
  <c r="AR93" i="7"/>
  <c r="AR22" i="7"/>
  <c r="AR74" i="7"/>
  <c r="AR98" i="7"/>
  <c r="AR6" i="7"/>
  <c r="AR10" i="7"/>
  <c r="AR82" i="7"/>
  <c r="AR26" i="7"/>
  <c r="AR90" i="7"/>
  <c r="AR106" i="7"/>
  <c r="AR50" i="7"/>
  <c r="AR45" i="7"/>
  <c r="AR58" i="7"/>
  <c r="AR11" i="7"/>
  <c r="AR7" i="7"/>
  <c r="AR18" i="7"/>
  <c r="AR14" i="7"/>
  <c r="AR114" i="7"/>
  <c r="AR19" i="7"/>
  <c r="AR15" i="7"/>
  <c r="AR34" i="7"/>
  <c r="AR88" i="7"/>
  <c r="AR112" i="7"/>
  <c r="AR51" i="7"/>
  <c r="AR75" i="7"/>
  <c r="AR86" i="7"/>
  <c r="AR104" i="7"/>
  <c r="AR40" i="7"/>
  <c r="AR102" i="7"/>
  <c r="AR56" i="7"/>
  <c r="AR107" i="7"/>
  <c r="AR80" i="7"/>
  <c r="AR96" i="7"/>
  <c r="AR78" i="7"/>
  <c r="AR43" i="7"/>
  <c r="AR83" i="7"/>
  <c r="AR91" i="7"/>
  <c r="AR27" i="7"/>
  <c r="AR54" i="7"/>
  <c r="AR62" i="7"/>
  <c r="AR110" i="7"/>
  <c r="AR89" i="7"/>
  <c r="AR36" i="7"/>
  <c r="AR67" i="7"/>
  <c r="AR57" i="7"/>
  <c r="AR97" i="7"/>
  <c r="AR99" i="7"/>
  <c r="AR38" i="7"/>
  <c r="AR81" i="7"/>
  <c r="AR48" i="7"/>
  <c r="AR94" i="7"/>
  <c r="AR25" i="7"/>
  <c r="AR108" i="7"/>
  <c r="AR31" i="7"/>
  <c r="AR30" i="7"/>
  <c r="AR46" i="7"/>
  <c r="AR73" i="7"/>
  <c r="AR113" i="7"/>
  <c r="AR76" i="7"/>
  <c r="AR84" i="7"/>
  <c r="AR116" i="7"/>
  <c r="AR72" i="7"/>
  <c r="AR59" i="7"/>
  <c r="AR118" i="7"/>
  <c r="AR64" i="7"/>
  <c r="AR41" i="7"/>
  <c r="AR44" i="7"/>
  <c r="AR39" i="7"/>
  <c r="AR70" i="7"/>
  <c r="AR52" i="7"/>
  <c r="AR28" i="7"/>
  <c r="AR100" i="7"/>
  <c r="AR33" i="7"/>
  <c r="AR65" i="7"/>
  <c r="AR60" i="7"/>
  <c r="AR92" i="7"/>
  <c r="AR47" i="7"/>
  <c r="AR79" i="7"/>
  <c r="AR95" i="7"/>
  <c r="AR55" i="7"/>
  <c r="AR105" i="7"/>
  <c r="AR68" i="7"/>
  <c r="AR35" i="7"/>
  <c r="AR71" i="7"/>
  <c r="AR87" i="7"/>
  <c r="AR49" i="7"/>
  <c r="AR111" i="7"/>
  <c r="AR23" i="7"/>
  <c r="AR115" i="7"/>
  <c r="AR63" i="7"/>
  <c r="AR103" i="7"/>
  <c r="L66" i="4"/>
  <c r="F69" i="11" s="1"/>
  <c r="L14" i="4"/>
  <c r="F17" i="11" s="1"/>
  <c r="AE8" i="7"/>
  <c r="AE17" i="7"/>
  <c r="AE21" i="7"/>
  <c r="AE24" i="7"/>
  <c r="AE20" i="7"/>
  <c r="AE4" i="7"/>
  <c r="AE12" i="7"/>
  <c r="AE16" i="7"/>
  <c r="AE109" i="7"/>
  <c r="AE117" i="7"/>
  <c r="AE5" i="7"/>
  <c r="AE13" i="7"/>
  <c r="AE69" i="7"/>
  <c r="AE29" i="7"/>
  <c r="AE85" i="7"/>
  <c r="AE37" i="7"/>
  <c r="AE77" i="7"/>
  <c r="AE93" i="7"/>
  <c r="AE53" i="7"/>
  <c r="AE61" i="7"/>
  <c r="AE18" i="7"/>
  <c r="AE106" i="7"/>
  <c r="AE50" i="7"/>
  <c r="AE90" i="7"/>
  <c r="AE66" i="7"/>
  <c r="AE9" i="7"/>
  <c r="AE14" i="7"/>
  <c r="AE26" i="7"/>
  <c r="AE114" i="7"/>
  <c r="AE22" i="7"/>
  <c r="AE101" i="7"/>
  <c r="AE74" i="7"/>
  <c r="AE6" i="7"/>
  <c r="AE42" i="7"/>
  <c r="AE34" i="7"/>
  <c r="AE58" i="7"/>
  <c r="AE98" i="7"/>
  <c r="AE45" i="7"/>
  <c r="AE82" i="7"/>
  <c r="AE10" i="7"/>
  <c r="AE11" i="7"/>
  <c r="AE15" i="7"/>
  <c r="AE48" i="7"/>
  <c r="AE64" i="7"/>
  <c r="AE96" i="7"/>
  <c r="AE59" i="7"/>
  <c r="AE83" i="7"/>
  <c r="AE62" i="7"/>
  <c r="AE67" i="7"/>
  <c r="AE46" i="7"/>
  <c r="AE80" i="7"/>
  <c r="AE54" i="7"/>
  <c r="AE19" i="7"/>
  <c r="AE78" i="7"/>
  <c r="AE7" i="7"/>
  <c r="AE27" i="7"/>
  <c r="AE40" i="7"/>
  <c r="AE104" i="7"/>
  <c r="AE72" i="7"/>
  <c r="AE35" i="7"/>
  <c r="AE30" i="7"/>
  <c r="AE23" i="7"/>
  <c r="AE86" i="7"/>
  <c r="AE43" i="7"/>
  <c r="AE73" i="7"/>
  <c r="AE89" i="7"/>
  <c r="AE88" i="7"/>
  <c r="AE110" i="7"/>
  <c r="AE108" i="7"/>
  <c r="AE25" i="7"/>
  <c r="AE105" i="7"/>
  <c r="AE44" i="7"/>
  <c r="AE60" i="7"/>
  <c r="AE68" i="7"/>
  <c r="AE56" i="7"/>
  <c r="AE115" i="7"/>
  <c r="AE33" i="7"/>
  <c r="AE28" i="7"/>
  <c r="AE102" i="7"/>
  <c r="AE65" i="7"/>
  <c r="AE107" i="7"/>
  <c r="AE36" i="7"/>
  <c r="AE100" i="7"/>
  <c r="AE116" i="7"/>
  <c r="AE99" i="7"/>
  <c r="AE94" i="7"/>
  <c r="AE49" i="7"/>
  <c r="AE97" i="7"/>
  <c r="AE31" i="7"/>
  <c r="AE51" i="7"/>
  <c r="AE91" i="7"/>
  <c r="AE84" i="7"/>
  <c r="AE113" i="7"/>
  <c r="AE55" i="7"/>
  <c r="AE79" i="7"/>
  <c r="AE95" i="7"/>
  <c r="AE57" i="7"/>
  <c r="AE38" i="7"/>
  <c r="AE81" i="7"/>
  <c r="AE70" i="7"/>
  <c r="AE71" i="7"/>
  <c r="AE87" i="7"/>
  <c r="AE41" i="7"/>
  <c r="AE111" i="7"/>
  <c r="AE52" i="7"/>
  <c r="AE32" i="7"/>
  <c r="AE76" i="7"/>
  <c r="AE92" i="7"/>
  <c r="AE63" i="7"/>
  <c r="AE103" i="7"/>
  <c r="AE118" i="7"/>
  <c r="AE39" i="7"/>
  <c r="AE112" i="7"/>
  <c r="AE75" i="7"/>
  <c r="AE47" i="7"/>
  <c r="BL7" i="7"/>
  <c r="BL15" i="7"/>
  <c r="BL5" i="7"/>
  <c r="BL21" i="7"/>
  <c r="BL12" i="7"/>
  <c r="BL16" i="7"/>
  <c r="BL8" i="7"/>
  <c r="BL24" i="7"/>
  <c r="BL20" i="7"/>
  <c r="BL6" i="7"/>
  <c r="BL4" i="7"/>
  <c r="BL17" i="7"/>
  <c r="BL101" i="7"/>
  <c r="BL117" i="7"/>
  <c r="BL9" i="7"/>
  <c r="BL61" i="7"/>
  <c r="BL109" i="7"/>
  <c r="BL13" i="7"/>
  <c r="BL45" i="7"/>
  <c r="BL69" i="7"/>
  <c r="BL29" i="7"/>
  <c r="BL85" i="7"/>
  <c r="BL53" i="7"/>
  <c r="BL93" i="7"/>
  <c r="BL34" i="7"/>
  <c r="BL50" i="7"/>
  <c r="BL42" i="7"/>
  <c r="BL18" i="7"/>
  <c r="BL77" i="7"/>
  <c r="BL58" i="7"/>
  <c r="BL82" i="7"/>
  <c r="BL106" i="7"/>
  <c r="BL90" i="7"/>
  <c r="BL22" i="7"/>
  <c r="BL10" i="7"/>
  <c r="BL37" i="7"/>
  <c r="BL26" i="7"/>
  <c r="BL114" i="7"/>
  <c r="BL11" i="7"/>
  <c r="BL66" i="7"/>
  <c r="BL98" i="7"/>
  <c r="BL74" i="7"/>
  <c r="BL88" i="7"/>
  <c r="BL27" i="7"/>
  <c r="BL99" i="7"/>
  <c r="BL19" i="7"/>
  <c r="BL46" i="7"/>
  <c r="BL14" i="7"/>
  <c r="BL104" i="7"/>
  <c r="BL91" i="7"/>
  <c r="BL48" i="7"/>
  <c r="BL64" i="7"/>
  <c r="BL43" i="7"/>
  <c r="BL115" i="7"/>
  <c r="BL67" i="7"/>
  <c r="BL56" i="7"/>
  <c r="BL107" i="7"/>
  <c r="BL80" i="7"/>
  <c r="BL96" i="7"/>
  <c r="BL54" i="7"/>
  <c r="BL113" i="7"/>
  <c r="BL102" i="7"/>
  <c r="BL49" i="7"/>
  <c r="BL84" i="7"/>
  <c r="BL35" i="7"/>
  <c r="BL51" i="7"/>
  <c r="BL83" i="7"/>
  <c r="BL73" i="7"/>
  <c r="BL94" i="7"/>
  <c r="BL41" i="7"/>
  <c r="BL92" i="7"/>
  <c r="BL105" i="7"/>
  <c r="BL39" i="7"/>
  <c r="BL78" i="7"/>
  <c r="BL57" i="7"/>
  <c r="BL65" i="7"/>
  <c r="BL76" i="7"/>
  <c r="BL86" i="7"/>
  <c r="BL89" i="7"/>
  <c r="BL70" i="7"/>
  <c r="BL97" i="7"/>
  <c r="BL52" i="7"/>
  <c r="BL108" i="7"/>
  <c r="BL116" i="7"/>
  <c r="BL68" i="7"/>
  <c r="BL32" i="7"/>
  <c r="BL25" i="7"/>
  <c r="BL33" i="7"/>
  <c r="BL28" i="7"/>
  <c r="BL103" i="7"/>
  <c r="BL30" i="7"/>
  <c r="BL95" i="7"/>
  <c r="BL63" i="7"/>
  <c r="BL87" i="7"/>
  <c r="BL40" i="7"/>
  <c r="BL72" i="7"/>
  <c r="BL110" i="7"/>
  <c r="BL31" i="7"/>
  <c r="BL38" i="7"/>
  <c r="BL47" i="7"/>
  <c r="BL55" i="7"/>
  <c r="BL79" i="7"/>
  <c r="BL100" i="7"/>
  <c r="BL60" i="7"/>
  <c r="BL81" i="7"/>
  <c r="BL112" i="7"/>
  <c r="BL75" i="7"/>
  <c r="BL118" i="7"/>
  <c r="BL111" i="7"/>
  <c r="BL23" i="7"/>
  <c r="BL71" i="7"/>
  <c r="BL44" i="7"/>
  <c r="BL62" i="7"/>
  <c r="BL59" i="7"/>
  <c r="BL36" i="7"/>
  <c r="CU8" i="7"/>
  <c r="CU17" i="7"/>
  <c r="CU4" i="7"/>
  <c r="CU20" i="7"/>
  <c r="CU16" i="7"/>
  <c r="CU12" i="7"/>
  <c r="CU109" i="7"/>
  <c r="CU69" i="7"/>
  <c r="CU24" i="7"/>
  <c r="CU85" i="7"/>
  <c r="CU53" i="7"/>
  <c r="CU77" i="7"/>
  <c r="CU93" i="7"/>
  <c r="CU5" i="7"/>
  <c r="CU13" i="7"/>
  <c r="CU29" i="7"/>
  <c r="CU61" i="7"/>
  <c r="CU18" i="7"/>
  <c r="CU82" i="7"/>
  <c r="CU117" i="7"/>
  <c r="CU26" i="7"/>
  <c r="CU42" i="7"/>
  <c r="CU58" i="7"/>
  <c r="CU106" i="7"/>
  <c r="CU101" i="7"/>
  <c r="CU66" i="7"/>
  <c r="CU14" i="7"/>
  <c r="CU22" i="7"/>
  <c r="CU114" i="7"/>
  <c r="CU34" i="7"/>
  <c r="CU74" i="7"/>
  <c r="CU6" i="7"/>
  <c r="CU9" i="7"/>
  <c r="CU90" i="7"/>
  <c r="CU45" i="7"/>
  <c r="CU98" i="7"/>
  <c r="CU10" i="7"/>
  <c r="CU50" i="7"/>
  <c r="CU7" i="7"/>
  <c r="CU37" i="7"/>
  <c r="CU11" i="7"/>
  <c r="CU15" i="7"/>
  <c r="CU48" i="7"/>
  <c r="CU64" i="7"/>
  <c r="CU112" i="7"/>
  <c r="CU62" i="7"/>
  <c r="CU67" i="7"/>
  <c r="CU30" i="7"/>
  <c r="CU56" i="7"/>
  <c r="CU35" i="7"/>
  <c r="CU54" i="7"/>
  <c r="CU51" i="7"/>
  <c r="CU38" i="7"/>
  <c r="CU78" i="7"/>
  <c r="CU94" i="7"/>
  <c r="CU21" i="7"/>
  <c r="CU19" i="7"/>
  <c r="CU80" i="7"/>
  <c r="CU102" i="7"/>
  <c r="CU43" i="7"/>
  <c r="CU96" i="7"/>
  <c r="CU40" i="7"/>
  <c r="CU83" i="7"/>
  <c r="CU72" i="7"/>
  <c r="CU41" i="7"/>
  <c r="CU44" i="7"/>
  <c r="CU75" i="7"/>
  <c r="CU32" i="7"/>
  <c r="CU49" i="7"/>
  <c r="CU57" i="7"/>
  <c r="CU81" i="7"/>
  <c r="CU97" i="7"/>
  <c r="CU108" i="7"/>
  <c r="CU88" i="7"/>
  <c r="CU104" i="7"/>
  <c r="CU68" i="7"/>
  <c r="CU115" i="7"/>
  <c r="CU33" i="7"/>
  <c r="CU28" i="7"/>
  <c r="CU27" i="7"/>
  <c r="CU59" i="7"/>
  <c r="CU73" i="7"/>
  <c r="CU107" i="7"/>
  <c r="CU86" i="7"/>
  <c r="CU89" i="7"/>
  <c r="CU36" i="7"/>
  <c r="CU52" i="7"/>
  <c r="CU100" i="7"/>
  <c r="CU99" i="7"/>
  <c r="CU60" i="7"/>
  <c r="CU116" i="7"/>
  <c r="CU31" i="7"/>
  <c r="CU91" i="7"/>
  <c r="CU46" i="7"/>
  <c r="CU70" i="7"/>
  <c r="CU84" i="7"/>
  <c r="CU47" i="7"/>
  <c r="CU65" i="7"/>
  <c r="CU55" i="7"/>
  <c r="CU71" i="7"/>
  <c r="CU110" i="7"/>
  <c r="CU113" i="7"/>
  <c r="CU23" i="7"/>
  <c r="CU103" i="7"/>
  <c r="CU39" i="7"/>
  <c r="CU118" i="7"/>
  <c r="CU63" i="7"/>
  <c r="CU25" i="7"/>
  <c r="CU87" i="7"/>
  <c r="CU95" i="7"/>
  <c r="CU79" i="7"/>
  <c r="CU105" i="7"/>
  <c r="CU76" i="7"/>
  <c r="CU111" i="7"/>
  <c r="CU92" i="7"/>
  <c r="DM8" i="7"/>
  <c r="DM20" i="7"/>
  <c r="DM17" i="7"/>
  <c r="DM12" i="7"/>
  <c r="DM4" i="7"/>
  <c r="DM24" i="7"/>
  <c r="DM16" i="7"/>
  <c r="DM93" i="7"/>
  <c r="DM13" i="7"/>
  <c r="DM5" i="7"/>
  <c r="DM69" i="7"/>
  <c r="DM45" i="7"/>
  <c r="DM117" i="7"/>
  <c r="DM21" i="7"/>
  <c r="DM77" i="7"/>
  <c r="DM85" i="7"/>
  <c r="DM29" i="7"/>
  <c r="DM53" i="7"/>
  <c r="DM61" i="7"/>
  <c r="DM18" i="7"/>
  <c r="DM26" i="7"/>
  <c r="DM106" i="7"/>
  <c r="DM66" i="7"/>
  <c r="DM9" i="7"/>
  <c r="DM14" i="7"/>
  <c r="DM50" i="7"/>
  <c r="DM114" i="7"/>
  <c r="DM34" i="7"/>
  <c r="DM58" i="7"/>
  <c r="DM74" i="7"/>
  <c r="DM6" i="7"/>
  <c r="DM101" i="7"/>
  <c r="DM37" i="7"/>
  <c r="DM90" i="7"/>
  <c r="DM98" i="7"/>
  <c r="DM11" i="7"/>
  <c r="DM7" i="7"/>
  <c r="DM42" i="7"/>
  <c r="DM109" i="7"/>
  <c r="DM22" i="7"/>
  <c r="DM19" i="7"/>
  <c r="DM15" i="7"/>
  <c r="DM82" i="7"/>
  <c r="DM10" i="7"/>
  <c r="DM112" i="7"/>
  <c r="DM56" i="7"/>
  <c r="DM64" i="7"/>
  <c r="DM67" i="7"/>
  <c r="DM30" i="7"/>
  <c r="DM35" i="7"/>
  <c r="DM43" i="7"/>
  <c r="DM54" i="7"/>
  <c r="DM38" i="7"/>
  <c r="DM80" i="7"/>
  <c r="DM110" i="7"/>
  <c r="DM40" i="7"/>
  <c r="DM96" i="7"/>
  <c r="DM83" i="7"/>
  <c r="DM48" i="7"/>
  <c r="DM62" i="7"/>
  <c r="DM86" i="7"/>
  <c r="DM88" i="7"/>
  <c r="DM107" i="7"/>
  <c r="DM51" i="7"/>
  <c r="DM33" i="7"/>
  <c r="DM99" i="7"/>
  <c r="DM81" i="7"/>
  <c r="DM84" i="7"/>
  <c r="DM91" i="7"/>
  <c r="DM97" i="7"/>
  <c r="DM108" i="7"/>
  <c r="DM116" i="7"/>
  <c r="DM46" i="7"/>
  <c r="DM68" i="7"/>
  <c r="DM102" i="7"/>
  <c r="DM49" i="7"/>
  <c r="DM118" i="7"/>
  <c r="DM73" i="7"/>
  <c r="DM78" i="7"/>
  <c r="DM41" i="7"/>
  <c r="DM89" i="7"/>
  <c r="DM52" i="7"/>
  <c r="DM100" i="7"/>
  <c r="DM72" i="7"/>
  <c r="DM75" i="7"/>
  <c r="DM60" i="7"/>
  <c r="DM31" i="7"/>
  <c r="DM70" i="7"/>
  <c r="DM47" i="7"/>
  <c r="DM32" i="7"/>
  <c r="DM94" i="7"/>
  <c r="DM65" i="7"/>
  <c r="DM28" i="7"/>
  <c r="DM87" i="7"/>
  <c r="DM115" i="7"/>
  <c r="DM57" i="7"/>
  <c r="DM36" i="7"/>
  <c r="DM103" i="7"/>
  <c r="DM23" i="7"/>
  <c r="DM44" i="7"/>
  <c r="DM79" i="7"/>
  <c r="DM27" i="7"/>
  <c r="DM76" i="7"/>
  <c r="DM39" i="7"/>
  <c r="DM59" i="7"/>
  <c r="DM105" i="7"/>
  <c r="DM92" i="7"/>
  <c r="DM111" i="7"/>
  <c r="DM71" i="7"/>
  <c r="DM55" i="7"/>
  <c r="DM25" i="7"/>
  <c r="DM104" i="7"/>
  <c r="DM113" i="7"/>
  <c r="DM63" i="7"/>
  <c r="DM95" i="7"/>
  <c r="DO8" i="7"/>
  <c r="DO17" i="7"/>
  <c r="DO20" i="7"/>
  <c r="DO16" i="7"/>
  <c r="DO24" i="7"/>
  <c r="DO69" i="7"/>
  <c r="DO13" i="7"/>
  <c r="DO117" i="7"/>
  <c r="DO5" i="7"/>
  <c r="DO4" i="7"/>
  <c r="DO85" i="7"/>
  <c r="DO101" i="7"/>
  <c r="DO77" i="7"/>
  <c r="DO109" i="7"/>
  <c r="DO53" i="7"/>
  <c r="DO26" i="7"/>
  <c r="DO106" i="7"/>
  <c r="DO61" i="7"/>
  <c r="DO22" i="7"/>
  <c r="DO66" i="7"/>
  <c r="DO14" i="7"/>
  <c r="DO18" i="7"/>
  <c r="DO114" i="7"/>
  <c r="DO12" i="7"/>
  <c r="DO21" i="7"/>
  <c r="DO37" i="7"/>
  <c r="DO45" i="7"/>
  <c r="DO34" i="7"/>
  <c r="DO74" i="7"/>
  <c r="DO6" i="7"/>
  <c r="DO10" i="7"/>
  <c r="DO42" i="7"/>
  <c r="DO82" i="7"/>
  <c r="DO90" i="7"/>
  <c r="DO50" i="7"/>
  <c r="DO9" i="7"/>
  <c r="DO98" i="7"/>
  <c r="DO29" i="7"/>
  <c r="DO93" i="7"/>
  <c r="DO58" i="7"/>
  <c r="DO7" i="7"/>
  <c r="DO19" i="7"/>
  <c r="DO15" i="7"/>
  <c r="DO112" i="7"/>
  <c r="DO110" i="7"/>
  <c r="DO11" i="7"/>
  <c r="DO64" i="7"/>
  <c r="DO67" i="7"/>
  <c r="DO30" i="7"/>
  <c r="DO40" i="7"/>
  <c r="DO51" i="7"/>
  <c r="DO102" i="7"/>
  <c r="DO38" i="7"/>
  <c r="DO80" i="7"/>
  <c r="DO78" i="7"/>
  <c r="DO86" i="7"/>
  <c r="DO32" i="7"/>
  <c r="DO96" i="7"/>
  <c r="DO48" i="7"/>
  <c r="DO27" i="7"/>
  <c r="DO43" i="7"/>
  <c r="DO52" i="7"/>
  <c r="DO118" i="7"/>
  <c r="DO33" i="7"/>
  <c r="DO83" i="7"/>
  <c r="DO54" i="7"/>
  <c r="DO81" i="7"/>
  <c r="DO56" i="7"/>
  <c r="DO75" i="7"/>
  <c r="DO97" i="7"/>
  <c r="DO72" i="7"/>
  <c r="DO68" i="7"/>
  <c r="DO23" i="7"/>
  <c r="DO115" i="7"/>
  <c r="DO94" i="7"/>
  <c r="DO49" i="7"/>
  <c r="DO108" i="7"/>
  <c r="DO70" i="7"/>
  <c r="DO41" i="7"/>
  <c r="DO73" i="7"/>
  <c r="DO44" i="7"/>
  <c r="DO104" i="7"/>
  <c r="DO59" i="7"/>
  <c r="DO107" i="7"/>
  <c r="DO89" i="7"/>
  <c r="DO88" i="7"/>
  <c r="DO99" i="7"/>
  <c r="DO57" i="7"/>
  <c r="DO60" i="7"/>
  <c r="DO31" i="7"/>
  <c r="DO91" i="7"/>
  <c r="DO35" i="7"/>
  <c r="DO46" i="7"/>
  <c r="DO65" i="7"/>
  <c r="DO28" i="7"/>
  <c r="DO36" i="7"/>
  <c r="DO39" i="7"/>
  <c r="DO103" i="7"/>
  <c r="DO76" i="7"/>
  <c r="DO79" i="7"/>
  <c r="DO95" i="7"/>
  <c r="DO105" i="7"/>
  <c r="DO92" i="7"/>
  <c r="DO116" i="7"/>
  <c r="DO84" i="7"/>
  <c r="DO55" i="7"/>
  <c r="DO47" i="7"/>
  <c r="DO71" i="7"/>
  <c r="DO87" i="7"/>
  <c r="DO62" i="7"/>
  <c r="DO111" i="7"/>
  <c r="DO25" i="7"/>
  <c r="DO113" i="7"/>
  <c r="DO100" i="7"/>
  <c r="DO63" i="7"/>
  <c r="Z18" i="7"/>
  <c r="Z8" i="7"/>
  <c r="Z17" i="7"/>
  <c r="Z20" i="7"/>
  <c r="Z16" i="7"/>
  <c r="Z24" i="7"/>
  <c r="Z10" i="7"/>
  <c r="Z21" i="7"/>
  <c r="Z13" i="7"/>
  <c r="Z109" i="7"/>
  <c r="Z5" i="7"/>
  <c r="Z77" i="7"/>
  <c r="Z9" i="7"/>
  <c r="Z45" i="7"/>
  <c r="Z33" i="7"/>
  <c r="Z117" i="7"/>
  <c r="Z61" i="7"/>
  <c r="Z12" i="7"/>
  <c r="Z85" i="7"/>
  <c r="Z69" i="7"/>
  <c r="Z101" i="7"/>
  <c r="Z90" i="7"/>
  <c r="Z66" i="7"/>
  <c r="Z37" i="7"/>
  <c r="Z14" i="7"/>
  <c r="Z22" i="7"/>
  <c r="Z114" i="7"/>
  <c r="Z82" i="7"/>
  <c r="Z74" i="7"/>
  <c r="Z6" i="7"/>
  <c r="Z26" i="7"/>
  <c r="Z93" i="7"/>
  <c r="Z50" i="7"/>
  <c r="Z98" i="7"/>
  <c r="Z34" i="7"/>
  <c r="Z53" i="7"/>
  <c r="Z106" i="7"/>
  <c r="Z11" i="7"/>
  <c r="Z7" i="7"/>
  <c r="Z29" i="7"/>
  <c r="Z42" i="7"/>
  <c r="Z4" i="7"/>
  <c r="Z15" i="7"/>
  <c r="Z58" i="7"/>
  <c r="Z56" i="7"/>
  <c r="Z112" i="7"/>
  <c r="Z110" i="7"/>
  <c r="Z64" i="7"/>
  <c r="Z67" i="7"/>
  <c r="Z91" i="7"/>
  <c r="Z30" i="7"/>
  <c r="Z23" i="7"/>
  <c r="Z83" i="7"/>
  <c r="Z102" i="7"/>
  <c r="Z19" i="7"/>
  <c r="Z38" i="7"/>
  <c r="Z80" i="7"/>
  <c r="Z54" i="7"/>
  <c r="Z32" i="7"/>
  <c r="Z96" i="7"/>
  <c r="Z48" i="7"/>
  <c r="Z43" i="7"/>
  <c r="Z99" i="7"/>
  <c r="Z94" i="7"/>
  <c r="Z27" i="7"/>
  <c r="Z51" i="7"/>
  <c r="Z118" i="7"/>
  <c r="Z84" i="7"/>
  <c r="Z59" i="7"/>
  <c r="Z41" i="7"/>
  <c r="Z57" i="7"/>
  <c r="Z104" i="7"/>
  <c r="Z78" i="7"/>
  <c r="Z81" i="7"/>
  <c r="Z86" i="7"/>
  <c r="Z97" i="7"/>
  <c r="Z88" i="7"/>
  <c r="Z115" i="7"/>
  <c r="Z60" i="7"/>
  <c r="Z35" i="7"/>
  <c r="Z70" i="7"/>
  <c r="Z52" i="7"/>
  <c r="Z108" i="7"/>
  <c r="Z31" i="7"/>
  <c r="Z40" i="7"/>
  <c r="Z73" i="7"/>
  <c r="Z107" i="7"/>
  <c r="Z89" i="7"/>
  <c r="Z39" i="7"/>
  <c r="Z76" i="7"/>
  <c r="Z100" i="7"/>
  <c r="Z75" i="7"/>
  <c r="Z65" i="7"/>
  <c r="Z28" i="7"/>
  <c r="Z105" i="7"/>
  <c r="Z55" i="7"/>
  <c r="Z47" i="7"/>
  <c r="Z46" i="7"/>
  <c r="Z79" i="7"/>
  <c r="Z95" i="7"/>
  <c r="Z68" i="7"/>
  <c r="Z62" i="7"/>
  <c r="Z113" i="7"/>
  <c r="Z92" i="7"/>
  <c r="Z72" i="7"/>
  <c r="Z63" i="7"/>
  <c r="Z103" i="7"/>
  <c r="Z71" i="7"/>
  <c r="Z87" i="7"/>
  <c r="Z44" i="7"/>
  <c r="Z111" i="7"/>
  <c r="Z36" i="7"/>
  <c r="Z25" i="7"/>
  <c r="Z49" i="7"/>
  <c r="Z116" i="7"/>
  <c r="BH40" i="7"/>
  <c r="BH8" i="7"/>
  <c r="BH16" i="7"/>
  <c r="BH17" i="7"/>
  <c r="BH20" i="7"/>
  <c r="BH24" i="7"/>
  <c r="BH4" i="7"/>
  <c r="BH61" i="7"/>
  <c r="BH109" i="7"/>
  <c r="BH13" i="7"/>
  <c r="BH5" i="7"/>
  <c r="BH85" i="7"/>
  <c r="BH69" i="7"/>
  <c r="BH117" i="7"/>
  <c r="BH53" i="7"/>
  <c r="BH21" i="7"/>
  <c r="BH12" i="7"/>
  <c r="BH77" i="7"/>
  <c r="BH93" i="7"/>
  <c r="BH101" i="7"/>
  <c r="BH37" i="7"/>
  <c r="BH22" i="7"/>
  <c r="BH66" i="7"/>
  <c r="BH90" i="7"/>
  <c r="BH9" i="7"/>
  <c r="BH14" i="7"/>
  <c r="BH18" i="7"/>
  <c r="BH74" i="7"/>
  <c r="BH106" i="7"/>
  <c r="BH6" i="7"/>
  <c r="BH10" i="7"/>
  <c r="BH82" i="7"/>
  <c r="BH26" i="7"/>
  <c r="BH114" i="7"/>
  <c r="BH29" i="7"/>
  <c r="BH42" i="7"/>
  <c r="BH50" i="7"/>
  <c r="BH34" i="7"/>
  <c r="BH11" i="7"/>
  <c r="BH7" i="7"/>
  <c r="BH45" i="7"/>
  <c r="BH58" i="7"/>
  <c r="BH98" i="7"/>
  <c r="BH15" i="7"/>
  <c r="BH19" i="7"/>
  <c r="BH112" i="7"/>
  <c r="BH32" i="7"/>
  <c r="BH51" i="7"/>
  <c r="BH110" i="7"/>
  <c r="BH118" i="7"/>
  <c r="BH48" i="7"/>
  <c r="BH64" i="7"/>
  <c r="BH23" i="7"/>
  <c r="BH115" i="7"/>
  <c r="BH38" i="7"/>
  <c r="BH102" i="7"/>
  <c r="BH83" i="7"/>
  <c r="BH80" i="7"/>
  <c r="BH96" i="7"/>
  <c r="BH43" i="7"/>
  <c r="BH91" i="7"/>
  <c r="BH94" i="7"/>
  <c r="BH27" i="7"/>
  <c r="BH59" i="7"/>
  <c r="BH99" i="7"/>
  <c r="BH54" i="7"/>
  <c r="BH67" i="7"/>
  <c r="BH107" i="7"/>
  <c r="BH57" i="7"/>
  <c r="BH97" i="7"/>
  <c r="BH81" i="7"/>
  <c r="BH60" i="7"/>
  <c r="BH52" i="7"/>
  <c r="BH44" i="7"/>
  <c r="BH84" i="7"/>
  <c r="BH25" i="7"/>
  <c r="BH76" i="7"/>
  <c r="BH108" i="7"/>
  <c r="BH31" i="7"/>
  <c r="BH75" i="7"/>
  <c r="BH30" i="7"/>
  <c r="BH46" i="7"/>
  <c r="BH73" i="7"/>
  <c r="BH113" i="7"/>
  <c r="BH92" i="7"/>
  <c r="BH116" i="7"/>
  <c r="BH72" i="7"/>
  <c r="BH78" i="7"/>
  <c r="BH33" i="7"/>
  <c r="BH39" i="7"/>
  <c r="BH70" i="7"/>
  <c r="BH100" i="7"/>
  <c r="BH56" i="7"/>
  <c r="BH104" i="7"/>
  <c r="BH65" i="7"/>
  <c r="BH105" i="7"/>
  <c r="BH28" i="7"/>
  <c r="BH47" i="7"/>
  <c r="BH89" i="7"/>
  <c r="BH55" i="7"/>
  <c r="BH79" i="7"/>
  <c r="BH95" i="7"/>
  <c r="BH62" i="7"/>
  <c r="BH41" i="7"/>
  <c r="BH63" i="7"/>
  <c r="BH36" i="7"/>
  <c r="BH68" i="7"/>
  <c r="BH88" i="7"/>
  <c r="BH71" i="7"/>
  <c r="BH87" i="7"/>
  <c r="BH49" i="7"/>
  <c r="BH111" i="7"/>
  <c r="BH86" i="7"/>
  <c r="BH35" i="7"/>
  <c r="BH103" i="7"/>
  <c r="L76" i="4"/>
  <c r="F79" i="11" s="1"/>
  <c r="G79" i="11" s="1"/>
  <c r="M76" i="4"/>
  <c r="Q78" i="13" s="1"/>
  <c r="M20" i="14"/>
  <c r="AJ79" i="11"/>
  <c r="C15" i="14"/>
  <c r="L113" i="4"/>
  <c r="F116" i="11" s="1"/>
  <c r="AG5" i="7"/>
  <c r="AG8" i="7"/>
  <c r="AG24" i="7"/>
  <c r="AG20" i="7"/>
  <c r="AG4" i="7"/>
  <c r="AG12" i="7"/>
  <c r="AG16" i="7"/>
  <c r="AG61" i="7"/>
  <c r="AG109" i="7"/>
  <c r="AG45" i="7"/>
  <c r="AG13" i="7"/>
  <c r="AG69" i="7"/>
  <c r="AG29" i="7"/>
  <c r="AG85" i="7"/>
  <c r="AG21" i="7"/>
  <c r="AG53" i="7"/>
  <c r="AG37" i="7"/>
  <c r="AG77" i="7"/>
  <c r="AG93" i="7"/>
  <c r="AG117" i="7"/>
  <c r="AG82" i="7"/>
  <c r="AG9" i="7"/>
  <c r="AG58" i="7"/>
  <c r="AG6" i="7"/>
  <c r="AG18" i="7"/>
  <c r="AG106" i="7"/>
  <c r="AG42" i="7"/>
  <c r="AG10" i="7"/>
  <c r="AG101" i="7"/>
  <c r="AG26" i="7"/>
  <c r="AG114" i="7"/>
  <c r="AG22" i="7"/>
  <c r="AG74" i="7"/>
  <c r="AG17" i="7"/>
  <c r="AG90" i="7"/>
  <c r="AG50" i="7"/>
  <c r="AG98" i="7"/>
  <c r="AG66" i="7"/>
  <c r="AG14" i="7"/>
  <c r="AG7" i="7"/>
  <c r="AG34" i="7"/>
  <c r="AG19" i="7"/>
  <c r="AG15" i="7"/>
  <c r="AG32" i="7"/>
  <c r="AG64" i="7"/>
  <c r="AG91" i="7"/>
  <c r="AG80" i="7"/>
  <c r="AG112" i="7"/>
  <c r="AG27" i="7"/>
  <c r="AG59" i="7"/>
  <c r="AG107" i="7"/>
  <c r="AG11" i="7"/>
  <c r="AG38" i="7"/>
  <c r="AG78" i="7"/>
  <c r="AG51" i="7"/>
  <c r="AG83" i="7"/>
  <c r="AG72" i="7"/>
  <c r="AG99" i="7"/>
  <c r="AG88" i="7"/>
  <c r="AG104" i="7"/>
  <c r="AG35" i="7"/>
  <c r="AG46" i="7"/>
  <c r="AG105" i="7"/>
  <c r="AG116" i="7"/>
  <c r="AG39" i="7"/>
  <c r="AG94" i="7"/>
  <c r="AG81" i="7"/>
  <c r="AG96" i="7"/>
  <c r="AG43" i="7"/>
  <c r="AG89" i="7"/>
  <c r="AG52" i="7"/>
  <c r="AG86" i="7"/>
  <c r="AG23" i="7"/>
  <c r="AG67" i="7"/>
  <c r="AG118" i="7"/>
  <c r="AG73" i="7"/>
  <c r="AG97" i="7"/>
  <c r="AG108" i="7"/>
  <c r="AG54" i="7"/>
  <c r="AG70" i="7"/>
  <c r="AG41" i="7"/>
  <c r="AG68" i="7"/>
  <c r="AG33" i="7"/>
  <c r="AG28" i="7"/>
  <c r="AG25" i="7"/>
  <c r="AG57" i="7"/>
  <c r="AG40" i="7"/>
  <c r="AG48" i="7"/>
  <c r="AG56" i="7"/>
  <c r="AG75" i="7"/>
  <c r="AG62" i="7"/>
  <c r="AG36" i="7"/>
  <c r="AG44" i="7"/>
  <c r="AG100" i="7"/>
  <c r="AG30" i="7"/>
  <c r="AG110" i="7"/>
  <c r="AG113" i="7"/>
  <c r="AG49" i="7"/>
  <c r="AG102" i="7"/>
  <c r="AG87" i="7"/>
  <c r="AG103" i="7"/>
  <c r="AG31" i="7"/>
  <c r="AG55" i="7"/>
  <c r="AG79" i="7"/>
  <c r="AG47" i="7"/>
  <c r="AG76" i="7"/>
  <c r="AG60" i="7"/>
  <c r="AG84" i="7"/>
  <c r="AG92" i="7"/>
  <c r="AG71" i="7"/>
  <c r="AG115" i="7"/>
  <c r="AG65" i="7"/>
  <c r="AG111" i="7"/>
  <c r="AG95" i="7"/>
  <c r="AG63" i="7"/>
  <c r="CB15" i="7"/>
  <c r="CB12" i="7"/>
  <c r="CB16" i="7"/>
  <c r="CB14" i="7"/>
  <c r="CB8" i="7"/>
  <c r="CB24" i="7"/>
  <c r="CB6" i="7"/>
  <c r="CB20" i="7"/>
  <c r="CB4" i="7"/>
  <c r="CB17" i="7"/>
  <c r="CB21" i="7"/>
  <c r="CB101" i="7"/>
  <c r="CB53" i="7"/>
  <c r="CB117" i="7"/>
  <c r="CB9" i="7"/>
  <c r="CB61" i="7"/>
  <c r="CB109" i="7"/>
  <c r="CB13" i="7"/>
  <c r="CB69" i="7"/>
  <c r="CB5" i="7"/>
  <c r="CB29" i="7"/>
  <c r="CB45" i="7"/>
  <c r="CB85" i="7"/>
  <c r="CB34" i="7"/>
  <c r="CB74" i="7"/>
  <c r="CB93" i="7"/>
  <c r="CB50" i="7"/>
  <c r="CB42" i="7"/>
  <c r="CB41" i="7"/>
  <c r="CB98" i="7"/>
  <c r="CB7" i="7"/>
  <c r="CB18" i="7"/>
  <c r="CB77" i="7"/>
  <c r="CB82" i="7"/>
  <c r="CB106" i="7"/>
  <c r="CB10" i="7"/>
  <c r="CB26" i="7"/>
  <c r="CB66" i="7"/>
  <c r="CB114" i="7"/>
  <c r="CB37" i="7"/>
  <c r="CB11" i="7"/>
  <c r="CB22" i="7"/>
  <c r="CB90" i="7"/>
  <c r="CB58" i="7"/>
  <c r="CB19" i="7"/>
  <c r="CB88" i="7"/>
  <c r="CB72" i="7"/>
  <c r="CB35" i="7"/>
  <c r="CB104" i="7"/>
  <c r="CB48" i="7"/>
  <c r="CB64" i="7"/>
  <c r="CB43" i="7"/>
  <c r="CB115" i="7"/>
  <c r="CB59" i="7"/>
  <c r="CB62" i="7"/>
  <c r="CB40" i="7"/>
  <c r="CB67" i="7"/>
  <c r="CB102" i="7"/>
  <c r="CB96" i="7"/>
  <c r="CB56" i="7"/>
  <c r="CB107" i="7"/>
  <c r="CB80" i="7"/>
  <c r="CB112" i="7"/>
  <c r="CB51" i="7"/>
  <c r="CB54" i="7"/>
  <c r="CB78" i="7"/>
  <c r="CB49" i="7"/>
  <c r="CB60" i="7"/>
  <c r="CB31" i="7"/>
  <c r="CB27" i="7"/>
  <c r="CB94" i="7"/>
  <c r="CB92" i="7"/>
  <c r="CB65" i="7"/>
  <c r="CB105" i="7"/>
  <c r="CB39" i="7"/>
  <c r="CB99" i="7"/>
  <c r="CB44" i="7"/>
  <c r="CB76" i="7"/>
  <c r="CB83" i="7"/>
  <c r="CB91" i="7"/>
  <c r="CB86" i="7"/>
  <c r="CB73" i="7"/>
  <c r="CB89" i="7"/>
  <c r="CB118" i="7"/>
  <c r="CB68" i="7"/>
  <c r="CB32" i="7"/>
  <c r="CB25" i="7"/>
  <c r="CB33" i="7"/>
  <c r="CB57" i="7"/>
  <c r="CB28" i="7"/>
  <c r="CB75" i="7"/>
  <c r="CB81" i="7"/>
  <c r="CB38" i="7"/>
  <c r="CB95" i="7"/>
  <c r="CB97" i="7"/>
  <c r="CB63" i="7"/>
  <c r="CB87" i="7"/>
  <c r="CB30" i="7"/>
  <c r="CB70" i="7"/>
  <c r="CB110" i="7"/>
  <c r="CB108" i="7"/>
  <c r="CB47" i="7"/>
  <c r="CB55" i="7"/>
  <c r="CB79" i="7"/>
  <c r="CB46" i="7"/>
  <c r="CB100" i="7"/>
  <c r="CB84" i="7"/>
  <c r="CB111" i="7"/>
  <c r="CB23" i="7"/>
  <c r="CB71" i="7"/>
  <c r="CB113" i="7"/>
  <c r="CB52" i="7"/>
  <c r="CB36" i="7"/>
  <c r="CB116" i="7"/>
  <c r="CB103" i="7"/>
  <c r="DK4" i="7"/>
  <c r="DK20" i="7"/>
  <c r="DK16" i="7"/>
  <c r="DK8" i="7"/>
  <c r="DK69" i="7"/>
  <c r="DK85" i="7"/>
  <c r="DK53" i="7"/>
  <c r="DK77" i="7"/>
  <c r="DK93" i="7"/>
  <c r="DK5" i="7"/>
  <c r="DK13" i="7"/>
  <c r="DK29" i="7"/>
  <c r="DK17" i="7"/>
  <c r="DK101" i="7"/>
  <c r="DK109" i="7"/>
  <c r="DK117" i="7"/>
  <c r="DK26" i="7"/>
  <c r="DK42" i="7"/>
  <c r="DK106" i="7"/>
  <c r="DK66" i="7"/>
  <c r="DK14" i="7"/>
  <c r="DK10" i="7"/>
  <c r="DK24" i="7"/>
  <c r="DK34" i="7"/>
  <c r="DK74" i="7"/>
  <c r="DK6" i="7"/>
  <c r="DK22" i="7"/>
  <c r="DK12" i="7"/>
  <c r="DK61" i="7"/>
  <c r="DK58" i="7"/>
  <c r="DK9" i="7"/>
  <c r="DK90" i="7"/>
  <c r="DK45" i="7"/>
  <c r="DK37" i="7"/>
  <c r="DK18" i="7"/>
  <c r="DK82" i="7"/>
  <c r="DK114" i="7"/>
  <c r="DK21" i="7"/>
  <c r="DK7" i="7"/>
  <c r="DK98" i="7"/>
  <c r="DK50" i="7"/>
  <c r="DK11" i="7"/>
  <c r="DK15" i="7"/>
  <c r="DK86" i="7"/>
  <c r="DK80" i="7"/>
  <c r="DK27" i="7"/>
  <c r="DK46" i="7"/>
  <c r="DK51" i="7"/>
  <c r="DK38" i="7"/>
  <c r="DK78" i="7"/>
  <c r="DK72" i="7"/>
  <c r="DK88" i="7"/>
  <c r="DK59" i="7"/>
  <c r="DK19" i="7"/>
  <c r="DK96" i="7"/>
  <c r="DK99" i="7"/>
  <c r="DK40" i="7"/>
  <c r="DK64" i="7"/>
  <c r="DK83" i="7"/>
  <c r="DK43" i="7"/>
  <c r="DK70" i="7"/>
  <c r="DK32" i="7"/>
  <c r="DK75" i="7"/>
  <c r="DK110" i="7"/>
  <c r="DK118" i="7"/>
  <c r="DK25" i="7"/>
  <c r="DK23" i="7"/>
  <c r="DK112" i="7"/>
  <c r="DK30" i="7"/>
  <c r="DK57" i="7"/>
  <c r="DK81" i="7"/>
  <c r="DK48" i="7"/>
  <c r="DK97" i="7"/>
  <c r="DK108" i="7"/>
  <c r="DK104" i="7"/>
  <c r="DK41" i="7"/>
  <c r="DK68" i="7"/>
  <c r="DK115" i="7"/>
  <c r="DK33" i="7"/>
  <c r="DK28" i="7"/>
  <c r="DK56" i="7"/>
  <c r="DK73" i="7"/>
  <c r="DK107" i="7"/>
  <c r="DK89" i="7"/>
  <c r="DK36" i="7"/>
  <c r="DK44" i="7"/>
  <c r="DK52" i="7"/>
  <c r="DK100" i="7"/>
  <c r="DK35" i="7"/>
  <c r="DK113" i="7"/>
  <c r="DK91" i="7"/>
  <c r="DK84" i="7"/>
  <c r="DK47" i="7"/>
  <c r="DK65" i="7"/>
  <c r="DK67" i="7"/>
  <c r="DK71" i="7"/>
  <c r="DK87" i="7"/>
  <c r="DK95" i="7"/>
  <c r="DK63" i="7"/>
  <c r="DK111" i="7"/>
  <c r="DK60" i="7"/>
  <c r="DK116" i="7"/>
  <c r="DK31" i="7"/>
  <c r="DK54" i="7"/>
  <c r="DK94" i="7"/>
  <c r="DK49" i="7"/>
  <c r="DK62" i="7"/>
  <c r="DK79" i="7"/>
  <c r="DK105" i="7"/>
  <c r="DK76" i="7"/>
  <c r="DK102" i="7"/>
  <c r="DK39" i="7"/>
  <c r="DK103" i="7"/>
  <c r="DK92" i="7"/>
  <c r="DK55" i="7"/>
  <c r="F4" i="7"/>
  <c r="F11" i="7"/>
  <c r="F24" i="7"/>
  <c r="F19" i="7"/>
  <c r="F16" i="7"/>
  <c r="F8" i="7"/>
  <c r="F13" i="7"/>
  <c r="F5" i="7"/>
  <c r="F69" i="7"/>
  <c r="F45" i="7"/>
  <c r="F77" i="7"/>
  <c r="F20" i="7"/>
  <c r="F93" i="7"/>
  <c r="F117" i="7"/>
  <c r="F21" i="7"/>
  <c r="F101" i="7"/>
  <c r="F29" i="7"/>
  <c r="F53" i="7"/>
  <c r="F12" i="7"/>
  <c r="F109" i="7"/>
  <c r="F26" i="7"/>
  <c r="F106" i="7"/>
  <c r="F66" i="7"/>
  <c r="F9" i="7"/>
  <c r="F14" i="7"/>
  <c r="F22" i="7"/>
  <c r="F82" i="7"/>
  <c r="F10" i="7"/>
  <c r="F61" i="7"/>
  <c r="F17" i="7"/>
  <c r="F34" i="7"/>
  <c r="F74" i="7"/>
  <c r="F6" i="7"/>
  <c r="F37" i="7"/>
  <c r="F85" i="7"/>
  <c r="F50" i="7"/>
  <c r="F90" i="7"/>
  <c r="F42" i="7"/>
  <c r="F58" i="7"/>
  <c r="F18" i="7"/>
  <c r="F7" i="7"/>
  <c r="F47" i="7"/>
  <c r="F15" i="7"/>
  <c r="F114" i="7"/>
  <c r="F98" i="7"/>
  <c r="F40" i="7"/>
  <c r="F118" i="7"/>
  <c r="F51" i="7"/>
  <c r="F38" i="7"/>
  <c r="F62" i="7"/>
  <c r="F59" i="7"/>
  <c r="F96" i="7"/>
  <c r="F99" i="7"/>
  <c r="F48" i="7"/>
  <c r="F32" i="7"/>
  <c r="F72" i="7"/>
  <c r="F75" i="7"/>
  <c r="F83" i="7"/>
  <c r="F78" i="7"/>
  <c r="F33" i="7"/>
  <c r="F84" i="7"/>
  <c r="F102" i="7"/>
  <c r="F81" i="7"/>
  <c r="F91" i="7"/>
  <c r="F70" i="7"/>
  <c r="F86" i="7"/>
  <c r="F41" i="7"/>
  <c r="F97" i="7"/>
  <c r="F92" i="7"/>
  <c r="F116" i="7"/>
  <c r="F46" i="7"/>
  <c r="F68" i="7"/>
  <c r="F54" i="7"/>
  <c r="F100" i="7"/>
  <c r="F67" i="7"/>
  <c r="F49" i="7"/>
  <c r="F52" i="7"/>
  <c r="F73" i="7"/>
  <c r="F44" i="7"/>
  <c r="F89" i="7"/>
  <c r="F113" i="7"/>
  <c r="F80" i="7"/>
  <c r="F112" i="7"/>
  <c r="F65" i="7"/>
  <c r="F28" i="7"/>
  <c r="F64" i="7"/>
  <c r="F115" i="7"/>
  <c r="F25" i="7"/>
  <c r="F23" i="7"/>
  <c r="F31" i="7"/>
  <c r="F71" i="7"/>
  <c r="F107" i="7"/>
  <c r="F36" i="7"/>
  <c r="F35" i="7"/>
  <c r="F30" i="7"/>
  <c r="F55" i="7"/>
  <c r="F76" i="7"/>
  <c r="F39" i="7"/>
  <c r="F94" i="7"/>
  <c r="F105" i="7"/>
  <c r="F56" i="7"/>
  <c r="F60" i="7"/>
  <c r="F63" i="7"/>
  <c r="F111" i="7"/>
  <c r="F43" i="7"/>
  <c r="F95" i="7"/>
  <c r="F108" i="7"/>
  <c r="F87" i="7"/>
  <c r="F88" i="7"/>
  <c r="F57" i="7"/>
  <c r="F27" i="7"/>
  <c r="F103" i="7"/>
  <c r="F104" i="7"/>
  <c r="F110" i="7"/>
  <c r="F79" i="7"/>
  <c r="H19" i="7"/>
  <c r="H18" i="7"/>
  <c r="H20" i="7"/>
  <c r="H24" i="7"/>
  <c r="H16" i="7"/>
  <c r="H34" i="7"/>
  <c r="H12" i="7"/>
  <c r="H8" i="7"/>
  <c r="H10" i="7"/>
  <c r="H13" i="7"/>
  <c r="H11" i="7"/>
  <c r="H5" i="7"/>
  <c r="H61" i="7"/>
  <c r="H109" i="7"/>
  <c r="H93" i="7"/>
  <c r="H117" i="7"/>
  <c r="H69" i="7"/>
  <c r="H85" i="7"/>
  <c r="H29" i="7"/>
  <c r="H45" i="7"/>
  <c r="H106" i="7"/>
  <c r="H42" i="7"/>
  <c r="H66" i="7"/>
  <c r="H77" i="7"/>
  <c r="H14" i="7"/>
  <c r="H17" i="7"/>
  <c r="H21" i="7"/>
  <c r="H101" i="7"/>
  <c r="H50" i="7"/>
  <c r="H37" i="7"/>
  <c r="H74" i="7"/>
  <c r="H6" i="7"/>
  <c r="H90" i="7"/>
  <c r="H22" i="7"/>
  <c r="H26" i="7"/>
  <c r="H58" i="7"/>
  <c r="H7" i="7"/>
  <c r="H4" i="7"/>
  <c r="H82" i="7"/>
  <c r="H114" i="7"/>
  <c r="H53" i="7"/>
  <c r="H98" i="7"/>
  <c r="H15" i="7"/>
  <c r="H9" i="7"/>
  <c r="H56" i="7"/>
  <c r="H38" i="7"/>
  <c r="H70" i="7"/>
  <c r="H59" i="7"/>
  <c r="H99" i="7"/>
  <c r="H86" i="7"/>
  <c r="H32" i="7"/>
  <c r="H96" i="7"/>
  <c r="H83" i="7"/>
  <c r="H46" i="7"/>
  <c r="H48" i="7"/>
  <c r="H27" i="7"/>
  <c r="H72" i="7"/>
  <c r="H35" i="7"/>
  <c r="H75" i="7"/>
  <c r="H115" i="7"/>
  <c r="H33" i="7"/>
  <c r="H30" i="7"/>
  <c r="H81" i="7"/>
  <c r="H51" i="7"/>
  <c r="H97" i="7"/>
  <c r="H110" i="7"/>
  <c r="H68" i="7"/>
  <c r="H23" i="7"/>
  <c r="H80" i="7"/>
  <c r="H54" i="7"/>
  <c r="H92" i="7"/>
  <c r="H112" i="7"/>
  <c r="H49" i="7"/>
  <c r="H100" i="7"/>
  <c r="H64" i="7"/>
  <c r="H107" i="7"/>
  <c r="H41" i="7"/>
  <c r="H73" i="7"/>
  <c r="H104" i="7"/>
  <c r="H91" i="7"/>
  <c r="H102" i="7"/>
  <c r="H57" i="7"/>
  <c r="H89" i="7"/>
  <c r="H94" i="7"/>
  <c r="H113" i="7"/>
  <c r="H88" i="7"/>
  <c r="H43" i="7"/>
  <c r="H65" i="7"/>
  <c r="H28" i="7"/>
  <c r="H40" i="7"/>
  <c r="H25" i="7"/>
  <c r="H78" i="7"/>
  <c r="H76" i="7"/>
  <c r="H108" i="7"/>
  <c r="H47" i="7"/>
  <c r="H60" i="7"/>
  <c r="H79" i="7"/>
  <c r="H95" i="7"/>
  <c r="H105" i="7"/>
  <c r="H118" i="7"/>
  <c r="H52" i="7"/>
  <c r="H84" i="7"/>
  <c r="H116" i="7"/>
  <c r="H67" i="7"/>
  <c r="H44" i="7"/>
  <c r="H71" i="7"/>
  <c r="H87" i="7"/>
  <c r="H111" i="7"/>
  <c r="H55" i="7"/>
  <c r="H31" i="7"/>
  <c r="H62" i="7"/>
  <c r="H63" i="7"/>
  <c r="H103" i="7"/>
  <c r="H36" i="7"/>
  <c r="H39" i="7"/>
  <c r="AP24" i="7"/>
  <c r="AP17" i="7"/>
  <c r="AP20" i="7"/>
  <c r="AP16" i="7"/>
  <c r="AP12" i="7"/>
  <c r="AP8" i="7"/>
  <c r="AP9" i="7"/>
  <c r="AP21" i="7"/>
  <c r="AP77" i="7"/>
  <c r="AP13" i="7"/>
  <c r="AP109" i="7"/>
  <c r="AP5" i="7"/>
  <c r="AP10" i="7"/>
  <c r="AP53" i="7"/>
  <c r="AP18" i="7"/>
  <c r="AP61" i="7"/>
  <c r="AP117" i="7"/>
  <c r="AP93" i="7"/>
  <c r="AP45" i="7"/>
  <c r="AP101" i="7"/>
  <c r="AP66" i="7"/>
  <c r="AP37" i="7"/>
  <c r="AP14" i="7"/>
  <c r="AP22" i="7"/>
  <c r="AP114" i="7"/>
  <c r="AP74" i="7"/>
  <c r="AP6" i="7"/>
  <c r="AP50" i="7"/>
  <c r="AP26" i="7"/>
  <c r="AP42" i="7"/>
  <c r="AP69" i="7"/>
  <c r="AP85" i="7"/>
  <c r="AP98" i="7"/>
  <c r="AP29" i="7"/>
  <c r="AP58" i="7"/>
  <c r="AP90" i="7"/>
  <c r="AP34" i="7"/>
  <c r="AP7" i="7"/>
  <c r="AP106" i="7"/>
  <c r="AP82" i="7"/>
  <c r="AP19" i="7"/>
  <c r="AP15" i="7"/>
  <c r="AP4" i="7"/>
  <c r="AP40" i="7"/>
  <c r="AP115" i="7"/>
  <c r="AP107" i="7"/>
  <c r="AP38" i="7"/>
  <c r="AP54" i="7"/>
  <c r="AP59" i="7"/>
  <c r="AP32" i="7"/>
  <c r="AP96" i="7"/>
  <c r="AP99" i="7"/>
  <c r="AP78" i="7"/>
  <c r="AP118" i="7"/>
  <c r="AP48" i="7"/>
  <c r="AP27" i="7"/>
  <c r="AP91" i="7"/>
  <c r="AP51" i="7"/>
  <c r="AP11" i="7"/>
  <c r="AP72" i="7"/>
  <c r="AP35" i="7"/>
  <c r="AP75" i="7"/>
  <c r="AP46" i="7"/>
  <c r="AP64" i="7"/>
  <c r="AP57" i="7"/>
  <c r="AP56" i="7"/>
  <c r="AP104" i="7"/>
  <c r="AP81" i="7"/>
  <c r="AP86" i="7"/>
  <c r="AP97" i="7"/>
  <c r="AP60" i="7"/>
  <c r="AP88" i="7"/>
  <c r="AP70" i="7"/>
  <c r="AP33" i="7"/>
  <c r="AP52" i="7"/>
  <c r="AP41" i="7"/>
  <c r="AP108" i="7"/>
  <c r="AP31" i="7"/>
  <c r="AP73" i="7"/>
  <c r="AP76" i="7"/>
  <c r="AP23" i="7"/>
  <c r="AP67" i="7"/>
  <c r="AP89" i="7"/>
  <c r="AP62" i="7"/>
  <c r="AP113" i="7"/>
  <c r="AP92" i="7"/>
  <c r="AP100" i="7"/>
  <c r="AP65" i="7"/>
  <c r="AP28" i="7"/>
  <c r="AP43" i="7"/>
  <c r="AP49" i="7"/>
  <c r="AP80" i="7"/>
  <c r="AP47" i="7"/>
  <c r="AP25" i="7"/>
  <c r="AP79" i="7"/>
  <c r="AP95" i="7"/>
  <c r="AP94" i="7"/>
  <c r="AP84" i="7"/>
  <c r="AP102" i="7"/>
  <c r="AP112" i="7"/>
  <c r="AP71" i="7"/>
  <c r="AP87" i="7"/>
  <c r="AP44" i="7"/>
  <c r="AP39" i="7"/>
  <c r="AP111" i="7"/>
  <c r="AP83" i="7"/>
  <c r="AP55" i="7"/>
  <c r="AP30" i="7"/>
  <c r="AP110" i="7"/>
  <c r="AP36" i="7"/>
  <c r="AP68" i="7"/>
  <c r="AP116" i="7"/>
  <c r="AP63" i="7"/>
  <c r="AP103" i="7"/>
  <c r="AP105" i="7"/>
  <c r="BX32" i="7"/>
  <c r="BX24" i="7"/>
  <c r="BX20" i="7"/>
  <c r="BX4" i="7"/>
  <c r="BX12" i="7"/>
  <c r="BX61" i="7"/>
  <c r="BX109" i="7"/>
  <c r="BX16" i="7"/>
  <c r="BX13" i="7"/>
  <c r="BX5" i="7"/>
  <c r="BX69" i="7"/>
  <c r="BX117" i="7"/>
  <c r="BX8" i="7"/>
  <c r="BX21" i="7"/>
  <c r="BX77" i="7"/>
  <c r="BX85" i="7"/>
  <c r="BX93" i="7"/>
  <c r="BX45" i="7"/>
  <c r="BX53" i="7"/>
  <c r="BX66" i="7"/>
  <c r="BX98" i="7"/>
  <c r="BX9" i="7"/>
  <c r="BX14" i="7"/>
  <c r="BX18" i="7"/>
  <c r="BX106" i="7"/>
  <c r="BX74" i="7"/>
  <c r="BX17" i="7"/>
  <c r="BX6" i="7"/>
  <c r="BX10" i="7"/>
  <c r="BX42" i="7"/>
  <c r="BX114" i="7"/>
  <c r="BX26" i="7"/>
  <c r="BX29" i="7"/>
  <c r="BX50" i="7"/>
  <c r="BX101" i="7"/>
  <c r="BX58" i="7"/>
  <c r="BX37" i="7"/>
  <c r="BX82" i="7"/>
  <c r="BX7" i="7"/>
  <c r="BX22" i="7"/>
  <c r="BX90" i="7"/>
  <c r="BX19" i="7"/>
  <c r="BX15" i="7"/>
  <c r="BX34" i="7"/>
  <c r="BX59" i="7"/>
  <c r="BX11" i="7"/>
  <c r="BX56" i="7"/>
  <c r="BX107" i="7"/>
  <c r="BX96" i="7"/>
  <c r="BX78" i="7"/>
  <c r="BX43" i="7"/>
  <c r="BX40" i="7"/>
  <c r="BX27" i="7"/>
  <c r="BX75" i="7"/>
  <c r="BX99" i="7"/>
  <c r="BX72" i="7"/>
  <c r="BX35" i="7"/>
  <c r="BX46" i="7"/>
  <c r="BX83" i="7"/>
  <c r="BX57" i="7"/>
  <c r="BX97" i="7"/>
  <c r="BX91" i="7"/>
  <c r="BX81" i="7"/>
  <c r="BX38" i="7"/>
  <c r="BX51" i="7"/>
  <c r="BX102" i="7"/>
  <c r="BX25" i="7"/>
  <c r="BX48" i="7"/>
  <c r="BX94" i="7"/>
  <c r="BX108" i="7"/>
  <c r="BX31" i="7"/>
  <c r="BX30" i="7"/>
  <c r="BX54" i="7"/>
  <c r="BX73" i="7"/>
  <c r="BX113" i="7"/>
  <c r="BX33" i="7"/>
  <c r="BX68" i="7"/>
  <c r="BX116" i="7"/>
  <c r="BX80" i="7"/>
  <c r="BX86" i="7"/>
  <c r="BX112" i="7"/>
  <c r="BX64" i="7"/>
  <c r="BX70" i="7"/>
  <c r="BX100" i="7"/>
  <c r="BX23" i="7"/>
  <c r="BX104" i="7"/>
  <c r="BX65" i="7"/>
  <c r="BX105" i="7"/>
  <c r="BX28" i="7"/>
  <c r="BX52" i="7"/>
  <c r="BX60" i="7"/>
  <c r="BX41" i="7"/>
  <c r="BX49" i="7"/>
  <c r="BX67" i="7"/>
  <c r="BX44" i="7"/>
  <c r="BX39" i="7"/>
  <c r="BX47" i="7"/>
  <c r="BX89" i="7"/>
  <c r="BX79" i="7"/>
  <c r="BX95" i="7"/>
  <c r="BX62" i="7"/>
  <c r="BX36" i="7"/>
  <c r="BX88" i="7"/>
  <c r="BX76" i="7"/>
  <c r="BX71" i="7"/>
  <c r="BX87" i="7"/>
  <c r="BX84" i="7"/>
  <c r="BX111" i="7"/>
  <c r="BX110" i="7"/>
  <c r="BX115" i="7"/>
  <c r="BX55" i="7"/>
  <c r="BX63" i="7"/>
  <c r="BX103" i="7"/>
  <c r="BX118" i="7"/>
  <c r="BX92" i="7"/>
  <c r="E37" i="1"/>
  <c r="I105" i="4"/>
  <c r="J105" i="4" s="1"/>
  <c r="L63" i="4"/>
  <c r="F66" i="11" s="1"/>
  <c r="H9" i="1"/>
  <c r="G9" i="1" s="1"/>
  <c r="I9" i="1" s="1"/>
  <c r="F9" i="1"/>
  <c r="L35" i="4"/>
  <c r="F38" i="11" s="1"/>
  <c r="AU24" i="7"/>
  <c r="AU20" i="7"/>
  <c r="AU4" i="7"/>
  <c r="AU12" i="7"/>
  <c r="AU16" i="7"/>
  <c r="AU8" i="7"/>
  <c r="AU5" i="7"/>
  <c r="AU13" i="7"/>
  <c r="AU69" i="7"/>
  <c r="AU29" i="7"/>
  <c r="AU85" i="7"/>
  <c r="AU21" i="7"/>
  <c r="AU37" i="7"/>
  <c r="AU77" i="7"/>
  <c r="AU45" i="7"/>
  <c r="AU93" i="7"/>
  <c r="AU17" i="7"/>
  <c r="AU101" i="7"/>
  <c r="AU109" i="7"/>
  <c r="AU106" i="7"/>
  <c r="AU90" i="7"/>
  <c r="AU10" i="7"/>
  <c r="AU53" i="7"/>
  <c r="AU9" i="7"/>
  <c r="AU117" i="7"/>
  <c r="AU22" i="7"/>
  <c r="AU6" i="7"/>
  <c r="AU42" i="7"/>
  <c r="AU34" i="7"/>
  <c r="AU61" i="7"/>
  <c r="AU18" i="7"/>
  <c r="AU66" i="7"/>
  <c r="AU82" i="7"/>
  <c r="AU50" i="7"/>
  <c r="AU14" i="7"/>
  <c r="AU26" i="7"/>
  <c r="AU114" i="7"/>
  <c r="AU98" i="7"/>
  <c r="AU74" i="7"/>
  <c r="AU7" i="7"/>
  <c r="AU11" i="7"/>
  <c r="AU58" i="7"/>
  <c r="AU15" i="7"/>
  <c r="AU23" i="7"/>
  <c r="AU51" i="7"/>
  <c r="AU19" i="7"/>
  <c r="AU78" i="7"/>
  <c r="AU94" i="7"/>
  <c r="AU40" i="7"/>
  <c r="AU88" i="7"/>
  <c r="AU99" i="7"/>
  <c r="AU72" i="7"/>
  <c r="AU35" i="7"/>
  <c r="AU30" i="7"/>
  <c r="AU70" i="7"/>
  <c r="AU104" i="7"/>
  <c r="AU32" i="7"/>
  <c r="AU75" i="7"/>
  <c r="AU110" i="7"/>
  <c r="AU118" i="7"/>
  <c r="AU112" i="7"/>
  <c r="AU59" i="7"/>
  <c r="AU80" i="7"/>
  <c r="AU73" i="7"/>
  <c r="AU62" i="7"/>
  <c r="AU108" i="7"/>
  <c r="AU64" i="7"/>
  <c r="AU96" i="7"/>
  <c r="AU25" i="7"/>
  <c r="AU44" i="7"/>
  <c r="AU68" i="7"/>
  <c r="AU56" i="7"/>
  <c r="AU115" i="7"/>
  <c r="AU33" i="7"/>
  <c r="AU28" i="7"/>
  <c r="AU52" i="7"/>
  <c r="AU27" i="7"/>
  <c r="AU83" i="7"/>
  <c r="AU43" i="7"/>
  <c r="AU102" i="7"/>
  <c r="AU65" i="7"/>
  <c r="AU107" i="7"/>
  <c r="AU97" i="7"/>
  <c r="AU36" i="7"/>
  <c r="AU100" i="7"/>
  <c r="AU38" i="7"/>
  <c r="AU67" i="7"/>
  <c r="AU91" i="7"/>
  <c r="AU89" i="7"/>
  <c r="AU84" i="7"/>
  <c r="AU113" i="7"/>
  <c r="AU86" i="7"/>
  <c r="AU57" i="7"/>
  <c r="AU81" i="7"/>
  <c r="AU60" i="7"/>
  <c r="AU49" i="7"/>
  <c r="AU71" i="7"/>
  <c r="AU87" i="7"/>
  <c r="AU46" i="7"/>
  <c r="AU41" i="7"/>
  <c r="AU111" i="7"/>
  <c r="AU31" i="7"/>
  <c r="AU54" i="7"/>
  <c r="AU76" i="7"/>
  <c r="AU105" i="7"/>
  <c r="AU116" i="7"/>
  <c r="AU48" i="7"/>
  <c r="AU92" i="7"/>
  <c r="AU63" i="7"/>
  <c r="AU103" i="7"/>
  <c r="AU39" i="7"/>
  <c r="AU47" i="7"/>
  <c r="AU55" i="7"/>
  <c r="AU79" i="7"/>
  <c r="AU95" i="7"/>
  <c r="CR12" i="7"/>
  <c r="CR16" i="7"/>
  <c r="CR14" i="7"/>
  <c r="CR8" i="7"/>
  <c r="CR24" i="7"/>
  <c r="CR20" i="7"/>
  <c r="CR4" i="7"/>
  <c r="CR6" i="7"/>
  <c r="CR7" i="7"/>
  <c r="CR45" i="7"/>
  <c r="CR101" i="7"/>
  <c r="CR117" i="7"/>
  <c r="CR9" i="7"/>
  <c r="CR15" i="7"/>
  <c r="CR61" i="7"/>
  <c r="CR109" i="7"/>
  <c r="CR13" i="7"/>
  <c r="CR69" i="7"/>
  <c r="CR5" i="7"/>
  <c r="CR29" i="7"/>
  <c r="CR85" i="7"/>
  <c r="CR17" i="7"/>
  <c r="CR93" i="7"/>
  <c r="CR98" i="7"/>
  <c r="CR58" i="7"/>
  <c r="CR18" i="7"/>
  <c r="CR42" i="7"/>
  <c r="CR77" i="7"/>
  <c r="CR106" i="7"/>
  <c r="CR50" i="7"/>
  <c r="CR10" i="7"/>
  <c r="CR22" i="7"/>
  <c r="CR26" i="7"/>
  <c r="CR114" i="7"/>
  <c r="CR74" i="7"/>
  <c r="CR82" i="7"/>
  <c r="CR37" i="7"/>
  <c r="CR53" i="7"/>
  <c r="CR34" i="7"/>
  <c r="CR66" i="7"/>
  <c r="CR11" i="7"/>
  <c r="CR30" i="7"/>
  <c r="CR90" i="7"/>
  <c r="CR19" i="7"/>
  <c r="CR21" i="7"/>
  <c r="CR72" i="7"/>
  <c r="CR40" i="7"/>
  <c r="CR70" i="7"/>
  <c r="CR32" i="7"/>
  <c r="CR75" i="7"/>
  <c r="CR96" i="7"/>
  <c r="CR59" i="7"/>
  <c r="CR62" i="7"/>
  <c r="CR56" i="7"/>
  <c r="CR80" i="7"/>
  <c r="CR51" i="7"/>
  <c r="CR54" i="7"/>
  <c r="CR94" i="7"/>
  <c r="CR64" i="7"/>
  <c r="CR27" i="7"/>
  <c r="CR115" i="7"/>
  <c r="CR102" i="7"/>
  <c r="CR84" i="7"/>
  <c r="CR23" i="7"/>
  <c r="CR47" i="7"/>
  <c r="CR88" i="7"/>
  <c r="CR65" i="7"/>
  <c r="CR35" i="7"/>
  <c r="CR83" i="7"/>
  <c r="CR107" i="7"/>
  <c r="CR92" i="7"/>
  <c r="CR105" i="7"/>
  <c r="CR39" i="7"/>
  <c r="CR43" i="7"/>
  <c r="CR99" i="7"/>
  <c r="CR76" i="7"/>
  <c r="CR78" i="7"/>
  <c r="CR67" i="7"/>
  <c r="CR91" i="7"/>
  <c r="CR86" i="7"/>
  <c r="CR89" i="7"/>
  <c r="CR118" i="7"/>
  <c r="CR97" i="7"/>
  <c r="CR108" i="7"/>
  <c r="CR116" i="7"/>
  <c r="CR25" i="7"/>
  <c r="CR33" i="7"/>
  <c r="CR81" i="7"/>
  <c r="CR28" i="7"/>
  <c r="CR48" i="7"/>
  <c r="CR112" i="7"/>
  <c r="CR46" i="7"/>
  <c r="CR63" i="7"/>
  <c r="CR87" i="7"/>
  <c r="CR104" i="7"/>
  <c r="CR110" i="7"/>
  <c r="CR41" i="7"/>
  <c r="CR49" i="7"/>
  <c r="CR44" i="7"/>
  <c r="CR68" i="7"/>
  <c r="CR31" i="7"/>
  <c r="CR52" i="7"/>
  <c r="CR55" i="7"/>
  <c r="CR79" i="7"/>
  <c r="CR38" i="7"/>
  <c r="CR103" i="7"/>
  <c r="CR100" i="7"/>
  <c r="CR73" i="7"/>
  <c r="CR60" i="7"/>
  <c r="CR111" i="7"/>
  <c r="CR71" i="7"/>
  <c r="CR57" i="7"/>
  <c r="CR113" i="7"/>
  <c r="CR36" i="7"/>
  <c r="CR95" i="7"/>
  <c r="E24" i="7"/>
  <c r="E16" i="7"/>
  <c r="E8" i="7"/>
  <c r="E20" i="7"/>
  <c r="E12" i="7"/>
  <c r="E4" i="7"/>
  <c r="E29" i="7"/>
  <c r="E53" i="7"/>
  <c r="E17" i="7"/>
  <c r="E85" i="7"/>
  <c r="E9" i="7"/>
  <c r="E37" i="7"/>
  <c r="E61" i="7"/>
  <c r="E5" i="7"/>
  <c r="E13" i="7"/>
  <c r="E69" i="7"/>
  <c r="E93" i="7"/>
  <c r="E45" i="7"/>
  <c r="E101" i="7"/>
  <c r="E117" i="7"/>
  <c r="E21" i="7"/>
  <c r="E42" i="7"/>
  <c r="E90" i="7"/>
  <c r="E77" i="7"/>
  <c r="E22" i="7"/>
  <c r="E18" i="7"/>
  <c r="E26" i="7"/>
  <c r="E106" i="7"/>
  <c r="E66" i="7"/>
  <c r="E82" i="7"/>
  <c r="E109" i="7"/>
  <c r="E14" i="7"/>
  <c r="E10" i="7"/>
  <c r="E34" i="7"/>
  <c r="E50" i="7"/>
  <c r="E58" i="7"/>
  <c r="E74" i="7"/>
  <c r="E98" i="7"/>
  <c r="E19" i="7"/>
  <c r="E15" i="7"/>
  <c r="E6" i="7"/>
  <c r="E114" i="7"/>
  <c r="E80" i="7"/>
  <c r="E96" i="7"/>
  <c r="E99" i="7"/>
  <c r="E43" i="7"/>
  <c r="E83" i="7"/>
  <c r="E88" i="7"/>
  <c r="E91" i="7"/>
  <c r="E40" i="7"/>
  <c r="E112" i="7"/>
  <c r="E115" i="7"/>
  <c r="E11" i="7"/>
  <c r="E7" i="7"/>
  <c r="E86" i="7"/>
  <c r="E48" i="7"/>
  <c r="E64" i="7"/>
  <c r="E67" i="7"/>
  <c r="E27" i="7"/>
  <c r="E118" i="7"/>
  <c r="E104" i="7"/>
  <c r="E107" i="7"/>
  <c r="E46" i="7"/>
  <c r="E35" i="7"/>
  <c r="E54" i="7"/>
  <c r="E32" i="7"/>
  <c r="E113" i="7"/>
  <c r="E59" i="7"/>
  <c r="E62" i="7"/>
  <c r="E65" i="7"/>
  <c r="E28" i="7"/>
  <c r="E25" i="7"/>
  <c r="E92" i="7"/>
  <c r="E105" i="7"/>
  <c r="E39" i="7"/>
  <c r="E51" i="7"/>
  <c r="E36" i="7"/>
  <c r="E76" i="7"/>
  <c r="E38" i="7"/>
  <c r="E56" i="7"/>
  <c r="E33" i="7"/>
  <c r="E94" i="7"/>
  <c r="E110" i="7"/>
  <c r="E57" i="7"/>
  <c r="E97" i="7"/>
  <c r="E108" i="7"/>
  <c r="E44" i="7"/>
  <c r="E68" i="7"/>
  <c r="E78" i="7"/>
  <c r="E73" i="7"/>
  <c r="E111" i="7"/>
  <c r="E55" i="7"/>
  <c r="E49" i="7"/>
  <c r="E71" i="7"/>
  <c r="E103" i="7"/>
  <c r="E95" i="7"/>
  <c r="E31" i="7"/>
  <c r="E47" i="7"/>
  <c r="E79" i="7"/>
  <c r="E87" i="7"/>
  <c r="E75" i="7"/>
  <c r="E23" i="7"/>
  <c r="E72" i="7"/>
  <c r="E41" i="7"/>
  <c r="E116" i="7"/>
  <c r="E63" i="7"/>
  <c r="E89" i="7"/>
  <c r="E52" i="7"/>
  <c r="E100" i="7"/>
  <c r="E70" i="7"/>
  <c r="E60" i="7"/>
  <c r="E84" i="7"/>
  <c r="E102" i="7"/>
  <c r="E30" i="7"/>
  <c r="E81" i="7"/>
  <c r="V22" i="7"/>
  <c r="V13" i="7"/>
  <c r="V4" i="7"/>
  <c r="V24" i="7"/>
  <c r="V16" i="7"/>
  <c r="V5" i="7"/>
  <c r="V93" i="7"/>
  <c r="V109" i="7"/>
  <c r="V20" i="7"/>
  <c r="V69" i="7"/>
  <c r="V8" i="7"/>
  <c r="V117" i="7"/>
  <c r="V77" i="7"/>
  <c r="V19" i="7"/>
  <c r="V21" i="7"/>
  <c r="V29" i="7"/>
  <c r="V53" i="7"/>
  <c r="V17" i="7"/>
  <c r="V101" i="7"/>
  <c r="V9" i="7"/>
  <c r="V85" i="7"/>
  <c r="V42" i="7"/>
  <c r="V66" i="7"/>
  <c r="V14" i="7"/>
  <c r="V58" i="7"/>
  <c r="V82" i="7"/>
  <c r="V45" i="7"/>
  <c r="V10" i="7"/>
  <c r="V61" i="7"/>
  <c r="V11" i="7"/>
  <c r="V50" i="7"/>
  <c r="V114" i="7"/>
  <c r="V6" i="7"/>
  <c r="V37" i="7"/>
  <c r="V90" i="7"/>
  <c r="V12" i="7"/>
  <c r="V98" i="7"/>
  <c r="V26" i="7"/>
  <c r="V106" i="7"/>
  <c r="V74" i="7"/>
  <c r="V7" i="7"/>
  <c r="V34" i="7"/>
  <c r="V18" i="7"/>
  <c r="V15" i="7"/>
  <c r="V64" i="7"/>
  <c r="V67" i="7"/>
  <c r="V30" i="7"/>
  <c r="V104" i="7"/>
  <c r="V107" i="7"/>
  <c r="V46" i="7"/>
  <c r="V54" i="7"/>
  <c r="V56" i="7"/>
  <c r="V59" i="7"/>
  <c r="V62" i="7"/>
  <c r="V80" i="7"/>
  <c r="V43" i="7"/>
  <c r="V86" i="7"/>
  <c r="V48" i="7"/>
  <c r="V32" i="7"/>
  <c r="V72" i="7"/>
  <c r="V75" i="7"/>
  <c r="V88" i="7"/>
  <c r="V91" i="7"/>
  <c r="V102" i="7"/>
  <c r="V81" i="7"/>
  <c r="V84" i="7"/>
  <c r="V35" i="7"/>
  <c r="V99" i="7"/>
  <c r="V97" i="7"/>
  <c r="V68" i="7"/>
  <c r="V83" i="7"/>
  <c r="V100" i="7"/>
  <c r="V38" i="7"/>
  <c r="V49" i="7"/>
  <c r="V73" i="7"/>
  <c r="V116" i="7"/>
  <c r="V41" i="7"/>
  <c r="V89" i="7"/>
  <c r="V113" i="7"/>
  <c r="V57" i="7"/>
  <c r="V60" i="7"/>
  <c r="V31" i="7"/>
  <c r="V112" i="7"/>
  <c r="V65" i="7"/>
  <c r="V28" i="7"/>
  <c r="V115" i="7"/>
  <c r="V25" i="7"/>
  <c r="V70" i="7"/>
  <c r="V110" i="7"/>
  <c r="V118" i="7"/>
  <c r="V105" i="7"/>
  <c r="V40" i="7"/>
  <c r="V27" i="7"/>
  <c r="V23" i="7"/>
  <c r="V87" i="7"/>
  <c r="V44" i="7"/>
  <c r="V63" i="7"/>
  <c r="V78" i="7"/>
  <c r="V36" i="7"/>
  <c r="V96" i="7"/>
  <c r="V76" i="7"/>
  <c r="V39" i="7"/>
  <c r="V51" i="7"/>
  <c r="V94" i="7"/>
  <c r="V111" i="7"/>
  <c r="V52" i="7"/>
  <c r="V79" i="7"/>
  <c r="V92" i="7"/>
  <c r="V108" i="7"/>
  <c r="V55" i="7"/>
  <c r="V95" i="7"/>
  <c r="V103" i="7"/>
  <c r="V33" i="7"/>
  <c r="V71" i="7"/>
  <c r="V47" i="7"/>
  <c r="X13" i="7"/>
  <c r="X10" i="7"/>
  <c r="X20" i="7"/>
  <c r="X18" i="7"/>
  <c r="X16" i="7"/>
  <c r="X12" i="7"/>
  <c r="X8" i="7"/>
  <c r="X5" i="7"/>
  <c r="X109" i="7"/>
  <c r="X53" i="7"/>
  <c r="X93" i="7"/>
  <c r="X24" i="7"/>
  <c r="X117" i="7"/>
  <c r="X11" i="7"/>
  <c r="X77" i="7"/>
  <c r="X19" i="7"/>
  <c r="X85" i="7"/>
  <c r="X29" i="7"/>
  <c r="X45" i="7"/>
  <c r="X9" i="7"/>
  <c r="X66" i="7"/>
  <c r="X14" i="7"/>
  <c r="X34" i="7"/>
  <c r="X17" i="7"/>
  <c r="X21" i="7"/>
  <c r="X101" i="7"/>
  <c r="X82" i="7"/>
  <c r="X114" i="7"/>
  <c r="X37" i="7"/>
  <c r="X6" i="7"/>
  <c r="X61" i="7"/>
  <c r="X90" i="7"/>
  <c r="X22" i="7"/>
  <c r="X98" i="7"/>
  <c r="X69" i="7"/>
  <c r="X50" i="7"/>
  <c r="X106" i="7"/>
  <c r="X58" i="7"/>
  <c r="X4" i="7"/>
  <c r="X7" i="7"/>
  <c r="X26" i="7"/>
  <c r="X42" i="7"/>
  <c r="X74" i="7"/>
  <c r="X64" i="7"/>
  <c r="X67" i="7"/>
  <c r="X107" i="7"/>
  <c r="X30" i="7"/>
  <c r="X94" i="7"/>
  <c r="X104" i="7"/>
  <c r="X59" i="7"/>
  <c r="X99" i="7"/>
  <c r="X86" i="7"/>
  <c r="X80" i="7"/>
  <c r="X118" i="7"/>
  <c r="X15" i="7"/>
  <c r="X48" i="7"/>
  <c r="X51" i="7"/>
  <c r="X27" i="7"/>
  <c r="X72" i="7"/>
  <c r="X35" i="7"/>
  <c r="X75" i="7"/>
  <c r="X115" i="7"/>
  <c r="X88" i="7"/>
  <c r="X81" i="7"/>
  <c r="X97" i="7"/>
  <c r="X83" i="7"/>
  <c r="X110" i="7"/>
  <c r="X68" i="7"/>
  <c r="X46" i="7"/>
  <c r="X54" i="7"/>
  <c r="X56" i="7"/>
  <c r="X112" i="7"/>
  <c r="X49" i="7"/>
  <c r="X43" i="7"/>
  <c r="X73" i="7"/>
  <c r="X84" i="7"/>
  <c r="X91" i="7"/>
  <c r="X102" i="7"/>
  <c r="X89" i="7"/>
  <c r="X78" i="7"/>
  <c r="X113" i="7"/>
  <c r="X96" i="7"/>
  <c r="X60" i="7"/>
  <c r="X31" i="7"/>
  <c r="X65" i="7"/>
  <c r="X28" i="7"/>
  <c r="X40" i="7"/>
  <c r="X62" i="7"/>
  <c r="X25" i="7"/>
  <c r="X44" i="7"/>
  <c r="X38" i="7"/>
  <c r="X41" i="7"/>
  <c r="X57" i="7"/>
  <c r="X105" i="7"/>
  <c r="X100" i="7"/>
  <c r="X47" i="7"/>
  <c r="X79" i="7"/>
  <c r="X95" i="7"/>
  <c r="X52" i="7"/>
  <c r="X71" i="7"/>
  <c r="X87" i="7"/>
  <c r="X55" i="7"/>
  <c r="X111" i="7"/>
  <c r="X23" i="7"/>
  <c r="X33" i="7"/>
  <c r="X92" i="7"/>
  <c r="X116" i="7"/>
  <c r="X63" i="7"/>
  <c r="X103" i="7"/>
  <c r="X32" i="7"/>
  <c r="X108" i="7"/>
  <c r="X70" i="7"/>
  <c r="X36" i="7"/>
  <c r="X39" i="7"/>
  <c r="X76" i="7"/>
  <c r="BF13" i="7"/>
  <c r="BF24" i="7"/>
  <c r="BF9" i="7"/>
  <c r="BF20" i="7"/>
  <c r="BF10" i="7"/>
  <c r="BF16" i="7"/>
  <c r="BF12" i="7"/>
  <c r="BF4" i="7"/>
  <c r="BF8" i="7"/>
  <c r="BF109" i="7"/>
  <c r="BF5" i="7"/>
  <c r="BF117" i="7"/>
  <c r="BF17" i="7"/>
  <c r="BF61" i="7"/>
  <c r="BF85" i="7"/>
  <c r="BF69" i="7"/>
  <c r="BF21" i="7"/>
  <c r="BF29" i="7"/>
  <c r="BF53" i="7"/>
  <c r="BF93" i="7"/>
  <c r="BF45" i="7"/>
  <c r="BF66" i="7"/>
  <c r="BF37" i="7"/>
  <c r="BF77" i="7"/>
  <c r="BF14" i="7"/>
  <c r="BF22" i="7"/>
  <c r="BF114" i="7"/>
  <c r="BF82" i="7"/>
  <c r="BF6" i="7"/>
  <c r="BF26" i="7"/>
  <c r="BF18" i="7"/>
  <c r="BF50" i="7"/>
  <c r="BF98" i="7"/>
  <c r="BF34" i="7"/>
  <c r="BF106" i="7"/>
  <c r="BF101" i="7"/>
  <c r="BF42" i="7"/>
  <c r="BF7" i="7"/>
  <c r="BF90" i="7"/>
  <c r="BF74" i="7"/>
  <c r="BF58" i="7"/>
  <c r="BF11" i="7"/>
  <c r="BF40" i="7"/>
  <c r="BF15" i="7"/>
  <c r="BF56" i="7"/>
  <c r="BF64" i="7"/>
  <c r="BF67" i="7"/>
  <c r="BF30" i="7"/>
  <c r="BF104" i="7"/>
  <c r="BF107" i="7"/>
  <c r="BF19" i="7"/>
  <c r="BF59" i="7"/>
  <c r="BF80" i="7"/>
  <c r="BF23" i="7"/>
  <c r="BF43" i="7"/>
  <c r="BF48" i="7"/>
  <c r="BF94" i="7"/>
  <c r="BF27" i="7"/>
  <c r="BF51" i="7"/>
  <c r="BF72" i="7"/>
  <c r="BF35" i="7"/>
  <c r="BF75" i="7"/>
  <c r="BF46" i="7"/>
  <c r="BF88" i="7"/>
  <c r="BF115" i="7"/>
  <c r="BF70" i="7"/>
  <c r="BF81" i="7"/>
  <c r="BF78" i="7"/>
  <c r="BF86" i="7"/>
  <c r="BF97" i="7"/>
  <c r="BF96" i="7"/>
  <c r="BF99" i="7"/>
  <c r="BF91" i="7"/>
  <c r="BF38" i="7"/>
  <c r="BF52" i="7"/>
  <c r="BF108" i="7"/>
  <c r="BF31" i="7"/>
  <c r="BF73" i="7"/>
  <c r="BF89" i="7"/>
  <c r="BF62" i="7"/>
  <c r="BF113" i="7"/>
  <c r="BF76" i="7"/>
  <c r="BF92" i="7"/>
  <c r="BF110" i="7"/>
  <c r="BF32" i="7"/>
  <c r="BF65" i="7"/>
  <c r="BF28" i="7"/>
  <c r="BF60" i="7"/>
  <c r="BF83" i="7"/>
  <c r="BF41" i="7"/>
  <c r="BF49" i="7"/>
  <c r="BF33" i="7"/>
  <c r="BF68" i="7"/>
  <c r="BF116" i="7"/>
  <c r="BF102" i="7"/>
  <c r="BF105" i="7"/>
  <c r="BF47" i="7"/>
  <c r="BF54" i="7"/>
  <c r="BF79" i="7"/>
  <c r="BF95" i="7"/>
  <c r="BF118" i="7"/>
  <c r="BF84" i="7"/>
  <c r="BF25" i="7"/>
  <c r="BF112" i="7"/>
  <c r="BF100" i="7"/>
  <c r="BF55" i="7"/>
  <c r="BF71" i="7"/>
  <c r="BF87" i="7"/>
  <c r="BF57" i="7"/>
  <c r="BF44" i="7"/>
  <c r="BF39" i="7"/>
  <c r="BF111" i="7"/>
  <c r="BF36" i="7"/>
  <c r="BF63" i="7"/>
  <c r="BF103" i="7"/>
  <c r="CN32" i="7"/>
  <c r="CN13" i="7"/>
  <c r="CN21" i="7"/>
  <c r="CN20" i="7"/>
  <c r="CN24" i="7"/>
  <c r="CN4" i="7"/>
  <c r="CN12" i="7"/>
  <c r="CN61" i="7"/>
  <c r="CN109" i="7"/>
  <c r="CN8" i="7"/>
  <c r="CN5" i="7"/>
  <c r="CN69" i="7"/>
  <c r="CN85" i="7"/>
  <c r="CN117" i="7"/>
  <c r="CN53" i="7"/>
  <c r="CN77" i="7"/>
  <c r="CN93" i="7"/>
  <c r="CN45" i="7"/>
  <c r="CN66" i="7"/>
  <c r="CN90" i="7"/>
  <c r="CN14" i="7"/>
  <c r="CN18" i="7"/>
  <c r="CN16" i="7"/>
  <c r="CN6" i="7"/>
  <c r="CN10" i="7"/>
  <c r="CN26" i="7"/>
  <c r="CN82" i="7"/>
  <c r="CN114" i="7"/>
  <c r="CN17" i="7"/>
  <c r="CN29" i="7"/>
  <c r="CN50" i="7"/>
  <c r="CN42" i="7"/>
  <c r="CN34" i="7"/>
  <c r="CN98" i="7"/>
  <c r="CN37" i="7"/>
  <c r="CN22" i="7"/>
  <c r="CN7" i="7"/>
  <c r="CN9" i="7"/>
  <c r="CN106" i="7"/>
  <c r="CN74" i="7"/>
  <c r="CN101" i="7"/>
  <c r="CN58" i="7"/>
  <c r="CN11" i="7"/>
  <c r="CN19" i="7"/>
  <c r="CN48" i="7"/>
  <c r="CN64" i="7"/>
  <c r="CN115" i="7"/>
  <c r="CN38" i="7"/>
  <c r="CN104" i="7"/>
  <c r="CN56" i="7"/>
  <c r="CN83" i="7"/>
  <c r="CN107" i="7"/>
  <c r="CN80" i="7"/>
  <c r="CN40" i="7"/>
  <c r="CN43" i="7"/>
  <c r="CN59" i="7"/>
  <c r="CN75" i="7"/>
  <c r="CN91" i="7"/>
  <c r="CN94" i="7"/>
  <c r="CN15" i="7"/>
  <c r="CN27" i="7"/>
  <c r="CN99" i="7"/>
  <c r="CN72" i="7"/>
  <c r="CN35" i="7"/>
  <c r="CN67" i="7"/>
  <c r="CN46" i="7"/>
  <c r="CN88" i="7"/>
  <c r="CN30" i="7"/>
  <c r="CN70" i="7"/>
  <c r="CN81" i="7"/>
  <c r="CN102" i="7"/>
  <c r="CN41" i="7"/>
  <c r="CN52" i="7"/>
  <c r="CN68" i="7"/>
  <c r="CN25" i="7"/>
  <c r="CN44" i="7"/>
  <c r="CN84" i="7"/>
  <c r="CN108" i="7"/>
  <c r="CN31" i="7"/>
  <c r="CN51" i="7"/>
  <c r="CN73" i="7"/>
  <c r="CN113" i="7"/>
  <c r="CN60" i="7"/>
  <c r="CN33" i="7"/>
  <c r="CN116" i="7"/>
  <c r="CN78" i="7"/>
  <c r="CN86" i="7"/>
  <c r="CN92" i="7"/>
  <c r="CN112" i="7"/>
  <c r="CN23" i="7"/>
  <c r="CN54" i="7"/>
  <c r="CN118" i="7"/>
  <c r="CN39" i="7"/>
  <c r="CN65" i="7"/>
  <c r="CN105" i="7"/>
  <c r="CN28" i="7"/>
  <c r="CN49" i="7"/>
  <c r="CN96" i="7"/>
  <c r="CN100" i="7"/>
  <c r="CN47" i="7"/>
  <c r="CN89" i="7"/>
  <c r="CN79" i="7"/>
  <c r="CN95" i="7"/>
  <c r="CN62" i="7"/>
  <c r="CN57" i="7"/>
  <c r="CN97" i="7"/>
  <c r="CN36" i="7"/>
  <c r="CN76" i="7"/>
  <c r="CN71" i="7"/>
  <c r="CN87" i="7"/>
  <c r="CN111" i="7"/>
  <c r="CN110" i="7"/>
  <c r="CN55" i="7"/>
  <c r="CN63" i="7"/>
  <c r="CN103" i="7"/>
  <c r="L107" i="4"/>
  <c r="F110" i="11" s="1"/>
  <c r="L34" i="4"/>
  <c r="F37" i="11" s="1"/>
  <c r="AW23" i="7"/>
  <c r="AW8" i="7"/>
  <c r="AW24" i="7"/>
  <c r="AW20" i="7"/>
  <c r="AW4" i="7"/>
  <c r="AW12" i="7"/>
  <c r="AW16" i="7"/>
  <c r="AW61" i="7"/>
  <c r="AW109" i="7"/>
  <c r="AW13" i="7"/>
  <c r="AW5" i="7"/>
  <c r="AW69" i="7"/>
  <c r="AW29" i="7"/>
  <c r="AW85" i="7"/>
  <c r="AW21" i="7"/>
  <c r="AW53" i="7"/>
  <c r="AW37" i="7"/>
  <c r="AW77" i="7"/>
  <c r="AW93" i="7"/>
  <c r="AW17" i="7"/>
  <c r="AW45" i="7"/>
  <c r="AW9" i="7"/>
  <c r="AW58" i="7"/>
  <c r="AW6" i="7"/>
  <c r="AW18" i="7"/>
  <c r="AW106" i="7"/>
  <c r="AW66" i="7"/>
  <c r="AW117" i="7"/>
  <c r="AW10" i="7"/>
  <c r="AW42" i="7"/>
  <c r="AW101" i="7"/>
  <c r="AW26" i="7"/>
  <c r="AW114" i="7"/>
  <c r="AW74" i="7"/>
  <c r="AW22" i="7"/>
  <c r="AW90" i="7"/>
  <c r="AW34" i="7"/>
  <c r="AW14" i="7"/>
  <c r="AW82" i="7"/>
  <c r="AW7" i="7"/>
  <c r="AW98" i="7"/>
  <c r="AW50" i="7"/>
  <c r="AW11" i="7"/>
  <c r="AW15" i="7"/>
  <c r="AW96" i="7"/>
  <c r="AW19" i="7"/>
  <c r="AW48" i="7"/>
  <c r="AW112" i="7"/>
  <c r="AW43" i="7"/>
  <c r="AW51" i="7"/>
  <c r="AW115" i="7"/>
  <c r="AW107" i="7"/>
  <c r="AW35" i="7"/>
  <c r="AW54" i="7"/>
  <c r="AW83" i="7"/>
  <c r="AW94" i="7"/>
  <c r="AW72" i="7"/>
  <c r="AW99" i="7"/>
  <c r="AW40" i="7"/>
  <c r="AW56" i="7"/>
  <c r="AW70" i="7"/>
  <c r="AW57" i="7"/>
  <c r="AW76" i="7"/>
  <c r="AW116" i="7"/>
  <c r="AW64" i="7"/>
  <c r="AW104" i="7"/>
  <c r="AW81" i="7"/>
  <c r="AW89" i="7"/>
  <c r="AW44" i="7"/>
  <c r="AW52" i="7"/>
  <c r="AW78" i="7"/>
  <c r="AW86" i="7"/>
  <c r="AW67" i="7"/>
  <c r="AW91" i="7"/>
  <c r="AW118" i="7"/>
  <c r="AW97" i="7"/>
  <c r="AW108" i="7"/>
  <c r="AW59" i="7"/>
  <c r="AW38" i="7"/>
  <c r="AW41" i="7"/>
  <c r="AW73" i="7"/>
  <c r="AW68" i="7"/>
  <c r="AW33" i="7"/>
  <c r="AW28" i="7"/>
  <c r="AW25" i="7"/>
  <c r="AW65" i="7"/>
  <c r="AW32" i="7"/>
  <c r="AW30" i="7"/>
  <c r="AW110" i="7"/>
  <c r="AW113" i="7"/>
  <c r="AW49" i="7"/>
  <c r="AW60" i="7"/>
  <c r="AW31" i="7"/>
  <c r="AW55" i="7"/>
  <c r="AW79" i="7"/>
  <c r="AW95" i="7"/>
  <c r="AW47" i="7"/>
  <c r="AW105" i="7"/>
  <c r="AW84" i="7"/>
  <c r="AW100" i="7"/>
  <c r="AW80" i="7"/>
  <c r="AW111" i="7"/>
  <c r="AW92" i="7"/>
  <c r="AW39" i="7"/>
  <c r="AW71" i="7"/>
  <c r="AW87" i="7"/>
  <c r="AW27" i="7"/>
  <c r="AW75" i="7"/>
  <c r="AW103" i="7"/>
  <c r="AW36" i="7"/>
  <c r="AW63" i="7"/>
  <c r="AW62" i="7"/>
  <c r="AW88" i="7"/>
  <c r="AW46" i="7"/>
  <c r="AW102" i="7"/>
  <c r="DH30" i="7"/>
  <c r="DH8" i="7"/>
  <c r="DH24" i="7"/>
  <c r="DH20" i="7"/>
  <c r="DH4" i="7"/>
  <c r="DH12" i="7"/>
  <c r="DH16" i="7"/>
  <c r="DH101" i="7"/>
  <c r="DH45" i="7"/>
  <c r="DH117" i="7"/>
  <c r="DH9" i="7"/>
  <c r="DH14" i="7"/>
  <c r="DH61" i="7"/>
  <c r="DH109" i="7"/>
  <c r="DH53" i="7"/>
  <c r="DH13" i="7"/>
  <c r="DH69" i="7"/>
  <c r="DH5" i="7"/>
  <c r="DH21" i="7"/>
  <c r="DH29" i="7"/>
  <c r="DH85" i="7"/>
  <c r="DH37" i="7"/>
  <c r="DH77" i="7"/>
  <c r="DH7" i="7"/>
  <c r="DH98" i="7"/>
  <c r="DH6" i="7"/>
  <c r="DH38" i="7"/>
  <c r="DH66" i="7"/>
  <c r="DH15" i="7"/>
  <c r="DH106" i="7"/>
  <c r="DH74" i="7"/>
  <c r="DH10" i="7"/>
  <c r="DH50" i="7"/>
  <c r="DH26" i="7"/>
  <c r="DH114" i="7"/>
  <c r="DH58" i="7"/>
  <c r="DH22" i="7"/>
  <c r="DH17" i="7"/>
  <c r="DH42" i="7"/>
  <c r="DH93" i="7"/>
  <c r="DH11" i="7"/>
  <c r="DH90" i="7"/>
  <c r="DH82" i="7"/>
  <c r="DH34" i="7"/>
  <c r="DH19" i="7"/>
  <c r="DH18" i="7"/>
  <c r="DH96" i="7"/>
  <c r="DH83" i="7"/>
  <c r="DH86" i="7"/>
  <c r="DH112" i="7"/>
  <c r="DH91" i="7"/>
  <c r="DH88" i="7"/>
  <c r="DH51" i="7"/>
  <c r="DH67" i="7"/>
  <c r="DH102" i="7"/>
  <c r="DH56" i="7"/>
  <c r="DH104" i="7"/>
  <c r="DH107" i="7"/>
  <c r="DH80" i="7"/>
  <c r="DH78" i="7"/>
  <c r="DH27" i="7"/>
  <c r="DH35" i="7"/>
  <c r="DH94" i="7"/>
  <c r="DH105" i="7"/>
  <c r="DH44" i="7"/>
  <c r="DH40" i="7"/>
  <c r="DH43" i="7"/>
  <c r="DH99" i="7"/>
  <c r="DH76" i="7"/>
  <c r="DH46" i="7"/>
  <c r="DH81" i="7"/>
  <c r="DH89" i="7"/>
  <c r="DH118" i="7"/>
  <c r="DH54" i="7"/>
  <c r="DH97" i="7"/>
  <c r="DH108" i="7"/>
  <c r="DH116" i="7"/>
  <c r="DH70" i="7"/>
  <c r="DH41" i="7"/>
  <c r="DH57" i="7"/>
  <c r="DH73" i="7"/>
  <c r="DH68" i="7"/>
  <c r="DH32" i="7"/>
  <c r="DH48" i="7"/>
  <c r="DH75" i="7"/>
  <c r="DH65" i="7"/>
  <c r="DH59" i="7"/>
  <c r="DH62" i="7"/>
  <c r="DH110" i="7"/>
  <c r="DH36" i="7"/>
  <c r="DH49" i="7"/>
  <c r="DH72" i="7"/>
  <c r="DH31" i="7"/>
  <c r="DH55" i="7"/>
  <c r="DH79" i="7"/>
  <c r="DH100" i="7"/>
  <c r="DH47" i="7"/>
  <c r="DH60" i="7"/>
  <c r="DH84" i="7"/>
  <c r="DH92" i="7"/>
  <c r="DH39" i="7"/>
  <c r="DH111" i="7"/>
  <c r="DH115" i="7"/>
  <c r="DH28" i="7"/>
  <c r="DH71" i="7"/>
  <c r="DH33" i="7"/>
  <c r="DH113" i="7"/>
  <c r="DH23" i="7"/>
  <c r="DH64" i="7"/>
  <c r="DH52" i="7"/>
  <c r="DH25" i="7"/>
  <c r="DH103" i="7"/>
  <c r="DH95" i="7"/>
  <c r="DH63" i="7"/>
  <c r="DH87" i="7"/>
  <c r="T4" i="7"/>
  <c r="T24" i="7"/>
  <c r="T16" i="7"/>
  <c r="T45" i="7"/>
  <c r="T69" i="7"/>
  <c r="T85" i="7"/>
  <c r="T21" i="7"/>
  <c r="T53" i="7"/>
  <c r="T8" i="7"/>
  <c r="T77" i="7"/>
  <c r="T101" i="7"/>
  <c r="T117" i="7"/>
  <c r="T20" i="7"/>
  <c r="T29" i="7"/>
  <c r="T109" i="7"/>
  <c r="T17" i="7"/>
  <c r="T93" i="7"/>
  <c r="T9" i="7"/>
  <c r="T66" i="7"/>
  <c r="T14" i="7"/>
  <c r="T10" i="7"/>
  <c r="T114" i="7"/>
  <c r="T5" i="7"/>
  <c r="T12" i="7"/>
  <c r="T6" i="7"/>
  <c r="T61" i="7"/>
  <c r="T50" i="7"/>
  <c r="T90" i="7"/>
  <c r="T42" i="7"/>
  <c r="T13" i="7"/>
  <c r="T37" i="7"/>
  <c r="T22" i="7"/>
  <c r="T98" i="7"/>
  <c r="T26" i="7"/>
  <c r="T82" i="7"/>
  <c r="T106" i="7"/>
  <c r="T7" i="7"/>
  <c r="T74" i="7"/>
  <c r="T58" i="7"/>
  <c r="T34" i="7"/>
  <c r="T18" i="7"/>
  <c r="T11" i="7"/>
  <c r="T67" i="7"/>
  <c r="T30" i="7"/>
  <c r="T88" i="7"/>
  <c r="T104" i="7"/>
  <c r="T107" i="7"/>
  <c r="T15" i="7"/>
  <c r="T80" i="7"/>
  <c r="T59" i="7"/>
  <c r="T102" i="7"/>
  <c r="T19" i="7"/>
  <c r="T46" i="7"/>
  <c r="T72" i="7"/>
  <c r="T56" i="7"/>
  <c r="T43" i="7"/>
  <c r="T32" i="7"/>
  <c r="T75" i="7"/>
  <c r="T23" i="7"/>
  <c r="T40" i="7"/>
  <c r="T64" i="7"/>
  <c r="T91" i="7"/>
  <c r="T36" i="7"/>
  <c r="T112" i="7"/>
  <c r="T51" i="7"/>
  <c r="T28" i="7"/>
  <c r="T57" i="7"/>
  <c r="T81" i="7"/>
  <c r="T83" i="7"/>
  <c r="T97" i="7"/>
  <c r="T68" i="7"/>
  <c r="T115" i="7"/>
  <c r="T33" i="7"/>
  <c r="T96" i="7"/>
  <c r="T49" i="7"/>
  <c r="T27" i="7"/>
  <c r="T94" i="7"/>
  <c r="T73" i="7"/>
  <c r="T89" i="7"/>
  <c r="T52" i="7"/>
  <c r="T100" i="7"/>
  <c r="T35" i="7"/>
  <c r="T110" i="7"/>
  <c r="T113" i="7"/>
  <c r="T44" i="7"/>
  <c r="T48" i="7"/>
  <c r="T78" i="7"/>
  <c r="T118" i="7"/>
  <c r="T25" i="7"/>
  <c r="T60" i="7"/>
  <c r="T31" i="7"/>
  <c r="T70" i="7"/>
  <c r="T65" i="7"/>
  <c r="T41" i="7"/>
  <c r="T92" i="7"/>
  <c r="T38" i="7"/>
  <c r="T54" i="7"/>
  <c r="T105" i="7"/>
  <c r="T87" i="7"/>
  <c r="T71" i="7"/>
  <c r="T55" i="7"/>
  <c r="T99" i="7"/>
  <c r="T86" i="7"/>
  <c r="T84" i="7"/>
  <c r="T63" i="7"/>
  <c r="T111" i="7"/>
  <c r="T108" i="7"/>
  <c r="T47" i="7"/>
  <c r="T62" i="7"/>
  <c r="T76" i="7"/>
  <c r="T39" i="7"/>
  <c r="T103" i="7"/>
  <c r="T116" i="7"/>
  <c r="T79" i="7"/>
  <c r="T95" i="7"/>
  <c r="AL4" i="7"/>
  <c r="AL24" i="7"/>
  <c r="AL16" i="7"/>
  <c r="AL8" i="7"/>
  <c r="AL69" i="7"/>
  <c r="AL45" i="7"/>
  <c r="AL77" i="7"/>
  <c r="AL85" i="7"/>
  <c r="AL101" i="7"/>
  <c r="AL21" i="7"/>
  <c r="AL109" i="7"/>
  <c r="AL29" i="7"/>
  <c r="AL53" i="7"/>
  <c r="AL93" i="7"/>
  <c r="AL17" i="7"/>
  <c r="AL9" i="7"/>
  <c r="AL37" i="7"/>
  <c r="AL5" i="7"/>
  <c r="AL13" i="7"/>
  <c r="AL14" i="7"/>
  <c r="AL82" i="7"/>
  <c r="AL10" i="7"/>
  <c r="AL22" i="7"/>
  <c r="AL61" i="7"/>
  <c r="AL114" i="7"/>
  <c r="AL34" i="7"/>
  <c r="AL74" i="7"/>
  <c r="AL42" i="7"/>
  <c r="AL90" i="7"/>
  <c r="AL19" i="7"/>
  <c r="AL11" i="7"/>
  <c r="AL58" i="7"/>
  <c r="AL50" i="7"/>
  <c r="AL98" i="7"/>
  <c r="AL18" i="7"/>
  <c r="AL117" i="7"/>
  <c r="AL20" i="7"/>
  <c r="AL66" i="7"/>
  <c r="AL6" i="7"/>
  <c r="AL106" i="7"/>
  <c r="AL12" i="7"/>
  <c r="AL15" i="7"/>
  <c r="AL26" i="7"/>
  <c r="AL64" i="7"/>
  <c r="AL94" i="7"/>
  <c r="AL7" i="7"/>
  <c r="AL80" i="7"/>
  <c r="AL86" i="7"/>
  <c r="AL96" i="7"/>
  <c r="AL99" i="7"/>
  <c r="AL56" i="7"/>
  <c r="AL32" i="7"/>
  <c r="AL72" i="7"/>
  <c r="AL75" i="7"/>
  <c r="AL88" i="7"/>
  <c r="AL91" i="7"/>
  <c r="AL112" i="7"/>
  <c r="AL51" i="7"/>
  <c r="AL115" i="7"/>
  <c r="AL54" i="7"/>
  <c r="AL70" i="7"/>
  <c r="AL27" i="7"/>
  <c r="AL97" i="7"/>
  <c r="AL92" i="7"/>
  <c r="AL43" i="7"/>
  <c r="AL41" i="7"/>
  <c r="AL46" i="7"/>
  <c r="AL100" i="7"/>
  <c r="AL38" i="7"/>
  <c r="AL49" i="7"/>
  <c r="AL48" i="7"/>
  <c r="AL67" i="7"/>
  <c r="AL83" i="7"/>
  <c r="AL73" i="7"/>
  <c r="AL52" i="7"/>
  <c r="AL89" i="7"/>
  <c r="AL44" i="7"/>
  <c r="AL78" i="7"/>
  <c r="AL113" i="7"/>
  <c r="AL84" i="7"/>
  <c r="AL57" i="7"/>
  <c r="AL60" i="7"/>
  <c r="AL31" i="7"/>
  <c r="AL30" i="7"/>
  <c r="AL118" i="7"/>
  <c r="AL116" i="7"/>
  <c r="AL62" i="7"/>
  <c r="AL25" i="7"/>
  <c r="AL110" i="7"/>
  <c r="AL105" i="7"/>
  <c r="AL39" i="7"/>
  <c r="AL104" i="7"/>
  <c r="AL36" i="7"/>
  <c r="AL23" i="7"/>
  <c r="AL63" i="7"/>
  <c r="AL107" i="7"/>
  <c r="AL79" i="7"/>
  <c r="AL95" i="7"/>
  <c r="AL76" i="7"/>
  <c r="AL35" i="7"/>
  <c r="AL111" i="7"/>
  <c r="AL68" i="7"/>
  <c r="AL47" i="7"/>
  <c r="AL71" i="7"/>
  <c r="AL81" i="7"/>
  <c r="AL55" i="7"/>
  <c r="AL87" i="7"/>
  <c r="AL108" i="7"/>
  <c r="AL103" i="7"/>
  <c r="AL102" i="7"/>
  <c r="AL33" i="7"/>
  <c r="AL59" i="7"/>
  <c r="AL65" i="7"/>
  <c r="AL40" i="7"/>
  <c r="AL28" i="7"/>
  <c r="AN20" i="7"/>
  <c r="AN16" i="7"/>
  <c r="AN12" i="7"/>
  <c r="AN8" i="7"/>
  <c r="AN5" i="7"/>
  <c r="AN13" i="7"/>
  <c r="AN109" i="7"/>
  <c r="AN93" i="7"/>
  <c r="AN77" i="7"/>
  <c r="AN18" i="7"/>
  <c r="AN85" i="7"/>
  <c r="AN10" i="7"/>
  <c r="AN29" i="7"/>
  <c r="AN45" i="7"/>
  <c r="AN61" i="7"/>
  <c r="AN117" i="7"/>
  <c r="AN9" i="7"/>
  <c r="AN17" i="7"/>
  <c r="AN37" i="7"/>
  <c r="AN19" i="7"/>
  <c r="AN14" i="7"/>
  <c r="AN34" i="7"/>
  <c r="AN21" i="7"/>
  <c r="AN101" i="7"/>
  <c r="AN42" i="7"/>
  <c r="AN50" i="7"/>
  <c r="AN82" i="7"/>
  <c r="AN114" i="7"/>
  <c r="AN11" i="7"/>
  <c r="AN74" i="7"/>
  <c r="AN90" i="7"/>
  <c r="AN22" i="7"/>
  <c r="AN98" i="7"/>
  <c r="AN53" i="7"/>
  <c r="AN24" i="7"/>
  <c r="AN26" i="7"/>
  <c r="AN58" i="7"/>
  <c r="AN66" i="7"/>
  <c r="AN69" i="7"/>
  <c r="AN6" i="7"/>
  <c r="AN106" i="7"/>
  <c r="AN4" i="7"/>
  <c r="AN15" i="7"/>
  <c r="AN64" i="7"/>
  <c r="AN91" i="7"/>
  <c r="AN80" i="7"/>
  <c r="AN32" i="7"/>
  <c r="AN96" i="7"/>
  <c r="AN78" i="7"/>
  <c r="AN27" i="7"/>
  <c r="AN72" i="7"/>
  <c r="AN35" i="7"/>
  <c r="AN75" i="7"/>
  <c r="AN115" i="7"/>
  <c r="AN62" i="7"/>
  <c r="AN88" i="7"/>
  <c r="AN83" i="7"/>
  <c r="AN7" i="7"/>
  <c r="AN40" i="7"/>
  <c r="AN112" i="7"/>
  <c r="AN46" i="7"/>
  <c r="AN30" i="7"/>
  <c r="AN94" i="7"/>
  <c r="AN97" i="7"/>
  <c r="AN44" i="7"/>
  <c r="AN116" i="7"/>
  <c r="AN110" i="7"/>
  <c r="AN57" i="7"/>
  <c r="AN54" i="7"/>
  <c r="AN56" i="7"/>
  <c r="AN49" i="7"/>
  <c r="AN86" i="7"/>
  <c r="AN73" i="7"/>
  <c r="AN92" i="7"/>
  <c r="AN108" i="7"/>
  <c r="AN107" i="7"/>
  <c r="AN102" i="7"/>
  <c r="AN89" i="7"/>
  <c r="AN104" i="7"/>
  <c r="AN70" i="7"/>
  <c r="AN113" i="7"/>
  <c r="AN59" i="7"/>
  <c r="AN118" i="7"/>
  <c r="AN60" i="7"/>
  <c r="AN31" i="7"/>
  <c r="AN99" i="7"/>
  <c r="AN51" i="7"/>
  <c r="AN25" i="7"/>
  <c r="AN100" i="7"/>
  <c r="AN38" i="7"/>
  <c r="AN105" i="7"/>
  <c r="AN39" i="7"/>
  <c r="AN36" i="7"/>
  <c r="AN79" i="7"/>
  <c r="AN95" i="7"/>
  <c r="AN68" i="7"/>
  <c r="AN55" i="7"/>
  <c r="AN52" i="7"/>
  <c r="AN71" i="7"/>
  <c r="AN87" i="7"/>
  <c r="AN67" i="7"/>
  <c r="AN41" i="7"/>
  <c r="AN111" i="7"/>
  <c r="AN33" i="7"/>
  <c r="AN65" i="7"/>
  <c r="AN84" i="7"/>
  <c r="AN81" i="7"/>
  <c r="AN28" i="7"/>
  <c r="AN63" i="7"/>
  <c r="AN103" i="7"/>
  <c r="AN48" i="7"/>
  <c r="AN23" i="7"/>
  <c r="AN43" i="7"/>
  <c r="AN76" i="7"/>
  <c r="AN47" i="7"/>
  <c r="BV24" i="7"/>
  <c r="BV20" i="7"/>
  <c r="BV16" i="7"/>
  <c r="BV4" i="7"/>
  <c r="BV18" i="7"/>
  <c r="BV12" i="7"/>
  <c r="BV8" i="7"/>
  <c r="BV109" i="7"/>
  <c r="BV5" i="7"/>
  <c r="BV13" i="7"/>
  <c r="BV53" i="7"/>
  <c r="BV93" i="7"/>
  <c r="BV61" i="7"/>
  <c r="BV69" i="7"/>
  <c r="BV29" i="7"/>
  <c r="BV37" i="7"/>
  <c r="BV117" i="7"/>
  <c r="BV14" i="7"/>
  <c r="BV22" i="7"/>
  <c r="BV114" i="7"/>
  <c r="BV74" i="7"/>
  <c r="BV77" i="7"/>
  <c r="BV21" i="7"/>
  <c r="BV85" i="7"/>
  <c r="BV17" i="7"/>
  <c r="BV9" i="7"/>
  <c r="BV26" i="7"/>
  <c r="BV98" i="7"/>
  <c r="BV82" i="7"/>
  <c r="BV45" i="7"/>
  <c r="BV34" i="7"/>
  <c r="BV42" i="7"/>
  <c r="BV58" i="7"/>
  <c r="BV50" i="7"/>
  <c r="BV90" i="7"/>
  <c r="BV101" i="7"/>
  <c r="BV66" i="7"/>
  <c r="BV106" i="7"/>
  <c r="BV10" i="7"/>
  <c r="BV15" i="7"/>
  <c r="BV11" i="7"/>
  <c r="BV6" i="7"/>
  <c r="BV64" i="7"/>
  <c r="BV43" i="7"/>
  <c r="BV62" i="7"/>
  <c r="BV19" i="7"/>
  <c r="BV7" i="7"/>
  <c r="BV80" i="7"/>
  <c r="BV99" i="7"/>
  <c r="BV32" i="7"/>
  <c r="BV96" i="7"/>
  <c r="BV78" i="7"/>
  <c r="BV118" i="7"/>
  <c r="BV56" i="7"/>
  <c r="BV27" i="7"/>
  <c r="BV54" i="7"/>
  <c r="BV51" i="7"/>
  <c r="BV72" i="7"/>
  <c r="BV35" i="7"/>
  <c r="BV75" i="7"/>
  <c r="BV46" i="7"/>
  <c r="BV40" i="7"/>
  <c r="BV88" i="7"/>
  <c r="BV112" i="7"/>
  <c r="BV86" i="7"/>
  <c r="BV104" i="7"/>
  <c r="BV59" i="7"/>
  <c r="BV97" i="7"/>
  <c r="BV91" i="7"/>
  <c r="BV38" i="7"/>
  <c r="BV70" i="7"/>
  <c r="BV108" i="7"/>
  <c r="BV31" i="7"/>
  <c r="BV73" i="7"/>
  <c r="BV76" i="7"/>
  <c r="BV89" i="7"/>
  <c r="BV67" i="7"/>
  <c r="BV41" i="7"/>
  <c r="BV113" i="7"/>
  <c r="BV92" i="7"/>
  <c r="BV110" i="7"/>
  <c r="BV52" i="7"/>
  <c r="BV23" i="7"/>
  <c r="BV39" i="7"/>
  <c r="BV48" i="7"/>
  <c r="BV30" i="7"/>
  <c r="BV68" i="7"/>
  <c r="BV100" i="7"/>
  <c r="BV115" i="7"/>
  <c r="BV49" i="7"/>
  <c r="BV83" i="7"/>
  <c r="BV102" i="7"/>
  <c r="BV105" i="7"/>
  <c r="BV44" i="7"/>
  <c r="BV116" i="7"/>
  <c r="BV25" i="7"/>
  <c r="BV36" i="7"/>
  <c r="BV55" i="7"/>
  <c r="BV79" i="7"/>
  <c r="BV95" i="7"/>
  <c r="BV84" i="7"/>
  <c r="BV94" i="7"/>
  <c r="BV33" i="7"/>
  <c r="BV65" i="7"/>
  <c r="BV28" i="7"/>
  <c r="BV71" i="7"/>
  <c r="BV87" i="7"/>
  <c r="BV57" i="7"/>
  <c r="BV81" i="7"/>
  <c r="BV111" i="7"/>
  <c r="BV60" i="7"/>
  <c r="BV63" i="7"/>
  <c r="BV103" i="7"/>
  <c r="BV107" i="7"/>
  <c r="BV47" i="7"/>
  <c r="DD20" i="7"/>
  <c r="DD4" i="7"/>
  <c r="DD12" i="7"/>
  <c r="DD109" i="7"/>
  <c r="DD5" i="7"/>
  <c r="DD13" i="7"/>
  <c r="DD53" i="7"/>
  <c r="DD69" i="7"/>
  <c r="DD85" i="7"/>
  <c r="DD117" i="7"/>
  <c r="DD21" i="7"/>
  <c r="DD77" i="7"/>
  <c r="DD93" i="7"/>
  <c r="DD45" i="7"/>
  <c r="DD29" i="7"/>
  <c r="DD37" i="7"/>
  <c r="DD61" i="7"/>
  <c r="DD14" i="7"/>
  <c r="DD18" i="7"/>
  <c r="DD82" i="7"/>
  <c r="DD114" i="7"/>
  <c r="DD42" i="7"/>
  <c r="DD22" i="7"/>
  <c r="DD74" i="7"/>
  <c r="DD106" i="7"/>
  <c r="DD26" i="7"/>
  <c r="DD8" i="7"/>
  <c r="DD50" i="7"/>
  <c r="DD90" i="7"/>
  <c r="DD34" i="7"/>
  <c r="DD101" i="7"/>
  <c r="DD24" i="7"/>
  <c r="DD58" i="7"/>
  <c r="DD98" i="7"/>
  <c r="DD66" i="7"/>
  <c r="DD15" i="7"/>
  <c r="DD10" i="7"/>
  <c r="DD17" i="7"/>
  <c r="DD6" i="7"/>
  <c r="DD11" i="7"/>
  <c r="DD16" i="7"/>
  <c r="DD19" i="7"/>
  <c r="DD9" i="7"/>
  <c r="DD7" i="7"/>
  <c r="DD40" i="7"/>
  <c r="DD48" i="7"/>
  <c r="DD64" i="7"/>
  <c r="DD62" i="7"/>
  <c r="DD59" i="7"/>
  <c r="DD80" i="7"/>
  <c r="DD96" i="7"/>
  <c r="DD75" i="7"/>
  <c r="DD83" i="7"/>
  <c r="DD78" i="7"/>
  <c r="DD27" i="7"/>
  <c r="DD32" i="7"/>
  <c r="DD67" i="7"/>
  <c r="DD72" i="7"/>
  <c r="DD35" i="7"/>
  <c r="DD46" i="7"/>
  <c r="DD88" i="7"/>
  <c r="DD30" i="7"/>
  <c r="DD112" i="7"/>
  <c r="DD86" i="7"/>
  <c r="DD91" i="7"/>
  <c r="DD107" i="7"/>
  <c r="DD38" i="7"/>
  <c r="DD102" i="7"/>
  <c r="DD99" i="7"/>
  <c r="DD25" i="7"/>
  <c r="DD41" i="7"/>
  <c r="DD108" i="7"/>
  <c r="DD31" i="7"/>
  <c r="DD94" i="7"/>
  <c r="DD73" i="7"/>
  <c r="DD113" i="7"/>
  <c r="DD33" i="7"/>
  <c r="DD116" i="7"/>
  <c r="DD43" i="7"/>
  <c r="DD54" i="7"/>
  <c r="DD118" i="7"/>
  <c r="DD84" i="7"/>
  <c r="DD39" i="7"/>
  <c r="DD23" i="7"/>
  <c r="DD76" i="7"/>
  <c r="DD100" i="7"/>
  <c r="DD104" i="7"/>
  <c r="DD49" i="7"/>
  <c r="DD52" i="7"/>
  <c r="DD56" i="7"/>
  <c r="DD89" i="7"/>
  <c r="DD36" i="7"/>
  <c r="DD28" i="7"/>
  <c r="DD79" i="7"/>
  <c r="DD95" i="7"/>
  <c r="DD65" i="7"/>
  <c r="DD68" i="7"/>
  <c r="DD57" i="7"/>
  <c r="DD81" i="7"/>
  <c r="DD60" i="7"/>
  <c r="DD97" i="7"/>
  <c r="DD55" i="7"/>
  <c r="DD105" i="7"/>
  <c r="DD92" i="7"/>
  <c r="DD71" i="7"/>
  <c r="DD87" i="7"/>
  <c r="DD70" i="7"/>
  <c r="DD111" i="7"/>
  <c r="DD51" i="7"/>
  <c r="DD110" i="7"/>
  <c r="DD44" i="7"/>
  <c r="DD115" i="7"/>
  <c r="DD63" i="7"/>
  <c r="DD103" i="7"/>
  <c r="DD47" i="7"/>
  <c r="ED115" i="6"/>
  <c r="ED99" i="6"/>
  <c r="ED83" i="6"/>
  <c r="ED67" i="6"/>
  <c r="ED51" i="6"/>
  <c r="ED35" i="6"/>
  <c r="ED19" i="6"/>
  <c r="ED4" i="6"/>
  <c r="ED114" i="6"/>
  <c r="ED98" i="6"/>
  <c r="ED82" i="6"/>
  <c r="ED66" i="6"/>
  <c r="ED50" i="6"/>
  <c r="ED34" i="6"/>
  <c r="ED18" i="6"/>
  <c r="ED113" i="6"/>
  <c r="ED97" i="6"/>
  <c r="ED81" i="6"/>
  <c r="ED65" i="6"/>
  <c r="ED49" i="6"/>
  <c r="ED33" i="6"/>
  <c r="ED17" i="6"/>
  <c r="ED112" i="6"/>
  <c r="ED96" i="6"/>
  <c r="ED80" i="6"/>
  <c r="ED64" i="6"/>
  <c r="ED48" i="6"/>
  <c r="ED32" i="6"/>
  <c r="ED16" i="6"/>
  <c r="ED111" i="6"/>
  <c r="ED95" i="6"/>
  <c r="ED79" i="6"/>
  <c r="ED63" i="6"/>
  <c r="ED47" i="6"/>
  <c r="ED31" i="6"/>
  <c r="ED15" i="6"/>
  <c r="ED110" i="6"/>
  <c r="ED94" i="6"/>
  <c r="ED78" i="6"/>
  <c r="AX79" i="11" s="1"/>
  <c r="ED62" i="6"/>
  <c r="ED46" i="6"/>
  <c r="ED30" i="6"/>
  <c r="ED14" i="6"/>
  <c r="ED109" i="6"/>
  <c r="ED93" i="6"/>
  <c r="ED77" i="6"/>
  <c r="ED61" i="6"/>
  <c r="ED45" i="6"/>
  <c r="ED29" i="6"/>
  <c r="ED13" i="6"/>
  <c r="ED108" i="6"/>
  <c r="ED92" i="6"/>
  <c r="ED76" i="6"/>
  <c r="ED60" i="6"/>
  <c r="ED44" i="6"/>
  <c r="ED28" i="6"/>
  <c r="ED12" i="6"/>
  <c r="ED107" i="6"/>
  <c r="ED91" i="6"/>
  <c r="ED75" i="6"/>
  <c r="ED59" i="6"/>
  <c r="ED43" i="6"/>
  <c r="ED27" i="6"/>
  <c r="ED11" i="6"/>
  <c r="ED106" i="6"/>
  <c r="ED90" i="6"/>
  <c r="ED74" i="6"/>
  <c r="ED58" i="6"/>
  <c r="ED42" i="6"/>
  <c r="ED26" i="6"/>
  <c r="ED10" i="6"/>
  <c r="ED105" i="6"/>
  <c r="ED89" i="6"/>
  <c r="ED73" i="6"/>
  <c r="ED57" i="6"/>
  <c r="ED41" i="6"/>
  <c r="ED25" i="6"/>
  <c r="ED9" i="6"/>
  <c r="ED104" i="6"/>
  <c r="ED88" i="6"/>
  <c r="ED72" i="6"/>
  <c r="ED56" i="6"/>
  <c r="ED40" i="6"/>
  <c r="ED24" i="6"/>
  <c r="ED8" i="6"/>
  <c r="ED118" i="6"/>
  <c r="ED102" i="6"/>
  <c r="ED86" i="6"/>
  <c r="ED70" i="6"/>
  <c r="ED54" i="6"/>
  <c r="ED38" i="6"/>
  <c r="ED22" i="6"/>
  <c r="ED6" i="6"/>
  <c r="ED116" i="6"/>
  <c r="ED100" i="6"/>
  <c r="ED84" i="6"/>
  <c r="ED68" i="6"/>
  <c r="ED52" i="6"/>
  <c r="ED36" i="6"/>
  <c r="ED20" i="6"/>
  <c r="ED69" i="6"/>
  <c r="ED55" i="6"/>
  <c r="ED53" i="6"/>
  <c r="ED39" i="6"/>
  <c r="ED37" i="6"/>
  <c r="ED23" i="6"/>
  <c r="ED21" i="6"/>
  <c r="ED7" i="6"/>
  <c r="ED5" i="6"/>
  <c r="ED117" i="6"/>
  <c r="ED101" i="6"/>
  <c r="ED103" i="6"/>
  <c r="ED87" i="6"/>
  <c r="ED85" i="6"/>
  <c r="ED71" i="6"/>
  <c r="H23" i="1"/>
  <c r="G23" i="1" s="1"/>
  <c r="I23" i="1" s="1"/>
  <c r="F23" i="1"/>
  <c r="K78" i="4" s="1"/>
  <c r="E81" i="11" s="1"/>
  <c r="E25" i="1"/>
  <c r="I82" i="4"/>
  <c r="J82" i="4" s="1"/>
  <c r="C28" i="14"/>
  <c r="L21" i="4"/>
  <c r="F24" i="11" s="1"/>
  <c r="L101" i="4"/>
  <c r="F104" i="11" s="1"/>
  <c r="L23" i="4"/>
  <c r="F26" i="11" s="1"/>
  <c r="C6" i="14"/>
  <c r="H29" i="1"/>
  <c r="G29" i="1" s="1"/>
  <c r="I29" i="1" s="1"/>
  <c r="F29" i="1"/>
  <c r="K94" i="4" s="1"/>
  <c r="E97" i="11" s="1"/>
  <c r="F31" i="1"/>
  <c r="H31" i="1"/>
  <c r="G31" i="1" s="1"/>
  <c r="I31" i="1" s="1"/>
  <c r="H12" i="1"/>
  <c r="G12" i="1" s="1"/>
  <c r="I12" i="1" s="1"/>
  <c r="F12" i="1"/>
  <c r="K56" i="4" s="1"/>
  <c r="E59" i="11" s="1"/>
  <c r="L72" i="4"/>
  <c r="F75" i="11" s="1"/>
  <c r="L43" i="4"/>
  <c r="F46" i="11" s="1"/>
  <c r="C24" i="14"/>
  <c r="M104" i="4"/>
  <c r="Q106" i="13" s="1"/>
  <c r="L104" i="4"/>
  <c r="F107" i="11" s="1"/>
  <c r="G107" i="11" s="1"/>
  <c r="F17" i="1"/>
  <c r="K72" i="4" s="1"/>
  <c r="E75" i="11" s="1"/>
  <c r="H17" i="1"/>
  <c r="G17" i="1" s="1"/>
  <c r="I17" i="1" s="1"/>
  <c r="L7" i="4"/>
  <c r="F10" i="11" s="1"/>
  <c r="L31" i="4"/>
  <c r="F34" i="11" s="1"/>
  <c r="C16" i="14"/>
  <c r="L94" i="4"/>
  <c r="F97" i="11" s="1"/>
  <c r="L97" i="4"/>
  <c r="F100" i="11" s="1"/>
  <c r="H32" i="1"/>
  <c r="G32" i="1" s="1"/>
  <c r="I32" i="1" s="1"/>
  <c r="F32" i="1"/>
  <c r="K98" i="4" s="1"/>
  <c r="E101" i="11" s="1"/>
  <c r="H15" i="1"/>
  <c r="G15" i="1" s="1"/>
  <c r="I15" i="1" s="1"/>
  <c r="F15" i="1"/>
  <c r="C10" i="14"/>
  <c r="DF116" i="9"/>
  <c r="CP116" i="9"/>
  <c r="BZ116" i="9"/>
  <c r="BJ116" i="9"/>
  <c r="AT116" i="9"/>
  <c r="AD116" i="9"/>
  <c r="N116" i="9"/>
  <c r="DI115" i="9"/>
  <c r="CS115" i="9"/>
  <c r="CC115" i="9"/>
  <c r="BM115" i="9"/>
  <c r="AW115" i="9"/>
  <c r="AG115" i="9"/>
  <c r="Q115" i="9"/>
  <c r="DL114" i="9"/>
  <c r="CV114" i="9"/>
  <c r="CF114" i="9"/>
  <c r="BP114" i="9"/>
  <c r="AZ114" i="9"/>
  <c r="AJ114" i="9"/>
  <c r="T114" i="9"/>
  <c r="D114" i="9"/>
  <c r="CY113" i="9"/>
  <c r="CI113" i="9"/>
  <c r="BS113" i="9"/>
  <c r="BC113" i="9"/>
  <c r="AM113" i="9"/>
  <c r="W113" i="9"/>
  <c r="G113" i="9"/>
  <c r="DB112" i="9"/>
  <c r="CL112" i="9"/>
  <c r="BV112" i="9"/>
  <c r="BF112" i="9"/>
  <c r="AP112" i="9"/>
  <c r="Z112" i="9"/>
  <c r="J112" i="9"/>
  <c r="DE111" i="9"/>
  <c r="CO111" i="9"/>
  <c r="BY111" i="9"/>
  <c r="BI111" i="9"/>
  <c r="AS111" i="9"/>
  <c r="AC111" i="9"/>
  <c r="M111" i="9"/>
  <c r="DH110" i="9"/>
  <c r="CR110" i="9"/>
  <c r="CB110" i="9"/>
  <c r="BL110" i="9"/>
  <c r="AV110" i="9"/>
  <c r="AF110" i="9"/>
  <c r="P110" i="9"/>
  <c r="DK109" i="9"/>
  <c r="CU109" i="9"/>
  <c r="CE109" i="9"/>
  <c r="BO109" i="9"/>
  <c r="AY109" i="9"/>
  <c r="AI109" i="9"/>
  <c r="S109" i="9"/>
  <c r="C109" i="9"/>
  <c r="CX108" i="9"/>
  <c r="CH108" i="9"/>
  <c r="BR108" i="9"/>
  <c r="BB108" i="9"/>
  <c r="AL108" i="9"/>
  <c r="V108" i="9"/>
  <c r="F108" i="9"/>
  <c r="DA107" i="9"/>
  <c r="CK107" i="9"/>
  <c r="BU107" i="9"/>
  <c r="BE107" i="9"/>
  <c r="AO107" i="9"/>
  <c r="Y107" i="9"/>
  <c r="I107" i="9"/>
  <c r="DD106" i="9"/>
  <c r="CN106" i="9"/>
  <c r="BX106" i="9"/>
  <c r="BH106" i="9"/>
  <c r="AR106" i="9"/>
  <c r="AB106" i="9"/>
  <c r="L106" i="9"/>
  <c r="DG105" i="9"/>
  <c r="CQ105" i="9"/>
  <c r="CA105" i="9"/>
  <c r="BK105" i="9"/>
  <c r="AU105" i="9"/>
  <c r="AE105" i="9"/>
  <c r="O105" i="9"/>
  <c r="DJ104" i="9"/>
  <c r="CT104" i="9"/>
  <c r="CD104" i="9"/>
  <c r="BN104" i="9"/>
  <c r="AX104" i="9"/>
  <c r="AH104" i="9"/>
  <c r="R104" i="9"/>
  <c r="B104" i="9"/>
  <c r="CW103" i="9"/>
  <c r="CG103" i="9"/>
  <c r="BQ103" i="9"/>
  <c r="BA103" i="9"/>
  <c r="AK103" i="9"/>
  <c r="U103" i="9"/>
  <c r="E103" i="9"/>
  <c r="CZ102" i="9"/>
  <c r="CJ102" i="9"/>
  <c r="BT102" i="9"/>
  <c r="BD102" i="9"/>
  <c r="AN102" i="9"/>
  <c r="X102" i="9"/>
  <c r="H102" i="9"/>
  <c r="DC101" i="9"/>
  <c r="CM101" i="9"/>
  <c r="BW101" i="9"/>
  <c r="BG101" i="9"/>
  <c r="AQ101" i="9"/>
  <c r="AA101" i="9"/>
  <c r="K101" i="9"/>
  <c r="DF100" i="9"/>
  <c r="CP100" i="9"/>
  <c r="BZ100" i="9"/>
  <c r="BJ100" i="9"/>
  <c r="AT100" i="9"/>
  <c r="AD100" i="9"/>
  <c r="N100" i="9"/>
  <c r="DI99" i="9"/>
  <c r="CS99" i="9"/>
  <c r="CC99" i="9"/>
  <c r="BM99" i="9"/>
  <c r="AW99" i="9"/>
  <c r="AG99" i="9"/>
  <c r="Q99" i="9"/>
  <c r="DL98" i="9"/>
  <c r="CV98" i="9"/>
  <c r="CF98" i="9"/>
  <c r="BP98" i="9"/>
  <c r="AZ98" i="9"/>
  <c r="AJ98" i="9"/>
  <c r="T98" i="9"/>
  <c r="D98" i="9"/>
  <c r="CY97" i="9"/>
  <c r="CI97" i="9"/>
  <c r="BS97" i="9"/>
  <c r="BC97" i="9"/>
  <c r="AM97" i="9"/>
  <c r="W97" i="9"/>
  <c r="G97" i="9"/>
  <c r="DB96" i="9"/>
  <c r="CL96" i="9"/>
  <c r="BV96" i="9"/>
  <c r="BF96" i="9"/>
  <c r="AP96" i="9"/>
  <c r="Z96" i="9"/>
  <c r="J96" i="9"/>
  <c r="DE95" i="9"/>
  <c r="CO95" i="9"/>
  <c r="BY95" i="9"/>
  <c r="BI95" i="9"/>
  <c r="AS95" i="9"/>
  <c r="AC95" i="9"/>
  <c r="M95" i="9"/>
  <c r="DH94" i="9"/>
  <c r="CR94" i="9"/>
  <c r="CB94" i="9"/>
  <c r="BL94" i="9"/>
  <c r="AV94" i="9"/>
  <c r="AF94" i="9"/>
  <c r="P94" i="9"/>
  <c r="DK93" i="9"/>
  <c r="CU93" i="9"/>
  <c r="CE93" i="9"/>
  <c r="BO93" i="9"/>
  <c r="AY93" i="9"/>
  <c r="AI93" i="9"/>
  <c r="S93" i="9"/>
  <c r="C93" i="9"/>
  <c r="CX92" i="9"/>
  <c r="CH92" i="9"/>
  <c r="BR92" i="9"/>
  <c r="BB92" i="9"/>
  <c r="DE116" i="9"/>
  <c r="CO116" i="9"/>
  <c r="BY116" i="9"/>
  <c r="BI116" i="9"/>
  <c r="AS116" i="9"/>
  <c r="AC116" i="9"/>
  <c r="M116" i="9"/>
  <c r="DH115" i="9"/>
  <c r="CR115" i="9"/>
  <c r="CB115" i="9"/>
  <c r="BL115" i="9"/>
  <c r="AV115" i="9"/>
  <c r="AF115" i="9"/>
  <c r="P115" i="9"/>
  <c r="DK114" i="9"/>
  <c r="CU114" i="9"/>
  <c r="CE114" i="9"/>
  <c r="BO114" i="9"/>
  <c r="AY114" i="9"/>
  <c r="AI114" i="9"/>
  <c r="S114" i="9"/>
  <c r="C114" i="9"/>
  <c r="CX113" i="9"/>
  <c r="CH113" i="9"/>
  <c r="BR113" i="9"/>
  <c r="BB113" i="9"/>
  <c r="AL113" i="9"/>
  <c r="V113" i="9"/>
  <c r="F113" i="9"/>
  <c r="DA112" i="9"/>
  <c r="CK112" i="9"/>
  <c r="BU112" i="9"/>
  <c r="BE112" i="9"/>
  <c r="AO112" i="9"/>
  <c r="Y112" i="9"/>
  <c r="I112" i="9"/>
  <c r="DD111" i="9"/>
  <c r="CN111" i="9"/>
  <c r="BX111" i="9"/>
  <c r="BH111" i="9"/>
  <c r="AR111" i="9"/>
  <c r="AB111" i="9"/>
  <c r="L111" i="9"/>
  <c r="DG110" i="9"/>
  <c r="CQ110" i="9"/>
  <c r="CA110" i="9"/>
  <c r="BK110" i="9"/>
  <c r="AU110" i="9"/>
  <c r="AE110" i="9"/>
  <c r="O110" i="9"/>
  <c r="DJ109" i="9"/>
  <c r="CT109" i="9"/>
  <c r="CD109" i="9"/>
  <c r="BN109" i="9"/>
  <c r="AX109" i="9"/>
  <c r="AH109" i="9"/>
  <c r="R109" i="9"/>
  <c r="B109" i="9"/>
  <c r="CW108" i="9"/>
  <c r="CG108" i="9"/>
  <c r="BQ108" i="9"/>
  <c r="BA108" i="9"/>
  <c r="AK108" i="9"/>
  <c r="U108" i="9"/>
  <c r="E108" i="9"/>
  <c r="CZ107" i="9"/>
  <c r="CJ107" i="9"/>
  <c r="BT107" i="9"/>
  <c r="BD107" i="9"/>
  <c r="AN107" i="9"/>
  <c r="X107" i="9"/>
  <c r="H107" i="9"/>
  <c r="DC106" i="9"/>
  <c r="CM106" i="9"/>
  <c r="BW106" i="9"/>
  <c r="BG106" i="9"/>
  <c r="AQ106" i="9"/>
  <c r="AA106" i="9"/>
  <c r="K106" i="9"/>
  <c r="DF105" i="9"/>
  <c r="CP105" i="9"/>
  <c r="BZ105" i="9"/>
  <c r="BJ105" i="9"/>
  <c r="AT105" i="9"/>
  <c r="AD105" i="9"/>
  <c r="N105" i="9"/>
  <c r="DI104" i="9"/>
  <c r="CS104" i="9"/>
  <c r="CC104" i="9"/>
  <c r="BM104" i="9"/>
  <c r="AW104" i="9"/>
  <c r="AG104" i="9"/>
  <c r="Q104" i="9"/>
  <c r="DL103" i="9"/>
  <c r="CV103" i="9"/>
  <c r="CF103" i="9"/>
  <c r="BP103" i="9"/>
  <c r="AZ103" i="9"/>
  <c r="AJ103" i="9"/>
  <c r="T103" i="9"/>
  <c r="D103" i="9"/>
  <c r="CY102" i="9"/>
  <c r="CI102" i="9"/>
  <c r="BS102" i="9"/>
  <c r="BC102" i="9"/>
  <c r="AM102" i="9"/>
  <c r="W102" i="9"/>
  <c r="G102" i="9"/>
  <c r="DB101" i="9"/>
  <c r="CL101" i="9"/>
  <c r="BV101" i="9"/>
  <c r="BF101" i="9"/>
  <c r="AP101" i="9"/>
  <c r="Z101" i="9"/>
  <c r="J101" i="9"/>
  <c r="DE100" i="9"/>
  <c r="CO100" i="9"/>
  <c r="BY100" i="9"/>
  <c r="BI100" i="9"/>
  <c r="AS100" i="9"/>
  <c r="AC100" i="9"/>
  <c r="M100" i="9"/>
  <c r="DH99" i="9"/>
  <c r="CR99" i="9"/>
  <c r="CB99" i="9"/>
  <c r="BL99" i="9"/>
  <c r="AV99" i="9"/>
  <c r="AF99" i="9"/>
  <c r="P99" i="9"/>
  <c r="DK98" i="9"/>
  <c r="CU98" i="9"/>
  <c r="CE98" i="9"/>
  <c r="BO98" i="9"/>
  <c r="AY98" i="9"/>
  <c r="AI98" i="9"/>
  <c r="S98" i="9"/>
  <c r="C98" i="9"/>
  <c r="CX97" i="9"/>
  <c r="CH97" i="9"/>
  <c r="BR97" i="9"/>
  <c r="BB97" i="9"/>
  <c r="AL97" i="9"/>
  <c r="V97" i="9"/>
  <c r="F97" i="9"/>
  <c r="DA96" i="9"/>
  <c r="CK96" i="9"/>
  <c r="BU96" i="9"/>
  <c r="BE96" i="9"/>
  <c r="AO96" i="9"/>
  <c r="Y96" i="9"/>
  <c r="I96" i="9"/>
  <c r="DD95" i="9"/>
  <c r="CN95" i="9"/>
  <c r="BX95" i="9"/>
  <c r="BH95" i="9"/>
  <c r="AR95" i="9"/>
  <c r="AB95" i="9"/>
  <c r="L95" i="9"/>
  <c r="DG94" i="9"/>
  <c r="CQ94" i="9"/>
  <c r="CA94" i="9"/>
  <c r="BK94" i="9"/>
  <c r="AU94" i="9"/>
  <c r="AE94" i="9"/>
  <c r="O94" i="9"/>
  <c r="DJ93" i="9"/>
  <c r="CT93" i="9"/>
  <c r="CD93" i="9"/>
  <c r="BN93" i="9"/>
  <c r="AX93" i="9"/>
  <c r="AH93" i="9"/>
  <c r="R93" i="9"/>
  <c r="B93" i="9"/>
  <c r="CW92" i="9"/>
  <c r="CG92" i="9"/>
  <c r="BQ92" i="9"/>
  <c r="BA92" i="9"/>
  <c r="AK92" i="9"/>
  <c r="DD116" i="9"/>
  <c r="CN116" i="9"/>
  <c r="BX116" i="9"/>
  <c r="BH116" i="9"/>
  <c r="AR116" i="9"/>
  <c r="AB116" i="9"/>
  <c r="L116" i="9"/>
  <c r="DG115" i="9"/>
  <c r="CQ115" i="9"/>
  <c r="CA115" i="9"/>
  <c r="BK115" i="9"/>
  <c r="AU115" i="9"/>
  <c r="AE115" i="9"/>
  <c r="O115" i="9"/>
  <c r="DJ114" i="9"/>
  <c r="CT114" i="9"/>
  <c r="CD114" i="9"/>
  <c r="BN114" i="9"/>
  <c r="AX114" i="9"/>
  <c r="AH114" i="9"/>
  <c r="R114" i="9"/>
  <c r="B114" i="9"/>
  <c r="CW113" i="9"/>
  <c r="CG113" i="9"/>
  <c r="BQ113" i="9"/>
  <c r="BA113" i="9"/>
  <c r="AK113" i="9"/>
  <c r="U113" i="9"/>
  <c r="E113" i="9"/>
  <c r="CZ112" i="9"/>
  <c r="CJ112" i="9"/>
  <c r="BT112" i="9"/>
  <c r="BD112" i="9"/>
  <c r="AN112" i="9"/>
  <c r="X112" i="9"/>
  <c r="H112" i="9"/>
  <c r="DC111" i="9"/>
  <c r="CM111" i="9"/>
  <c r="BW111" i="9"/>
  <c r="BG111" i="9"/>
  <c r="AQ111" i="9"/>
  <c r="AA111" i="9"/>
  <c r="K111" i="9"/>
  <c r="DF110" i="9"/>
  <c r="CP110" i="9"/>
  <c r="BZ110" i="9"/>
  <c r="BJ110" i="9"/>
  <c r="AT110" i="9"/>
  <c r="AD110" i="9"/>
  <c r="N110" i="9"/>
  <c r="DI109" i="9"/>
  <c r="CS109" i="9"/>
  <c r="CC109" i="9"/>
  <c r="BM109" i="9"/>
  <c r="AW109" i="9"/>
  <c r="AG109" i="9"/>
  <c r="Q109" i="9"/>
  <c r="DL108" i="9"/>
  <c r="CV108" i="9"/>
  <c r="CF108" i="9"/>
  <c r="BP108" i="9"/>
  <c r="AZ108" i="9"/>
  <c r="AJ108" i="9"/>
  <c r="T108" i="9"/>
  <c r="D108" i="9"/>
  <c r="CY107" i="9"/>
  <c r="CI107" i="9"/>
  <c r="BS107" i="9"/>
  <c r="BC107" i="9"/>
  <c r="AM107" i="9"/>
  <c r="W107" i="9"/>
  <c r="G107" i="9"/>
  <c r="DB106" i="9"/>
  <c r="CL106" i="9"/>
  <c r="BV106" i="9"/>
  <c r="BF106" i="9"/>
  <c r="AP106" i="9"/>
  <c r="Z106" i="9"/>
  <c r="J106" i="9"/>
  <c r="DE105" i="9"/>
  <c r="CO105" i="9"/>
  <c r="BY105" i="9"/>
  <c r="BI105" i="9"/>
  <c r="AS105" i="9"/>
  <c r="AC105" i="9"/>
  <c r="M105" i="9"/>
  <c r="DH104" i="9"/>
  <c r="CR104" i="9"/>
  <c r="CB104" i="9"/>
  <c r="BL104" i="9"/>
  <c r="AV104" i="9"/>
  <c r="AF104" i="9"/>
  <c r="P104" i="9"/>
  <c r="DK103" i="9"/>
  <c r="CU103" i="9"/>
  <c r="CE103" i="9"/>
  <c r="BO103" i="9"/>
  <c r="AY103" i="9"/>
  <c r="AI103" i="9"/>
  <c r="S103" i="9"/>
  <c r="C103" i="9"/>
  <c r="CX102" i="9"/>
  <c r="CH102" i="9"/>
  <c r="BR102" i="9"/>
  <c r="BB102" i="9"/>
  <c r="AL102" i="9"/>
  <c r="V102" i="9"/>
  <c r="F102" i="9"/>
  <c r="DA101" i="9"/>
  <c r="CK101" i="9"/>
  <c r="BU101" i="9"/>
  <c r="BE101" i="9"/>
  <c r="AO101" i="9"/>
  <c r="Y101" i="9"/>
  <c r="I101" i="9"/>
  <c r="DD100" i="9"/>
  <c r="CN100" i="9"/>
  <c r="BX100" i="9"/>
  <c r="BH100" i="9"/>
  <c r="AR100" i="9"/>
  <c r="AB100" i="9"/>
  <c r="L100" i="9"/>
  <c r="DG99" i="9"/>
  <c r="CQ99" i="9"/>
  <c r="CA99" i="9"/>
  <c r="BK99" i="9"/>
  <c r="AU99" i="9"/>
  <c r="AE99" i="9"/>
  <c r="O99" i="9"/>
  <c r="DJ98" i="9"/>
  <c r="CT98" i="9"/>
  <c r="CD98" i="9"/>
  <c r="BN98" i="9"/>
  <c r="AX98" i="9"/>
  <c r="AH98" i="9"/>
  <c r="R98" i="9"/>
  <c r="B98" i="9"/>
  <c r="CW97" i="9"/>
  <c r="CG97" i="9"/>
  <c r="BQ97" i="9"/>
  <c r="BA97" i="9"/>
  <c r="AK97" i="9"/>
  <c r="U97" i="9"/>
  <c r="E97" i="9"/>
  <c r="CZ96" i="9"/>
  <c r="CJ96" i="9"/>
  <c r="BT96" i="9"/>
  <c r="BD96" i="9"/>
  <c r="AN96" i="9"/>
  <c r="X96" i="9"/>
  <c r="H96" i="9"/>
  <c r="DC95" i="9"/>
  <c r="CM95" i="9"/>
  <c r="BW95" i="9"/>
  <c r="BG95" i="9"/>
  <c r="AQ95" i="9"/>
  <c r="AA95" i="9"/>
  <c r="K95" i="9"/>
  <c r="DF94" i="9"/>
  <c r="CP94" i="9"/>
  <c r="BZ94" i="9"/>
  <c r="BJ94" i="9"/>
  <c r="AT94" i="9"/>
  <c r="AD94" i="9"/>
  <c r="N94" i="9"/>
  <c r="DI93" i="9"/>
  <c r="CS93" i="9"/>
  <c r="CC93" i="9"/>
  <c r="BM93" i="9"/>
  <c r="AW93" i="9"/>
  <c r="AG93" i="9"/>
  <c r="Q93" i="9"/>
  <c r="DL92" i="9"/>
  <c r="CV92" i="9"/>
  <c r="CF92" i="9"/>
  <c r="BP92" i="9"/>
  <c r="DC116" i="9"/>
  <c r="CM116" i="9"/>
  <c r="BW116" i="9"/>
  <c r="BG116" i="9"/>
  <c r="AQ116" i="9"/>
  <c r="AA116" i="9"/>
  <c r="K116" i="9"/>
  <c r="DF115" i="9"/>
  <c r="CP115" i="9"/>
  <c r="BZ115" i="9"/>
  <c r="BJ115" i="9"/>
  <c r="AT115" i="9"/>
  <c r="AD115" i="9"/>
  <c r="N115" i="9"/>
  <c r="DI114" i="9"/>
  <c r="CS114" i="9"/>
  <c r="CC114" i="9"/>
  <c r="BM114" i="9"/>
  <c r="AW114" i="9"/>
  <c r="AG114" i="9"/>
  <c r="Q114" i="9"/>
  <c r="DL113" i="9"/>
  <c r="CV113" i="9"/>
  <c r="CF113" i="9"/>
  <c r="BP113" i="9"/>
  <c r="AZ113" i="9"/>
  <c r="AJ113" i="9"/>
  <c r="T113" i="9"/>
  <c r="D113" i="9"/>
  <c r="CY112" i="9"/>
  <c r="CI112" i="9"/>
  <c r="BS112" i="9"/>
  <c r="BC112" i="9"/>
  <c r="AM112" i="9"/>
  <c r="W112" i="9"/>
  <c r="G112" i="9"/>
  <c r="DB111" i="9"/>
  <c r="CL111" i="9"/>
  <c r="BV111" i="9"/>
  <c r="BF111" i="9"/>
  <c r="AP111" i="9"/>
  <c r="Z111" i="9"/>
  <c r="J111" i="9"/>
  <c r="DE110" i="9"/>
  <c r="CO110" i="9"/>
  <c r="BY110" i="9"/>
  <c r="BI110" i="9"/>
  <c r="AS110" i="9"/>
  <c r="AC110" i="9"/>
  <c r="M110" i="9"/>
  <c r="DH109" i="9"/>
  <c r="CR109" i="9"/>
  <c r="CB109" i="9"/>
  <c r="BL109" i="9"/>
  <c r="AV109" i="9"/>
  <c r="AF109" i="9"/>
  <c r="P109" i="9"/>
  <c r="DK108" i="9"/>
  <c r="CU108" i="9"/>
  <c r="CE108" i="9"/>
  <c r="BO108" i="9"/>
  <c r="AY108" i="9"/>
  <c r="AI108" i="9"/>
  <c r="S108" i="9"/>
  <c r="C108" i="9"/>
  <c r="CX107" i="9"/>
  <c r="CH107" i="9"/>
  <c r="BR107" i="9"/>
  <c r="BB107" i="9"/>
  <c r="AL107" i="9"/>
  <c r="V107" i="9"/>
  <c r="F107" i="9"/>
  <c r="DA106" i="9"/>
  <c r="CK106" i="9"/>
  <c r="BU106" i="9"/>
  <c r="BE106" i="9"/>
  <c r="AO106" i="9"/>
  <c r="Y106" i="9"/>
  <c r="I106" i="9"/>
  <c r="DD105" i="9"/>
  <c r="CN105" i="9"/>
  <c r="BX105" i="9"/>
  <c r="BH105" i="9"/>
  <c r="AR105" i="9"/>
  <c r="AB105" i="9"/>
  <c r="L105" i="9"/>
  <c r="DG104" i="9"/>
  <c r="CQ104" i="9"/>
  <c r="CA104" i="9"/>
  <c r="BK104" i="9"/>
  <c r="AU104" i="9"/>
  <c r="AE104" i="9"/>
  <c r="O104" i="9"/>
  <c r="DJ103" i="9"/>
  <c r="CT103" i="9"/>
  <c r="CD103" i="9"/>
  <c r="BN103" i="9"/>
  <c r="AX103" i="9"/>
  <c r="AH103" i="9"/>
  <c r="R103" i="9"/>
  <c r="B103" i="9"/>
  <c r="CW102" i="9"/>
  <c r="CG102" i="9"/>
  <c r="BQ102" i="9"/>
  <c r="BA102" i="9"/>
  <c r="AK102" i="9"/>
  <c r="U102" i="9"/>
  <c r="E102" i="9"/>
  <c r="CZ101" i="9"/>
  <c r="CJ101" i="9"/>
  <c r="BT101" i="9"/>
  <c r="BD101" i="9"/>
  <c r="AN101" i="9"/>
  <c r="X101" i="9"/>
  <c r="H101" i="9"/>
  <c r="DC100" i="9"/>
  <c r="CM100" i="9"/>
  <c r="BW100" i="9"/>
  <c r="BG100" i="9"/>
  <c r="AQ100" i="9"/>
  <c r="AA100" i="9"/>
  <c r="K100" i="9"/>
  <c r="DF99" i="9"/>
  <c r="CP99" i="9"/>
  <c r="BZ99" i="9"/>
  <c r="BJ99" i="9"/>
  <c r="AT99" i="9"/>
  <c r="AD99" i="9"/>
  <c r="N99" i="9"/>
  <c r="DI98" i="9"/>
  <c r="CS98" i="9"/>
  <c r="CC98" i="9"/>
  <c r="BM98" i="9"/>
  <c r="AW98" i="9"/>
  <c r="AG98" i="9"/>
  <c r="Q98" i="9"/>
  <c r="DL97" i="9"/>
  <c r="CV97" i="9"/>
  <c r="CF97" i="9"/>
  <c r="BP97" i="9"/>
  <c r="AZ97" i="9"/>
  <c r="AJ97" i="9"/>
  <c r="T97" i="9"/>
  <c r="D97" i="9"/>
  <c r="CY96" i="9"/>
  <c r="CI96" i="9"/>
  <c r="BS96" i="9"/>
  <c r="BC96" i="9"/>
  <c r="DB116" i="9"/>
  <c r="CL116" i="9"/>
  <c r="BV116" i="9"/>
  <c r="BF116" i="9"/>
  <c r="AP116" i="9"/>
  <c r="Z116" i="9"/>
  <c r="J116" i="9"/>
  <c r="DE115" i="9"/>
  <c r="CO115" i="9"/>
  <c r="BY115" i="9"/>
  <c r="BI115" i="9"/>
  <c r="AS115" i="9"/>
  <c r="AC115" i="9"/>
  <c r="M115" i="9"/>
  <c r="DH114" i="9"/>
  <c r="CR114" i="9"/>
  <c r="CB114" i="9"/>
  <c r="BL114" i="9"/>
  <c r="AV114" i="9"/>
  <c r="AF114" i="9"/>
  <c r="P114" i="9"/>
  <c r="DK113" i="9"/>
  <c r="CU113" i="9"/>
  <c r="CE113" i="9"/>
  <c r="BO113" i="9"/>
  <c r="AY113" i="9"/>
  <c r="AI113" i="9"/>
  <c r="S113" i="9"/>
  <c r="C113" i="9"/>
  <c r="CX112" i="9"/>
  <c r="CH112" i="9"/>
  <c r="BR112" i="9"/>
  <c r="BB112" i="9"/>
  <c r="AL112" i="9"/>
  <c r="V112" i="9"/>
  <c r="F112" i="9"/>
  <c r="DA111" i="9"/>
  <c r="CK111" i="9"/>
  <c r="BU111" i="9"/>
  <c r="BE111" i="9"/>
  <c r="AO111" i="9"/>
  <c r="Y111" i="9"/>
  <c r="I111" i="9"/>
  <c r="DD110" i="9"/>
  <c r="CN110" i="9"/>
  <c r="BX110" i="9"/>
  <c r="BH110" i="9"/>
  <c r="AR110" i="9"/>
  <c r="AB110" i="9"/>
  <c r="L110" i="9"/>
  <c r="DG109" i="9"/>
  <c r="CQ109" i="9"/>
  <c r="CA109" i="9"/>
  <c r="BK109" i="9"/>
  <c r="AU109" i="9"/>
  <c r="AE109" i="9"/>
  <c r="O109" i="9"/>
  <c r="DJ108" i="9"/>
  <c r="CT108" i="9"/>
  <c r="CD108" i="9"/>
  <c r="BN108" i="9"/>
  <c r="AX108" i="9"/>
  <c r="AH108" i="9"/>
  <c r="R108" i="9"/>
  <c r="B108" i="9"/>
  <c r="CW107" i="9"/>
  <c r="CG107" i="9"/>
  <c r="BQ107" i="9"/>
  <c r="BA107" i="9"/>
  <c r="AK107" i="9"/>
  <c r="U107" i="9"/>
  <c r="E107" i="9"/>
  <c r="CZ106" i="9"/>
  <c r="CJ106" i="9"/>
  <c r="BT106" i="9"/>
  <c r="BD106" i="9"/>
  <c r="AN106" i="9"/>
  <c r="X106" i="9"/>
  <c r="H106" i="9"/>
  <c r="DC105" i="9"/>
  <c r="CM105" i="9"/>
  <c r="BW105" i="9"/>
  <c r="BG105" i="9"/>
  <c r="AQ105" i="9"/>
  <c r="AA105" i="9"/>
  <c r="K105" i="9"/>
  <c r="DF104" i="9"/>
  <c r="CP104" i="9"/>
  <c r="BZ104" i="9"/>
  <c r="BJ104" i="9"/>
  <c r="AT104" i="9"/>
  <c r="AD104" i="9"/>
  <c r="N104" i="9"/>
  <c r="DI103" i="9"/>
  <c r="CS103" i="9"/>
  <c r="CC103" i="9"/>
  <c r="BM103" i="9"/>
  <c r="AW103" i="9"/>
  <c r="AG103" i="9"/>
  <c r="Q103" i="9"/>
  <c r="DL102" i="9"/>
  <c r="CV102" i="9"/>
  <c r="CF102" i="9"/>
  <c r="BP102" i="9"/>
  <c r="AZ102" i="9"/>
  <c r="AJ102" i="9"/>
  <c r="T102" i="9"/>
  <c r="D102" i="9"/>
  <c r="CY101" i="9"/>
  <c r="CI101" i="9"/>
  <c r="BS101" i="9"/>
  <c r="BC101" i="9"/>
  <c r="AM101" i="9"/>
  <c r="W101" i="9"/>
  <c r="G101" i="9"/>
  <c r="DB100" i="9"/>
  <c r="CL100" i="9"/>
  <c r="BV100" i="9"/>
  <c r="BF100" i="9"/>
  <c r="AP100" i="9"/>
  <c r="Z100" i="9"/>
  <c r="J100" i="9"/>
  <c r="DE99" i="9"/>
  <c r="CO99" i="9"/>
  <c r="BY99" i="9"/>
  <c r="BI99" i="9"/>
  <c r="DA116" i="9"/>
  <c r="CK116" i="9"/>
  <c r="BU116" i="9"/>
  <c r="BE116" i="9"/>
  <c r="AO116" i="9"/>
  <c r="Y116" i="9"/>
  <c r="I116" i="9"/>
  <c r="DD115" i="9"/>
  <c r="CN115" i="9"/>
  <c r="BX115" i="9"/>
  <c r="BH115" i="9"/>
  <c r="AR115" i="9"/>
  <c r="AB115" i="9"/>
  <c r="L115" i="9"/>
  <c r="DG114" i="9"/>
  <c r="CQ114" i="9"/>
  <c r="CA114" i="9"/>
  <c r="BK114" i="9"/>
  <c r="AU114" i="9"/>
  <c r="AE114" i="9"/>
  <c r="O114" i="9"/>
  <c r="DJ113" i="9"/>
  <c r="CT113" i="9"/>
  <c r="CD113" i="9"/>
  <c r="BN113" i="9"/>
  <c r="AX113" i="9"/>
  <c r="AH113" i="9"/>
  <c r="R113" i="9"/>
  <c r="B113" i="9"/>
  <c r="CW112" i="9"/>
  <c r="CG112" i="9"/>
  <c r="BQ112" i="9"/>
  <c r="BA112" i="9"/>
  <c r="AK112" i="9"/>
  <c r="U112" i="9"/>
  <c r="E112" i="9"/>
  <c r="CZ111" i="9"/>
  <c r="CJ111" i="9"/>
  <c r="BT111" i="9"/>
  <c r="BD111" i="9"/>
  <c r="AN111" i="9"/>
  <c r="X111" i="9"/>
  <c r="H111" i="9"/>
  <c r="DC110" i="9"/>
  <c r="CM110" i="9"/>
  <c r="BW110" i="9"/>
  <c r="BG110" i="9"/>
  <c r="AQ110" i="9"/>
  <c r="AA110" i="9"/>
  <c r="K110" i="9"/>
  <c r="DF109" i="9"/>
  <c r="CP109" i="9"/>
  <c r="BZ109" i="9"/>
  <c r="BJ109" i="9"/>
  <c r="AT109" i="9"/>
  <c r="AD109" i="9"/>
  <c r="N109" i="9"/>
  <c r="DI108" i="9"/>
  <c r="CS108" i="9"/>
  <c r="CC108" i="9"/>
  <c r="BM108" i="9"/>
  <c r="AW108" i="9"/>
  <c r="AG108" i="9"/>
  <c r="Q108" i="9"/>
  <c r="DL107" i="9"/>
  <c r="CV107" i="9"/>
  <c r="CF107" i="9"/>
  <c r="BP107" i="9"/>
  <c r="AZ107" i="9"/>
  <c r="AJ107" i="9"/>
  <c r="T107" i="9"/>
  <c r="D107" i="9"/>
  <c r="CY106" i="9"/>
  <c r="CI106" i="9"/>
  <c r="BS106" i="9"/>
  <c r="BC106" i="9"/>
  <c r="AM106" i="9"/>
  <c r="W106" i="9"/>
  <c r="G106" i="9"/>
  <c r="DB105" i="9"/>
  <c r="CL105" i="9"/>
  <c r="BV105" i="9"/>
  <c r="BF105" i="9"/>
  <c r="AP105" i="9"/>
  <c r="Z105" i="9"/>
  <c r="J105" i="9"/>
  <c r="DE104" i="9"/>
  <c r="CO104" i="9"/>
  <c r="BY104" i="9"/>
  <c r="BI104" i="9"/>
  <c r="AS104" i="9"/>
  <c r="AC104" i="9"/>
  <c r="M104" i="9"/>
  <c r="DH103" i="9"/>
  <c r="CR103" i="9"/>
  <c r="CB103" i="9"/>
  <c r="BL103" i="9"/>
  <c r="AV103" i="9"/>
  <c r="AF103" i="9"/>
  <c r="P103" i="9"/>
  <c r="DK102" i="9"/>
  <c r="CU102" i="9"/>
  <c r="CE102" i="9"/>
  <c r="BO102" i="9"/>
  <c r="AY102" i="9"/>
  <c r="AI102" i="9"/>
  <c r="S102" i="9"/>
  <c r="C102" i="9"/>
  <c r="CX101" i="9"/>
  <c r="CH101" i="9"/>
  <c r="BR101" i="9"/>
  <c r="BB101" i="9"/>
  <c r="AL101" i="9"/>
  <c r="V101" i="9"/>
  <c r="F101" i="9"/>
  <c r="DA100" i="9"/>
  <c r="CK100" i="9"/>
  <c r="BU100" i="9"/>
  <c r="BE100" i="9"/>
  <c r="AO100" i="9"/>
  <c r="Y100" i="9"/>
  <c r="I100" i="9"/>
  <c r="CZ116" i="9"/>
  <c r="CJ116" i="9"/>
  <c r="BT116" i="9"/>
  <c r="BD116" i="9"/>
  <c r="AN116" i="9"/>
  <c r="X116" i="9"/>
  <c r="H116" i="9"/>
  <c r="DC115" i="9"/>
  <c r="CM115" i="9"/>
  <c r="BW115" i="9"/>
  <c r="BG115" i="9"/>
  <c r="AQ115" i="9"/>
  <c r="AA115" i="9"/>
  <c r="K115" i="9"/>
  <c r="DF114" i="9"/>
  <c r="CP114" i="9"/>
  <c r="BZ114" i="9"/>
  <c r="BJ114" i="9"/>
  <c r="AT114" i="9"/>
  <c r="AD114" i="9"/>
  <c r="N114" i="9"/>
  <c r="DI113" i="9"/>
  <c r="CS113" i="9"/>
  <c r="CC113" i="9"/>
  <c r="BM113" i="9"/>
  <c r="AW113" i="9"/>
  <c r="AG113" i="9"/>
  <c r="Q113" i="9"/>
  <c r="DL112" i="9"/>
  <c r="CV112" i="9"/>
  <c r="CF112" i="9"/>
  <c r="BP112" i="9"/>
  <c r="AZ112" i="9"/>
  <c r="AJ112" i="9"/>
  <c r="T112" i="9"/>
  <c r="D112" i="9"/>
  <c r="CY111" i="9"/>
  <c r="CI111" i="9"/>
  <c r="BS111" i="9"/>
  <c r="BC111" i="9"/>
  <c r="AM111" i="9"/>
  <c r="W111" i="9"/>
  <c r="G111" i="9"/>
  <c r="DB110" i="9"/>
  <c r="CL110" i="9"/>
  <c r="BV110" i="9"/>
  <c r="BF110" i="9"/>
  <c r="AP110" i="9"/>
  <c r="Z110" i="9"/>
  <c r="J110" i="9"/>
  <c r="DE109" i="9"/>
  <c r="CO109" i="9"/>
  <c r="BY109" i="9"/>
  <c r="BI109" i="9"/>
  <c r="AS109" i="9"/>
  <c r="AC109" i="9"/>
  <c r="M109" i="9"/>
  <c r="DH108" i="9"/>
  <c r="CR108" i="9"/>
  <c r="CB108" i="9"/>
  <c r="BL108" i="9"/>
  <c r="AV108" i="9"/>
  <c r="AF108" i="9"/>
  <c r="P108" i="9"/>
  <c r="DK107" i="9"/>
  <c r="CU107" i="9"/>
  <c r="CE107" i="9"/>
  <c r="BO107" i="9"/>
  <c r="AY107" i="9"/>
  <c r="AI107" i="9"/>
  <c r="S107" i="9"/>
  <c r="C107" i="9"/>
  <c r="CX106" i="9"/>
  <c r="CH106" i="9"/>
  <c r="BR106" i="9"/>
  <c r="BB106" i="9"/>
  <c r="AL106" i="9"/>
  <c r="V106" i="9"/>
  <c r="F106" i="9"/>
  <c r="DA105" i="9"/>
  <c r="CK105" i="9"/>
  <c r="BU105" i="9"/>
  <c r="BE105" i="9"/>
  <c r="AO105" i="9"/>
  <c r="Y105" i="9"/>
  <c r="I105" i="9"/>
  <c r="DD104" i="9"/>
  <c r="CN104" i="9"/>
  <c r="BX104" i="9"/>
  <c r="BH104" i="9"/>
  <c r="AR104" i="9"/>
  <c r="AB104" i="9"/>
  <c r="L104" i="9"/>
  <c r="DG103" i="9"/>
  <c r="CQ103" i="9"/>
  <c r="CA103" i="9"/>
  <c r="BK103" i="9"/>
  <c r="AU103" i="9"/>
  <c r="AE103" i="9"/>
  <c r="O103" i="9"/>
  <c r="DJ102" i="9"/>
  <c r="CT102" i="9"/>
  <c r="CD102" i="9"/>
  <c r="BN102" i="9"/>
  <c r="AX102" i="9"/>
  <c r="AH102" i="9"/>
  <c r="R102" i="9"/>
  <c r="B102" i="9"/>
  <c r="CW101" i="9"/>
  <c r="CG101" i="9"/>
  <c r="BQ101" i="9"/>
  <c r="BA101" i="9"/>
  <c r="AK101" i="9"/>
  <c r="U101" i="9"/>
  <c r="E101" i="9"/>
  <c r="CZ100" i="9"/>
  <c r="CJ100" i="9"/>
  <c r="BT100" i="9"/>
  <c r="BD100" i="9"/>
  <c r="AN100" i="9"/>
  <c r="X100" i="9"/>
  <c r="H100" i="9"/>
  <c r="DC99" i="9"/>
  <c r="CM99" i="9"/>
  <c r="BW99" i="9"/>
  <c r="BG99" i="9"/>
  <c r="AQ99" i="9"/>
  <c r="AA99" i="9"/>
  <c r="K99" i="9"/>
  <c r="DF98" i="9"/>
  <c r="CP98" i="9"/>
  <c r="BZ98" i="9"/>
  <c r="BJ98" i="9"/>
  <c r="AT98" i="9"/>
  <c r="AD98" i="9"/>
  <c r="N98" i="9"/>
  <c r="DI97" i="9"/>
  <c r="CS97" i="9"/>
  <c r="CC97" i="9"/>
  <c r="BM97" i="9"/>
  <c r="AW97" i="9"/>
  <c r="AG97" i="9"/>
  <c r="Q97" i="9"/>
  <c r="DL96" i="9"/>
  <c r="CV96" i="9"/>
  <c r="CF96" i="9"/>
  <c r="BP96" i="9"/>
  <c r="AZ96" i="9"/>
  <c r="AJ96" i="9"/>
  <c r="T96" i="9"/>
  <c r="D96" i="9"/>
  <c r="CY95" i="9"/>
  <c r="CI95" i="9"/>
  <c r="BS95" i="9"/>
  <c r="BC95" i="9"/>
  <c r="AM95" i="9"/>
  <c r="W95" i="9"/>
  <c r="G95" i="9"/>
  <c r="DB94" i="9"/>
  <c r="CL94" i="9"/>
  <c r="BV94" i="9"/>
  <c r="BF94" i="9"/>
  <c r="AP94" i="9"/>
  <c r="Z94" i="9"/>
  <c r="J94" i="9"/>
  <c r="CY116" i="9"/>
  <c r="CI116" i="9"/>
  <c r="BS116" i="9"/>
  <c r="BC116" i="9"/>
  <c r="AM116" i="9"/>
  <c r="W116" i="9"/>
  <c r="G116" i="9"/>
  <c r="DB115" i="9"/>
  <c r="CL115" i="9"/>
  <c r="BV115" i="9"/>
  <c r="BF115" i="9"/>
  <c r="AP115" i="9"/>
  <c r="Z115" i="9"/>
  <c r="J115" i="9"/>
  <c r="DE114" i="9"/>
  <c r="CO114" i="9"/>
  <c r="BY114" i="9"/>
  <c r="BI114" i="9"/>
  <c r="AS114" i="9"/>
  <c r="AC114" i="9"/>
  <c r="M114" i="9"/>
  <c r="DH113" i="9"/>
  <c r="CR113" i="9"/>
  <c r="CB113" i="9"/>
  <c r="BL113" i="9"/>
  <c r="AV113" i="9"/>
  <c r="AF113" i="9"/>
  <c r="P113" i="9"/>
  <c r="DK112" i="9"/>
  <c r="CU112" i="9"/>
  <c r="CE112" i="9"/>
  <c r="BO112" i="9"/>
  <c r="AY112" i="9"/>
  <c r="AI112" i="9"/>
  <c r="S112" i="9"/>
  <c r="C112" i="9"/>
  <c r="CX111" i="9"/>
  <c r="CH111" i="9"/>
  <c r="BR111" i="9"/>
  <c r="BB111" i="9"/>
  <c r="AL111" i="9"/>
  <c r="V111" i="9"/>
  <c r="F111" i="9"/>
  <c r="DA110" i="9"/>
  <c r="CK110" i="9"/>
  <c r="BU110" i="9"/>
  <c r="BE110" i="9"/>
  <c r="AO110" i="9"/>
  <c r="Y110" i="9"/>
  <c r="I110" i="9"/>
  <c r="DD109" i="9"/>
  <c r="CN109" i="9"/>
  <c r="BX109" i="9"/>
  <c r="BH109" i="9"/>
  <c r="AR109" i="9"/>
  <c r="AB109" i="9"/>
  <c r="L109" i="9"/>
  <c r="DG108" i="9"/>
  <c r="CQ108" i="9"/>
  <c r="CA108" i="9"/>
  <c r="BK108" i="9"/>
  <c r="AU108" i="9"/>
  <c r="AE108" i="9"/>
  <c r="O108" i="9"/>
  <c r="DJ107" i="9"/>
  <c r="CT107" i="9"/>
  <c r="CD107" i="9"/>
  <c r="BN107" i="9"/>
  <c r="AX107" i="9"/>
  <c r="AH107" i="9"/>
  <c r="R107" i="9"/>
  <c r="B107" i="9"/>
  <c r="CW106" i="9"/>
  <c r="CG106" i="9"/>
  <c r="BQ106" i="9"/>
  <c r="BA106" i="9"/>
  <c r="AK106" i="9"/>
  <c r="U106" i="9"/>
  <c r="E106" i="9"/>
  <c r="CZ105" i="9"/>
  <c r="CJ105" i="9"/>
  <c r="BT105" i="9"/>
  <c r="BD105" i="9"/>
  <c r="AN105" i="9"/>
  <c r="X105" i="9"/>
  <c r="H105" i="9"/>
  <c r="DC104" i="9"/>
  <c r="CM104" i="9"/>
  <c r="BW104" i="9"/>
  <c r="BG104" i="9"/>
  <c r="AQ104" i="9"/>
  <c r="AA104" i="9"/>
  <c r="K104" i="9"/>
  <c r="DF103" i="9"/>
  <c r="CP103" i="9"/>
  <c r="BZ103" i="9"/>
  <c r="BJ103" i="9"/>
  <c r="AT103" i="9"/>
  <c r="AD103" i="9"/>
  <c r="N103" i="9"/>
  <c r="DI102" i="9"/>
  <c r="CS102" i="9"/>
  <c r="CC102" i="9"/>
  <c r="BM102" i="9"/>
  <c r="AW102" i="9"/>
  <c r="AG102" i="9"/>
  <c r="Q102" i="9"/>
  <c r="DL101" i="9"/>
  <c r="CV101" i="9"/>
  <c r="CF101" i="9"/>
  <c r="BP101" i="9"/>
  <c r="AZ101" i="9"/>
  <c r="AJ101" i="9"/>
  <c r="T101" i="9"/>
  <c r="D101" i="9"/>
  <c r="CY100" i="9"/>
  <c r="CI100" i="9"/>
  <c r="BS100" i="9"/>
  <c r="BC100" i="9"/>
  <c r="AM100" i="9"/>
  <c r="W100" i="9"/>
  <c r="G100" i="9"/>
  <c r="DB99" i="9"/>
  <c r="CL99" i="9"/>
  <c r="BV99" i="9"/>
  <c r="BF99" i="9"/>
  <c r="AP99" i="9"/>
  <c r="Z99" i="9"/>
  <c r="J99" i="9"/>
  <c r="DE98" i="9"/>
  <c r="CO98" i="9"/>
  <c r="BY98" i="9"/>
  <c r="CW116" i="9"/>
  <c r="CG116" i="9"/>
  <c r="BQ116" i="9"/>
  <c r="BA116" i="9"/>
  <c r="AK116" i="9"/>
  <c r="U116" i="9"/>
  <c r="E116" i="9"/>
  <c r="CZ115" i="9"/>
  <c r="CJ115" i="9"/>
  <c r="BT115" i="9"/>
  <c r="BD115" i="9"/>
  <c r="AN115" i="9"/>
  <c r="X115" i="9"/>
  <c r="H115" i="9"/>
  <c r="DC114" i="9"/>
  <c r="CM114" i="9"/>
  <c r="BW114" i="9"/>
  <c r="BG114" i="9"/>
  <c r="AQ114" i="9"/>
  <c r="AA114" i="9"/>
  <c r="K114" i="9"/>
  <c r="DF113" i="9"/>
  <c r="CP113" i="9"/>
  <c r="BZ113" i="9"/>
  <c r="BJ113" i="9"/>
  <c r="AT113" i="9"/>
  <c r="AD113" i="9"/>
  <c r="N113" i="9"/>
  <c r="DI112" i="9"/>
  <c r="CS112" i="9"/>
  <c r="CC112" i="9"/>
  <c r="BM112" i="9"/>
  <c r="AW112" i="9"/>
  <c r="AG112" i="9"/>
  <c r="Q112" i="9"/>
  <c r="DL111" i="9"/>
  <c r="CV111" i="9"/>
  <c r="CF111" i="9"/>
  <c r="BP111" i="9"/>
  <c r="AZ111" i="9"/>
  <c r="AJ111" i="9"/>
  <c r="T111" i="9"/>
  <c r="D111" i="9"/>
  <c r="CY110" i="9"/>
  <c r="CI110" i="9"/>
  <c r="BS110" i="9"/>
  <c r="BC110" i="9"/>
  <c r="AM110" i="9"/>
  <c r="W110" i="9"/>
  <c r="G110" i="9"/>
  <c r="DB109" i="9"/>
  <c r="CL109" i="9"/>
  <c r="BV109" i="9"/>
  <c r="BF109" i="9"/>
  <c r="AP109" i="9"/>
  <c r="Z109" i="9"/>
  <c r="J109" i="9"/>
  <c r="DE108" i="9"/>
  <c r="CO108" i="9"/>
  <c r="BY108" i="9"/>
  <c r="BI108" i="9"/>
  <c r="AS108" i="9"/>
  <c r="AC108" i="9"/>
  <c r="M108" i="9"/>
  <c r="DH107" i="9"/>
  <c r="CR107" i="9"/>
  <c r="CB107" i="9"/>
  <c r="BL107" i="9"/>
  <c r="AV107" i="9"/>
  <c r="AF107" i="9"/>
  <c r="P107" i="9"/>
  <c r="DK106" i="9"/>
  <c r="CU106" i="9"/>
  <c r="CE106" i="9"/>
  <c r="BO106" i="9"/>
  <c r="AY106" i="9"/>
  <c r="DL116" i="9"/>
  <c r="CV116" i="9"/>
  <c r="CF116" i="9"/>
  <c r="BP116" i="9"/>
  <c r="DK116" i="9"/>
  <c r="CU116" i="9"/>
  <c r="CE116" i="9"/>
  <c r="BO116" i="9"/>
  <c r="AY116" i="9"/>
  <c r="AI116" i="9"/>
  <c r="S116" i="9"/>
  <c r="C116" i="9"/>
  <c r="CX115" i="9"/>
  <c r="CH115" i="9"/>
  <c r="BR115" i="9"/>
  <c r="BB115" i="9"/>
  <c r="AL115" i="9"/>
  <c r="V115" i="9"/>
  <c r="F115" i="9"/>
  <c r="DA114" i="9"/>
  <c r="CK114" i="9"/>
  <c r="BU114" i="9"/>
  <c r="BE114" i="9"/>
  <c r="AO114" i="9"/>
  <c r="Y114" i="9"/>
  <c r="I114" i="9"/>
  <c r="DD113" i="9"/>
  <c r="CN113" i="9"/>
  <c r="BX113" i="9"/>
  <c r="BH113" i="9"/>
  <c r="AR113" i="9"/>
  <c r="AB113" i="9"/>
  <c r="L113" i="9"/>
  <c r="DG112" i="9"/>
  <c r="CQ112" i="9"/>
  <c r="CA112" i="9"/>
  <c r="BK112" i="9"/>
  <c r="AU112" i="9"/>
  <c r="AE112" i="9"/>
  <c r="O112" i="9"/>
  <c r="DJ111" i="9"/>
  <c r="DJ116" i="9"/>
  <c r="CT116" i="9"/>
  <c r="CD116" i="9"/>
  <c r="BN116" i="9"/>
  <c r="AX116" i="9"/>
  <c r="AH116" i="9"/>
  <c r="R116" i="9"/>
  <c r="B116" i="9"/>
  <c r="CW115" i="9"/>
  <c r="CG115" i="9"/>
  <c r="BQ115" i="9"/>
  <c r="BA115" i="9"/>
  <c r="AK115" i="9"/>
  <c r="U115" i="9"/>
  <c r="E115" i="9"/>
  <c r="CZ114" i="9"/>
  <c r="CJ114" i="9"/>
  <c r="BT114" i="9"/>
  <c r="BD114" i="9"/>
  <c r="AN114" i="9"/>
  <c r="X114" i="9"/>
  <c r="H114" i="9"/>
  <c r="DC113" i="9"/>
  <c r="CM113" i="9"/>
  <c r="DI116" i="9"/>
  <c r="CS116" i="9"/>
  <c r="CC116" i="9"/>
  <c r="BM116" i="9"/>
  <c r="AW116" i="9"/>
  <c r="AG116" i="9"/>
  <c r="Q116" i="9"/>
  <c r="DL115" i="9"/>
  <c r="CV115" i="9"/>
  <c r="CF115" i="9"/>
  <c r="BP115" i="9"/>
  <c r="AZ115" i="9"/>
  <c r="AJ115" i="9"/>
  <c r="T115" i="9"/>
  <c r="D115" i="9"/>
  <c r="CY114" i="9"/>
  <c r="CI114" i="9"/>
  <c r="BS114" i="9"/>
  <c r="BC114" i="9"/>
  <c r="AM114" i="9"/>
  <c r="W114" i="9"/>
  <c r="G114" i="9"/>
  <c r="DB113" i="9"/>
  <c r="CL113" i="9"/>
  <c r="BV113" i="9"/>
  <c r="BF113" i="9"/>
  <c r="AP113" i="9"/>
  <c r="Z113" i="9"/>
  <c r="J113" i="9"/>
  <c r="DE112" i="9"/>
  <c r="CO112" i="9"/>
  <c r="BY112" i="9"/>
  <c r="BI112" i="9"/>
  <c r="AS112" i="9"/>
  <c r="AC112" i="9"/>
  <c r="M112" i="9"/>
  <c r="DH111" i="9"/>
  <c r="CR111" i="9"/>
  <c r="CB111" i="9"/>
  <c r="BL111" i="9"/>
  <c r="AV111" i="9"/>
  <c r="AF111" i="9"/>
  <c r="P111" i="9"/>
  <c r="DK110" i="9"/>
  <c r="CU110" i="9"/>
  <c r="CE110" i="9"/>
  <c r="DG116" i="9"/>
  <c r="CQ116" i="9"/>
  <c r="CA116" i="9"/>
  <c r="BK116" i="9"/>
  <c r="AU116" i="9"/>
  <c r="CH116" i="9"/>
  <c r="D116" i="9"/>
  <c r="BC115" i="9"/>
  <c r="DB114" i="9"/>
  <c r="AP114" i="9"/>
  <c r="CO113" i="9"/>
  <c r="AO113" i="9"/>
  <c r="DC112" i="9"/>
  <c r="AX112" i="9"/>
  <c r="DK111" i="9"/>
  <c r="BQ111" i="9"/>
  <c r="AE111" i="9"/>
  <c r="CW110" i="9"/>
  <c r="BM110" i="9"/>
  <c r="V110" i="9"/>
  <c r="CY109" i="9"/>
  <c r="BQ109" i="9"/>
  <c r="AA109" i="9"/>
  <c r="DC108" i="9"/>
  <c r="BU108" i="9"/>
  <c r="AM108" i="9"/>
  <c r="DG107" i="9"/>
  <c r="BY107" i="9"/>
  <c r="AQ107" i="9"/>
  <c r="DL106" i="9"/>
  <c r="CC106" i="9"/>
  <c r="AU106" i="9"/>
  <c r="O106" i="9"/>
  <c r="CT105" i="9"/>
  <c r="BN105" i="9"/>
  <c r="AH105" i="9"/>
  <c r="B105" i="9"/>
  <c r="CG104" i="9"/>
  <c r="BA104" i="9"/>
  <c r="U104" i="9"/>
  <c r="CZ103" i="9"/>
  <c r="BT103" i="9"/>
  <c r="AN103" i="9"/>
  <c r="H103" i="9"/>
  <c r="CM102" i="9"/>
  <c r="BG102" i="9"/>
  <c r="AA102" i="9"/>
  <c r="DF101" i="9"/>
  <c r="BZ101" i="9"/>
  <c r="AT101" i="9"/>
  <c r="N101" i="9"/>
  <c r="CS100" i="9"/>
  <c r="BM100" i="9"/>
  <c r="AG100" i="9"/>
  <c r="DL99" i="9"/>
  <c r="CH99" i="9"/>
  <c r="BD99" i="9"/>
  <c r="AH99" i="9"/>
  <c r="F99" i="9"/>
  <c r="CQ98" i="9"/>
  <c r="BS98" i="9"/>
  <c r="AS98" i="9"/>
  <c r="X98" i="9"/>
  <c r="DJ97" i="9"/>
  <c r="CN97" i="9"/>
  <c r="BO97" i="9"/>
  <c r="AS97" i="9"/>
  <c r="X97" i="9"/>
  <c r="DI96" i="9"/>
  <c r="CN96" i="9"/>
  <c r="BN96" i="9"/>
  <c r="AS96" i="9"/>
  <c r="V96" i="9"/>
  <c r="DL95" i="9"/>
  <c r="CR95" i="9"/>
  <c r="BU95" i="9"/>
  <c r="AZ95" i="9"/>
  <c r="AF95" i="9"/>
  <c r="I95" i="9"/>
  <c r="CY94" i="9"/>
  <c r="CE94" i="9"/>
  <c r="BH94" i="9"/>
  <c r="AM94" i="9"/>
  <c r="S94" i="9"/>
  <c r="DG93" i="9"/>
  <c r="CN93" i="9"/>
  <c r="BU93" i="9"/>
  <c r="BB93" i="9"/>
  <c r="AF93" i="9"/>
  <c r="M93" i="9"/>
  <c r="DE92" i="9"/>
  <c r="CL92" i="9"/>
  <c r="BS92" i="9"/>
  <c r="AX92" i="9"/>
  <c r="AG92" i="9"/>
  <c r="Q92" i="9"/>
  <c r="DL91" i="9"/>
  <c r="CV91" i="9"/>
  <c r="CF91" i="9"/>
  <c r="BP91" i="9"/>
  <c r="AZ91" i="9"/>
  <c r="AJ91" i="9"/>
  <c r="T91" i="9"/>
  <c r="D91" i="9"/>
  <c r="CY90" i="9"/>
  <c r="CI90" i="9"/>
  <c r="BS90" i="9"/>
  <c r="BC90" i="9"/>
  <c r="AM90" i="9"/>
  <c r="W90" i="9"/>
  <c r="G90" i="9"/>
  <c r="DB89" i="9"/>
  <c r="CL89" i="9"/>
  <c r="BV89" i="9"/>
  <c r="BF89" i="9"/>
  <c r="AP89" i="9"/>
  <c r="Z89" i="9"/>
  <c r="J89" i="9"/>
  <c r="DE88" i="9"/>
  <c r="CO88" i="9"/>
  <c r="BY88" i="9"/>
  <c r="BI88" i="9"/>
  <c r="AS88" i="9"/>
  <c r="AC88" i="9"/>
  <c r="M88" i="9"/>
  <c r="DH87" i="9"/>
  <c r="CR87" i="9"/>
  <c r="CB87" i="9"/>
  <c r="BL87" i="9"/>
  <c r="AV87" i="9"/>
  <c r="AF87" i="9"/>
  <c r="P87" i="9"/>
  <c r="DK86" i="9"/>
  <c r="CU86" i="9"/>
  <c r="CE86" i="9"/>
  <c r="BO86" i="9"/>
  <c r="AY86" i="9"/>
  <c r="AI86" i="9"/>
  <c r="S86" i="9"/>
  <c r="C86" i="9"/>
  <c r="CX85" i="9"/>
  <c r="CH85" i="9"/>
  <c r="BR85" i="9"/>
  <c r="BB85" i="9"/>
  <c r="AL85" i="9"/>
  <c r="V85" i="9"/>
  <c r="F85" i="9"/>
  <c r="DA84" i="9"/>
  <c r="CK84" i="9"/>
  <c r="BU84" i="9"/>
  <c r="BE84" i="9"/>
  <c r="AO84" i="9"/>
  <c r="Y84" i="9"/>
  <c r="I84" i="9"/>
  <c r="DD83" i="9"/>
  <c r="CN83" i="9"/>
  <c r="BX83" i="9"/>
  <c r="BH83" i="9"/>
  <c r="AR83" i="9"/>
  <c r="AB83" i="9"/>
  <c r="L83" i="9"/>
  <c r="DG82" i="9"/>
  <c r="CQ82" i="9"/>
  <c r="CA82" i="9"/>
  <c r="BK82" i="9"/>
  <c r="AU82" i="9"/>
  <c r="AE82" i="9"/>
  <c r="O82" i="9"/>
  <c r="DJ81" i="9"/>
  <c r="CT81" i="9"/>
  <c r="CD81" i="9"/>
  <c r="BN81" i="9"/>
  <c r="AX81" i="9"/>
  <c r="AH81" i="9"/>
  <c r="R81" i="9"/>
  <c r="B81" i="9"/>
  <c r="CW80" i="9"/>
  <c r="CG80" i="9"/>
  <c r="BQ80" i="9"/>
  <c r="BA80" i="9"/>
  <c r="AK80" i="9"/>
  <c r="U80" i="9"/>
  <c r="E80" i="9"/>
  <c r="CZ79" i="9"/>
  <c r="CJ79" i="9"/>
  <c r="CB116" i="9"/>
  <c r="DK115" i="9"/>
  <c r="AY115" i="9"/>
  <c r="CX114" i="9"/>
  <c r="AL114" i="9"/>
  <c r="CK113" i="9"/>
  <c r="AN113" i="9"/>
  <c r="CT112" i="9"/>
  <c r="AV112" i="9"/>
  <c r="DI111" i="9"/>
  <c r="BO111" i="9"/>
  <c r="AD111" i="9"/>
  <c r="CV110" i="9"/>
  <c r="BD110" i="9"/>
  <c r="U110" i="9"/>
  <c r="CX109" i="9"/>
  <c r="BP109" i="9"/>
  <c r="Y109" i="9"/>
  <c r="DB108" i="9"/>
  <c r="BT108" i="9"/>
  <c r="AD108" i="9"/>
  <c r="DF107" i="9"/>
  <c r="BX107" i="9"/>
  <c r="AP107" i="9"/>
  <c r="DJ106" i="9"/>
  <c r="CB106" i="9"/>
  <c r="AT106" i="9"/>
  <c r="N106" i="9"/>
  <c r="CS105" i="9"/>
  <c r="BM105" i="9"/>
  <c r="AG105" i="9"/>
  <c r="DL104" i="9"/>
  <c r="CF104" i="9"/>
  <c r="AZ104" i="9"/>
  <c r="T104" i="9"/>
  <c r="CY103" i="9"/>
  <c r="BS103" i="9"/>
  <c r="AM103" i="9"/>
  <c r="G103" i="9"/>
  <c r="CL102" i="9"/>
  <c r="BF102" i="9"/>
  <c r="Z102" i="9"/>
  <c r="DE101" i="9"/>
  <c r="BY101" i="9"/>
  <c r="AS101" i="9"/>
  <c r="M101" i="9"/>
  <c r="CR100" i="9"/>
  <c r="BL100" i="9"/>
  <c r="AF100" i="9"/>
  <c r="DK99" i="9"/>
  <c r="CG99" i="9"/>
  <c r="BC99" i="9"/>
  <c r="AC99" i="9"/>
  <c r="E99" i="9"/>
  <c r="CN98" i="9"/>
  <c r="BR98" i="9"/>
  <c r="AR98" i="9"/>
  <c r="W98" i="9"/>
  <c r="DH97" i="9"/>
  <c r="CM97" i="9"/>
  <c r="BN97" i="9"/>
  <c r="AR97" i="9"/>
  <c r="S97" i="9"/>
  <c r="DH96" i="9"/>
  <c r="CM96" i="9"/>
  <c r="BM96" i="9"/>
  <c r="AR96" i="9"/>
  <c r="U96" i="9"/>
  <c r="DK95" i="9"/>
  <c r="CQ95" i="9"/>
  <c r="BT95" i="9"/>
  <c r="AY95" i="9"/>
  <c r="AE95" i="9"/>
  <c r="H95" i="9"/>
  <c r="CX94" i="9"/>
  <c r="CD94" i="9"/>
  <c r="BG94" i="9"/>
  <c r="AL94" i="9"/>
  <c r="R94" i="9"/>
  <c r="DF93" i="9"/>
  <c r="CM93" i="9"/>
  <c r="BT93" i="9"/>
  <c r="BA93" i="9"/>
  <c r="AE93" i="9"/>
  <c r="L93" i="9"/>
  <c r="DD92" i="9"/>
  <c r="CK92" i="9"/>
  <c r="BO92" i="9"/>
  <c r="AW92" i="9"/>
  <c r="AF92" i="9"/>
  <c r="P92" i="9"/>
  <c r="DK91" i="9"/>
  <c r="CU91" i="9"/>
  <c r="CE91" i="9"/>
  <c r="BO91" i="9"/>
  <c r="AY91" i="9"/>
  <c r="AI91" i="9"/>
  <c r="S91" i="9"/>
  <c r="C91" i="9"/>
  <c r="CX90" i="9"/>
  <c r="CH90" i="9"/>
  <c r="BR90" i="9"/>
  <c r="BB90" i="9"/>
  <c r="AL90" i="9"/>
  <c r="V90" i="9"/>
  <c r="F90" i="9"/>
  <c r="DA89" i="9"/>
  <c r="CK89" i="9"/>
  <c r="BU89" i="9"/>
  <c r="BE89" i="9"/>
  <c r="AO89" i="9"/>
  <c r="Y89" i="9"/>
  <c r="I89" i="9"/>
  <c r="DD88" i="9"/>
  <c r="CN88" i="9"/>
  <c r="BX88" i="9"/>
  <c r="BH88" i="9"/>
  <c r="AR88" i="9"/>
  <c r="AB88" i="9"/>
  <c r="L88" i="9"/>
  <c r="DG87" i="9"/>
  <c r="CQ87" i="9"/>
  <c r="CA87" i="9"/>
  <c r="BK87" i="9"/>
  <c r="AU87" i="9"/>
  <c r="AE87" i="9"/>
  <c r="O87" i="9"/>
  <c r="DJ86" i="9"/>
  <c r="CT86" i="9"/>
  <c r="CD86" i="9"/>
  <c r="BN86" i="9"/>
  <c r="AX86" i="9"/>
  <c r="AH86" i="9"/>
  <c r="R86" i="9"/>
  <c r="B86" i="9"/>
  <c r="CW85" i="9"/>
  <c r="CG85" i="9"/>
  <c r="BQ85" i="9"/>
  <c r="BA85" i="9"/>
  <c r="AK85" i="9"/>
  <c r="U85" i="9"/>
  <c r="E85" i="9"/>
  <c r="CZ84" i="9"/>
  <c r="CJ84" i="9"/>
  <c r="BT84" i="9"/>
  <c r="BD84" i="9"/>
  <c r="AN84" i="9"/>
  <c r="X84" i="9"/>
  <c r="H84" i="9"/>
  <c r="DC83" i="9"/>
  <c r="CM83" i="9"/>
  <c r="BW83" i="9"/>
  <c r="BG83" i="9"/>
  <c r="AQ83" i="9"/>
  <c r="AA83" i="9"/>
  <c r="K83" i="9"/>
  <c r="DF82" i="9"/>
  <c r="CP82" i="9"/>
  <c r="BZ82" i="9"/>
  <c r="BJ82" i="9"/>
  <c r="AT82" i="9"/>
  <c r="AD82" i="9"/>
  <c r="N82" i="9"/>
  <c r="DI81" i="9"/>
  <c r="CS81" i="9"/>
  <c r="CC81" i="9"/>
  <c r="BM81" i="9"/>
  <c r="AW81" i="9"/>
  <c r="AG81" i="9"/>
  <c r="Q81" i="9"/>
  <c r="DL80" i="9"/>
  <c r="CV80" i="9"/>
  <c r="CF80" i="9"/>
  <c r="BP80" i="9"/>
  <c r="AZ80" i="9"/>
  <c r="AJ80" i="9"/>
  <c r="T80" i="9"/>
  <c r="D80" i="9"/>
  <c r="CY79" i="9"/>
  <c r="CI79" i="9"/>
  <c r="BS79" i="9"/>
  <c r="BC79" i="9"/>
  <c r="AM79" i="9"/>
  <c r="W79" i="9"/>
  <c r="G79" i="9"/>
  <c r="BR116" i="9"/>
  <c r="DJ115" i="9"/>
  <c r="AX115" i="9"/>
  <c r="CW114" i="9"/>
  <c r="AK114" i="9"/>
  <c r="CJ113" i="9"/>
  <c r="AE113" i="9"/>
  <c r="CR112" i="9"/>
  <c r="AT112" i="9"/>
  <c r="DG111" i="9"/>
  <c r="BN111" i="9"/>
  <c r="U111" i="9"/>
  <c r="CT110" i="9"/>
  <c r="BB110" i="9"/>
  <c r="T110" i="9"/>
  <c r="CW109" i="9"/>
  <c r="BG109" i="9"/>
  <c r="X109" i="9"/>
  <c r="DA108" i="9"/>
  <c r="BS108" i="9"/>
  <c r="AB108" i="9"/>
  <c r="DE107" i="9"/>
  <c r="BW107" i="9"/>
  <c r="AG107" i="9"/>
  <c r="DI106" i="9"/>
  <c r="CA106" i="9"/>
  <c r="AS106" i="9"/>
  <c r="M106" i="9"/>
  <c r="CR105" i="9"/>
  <c r="BL105" i="9"/>
  <c r="AF105" i="9"/>
  <c r="DK104" i="9"/>
  <c r="CE104" i="9"/>
  <c r="AY104" i="9"/>
  <c r="S104" i="9"/>
  <c r="CX103" i="9"/>
  <c r="BR103" i="9"/>
  <c r="AL103" i="9"/>
  <c r="F103" i="9"/>
  <c r="CK102" i="9"/>
  <c r="BE102" i="9"/>
  <c r="Y102" i="9"/>
  <c r="DD101" i="9"/>
  <c r="BX101" i="9"/>
  <c r="AR101" i="9"/>
  <c r="L101" i="9"/>
  <c r="CQ100" i="9"/>
  <c r="BK100" i="9"/>
  <c r="AE100" i="9"/>
  <c r="DJ99" i="9"/>
  <c r="CF99" i="9"/>
  <c r="BB99" i="9"/>
  <c r="AB99" i="9"/>
  <c r="D99" i="9"/>
  <c r="CM98" i="9"/>
  <c r="BQ98" i="9"/>
  <c r="AQ98" i="9"/>
  <c r="V98" i="9"/>
  <c r="DG97" i="9"/>
  <c r="CL97" i="9"/>
  <c r="BL97" i="9"/>
  <c r="AQ97" i="9"/>
  <c r="R97" i="9"/>
  <c r="DG96" i="9"/>
  <c r="CH96" i="9"/>
  <c r="BL96" i="9"/>
  <c r="AQ96" i="9"/>
  <c r="S96" i="9"/>
  <c r="DJ95" i="9"/>
  <c r="CP95" i="9"/>
  <c r="BR95" i="9"/>
  <c r="AX95" i="9"/>
  <c r="AD95" i="9"/>
  <c r="F95" i="9"/>
  <c r="CW94" i="9"/>
  <c r="CC94" i="9"/>
  <c r="BE94" i="9"/>
  <c r="AK94" i="9"/>
  <c r="Q94" i="9"/>
  <c r="DE93" i="9"/>
  <c r="CL93" i="9"/>
  <c r="BS93" i="9"/>
  <c r="AZ93" i="9"/>
  <c r="AD93" i="9"/>
  <c r="K93" i="9"/>
  <c r="DC92" i="9"/>
  <c r="CJ92" i="9"/>
  <c r="BN92" i="9"/>
  <c r="AV92" i="9"/>
  <c r="AE92" i="9"/>
  <c r="O92" i="9"/>
  <c r="DJ91" i="9"/>
  <c r="CT91" i="9"/>
  <c r="CD91" i="9"/>
  <c r="BN91" i="9"/>
  <c r="AX91" i="9"/>
  <c r="AH91" i="9"/>
  <c r="R91" i="9"/>
  <c r="B91" i="9"/>
  <c r="CW90" i="9"/>
  <c r="CG90" i="9"/>
  <c r="BQ90" i="9"/>
  <c r="BA90" i="9"/>
  <c r="AK90" i="9"/>
  <c r="U90" i="9"/>
  <c r="E90" i="9"/>
  <c r="CZ89" i="9"/>
  <c r="CJ89" i="9"/>
  <c r="BT89" i="9"/>
  <c r="BD89" i="9"/>
  <c r="AN89" i="9"/>
  <c r="X89" i="9"/>
  <c r="H89" i="9"/>
  <c r="DC88" i="9"/>
  <c r="CM88" i="9"/>
  <c r="BW88" i="9"/>
  <c r="BG88" i="9"/>
  <c r="AQ88" i="9"/>
  <c r="AA88" i="9"/>
  <c r="K88" i="9"/>
  <c r="DF87" i="9"/>
  <c r="CP87" i="9"/>
  <c r="BZ87" i="9"/>
  <c r="BJ87" i="9"/>
  <c r="AT87" i="9"/>
  <c r="AD87" i="9"/>
  <c r="N87" i="9"/>
  <c r="DI86" i="9"/>
  <c r="CS86" i="9"/>
  <c r="CC86" i="9"/>
  <c r="BM86" i="9"/>
  <c r="AW86" i="9"/>
  <c r="AG86" i="9"/>
  <c r="Q86" i="9"/>
  <c r="DL85" i="9"/>
  <c r="CV85" i="9"/>
  <c r="CF85" i="9"/>
  <c r="BP85" i="9"/>
  <c r="AZ85" i="9"/>
  <c r="AJ85" i="9"/>
  <c r="T85" i="9"/>
  <c r="D85" i="9"/>
  <c r="CY84" i="9"/>
  <c r="CI84" i="9"/>
  <c r="BS84" i="9"/>
  <c r="BC84" i="9"/>
  <c r="AM84" i="9"/>
  <c r="W84" i="9"/>
  <c r="G84" i="9"/>
  <c r="DB83" i="9"/>
  <c r="CL83" i="9"/>
  <c r="BV83" i="9"/>
  <c r="BF83" i="9"/>
  <c r="AP83" i="9"/>
  <c r="Z83" i="9"/>
  <c r="J83" i="9"/>
  <c r="DE82" i="9"/>
  <c r="CO82" i="9"/>
  <c r="BY82" i="9"/>
  <c r="BI82" i="9"/>
  <c r="AS82" i="9"/>
  <c r="AC82" i="9"/>
  <c r="M82" i="9"/>
  <c r="DH81" i="9"/>
  <c r="CR81" i="9"/>
  <c r="CB81" i="9"/>
  <c r="BL81" i="9"/>
  <c r="AV81" i="9"/>
  <c r="AF81" i="9"/>
  <c r="P81" i="9"/>
  <c r="DK80" i="9"/>
  <c r="BL116" i="9"/>
  <c r="DA115" i="9"/>
  <c r="AO115" i="9"/>
  <c r="CN114" i="9"/>
  <c r="AB114" i="9"/>
  <c r="CA113" i="9"/>
  <c r="AC113" i="9"/>
  <c r="CP112" i="9"/>
  <c r="AR112" i="9"/>
  <c r="DF111" i="9"/>
  <c r="BM111" i="9"/>
  <c r="S111" i="9"/>
  <c r="CS110" i="9"/>
  <c r="BA110" i="9"/>
  <c r="S110" i="9"/>
  <c r="CV109" i="9"/>
  <c r="BE109" i="9"/>
  <c r="W109" i="9"/>
  <c r="CZ108" i="9"/>
  <c r="BJ108" i="9"/>
  <c r="AA108" i="9"/>
  <c r="DD107" i="9"/>
  <c r="BV107" i="9"/>
  <c r="AE107" i="9"/>
  <c r="DH106" i="9"/>
  <c r="BZ106" i="9"/>
  <c r="AJ106" i="9"/>
  <c r="D106" i="9"/>
  <c r="CI105" i="9"/>
  <c r="BC105" i="9"/>
  <c r="W105" i="9"/>
  <c r="DB104" i="9"/>
  <c r="BV104" i="9"/>
  <c r="AP104" i="9"/>
  <c r="J104" i="9"/>
  <c r="CO103" i="9"/>
  <c r="BI103" i="9"/>
  <c r="AC103" i="9"/>
  <c r="DH102" i="9"/>
  <c r="CB102" i="9"/>
  <c r="AV102" i="9"/>
  <c r="P102" i="9"/>
  <c r="CU101" i="9"/>
  <c r="BO101" i="9"/>
  <c r="AI101" i="9"/>
  <c r="C101" i="9"/>
  <c r="CH100" i="9"/>
  <c r="BB100" i="9"/>
  <c r="V100" i="9"/>
  <c r="DD99" i="9"/>
  <c r="CE99" i="9"/>
  <c r="BA99" i="9"/>
  <c r="Y99" i="9"/>
  <c r="C99" i="9"/>
  <c r="CL98" i="9"/>
  <c r="BL98" i="9"/>
  <c r="AP98" i="9"/>
  <c r="U98" i="9"/>
  <c r="DF97" i="9"/>
  <c r="CK97" i="9"/>
  <c r="BK97" i="9"/>
  <c r="AP97" i="9"/>
  <c r="P97" i="9"/>
  <c r="DF96" i="9"/>
  <c r="CG96" i="9"/>
  <c r="BK96" i="9"/>
  <c r="AM96" i="9"/>
  <c r="R96" i="9"/>
  <c r="DI95" i="9"/>
  <c r="CL95" i="9"/>
  <c r="BQ95" i="9"/>
  <c r="AW95" i="9"/>
  <c r="Z95" i="9"/>
  <c r="E95" i="9"/>
  <c r="CV94" i="9"/>
  <c r="BY94" i="9"/>
  <c r="BD94" i="9"/>
  <c r="AJ94" i="9"/>
  <c r="M94" i="9"/>
  <c r="DD93" i="9"/>
  <c r="CK93" i="9"/>
  <c r="BR93" i="9"/>
  <c r="AV93" i="9"/>
  <c r="AC93" i="9"/>
  <c r="J93" i="9"/>
  <c r="DB92" i="9"/>
  <c r="CI92" i="9"/>
  <c r="BM92" i="9"/>
  <c r="AU92" i="9"/>
  <c r="AD92" i="9"/>
  <c r="N92" i="9"/>
  <c r="DI91" i="9"/>
  <c r="CS91" i="9"/>
  <c r="CC91" i="9"/>
  <c r="BM91" i="9"/>
  <c r="AW91" i="9"/>
  <c r="AG91" i="9"/>
  <c r="Q91" i="9"/>
  <c r="DL90" i="9"/>
  <c r="CV90" i="9"/>
  <c r="CF90" i="9"/>
  <c r="BP90" i="9"/>
  <c r="AZ90" i="9"/>
  <c r="AJ90" i="9"/>
  <c r="T90" i="9"/>
  <c r="D90" i="9"/>
  <c r="CY89" i="9"/>
  <c r="CI89" i="9"/>
  <c r="BS89" i="9"/>
  <c r="BC89" i="9"/>
  <c r="AM89" i="9"/>
  <c r="W89" i="9"/>
  <c r="G89" i="9"/>
  <c r="DB88" i="9"/>
  <c r="CL88" i="9"/>
  <c r="BV88" i="9"/>
  <c r="BF88" i="9"/>
  <c r="AP88" i="9"/>
  <c r="Z88" i="9"/>
  <c r="J88" i="9"/>
  <c r="DE87" i="9"/>
  <c r="CO87" i="9"/>
  <c r="BY87" i="9"/>
  <c r="BI87" i="9"/>
  <c r="AS87" i="9"/>
  <c r="AC87" i="9"/>
  <c r="M87" i="9"/>
  <c r="DH86" i="9"/>
  <c r="CR86" i="9"/>
  <c r="CB86" i="9"/>
  <c r="BL86" i="9"/>
  <c r="AV86" i="9"/>
  <c r="AF86" i="9"/>
  <c r="P86" i="9"/>
  <c r="DK85" i="9"/>
  <c r="CU85" i="9"/>
  <c r="CE85" i="9"/>
  <c r="BO85" i="9"/>
  <c r="AY85" i="9"/>
  <c r="AI85" i="9"/>
  <c r="S85" i="9"/>
  <c r="C85" i="9"/>
  <c r="CX84" i="9"/>
  <c r="CH84" i="9"/>
  <c r="BR84" i="9"/>
  <c r="BB84" i="9"/>
  <c r="AL84" i="9"/>
  <c r="V84" i="9"/>
  <c r="F84" i="9"/>
  <c r="DA83" i="9"/>
  <c r="CK83" i="9"/>
  <c r="BU83" i="9"/>
  <c r="BE83" i="9"/>
  <c r="AO83" i="9"/>
  <c r="Y83" i="9"/>
  <c r="I83" i="9"/>
  <c r="DD82" i="9"/>
  <c r="CN82" i="9"/>
  <c r="BX82" i="9"/>
  <c r="BH82" i="9"/>
  <c r="AR82" i="9"/>
  <c r="AB82" i="9"/>
  <c r="L82" i="9"/>
  <c r="DG81" i="9"/>
  <c r="CQ81" i="9"/>
  <c r="CA81" i="9"/>
  <c r="BB116" i="9"/>
  <c r="CY115" i="9"/>
  <c r="AM115" i="9"/>
  <c r="CL114" i="9"/>
  <c r="Z114" i="9"/>
  <c r="BY113" i="9"/>
  <c r="AA113" i="9"/>
  <c r="CN112" i="9"/>
  <c r="AQ112" i="9"/>
  <c r="CW111" i="9"/>
  <c r="BK111" i="9"/>
  <c r="R111" i="9"/>
  <c r="CJ110" i="9"/>
  <c r="AZ110" i="9"/>
  <c r="R110" i="9"/>
  <c r="CM109" i="9"/>
  <c r="BD109" i="9"/>
  <c r="V109" i="9"/>
  <c r="CY108" i="9"/>
  <c r="BH108" i="9"/>
  <c r="Z108" i="9"/>
  <c r="DC107" i="9"/>
  <c r="BM107" i="9"/>
  <c r="AD107" i="9"/>
  <c r="DG106" i="9"/>
  <c r="BY106" i="9"/>
  <c r="AI106" i="9"/>
  <c r="C106" i="9"/>
  <c r="CH105" i="9"/>
  <c r="BB105" i="9"/>
  <c r="V105" i="9"/>
  <c r="DA104" i="9"/>
  <c r="BU104" i="9"/>
  <c r="AO104" i="9"/>
  <c r="I104" i="9"/>
  <c r="CN103" i="9"/>
  <c r="BH103" i="9"/>
  <c r="AB103" i="9"/>
  <c r="DG102" i="9"/>
  <c r="CA102" i="9"/>
  <c r="AU102" i="9"/>
  <c r="O102" i="9"/>
  <c r="CT101" i="9"/>
  <c r="BN101" i="9"/>
  <c r="AH101" i="9"/>
  <c r="B101" i="9"/>
  <c r="CG100" i="9"/>
  <c r="BA100" i="9"/>
  <c r="U100" i="9"/>
  <c r="DA99" i="9"/>
  <c r="CD99" i="9"/>
  <c r="AZ99" i="9"/>
  <c r="X99" i="9"/>
  <c r="B99" i="9"/>
  <c r="CK98" i="9"/>
  <c r="BK98" i="9"/>
  <c r="AO98" i="9"/>
  <c r="P98" i="9"/>
  <c r="DE97" i="9"/>
  <c r="CJ97" i="9"/>
  <c r="BJ97" i="9"/>
  <c r="AO97" i="9"/>
  <c r="O97" i="9"/>
  <c r="DE96" i="9"/>
  <c r="CE96" i="9"/>
  <c r="BJ96" i="9"/>
  <c r="AL96" i="9"/>
  <c r="Q96" i="9"/>
  <c r="DH95" i="9"/>
  <c r="CK95" i="9"/>
  <c r="BP95" i="9"/>
  <c r="AV95" i="9"/>
  <c r="Y95" i="9"/>
  <c r="D95" i="9"/>
  <c r="CU94" i="9"/>
  <c r="BX94" i="9"/>
  <c r="BC94" i="9"/>
  <c r="AI94" i="9"/>
  <c r="L94" i="9"/>
  <c r="DC93" i="9"/>
  <c r="CJ93" i="9"/>
  <c r="BQ93" i="9"/>
  <c r="AU93" i="9"/>
  <c r="AB93" i="9"/>
  <c r="I93" i="9"/>
  <c r="DA92" i="9"/>
  <c r="CE92" i="9"/>
  <c r="BL92" i="9"/>
  <c r="AT92" i="9"/>
  <c r="AC92" i="9"/>
  <c r="M92" i="9"/>
  <c r="DH91" i="9"/>
  <c r="CR91" i="9"/>
  <c r="CB91" i="9"/>
  <c r="BL91" i="9"/>
  <c r="AV91" i="9"/>
  <c r="AF91" i="9"/>
  <c r="P91" i="9"/>
  <c r="DK90" i="9"/>
  <c r="CU90" i="9"/>
  <c r="CE90" i="9"/>
  <c r="BO90" i="9"/>
  <c r="AY90" i="9"/>
  <c r="AI90" i="9"/>
  <c r="S90" i="9"/>
  <c r="C90" i="9"/>
  <c r="CX89" i="9"/>
  <c r="CH89" i="9"/>
  <c r="BR89" i="9"/>
  <c r="BB89" i="9"/>
  <c r="AL89" i="9"/>
  <c r="V89" i="9"/>
  <c r="F89" i="9"/>
  <c r="DA88" i="9"/>
  <c r="CK88" i="9"/>
  <c r="BU88" i="9"/>
  <c r="BE88" i="9"/>
  <c r="AO88" i="9"/>
  <c r="Y88" i="9"/>
  <c r="I88" i="9"/>
  <c r="DD87" i="9"/>
  <c r="CN87" i="9"/>
  <c r="BX87" i="9"/>
  <c r="BH87" i="9"/>
  <c r="AR87" i="9"/>
  <c r="AB87" i="9"/>
  <c r="L87" i="9"/>
  <c r="DG86" i="9"/>
  <c r="CQ86" i="9"/>
  <c r="CA86" i="9"/>
  <c r="BK86" i="9"/>
  <c r="AU86" i="9"/>
  <c r="AE86" i="9"/>
  <c r="O86" i="9"/>
  <c r="DJ85" i="9"/>
  <c r="CT85" i="9"/>
  <c r="CD85" i="9"/>
  <c r="BN85" i="9"/>
  <c r="AX85" i="9"/>
  <c r="AH85" i="9"/>
  <c r="R85" i="9"/>
  <c r="B85" i="9"/>
  <c r="CW84" i="9"/>
  <c r="CG84" i="9"/>
  <c r="BQ84" i="9"/>
  <c r="BA84" i="9"/>
  <c r="AK84" i="9"/>
  <c r="U84" i="9"/>
  <c r="E84" i="9"/>
  <c r="CZ83" i="9"/>
  <c r="CJ83" i="9"/>
  <c r="BT83" i="9"/>
  <c r="BD83" i="9"/>
  <c r="AN83" i="9"/>
  <c r="X83" i="9"/>
  <c r="H83" i="9"/>
  <c r="DC82" i="9"/>
  <c r="CM82" i="9"/>
  <c r="BW82" i="9"/>
  <c r="BG82" i="9"/>
  <c r="AQ82" i="9"/>
  <c r="AA82" i="9"/>
  <c r="K82" i="9"/>
  <c r="AZ116" i="9"/>
  <c r="CU115" i="9"/>
  <c r="AI115" i="9"/>
  <c r="CH114" i="9"/>
  <c r="V114" i="9"/>
  <c r="BW113" i="9"/>
  <c r="Y113" i="9"/>
  <c r="CM112" i="9"/>
  <c r="AH112" i="9"/>
  <c r="CU111" i="9"/>
  <c r="BJ111" i="9"/>
  <c r="Q111" i="9"/>
  <c r="CH110" i="9"/>
  <c r="AY110" i="9"/>
  <c r="Q110" i="9"/>
  <c r="CK109" i="9"/>
  <c r="BC109" i="9"/>
  <c r="U109" i="9"/>
  <c r="CP108" i="9"/>
  <c r="BG108" i="9"/>
  <c r="Y108" i="9"/>
  <c r="DB107" i="9"/>
  <c r="BK107" i="9"/>
  <c r="AC107" i="9"/>
  <c r="DF106" i="9"/>
  <c r="BP106" i="9"/>
  <c r="AH106" i="9"/>
  <c r="B106" i="9"/>
  <c r="CG105" i="9"/>
  <c r="BA105" i="9"/>
  <c r="U105" i="9"/>
  <c r="CZ104" i="9"/>
  <c r="BT104" i="9"/>
  <c r="AN104" i="9"/>
  <c r="H104" i="9"/>
  <c r="CM103" i="9"/>
  <c r="BG103" i="9"/>
  <c r="AA103" i="9"/>
  <c r="DF102" i="9"/>
  <c r="BZ102" i="9"/>
  <c r="AT102" i="9"/>
  <c r="N102" i="9"/>
  <c r="CS101" i="9"/>
  <c r="BM101" i="9"/>
  <c r="AG101" i="9"/>
  <c r="DL100" i="9"/>
  <c r="CF100" i="9"/>
  <c r="AZ100" i="9"/>
  <c r="T100" i="9"/>
  <c r="CZ99" i="9"/>
  <c r="BX99" i="9"/>
  <c r="AY99" i="9"/>
  <c r="W99" i="9"/>
  <c r="DH98" i="9"/>
  <c r="CJ98" i="9"/>
  <c r="BI98" i="9"/>
  <c r="AN98" i="9"/>
  <c r="O98" i="9"/>
  <c r="DD97" i="9"/>
  <c r="CE97" i="9"/>
  <c r="BI97" i="9"/>
  <c r="AN97" i="9"/>
  <c r="N97" i="9"/>
  <c r="DD96" i="9"/>
  <c r="CD96" i="9"/>
  <c r="BI96" i="9"/>
  <c r="AK96" i="9"/>
  <c r="P96" i="9"/>
  <c r="DG95" i="9"/>
  <c r="CJ95" i="9"/>
  <c r="BO95" i="9"/>
  <c r="AU95" i="9"/>
  <c r="X95" i="9"/>
  <c r="C95" i="9"/>
  <c r="CT94" i="9"/>
  <c r="BW94" i="9"/>
  <c r="BB94" i="9"/>
  <c r="AH94" i="9"/>
  <c r="K94" i="9"/>
  <c r="DB93" i="9"/>
  <c r="CI93" i="9"/>
  <c r="BP93" i="9"/>
  <c r="AT93" i="9"/>
  <c r="AA93" i="9"/>
  <c r="H93" i="9"/>
  <c r="CZ92" i="9"/>
  <c r="CD92" i="9"/>
  <c r="BK92" i="9"/>
  <c r="AS92" i="9"/>
  <c r="AB92" i="9"/>
  <c r="L92" i="9"/>
  <c r="DG91" i="9"/>
  <c r="CQ91" i="9"/>
  <c r="CA91" i="9"/>
  <c r="BK91" i="9"/>
  <c r="AU91" i="9"/>
  <c r="AE91" i="9"/>
  <c r="O91" i="9"/>
  <c r="DJ90" i="9"/>
  <c r="CT90" i="9"/>
  <c r="CD90" i="9"/>
  <c r="BN90" i="9"/>
  <c r="AX90" i="9"/>
  <c r="AH90" i="9"/>
  <c r="R90" i="9"/>
  <c r="B90" i="9"/>
  <c r="CW89" i="9"/>
  <c r="CG89" i="9"/>
  <c r="BQ89" i="9"/>
  <c r="BA89" i="9"/>
  <c r="AK89" i="9"/>
  <c r="U89" i="9"/>
  <c r="E89" i="9"/>
  <c r="CZ88" i="9"/>
  <c r="CJ88" i="9"/>
  <c r="BT88" i="9"/>
  <c r="BD88" i="9"/>
  <c r="AN88" i="9"/>
  <c r="X88" i="9"/>
  <c r="H88" i="9"/>
  <c r="DC87" i="9"/>
  <c r="CM87" i="9"/>
  <c r="BW87" i="9"/>
  <c r="BG87" i="9"/>
  <c r="AQ87" i="9"/>
  <c r="AA87" i="9"/>
  <c r="K87" i="9"/>
  <c r="DF86" i="9"/>
  <c r="CP86" i="9"/>
  <c r="BZ86" i="9"/>
  <c r="BJ86" i="9"/>
  <c r="AT86" i="9"/>
  <c r="AD86" i="9"/>
  <c r="N86" i="9"/>
  <c r="DI85" i="9"/>
  <c r="CS85" i="9"/>
  <c r="CC85" i="9"/>
  <c r="BM85" i="9"/>
  <c r="AW85" i="9"/>
  <c r="AG85" i="9"/>
  <c r="Q85" i="9"/>
  <c r="DL84" i="9"/>
  <c r="CV84" i="9"/>
  <c r="CF84" i="9"/>
  <c r="BP84" i="9"/>
  <c r="AZ84" i="9"/>
  <c r="AJ84" i="9"/>
  <c r="T84" i="9"/>
  <c r="D84" i="9"/>
  <c r="CY83" i="9"/>
  <c r="CI83" i="9"/>
  <c r="BS83" i="9"/>
  <c r="BC83" i="9"/>
  <c r="AM83" i="9"/>
  <c r="W83" i="9"/>
  <c r="G83" i="9"/>
  <c r="DB82" i="9"/>
  <c r="CL82" i="9"/>
  <c r="BV82" i="9"/>
  <c r="BF82" i="9"/>
  <c r="AP82" i="9"/>
  <c r="Z82" i="9"/>
  <c r="J82" i="9"/>
  <c r="DE81" i="9"/>
  <c r="CO81" i="9"/>
  <c r="BY81" i="9"/>
  <c r="BI81" i="9"/>
  <c r="AS81" i="9"/>
  <c r="AC81" i="9"/>
  <c r="M81" i="9"/>
  <c r="DH80" i="9"/>
  <c r="CR80" i="9"/>
  <c r="CB80" i="9"/>
  <c r="BL80" i="9"/>
  <c r="AV80" i="9"/>
  <c r="AF80" i="9"/>
  <c r="P80" i="9"/>
  <c r="DK79" i="9"/>
  <c r="CU79" i="9"/>
  <c r="CE79" i="9"/>
  <c r="AV116" i="9"/>
  <c r="CT115" i="9"/>
  <c r="AH115" i="9"/>
  <c r="CG114" i="9"/>
  <c r="U114" i="9"/>
  <c r="BU113" i="9"/>
  <c r="X113" i="9"/>
  <c r="CD112" i="9"/>
  <c r="AF112" i="9"/>
  <c r="CT111" i="9"/>
  <c r="BA111" i="9"/>
  <c r="O111" i="9"/>
  <c r="CG110" i="9"/>
  <c r="AX110" i="9"/>
  <c r="H110" i="9"/>
  <c r="CJ109" i="9"/>
  <c r="BB109" i="9"/>
  <c r="T109" i="9"/>
  <c r="CN108" i="9"/>
  <c r="BF108" i="9"/>
  <c r="X108" i="9"/>
  <c r="CS107" i="9"/>
  <c r="BJ107" i="9"/>
  <c r="AB107" i="9"/>
  <c r="DE106" i="9"/>
  <c r="BN106" i="9"/>
  <c r="AG106" i="9"/>
  <c r="DL105" i="9"/>
  <c r="CF105" i="9"/>
  <c r="AZ105" i="9"/>
  <c r="T105" i="9"/>
  <c r="CY104" i="9"/>
  <c r="BS104" i="9"/>
  <c r="AM104" i="9"/>
  <c r="G104" i="9"/>
  <c r="CL103" i="9"/>
  <c r="BF103" i="9"/>
  <c r="Z103" i="9"/>
  <c r="DE102" i="9"/>
  <c r="BY102" i="9"/>
  <c r="AS102" i="9"/>
  <c r="M102" i="9"/>
  <c r="CR101" i="9"/>
  <c r="BL101" i="9"/>
  <c r="AF101" i="9"/>
  <c r="DK100" i="9"/>
  <c r="CE100" i="9"/>
  <c r="AY100" i="9"/>
  <c r="S100" i="9"/>
  <c r="CY99" i="9"/>
  <c r="BU99" i="9"/>
  <c r="AX99" i="9"/>
  <c r="V99" i="9"/>
  <c r="DG98" i="9"/>
  <c r="CI98" i="9"/>
  <c r="BH98" i="9"/>
  <c r="AM98" i="9"/>
  <c r="M98" i="9"/>
  <c r="DC97" i="9"/>
  <c r="CD97" i="9"/>
  <c r="BH97" i="9"/>
  <c r="AI97" i="9"/>
  <c r="M97" i="9"/>
  <c r="DC96" i="9"/>
  <c r="CC96" i="9"/>
  <c r="BH96" i="9"/>
  <c r="AI96" i="9"/>
  <c r="O96" i="9"/>
  <c r="DF95" i="9"/>
  <c r="CH95" i="9"/>
  <c r="BN95" i="9"/>
  <c r="AT95" i="9"/>
  <c r="V95" i="9"/>
  <c r="B95" i="9"/>
  <c r="CS94" i="9"/>
  <c r="BU94" i="9"/>
  <c r="BA94" i="9"/>
  <c r="AG94" i="9"/>
  <c r="I94" i="9"/>
  <c r="DA93" i="9"/>
  <c r="CH93" i="9"/>
  <c r="BL93" i="9"/>
  <c r="AS93" i="9"/>
  <c r="Z93" i="9"/>
  <c r="G93" i="9"/>
  <c r="CY92" i="9"/>
  <c r="CC92" i="9"/>
  <c r="BJ92" i="9"/>
  <c r="AR92" i="9"/>
  <c r="AA92" i="9"/>
  <c r="K92" i="9"/>
  <c r="DF91" i="9"/>
  <c r="CP91" i="9"/>
  <c r="BZ91" i="9"/>
  <c r="BJ91" i="9"/>
  <c r="AT91" i="9"/>
  <c r="AD91" i="9"/>
  <c r="N91" i="9"/>
  <c r="DI90" i="9"/>
  <c r="CS90" i="9"/>
  <c r="CC90" i="9"/>
  <c r="BM90" i="9"/>
  <c r="AW90" i="9"/>
  <c r="AG90" i="9"/>
  <c r="Q90" i="9"/>
  <c r="DL89" i="9"/>
  <c r="CV89" i="9"/>
  <c r="CF89" i="9"/>
  <c r="BP89" i="9"/>
  <c r="AZ89" i="9"/>
  <c r="AJ116" i="9"/>
  <c r="CI115" i="9"/>
  <c r="W115" i="9"/>
  <c r="BV114" i="9"/>
  <c r="J114" i="9"/>
  <c r="BK113" i="9"/>
  <c r="M113" i="9"/>
  <c r="BZ112" i="9"/>
  <c r="AB112" i="9"/>
  <c r="CQ111" i="9"/>
  <c r="AX111" i="9"/>
  <c r="E111" i="9"/>
  <c r="CD110" i="9"/>
  <c r="AN110" i="9"/>
  <c r="E110" i="9"/>
  <c r="CH109" i="9"/>
  <c r="AZ109" i="9"/>
  <c r="I109" i="9"/>
  <c r="CL108" i="9"/>
  <c r="BD108" i="9"/>
  <c r="N108" i="9"/>
  <c r="CP107" i="9"/>
  <c r="BH107" i="9"/>
  <c r="Z107" i="9"/>
  <c r="CT106" i="9"/>
  <c r="BL106" i="9"/>
  <c r="AE106" i="9"/>
  <c r="DJ105" i="9"/>
  <c r="CD105" i="9"/>
  <c r="AX105" i="9"/>
  <c r="R105" i="9"/>
  <c r="CW104" i="9"/>
  <c r="BQ104" i="9"/>
  <c r="AK104" i="9"/>
  <c r="E104" i="9"/>
  <c r="CJ103" i="9"/>
  <c r="BD103" i="9"/>
  <c r="X103" i="9"/>
  <c r="DC102" i="9"/>
  <c r="BW102" i="9"/>
  <c r="AQ102" i="9"/>
  <c r="K102" i="9"/>
  <c r="CP101" i="9"/>
  <c r="BJ101" i="9"/>
  <c r="AD101" i="9"/>
  <c r="DI100" i="9"/>
  <c r="CC100" i="9"/>
  <c r="AW100" i="9"/>
  <c r="Q100" i="9"/>
  <c r="CW99" i="9"/>
  <c r="BS99" i="9"/>
  <c r="AR99" i="9"/>
  <c r="T99" i="9"/>
  <c r="DC98" i="9"/>
  <c r="CG98" i="9"/>
  <c r="BF98" i="9"/>
  <c r="AK98" i="9"/>
  <c r="K98" i="9"/>
  <c r="DA97" i="9"/>
  <c r="CA97" i="9"/>
  <c r="BF97" i="9"/>
  <c r="AF97" i="9"/>
  <c r="K97" i="9"/>
  <c r="CW96" i="9"/>
  <c r="CA96" i="9"/>
  <c r="BB96" i="9"/>
  <c r="AG96" i="9"/>
  <c r="M96" i="9"/>
  <c r="DA95" i="9"/>
  <c r="CF95" i="9"/>
  <c r="BL95" i="9"/>
  <c r="AO95" i="9"/>
  <c r="T95" i="9"/>
  <c r="DK94" i="9"/>
  <c r="CN94" i="9"/>
  <c r="BS94" i="9"/>
  <c r="AY94" i="9"/>
  <c r="AB94" i="9"/>
  <c r="G94" i="9"/>
  <c r="CY93" i="9"/>
  <c r="CF93" i="9"/>
  <c r="BJ93" i="9"/>
  <c r="AQ93" i="9"/>
  <c r="X93" i="9"/>
  <c r="E93" i="9"/>
  <c r="CT92" i="9"/>
  <c r="CA92" i="9"/>
  <c r="BH92" i="9"/>
  <c r="AP92" i="9"/>
  <c r="Y92" i="9"/>
  <c r="I92" i="9"/>
  <c r="DD91" i="9"/>
  <c r="CN91" i="9"/>
  <c r="BX91" i="9"/>
  <c r="BH91" i="9"/>
  <c r="AR91" i="9"/>
  <c r="AB91" i="9"/>
  <c r="L91" i="9"/>
  <c r="DG90" i="9"/>
  <c r="CQ90" i="9"/>
  <c r="CA90" i="9"/>
  <c r="BK90" i="9"/>
  <c r="AU90" i="9"/>
  <c r="AE90" i="9"/>
  <c r="O90" i="9"/>
  <c r="DJ89" i="9"/>
  <c r="CT89" i="9"/>
  <c r="CD89" i="9"/>
  <c r="BN89" i="9"/>
  <c r="AX89" i="9"/>
  <c r="AH89" i="9"/>
  <c r="R89" i="9"/>
  <c r="B89" i="9"/>
  <c r="CW88" i="9"/>
  <c r="CG88" i="9"/>
  <c r="BQ88" i="9"/>
  <c r="BA88" i="9"/>
  <c r="AK88" i="9"/>
  <c r="U88" i="9"/>
  <c r="E88" i="9"/>
  <c r="CZ87" i="9"/>
  <c r="CJ87" i="9"/>
  <c r="BT87" i="9"/>
  <c r="BD87" i="9"/>
  <c r="AN87" i="9"/>
  <c r="X87" i="9"/>
  <c r="H87" i="9"/>
  <c r="DC86" i="9"/>
  <c r="CM86" i="9"/>
  <c r="BW86" i="9"/>
  <c r="BG86" i="9"/>
  <c r="AQ86" i="9"/>
  <c r="AA86" i="9"/>
  <c r="K86" i="9"/>
  <c r="DF85" i="9"/>
  <c r="CP85" i="9"/>
  <c r="BZ85" i="9"/>
  <c r="BJ85" i="9"/>
  <c r="AT85" i="9"/>
  <c r="AD85" i="9"/>
  <c r="N85" i="9"/>
  <c r="DI84" i="9"/>
  <c r="CS84" i="9"/>
  <c r="CC84" i="9"/>
  <c r="BM84" i="9"/>
  <c r="AW84" i="9"/>
  <c r="AG84" i="9"/>
  <c r="Q84" i="9"/>
  <c r="DL83" i="9"/>
  <c r="CV83" i="9"/>
  <c r="CF83" i="9"/>
  <c r="BP83" i="9"/>
  <c r="AZ83" i="9"/>
  <c r="AJ83" i="9"/>
  <c r="T83" i="9"/>
  <c r="D83" i="9"/>
  <c r="CY82" i="9"/>
  <c r="CI82" i="9"/>
  <c r="BS82" i="9"/>
  <c r="BC82" i="9"/>
  <c r="AM82" i="9"/>
  <c r="W82" i="9"/>
  <c r="G82" i="9"/>
  <c r="DB81" i="9"/>
  <c r="CL81" i="9"/>
  <c r="BV81" i="9"/>
  <c r="BF81" i="9"/>
  <c r="AP81" i="9"/>
  <c r="Z81" i="9"/>
  <c r="J81" i="9"/>
  <c r="DE80" i="9"/>
  <c r="CO80" i="9"/>
  <c r="BY80" i="9"/>
  <c r="BI80" i="9"/>
  <c r="AS80" i="9"/>
  <c r="AC80" i="9"/>
  <c r="M80" i="9"/>
  <c r="DH79" i="9"/>
  <c r="CR79" i="9"/>
  <c r="CB79" i="9"/>
  <c r="BL79" i="9"/>
  <c r="AV79" i="9"/>
  <c r="AF79" i="9"/>
  <c r="AF116" i="9"/>
  <c r="CE115" i="9"/>
  <c r="S115" i="9"/>
  <c r="BR114" i="9"/>
  <c r="F114" i="9"/>
  <c r="BI113" i="9"/>
  <c r="K113" i="9"/>
  <c r="BX112" i="9"/>
  <c r="AA112" i="9"/>
  <c r="CP111" i="9"/>
  <c r="AW111" i="9"/>
  <c r="C111" i="9"/>
  <c r="CC110" i="9"/>
  <c r="AL110" i="9"/>
  <c r="D110" i="9"/>
  <c r="CG109" i="9"/>
  <c r="AQ109" i="9"/>
  <c r="H109" i="9"/>
  <c r="CK108" i="9"/>
  <c r="BC108" i="9"/>
  <c r="L108" i="9"/>
  <c r="CO107" i="9"/>
  <c r="BG107" i="9"/>
  <c r="Q107" i="9"/>
  <c r="CS106" i="9"/>
  <c r="BK106" i="9"/>
  <c r="AD106" i="9"/>
  <c r="DI105" i="9"/>
  <c r="CC105" i="9"/>
  <c r="AW105" i="9"/>
  <c r="Q105" i="9"/>
  <c r="CV104" i="9"/>
  <c r="BP104" i="9"/>
  <c r="AJ104" i="9"/>
  <c r="D104" i="9"/>
  <c r="CI103" i="9"/>
  <c r="BC103" i="9"/>
  <c r="W103" i="9"/>
  <c r="DB102" i="9"/>
  <c r="BV102" i="9"/>
  <c r="AP102" i="9"/>
  <c r="J102" i="9"/>
  <c r="CO101" i="9"/>
  <c r="BI101" i="9"/>
  <c r="AC101" i="9"/>
  <c r="DH100" i="9"/>
  <c r="CB100" i="9"/>
  <c r="AV100" i="9"/>
  <c r="P100" i="9"/>
  <c r="CV99" i="9"/>
  <c r="BR99" i="9"/>
  <c r="AO99" i="9"/>
  <c r="S99" i="9"/>
  <c r="DB98" i="9"/>
  <c r="CB98" i="9"/>
  <c r="BE98" i="9"/>
  <c r="AF98" i="9"/>
  <c r="J98" i="9"/>
  <c r="CZ97" i="9"/>
  <c r="BZ97" i="9"/>
  <c r="BE97" i="9"/>
  <c r="AE97" i="9"/>
  <c r="J97" i="9"/>
  <c r="CU96" i="9"/>
  <c r="BZ96" i="9"/>
  <c r="BA96" i="9"/>
  <c r="AF96" i="9"/>
  <c r="L96" i="9"/>
  <c r="CZ95" i="9"/>
  <c r="CE95" i="9"/>
  <c r="BK95" i="9"/>
  <c r="AN95" i="9"/>
  <c r="S95" i="9"/>
  <c r="DJ94" i="9"/>
  <c r="CM94" i="9"/>
  <c r="BR94" i="9"/>
  <c r="AX94" i="9"/>
  <c r="AA94" i="9"/>
  <c r="F94" i="9"/>
  <c r="CX93" i="9"/>
  <c r="CB93" i="9"/>
  <c r="BI93" i="9"/>
  <c r="AP93" i="9"/>
  <c r="W93" i="9"/>
  <c r="D93" i="9"/>
  <c r="CS92" i="9"/>
  <c r="BZ92" i="9"/>
  <c r="BG92" i="9"/>
  <c r="AO92" i="9"/>
  <c r="X92" i="9"/>
  <c r="H92" i="9"/>
  <c r="DC91" i="9"/>
  <c r="CM91" i="9"/>
  <c r="BW91" i="9"/>
  <c r="BG91" i="9"/>
  <c r="AQ91" i="9"/>
  <c r="AA91" i="9"/>
  <c r="K91" i="9"/>
  <c r="DF90" i="9"/>
  <c r="CP90" i="9"/>
  <c r="BZ90" i="9"/>
  <c r="BJ90" i="9"/>
  <c r="AT90" i="9"/>
  <c r="AD90" i="9"/>
  <c r="N90" i="9"/>
  <c r="DI89" i="9"/>
  <c r="CS89" i="9"/>
  <c r="CC89" i="9"/>
  <c r="BM89" i="9"/>
  <c r="AW89" i="9"/>
  <c r="AG89" i="9"/>
  <c r="Q89" i="9"/>
  <c r="DL88" i="9"/>
  <c r="CV88" i="9"/>
  <c r="CF88" i="9"/>
  <c r="BP88" i="9"/>
  <c r="AZ88" i="9"/>
  <c r="AJ88" i="9"/>
  <c r="T88" i="9"/>
  <c r="D88" i="9"/>
  <c r="CY87" i="9"/>
  <c r="CI87" i="9"/>
  <c r="BS87" i="9"/>
  <c r="BC87" i="9"/>
  <c r="AM87" i="9"/>
  <c r="W87" i="9"/>
  <c r="G87" i="9"/>
  <c r="DB86" i="9"/>
  <c r="CL86" i="9"/>
  <c r="BV86" i="9"/>
  <c r="BF86" i="9"/>
  <c r="AP86" i="9"/>
  <c r="Z86" i="9"/>
  <c r="J86" i="9"/>
  <c r="DE85" i="9"/>
  <c r="CO85" i="9"/>
  <c r="BY85" i="9"/>
  <c r="BI85" i="9"/>
  <c r="AS85" i="9"/>
  <c r="AC85" i="9"/>
  <c r="M85" i="9"/>
  <c r="DH84" i="9"/>
  <c r="CR84" i="9"/>
  <c r="CB84" i="9"/>
  <c r="BL84" i="9"/>
  <c r="AV84" i="9"/>
  <c r="AF84" i="9"/>
  <c r="P84" i="9"/>
  <c r="DK83" i="9"/>
  <c r="CU83" i="9"/>
  <c r="CE83" i="9"/>
  <c r="BO83" i="9"/>
  <c r="AY83" i="9"/>
  <c r="AI83" i="9"/>
  <c r="S83" i="9"/>
  <c r="C83" i="9"/>
  <c r="CX82" i="9"/>
  <c r="CH82" i="9"/>
  <c r="BR82" i="9"/>
  <c r="BB82" i="9"/>
  <c r="AL82" i="9"/>
  <c r="V82" i="9"/>
  <c r="F82" i="9"/>
  <c r="DA81" i="9"/>
  <c r="CK81" i="9"/>
  <c r="AE116" i="9"/>
  <c r="CD115" i="9"/>
  <c r="R115" i="9"/>
  <c r="BQ114" i="9"/>
  <c r="E114" i="9"/>
  <c r="BG113" i="9"/>
  <c r="I113" i="9"/>
  <c r="BW112" i="9"/>
  <c r="R112" i="9"/>
  <c r="CG111" i="9"/>
  <c r="AU111" i="9"/>
  <c r="B111" i="9"/>
  <c r="BT110" i="9"/>
  <c r="AK110" i="9"/>
  <c r="C110" i="9"/>
  <c r="CF109" i="9"/>
  <c r="AO109" i="9"/>
  <c r="G109" i="9"/>
  <c r="CJ108" i="9"/>
  <c r="AT108" i="9"/>
  <c r="K108" i="9"/>
  <c r="CN107" i="9"/>
  <c r="BF107" i="9"/>
  <c r="O107" i="9"/>
  <c r="CR106" i="9"/>
  <c r="BJ106" i="9"/>
  <c r="AC106" i="9"/>
  <c r="DH105" i="9"/>
  <c r="CB105" i="9"/>
  <c r="AV105" i="9"/>
  <c r="P105" i="9"/>
  <c r="CU104" i="9"/>
  <c r="BO104" i="9"/>
  <c r="AI104" i="9"/>
  <c r="C104" i="9"/>
  <c r="CH103" i="9"/>
  <c r="BB103" i="9"/>
  <c r="V103" i="9"/>
  <c r="DA102" i="9"/>
  <c r="BU102" i="9"/>
  <c r="AO102" i="9"/>
  <c r="I102" i="9"/>
  <c r="CN101" i="9"/>
  <c r="BH101" i="9"/>
  <c r="AB101" i="9"/>
  <c r="DG100" i="9"/>
  <c r="CA100" i="9"/>
  <c r="AU100" i="9"/>
  <c r="O100" i="9"/>
  <c r="CU99" i="9"/>
  <c r="BQ99" i="9"/>
  <c r="AN99" i="9"/>
  <c r="R99" i="9"/>
  <c r="DA98" i="9"/>
  <c r="CA98" i="9"/>
  <c r="BD98" i="9"/>
  <c r="AE98" i="9"/>
  <c r="I98" i="9"/>
  <c r="CU97" i="9"/>
  <c r="BY97" i="9"/>
  <c r="BD97" i="9"/>
  <c r="AD97" i="9"/>
  <c r="I97" i="9"/>
  <c r="CT96" i="9"/>
  <c r="BY96" i="9"/>
  <c r="AY96" i="9"/>
  <c r="AE96" i="9"/>
  <c r="K96" i="9"/>
  <c r="CX95" i="9"/>
  <c r="CD95" i="9"/>
  <c r="BJ95" i="9"/>
  <c r="AL95" i="9"/>
  <c r="R95" i="9"/>
  <c r="DI94" i="9"/>
  <c r="CK94" i="9"/>
  <c r="BQ94" i="9"/>
  <c r="AW94" i="9"/>
  <c r="V116" i="9"/>
  <c r="BU115" i="9"/>
  <c r="I115" i="9"/>
  <c r="BH114" i="9"/>
  <c r="DG113" i="9"/>
  <c r="BE113" i="9"/>
  <c r="H113" i="9"/>
  <c r="BN112" i="9"/>
  <c r="P112" i="9"/>
  <c r="CE111" i="9"/>
  <c r="AT111" i="9"/>
  <c r="DL110" i="9"/>
  <c r="BR110" i="9"/>
  <c r="AJ110" i="9"/>
  <c r="B110" i="9"/>
  <c r="BW109" i="9"/>
  <c r="AN109" i="9"/>
  <c r="F109" i="9"/>
  <c r="CI108" i="9"/>
  <c r="AR108" i="9"/>
  <c r="J108" i="9"/>
  <c r="CM107" i="9"/>
  <c r="AW107" i="9"/>
  <c r="N107" i="9"/>
  <c r="CQ106" i="9"/>
  <c r="BI106" i="9"/>
  <c r="T106" i="9"/>
  <c r="CY105" i="9"/>
  <c r="BS105" i="9"/>
  <c r="AM105" i="9"/>
  <c r="G105" i="9"/>
  <c r="CL104" i="9"/>
  <c r="BF104" i="9"/>
  <c r="Z104" i="9"/>
  <c r="DE103" i="9"/>
  <c r="BY103" i="9"/>
  <c r="AS103" i="9"/>
  <c r="M103" i="9"/>
  <c r="CR102" i="9"/>
  <c r="BL102" i="9"/>
  <c r="AF102" i="9"/>
  <c r="DK101" i="9"/>
  <c r="CE101" i="9"/>
  <c r="AY101" i="9"/>
  <c r="S101" i="9"/>
  <c r="CX100" i="9"/>
  <c r="BR100" i="9"/>
  <c r="AL100" i="9"/>
  <c r="F100" i="9"/>
  <c r="CT99" i="9"/>
  <c r="BP99" i="9"/>
  <c r="AM99" i="9"/>
  <c r="M99" i="9"/>
  <c r="CZ98" i="9"/>
  <c r="BX98" i="9"/>
  <c r="BC98" i="9"/>
  <c r="AC98" i="9"/>
  <c r="H98" i="9"/>
  <c r="CT97" i="9"/>
  <c r="BX97" i="9"/>
  <c r="AY97" i="9"/>
  <c r="AC97" i="9"/>
  <c r="H97" i="9"/>
  <c r="CS96" i="9"/>
  <c r="BX96" i="9"/>
  <c r="AX96" i="9"/>
  <c r="AD96" i="9"/>
  <c r="G96" i="9"/>
  <c r="CW95" i="9"/>
  <c r="CC95" i="9"/>
  <c r="BF95" i="9"/>
  <c r="AK95" i="9"/>
  <c r="Q95" i="9"/>
  <c r="DE94" i="9"/>
  <c r="CJ94" i="9"/>
  <c r="BP94" i="9"/>
  <c r="AS94" i="9"/>
  <c r="X94" i="9"/>
  <c r="D94" i="9"/>
  <c r="CV93" i="9"/>
  <c r="BZ93" i="9"/>
  <c r="BG93" i="9"/>
  <c r="AN93" i="9"/>
  <c r="U93" i="9"/>
  <c r="DJ92" i="9"/>
  <c r="CQ92" i="9"/>
  <c r="BX92" i="9"/>
  <c r="BE92" i="9"/>
  <c r="AM92" i="9"/>
  <c r="V92" i="9"/>
  <c r="F92" i="9"/>
  <c r="DA91" i="9"/>
  <c r="CK91" i="9"/>
  <c r="BU91" i="9"/>
  <c r="BE91" i="9"/>
  <c r="AO91" i="9"/>
  <c r="Y91" i="9"/>
  <c r="I91" i="9"/>
  <c r="DD90" i="9"/>
  <c r="CN90" i="9"/>
  <c r="BX90" i="9"/>
  <c r="BH90" i="9"/>
  <c r="AR90" i="9"/>
  <c r="AB90" i="9"/>
  <c r="L90" i="9"/>
  <c r="DG89" i="9"/>
  <c r="CQ89" i="9"/>
  <c r="CA89" i="9"/>
  <c r="BK89" i="9"/>
  <c r="AU89" i="9"/>
  <c r="AE89" i="9"/>
  <c r="O89" i="9"/>
  <c r="DJ88" i="9"/>
  <c r="CT88" i="9"/>
  <c r="CD88" i="9"/>
  <c r="BN88" i="9"/>
  <c r="AX88" i="9"/>
  <c r="AH88" i="9"/>
  <c r="R88" i="9"/>
  <c r="B88" i="9"/>
  <c r="CW87" i="9"/>
  <c r="CG87" i="9"/>
  <c r="BQ87" i="9"/>
  <c r="BA87" i="9"/>
  <c r="AK87" i="9"/>
  <c r="U87" i="9"/>
  <c r="E87" i="9"/>
  <c r="CZ86" i="9"/>
  <c r="CJ86" i="9"/>
  <c r="BT86" i="9"/>
  <c r="BD86" i="9"/>
  <c r="AN86" i="9"/>
  <c r="X86" i="9"/>
  <c r="H86" i="9"/>
  <c r="DC85" i="9"/>
  <c r="CM85" i="9"/>
  <c r="BW85" i="9"/>
  <c r="BG85" i="9"/>
  <c r="AQ85" i="9"/>
  <c r="AA85" i="9"/>
  <c r="K85" i="9"/>
  <c r="DF84" i="9"/>
  <c r="CP84" i="9"/>
  <c r="BZ84" i="9"/>
  <c r="BJ84" i="9"/>
  <c r="AT84" i="9"/>
  <c r="T116" i="9"/>
  <c r="BS115" i="9"/>
  <c r="G115" i="9"/>
  <c r="BF114" i="9"/>
  <c r="DE113" i="9"/>
  <c r="BD113" i="9"/>
  <c r="DJ112" i="9"/>
  <c r="BL112" i="9"/>
  <c r="N112" i="9"/>
  <c r="CD111" i="9"/>
  <c r="AK111" i="9"/>
  <c r="DJ110" i="9"/>
  <c r="BQ110" i="9"/>
  <c r="AI110" i="9"/>
  <c r="DL109" i="9"/>
  <c r="BU109" i="9"/>
  <c r="AM109" i="9"/>
  <c r="E109" i="9"/>
  <c r="BZ108" i="9"/>
  <c r="AQ108" i="9"/>
  <c r="I108" i="9"/>
  <c r="CL107" i="9"/>
  <c r="AU107" i="9"/>
  <c r="M107" i="9"/>
  <c r="CP106" i="9"/>
  <c r="AZ106" i="9"/>
  <c r="S106" i="9"/>
  <c r="CX105" i="9"/>
  <c r="BR105" i="9"/>
  <c r="AL105" i="9"/>
  <c r="F105" i="9"/>
  <c r="CK104" i="9"/>
  <c r="BE104" i="9"/>
  <c r="Y104" i="9"/>
  <c r="DD103" i="9"/>
  <c r="BX103" i="9"/>
  <c r="AR103" i="9"/>
  <c r="L103" i="9"/>
  <c r="CQ102" i="9"/>
  <c r="BK102" i="9"/>
  <c r="AE102" i="9"/>
  <c r="DJ101" i="9"/>
  <c r="CD101" i="9"/>
  <c r="AX101" i="9"/>
  <c r="R101" i="9"/>
  <c r="CW100" i="9"/>
  <c r="BQ100" i="9"/>
  <c r="AK100" i="9"/>
  <c r="E100" i="9"/>
  <c r="CN99" i="9"/>
  <c r="BO99" i="9"/>
  <c r="AL99" i="9"/>
  <c r="L99" i="9"/>
  <c r="CY98" i="9"/>
  <c r="BW98" i="9"/>
  <c r="BB98" i="9"/>
  <c r="AB98" i="9"/>
  <c r="G98" i="9"/>
  <c r="CR97" i="9"/>
  <c r="BW97" i="9"/>
  <c r="AX97" i="9"/>
  <c r="AB97" i="9"/>
  <c r="C97" i="9"/>
  <c r="CR96" i="9"/>
  <c r="BW96" i="9"/>
  <c r="AW96" i="9"/>
  <c r="AC96" i="9"/>
  <c r="F96" i="9"/>
  <c r="CV95" i="9"/>
  <c r="CB95" i="9"/>
  <c r="BE95" i="9"/>
  <c r="AJ95" i="9"/>
  <c r="P95" i="9"/>
  <c r="DD94" i="9"/>
  <c r="CI94" i="9"/>
  <c r="BO94" i="9"/>
  <c r="AR94" i="9"/>
  <c r="W94" i="9"/>
  <c r="C94" i="9"/>
  <c r="CR93" i="9"/>
  <c r="BY93" i="9"/>
  <c r="BF93" i="9"/>
  <c r="AM93" i="9"/>
  <c r="T93" i="9"/>
  <c r="DI92" i="9"/>
  <c r="CP92" i="9"/>
  <c r="BW92" i="9"/>
  <c r="BD92" i="9"/>
  <c r="AL92" i="9"/>
  <c r="U92" i="9"/>
  <c r="E92" i="9"/>
  <c r="CZ91" i="9"/>
  <c r="CJ91" i="9"/>
  <c r="BT91" i="9"/>
  <c r="BD91" i="9"/>
  <c r="AN91" i="9"/>
  <c r="X91" i="9"/>
  <c r="H91" i="9"/>
  <c r="DC90" i="9"/>
  <c r="CM90" i="9"/>
  <c r="BW90" i="9"/>
  <c r="BG90" i="9"/>
  <c r="AQ90" i="9"/>
  <c r="AA90" i="9"/>
  <c r="K90" i="9"/>
  <c r="DF89" i="9"/>
  <c r="CP89" i="9"/>
  <c r="BZ89" i="9"/>
  <c r="BJ89" i="9"/>
  <c r="AT89" i="9"/>
  <c r="AD89" i="9"/>
  <c r="N89" i="9"/>
  <c r="DI88" i="9"/>
  <c r="CS88" i="9"/>
  <c r="CC88" i="9"/>
  <c r="BM88" i="9"/>
  <c r="AW88" i="9"/>
  <c r="AG88" i="9"/>
  <c r="Q88" i="9"/>
  <c r="DL87" i="9"/>
  <c r="CV87" i="9"/>
  <c r="CF87" i="9"/>
  <c r="BP87" i="9"/>
  <c r="AZ87" i="9"/>
  <c r="AJ87" i="9"/>
  <c r="T87" i="9"/>
  <c r="D87" i="9"/>
  <c r="CY86" i="9"/>
  <c r="CI86" i="9"/>
  <c r="BS86" i="9"/>
  <c r="BC86" i="9"/>
  <c r="AM86" i="9"/>
  <c r="W86" i="9"/>
  <c r="G86" i="9"/>
  <c r="DB85" i="9"/>
  <c r="CL85" i="9"/>
  <c r="BV85" i="9"/>
  <c r="BF85" i="9"/>
  <c r="AP85" i="9"/>
  <c r="Z85" i="9"/>
  <c r="J85" i="9"/>
  <c r="DE84" i="9"/>
  <c r="CO84" i="9"/>
  <c r="BY84" i="9"/>
  <c r="BI84" i="9"/>
  <c r="AS84" i="9"/>
  <c r="AC84" i="9"/>
  <c r="M84" i="9"/>
  <c r="DH83" i="9"/>
  <c r="CR83" i="9"/>
  <c r="CB83" i="9"/>
  <c r="BL83" i="9"/>
  <c r="AV83" i="9"/>
  <c r="AF83" i="9"/>
  <c r="P83" i="9"/>
  <c r="DK82" i="9"/>
  <c r="CU82" i="9"/>
  <c r="CE82" i="9"/>
  <c r="BO82" i="9"/>
  <c r="AY82" i="9"/>
  <c r="AI82" i="9"/>
  <c r="S82" i="9"/>
  <c r="DH116" i="9"/>
  <c r="P116" i="9"/>
  <c r="BO115" i="9"/>
  <c r="C115" i="9"/>
  <c r="BB114" i="9"/>
  <c r="DA113" i="9"/>
  <c r="AU113" i="9"/>
  <c r="DH112" i="9"/>
  <c r="BJ112" i="9"/>
  <c r="L112" i="9"/>
  <c r="CC111" i="9"/>
  <c r="AI111" i="9"/>
  <c r="DI110" i="9"/>
  <c r="BP110" i="9"/>
  <c r="AH110" i="9"/>
  <c r="DC109" i="9"/>
  <c r="BT109" i="9"/>
  <c r="AL109" i="9"/>
  <c r="D109" i="9"/>
  <c r="BX108" i="9"/>
  <c r="AP108" i="9"/>
  <c r="H108" i="9"/>
  <c r="CC107" i="9"/>
  <c r="AT107" i="9"/>
  <c r="L107" i="9"/>
  <c r="CO106" i="9"/>
  <c r="AX106" i="9"/>
  <c r="R106" i="9"/>
  <c r="CW105" i="9"/>
  <c r="BQ105" i="9"/>
  <c r="AK105" i="9"/>
  <c r="E105" i="9"/>
  <c r="CJ104" i="9"/>
  <c r="BD104" i="9"/>
  <c r="X104" i="9"/>
  <c r="DC103" i="9"/>
  <c r="BW103" i="9"/>
  <c r="AQ103" i="9"/>
  <c r="K103" i="9"/>
  <c r="CP102" i="9"/>
  <c r="BJ102" i="9"/>
  <c r="AD102" i="9"/>
  <c r="DI101" i="9"/>
  <c r="CC101" i="9"/>
  <c r="AW101" i="9"/>
  <c r="Q101" i="9"/>
  <c r="CV100" i="9"/>
  <c r="BP100" i="9"/>
  <c r="AJ100" i="9"/>
  <c r="D100" i="9"/>
  <c r="CK99" i="9"/>
  <c r="BN99" i="9"/>
  <c r="AK99" i="9"/>
  <c r="I99" i="9"/>
  <c r="CX98" i="9"/>
  <c r="BV98" i="9"/>
  <c r="BA98" i="9"/>
  <c r="AA98" i="9"/>
  <c r="F98" i="9"/>
  <c r="CQ97" i="9"/>
  <c r="BV97" i="9"/>
  <c r="AV97" i="9"/>
  <c r="AA97" i="9"/>
  <c r="B97" i="9"/>
  <c r="CQ96" i="9"/>
  <c r="BR96" i="9"/>
  <c r="AV96" i="9"/>
  <c r="AB96" i="9"/>
  <c r="E96" i="9"/>
  <c r="CU95" i="9"/>
  <c r="CA95" i="9"/>
  <c r="BD95" i="9"/>
  <c r="AI95" i="9"/>
  <c r="O95" i="9"/>
  <c r="DC94" i="9"/>
  <c r="CH94" i="9"/>
  <c r="BN94" i="9"/>
  <c r="AQ94" i="9"/>
  <c r="V94" i="9"/>
  <c r="B94" i="9"/>
  <c r="CQ93" i="9"/>
  <c r="BX93" i="9"/>
  <c r="BE93" i="9"/>
  <c r="AL93" i="9"/>
  <c r="P93" i="9"/>
  <c r="DH92" i="9"/>
  <c r="CO92" i="9"/>
  <c r="BV92" i="9"/>
  <c r="BC92" i="9"/>
  <c r="AJ92" i="9"/>
  <c r="T92" i="9"/>
  <c r="D92" i="9"/>
  <c r="CY91" i="9"/>
  <c r="CI91" i="9"/>
  <c r="BS91" i="9"/>
  <c r="BC91" i="9"/>
  <c r="AM91" i="9"/>
  <c r="W91" i="9"/>
  <c r="G91" i="9"/>
  <c r="DB90" i="9"/>
  <c r="CL90" i="9"/>
  <c r="BV90" i="9"/>
  <c r="BF90" i="9"/>
  <c r="AP90" i="9"/>
  <c r="Z90" i="9"/>
  <c r="J90" i="9"/>
  <c r="DE89" i="9"/>
  <c r="CO89" i="9"/>
  <c r="BY89" i="9"/>
  <c r="BI89" i="9"/>
  <c r="AS89" i="9"/>
  <c r="AC89" i="9"/>
  <c r="M89" i="9"/>
  <c r="DH88" i="9"/>
  <c r="CR88" i="9"/>
  <c r="CB88" i="9"/>
  <c r="BL88" i="9"/>
  <c r="AV88" i="9"/>
  <c r="AF88" i="9"/>
  <c r="P88" i="9"/>
  <c r="DK87" i="9"/>
  <c r="CU87" i="9"/>
  <c r="CE87" i="9"/>
  <c r="BO87" i="9"/>
  <c r="AY87" i="9"/>
  <c r="AI87" i="9"/>
  <c r="S87" i="9"/>
  <c r="C87" i="9"/>
  <c r="CX86" i="9"/>
  <c r="CH86" i="9"/>
  <c r="BR86" i="9"/>
  <c r="BB86" i="9"/>
  <c r="AL86" i="9"/>
  <c r="V86" i="9"/>
  <c r="F86" i="9"/>
  <c r="DA85" i="9"/>
  <c r="CK85" i="9"/>
  <c r="BU85" i="9"/>
  <c r="BE85" i="9"/>
  <c r="AO85" i="9"/>
  <c r="Y85" i="9"/>
  <c r="I85" i="9"/>
  <c r="DD84" i="9"/>
  <c r="CN84" i="9"/>
  <c r="BX84" i="9"/>
  <c r="BH84" i="9"/>
  <c r="AR84" i="9"/>
  <c r="AB84" i="9"/>
  <c r="L84" i="9"/>
  <c r="DG83" i="9"/>
  <c r="CQ83" i="9"/>
  <c r="CA83" i="9"/>
  <c r="BK83" i="9"/>
  <c r="AU83" i="9"/>
  <c r="AE83" i="9"/>
  <c r="O83" i="9"/>
  <c r="DJ82" i="9"/>
  <c r="CT82" i="9"/>
  <c r="CD82" i="9"/>
  <c r="BN82" i="9"/>
  <c r="AX82" i="9"/>
  <c r="AH82" i="9"/>
  <c r="R82" i="9"/>
  <c r="B82" i="9"/>
  <c r="CW81" i="9"/>
  <c r="CG81" i="9"/>
  <c r="BQ81" i="9"/>
  <c r="BA81" i="9"/>
  <c r="AK81" i="9"/>
  <c r="U81" i="9"/>
  <c r="E81" i="9"/>
  <c r="CZ80" i="9"/>
  <c r="CJ80" i="9"/>
  <c r="BT80" i="9"/>
  <c r="BD80" i="9"/>
  <c r="AN80" i="9"/>
  <c r="X80" i="9"/>
  <c r="H80" i="9"/>
  <c r="CR116" i="9"/>
  <c r="F116" i="9"/>
  <c r="BE115" i="9"/>
  <c r="DD114" i="9"/>
  <c r="AR114" i="9"/>
  <c r="CQ113" i="9"/>
  <c r="AQ113" i="9"/>
  <c r="DD112" i="9"/>
  <c r="BG112" i="9"/>
  <c r="B112" i="9"/>
  <c r="BZ111" i="9"/>
  <c r="AG111" i="9"/>
  <c r="CX110" i="9"/>
  <c r="BN110" i="9"/>
  <c r="X110" i="9"/>
  <c r="CZ109" i="9"/>
  <c r="BR109" i="9"/>
  <c r="AJ109" i="9"/>
  <c r="DD108" i="9"/>
  <c r="BV108" i="9"/>
  <c r="AN108" i="9"/>
  <c r="DI107" i="9"/>
  <c r="BZ107" i="9"/>
  <c r="AR107" i="9"/>
  <c r="J107" i="9"/>
  <c r="CD106" i="9"/>
  <c r="AV106" i="9"/>
  <c r="P106" i="9"/>
  <c r="CU105" i="9"/>
  <c r="BO105" i="9"/>
  <c r="AI105" i="9"/>
  <c r="C105" i="9"/>
  <c r="CH104" i="9"/>
  <c r="BB104" i="9"/>
  <c r="V104" i="9"/>
  <c r="DA103" i="9"/>
  <c r="BU103" i="9"/>
  <c r="AO103" i="9"/>
  <c r="I103" i="9"/>
  <c r="CN102" i="9"/>
  <c r="BH102" i="9"/>
  <c r="AB102" i="9"/>
  <c r="DG101" i="9"/>
  <c r="CA101" i="9"/>
  <c r="AU101" i="9"/>
  <c r="O101" i="9"/>
  <c r="CT100" i="9"/>
  <c r="BN100" i="9"/>
  <c r="AH100" i="9"/>
  <c r="B100" i="9"/>
  <c r="CI99" i="9"/>
  <c r="BE99" i="9"/>
  <c r="AI99" i="9"/>
  <c r="G99" i="9"/>
  <c r="CR98" i="9"/>
  <c r="BT98" i="9"/>
  <c r="AU98" i="9"/>
  <c r="Y98" i="9"/>
  <c r="DK97" i="9"/>
  <c r="CO97" i="9"/>
  <c r="BT97" i="9"/>
  <c r="AT97" i="9"/>
  <c r="Y97" i="9"/>
  <c r="DJ96" i="9"/>
  <c r="CO96" i="9"/>
  <c r="BO96" i="9"/>
  <c r="AT96" i="9"/>
  <c r="W96" i="9"/>
  <c r="B96" i="9"/>
  <c r="CS95" i="9"/>
  <c r="BV95" i="9"/>
  <c r="BA95" i="9"/>
  <c r="AG95" i="9"/>
  <c r="J95" i="9"/>
  <c r="CZ94" i="9"/>
  <c r="CF94" i="9"/>
  <c r="BI94" i="9"/>
  <c r="AN94" i="9"/>
  <c r="T94" i="9"/>
  <c r="DH93" i="9"/>
  <c r="CO93" i="9"/>
  <c r="BV93" i="9"/>
  <c r="BC93" i="9"/>
  <c r="AJ93" i="9"/>
  <c r="N93" i="9"/>
  <c r="DF92" i="9"/>
  <c r="CM92" i="9"/>
  <c r="BT92" i="9"/>
  <c r="AY92" i="9"/>
  <c r="AH92" i="9"/>
  <c r="R92" i="9"/>
  <c r="B92" i="9"/>
  <c r="CW91" i="9"/>
  <c r="CG91" i="9"/>
  <c r="BQ91" i="9"/>
  <c r="BA91" i="9"/>
  <c r="AK91" i="9"/>
  <c r="U91" i="9"/>
  <c r="E91" i="9"/>
  <c r="CZ90" i="9"/>
  <c r="CJ90" i="9"/>
  <c r="BT90" i="9"/>
  <c r="BD90" i="9"/>
  <c r="AN90" i="9"/>
  <c r="X90" i="9"/>
  <c r="H90" i="9"/>
  <c r="DC89" i="9"/>
  <c r="CM89" i="9"/>
  <c r="BW89" i="9"/>
  <c r="BG89" i="9"/>
  <c r="AQ89" i="9"/>
  <c r="CX116" i="9"/>
  <c r="BH112" i="9"/>
  <c r="BS109" i="9"/>
  <c r="K107" i="9"/>
  <c r="CI104" i="9"/>
  <c r="BI102" i="9"/>
  <c r="AI100" i="9"/>
  <c r="AV98" i="9"/>
  <c r="CP96" i="9"/>
  <c r="AH95" i="9"/>
  <c r="DL93" i="9"/>
  <c r="F93" i="9"/>
  <c r="W92" i="9"/>
  <c r="BB91" i="9"/>
  <c r="CB90" i="9"/>
  <c r="DH89" i="9"/>
  <c r="AF89" i="9"/>
  <c r="CQ88" i="9"/>
  <c r="AT88" i="9"/>
  <c r="DB87" i="9"/>
  <c r="BE87" i="9"/>
  <c r="F87" i="9"/>
  <c r="BQ86" i="9"/>
  <c r="T86" i="9"/>
  <c r="CB85" i="9"/>
  <c r="AE85" i="9"/>
  <c r="CQ84" i="9"/>
  <c r="AQ84" i="9"/>
  <c r="DJ83" i="9"/>
  <c r="BR83" i="9"/>
  <c r="AD83" i="9"/>
  <c r="CW82" i="9"/>
  <c r="BE82" i="9"/>
  <c r="Q82" i="9"/>
  <c r="CU81" i="9"/>
  <c r="BP81" i="9"/>
  <c r="AO81" i="9"/>
  <c r="O81" i="9"/>
  <c r="DB80" i="9"/>
  <c r="CD80" i="9"/>
  <c r="BG80" i="9"/>
  <c r="AI80" i="9"/>
  <c r="L80" i="9"/>
  <c r="DB79" i="9"/>
  <c r="CF79" i="9"/>
  <c r="BM79" i="9"/>
  <c r="AT79" i="9"/>
  <c r="AB79" i="9"/>
  <c r="K79" i="9"/>
  <c r="DE78" i="9"/>
  <c r="CO78" i="9"/>
  <c r="BY78" i="9"/>
  <c r="BI78" i="9"/>
  <c r="AS78" i="9"/>
  <c r="AC78" i="9"/>
  <c r="M78" i="9"/>
  <c r="DH77" i="9"/>
  <c r="CR77" i="9"/>
  <c r="CB77" i="9"/>
  <c r="BL77" i="9"/>
  <c r="AV77" i="9"/>
  <c r="AF77" i="9"/>
  <c r="P77" i="9"/>
  <c r="DK76" i="9"/>
  <c r="CU76" i="9"/>
  <c r="CE76" i="9"/>
  <c r="BO76" i="9"/>
  <c r="AY76" i="9"/>
  <c r="AI76" i="9"/>
  <c r="S76" i="9"/>
  <c r="C76" i="9"/>
  <c r="CX75" i="9"/>
  <c r="CH75" i="9"/>
  <c r="BR75" i="9"/>
  <c r="BB75" i="9"/>
  <c r="AL75" i="9"/>
  <c r="V75" i="9"/>
  <c r="F75" i="9"/>
  <c r="DA74" i="9"/>
  <c r="CK74" i="9"/>
  <c r="BU74" i="9"/>
  <c r="BE74" i="9"/>
  <c r="AO74" i="9"/>
  <c r="Y74" i="9"/>
  <c r="I74" i="9"/>
  <c r="DD73" i="9"/>
  <c r="CN73" i="9"/>
  <c r="BX73" i="9"/>
  <c r="BH73" i="9"/>
  <c r="AR73" i="9"/>
  <c r="AB73" i="9"/>
  <c r="L73" i="9"/>
  <c r="DG72" i="9"/>
  <c r="CQ72" i="9"/>
  <c r="CA72" i="9"/>
  <c r="BK72" i="9"/>
  <c r="AU72" i="9"/>
  <c r="AE72" i="9"/>
  <c r="O72" i="9"/>
  <c r="DJ71" i="9"/>
  <c r="CT71" i="9"/>
  <c r="CD71" i="9"/>
  <c r="BN71" i="9"/>
  <c r="AX71" i="9"/>
  <c r="AH71" i="9"/>
  <c r="R71" i="9"/>
  <c r="B71" i="9"/>
  <c r="CW70" i="9"/>
  <c r="CG70" i="9"/>
  <c r="BQ70" i="9"/>
  <c r="BA70" i="9"/>
  <c r="AK70" i="9"/>
  <c r="U70" i="9"/>
  <c r="E70" i="9"/>
  <c r="CZ69" i="9"/>
  <c r="CJ69" i="9"/>
  <c r="BT69" i="9"/>
  <c r="BD69" i="9"/>
  <c r="AN69" i="9"/>
  <c r="X69" i="9"/>
  <c r="H69" i="9"/>
  <c r="DC68" i="9"/>
  <c r="CM68" i="9"/>
  <c r="BW68" i="9"/>
  <c r="BG68" i="9"/>
  <c r="AQ68" i="9"/>
  <c r="AA68" i="9"/>
  <c r="K68" i="9"/>
  <c r="DF67" i="9"/>
  <c r="CP67" i="9"/>
  <c r="BZ67" i="9"/>
  <c r="BJ67" i="9"/>
  <c r="AT67" i="9"/>
  <c r="AD67" i="9"/>
  <c r="N67" i="9"/>
  <c r="DI66" i="9"/>
  <c r="CS66" i="9"/>
  <c r="CC66" i="9"/>
  <c r="BM66" i="9"/>
  <c r="AW66" i="9"/>
  <c r="AG66" i="9"/>
  <c r="Q66" i="9"/>
  <c r="DL65" i="9"/>
  <c r="CV65" i="9"/>
  <c r="CF65" i="9"/>
  <c r="BP65" i="9"/>
  <c r="AZ65" i="9"/>
  <c r="AJ65" i="9"/>
  <c r="T65" i="9"/>
  <c r="D65" i="9"/>
  <c r="CY64" i="9"/>
  <c r="CI64" i="9"/>
  <c r="BS64" i="9"/>
  <c r="BC64" i="9"/>
  <c r="AM64" i="9"/>
  <c r="W64" i="9"/>
  <c r="G64" i="9"/>
  <c r="DB63" i="9"/>
  <c r="CL63" i="9"/>
  <c r="BV63" i="9"/>
  <c r="BF63" i="9"/>
  <c r="AP63" i="9"/>
  <c r="Z63" i="9"/>
  <c r="J63" i="9"/>
  <c r="DE62" i="9"/>
  <c r="CO62" i="9"/>
  <c r="BY62" i="9"/>
  <c r="BI62" i="9"/>
  <c r="AS62" i="9"/>
  <c r="AC62" i="9"/>
  <c r="M62" i="9"/>
  <c r="DH61" i="9"/>
  <c r="CR61" i="9"/>
  <c r="CB61" i="9"/>
  <c r="BL61" i="9"/>
  <c r="AV61" i="9"/>
  <c r="AF61" i="9"/>
  <c r="P61" i="9"/>
  <c r="DK60" i="9"/>
  <c r="CU60" i="9"/>
  <c r="CE60" i="9"/>
  <c r="BO60" i="9"/>
  <c r="AY60" i="9"/>
  <c r="AI60" i="9"/>
  <c r="S60" i="9"/>
  <c r="C60" i="9"/>
  <c r="CX59" i="9"/>
  <c r="CH59" i="9"/>
  <c r="BR59" i="9"/>
  <c r="BB59" i="9"/>
  <c r="AL59" i="9"/>
  <c r="V59" i="9"/>
  <c r="F59" i="9"/>
  <c r="DA58" i="9"/>
  <c r="CK58" i="9"/>
  <c r="BU58" i="9"/>
  <c r="BE58" i="9"/>
  <c r="AO58" i="9"/>
  <c r="Y58" i="9"/>
  <c r="I58" i="9"/>
  <c r="DD57" i="9"/>
  <c r="CN57" i="9"/>
  <c r="BX57" i="9"/>
  <c r="BH57" i="9"/>
  <c r="AR57" i="9"/>
  <c r="AB57" i="9"/>
  <c r="L57" i="9"/>
  <c r="DG56" i="9"/>
  <c r="CQ56" i="9"/>
  <c r="CA56" i="9"/>
  <c r="BK56" i="9"/>
  <c r="AU56" i="9"/>
  <c r="AE56" i="9"/>
  <c r="O56" i="9"/>
  <c r="DJ55" i="9"/>
  <c r="CT55" i="9"/>
  <c r="CD55" i="9"/>
  <c r="BN55" i="9"/>
  <c r="AX55" i="9"/>
  <c r="AH55" i="9"/>
  <c r="R55" i="9"/>
  <c r="B55" i="9"/>
  <c r="CW54" i="9"/>
  <c r="CG54" i="9"/>
  <c r="BQ54" i="9"/>
  <c r="BA54" i="9"/>
  <c r="AK54" i="9"/>
  <c r="U54" i="9"/>
  <c r="E54" i="9"/>
  <c r="CZ53" i="9"/>
  <c r="CJ53" i="9"/>
  <c r="BT53" i="9"/>
  <c r="BD53" i="9"/>
  <c r="AN53" i="9"/>
  <c r="X53" i="9"/>
  <c r="AL116" i="9"/>
  <c r="AD112" i="9"/>
  <c r="BA109" i="9"/>
  <c r="CV106" i="9"/>
  <c r="BR104" i="9"/>
  <c r="AR102" i="9"/>
  <c r="R100" i="9"/>
  <c r="AL98" i="9"/>
  <c r="CB96" i="9"/>
  <c r="U95" i="9"/>
  <c r="CZ93" i="9"/>
  <c r="DK92" i="9"/>
  <c r="S92" i="9"/>
  <c r="AS91" i="9"/>
  <c r="BY90" i="9"/>
  <c r="DD89" i="9"/>
  <c r="AB89" i="9"/>
  <c r="CP88" i="9"/>
  <c r="AM88" i="9"/>
  <c r="DA87" i="9"/>
  <c r="BB87" i="9"/>
  <c r="B87" i="9"/>
  <c r="BP86" i="9"/>
  <c r="M86" i="9"/>
  <c r="CA85" i="9"/>
  <c r="AB85" i="9"/>
  <c r="CM84" i="9"/>
  <c r="AP84" i="9"/>
  <c r="DI83" i="9"/>
  <c r="BQ83" i="9"/>
  <c r="AC83" i="9"/>
  <c r="CV82" i="9"/>
  <c r="BD82" i="9"/>
  <c r="P82" i="9"/>
  <c r="CP81" i="9"/>
  <c r="BO81" i="9"/>
  <c r="AN81" i="9"/>
  <c r="N81" i="9"/>
  <c r="DA80" i="9"/>
  <c r="CC80" i="9"/>
  <c r="BF80" i="9"/>
  <c r="AH80" i="9"/>
  <c r="K80" i="9"/>
  <c r="DA79" i="9"/>
  <c r="CD79" i="9"/>
  <c r="BK79" i="9"/>
  <c r="AS79" i="9"/>
  <c r="AA79" i="9"/>
  <c r="J79" i="9"/>
  <c r="DD78" i="9"/>
  <c r="CN78" i="9"/>
  <c r="BX78" i="9"/>
  <c r="BH78" i="9"/>
  <c r="AR78" i="9"/>
  <c r="AB78" i="9"/>
  <c r="L78" i="9"/>
  <c r="DG77" i="9"/>
  <c r="CQ77" i="9"/>
  <c r="CA77" i="9"/>
  <c r="BK77" i="9"/>
  <c r="AU77" i="9"/>
  <c r="AE77" i="9"/>
  <c r="O77" i="9"/>
  <c r="DJ76" i="9"/>
  <c r="CT76" i="9"/>
  <c r="CD76" i="9"/>
  <c r="BN76" i="9"/>
  <c r="AX76" i="9"/>
  <c r="AH76" i="9"/>
  <c r="R76" i="9"/>
  <c r="B76" i="9"/>
  <c r="CW75" i="9"/>
  <c r="CG75" i="9"/>
  <c r="BQ75" i="9"/>
  <c r="BA75" i="9"/>
  <c r="AK75" i="9"/>
  <c r="U75" i="9"/>
  <c r="E75" i="9"/>
  <c r="CZ74" i="9"/>
  <c r="CJ74" i="9"/>
  <c r="BT74" i="9"/>
  <c r="BD74" i="9"/>
  <c r="AN74" i="9"/>
  <c r="X74" i="9"/>
  <c r="H74" i="9"/>
  <c r="DC73" i="9"/>
  <c r="CM73" i="9"/>
  <c r="BW73" i="9"/>
  <c r="BG73" i="9"/>
  <c r="AQ73" i="9"/>
  <c r="AA73" i="9"/>
  <c r="K73" i="9"/>
  <c r="DF72" i="9"/>
  <c r="CP72" i="9"/>
  <c r="BZ72" i="9"/>
  <c r="BJ72" i="9"/>
  <c r="AT72" i="9"/>
  <c r="AD72" i="9"/>
  <c r="N72" i="9"/>
  <c r="DI71" i="9"/>
  <c r="CS71" i="9"/>
  <c r="CC71" i="9"/>
  <c r="BM71" i="9"/>
  <c r="AW71" i="9"/>
  <c r="AG71" i="9"/>
  <c r="Q71" i="9"/>
  <c r="DL70" i="9"/>
  <c r="CV70" i="9"/>
  <c r="CF70" i="9"/>
  <c r="BP70" i="9"/>
  <c r="AZ70" i="9"/>
  <c r="AJ70" i="9"/>
  <c r="T70" i="9"/>
  <c r="D70" i="9"/>
  <c r="CY69" i="9"/>
  <c r="CI69" i="9"/>
  <c r="BS69" i="9"/>
  <c r="BC69" i="9"/>
  <c r="AM69" i="9"/>
  <c r="W69" i="9"/>
  <c r="G69" i="9"/>
  <c r="DB68" i="9"/>
  <c r="CL68" i="9"/>
  <c r="BV68" i="9"/>
  <c r="BF68" i="9"/>
  <c r="AP68" i="9"/>
  <c r="Z68" i="9"/>
  <c r="J68" i="9"/>
  <c r="DE67" i="9"/>
  <c r="CO67" i="9"/>
  <c r="BY67" i="9"/>
  <c r="BI67" i="9"/>
  <c r="AS67" i="9"/>
  <c r="AC67" i="9"/>
  <c r="M67" i="9"/>
  <c r="DH66" i="9"/>
  <c r="CR66" i="9"/>
  <c r="CB66" i="9"/>
  <c r="BL66" i="9"/>
  <c r="AV66" i="9"/>
  <c r="AF66" i="9"/>
  <c r="P66" i="9"/>
  <c r="DK65" i="9"/>
  <c r="CU65" i="9"/>
  <c r="CE65" i="9"/>
  <c r="BO65" i="9"/>
  <c r="AY65" i="9"/>
  <c r="AI65" i="9"/>
  <c r="S65" i="9"/>
  <c r="C65" i="9"/>
  <c r="CX64" i="9"/>
  <c r="CH64" i="9"/>
  <c r="BR64" i="9"/>
  <c r="BB64" i="9"/>
  <c r="AL64" i="9"/>
  <c r="V64" i="9"/>
  <c r="F64" i="9"/>
  <c r="DA63" i="9"/>
  <c r="CK63" i="9"/>
  <c r="BU63" i="9"/>
  <c r="BE63" i="9"/>
  <c r="AO63" i="9"/>
  <c r="Y63" i="9"/>
  <c r="I63" i="9"/>
  <c r="DD62" i="9"/>
  <c r="CN62" i="9"/>
  <c r="BX62" i="9"/>
  <c r="BH62" i="9"/>
  <c r="AR62" i="9"/>
  <c r="AB62" i="9"/>
  <c r="L62" i="9"/>
  <c r="DG61" i="9"/>
  <c r="CQ61" i="9"/>
  <c r="CA61" i="9"/>
  <c r="BK61" i="9"/>
  <c r="AU61" i="9"/>
  <c r="AE61" i="9"/>
  <c r="O61" i="9"/>
  <c r="DJ60" i="9"/>
  <c r="CT60" i="9"/>
  <c r="CD60" i="9"/>
  <c r="BN60" i="9"/>
  <c r="AX60" i="9"/>
  <c r="AH60" i="9"/>
  <c r="R60" i="9"/>
  <c r="B60" i="9"/>
  <c r="CW59" i="9"/>
  <c r="CG59" i="9"/>
  <c r="BQ59" i="9"/>
  <c r="BA59" i="9"/>
  <c r="AK59" i="9"/>
  <c r="U59" i="9"/>
  <c r="E59" i="9"/>
  <c r="CZ58" i="9"/>
  <c r="CJ58" i="9"/>
  <c r="BT58" i="9"/>
  <c r="BD58" i="9"/>
  <c r="AN58" i="9"/>
  <c r="X58" i="9"/>
  <c r="H58" i="9"/>
  <c r="DC57" i="9"/>
  <c r="CM57" i="9"/>
  <c r="BW57" i="9"/>
  <c r="BG57" i="9"/>
  <c r="AQ57" i="9"/>
  <c r="AA57" i="9"/>
  <c r="K57" i="9"/>
  <c r="DF56" i="9"/>
  <c r="CP56" i="9"/>
  <c r="BZ56" i="9"/>
  <c r="BJ56" i="9"/>
  <c r="AT56" i="9"/>
  <c r="AD56" i="9"/>
  <c r="N56" i="9"/>
  <c r="DI55" i="9"/>
  <c r="CS55" i="9"/>
  <c r="CC55" i="9"/>
  <c r="BM55" i="9"/>
  <c r="AW55" i="9"/>
  <c r="AG55" i="9"/>
  <c r="Q55" i="9"/>
  <c r="DL54" i="9"/>
  <c r="CV54" i="9"/>
  <c r="CF54" i="9"/>
  <c r="BP54" i="9"/>
  <c r="AZ54" i="9"/>
  <c r="AJ54" i="9"/>
  <c r="T54" i="9"/>
  <c r="D54" i="9"/>
  <c r="CY53" i="9"/>
  <c r="CI53" i="9"/>
  <c r="BS53" i="9"/>
  <c r="BC53" i="9"/>
  <c r="AM53" i="9"/>
  <c r="W53" i="9"/>
  <c r="G53" i="9"/>
  <c r="DB52" i="9"/>
  <c r="CL52" i="9"/>
  <c r="BV52" i="9"/>
  <c r="BF52" i="9"/>
  <c r="AP52" i="9"/>
  <c r="Z52" i="9"/>
  <c r="J52" i="9"/>
  <c r="DE51" i="9"/>
  <c r="CO51" i="9"/>
  <c r="BY51" i="9"/>
  <c r="BI51" i="9"/>
  <c r="AS51" i="9"/>
  <c r="AC51" i="9"/>
  <c r="M51" i="9"/>
  <c r="DH50" i="9"/>
  <c r="CR50" i="9"/>
  <c r="CB50" i="9"/>
  <c r="BL50" i="9"/>
  <c r="AV50" i="9"/>
  <c r="AF50" i="9"/>
  <c r="P50" i="9"/>
  <c r="DK49" i="9"/>
  <c r="CU49" i="9"/>
  <c r="CE49" i="9"/>
  <c r="BO49" i="9"/>
  <c r="AY49" i="9"/>
  <c r="AI49" i="9"/>
  <c r="S49" i="9"/>
  <c r="O116" i="9"/>
  <c r="K112" i="9"/>
  <c r="AK109" i="9"/>
  <c r="CF106" i="9"/>
  <c r="BC104" i="9"/>
  <c r="AC102" i="9"/>
  <c r="C100" i="9"/>
  <c r="Z98" i="9"/>
  <c r="BQ96" i="9"/>
  <c r="N95" i="9"/>
  <c r="CW93" i="9"/>
  <c r="DG92" i="9"/>
  <c r="J92" i="9"/>
  <c r="AP91" i="9"/>
  <c r="BU90" i="9"/>
  <c r="CU89" i="9"/>
  <c r="AA89" i="9"/>
  <c r="CI88" i="9"/>
  <c r="AL88" i="9"/>
  <c r="CX87" i="9"/>
  <c r="AX87" i="9"/>
  <c r="DL86" i="9"/>
  <c r="BI86" i="9"/>
  <c r="L86" i="9"/>
  <c r="BX85" i="9"/>
  <c r="X85" i="9"/>
  <c r="CL84" i="9"/>
  <c r="AI84" i="9"/>
  <c r="DF83" i="9"/>
  <c r="BN83" i="9"/>
  <c r="V83" i="9"/>
  <c r="CS82" i="9"/>
  <c r="BA82" i="9"/>
  <c r="I82" i="9"/>
  <c r="CN81" i="9"/>
  <c r="BK81" i="9"/>
  <c r="AM81" i="9"/>
  <c r="L81" i="9"/>
  <c r="CY80" i="9"/>
  <c r="CA80" i="9"/>
  <c r="BE80" i="9"/>
  <c r="AG80" i="9"/>
  <c r="J80" i="9"/>
  <c r="CX79" i="9"/>
  <c r="CC79" i="9"/>
  <c r="BJ79" i="9"/>
  <c r="AR79" i="9"/>
  <c r="Z79" i="9"/>
  <c r="I79" i="9"/>
  <c r="DC78" i="9"/>
  <c r="CM78" i="9"/>
  <c r="BW78" i="9"/>
  <c r="BG78" i="9"/>
  <c r="AQ78" i="9"/>
  <c r="AA78" i="9"/>
  <c r="K78" i="9"/>
  <c r="DF77" i="9"/>
  <c r="CP77" i="9"/>
  <c r="BZ77" i="9"/>
  <c r="BJ77" i="9"/>
  <c r="AT77" i="9"/>
  <c r="AD77" i="9"/>
  <c r="N77" i="9"/>
  <c r="DI76" i="9"/>
  <c r="CS76" i="9"/>
  <c r="CC76" i="9"/>
  <c r="BM76" i="9"/>
  <c r="AW76" i="9"/>
  <c r="AG76" i="9"/>
  <c r="Q76" i="9"/>
  <c r="DL75" i="9"/>
  <c r="CV75" i="9"/>
  <c r="CF75" i="9"/>
  <c r="BP75" i="9"/>
  <c r="AZ75" i="9"/>
  <c r="AJ75" i="9"/>
  <c r="T75" i="9"/>
  <c r="D75" i="9"/>
  <c r="CY74" i="9"/>
  <c r="CI74" i="9"/>
  <c r="BS74" i="9"/>
  <c r="BC74" i="9"/>
  <c r="AM74" i="9"/>
  <c r="W74" i="9"/>
  <c r="G74" i="9"/>
  <c r="DB73" i="9"/>
  <c r="CL73" i="9"/>
  <c r="BV73" i="9"/>
  <c r="BF73" i="9"/>
  <c r="AP73" i="9"/>
  <c r="Z73" i="9"/>
  <c r="J73" i="9"/>
  <c r="DE72" i="9"/>
  <c r="CO72" i="9"/>
  <c r="BY72" i="9"/>
  <c r="BI72" i="9"/>
  <c r="AS72" i="9"/>
  <c r="AC72" i="9"/>
  <c r="M72" i="9"/>
  <c r="DH71" i="9"/>
  <c r="CR71" i="9"/>
  <c r="CB71" i="9"/>
  <c r="BL71" i="9"/>
  <c r="AV71" i="9"/>
  <c r="AF71" i="9"/>
  <c r="P71" i="9"/>
  <c r="DK70" i="9"/>
  <c r="CU70" i="9"/>
  <c r="CE70" i="9"/>
  <c r="BO70" i="9"/>
  <c r="AY70" i="9"/>
  <c r="AI70" i="9"/>
  <c r="S70" i="9"/>
  <c r="C70" i="9"/>
  <c r="CX69" i="9"/>
  <c r="CH69" i="9"/>
  <c r="BR69" i="9"/>
  <c r="BB69" i="9"/>
  <c r="AL69" i="9"/>
  <c r="V69" i="9"/>
  <c r="F69" i="9"/>
  <c r="DA68" i="9"/>
  <c r="CK68" i="9"/>
  <c r="BU68" i="9"/>
  <c r="BE68" i="9"/>
  <c r="AO68" i="9"/>
  <c r="Y68" i="9"/>
  <c r="I68" i="9"/>
  <c r="DD67" i="9"/>
  <c r="CN67" i="9"/>
  <c r="BX67" i="9"/>
  <c r="BH67" i="9"/>
  <c r="AR67" i="9"/>
  <c r="AB67" i="9"/>
  <c r="L67" i="9"/>
  <c r="DG66" i="9"/>
  <c r="CQ66" i="9"/>
  <c r="CA66" i="9"/>
  <c r="BK66" i="9"/>
  <c r="AU66" i="9"/>
  <c r="AE66" i="9"/>
  <c r="O66" i="9"/>
  <c r="DJ65" i="9"/>
  <c r="CT65" i="9"/>
  <c r="CD65" i="9"/>
  <c r="BN65" i="9"/>
  <c r="AX65" i="9"/>
  <c r="AH65" i="9"/>
  <c r="R65" i="9"/>
  <c r="B65" i="9"/>
  <c r="CW64" i="9"/>
  <c r="CG64" i="9"/>
  <c r="BQ64" i="9"/>
  <c r="BA64" i="9"/>
  <c r="AK64" i="9"/>
  <c r="U64" i="9"/>
  <c r="E64" i="9"/>
  <c r="CZ63" i="9"/>
  <c r="CJ63" i="9"/>
  <c r="BT63" i="9"/>
  <c r="BD63" i="9"/>
  <c r="AN63" i="9"/>
  <c r="X63" i="9"/>
  <c r="H63" i="9"/>
  <c r="DC62" i="9"/>
  <c r="CM62" i="9"/>
  <c r="BW62" i="9"/>
  <c r="BG62" i="9"/>
  <c r="AQ62" i="9"/>
  <c r="AA62" i="9"/>
  <c r="K62" i="9"/>
  <c r="DF61" i="9"/>
  <c r="CP61" i="9"/>
  <c r="BZ61" i="9"/>
  <c r="BJ61" i="9"/>
  <c r="AT61" i="9"/>
  <c r="AD61" i="9"/>
  <c r="N61" i="9"/>
  <c r="DI60" i="9"/>
  <c r="CS60" i="9"/>
  <c r="CC60" i="9"/>
  <c r="BM60" i="9"/>
  <c r="AW60" i="9"/>
  <c r="AG60" i="9"/>
  <c r="Q60" i="9"/>
  <c r="DL59" i="9"/>
  <c r="CV59" i="9"/>
  <c r="CF59" i="9"/>
  <c r="BP59" i="9"/>
  <c r="AZ59" i="9"/>
  <c r="AJ59" i="9"/>
  <c r="T59" i="9"/>
  <c r="D59" i="9"/>
  <c r="CY58" i="9"/>
  <c r="CI58" i="9"/>
  <c r="BS58" i="9"/>
  <c r="BC58" i="9"/>
  <c r="AM58" i="9"/>
  <c r="W58" i="9"/>
  <c r="G58" i="9"/>
  <c r="DB57" i="9"/>
  <c r="CL57" i="9"/>
  <c r="BV57" i="9"/>
  <c r="BF57" i="9"/>
  <c r="AP57" i="9"/>
  <c r="Z57" i="9"/>
  <c r="J57" i="9"/>
  <c r="DE56" i="9"/>
  <c r="CO56" i="9"/>
  <c r="BY56" i="9"/>
  <c r="BI56" i="9"/>
  <c r="AS56" i="9"/>
  <c r="AC56" i="9"/>
  <c r="M56" i="9"/>
  <c r="DH55" i="9"/>
  <c r="CR55" i="9"/>
  <c r="CB55" i="9"/>
  <c r="BL55" i="9"/>
  <c r="AV55" i="9"/>
  <c r="AF55" i="9"/>
  <c r="P55" i="9"/>
  <c r="DK54" i="9"/>
  <c r="CU54" i="9"/>
  <c r="CE54" i="9"/>
  <c r="BO54" i="9"/>
  <c r="AY54" i="9"/>
  <c r="AI54" i="9"/>
  <c r="S54" i="9"/>
  <c r="C54" i="9"/>
  <c r="CX53" i="9"/>
  <c r="CH53" i="9"/>
  <c r="BR53" i="9"/>
  <c r="BB53" i="9"/>
  <c r="AL53" i="9"/>
  <c r="V53" i="9"/>
  <c r="F53" i="9"/>
  <c r="DA52" i="9"/>
  <c r="CK52" i="9"/>
  <c r="BU52" i="9"/>
  <c r="BE52" i="9"/>
  <c r="AO52" i="9"/>
  <c r="Y52" i="9"/>
  <c r="I52" i="9"/>
  <c r="DD51" i="9"/>
  <c r="CN51" i="9"/>
  <c r="BX51" i="9"/>
  <c r="BH51" i="9"/>
  <c r="AR51" i="9"/>
  <c r="AB51" i="9"/>
  <c r="L51" i="9"/>
  <c r="DG50" i="9"/>
  <c r="CQ50" i="9"/>
  <c r="CA50" i="9"/>
  <c r="BK50" i="9"/>
  <c r="AU50" i="9"/>
  <c r="AE50" i="9"/>
  <c r="O50" i="9"/>
  <c r="DJ49" i="9"/>
  <c r="CT49" i="9"/>
  <c r="CD49" i="9"/>
  <c r="BN49" i="9"/>
  <c r="AX49" i="9"/>
  <c r="AH49" i="9"/>
  <c r="R49" i="9"/>
  <c r="B49" i="9"/>
  <c r="CW48" i="9"/>
  <c r="CG48" i="9"/>
  <c r="BQ48" i="9"/>
  <c r="BA48" i="9"/>
  <c r="AK48" i="9"/>
  <c r="U48" i="9"/>
  <c r="E48" i="9"/>
  <c r="CZ47" i="9"/>
  <c r="CJ47" i="9"/>
  <c r="BT47" i="9"/>
  <c r="BD47" i="9"/>
  <c r="AN47" i="9"/>
  <c r="CK115" i="9"/>
  <c r="CS111" i="9"/>
  <c r="K109" i="9"/>
  <c r="BM106" i="9"/>
  <c r="AL104" i="9"/>
  <c r="L102" i="9"/>
  <c r="CX99" i="9"/>
  <c r="L98" i="9"/>
  <c r="BG96" i="9"/>
  <c r="DL94" i="9"/>
  <c r="CP93" i="9"/>
  <c r="CU92" i="9"/>
  <c r="G92" i="9"/>
  <c r="AL91" i="9"/>
  <c r="BL90" i="9"/>
  <c r="CR89" i="9"/>
  <c r="T89" i="9"/>
  <c r="CH88" i="9"/>
  <c r="AI88" i="9"/>
  <c r="CT87" i="9"/>
  <c r="AW87" i="9"/>
  <c r="DE86" i="9"/>
  <c r="BH86" i="9"/>
  <c r="I86" i="9"/>
  <c r="BT85" i="9"/>
  <c r="W85" i="9"/>
  <c r="CE84" i="9"/>
  <c r="AH84" i="9"/>
  <c r="DE83" i="9"/>
  <c r="BM83" i="9"/>
  <c r="U83" i="9"/>
  <c r="CR82" i="9"/>
  <c r="AZ82" i="9"/>
  <c r="H82" i="9"/>
  <c r="CM81" i="9"/>
  <c r="BJ81" i="9"/>
  <c r="AL81" i="9"/>
  <c r="K81" i="9"/>
  <c r="CX80" i="9"/>
  <c r="BZ80" i="9"/>
  <c r="BC80" i="9"/>
  <c r="AE80" i="9"/>
  <c r="I80" i="9"/>
  <c r="CW79" i="9"/>
  <c r="CA79" i="9"/>
  <c r="BI79" i="9"/>
  <c r="AQ79" i="9"/>
  <c r="Y79" i="9"/>
  <c r="H79" i="9"/>
  <c r="DB78" i="9"/>
  <c r="CL78" i="9"/>
  <c r="BV78" i="9"/>
  <c r="BF78" i="9"/>
  <c r="AP78" i="9"/>
  <c r="Z78" i="9"/>
  <c r="J78" i="9"/>
  <c r="DE77" i="9"/>
  <c r="CO77" i="9"/>
  <c r="BY77" i="9"/>
  <c r="BI77" i="9"/>
  <c r="AS77" i="9"/>
  <c r="AC77" i="9"/>
  <c r="M77" i="9"/>
  <c r="DH76" i="9"/>
  <c r="CR76" i="9"/>
  <c r="CB76" i="9"/>
  <c r="BL76" i="9"/>
  <c r="AV76" i="9"/>
  <c r="AF76" i="9"/>
  <c r="P76" i="9"/>
  <c r="DK75" i="9"/>
  <c r="CU75" i="9"/>
  <c r="CE75" i="9"/>
  <c r="BO75" i="9"/>
  <c r="AY75" i="9"/>
  <c r="AI75" i="9"/>
  <c r="S75" i="9"/>
  <c r="C75" i="9"/>
  <c r="CX74" i="9"/>
  <c r="CH74" i="9"/>
  <c r="BR74" i="9"/>
  <c r="BB74" i="9"/>
  <c r="AL74" i="9"/>
  <c r="V74" i="9"/>
  <c r="F74" i="9"/>
  <c r="DA73" i="9"/>
  <c r="CK73" i="9"/>
  <c r="BU73" i="9"/>
  <c r="BE73" i="9"/>
  <c r="AO73" i="9"/>
  <c r="Y73" i="9"/>
  <c r="I73" i="9"/>
  <c r="DD72" i="9"/>
  <c r="CN72" i="9"/>
  <c r="BX72" i="9"/>
  <c r="BH72" i="9"/>
  <c r="AR72" i="9"/>
  <c r="AB72" i="9"/>
  <c r="L72" i="9"/>
  <c r="DG71" i="9"/>
  <c r="CQ71" i="9"/>
  <c r="CA71" i="9"/>
  <c r="BK71" i="9"/>
  <c r="AU71" i="9"/>
  <c r="AE71" i="9"/>
  <c r="O71" i="9"/>
  <c r="DJ70" i="9"/>
  <c r="CT70" i="9"/>
  <c r="CD70" i="9"/>
  <c r="BN70" i="9"/>
  <c r="AX70" i="9"/>
  <c r="AH70" i="9"/>
  <c r="R70" i="9"/>
  <c r="B70" i="9"/>
  <c r="CW69" i="9"/>
  <c r="CG69" i="9"/>
  <c r="BQ69" i="9"/>
  <c r="BA69" i="9"/>
  <c r="AK69" i="9"/>
  <c r="U69" i="9"/>
  <c r="E69" i="9"/>
  <c r="CZ68" i="9"/>
  <c r="CJ68" i="9"/>
  <c r="BT68" i="9"/>
  <c r="BD68" i="9"/>
  <c r="AN68" i="9"/>
  <c r="X68" i="9"/>
  <c r="H68" i="9"/>
  <c r="DC67" i="9"/>
  <c r="CM67" i="9"/>
  <c r="BW67" i="9"/>
  <c r="BG67" i="9"/>
  <c r="AQ67" i="9"/>
  <c r="AA67" i="9"/>
  <c r="K67" i="9"/>
  <c r="DF66" i="9"/>
  <c r="CP66" i="9"/>
  <c r="BZ66" i="9"/>
  <c r="BJ66" i="9"/>
  <c r="AT66" i="9"/>
  <c r="AD66" i="9"/>
  <c r="N66" i="9"/>
  <c r="DI65" i="9"/>
  <c r="CS65" i="9"/>
  <c r="CC65" i="9"/>
  <c r="BM65" i="9"/>
  <c r="AW65" i="9"/>
  <c r="AG65" i="9"/>
  <c r="Q65" i="9"/>
  <c r="DL64" i="9"/>
  <c r="CV64" i="9"/>
  <c r="CF64" i="9"/>
  <c r="BP64" i="9"/>
  <c r="AZ64" i="9"/>
  <c r="AJ64" i="9"/>
  <c r="T64" i="9"/>
  <c r="D64" i="9"/>
  <c r="CY63" i="9"/>
  <c r="CI63" i="9"/>
  <c r="BS63" i="9"/>
  <c r="BC63" i="9"/>
  <c r="AM63" i="9"/>
  <c r="W63" i="9"/>
  <c r="G63" i="9"/>
  <c r="DB62" i="9"/>
  <c r="CL62" i="9"/>
  <c r="BV62" i="9"/>
  <c r="BF62" i="9"/>
  <c r="AP62" i="9"/>
  <c r="Z62" i="9"/>
  <c r="J62" i="9"/>
  <c r="DE61" i="9"/>
  <c r="CO61" i="9"/>
  <c r="BY61" i="9"/>
  <c r="BI61" i="9"/>
  <c r="AS61" i="9"/>
  <c r="AC61" i="9"/>
  <c r="M61" i="9"/>
  <c r="DH60" i="9"/>
  <c r="CR60" i="9"/>
  <c r="CB60" i="9"/>
  <c r="BL60" i="9"/>
  <c r="AV60" i="9"/>
  <c r="AF60" i="9"/>
  <c r="P60" i="9"/>
  <c r="DK59" i="9"/>
  <c r="CU59" i="9"/>
  <c r="CE59" i="9"/>
  <c r="BO59" i="9"/>
  <c r="AY59" i="9"/>
  <c r="AI59" i="9"/>
  <c r="S59" i="9"/>
  <c r="C59" i="9"/>
  <c r="CX58" i="9"/>
  <c r="CH58" i="9"/>
  <c r="BR58" i="9"/>
  <c r="BB58" i="9"/>
  <c r="AL58" i="9"/>
  <c r="V58" i="9"/>
  <c r="F58" i="9"/>
  <c r="DA57" i="9"/>
  <c r="CK57" i="9"/>
  <c r="BU57" i="9"/>
  <c r="BE57" i="9"/>
  <c r="AO57" i="9"/>
  <c r="Y57" i="9"/>
  <c r="I57" i="9"/>
  <c r="DD56" i="9"/>
  <c r="CN56" i="9"/>
  <c r="BX56" i="9"/>
  <c r="BH56" i="9"/>
  <c r="AR56" i="9"/>
  <c r="AB56" i="9"/>
  <c r="L56" i="9"/>
  <c r="DG55" i="9"/>
  <c r="CQ55" i="9"/>
  <c r="CA55" i="9"/>
  <c r="BK55" i="9"/>
  <c r="AU55" i="9"/>
  <c r="AE55" i="9"/>
  <c r="O55" i="9"/>
  <c r="DJ54" i="9"/>
  <c r="CT54" i="9"/>
  <c r="CD54" i="9"/>
  <c r="BN54" i="9"/>
  <c r="AX54" i="9"/>
  <c r="AH54" i="9"/>
  <c r="R54" i="9"/>
  <c r="B54" i="9"/>
  <c r="CW53" i="9"/>
  <c r="CG53" i="9"/>
  <c r="BQ53" i="9"/>
  <c r="BA53" i="9"/>
  <c r="AK53" i="9"/>
  <c r="U53" i="9"/>
  <c r="E53" i="9"/>
  <c r="CZ52" i="9"/>
  <c r="CJ52" i="9"/>
  <c r="BT52" i="9"/>
  <c r="BD52" i="9"/>
  <c r="AN52" i="9"/>
  <c r="X52" i="9"/>
  <c r="H52" i="9"/>
  <c r="DC51" i="9"/>
  <c r="CM51" i="9"/>
  <c r="BW51" i="9"/>
  <c r="BG51" i="9"/>
  <c r="AQ51" i="9"/>
  <c r="AA51" i="9"/>
  <c r="K51" i="9"/>
  <c r="DF50" i="9"/>
  <c r="CP50" i="9"/>
  <c r="BZ50" i="9"/>
  <c r="BJ50" i="9"/>
  <c r="AT50" i="9"/>
  <c r="AD50" i="9"/>
  <c r="BN115" i="9"/>
  <c r="CA111" i="9"/>
  <c r="DF108" i="9"/>
  <c r="AW106" i="9"/>
  <c r="W104" i="9"/>
  <c r="DH101" i="9"/>
  <c r="CJ99" i="9"/>
  <c r="E98" i="9"/>
  <c r="AU96" i="9"/>
  <c r="DA94" i="9"/>
  <c r="CG93" i="9"/>
  <c r="CR92" i="9"/>
  <c r="C92" i="9"/>
  <c r="AC91" i="9"/>
  <c r="BI90" i="9"/>
  <c r="CN89" i="9"/>
  <c r="S89" i="9"/>
  <c r="CE88" i="9"/>
  <c r="AE88" i="9"/>
  <c r="CS87" i="9"/>
  <c r="AP87" i="9"/>
  <c r="DD86" i="9"/>
  <c r="BE86" i="9"/>
  <c r="E86" i="9"/>
  <c r="BS85" i="9"/>
  <c r="P85" i="9"/>
  <c r="CD84" i="9"/>
  <c r="AE84" i="9"/>
  <c r="CX83" i="9"/>
  <c r="BJ83" i="9"/>
  <c r="R83" i="9"/>
  <c r="CK82" i="9"/>
  <c r="AW82" i="9"/>
  <c r="E82" i="9"/>
  <c r="CJ81" i="9"/>
  <c r="BH81" i="9"/>
  <c r="AJ81" i="9"/>
  <c r="I81" i="9"/>
  <c r="CU80" i="9"/>
  <c r="BX80" i="9"/>
  <c r="BB80" i="9"/>
  <c r="AD80" i="9"/>
  <c r="G80" i="9"/>
  <c r="CV79" i="9"/>
  <c r="BZ79" i="9"/>
  <c r="BH79" i="9"/>
  <c r="AP79" i="9"/>
  <c r="X79" i="9"/>
  <c r="F79" i="9"/>
  <c r="DA78" i="9"/>
  <c r="CK78" i="9"/>
  <c r="BU78" i="9"/>
  <c r="BE78" i="9"/>
  <c r="AO78" i="9"/>
  <c r="Y78" i="9"/>
  <c r="I78" i="9"/>
  <c r="DD77" i="9"/>
  <c r="CN77" i="9"/>
  <c r="BX77" i="9"/>
  <c r="BH77" i="9"/>
  <c r="AR77" i="9"/>
  <c r="AB77" i="9"/>
  <c r="L77" i="9"/>
  <c r="DG76" i="9"/>
  <c r="CQ76" i="9"/>
  <c r="CA76" i="9"/>
  <c r="BK76" i="9"/>
  <c r="AU76" i="9"/>
  <c r="AE76" i="9"/>
  <c r="O76" i="9"/>
  <c r="DJ75" i="9"/>
  <c r="CT75" i="9"/>
  <c r="CD75" i="9"/>
  <c r="BN75" i="9"/>
  <c r="AX75" i="9"/>
  <c r="AH75" i="9"/>
  <c r="R75" i="9"/>
  <c r="B75" i="9"/>
  <c r="CW74" i="9"/>
  <c r="CG74" i="9"/>
  <c r="BQ74" i="9"/>
  <c r="BA74" i="9"/>
  <c r="AK74" i="9"/>
  <c r="U74" i="9"/>
  <c r="E74" i="9"/>
  <c r="CZ73" i="9"/>
  <c r="CJ73" i="9"/>
  <c r="BT73" i="9"/>
  <c r="BD73" i="9"/>
  <c r="AN73" i="9"/>
  <c r="X73" i="9"/>
  <c r="H73" i="9"/>
  <c r="DC72" i="9"/>
  <c r="CM72" i="9"/>
  <c r="BW72" i="9"/>
  <c r="BG72" i="9"/>
  <c r="AQ72" i="9"/>
  <c r="AA72" i="9"/>
  <c r="K72" i="9"/>
  <c r="DF71" i="9"/>
  <c r="CP71" i="9"/>
  <c r="BZ71" i="9"/>
  <c r="BJ71" i="9"/>
  <c r="AT71" i="9"/>
  <c r="AD71" i="9"/>
  <c r="N71" i="9"/>
  <c r="DI70" i="9"/>
  <c r="CS70" i="9"/>
  <c r="CC70" i="9"/>
  <c r="BM70" i="9"/>
  <c r="AW70" i="9"/>
  <c r="AG70" i="9"/>
  <c r="Q70" i="9"/>
  <c r="DL69" i="9"/>
  <c r="CV69" i="9"/>
  <c r="CF69" i="9"/>
  <c r="BP69" i="9"/>
  <c r="AZ69" i="9"/>
  <c r="AJ69" i="9"/>
  <c r="T69" i="9"/>
  <c r="D69" i="9"/>
  <c r="CY68" i="9"/>
  <c r="CI68" i="9"/>
  <c r="BS68" i="9"/>
  <c r="BC68" i="9"/>
  <c r="AM68" i="9"/>
  <c r="W68" i="9"/>
  <c r="G68" i="9"/>
  <c r="DB67" i="9"/>
  <c r="CL67" i="9"/>
  <c r="BV67" i="9"/>
  <c r="BF67" i="9"/>
  <c r="AP67" i="9"/>
  <c r="Z67" i="9"/>
  <c r="J67" i="9"/>
  <c r="DE66" i="9"/>
  <c r="CO66" i="9"/>
  <c r="BY66" i="9"/>
  <c r="BI66" i="9"/>
  <c r="AS66" i="9"/>
  <c r="AC66" i="9"/>
  <c r="M66" i="9"/>
  <c r="DH65" i="9"/>
  <c r="CR65" i="9"/>
  <c r="CB65" i="9"/>
  <c r="BL65" i="9"/>
  <c r="AV65" i="9"/>
  <c r="AF65" i="9"/>
  <c r="P65" i="9"/>
  <c r="DK64" i="9"/>
  <c r="CU64" i="9"/>
  <c r="CE64" i="9"/>
  <c r="BO64" i="9"/>
  <c r="AY64" i="9"/>
  <c r="AI64" i="9"/>
  <c r="S64" i="9"/>
  <c r="C64" i="9"/>
  <c r="CX63" i="9"/>
  <c r="CH63" i="9"/>
  <c r="BR63" i="9"/>
  <c r="BB63" i="9"/>
  <c r="AL63" i="9"/>
  <c r="V63" i="9"/>
  <c r="F63" i="9"/>
  <c r="DA62" i="9"/>
  <c r="CK62" i="9"/>
  <c r="BU62" i="9"/>
  <c r="BE62" i="9"/>
  <c r="AO62" i="9"/>
  <c r="Y62" i="9"/>
  <c r="I62" i="9"/>
  <c r="DD61" i="9"/>
  <c r="CN61" i="9"/>
  <c r="BX61" i="9"/>
  <c r="BH61" i="9"/>
  <c r="AR61" i="9"/>
  <c r="AB61" i="9"/>
  <c r="L61" i="9"/>
  <c r="DG60" i="9"/>
  <c r="CQ60" i="9"/>
  <c r="CA60" i="9"/>
  <c r="BK60" i="9"/>
  <c r="AU60" i="9"/>
  <c r="AE60" i="9"/>
  <c r="O60" i="9"/>
  <c r="DJ59" i="9"/>
  <c r="CT59" i="9"/>
  <c r="CD59" i="9"/>
  <c r="BN59" i="9"/>
  <c r="AX59" i="9"/>
  <c r="AH59" i="9"/>
  <c r="R59" i="9"/>
  <c r="B59" i="9"/>
  <c r="CW58" i="9"/>
  <c r="CG58" i="9"/>
  <c r="BQ58" i="9"/>
  <c r="BA58" i="9"/>
  <c r="AK58" i="9"/>
  <c r="U58" i="9"/>
  <c r="E58" i="9"/>
  <c r="CZ57" i="9"/>
  <c r="CJ57" i="9"/>
  <c r="BT57" i="9"/>
  <c r="BD57" i="9"/>
  <c r="AN57" i="9"/>
  <c r="X57" i="9"/>
  <c r="H57" i="9"/>
  <c r="DC56" i="9"/>
  <c r="CM56" i="9"/>
  <c r="BW56" i="9"/>
  <c r="BG56" i="9"/>
  <c r="AQ56" i="9"/>
  <c r="AA56" i="9"/>
  <c r="K56" i="9"/>
  <c r="Y115" i="9"/>
  <c r="AY111" i="9"/>
  <c r="CM108" i="9"/>
  <c r="AF106" i="9"/>
  <c r="F104" i="9"/>
  <c r="CQ101" i="9"/>
  <c r="BT99" i="9"/>
  <c r="DB97" i="9"/>
  <c r="AH96" i="9"/>
  <c r="CO94" i="9"/>
  <c r="CA93" i="9"/>
  <c r="CN92" i="9"/>
  <c r="DE91" i="9"/>
  <c r="Z91" i="9"/>
  <c r="BE90" i="9"/>
  <c r="CE89" i="9"/>
  <c r="P89" i="9"/>
  <c r="CA88" i="9"/>
  <c r="AD88" i="9"/>
  <c r="CL87" i="9"/>
  <c r="AO87" i="9"/>
  <c r="DA86" i="9"/>
  <c r="BA86" i="9"/>
  <c r="D86" i="9"/>
  <c r="BL85" i="9"/>
  <c r="O85" i="9"/>
  <c r="CA84" i="9"/>
  <c r="AD84" i="9"/>
  <c r="CW83" i="9"/>
  <c r="BI83" i="9"/>
  <c r="Q83" i="9"/>
  <c r="CJ82" i="9"/>
  <c r="AV82" i="9"/>
  <c r="D82" i="9"/>
  <c r="CI81" i="9"/>
  <c r="BG81" i="9"/>
  <c r="AI81" i="9"/>
  <c r="H81" i="9"/>
  <c r="CT80" i="9"/>
  <c r="BW80" i="9"/>
  <c r="AY80" i="9"/>
  <c r="AB80" i="9"/>
  <c r="F80" i="9"/>
  <c r="CT79" i="9"/>
  <c r="BY79" i="9"/>
  <c r="BG79" i="9"/>
  <c r="AO79" i="9"/>
  <c r="V79" i="9"/>
  <c r="E79" i="9"/>
  <c r="CZ78" i="9"/>
  <c r="CJ78" i="9"/>
  <c r="BT78" i="9"/>
  <c r="BD78" i="9"/>
  <c r="AN78" i="9"/>
  <c r="X78" i="9"/>
  <c r="H78" i="9"/>
  <c r="DC77" i="9"/>
  <c r="CM77" i="9"/>
  <c r="BW77" i="9"/>
  <c r="BG77" i="9"/>
  <c r="AQ77" i="9"/>
  <c r="AA77" i="9"/>
  <c r="K77" i="9"/>
  <c r="DF76" i="9"/>
  <c r="CP76" i="9"/>
  <c r="BZ76" i="9"/>
  <c r="BJ76" i="9"/>
  <c r="AT76" i="9"/>
  <c r="AD76" i="9"/>
  <c r="N76" i="9"/>
  <c r="DI75" i="9"/>
  <c r="CS75" i="9"/>
  <c r="CC75" i="9"/>
  <c r="BM75" i="9"/>
  <c r="AW75" i="9"/>
  <c r="AG75" i="9"/>
  <c r="Q75" i="9"/>
  <c r="DL74" i="9"/>
  <c r="CV74" i="9"/>
  <c r="CF74" i="9"/>
  <c r="BP74" i="9"/>
  <c r="AZ74" i="9"/>
  <c r="AJ74" i="9"/>
  <c r="T74" i="9"/>
  <c r="D74" i="9"/>
  <c r="CY73" i="9"/>
  <c r="CI73" i="9"/>
  <c r="BS73" i="9"/>
  <c r="BC73" i="9"/>
  <c r="AM73" i="9"/>
  <c r="W73" i="9"/>
  <c r="G73" i="9"/>
  <c r="DB72" i="9"/>
  <c r="CL72" i="9"/>
  <c r="BV72" i="9"/>
  <c r="BF72" i="9"/>
  <c r="AP72" i="9"/>
  <c r="Z72" i="9"/>
  <c r="J72" i="9"/>
  <c r="DE71" i="9"/>
  <c r="CO71" i="9"/>
  <c r="BY71" i="9"/>
  <c r="BI71" i="9"/>
  <c r="AS71" i="9"/>
  <c r="AC71" i="9"/>
  <c r="M71" i="9"/>
  <c r="DH70" i="9"/>
  <c r="CR70" i="9"/>
  <c r="CB70" i="9"/>
  <c r="BL70" i="9"/>
  <c r="AV70" i="9"/>
  <c r="AF70" i="9"/>
  <c r="P70" i="9"/>
  <c r="DK69" i="9"/>
  <c r="CU69" i="9"/>
  <c r="CE69" i="9"/>
  <c r="BO69" i="9"/>
  <c r="AY69" i="9"/>
  <c r="AI69" i="9"/>
  <c r="S69" i="9"/>
  <c r="C69" i="9"/>
  <c r="CX68" i="9"/>
  <c r="CH68" i="9"/>
  <c r="BR68" i="9"/>
  <c r="BB68" i="9"/>
  <c r="AL68" i="9"/>
  <c r="V68" i="9"/>
  <c r="F68" i="9"/>
  <c r="DA67" i="9"/>
  <c r="CK67" i="9"/>
  <c r="BU67" i="9"/>
  <c r="BE67" i="9"/>
  <c r="AO67" i="9"/>
  <c r="Y67" i="9"/>
  <c r="I67" i="9"/>
  <c r="DD66" i="9"/>
  <c r="CN66" i="9"/>
  <c r="BX66" i="9"/>
  <c r="BH66" i="9"/>
  <c r="AR66" i="9"/>
  <c r="AB66" i="9"/>
  <c r="L66" i="9"/>
  <c r="DG65" i="9"/>
  <c r="CQ65" i="9"/>
  <c r="CA65" i="9"/>
  <c r="BK65" i="9"/>
  <c r="AU65" i="9"/>
  <c r="AE65" i="9"/>
  <c r="O65" i="9"/>
  <c r="DJ64" i="9"/>
  <c r="CT64" i="9"/>
  <c r="CD64" i="9"/>
  <c r="BN64" i="9"/>
  <c r="AX64" i="9"/>
  <c r="AH64" i="9"/>
  <c r="R64" i="9"/>
  <c r="B64" i="9"/>
  <c r="CW63" i="9"/>
  <c r="CG63" i="9"/>
  <c r="BQ63" i="9"/>
  <c r="BA63" i="9"/>
  <c r="AK63" i="9"/>
  <c r="U63" i="9"/>
  <c r="E63" i="9"/>
  <c r="CZ62" i="9"/>
  <c r="CJ62" i="9"/>
  <c r="BT62" i="9"/>
  <c r="BD62" i="9"/>
  <c r="AN62" i="9"/>
  <c r="X62" i="9"/>
  <c r="H62" i="9"/>
  <c r="DC61" i="9"/>
  <c r="CM61" i="9"/>
  <c r="BW61" i="9"/>
  <c r="BG61" i="9"/>
  <c r="AQ61" i="9"/>
  <c r="AA61" i="9"/>
  <c r="K61" i="9"/>
  <c r="DF60" i="9"/>
  <c r="CP60" i="9"/>
  <c r="BZ60" i="9"/>
  <c r="BJ60" i="9"/>
  <c r="AT60" i="9"/>
  <c r="AD60" i="9"/>
  <c r="N60" i="9"/>
  <c r="DI59" i="9"/>
  <c r="CS59" i="9"/>
  <c r="CC59" i="9"/>
  <c r="BM59" i="9"/>
  <c r="AW59" i="9"/>
  <c r="AG59" i="9"/>
  <c r="Q59" i="9"/>
  <c r="DL58" i="9"/>
  <c r="CV58" i="9"/>
  <c r="CF58" i="9"/>
  <c r="BP58" i="9"/>
  <c r="AZ58" i="9"/>
  <c r="AJ58" i="9"/>
  <c r="T58" i="9"/>
  <c r="D58" i="9"/>
  <c r="CY57" i="9"/>
  <c r="CI57" i="9"/>
  <c r="BS57" i="9"/>
  <c r="BC57" i="9"/>
  <c r="AM57" i="9"/>
  <c r="W57" i="9"/>
  <c r="G57" i="9"/>
  <c r="DB56" i="9"/>
  <c r="CL56" i="9"/>
  <c r="BV56" i="9"/>
  <c r="BF56" i="9"/>
  <c r="B115" i="9"/>
  <c r="AH111" i="9"/>
  <c r="BW108" i="9"/>
  <c r="Q106" i="9"/>
  <c r="DB103" i="9"/>
  <c r="CB101" i="9"/>
  <c r="BH99" i="9"/>
  <c r="CP97" i="9"/>
  <c r="AA96" i="9"/>
  <c r="CG94" i="9"/>
  <c r="BW93" i="9"/>
  <c r="CB92" i="9"/>
  <c r="DB91" i="9"/>
  <c r="V91" i="9"/>
  <c r="AV90" i="9"/>
  <c r="CB89" i="9"/>
  <c r="L89" i="9"/>
  <c r="BZ88" i="9"/>
  <c r="W88" i="9"/>
  <c r="CK87" i="9"/>
  <c r="AL87" i="9"/>
  <c r="CW86" i="9"/>
  <c r="AZ86" i="9"/>
  <c r="DH85" i="9"/>
  <c r="BK85" i="9"/>
  <c r="L85" i="9"/>
  <c r="BW84" i="9"/>
  <c r="AA84" i="9"/>
  <c r="CT83" i="9"/>
  <c r="BB83" i="9"/>
  <c r="N83" i="9"/>
  <c r="CG82" i="9"/>
  <c r="AO82" i="9"/>
  <c r="C82" i="9"/>
  <c r="CH81" i="9"/>
  <c r="BE81" i="9"/>
  <c r="AE81" i="9"/>
  <c r="G81" i="9"/>
  <c r="CS80" i="9"/>
  <c r="BV80" i="9"/>
  <c r="AX80" i="9"/>
  <c r="AA80" i="9"/>
  <c r="C80" i="9"/>
  <c r="CS79" i="9"/>
  <c r="BX79" i="9"/>
  <c r="BF79" i="9"/>
  <c r="AN79" i="9"/>
  <c r="U79" i="9"/>
  <c r="D79" i="9"/>
  <c r="CY78" i="9"/>
  <c r="CI78" i="9"/>
  <c r="BS78" i="9"/>
  <c r="BC78" i="9"/>
  <c r="AM78" i="9"/>
  <c r="W78" i="9"/>
  <c r="G78" i="9"/>
  <c r="DB77" i="9"/>
  <c r="CL77" i="9"/>
  <c r="BV77" i="9"/>
  <c r="BF77" i="9"/>
  <c r="AP77" i="9"/>
  <c r="Z77" i="9"/>
  <c r="J77" i="9"/>
  <c r="DE76" i="9"/>
  <c r="CO76" i="9"/>
  <c r="BY76" i="9"/>
  <c r="BI76" i="9"/>
  <c r="AS76" i="9"/>
  <c r="AC76" i="9"/>
  <c r="M76" i="9"/>
  <c r="DH75" i="9"/>
  <c r="CR75" i="9"/>
  <c r="CB75" i="9"/>
  <c r="BL75" i="9"/>
  <c r="AV75" i="9"/>
  <c r="AF75" i="9"/>
  <c r="P75" i="9"/>
  <c r="DK74" i="9"/>
  <c r="CU74" i="9"/>
  <c r="CE74" i="9"/>
  <c r="BO74" i="9"/>
  <c r="AY74" i="9"/>
  <c r="AI74" i="9"/>
  <c r="S74" i="9"/>
  <c r="C74" i="9"/>
  <c r="CX73" i="9"/>
  <c r="CH73" i="9"/>
  <c r="BR73" i="9"/>
  <c r="BB73" i="9"/>
  <c r="AL73" i="9"/>
  <c r="V73" i="9"/>
  <c r="F73" i="9"/>
  <c r="DA72" i="9"/>
  <c r="CK72" i="9"/>
  <c r="BU72" i="9"/>
  <c r="BE72" i="9"/>
  <c r="AO72" i="9"/>
  <c r="Y72" i="9"/>
  <c r="I72" i="9"/>
  <c r="DD71" i="9"/>
  <c r="CN71" i="9"/>
  <c r="BX71" i="9"/>
  <c r="BH71" i="9"/>
  <c r="AR71" i="9"/>
  <c r="AB71" i="9"/>
  <c r="L71" i="9"/>
  <c r="DG70" i="9"/>
  <c r="CQ70" i="9"/>
  <c r="CA70" i="9"/>
  <c r="BK70" i="9"/>
  <c r="AU70" i="9"/>
  <c r="AE70" i="9"/>
  <c r="O70" i="9"/>
  <c r="DJ69" i="9"/>
  <c r="CT69" i="9"/>
  <c r="CD69" i="9"/>
  <c r="BN69" i="9"/>
  <c r="AX69" i="9"/>
  <c r="AH69" i="9"/>
  <c r="R69" i="9"/>
  <c r="B69" i="9"/>
  <c r="CW68" i="9"/>
  <c r="CG68" i="9"/>
  <c r="BQ68" i="9"/>
  <c r="BA68" i="9"/>
  <c r="AK68" i="9"/>
  <c r="U68" i="9"/>
  <c r="E68" i="9"/>
  <c r="CZ67" i="9"/>
  <c r="CJ67" i="9"/>
  <c r="BT67" i="9"/>
  <c r="BD67" i="9"/>
  <c r="AN67" i="9"/>
  <c r="X67" i="9"/>
  <c r="H67" i="9"/>
  <c r="DC66" i="9"/>
  <c r="CM66" i="9"/>
  <c r="BW66" i="9"/>
  <c r="BG66" i="9"/>
  <c r="AQ66" i="9"/>
  <c r="AA66" i="9"/>
  <c r="K66" i="9"/>
  <c r="DF65" i="9"/>
  <c r="CP65" i="9"/>
  <c r="BZ65" i="9"/>
  <c r="BJ65" i="9"/>
  <c r="AT65" i="9"/>
  <c r="AD65" i="9"/>
  <c r="N65" i="9"/>
  <c r="DI64" i="9"/>
  <c r="CS64" i="9"/>
  <c r="CC64" i="9"/>
  <c r="BM64" i="9"/>
  <c r="AW64" i="9"/>
  <c r="AG64" i="9"/>
  <c r="Q64" i="9"/>
  <c r="DL63" i="9"/>
  <c r="CV63" i="9"/>
  <c r="CF63" i="9"/>
  <c r="BP63" i="9"/>
  <c r="AZ63" i="9"/>
  <c r="AJ63" i="9"/>
  <c r="T63" i="9"/>
  <c r="D63" i="9"/>
  <c r="CY62" i="9"/>
  <c r="CI62" i="9"/>
  <c r="BS62" i="9"/>
  <c r="BC62" i="9"/>
  <c r="AM62" i="9"/>
  <c r="W62" i="9"/>
  <c r="G62" i="9"/>
  <c r="BX114" i="9"/>
  <c r="N111" i="9"/>
  <c r="BE108" i="9"/>
  <c r="DK105" i="9"/>
  <c r="CK103" i="9"/>
  <c r="BK101" i="9"/>
  <c r="AS99" i="9"/>
  <c r="CB97" i="9"/>
  <c r="N96" i="9"/>
  <c r="BT94" i="9"/>
  <c r="BK93" i="9"/>
  <c r="BY92" i="9"/>
  <c r="CX91" i="9"/>
  <c r="M91" i="9"/>
  <c r="AS90" i="9"/>
  <c r="BX89" i="9"/>
  <c r="K89" i="9"/>
  <c r="BS88" i="9"/>
  <c r="V88" i="9"/>
  <c r="CH87" i="9"/>
  <c r="AH87" i="9"/>
  <c r="CV86" i="9"/>
  <c r="AS86" i="9"/>
  <c r="DG85" i="9"/>
  <c r="BH85" i="9"/>
  <c r="H85" i="9"/>
  <c r="BV84" i="9"/>
  <c r="Z84" i="9"/>
  <c r="CS83" i="9"/>
  <c r="BA83" i="9"/>
  <c r="M83" i="9"/>
  <c r="CF82" i="9"/>
  <c r="AN82" i="9"/>
  <c r="DL81" i="9"/>
  <c r="CF81" i="9"/>
  <c r="BD81" i="9"/>
  <c r="AD81" i="9"/>
  <c r="F81" i="9"/>
  <c r="CQ80" i="9"/>
  <c r="BU80" i="9"/>
  <c r="AW80" i="9"/>
  <c r="Z80" i="9"/>
  <c r="B80" i="9"/>
  <c r="CQ79" i="9"/>
  <c r="BW79" i="9"/>
  <c r="BE79" i="9"/>
  <c r="AL79" i="9"/>
  <c r="T79" i="9"/>
  <c r="C79" i="9"/>
  <c r="CX78" i="9"/>
  <c r="CH78" i="9"/>
  <c r="BR78" i="9"/>
  <c r="BB78" i="9"/>
  <c r="AL78" i="9"/>
  <c r="V78" i="9"/>
  <c r="F78" i="9"/>
  <c r="DA77" i="9"/>
  <c r="CK77" i="9"/>
  <c r="BU77" i="9"/>
  <c r="BE77" i="9"/>
  <c r="AO77" i="9"/>
  <c r="Y77" i="9"/>
  <c r="I77" i="9"/>
  <c r="DD76" i="9"/>
  <c r="CN76" i="9"/>
  <c r="BX76" i="9"/>
  <c r="BH76" i="9"/>
  <c r="AR76" i="9"/>
  <c r="AB76" i="9"/>
  <c r="L76" i="9"/>
  <c r="DG75" i="9"/>
  <c r="CQ75" i="9"/>
  <c r="CA75" i="9"/>
  <c r="BK75" i="9"/>
  <c r="AU75" i="9"/>
  <c r="AE75" i="9"/>
  <c r="O75" i="9"/>
  <c r="DJ74" i="9"/>
  <c r="CT74" i="9"/>
  <c r="CD74" i="9"/>
  <c r="BN74" i="9"/>
  <c r="AX74" i="9"/>
  <c r="AH74" i="9"/>
  <c r="R74" i="9"/>
  <c r="B74" i="9"/>
  <c r="CW73" i="9"/>
  <c r="CG73" i="9"/>
  <c r="BQ73" i="9"/>
  <c r="BA73" i="9"/>
  <c r="AK73" i="9"/>
  <c r="U73" i="9"/>
  <c r="E73" i="9"/>
  <c r="CZ72" i="9"/>
  <c r="CJ72" i="9"/>
  <c r="BT72" i="9"/>
  <c r="BD72" i="9"/>
  <c r="AN72" i="9"/>
  <c r="X72" i="9"/>
  <c r="H72" i="9"/>
  <c r="DC71" i="9"/>
  <c r="CM71" i="9"/>
  <c r="BW71" i="9"/>
  <c r="BG71" i="9"/>
  <c r="AQ71" i="9"/>
  <c r="AA71" i="9"/>
  <c r="K71" i="9"/>
  <c r="DF70" i="9"/>
  <c r="CP70" i="9"/>
  <c r="BZ70" i="9"/>
  <c r="BJ70" i="9"/>
  <c r="AT70" i="9"/>
  <c r="AD70" i="9"/>
  <c r="N70" i="9"/>
  <c r="DI69" i="9"/>
  <c r="CS69" i="9"/>
  <c r="CC69" i="9"/>
  <c r="BM69" i="9"/>
  <c r="AW69" i="9"/>
  <c r="AG69" i="9"/>
  <c r="Q69" i="9"/>
  <c r="DL68" i="9"/>
  <c r="CV68" i="9"/>
  <c r="CF68" i="9"/>
  <c r="BP68" i="9"/>
  <c r="AZ68" i="9"/>
  <c r="AJ68" i="9"/>
  <c r="T68" i="9"/>
  <c r="D68" i="9"/>
  <c r="CY67" i="9"/>
  <c r="CI67" i="9"/>
  <c r="BS67" i="9"/>
  <c r="BC67" i="9"/>
  <c r="AM67" i="9"/>
  <c r="W67" i="9"/>
  <c r="G67" i="9"/>
  <c r="DB66" i="9"/>
  <c r="CL66" i="9"/>
  <c r="BV66" i="9"/>
  <c r="BF66" i="9"/>
  <c r="AP66" i="9"/>
  <c r="Z66" i="9"/>
  <c r="J66" i="9"/>
  <c r="DE65" i="9"/>
  <c r="CO65" i="9"/>
  <c r="BY65" i="9"/>
  <c r="BI65" i="9"/>
  <c r="AS65" i="9"/>
  <c r="AC65" i="9"/>
  <c r="M65" i="9"/>
  <c r="DH64" i="9"/>
  <c r="CR64" i="9"/>
  <c r="CB64" i="9"/>
  <c r="BL64" i="9"/>
  <c r="AV64" i="9"/>
  <c r="AF64" i="9"/>
  <c r="P64" i="9"/>
  <c r="DK63" i="9"/>
  <c r="CU63" i="9"/>
  <c r="CE63" i="9"/>
  <c r="BO63" i="9"/>
  <c r="AY63" i="9"/>
  <c r="AI63" i="9"/>
  <c r="S63" i="9"/>
  <c r="C63" i="9"/>
  <c r="CX62" i="9"/>
  <c r="CH62" i="9"/>
  <c r="BR62" i="9"/>
  <c r="BB62" i="9"/>
  <c r="AL62" i="9"/>
  <c r="V62" i="9"/>
  <c r="F62" i="9"/>
  <c r="DA61" i="9"/>
  <c r="CK61" i="9"/>
  <c r="BU61" i="9"/>
  <c r="BE61" i="9"/>
  <c r="AO61" i="9"/>
  <c r="Y61" i="9"/>
  <c r="I61" i="9"/>
  <c r="DD60" i="9"/>
  <c r="CN60" i="9"/>
  <c r="BX60" i="9"/>
  <c r="BH60" i="9"/>
  <c r="AR60" i="9"/>
  <c r="AB60" i="9"/>
  <c r="L60" i="9"/>
  <c r="DG59" i="9"/>
  <c r="CQ59" i="9"/>
  <c r="CA59" i="9"/>
  <c r="BK59" i="9"/>
  <c r="AU59" i="9"/>
  <c r="AE59" i="9"/>
  <c r="BA114" i="9"/>
  <c r="CZ110" i="9"/>
  <c r="AO108" i="9"/>
  <c r="CV105" i="9"/>
  <c r="BV103" i="9"/>
  <c r="AV101" i="9"/>
  <c r="AJ99" i="9"/>
  <c r="BU97" i="9"/>
  <c r="C96" i="9"/>
  <c r="BM94" i="9"/>
  <c r="BH93" i="9"/>
  <c r="BU92" i="9"/>
  <c r="CO91" i="9"/>
  <c r="J91" i="9"/>
  <c r="AO90" i="9"/>
  <c r="BO89" i="9"/>
  <c r="D89" i="9"/>
  <c r="BR88" i="9"/>
  <c r="S88" i="9"/>
  <c r="CD87" i="9"/>
  <c r="AG87" i="9"/>
  <c r="CO86" i="9"/>
  <c r="AR86" i="9"/>
  <c r="DD85" i="9"/>
  <c r="BD85" i="9"/>
  <c r="G85" i="9"/>
  <c r="BO84" i="9"/>
  <c r="S84" i="9"/>
  <c r="CP83" i="9"/>
  <c r="AX83" i="9"/>
  <c r="F83" i="9"/>
  <c r="CC82" i="9"/>
  <c r="AK82" i="9"/>
  <c r="DK81" i="9"/>
  <c r="CE81" i="9"/>
  <c r="BC81" i="9"/>
  <c r="AB81" i="9"/>
  <c r="D81" i="9"/>
  <c r="CP80" i="9"/>
  <c r="BS80" i="9"/>
  <c r="AU80" i="9"/>
  <c r="Y80" i="9"/>
  <c r="DL79" i="9"/>
  <c r="CP79" i="9"/>
  <c r="BV79" i="9"/>
  <c r="BD79" i="9"/>
  <c r="AK79" i="9"/>
  <c r="S79" i="9"/>
  <c r="B79" i="9"/>
  <c r="CW78" i="9"/>
  <c r="CG78" i="9"/>
  <c r="BQ78" i="9"/>
  <c r="BA78" i="9"/>
  <c r="AK78" i="9"/>
  <c r="U78" i="9"/>
  <c r="E78" i="9"/>
  <c r="CZ77" i="9"/>
  <c r="CJ77" i="9"/>
  <c r="BT77" i="9"/>
  <c r="BD77" i="9"/>
  <c r="AN77" i="9"/>
  <c r="X77" i="9"/>
  <c r="H77" i="9"/>
  <c r="DC76" i="9"/>
  <c r="CM76" i="9"/>
  <c r="BW76" i="9"/>
  <c r="BG76" i="9"/>
  <c r="AQ76" i="9"/>
  <c r="AA76" i="9"/>
  <c r="K76" i="9"/>
  <c r="DF75" i="9"/>
  <c r="CP75" i="9"/>
  <c r="BZ75" i="9"/>
  <c r="BJ75" i="9"/>
  <c r="AT75" i="9"/>
  <c r="AD75" i="9"/>
  <c r="N75" i="9"/>
  <c r="DI74" i="9"/>
  <c r="CS74" i="9"/>
  <c r="CC74" i="9"/>
  <c r="BM74" i="9"/>
  <c r="AW74" i="9"/>
  <c r="AG74" i="9"/>
  <c r="Q74" i="9"/>
  <c r="DL73" i="9"/>
  <c r="CV73" i="9"/>
  <c r="CF73" i="9"/>
  <c r="BP73" i="9"/>
  <c r="AZ73" i="9"/>
  <c r="AJ73" i="9"/>
  <c r="T73" i="9"/>
  <c r="D73" i="9"/>
  <c r="CY72" i="9"/>
  <c r="CI72" i="9"/>
  <c r="BS72" i="9"/>
  <c r="BC72" i="9"/>
  <c r="AM72" i="9"/>
  <c r="W72" i="9"/>
  <c r="G72" i="9"/>
  <c r="DB71" i="9"/>
  <c r="CL71" i="9"/>
  <c r="BV71" i="9"/>
  <c r="BF71" i="9"/>
  <c r="AP71" i="9"/>
  <c r="Z71" i="9"/>
  <c r="J71" i="9"/>
  <c r="DE70" i="9"/>
  <c r="CO70" i="9"/>
  <c r="BY70" i="9"/>
  <c r="BI70" i="9"/>
  <c r="AS70" i="9"/>
  <c r="AC70" i="9"/>
  <c r="M70" i="9"/>
  <c r="DH69" i="9"/>
  <c r="CR69" i="9"/>
  <c r="CB69" i="9"/>
  <c r="BL69" i="9"/>
  <c r="AV69" i="9"/>
  <c r="AF69" i="9"/>
  <c r="P69" i="9"/>
  <c r="DK68" i="9"/>
  <c r="CU68" i="9"/>
  <c r="CE68" i="9"/>
  <c r="BO68" i="9"/>
  <c r="AY68" i="9"/>
  <c r="AI68" i="9"/>
  <c r="S68" i="9"/>
  <c r="C68" i="9"/>
  <c r="CX67" i="9"/>
  <c r="CH67" i="9"/>
  <c r="BR67" i="9"/>
  <c r="BB67" i="9"/>
  <c r="AL67" i="9"/>
  <c r="V67" i="9"/>
  <c r="F67" i="9"/>
  <c r="DA66" i="9"/>
  <c r="CK66" i="9"/>
  <c r="BU66" i="9"/>
  <c r="BE66" i="9"/>
  <c r="AO66" i="9"/>
  <c r="Y66" i="9"/>
  <c r="I66" i="9"/>
  <c r="DD65" i="9"/>
  <c r="CN65" i="9"/>
  <c r="BX65" i="9"/>
  <c r="BH65" i="9"/>
  <c r="AR65" i="9"/>
  <c r="AB65" i="9"/>
  <c r="L65" i="9"/>
  <c r="DG64" i="9"/>
  <c r="CQ64" i="9"/>
  <c r="CA64" i="9"/>
  <c r="BK64" i="9"/>
  <c r="AU64" i="9"/>
  <c r="AE64" i="9"/>
  <c r="O64" i="9"/>
  <c r="DJ63" i="9"/>
  <c r="CT63" i="9"/>
  <c r="CD63" i="9"/>
  <c r="BN63" i="9"/>
  <c r="AX63" i="9"/>
  <c r="AH63" i="9"/>
  <c r="R63" i="9"/>
  <c r="B63" i="9"/>
  <c r="CW62" i="9"/>
  <c r="CG62" i="9"/>
  <c r="BQ62" i="9"/>
  <c r="BA62" i="9"/>
  <c r="AK62" i="9"/>
  <c r="U62" i="9"/>
  <c r="E62" i="9"/>
  <c r="CZ61" i="9"/>
  <c r="CJ61" i="9"/>
  <c r="BT61" i="9"/>
  <c r="BD61" i="9"/>
  <c r="AN61" i="9"/>
  <c r="X61" i="9"/>
  <c r="H61" i="9"/>
  <c r="DC60" i="9"/>
  <c r="CM60" i="9"/>
  <c r="BW60" i="9"/>
  <c r="BG60" i="9"/>
  <c r="AQ60" i="9"/>
  <c r="AA60" i="9"/>
  <c r="K60" i="9"/>
  <c r="DF59" i="9"/>
  <c r="CP59" i="9"/>
  <c r="BZ59" i="9"/>
  <c r="BJ59" i="9"/>
  <c r="AT59" i="9"/>
  <c r="AD59" i="9"/>
  <c r="N59" i="9"/>
  <c r="DI58" i="9"/>
  <c r="CS58" i="9"/>
  <c r="CC58" i="9"/>
  <c r="BM58" i="9"/>
  <c r="AW58" i="9"/>
  <c r="AG58" i="9"/>
  <c r="Q58" i="9"/>
  <c r="DL57" i="9"/>
  <c r="CV57" i="9"/>
  <c r="CF57" i="9"/>
  <c r="BP57" i="9"/>
  <c r="AZ57" i="9"/>
  <c r="AJ57" i="9"/>
  <c r="T57" i="9"/>
  <c r="D57" i="9"/>
  <c r="CY56" i="9"/>
  <c r="CI56" i="9"/>
  <c r="BS56" i="9"/>
  <c r="BC56" i="9"/>
  <c r="AM56" i="9"/>
  <c r="W56" i="9"/>
  <c r="G56" i="9"/>
  <c r="DB55" i="9"/>
  <c r="CL55" i="9"/>
  <c r="BV55" i="9"/>
  <c r="BF55" i="9"/>
  <c r="AP55" i="9"/>
  <c r="Z55" i="9"/>
  <c r="J55" i="9"/>
  <c r="DE54" i="9"/>
  <c r="CO54" i="9"/>
  <c r="BY54" i="9"/>
  <c r="BI54" i="9"/>
  <c r="AS54" i="9"/>
  <c r="AC54" i="9"/>
  <c r="M54" i="9"/>
  <c r="DH53" i="9"/>
  <c r="CR53" i="9"/>
  <c r="CB53" i="9"/>
  <c r="BL53" i="9"/>
  <c r="AV53" i="9"/>
  <c r="AF53" i="9"/>
  <c r="P53" i="9"/>
  <c r="DK52" i="9"/>
  <c r="CU52" i="9"/>
  <c r="CE52" i="9"/>
  <c r="BO52" i="9"/>
  <c r="AY52" i="9"/>
  <c r="AI52" i="9"/>
  <c r="S52" i="9"/>
  <c r="C52" i="9"/>
  <c r="CX51" i="9"/>
  <c r="CH51" i="9"/>
  <c r="BR51" i="9"/>
  <c r="BB51" i="9"/>
  <c r="AL51" i="9"/>
  <c r="V51" i="9"/>
  <c r="F51" i="9"/>
  <c r="DA50" i="9"/>
  <c r="CK50" i="9"/>
  <c r="BU50" i="9"/>
  <c r="BE50" i="9"/>
  <c r="AO50" i="9"/>
  <c r="Y50" i="9"/>
  <c r="I50" i="9"/>
  <c r="DD49" i="9"/>
  <c r="CN49" i="9"/>
  <c r="BX49" i="9"/>
  <c r="BH49" i="9"/>
  <c r="AR49" i="9"/>
  <c r="AB49" i="9"/>
  <c r="L114" i="9"/>
  <c r="CF110" i="9"/>
  <c r="W108" i="9"/>
  <c r="CE105" i="9"/>
  <c r="BE103" i="9"/>
  <c r="AE101" i="9"/>
  <c r="U99" i="9"/>
  <c r="BG97" i="9"/>
  <c r="DB95" i="9"/>
  <c r="AZ94" i="9"/>
  <c r="BD93" i="9"/>
  <c r="BI92" i="9"/>
  <c r="CL91" i="9"/>
  <c r="F91" i="9"/>
  <c r="AF90" i="9"/>
  <c r="BL89" i="9"/>
  <c r="C89" i="9"/>
  <c r="BO88" i="9"/>
  <c r="O88" i="9"/>
  <c r="CC87" i="9"/>
  <c r="Z87" i="9"/>
  <c r="CN86" i="9"/>
  <c r="AO86" i="9"/>
  <c r="CZ85" i="9"/>
  <c r="BC85" i="9"/>
  <c r="DK84" i="9"/>
  <c r="BN84" i="9"/>
  <c r="R84" i="9"/>
  <c r="CO83" i="9"/>
  <c r="AW83" i="9"/>
  <c r="E83" i="9"/>
  <c r="CB82" i="9"/>
  <c r="AJ82" i="9"/>
  <c r="DF81" i="9"/>
  <c r="BZ81" i="9"/>
  <c r="BB81" i="9"/>
  <c r="AA81" i="9"/>
  <c r="C81" i="9"/>
  <c r="CN80" i="9"/>
  <c r="BR80" i="9"/>
  <c r="AT80" i="9"/>
  <c r="W80" i="9"/>
  <c r="DJ79" i="9"/>
  <c r="CO79" i="9"/>
  <c r="BU79" i="9"/>
  <c r="BB79" i="9"/>
  <c r="AJ79" i="9"/>
  <c r="R79" i="9"/>
  <c r="DL78" i="9"/>
  <c r="CV78" i="9"/>
  <c r="CF78" i="9"/>
  <c r="BP78" i="9"/>
  <c r="AZ78" i="9"/>
  <c r="AJ78" i="9"/>
  <c r="T78" i="9"/>
  <c r="D78" i="9"/>
  <c r="CY77" i="9"/>
  <c r="CI77" i="9"/>
  <c r="BS77" i="9"/>
  <c r="BC77" i="9"/>
  <c r="AM77" i="9"/>
  <c r="W77" i="9"/>
  <c r="G77" i="9"/>
  <c r="DB76" i="9"/>
  <c r="CL76" i="9"/>
  <c r="BV76" i="9"/>
  <c r="BF76" i="9"/>
  <c r="AP76" i="9"/>
  <c r="Z76" i="9"/>
  <c r="J76" i="9"/>
  <c r="DE75" i="9"/>
  <c r="CO75" i="9"/>
  <c r="BY75" i="9"/>
  <c r="BI75" i="9"/>
  <c r="AS75" i="9"/>
  <c r="AC75" i="9"/>
  <c r="M75" i="9"/>
  <c r="DH74" i="9"/>
  <c r="CR74" i="9"/>
  <c r="CB74" i="9"/>
  <c r="BL74" i="9"/>
  <c r="AV74" i="9"/>
  <c r="AF74" i="9"/>
  <c r="P74" i="9"/>
  <c r="DK73" i="9"/>
  <c r="CU73" i="9"/>
  <c r="CE73" i="9"/>
  <c r="BO73" i="9"/>
  <c r="AY73" i="9"/>
  <c r="AI73" i="9"/>
  <c r="S73" i="9"/>
  <c r="C73" i="9"/>
  <c r="CX72" i="9"/>
  <c r="CH72" i="9"/>
  <c r="BR72" i="9"/>
  <c r="BB72" i="9"/>
  <c r="AL72" i="9"/>
  <c r="V72" i="9"/>
  <c r="F72" i="9"/>
  <c r="DA71" i="9"/>
  <c r="CK71" i="9"/>
  <c r="BU71" i="9"/>
  <c r="BE71" i="9"/>
  <c r="AO71" i="9"/>
  <c r="Y71" i="9"/>
  <c r="I71" i="9"/>
  <c r="DD70" i="9"/>
  <c r="CN70" i="9"/>
  <c r="BX70" i="9"/>
  <c r="BH70" i="9"/>
  <c r="AR70" i="9"/>
  <c r="AB70" i="9"/>
  <c r="L70" i="9"/>
  <c r="DG69" i="9"/>
  <c r="CQ69" i="9"/>
  <c r="CA69" i="9"/>
  <c r="BK69" i="9"/>
  <c r="AU69" i="9"/>
  <c r="AE69" i="9"/>
  <c r="O69" i="9"/>
  <c r="DJ68" i="9"/>
  <c r="CT68" i="9"/>
  <c r="CD68" i="9"/>
  <c r="BN68" i="9"/>
  <c r="AX68" i="9"/>
  <c r="AH68" i="9"/>
  <c r="R68" i="9"/>
  <c r="B68" i="9"/>
  <c r="CW67" i="9"/>
  <c r="CG67" i="9"/>
  <c r="BQ67" i="9"/>
  <c r="BA67" i="9"/>
  <c r="AK67" i="9"/>
  <c r="U67" i="9"/>
  <c r="E67" i="9"/>
  <c r="CZ66" i="9"/>
  <c r="CJ66" i="9"/>
  <c r="BT66" i="9"/>
  <c r="BD66" i="9"/>
  <c r="AN66" i="9"/>
  <c r="X66" i="9"/>
  <c r="H66" i="9"/>
  <c r="DC65" i="9"/>
  <c r="CM65" i="9"/>
  <c r="BW65" i="9"/>
  <c r="BG65" i="9"/>
  <c r="AQ65" i="9"/>
  <c r="AA65" i="9"/>
  <c r="CZ113" i="9"/>
  <c r="BO110" i="9"/>
  <c r="G108" i="9"/>
  <c r="BP105" i="9"/>
  <c r="AP103" i="9"/>
  <c r="P101" i="9"/>
  <c r="H99" i="9"/>
  <c r="AU97" i="9"/>
  <c r="CT95" i="9"/>
  <c r="AO94" i="9"/>
  <c r="AR93" i="9"/>
  <c r="BF92" i="9"/>
  <c r="CH91" i="9"/>
  <c r="DH90" i="9"/>
  <c r="AC90" i="9"/>
  <c r="BH89" i="9"/>
  <c r="DK88" i="9"/>
  <c r="BK88" i="9"/>
  <c r="N88" i="9"/>
  <c r="BV87" i="9"/>
  <c r="Y87" i="9"/>
  <c r="CK86" i="9"/>
  <c r="AK86" i="9"/>
  <c r="CY85" i="9"/>
  <c r="AV85" i="9"/>
  <c r="DJ84" i="9"/>
  <c r="BK84" i="9"/>
  <c r="O84" i="9"/>
  <c r="CH83" i="9"/>
  <c r="AT83" i="9"/>
  <c r="B83" i="9"/>
  <c r="BU82" i="9"/>
  <c r="AG82" i="9"/>
  <c r="DD81" i="9"/>
  <c r="BX81" i="9"/>
  <c r="AZ81" i="9"/>
  <c r="Y81" i="9"/>
  <c r="DJ80" i="9"/>
  <c r="CM80" i="9"/>
  <c r="BO80" i="9"/>
  <c r="AR80" i="9"/>
  <c r="V80" i="9"/>
  <c r="DI79" i="9"/>
  <c r="CN79" i="9"/>
  <c r="BT79" i="9"/>
  <c r="BA79" i="9"/>
  <c r="AI79" i="9"/>
  <c r="Q79" i="9"/>
  <c r="DK78" i="9"/>
  <c r="CU78" i="9"/>
  <c r="CE78" i="9"/>
  <c r="BO78" i="9"/>
  <c r="AY78" i="9"/>
  <c r="AI78" i="9"/>
  <c r="S78" i="9"/>
  <c r="C78" i="9"/>
  <c r="CX77" i="9"/>
  <c r="CH77" i="9"/>
  <c r="BR77" i="9"/>
  <c r="BB77" i="9"/>
  <c r="AL77" i="9"/>
  <c r="V77" i="9"/>
  <c r="F77" i="9"/>
  <c r="DA76" i="9"/>
  <c r="CK76" i="9"/>
  <c r="BU76" i="9"/>
  <c r="BE76" i="9"/>
  <c r="AO76" i="9"/>
  <c r="Y76" i="9"/>
  <c r="I76" i="9"/>
  <c r="DD75" i="9"/>
  <c r="CN75" i="9"/>
  <c r="BX75" i="9"/>
  <c r="BH75" i="9"/>
  <c r="AR75" i="9"/>
  <c r="AB75" i="9"/>
  <c r="L75" i="9"/>
  <c r="DG74" i="9"/>
  <c r="CQ74" i="9"/>
  <c r="CA74" i="9"/>
  <c r="BK74" i="9"/>
  <c r="AU74" i="9"/>
  <c r="AE74" i="9"/>
  <c r="O74" i="9"/>
  <c r="DJ73" i="9"/>
  <c r="CT73" i="9"/>
  <c r="CD73" i="9"/>
  <c r="BN73" i="9"/>
  <c r="AX73" i="9"/>
  <c r="AH73" i="9"/>
  <c r="R73" i="9"/>
  <c r="B73" i="9"/>
  <c r="CW72" i="9"/>
  <c r="CG72" i="9"/>
  <c r="BQ72" i="9"/>
  <c r="BA72" i="9"/>
  <c r="AK72" i="9"/>
  <c r="U72" i="9"/>
  <c r="E72" i="9"/>
  <c r="CZ71" i="9"/>
  <c r="CJ71" i="9"/>
  <c r="BT71" i="9"/>
  <c r="BD71" i="9"/>
  <c r="AN71" i="9"/>
  <c r="X71" i="9"/>
  <c r="H71" i="9"/>
  <c r="DC70" i="9"/>
  <c r="CM70" i="9"/>
  <c r="BW70" i="9"/>
  <c r="BG70" i="9"/>
  <c r="AQ70" i="9"/>
  <c r="AA70" i="9"/>
  <c r="K70" i="9"/>
  <c r="DF69" i="9"/>
  <c r="CP69" i="9"/>
  <c r="BZ69" i="9"/>
  <c r="BJ69" i="9"/>
  <c r="AT69" i="9"/>
  <c r="AD69" i="9"/>
  <c r="N69" i="9"/>
  <c r="DI68" i="9"/>
  <c r="CS68" i="9"/>
  <c r="CC68" i="9"/>
  <c r="BM68" i="9"/>
  <c r="AW68" i="9"/>
  <c r="AG68" i="9"/>
  <c r="Q68" i="9"/>
  <c r="DL67" i="9"/>
  <c r="CV67" i="9"/>
  <c r="CF67" i="9"/>
  <c r="BP67" i="9"/>
  <c r="AZ67" i="9"/>
  <c r="AJ67" i="9"/>
  <c r="T67" i="9"/>
  <c r="D67" i="9"/>
  <c r="CY66" i="9"/>
  <c r="CI66" i="9"/>
  <c r="BS66" i="9"/>
  <c r="BC66" i="9"/>
  <c r="AM66" i="9"/>
  <c r="W66" i="9"/>
  <c r="G66" i="9"/>
  <c r="DB65" i="9"/>
  <c r="CL65" i="9"/>
  <c r="BV65" i="9"/>
  <c r="BF65" i="9"/>
  <c r="AP65" i="9"/>
  <c r="Z65" i="9"/>
  <c r="J65" i="9"/>
  <c r="DE64" i="9"/>
  <c r="CO64" i="9"/>
  <c r="BY64" i="9"/>
  <c r="BT113" i="9"/>
  <c r="AW110" i="9"/>
  <c r="CQ107" i="9"/>
  <c r="AY105" i="9"/>
  <c r="Y103" i="9"/>
  <c r="DJ100" i="9"/>
  <c r="DD98" i="9"/>
  <c r="AH97" i="9"/>
  <c r="CG95" i="9"/>
  <c r="AC94" i="9"/>
  <c r="AO93" i="9"/>
  <c r="AZ92" i="9"/>
  <c r="BY91" i="9"/>
  <c r="DE90" i="9"/>
  <c r="Y90" i="9"/>
  <c r="AY89" i="9"/>
  <c r="DG88" i="9"/>
  <c r="BJ88" i="9"/>
  <c r="G88" i="9"/>
  <c r="BU87" i="9"/>
  <c r="V87" i="9"/>
  <c r="CG86" i="9"/>
  <c r="AJ86" i="9"/>
  <c r="CR85" i="9"/>
  <c r="AU85" i="9"/>
  <c r="DG84" i="9"/>
  <c r="BG84" i="9"/>
  <c r="N84" i="9"/>
  <c r="CG83" i="9"/>
  <c r="AS83" i="9"/>
  <c r="DL82" i="9"/>
  <c r="BT82" i="9"/>
  <c r="AF82" i="9"/>
  <c r="DC81" i="9"/>
  <c r="BW81" i="9"/>
  <c r="AY81" i="9"/>
  <c r="X81" i="9"/>
  <c r="DI80" i="9"/>
  <c r="CL80" i="9"/>
  <c r="BN80" i="9"/>
  <c r="AQ80" i="9"/>
  <c r="S80" i="9"/>
  <c r="DG79" i="9"/>
  <c r="CM79" i="9"/>
  <c r="BR79" i="9"/>
  <c r="AZ79" i="9"/>
  <c r="AH79" i="9"/>
  <c r="P79" i="9"/>
  <c r="DJ78" i="9"/>
  <c r="CT78" i="9"/>
  <c r="CD78" i="9"/>
  <c r="BN78" i="9"/>
  <c r="AX78" i="9"/>
  <c r="AH78" i="9"/>
  <c r="R78" i="9"/>
  <c r="B78" i="9"/>
  <c r="CW77" i="9"/>
  <c r="CG77" i="9"/>
  <c r="BQ77" i="9"/>
  <c r="BA77" i="9"/>
  <c r="AK77" i="9"/>
  <c r="U77" i="9"/>
  <c r="E77" i="9"/>
  <c r="CZ76" i="9"/>
  <c r="CJ76" i="9"/>
  <c r="BT76" i="9"/>
  <c r="BD76" i="9"/>
  <c r="AN76" i="9"/>
  <c r="X76" i="9"/>
  <c r="H76" i="9"/>
  <c r="DC75" i="9"/>
  <c r="CM75" i="9"/>
  <c r="BW75" i="9"/>
  <c r="BG75" i="9"/>
  <c r="AQ75" i="9"/>
  <c r="AA75" i="9"/>
  <c r="K75" i="9"/>
  <c r="DF74" i="9"/>
  <c r="CP74" i="9"/>
  <c r="AS113" i="9"/>
  <c r="AG110" i="9"/>
  <c r="CA107" i="9"/>
  <c r="AJ105" i="9"/>
  <c r="J103" i="9"/>
  <c r="CU100" i="9"/>
  <c r="CW98" i="9"/>
  <c r="Z97" i="9"/>
  <c r="BZ95" i="9"/>
  <c r="Y94" i="9"/>
  <c r="AK93" i="9"/>
  <c r="AQ92" i="9"/>
  <c r="BV91" i="9"/>
  <c r="DA90" i="9"/>
  <c r="P90" i="9"/>
  <c r="AV89" i="9"/>
  <c r="DF88" i="9"/>
  <c r="BC88" i="9"/>
  <c r="F88" i="9"/>
  <c r="BR87" i="9"/>
  <c r="R87" i="9"/>
  <c r="CF86" i="9"/>
  <c r="AC86" i="9"/>
  <c r="CQ85" i="9"/>
  <c r="AR85" i="9"/>
  <c r="DC84" i="9"/>
  <c r="BF84" i="9"/>
  <c r="K84" i="9"/>
  <c r="CD83" i="9"/>
  <c r="AL83" i="9"/>
  <c r="DI82" i="9"/>
  <c r="BQ82" i="9"/>
  <c r="Y82" i="9"/>
  <c r="CZ81" i="9"/>
  <c r="BU81" i="9"/>
  <c r="AU81" i="9"/>
  <c r="W81" i="9"/>
  <c r="DG80" i="9"/>
  <c r="CK80" i="9"/>
  <c r="BM80" i="9"/>
  <c r="AP80" i="9"/>
  <c r="R80" i="9"/>
  <c r="DF79" i="9"/>
  <c r="CL79" i="9"/>
  <c r="BQ79" i="9"/>
  <c r="AY79" i="9"/>
  <c r="AG79" i="9"/>
  <c r="O79" i="9"/>
  <c r="DI78" i="9"/>
  <c r="CS78" i="9"/>
  <c r="CC78" i="9"/>
  <c r="BM78" i="9"/>
  <c r="AW78" i="9"/>
  <c r="AG78" i="9"/>
  <c r="Q78" i="9"/>
  <c r="DL77" i="9"/>
  <c r="CV77" i="9"/>
  <c r="CF77" i="9"/>
  <c r="BP77" i="9"/>
  <c r="AZ77" i="9"/>
  <c r="AJ77" i="9"/>
  <c r="T77" i="9"/>
  <c r="D77" i="9"/>
  <c r="CY76" i="9"/>
  <c r="CI76" i="9"/>
  <c r="BS76" i="9"/>
  <c r="BC76" i="9"/>
  <c r="AM76" i="9"/>
  <c r="W76" i="9"/>
  <c r="G76" i="9"/>
  <c r="DB75" i="9"/>
  <c r="CL75" i="9"/>
  <c r="BV75" i="9"/>
  <c r="BF75" i="9"/>
  <c r="AP75" i="9"/>
  <c r="Z75" i="9"/>
  <c r="J75" i="9"/>
  <c r="DE74" i="9"/>
  <c r="CO74" i="9"/>
  <c r="BY74" i="9"/>
  <c r="BI74" i="9"/>
  <c r="AS74" i="9"/>
  <c r="AC74" i="9"/>
  <c r="M74" i="9"/>
  <c r="DH73" i="9"/>
  <c r="CR73" i="9"/>
  <c r="CB73" i="9"/>
  <c r="BL73" i="9"/>
  <c r="AV73" i="9"/>
  <c r="AF73" i="9"/>
  <c r="P73" i="9"/>
  <c r="DK72" i="9"/>
  <c r="CU72" i="9"/>
  <c r="CE72" i="9"/>
  <c r="BO72" i="9"/>
  <c r="AY72" i="9"/>
  <c r="AI72" i="9"/>
  <c r="S72" i="9"/>
  <c r="C72" i="9"/>
  <c r="CX71" i="9"/>
  <c r="CH71" i="9"/>
  <c r="BR71" i="9"/>
  <c r="BB71" i="9"/>
  <c r="AL71" i="9"/>
  <c r="V71" i="9"/>
  <c r="F71" i="9"/>
  <c r="DA70" i="9"/>
  <c r="CK70" i="9"/>
  <c r="BU70" i="9"/>
  <c r="BE70" i="9"/>
  <c r="AO70" i="9"/>
  <c r="Y70" i="9"/>
  <c r="I70" i="9"/>
  <c r="DD69" i="9"/>
  <c r="CN69" i="9"/>
  <c r="BX69" i="9"/>
  <c r="BH69" i="9"/>
  <c r="AR69" i="9"/>
  <c r="AB69" i="9"/>
  <c r="L69" i="9"/>
  <c r="DG68" i="9"/>
  <c r="CQ68" i="9"/>
  <c r="CA68" i="9"/>
  <c r="BK68" i="9"/>
  <c r="AU68" i="9"/>
  <c r="AE68" i="9"/>
  <c r="O68" i="9"/>
  <c r="DJ67" i="9"/>
  <c r="CT67" i="9"/>
  <c r="CD67" i="9"/>
  <c r="BN67" i="9"/>
  <c r="AX67" i="9"/>
  <c r="AH67" i="9"/>
  <c r="R67" i="9"/>
  <c r="B67" i="9"/>
  <c r="CW66" i="9"/>
  <c r="CG66" i="9"/>
  <c r="BQ66" i="9"/>
  <c r="BA66" i="9"/>
  <c r="AK66" i="9"/>
  <c r="U66" i="9"/>
  <c r="E66" i="9"/>
  <c r="CZ65" i="9"/>
  <c r="CJ65" i="9"/>
  <c r="BT65" i="9"/>
  <c r="BD65" i="9"/>
  <c r="AN65" i="9"/>
  <c r="X65" i="9"/>
  <c r="H65" i="9"/>
  <c r="DC64" i="9"/>
  <c r="CM64" i="9"/>
  <c r="BW64" i="9"/>
  <c r="BG64" i="9"/>
  <c r="AQ64" i="9"/>
  <c r="AA64" i="9"/>
  <c r="K64" i="9"/>
  <c r="DF63" i="9"/>
  <c r="CP63" i="9"/>
  <c r="BZ63" i="9"/>
  <c r="BJ63" i="9"/>
  <c r="AT63" i="9"/>
  <c r="AD63" i="9"/>
  <c r="N63" i="9"/>
  <c r="DI62" i="9"/>
  <c r="CS62" i="9"/>
  <c r="CC62" i="9"/>
  <c r="BM62" i="9"/>
  <c r="AW62" i="9"/>
  <c r="AG62" i="9"/>
  <c r="Q62" i="9"/>
  <c r="DL61" i="9"/>
  <c r="CV61" i="9"/>
  <c r="CF61" i="9"/>
  <c r="BP61" i="9"/>
  <c r="AZ61" i="9"/>
  <c r="AJ61" i="9"/>
  <c r="T61" i="9"/>
  <c r="D61" i="9"/>
  <c r="CY60" i="9"/>
  <c r="CI60" i="9"/>
  <c r="BS60" i="9"/>
  <c r="BC60" i="9"/>
  <c r="AM60" i="9"/>
  <c r="W60" i="9"/>
  <c r="G60" i="9"/>
  <c r="DB59" i="9"/>
  <c r="CL59" i="9"/>
  <c r="BV59" i="9"/>
  <c r="BF59" i="9"/>
  <c r="AP59" i="9"/>
  <c r="Z59" i="9"/>
  <c r="J59" i="9"/>
  <c r="DE58" i="9"/>
  <c r="CO58" i="9"/>
  <c r="BY58" i="9"/>
  <c r="BI58" i="9"/>
  <c r="AS58" i="9"/>
  <c r="O113" i="9"/>
  <c r="F110" i="9"/>
  <c r="BI107" i="9"/>
  <c r="S105" i="9"/>
  <c r="DD102" i="9"/>
  <c r="CD100" i="9"/>
  <c r="CH98" i="9"/>
  <c r="L97" i="9"/>
  <c r="BM95" i="9"/>
  <c r="U94" i="9"/>
  <c r="Y93" i="9"/>
  <c r="AN92" i="9"/>
  <c r="BR91" i="9"/>
  <c r="CR90" i="9"/>
  <c r="M90" i="9"/>
  <c r="AR89" i="9"/>
  <c r="CY88" i="9"/>
  <c r="BB88" i="9"/>
  <c r="C88" i="9"/>
  <c r="BN87" i="9"/>
  <c r="Q87" i="9"/>
  <c r="BY86" i="9"/>
  <c r="AB86" i="9"/>
  <c r="CN85" i="9"/>
  <c r="AN85" i="9"/>
  <c r="DB84" i="9"/>
  <c r="AY84" i="9"/>
  <c r="J84" i="9"/>
  <c r="CC83" i="9"/>
  <c r="AK83" i="9"/>
  <c r="DH82" i="9"/>
  <c r="BP82" i="9"/>
  <c r="X82" i="9"/>
  <c r="CY81" i="9"/>
  <c r="BT81" i="9"/>
  <c r="AT81" i="9"/>
  <c r="V81" i="9"/>
  <c r="DF80" i="9"/>
  <c r="CI80" i="9"/>
  <c r="BK80" i="9"/>
  <c r="AO80" i="9"/>
  <c r="Q80" i="9"/>
  <c r="DE79" i="9"/>
  <c r="CK79" i="9"/>
  <c r="BP79" i="9"/>
  <c r="AX79" i="9"/>
  <c r="AE79" i="9"/>
  <c r="N79" i="9"/>
  <c r="DH78" i="9"/>
  <c r="CR78" i="9"/>
  <c r="CB78" i="9"/>
  <c r="BL78" i="9"/>
  <c r="AV78" i="9"/>
  <c r="AF78" i="9"/>
  <c r="P78" i="9"/>
  <c r="DK77" i="9"/>
  <c r="CU77" i="9"/>
  <c r="CE77" i="9"/>
  <c r="BO77" i="9"/>
  <c r="AY77" i="9"/>
  <c r="AI77" i="9"/>
  <c r="S77" i="9"/>
  <c r="C77" i="9"/>
  <c r="CX76" i="9"/>
  <c r="CH76" i="9"/>
  <c r="BR76" i="9"/>
  <c r="BB76" i="9"/>
  <c r="AL76" i="9"/>
  <c r="V76" i="9"/>
  <c r="F76" i="9"/>
  <c r="DA75" i="9"/>
  <c r="CK75" i="9"/>
  <c r="BU75" i="9"/>
  <c r="BE75" i="9"/>
  <c r="AO75" i="9"/>
  <c r="Y75" i="9"/>
  <c r="I75" i="9"/>
  <c r="DD74" i="9"/>
  <c r="CN74" i="9"/>
  <c r="BX74" i="9"/>
  <c r="BH74" i="9"/>
  <c r="AR74" i="9"/>
  <c r="AB74" i="9"/>
  <c r="L74" i="9"/>
  <c r="DG73" i="9"/>
  <c r="CQ73" i="9"/>
  <c r="CA73" i="9"/>
  <c r="BK73" i="9"/>
  <c r="AU73" i="9"/>
  <c r="AE73" i="9"/>
  <c r="O73" i="9"/>
  <c r="DJ72" i="9"/>
  <c r="CT72" i="9"/>
  <c r="CD72" i="9"/>
  <c r="BN72" i="9"/>
  <c r="AX72" i="9"/>
  <c r="AH72" i="9"/>
  <c r="R72" i="9"/>
  <c r="B72" i="9"/>
  <c r="CW71" i="9"/>
  <c r="CG71" i="9"/>
  <c r="BQ71" i="9"/>
  <c r="BA71" i="9"/>
  <c r="AK71" i="9"/>
  <c r="U71" i="9"/>
  <c r="E71" i="9"/>
  <c r="CZ70" i="9"/>
  <c r="CJ70" i="9"/>
  <c r="BT70" i="9"/>
  <c r="BD70" i="9"/>
  <c r="AN70" i="9"/>
  <c r="X70" i="9"/>
  <c r="H70" i="9"/>
  <c r="DC69" i="9"/>
  <c r="CM69" i="9"/>
  <c r="BW69" i="9"/>
  <c r="BG69" i="9"/>
  <c r="AQ69" i="9"/>
  <c r="AA69" i="9"/>
  <c r="K69" i="9"/>
  <c r="DF68" i="9"/>
  <c r="CP68" i="9"/>
  <c r="BZ68" i="9"/>
  <c r="BJ68" i="9"/>
  <c r="AT68" i="9"/>
  <c r="AD68" i="9"/>
  <c r="N68" i="9"/>
  <c r="DI67" i="9"/>
  <c r="CS67" i="9"/>
  <c r="CC67" i="9"/>
  <c r="BM67" i="9"/>
  <c r="AW67" i="9"/>
  <c r="AG67" i="9"/>
  <c r="Q67" i="9"/>
  <c r="DL66" i="9"/>
  <c r="CV66" i="9"/>
  <c r="CF66" i="9"/>
  <c r="BP66" i="9"/>
  <c r="AZ66" i="9"/>
  <c r="AJ66" i="9"/>
  <c r="T66" i="9"/>
  <c r="D66" i="9"/>
  <c r="CY65" i="9"/>
  <c r="CI65" i="9"/>
  <c r="BS65" i="9"/>
  <c r="BC65" i="9"/>
  <c r="AM65" i="9"/>
  <c r="W65" i="9"/>
  <c r="G65" i="9"/>
  <c r="DB64" i="9"/>
  <c r="CL64" i="9"/>
  <c r="BV64" i="9"/>
  <c r="BF64" i="9"/>
  <c r="AP64" i="9"/>
  <c r="Z64" i="9"/>
  <c r="J64" i="9"/>
  <c r="DE63" i="9"/>
  <c r="CO63" i="9"/>
  <c r="BY63" i="9"/>
  <c r="BI63" i="9"/>
  <c r="AS63" i="9"/>
  <c r="AC63" i="9"/>
  <c r="M63" i="9"/>
  <c r="DH62" i="9"/>
  <c r="CR62" i="9"/>
  <c r="CB62" i="9"/>
  <c r="BL62" i="9"/>
  <c r="AV62" i="9"/>
  <c r="AF62" i="9"/>
  <c r="P62" i="9"/>
  <c r="DK61" i="9"/>
  <c r="CU61" i="9"/>
  <c r="CE61" i="9"/>
  <c r="BO61" i="9"/>
  <c r="AY61" i="9"/>
  <c r="AI61" i="9"/>
  <c r="S61" i="9"/>
  <c r="C61" i="9"/>
  <c r="CX60" i="9"/>
  <c r="CH60" i="9"/>
  <c r="BR60" i="9"/>
  <c r="BB60" i="9"/>
  <c r="AL60" i="9"/>
  <c r="V60" i="9"/>
  <c r="F60" i="9"/>
  <c r="DA59" i="9"/>
  <c r="CK59" i="9"/>
  <c r="BU59" i="9"/>
  <c r="BE59" i="9"/>
  <c r="AO59" i="9"/>
  <c r="Y59" i="9"/>
  <c r="I59" i="9"/>
  <c r="DD58" i="9"/>
  <c r="CN58" i="9"/>
  <c r="BX58" i="9"/>
  <c r="BH58" i="9"/>
  <c r="AR58" i="9"/>
  <c r="AB58" i="9"/>
  <c r="L58" i="9"/>
  <c r="DG57" i="9"/>
  <c r="CB112" i="9"/>
  <c r="CI109" i="9"/>
  <c r="AA107" i="9"/>
  <c r="CX104" i="9"/>
  <c r="BX102" i="9"/>
  <c r="AX100" i="9"/>
  <c r="BG98" i="9"/>
  <c r="CX96" i="9"/>
  <c r="AP95" i="9"/>
  <c r="E94" i="9"/>
  <c r="O93" i="9"/>
  <c r="Z92" i="9"/>
  <c r="BF91" i="9"/>
  <c r="CK90" i="9"/>
  <c r="DK89" i="9"/>
  <c r="AI89" i="9"/>
  <c r="CU88" i="9"/>
  <c r="AU88" i="9"/>
  <c r="DI87" i="9"/>
  <c r="BF87" i="9"/>
  <c r="I87" i="9"/>
  <c r="BU86" i="9"/>
  <c r="U86" i="9"/>
  <c r="CI85" i="9"/>
  <c r="AF85" i="9"/>
  <c r="CT84" i="9"/>
  <c r="AU84" i="9"/>
  <c r="B84" i="9"/>
  <c r="BY83" i="9"/>
  <c r="AG83" i="9"/>
  <c r="CZ82" i="9"/>
  <c r="BL82" i="9"/>
  <c r="T82" i="9"/>
  <c r="CV81" i="9"/>
  <c r="BR81" i="9"/>
  <c r="AQ81" i="9"/>
  <c r="S81" i="9"/>
  <c r="DC80" i="9"/>
  <c r="CE80" i="9"/>
  <c r="BH80" i="9"/>
  <c r="AL80" i="9"/>
  <c r="N80" i="9"/>
  <c r="DC79" i="9"/>
  <c r="CG79" i="9"/>
  <c r="BN79" i="9"/>
  <c r="AU79" i="9"/>
  <c r="AC79" i="9"/>
  <c r="L79" i="9"/>
  <c r="DF78" i="9"/>
  <c r="CP78" i="9"/>
  <c r="BZ78" i="9"/>
  <c r="BJ78" i="9"/>
  <c r="AT78" i="9"/>
  <c r="AD78" i="9"/>
  <c r="N78" i="9"/>
  <c r="DI77" i="9"/>
  <c r="CS77" i="9"/>
  <c r="CC77" i="9"/>
  <c r="BM77" i="9"/>
  <c r="AW77" i="9"/>
  <c r="AG77" i="9"/>
  <c r="Q77" i="9"/>
  <c r="DL76" i="9"/>
  <c r="CV76" i="9"/>
  <c r="CF76" i="9"/>
  <c r="BP76" i="9"/>
  <c r="AZ76" i="9"/>
  <c r="AJ76" i="9"/>
  <c r="T76" i="9"/>
  <c r="D76" i="9"/>
  <c r="CY75" i="9"/>
  <c r="CI75" i="9"/>
  <c r="BS75" i="9"/>
  <c r="BC75" i="9"/>
  <c r="AM75" i="9"/>
  <c r="W75" i="9"/>
  <c r="G75" i="9"/>
  <c r="DB74" i="9"/>
  <c r="CL74" i="9"/>
  <c r="BV74" i="9"/>
  <c r="BF74" i="9"/>
  <c r="AP74" i="9"/>
  <c r="Z74" i="9"/>
  <c r="J74" i="9"/>
  <c r="DE73" i="9"/>
  <c r="CO73" i="9"/>
  <c r="BY73" i="9"/>
  <c r="BI73" i="9"/>
  <c r="AS73" i="9"/>
  <c r="AC73" i="9"/>
  <c r="M73" i="9"/>
  <c r="DH72" i="9"/>
  <c r="CR72" i="9"/>
  <c r="CB72" i="9"/>
  <c r="BL72" i="9"/>
  <c r="AV72" i="9"/>
  <c r="AF72" i="9"/>
  <c r="P72" i="9"/>
  <c r="DK71" i="9"/>
  <c r="CU71" i="9"/>
  <c r="CE71" i="9"/>
  <c r="BO71" i="9"/>
  <c r="AY71" i="9"/>
  <c r="AI71" i="9"/>
  <c r="S71" i="9"/>
  <c r="C71" i="9"/>
  <c r="CX70" i="9"/>
  <c r="CH70" i="9"/>
  <c r="BR70" i="9"/>
  <c r="BB70" i="9"/>
  <c r="AL70" i="9"/>
  <c r="V70" i="9"/>
  <c r="F70" i="9"/>
  <c r="DA69" i="9"/>
  <c r="CK69" i="9"/>
  <c r="BU69" i="9"/>
  <c r="BE69" i="9"/>
  <c r="AO69" i="9"/>
  <c r="Y69" i="9"/>
  <c r="I69" i="9"/>
  <c r="DD68" i="9"/>
  <c r="CN68" i="9"/>
  <c r="BX68" i="9"/>
  <c r="BH68" i="9"/>
  <c r="AR68" i="9"/>
  <c r="AB68" i="9"/>
  <c r="L68" i="9"/>
  <c r="DG67" i="9"/>
  <c r="CQ67" i="9"/>
  <c r="CA67" i="9"/>
  <c r="BK67" i="9"/>
  <c r="AU67" i="9"/>
  <c r="AE67" i="9"/>
  <c r="O67" i="9"/>
  <c r="DJ66" i="9"/>
  <c r="CT66" i="9"/>
  <c r="CD66" i="9"/>
  <c r="BN66" i="9"/>
  <c r="AX66" i="9"/>
  <c r="AH66" i="9"/>
  <c r="R66" i="9"/>
  <c r="B66" i="9"/>
  <c r="CW65" i="9"/>
  <c r="CG65" i="9"/>
  <c r="BQ65" i="9"/>
  <c r="BA65" i="9"/>
  <c r="AK65" i="9"/>
  <c r="U65" i="9"/>
  <c r="E65" i="9"/>
  <c r="CZ64" i="9"/>
  <c r="CJ64" i="9"/>
  <c r="BT64" i="9"/>
  <c r="BD64" i="9"/>
  <c r="AN64" i="9"/>
  <c r="X64" i="9"/>
  <c r="H64" i="9"/>
  <c r="DC63" i="9"/>
  <c r="CM63" i="9"/>
  <c r="BW63" i="9"/>
  <c r="BG63" i="9"/>
  <c r="AQ63" i="9"/>
  <c r="AA63" i="9"/>
  <c r="K63" i="9"/>
  <c r="DF62" i="9"/>
  <c r="CP62" i="9"/>
  <c r="BZ62" i="9"/>
  <c r="BJ62" i="9"/>
  <c r="AT62" i="9"/>
  <c r="AD62" i="9"/>
  <c r="I90" i="9"/>
  <c r="DA82" i="9"/>
  <c r="AD79" i="9"/>
  <c r="B77" i="9"/>
  <c r="CM74" i="9"/>
  <c r="BZ73" i="9"/>
  <c r="BM72" i="9"/>
  <c r="AZ71" i="9"/>
  <c r="AM70" i="9"/>
  <c r="Z69" i="9"/>
  <c r="M68" i="9"/>
  <c r="DK66" i="9"/>
  <c r="CX65" i="9"/>
  <c r="DA64" i="9"/>
  <c r="AC64" i="9"/>
  <c r="CB63" i="9"/>
  <c r="P63" i="9"/>
  <c r="BO62" i="9"/>
  <c r="D62" i="9"/>
  <c r="CC61" i="9"/>
  <c r="AK61" i="9"/>
  <c r="DB60" i="9"/>
  <c r="BP60" i="9"/>
  <c r="X60" i="9"/>
  <c r="CO59" i="9"/>
  <c r="BC59" i="9"/>
  <c r="L59" i="9"/>
  <c r="CM58" i="9"/>
  <c r="AY58" i="9"/>
  <c r="R58" i="9"/>
  <c r="CW57" i="9"/>
  <c r="BY57" i="9"/>
  <c r="AU57" i="9"/>
  <c r="Q57" i="9"/>
  <c r="CX56" i="9"/>
  <c r="BU56" i="9"/>
  <c r="AW56" i="9"/>
  <c r="U56" i="9"/>
  <c r="DF55" i="9"/>
  <c r="CJ55" i="9"/>
  <c r="BO55" i="9"/>
  <c r="AO55" i="9"/>
  <c r="T55" i="9"/>
  <c r="DF54" i="9"/>
  <c r="CJ54" i="9"/>
  <c r="BK54" i="9"/>
  <c r="AO54" i="9"/>
  <c r="P54" i="9"/>
  <c r="DE53" i="9"/>
  <c r="CF53" i="9"/>
  <c r="BJ53" i="9"/>
  <c r="AO53" i="9"/>
  <c r="O53" i="9"/>
  <c r="DF52" i="9"/>
  <c r="CI52" i="9"/>
  <c r="BN52" i="9"/>
  <c r="AT52" i="9"/>
  <c r="W52" i="9"/>
  <c r="B52" i="9"/>
  <c r="CS51" i="9"/>
  <c r="BV51" i="9"/>
  <c r="BA51" i="9"/>
  <c r="AG51" i="9"/>
  <c r="J51" i="9"/>
  <c r="CZ50" i="9"/>
  <c r="CF50" i="9"/>
  <c r="BI50" i="9"/>
  <c r="AN50" i="9"/>
  <c r="T50" i="9"/>
  <c r="DL49" i="9"/>
  <c r="CQ49" i="9"/>
  <c r="BW49" i="9"/>
  <c r="BD49" i="9"/>
  <c r="AK49" i="9"/>
  <c r="P49" i="9"/>
  <c r="DJ48" i="9"/>
  <c r="CS48" i="9"/>
  <c r="CB48" i="9"/>
  <c r="BK48" i="9"/>
  <c r="AT48" i="9"/>
  <c r="AC48" i="9"/>
  <c r="L48" i="9"/>
  <c r="DF47" i="9"/>
  <c r="CO47" i="9"/>
  <c r="BX47" i="9"/>
  <c r="BG47" i="9"/>
  <c r="AP47" i="9"/>
  <c r="Y47" i="9"/>
  <c r="I47" i="9"/>
  <c r="DD46" i="9"/>
  <c r="CN46" i="9"/>
  <c r="BX46" i="9"/>
  <c r="BH46" i="9"/>
  <c r="AR46" i="9"/>
  <c r="AB46" i="9"/>
  <c r="L46" i="9"/>
  <c r="DG45" i="9"/>
  <c r="CQ45" i="9"/>
  <c r="CA45" i="9"/>
  <c r="BK45" i="9"/>
  <c r="AU45" i="9"/>
  <c r="AE45" i="9"/>
  <c r="O45" i="9"/>
  <c r="DJ44" i="9"/>
  <c r="CT44" i="9"/>
  <c r="CD44" i="9"/>
  <c r="BN44" i="9"/>
  <c r="AX44" i="9"/>
  <c r="AH44" i="9"/>
  <c r="R44" i="9"/>
  <c r="B44" i="9"/>
  <c r="CW43" i="9"/>
  <c r="CG43" i="9"/>
  <c r="BQ43" i="9"/>
  <c r="BA43" i="9"/>
  <c r="AK43" i="9"/>
  <c r="U43" i="9"/>
  <c r="E43" i="9"/>
  <c r="CZ42" i="9"/>
  <c r="CJ42" i="9"/>
  <c r="BT42" i="9"/>
  <c r="BD42" i="9"/>
  <c r="AN42" i="9"/>
  <c r="X42" i="9"/>
  <c r="H42" i="9"/>
  <c r="DC41" i="9"/>
  <c r="CM41" i="9"/>
  <c r="BW41" i="9"/>
  <c r="BG41" i="9"/>
  <c r="AQ41" i="9"/>
  <c r="AA41" i="9"/>
  <c r="K41" i="9"/>
  <c r="DF40" i="9"/>
  <c r="CP40" i="9"/>
  <c r="BZ40" i="9"/>
  <c r="BJ40" i="9"/>
  <c r="AT40" i="9"/>
  <c r="AD40" i="9"/>
  <c r="N40" i="9"/>
  <c r="DI39" i="9"/>
  <c r="CS39" i="9"/>
  <c r="CC39" i="9"/>
  <c r="BM39" i="9"/>
  <c r="AW39" i="9"/>
  <c r="AG39" i="9"/>
  <c r="Q39" i="9"/>
  <c r="DL38" i="9"/>
  <c r="CV38" i="9"/>
  <c r="CF38" i="9"/>
  <c r="BP38" i="9"/>
  <c r="AZ38" i="9"/>
  <c r="AJ38" i="9"/>
  <c r="T38" i="9"/>
  <c r="D38" i="9"/>
  <c r="CY37" i="9"/>
  <c r="CI37" i="9"/>
  <c r="BS37" i="9"/>
  <c r="BC37" i="9"/>
  <c r="AM37" i="9"/>
  <c r="W37" i="9"/>
  <c r="G37" i="9"/>
  <c r="DB36" i="9"/>
  <c r="CL36" i="9"/>
  <c r="BV36" i="9"/>
  <c r="BF36" i="9"/>
  <c r="AP36" i="9"/>
  <c r="Z36" i="9"/>
  <c r="J36" i="9"/>
  <c r="DE35" i="9"/>
  <c r="CO35" i="9"/>
  <c r="BY35" i="9"/>
  <c r="BI35" i="9"/>
  <c r="AS35" i="9"/>
  <c r="AC35" i="9"/>
  <c r="M35" i="9"/>
  <c r="DH34" i="9"/>
  <c r="CR34" i="9"/>
  <c r="CB34" i="9"/>
  <c r="BL34" i="9"/>
  <c r="AV34" i="9"/>
  <c r="AF34" i="9"/>
  <c r="P34" i="9"/>
  <c r="DK33" i="9"/>
  <c r="CU33" i="9"/>
  <c r="CE33" i="9"/>
  <c r="BO33" i="9"/>
  <c r="AY33" i="9"/>
  <c r="AI33" i="9"/>
  <c r="S33" i="9"/>
  <c r="C33" i="9"/>
  <c r="CX32" i="9"/>
  <c r="CH32" i="9"/>
  <c r="BR32" i="9"/>
  <c r="BB32" i="9"/>
  <c r="AL32" i="9"/>
  <c r="V32" i="9"/>
  <c r="F32" i="9"/>
  <c r="DA31" i="9"/>
  <c r="CK31" i="9"/>
  <c r="BU31" i="9"/>
  <c r="BE31" i="9"/>
  <c r="AO31" i="9"/>
  <c r="Y31" i="9"/>
  <c r="I31" i="9"/>
  <c r="DD30" i="9"/>
  <c r="CN30" i="9"/>
  <c r="BX30" i="9"/>
  <c r="BH30" i="9"/>
  <c r="AR30" i="9"/>
  <c r="AB30" i="9"/>
  <c r="L30" i="9"/>
  <c r="DG29" i="9"/>
  <c r="CQ29" i="9"/>
  <c r="CA29" i="9"/>
  <c r="BK29" i="9"/>
  <c r="AU29" i="9"/>
  <c r="AE29" i="9"/>
  <c r="O29" i="9"/>
  <c r="DJ28" i="9"/>
  <c r="CT28" i="9"/>
  <c r="CD28" i="9"/>
  <c r="BN28" i="9"/>
  <c r="AX28" i="9"/>
  <c r="AH28" i="9"/>
  <c r="R28" i="9"/>
  <c r="B28" i="9"/>
  <c r="CW27" i="9"/>
  <c r="CG27" i="9"/>
  <c r="BQ27" i="9"/>
  <c r="BA27" i="9"/>
  <c r="AK27" i="9"/>
  <c r="U27" i="9"/>
  <c r="E27" i="9"/>
  <c r="CZ26" i="9"/>
  <c r="CJ26" i="9"/>
  <c r="BT26" i="9"/>
  <c r="BD26" i="9"/>
  <c r="AN26" i="9"/>
  <c r="X26" i="9"/>
  <c r="H26" i="9"/>
  <c r="DC25" i="9"/>
  <c r="CM25" i="9"/>
  <c r="BW25" i="9"/>
  <c r="BG25" i="9"/>
  <c r="AJ89" i="9"/>
  <c r="BM82" i="9"/>
  <c r="M79" i="9"/>
  <c r="CW76" i="9"/>
  <c r="BZ74" i="9"/>
  <c r="BM73" i="9"/>
  <c r="AZ72" i="9"/>
  <c r="AM71" i="9"/>
  <c r="Z70" i="9"/>
  <c r="M69" i="9"/>
  <c r="DK67" i="9"/>
  <c r="CX66" i="9"/>
  <c r="CK65" i="9"/>
  <c r="CP64" i="9"/>
  <c r="AB64" i="9"/>
  <c r="CA63" i="9"/>
  <c r="O63" i="9"/>
  <c r="BN62" i="9"/>
  <c r="C62" i="9"/>
  <c r="BV61" i="9"/>
  <c r="AH61" i="9"/>
  <c r="DA60" i="9"/>
  <c r="BI60" i="9"/>
  <c r="U60" i="9"/>
  <c r="CN59" i="9"/>
  <c r="AV59" i="9"/>
  <c r="K59" i="9"/>
  <c r="CL58" i="9"/>
  <c r="AX58" i="9"/>
  <c r="P58" i="9"/>
  <c r="CU57" i="9"/>
  <c r="BR57" i="9"/>
  <c r="AT57" i="9"/>
  <c r="P57" i="9"/>
  <c r="CW56" i="9"/>
  <c r="BT56" i="9"/>
  <c r="AV56" i="9"/>
  <c r="T56" i="9"/>
  <c r="DE55" i="9"/>
  <c r="CI55" i="9"/>
  <c r="BJ55" i="9"/>
  <c r="AN55" i="9"/>
  <c r="S55" i="9"/>
  <c r="DD54" i="9"/>
  <c r="CI54" i="9"/>
  <c r="BJ54" i="9"/>
  <c r="AN54" i="9"/>
  <c r="O54" i="9"/>
  <c r="DD53" i="9"/>
  <c r="CE53" i="9"/>
  <c r="BI53" i="9"/>
  <c r="AJ53" i="9"/>
  <c r="N53" i="9"/>
  <c r="DE52" i="9"/>
  <c r="CH52" i="9"/>
  <c r="BM52" i="9"/>
  <c r="AS52" i="9"/>
  <c r="V52" i="9"/>
  <c r="DL51" i="9"/>
  <c r="CR51" i="9"/>
  <c r="BU51" i="9"/>
  <c r="AZ51" i="9"/>
  <c r="AF51" i="9"/>
  <c r="I51" i="9"/>
  <c r="CY50" i="9"/>
  <c r="CE50" i="9"/>
  <c r="BH50" i="9"/>
  <c r="AM50" i="9"/>
  <c r="S50" i="9"/>
  <c r="DI49" i="9"/>
  <c r="CP49" i="9"/>
  <c r="BV49" i="9"/>
  <c r="BC49" i="9"/>
  <c r="AJ49" i="9"/>
  <c r="O49" i="9"/>
  <c r="DI48" i="9"/>
  <c r="CR48" i="9"/>
  <c r="CA48" i="9"/>
  <c r="BJ48" i="9"/>
  <c r="AS48" i="9"/>
  <c r="AB48" i="9"/>
  <c r="K48" i="9"/>
  <c r="DE47" i="9"/>
  <c r="CN47" i="9"/>
  <c r="BW47" i="9"/>
  <c r="BF47" i="9"/>
  <c r="AO47" i="9"/>
  <c r="X47" i="9"/>
  <c r="H47" i="9"/>
  <c r="DC46" i="9"/>
  <c r="CM46" i="9"/>
  <c r="BW46" i="9"/>
  <c r="BG46" i="9"/>
  <c r="AQ46" i="9"/>
  <c r="AA46" i="9"/>
  <c r="K46" i="9"/>
  <c r="DF45" i="9"/>
  <c r="CP45" i="9"/>
  <c r="BZ45" i="9"/>
  <c r="BJ45" i="9"/>
  <c r="AT45" i="9"/>
  <c r="AD45" i="9"/>
  <c r="N45" i="9"/>
  <c r="DI44" i="9"/>
  <c r="CS44" i="9"/>
  <c r="CC44" i="9"/>
  <c r="BM44" i="9"/>
  <c r="AW44" i="9"/>
  <c r="AG44" i="9"/>
  <c r="Q44" i="9"/>
  <c r="DL43" i="9"/>
  <c r="CV43" i="9"/>
  <c r="CF43" i="9"/>
  <c r="BP43" i="9"/>
  <c r="AZ43" i="9"/>
  <c r="AJ43" i="9"/>
  <c r="T43" i="9"/>
  <c r="D43" i="9"/>
  <c r="CY42" i="9"/>
  <c r="CI42" i="9"/>
  <c r="BS42" i="9"/>
  <c r="BC42" i="9"/>
  <c r="AM42" i="9"/>
  <c r="W42" i="9"/>
  <c r="G42" i="9"/>
  <c r="DB41" i="9"/>
  <c r="CL41" i="9"/>
  <c r="BV41" i="9"/>
  <c r="BF41" i="9"/>
  <c r="AP41" i="9"/>
  <c r="Z41" i="9"/>
  <c r="J41" i="9"/>
  <c r="DE40" i="9"/>
  <c r="CO40" i="9"/>
  <c r="BY40" i="9"/>
  <c r="BI40" i="9"/>
  <c r="AS40" i="9"/>
  <c r="AC40" i="9"/>
  <c r="M40" i="9"/>
  <c r="DH39" i="9"/>
  <c r="CR39" i="9"/>
  <c r="CB39" i="9"/>
  <c r="BL39" i="9"/>
  <c r="AV39" i="9"/>
  <c r="AF39" i="9"/>
  <c r="P39" i="9"/>
  <c r="DK38" i="9"/>
  <c r="CU38" i="9"/>
  <c r="CE38" i="9"/>
  <c r="BO38" i="9"/>
  <c r="AY38" i="9"/>
  <c r="AI38" i="9"/>
  <c r="S38" i="9"/>
  <c r="C38" i="9"/>
  <c r="CX37" i="9"/>
  <c r="CH37" i="9"/>
  <c r="BR37" i="9"/>
  <c r="BB37" i="9"/>
  <c r="AL37" i="9"/>
  <c r="V37" i="9"/>
  <c r="F37" i="9"/>
  <c r="DA36" i="9"/>
  <c r="CK36" i="9"/>
  <c r="BU36" i="9"/>
  <c r="BE36" i="9"/>
  <c r="AO36" i="9"/>
  <c r="Y36" i="9"/>
  <c r="I36" i="9"/>
  <c r="DD35" i="9"/>
  <c r="CN35" i="9"/>
  <c r="BX35" i="9"/>
  <c r="BH35" i="9"/>
  <c r="AR35" i="9"/>
  <c r="AB35" i="9"/>
  <c r="L35" i="9"/>
  <c r="DG34" i="9"/>
  <c r="CQ34" i="9"/>
  <c r="CA34" i="9"/>
  <c r="BK34" i="9"/>
  <c r="AU34" i="9"/>
  <c r="AE34" i="9"/>
  <c r="O34" i="9"/>
  <c r="DJ33" i="9"/>
  <c r="CT33" i="9"/>
  <c r="CD33" i="9"/>
  <c r="BN33" i="9"/>
  <c r="AX33" i="9"/>
  <c r="AH33" i="9"/>
  <c r="R33" i="9"/>
  <c r="B33" i="9"/>
  <c r="CW32" i="9"/>
  <c r="CG32" i="9"/>
  <c r="BQ32" i="9"/>
  <c r="BA32" i="9"/>
  <c r="AK32" i="9"/>
  <c r="U32" i="9"/>
  <c r="E32" i="9"/>
  <c r="CZ31" i="9"/>
  <c r="CJ31" i="9"/>
  <c r="BT31" i="9"/>
  <c r="BD31" i="9"/>
  <c r="AN31" i="9"/>
  <c r="X31" i="9"/>
  <c r="H31" i="9"/>
  <c r="DC30" i="9"/>
  <c r="CM30" i="9"/>
  <c r="BW30" i="9"/>
  <c r="BG30" i="9"/>
  <c r="AQ30" i="9"/>
  <c r="AA30" i="9"/>
  <c r="K30" i="9"/>
  <c r="DF29" i="9"/>
  <c r="CP29" i="9"/>
  <c r="BZ29" i="9"/>
  <c r="BJ29" i="9"/>
  <c r="AT29" i="9"/>
  <c r="AD29" i="9"/>
  <c r="N29" i="9"/>
  <c r="DI28" i="9"/>
  <c r="CS28" i="9"/>
  <c r="DF112" i="9"/>
  <c r="CX88" i="9"/>
  <c r="U82" i="9"/>
  <c r="DG78" i="9"/>
  <c r="CG76" i="9"/>
  <c r="BW74" i="9"/>
  <c r="BJ73" i="9"/>
  <c r="AW72" i="9"/>
  <c r="AJ71" i="9"/>
  <c r="W70" i="9"/>
  <c r="J69" i="9"/>
  <c r="DH67" i="9"/>
  <c r="CU66" i="9"/>
  <c r="CH65" i="9"/>
  <c r="CN64" i="9"/>
  <c r="Y64" i="9"/>
  <c r="BX63" i="9"/>
  <c r="L63" i="9"/>
  <c r="BK62" i="9"/>
  <c r="B62" i="9"/>
  <c r="BS61" i="9"/>
  <c r="AG61" i="9"/>
  <c r="CZ60" i="9"/>
  <c r="BF60" i="9"/>
  <c r="T60" i="9"/>
  <c r="CM59" i="9"/>
  <c r="AS59" i="9"/>
  <c r="H59" i="9"/>
  <c r="CE58" i="9"/>
  <c r="AV58" i="9"/>
  <c r="O58" i="9"/>
  <c r="CT57" i="9"/>
  <c r="BQ57" i="9"/>
  <c r="AS57" i="9"/>
  <c r="O57" i="9"/>
  <c r="CV56" i="9"/>
  <c r="BR56" i="9"/>
  <c r="AP56" i="9"/>
  <c r="S56" i="9"/>
  <c r="DD55" i="9"/>
  <c r="CH55" i="9"/>
  <c r="BI55" i="9"/>
  <c r="AM55" i="9"/>
  <c r="N55" i="9"/>
  <c r="DC54" i="9"/>
  <c r="CH54" i="9"/>
  <c r="BH54" i="9"/>
  <c r="AM54" i="9"/>
  <c r="N54" i="9"/>
  <c r="DC53" i="9"/>
  <c r="CD53" i="9"/>
  <c r="BH53" i="9"/>
  <c r="AI53" i="9"/>
  <c r="M53" i="9"/>
  <c r="DD52" i="9"/>
  <c r="CG52" i="9"/>
  <c r="BL52" i="9"/>
  <c r="AR52" i="9"/>
  <c r="U52" i="9"/>
  <c r="DK51" i="9"/>
  <c r="CQ51" i="9"/>
  <c r="BT51" i="9"/>
  <c r="AY51" i="9"/>
  <c r="AE51" i="9"/>
  <c r="H51" i="9"/>
  <c r="CX50" i="9"/>
  <c r="CD50" i="9"/>
  <c r="BG50" i="9"/>
  <c r="AL50" i="9"/>
  <c r="R50" i="9"/>
  <c r="DH49" i="9"/>
  <c r="CO49" i="9"/>
  <c r="BU49" i="9"/>
  <c r="BB49" i="9"/>
  <c r="AG49" i="9"/>
  <c r="N49" i="9"/>
  <c r="DH48" i="9"/>
  <c r="CQ48" i="9"/>
  <c r="BZ48" i="9"/>
  <c r="BI48" i="9"/>
  <c r="AR48" i="9"/>
  <c r="AA48" i="9"/>
  <c r="J48" i="9"/>
  <c r="DD47" i="9"/>
  <c r="CM47" i="9"/>
  <c r="BV47" i="9"/>
  <c r="BE47" i="9"/>
  <c r="AM47" i="9"/>
  <c r="W47" i="9"/>
  <c r="G47" i="9"/>
  <c r="DB46" i="9"/>
  <c r="CL46" i="9"/>
  <c r="BV46" i="9"/>
  <c r="BF46" i="9"/>
  <c r="AP46" i="9"/>
  <c r="Z46" i="9"/>
  <c r="J46" i="9"/>
  <c r="DE45" i="9"/>
  <c r="CO45" i="9"/>
  <c r="BY45" i="9"/>
  <c r="BI45" i="9"/>
  <c r="AS45" i="9"/>
  <c r="AC45" i="9"/>
  <c r="M45" i="9"/>
  <c r="DH44" i="9"/>
  <c r="CR44" i="9"/>
  <c r="CB44" i="9"/>
  <c r="BL44" i="9"/>
  <c r="AV44" i="9"/>
  <c r="AF44" i="9"/>
  <c r="P44" i="9"/>
  <c r="DK43" i="9"/>
  <c r="CU43" i="9"/>
  <c r="CE43" i="9"/>
  <c r="BO43" i="9"/>
  <c r="AY43" i="9"/>
  <c r="AI43" i="9"/>
  <c r="S43" i="9"/>
  <c r="C43" i="9"/>
  <c r="CX42" i="9"/>
  <c r="CH42" i="9"/>
  <c r="BR42" i="9"/>
  <c r="BB42" i="9"/>
  <c r="AL42" i="9"/>
  <c r="V42" i="9"/>
  <c r="F42" i="9"/>
  <c r="DA41" i="9"/>
  <c r="CK41" i="9"/>
  <c r="BU41" i="9"/>
  <c r="BE41" i="9"/>
  <c r="AO41" i="9"/>
  <c r="Y41" i="9"/>
  <c r="I41" i="9"/>
  <c r="DD40" i="9"/>
  <c r="CN40" i="9"/>
  <c r="BX40" i="9"/>
  <c r="BH40" i="9"/>
  <c r="AR40" i="9"/>
  <c r="AB40" i="9"/>
  <c r="L40" i="9"/>
  <c r="DG39" i="9"/>
  <c r="CQ39" i="9"/>
  <c r="CA39" i="9"/>
  <c r="BK39" i="9"/>
  <c r="AU39" i="9"/>
  <c r="AE39" i="9"/>
  <c r="O39" i="9"/>
  <c r="DJ38" i="9"/>
  <c r="CT38" i="9"/>
  <c r="CD38" i="9"/>
  <c r="BN38" i="9"/>
  <c r="AX38" i="9"/>
  <c r="AH38" i="9"/>
  <c r="R38" i="9"/>
  <c r="B38" i="9"/>
  <c r="CW37" i="9"/>
  <c r="CG37" i="9"/>
  <c r="BQ37" i="9"/>
  <c r="BA37" i="9"/>
  <c r="AK37" i="9"/>
  <c r="U37" i="9"/>
  <c r="E37" i="9"/>
  <c r="CZ36" i="9"/>
  <c r="CJ36" i="9"/>
  <c r="BT36" i="9"/>
  <c r="BD36" i="9"/>
  <c r="AN36" i="9"/>
  <c r="X36" i="9"/>
  <c r="H36" i="9"/>
  <c r="DC35" i="9"/>
  <c r="CM35" i="9"/>
  <c r="BW35" i="9"/>
  <c r="BG35" i="9"/>
  <c r="AQ35" i="9"/>
  <c r="AA35" i="9"/>
  <c r="K35" i="9"/>
  <c r="DF34" i="9"/>
  <c r="CP34" i="9"/>
  <c r="BZ34" i="9"/>
  <c r="BJ34" i="9"/>
  <c r="AT34" i="9"/>
  <c r="AD34" i="9"/>
  <c r="N34" i="9"/>
  <c r="DI33" i="9"/>
  <c r="CS33" i="9"/>
  <c r="CC33" i="9"/>
  <c r="BM33" i="9"/>
  <c r="AW33" i="9"/>
  <c r="AG33" i="9"/>
  <c r="Q33" i="9"/>
  <c r="DL32" i="9"/>
  <c r="CV32" i="9"/>
  <c r="CF32" i="9"/>
  <c r="BP32" i="9"/>
  <c r="AZ32" i="9"/>
  <c r="AJ32" i="9"/>
  <c r="T32" i="9"/>
  <c r="D32" i="9"/>
  <c r="CY31" i="9"/>
  <c r="CI31" i="9"/>
  <c r="BS31" i="9"/>
  <c r="BC31" i="9"/>
  <c r="AM31" i="9"/>
  <c r="W31" i="9"/>
  <c r="G31" i="9"/>
  <c r="DB30" i="9"/>
  <c r="CL30" i="9"/>
  <c r="BV30" i="9"/>
  <c r="BF30" i="9"/>
  <c r="AP30" i="9"/>
  <c r="Z30" i="9"/>
  <c r="J30" i="9"/>
  <c r="DE29" i="9"/>
  <c r="CO29" i="9"/>
  <c r="BY29" i="9"/>
  <c r="BI29" i="9"/>
  <c r="AS29" i="9"/>
  <c r="AC29" i="9"/>
  <c r="M29" i="9"/>
  <c r="DH28" i="9"/>
  <c r="CR28" i="9"/>
  <c r="CB28" i="9"/>
  <c r="BL28" i="9"/>
  <c r="AV28" i="9"/>
  <c r="AF28" i="9"/>
  <c r="P28" i="9"/>
  <c r="DK27" i="9"/>
  <c r="CU27" i="9"/>
  <c r="CE27" i="9"/>
  <c r="BO27" i="9"/>
  <c r="AY27" i="9"/>
  <c r="AI27" i="9"/>
  <c r="S27" i="9"/>
  <c r="C27" i="9"/>
  <c r="CX26" i="9"/>
  <c r="CH26" i="9"/>
  <c r="BR26" i="9"/>
  <c r="BB26" i="9"/>
  <c r="AL26" i="9"/>
  <c r="V26" i="9"/>
  <c r="F26" i="9"/>
  <c r="DA25" i="9"/>
  <c r="CK25" i="9"/>
  <c r="BU25" i="9"/>
  <c r="BE25" i="9"/>
  <c r="AO25" i="9"/>
  <c r="Y25" i="9"/>
  <c r="I25" i="9"/>
  <c r="DD24" i="9"/>
  <c r="CN24" i="9"/>
  <c r="BX24" i="9"/>
  <c r="BH24" i="9"/>
  <c r="AR24" i="9"/>
  <c r="AB24" i="9"/>
  <c r="L24" i="9"/>
  <c r="DG23" i="9"/>
  <c r="CQ23" i="9"/>
  <c r="CA23" i="9"/>
  <c r="BK23" i="9"/>
  <c r="AU23" i="9"/>
  <c r="AE23" i="9"/>
  <c r="O23" i="9"/>
  <c r="DJ22" i="9"/>
  <c r="CT22" i="9"/>
  <c r="CD22" i="9"/>
  <c r="BN22" i="9"/>
  <c r="AX22" i="9"/>
  <c r="AH22" i="9"/>
  <c r="R22" i="9"/>
  <c r="DA109" i="9"/>
  <c r="AY88" i="9"/>
  <c r="CX81" i="9"/>
  <c r="CQ78" i="9"/>
  <c r="BQ76" i="9"/>
  <c r="BJ74" i="9"/>
  <c r="AW73" i="9"/>
  <c r="AJ72" i="9"/>
  <c r="W71" i="9"/>
  <c r="J70" i="9"/>
  <c r="DH68" i="9"/>
  <c r="CU67" i="9"/>
  <c r="CH66" i="9"/>
  <c r="BU65" i="9"/>
  <c r="CK64" i="9"/>
  <c r="N64" i="9"/>
  <c r="BM63" i="9"/>
  <c r="DL62" i="9"/>
  <c r="AZ62" i="9"/>
  <c r="DJ61" i="9"/>
  <c r="BR61" i="9"/>
  <c r="Z61" i="9"/>
  <c r="CW60" i="9"/>
  <c r="BE60" i="9"/>
  <c r="M60" i="9"/>
  <c r="CJ59" i="9"/>
  <c r="AR59" i="9"/>
  <c r="G59" i="9"/>
  <c r="CD58" i="9"/>
  <c r="AU58" i="9"/>
  <c r="N58" i="9"/>
  <c r="CS57" i="9"/>
  <c r="BO57" i="9"/>
  <c r="AL57" i="9"/>
  <c r="N57" i="9"/>
  <c r="CU56" i="9"/>
  <c r="BQ56" i="9"/>
  <c r="AO56" i="9"/>
  <c r="R56" i="9"/>
  <c r="DC55" i="9"/>
  <c r="CG55" i="9"/>
  <c r="BH55" i="9"/>
  <c r="AL55" i="9"/>
  <c r="M55" i="9"/>
  <c r="DB54" i="9"/>
  <c r="CC54" i="9"/>
  <c r="BG54" i="9"/>
  <c r="AL54" i="9"/>
  <c r="L54" i="9"/>
  <c r="DB53" i="9"/>
  <c r="CC53" i="9"/>
  <c r="BG53" i="9"/>
  <c r="AH53" i="9"/>
  <c r="L53" i="9"/>
  <c r="DC52" i="9"/>
  <c r="CF52" i="9"/>
  <c r="BK52" i="9"/>
  <c r="AQ52" i="9"/>
  <c r="T52" i="9"/>
  <c r="DJ51" i="9"/>
  <c r="CP51" i="9"/>
  <c r="BS51" i="9"/>
  <c r="AX51" i="9"/>
  <c r="AD51" i="9"/>
  <c r="G51" i="9"/>
  <c r="CW50" i="9"/>
  <c r="CC50" i="9"/>
  <c r="BF50" i="9"/>
  <c r="AK50" i="9"/>
  <c r="Q50" i="9"/>
  <c r="DG49" i="9"/>
  <c r="CM49" i="9"/>
  <c r="BT49" i="9"/>
  <c r="BA49" i="9"/>
  <c r="AF49" i="9"/>
  <c r="M49" i="9"/>
  <c r="DG48" i="9"/>
  <c r="CP48" i="9"/>
  <c r="BY48" i="9"/>
  <c r="BH48" i="9"/>
  <c r="AQ48" i="9"/>
  <c r="Z48" i="9"/>
  <c r="I48" i="9"/>
  <c r="DC47" i="9"/>
  <c r="CL47" i="9"/>
  <c r="BU47" i="9"/>
  <c r="BC47" i="9"/>
  <c r="AL47" i="9"/>
  <c r="V47" i="9"/>
  <c r="F47" i="9"/>
  <c r="DA46" i="9"/>
  <c r="CK46" i="9"/>
  <c r="BU46" i="9"/>
  <c r="BE46" i="9"/>
  <c r="AO46" i="9"/>
  <c r="Y46" i="9"/>
  <c r="I46" i="9"/>
  <c r="DD45" i="9"/>
  <c r="CN45" i="9"/>
  <c r="BX45" i="9"/>
  <c r="BH45" i="9"/>
  <c r="AR45" i="9"/>
  <c r="AB45" i="9"/>
  <c r="L45" i="9"/>
  <c r="DG44" i="9"/>
  <c r="CQ44" i="9"/>
  <c r="CA44" i="9"/>
  <c r="BK44" i="9"/>
  <c r="AU44" i="9"/>
  <c r="AE44" i="9"/>
  <c r="O44" i="9"/>
  <c r="DJ43" i="9"/>
  <c r="CT43" i="9"/>
  <c r="CD43" i="9"/>
  <c r="BN43" i="9"/>
  <c r="AX43" i="9"/>
  <c r="AH43" i="9"/>
  <c r="R43" i="9"/>
  <c r="B43" i="9"/>
  <c r="CW42" i="9"/>
  <c r="CG42" i="9"/>
  <c r="BQ42" i="9"/>
  <c r="BA42" i="9"/>
  <c r="AK42" i="9"/>
  <c r="U42" i="9"/>
  <c r="E42" i="9"/>
  <c r="CZ41" i="9"/>
  <c r="CJ41" i="9"/>
  <c r="BT41" i="9"/>
  <c r="BD41" i="9"/>
  <c r="AN41" i="9"/>
  <c r="X41" i="9"/>
  <c r="H41" i="9"/>
  <c r="DC40" i="9"/>
  <c r="CM40" i="9"/>
  <c r="BW40" i="9"/>
  <c r="BG40" i="9"/>
  <c r="AQ40" i="9"/>
  <c r="AA40" i="9"/>
  <c r="K40" i="9"/>
  <c r="DF39" i="9"/>
  <c r="CP39" i="9"/>
  <c r="BZ39" i="9"/>
  <c r="BJ39" i="9"/>
  <c r="AT39" i="9"/>
  <c r="AD39" i="9"/>
  <c r="N39" i="9"/>
  <c r="DI38" i="9"/>
  <c r="CS38" i="9"/>
  <c r="CC38" i="9"/>
  <c r="BM38" i="9"/>
  <c r="AW38" i="9"/>
  <c r="AG38" i="9"/>
  <c r="Q38" i="9"/>
  <c r="DL37" i="9"/>
  <c r="CV37" i="9"/>
  <c r="CF37" i="9"/>
  <c r="BP37" i="9"/>
  <c r="AZ37" i="9"/>
  <c r="AJ37" i="9"/>
  <c r="T37" i="9"/>
  <c r="D37" i="9"/>
  <c r="CY36" i="9"/>
  <c r="CI36" i="9"/>
  <c r="BS36" i="9"/>
  <c r="BC36" i="9"/>
  <c r="AM36" i="9"/>
  <c r="W36" i="9"/>
  <c r="G36" i="9"/>
  <c r="DB35" i="9"/>
  <c r="CL35" i="9"/>
  <c r="BV35" i="9"/>
  <c r="BF35" i="9"/>
  <c r="AP35" i="9"/>
  <c r="Z35" i="9"/>
  <c r="J35" i="9"/>
  <c r="DE34" i="9"/>
  <c r="CO34" i="9"/>
  <c r="BY34" i="9"/>
  <c r="BI34" i="9"/>
  <c r="AS34" i="9"/>
  <c r="AC34" i="9"/>
  <c r="M34" i="9"/>
  <c r="DH33" i="9"/>
  <c r="CR33" i="9"/>
  <c r="CB33" i="9"/>
  <c r="BL33" i="9"/>
  <c r="AV33" i="9"/>
  <c r="AF33" i="9"/>
  <c r="P33" i="9"/>
  <c r="DK32" i="9"/>
  <c r="CU32" i="9"/>
  <c r="CE32" i="9"/>
  <c r="BO32" i="9"/>
  <c r="AY32" i="9"/>
  <c r="AI32" i="9"/>
  <c r="S32" i="9"/>
  <c r="C32" i="9"/>
  <c r="CX31" i="9"/>
  <c r="CH31" i="9"/>
  <c r="BR31" i="9"/>
  <c r="BB31" i="9"/>
  <c r="AL31" i="9"/>
  <c r="V31" i="9"/>
  <c r="F31" i="9"/>
  <c r="DA30" i="9"/>
  <c r="CK30" i="9"/>
  <c r="BU30" i="9"/>
  <c r="BE30" i="9"/>
  <c r="AO30" i="9"/>
  <c r="Y30" i="9"/>
  <c r="I30" i="9"/>
  <c r="DD29" i="9"/>
  <c r="CN29" i="9"/>
  <c r="BX29" i="9"/>
  <c r="BH29" i="9"/>
  <c r="AR29" i="9"/>
  <c r="AB29" i="9"/>
  <c r="L29" i="9"/>
  <c r="DG28" i="9"/>
  <c r="CQ28" i="9"/>
  <c r="CA28" i="9"/>
  <c r="BK28" i="9"/>
  <c r="AU28" i="9"/>
  <c r="AE28" i="9"/>
  <c r="O28" i="9"/>
  <c r="DJ27" i="9"/>
  <c r="CT27" i="9"/>
  <c r="CD27" i="9"/>
  <c r="BN27" i="9"/>
  <c r="AS107" i="9"/>
  <c r="DJ87" i="9"/>
  <c r="BS81" i="9"/>
  <c r="CA78" i="9"/>
  <c r="BA76" i="9"/>
  <c r="BG74" i="9"/>
  <c r="AT73" i="9"/>
  <c r="AG72" i="9"/>
  <c r="T71" i="9"/>
  <c r="G70" i="9"/>
  <c r="DE68" i="9"/>
  <c r="CR67" i="9"/>
  <c r="CE66" i="9"/>
  <c r="BR65" i="9"/>
  <c r="BZ64" i="9"/>
  <c r="M64" i="9"/>
  <c r="BL63" i="9"/>
  <c r="DK62" i="9"/>
  <c r="AY62" i="9"/>
  <c r="DI61" i="9"/>
  <c r="BQ61" i="9"/>
  <c r="W61" i="9"/>
  <c r="CV60" i="9"/>
  <c r="BD60" i="9"/>
  <c r="J60" i="9"/>
  <c r="CI59" i="9"/>
  <c r="AQ59" i="9"/>
  <c r="DK58" i="9"/>
  <c r="CB58" i="9"/>
  <c r="AT58" i="9"/>
  <c r="M58" i="9"/>
  <c r="CR57" i="9"/>
  <c r="BN57" i="9"/>
  <c r="AK57" i="9"/>
  <c r="M57" i="9"/>
  <c r="CT56" i="9"/>
  <c r="BP56" i="9"/>
  <c r="AN56" i="9"/>
  <c r="Q56" i="9"/>
  <c r="DA55" i="9"/>
  <c r="CF55" i="9"/>
  <c r="BG55" i="9"/>
  <c r="AK55" i="9"/>
  <c r="L55" i="9"/>
  <c r="DA54" i="9"/>
  <c r="CB54" i="9"/>
  <c r="BF54" i="9"/>
  <c r="AG54" i="9"/>
  <c r="K54" i="9"/>
  <c r="DA53" i="9"/>
  <c r="CA53" i="9"/>
  <c r="BF53" i="9"/>
  <c r="AG53" i="9"/>
  <c r="K53" i="9"/>
  <c r="CY52" i="9"/>
  <c r="CD52" i="9"/>
  <c r="BJ52" i="9"/>
  <c r="AM52" i="9"/>
  <c r="R52" i="9"/>
  <c r="DI51" i="9"/>
  <c r="CL51" i="9"/>
  <c r="BQ51" i="9"/>
  <c r="AW51" i="9"/>
  <c r="Z51" i="9"/>
  <c r="E51" i="9"/>
  <c r="CV50" i="9"/>
  <c r="BY50" i="9"/>
  <c r="BD50" i="9"/>
  <c r="AJ50" i="9"/>
  <c r="N50" i="9"/>
  <c r="DF49" i="9"/>
  <c r="CL49" i="9"/>
  <c r="BS49" i="9"/>
  <c r="AZ49" i="9"/>
  <c r="AE49" i="9"/>
  <c r="L49" i="9"/>
  <c r="DF48" i="9"/>
  <c r="CO48" i="9"/>
  <c r="BX48" i="9"/>
  <c r="BG48" i="9"/>
  <c r="AP48" i="9"/>
  <c r="Y48" i="9"/>
  <c r="H48" i="9"/>
  <c r="DB47" i="9"/>
  <c r="CK47" i="9"/>
  <c r="BS47" i="9"/>
  <c r="BB47" i="9"/>
  <c r="AK47" i="9"/>
  <c r="U47" i="9"/>
  <c r="E47" i="9"/>
  <c r="CZ46" i="9"/>
  <c r="CJ46" i="9"/>
  <c r="BT46" i="9"/>
  <c r="BD46" i="9"/>
  <c r="AN46" i="9"/>
  <c r="X46" i="9"/>
  <c r="H46" i="9"/>
  <c r="DC45" i="9"/>
  <c r="CM45" i="9"/>
  <c r="BW45" i="9"/>
  <c r="BG45" i="9"/>
  <c r="AQ45" i="9"/>
  <c r="AA45" i="9"/>
  <c r="K45" i="9"/>
  <c r="DF44" i="9"/>
  <c r="CP44" i="9"/>
  <c r="BZ44" i="9"/>
  <c r="BJ44" i="9"/>
  <c r="AT44" i="9"/>
  <c r="AD44" i="9"/>
  <c r="N44" i="9"/>
  <c r="DI43" i="9"/>
  <c r="CS43" i="9"/>
  <c r="CC43" i="9"/>
  <c r="BM43" i="9"/>
  <c r="AW43" i="9"/>
  <c r="AG43" i="9"/>
  <c r="Q43" i="9"/>
  <c r="DL42" i="9"/>
  <c r="CV42" i="9"/>
  <c r="CF42" i="9"/>
  <c r="BP42" i="9"/>
  <c r="AZ42" i="9"/>
  <c r="AJ42" i="9"/>
  <c r="T42" i="9"/>
  <c r="D42" i="9"/>
  <c r="CY41" i="9"/>
  <c r="CI41" i="9"/>
  <c r="BS41" i="9"/>
  <c r="BC41" i="9"/>
  <c r="AM41" i="9"/>
  <c r="W41" i="9"/>
  <c r="G41" i="9"/>
  <c r="DB40" i="9"/>
  <c r="CL40" i="9"/>
  <c r="BV40" i="9"/>
  <c r="BF40" i="9"/>
  <c r="AP40" i="9"/>
  <c r="Z40" i="9"/>
  <c r="J40" i="9"/>
  <c r="DE39" i="9"/>
  <c r="CO39" i="9"/>
  <c r="BY39" i="9"/>
  <c r="BI39" i="9"/>
  <c r="AS39" i="9"/>
  <c r="AC39" i="9"/>
  <c r="M39" i="9"/>
  <c r="DH38" i="9"/>
  <c r="CR38" i="9"/>
  <c r="CB38" i="9"/>
  <c r="BL38" i="9"/>
  <c r="AV38" i="9"/>
  <c r="AF38" i="9"/>
  <c r="P38" i="9"/>
  <c r="DK37" i="9"/>
  <c r="CU37" i="9"/>
  <c r="CE37" i="9"/>
  <c r="BO37" i="9"/>
  <c r="AY37" i="9"/>
  <c r="AI37" i="9"/>
  <c r="S37" i="9"/>
  <c r="C37" i="9"/>
  <c r="CX36" i="9"/>
  <c r="CH36" i="9"/>
  <c r="BR36" i="9"/>
  <c r="BB36" i="9"/>
  <c r="AL36" i="9"/>
  <c r="V36" i="9"/>
  <c r="F36" i="9"/>
  <c r="DA35" i="9"/>
  <c r="CK35" i="9"/>
  <c r="BU35" i="9"/>
  <c r="BE35" i="9"/>
  <c r="AO35" i="9"/>
  <c r="Y35" i="9"/>
  <c r="I35" i="9"/>
  <c r="DD34" i="9"/>
  <c r="CN34" i="9"/>
  <c r="BX34" i="9"/>
  <c r="BH34" i="9"/>
  <c r="AR34" i="9"/>
  <c r="AB34" i="9"/>
  <c r="L34" i="9"/>
  <c r="DG33" i="9"/>
  <c r="CQ33" i="9"/>
  <c r="CA33" i="9"/>
  <c r="BK33" i="9"/>
  <c r="AU33" i="9"/>
  <c r="AE33" i="9"/>
  <c r="O33" i="9"/>
  <c r="DJ32" i="9"/>
  <c r="CT32" i="9"/>
  <c r="CD32" i="9"/>
  <c r="BN32" i="9"/>
  <c r="AX32" i="9"/>
  <c r="AH32" i="9"/>
  <c r="R32" i="9"/>
  <c r="B32" i="9"/>
  <c r="CW31" i="9"/>
  <c r="CG31" i="9"/>
  <c r="BQ31" i="9"/>
  <c r="BA31" i="9"/>
  <c r="AK31" i="9"/>
  <c r="U31" i="9"/>
  <c r="E31" i="9"/>
  <c r="CZ30" i="9"/>
  <c r="CJ30" i="9"/>
  <c r="BT30" i="9"/>
  <c r="BD30" i="9"/>
  <c r="AN30" i="9"/>
  <c r="X30" i="9"/>
  <c r="H30" i="9"/>
  <c r="DC29" i="9"/>
  <c r="CM29" i="9"/>
  <c r="BW29" i="9"/>
  <c r="BG29" i="9"/>
  <c r="AQ29" i="9"/>
  <c r="AA29" i="9"/>
  <c r="K29" i="9"/>
  <c r="DF28" i="9"/>
  <c r="CP28" i="9"/>
  <c r="BZ28" i="9"/>
  <c r="BJ28" i="9"/>
  <c r="AT28" i="9"/>
  <c r="AD28" i="9"/>
  <c r="N28" i="9"/>
  <c r="DI27" i="9"/>
  <c r="CS27" i="9"/>
  <c r="CC27" i="9"/>
  <c r="BM27" i="9"/>
  <c r="AW27" i="9"/>
  <c r="AG27" i="9"/>
  <c r="Q27" i="9"/>
  <c r="DL26" i="9"/>
  <c r="CV26" i="9"/>
  <c r="CF26" i="9"/>
  <c r="BP26" i="9"/>
  <c r="AZ26" i="9"/>
  <c r="AJ26" i="9"/>
  <c r="T26" i="9"/>
  <c r="D26" i="9"/>
  <c r="CY25" i="9"/>
  <c r="CI25" i="9"/>
  <c r="BS25" i="9"/>
  <c r="BC25" i="9"/>
  <c r="AM25" i="9"/>
  <c r="W25" i="9"/>
  <c r="G25" i="9"/>
  <c r="DB24" i="9"/>
  <c r="CL24" i="9"/>
  <c r="BV24" i="9"/>
  <c r="BF24" i="9"/>
  <c r="AP24" i="9"/>
  <c r="Z24" i="9"/>
  <c r="J24" i="9"/>
  <c r="DE23" i="9"/>
  <c r="CO23" i="9"/>
  <c r="BY23" i="9"/>
  <c r="BI23" i="9"/>
  <c r="AS23" i="9"/>
  <c r="AC23" i="9"/>
  <c r="M23" i="9"/>
  <c r="DH22" i="9"/>
  <c r="CR22" i="9"/>
  <c r="CB22" i="9"/>
  <c r="BL22" i="9"/>
  <c r="AV22" i="9"/>
  <c r="AF22" i="9"/>
  <c r="P22" i="9"/>
  <c r="DK21" i="9"/>
  <c r="CU21" i="9"/>
  <c r="CE21" i="9"/>
  <c r="BO21" i="9"/>
  <c r="AY21" i="9"/>
  <c r="AI21" i="9"/>
  <c r="S21" i="9"/>
  <c r="C21" i="9"/>
  <c r="CX20" i="9"/>
  <c r="CH20" i="9"/>
  <c r="BR20" i="9"/>
  <c r="BB20" i="9"/>
  <c r="AL20" i="9"/>
  <c r="V20" i="9"/>
  <c r="F20" i="9"/>
  <c r="DA19" i="9"/>
  <c r="CK19" i="9"/>
  <c r="BU19" i="9"/>
  <c r="BE19" i="9"/>
  <c r="AO19" i="9"/>
  <c r="Y19" i="9"/>
  <c r="I19" i="9"/>
  <c r="DD18" i="9"/>
  <c r="CN18" i="9"/>
  <c r="BX18" i="9"/>
  <c r="BH18" i="9"/>
  <c r="AR18" i="9"/>
  <c r="AB18" i="9"/>
  <c r="L18" i="9"/>
  <c r="DG17" i="9"/>
  <c r="CQ17" i="9"/>
  <c r="CA17" i="9"/>
  <c r="BK17" i="9"/>
  <c r="AU17" i="9"/>
  <c r="AE17" i="9"/>
  <c r="O17" i="9"/>
  <c r="DJ16" i="9"/>
  <c r="CT16" i="9"/>
  <c r="CD16" i="9"/>
  <c r="BN16" i="9"/>
  <c r="D105" i="9"/>
  <c r="BM87" i="9"/>
  <c r="AR81" i="9"/>
  <c r="BK78" i="9"/>
  <c r="AK76" i="9"/>
  <c r="AT74" i="9"/>
  <c r="AG73" i="9"/>
  <c r="T72" i="9"/>
  <c r="G71" i="9"/>
  <c r="DE69" i="9"/>
  <c r="CR68" i="9"/>
  <c r="CE67" i="9"/>
  <c r="BR66" i="9"/>
  <c r="BE65" i="9"/>
  <c r="BX64" i="9"/>
  <c r="L64" i="9"/>
  <c r="BK63" i="9"/>
  <c r="DJ62" i="9"/>
  <c r="AX62" i="9"/>
  <c r="DB61" i="9"/>
  <c r="BN61" i="9"/>
  <c r="V61" i="9"/>
  <c r="CO60" i="9"/>
  <c r="BA60" i="9"/>
  <c r="I60" i="9"/>
  <c r="CB59" i="9"/>
  <c r="AN59" i="9"/>
  <c r="DJ58" i="9"/>
  <c r="CA58" i="9"/>
  <c r="AQ58" i="9"/>
  <c r="K58" i="9"/>
  <c r="CQ57" i="9"/>
  <c r="BM57" i="9"/>
  <c r="AI57" i="9"/>
  <c r="F57" i="9"/>
  <c r="CS56" i="9"/>
  <c r="BO56" i="9"/>
  <c r="AL56" i="9"/>
  <c r="P56" i="9"/>
  <c r="CZ55" i="9"/>
  <c r="CE55" i="9"/>
  <c r="BE55" i="9"/>
  <c r="AJ55" i="9"/>
  <c r="K55" i="9"/>
  <c r="CZ54" i="9"/>
  <c r="CA54" i="9"/>
  <c r="BE54" i="9"/>
  <c r="AF54" i="9"/>
  <c r="J54" i="9"/>
  <c r="CV53" i="9"/>
  <c r="BZ53" i="9"/>
  <c r="BE53" i="9"/>
  <c r="AE53" i="9"/>
  <c r="J53" i="9"/>
  <c r="CX52" i="9"/>
  <c r="CC52" i="9"/>
  <c r="BI52" i="9"/>
  <c r="AL52" i="9"/>
  <c r="Q52" i="9"/>
  <c r="DH51" i="9"/>
  <c r="CK51" i="9"/>
  <c r="BP51" i="9"/>
  <c r="AV51" i="9"/>
  <c r="Y51" i="9"/>
  <c r="D51" i="9"/>
  <c r="CU50" i="9"/>
  <c r="BX50" i="9"/>
  <c r="BC50" i="9"/>
  <c r="AI50" i="9"/>
  <c r="M50" i="9"/>
  <c r="DE49" i="9"/>
  <c r="CK49" i="9"/>
  <c r="BR49" i="9"/>
  <c r="AW49" i="9"/>
  <c r="AD49" i="9"/>
  <c r="K49" i="9"/>
  <c r="DE48" i="9"/>
  <c r="CN48" i="9"/>
  <c r="BW48" i="9"/>
  <c r="BF48" i="9"/>
  <c r="AO48" i="9"/>
  <c r="X48" i="9"/>
  <c r="G48" i="9"/>
  <c r="DA47" i="9"/>
  <c r="CI47" i="9"/>
  <c r="BR47" i="9"/>
  <c r="BA47" i="9"/>
  <c r="AJ47" i="9"/>
  <c r="T47" i="9"/>
  <c r="D47" i="9"/>
  <c r="CY46" i="9"/>
  <c r="CI46" i="9"/>
  <c r="BS46" i="9"/>
  <c r="BC46" i="9"/>
  <c r="AM46" i="9"/>
  <c r="W46" i="9"/>
  <c r="G46" i="9"/>
  <c r="DB45" i="9"/>
  <c r="CL45" i="9"/>
  <c r="BV45" i="9"/>
  <c r="BF45" i="9"/>
  <c r="AP45" i="9"/>
  <c r="Z45" i="9"/>
  <c r="J45" i="9"/>
  <c r="DE44" i="9"/>
  <c r="CO44" i="9"/>
  <c r="BY44" i="9"/>
  <c r="BI44" i="9"/>
  <c r="AS44" i="9"/>
  <c r="AC44" i="9"/>
  <c r="M44" i="9"/>
  <c r="DH43" i="9"/>
  <c r="CR43" i="9"/>
  <c r="CB43" i="9"/>
  <c r="BL43" i="9"/>
  <c r="AV43" i="9"/>
  <c r="AF43" i="9"/>
  <c r="P43" i="9"/>
  <c r="DK42" i="9"/>
  <c r="CU42" i="9"/>
  <c r="CE42" i="9"/>
  <c r="BO42" i="9"/>
  <c r="AY42" i="9"/>
  <c r="AI42" i="9"/>
  <c r="S42" i="9"/>
  <c r="C42" i="9"/>
  <c r="CX41" i="9"/>
  <c r="CH41" i="9"/>
  <c r="BR41" i="9"/>
  <c r="BB41" i="9"/>
  <c r="AL41" i="9"/>
  <c r="V41" i="9"/>
  <c r="F41" i="9"/>
  <c r="DA40" i="9"/>
  <c r="CK40" i="9"/>
  <c r="BU40" i="9"/>
  <c r="BE40" i="9"/>
  <c r="AO40" i="9"/>
  <c r="Y40" i="9"/>
  <c r="I40" i="9"/>
  <c r="DD39" i="9"/>
  <c r="CN39" i="9"/>
  <c r="BX39" i="9"/>
  <c r="BH39" i="9"/>
  <c r="AR39" i="9"/>
  <c r="AB39" i="9"/>
  <c r="L39" i="9"/>
  <c r="DG38" i="9"/>
  <c r="CQ38" i="9"/>
  <c r="CA38" i="9"/>
  <c r="BK38" i="9"/>
  <c r="AU38" i="9"/>
  <c r="AE38" i="9"/>
  <c r="O38" i="9"/>
  <c r="DJ37" i="9"/>
  <c r="CT37" i="9"/>
  <c r="CD37" i="9"/>
  <c r="BN37" i="9"/>
  <c r="AX37" i="9"/>
  <c r="AH37" i="9"/>
  <c r="R37" i="9"/>
  <c r="B37" i="9"/>
  <c r="CW36" i="9"/>
  <c r="CG36" i="9"/>
  <c r="BQ36" i="9"/>
  <c r="BA36" i="9"/>
  <c r="AK36" i="9"/>
  <c r="U36" i="9"/>
  <c r="E36" i="9"/>
  <c r="CZ35" i="9"/>
  <c r="CJ35" i="9"/>
  <c r="BT35" i="9"/>
  <c r="BD35" i="9"/>
  <c r="AN35" i="9"/>
  <c r="X35" i="9"/>
  <c r="H35" i="9"/>
  <c r="DC34" i="9"/>
  <c r="CM34" i="9"/>
  <c r="BW34" i="9"/>
  <c r="BG34" i="9"/>
  <c r="AQ34" i="9"/>
  <c r="AA34" i="9"/>
  <c r="K34" i="9"/>
  <c r="DF33" i="9"/>
  <c r="CP33" i="9"/>
  <c r="BZ33" i="9"/>
  <c r="BJ33" i="9"/>
  <c r="AT33" i="9"/>
  <c r="AD33" i="9"/>
  <c r="N33" i="9"/>
  <c r="DI32" i="9"/>
  <c r="CS32" i="9"/>
  <c r="CC32" i="9"/>
  <c r="BM32" i="9"/>
  <c r="AW32" i="9"/>
  <c r="AG32" i="9"/>
  <c r="Q32" i="9"/>
  <c r="DL31" i="9"/>
  <c r="CV31" i="9"/>
  <c r="CF31" i="9"/>
  <c r="BP31" i="9"/>
  <c r="AZ31" i="9"/>
  <c r="AJ31" i="9"/>
  <c r="T31" i="9"/>
  <c r="D31" i="9"/>
  <c r="CY30" i="9"/>
  <c r="CI30" i="9"/>
  <c r="BS30" i="9"/>
  <c r="BC30" i="9"/>
  <c r="AM30" i="9"/>
  <c r="W30" i="9"/>
  <c r="G30" i="9"/>
  <c r="DB29" i="9"/>
  <c r="CL29" i="9"/>
  <c r="BV29" i="9"/>
  <c r="BF29" i="9"/>
  <c r="AP29" i="9"/>
  <c r="Z29" i="9"/>
  <c r="J29" i="9"/>
  <c r="DE28" i="9"/>
  <c r="CO28" i="9"/>
  <c r="BY28" i="9"/>
  <c r="BI28" i="9"/>
  <c r="AS28" i="9"/>
  <c r="AC28" i="9"/>
  <c r="M28" i="9"/>
  <c r="DH27" i="9"/>
  <c r="CR27" i="9"/>
  <c r="CB27" i="9"/>
  <c r="BL27" i="9"/>
  <c r="AV27" i="9"/>
  <c r="AF27" i="9"/>
  <c r="P27" i="9"/>
  <c r="DK26" i="9"/>
  <c r="CU26" i="9"/>
  <c r="CE26" i="9"/>
  <c r="BO26" i="9"/>
  <c r="AY26" i="9"/>
  <c r="AI26" i="9"/>
  <c r="S26" i="9"/>
  <c r="C26" i="9"/>
  <c r="CX25" i="9"/>
  <c r="CH25" i="9"/>
  <c r="BR25" i="9"/>
  <c r="BB25" i="9"/>
  <c r="AL25" i="9"/>
  <c r="V25" i="9"/>
  <c r="F25" i="9"/>
  <c r="DA24" i="9"/>
  <c r="CK24" i="9"/>
  <c r="BU24" i="9"/>
  <c r="BE24" i="9"/>
  <c r="AO24" i="9"/>
  <c r="Y24" i="9"/>
  <c r="I24" i="9"/>
  <c r="DD23" i="9"/>
  <c r="CN23" i="9"/>
  <c r="BX23" i="9"/>
  <c r="BH23" i="9"/>
  <c r="AR23" i="9"/>
  <c r="AB23" i="9"/>
  <c r="L23" i="9"/>
  <c r="DG22" i="9"/>
  <c r="CQ22" i="9"/>
  <c r="CA22" i="9"/>
  <c r="BK22" i="9"/>
  <c r="AU22" i="9"/>
  <c r="AE22" i="9"/>
  <c r="O22" i="9"/>
  <c r="DJ21" i="9"/>
  <c r="CT21" i="9"/>
  <c r="CD21" i="9"/>
  <c r="BN21" i="9"/>
  <c r="AX21" i="9"/>
  <c r="AH21" i="9"/>
  <c r="R21" i="9"/>
  <c r="B21" i="9"/>
  <c r="CW20" i="9"/>
  <c r="CG20" i="9"/>
  <c r="CO102" i="9"/>
  <c r="J87" i="9"/>
  <c r="T81" i="9"/>
  <c r="AU78" i="9"/>
  <c r="U76" i="9"/>
  <c r="AQ74" i="9"/>
  <c r="AD73" i="9"/>
  <c r="Q72" i="9"/>
  <c r="D71" i="9"/>
  <c r="DB69" i="9"/>
  <c r="CO68" i="9"/>
  <c r="CB67" i="9"/>
  <c r="BO66" i="9"/>
  <c r="BB65" i="9"/>
  <c r="BU64" i="9"/>
  <c r="I64" i="9"/>
  <c r="BH63" i="9"/>
  <c r="DG62" i="9"/>
  <c r="AU62" i="9"/>
  <c r="CY61" i="9"/>
  <c r="BM61" i="9"/>
  <c r="U61" i="9"/>
  <c r="CL60" i="9"/>
  <c r="AZ60" i="9"/>
  <c r="H60" i="9"/>
  <c r="BY59" i="9"/>
  <c r="AM59" i="9"/>
  <c r="DH58" i="9"/>
  <c r="BZ58" i="9"/>
  <c r="AP58" i="9"/>
  <c r="J58" i="9"/>
  <c r="CP57" i="9"/>
  <c r="BL57" i="9"/>
  <c r="AH57" i="9"/>
  <c r="E57" i="9"/>
  <c r="CR56" i="9"/>
  <c r="BN56" i="9"/>
  <c r="AK56" i="9"/>
  <c r="J56" i="9"/>
  <c r="CY55" i="9"/>
  <c r="BZ55" i="9"/>
  <c r="BD55" i="9"/>
  <c r="AI55" i="9"/>
  <c r="I55" i="9"/>
  <c r="CY54" i="9"/>
  <c r="BZ54" i="9"/>
  <c r="BD54" i="9"/>
  <c r="AE54" i="9"/>
  <c r="I54" i="9"/>
  <c r="CU53" i="9"/>
  <c r="BY53" i="9"/>
  <c r="AZ53" i="9"/>
  <c r="AD53" i="9"/>
  <c r="I53" i="9"/>
  <c r="CW52" i="9"/>
  <c r="CB52" i="9"/>
  <c r="BH52" i="9"/>
  <c r="AK52" i="9"/>
  <c r="P52" i="9"/>
  <c r="DG51" i="9"/>
  <c r="CJ51" i="9"/>
  <c r="BO51" i="9"/>
  <c r="AU51" i="9"/>
  <c r="X51" i="9"/>
  <c r="C51" i="9"/>
  <c r="CT50" i="9"/>
  <c r="BW50" i="9"/>
  <c r="BB50" i="9"/>
  <c r="AH50" i="9"/>
  <c r="L50" i="9"/>
  <c r="DC49" i="9"/>
  <c r="CJ49" i="9"/>
  <c r="BQ49" i="9"/>
  <c r="AV49" i="9"/>
  <c r="AC49" i="9"/>
  <c r="J49" i="9"/>
  <c r="DD48" i="9"/>
  <c r="CM48" i="9"/>
  <c r="BV48" i="9"/>
  <c r="BE48" i="9"/>
  <c r="AN48" i="9"/>
  <c r="W48" i="9"/>
  <c r="F48" i="9"/>
  <c r="CY47" i="9"/>
  <c r="CH47" i="9"/>
  <c r="BQ47" i="9"/>
  <c r="AZ47" i="9"/>
  <c r="AI47" i="9"/>
  <c r="S47" i="9"/>
  <c r="C47" i="9"/>
  <c r="CX46" i="9"/>
  <c r="CH46" i="9"/>
  <c r="BR46" i="9"/>
  <c r="BB46" i="9"/>
  <c r="AL46" i="9"/>
  <c r="V46" i="9"/>
  <c r="F46" i="9"/>
  <c r="DA45" i="9"/>
  <c r="CK45" i="9"/>
  <c r="BU45" i="9"/>
  <c r="BE45" i="9"/>
  <c r="AO45" i="9"/>
  <c r="Y45" i="9"/>
  <c r="I45" i="9"/>
  <c r="DD44" i="9"/>
  <c r="CN44" i="9"/>
  <c r="BX44" i="9"/>
  <c r="BH44" i="9"/>
  <c r="AR44" i="9"/>
  <c r="AB44" i="9"/>
  <c r="L44" i="9"/>
  <c r="DG43" i="9"/>
  <c r="CQ43" i="9"/>
  <c r="CA43" i="9"/>
  <c r="BK43" i="9"/>
  <c r="AU43" i="9"/>
  <c r="AE43" i="9"/>
  <c r="O43" i="9"/>
  <c r="DJ42" i="9"/>
  <c r="CT42" i="9"/>
  <c r="CD42" i="9"/>
  <c r="BN42" i="9"/>
  <c r="AX42" i="9"/>
  <c r="AH42" i="9"/>
  <c r="R42" i="9"/>
  <c r="B42" i="9"/>
  <c r="CW41" i="9"/>
  <c r="CG41" i="9"/>
  <c r="BQ41" i="9"/>
  <c r="BA41" i="9"/>
  <c r="AK41" i="9"/>
  <c r="U41" i="9"/>
  <c r="E41" i="9"/>
  <c r="CZ40" i="9"/>
  <c r="CJ40" i="9"/>
  <c r="BT40" i="9"/>
  <c r="BD40" i="9"/>
  <c r="AN40" i="9"/>
  <c r="X40" i="9"/>
  <c r="H40" i="9"/>
  <c r="DC39" i="9"/>
  <c r="CM39" i="9"/>
  <c r="BW39" i="9"/>
  <c r="BG39" i="9"/>
  <c r="AQ39" i="9"/>
  <c r="AA39" i="9"/>
  <c r="K39" i="9"/>
  <c r="DF38" i="9"/>
  <c r="CP38" i="9"/>
  <c r="BZ38" i="9"/>
  <c r="BJ38" i="9"/>
  <c r="AT38" i="9"/>
  <c r="AD38" i="9"/>
  <c r="N38" i="9"/>
  <c r="DI37" i="9"/>
  <c r="CS37" i="9"/>
  <c r="CC37" i="9"/>
  <c r="BM37" i="9"/>
  <c r="AW37" i="9"/>
  <c r="AG37" i="9"/>
  <c r="Q37" i="9"/>
  <c r="DL36" i="9"/>
  <c r="CV36" i="9"/>
  <c r="CF36" i="9"/>
  <c r="BP36" i="9"/>
  <c r="AZ36" i="9"/>
  <c r="AJ36" i="9"/>
  <c r="T36" i="9"/>
  <c r="D36" i="9"/>
  <c r="CY35" i="9"/>
  <c r="CI35" i="9"/>
  <c r="BS35" i="9"/>
  <c r="BC35" i="9"/>
  <c r="AM35" i="9"/>
  <c r="W35" i="9"/>
  <c r="G35" i="9"/>
  <c r="DB34" i="9"/>
  <c r="CL34" i="9"/>
  <c r="BV34" i="9"/>
  <c r="BF34" i="9"/>
  <c r="AP34" i="9"/>
  <c r="Z34" i="9"/>
  <c r="J34" i="9"/>
  <c r="DE33" i="9"/>
  <c r="CO33" i="9"/>
  <c r="BY33" i="9"/>
  <c r="BI33" i="9"/>
  <c r="AS33" i="9"/>
  <c r="AC33" i="9"/>
  <c r="M33" i="9"/>
  <c r="DH32" i="9"/>
  <c r="CR32" i="9"/>
  <c r="CB32" i="9"/>
  <c r="BL32" i="9"/>
  <c r="AV32" i="9"/>
  <c r="AF32" i="9"/>
  <c r="P32" i="9"/>
  <c r="DK31" i="9"/>
  <c r="CU31" i="9"/>
  <c r="CE31" i="9"/>
  <c r="BO31" i="9"/>
  <c r="AY31" i="9"/>
  <c r="AI31" i="9"/>
  <c r="S31" i="9"/>
  <c r="C31" i="9"/>
  <c r="CX30" i="9"/>
  <c r="CH30" i="9"/>
  <c r="BR30" i="9"/>
  <c r="BB30" i="9"/>
  <c r="AL30" i="9"/>
  <c r="V30" i="9"/>
  <c r="F30" i="9"/>
  <c r="DA29" i="9"/>
  <c r="CK29" i="9"/>
  <c r="BU29" i="9"/>
  <c r="BE29" i="9"/>
  <c r="AO29" i="9"/>
  <c r="Y29" i="9"/>
  <c r="I29" i="9"/>
  <c r="DD28" i="9"/>
  <c r="CN28" i="9"/>
  <c r="BX28" i="9"/>
  <c r="BH28" i="9"/>
  <c r="AR28" i="9"/>
  <c r="AB28" i="9"/>
  <c r="L28" i="9"/>
  <c r="DG27" i="9"/>
  <c r="CQ27" i="9"/>
  <c r="CA27" i="9"/>
  <c r="BK27" i="9"/>
  <c r="AU27" i="9"/>
  <c r="AE27" i="9"/>
  <c r="O27" i="9"/>
  <c r="DJ26" i="9"/>
  <c r="CT26" i="9"/>
  <c r="CD26" i="9"/>
  <c r="BN26" i="9"/>
  <c r="AX26" i="9"/>
  <c r="AH26" i="9"/>
  <c r="R26" i="9"/>
  <c r="B26" i="9"/>
  <c r="CW25" i="9"/>
  <c r="CG25" i="9"/>
  <c r="BQ25" i="9"/>
  <c r="BA25" i="9"/>
  <c r="AK25" i="9"/>
  <c r="U25" i="9"/>
  <c r="E25" i="9"/>
  <c r="CZ24" i="9"/>
  <c r="CJ24" i="9"/>
  <c r="BT24" i="9"/>
  <c r="BD24" i="9"/>
  <c r="AN24" i="9"/>
  <c r="X24" i="9"/>
  <c r="H24" i="9"/>
  <c r="DC23" i="9"/>
  <c r="CM23" i="9"/>
  <c r="BW23" i="9"/>
  <c r="BG23" i="9"/>
  <c r="AQ23" i="9"/>
  <c r="AA23" i="9"/>
  <c r="K23" i="9"/>
  <c r="DF22" i="9"/>
  <c r="CP22" i="9"/>
  <c r="BZ22" i="9"/>
  <c r="BJ22" i="9"/>
  <c r="AT22" i="9"/>
  <c r="AD22" i="9"/>
  <c r="N22" i="9"/>
  <c r="DI21" i="9"/>
  <c r="CS21" i="9"/>
  <c r="CC21" i="9"/>
  <c r="BM21" i="9"/>
  <c r="AW21" i="9"/>
  <c r="AG21" i="9"/>
  <c r="Q21" i="9"/>
  <c r="DL20" i="9"/>
  <c r="CV20" i="9"/>
  <c r="CF20" i="9"/>
  <c r="BP20" i="9"/>
  <c r="AZ20" i="9"/>
  <c r="BO100" i="9"/>
  <c r="BX86" i="9"/>
  <c r="DD80" i="9"/>
  <c r="AE78" i="9"/>
  <c r="E76" i="9"/>
  <c r="AD74" i="9"/>
  <c r="Q73" i="9"/>
  <c r="D72" i="9"/>
  <c r="DB70" i="9"/>
  <c r="CO69" i="9"/>
  <c r="CB68" i="9"/>
  <c r="BO67" i="9"/>
  <c r="BB66" i="9"/>
  <c r="AO65" i="9"/>
  <c r="BJ64" i="9"/>
  <c r="DI63" i="9"/>
  <c r="AW63" i="9"/>
  <c r="CV62" i="9"/>
  <c r="AJ62" i="9"/>
  <c r="CX61" i="9"/>
  <c r="BF61" i="9"/>
  <c r="R61" i="9"/>
  <c r="CK60" i="9"/>
  <c r="AS60" i="9"/>
  <c r="E60" i="9"/>
  <c r="BX59" i="9"/>
  <c r="AF59" i="9"/>
  <c r="DG58" i="9"/>
  <c r="BW58" i="9"/>
  <c r="AI58" i="9"/>
  <c r="C58" i="9"/>
  <c r="CO57" i="9"/>
  <c r="BK57" i="9"/>
  <c r="AG57" i="9"/>
  <c r="C57" i="9"/>
  <c r="CK56" i="9"/>
  <c r="BM56" i="9"/>
  <c r="AJ56" i="9"/>
  <c r="I56" i="9"/>
  <c r="CX55" i="9"/>
  <c r="BY55" i="9"/>
  <c r="BC55" i="9"/>
  <c r="AD55" i="9"/>
  <c r="H55" i="9"/>
  <c r="CX54" i="9"/>
  <c r="BX54" i="9"/>
  <c r="BC54" i="9"/>
  <c r="AD54" i="9"/>
  <c r="H54" i="9"/>
  <c r="CT53" i="9"/>
  <c r="BX53" i="9"/>
  <c r="AY53" i="9"/>
  <c r="AC53" i="9"/>
  <c r="H53" i="9"/>
  <c r="CV52" i="9"/>
  <c r="CA52" i="9"/>
  <c r="BG52" i="9"/>
  <c r="AJ52" i="9"/>
  <c r="O52" i="9"/>
  <c r="DF51" i="9"/>
  <c r="CI51" i="9"/>
  <c r="BN51" i="9"/>
  <c r="AT51" i="9"/>
  <c r="W51" i="9"/>
  <c r="B51" i="9"/>
  <c r="CS50" i="9"/>
  <c r="BV50" i="9"/>
  <c r="BA50" i="9"/>
  <c r="AG50" i="9"/>
  <c r="K50" i="9"/>
  <c r="DB49" i="9"/>
  <c r="CI49" i="9"/>
  <c r="BP49" i="9"/>
  <c r="AU49" i="9"/>
  <c r="AA49" i="9"/>
  <c r="I49" i="9"/>
  <c r="DC48" i="9"/>
  <c r="CL48" i="9"/>
  <c r="BU48" i="9"/>
  <c r="BD48" i="9"/>
  <c r="AM48" i="9"/>
  <c r="V48" i="9"/>
  <c r="D48" i="9"/>
  <c r="CX47" i="9"/>
  <c r="CG47" i="9"/>
  <c r="BP47" i="9"/>
  <c r="AY47" i="9"/>
  <c r="AH47" i="9"/>
  <c r="R47" i="9"/>
  <c r="B47" i="9"/>
  <c r="CW46" i="9"/>
  <c r="CG46" i="9"/>
  <c r="BQ46" i="9"/>
  <c r="BA46" i="9"/>
  <c r="AK46" i="9"/>
  <c r="U46" i="9"/>
  <c r="E46" i="9"/>
  <c r="CZ45" i="9"/>
  <c r="CJ45" i="9"/>
  <c r="BT45" i="9"/>
  <c r="BD45" i="9"/>
  <c r="AN45" i="9"/>
  <c r="X45" i="9"/>
  <c r="H45" i="9"/>
  <c r="DC44" i="9"/>
  <c r="CM44" i="9"/>
  <c r="BW44" i="9"/>
  <c r="BG44" i="9"/>
  <c r="AQ44" i="9"/>
  <c r="AA44" i="9"/>
  <c r="K44" i="9"/>
  <c r="DF43" i="9"/>
  <c r="CP43" i="9"/>
  <c r="BZ43" i="9"/>
  <c r="BJ43" i="9"/>
  <c r="AT43" i="9"/>
  <c r="AD43" i="9"/>
  <c r="N43" i="9"/>
  <c r="DI42" i="9"/>
  <c r="CS42" i="9"/>
  <c r="CC42" i="9"/>
  <c r="BM42" i="9"/>
  <c r="AW42" i="9"/>
  <c r="AG42" i="9"/>
  <c r="Q42" i="9"/>
  <c r="DL41" i="9"/>
  <c r="CV41" i="9"/>
  <c r="CF41" i="9"/>
  <c r="BP41" i="9"/>
  <c r="AZ41" i="9"/>
  <c r="AJ41" i="9"/>
  <c r="T41" i="9"/>
  <c r="D41" i="9"/>
  <c r="CY40" i="9"/>
  <c r="CI40" i="9"/>
  <c r="BS40" i="9"/>
  <c r="BC40" i="9"/>
  <c r="AM40" i="9"/>
  <c r="W40" i="9"/>
  <c r="G40" i="9"/>
  <c r="DB39" i="9"/>
  <c r="CL39" i="9"/>
  <c r="BV39" i="9"/>
  <c r="BF39" i="9"/>
  <c r="AP39" i="9"/>
  <c r="Z39" i="9"/>
  <c r="J39" i="9"/>
  <c r="DE38" i="9"/>
  <c r="CO38" i="9"/>
  <c r="BY38" i="9"/>
  <c r="BI38" i="9"/>
  <c r="AS38" i="9"/>
  <c r="AC38" i="9"/>
  <c r="M38" i="9"/>
  <c r="DH37" i="9"/>
  <c r="CR37" i="9"/>
  <c r="CB37" i="9"/>
  <c r="BL37" i="9"/>
  <c r="AV37" i="9"/>
  <c r="AF37" i="9"/>
  <c r="P37" i="9"/>
  <c r="DK36" i="9"/>
  <c r="CU36" i="9"/>
  <c r="CE36" i="9"/>
  <c r="BO36" i="9"/>
  <c r="AY36" i="9"/>
  <c r="AI36" i="9"/>
  <c r="S36" i="9"/>
  <c r="C36" i="9"/>
  <c r="CX35" i="9"/>
  <c r="CH35" i="9"/>
  <c r="BR35" i="9"/>
  <c r="BB35" i="9"/>
  <c r="AL35" i="9"/>
  <c r="V35" i="9"/>
  <c r="F35" i="9"/>
  <c r="DA34" i="9"/>
  <c r="CK34" i="9"/>
  <c r="BU34" i="9"/>
  <c r="BU98" i="9"/>
  <c r="Y86" i="9"/>
  <c r="CH80" i="9"/>
  <c r="O78" i="9"/>
  <c r="CZ75" i="9"/>
  <c r="AA74" i="9"/>
  <c r="N73" i="9"/>
  <c r="DL71" i="9"/>
  <c r="CY70" i="9"/>
  <c r="CL69" i="9"/>
  <c r="BY68" i="9"/>
  <c r="BL67" i="9"/>
  <c r="AY66" i="9"/>
  <c r="AL65" i="9"/>
  <c r="BI64" i="9"/>
  <c r="DH63" i="9"/>
  <c r="AV63" i="9"/>
  <c r="CU62" i="9"/>
  <c r="AI62" i="9"/>
  <c r="CW61" i="9"/>
  <c r="BC61" i="9"/>
  <c r="Q61" i="9"/>
  <c r="CJ60" i="9"/>
  <c r="AP60" i="9"/>
  <c r="D60" i="9"/>
  <c r="BW59" i="9"/>
  <c r="AC59" i="9"/>
  <c r="DF58" i="9"/>
  <c r="BV58" i="9"/>
  <c r="AH58" i="9"/>
  <c r="B58" i="9"/>
  <c r="CH57" i="9"/>
  <c r="BJ57" i="9"/>
  <c r="AF57" i="9"/>
  <c r="B57" i="9"/>
  <c r="CJ56" i="9"/>
  <c r="BL56" i="9"/>
  <c r="AI56" i="9"/>
  <c r="H56" i="9"/>
  <c r="CW55" i="9"/>
  <c r="BX55" i="9"/>
  <c r="BB55" i="9"/>
  <c r="AC55" i="9"/>
  <c r="G55" i="9"/>
  <c r="CS54" i="9"/>
  <c r="BW54" i="9"/>
  <c r="BB54" i="9"/>
  <c r="AB54" i="9"/>
  <c r="G54" i="9"/>
  <c r="CS53" i="9"/>
  <c r="BW53" i="9"/>
  <c r="AX53" i="9"/>
  <c r="AB53" i="9"/>
  <c r="D53" i="9"/>
  <c r="CT52" i="9"/>
  <c r="BZ52" i="9"/>
  <c r="BC52" i="9"/>
  <c r="AH52" i="9"/>
  <c r="N52" i="9"/>
  <c r="DB51" i="9"/>
  <c r="CG51" i="9"/>
  <c r="BM51" i="9"/>
  <c r="AP51" i="9"/>
  <c r="U51" i="9"/>
  <c r="DL50" i="9"/>
  <c r="CO50" i="9"/>
  <c r="BT50" i="9"/>
  <c r="AZ50" i="9"/>
  <c r="AC50" i="9"/>
  <c r="J50" i="9"/>
  <c r="DA49" i="9"/>
  <c r="CH49" i="9"/>
  <c r="BM49" i="9"/>
  <c r="AT49" i="9"/>
  <c r="Z49" i="9"/>
  <c r="H49" i="9"/>
  <c r="DB48" i="9"/>
  <c r="CK48" i="9"/>
  <c r="BT48" i="9"/>
  <c r="BC48" i="9"/>
  <c r="AL48" i="9"/>
  <c r="T48" i="9"/>
  <c r="C48" i="9"/>
  <c r="CW47" i="9"/>
  <c r="CF47" i="9"/>
  <c r="BO47" i="9"/>
  <c r="AX47" i="9"/>
  <c r="AG47" i="9"/>
  <c r="Q47" i="9"/>
  <c r="DL46" i="9"/>
  <c r="CV46" i="9"/>
  <c r="CF46" i="9"/>
  <c r="BP46" i="9"/>
  <c r="AZ46" i="9"/>
  <c r="AJ46" i="9"/>
  <c r="T46" i="9"/>
  <c r="D46" i="9"/>
  <c r="CY45" i="9"/>
  <c r="CI45" i="9"/>
  <c r="BS45" i="9"/>
  <c r="BC45" i="9"/>
  <c r="AM45" i="9"/>
  <c r="W45" i="9"/>
  <c r="G45" i="9"/>
  <c r="DB44" i="9"/>
  <c r="CL44" i="9"/>
  <c r="BV44" i="9"/>
  <c r="BF44" i="9"/>
  <c r="AP44" i="9"/>
  <c r="Z44" i="9"/>
  <c r="J44" i="9"/>
  <c r="DE43" i="9"/>
  <c r="CO43" i="9"/>
  <c r="BY43" i="9"/>
  <c r="BI43" i="9"/>
  <c r="AS43" i="9"/>
  <c r="AC43" i="9"/>
  <c r="M43" i="9"/>
  <c r="DH42" i="9"/>
  <c r="CR42" i="9"/>
  <c r="CB42" i="9"/>
  <c r="BL42" i="9"/>
  <c r="AV42" i="9"/>
  <c r="AF42" i="9"/>
  <c r="P42" i="9"/>
  <c r="DK41" i="9"/>
  <c r="CU41" i="9"/>
  <c r="CE41" i="9"/>
  <c r="BO41" i="9"/>
  <c r="AY41" i="9"/>
  <c r="AI41" i="9"/>
  <c r="S41" i="9"/>
  <c r="C41" i="9"/>
  <c r="CX40" i="9"/>
  <c r="CH40" i="9"/>
  <c r="BR40" i="9"/>
  <c r="BB40" i="9"/>
  <c r="AL40" i="9"/>
  <c r="V40" i="9"/>
  <c r="F40" i="9"/>
  <c r="DA39" i="9"/>
  <c r="CK39" i="9"/>
  <c r="BU39" i="9"/>
  <c r="BE39" i="9"/>
  <c r="AO39" i="9"/>
  <c r="Y39" i="9"/>
  <c r="I39" i="9"/>
  <c r="DD38" i="9"/>
  <c r="CN38" i="9"/>
  <c r="BX38" i="9"/>
  <c r="BH38" i="9"/>
  <c r="AR38" i="9"/>
  <c r="AB38" i="9"/>
  <c r="L38" i="9"/>
  <c r="DG37" i="9"/>
  <c r="CQ37" i="9"/>
  <c r="CA37" i="9"/>
  <c r="BK37" i="9"/>
  <c r="AU37" i="9"/>
  <c r="AE37" i="9"/>
  <c r="O37" i="9"/>
  <c r="DJ36" i="9"/>
  <c r="CT36" i="9"/>
  <c r="CD36" i="9"/>
  <c r="BN36" i="9"/>
  <c r="AX36" i="9"/>
  <c r="AH36" i="9"/>
  <c r="R36" i="9"/>
  <c r="B36" i="9"/>
  <c r="CW35" i="9"/>
  <c r="CG35" i="9"/>
  <c r="BQ35" i="9"/>
  <c r="BA35" i="9"/>
  <c r="AK35" i="9"/>
  <c r="U35" i="9"/>
  <c r="E35" i="9"/>
  <c r="CZ34" i="9"/>
  <c r="CJ34" i="9"/>
  <c r="BT34" i="9"/>
  <c r="BD34" i="9"/>
  <c r="AN34" i="9"/>
  <c r="X34" i="9"/>
  <c r="H34" i="9"/>
  <c r="DC33" i="9"/>
  <c r="CM33" i="9"/>
  <c r="BW33" i="9"/>
  <c r="BG33" i="9"/>
  <c r="AQ33" i="9"/>
  <c r="AA33" i="9"/>
  <c r="K33" i="9"/>
  <c r="DF32" i="9"/>
  <c r="CP32" i="9"/>
  <c r="BZ32" i="9"/>
  <c r="BJ32" i="9"/>
  <c r="AT32" i="9"/>
  <c r="AD32" i="9"/>
  <c r="N32" i="9"/>
  <c r="DI31" i="9"/>
  <c r="CS31" i="9"/>
  <c r="CC31" i="9"/>
  <c r="DK96" i="9"/>
  <c r="CJ85" i="9"/>
  <c r="BJ80" i="9"/>
  <c r="DJ77" i="9"/>
  <c r="CJ75" i="9"/>
  <c r="N74" i="9"/>
  <c r="DL72" i="9"/>
  <c r="CY71" i="9"/>
  <c r="CL70" i="9"/>
  <c r="BY69" i="9"/>
  <c r="BL68" i="9"/>
  <c r="AY67" i="9"/>
  <c r="AL66" i="9"/>
  <c r="Y65" i="9"/>
  <c r="BH64" i="9"/>
  <c r="DG63" i="9"/>
  <c r="AU63" i="9"/>
  <c r="CT62" i="9"/>
  <c r="AH62" i="9"/>
  <c r="CT61" i="9"/>
  <c r="BB61" i="9"/>
  <c r="J61" i="9"/>
  <c r="CG60" i="9"/>
  <c r="AO60" i="9"/>
  <c r="DH59" i="9"/>
  <c r="BT59" i="9"/>
  <c r="AB59" i="9"/>
  <c r="DC58" i="9"/>
  <c r="BO58" i="9"/>
  <c r="AF58" i="9"/>
  <c r="DK57" i="9"/>
  <c r="CG57" i="9"/>
  <c r="BI57" i="9"/>
  <c r="AE57" i="9"/>
  <c r="DL56" i="9"/>
  <c r="CH56" i="9"/>
  <c r="BE56" i="9"/>
  <c r="AH56" i="9"/>
  <c r="F56" i="9"/>
  <c r="CV55" i="9"/>
  <c r="BW55" i="9"/>
  <c r="BA55" i="9"/>
  <c r="AB55" i="9"/>
  <c r="F55" i="9"/>
  <c r="CR54" i="9"/>
  <c r="BV54" i="9"/>
  <c r="AW54" i="9"/>
  <c r="AA54" i="9"/>
  <c r="F54" i="9"/>
  <c r="CQ53" i="9"/>
  <c r="BV53" i="9"/>
  <c r="AW53" i="9"/>
  <c r="AA53" i="9"/>
  <c r="C53" i="9"/>
  <c r="CS52" i="9"/>
  <c r="BY52" i="9"/>
  <c r="BB52" i="9"/>
  <c r="AG52" i="9"/>
  <c r="M52" i="9"/>
  <c r="DA51" i="9"/>
  <c r="CF51" i="9"/>
  <c r="BL51" i="9"/>
  <c r="AO51" i="9"/>
  <c r="T51" i="9"/>
  <c r="DK50" i="9"/>
  <c r="CN50" i="9"/>
  <c r="BS50" i="9"/>
  <c r="AY50" i="9"/>
  <c r="AB50" i="9"/>
  <c r="H50" i="9"/>
  <c r="CZ49" i="9"/>
  <c r="CG49" i="9"/>
  <c r="BL49" i="9"/>
  <c r="AS49" i="9"/>
  <c r="Y49" i="9"/>
  <c r="G49" i="9"/>
  <c r="DA48" i="9"/>
  <c r="CJ48" i="9"/>
  <c r="BS48" i="9"/>
  <c r="BB48" i="9"/>
  <c r="AJ48" i="9"/>
  <c r="S48" i="9"/>
  <c r="B48" i="9"/>
  <c r="CV47" i="9"/>
  <c r="CE47" i="9"/>
  <c r="BN47" i="9"/>
  <c r="AW47" i="9"/>
  <c r="AF47" i="9"/>
  <c r="P47" i="9"/>
  <c r="DK46" i="9"/>
  <c r="CU46" i="9"/>
  <c r="CE46" i="9"/>
  <c r="BO46" i="9"/>
  <c r="AY46" i="9"/>
  <c r="AI46" i="9"/>
  <c r="S46" i="9"/>
  <c r="C46" i="9"/>
  <c r="CX45" i="9"/>
  <c r="CH45" i="9"/>
  <c r="BR45" i="9"/>
  <c r="BB45" i="9"/>
  <c r="AL45" i="9"/>
  <c r="V45" i="9"/>
  <c r="F45" i="9"/>
  <c r="DA44" i="9"/>
  <c r="CK44" i="9"/>
  <c r="BU44" i="9"/>
  <c r="BE44" i="9"/>
  <c r="AO44" i="9"/>
  <c r="Y44" i="9"/>
  <c r="I44" i="9"/>
  <c r="DD43" i="9"/>
  <c r="CN43" i="9"/>
  <c r="BX43" i="9"/>
  <c r="BH43" i="9"/>
  <c r="AR43" i="9"/>
  <c r="AB43" i="9"/>
  <c r="L43" i="9"/>
  <c r="DG42" i="9"/>
  <c r="CQ42" i="9"/>
  <c r="CA42" i="9"/>
  <c r="BK42" i="9"/>
  <c r="AU42" i="9"/>
  <c r="AE42" i="9"/>
  <c r="O42" i="9"/>
  <c r="DJ41" i="9"/>
  <c r="CT41" i="9"/>
  <c r="CD41" i="9"/>
  <c r="BN41" i="9"/>
  <c r="AX41" i="9"/>
  <c r="AH41" i="9"/>
  <c r="R41" i="9"/>
  <c r="B41" i="9"/>
  <c r="CW40" i="9"/>
  <c r="CG40" i="9"/>
  <c r="BQ40" i="9"/>
  <c r="BA40" i="9"/>
  <c r="AK40" i="9"/>
  <c r="U40" i="9"/>
  <c r="E40" i="9"/>
  <c r="CZ39" i="9"/>
  <c r="CJ39" i="9"/>
  <c r="BT39" i="9"/>
  <c r="BD39" i="9"/>
  <c r="AN39" i="9"/>
  <c r="X39" i="9"/>
  <c r="H39" i="9"/>
  <c r="DC38" i="9"/>
  <c r="CM38" i="9"/>
  <c r="BW38" i="9"/>
  <c r="BG38" i="9"/>
  <c r="AQ38" i="9"/>
  <c r="AA38" i="9"/>
  <c r="K38" i="9"/>
  <c r="DF37" i="9"/>
  <c r="CP37" i="9"/>
  <c r="BZ37" i="9"/>
  <c r="BJ37" i="9"/>
  <c r="AT37" i="9"/>
  <c r="AD37" i="9"/>
  <c r="N37" i="9"/>
  <c r="DI36" i="9"/>
  <c r="CS36" i="9"/>
  <c r="CC36" i="9"/>
  <c r="BB95" i="9"/>
  <c r="AM85" i="9"/>
  <c r="AM80" i="9"/>
  <c r="CT77" i="9"/>
  <c r="BT75" i="9"/>
  <c r="K74" i="9"/>
  <c r="DI72" i="9"/>
  <c r="CV71" i="9"/>
  <c r="CI70" i="9"/>
  <c r="BV69" i="9"/>
  <c r="BI68" i="9"/>
  <c r="AV67" i="9"/>
  <c r="AI66" i="9"/>
  <c r="V65" i="9"/>
  <c r="BE64" i="9"/>
  <c r="DD63" i="9"/>
  <c r="AR63" i="9"/>
  <c r="CQ62" i="9"/>
  <c r="AE62" i="9"/>
  <c r="CS61" i="9"/>
  <c r="BA61" i="9"/>
  <c r="G61" i="9"/>
  <c r="CF60" i="9"/>
  <c r="AN60" i="9"/>
  <c r="DE59" i="9"/>
  <c r="BS59" i="9"/>
  <c r="AA59" i="9"/>
  <c r="DB58" i="9"/>
  <c r="BN58" i="9"/>
  <c r="AE58" i="9"/>
  <c r="DJ57" i="9"/>
  <c r="CE57" i="9"/>
  <c r="BB57" i="9"/>
  <c r="AD57" i="9"/>
  <c r="DK56" i="9"/>
  <c r="CG56" i="9"/>
  <c r="BD56" i="9"/>
  <c r="AG56" i="9"/>
  <c r="E56" i="9"/>
  <c r="CU55" i="9"/>
  <c r="BU55" i="9"/>
  <c r="AZ55" i="9"/>
  <c r="AA55" i="9"/>
  <c r="E55" i="9"/>
  <c r="CQ54" i="9"/>
  <c r="BU54" i="9"/>
  <c r="AV54" i="9"/>
  <c r="Z54" i="9"/>
  <c r="DL53" i="9"/>
  <c r="CP53" i="9"/>
  <c r="BU53" i="9"/>
  <c r="AU53" i="9"/>
  <c r="Z53" i="9"/>
  <c r="B53" i="9"/>
  <c r="CR52" i="9"/>
  <c r="BX52" i="9"/>
  <c r="BA52" i="9"/>
  <c r="AF52" i="9"/>
  <c r="L52" i="9"/>
  <c r="CZ51" i="9"/>
  <c r="CE51" i="9"/>
  <c r="BK51" i="9"/>
  <c r="AN51" i="9"/>
  <c r="S51" i="9"/>
  <c r="DJ50" i="9"/>
  <c r="CM50" i="9"/>
  <c r="BR50" i="9"/>
  <c r="AX50" i="9"/>
  <c r="AA50" i="9"/>
  <c r="G50" i="9"/>
  <c r="CY49" i="9"/>
  <c r="CF49" i="9"/>
  <c r="BK49" i="9"/>
  <c r="AQ49" i="9"/>
  <c r="X49" i="9"/>
  <c r="F49" i="9"/>
  <c r="CZ48" i="9"/>
  <c r="CI48" i="9"/>
  <c r="BR48" i="9"/>
  <c r="AZ48" i="9"/>
  <c r="AI48" i="9"/>
  <c r="R48" i="9"/>
  <c r="DL47" i="9"/>
  <c r="CU47" i="9"/>
  <c r="CD47" i="9"/>
  <c r="BM47" i="9"/>
  <c r="AV47" i="9"/>
  <c r="AE47" i="9"/>
  <c r="O47" i="9"/>
  <c r="DJ46" i="9"/>
  <c r="CT46" i="9"/>
  <c r="CD46" i="9"/>
  <c r="BN46" i="9"/>
  <c r="AX46" i="9"/>
  <c r="AH46" i="9"/>
  <c r="R46" i="9"/>
  <c r="B46" i="9"/>
  <c r="CW45" i="9"/>
  <c r="CG45" i="9"/>
  <c r="BQ45" i="9"/>
  <c r="BA45" i="9"/>
  <c r="AK45" i="9"/>
  <c r="U45" i="9"/>
  <c r="E45" i="9"/>
  <c r="CZ44" i="9"/>
  <c r="CJ44" i="9"/>
  <c r="BT44" i="9"/>
  <c r="BD44" i="9"/>
  <c r="AN44" i="9"/>
  <c r="X44" i="9"/>
  <c r="H44" i="9"/>
  <c r="DC43" i="9"/>
  <c r="CM43" i="9"/>
  <c r="BW43" i="9"/>
  <c r="BG43" i="9"/>
  <c r="AQ43" i="9"/>
  <c r="AA43" i="9"/>
  <c r="K43" i="9"/>
  <c r="DF42" i="9"/>
  <c r="CP42" i="9"/>
  <c r="BZ42" i="9"/>
  <c r="BJ42" i="9"/>
  <c r="AT42" i="9"/>
  <c r="AD42" i="9"/>
  <c r="N42" i="9"/>
  <c r="DI41" i="9"/>
  <c r="CS41" i="9"/>
  <c r="CC41" i="9"/>
  <c r="BM41" i="9"/>
  <c r="AW41" i="9"/>
  <c r="AG41" i="9"/>
  <c r="Q41" i="9"/>
  <c r="DL40" i="9"/>
  <c r="CV40" i="9"/>
  <c r="CF40" i="9"/>
  <c r="BP40" i="9"/>
  <c r="AZ40" i="9"/>
  <c r="AJ40" i="9"/>
  <c r="T40" i="9"/>
  <c r="D40" i="9"/>
  <c r="CY39" i="9"/>
  <c r="CI39" i="9"/>
  <c r="BS39" i="9"/>
  <c r="BC39" i="9"/>
  <c r="AM39" i="9"/>
  <c r="W39" i="9"/>
  <c r="G39" i="9"/>
  <c r="DB38" i="9"/>
  <c r="CL38" i="9"/>
  <c r="BV38" i="9"/>
  <c r="BF38" i="9"/>
  <c r="AP38" i="9"/>
  <c r="Z38" i="9"/>
  <c r="J38" i="9"/>
  <c r="DE37" i="9"/>
  <c r="CO37" i="9"/>
  <c r="BY37" i="9"/>
  <c r="BI37" i="9"/>
  <c r="AS37" i="9"/>
  <c r="AC37" i="9"/>
  <c r="M37" i="9"/>
  <c r="DH36" i="9"/>
  <c r="CR36" i="9"/>
  <c r="CB36" i="9"/>
  <c r="BL36" i="9"/>
  <c r="AV36" i="9"/>
  <c r="AF36" i="9"/>
  <c r="P36" i="9"/>
  <c r="DK35" i="9"/>
  <c r="CU35" i="9"/>
  <c r="H94" i="9"/>
  <c r="CU84" i="9"/>
  <c r="O80" i="9"/>
  <c r="CD77" i="9"/>
  <c r="BD75" i="9"/>
  <c r="DI73" i="9"/>
  <c r="CV72" i="9"/>
  <c r="CI71" i="9"/>
  <c r="BV70" i="9"/>
  <c r="BI69" i="9"/>
  <c r="AV68" i="9"/>
  <c r="AI67" i="9"/>
  <c r="V66" i="9"/>
  <c r="K65" i="9"/>
  <c r="AT64" i="9"/>
  <c r="CS63" i="9"/>
  <c r="AG63" i="9"/>
  <c r="CF62" i="9"/>
  <c r="T62" i="9"/>
  <c r="CL61" i="9"/>
  <c r="AX61" i="9"/>
  <c r="F61" i="9"/>
  <c r="BY60" i="9"/>
  <c r="AK60" i="9"/>
  <c r="DD59" i="9"/>
  <c r="BL59" i="9"/>
  <c r="X59" i="9"/>
  <c r="CU58" i="9"/>
  <c r="BL58" i="9"/>
  <c r="AD58" i="9"/>
  <c r="DI57" i="9"/>
  <c r="CD57" i="9"/>
  <c r="BA57" i="9"/>
  <c r="AC57" i="9"/>
  <c r="DJ56" i="9"/>
  <c r="CF56" i="9"/>
  <c r="BB56" i="9"/>
  <c r="AF56" i="9"/>
  <c r="D56" i="9"/>
  <c r="CP55" i="9"/>
  <c r="BT55" i="9"/>
  <c r="AY55" i="9"/>
  <c r="Y55" i="9"/>
  <c r="D55" i="9"/>
  <c r="CP54" i="9"/>
  <c r="BT54" i="9"/>
  <c r="AU54" i="9"/>
  <c r="Y54" i="9"/>
  <c r="DK53" i="9"/>
  <c r="CO53" i="9"/>
  <c r="BP53" i="9"/>
  <c r="AT53" i="9"/>
  <c r="Y53" i="9"/>
  <c r="DL52" i="9"/>
  <c r="CQ52" i="9"/>
  <c r="BW52" i="9"/>
  <c r="AZ52" i="9"/>
  <c r="AE52" i="9"/>
  <c r="K52" i="9"/>
  <c r="CY51" i="9"/>
  <c r="CD51" i="9"/>
  <c r="BJ51" i="9"/>
  <c r="AM51" i="9"/>
  <c r="R51" i="9"/>
  <c r="DI50" i="9"/>
  <c r="CL50" i="9"/>
  <c r="BQ50" i="9"/>
  <c r="AW50" i="9"/>
  <c r="Z50" i="9"/>
  <c r="F50" i="9"/>
  <c r="CX49" i="9"/>
  <c r="CC49" i="9"/>
  <c r="BJ49" i="9"/>
  <c r="AP49" i="9"/>
  <c r="W49" i="9"/>
  <c r="E49" i="9"/>
  <c r="CY48" i="9"/>
  <c r="CH48" i="9"/>
  <c r="BP48" i="9"/>
  <c r="AY48" i="9"/>
  <c r="AH48" i="9"/>
  <c r="Q48" i="9"/>
  <c r="DK47" i="9"/>
  <c r="CT47" i="9"/>
  <c r="CC47" i="9"/>
  <c r="BL47" i="9"/>
  <c r="AU47" i="9"/>
  <c r="AD47" i="9"/>
  <c r="N47" i="9"/>
  <c r="DI46" i="9"/>
  <c r="CS46" i="9"/>
  <c r="CC46" i="9"/>
  <c r="BM46" i="9"/>
  <c r="AW46" i="9"/>
  <c r="AG46" i="9"/>
  <c r="Q46" i="9"/>
  <c r="DL45" i="9"/>
  <c r="CV45" i="9"/>
  <c r="CF45" i="9"/>
  <c r="BP45" i="9"/>
  <c r="AZ45" i="9"/>
  <c r="AJ45" i="9"/>
  <c r="T45" i="9"/>
  <c r="D45" i="9"/>
  <c r="CY44" i="9"/>
  <c r="CI44" i="9"/>
  <c r="BS44" i="9"/>
  <c r="BC44" i="9"/>
  <c r="AM44" i="9"/>
  <c r="W44" i="9"/>
  <c r="G44" i="9"/>
  <c r="DB43" i="9"/>
  <c r="CL43" i="9"/>
  <c r="BV43" i="9"/>
  <c r="BF43" i="9"/>
  <c r="AP43" i="9"/>
  <c r="Z43" i="9"/>
  <c r="J43" i="9"/>
  <c r="DE42" i="9"/>
  <c r="CO42" i="9"/>
  <c r="BY42" i="9"/>
  <c r="BI42" i="9"/>
  <c r="AS42" i="9"/>
  <c r="AC42" i="9"/>
  <c r="M42" i="9"/>
  <c r="DH41" i="9"/>
  <c r="CR41" i="9"/>
  <c r="CB41" i="9"/>
  <c r="BL41" i="9"/>
  <c r="AV41" i="9"/>
  <c r="AF41" i="9"/>
  <c r="P41" i="9"/>
  <c r="DK40" i="9"/>
  <c r="CU40" i="9"/>
  <c r="AI92" i="9"/>
  <c r="C84" i="9"/>
  <c r="CH79" i="9"/>
  <c r="AX77" i="9"/>
  <c r="X75" i="9"/>
  <c r="CS73" i="9"/>
  <c r="CF72" i="9"/>
  <c r="BS71" i="9"/>
  <c r="BF70" i="9"/>
  <c r="AS69" i="9"/>
  <c r="AF68" i="9"/>
  <c r="S67" i="9"/>
  <c r="F66" i="9"/>
  <c r="F65" i="9"/>
  <c r="AR64" i="9"/>
  <c r="CQ63" i="9"/>
  <c r="AE63" i="9"/>
  <c r="CD62" i="9"/>
  <c r="R62" i="9"/>
  <c r="CH61" i="9"/>
  <c r="AP61" i="9"/>
  <c r="B61" i="9"/>
  <c r="BU60" i="9"/>
  <c r="AC60" i="9"/>
  <c r="CZ59" i="9"/>
  <c r="BH59" i="9"/>
  <c r="P59" i="9"/>
  <c r="CR58" i="9"/>
  <c r="BJ58" i="9"/>
  <c r="AA58" i="9"/>
  <c r="DF57" i="9"/>
  <c r="CB57" i="9"/>
  <c r="AX57" i="9"/>
  <c r="U57" i="9"/>
  <c r="DH56" i="9"/>
  <c r="CD56" i="9"/>
  <c r="AZ56" i="9"/>
  <c r="Y56" i="9"/>
  <c r="B56" i="9"/>
  <c r="CN55" i="9"/>
  <c r="BR55" i="9"/>
  <c r="AS55" i="9"/>
  <c r="W55" i="9"/>
  <c r="DI54" i="9"/>
  <c r="CM54" i="9"/>
  <c r="BR54" i="9"/>
  <c r="AR54" i="9"/>
  <c r="W54" i="9"/>
  <c r="DI53" i="9"/>
  <c r="CM53" i="9"/>
  <c r="BN53" i="9"/>
  <c r="AR53" i="9"/>
  <c r="S53" i="9"/>
  <c r="DI52" i="9"/>
  <c r="CO52" i="9"/>
  <c r="BR52" i="9"/>
  <c r="AW52" i="9"/>
  <c r="AC52" i="9"/>
  <c r="F52" i="9"/>
  <c r="CV51" i="9"/>
  <c r="CB51" i="9"/>
  <c r="BE51" i="9"/>
  <c r="AJ51" i="9"/>
  <c r="P51" i="9"/>
  <c r="DD50" i="9"/>
  <c r="CI50" i="9"/>
  <c r="BO50" i="9"/>
  <c r="AR50" i="9"/>
  <c r="W50" i="9"/>
  <c r="D50" i="9"/>
  <c r="CV49" i="9"/>
  <c r="CA49" i="9"/>
  <c r="BG49" i="9"/>
  <c r="AN49" i="9"/>
  <c r="U49" i="9"/>
  <c r="C49" i="9"/>
  <c r="CV48" i="9"/>
  <c r="CE48" i="9"/>
  <c r="BN48" i="9"/>
  <c r="AW48" i="9"/>
  <c r="AF48" i="9"/>
  <c r="O48" i="9"/>
  <c r="DI47" i="9"/>
  <c r="CR47" i="9"/>
  <c r="CA47" i="9"/>
  <c r="BJ47" i="9"/>
  <c r="AS47" i="9"/>
  <c r="AB47" i="9"/>
  <c r="L47" i="9"/>
  <c r="DG46" i="9"/>
  <c r="CQ46" i="9"/>
  <c r="CA46" i="9"/>
  <c r="BK46" i="9"/>
  <c r="AU46" i="9"/>
  <c r="AE46" i="9"/>
  <c r="O46" i="9"/>
  <c r="DJ45" i="9"/>
  <c r="CT45" i="9"/>
  <c r="CD45" i="9"/>
  <c r="BN45" i="9"/>
  <c r="AX45" i="9"/>
  <c r="AH45" i="9"/>
  <c r="R45" i="9"/>
  <c r="B45" i="9"/>
  <c r="CW44" i="9"/>
  <c r="CG44" i="9"/>
  <c r="BQ44" i="9"/>
  <c r="BA44" i="9"/>
  <c r="AK44" i="9"/>
  <c r="U44" i="9"/>
  <c r="E44" i="9"/>
  <c r="CZ43" i="9"/>
  <c r="CJ43" i="9"/>
  <c r="BT43" i="9"/>
  <c r="BD43" i="9"/>
  <c r="AN43" i="9"/>
  <c r="X43" i="9"/>
  <c r="H43" i="9"/>
  <c r="DC42" i="9"/>
  <c r="CM42" i="9"/>
  <c r="BW42" i="9"/>
  <c r="BG42" i="9"/>
  <c r="AQ42" i="9"/>
  <c r="AA42" i="9"/>
  <c r="K42" i="9"/>
  <c r="DF41" i="9"/>
  <c r="CP41" i="9"/>
  <c r="BZ41" i="9"/>
  <c r="BJ41" i="9"/>
  <c r="AT41" i="9"/>
  <c r="AD41" i="9"/>
  <c r="N41" i="9"/>
  <c r="DI40" i="9"/>
  <c r="CS40" i="9"/>
  <c r="CC40" i="9"/>
  <c r="BM40" i="9"/>
  <c r="AW40" i="9"/>
  <c r="AG40" i="9"/>
  <c r="Q40" i="9"/>
  <c r="DL39" i="9"/>
  <c r="CV39" i="9"/>
  <c r="CF39" i="9"/>
  <c r="BP39" i="9"/>
  <c r="AZ39" i="9"/>
  <c r="AJ39" i="9"/>
  <c r="T39" i="9"/>
  <c r="D39" i="9"/>
  <c r="CY38" i="9"/>
  <c r="CI38" i="9"/>
  <c r="BS38" i="9"/>
  <c r="BC38" i="9"/>
  <c r="AM38" i="9"/>
  <c r="W38" i="9"/>
  <c r="G38" i="9"/>
  <c r="DB37" i="9"/>
  <c r="CL37" i="9"/>
  <c r="BV37" i="9"/>
  <c r="BF37" i="9"/>
  <c r="AP37" i="9"/>
  <c r="Z37" i="9"/>
  <c r="J37" i="9"/>
  <c r="DE36" i="9"/>
  <c r="CO36" i="9"/>
  <c r="BY36" i="9"/>
  <c r="BI36" i="9"/>
  <c r="AS36" i="9"/>
  <c r="AC36" i="9"/>
  <c r="M36" i="9"/>
  <c r="DH35" i="9"/>
  <c r="CR35" i="9"/>
  <c r="CB35" i="9"/>
  <c r="BL35" i="9"/>
  <c r="AV35" i="9"/>
  <c r="AF35" i="9"/>
  <c r="P35" i="9"/>
  <c r="DK34" i="9"/>
  <c r="CU34" i="9"/>
  <c r="CE34" i="9"/>
  <c r="BO34" i="9"/>
  <c r="AY34" i="9"/>
  <c r="AI34" i="9"/>
  <c r="S34" i="9"/>
  <c r="C34" i="9"/>
  <c r="CX33" i="9"/>
  <c r="CH33" i="9"/>
  <c r="BR33" i="9"/>
  <c r="BB33" i="9"/>
  <c r="AL33" i="9"/>
  <c r="V33" i="9"/>
  <c r="F33" i="9"/>
  <c r="DA32" i="9"/>
  <c r="CK32" i="9"/>
  <c r="BU32" i="9"/>
  <c r="BE32" i="9"/>
  <c r="AO32" i="9"/>
  <c r="Y32" i="9"/>
  <c r="I32" i="9"/>
  <c r="DD31" i="9"/>
  <c r="CN31" i="9"/>
  <c r="BX31" i="9"/>
  <c r="BH31" i="9"/>
  <c r="AR31" i="9"/>
  <c r="AB31" i="9"/>
  <c r="L31" i="9"/>
  <c r="DG30" i="9"/>
  <c r="CQ30" i="9"/>
  <c r="CA30" i="9"/>
  <c r="BK30" i="9"/>
  <c r="AU30" i="9"/>
  <c r="AE30" i="9"/>
  <c r="O30" i="9"/>
  <c r="DJ29" i="9"/>
  <c r="CT29" i="9"/>
  <c r="CD29" i="9"/>
  <c r="BN29" i="9"/>
  <c r="AX29" i="9"/>
  <c r="AH29" i="9"/>
  <c r="R29" i="9"/>
  <c r="B29" i="9"/>
  <c r="CW28" i="9"/>
  <c r="CG28" i="9"/>
  <c r="BQ28" i="9"/>
  <c r="BA28" i="9"/>
  <c r="AK28" i="9"/>
  <c r="U28" i="9"/>
  <c r="E28" i="9"/>
  <c r="CZ27" i="9"/>
  <c r="CJ27" i="9"/>
  <c r="BT27" i="9"/>
  <c r="BD27" i="9"/>
  <c r="AN27" i="9"/>
  <c r="X27" i="9"/>
  <c r="H27" i="9"/>
  <c r="DC26" i="9"/>
  <c r="CM26" i="9"/>
  <c r="BW26" i="9"/>
  <c r="BG26" i="9"/>
  <c r="AQ26" i="9"/>
  <c r="AA26" i="9"/>
  <c r="K26" i="9"/>
  <c r="DF25" i="9"/>
  <c r="CP25" i="9"/>
  <c r="BZ25" i="9"/>
  <c r="BJ25" i="9"/>
  <c r="AT25" i="9"/>
  <c r="AD25" i="9"/>
  <c r="N25" i="9"/>
  <c r="DI24" i="9"/>
  <c r="CS24" i="9"/>
  <c r="CC24" i="9"/>
  <c r="BM24" i="9"/>
  <c r="AW24" i="9"/>
  <c r="AG24" i="9"/>
  <c r="Q24" i="9"/>
  <c r="DL23" i="9"/>
  <c r="CO90" i="9"/>
  <c r="AH83" i="9"/>
  <c r="AW79" i="9"/>
  <c r="R77" i="9"/>
  <c r="DC74" i="9"/>
  <c r="CC73" i="9"/>
  <c r="BP72" i="9"/>
  <c r="BC71" i="9"/>
  <c r="AP70" i="9"/>
  <c r="AC69" i="9"/>
  <c r="P68" i="9"/>
  <c r="C67" i="9"/>
  <c r="DA65" i="9"/>
  <c r="DD64" i="9"/>
  <c r="AD64" i="9"/>
  <c r="CC63" i="9"/>
  <c r="Q63" i="9"/>
  <c r="BP62" i="9"/>
  <c r="N62" i="9"/>
  <c r="CD61" i="9"/>
  <c r="AL61" i="9"/>
  <c r="DE60" i="9"/>
  <c r="BQ60" i="9"/>
  <c r="Y60" i="9"/>
  <c r="CR59" i="9"/>
  <c r="BD59" i="9"/>
  <c r="M59" i="9"/>
  <c r="CP58" i="9"/>
  <c r="BF58" i="9"/>
  <c r="S58" i="9"/>
  <c r="CX57" i="9"/>
  <c r="BZ57" i="9"/>
  <c r="AV57" i="9"/>
  <c r="R57" i="9"/>
  <c r="CZ56" i="9"/>
  <c r="CB56" i="9"/>
  <c r="AX56" i="9"/>
  <c r="V56" i="9"/>
  <c r="DK55" i="9"/>
  <c r="CK55" i="9"/>
  <c r="BP55" i="9"/>
  <c r="AQ55" i="9"/>
  <c r="U55" i="9"/>
  <c r="DG54" i="9"/>
  <c r="CK54" i="9"/>
  <c r="BL54" i="9"/>
  <c r="AP54" i="9"/>
  <c r="Q54" i="9"/>
  <c r="DF53" i="9"/>
  <c r="CK53" i="9"/>
  <c r="BK53" i="9"/>
  <c r="AP53" i="9"/>
  <c r="Q53" i="9"/>
  <c r="DG52" i="9"/>
  <c r="CM52" i="9"/>
  <c r="BP52" i="9"/>
  <c r="AU52" i="9"/>
  <c r="AA52" i="9"/>
  <c r="D52" i="9"/>
  <c r="CT51" i="9"/>
  <c r="BZ51" i="9"/>
  <c r="BC51" i="9"/>
  <c r="AH51" i="9"/>
  <c r="N51" i="9"/>
  <c r="DB50" i="9"/>
  <c r="CG50" i="9"/>
  <c r="BM50" i="9"/>
  <c r="AP50" i="9"/>
  <c r="U50" i="9"/>
  <c r="B50" i="9"/>
  <c r="CR49" i="9"/>
  <c r="BY49" i="9"/>
  <c r="BE49" i="9"/>
  <c r="AL49" i="9"/>
  <c r="Q49" i="9"/>
  <c r="DK48" i="9"/>
  <c r="CT48" i="9"/>
  <c r="CC48" i="9"/>
  <c r="BL48" i="9"/>
  <c r="AU48" i="9"/>
  <c r="AD48" i="9"/>
  <c r="M48" i="9"/>
  <c r="DG47" i="9"/>
  <c r="CP47" i="9"/>
  <c r="BY47" i="9"/>
  <c r="BH47" i="9"/>
  <c r="AQ47" i="9"/>
  <c r="Z47" i="9"/>
  <c r="J47" i="9"/>
  <c r="DE46" i="9"/>
  <c r="CO46" i="9"/>
  <c r="BY46" i="9"/>
  <c r="BI46" i="9"/>
  <c r="AS46" i="9"/>
  <c r="AC46" i="9"/>
  <c r="M46" i="9"/>
  <c r="DH45" i="9"/>
  <c r="CR45" i="9"/>
  <c r="CB45" i="9"/>
  <c r="BL45" i="9"/>
  <c r="AV45" i="9"/>
  <c r="AF45" i="9"/>
  <c r="P45" i="9"/>
  <c r="DK44" i="9"/>
  <c r="CU44" i="9"/>
  <c r="CE44" i="9"/>
  <c r="BO44" i="9"/>
  <c r="AY44" i="9"/>
  <c r="AI44" i="9"/>
  <c r="S44" i="9"/>
  <c r="C44" i="9"/>
  <c r="CX43" i="9"/>
  <c r="CH43" i="9"/>
  <c r="BR43" i="9"/>
  <c r="BB43" i="9"/>
  <c r="AL43" i="9"/>
  <c r="V43" i="9"/>
  <c r="F43" i="9"/>
  <c r="DA42" i="9"/>
  <c r="CK42" i="9"/>
  <c r="BU42" i="9"/>
  <c r="BE42" i="9"/>
  <c r="AO42" i="9"/>
  <c r="Y42" i="9"/>
  <c r="I42" i="9"/>
  <c r="DD41" i="9"/>
  <c r="CN41" i="9"/>
  <c r="BX41" i="9"/>
  <c r="BH41" i="9"/>
  <c r="AR41" i="9"/>
  <c r="AB41" i="9"/>
  <c r="L41" i="9"/>
  <c r="DG40" i="9"/>
  <c r="CQ40" i="9"/>
  <c r="CA40" i="9"/>
  <c r="BK40" i="9"/>
  <c r="AU40" i="9"/>
  <c r="AE40" i="9"/>
  <c r="O40" i="9"/>
  <c r="DJ39" i="9"/>
  <c r="CT39" i="9"/>
  <c r="CD39" i="9"/>
  <c r="BN39" i="9"/>
  <c r="AX39" i="9"/>
  <c r="AH39" i="9"/>
  <c r="R39" i="9"/>
  <c r="B39" i="9"/>
  <c r="CW38" i="9"/>
  <c r="CG38" i="9"/>
  <c r="BQ38" i="9"/>
  <c r="BA38" i="9"/>
  <c r="AK38" i="9"/>
  <c r="U38" i="9"/>
  <c r="E38" i="9"/>
  <c r="CZ37" i="9"/>
  <c r="CJ37" i="9"/>
  <c r="BT37" i="9"/>
  <c r="BD37" i="9"/>
  <c r="AN37" i="9"/>
  <c r="X37" i="9"/>
  <c r="H37" i="9"/>
  <c r="DC36" i="9"/>
  <c r="CM36" i="9"/>
  <c r="BW36" i="9"/>
  <c r="BG36" i="9"/>
  <c r="AQ36" i="9"/>
  <c r="AA36" i="9"/>
  <c r="K36" i="9"/>
  <c r="DF35" i="9"/>
  <c r="CP35" i="9"/>
  <c r="BZ35" i="9"/>
  <c r="BJ35" i="9"/>
  <c r="AT35" i="9"/>
  <c r="AD35" i="9"/>
  <c r="N35" i="9"/>
  <c r="DI34" i="9"/>
  <c r="CS34" i="9"/>
  <c r="CC34" i="9"/>
  <c r="BM34" i="9"/>
  <c r="AW34" i="9"/>
  <c r="AG34" i="9"/>
  <c r="Q34" i="9"/>
  <c r="DL33" i="9"/>
  <c r="CV33" i="9"/>
  <c r="CF33" i="9"/>
  <c r="BP33" i="9"/>
  <c r="AZ33" i="9"/>
  <c r="AJ33" i="9"/>
  <c r="T33" i="9"/>
  <c r="D33" i="9"/>
  <c r="CY32" i="9"/>
  <c r="CI32" i="9"/>
  <c r="BS32" i="9"/>
  <c r="BC32" i="9"/>
  <c r="AM32" i="9"/>
  <c r="W32" i="9"/>
  <c r="G32" i="9"/>
  <c r="DB31" i="9"/>
  <c r="CL31" i="9"/>
  <c r="BV31" i="9"/>
  <c r="BF31" i="9"/>
  <c r="AP31" i="9"/>
  <c r="Z31" i="9"/>
  <c r="J31" i="9"/>
  <c r="DE30" i="9"/>
  <c r="CO30" i="9"/>
  <c r="BY30" i="9"/>
  <c r="BI30" i="9"/>
  <c r="AS30" i="9"/>
  <c r="AC30" i="9"/>
  <c r="M30" i="9"/>
  <c r="DH29" i="9"/>
  <c r="CR29" i="9"/>
  <c r="CB29" i="9"/>
  <c r="BL29" i="9"/>
  <c r="AV29" i="9"/>
  <c r="AF29" i="9"/>
  <c r="P29" i="9"/>
  <c r="DK28" i="9"/>
  <c r="CU28" i="9"/>
  <c r="CE28" i="9"/>
  <c r="BO28" i="9"/>
  <c r="AY28" i="9"/>
  <c r="AI28" i="9"/>
  <c r="S28" i="9"/>
  <c r="C28" i="9"/>
  <c r="CX27" i="9"/>
  <c r="CH27" i="9"/>
  <c r="BR27" i="9"/>
  <c r="BB27" i="9"/>
  <c r="AL27" i="9"/>
  <c r="V27" i="9"/>
  <c r="F27" i="9"/>
  <c r="DA26" i="9"/>
  <c r="CK26" i="9"/>
  <c r="BU26" i="9"/>
  <c r="BE26" i="9"/>
  <c r="AO26" i="9"/>
  <c r="Y26" i="9"/>
  <c r="I26" i="9"/>
  <c r="DD25" i="9"/>
  <c r="BP71" i="9"/>
  <c r="CN63" i="9"/>
  <c r="Z60" i="9"/>
  <c r="CA57" i="9"/>
  <c r="CM55" i="9"/>
  <c r="V54" i="9"/>
  <c r="BQ52" i="9"/>
  <c r="O51" i="9"/>
  <c r="BZ49" i="9"/>
  <c r="AV48" i="9"/>
  <c r="AA47" i="9"/>
  <c r="N46" i="9"/>
  <c r="DL44" i="9"/>
  <c r="CY43" i="9"/>
  <c r="CL42" i="9"/>
  <c r="BY41" i="9"/>
  <c r="BO40" i="9"/>
  <c r="CW39" i="9"/>
  <c r="S39" i="9"/>
  <c r="AO38" i="9"/>
  <c r="BW37" i="9"/>
  <c r="DD36" i="9"/>
  <c r="AE36" i="9"/>
  <c r="CE35" i="9"/>
  <c r="AH35" i="9"/>
  <c r="CV34" i="9"/>
  <c r="AZ34" i="9"/>
  <c r="F34" i="9"/>
  <c r="BX33" i="9"/>
  <c r="AM33" i="9"/>
  <c r="DD32" i="9"/>
  <c r="BK32" i="9"/>
  <c r="Z32" i="9"/>
  <c r="CQ31" i="9"/>
  <c r="BG31" i="9"/>
  <c r="Q31" i="9"/>
  <c r="CT30" i="9"/>
  <c r="BL30" i="9"/>
  <c r="U30" i="9"/>
  <c r="CX29" i="9"/>
  <c r="BP29" i="9"/>
  <c r="AG29" i="9"/>
  <c r="DB28" i="9"/>
  <c r="BU28" i="9"/>
  <c r="AO28" i="9"/>
  <c r="I28" i="9"/>
  <c r="CN27" i="9"/>
  <c r="BH27" i="9"/>
  <c r="AD27" i="9"/>
  <c r="D27" i="9"/>
  <c r="CN26" i="9"/>
  <c r="BJ26" i="9"/>
  <c r="AF26" i="9"/>
  <c r="E26" i="9"/>
  <c r="CO25" i="9"/>
  <c r="BN25" i="9"/>
  <c r="AQ25" i="9"/>
  <c r="R25" i="9"/>
  <c r="DG24" i="9"/>
  <c r="CH24" i="9"/>
  <c r="BL24" i="9"/>
  <c r="AM24" i="9"/>
  <c r="R24" i="9"/>
  <c r="DF23" i="9"/>
  <c r="CI23" i="9"/>
  <c r="BO23" i="9"/>
  <c r="AT23" i="9"/>
  <c r="W23" i="9"/>
  <c r="C23" i="9"/>
  <c r="CS22" i="9"/>
  <c r="BV22" i="9"/>
  <c r="BB22" i="9"/>
  <c r="AG22" i="9"/>
  <c r="J22" i="9"/>
  <c r="DB21" i="9"/>
  <c r="CI21" i="9"/>
  <c r="BP21" i="9"/>
  <c r="AT21" i="9"/>
  <c r="AA21" i="9"/>
  <c r="H21" i="9"/>
  <c r="CZ20" i="9"/>
  <c r="CD20" i="9"/>
  <c r="BL20" i="9"/>
  <c r="AT20" i="9"/>
  <c r="AC20" i="9"/>
  <c r="L20" i="9"/>
  <c r="DF19" i="9"/>
  <c r="CO19" i="9"/>
  <c r="BX19" i="9"/>
  <c r="BG19" i="9"/>
  <c r="AP19" i="9"/>
  <c r="X19" i="9"/>
  <c r="G19" i="9"/>
  <c r="DA18" i="9"/>
  <c r="CJ18" i="9"/>
  <c r="BS18" i="9"/>
  <c r="BB18" i="9"/>
  <c r="AK18" i="9"/>
  <c r="T18" i="9"/>
  <c r="C18" i="9"/>
  <c r="CW17" i="9"/>
  <c r="CF17" i="9"/>
  <c r="BO17" i="9"/>
  <c r="AX17" i="9"/>
  <c r="AG17" i="9"/>
  <c r="P17" i="9"/>
  <c r="DI16" i="9"/>
  <c r="CR16" i="9"/>
  <c r="CA16" i="9"/>
  <c r="BJ16" i="9"/>
  <c r="AT16" i="9"/>
  <c r="AD16" i="9"/>
  <c r="N16" i="9"/>
  <c r="DI15" i="9"/>
  <c r="CS15" i="9"/>
  <c r="CC15" i="9"/>
  <c r="BM15" i="9"/>
  <c r="AW15" i="9"/>
  <c r="AG15" i="9"/>
  <c r="Q15" i="9"/>
  <c r="DL14" i="9"/>
  <c r="CV14" i="9"/>
  <c r="CF14" i="9"/>
  <c r="BP14" i="9"/>
  <c r="AZ14" i="9"/>
  <c r="AJ14" i="9"/>
  <c r="T14" i="9"/>
  <c r="D14" i="9"/>
  <c r="CY13" i="9"/>
  <c r="CI13" i="9"/>
  <c r="BS13" i="9"/>
  <c r="BC13" i="9"/>
  <c r="AM13" i="9"/>
  <c r="W13" i="9"/>
  <c r="G13" i="9"/>
  <c r="DB12" i="9"/>
  <c r="CL12" i="9"/>
  <c r="BV12" i="9"/>
  <c r="BF12" i="9"/>
  <c r="AP12" i="9"/>
  <c r="Z12" i="9"/>
  <c r="J12" i="9"/>
  <c r="DE11" i="9"/>
  <c r="CO11" i="9"/>
  <c r="BY11" i="9"/>
  <c r="BI11" i="9"/>
  <c r="AS11" i="9"/>
  <c r="AC11" i="9"/>
  <c r="M11" i="9"/>
  <c r="DH10" i="9"/>
  <c r="CR10" i="9"/>
  <c r="CB10" i="9"/>
  <c r="BL10" i="9"/>
  <c r="AV10" i="9"/>
  <c r="AF10" i="9"/>
  <c r="P10" i="9"/>
  <c r="DK9" i="9"/>
  <c r="CU9" i="9"/>
  <c r="CE9" i="9"/>
  <c r="BO9" i="9"/>
  <c r="AY9" i="9"/>
  <c r="AI9" i="9"/>
  <c r="S9" i="9"/>
  <c r="C9" i="9"/>
  <c r="CX8" i="9"/>
  <c r="CH8" i="9"/>
  <c r="BR8" i="9"/>
  <c r="BB8" i="9"/>
  <c r="AL8" i="9"/>
  <c r="V8" i="9"/>
  <c r="F8" i="9"/>
  <c r="DA7" i="9"/>
  <c r="CK7" i="9"/>
  <c r="BU7" i="9"/>
  <c r="BE7" i="9"/>
  <c r="AO7" i="9"/>
  <c r="Y7" i="9"/>
  <c r="I7" i="9"/>
  <c r="DD6" i="9"/>
  <c r="CN6" i="9"/>
  <c r="BX6" i="9"/>
  <c r="BH6" i="9"/>
  <c r="AR6" i="9"/>
  <c r="AB6" i="9"/>
  <c r="L6" i="9"/>
  <c r="DG5" i="9"/>
  <c r="CQ5" i="9"/>
  <c r="CA5" i="9"/>
  <c r="BK5" i="9"/>
  <c r="AU5" i="9"/>
  <c r="AE5" i="9"/>
  <c r="O5" i="9"/>
  <c r="DJ4" i="9"/>
  <c r="CT4" i="9"/>
  <c r="CD4" i="9"/>
  <c r="BN4" i="9"/>
  <c r="AX4" i="9"/>
  <c r="AH4" i="9"/>
  <c r="R4" i="9"/>
  <c r="B4" i="9"/>
  <c r="CW3" i="9"/>
  <c r="CG3" i="9"/>
  <c r="BQ3" i="9"/>
  <c r="BA3" i="9"/>
  <c r="AK3" i="9"/>
  <c r="U3" i="9"/>
  <c r="E3" i="9"/>
  <c r="CZ2" i="9"/>
  <c r="CJ2" i="9"/>
  <c r="BT2" i="9"/>
  <c r="BD2" i="9"/>
  <c r="AN2" i="9"/>
  <c r="X2" i="9"/>
  <c r="H2" i="9"/>
  <c r="V93" i="9"/>
  <c r="BS70" i="9"/>
  <c r="AF63" i="9"/>
  <c r="DC59" i="9"/>
  <c r="AY57" i="9"/>
  <c r="BS55" i="9"/>
  <c r="DJ53" i="9"/>
  <c r="AX52" i="9"/>
  <c r="DE50" i="9"/>
  <c r="BI49" i="9"/>
  <c r="AG48" i="9"/>
  <c r="M47" i="9"/>
  <c r="DK45" i="9"/>
  <c r="CX44" i="9"/>
  <c r="CK43" i="9"/>
  <c r="BX42" i="9"/>
  <c r="BK41" i="9"/>
  <c r="BN40" i="9"/>
  <c r="CU39" i="9"/>
  <c r="F39" i="9"/>
  <c r="AN38" i="9"/>
  <c r="BU37" i="9"/>
  <c r="CQ36" i="9"/>
  <c r="AD36" i="9"/>
  <c r="CD35" i="9"/>
  <c r="AG35" i="9"/>
  <c r="CT34" i="9"/>
  <c r="AX34" i="9"/>
  <c r="E34" i="9"/>
  <c r="BV33" i="9"/>
  <c r="AK33" i="9"/>
  <c r="DC32" i="9"/>
  <c r="BI32" i="9"/>
  <c r="X32" i="9"/>
  <c r="CP31" i="9"/>
  <c r="AX31" i="9"/>
  <c r="P31" i="9"/>
  <c r="CS30" i="9"/>
  <c r="BJ30" i="9"/>
  <c r="T30" i="9"/>
  <c r="CW29" i="9"/>
  <c r="BO29" i="9"/>
  <c r="X29" i="9"/>
  <c r="DA28" i="9"/>
  <c r="BT28" i="9"/>
  <c r="AN28" i="9"/>
  <c r="H28" i="9"/>
  <c r="CM27" i="9"/>
  <c r="BG27" i="9"/>
  <c r="AC27" i="9"/>
  <c r="B27" i="9"/>
  <c r="CL26" i="9"/>
  <c r="BI26" i="9"/>
  <c r="AE26" i="9"/>
  <c r="DL25" i="9"/>
  <c r="CN25" i="9"/>
  <c r="BM25" i="9"/>
  <c r="AP25" i="9"/>
  <c r="Q25" i="9"/>
  <c r="DF24" i="9"/>
  <c r="CG24" i="9"/>
  <c r="BK24" i="9"/>
  <c r="AL24" i="9"/>
  <c r="P24" i="9"/>
  <c r="DB23" i="9"/>
  <c r="CH23" i="9"/>
  <c r="BN23" i="9"/>
  <c r="AP23" i="9"/>
  <c r="V23" i="9"/>
  <c r="B23" i="9"/>
  <c r="CO22" i="9"/>
  <c r="BU22" i="9"/>
  <c r="BA22" i="9"/>
  <c r="AC22" i="9"/>
  <c r="I22" i="9"/>
  <c r="DA21" i="9"/>
  <c r="CH21" i="9"/>
  <c r="BL21" i="9"/>
  <c r="AS21" i="9"/>
  <c r="Z21" i="9"/>
  <c r="G21" i="9"/>
  <c r="CY20" i="9"/>
  <c r="CC20" i="9"/>
  <c r="BK20" i="9"/>
  <c r="AS20" i="9"/>
  <c r="AB20" i="9"/>
  <c r="K20" i="9"/>
  <c r="DE19" i="9"/>
  <c r="CN19" i="9"/>
  <c r="BW19" i="9"/>
  <c r="BF19" i="9"/>
  <c r="AN19" i="9"/>
  <c r="W19" i="9"/>
  <c r="F19" i="9"/>
  <c r="CZ18" i="9"/>
  <c r="CI18" i="9"/>
  <c r="BR18" i="9"/>
  <c r="BA18" i="9"/>
  <c r="AJ18" i="9"/>
  <c r="S18" i="9"/>
  <c r="B18" i="9"/>
  <c r="CV17" i="9"/>
  <c r="CE17" i="9"/>
  <c r="BN17" i="9"/>
  <c r="AW17" i="9"/>
  <c r="AF17" i="9"/>
  <c r="N17" i="9"/>
  <c r="DH16" i="9"/>
  <c r="CQ16" i="9"/>
  <c r="BZ16" i="9"/>
  <c r="BI16" i="9"/>
  <c r="AS16" i="9"/>
  <c r="AC16" i="9"/>
  <c r="M16" i="9"/>
  <c r="DH15" i="9"/>
  <c r="CR15" i="9"/>
  <c r="CB15" i="9"/>
  <c r="BL15" i="9"/>
  <c r="AV15" i="9"/>
  <c r="AF15" i="9"/>
  <c r="P15" i="9"/>
  <c r="DK14" i="9"/>
  <c r="CU14" i="9"/>
  <c r="CE14" i="9"/>
  <c r="BO14" i="9"/>
  <c r="AY14" i="9"/>
  <c r="AI14" i="9"/>
  <c r="S14" i="9"/>
  <c r="C14" i="9"/>
  <c r="CX13" i="9"/>
  <c r="CH13" i="9"/>
  <c r="BR13" i="9"/>
  <c r="BB13" i="9"/>
  <c r="AL13" i="9"/>
  <c r="V13" i="9"/>
  <c r="F13" i="9"/>
  <c r="DA12" i="9"/>
  <c r="CK12" i="9"/>
  <c r="BU12" i="9"/>
  <c r="BE12" i="9"/>
  <c r="AO12" i="9"/>
  <c r="Y12" i="9"/>
  <c r="I12" i="9"/>
  <c r="DD11" i="9"/>
  <c r="CN11" i="9"/>
  <c r="BX11" i="9"/>
  <c r="BH11" i="9"/>
  <c r="AR11" i="9"/>
  <c r="AB11" i="9"/>
  <c r="L11" i="9"/>
  <c r="DG10" i="9"/>
  <c r="CQ10" i="9"/>
  <c r="CA10" i="9"/>
  <c r="BK10" i="9"/>
  <c r="AU10" i="9"/>
  <c r="AE10" i="9"/>
  <c r="O10" i="9"/>
  <c r="DJ9" i="9"/>
  <c r="CT9" i="9"/>
  <c r="CD9" i="9"/>
  <c r="BN9" i="9"/>
  <c r="AX9" i="9"/>
  <c r="AH9" i="9"/>
  <c r="R9" i="9"/>
  <c r="B9" i="9"/>
  <c r="CW8" i="9"/>
  <c r="CG8" i="9"/>
  <c r="BQ8" i="9"/>
  <c r="BA8" i="9"/>
  <c r="AK8" i="9"/>
  <c r="U8" i="9"/>
  <c r="E8" i="9"/>
  <c r="CZ7" i="9"/>
  <c r="CJ7" i="9"/>
  <c r="BT7" i="9"/>
  <c r="BD7" i="9"/>
  <c r="AN7" i="9"/>
  <c r="X7" i="9"/>
  <c r="H7" i="9"/>
  <c r="DC6" i="9"/>
  <c r="CM6" i="9"/>
  <c r="BW6" i="9"/>
  <c r="BG6" i="9"/>
  <c r="AQ6" i="9"/>
  <c r="AA6" i="9"/>
  <c r="K6" i="9"/>
  <c r="DF5" i="9"/>
  <c r="CP5" i="9"/>
  <c r="BZ5" i="9"/>
  <c r="BJ5" i="9"/>
  <c r="AT5" i="9"/>
  <c r="AD5" i="9"/>
  <c r="N5" i="9"/>
  <c r="DI4" i="9"/>
  <c r="CS4" i="9"/>
  <c r="CC4" i="9"/>
  <c r="BM4" i="9"/>
  <c r="AW4" i="9"/>
  <c r="AG4" i="9"/>
  <c r="Q4" i="9"/>
  <c r="DL3" i="9"/>
  <c r="CV3" i="9"/>
  <c r="CF3" i="9"/>
  <c r="BP3" i="9"/>
  <c r="AZ3" i="9"/>
  <c r="AJ3" i="9"/>
  <c r="T3" i="9"/>
  <c r="D3" i="9"/>
  <c r="CY2" i="9"/>
  <c r="CI2" i="9"/>
  <c r="BS2" i="9"/>
  <c r="BC2" i="9"/>
  <c r="AM2" i="9"/>
  <c r="W2" i="9"/>
  <c r="G2" i="9"/>
  <c r="BI91" i="9"/>
  <c r="BC70" i="9"/>
  <c r="AB63" i="9"/>
  <c r="CY59" i="9"/>
  <c r="AW57" i="9"/>
  <c r="BQ55" i="9"/>
  <c r="DG53" i="9"/>
  <c r="AV52" i="9"/>
  <c r="DC50" i="9"/>
  <c r="BF49" i="9"/>
  <c r="AE48" i="9"/>
  <c r="K47" i="9"/>
  <c r="DI45" i="9"/>
  <c r="CV44" i="9"/>
  <c r="CI43" i="9"/>
  <c r="BV42" i="9"/>
  <c r="BI41" i="9"/>
  <c r="BL40" i="9"/>
  <c r="CH39" i="9"/>
  <c r="E39" i="9"/>
  <c r="AL38" i="9"/>
  <c r="BH37" i="9"/>
  <c r="CP36" i="9"/>
  <c r="AB36" i="9"/>
  <c r="CC35" i="9"/>
  <c r="AE35" i="9"/>
  <c r="CI34" i="9"/>
  <c r="AO34" i="9"/>
  <c r="D34" i="9"/>
  <c r="BU33" i="9"/>
  <c r="AB33" i="9"/>
  <c r="DB32" i="9"/>
  <c r="BH32" i="9"/>
  <c r="O32" i="9"/>
  <c r="CO31" i="9"/>
  <c r="AW31" i="9"/>
  <c r="O31" i="9"/>
  <c r="CR30" i="9"/>
  <c r="BA30" i="9"/>
  <c r="S30" i="9"/>
  <c r="CV29" i="9"/>
  <c r="BM29" i="9"/>
  <c r="W29" i="9"/>
  <c r="CZ28" i="9"/>
  <c r="BS28" i="9"/>
  <c r="AM28" i="9"/>
  <c r="G28" i="9"/>
  <c r="CL27" i="9"/>
  <c r="BF27" i="9"/>
  <c r="AB27" i="9"/>
  <c r="DI26" i="9"/>
  <c r="CI26" i="9"/>
  <c r="BH26" i="9"/>
  <c r="AD26" i="9"/>
  <c r="DK25" i="9"/>
  <c r="CL25" i="9"/>
  <c r="BL25" i="9"/>
  <c r="AN25" i="9"/>
  <c r="P25" i="9"/>
  <c r="DE24" i="9"/>
  <c r="CF24" i="9"/>
  <c r="BJ24" i="9"/>
  <c r="AK24" i="9"/>
  <c r="O24" i="9"/>
  <c r="DA23" i="9"/>
  <c r="CG23" i="9"/>
  <c r="BM23" i="9"/>
  <c r="AO23" i="9"/>
  <c r="U23" i="9"/>
  <c r="DL22" i="9"/>
  <c r="CN22" i="9"/>
  <c r="BT22" i="9"/>
  <c r="AZ22" i="9"/>
  <c r="AB22" i="9"/>
  <c r="H22" i="9"/>
  <c r="CZ21" i="9"/>
  <c r="CG21" i="9"/>
  <c r="BK21" i="9"/>
  <c r="AR21" i="9"/>
  <c r="Y21" i="9"/>
  <c r="F21" i="9"/>
  <c r="CU20" i="9"/>
  <c r="CB20" i="9"/>
  <c r="BJ20" i="9"/>
  <c r="AR20" i="9"/>
  <c r="AA20" i="9"/>
  <c r="J20" i="9"/>
  <c r="DD19" i="9"/>
  <c r="CM19" i="9"/>
  <c r="BV19" i="9"/>
  <c r="BD19" i="9"/>
  <c r="AM19" i="9"/>
  <c r="V19" i="9"/>
  <c r="E19" i="9"/>
  <c r="CY18" i="9"/>
  <c r="CH18" i="9"/>
  <c r="BQ18" i="9"/>
  <c r="AZ18" i="9"/>
  <c r="AI18" i="9"/>
  <c r="R18" i="9"/>
  <c r="DL17" i="9"/>
  <c r="CU17" i="9"/>
  <c r="CD17" i="9"/>
  <c r="BM17" i="9"/>
  <c r="AV17" i="9"/>
  <c r="AD17" i="9"/>
  <c r="M17" i="9"/>
  <c r="DG16" i="9"/>
  <c r="CP16" i="9"/>
  <c r="BY16" i="9"/>
  <c r="BH16" i="9"/>
  <c r="AR16" i="9"/>
  <c r="AB16" i="9"/>
  <c r="L16" i="9"/>
  <c r="DG15" i="9"/>
  <c r="CQ15" i="9"/>
  <c r="CA15" i="9"/>
  <c r="BK15" i="9"/>
  <c r="AU15" i="9"/>
  <c r="AE15" i="9"/>
  <c r="O15" i="9"/>
  <c r="DJ14" i="9"/>
  <c r="CT14" i="9"/>
  <c r="CD14" i="9"/>
  <c r="BN14" i="9"/>
  <c r="AX14" i="9"/>
  <c r="AH14" i="9"/>
  <c r="R14" i="9"/>
  <c r="B14" i="9"/>
  <c r="CW13" i="9"/>
  <c r="CG13" i="9"/>
  <c r="BQ13" i="9"/>
  <c r="BA13" i="9"/>
  <c r="AK13" i="9"/>
  <c r="U13" i="9"/>
  <c r="E13" i="9"/>
  <c r="CZ12" i="9"/>
  <c r="CJ12" i="9"/>
  <c r="BT12" i="9"/>
  <c r="BD12" i="9"/>
  <c r="AN12" i="9"/>
  <c r="X12" i="9"/>
  <c r="H12" i="9"/>
  <c r="DC11" i="9"/>
  <c r="CM11" i="9"/>
  <c r="BW11" i="9"/>
  <c r="BG11" i="9"/>
  <c r="AQ11" i="9"/>
  <c r="AA11" i="9"/>
  <c r="K11" i="9"/>
  <c r="DF10" i="9"/>
  <c r="CP10" i="9"/>
  <c r="BZ10" i="9"/>
  <c r="BJ10" i="9"/>
  <c r="AT10" i="9"/>
  <c r="AD10" i="9"/>
  <c r="N10" i="9"/>
  <c r="DI9" i="9"/>
  <c r="CS9" i="9"/>
  <c r="CC9" i="9"/>
  <c r="BM9" i="9"/>
  <c r="AW9" i="9"/>
  <c r="AG9" i="9"/>
  <c r="Q9" i="9"/>
  <c r="DL8" i="9"/>
  <c r="CV8" i="9"/>
  <c r="CF8" i="9"/>
  <c r="BP8" i="9"/>
  <c r="AZ8" i="9"/>
  <c r="AJ8" i="9"/>
  <c r="T8" i="9"/>
  <c r="D8" i="9"/>
  <c r="CY7" i="9"/>
  <c r="CI7" i="9"/>
  <c r="BS7" i="9"/>
  <c r="BC7" i="9"/>
  <c r="AM7" i="9"/>
  <c r="W7" i="9"/>
  <c r="G7" i="9"/>
  <c r="DB6" i="9"/>
  <c r="CL6" i="9"/>
  <c r="BV6" i="9"/>
  <c r="BF6" i="9"/>
  <c r="AP6" i="9"/>
  <c r="Z6" i="9"/>
  <c r="J6" i="9"/>
  <c r="DE5" i="9"/>
  <c r="CO5" i="9"/>
  <c r="BY5" i="9"/>
  <c r="BI5" i="9"/>
  <c r="AS5" i="9"/>
  <c r="AC5" i="9"/>
  <c r="M5" i="9"/>
  <c r="DH4" i="9"/>
  <c r="CR4" i="9"/>
  <c r="CB4" i="9"/>
  <c r="BL4" i="9"/>
  <c r="AV4" i="9"/>
  <c r="AF4" i="9"/>
  <c r="P4" i="9"/>
  <c r="DK3" i="9"/>
  <c r="CU3" i="9"/>
  <c r="CE3" i="9"/>
  <c r="BO3" i="9"/>
  <c r="AY3" i="9"/>
  <c r="AI3" i="9"/>
  <c r="S3" i="9"/>
  <c r="C3" i="9"/>
  <c r="CX2" i="9"/>
  <c r="CH2" i="9"/>
  <c r="BR2" i="9"/>
  <c r="BB2" i="9"/>
  <c r="AL2" i="9"/>
  <c r="V2" i="9"/>
  <c r="F2" i="9"/>
  <c r="AX84" i="9"/>
  <c r="BF69" i="9"/>
  <c r="CE62" i="9"/>
  <c r="BI59" i="9"/>
  <c r="V57" i="9"/>
  <c r="AT55" i="9"/>
  <c r="CN53" i="9"/>
  <c r="AD52" i="9"/>
  <c r="CJ50" i="9"/>
  <c r="AO49" i="9"/>
  <c r="P48" i="9"/>
  <c r="DH46" i="9"/>
  <c r="CU45" i="9"/>
  <c r="CH44" i="9"/>
  <c r="BU43" i="9"/>
  <c r="BH42" i="9"/>
  <c r="AU41" i="9"/>
  <c r="AY40" i="9"/>
  <c r="CG39" i="9"/>
  <c r="C39" i="9"/>
  <c r="Y38" i="9"/>
  <c r="BG37" i="9"/>
  <c r="CN36" i="9"/>
  <c r="Q36" i="9"/>
  <c r="CA35" i="9"/>
  <c r="T35" i="9"/>
  <c r="CH34" i="9"/>
  <c r="AM34" i="9"/>
  <c r="B34" i="9"/>
  <c r="BT33" i="9"/>
  <c r="Z33" i="9"/>
  <c r="CZ32" i="9"/>
  <c r="BG32" i="9"/>
  <c r="M32" i="9"/>
  <c r="CM31" i="9"/>
  <c r="AV31" i="9"/>
  <c r="N31" i="9"/>
  <c r="CP30" i="9"/>
  <c r="AZ30" i="9"/>
  <c r="R30" i="9"/>
  <c r="CU29" i="9"/>
  <c r="BD29" i="9"/>
  <c r="V29" i="9"/>
  <c r="CY28" i="9"/>
  <c r="BR28" i="9"/>
  <c r="AL28" i="9"/>
  <c r="F28" i="9"/>
  <c r="CK27" i="9"/>
  <c r="BE27" i="9"/>
  <c r="AA27" i="9"/>
  <c r="DH26" i="9"/>
  <c r="CG26" i="9"/>
  <c r="BF26" i="9"/>
  <c r="AC26" i="9"/>
  <c r="DJ25" i="9"/>
  <c r="CJ25" i="9"/>
  <c r="BK25" i="9"/>
  <c r="AJ25" i="9"/>
  <c r="O25" i="9"/>
  <c r="DC24" i="9"/>
  <c r="CE24" i="9"/>
  <c r="BI24" i="9"/>
  <c r="AJ24" i="9"/>
  <c r="N24" i="9"/>
  <c r="CZ23" i="9"/>
  <c r="CF23" i="9"/>
  <c r="BL23" i="9"/>
  <c r="AN23" i="9"/>
  <c r="T23" i="9"/>
  <c r="DK22" i="9"/>
  <c r="CM22" i="9"/>
  <c r="BS22" i="9"/>
  <c r="AY22" i="9"/>
  <c r="AA22" i="9"/>
  <c r="G22" i="9"/>
  <c r="CY21" i="9"/>
  <c r="CF21" i="9"/>
  <c r="BJ21" i="9"/>
  <c r="AQ21" i="9"/>
  <c r="X21" i="9"/>
  <c r="E21" i="9"/>
  <c r="CT20" i="9"/>
  <c r="CA20" i="9"/>
  <c r="BI20" i="9"/>
  <c r="AQ20" i="9"/>
  <c r="Z20" i="9"/>
  <c r="I20" i="9"/>
  <c r="DC19" i="9"/>
  <c r="CL19" i="9"/>
  <c r="BT19" i="9"/>
  <c r="BC19" i="9"/>
  <c r="AL19" i="9"/>
  <c r="U19" i="9"/>
  <c r="D19" i="9"/>
  <c r="CX18" i="9"/>
  <c r="CG18" i="9"/>
  <c r="BP18" i="9"/>
  <c r="AY18" i="9"/>
  <c r="AH18" i="9"/>
  <c r="Q18" i="9"/>
  <c r="DK17" i="9"/>
  <c r="CT17" i="9"/>
  <c r="CC17" i="9"/>
  <c r="BL17" i="9"/>
  <c r="AT17" i="9"/>
  <c r="AC17" i="9"/>
  <c r="L17" i="9"/>
  <c r="DF16" i="9"/>
  <c r="CO16" i="9"/>
  <c r="BX16" i="9"/>
  <c r="BG16" i="9"/>
  <c r="AQ16" i="9"/>
  <c r="AA16" i="9"/>
  <c r="K16" i="9"/>
  <c r="DF15" i="9"/>
  <c r="CP15" i="9"/>
  <c r="BZ15" i="9"/>
  <c r="BJ15" i="9"/>
  <c r="AT15" i="9"/>
  <c r="AD15" i="9"/>
  <c r="N15" i="9"/>
  <c r="DI14" i="9"/>
  <c r="CS14" i="9"/>
  <c r="CC14" i="9"/>
  <c r="BM14" i="9"/>
  <c r="AW14" i="9"/>
  <c r="AG14" i="9"/>
  <c r="Q14" i="9"/>
  <c r="DL13" i="9"/>
  <c r="CV13" i="9"/>
  <c r="CF13" i="9"/>
  <c r="BP13" i="9"/>
  <c r="AZ13" i="9"/>
  <c r="AJ13" i="9"/>
  <c r="T13" i="9"/>
  <c r="D13" i="9"/>
  <c r="CY12" i="9"/>
  <c r="CI12" i="9"/>
  <c r="BS12" i="9"/>
  <c r="BC12" i="9"/>
  <c r="AM12" i="9"/>
  <c r="W12" i="9"/>
  <c r="G12" i="9"/>
  <c r="DB11" i="9"/>
  <c r="CL11" i="9"/>
  <c r="BV11" i="9"/>
  <c r="BF11" i="9"/>
  <c r="AP11" i="9"/>
  <c r="Z11" i="9"/>
  <c r="J11" i="9"/>
  <c r="DE10" i="9"/>
  <c r="CO10" i="9"/>
  <c r="BY10" i="9"/>
  <c r="BI10" i="9"/>
  <c r="AS10" i="9"/>
  <c r="AC10" i="9"/>
  <c r="M10" i="9"/>
  <c r="DH9" i="9"/>
  <c r="CR9" i="9"/>
  <c r="CB9" i="9"/>
  <c r="BL9" i="9"/>
  <c r="AV9" i="9"/>
  <c r="AF9" i="9"/>
  <c r="P9" i="9"/>
  <c r="DK8" i="9"/>
  <c r="CU8" i="9"/>
  <c r="CE8" i="9"/>
  <c r="BO8" i="9"/>
  <c r="AY8" i="9"/>
  <c r="AI8" i="9"/>
  <c r="S8" i="9"/>
  <c r="C8" i="9"/>
  <c r="CX7" i="9"/>
  <c r="CH7" i="9"/>
  <c r="BR7" i="9"/>
  <c r="BB7" i="9"/>
  <c r="AL7" i="9"/>
  <c r="V7" i="9"/>
  <c r="F7" i="9"/>
  <c r="DA6" i="9"/>
  <c r="CK6" i="9"/>
  <c r="BU6" i="9"/>
  <c r="BE6" i="9"/>
  <c r="AO6" i="9"/>
  <c r="Y6" i="9"/>
  <c r="I6" i="9"/>
  <c r="DD5" i="9"/>
  <c r="CN5" i="9"/>
  <c r="BX5" i="9"/>
  <c r="BH5" i="9"/>
  <c r="AR5" i="9"/>
  <c r="AB5" i="9"/>
  <c r="L5" i="9"/>
  <c r="DG4" i="9"/>
  <c r="CQ4" i="9"/>
  <c r="CA4" i="9"/>
  <c r="BK4" i="9"/>
  <c r="AU4" i="9"/>
  <c r="AE4" i="9"/>
  <c r="O4" i="9"/>
  <c r="DJ3" i="9"/>
  <c r="CT3" i="9"/>
  <c r="CD3" i="9"/>
  <c r="BN3" i="9"/>
  <c r="AX3" i="9"/>
  <c r="AH3" i="9"/>
  <c r="R3" i="9"/>
  <c r="B3" i="9"/>
  <c r="CW2" i="9"/>
  <c r="CG2" i="9"/>
  <c r="BQ2" i="9"/>
  <c r="BA2" i="9"/>
  <c r="AK2" i="9"/>
  <c r="U2" i="9"/>
  <c r="E2" i="9"/>
  <c r="BZ83" i="9"/>
  <c r="AP69" i="9"/>
  <c r="CA62" i="9"/>
  <c r="BG59" i="9"/>
  <c r="S57" i="9"/>
  <c r="AR55" i="9"/>
  <c r="CL53" i="9"/>
  <c r="AB52" i="9"/>
  <c r="CH50" i="9"/>
  <c r="AM49" i="9"/>
  <c r="N48" i="9"/>
  <c r="DF46" i="9"/>
  <c r="CS45" i="9"/>
  <c r="CF44" i="9"/>
  <c r="BS43" i="9"/>
  <c r="BF42" i="9"/>
  <c r="AS41" i="9"/>
  <c r="AX40" i="9"/>
  <c r="CE39" i="9"/>
  <c r="DA38" i="9"/>
  <c r="X38" i="9"/>
  <c r="BE37" i="9"/>
  <c r="CA36" i="9"/>
  <c r="O36" i="9"/>
  <c r="BP35" i="9"/>
  <c r="S35" i="9"/>
  <c r="CG34" i="9"/>
  <c r="AL34" i="9"/>
  <c r="DD33" i="9"/>
  <c r="BS33" i="9"/>
  <c r="Y33" i="9"/>
  <c r="CQ32" i="9"/>
  <c r="BF32" i="9"/>
  <c r="L32" i="9"/>
  <c r="CD31" i="9"/>
  <c r="AU31" i="9"/>
  <c r="M31" i="9"/>
  <c r="CG30" i="9"/>
  <c r="AY30" i="9"/>
  <c r="Q30" i="9"/>
  <c r="CS29" i="9"/>
  <c r="BC29" i="9"/>
  <c r="U29" i="9"/>
  <c r="CX28" i="9"/>
  <c r="BP28" i="9"/>
  <c r="AJ28" i="9"/>
  <c r="D28" i="9"/>
  <c r="CI27" i="9"/>
  <c r="BC27" i="9"/>
  <c r="Z27" i="9"/>
  <c r="DG26" i="9"/>
  <c r="CC26" i="9"/>
  <c r="BC26" i="9"/>
  <c r="AB26" i="9"/>
  <c r="DI25" i="9"/>
  <c r="CF25" i="9"/>
  <c r="BI25" i="9"/>
  <c r="AI25" i="9"/>
  <c r="M25" i="9"/>
  <c r="CY24" i="9"/>
  <c r="CD24" i="9"/>
  <c r="BG24" i="9"/>
  <c r="AI24" i="9"/>
  <c r="M24" i="9"/>
  <c r="CY23" i="9"/>
  <c r="CE23" i="9"/>
  <c r="BJ23" i="9"/>
  <c r="AM23" i="9"/>
  <c r="S23" i="9"/>
  <c r="DI22" i="9"/>
  <c r="CL22" i="9"/>
  <c r="BR22" i="9"/>
  <c r="AW22" i="9"/>
  <c r="Z22" i="9"/>
  <c r="F22" i="9"/>
  <c r="CX21" i="9"/>
  <c r="CB21" i="9"/>
  <c r="BI21" i="9"/>
  <c r="AP21" i="9"/>
  <c r="W21" i="9"/>
  <c r="D21" i="9"/>
  <c r="CS20" i="9"/>
  <c r="BZ20" i="9"/>
  <c r="BH20" i="9"/>
  <c r="AP20" i="9"/>
  <c r="Y20" i="9"/>
  <c r="H20" i="9"/>
  <c r="DB19" i="9"/>
  <c r="CJ19" i="9"/>
  <c r="BS19" i="9"/>
  <c r="BB19" i="9"/>
  <c r="AK19" i="9"/>
  <c r="T19" i="9"/>
  <c r="C19" i="9"/>
  <c r="CW18" i="9"/>
  <c r="CF18" i="9"/>
  <c r="BO18" i="9"/>
  <c r="AX18" i="9"/>
  <c r="AG18" i="9"/>
  <c r="P18" i="9"/>
  <c r="DJ17" i="9"/>
  <c r="CS17" i="9"/>
  <c r="CB17" i="9"/>
  <c r="BJ17" i="9"/>
  <c r="AS17" i="9"/>
  <c r="AB17" i="9"/>
  <c r="K17" i="9"/>
  <c r="DE16" i="9"/>
  <c r="CN16" i="9"/>
  <c r="BW16" i="9"/>
  <c r="BF16" i="9"/>
  <c r="AP16" i="9"/>
  <c r="Z16" i="9"/>
  <c r="J16" i="9"/>
  <c r="DE15" i="9"/>
  <c r="CO15" i="9"/>
  <c r="BY15" i="9"/>
  <c r="BI15" i="9"/>
  <c r="AS15" i="9"/>
  <c r="AC15" i="9"/>
  <c r="M15" i="9"/>
  <c r="DH14" i="9"/>
  <c r="CR14" i="9"/>
  <c r="CB14" i="9"/>
  <c r="BL14" i="9"/>
  <c r="AV14" i="9"/>
  <c r="AF14" i="9"/>
  <c r="P14" i="9"/>
  <c r="DK13" i="9"/>
  <c r="CU13" i="9"/>
  <c r="CE13" i="9"/>
  <c r="BO13" i="9"/>
  <c r="AY13" i="9"/>
  <c r="AI13" i="9"/>
  <c r="S13" i="9"/>
  <c r="C13" i="9"/>
  <c r="CX12" i="9"/>
  <c r="CH12" i="9"/>
  <c r="BR12" i="9"/>
  <c r="BB12" i="9"/>
  <c r="AL12" i="9"/>
  <c r="V12" i="9"/>
  <c r="F12" i="9"/>
  <c r="DA11" i="9"/>
  <c r="CK11" i="9"/>
  <c r="BU11" i="9"/>
  <c r="BE11" i="9"/>
  <c r="AO11" i="9"/>
  <c r="Y11" i="9"/>
  <c r="I11" i="9"/>
  <c r="DD10" i="9"/>
  <c r="CN10" i="9"/>
  <c r="BX10" i="9"/>
  <c r="BH10" i="9"/>
  <c r="AR10" i="9"/>
  <c r="AB10" i="9"/>
  <c r="L10" i="9"/>
  <c r="DG9" i="9"/>
  <c r="CQ9" i="9"/>
  <c r="CA9" i="9"/>
  <c r="BK9" i="9"/>
  <c r="AU9" i="9"/>
  <c r="AE9" i="9"/>
  <c r="O9" i="9"/>
  <c r="DJ8" i="9"/>
  <c r="CT8" i="9"/>
  <c r="CD8" i="9"/>
  <c r="BN8" i="9"/>
  <c r="AX8" i="9"/>
  <c r="AH8" i="9"/>
  <c r="R8" i="9"/>
  <c r="B8" i="9"/>
  <c r="CW7" i="9"/>
  <c r="CG7" i="9"/>
  <c r="BQ7" i="9"/>
  <c r="BA7" i="9"/>
  <c r="AK7" i="9"/>
  <c r="U7" i="9"/>
  <c r="E7" i="9"/>
  <c r="CZ6" i="9"/>
  <c r="CJ6" i="9"/>
  <c r="BT6" i="9"/>
  <c r="BD6" i="9"/>
  <c r="AN6" i="9"/>
  <c r="X6" i="9"/>
  <c r="H6" i="9"/>
  <c r="DC5" i="9"/>
  <c r="CM5" i="9"/>
  <c r="BW5" i="9"/>
  <c r="BG5" i="9"/>
  <c r="AQ5" i="9"/>
  <c r="AA5" i="9"/>
  <c r="K5" i="9"/>
  <c r="DF4" i="9"/>
  <c r="CP4" i="9"/>
  <c r="BZ4" i="9"/>
  <c r="BJ4" i="9"/>
  <c r="AT4" i="9"/>
  <c r="AD4" i="9"/>
  <c r="N4" i="9"/>
  <c r="DI3" i="9"/>
  <c r="CS3" i="9"/>
  <c r="CC3" i="9"/>
  <c r="BM3" i="9"/>
  <c r="AW3" i="9"/>
  <c r="AG3" i="9"/>
  <c r="Q3" i="9"/>
  <c r="DL2" i="9"/>
  <c r="CV2" i="9"/>
  <c r="CF2" i="9"/>
  <c r="BP2" i="9"/>
  <c r="AZ2" i="9"/>
  <c r="AJ2" i="9"/>
  <c r="T2" i="9"/>
  <c r="D2" i="9"/>
  <c r="DD79" i="9"/>
  <c r="AS68" i="9"/>
  <c r="S62" i="9"/>
  <c r="W59" i="9"/>
  <c r="DI56" i="9"/>
  <c r="X55" i="9"/>
  <c r="BO53" i="9"/>
  <c r="G52" i="9"/>
  <c r="BP50" i="9"/>
  <c r="V49" i="9"/>
  <c r="DJ47" i="9"/>
  <c r="CR46" i="9"/>
  <c r="CE45" i="9"/>
  <c r="BR44" i="9"/>
  <c r="BE43" i="9"/>
  <c r="AR42" i="9"/>
  <c r="AE41" i="9"/>
  <c r="AV40" i="9"/>
  <c r="BR39" i="9"/>
  <c r="CZ38" i="9"/>
  <c r="V38" i="9"/>
  <c r="AR37" i="9"/>
  <c r="BZ36" i="9"/>
  <c r="N36" i="9"/>
  <c r="BO35" i="9"/>
  <c r="R35" i="9"/>
  <c r="CF34" i="9"/>
  <c r="AK34" i="9"/>
  <c r="DB33" i="9"/>
  <c r="BQ33" i="9"/>
  <c r="X33" i="9"/>
  <c r="CO32" i="9"/>
  <c r="BD32" i="9"/>
  <c r="K32" i="9"/>
  <c r="CB31" i="9"/>
  <c r="AT31" i="9"/>
  <c r="K31" i="9"/>
  <c r="CF30" i="9"/>
  <c r="AX30" i="9"/>
  <c r="P30" i="9"/>
  <c r="CJ29" i="9"/>
  <c r="BB29" i="9"/>
  <c r="T29" i="9"/>
  <c r="CV28" i="9"/>
  <c r="BM28" i="9"/>
  <c r="AG28" i="9"/>
  <c r="DL27" i="9"/>
  <c r="CF27" i="9"/>
  <c r="AZ27" i="9"/>
  <c r="Y27" i="9"/>
  <c r="DF26" i="9"/>
  <c r="CB26" i="9"/>
  <c r="BA26" i="9"/>
  <c r="Z26" i="9"/>
  <c r="DH25" i="9"/>
  <c r="CE25" i="9"/>
  <c r="BH25" i="9"/>
  <c r="AH25" i="9"/>
  <c r="L25" i="9"/>
  <c r="CX24" i="9"/>
  <c r="CB24" i="9"/>
  <c r="BC24" i="9"/>
  <c r="AH24" i="9"/>
  <c r="K24" i="9"/>
  <c r="CX23" i="9"/>
  <c r="CD23" i="9"/>
  <c r="BF23" i="9"/>
  <c r="AL23" i="9"/>
  <c r="R23" i="9"/>
  <c r="DE22" i="9"/>
  <c r="CK22" i="9"/>
  <c r="BQ22" i="9"/>
  <c r="AS22" i="9"/>
  <c r="Y22" i="9"/>
  <c r="E22" i="9"/>
  <c r="CW21" i="9"/>
  <c r="CA21" i="9"/>
  <c r="BH21" i="9"/>
  <c r="AO21" i="9"/>
  <c r="V21" i="9"/>
  <c r="DK20" i="9"/>
  <c r="CR20" i="9"/>
  <c r="BY20" i="9"/>
  <c r="BG20" i="9"/>
  <c r="AO20" i="9"/>
  <c r="X20" i="9"/>
  <c r="G20" i="9"/>
  <c r="CZ19" i="9"/>
  <c r="CI19" i="9"/>
  <c r="BR19" i="9"/>
  <c r="BA19" i="9"/>
  <c r="AJ19" i="9"/>
  <c r="S19" i="9"/>
  <c r="B19" i="9"/>
  <c r="CV18" i="9"/>
  <c r="CE18" i="9"/>
  <c r="BN18" i="9"/>
  <c r="AW18" i="9"/>
  <c r="AF18" i="9"/>
  <c r="O18" i="9"/>
  <c r="DI17" i="9"/>
  <c r="CR17" i="9"/>
  <c r="BZ17" i="9"/>
  <c r="BI17" i="9"/>
  <c r="AR17" i="9"/>
  <c r="AA17" i="9"/>
  <c r="J17" i="9"/>
  <c r="DD16" i="9"/>
  <c r="CM16" i="9"/>
  <c r="BV16" i="9"/>
  <c r="BE16" i="9"/>
  <c r="AO16" i="9"/>
  <c r="Y16" i="9"/>
  <c r="I16" i="9"/>
  <c r="DD15" i="9"/>
  <c r="CN15" i="9"/>
  <c r="BX15" i="9"/>
  <c r="BH15" i="9"/>
  <c r="AR15" i="9"/>
  <c r="AB15" i="9"/>
  <c r="L15" i="9"/>
  <c r="DG14" i="9"/>
  <c r="CQ14" i="9"/>
  <c r="CA14" i="9"/>
  <c r="BK14" i="9"/>
  <c r="AU14" i="9"/>
  <c r="AE14" i="9"/>
  <c r="O14" i="9"/>
  <c r="DJ13" i="9"/>
  <c r="CT13" i="9"/>
  <c r="CD13" i="9"/>
  <c r="BN13" i="9"/>
  <c r="AX13" i="9"/>
  <c r="AH13" i="9"/>
  <c r="R13" i="9"/>
  <c r="B13" i="9"/>
  <c r="CW12" i="9"/>
  <c r="CG12" i="9"/>
  <c r="BQ12" i="9"/>
  <c r="BA12" i="9"/>
  <c r="AK12" i="9"/>
  <c r="U12" i="9"/>
  <c r="E12" i="9"/>
  <c r="CZ11" i="9"/>
  <c r="CJ11" i="9"/>
  <c r="BT11" i="9"/>
  <c r="BD11" i="9"/>
  <c r="AN11" i="9"/>
  <c r="X11" i="9"/>
  <c r="H11" i="9"/>
  <c r="DC10" i="9"/>
  <c r="CM10" i="9"/>
  <c r="BW10" i="9"/>
  <c r="BG10" i="9"/>
  <c r="AQ10" i="9"/>
  <c r="AA10" i="9"/>
  <c r="K10" i="9"/>
  <c r="DF9" i="9"/>
  <c r="CP9" i="9"/>
  <c r="BZ9" i="9"/>
  <c r="BJ9" i="9"/>
  <c r="AT9" i="9"/>
  <c r="AD9" i="9"/>
  <c r="N9" i="9"/>
  <c r="DI8" i="9"/>
  <c r="CS8" i="9"/>
  <c r="CC8" i="9"/>
  <c r="BM8" i="9"/>
  <c r="AW8" i="9"/>
  <c r="AG8" i="9"/>
  <c r="Q8" i="9"/>
  <c r="DL7" i="9"/>
  <c r="CV7" i="9"/>
  <c r="CF7" i="9"/>
  <c r="BP7" i="9"/>
  <c r="AZ7" i="9"/>
  <c r="AJ7" i="9"/>
  <c r="T7" i="9"/>
  <c r="D7" i="9"/>
  <c r="CY6" i="9"/>
  <c r="CI6" i="9"/>
  <c r="BS6" i="9"/>
  <c r="BC6" i="9"/>
  <c r="AM6" i="9"/>
  <c r="W6" i="9"/>
  <c r="G6" i="9"/>
  <c r="DB5" i="9"/>
  <c r="CL5" i="9"/>
  <c r="BV5" i="9"/>
  <c r="BF5" i="9"/>
  <c r="AP5" i="9"/>
  <c r="Z5" i="9"/>
  <c r="J5" i="9"/>
  <c r="DE4" i="9"/>
  <c r="CO4" i="9"/>
  <c r="BY4" i="9"/>
  <c r="BI4" i="9"/>
  <c r="AS4" i="9"/>
  <c r="AC4" i="9"/>
  <c r="M4" i="9"/>
  <c r="DH3" i="9"/>
  <c r="CR3" i="9"/>
  <c r="CB3" i="9"/>
  <c r="BL3" i="9"/>
  <c r="AV3" i="9"/>
  <c r="AF3" i="9"/>
  <c r="P3" i="9"/>
  <c r="DK2" i="9"/>
  <c r="CU2" i="9"/>
  <c r="CE2" i="9"/>
  <c r="BO2" i="9"/>
  <c r="AY2" i="9"/>
  <c r="AI2" i="9"/>
  <c r="S2" i="9"/>
  <c r="C2" i="9"/>
  <c r="BO79" i="9"/>
  <c r="AC68" i="9"/>
  <c r="O62" i="9"/>
  <c r="O59" i="9"/>
  <c r="DA56" i="9"/>
  <c r="V55" i="9"/>
  <c r="BM53" i="9"/>
  <c r="E52" i="9"/>
  <c r="BN50" i="9"/>
  <c r="T49" i="9"/>
  <c r="DH47" i="9"/>
  <c r="CP46" i="9"/>
  <c r="CC45" i="9"/>
  <c r="BP44" i="9"/>
  <c r="BC43" i="9"/>
  <c r="AP42" i="9"/>
  <c r="AC41" i="9"/>
  <c r="AI40" i="9"/>
  <c r="BQ39" i="9"/>
  <c r="CX38" i="9"/>
  <c r="I38" i="9"/>
  <c r="AQ37" i="9"/>
  <c r="BX36" i="9"/>
  <c r="L36" i="9"/>
  <c r="BN35" i="9"/>
  <c r="Q35" i="9"/>
  <c r="CD34" i="9"/>
  <c r="AJ34" i="9"/>
  <c r="DA33" i="9"/>
  <c r="BH33" i="9"/>
  <c r="W33" i="9"/>
  <c r="CN32" i="9"/>
  <c r="AU32" i="9"/>
  <c r="J32" i="9"/>
  <c r="CA31" i="9"/>
  <c r="AS31" i="9"/>
  <c r="B31" i="9"/>
  <c r="CE30" i="9"/>
  <c r="AW30" i="9"/>
  <c r="N30" i="9"/>
  <c r="CI29" i="9"/>
  <c r="BA29" i="9"/>
  <c r="S29" i="9"/>
  <c r="CM28" i="9"/>
  <c r="BG28" i="9"/>
  <c r="AA28" i="9"/>
  <c r="DF27" i="9"/>
  <c r="BZ27" i="9"/>
  <c r="AX27" i="9"/>
  <c r="W27" i="9"/>
  <c r="DE26" i="9"/>
  <c r="CA26" i="9"/>
  <c r="AW26" i="9"/>
  <c r="W26" i="9"/>
  <c r="DG25" i="9"/>
  <c r="CD25" i="9"/>
  <c r="BF25" i="9"/>
  <c r="AG25" i="9"/>
  <c r="K25" i="9"/>
  <c r="CW24" i="9"/>
  <c r="CA24" i="9"/>
  <c r="BB24" i="9"/>
  <c r="AF24" i="9"/>
  <c r="G24" i="9"/>
  <c r="CW23" i="9"/>
  <c r="CC23" i="9"/>
  <c r="BE23" i="9"/>
  <c r="AK23" i="9"/>
  <c r="Q23" i="9"/>
  <c r="DD22" i="9"/>
  <c r="CJ22" i="9"/>
  <c r="BP22" i="9"/>
  <c r="AR22" i="9"/>
  <c r="X22" i="9"/>
  <c r="D22" i="9"/>
  <c r="CV21" i="9"/>
  <c r="BZ21" i="9"/>
  <c r="BG21" i="9"/>
  <c r="AN21" i="9"/>
  <c r="U21" i="9"/>
  <c r="DJ20" i="9"/>
  <c r="CQ20" i="9"/>
  <c r="BX20" i="9"/>
  <c r="BF20" i="9"/>
  <c r="AN20" i="9"/>
  <c r="W20" i="9"/>
  <c r="E20" i="9"/>
  <c r="CY19" i="9"/>
  <c r="CH19" i="9"/>
  <c r="BQ19" i="9"/>
  <c r="AZ19" i="9"/>
  <c r="AI19" i="9"/>
  <c r="R19" i="9"/>
  <c r="DL18" i="9"/>
  <c r="CU18" i="9"/>
  <c r="CD18" i="9"/>
  <c r="BM18" i="9"/>
  <c r="AV18" i="9"/>
  <c r="AE18" i="9"/>
  <c r="N18" i="9"/>
  <c r="DH17" i="9"/>
  <c r="CP17" i="9"/>
  <c r="BY17" i="9"/>
  <c r="BH17" i="9"/>
  <c r="AQ17" i="9"/>
  <c r="Z17" i="9"/>
  <c r="I17" i="9"/>
  <c r="DC16" i="9"/>
  <c r="CL16" i="9"/>
  <c r="BU16" i="9"/>
  <c r="BD16" i="9"/>
  <c r="AN16" i="9"/>
  <c r="X16" i="9"/>
  <c r="H16" i="9"/>
  <c r="DC15" i="9"/>
  <c r="CM15" i="9"/>
  <c r="BW15" i="9"/>
  <c r="BG15" i="9"/>
  <c r="AQ15" i="9"/>
  <c r="AA15" i="9"/>
  <c r="K15" i="9"/>
  <c r="DF14" i="9"/>
  <c r="CP14" i="9"/>
  <c r="BZ14" i="9"/>
  <c r="BJ14" i="9"/>
  <c r="AT14" i="9"/>
  <c r="AD14" i="9"/>
  <c r="N14" i="9"/>
  <c r="DI13" i="9"/>
  <c r="CS13" i="9"/>
  <c r="CC13" i="9"/>
  <c r="BM13" i="9"/>
  <c r="AW13" i="9"/>
  <c r="AG13" i="9"/>
  <c r="Q13" i="9"/>
  <c r="DL12" i="9"/>
  <c r="CV12" i="9"/>
  <c r="CF12" i="9"/>
  <c r="BP12" i="9"/>
  <c r="AZ12" i="9"/>
  <c r="AJ12" i="9"/>
  <c r="T12" i="9"/>
  <c r="D12" i="9"/>
  <c r="CY11" i="9"/>
  <c r="CI11" i="9"/>
  <c r="BS11" i="9"/>
  <c r="BC11" i="9"/>
  <c r="AM11" i="9"/>
  <c r="W11" i="9"/>
  <c r="G11" i="9"/>
  <c r="DB10" i="9"/>
  <c r="CL10" i="9"/>
  <c r="BV10" i="9"/>
  <c r="BF10" i="9"/>
  <c r="AP10" i="9"/>
  <c r="Z10" i="9"/>
  <c r="J10" i="9"/>
  <c r="DE9" i="9"/>
  <c r="CO9" i="9"/>
  <c r="BY9" i="9"/>
  <c r="BI9" i="9"/>
  <c r="AS9" i="9"/>
  <c r="AC9" i="9"/>
  <c r="M9" i="9"/>
  <c r="DH8" i="9"/>
  <c r="CR8" i="9"/>
  <c r="CB8" i="9"/>
  <c r="BL8" i="9"/>
  <c r="AV8" i="9"/>
  <c r="AF8" i="9"/>
  <c r="P8" i="9"/>
  <c r="DK7" i="9"/>
  <c r="CU7" i="9"/>
  <c r="CE7" i="9"/>
  <c r="BO7" i="9"/>
  <c r="AY7" i="9"/>
  <c r="AI7" i="9"/>
  <c r="S7" i="9"/>
  <c r="C7" i="9"/>
  <c r="CX6" i="9"/>
  <c r="CH6" i="9"/>
  <c r="BR6" i="9"/>
  <c r="BB6" i="9"/>
  <c r="AL6" i="9"/>
  <c r="V6" i="9"/>
  <c r="F6" i="9"/>
  <c r="DA5" i="9"/>
  <c r="CK5" i="9"/>
  <c r="BU5" i="9"/>
  <c r="BE5" i="9"/>
  <c r="AO5" i="9"/>
  <c r="Y5" i="9"/>
  <c r="I5" i="9"/>
  <c r="DD4" i="9"/>
  <c r="CN4" i="9"/>
  <c r="BX4" i="9"/>
  <c r="BH4" i="9"/>
  <c r="AR4" i="9"/>
  <c r="AB4" i="9"/>
  <c r="L4" i="9"/>
  <c r="DG3" i="9"/>
  <c r="CQ3" i="9"/>
  <c r="CA3" i="9"/>
  <c r="BK3" i="9"/>
  <c r="AU3" i="9"/>
  <c r="AE3" i="9"/>
  <c r="O3" i="9"/>
  <c r="DJ2" i="9"/>
  <c r="CT2" i="9"/>
  <c r="CD2" i="9"/>
  <c r="BN2" i="9"/>
  <c r="AX2" i="9"/>
  <c r="AH2" i="9"/>
  <c r="R2" i="9"/>
  <c r="BN77" i="9"/>
  <c r="AF67" i="9"/>
  <c r="CI61" i="9"/>
  <c r="CT58" i="9"/>
  <c r="CE56" i="9"/>
  <c r="C55" i="9"/>
  <c r="AS53" i="9"/>
  <c r="CW51" i="9"/>
  <c r="AS50" i="9"/>
  <c r="D49" i="9"/>
  <c r="CS47" i="9"/>
  <c r="CB46" i="9"/>
  <c r="BO45" i="9"/>
  <c r="BB44" i="9"/>
  <c r="AO43" i="9"/>
  <c r="AB42" i="9"/>
  <c r="O41" i="9"/>
  <c r="AH40" i="9"/>
  <c r="BO39" i="9"/>
  <c r="CK38" i="9"/>
  <c r="H38" i="9"/>
  <c r="AO37" i="9"/>
  <c r="BM36" i="9"/>
  <c r="DL35" i="9"/>
  <c r="BM35" i="9"/>
  <c r="O35" i="9"/>
  <c r="BS34" i="9"/>
  <c r="AH34" i="9"/>
  <c r="CZ33" i="9"/>
  <c r="BF33" i="9"/>
  <c r="U33" i="9"/>
  <c r="CM32" i="9"/>
  <c r="AS32" i="9"/>
  <c r="H32" i="9"/>
  <c r="BZ31" i="9"/>
  <c r="AQ31" i="9"/>
  <c r="DL30" i="9"/>
  <c r="CD30" i="9"/>
  <c r="AV30" i="9"/>
  <c r="E30" i="9"/>
  <c r="CH29" i="9"/>
  <c r="AZ29" i="9"/>
  <c r="Q29" i="9"/>
  <c r="CL28" i="9"/>
  <c r="BF28" i="9"/>
  <c r="Z28" i="9"/>
  <c r="DE27" i="9"/>
  <c r="BY27" i="9"/>
  <c r="AT27" i="9"/>
  <c r="T27" i="9"/>
  <c r="DD26" i="9"/>
  <c r="BZ26" i="9"/>
  <c r="AV26" i="9"/>
  <c r="U26" i="9"/>
  <c r="DE25" i="9"/>
  <c r="CC25" i="9"/>
  <c r="BD25" i="9"/>
  <c r="AF25" i="9"/>
  <c r="J25" i="9"/>
  <c r="CV24" i="9"/>
  <c r="BZ24" i="9"/>
  <c r="BA24" i="9"/>
  <c r="AE24" i="9"/>
  <c r="F24" i="9"/>
  <c r="CV23" i="9"/>
  <c r="CB23" i="9"/>
  <c r="BD23" i="9"/>
  <c r="AJ23" i="9"/>
  <c r="P23" i="9"/>
  <c r="DC22" i="9"/>
  <c r="CI22" i="9"/>
  <c r="BO22" i="9"/>
  <c r="AQ22" i="9"/>
  <c r="W22" i="9"/>
  <c r="C22" i="9"/>
  <c r="CR21" i="9"/>
  <c r="BY21" i="9"/>
  <c r="BF21" i="9"/>
  <c r="AM21" i="9"/>
  <c r="T21" i="9"/>
  <c r="DI20" i="9"/>
  <c r="CP20" i="9"/>
  <c r="BW20" i="9"/>
  <c r="BE20" i="9"/>
  <c r="AM20" i="9"/>
  <c r="U20" i="9"/>
  <c r="D20" i="9"/>
  <c r="CX19" i="9"/>
  <c r="CG19" i="9"/>
  <c r="BP19" i="9"/>
  <c r="AY19" i="9"/>
  <c r="AH19" i="9"/>
  <c r="Q19" i="9"/>
  <c r="DK18" i="9"/>
  <c r="CT18" i="9"/>
  <c r="CC18" i="9"/>
  <c r="BL18" i="9"/>
  <c r="AU18" i="9"/>
  <c r="AD18" i="9"/>
  <c r="M18" i="9"/>
  <c r="DF17" i="9"/>
  <c r="CO17" i="9"/>
  <c r="BX17" i="9"/>
  <c r="BG17" i="9"/>
  <c r="AP17" i="9"/>
  <c r="Y17" i="9"/>
  <c r="H17" i="9"/>
  <c r="DB16" i="9"/>
  <c r="CK16" i="9"/>
  <c r="BT16" i="9"/>
  <c r="BC16" i="9"/>
  <c r="AM16" i="9"/>
  <c r="W16" i="9"/>
  <c r="G16" i="9"/>
  <c r="DB15" i="9"/>
  <c r="CL15" i="9"/>
  <c r="BV15" i="9"/>
  <c r="BF15" i="9"/>
  <c r="AP15" i="9"/>
  <c r="Z15" i="9"/>
  <c r="J15" i="9"/>
  <c r="DE14" i="9"/>
  <c r="CO14" i="9"/>
  <c r="BY14" i="9"/>
  <c r="BI14" i="9"/>
  <c r="AS14" i="9"/>
  <c r="AC14" i="9"/>
  <c r="M14" i="9"/>
  <c r="DH13" i="9"/>
  <c r="CR13" i="9"/>
  <c r="CB13" i="9"/>
  <c r="BL13" i="9"/>
  <c r="AV13" i="9"/>
  <c r="AF13" i="9"/>
  <c r="P13" i="9"/>
  <c r="DK12" i="9"/>
  <c r="CU12" i="9"/>
  <c r="CE12" i="9"/>
  <c r="BO12" i="9"/>
  <c r="AY12" i="9"/>
  <c r="AI12" i="9"/>
  <c r="S12" i="9"/>
  <c r="C12" i="9"/>
  <c r="CX11" i="9"/>
  <c r="CH11" i="9"/>
  <c r="BR11" i="9"/>
  <c r="BB11" i="9"/>
  <c r="AL11" i="9"/>
  <c r="V11" i="9"/>
  <c r="F11" i="9"/>
  <c r="DA10" i="9"/>
  <c r="CK10" i="9"/>
  <c r="BU10" i="9"/>
  <c r="BE10" i="9"/>
  <c r="AO10" i="9"/>
  <c r="Y10" i="9"/>
  <c r="I10" i="9"/>
  <c r="DD9" i="9"/>
  <c r="CN9" i="9"/>
  <c r="BX9" i="9"/>
  <c r="BH9" i="9"/>
  <c r="AR9" i="9"/>
  <c r="AB9" i="9"/>
  <c r="L9" i="9"/>
  <c r="DG8" i="9"/>
  <c r="CQ8" i="9"/>
  <c r="CA8" i="9"/>
  <c r="BK8" i="9"/>
  <c r="AU8" i="9"/>
  <c r="AE8" i="9"/>
  <c r="O8" i="9"/>
  <c r="DJ7" i="9"/>
  <c r="CT7" i="9"/>
  <c r="CD7" i="9"/>
  <c r="BN7" i="9"/>
  <c r="AX7" i="9"/>
  <c r="AH7" i="9"/>
  <c r="R7" i="9"/>
  <c r="B7" i="9"/>
  <c r="CW6" i="9"/>
  <c r="CG6" i="9"/>
  <c r="BQ6" i="9"/>
  <c r="BA6" i="9"/>
  <c r="AK6" i="9"/>
  <c r="U6" i="9"/>
  <c r="E6" i="9"/>
  <c r="CZ5" i="9"/>
  <c r="CJ5" i="9"/>
  <c r="BT5" i="9"/>
  <c r="BD5" i="9"/>
  <c r="AN5" i="9"/>
  <c r="X5" i="9"/>
  <c r="H5" i="9"/>
  <c r="DC4" i="9"/>
  <c r="CM4" i="9"/>
  <c r="BW4" i="9"/>
  <c r="BG4" i="9"/>
  <c r="AQ4" i="9"/>
  <c r="AA4" i="9"/>
  <c r="K4" i="9"/>
  <c r="DF3" i="9"/>
  <c r="CP3" i="9"/>
  <c r="BZ3" i="9"/>
  <c r="BJ3" i="9"/>
  <c r="AT3" i="9"/>
  <c r="AD3" i="9"/>
  <c r="N3" i="9"/>
  <c r="DI2" i="9"/>
  <c r="CS2" i="9"/>
  <c r="CC2" i="9"/>
  <c r="BM2" i="9"/>
  <c r="AW2" i="9"/>
  <c r="AG2" i="9"/>
  <c r="Q2" i="9"/>
  <c r="B2" i="9"/>
  <c r="AH77" i="9"/>
  <c r="P67" i="9"/>
  <c r="CG61" i="9"/>
  <c r="CQ58" i="9"/>
  <c r="CC56" i="9"/>
  <c r="DH54" i="9"/>
  <c r="AQ53" i="9"/>
  <c r="CU51" i="9"/>
  <c r="AQ50" i="9"/>
  <c r="DL48" i="9"/>
  <c r="CQ47" i="9"/>
  <c r="BZ46" i="9"/>
  <c r="BM45" i="9"/>
  <c r="AZ44" i="9"/>
  <c r="AM43" i="9"/>
  <c r="Z42" i="9"/>
  <c r="M41" i="9"/>
  <c r="AF40" i="9"/>
  <c r="BB39" i="9"/>
  <c r="CJ38" i="9"/>
  <c r="F38" i="9"/>
  <c r="AB37" i="9"/>
  <c r="BK36" i="9"/>
  <c r="DJ35" i="9"/>
  <c r="BK35" i="9"/>
  <c r="D35" i="9"/>
  <c r="BR34" i="9"/>
  <c r="Y34" i="9"/>
  <c r="CY33" i="9"/>
  <c r="BE33" i="9"/>
  <c r="L33" i="9"/>
  <c r="CL32" i="9"/>
  <c r="AR32" i="9"/>
  <c r="DJ31" i="9"/>
  <c r="BY31" i="9"/>
  <c r="AH31" i="9"/>
  <c r="DK30" i="9"/>
  <c r="CC30" i="9"/>
  <c r="AT30" i="9"/>
  <c r="D30" i="9"/>
  <c r="CG29" i="9"/>
  <c r="AY29" i="9"/>
  <c r="H29" i="9"/>
  <c r="CK28" i="9"/>
  <c r="BE28" i="9"/>
  <c r="Y28" i="9"/>
  <c r="DD27" i="9"/>
  <c r="BX27" i="9"/>
  <c r="AS27" i="9"/>
  <c r="R27" i="9"/>
  <c r="DB26" i="9"/>
  <c r="BY26" i="9"/>
  <c r="AU26" i="9"/>
  <c r="Q26" i="9"/>
  <c r="DB25" i="9"/>
  <c r="CB25" i="9"/>
  <c r="AZ25" i="9"/>
  <c r="AE25" i="9"/>
  <c r="H25" i="9"/>
  <c r="CU24" i="9"/>
  <c r="BY24" i="9"/>
  <c r="AZ24" i="9"/>
  <c r="AD24" i="9"/>
  <c r="E24" i="9"/>
  <c r="CU23" i="9"/>
  <c r="BZ23" i="9"/>
  <c r="BC23" i="9"/>
  <c r="AI23" i="9"/>
  <c r="N23" i="9"/>
  <c r="DB22" i="9"/>
  <c r="CH22" i="9"/>
  <c r="BM22" i="9"/>
  <c r="AP22" i="9"/>
  <c r="V22" i="9"/>
  <c r="B22" i="9"/>
  <c r="CQ21" i="9"/>
  <c r="BX21" i="9"/>
  <c r="BE21" i="9"/>
  <c r="AL21" i="9"/>
  <c r="P21" i="9"/>
  <c r="DH20" i="9"/>
  <c r="CO20" i="9"/>
  <c r="BV20" i="9"/>
  <c r="BD20" i="9"/>
  <c r="AK20" i="9"/>
  <c r="T20" i="9"/>
  <c r="C20" i="9"/>
  <c r="CW19" i="9"/>
  <c r="CF19" i="9"/>
  <c r="BO19" i="9"/>
  <c r="AX19" i="9"/>
  <c r="AG19" i="9"/>
  <c r="P19" i="9"/>
  <c r="DJ18" i="9"/>
  <c r="CS18" i="9"/>
  <c r="CB18" i="9"/>
  <c r="BK18" i="9"/>
  <c r="AT18" i="9"/>
  <c r="AC18" i="9"/>
  <c r="K18" i="9"/>
  <c r="DE17" i="9"/>
  <c r="CN17" i="9"/>
  <c r="BW17" i="9"/>
  <c r="BF17" i="9"/>
  <c r="AO17" i="9"/>
  <c r="X17" i="9"/>
  <c r="G17" i="9"/>
  <c r="DA16" i="9"/>
  <c r="CJ16" i="9"/>
  <c r="BS16" i="9"/>
  <c r="BB16" i="9"/>
  <c r="AL16" i="9"/>
  <c r="V16" i="9"/>
  <c r="F16" i="9"/>
  <c r="DA15" i="9"/>
  <c r="CK15" i="9"/>
  <c r="BU15" i="9"/>
  <c r="BE15" i="9"/>
  <c r="AO15" i="9"/>
  <c r="Y15" i="9"/>
  <c r="I15" i="9"/>
  <c r="DD14" i="9"/>
  <c r="CN14" i="9"/>
  <c r="BX14" i="9"/>
  <c r="BH14" i="9"/>
  <c r="AR14" i="9"/>
  <c r="AB14" i="9"/>
  <c r="L14" i="9"/>
  <c r="DG13" i="9"/>
  <c r="CQ13" i="9"/>
  <c r="CA13" i="9"/>
  <c r="BK13" i="9"/>
  <c r="AU13" i="9"/>
  <c r="AE13" i="9"/>
  <c r="O13" i="9"/>
  <c r="DJ12" i="9"/>
  <c r="CT12" i="9"/>
  <c r="CD12" i="9"/>
  <c r="BN12" i="9"/>
  <c r="AX12" i="9"/>
  <c r="AH12" i="9"/>
  <c r="R12" i="9"/>
  <c r="B12" i="9"/>
  <c r="CW11" i="9"/>
  <c r="CG11" i="9"/>
  <c r="BQ11" i="9"/>
  <c r="BA11" i="9"/>
  <c r="AK11" i="9"/>
  <c r="U11" i="9"/>
  <c r="E11" i="9"/>
  <c r="CZ10" i="9"/>
  <c r="CJ10" i="9"/>
  <c r="BT10" i="9"/>
  <c r="BD10" i="9"/>
  <c r="AN10" i="9"/>
  <c r="X10" i="9"/>
  <c r="H10" i="9"/>
  <c r="DC9" i="9"/>
  <c r="CM9" i="9"/>
  <c r="BW9" i="9"/>
  <c r="BG9" i="9"/>
  <c r="AQ9" i="9"/>
  <c r="AA9" i="9"/>
  <c r="K9" i="9"/>
  <c r="DF8" i="9"/>
  <c r="CP8" i="9"/>
  <c r="BZ8" i="9"/>
  <c r="BJ8" i="9"/>
  <c r="AT8" i="9"/>
  <c r="AD8" i="9"/>
  <c r="N8" i="9"/>
  <c r="DI7" i="9"/>
  <c r="CS7" i="9"/>
  <c r="CC7" i="9"/>
  <c r="BM7" i="9"/>
  <c r="AW7" i="9"/>
  <c r="AG7" i="9"/>
  <c r="Q7" i="9"/>
  <c r="DL6" i="9"/>
  <c r="CV6" i="9"/>
  <c r="CF6" i="9"/>
  <c r="BP6" i="9"/>
  <c r="AZ6" i="9"/>
  <c r="AJ6" i="9"/>
  <c r="T6" i="9"/>
  <c r="D6" i="9"/>
  <c r="CY5" i="9"/>
  <c r="CI5" i="9"/>
  <c r="BS5" i="9"/>
  <c r="BC5" i="9"/>
  <c r="AM5" i="9"/>
  <c r="W5" i="9"/>
  <c r="G5" i="9"/>
  <c r="DB4" i="9"/>
  <c r="CL4" i="9"/>
  <c r="BV4" i="9"/>
  <c r="BF4" i="9"/>
  <c r="AP4" i="9"/>
  <c r="Z4" i="9"/>
  <c r="J4" i="9"/>
  <c r="DE3" i="9"/>
  <c r="CO3" i="9"/>
  <c r="BY3" i="9"/>
  <c r="BI3" i="9"/>
  <c r="AS3" i="9"/>
  <c r="AC3" i="9"/>
  <c r="M3" i="9"/>
  <c r="DH2" i="9"/>
  <c r="CR2" i="9"/>
  <c r="CB2" i="9"/>
  <c r="BL2" i="9"/>
  <c r="AV2" i="9"/>
  <c r="AF2" i="9"/>
  <c r="P2" i="9"/>
  <c r="AN75" i="9"/>
  <c r="S66" i="9"/>
  <c r="AW61" i="9"/>
  <c r="BK58" i="9"/>
  <c r="BA56" i="9"/>
  <c r="CN54" i="9"/>
  <c r="T53" i="9"/>
  <c r="CC51" i="9"/>
  <c r="X50" i="9"/>
  <c r="CX48" i="9"/>
  <c r="CB47" i="9"/>
  <c r="BL46" i="9"/>
  <c r="AY45" i="9"/>
  <c r="AL44" i="9"/>
  <c r="Y43" i="9"/>
  <c r="L42" i="9"/>
  <c r="DJ40" i="9"/>
  <c r="S40" i="9"/>
  <c r="BA39" i="9"/>
  <c r="CH38" i="9"/>
  <c r="DD37" i="9"/>
  <c r="AA37" i="9"/>
  <c r="BJ36" i="9"/>
  <c r="DI35" i="9"/>
  <c r="AZ35" i="9"/>
  <c r="C35" i="9"/>
  <c r="BQ34" i="9"/>
  <c r="W34" i="9"/>
  <c r="CW33" i="9"/>
  <c r="BD33" i="9"/>
  <c r="J33" i="9"/>
  <c r="CJ32" i="9"/>
  <c r="AQ32" i="9"/>
  <c r="DH31" i="9"/>
  <c r="BW31" i="9"/>
  <c r="AG31" i="9"/>
  <c r="DJ30" i="9"/>
  <c r="CB30" i="9"/>
  <c r="AK30" i="9"/>
  <c r="C30" i="9"/>
  <c r="CF29" i="9"/>
  <c r="AW29" i="9"/>
  <c r="G29" i="9"/>
  <c r="CJ28" i="9"/>
  <c r="BD28" i="9"/>
  <c r="X28" i="9"/>
  <c r="DC27" i="9"/>
  <c r="BW27" i="9"/>
  <c r="AR27" i="9"/>
  <c r="N27" i="9"/>
  <c r="CY26" i="9"/>
  <c r="BX26" i="9"/>
  <c r="AT26" i="9"/>
  <c r="P26" i="9"/>
  <c r="CZ25" i="9"/>
  <c r="CA25" i="9"/>
  <c r="AY25" i="9"/>
  <c r="AC25" i="9"/>
  <c r="D25" i="9"/>
  <c r="CT24" i="9"/>
  <c r="BW24" i="9"/>
  <c r="AY24" i="9"/>
  <c r="AC24" i="9"/>
  <c r="D24" i="9"/>
  <c r="CT23" i="9"/>
  <c r="BV23" i="9"/>
  <c r="BB23" i="9"/>
  <c r="AH23" i="9"/>
  <c r="J23" i="9"/>
  <c r="DA22" i="9"/>
  <c r="CG22" i="9"/>
  <c r="BI22" i="9"/>
  <c r="AO22" i="9"/>
  <c r="U22" i="9"/>
  <c r="DL21" i="9"/>
  <c r="CP21" i="9"/>
  <c r="BW21" i="9"/>
  <c r="BD21" i="9"/>
  <c r="AK21" i="9"/>
  <c r="O21" i="9"/>
  <c r="DG20" i="9"/>
  <c r="CN20" i="9"/>
  <c r="BU20" i="9"/>
  <c r="BC20" i="9"/>
  <c r="AJ20" i="9"/>
  <c r="S20" i="9"/>
  <c r="B20" i="9"/>
  <c r="CV19" i="9"/>
  <c r="CE19" i="9"/>
  <c r="BN19" i="9"/>
  <c r="AW19" i="9"/>
  <c r="AF19" i="9"/>
  <c r="O19" i="9"/>
  <c r="DI18" i="9"/>
  <c r="CR18" i="9"/>
  <c r="CA18" i="9"/>
  <c r="BJ18" i="9"/>
  <c r="AS18" i="9"/>
  <c r="AA18" i="9"/>
  <c r="J18" i="9"/>
  <c r="DD17" i="9"/>
  <c r="CM17" i="9"/>
  <c r="BV17" i="9"/>
  <c r="BE17" i="9"/>
  <c r="AN17" i="9"/>
  <c r="W17" i="9"/>
  <c r="F17" i="9"/>
  <c r="CZ16" i="9"/>
  <c r="CI16" i="9"/>
  <c r="BR16" i="9"/>
  <c r="BA16" i="9"/>
  <c r="AK16" i="9"/>
  <c r="U16" i="9"/>
  <c r="E16" i="9"/>
  <c r="CZ15" i="9"/>
  <c r="CJ15" i="9"/>
  <c r="BT15" i="9"/>
  <c r="BD15" i="9"/>
  <c r="AN15" i="9"/>
  <c r="X15" i="9"/>
  <c r="H15" i="9"/>
  <c r="DC14" i="9"/>
  <c r="CM14" i="9"/>
  <c r="BW14" i="9"/>
  <c r="BG14" i="9"/>
  <c r="AQ14" i="9"/>
  <c r="AA14" i="9"/>
  <c r="K14" i="9"/>
  <c r="DF13" i="9"/>
  <c r="CP13" i="9"/>
  <c r="BZ13" i="9"/>
  <c r="BJ13" i="9"/>
  <c r="AT13" i="9"/>
  <c r="AD13" i="9"/>
  <c r="N13" i="9"/>
  <c r="DI12" i="9"/>
  <c r="CS12" i="9"/>
  <c r="CC12" i="9"/>
  <c r="BM12" i="9"/>
  <c r="AW12" i="9"/>
  <c r="AG12" i="9"/>
  <c r="Q12" i="9"/>
  <c r="DL11" i="9"/>
  <c r="CV11" i="9"/>
  <c r="CF11" i="9"/>
  <c r="BP11" i="9"/>
  <c r="AZ11" i="9"/>
  <c r="AJ11" i="9"/>
  <c r="T11" i="9"/>
  <c r="D11" i="9"/>
  <c r="CY10" i="9"/>
  <c r="CI10" i="9"/>
  <c r="BS10" i="9"/>
  <c r="BC10" i="9"/>
  <c r="AM10" i="9"/>
  <c r="W10" i="9"/>
  <c r="G10" i="9"/>
  <c r="DB9" i="9"/>
  <c r="CL9" i="9"/>
  <c r="BV9" i="9"/>
  <c r="BF9" i="9"/>
  <c r="AP9" i="9"/>
  <c r="Z9" i="9"/>
  <c r="J9" i="9"/>
  <c r="DE8" i="9"/>
  <c r="CO8" i="9"/>
  <c r="BY8" i="9"/>
  <c r="BI8" i="9"/>
  <c r="AS8" i="9"/>
  <c r="AC8" i="9"/>
  <c r="M8" i="9"/>
  <c r="DH7" i="9"/>
  <c r="CR7" i="9"/>
  <c r="CB7" i="9"/>
  <c r="BL7" i="9"/>
  <c r="AV7" i="9"/>
  <c r="AF7" i="9"/>
  <c r="P7" i="9"/>
  <c r="DK6" i="9"/>
  <c r="CU6" i="9"/>
  <c r="CE6" i="9"/>
  <c r="BO6" i="9"/>
  <c r="AY6" i="9"/>
  <c r="AI6" i="9"/>
  <c r="S6" i="9"/>
  <c r="C6" i="9"/>
  <c r="CX5" i="9"/>
  <c r="CH5" i="9"/>
  <c r="BR5" i="9"/>
  <c r="BB5" i="9"/>
  <c r="AL5" i="9"/>
  <c r="V5" i="9"/>
  <c r="F5" i="9"/>
  <c r="DA4" i="9"/>
  <c r="CK4" i="9"/>
  <c r="BU4" i="9"/>
  <c r="BE4" i="9"/>
  <c r="AO4" i="9"/>
  <c r="Y4" i="9"/>
  <c r="I4" i="9"/>
  <c r="DD3" i="9"/>
  <c r="CN3" i="9"/>
  <c r="BX3" i="9"/>
  <c r="BH3" i="9"/>
  <c r="AR3" i="9"/>
  <c r="AB3" i="9"/>
  <c r="L3" i="9"/>
  <c r="DG2" i="9"/>
  <c r="CQ2" i="9"/>
  <c r="CA2" i="9"/>
  <c r="BK2" i="9"/>
  <c r="AU2" i="9"/>
  <c r="AE2" i="9"/>
  <c r="O2" i="9"/>
  <c r="H75" i="9"/>
  <c r="C66" i="9"/>
  <c r="AM61" i="9"/>
  <c r="BG58" i="9"/>
  <c r="AY56" i="9"/>
  <c r="CL54" i="9"/>
  <c r="R53" i="9"/>
  <c r="CA51" i="9"/>
  <c r="V50" i="9"/>
  <c r="CU48" i="9"/>
  <c r="BZ47" i="9"/>
  <c r="BJ46" i="9"/>
  <c r="AW45" i="9"/>
  <c r="AJ44" i="9"/>
  <c r="W43" i="9"/>
  <c r="J42" i="9"/>
  <c r="DH40" i="9"/>
  <c r="R40" i="9"/>
  <c r="AY39" i="9"/>
  <c r="BU38" i="9"/>
  <c r="DC37" i="9"/>
  <c r="Y37" i="9"/>
  <c r="BH36" i="9"/>
  <c r="DG35" i="9"/>
  <c r="AY35" i="9"/>
  <c r="B35" i="9"/>
  <c r="BP34" i="9"/>
  <c r="V34" i="9"/>
  <c r="CN33" i="9"/>
  <c r="BC33" i="9"/>
  <c r="I33" i="9"/>
  <c r="CA32" i="9"/>
  <c r="AP32" i="9"/>
  <c r="DG31" i="9"/>
  <c r="BN31" i="9"/>
  <c r="AF31" i="9"/>
  <c r="DI30" i="9"/>
  <c r="BZ30" i="9"/>
  <c r="AJ30" i="9"/>
  <c r="B30" i="9"/>
  <c r="CE29" i="9"/>
  <c r="AN29" i="9"/>
  <c r="F29" i="9"/>
  <c r="CI28" i="9"/>
  <c r="BC28" i="9"/>
  <c r="W28" i="9"/>
  <c r="DB27" i="9"/>
  <c r="BV27" i="9"/>
  <c r="AQ27" i="9"/>
  <c r="M27" i="9"/>
  <c r="CW26" i="9"/>
  <c r="BV26" i="9"/>
  <c r="AS26" i="9"/>
  <c r="O26" i="9"/>
  <c r="CV25" i="9"/>
  <c r="BY25" i="9"/>
  <c r="AX25" i="9"/>
  <c r="AB25" i="9"/>
  <c r="C25" i="9"/>
  <c r="CR24" i="9"/>
  <c r="BS24" i="9"/>
  <c r="AX24" i="9"/>
  <c r="AA24" i="9"/>
  <c r="C24" i="9"/>
  <c r="CS23" i="9"/>
  <c r="BU23" i="9"/>
  <c r="BA23" i="9"/>
  <c r="AG23" i="9"/>
  <c r="I23" i="9"/>
  <c r="CZ22" i="9"/>
  <c r="CF22" i="9"/>
  <c r="BH22" i="9"/>
  <c r="AN22" i="9"/>
  <c r="T22" i="9"/>
  <c r="DH21" i="9"/>
  <c r="CO21" i="9"/>
  <c r="BV21" i="9"/>
  <c r="BC21" i="9"/>
  <c r="AJ21" i="9"/>
  <c r="N21" i="9"/>
  <c r="DF20" i="9"/>
  <c r="CM20" i="9"/>
  <c r="BT20" i="9"/>
  <c r="BA20" i="9"/>
  <c r="AI20" i="9"/>
  <c r="R20" i="9"/>
  <c r="DL19" i="9"/>
  <c r="CU19" i="9"/>
  <c r="CD19" i="9"/>
  <c r="BM19" i="9"/>
  <c r="AV19" i="9"/>
  <c r="AE19" i="9"/>
  <c r="N19" i="9"/>
  <c r="DH18" i="9"/>
  <c r="CQ18" i="9"/>
  <c r="BZ18" i="9"/>
  <c r="BI18" i="9"/>
  <c r="AQ18" i="9"/>
  <c r="Z18" i="9"/>
  <c r="I18" i="9"/>
  <c r="DC17" i="9"/>
  <c r="CL17" i="9"/>
  <c r="BU17" i="9"/>
  <c r="BD17" i="9"/>
  <c r="AM17" i="9"/>
  <c r="V17" i="9"/>
  <c r="E17" i="9"/>
  <c r="CY16" i="9"/>
  <c r="CH16" i="9"/>
  <c r="BQ16" i="9"/>
  <c r="AZ16" i="9"/>
  <c r="AJ16" i="9"/>
  <c r="T16" i="9"/>
  <c r="D16" i="9"/>
  <c r="CY15" i="9"/>
  <c r="CI15" i="9"/>
  <c r="BS15" i="9"/>
  <c r="BC15" i="9"/>
  <c r="AM15" i="9"/>
  <c r="W15" i="9"/>
  <c r="G15" i="9"/>
  <c r="DB14" i="9"/>
  <c r="CL14" i="9"/>
  <c r="BV14" i="9"/>
  <c r="BF14" i="9"/>
  <c r="AP14" i="9"/>
  <c r="Z14" i="9"/>
  <c r="J14" i="9"/>
  <c r="DE13" i="9"/>
  <c r="CO13" i="9"/>
  <c r="BY13" i="9"/>
  <c r="BI13" i="9"/>
  <c r="AS13" i="9"/>
  <c r="AC13" i="9"/>
  <c r="M13" i="9"/>
  <c r="DH12" i="9"/>
  <c r="CR12" i="9"/>
  <c r="CB12" i="9"/>
  <c r="BL12" i="9"/>
  <c r="AV12" i="9"/>
  <c r="AF12" i="9"/>
  <c r="P12" i="9"/>
  <c r="DK11" i="9"/>
  <c r="CU11" i="9"/>
  <c r="CE11" i="9"/>
  <c r="BO11" i="9"/>
  <c r="AY11" i="9"/>
  <c r="AI11" i="9"/>
  <c r="S11" i="9"/>
  <c r="C11" i="9"/>
  <c r="CX10" i="9"/>
  <c r="CH10" i="9"/>
  <c r="BR10" i="9"/>
  <c r="BB10" i="9"/>
  <c r="AL10" i="9"/>
  <c r="V10" i="9"/>
  <c r="F10" i="9"/>
  <c r="DA9" i="9"/>
  <c r="CK9" i="9"/>
  <c r="BU9" i="9"/>
  <c r="BE9" i="9"/>
  <c r="AO9" i="9"/>
  <c r="Y9" i="9"/>
  <c r="I9" i="9"/>
  <c r="DD8" i="9"/>
  <c r="CN8" i="9"/>
  <c r="BX8" i="9"/>
  <c r="BH8" i="9"/>
  <c r="AR8" i="9"/>
  <c r="AB8" i="9"/>
  <c r="L8" i="9"/>
  <c r="DG7" i="9"/>
  <c r="CQ7" i="9"/>
  <c r="CA7" i="9"/>
  <c r="BK7" i="9"/>
  <c r="AU7" i="9"/>
  <c r="AE7" i="9"/>
  <c r="O7" i="9"/>
  <c r="DJ6" i="9"/>
  <c r="CT6" i="9"/>
  <c r="CD6" i="9"/>
  <c r="BN6" i="9"/>
  <c r="AX6" i="9"/>
  <c r="AH6" i="9"/>
  <c r="R6" i="9"/>
  <c r="B6" i="9"/>
  <c r="CW5" i="9"/>
  <c r="CG5" i="9"/>
  <c r="BQ5" i="9"/>
  <c r="BA5" i="9"/>
  <c r="AK5" i="9"/>
  <c r="U5" i="9"/>
  <c r="E5" i="9"/>
  <c r="CZ4" i="9"/>
  <c r="CJ4" i="9"/>
  <c r="BT4" i="9"/>
  <c r="BD4" i="9"/>
  <c r="AN4" i="9"/>
  <c r="X4" i="9"/>
  <c r="H4" i="9"/>
  <c r="DC3" i="9"/>
  <c r="CM3" i="9"/>
  <c r="BW3" i="9"/>
  <c r="BG3" i="9"/>
  <c r="AQ3" i="9"/>
  <c r="AA3" i="9"/>
  <c r="K3" i="9"/>
  <c r="DF2" i="9"/>
  <c r="CP2" i="9"/>
  <c r="BZ2" i="9"/>
  <c r="BJ2" i="9"/>
  <c r="AT2" i="9"/>
  <c r="AD2" i="9"/>
  <c r="N2" i="9"/>
  <c r="DF73" i="9"/>
  <c r="I65" i="9"/>
  <c r="E61" i="9"/>
  <c r="AC58" i="9"/>
  <c r="Z56" i="9"/>
  <c r="BS54" i="9"/>
  <c r="DJ52" i="9"/>
  <c r="BF51" i="9"/>
  <c r="E50" i="9"/>
  <c r="CF48" i="9"/>
  <c r="BK47" i="9"/>
  <c r="AV46" i="9"/>
  <c r="AI45" i="9"/>
  <c r="V44" i="9"/>
  <c r="I43" i="9"/>
  <c r="DG41" i="9"/>
  <c r="CT40" i="9"/>
  <c r="P40" i="9"/>
  <c r="AL39" i="9"/>
  <c r="BT38" i="9"/>
  <c r="DA37" i="9"/>
  <c r="L37" i="9"/>
  <c r="AW36" i="9"/>
  <c r="CV35" i="9"/>
  <c r="AX35" i="9"/>
  <c r="DL34" i="9"/>
  <c r="BN34" i="9"/>
  <c r="U34" i="9"/>
  <c r="CL33" i="9"/>
  <c r="BA33" i="9"/>
  <c r="H33" i="9"/>
  <c r="BY32" i="9"/>
  <c r="AN32" i="9"/>
  <c r="DF31" i="9"/>
  <c r="BM31" i="9"/>
  <c r="AE31" i="9"/>
  <c r="DH30" i="9"/>
  <c r="BQ30" i="9"/>
  <c r="AI30" i="9"/>
  <c r="DL29" i="9"/>
  <c r="CC29" i="9"/>
  <c r="AM29" i="9"/>
  <c r="E29" i="9"/>
  <c r="CH28" i="9"/>
  <c r="BB28" i="9"/>
  <c r="V28" i="9"/>
  <c r="DA27" i="9"/>
  <c r="BU27" i="9"/>
  <c r="AP27" i="9"/>
  <c r="L27" i="9"/>
  <c r="CS26" i="9"/>
  <c r="BS26" i="9"/>
  <c r="AR26" i="9"/>
  <c r="N26" i="9"/>
  <c r="CU25" i="9"/>
  <c r="BX25" i="9"/>
  <c r="AW25" i="9"/>
  <c r="AA25" i="9"/>
  <c r="B25" i="9"/>
  <c r="CQ24" i="9"/>
  <c r="BR24" i="9"/>
  <c r="AV24" i="9"/>
  <c r="W24" i="9"/>
  <c r="B24" i="9"/>
  <c r="CR23" i="9"/>
  <c r="BT23" i="9"/>
  <c r="AZ23" i="9"/>
  <c r="AF23" i="9"/>
  <c r="H23" i="9"/>
  <c r="CY22" i="9"/>
  <c r="CE22" i="9"/>
  <c r="BG22" i="9"/>
  <c r="AM22" i="9"/>
  <c r="S22" i="9"/>
  <c r="DG21" i="9"/>
  <c r="CN21" i="9"/>
  <c r="BU21" i="9"/>
  <c r="BB21" i="9"/>
  <c r="AF21" i="9"/>
  <c r="M21" i="9"/>
  <c r="DE20" i="9"/>
  <c r="CL20" i="9"/>
  <c r="BS20" i="9"/>
  <c r="AY20" i="9"/>
  <c r="AH20" i="9"/>
  <c r="Q20" i="9"/>
  <c r="DK19" i="9"/>
  <c r="CT19" i="9"/>
  <c r="CC19" i="9"/>
  <c r="BL19" i="9"/>
  <c r="AU19" i="9"/>
  <c r="AD19" i="9"/>
  <c r="M19" i="9"/>
  <c r="DG18" i="9"/>
  <c r="CP18" i="9"/>
  <c r="BY18" i="9"/>
  <c r="BG18" i="9"/>
  <c r="AP18" i="9"/>
  <c r="Y18" i="9"/>
  <c r="H18" i="9"/>
  <c r="DB17" i="9"/>
  <c r="CK17" i="9"/>
  <c r="BT17" i="9"/>
  <c r="BC17" i="9"/>
  <c r="AL17" i="9"/>
  <c r="U17" i="9"/>
  <c r="D17" i="9"/>
  <c r="CX16" i="9"/>
  <c r="CG16" i="9"/>
  <c r="BP16" i="9"/>
  <c r="AY16" i="9"/>
  <c r="AI16" i="9"/>
  <c r="S16" i="9"/>
  <c r="C16" i="9"/>
  <c r="CX15" i="9"/>
  <c r="CH15" i="9"/>
  <c r="BR15" i="9"/>
  <c r="BB15" i="9"/>
  <c r="AL15" i="9"/>
  <c r="V15" i="9"/>
  <c r="F15" i="9"/>
  <c r="DA14" i="9"/>
  <c r="CK14" i="9"/>
  <c r="BU14" i="9"/>
  <c r="BE14" i="9"/>
  <c r="AO14" i="9"/>
  <c r="Y14" i="9"/>
  <c r="I14" i="9"/>
  <c r="DD13" i="9"/>
  <c r="CN13" i="9"/>
  <c r="BX13" i="9"/>
  <c r="BH13" i="9"/>
  <c r="AR13" i="9"/>
  <c r="AB13" i="9"/>
  <c r="L13" i="9"/>
  <c r="DG12" i="9"/>
  <c r="CQ12" i="9"/>
  <c r="CA12" i="9"/>
  <c r="BK12" i="9"/>
  <c r="AU12" i="9"/>
  <c r="AE12" i="9"/>
  <c r="O12" i="9"/>
  <c r="DJ11" i="9"/>
  <c r="CT11" i="9"/>
  <c r="CD11" i="9"/>
  <c r="BN11" i="9"/>
  <c r="AX11" i="9"/>
  <c r="AH11" i="9"/>
  <c r="R11" i="9"/>
  <c r="B11" i="9"/>
  <c r="CW10" i="9"/>
  <c r="CG10" i="9"/>
  <c r="BQ10" i="9"/>
  <c r="BA10" i="9"/>
  <c r="AK10" i="9"/>
  <c r="U10" i="9"/>
  <c r="E10" i="9"/>
  <c r="CZ9" i="9"/>
  <c r="CJ9" i="9"/>
  <c r="BT9" i="9"/>
  <c r="BD9" i="9"/>
  <c r="AN9" i="9"/>
  <c r="X9" i="9"/>
  <c r="H9" i="9"/>
  <c r="DC8" i="9"/>
  <c r="CM8" i="9"/>
  <c r="BW8" i="9"/>
  <c r="BG8" i="9"/>
  <c r="AQ8" i="9"/>
  <c r="AA8" i="9"/>
  <c r="CS72" i="9"/>
  <c r="AS64" i="9"/>
  <c r="BV60" i="9"/>
  <c r="DH57" i="9"/>
  <c r="C56" i="9"/>
  <c r="AT54" i="9"/>
  <c r="CP52" i="9"/>
  <c r="AK51" i="9"/>
  <c r="CW49" i="9"/>
  <c r="BO48" i="9"/>
  <c r="AT47" i="9"/>
  <c r="AF46" i="9"/>
  <c r="S45" i="9"/>
  <c r="F44" i="9"/>
  <c r="DD42" i="9"/>
  <c r="CQ41" i="9"/>
  <c r="CE40" i="9"/>
  <c r="B40" i="9"/>
  <c r="AI39" i="9"/>
  <c r="BE38" i="9"/>
  <c r="CM37" i="9"/>
  <c r="I37" i="9"/>
  <c r="AT36" i="9"/>
  <c r="CS35" i="9"/>
  <c r="AU35" i="9"/>
  <c r="CY34" i="9"/>
  <c r="BC34" i="9"/>
  <c r="R34" i="9"/>
  <c r="CJ33" i="9"/>
  <c r="AP33" i="9"/>
  <c r="E33" i="9"/>
  <c r="BW32" i="9"/>
  <c r="AC32" i="9"/>
  <c r="DC31" i="9"/>
  <c r="BK31" i="9"/>
  <c r="AC31" i="9"/>
  <c r="CW30" i="9"/>
  <c r="BO30" i="9"/>
  <c r="AG30" i="9"/>
  <c r="DI29" i="9"/>
  <c r="BS29" i="9"/>
  <c r="AK29" i="9"/>
  <c r="C29" i="9"/>
  <c r="CC28" i="9"/>
  <c r="AW28" i="9"/>
  <c r="Q28" i="9"/>
  <c r="CV27" i="9"/>
  <c r="BP27" i="9"/>
  <c r="AM27" i="9"/>
  <c r="J27" i="9"/>
  <c r="CQ26" i="9"/>
  <c r="BM26" i="9"/>
  <c r="AM26" i="9"/>
  <c r="L26" i="9"/>
  <c r="CS25" i="9"/>
  <c r="BT25" i="9"/>
  <c r="AU25" i="9"/>
  <c r="X25" i="9"/>
  <c r="DK24" i="9"/>
  <c r="CO24" i="9"/>
  <c r="BP24" i="9"/>
  <c r="AT24" i="9"/>
  <c r="U24" i="9"/>
  <c r="DJ23" i="9"/>
  <c r="CL23" i="9"/>
  <c r="BR23" i="9"/>
  <c r="AX23" i="9"/>
  <c r="Z23" i="9"/>
  <c r="F23" i="9"/>
  <c r="CW22" i="9"/>
  <c r="BY22" i="9"/>
  <c r="BE22" i="9"/>
  <c r="AK22" i="9"/>
  <c r="M22" i="9"/>
  <c r="DE21" i="9"/>
  <c r="CL21" i="9"/>
  <c r="BS21" i="9"/>
  <c r="AZ21" i="9"/>
  <c r="AD21" i="9"/>
  <c r="K21" i="9"/>
  <c r="DC20" i="9"/>
  <c r="CJ20" i="9"/>
  <c r="BO20" i="9"/>
  <c r="AW20" i="9"/>
  <c r="AF20" i="9"/>
  <c r="O20" i="9"/>
  <c r="DI19" i="9"/>
  <c r="CR19" i="9"/>
  <c r="CA19" i="9"/>
  <c r="BJ19" i="9"/>
  <c r="AS19" i="9"/>
  <c r="AB19" i="9"/>
  <c r="K19" i="9"/>
  <c r="DE18" i="9"/>
  <c r="CM18" i="9"/>
  <c r="BV18" i="9"/>
  <c r="BE18" i="9"/>
  <c r="AN18" i="9"/>
  <c r="W18" i="9"/>
  <c r="F18" i="9"/>
  <c r="CZ17" i="9"/>
  <c r="CI17" i="9"/>
  <c r="BR17" i="9"/>
  <c r="BA17" i="9"/>
  <c r="AJ17" i="9"/>
  <c r="S17" i="9"/>
  <c r="B17" i="9"/>
  <c r="CV16" i="9"/>
  <c r="CE16" i="9"/>
  <c r="BM16" i="9"/>
  <c r="AW16" i="9"/>
  <c r="AG16" i="9"/>
  <c r="Q16" i="9"/>
  <c r="DL15" i="9"/>
  <c r="CV15" i="9"/>
  <c r="CF15" i="9"/>
  <c r="BP15" i="9"/>
  <c r="AZ15" i="9"/>
  <c r="AJ15" i="9"/>
  <c r="T15" i="9"/>
  <c r="D15" i="9"/>
  <c r="CY14" i="9"/>
  <c r="CI14" i="9"/>
  <c r="BS14" i="9"/>
  <c r="BC14" i="9"/>
  <c r="AM14" i="9"/>
  <c r="W14" i="9"/>
  <c r="G14" i="9"/>
  <c r="DB13" i="9"/>
  <c r="CL13" i="9"/>
  <c r="BV13" i="9"/>
  <c r="BF13" i="9"/>
  <c r="AP13" i="9"/>
  <c r="Z13" i="9"/>
  <c r="J13" i="9"/>
  <c r="DE12" i="9"/>
  <c r="CO12" i="9"/>
  <c r="BY12" i="9"/>
  <c r="BI12" i="9"/>
  <c r="AS12" i="9"/>
  <c r="AC12" i="9"/>
  <c r="M12" i="9"/>
  <c r="DH11" i="9"/>
  <c r="CR11" i="9"/>
  <c r="CB11" i="9"/>
  <c r="BL11" i="9"/>
  <c r="AV11" i="9"/>
  <c r="AF11" i="9"/>
  <c r="P11" i="9"/>
  <c r="DK10" i="9"/>
  <c r="CU10" i="9"/>
  <c r="CE10" i="9"/>
  <c r="BO10" i="9"/>
  <c r="AY10" i="9"/>
  <c r="AI10" i="9"/>
  <c r="S10" i="9"/>
  <c r="C10" i="9"/>
  <c r="CX9" i="9"/>
  <c r="CH9" i="9"/>
  <c r="BR9" i="9"/>
  <c r="BB9" i="9"/>
  <c r="AL9" i="9"/>
  <c r="V9" i="9"/>
  <c r="F9" i="9"/>
  <c r="DA8" i="9"/>
  <c r="CK8" i="9"/>
  <c r="BU8" i="9"/>
  <c r="BE8" i="9"/>
  <c r="AO8" i="9"/>
  <c r="Y8" i="9"/>
  <c r="I8" i="9"/>
  <c r="DD7" i="9"/>
  <c r="CN7" i="9"/>
  <c r="BX7" i="9"/>
  <c r="BH7" i="9"/>
  <c r="AR7" i="9"/>
  <c r="AB7" i="9"/>
  <c r="L7" i="9"/>
  <c r="DG6" i="9"/>
  <c r="CQ6" i="9"/>
  <c r="CA6" i="9"/>
  <c r="BK6" i="9"/>
  <c r="AU6" i="9"/>
  <c r="AE6" i="9"/>
  <c r="O6" i="9"/>
  <c r="DJ5" i="9"/>
  <c r="CT5" i="9"/>
  <c r="CD5" i="9"/>
  <c r="BN5" i="9"/>
  <c r="AX5" i="9"/>
  <c r="AH5" i="9"/>
  <c r="R5" i="9"/>
  <c r="B5" i="9"/>
  <c r="CW4" i="9"/>
  <c r="CG4" i="9"/>
  <c r="BQ4" i="9"/>
  <c r="BA4" i="9"/>
  <c r="AK4" i="9"/>
  <c r="U4" i="9"/>
  <c r="E4" i="9"/>
  <c r="CZ3" i="9"/>
  <c r="CJ3" i="9"/>
  <c r="BT3" i="9"/>
  <c r="BD3" i="9"/>
  <c r="AN3" i="9"/>
  <c r="X3" i="9"/>
  <c r="H3" i="9"/>
  <c r="DC2" i="9"/>
  <c r="CM2" i="9"/>
  <c r="BW2" i="9"/>
  <c r="BG2" i="9"/>
  <c r="AQ2" i="9"/>
  <c r="AA2" i="9"/>
  <c r="K2" i="9"/>
  <c r="CF71" i="9"/>
  <c r="CR63" i="9"/>
  <c r="AJ60" i="9"/>
  <c r="CC57" i="9"/>
  <c r="CO55" i="9"/>
  <c r="X54" i="9"/>
  <c r="BS52" i="9"/>
  <c r="Q51" i="9"/>
  <c r="CB49" i="9"/>
  <c r="AX48" i="9"/>
  <c r="AC47" i="9"/>
  <c r="P46" i="9"/>
  <c r="C45" i="9"/>
  <c r="DA43" i="9"/>
  <c r="CN42" i="9"/>
  <c r="CA41" i="9"/>
  <c r="CB40" i="9"/>
  <c r="CX39" i="9"/>
  <c r="U39" i="9"/>
  <c r="BB38" i="9"/>
  <c r="BX37" i="9"/>
  <c r="DF36" i="9"/>
  <c r="AG36" i="9"/>
  <c r="CF35" i="9"/>
  <c r="AI35" i="9"/>
  <c r="CW34" i="9"/>
  <c r="BA34" i="9"/>
  <c r="G34" i="9"/>
  <c r="CG33" i="9"/>
  <c r="AN33" i="9"/>
  <c r="DE32" i="9"/>
  <c r="BT32" i="9"/>
  <c r="AA32" i="9"/>
  <c r="CR31" i="9"/>
  <c r="BI31" i="9"/>
  <c r="R31" i="9"/>
  <c r="CU30" i="9"/>
  <c r="BM30" i="9"/>
  <c r="AD30" i="9"/>
  <c r="CY29" i="9"/>
  <c r="BQ29" i="9"/>
  <c r="AI29" i="9"/>
  <c r="DC28" i="9"/>
  <c r="BV28" i="9"/>
  <c r="AP28" i="9"/>
  <c r="J28" i="9"/>
  <c r="CO27" i="9"/>
  <c r="BI27" i="9"/>
  <c r="AH27" i="9"/>
  <c r="G27" i="9"/>
  <c r="CO26" i="9"/>
  <c r="BK26" i="9"/>
  <c r="AG26" i="9"/>
  <c r="G26" i="9"/>
  <c r="CQ25" i="9"/>
  <c r="BO25" i="9"/>
  <c r="AR25" i="9"/>
  <c r="S25" i="9"/>
  <c r="DH24" i="9"/>
  <c r="CI24" i="9"/>
  <c r="BN24" i="9"/>
  <c r="AQ24" i="9"/>
  <c r="S24" i="9"/>
  <c r="DH23" i="9"/>
  <c r="CJ23" i="9"/>
  <c r="BP23" i="9"/>
  <c r="AV23" i="9"/>
  <c r="X23" i="9"/>
  <c r="D23" i="9"/>
  <c r="CU22" i="9"/>
  <c r="BW22" i="9"/>
  <c r="BC22" i="9"/>
  <c r="AI22" i="9"/>
  <c r="K22" i="9"/>
  <c r="DC21" i="9"/>
  <c r="CJ21" i="9"/>
  <c r="BQ21" i="9"/>
  <c r="AU21" i="9"/>
  <c r="AB21" i="9"/>
  <c r="I21" i="9"/>
  <c r="DA20" i="9"/>
  <c r="CE20" i="9"/>
  <c r="BM20" i="9"/>
  <c r="AU20" i="9"/>
  <c r="AD20" i="9"/>
  <c r="M20" i="9"/>
  <c r="DG19" i="9"/>
  <c r="CP19" i="9"/>
  <c r="BY19" i="9"/>
  <c r="BH19" i="9"/>
  <c r="AQ19" i="9"/>
  <c r="Z19" i="9"/>
  <c r="H19" i="9"/>
  <c r="DB18" i="9"/>
  <c r="CK18" i="9"/>
  <c r="BT18" i="9"/>
  <c r="BC18" i="9"/>
  <c r="AL18" i="9"/>
  <c r="U18" i="9"/>
  <c r="D18" i="9"/>
  <c r="CX17" i="9"/>
  <c r="CG17" i="9"/>
  <c r="BP17" i="9"/>
  <c r="AY17" i="9"/>
  <c r="AH17" i="9"/>
  <c r="Q17" i="9"/>
  <c r="DK16" i="9"/>
  <c r="CS16" i="9"/>
  <c r="CB16" i="9"/>
  <c r="BK16" i="9"/>
  <c r="AU16" i="9"/>
  <c r="AE16" i="9"/>
  <c r="O16" i="9"/>
  <c r="DJ15" i="9"/>
  <c r="CT15" i="9"/>
  <c r="CD15" i="9"/>
  <c r="BN15" i="9"/>
  <c r="AX15" i="9"/>
  <c r="AH15" i="9"/>
  <c r="R15" i="9"/>
  <c r="B15" i="9"/>
  <c r="CW14" i="9"/>
  <c r="CG14" i="9"/>
  <c r="BQ14" i="9"/>
  <c r="BA14" i="9"/>
  <c r="AK14" i="9"/>
  <c r="U14" i="9"/>
  <c r="E14" i="9"/>
  <c r="CZ13" i="9"/>
  <c r="CJ13" i="9"/>
  <c r="BT13" i="9"/>
  <c r="BD13" i="9"/>
  <c r="AN13" i="9"/>
  <c r="X13" i="9"/>
  <c r="H13" i="9"/>
  <c r="DC12" i="9"/>
  <c r="CM12" i="9"/>
  <c r="BW12" i="9"/>
  <c r="BG12" i="9"/>
  <c r="AQ12" i="9"/>
  <c r="AA12" i="9"/>
  <c r="K12" i="9"/>
  <c r="DF11" i="9"/>
  <c r="CP11" i="9"/>
  <c r="BZ11" i="9"/>
  <c r="BJ11" i="9"/>
  <c r="AT11" i="9"/>
  <c r="AD11" i="9"/>
  <c r="N11" i="9"/>
  <c r="DI10" i="9"/>
  <c r="CS10" i="9"/>
  <c r="CC10" i="9"/>
  <c r="BM10" i="9"/>
  <c r="AW10" i="9"/>
  <c r="AG10" i="9"/>
  <c r="Q10" i="9"/>
  <c r="DL9" i="9"/>
  <c r="CV9" i="9"/>
  <c r="CF9" i="9"/>
  <c r="BP9" i="9"/>
  <c r="AZ9" i="9"/>
  <c r="AJ9" i="9"/>
  <c r="T9" i="9"/>
  <c r="D9" i="9"/>
  <c r="CY8" i="9"/>
  <c r="CI8" i="9"/>
  <c r="BS8" i="9"/>
  <c r="BC8" i="9"/>
  <c r="AM8" i="9"/>
  <c r="W8" i="9"/>
  <c r="G8" i="9"/>
  <c r="DB7" i="9"/>
  <c r="CL7" i="9"/>
  <c r="BV7" i="9"/>
  <c r="BF7" i="9"/>
  <c r="AP7" i="9"/>
  <c r="Z7" i="9"/>
  <c r="J7" i="9"/>
  <c r="DE6" i="9"/>
  <c r="CO6" i="9"/>
  <c r="BY6" i="9"/>
  <c r="BI6" i="9"/>
  <c r="AS6" i="9"/>
  <c r="AC6" i="9"/>
  <c r="M6" i="9"/>
  <c r="DH5" i="9"/>
  <c r="CR5" i="9"/>
  <c r="CB5" i="9"/>
  <c r="BL5" i="9"/>
  <c r="AV5" i="9"/>
  <c r="AF5" i="9"/>
  <c r="P5" i="9"/>
  <c r="DK4" i="9"/>
  <c r="CU4" i="9"/>
  <c r="CE4" i="9"/>
  <c r="BO4" i="9"/>
  <c r="AY4" i="9"/>
  <c r="AI4" i="9"/>
  <c r="S4" i="9"/>
  <c r="C4" i="9"/>
  <c r="CX3" i="9"/>
  <c r="CH3" i="9"/>
  <c r="BR3" i="9"/>
  <c r="BB3" i="9"/>
  <c r="AL3" i="9"/>
  <c r="V3" i="9"/>
  <c r="F3" i="9"/>
  <c r="DA2" i="9"/>
  <c r="CK2" i="9"/>
  <c r="BU2" i="9"/>
  <c r="BE2" i="9"/>
  <c r="AO2" i="9"/>
  <c r="Y2" i="9"/>
  <c r="I2" i="9"/>
  <c r="AI51" i="9"/>
  <c r="CO41" i="9"/>
  <c r="CQ35" i="9"/>
  <c r="BV32" i="9"/>
  <c r="CZ29" i="9"/>
  <c r="BJ27" i="9"/>
  <c r="BP25" i="9"/>
  <c r="DI23" i="9"/>
  <c r="BD22" i="9"/>
  <c r="J21" i="9"/>
  <c r="CQ19" i="9"/>
  <c r="BU18" i="9"/>
  <c r="AZ17" i="9"/>
  <c r="AF16" i="9"/>
  <c r="S15" i="9"/>
  <c r="F14" i="9"/>
  <c r="DD12" i="9"/>
  <c r="CQ11" i="9"/>
  <c r="CD10" i="9"/>
  <c r="BQ9" i="9"/>
  <c r="BD8" i="9"/>
  <c r="BW7" i="9"/>
  <c r="CS6" i="9"/>
  <c r="P6" i="9"/>
  <c r="AW5" i="9"/>
  <c r="BS4" i="9"/>
  <c r="DA3" i="9"/>
  <c r="W3" i="9"/>
  <c r="AS2" i="9"/>
  <c r="CP73" i="9"/>
  <c r="C50" i="9"/>
  <c r="CR40" i="9"/>
  <c r="AW35" i="9"/>
  <c r="AE32" i="9"/>
  <c r="BT29" i="9"/>
  <c r="AO27" i="9"/>
  <c r="AV25" i="9"/>
  <c r="CP23" i="9"/>
  <c r="AL22" i="9"/>
  <c r="DD20" i="9"/>
  <c r="CB19" i="9"/>
  <c r="BF18" i="9"/>
  <c r="AK17" i="9"/>
  <c r="R16" i="9"/>
  <c r="E15" i="9"/>
  <c r="DC13" i="9"/>
  <c r="CP12" i="9"/>
  <c r="CC11" i="9"/>
  <c r="BP10" i="9"/>
  <c r="BC9" i="9"/>
  <c r="AP8" i="9"/>
  <c r="BJ7" i="9"/>
  <c r="CR6" i="9"/>
  <c r="N6" i="9"/>
  <c r="AJ5" i="9"/>
  <c r="BR4" i="9"/>
  <c r="CY3" i="9"/>
  <c r="J3" i="9"/>
  <c r="AR2" i="9"/>
  <c r="CC72" i="9"/>
  <c r="CS49" i="9"/>
  <c r="CD40" i="9"/>
  <c r="AJ35" i="9"/>
  <c r="AB32" i="9"/>
  <c r="BR29" i="9"/>
  <c r="AJ27" i="9"/>
  <c r="AS25" i="9"/>
  <c r="CK23" i="9"/>
  <c r="AJ22" i="9"/>
  <c r="DB20" i="9"/>
  <c r="BZ19" i="9"/>
  <c r="BD18" i="9"/>
  <c r="AI17" i="9"/>
  <c r="P16" i="9"/>
  <c r="C15" i="9"/>
  <c r="DA13" i="9"/>
  <c r="CN12" i="9"/>
  <c r="CA11" i="9"/>
  <c r="BN10" i="9"/>
  <c r="BA9" i="9"/>
  <c r="AN8" i="9"/>
  <c r="BI7" i="9"/>
  <c r="CP6" i="9"/>
  <c r="DL5" i="9"/>
  <c r="AI5" i="9"/>
  <c r="BP4" i="9"/>
  <c r="CL3" i="9"/>
  <c r="I3" i="9"/>
  <c r="AP2" i="9"/>
  <c r="DF64" i="9"/>
  <c r="CD48" i="9"/>
  <c r="C40" i="9"/>
  <c r="DJ34" i="9"/>
  <c r="DE31" i="9"/>
  <c r="AL29" i="9"/>
  <c r="K27" i="9"/>
  <c r="Z25" i="9"/>
  <c r="BS23" i="9"/>
  <c r="Q22" i="9"/>
  <c r="CK20" i="9"/>
  <c r="BK19" i="9"/>
  <c r="AO18" i="9"/>
  <c r="T17" i="9"/>
  <c r="B16" i="9"/>
  <c r="CZ14" i="9"/>
  <c r="CM13" i="9"/>
  <c r="BZ12" i="9"/>
  <c r="BM11" i="9"/>
  <c r="AZ10" i="9"/>
  <c r="AM9" i="9"/>
  <c r="Z8" i="9"/>
  <c r="BG7" i="9"/>
  <c r="CC6" i="9"/>
  <c r="DK5" i="9"/>
  <c r="AG5" i="9"/>
  <c r="BC4" i="9"/>
  <c r="CK3" i="9"/>
  <c r="G3" i="9"/>
  <c r="AC2" i="9"/>
  <c r="AO64" i="9"/>
  <c r="BM48" i="9"/>
  <c r="DK39" i="9"/>
  <c r="CX34" i="9"/>
  <c r="CT31" i="9"/>
  <c r="AJ29" i="9"/>
  <c r="I27" i="9"/>
  <c r="T25" i="9"/>
  <c r="BQ23" i="9"/>
  <c r="L22" i="9"/>
  <c r="CI20" i="9"/>
  <c r="BI19" i="9"/>
  <c r="AM18" i="9"/>
  <c r="R17" i="9"/>
  <c r="DK15" i="9"/>
  <c r="CX14" i="9"/>
  <c r="CK13" i="9"/>
  <c r="BX12" i="9"/>
  <c r="BK11" i="9"/>
  <c r="AX10" i="9"/>
  <c r="AK9" i="9"/>
  <c r="X8" i="9"/>
  <c r="AT7" i="9"/>
  <c r="CB6" i="9"/>
  <c r="DI5" i="9"/>
  <c r="T5" i="9"/>
  <c r="BB4" i="9"/>
  <c r="CI3" i="9"/>
  <c r="DE2" i="9"/>
  <c r="AB2" i="9"/>
  <c r="DL60" i="9"/>
  <c r="BI47" i="9"/>
  <c r="AK39" i="9"/>
  <c r="BE34" i="9"/>
  <c r="BL31" i="9"/>
  <c r="D29" i="9"/>
  <c r="CR26" i="9"/>
  <c r="DL24" i="9"/>
  <c r="AY23" i="9"/>
  <c r="DF21" i="9"/>
  <c r="BQ20" i="9"/>
  <c r="AT19" i="9"/>
  <c r="X18" i="9"/>
  <c r="C17" i="9"/>
  <c r="CW15" i="9"/>
  <c r="CJ14" i="9"/>
  <c r="BW13" i="9"/>
  <c r="BJ12" i="9"/>
  <c r="AW11" i="9"/>
  <c r="AJ10" i="9"/>
  <c r="W9" i="9"/>
  <c r="K8" i="9"/>
  <c r="AS7" i="9"/>
  <c r="BZ6" i="9"/>
  <c r="CV5" i="9"/>
  <c r="S5" i="9"/>
  <c r="AZ4" i="9"/>
  <c r="BV3" i="9"/>
  <c r="DD2" i="9"/>
  <c r="Z2" i="9"/>
  <c r="BT60" i="9"/>
  <c r="AR47" i="9"/>
  <c r="V39" i="9"/>
  <c r="BB34" i="9"/>
  <c r="BJ31" i="9"/>
  <c r="DL28" i="9"/>
  <c r="CP26" i="9"/>
  <c r="DJ24" i="9"/>
  <c r="AW23" i="9"/>
  <c r="DD21" i="9"/>
  <c r="BN20" i="9"/>
  <c r="AR19" i="9"/>
  <c r="V18" i="9"/>
  <c r="DL16" i="9"/>
  <c r="CU15" i="9"/>
  <c r="CH14" i="9"/>
  <c r="BU13" i="9"/>
  <c r="BH12" i="9"/>
  <c r="AU11" i="9"/>
  <c r="AH10" i="9"/>
  <c r="U9" i="9"/>
  <c r="J8" i="9"/>
  <c r="AQ7" i="9"/>
  <c r="BM6" i="9"/>
  <c r="CU5" i="9"/>
  <c r="Q5" i="9"/>
  <c r="AM4" i="9"/>
  <c r="BU3" i="9"/>
  <c r="DB2" i="9"/>
  <c r="M2" i="9"/>
  <c r="Z58" i="9"/>
  <c r="AT46" i="9"/>
  <c r="BR38" i="9"/>
  <c r="T34" i="9"/>
  <c r="AD31" i="9"/>
  <c r="CF28" i="9"/>
  <c r="BQ26" i="9"/>
  <c r="CP24" i="9"/>
  <c r="AD23" i="9"/>
  <c r="CM21" i="9"/>
  <c r="AX20" i="9"/>
  <c r="AC19" i="9"/>
  <c r="G18" i="9"/>
  <c r="CW16" i="9"/>
  <c r="CG15" i="9"/>
  <c r="BT14" i="9"/>
  <c r="BG13" i="9"/>
  <c r="AT12" i="9"/>
  <c r="AG11" i="9"/>
  <c r="T10" i="9"/>
  <c r="G9" i="9"/>
  <c r="H8" i="9"/>
  <c r="AD7" i="9"/>
  <c r="BL6" i="9"/>
  <c r="CS5" i="9"/>
  <c r="D5" i="9"/>
  <c r="AL4" i="9"/>
  <c r="BS3" i="9"/>
  <c r="CO2" i="9"/>
  <c r="L2" i="9"/>
  <c r="DE57" i="9"/>
  <c r="AD46" i="9"/>
  <c r="BD38" i="9"/>
  <c r="I34" i="9"/>
  <c r="AA31" i="9"/>
  <c r="BW28" i="9"/>
  <c r="BL26" i="9"/>
  <c r="CM24" i="9"/>
  <c r="Y23" i="9"/>
  <c r="CK21" i="9"/>
  <c r="AV20" i="9"/>
  <c r="AA19" i="9"/>
  <c r="E18" i="9"/>
  <c r="CU16" i="9"/>
  <c r="CE15" i="9"/>
  <c r="BR14" i="9"/>
  <c r="BE13" i="9"/>
  <c r="AR12" i="9"/>
  <c r="AE11" i="9"/>
  <c r="R10" i="9"/>
  <c r="E9" i="9"/>
  <c r="DF7" i="9"/>
  <c r="AC7" i="9"/>
  <c r="BJ6" i="9"/>
  <c r="CF5" i="9"/>
  <c r="C5" i="9"/>
  <c r="AJ4" i="9"/>
  <c r="BF3" i="9"/>
  <c r="CN2" i="9"/>
  <c r="J2" i="9"/>
  <c r="X56" i="9"/>
  <c r="AG45" i="9"/>
  <c r="CN37" i="9"/>
  <c r="CK33" i="9"/>
  <c r="DF30" i="9"/>
  <c r="AZ28" i="9"/>
  <c r="AP26" i="9"/>
  <c r="BQ24" i="9"/>
  <c r="G23" i="9"/>
  <c r="BT21" i="9"/>
  <c r="AG20" i="9"/>
  <c r="L19" i="9"/>
  <c r="DA17" i="9"/>
  <c r="CF16" i="9"/>
  <c r="BQ15" i="9"/>
  <c r="BD14" i="9"/>
  <c r="AQ13" i="9"/>
  <c r="AD12" i="9"/>
  <c r="Q11" i="9"/>
  <c r="D10" i="9"/>
  <c r="DB8" i="9"/>
  <c r="DE7" i="9"/>
  <c r="AA7" i="9"/>
  <c r="AW6" i="9"/>
  <c r="CE5" i="9"/>
  <c r="DL4" i="9"/>
  <c r="W4" i="9"/>
  <c r="BE3" i="9"/>
  <c r="CL2" i="9"/>
  <c r="DL55" i="9"/>
  <c r="Q45" i="9"/>
  <c r="CK37" i="9"/>
  <c r="CI33" i="9"/>
  <c r="CV30" i="9"/>
  <c r="AQ28" i="9"/>
  <c r="AK26" i="9"/>
  <c r="BO24" i="9"/>
  <c r="E23" i="9"/>
  <c r="BR21" i="9"/>
  <c r="AE20" i="9"/>
  <c r="J19" i="9"/>
  <c r="CY17" i="9"/>
  <c r="CC16" i="9"/>
  <c r="BO15" i="9"/>
  <c r="BB14" i="9"/>
  <c r="AO13" i="9"/>
  <c r="AB12" i="9"/>
  <c r="O11" i="9"/>
  <c r="B10" i="9"/>
  <c r="CZ8" i="9"/>
  <c r="DC7" i="9"/>
  <c r="N7" i="9"/>
  <c r="AV6" i="9"/>
  <c r="CC5" i="9"/>
  <c r="CY4" i="9"/>
  <c r="V4" i="9"/>
  <c r="BC3" i="9"/>
  <c r="BY2" i="9"/>
  <c r="BM54" i="9"/>
  <c r="T44" i="9"/>
  <c r="K37" i="9"/>
  <c r="AR33" i="9"/>
  <c r="BP30" i="9"/>
  <c r="T28" i="9"/>
  <c r="M26" i="9"/>
  <c r="AU24" i="9"/>
  <c r="CX22" i="9"/>
  <c r="BA21" i="9"/>
  <c r="P20" i="9"/>
  <c r="DF18" i="9"/>
  <c r="CJ17" i="9"/>
  <c r="BO16" i="9"/>
  <c r="BA15" i="9"/>
  <c r="AN14" i="9"/>
  <c r="AA13" i="9"/>
  <c r="N12" i="9"/>
  <c r="DL10" i="9"/>
  <c r="CY9" i="9"/>
  <c r="CL8" i="9"/>
  <c r="CP7" i="9"/>
  <c r="M7" i="9"/>
  <c r="AT6" i="9"/>
  <c r="BP5" i="9"/>
  <c r="CX4" i="9"/>
  <c r="T4" i="9"/>
  <c r="AP3" i="9"/>
  <c r="BX2" i="9"/>
  <c r="DH52" i="9"/>
  <c r="G43" i="9"/>
  <c r="AU36" i="9"/>
  <c r="G33" i="9"/>
  <c r="AH30" i="9"/>
  <c r="CY27" i="9"/>
  <c r="CT25" i="9"/>
  <c r="V24" i="9"/>
  <c r="CC22" i="9"/>
  <c r="AE21" i="9"/>
  <c r="DJ19" i="9"/>
  <c r="CO18" i="9"/>
  <c r="BS17" i="9"/>
  <c r="AX16" i="9"/>
  <c r="AK15" i="9"/>
  <c r="X14" i="9"/>
  <c r="K13" i="9"/>
  <c r="DI11" i="9"/>
  <c r="CV10" i="9"/>
  <c r="CI9" i="9"/>
  <c r="BV8" i="9"/>
  <c r="CM7" i="9"/>
  <c r="DI6" i="9"/>
  <c r="AF6" i="9"/>
  <c r="BM5" i="9"/>
  <c r="CI4" i="9"/>
  <c r="F4" i="9"/>
  <c r="AM3" i="9"/>
  <c r="BI2" i="9"/>
  <c r="BD51" i="9"/>
  <c r="DE41" i="9"/>
  <c r="CT35" i="9"/>
  <c r="BX32" i="9"/>
  <c r="DK29" i="9"/>
  <c r="BS27" i="9"/>
  <c r="BV25" i="9"/>
  <c r="DK23" i="9"/>
  <c r="BF22" i="9"/>
  <c r="L21" i="9"/>
  <c r="CS19" i="9"/>
  <c r="BW18" i="9"/>
  <c r="BB17" i="9"/>
  <c r="AH16" i="9"/>
  <c r="U15" i="9"/>
  <c r="H14" i="9"/>
  <c r="DF12" i="9"/>
  <c r="CS11" i="9"/>
  <c r="CF10" i="9"/>
  <c r="BS9" i="9"/>
  <c r="BF8" i="9"/>
  <c r="BY7" i="9"/>
  <c r="DF6" i="9"/>
  <c r="Q6" i="9"/>
  <c r="AY5" i="9"/>
  <c r="CF4" i="9"/>
  <c r="DB3" i="9"/>
  <c r="Y3" i="9"/>
  <c r="BF2" i="9"/>
  <c r="T24" i="9"/>
  <c r="V14" i="9"/>
  <c r="AD6" i="9"/>
  <c r="AQ54" i="9"/>
  <c r="CV22" i="9"/>
  <c r="Y13" i="9"/>
  <c r="BO5" i="9"/>
  <c r="CN52" i="9"/>
  <c r="BX22" i="9"/>
  <c r="I13" i="9"/>
  <c r="AZ5" i="9"/>
  <c r="D44" i="9"/>
  <c r="AV21" i="9"/>
  <c r="L12" i="9"/>
  <c r="CV4" i="9"/>
  <c r="DB42" i="9"/>
  <c r="AC21" i="9"/>
  <c r="DG11" i="9"/>
  <c r="CH4" i="9"/>
  <c r="DG36" i="9"/>
  <c r="N20" i="9"/>
  <c r="DJ10" i="9"/>
  <c r="G4" i="9"/>
  <c r="AR36" i="9"/>
  <c r="DH19" i="9"/>
  <c r="CT10" i="9"/>
  <c r="D4" i="9"/>
  <c r="AO33" i="9"/>
  <c r="DC18" i="9"/>
  <c r="CW9" i="9"/>
  <c r="AO3" i="9"/>
  <c r="DG32" i="9"/>
  <c r="CL18" i="9"/>
  <c r="CG9" i="9"/>
  <c r="Z3" i="9"/>
  <c r="BN30" i="9"/>
  <c r="CH17" i="9"/>
  <c r="CJ8" i="9"/>
  <c r="BV2" i="9"/>
  <c r="AF30" i="9"/>
  <c r="BQ17" i="9"/>
  <c r="BT8" i="9"/>
  <c r="BH2" i="9"/>
  <c r="J26" i="9"/>
  <c r="AY15" i="9"/>
  <c r="K7" i="9"/>
  <c r="AS24" i="9"/>
  <c r="AL14" i="9"/>
  <c r="AG6" i="9"/>
  <c r="K28" i="9"/>
  <c r="CP27" i="9"/>
  <c r="CR25" i="9"/>
  <c r="BL16" i="9"/>
  <c r="AV16" i="9"/>
  <c r="AI15" i="9"/>
  <c r="CO7" i="9"/>
  <c r="BZ7" i="9"/>
  <c r="DH6" i="9"/>
  <c r="CX116" i="10"/>
  <c r="CH116" i="10"/>
  <c r="BR116" i="10"/>
  <c r="BB116" i="10"/>
  <c r="AL116" i="10"/>
  <c r="V116" i="10"/>
  <c r="F116" i="10"/>
  <c r="DA115" i="10"/>
  <c r="CK115" i="10"/>
  <c r="BU115" i="10"/>
  <c r="BE115" i="10"/>
  <c r="AO115" i="10"/>
  <c r="Y115" i="10"/>
  <c r="I115" i="10"/>
  <c r="DD114" i="10"/>
  <c r="CN114" i="10"/>
  <c r="BX114" i="10"/>
  <c r="BH114" i="10"/>
  <c r="AR114" i="10"/>
  <c r="AB114" i="10"/>
  <c r="L114" i="10"/>
  <c r="DG113" i="10"/>
  <c r="CQ113" i="10"/>
  <c r="CA113" i="10"/>
  <c r="BK113" i="10"/>
  <c r="AU113" i="10"/>
  <c r="AE113" i="10"/>
  <c r="O113" i="10"/>
  <c r="DJ112" i="10"/>
  <c r="CT112" i="10"/>
  <c r="CD112" i="10"/>
  <c r="BN112" i="10"/>
  <c r="AX112" i="10"/>
  <c r="AH112" i="10"/>
  <c r="R112" i="10"/>
  <c r="B112" i="10"/>
  <c r="CW111" i="10"/>
  <c r="CG111" i="10"/>
  <c r="BQ111" i="10"/>
  <c r="BA111" i="10"/>
  <c r="AK111" i="10"/>
  <c r="U111" i="10"/>
  <c r="E111" i="10"/>
  <c r="CZ110" i="10"/>
  <c r="CJ110" i="10"/>
  <c r="BT110" i="10"/>
  <c r="BD110" i="10"/>
  <c r="AN110" i="10"/>
  <c r="X110" i="10"/>
  <c r="H110" i="10"/>
  <c r="DC109" i="10"/>
  <c r="CM109" i="10"/>
  <c r="BW109" i="10"/>
  <c r="BG109" i="10"/>
  <c r="AQ109" i="10"/>
  <c r="AA109" i="10"/>
  <c r="K109" i="10"/>
  <c r="DF108" i="10"/>
  <c r="CP108" i="10"/>
  <c r="BZ108" i="10"/>
  <c r="BJ108" i="10"/>
  <c r="AT108" i="10"/>
  <c r="AD108" i="10"/>
  <c r="N108" i="10"/>
  <c r="DI107" i="10"/>
  <c r="CS107" i="10"/>
  <c r="CC107" i="10"/>
  <c r="BM107" i="10"/>
  <c r="AW107" i="10"/>
  <c r="AG107" i="10"/>
  <c r="Q107" i="10"/>
  <c r="DL106" i="10"/>
  <c r="CV106" i="10"/>
  <c r="CF106" i="10"/>
  <c r="BP106" i="10"/>
  <c r="AZ106" i="10"/>
  <c r="AJ106" i="10"/>
  <c r="T106" i="10"/>
  <c r="D106" i="10"/>
  <c r="CY105" i="10"/>
  <c r="CI105" i="10"/>
  <c r="BS105" i="10"/>
  <c r="BC105" i="10"/>
  <c r="AM105" i="10"/>
  <c r="W105" i="10"/>
  <c r="G105" i="10"/>
  <c r="DB104" i="10"/>
  <c r="CL104" i="10"/>
  <c r="BV104" i="10"/>
  <c r="BF104" i="10"/>
  <c r="AP104" i="10"/>
  <c r="Z104" i="10"/>
  <c r="J104" i="10"/>
  <c r="DE103" i="10"/>
  <c r="CO103" i="10"/>
  <c r="BY103" i="10"/>
  <c r="BI103" i="10"/>
  <c r="AS103" i="10"/>
  <c r="AC103" i="10"/>
  <c r="M103" i="10"/>
  <c r="DH102" i="10"/>
  <c r="CR102" i="10"/>
  <c r="CB102" i="10"/>
  <c r="BL102" i="10"/>
  <c r="AV102" i="10"/>
  <c r="AF102" i="10"/>
  <c r="P102" i="10"/>
  <c r="DK101" i="10"/>
  <c r="CU101" i="10"/>
  <c r="CE101" i="10"/>
  <c r="BO101" i="10"/>
  <c r="AY101" i="10"/>
  <c r="AI101" i="10"/>
  <c r="S101" i="10"/>
  <c r="C101" i="10"/>
  <c r="CX100" i="10"/>
  <c r="CH100" i="10"/>
  <c r="BR100" i="10"/>
  <c r="BB100" i="10"/>
  <c r="AL100" i="10"/>
  <c r="V100" i="10"/>
  <c r="F100" i="10"/>
  <c r="DA99" i="10"/>
  <c r="CK99" i="10"/>
  <c r="BU99" i="10"/>
  <c r="BE99" i="10"/>
  <c r="AO99" i="10"/>
  <c r="Y99" i="10"/>
  <c r="I99" i="10"/>
  <c r="DD98" i="10"/>
  <c r="CN98" i="10"/>
  <c r="CW116" i="10"/>
  <c r="CG116" i="10"/>
  <c r="BQ116" i="10"/>
  <c r="BA116" i="10"/>
  <c r="AK116" i="10"/>
  <c r="U116" i="10"/>
  <c r="E116" i="10"/>
  <c r="CZ115" i="10"/>
  <c r="CJ115" i="10"/>
  <c r="BT115" i="10"/>
  <c r="BD115" i="10"/>
  <c r="AN115" i="10"/>
  <c r="X115" i="10"/>
  <c r="H115" i="10"/>
  <c r="DC114" i="10"/>
  <c r="CM114" i="10"/>
  <c r="BW114" i="10"/>
  <c r="BG114" i="10"/>
  <c r="AQ114" i="10"/>
  <c r="AA114" i="10"/>
  <c r="K114" i="10"/>
  <c r="DF113" i="10"/>
  <c r="CP113" i="10"/>
  <c r="BZ113" i="10"/>
  <c r="BJ113" i="10"/>
  <c r="AT113" i="10"/>
  <c r="AD113" i="10"/>
  <c r="N113" i="10"/>
  <c r="DI112" i="10"/>
  <c r="CS112" i="10"/>
  <c r="CC112" i="10"/>
  <c r="BM112" i="10"/>
  <c r="AW112" i="10"/>
  <c r="AG112" i="10"/>
  <c r="Q112" i="10"/>
  <c r="DL111" i="10"/>
  <c r="CV111" i="10"/>
  <c r="CF111" i="10"/>
  <c r="BP111" i="10"/>
  <c r="AZ111" i="10"/>
  <c r="AJ111" i="10"/>
  <c r="T111" i="10"/>
  <c r="D111" i="10"/>
  <c r="CY110" i="10"/>
  <c r="CI110" i="10"/>
  <c r="BS110" i="10"/>
  <c r="BC110" i="10"/>
  <c r="AM110" i="10"/>
  <c r="W110" i="10"/>
  <c r="G110" i="10"/>
  <c r="DB109" i="10"/>
  <c r="CL109" i="10"/>
  <c r="BV109" i="10"/>
  <c r="BF109" i="10"/>
  <c r="AP109" i="10"/>
  <c r="Z109" i="10"/>
  <c r="J109" i="10"/>
  <c r="DE108" i="10"/>
  <c r="CO108" i="10"/>
  <c r="BY108" i="10"/>
  <c r="BI108" i="10"/>
  <c r="AS108" i="10"/>
  <c r="AC108" i="10"/>
  <c r="M108" i="10"/>
  <c r="DH107" i="10"/>
  <c r="CR107" i="10"/>
  <c r="CB107" i="10"/>
  <c r="BL107" i="10"/>
  <c r="AV107" i="10"/>
  <c r="AF107" i="10"/>
  <c r="P107" i="10"/>
  <c r="DK106" i="10"/>
  <c r="CU106" i="10"/>
  <c r="CE106" i="10"/>
  <c r="BO106" i="10"/>
  <c r="AY106" i="10"/>
  <c r="AI106" i="10"/>
  <c r="S106" i="10"/>
  <c r="C106" i="10"/>
  <c r="CX105" i="10"/>
  <c r="CH105" i="10"/>
  <c r="BR105" i="10"/>
  <c r="BB105" i="10"/>
  <c r="AL105" i="10"/>
  <c r="V105" i="10"/>
  <c r="F105" i="10"/>
  <c r="DA104" i="10"/>
  <c r="CK104" i="10"/>
  <c r="BU104" i="10"/>
  <c r="BE104" i="10"/>
  <c r="AO104" i="10"/>
  <c r="Y104" i="10"/>
  <c r="I104" i="10"/>
  <c r="DD103" i="10"/>
  <c r="DL116" i="10"/>
  <c r="CV116" i="10"/>
  <c r="CF116" i="10"/>
  <c r="BP116" i="10"/>
  <c r="AZ116" i="10"/>
  <c r="AJ116" i="10"/>
  <c r="T116" i="10"/>
  <c r="D116" i="10"/>
  <c r="CY115" i="10"/>
  <c r="CI115" i="10"/>
  <c r="BS115" i="10"/>
  <c r="BC115" i="10"/>
  <c r="AM115" i="10"/>
  <c r="W115" i="10"/>
  <c r="G115" i="10"/>
  <c r="DB114" i="10"/>
  <c r="CL114" i="10"/>
  <c r="BV114" i="10"/>
  <c r="BF114" i="10"/>
  <c r="AP114" i="10"/>
  <c r="Z114" i="10"/>
  <c r="J114" i="10"/>
  <c r="DE113" i="10"/>
  <c r="CO113" i="10"/>
  <c r="BY113" i="10"/>
  <c r="BI113" i="10"/>
  <c r="AS113" i="10"/>
  <c r="AC113" i="10"/>
  <c r="M113" i="10"/>
  <c r="DH112" i="10"/>
  <c r="CR112" i="10"/>
  <c r="CB112" i="10"/>
  <c r="BL112" i="10"/>
  <c r="AV112" i="10"/>
  <c r="AF112" i="10"/>
  <c r="P112" i="10"/>
  <c r="DK111" i="10"/>
  <c r="CU111" i="10"/>
  <c r="CE111" i="10"/>
  <c r="BO111" i="10"/>
  <c r="AY111" i="10"/>
  <c r="AI111" i="10"/>
  <c r="S111" i="10"/>
  <c r="C111" i="10"/>
  <c r="CX110" i="10"/>
  <c r="CH110" i="10"/>
  <c r="BR110" i="10"/>
  <c r="BB110" i="10"/>
  <c r="AL110" i="10"/>
  <c r="V110" i="10"/>
  <c r="F110" i="10"/>
  <c r="DA109" i="10"/>
  <c r="CK109" i="10"/>
  <c r="BU109" i="10"/>
  <c r="BE109" i="10"/>
  <c r="AO109" i="10"/>
  <c r="Y109" i="10"/>
  <c r="I109" i="10"/>
  <c r="DD108" i="10"/>
  <c r="CN108" i="10"/>
  <c r="BX108" i="10"/>
  <c r="BH108" i="10"/>
  <c r="AR108" i="10"/>
  <c r="AB108" i="10"/>
  <c r="L108" i="10"/>
  <c r="DG107" i="10"/>
  <c r="CQ107" i="10"/>
  <c r="CA107" i="10"/>
  <c r="BK107" i="10"/>
  <c r="AU107" i="10"/>
  <c r="AE107" i="10"/>
  <c r="O107" i="10"/>
  <c r="DJ106" i="10"/>
  <c r="CT106" i="10"/>
  <c r="CD106" i="10"/>
  <c r="BN106" i="10"/>
  <c r="AX106" i="10"/>
  <c r="AH106" i="10"/>
  <c r="R106" i="10"/>
  <c r="B106" i="10"/>
  <c r="CW105" i="10"/>
  <c r="CG105" i="10"/>
  <c r="BQ105" i="10"/>
  <c r="BA105" i="10"/>
  <c r="AK105" i="10"/>
  <c r="U105" i="10"/>
  <c r="E105" i="10"/>
  <c r="CZ104" i="10"/>
  <c r="CJ104" i="10"/>
  <c r="BT104" i="10"/>
  <c r="BD104" i="10"/>
  <c r="AN104" i="10"/>
  <c r="X104" i="10"/>
  <c r="H104" i="10"/>
  <c r="DC103" i="10"/>
  <c r="CM103" i="10"/>
  <c r="BW103" i="10"/>
  <c r="BG103" i="10"/>
  <c r="AQ103" i="10"/>
  <c r="AA103" i="10"/>
  <c r="K103" i="10"/>
  <c r="DF102" i="10"/>
  <c r="CP102" i="10"/>
  <c r="BZ102" i="10"/>
  <c r="BJ102" i="10"/>
  <c r="AT102" i="10"/>
  <c r="AD102" i="10"/>
  <c r="N102" i="10"/>
  <c r="DI101" i="10"/>
  <c r="CS101" i="10"/>
  <c r="CC101" i="10"/>
  <c r="DK116" i="10"/>
  <c r="CU116" i="10"/>
  <c r="CE116" i="10"/>
  <c r="BO116" i="10"/>
  <c r="AY116" i="10"/>
  <c r="AI116" i="10"/>
  <c r="S116" i="10"/>
  <c r="C116" i="10"/>
  <c r="CX115" i="10"/>
  <c r="CH115" i="10"/>
  <c r="BR115" i="10"/>
  <c r="BB115" i="10"/>
  <c r="AL115" i="10"/>
  <c r="V115" i="10"/>
  <c r="F115" i="10"/>
  <c r="DA114" i="10"/>
  <c r="CK114" i="10"/>
  <c r="BU114" i="10"/>
  <c r="BE114" i="10"/>
  <c r="AO114" i="10"/>
  <c r="Y114" i="10"/>
  <c r="I114" i="10"/>
  <c r="DD113" i="10"/>
  <c r="CN113" i="10"/>
  <c r="BX113" i="10"/>
  <c r="BH113" i="10"/>
  <c r="AR113" i="10"/>
  <c r="AB113" i="10"/>
  <c r="L113" i="10"/>
  <c r="DG112" i="10"/>
  <c r="CQ112" i="10"/>
  <c r="CA112" i="10"/>
  <c r="BK112" i="10"/>
  <c r="AU112" i="10"/>
  <c r="AE112" i="10"/>
  <c r="O112" i="10"/>
  <c r="DJ111" i="10"/>
  <c r="CT111" i="10"/>
  <c r="CD111" i="10"/>
  <c r="BN111" i="10"/>
  <c r="AX111" i="10"/>
  <c r="AH111" i="10"/>
  <c r="R111" i="10"/>
  <c r="B111" i="10"/>
  <c r="CW110" i="10"/>
  <c r="CG110" i="10"/>
  <c r="BQ110" i="10"/>
  <c r="BA110" i="10"/>
  <c r="AK110" i="10"/>
  <c r="U110" i="10"/>
  <c r="E110" i="10"/>
  <c r="CZ109" i="10"/>
  <c r="CJ109" i="10"/>
  <c r="BT109" i="10"/>
  <c r="BD109" i="10"/>
  <c r="AN109" i="10"/>
  <c r="X109" i="10"/>
  <c r="H109" i="10"/>
  <c r="DC108" i="10"/>
  <c r="CM108" i="10"/>
  <c r="BW108" i="10"/>
  <c r="BG108" i="10"/>
  <c r="AQ108" i="10"/>
  <c r="AA108" i="10"/>
  <c r="K108" i="10"/>
  <c r="DF107" i="10"/>
  <c r="CP107" i="10"/>
  <c r="BZ107" i="10"/>
  <c r="BJ107" i="10"/>
  <c r="AT107" i="10"/>
  <c r="AD107" i="10"/>
  <c r="N107" i="10"/>
  <c r="DI106" i="10"/>
  <c r="CS106" i="10"/>
  <c r="CC106" i="10"/>
  <c r="BM106" i="10"/>
  <c r="AW106" i="10"/>
  <c r="AG106" i="10"/>
  <c r="Q106" i="10"/>
  <c r="DL105" i="10"/>
  <c r="CV105" i="10"/>
  <c r="CF105" i="10"/>
  <c r="BP105" i="10"/>
  <c r="AZ105" i="10"/>
  <c r="AJ105" i="10"/>
  <c r="T105" i="10"/>
  <c r="D105" i="10"/>
  <c r="CY104" i="10"/>
  <c r="CI104" i="10"/>
  <c r="BS104" i="10"/>
  <c r="BC104" i="10"/>
  <c r="AM104" i="10"/>
  <c r="W104" i="10"/>
  <c r="G104" i="10"/>
  <c r="DB103" i="10"/>
  <c r="CL103" i="10"/>
  <c r="BV103" i="10"/>
  <c r="BF103" i="10"/>
  <c r="AP103" i="10"/>
  <c r="Z103" i="10"/>
  <c r="J103" i="10"/>
  <c r="DE102" i="10"/>
  <c r="CO102" i="10"/>
  <c r="BY102" i="10"/>
  <c r="BI102" i="10"/>
  <c r="AS102" i="10"/>
  <c r="AC102" i="10"/>
  <c r="M102" i="10"/>
  <c r="DH101" i="10"/>
  <c r="CR101" i="10"/>
  <c r="CB101" i="10"/>
  <c r="BL101" i="10"/>
  <c r="AV101" i="10"/>
  <c r="AF101" i="10"/>
  <c r="P101" i="10"/>
  <c r="DK100" i="10"/>
  <c r="CU100" i="10"/>
  <c r="CE100" i="10"/>
  <c r="BO100" i="10"/>
  <c r="AY100" i="10"/>
  <c r="AI100" i="10"/>
  <c r="S100" i="10"/>
  <c r="C100" i="10"/>
  <c r="CX99" i="10"/>
  <c r="CH99" i="10"/>
  <c r="BR99" i="10"/>
  <c r="BB99" i="10"/>
  <c r="AL99" i="10"/>
  <c r="DI116" i="10"/>
  <c r="CS116" i="10"/>
  <c r="CC116" i="10"/>
  <c r="BM116" i="10"/>
  <c r="AW116" i="10"/>
  <c r="AG116" i="10"/>
  <c r="Q116" i="10"/>
  <c r="DL115" i="10"/>
  <c r="CV115" i="10"/>
  <c r="CF115" i="10"/>
  <c r="BP115" i="10"/>
  <c r="AZ115" i="10"/>
  <c r="AJ115" i="10"/>
  <c r="T115" i="10"/>
  <c r="D115" i="10"/>
  <c r="CY114" i="10"/>
  <c r="CI114" i="10"/>
  <c r="BS114" i="10"/>
  <c r="BC114" i="10"/>
  <c r="AM114" i="10"/>
  <c r="W114" i="10"/>
  <c r="G114" i="10"/>
  <c r="DB113" i="10"/>
  <c r="CL113" i="10"/>
  <c r="BV113" i="10"/>
  <c r="BF113" i="10"/>
  <c r="AP113" i="10"/>
  <c r="Z113" i="10"/>
  <c r="J113" i="10"/>
  <c r="DE112" i="10"/>
  <c r="CO112" i="10"/>
  <c r="BY112" i="10"/>
  <c r="BI112" i="10"/>
  <c r="AS112" i="10"/>
  <c r="AC112" i="10"/>
  <c r="M112" i="10"/>
  <c r="DH111" i="10"/>
  <c r="CR111" i="10"/>
  <c r="CB111" i="10"/>
  <c r="BL111" i="10"/>
  <c r="AV111" i="10"/>
  <c r="AF111" i="10"/>
  <c r="P111" i="10"/>
  <c r="DK110" i="10"/>
  <c r="CU110" i="10"/>
  <c r="CE110" i="10"/>
  <c r="BO110" i="10"/>
  <c r="AY110" i="10"/>
  <c r="AI110" i="10"/>
  <c r="S110" i="10"/>
  <c r="C110" i="10"/>
  <c r="CX109" i="10"/>
  <c r="CH109" i="10"/>
  <c r="BR109" i="10"/>
  <c r="BB109" i="10"/>
  <c r="AL109" i="10"/>
  <c r="V109" i="10"/>
  <c r="F109" i="10"/>
  <c r="DA108" i="10"/>
  <c r="CK108" i="10"/>
  <c r="BU108" i="10"/>
  <c r="BE108" i="10"/>
  <c r="AO108" i="10"/>
  <c r="Y108" i="10"/>
  <c r="I108" i="10"/>
  <c r="DD107" i="10"/>
  <c r="CN107" i="10"/>
  <c r="BX107" i="10"/>
  <c r="BH107" i="10"/>
  <c r="AR107" i="10"/>
  <c r="AB107" i="10"/>
  <c r="L107" i="10"/>
  <c r="DG106" i="10"/>
  <c r="CQ106" i="10"/>
  <c r="CA106" i="10"/>
  <c r="BK106" i="10"/>
  <c r="AU106" i="10"/>
  <c r="AE106" i="10"/>
  <c r="O106" i="10"/>
  <c r="DJ105" i="10"/>
  <c r="CT105" i="10"/>
  <c r="CD105" i="10"/>
  <c r="BN105" i="10"/>
  <c r="AX105" i="10"/>
  <c r="AH105" i="10"/>
  <c r="R105" i="10"/>
  <c r="B105" i="10"/>
  <c r="CW104" i="10"/>
  <c r="CG104" i="10"/>
  <c r="BQ104" i="10"/>
  <c r="BA104" i="10"/>
  <c r="AK104" i="10"/>
  <c r="U104" i="10"/>
  <c r="E104" i="10"/>
  <c r="CZ103" i="10"/>
  <c r="CJ103" i="10"/>
  <c r="BT103" i="10"/>
  <c r="BD103" i="10"/>
  <c r="AN103" i="10"/>
  <c r="X103" i="10"/>
  <c r="H103" i="10"/>
  <c r="DC102" i="10"/>
  <c r="CM102" i="10"/>
  <c r="DH116" i="10"/>
  <c r="CR116" i="10"/>
  <c r="CB116" i="10"/>
  <c r="BL116" i="10"/>
  <c r="AV116" i="10"/>
  <c r="AF116" i="10"/>
  <c r="P116" i="10"/>
  <c r="DK115" i="10"/>
  <c r="CU115" i="10"/>
  <c r="CE115" i="10"/>
  <c r="BO115" i="10"/>
  <c r="AY115" i="10"/>
  <c r="AI115" i="10"/>
  <c r="S115" i="10"/>
  <c r="C115" i="10"/>
  <c r="CX114" i="10"/>
  <c r="CH114" i="10"/>
  <c r="BR114" i="10"/>
  <c r="BB114" i="10"/>
  <c r="AL114" i="10"/>
  <c r="V114" i="10"/>
  <c r="F114" i="10"/>
  <c r="DA113" i="10"/>
  <c r="CK113" i="10"/>
  <c r="BU113" i="10"/>
  <c r="BE113" i="10"/>
  <c r="AO113" i="10"/>
  <c r="Y113" i="10"/>
  <c r="I113" i="10"/>
  <c r="DD112" i="10"/>
  <c r="CN112" i="10"/>
  <c r="BX112" i="10"/>
  <c r="BH112" i="10"/>
  <c r="AR112" i="10"/>
  <c r="AB112" i="10"/>
  <c r="L112" i="10"/>
  <c r="DG111" i="10"/>
  <c r="CQ111" i="10"/>
  <c r="CA111" i="10"/>
  <c r="BK111" i="10"/>
  <c r="AU111" i="10"/>
  <c r="AE111" i="10"/>
  <c r="O111" i="10"/>
  <c r="DJ110" i="10"/>
  <c r="CT110" i="10"/>
  <c r="CD110" i="10"/>
  <c r="BN110" i="10"/>
  <c r="AX110" i="10"/>
  <c r="AH110" i="10"/>
  <c r="R110" i="10"/>
  <c r="B110" i="10"/>
  <c r="DG116" i="10"/>
  <c r="CQ116" i="10"/>
  <c r="CA116" i="10"/>
  <c r="BK116" i="10"/>
  <c r="AU116" i="10"/>
  <c r="AE116" i="10"/>
  <c r="O116" i="10"/>
  <c r="DJ115" i="10"/>
  <c r="CT115" i="10"/>
  <c r="CD115" i="10"/>
  <c r="BN115" i="10"/>
  <c r="AX115" i="10"/>
  <c r="AH115" i="10"/>
  <c r="R115" i="10"/>
  <c r="B115" i="10"/>
  <c r="CW114" i="10"/>
  <c r="CG114" i="10"/>
  <c r="BQ114" i="10"/>
  <c r="BA114" i="10"/>
  <c r="AK114" i="10"/>
  <c r="U114" i="10"/>
  <c r="E114" i="10"/>
  <c r="CZ113" i="10"/>
  <c r="CJ113" i="10"/>
  <c r="BT113" i="10"/>
  <c r="BD113" i="10"/>
  <c r="AN113" i="10"/>
  <c r="X113" i="10"/>
  <c r="H113" i="10"/>
  <c r="DC112" i="10"/>
  <c r="CM112" i="10"/>
  <c r="BW112" i="10"/>
  <c r="BG112" i="10"/>
  <c r="AQ112" i="10"/>
  <c r="AA112" i="10"/>
  <c r="K112" i="10"/>
  <c r="DF111" i="10"/>
  <c r="CP111" i="10"/>
  <c r="BZ111" i="10"/>
  <c r="BJ111" i="10"/>
  <c r="AT111" i="10"/>
  <c r="AD111" i="10"/>
  <c r="N111" i="10"/>
  <c r="DI110" i="10"/>
  <c r="CS110" i="10"/>
  <c r="CC110" i="10"/>
  <c r="BM110" i="10"/>
  <c r="AW110" i="10"/>
  <c r="AG110" i="10"/>
  <c r="Q110" i="10"/>
  <c r="DL109" i="10"/>
  <c r="CV109" i="10"/>
  <c r="CF109" i="10"/>
  <c r="BP109" i="10"/>
  <c r="AZ109" i="10"/>
  <c r="AJ109" i="10"/>
  <c r="T109" i="10"/>
  <c r="D109" i="10"/>
  <c r="CY108" i="10"/>
  <c r="CI108" i="10"/>
  <c r="BS108" i="10"/>
  <c r="BC108" i="10"/>
  <c r="AM108" i="10"/>
  <c r="W108" i="10"/>
  <c r="G108" i="10"/>
  <c r="DB107" i="10"/>
  <c r="CL107" i="10"/>
  <c r="BV107" i="10"/>
  <c r="BF107" i="10"/>
  <c r="AP107" i="10"/>
  <c r="Z107" i="10"/>
  <c r="J107" i="10"/>
  <c r="DE106" i="10"/>
  <c r="CO106" i="10"/>
  <c r="BY106" i="10"/>
  <c r="BI106" i="10"/>
  <c r="AS106" i="10"/>
  <c r="AC106" i="10"/>
  <c r="M106" i="10"/>
  <c r="DH105" i="10"/>
  <c r="CR105" i="10"/>
  <c r="CB105" i="10"/>
  <c r="BL105" i="10"/>
  <c r="AV105" i="10"/>
  <c r="AF105" i="10"/>
  <c r="P105" i="10"/>
  <c r="DK104" i="10"/>
  <c r="CU104" i="10"/>
  <c r="CE104" i="10"/>
  <c r="BO104" i="10"/>
  <c r="AY104" i="10"/>
  <c r="AI104" i="10"/>
  <c r="S104" i="10"/>
  <c r="C104" i="10"/>
  <c r="CX103" i="10"/>
  <c r="CH103" i="10"/>
  <c r="BR103" i="10"/>
  <c r="BB103" i="10"/>
  <c r="AL103" i="10"/>
  <c r="V103" i="10"/>
  <c r="F103" i="10"/>
  <c r="DA102" i="10"/>
  <c r="CK102" i="10"/>
  <c r="BU102" i="10"/>
  <c r="BE102" i="10"/>
  <c r="AO102" i="10"/>
  <c r="Y102" i="10"/>
  <c r="I102" i="10"/>
  <c r="DD101" i="10"/>
  <c r="CN101" i="10"/>
  <c r="BX101" i="10"/>
  <c r="BH101" i="10"/>
  <c r="AR101" i="10"/>
  <c r="AB101" i="10"/>
  <c r="L101" i="10"/>
  <c r="DG100" i="10"/>
  <c r="CQ100" i="10"/>
  <c r="CA100" i="10"/>
  <c r="BK100" i="10"/>
  <c r="AU100" i="10"/>
  <c r="AE100" i="10"/>
  <c r="O100" i="10"/>
  <c r="DJ99" i="10"/>
  <c r="CT99" i="10"/>
  <c r="CD99" i="10"/>
  <c r="BN99" i="10"/>
  <c r="AX99" i="10"/>
  <c r="AH99" i="10"/>
  <c r="R99" i="10"/>
  <c r="B99" i="10"/>
  <c r="CW98" i="10"/>
  <c r="CG98" i="10"/>
  <c r="BQ98" i="10"/>
  <c r="DB116" i="10"/>
  <c r="CL116" i="10"/>
  <c r="BV116" i="10"/>
  <c r="BF116" i="10"/>
  <c r="AP116" i="10"/>
  <c r="Z116" i="10"/>
  <c r="J116" i="10"/>
  <c r="DE115" i="10"/>
  <c r="CO115" i="10"/>
  <c r="BY115" i="10"/>
  <c r="BI115" i="10"/>
  <c r="AS115" i="10"/>
  <c r="AC115" i="10"/>
  <c r="M115" i="10"/>
  <c r="DH114" i="10"/>
  <c r="CR114" i="10"/>
  <c r="CB114" i="10"/>
  <c r="BL114" i="10"/>
  <c r="AV114" i="10"/>
  <c r="AF114" i="10"/>
  <c r="P114" i="10"/>
  <c r="DK113" i="10"/>
  <c r="CU113" i="10"/>
  <c r="CE113" i="10"/>
  <c r="BO113" i="10"/>
  <c r="AY113" i="10"/>
  <c r="AI113" i="10"/>
  <c r="S113" i="10"/>
  <c r="C113" i="10"/>
  <c r="CX112" i="10"/>
  <c r="CH112" i="10"/>
  <c r="BR112" i="10"/>
  <c r="BB112" i="10"/>
  <c r="AL112" i="10"/>
  <c r="V112" i="10"/>
  <c r="F112" i="10"/>
  <c r="DA111" i="10"/>
  <c r="CK111" i="10"/>
  <c r="BU111" i="10"/>
  <c r="BE111" i="10"/>
  <c r="AO111" i="10"/>
  <c r="Y111" i="10"/>
  <c r="I111" i="10"/>
  <c r="DD110" i="10"/>
  <c r="CN110" i="10"/>
  <c r="BX110" i="10"/>
  <c r="BH110" i="10"/>
  <c r="AR110" i="10"/>
  <c r="DE116" i="10"/>
  <c r="BY116" i="10"/>
  <c r="AS116" i="10"/>
  <c r="M116" i="10"/>
  <c r="CR115" i="10"/>
  <c r="BL115" i="10"/>
  <c r="AF115" i="10"/>
  <c r="DK114" i="10"/>
  <c r="CE114" i="10"/>
  <c r="AY114" i="10"/>
  <c r="S114" i="10"/>
  <c r="CX113" i="10"/>
  <c r="BR113" i="10"/>
  <c r="AL113" i="10"/>
  <c r="F113" i="10"/>
  <c r="CK112" i="10"/>
  <c r="BE112" i="10"/>
  <c r="Y112" i="10"/>
  <c r="DD111" i="10"/>
  <c r="BX111" i="10"/>
  <c r="AR111" i="10"/>
  <c r="L111" i="10"/>
  <c r="CQ110" i="10"/>
  <c r="BK110" i="10"/>
  <c r="AE110" i="10"/>
  <c r="D110" i="10"/>
  <c r="CP109" i="10"/>
  <c r="BN109" i="10"/>
  <c r="AR109" i="10"/>
  <c r="P109" i="10"/>
  <c r="CZ108" i="10"/>
  <c r="CC108" i="10"/>
  <c r="BA108" i="10"/>
  <c r="AE108" i="10"/>
  <c r="C108" i="10"/>
  <c r="CM107" i="10"/>
  <c r="BP107" i="10"/>
  <c r="AN107" i="10"/>
  <c r="R107" i="10"/>
  <c r="DA106" i="10"/>
  <c r="BZ106" i="10"/>
  <c r="BC106" i="10"/>
  <c r="AA106" i="10"/>
  <c r="E106" i="10"/>
  <c r="CN105" i="10"/>
  <c r="BM105" i="10"/>
  <c r="AP105" i="10"/>
  <c r="N105" i="10"/>
  <c r="DC104" i="10"/>
  <c r="CA104" i="10"/>
  <c r="AZ104" i="10"/>
  <c r="AC104" i="10"/>
  <c r="DL103" i="10"/>
  <c r="CP103" i="10"/>
  <c r="BP103" i="10"/>
  <c r="AU103" i="10"/>
  <c r="U103" i="10"/>
  <c r="DK102" i="10"/>
  <c r="CL102" i="10"/>
  <c r="BQ102" i="10"/>
  <c r="AW102" i="10"/>
  <c r="Z102" i="10"/>
  <c r="E102" i="10"/>
  <c r="CV101" i="10"/>
  <c r="BY101" i="10"/>
  <c r="BE101" i="10"/>
  <c r="AL101" i="10"/>
  <c r="R101" i="10"/>
  <c r="DI100" i="10"/>
  <c r="CO100" i="10"/>
  <c r="BV100" i="10"/>
  <c r="BC100" i="10"/>
  <c r="AH100" i="10"/>
  <c r="N100" i="10"/>
  <c r="DF99" i="10"/>
  <c r="CM99" i="10"/>
  <c r="BS99" i="10"/>
  <c r="AY99" i="10"/>
  <c r="AE99" i="10"/>
  <c r="M99" i="10"/>
  <c r="DF98" i="10"/>
  <c r="CM98" i="10"/>
  <c r="BV98" i="10"/>
  <c r="BE98" i="10"/>
  <c r="AO98" i="10"/>
  <c r="Y98" i="10"/>
  <c r="I98" i="10"/>
  <c r="DD97" i="10"/>
  <c r="CN97" i="10"/>
  <c r="BX97" i="10"/>
  <c r="BH97" i="10"/>
  <c r="AR97" i="10"/>
  <c r="AB97" i="10"/>
  <c r="L97" i="10"/>
  <c r="DG96" i="10"/>
  <c r="CQ96" i="10"/>
  <c r="CA96" i="10"/>
  <c r="BK96" i="10"/>
  <c r="AU96" i="10"/>
  <c r="AE96" i="10"/>
  <c r="O96" i="10"/>
  <c r="DJ95" i="10"/>
  <c r="CT95" i="10"/>
  <c r="CD95" i="10"/>
  <c r="BN95" i="10"/>
  <c r="AX95" i="10"/>
  <c r="AH95" i="10"/>
  <c r="R95" i="10"/>
  <c r="B95" i="10"/>
  <c r="CW94" i="10"/>
  <c r="CG94" i="10"/>
  <c r="BQ94" i="10"/>
  <c r="BA94" i="10"/>
  <c r="AK94" i="10"/>
  <c r="U94" i="10"/>
  <c r="E94" i="10"/>
  <c r="CZ93" i="10"/>
  <c r="CJ93" i="10"/>
  <c r="BT93" i="10"/>
  <c r="BD93" i="10"/>
  <c r="AN93" i="10"/>
  <c r="X93" i="10"/>
  <c r="H93" i="10"/>
  <c r="DC92" i="10"/>
  <c r="CM92" i="10"/>
  <c r="BW92" i="10"/>
  <c r="BG92" i="10"/>
  <c r="AQ92" i="10"/>
  <c r="AA92" i="10"/>
  <c r="K92" i="10"/>
  <c r="DF91" i="10"/>
  <c r="CP91" i="10"/>
  <c r="BZ91" i="10"/>
  <c r="BJ91" i="10"/>
  <c r="AT91" i="10"/>
  <c r="AD91" i="10"/>
  <c r="N91" i="10"/>
  <c r="DI90" i="10"/>
  <c r="CS90" i="10"/>
  <c r="CC90" i="10"/>
  <c r="BM90" i="10"/>
  <c r="AW90" i="10"/>
  <c r="AG90" i="10"/>
  <c r="Q90" i="10"/>
  <c r="DL89" i="10"/>
  <c r="CV89" i="10"/>
  <c r="CF89" i="10"/>
  <c r="BP89" i="10"/>
  <c r="AZ89" i="10"/>
  <c r="AJ89" i="10"/>
  <c r="T89" i="10"/>
  <c r="D89" i="10"/>
  <c r="CY88" i="10"/>
  <c r="CI88" i="10"/>
  <c r="BS88" i="10"/>
  <c r="BC88" i="10"/>
  <c r="AM88" i="10"/>
  <c r="W88" i="10"/>
  <c r="G88" i="10"/>
  <c r="DB87" i="10"/>
  <c r="DD116" i="10"/>
  <c r="BX116" i="10"/>
  <c r="AR116" i="10"/>
  <c r="L116" i="10"/>
  <c r="CQ115" i="10"/>
  <c r="BK115" i="10"/>
  <c r="AE115" i="10"/>
  <c r="DJ114" i="10"/>
  <c r="CD114" i="10"/>
  <c r="AX114" i="10"/>
  <c r="R114" i="10"/>
  <c r="CW113" i="10"/>
  <c r="BQ113" i="10"/>
  <c r="AK113" i="10"/>
  <c r="E113" i="10"/>
  <c r="CJ112" i="10"/>
  <c r="BD112" i="10"/>
  <c r="X112" i="10"/>
  <c r="DC111" i="10"/>
  <c r="BW111" i="10"/>
  <c r="AQ111" i="10"/>
  <c r="K111" i="10"/>
  <c r="CP110" i="10"/>
  <c r="BJ110" i="10"/>
  <c r="AD110" i="10"/>
  <c r="DK109" i="10"/>
  <c r="CO109" i="10"/>
  <c r="BM109" i="10"/>
  <c r="AM109" i="10"/>
  <c r="O109" i="10"/>
  <c r="CX108" i="10"/>
  <c r="CB108" i="10"/>
  <c r="AZ108" i="10"/>
  <c r="Z108" i="10"/>
  <c r="B108" i="10"/>
  <c r="CK107" i="10"/>
  <c r="BO107" i="10"/>
  <c r="AM107" i="10"/>
  <c r="M107" i="10"/>
  <c r="CZ106" i="10"/>
  <c r="BX106" i="10"/>
  <c r="BB106" i="10"/>
  <c r="Z106" i="10"/>
  <c r="DK105" i="10"/>
  <c r="CM105" i="10"/>
  <c r="BK105" i="10"/>
  <c r="AO105" i="10"/>
  <c r="M105" i="10"/>
  <c r="CX104" i="10"/>
  <c r="BZ104" i="10"/>
  <c r="AX104" i="10"/>
  <c r="AB104" i="10"/>
  <c r="DK103" i="10"/>
  <c r="CN103" i="10"/>
  <c r="BO103" i="10"/>
  <c r="AT103" i="10"/>
  <c r="T103" i="10"/>
  <c r="DJ102" i="10"/>
  <c r="CJ102" i="10"/>
  <c r="BP102" i="10"/>
  <c r="AU102" i="10"/>
  <c r="X102" i="10"/>
  <c r="D102" i="10"/>
  <c r="CT101" i="10"/>
  <c r="BW101" i="10"/>
  <c r="BD101" i="10"/>
  <c r="AK101" i="10"/>
  <c r="Q101" i="10"/>
  <c r="DH100" i="10"/>
  <c r="CN100" i="10"/>
  <c r="BU100" i="10"/>
  <c r="BA100" i="10"/>
  <c r="AG100" i="10"/>
  <c r="M100" i="10"/>
  <c r="DE99" i="10"/>
  <c r="CL99" i="10"/>
  <c r="BQ99" i="10"/>
  <c r="AW99" i="10"/>
  <c r="AD99" i="10"/>
  <c r="L99" i="10"/>
  <c r="DE98" i="10"/>
  <c r="CL98" i="10"/>
  <c r="BU98" i="10"/>
  <c r="BD98" i="10"/>
  <c r="AN98" i="10"/>
  <c r="X98" i="10"/>
  <c r="H98" i="10"/>
  <c r="DC97" i="10"/>
  <c r="CM97" i="10"/>
  <c r="BW97" i="10"/>
  <c r="BG97" i="10"/>
  <c r="AQ97" i="10"/>
  <c r="AA97" i="10"/>
  <c r="K97" i="10"/>
  <c r="DF96" i="10"/>
  <c r="CP96" i="10"/>
  <c r="BZ96" i="10"/>
  <c r="BJ96" i="10"/>
  <c r="AT96" i="10"/>
  <c r="AD96" i="10"/>
  <c r="N96" i="10"/>
  <c r="DI95" i="10"/>
  <c r="CS95" i="10"/>
  <c r="CC95" i="10"/>
  <c r="BM95" i="10"/>
  <c r="AW95" i="10"/>
  <c r="AG95" i="10"/>
  <c r="Q95" i="10"/>
  <c r="DL94" i="10"/>
  <c r="CV94" i="10"/>
  <c r="CF94" i="10"/>
  <c r="BP94" i="10"/>
  <c r="AZ94" i="10"/>
  <c r="AJ94" i="10"/>
  <c r="T94" i="10"/>
  <c r="D94" i="10"/>
  <c r="CY93" i="10"/>
  <c r="CI93" i="10"/>
  <c r="BS93" i="10"/>
  <c r="BC93" i="10"/>
  <c r="AM93" i="10"/>
  <c r="W93" i="10"/>
  <c r="G93" i="10"/>
  <c r="DB92" i="10"/>
  <c r="CL92" i="10"/>
  <c r="BV92" i="10"/>
  <c r="BF92" i="10"/>
  <c r="AP92" i="10"/>
  <c r="Z92" i="10"/>
  <c r="J92" i="10"/>
  <c r="DE91" i="10"/>
  <c r="CO91" i="10"/>
  <c r="BY91" i="10"/>
  <c r="BI91" i="10"/>
  <c r="AS91" i="10"/>
  <c r="AC91" i="10"/>
  <c r="M91" i="10"/>
  <c r="DH90" i="10"/>
  <c r="CR90" i="10"/>
  <c r="CB90" i="10"/>
  <c r="BL90" i="10"/>
  <c r="AV90" i="10"/>
  <c r="AF90" i="10"/>
  <c r="P90" i="10"/>
  <c r="DK89" i="10"/>
  <c r="CU89" i="10"/>
  <c r="CE89" i="10"/>
  <c r="BO89" i="10"/>
  <c r="AY89" i="10"/>
  <c r="AI89" i="10"/>
  <c r="S89" i="10"/>
  <c r="C89" i="10"/>
  <c r="CX88" i="10"/>
  <c r="CH88" i="10"/>
  <c r="BR88" i="10"/>
  <c r="BB88" i="10"/>
  <c r="AL88" i="10"/>
  <c r="V88" i="10"/>
  <c r="DC116" i="10"/>
  <c r="BW116" i="10"/>
  <c r="AQ116" i="10"/>
  <c r="K116" i="10"/>
  <c r="CP115" i="10"/>
  <c r="BJ115" i="10"/>
  <c r="AD115" i="10"/>
  <c r="DI114" i="10"/>
  <c r="CC114" i="10"/>
  <c r="AW114" i="10"/>
  <c r="Q114" i="10"/>
  <c r="CV113" i="10"/>
  <c r="BP113" i="10"/>
  <c r="AJ113" i="10"/>
  <c r="D113" i="10"/>
  <c r="CI112" i="10"/>
  <c r="BC112" i="10"/>
  <c r="W112" i="10"/>
  <c r="DB111" i="10"/>
  <c r="BV111" i="10"/>
  <c r="AP111" i="10"/>
  <c r="J111" i="10"/>
  <c r="CO110" i="10"/>
  <c r="BI110" i="10"/>
  <c r="AC110" i="10"/>
  <c r="DJ109" i="10"/>
  <c r="CN109" i="10"/>
  <c r="BL109" i="10"/>
  <c r="AK109" i="10"/>
  <c r="N109" i="10"/>
  <c r="CW108" i="10"/>
  <c r="CA108" i="10"/>
  <c r="AY108" i="10"/>
  <c r="X108" i="10"/>
  <c r="DL107" i="10"/>
  <c r="CJ107" i="10"/>
  <c r="BN107" i="10"/>
  <c r="AL107" i="10"/>
  <c r="K107" i="10"/>
  <c r="CY106" i="10"/>
  <c r="BW106" i="10"/>
  <c r="BA106" i="10"/>
  <c r="Y106" i="10"/>
  <c r="DI105" i="10"/>
  <c r="CL105" i="10"/>
  <c r="BJ105" i="10"/>
  <c r="AN105" i="10"/>
  <c r="L105" i="10"/>
  <c r="CV104" i="10"/>
  <c r="BY104" i="10"/>
  <c r="AW104" i="10"/>
  <c r="AA104" i="10"/>
  <c r="DJ103" i="10"/>
  <c r="CK103" i="10"/>
  <c r="BN103" i="10"/>
  <c r="AR103" i="10"/>
  <c r="S103" i="10"/>
  <c r="DI102" i="10"/>
  <c r="CI102" i="10"/>
  <c r="BO102" i="10"/>
  <c r="AR102" i="10"/>
  <c r="W102" i="10"/>
  <c r="C102" i="10"/>
  <c r="CQ101" i="10"/>
  <c r="BV101" i="10"/>
  <c r="BC101" i="10"/>
  <c r="AJ101" i="10"/>
  <c r="O101" i="10"/>
  <c r="DF100" i="10"/>
  <c r="CM100" i="10"/>
  <c r="BT100" i="10"/>
  <c r="AZ100" i="10"/>
  <c r="AF100" i="10"/>
  <c r="L100" i="10"/>
  <c r="DD99" i="10"/>
  <c r="CJ99" i="10"/>
  <c r="BP99" i="10"/>
  <c r="AV99" i="10"/>
  <c r="AC99" i="10"/>
  <c r="K99" i="10"/>
  <c r="DC98" i="10"/>
  <c r="CK98" i="10"/>
  <c r="BT98" i="10"/>
  <c r="BC98" i="10"/>
  <c r="AM98" i="10"/>
  <c r="W98" i="10"/>
  <c r="G98" i="10"/>
  <c r="DB97" i="10"/>
  <c r="CL97" i="10"/>
  <c r="DA116" i="10"/>
  <c r="BU116" i="10"/>
  <c r="AO116" i="10"/>
  <c r="I116" i="10"/>
  <c r="CN115" i="10"/>
  <c r="BH115" i="10"/>
  <c r="AB115" i="10"/>
  <c r="DG114" i="10"/>
  <c r="CA114" i="10"/>
  <c r="AU114" i="10"/>
  <c r="O114" i="10"/>
  <c r="CT113" i="10"/>
  <c r="BN113" i="10"/>
  <c r="AH113" i="10"/>
  <c r="B113" i="10"/>
  <c r="CG112" i="10"/>
  <c r="BA112" i="10"/>
  <c r="U112" i="10"/>
  <c r="CZ111" i="10"/>
  <c r="BT111" i="10"/>
  <c r="AN111" i="10"/>
  <c r="H111" i="10"/>
  <c r="CM110" i="10"/>
  <c r="BG110" i="10"/>
  <c r="AB110" i="10"/>
  <c r="DI109" i="10"/>
  <c r="CI109" i="10"/>
  <c r="BK109" i="10"/>
  <c r="AI109" i="10"/>
  <c r="M109" i="10"/>
  <c r="CV108" i="10"/>
  <c r="BV108" i="10"/>
  <c r="AX108" i="10"/>
  <c r="V108" i="10"/>
  <c r="DK107" i="10"/>
  <c r="CI107" i="10"/>
  <c r="BI107" i="10"/>
  <c r="AK107" i="10"/>
  <c r="I107" i="10"/>
  <c r="CX106" i="10"/>
  <c r="BV106" i="10"/>
  <c r="AV106" i="10"/>
  <c r="X106" i="10"/>
  <c r="DG105" i="10"/>
  <c r="CK105" i="10"/>
  <c r="BI105" i="10"/>
  <c r="AI105" i="10"/>
  <c r="K105" i="10"/>
  <c r="CT104" i="10"/>
  <c r="BX104" i="10"/>
  <c r="AV104" i="10"/>
  <c r="V104" i="10"/>
  <c r="DI103" i="10"/>
  <c r="CI103" i="10"/>
  <c r="BM103" i="10"/>
  <c r="AO103" i="10"/>
  <c r="R103" i="10"/>
  <c r="DG102" i="10"/>
  <c r="CH102" i="10"/>
  <c r="BN102" i="10"/>
  <c r="AQ102" i="10"/>
  <c r="V102" i="10"/>
  <c r="B102" i="10"/>
  <c r="CP101" i="10"/>
  <c r="BU101" i="10"/>
  <c r="BB101" i="10"/>
  <c r="AH101" i="10"/>
  <c r="N101" i="10"/>
  <c r="DE100" i="10"/>
  <c r="CL100" i="10"/>
  <c r="BS100" i="10"/>
  <c r="AX100" i="10"/>
  <c r="AD100" i="10"/>
  <c r="K100" i="10"/>
  <c r="DC99" i="10"/>
  <c r="CI99" i="10"/>
  <c r="BO99" i="10"/>
  <c r="AU99" i="10"/>
  <c r="AB99" i="10"/>
  <c r="CZ116" i="10"/>
  <c r="BT116" i="10"/>
  <c r="AN116" i="10"/>
  <c r="H116" i="10"/>
  <c r="CM115" i="10"/>
  <c r="BG115" i="10"/>
  <c r="AA115" i="10"/>
  <c r="DF114" i="10"/>
  <c r="BZ114" i="10"/>
  <c r="AT114" i="10"/>
  <c r="N114" i="10"/>
  <c r="CS113" i="10"/>
  <c r="BM113" i="10"/>
  <c r="AG113" i="10"/>
  <c r="DL112" i="10"/>
  <c r="CF112" i="10"/>
  <c r="AZ112" i="10"/>
  <c r="T112" i="10"/>
  <c r="CY111" i="10"/>
  <c r="BS111" i="10"/>
  <c r="AM111" i="10"/>
  <c r="G111" i="10"/>
  <c r="CL110" i="10"/>
  <c r="BF110" i="10"/>
  <c r="AA110" i="10"/>
  <c r="DH109" i="10"/>
  <c r="CG109" i="10"/>
  <c r="BJ109" i="10"/>
  <c r="AH109" i="10"/>
  <c r="L109" i="10"/>
  <c r="CU108" i="10"/>
  <c r="BT108" i="10"/>
  <c r="AW108" i="10"/>
  <c r="U108" i="10"/>
  <c r="DJ107" i="10"/>
  <c r="CH107" i="10"/>
  <c r="BG107" i="10"/>
  <c r="AJ107" i="10"/>
  <c r="H107" i="10"/>
  <c r="CW106" i="10"/>
  <c r="BU106" i="10"/>
  <c r="AT106" i="10"/>
  <c r="W106" i="10"/>
  <c r="DF105" i="10"/>
  <c r="CJ105" i="10"/>
  <c r="BH105" i="10"/>
  <c r="AG105" i="10"/>
  <c r="J105" i="10"/>
  <c r="CS104" i="10"/>
  <c r="BW104" i="10"/>
  <c r="AU104" i="10"/>
  <c r="T104" i="10"/>
  <c r="DH103" i="10"/>
  <c r="CG103" i="10"/>
  <c r="BL103" i="10"/>
  <c r="AM103" i="10"/>
  <c r="Q103" i="10"/>
  <c r="DD102" i="10"/>
  <c r="CG102" i="10"/>
  <c r="BM102" i="10"/>
  <c r="AP102" i="10"/>
  <c r="U102" i="10"/>
  <c r="DL101" i="10"/>
  <c r="CO101" i="10"/>
  <c r="BT101" i="10"/>
  <c r="BA101" i="10"/>
  <c r="AG101" i="10"/>
  <c r="M101" i="10"/>
  <c r="DD100" i="10"/>
  <c r="CK100" i="10"/>
  <c r="BQ100" i="10"/>
  <c r="AW100" i="10"/>
  <c r="AC100" i="10"/>
  <c r="J100" i="10"/>
  <c r="DB99" i="10"/>
  <c r="CG99" i="10"/>
  <c r="BM99" i="10"/>
  <c r="AT99" i="10"/>
  <c r="AA99" i="10"/>
  <c r="H99" i="10"/>
  <c r="DA98" i="10"/>
  <c r="CI98" i="10"/>
  <c r="BR98" i="10"/>
  <c r="BA98" i="10"/>
  <c r="AK98" i="10"/>
  <c r="U98" i="10"/>
  <c r="E98" i="10"/>
  <c r="CZ97" i="10"/>
  <c r="CJ97" i="10"/>
  <c r="BT97" i="10"/>
  <c r="BD97" i="10"/>
  <c r="AN97" i="10"/>
  <c r="X97" i="10"/>
  <c r="H97" i="10"/>
  <c r="DC96" i="10"/>
  <c r="CM96" i="10"/>
  <c r="BW96" i="10"/>
  <c r="BG96" i="10"/>
  <c r="AQ96" i="10"/>
  <c r="AA96" i="10"/>
  <c r="K96" i="10"/>
  <c r="DF95" i="10"/>
  <c r="CP95" i="10"/>
  <c r="BZ95" i="10"/>
  <c r="BJ95" i="10"/>
  <c r="AT95" i="10"/>
  <c r="AD95" i="10"/>
  <c r="N95" i="10"/>
  <c r="DI94" i="10"/>
  <c r="CS94" i="10"/>
  <c r="CC94" i="10"/>
  <c r="BM94" i="10"/>
  <c r="AW94" i="10"/>
  <c r="AG94" i="10"/>
  <c r="Q94" i="10"/>
  <c r="DL93" i="10"/>
  <c r="CV93" i="10"/>
  <c r="CF93" i="10"/>
  <c r="BP93" i="10"/>
  <c r="CY116" i="10"/>
  <c r="BS116" i="10"/>
  <c r="AM116" i="10"/>
  <c r="G116" i="10"/>
  <c r="CL115" i="10"/>
  <c r="BF115" i="10"/>
  <c r="Z115" i="10"/>
  <c r="DE114" i="10"/>
  <c r="BY114" i="10"/>
  <c r="AS114" i="10"/>
  <c r="M114" i="10"/>
  <c r="CR113" i="10"/>
  <c r="BL113" i="10"/>
  <c r="AF113" i="10"/>
  <c r="DK112" i="10"/>
  <c r="CE112" i="10"/>
  <c r="AY112" i="10"/>
  <c r="S112" i="10"/>
  <c r="CX111" i="10"/>
  <c r="BR111" i="10"/>
  <c r="AL111" i="10"/>
  <c r="F111" i="10"/>
  <c r="CK110" i="10"/>
  <c r="BE110" i="10"/>
  <c r="Z110" i="10"/>
  <c r="DG109" i="10"/>
  <c r="CE109" i="10"/>
  <c r="BI109" i="10"/>
  <c r="AG109" i="10"/>
  <c r="G109" i="10"/>
  <c r="CT108" i="10"/>
  <c r="BR108" i="10"/>
  <c r="AV108" i="10"/>
  <c r="T108" i="10"/>
  <c r="DE107" i="10"/>
  <c r="CG107" i="10"/>
  <c r="BE107" i="10"/>
  <c r="AI107" i="10"/>
  <c r="G107" i="10"/>
  <c r="CR106" i="10"/>
  <c r="BT106" i="10"/>
  <c r="AR106" i="10"/>
  <c r="V106" i="10"/>
  <c r="DE105" i="10"/>
  <c r="CE105" i="10"/>
  <c r="BG105" i="10"/>
  <c r="AE105" i="10"/>
  <c r="I105" i="10"/>
  <c r="CR104" i="10"/>
  <c r="BR104" i="10"/>
  <c r="AT104" i="10"/>
  <c r="R104" i="10"/>
  <c r="DG103" i="10"/>
  <c r="CF103" i="10"/>
  <c r="BK103" i="10"/>
  <c r="AK103" i="10"/>
  <c r="P103" i="10"/>
  <c r="DB102" i="10"/>
  <c r="CF102" i="10"/>
  <c r="BK102" i="10"/>
  <c r="AN102" i="10"/>
  <c r="T102" i="10"/>
  <c r="DJ101" i="10"/>
  <c r="CM101" i="10"/>
  <c r="BS101" i="10"/>
  <c r="AZ101" i="10"/>
  <c r="AE101" i="10"/>
  <c r="K101" i="10"/>
  <c r="DC100" i="10"/>
  <c r="CJ100" i="10"/>
  <c r="BP100" i="10"/>
  <c r="AV100" i="10"/>
  <c r="AB100" i="10"/>
  <c r="I100" i="10"/>
  <c r="CZ99" i="10"/>
  <c r="CF99" i="10"/>
  <c r="BL99" i="10"/>
  <c r="AS99" i="10"/>
  <c r="Z99" i="10"/>
  <c r="G99" i="10"/>
  <c r="CZ98" i="10"/>
  <c r="CH98" i="10"/>
  <c r="BP98" i="10"/>
  <c r="AZ98" i="10"/>
  <c r="AJ98" i="10"/>
  <c r="T98" i="10"/>
  <c r="D98" i="10"/>
  <c r="CY97" i="10"/>
  <c r="CI97" i="10"/>
  <c r="BS97" i="10"/>
  <c r="BC97" i="10"/>
  <c r="AM97" i="10"/>
  <c r="W97" i="10"/>
  <c r="G97" i="10"/>
  <c r="DB96" i="10"/>
  <c r="CL96" i="10"/>
  <c r="BV96" i="10"/>
  <c r="BF96" i="10"/>
  <c r="AP96" i="10"/>
  <c r="Z96" i="10"/>
  <c r="J96" i="10"/>
  <c r="DE95" i="10"/>
  <c r="CO95" i="10"/>
  <c r="BY95" i="10"/>
  <c r="BI95" i="10"/>
  <c r="AS95" i="10"/>
  <c r="AC95" i="10"/>
  <c r="M95" i="10"/>
  <c r="DH94" i="10"/>
  <c r="CR94" i="10"/>
  <c r="CB94" i="10"/>
  <c r="BL94" i="10"/>
  <c r="AV94" i="10"/>
  <c r="AF94" i="10"/>
  <c r="P94" i="10"/>
  <c r="DK93" i="10"/>
  <c r="CU93" i="10"/>
  <c r="CE93" i="10"/>
  <c r="BO93" i="10"/>
  <c r="AY93" i="10"/>
  <c r="AI93" i="10"/>
  <c r="S93" i="10"/>
  <c r="C93" i="10"/>
  <c r="CX92" i="10"/>
  <c r="CH92" i="10"/>
  <c r="BR92" i="10"/>
  <c r="BB92" i="10"/>
  <c r="AL92" i="10"/>
  <c r="V92" i="10"/>
  <c r="F92" i="10"/>
  <c r="DA91" i="10"/>
  <c r="CK91" i="10"/>
  <c r="BU91" i="10"/>
  <c r="BE91" i="10"/>
  <c r="AO91" i="10"/>
  <c r="Y91" i="10"/>
  <c r="I91" i="10"/>
  <c r="DD90" i="10"/>
  <c r="CN90" i="10"/>
  <c r="BX90" i="10"/>
  <c r="BH90" i="10"/>
  <c r="AR90" i="10"/>
  <c r="AB90" i="10"/>
  <c r="L90" i="10"/>
  <c r="DG89" i="10"/>
  <c r="CQ89" i="10"/>
  <c r="CT116" i="10"/>
  <c r="BN116" i="10"/>
  <c r="AH116" i="10"/>
  <c r="B116" i="10"/>
  <c r="CG115" i="10"/>
  <c r="BA115" i="10"/>
  <c r="U115" i="10"/>
  <c r="CZ114" i="10"/>
  <c r="BT114" i="10"/>
  <c r="AN114" i="10"/>
  <c r="H114" i="10"/>
  <c r="CM113" i="10"/>
  <c r="BG113" i="10"/>
  <c r="AA113" i="10"/>
  <c r="DF112" i="10"/>
  <c r="BZ112" i="10"/>
  <c r="AT112" i="10"/>
  <c r="N112" i="10"/>
  <c r="CS111" i="10"/>
  <c r="BM111" i="10"/>
  <c r="CP116" i="10"/>
  <c r="BJ116" i="10"/>
  <c r="AD116" i="10"/>
  <c r="DI115" i="10"/>
  <c r="CC115" i="10"/>
  <c r="AW115" i="10"/>
  <c r="Q115" i="10"/>
  <c r="CV114" i="10"/>
  <c r="BP114" i="10"/>
  <c r="AJ114" i="10"/>
  <c r="D114" i="10"/>
  <c r="CI113" i="10"/>
  <c r="BC113" i="10"/>
  <c r="W113" i="10"/>
  <c r="DB112" i="10"/>
  <c r="BV112" i="10"/>
  <c r="AP112" i="10"/>
  <c r="CO116" i="10"/>
  <c r="BI116" i="10"/>
  <c r="AC116" i="10"/>
  <c r="DH115" i="10"/>
  <c r="CB115" i="10"/>
  <c r="AV115" i="10"/>
  <c r="P115" i="10"/>
  <c r="CU114" i="10"/>
  <c r="BO114" i="10"/>
  <c r="AI114" i="10"/>
  <c r="C114" i="10"/>
  <c r="CH113" i="10"/>
  <c r="BB113" i="10"/>
  <c r="V113" i="10"/>
  <c r="DA112" i="10"/>
  <c r="BU112" i="10"/>
  <c r="AO112" i="10"/>
  <c r="I112" i="10"/>
  <c r="CN111" i="10"/>
  <c r="BH111" i="10"/>
  <c r="AB111" i="10"/>
  <c r="DG110" i="10"/>
  <c r="CA110" i="10"/>
  <c r="AU110" i="10"/>
  <c r="P110" i="10"/>
  <c r="DD109" i="10"/>
  <c r="CB109" i="10"/>
  <c r="BA109" i="10"/>
  <c r="AD109" i="10"/>
  <c r="B109" i="10"/>
  <c r="CQ108" i="10"/>
  <c r="CN116" i="10"/>
  <c r="BH116" i="10"/>
  <c r="AB116" i="10"/>
  <c r="DG115" i="10"/>
  <c r="CA115" i="10"/>
  <c r="AU115" i="10"/>
  <c r="O115" i="10"/>
  <c r="CT114" i="10"/>
  <c r="BN114" i="10"/>
  <c r="AH114" i="10"/>
  <c r="B114" i="10"/>
  <c r="CG113" i="10"/>
  <c r="BA113" i="10"/>
  <c r="U113" i="10"/>
  <c r="CZ112" i="10"/>
  <c r="BT112" i="10"/>
  <c r="AN112" i="10"/>
  <c r="H112" i="10"/>
  <c r="CM111" i="10"/>
  <c r="BG111" i="10"/>
  <c r="AA111" i="10"/>
  <c r="DF110" i="10"/>
  <c r="BZ110" i="10"/>
  <c r="AT110" i="10"/>
  <c r="O110" i="10"/>
  <c r="CY109" i="10"/>
  <c r="CA109" i="10"/>
  <c r="AY109" i="10"/>
  <c r="AC109" i="10"/>
  <c r="DL108" i="10"/>
  <c r="CL108" i="10"/>
  <c r="BN108" i="10"/>
  <c r="AL108" i="10"/>
  <c r="P108" i="10"/>
  <c r="CY107" i="10"/>
  <c r="BY107" i="10"/>
  <c r="BA107" i="10"/>
  <c r="Y107" i="10"/>
  <c r="C107" i="10"/>
  <c r="CL106" i="10"/>
  <c r="BL106" i="10"/>
  <c r="AN106" i="10"/>
  <c r="L106" i="10"/>
  <c r="DA105" i="10"/>
  <c r="BY105" i="10"/>
  <c r="AY105" i="10"/>
  <c r="AT116" i="10"/>
  <c r="BV115" i="10"/>
  <c r="CQ114" i="10"/>
  <c r="T114" i="10"/>
  <c r="AV113" i="10"/>
  <c r="BQ112" i="10"/>
  <c r="DI111" i="10"/>
  <c r="AG111" i="10"/>
  <c r="CF110" i="10"/>
  <c r="Y110" i="10"/>
  <c r="CD109" i="10"/>
  <c r="AF109" i="10"/>
  <c r="CS108" i="10"/>
  <c r="BB108" i="10"/>
  <c r="F108" i="10"/>
  <c r="BU107" i="10"/>
  <c r="AA107" i="10"/>
  <c r="CP106" i="10"/>
  <c r="BE106" i="10"/>
  <c r="I106" i="10"/>
  <c r="BX105" i="10"/>
  <c r="AC105" i="10"/>
  <c r="DF104" i="10"/>
  <c r="BL104" i="10"/>
  <c r="AD104" i="10"/>
  <c r="CU103" i="10"/>
  <c r="BH103" i="10"/>
  <c r="AB103" i="10"/>
  <c r="CW102" i="10"/>
  <c r="BR102" i="10"/>
  <c r="AH102" i="10"/>
  <c r="DF101" i="10"/>
  <c r="CD101" i="10"/>
  <c r="AT101" i="10"/>
  <c r="T101" i="10"/>
  <c r="CV100" i="10"/>
  <c r="BM100" i="10"/>
  <c r="AM100" i="10"/>
  <c r="D100" i="10"/>
  <c r="CN99" i="10"/>
  <c r="BF99" i="10"/>
  <c r="W99" i="10"/>
  <c r="DJ98" i="10"/>
  <c r="CF98" i="10"/>
  <c r="BJ98" i="10"/>
  <c r="AL98" i="10"/>
  <c r="O98" i="10"/>
  <c r="DE97" i="10"/>
  <c r="CE97" i="10"/>
  <c r="BK97" i="10"/>
  <c r="AO97" i="10"/>
  <c r="S97" i="10"/>
  <c r="DJ96" i="10"/>
  <c r="CN96" i="10"/>
  <c r="BR96" i="10"/>
  <c r="AX96" i="10"/>
  <c r="AB96" i="10"/>
  <c r="F96" i="10"/>
  <c r="CW95" i="10"/>
  <c r="CA95" i="10"/>
  <c r="BE95" i="10"/>
  <c r="AK95" i="10"/>
  <c r="O95" i="10"/>
  <c r="DD94" i="10"/>
  <c r="CJ94" i="10"/>
  <c r="BN94" i="10"/>
  <c r="AR94" i="10"/>
  <c r="X94" i="10"/>
  <c r="B94" i="10"/>
  <c r="CQ93" i="10"/>
  <c r="BW93" i="10"/>
  <c r="BA93" i="10"/>
  <c r="AG93" i="10"/>
  <c r="N93" i="10"/>
  <c r="DF92" i="10"/>
  <c r="CK92" i="10"/>
  <c r="BQ92" i="10"/>
  <c r="AX92" i="10"/>
  <c r="AE92" i="10"/>
  <c r="L92" i="10"/>
  <c r="DB91" i="10"/>
  <c r="CH91" i="10"/>
  <c r="BO91" i="10"/>
  <c r="AV91" i="10"/>
  <c r="AA91" i="10"/>
  <c r="G91" i="10"/>
  <c r="CY90" i="10"/>
  <c r="CF90" i="10"/>
  <c r="BK90" i="10"/>
  <c r="AQ90" i="10"/>
  <c r="X90" i="10"/>
  <c r="E90" i="10"/>
  <c r="CW89" i="10"/>
  <c r="CB89" i="10"/>
  <c r="BJ89" i="10"/>
  <c r="AR89" i="10"/>
  <c r="Z89" i="10"/>
  <c r="H89" i="10"/>
  <c r="DA88" i="10"/>
  <c r="CG88" i="10"/>
  <c r="BO88" i="10"/>
  <c r="AW88" i="10"/>
  <c r="AE88" i="10"/>
  <c r="M88" i="10"/>
  <c r="DG87" i="10"/>
  <c r="CP87" i="10"/>
  <c r="BZ87" i="10"/>
  <c r="BJ87" i="10"/>
  <c r="AT87" i="10"/>
  <c r="AD87" i="10"/>
  <c r="N87" i="10"/>
  <c r="DI86" i="10"/>
  <c r="CS86" i="10"/>
  <c r="CC86" i="10"/>
  <c r="BM86" i="10"/>
  <c r="AW86" i="10"/>
  <c r="AG86" i="10"/>
  <c r="Q86" i="10"/>
  <c r="DL85" i="10"/>
  <c r="CV85" i="10"/>
  <c r="CF85" i="10"/>
  <c r="BP85" i="10"/>
  <c r="AZ85" i="10"/>
  <c r="AJ85" i="10"/>
  <c r="T85" i="10"/>
  <c r="D85" i="10"/>
  <c r="CY84" i="10"/>
  <c r="CI84" i="10"/>
  <c r="BS84" i="10"/>
  <c r="BC84" i="10"/>
  <c r="AM84" i="10"/>
  <c r="W84" i="10"/>
  <c r="G84" i="10"/>
  <c r="DB83" i="10"/>
  <c r="CL83" i="10"/>
  <c r="BV83" i="10"/>
  <c r="BF83" i="10"/>
  <c r="AP83" i="10"/>
  <c r="Z83" i="10"/>
  <c r="J83" i="10"/>
  <c r="DE82" i="10"/>
  <c r="CO82" i="10"/>
  <c r="BY82" i="10"/>
  <c r="BI82" i="10"/>
  <c r="AS82" i="10"/>
  <c r="AC82" i="10"/>
  <c r="M82" i="10"/>
  <c r="DH81" i="10"/>
  <c r="CR81" i="10"/>
  <c r="CB81" i="10"/>
  <c r="BL81" i="10"/>
  <c r="AV81" i="10"/>
  <c r="AF81" i="10"/>
  <c r="P81" i="10"/>
  <c r="DK80" i="10"/>
  <c r="CU80" i="10"/>
  <c r="CE80" i="10"/>
  <c r="BO80" i="10"/>
  <c r="AY80" i="10"/>
  <c r="AI80" i="10"/>
  <c r="S80" i="10"/>
  <c r="C80" i="10"/>
  <c r="AA116" i="10"/>
  <c r="BQ115" i="10"/>
  <c r="CP114" i="10"/>
  <c r="DL113" i="10"/>
  <c r="AQ113" i="10"/>
  <c r="BP112" i="10"/>
  <c r="DE111" i="10"/>
  <c r="AC111" i="10"/>
  <c r="CB110" i="10"/>
  <c r="T110" i="10"/>
  <c r="CC109" i="10"/>
  <c r="AE109" i="10"/>
  <c r="CR108" i="10"/>
  <c r="AU108" i="10"/>
  <c r="E108" i="10"/>
  <c r="BT107" i="10"/>
  <c r="X107" i="10"/>
  <c r="CN106" i="10"/>
  <c r="BD106" i="10"/>
  <c r="H106" i="10"/>
  <c r="BW105" i="10"/>
  <c r="AB105" i="10"/>
  <c r="DE104" i="10"/>
  <c r="BK104" i="10"/>
  <c r="Q104" i="10"/>
  <c r="CT103" i="10"/>
  <c r="BE103" i="10"/>
  <c r="Y103" i="10"/>
  <c r="CV102" i="10"/>
  <c r="BH102" i="10"/>
  <c r="AG102" i="10"/>
  <c r="DE101" i="10"/>
  <c r="CA101" i="10"/>
  <c r="AS101" i="10"/>
  <c r="J101" i="10"/>
  <c r="CT100" i="10"/>
  <c r="BL100" i="10"/>
  <c r="AK100" i="10"/>
  <c r="B100" i="10"/>
  <c r="CE99" i="10"/>
  <c r="BD99" i="10"/>
  <c r="V99" i="10"/>
  <c r="DI98" i="10"/>
  <c r="CE98" i="10"/>
  <c r="BI98" i="10"/>
  <c r="AI98" i="10"/>
  <c r="N98" i="10"/>
  <c r="DA97" i="10"/>
  <c r="CD97" i="10"/>
  <c r="BJ97" i="10"/>
  <c r="AL97" i="10"/>
  <c r="R97" i="10"/>
  <c r="DI96" i="10"/>
  <c r="CK96" i="10"/>
  <c r="BQ96" i="10"/>
  <c r="AW96" i="10"/>
  <c r="Y96" i="10"/>
  <c r="E96" i="10"/>
  <c r="CV95" i="10"/>
  <c r="BX95" i="10"/>
  <c r="BD95" i="10"/>
  <c r="AJ95" i="10"/>
  <c r="L95" i="10"/>
  <c r="DC94" i="10"/>
  <c r="CI94" i="10"/>
  <c r="BK94" i="10"/>
  <c r="AQ94" i="10"/>
  <c r="W94" i="10"/>
  <c r="DJ93" i="10"/>
  <c r="CP93" i="10"/>
  <c r="BV93" i="10"/>
  <c r="AZ93" i="10"/>
  <c r="AF93" i="10"/>
  <c r="M93" i="10"/>
  <c r="DE92" i="10"/>
  <c r="CJ92" i="10"/>
  <c r="BP92" i="10"/>
  <c r="AW92" i="10"/>
  <c r="AD92" i="10"/>
  <c r="I92" i="10"/>
  <c r="CZ91" i="10"/>
  <c r="CG91" i="10"/>
  <c r="BN91" i="10"/>
  <c r="AU91" i="10"/>
  <c r="Z91" i="10"/>
  <c r="F91" i="10"/>
  <c r="CX90" i="10"/>
  <c r="CE90" i="10"/>
  <c r="BJ90" i="10"/>
  <c r="AP90" i="10"/>
  <c r="W90" i="10"/>
  <c r="D90" i="10"/>
  <c r="CT89" i="10"/>
  <c r="CA89" i="10"/>
  <c r="BI89" i="10"/>
  <c r="AQ89" i="10"/>
  <c r="Y89" i="10"/>
  <c r="G89" i="10"/>
  <c r="CZ88" i="10"/>
  <c r="CF88" i="10"/>
  <c r="BN88" i="10"/>
  <c r="AV88" i="10"/>
  <c r="AD88" i="10"/>
  <c r="L88" i="10"/>
  <c r="DF87" i="10"/>
  <c r="CO87" i="10"/>
  <c r="BY87" i="10"/>
  <c r="BI87" i="10"/>
  <c r="AS87" i="10"/>
  <c r="AC87" i="10"/>
  <c r="M87" i="10"/>
  <c r="DH86" i="10"/>
  <c r="CR86" i="10"/>
  <c r="CB86" i="10"/>
  <c r="BL86" i="10"/>
  <c r="AV86" i="10"/>
  <c r="AF86" i="10"/>
  <c r="P86" i="10"/>
  <c r="DK85" i="10"/>
  <c r="CU85" i="10"/>
  <c r="CE85" i="10"/>
  <c r="BO85" i="10"/>
  <c r="AY85" i="10"/>
  <c r="AI85" i="10"/>
  <c r="S85" i="10"/>
  <c r="C85" i="10"/>
  <c r="CX84" i="10"/>
  <c r="CH84" i="10"/>
  <c r="BR84" i="10"/>
  <c r="BB84" i="10"/>
  <c r="AL84" i="10"/>
  <c r="V84" i="10"/>
  <c r="F84" i="10"/>
  <c r="DA83" i="10"/>
  <c r="CK83" i="10"/>
  <c r="BU83" i="10"/>
  <c r="BE83" i="10"/>
  <c r="AO83" i="10"/>
  <c r="Y83" i="10"/>
  <c r="I83" i="10"/>
  <c r="DD82" i="10"/>
  <c r="CN82" i="10"/>
  <c r="BX82" i="10"/>
  <c r="BH82" i="10"/>
  <c r="AR82" i="10"/>
  <c r="AB82" i="10"/>
  <c r="L82" i="10"/>
  <c r="DG81" i="10"/>
  <c r="CQ81" i="10"/>
  <c r="CA81" i="10"/>
  <c r="BK81" i="10"/>
  <c r="AU81" i="10"/>
  <c r="AE81" i="10"/>
  <c r="O81" i="10"/>
  <c r="DJ80" i="10"/>
  <c r="CT80" i="10"/>
  <c r="CD80" i="10"/>
  <c r="BN80" i="10"/>
  <c r="AX80" i="10"/>
  <c r="AH80" i="10"/>
  <c r="R80" i="10"/>
  <c r="B80" i="10"/>
  <c r="CW79" i="10"/>
  <c r="CG79" i="10"/>
  <c r="BQ79" i="10"/>
  <c r="BA79" i="10"/>
  <c r="AK79" i="10"/>
  <c r="U79" i="10"/>
  <c r="E79" i="10"/>
  <c r="CZ78" i="10"/>
  <c r="CJ78" i="10"/>
  <c r="BT78" i="10"/>
  <c r="BD78" i="10"/>
  <c r="AN78" i="10"/>
  <c r="X78" i="10"/>
  <c r="H78" i="10"/>
  <c r="DC77" i="10"/>
  <c r="CM77" i="10"/>
  <c r="BW77" i="10"/>
  <c r="BG77" i="10"/>
  <c r="AQ77" i="10"/>
  <c r="AA77" i="10"/>
  <c r="K77" i="10"/>
  <c r="DF76" i="10"/>
  <c r="CP76" i="10"/>
  <c r="BZ76" i="10"/>
  <c r="BJ76" i="10"/>
  <c r="AT76" i="10"/>
  <c r="AD76" i="10"/>
  <c r="N76" i="10"/>
  <c r="DI75" i="10"/>
  <c r="CS75" i="10"/>
  <c r="CC75" i="10"/>
  <c r="BM75" i="10"/>
  <c r="AW75" i="10"/>
  <c r="AG75" i="10"/>
  <c r="Q75" i="10"/>
  <c r="DL74" i="10"/>
  <c r="CV74" i="10"/>
  <c r="CF74" i="10"/>
  <c r="BP74" i="10"/>
  <c r="AZ74" i="10"/>
  <c r="AJ74" i="10"/>
  <c r="T74" i="10"/>
  <c r="D74" i="10"/>
  <c r="CY73" i="10"/>
  <c r="CI73" i="10"/>
  <c r="BS73" i="10"/>
  <c r="BC73" i="10"/>
  <c r="AM73" i="10"/>
  <c r="W73" i="10"/>
  <c r="G73" i="10"/>
  <c r="DB72" i="10"/>
  <c r="CL72" i="10"/>
  <c r="BV72" i="10"/>
  <c r="BF72" i="10"/>
  <c r="AP72" i="10"/>
  <c r="Z72" i="10"/>
  <c r="J72" i="10"/>
  <c r="Y116" i="10"/>
  <c r="BM115" i="10"/>
  <c r="CO114" i="10"/>
  <c r="DJ113" i="10"/>
  <c r="AM113" i="10"/>
  <c r="BO112" i="10"/>
  <c r="CO111" i="10"/>
  <c r="Z111" i="10"/>
  <c r="BY110" i="10"/>
  <c r="N110" i="10"/>
  <c r="BZ109" i="10"/>
  <c r="AB109" i="10"/>
  <c r="CJ108" i="10"/>
  <c r="AP108" i="10"/>
  <c r="D108" i="10"/>
  <c r="BS107" i="10"/>
  <c r="W107" i="10"/>
  <c r="CM106" i="10"/>
  <c r="AQ106" i="10"/>
  <c r="G106" i="10"/>
  <c r="BV105" i="10"/>
  <c r="AA105" i="10"/>
  <c r="DD104" i="10"/>
  <c r="BJ104" i="10"/>
  <c r="P104" i="10"/>
  <c r="CS103" i="10"/>
  <c r="BC103" i="10"/>
  <c r="W103" i="10"/>
  <c r="CU102" i="10"/>
  <c r="BG102" i="10"/>
  <c r="AE102" i="10"/>
  <c r="DC101" i="10"/>
  <c r="BZ101" i="10"/>
  <c r="AQ101" i="10"/>
  <c r="I101" i="10"/>
  <c r="CS100" i="10"/>
  <c r="BJ100" i="10"/>
  <c r="AJ100" i="10"/>
  <c r="DL99" i="10"/>
  <c r="CC99" i="10"/>
  <c r="BC99" i="10"/>
  <c r="U99" i="10"/>
  <c r="DH98" i="10"/>
  <c r="CD98" i="10"/>
  <c r="BH98" i="10"/>
  <c r="AH98" i="10"/>
  <c r="M98" i="10"/>
  <c r="CX97" i="10"/>
  <c r="CC97" i="10"/>
  <c r="BI97" i="10"/>
  <c r="AK97" i="10"/>
  <c r="Q97" i="10"/>
  <c r="DH96" i="10"/>
  <c r="CJ96" i="10"/>
  <c r="BP96" i="10"/>
  <c r="AV96" i="10"/>
  <c r="X96" i="10"/>
  <c r="D96" i="10"/>
  <c r="CU95" i="10"/>
  <c r="BW95" i="10"/>
  <c r="BC95" i="10"/>
  <c r="AI95" i="10"/>
  <c r="K95" i="10"/>
  <c r="DB94" i="10"/>
  <c r="CH94" i="10"/>
  <c r="BJ94" i="10"/>
  <c r="AP94" i="10"/>
  <c r="V94" i="10"/>
  <c r="DI93" i="10"/>
  <c r="CO93" i="10"/>
  <c r="BU93" i="10"/>
  <c r="AX93" i="10"/>
  <c r="AE93" i="10"/>
  <c r="L93" i="10"/>
  <c r="DD92" i="10"/>
  <c r="CI92" i="10"/>
  <c r="BO92" i="10"/>
  <c r="AV92" i="10"/>
  <c r="AC92" i="10"/>
  <c r="H92" i="10"/>
  <c r="CY91" i="10"/>
  <c r="CF91" i="10"/>
  <c r="BM91" i="10"/>
  <c r="AR91" i="10"/>
  <c r="X91" i="10"/>
  <c r="E91" i="10"/>
  <c r="CW90" i="10"/>
  <c r="CD90" i="10"/>
  <c r="BI90" i="10"/>
  <c r="AO90" i="10"/>
  <c r="V90" i="10"/>
  <c r="C90" i="10"/>
  <c r="CS89" i="10"/>
  <c r="BZ89" i="10"/>
  <c r="BH89" i="10"/>
  <c r="AP89" i="10"/>
  <c r="X89" i="10"/>
  <c r="F89" i="10"/>
  <c r="CW88" i="10"/>
  <c r="CE88" i="10"/>
  <c r="BM88" i="10"/>
  <c r="AU88" i="10"/>
  <c r="AC88" i="10"/>
  <c r="K88" i="10"/>
  <c r="DE87" i="10"/>
  <c r="CN87" i="10"/>
  <c r="BX87" i="10"/>
  <c r="BH87" i="10"/>
  <c r="AR87" i="10"/>
  <c r="AB87" i="10"/>
  <c r="L87" i="10"/>
  <c r="DG86" i="10"/>
  <c r="CQ86" i="10"/>
  <c r="CA86" i="10"/>
  <c r="BK86" i="10"/>
  <c r="AU86" i="10"/>
  <c r="AE86" i="10"/>
  <c r="O86" i="10"/>
  <c r="DJ85" i="10"/>
  <c r="CT85" i="10"/>
  <c r="CD85" i="10"/>
  <c r="BN85" i="10"/>
  <c r="AX85" i="10"/>
  <c r="AH85" i="10"/>
  <c r="R85" i="10"/>
  <c r="B85" i="10"/>
  <c r="CW84" i="10"/>
  <c r="CG84" i="10"/>
  <c r="BQ84" i="10"/>
  <c r="BA84" i="10"/>
  <c r="AK84" i="10"/>
  <c r="U84" i="10"/>
  <c r="E84" i="10"/>
  <c r="CZ83" i="10"/>
  <c r="CJ83" i="10"/>
  <c r="BT83" i="10"/>
  <c r="BD83" i="10"/>
  <c r="AN83" i="10"/>
  <c r="X83" i="10"/>
  <c r="H83" i="10"/>
  <c r="DC82" i="10"/>
  <c r="CM82" i="10"/>
  <c r="BW82" i="10"/>
  <c r="BG82" i="10"/>
  <c r="AQ82" i="10"/>
  <c r="AA82" i="10"/>
  <c r="K82" i="10"/>
  <c r="DF81" i="10"/>
  <c r="CP81" i="10"/>
  <c r="BZ81" i="10"/>
  <c r="BJ81" i="10"/>
  <c r="AT81" i="10"/>
  <c r="AD81" i="10"/>
  <c r="N81" i="10"/>
  <c r="DI80" i="10"/>
  <c r="CS80" i="10"/>
  <c r="CC80" i="10"/>
  <c r="BM80" i="10"/>
  <c r="AW80" i="10"/>
  <c r="AG80" i="10"/>
  <c r="Q80" i="10"/>
  <c r="DL79" i="10"/>
  <c r="CV79" i="10"/>
  <c r="CF79" i="10"/>
  <c r="BP79" i="10"/>
  <c r="AZ79" i="10"/>
  <c r="AJ79" i="10"/>
  <c r="T79" i="10"/>
  <c r="D79" i="10"/>
  <c r="CY78" i="10"/>
  <c r="CI78" i="10"/>
  <c r="BS78" i="10"/>
  <c r="BC78" i="10"/>
  <c r="AM78" i="10"/>
  <c r="W78" i="10"/>
  <c r="G78" i="10"/>
  <c r="DB77" i="10"/>
  <c r="CL77" i="10"/>
  <c r="BV77" i="10"/>
  <c r="BF77" i="10"/>
  <c r="AP77" i="10"/>
  <c r="Z77" i="10"/>
  <c r="J77" i="10"/>
  <c r="DE76" i="10"/>
  <c r="CO76" i="10"/>
  <c r="BY76" i="10"/>
  <c r="DJ116" i="10"/>
  <c r="X116" i="10"/>
  <c r="AT115" i="10"/>
  <c r="CJ114" i="10"/>
  <c r="DI113" i="10"/>
  <c r="T113" i="10"/>
  <c r="BJ112" i="10"/>
  <c r="CL111" i="10"/>
  <c r="X111" i="10"/>
  <c r="BW110" i="10"/>
  <c r="M110" i="10"/>
  <c r="BY109" i="10"/>
  <c r="W109" i="10"/>
  <c r="CH108" i="10"/>
  <c r="AN108" i="10"/>
  <c r="DC107" i="10"/>
  <c r="BR107" i="10"/>
  <c r="V107" i="10"/>
  <c r="CK106" i="10"/>
  <c r="AP106" i="10"/>
  <c r="F106" i="10"/>
  <c r="BU105" i="10"/>
  <c r="Z105" i="10"/>
  <c r="CQ104" i="10"/>
  <c r="BI104" i="10"/>
  <c r="O104" i="10"/>
  <c r="CR103" i="10"/>
  <c r="BA103" i="10"/>
  <c r="O103" i="10"/>
  <c r="CT102" i="10"/>
  <c r="BF102" i="10"/>
  <c r="AB102" i="10"/>
  <c r="DB101" i="10"/>
  <c r="BR101" i="10"/>
  <c r="AP101" i="10"/>
  <c r="H101" i="10"/>
  <c r="CR100" i="10"/>
  <c r="BI100" i="10"/>
  <c r="AA100" i="10"/>
  <c r="DK99" i="10"/>
  <c r="CB99" i="10"/>
  <c r="BA99" i="10"/>
  <c r="T99" i="10"/>
  <c r="DG98" i="10"/>
  <c r="CC98" i="10"/>
  <c r="BG98" i="10"/>
  <c r="AG98" i="10"/>
  <c r="L98" i="10"/>
  <c r="CW97" i="10"/>
  <c r="CB97" i="10"/>
  <c r="BF97" i="10"/>
  <c r="AJ97" i="10"/>
  <c r="P97" i="10"/>
  <c r="DE96" i="10"/>
  <c r="CI96" i="10"/>
  <c r="BO96" i="10"/>
  <c r="AS96" i="10"/>
  <c r="W96" i="10"/>
  <c r="C96" i="10"/>
  <c r="CR95" i="10"/>
  <c r="BV95" i="10"/>
  <c r="BB95" i="10"/>
  <c r="AF95" i="10"/>
  <c r="J95" i="10"/>
  <c r="DA94" i="10"/>
  <c r="CE94" i="10"/>
  <c r="BI94" i="10"/>
  <c r="AO94" i="10"/>
  <c r="S94" i="10"/>
  <c r="DH93" i="10"/>
  <c r="CN93" i="10"/>
  <c r="BR93" i="10"/>
  <c r="AW93" i="10"/>
  <c r="AD93" i="10"/>
  <c r="K93" i="10"/>
  <c r="DA92" i="10"/>
  <c r="CG92" i="10"/>
  <c r="BN92" i="10"/>
  <c r="AU92" i="10"/>
  <c r="AB92" i="10"/>
  <c r="G92" i="10"/>
  <c r="CX91" i="10"/>
  <c r="CE91" i="10"/>
  <c r="BL91" i="10"/>
  <c r="AQ91" i="10"/>
  <c r="W91" i="10"/>
  <c r="D91" i="10"/>
  <c r="CV90" i="10"/>
  <c r="CA90" i="10"/>
  <c r="BG90" i="10"/>
  <c r="AN90" i="10"/>
  <c r="U90" i="10"/>
  <c r="B90" i="10"/>
  <c r="CR89" i="10"/>
  <c r="BY89" i="10"/>
  <c r="BG89" i="10"/>
  <c r="AO89" i="10"/>
  <c r="W89" i="10"/>
  <c r="E89" i="10"/>
  <c r="CV88" i="10"/>
  <c r="CD88" i="10"/>
  <c r="BL88" i="10"/>
  <c r="AT88" i="10"/>
  <c r="AB88" i="10"/>
  <c r="J88" i="10"/>
  <c r="DD87" i="10"/>
  <c r="CM87" i="10"/>
  <c r="BW87" i="10"/>
  <c r="BG87" i="10"/>
  <c r="AQ87" i="10"/>
  <c r="AA87" i="10"/>
  <c r="K87" i="10"/>
  <c r="DF86" i="10"/>
  <c r="CP86" i="10"/>
  <c r="BZ86" i="10"/>
  <c r="BJ86" i="10"/>
  <c r="AT86" i="10"/>
  <c r="AD86" i="10"/>
  <c r="N86" i="10"/>
  <c r="DI85" i="10"/>
  <c r="CS85" i="10"/>
  <c r="CC85" i="10"/>
  <c r="BM85" i="10"/>
  <c r="AW85" i="10"/>
  <c r="AG85" i="10"/>
  <c r="Q85" i="10"/>
  <c r="DL84" i="10"/>
  <c r="CV84" i="10"/>
  <c r="CF84" i="10"/>
  <c r="BP84" i="10"/>
  <c r="AZ84" i="10"/>
  <c r="AJ84" i="10"/>
  <c r="T84" i="10"/>
  <c r="D84" i="10"/>
  <c r="CY83" i="10"/>
  <c r="CI83" i="10"/>
  <c r="BS83" i="10"/>
  <c r="BC83" i="10"/>
  <c r="AM83" i="10"/>
  <c r="W83" i="10"/>
  <c r="G83" i="10"/>
  <c r="DB82" i="10"/>
  <c r="CL82" i="10"/>
  <c r="BV82" i="10"/>
  <c r="BF82" i="10"/>
  <c r="AP82" i="10"/>
  <c r="Z82" i="10"/>
  <c r="J82" i="10"/>
  <c r="DE81" i="10"/>
  <c r="CO81" i="10"/>
  <c r="BY81" i="10"/>
  <c r="BI81" i="10"/>
  <c r="AS81" i="10"/>
  <c r="AC81" i="10"/>
  <c r="M81" i="10"/>
  <c r="DH80" i="10"/>
  <c r="CR80" i="10"/>
  <c r="CB80" i="10"/>
  <c r="BL80" i="10"/>
  <c r="AV80" i="10"/>
  <c r="AF80" i="10"/>
  <c r="P80" i="10"/>
  <c r="DK79" i="10"/>
  <c r="CU79" i="10"/>
  <c r="CE79" i="10"/>
  <c r="BO79" i="10"/>
  <c r="AY79" i="10"/>
  <c r="AI79" i="10"/>
  <c r="DF116" i="10"/>
  <c r="W116" i="10"/>
  <c r="AR115" i="10"/>
  <c r="CF114" i="10"/>
  <c r="DH113" i="10"/>
  <c r="R113" i="10"/>
  <c r="BF112" i="10"/>
  <c r="CJ111" i="10"/>
  <c r="W111" i="10"/>
  <c r="BV110" i="10"/>
  <c r="L110" i="10"/>
  <c r="BX109" i="10"/>
  <c r="U109" i="10"/>
  <c r="CG108" i="10"/>
  <c r="AK108" i="10"/>
  <c r="DA107" i="10"/>
  <c r="BQ107" i="10"/>
  <c r="U107" i="10"/>
  <c r="CJ106" i="10"/>
  <c r="AO106" i="10"/>
  <c r="DD105" i="10"/>
  <c r="BT105" i="10"/>
  <c r="Y105" i="10"/>
  <c r="CP104" i="10"/>
  <c r="BH104" i="10"/>
  <c r="N104" i="10"/>
  <c r="CQ103" i="10"/>
  <c r="AZ103" i="10"/>
  <c r="N103" i="10"/>
  <c r="CS102" i="10"/>
  <c r="BD102" i="10"/>
  <c r="AA102" i="10"/>
  <c r="DA101" i="10"/>
  <c r="BQ101" i="10"/>
  <c r="AO101" i="10"/>
  <c r="G101" i="10"/>
  <c r="CP100" i="10"/>
  <c r="BH100" i="10"/>
  <c r="Z100" i="10"/>
  <c r="DI99" i="10"/>
  <c r="CA99" i="10"/>
  <c r="AZ99" i="10"/>
  <c r="S99" i="10"/>
  <c r="DB98" i="10"/>
  <c r="CB98" i="10"/>
  <c r="BF98" i="10"/>
  <c r="AF98" i="10"/>
  <c r="K98" i="10"/>
  <c r="CV97" i="10"/>
  <c r="CA97" i="10"/>
  <c r="BE97" i="10"/>
  <c r="AI97" i="10"/>
  <c r="O97" i="10"/>
  <c r="DD96" i="10"/>
  <c r="CH96" i="10"/>
  <c r="BN96" i="10"/>
  <c r="AR96" i="10"/>
  <c r="V96" i="10"/>
  <c r="B96" i="10"/>
  <c r="CQ95" i="10"/>
  <c r="BU95" i="10"/>
  <c r="BA95" i="10"/>
  <c r="AE95" i="10"/>
  <c r="I95" i="10"/>
  <c r="CZ94" i="10"/>
  <c r="CD94" i="10"/>
  <c r="BH94" i="10"/>
  <c r="AN94" i="10"/>
  <c r="R94" i="10"/>
  <c r="DG93" i="10"/>
  <c r="CM93" i="10"/>
  <c r="BQ93" i="10"/>
  <c r="AV93" i="10"/>
  <c r="AC93" i="10"/>
  <c r="J93" i="10"/>
  <c r="CZ92" i="10"/>
  <c r="CF92" i="10"/>
  <c r="BM92" i="10"/>
  <c r="AT92" i="10"/>
  <c r="Y92" i="10"/>
  <c r="E92" i="10"/>
  <c r="CW91" i="10"/>
  <c r="CD91" i="10"/>
  <c r="BK91" i="10"/>
  <c r="AP91" i="10"/>
  <c r="V91" i="10"/>
  <c r="C91" i="10"/>
  <c r="CU90" i="10"/>
  <c r="BZ90" i="10"/>
  <c r="BF90" i="10"/>
  <c r="AM90" i="10"/>
  <c r="T90" i="10"/>
  <c r="DJ89" i="10"/>
  <c r="CP89" i="10"/>
  <c r="BX89" i="10"/>
  <c r="BF89" i="10"/>
  <c r="AN89" i="10"/>
  <c r="V89" i="10"/>
  <c r="B89" i="10"/>
  <c r="CU88" i="10"/>
  <c r="CC88" i="10"/>
  <c r="BK88" i="10"/>
  <c r="AS88" i="10"/>
  <c r="AA88" i="10"/>
  <c r="I88" i="10"/>
  <c r="DC87" i="10"/>
  <c r="CL87" i="10"/>
  <c r="BV87" i="10"/>
  <c r="BF87" i="10"/>
  <c r="AP87" i="10"/>
  <c r="Z87" i="10"/>
  <c r="J87" i="10"/>
  <c r="DE86" i="10"/>
  <c r="CO86" i="10"/>
  <c r="BY86" i="10"/>
  <c r="BI86" i="10"/>
  <c r="AS86" i="10"/>
  <c r="AC86" i="10"/>
  <c r="M86" i="10"/>
  <c r="DH85" i="10"/>
  <c r="CR85" i="10"/>
  <c r="CB85" i="10"/>
  <c r="BL85" i="10"/>
  <c r="AV85" i="10"/>
  <c r="AF85" i="10"/>
  <c r="P85" i="10"/>
  <c r="DK84" i="10"/>
  <c r="CU84" i="10"/>
  <c r="CE84" i="10"/>
  <c r="BO84" i="10"/>
  <c r="CM116" i="10"/>
  <c r="R116" i="10"/>
  <c r="AQ115" i="10"/>
  <c r="BM114" i="10"/>
  <c r="DC113" i="10"/>
  <c r="Q113" i="10"/>
  <c r="AM112" i="10"/>
  <c r="CI111" i="10"/>
  <c r="V111" i="10"/>
  <c r="BU110" i="10"/>
  <c r="K110" i="10"/>
  <c r="BS109" i="10"/>
  <c r="S109" i="10"/>
  <c r="CF108" i="10"/>
  <c r="AJ108" i="10"/>
  <c r="CZ107" i="10"/>
  <c r="BD107" i="10"/>
  <c r="T107" i="10"/>
  <c r="CI106" i="10"/>
  <c r="AM106" i="10"/>
  <c r="DC105" i="10"/>
  <c r="BO105" i="10"/>
  <c r="X105" i="10"/>
  <c r="CO104" i="10"/>
  <c r="BG104" i="10"/>
  <c r="M104" i="10"/>
  <c r="CE103" i="10"/>
  <c r="AY103" i="10"/>
  <c r="L103" i="10"/>
  <c r="CQ102" i="10"/>
  <c r="BC102" i="10"/>
  <c r="S102" i="10"/>
  <c r="CZ101" i="10"/>
  <c r="BP101" i="10"/>
  <c r="AN101" i="10"/>
  <c r="F101" i="10"/>
  <c r="CI100" i="10"/>
  <c r="BG100" i="10"/>
  <c r="Y100" i="10"/>
  <c r="DH99" i="10"/>
  <c r="BZ99" i="10"/>
  <c r="AR99" i="10"/>
  <c r="Q99" i="10"/>
  <c r="CY98" i="10"/>
  <c r="CA98" i="10"/>
  <c r="BB98" i="10"/>
  <c r="AE98" i="10"/>
  <c r="J98" i="10"/>
  <c r="CU97" i="10"/>
  <c r="BZ97" i="10"/>
  <c r="BB97" i="10"/>
  <c r="AH97" i="10"/>
  <c r="N97" i="10"/>
  <c r="DA96" i="10"/>
  <c r="CG96" i="10"/>
  <c r="BM96" i="10"/>
  <c r="AO96" i="10"/>
  <c r="U96" i="10"/>
  <c r="DL95" i="10"/>
  <c r="CN95" i="10"/>
  <c r="BT95" i="10"/>
  <c r="AZ95" i="10"/>
  <c r="AB95" i="10"/>
  <c r="H95" i="10"/>
  <c r="CY94" i="10"/>
  <c r="CA94" i="10"/>
  <c r="BG94" i="10"/>
  <c r="AM94" i="10"/>
  <c r="O94" i="10"/>
  <c r="DF93" i="10"/>
  <c r="CL93" i="10"/>
  <c r="BN93" i="10"/>
  <c r="AU93" i="10"/>
  <c r="AB93" i="10"/>
  <c r="I93" i="10"/>
  <c r="CY92" i="10"/>
  <c r="CE92" i="10"/>
  <c r="BL92" i="10"/>
  <c r="AS92" i="10"/>
  <c r="X92" i="10"/>
  <c r="D92" i="10"/>
  <c r="CV91" i="10"/>
  <c r="CC91" i="10"/>
  <c r="BH91" i="10"/>
  <c r="AN91" i="10"/>
  <c r="U91" i="10"/>
  <c r="B91" i="10"/>
  <c r="CT90" i="10"/>
  <c r="BY90" i="10"/>
  <c r="BE90" i="10"/>
  <c r="AL90" i="10"/>
  <c r="S90" i="10"/>
  <c r="DI89" i="10"/>
  <c r="CO89" i="10"/>
  <c r="BW89" i="10"/>
  <c r="BE89" i="10"/>
  <c r="AM89" i="10"/>
  <c r="U89" i="10"/>
  <c r="DL88" i="10"/>
  <c r="CT88" i="10"/>
  <c r="CB88" i="10"/>
  <c r="BJ88" i="10"/>
  <c r="AR88" i="10"/>
  <c r="Z88" i="10"/>
  <c r="H88" i="10"/>
  <c r="DA87" i="10"/>
  <c r="CK87" i="10"/>
  <c r="BU87" i="10"/>
  <c r="BE87" i="10"/>
  <c r="AO87" i="10"/>
  <c r="Y87" i="10"/>
  <c r="I87" i="10"/>
  <c r="DD86" i="10"/>
  <c r="CN86" i="10"/>
  <c r="BX86" i="10"/>
  <c r="BH86" i="10"/>
  <c r="AR86" i="10"/>
  <c r="AB86" i="10"/>
  <c r="L86" i="10"/>
  <c r="DG85" i="10"/>
  <c r="CQ85" i="10"/>
  <c r="CA85" i="10"/>
  <c r="BK85" i="10"/>
  <c r="AU85" i="10"/>
  <c r="AE85" i="10"/>
  <c r="O85" i="10"/>
  <c r="DJ84" i="10"/>
  <c r="CT84" i="10"/>
  <c r="CD84" i="10"/>
  <c r="BN84" i="10"/>
  <c r="AX84" i="10"/>
  <c r="AH84" i="10"/>
  <c r="R84" i="10"/>
  <c r="B84" i="10"/>
  <c r="CW83" i="10"/>
  <c r="CG83" i="10"/>
  <c r="BQ83" i="10"/>
  <c r="BA83" i="10"/>
  <c r="AK83" i="10"/>
  <c r="U83" i="10"/>
  <c r="E83" i="10"/>
  <c r="CZ82" i="10"/>
  <c r="CJ82" i="10"/>
  <c r="BT82" i="10"/>
  <c r="BD82" i="10"/>
  <c r="AN82" i="10"/>
  <c r="X82" i="10"/>
  <c r="H82" i="10"/>
  <c r="DC81" i="10"/>
  <c r="CM81" i="10"/>
  <c r="BW81" i="10"/>
  <c r="BG81" i="10"/>
  <c r="AQ81" i="10"/>
  <c r="AA81" i="10"/>
  <c r="K81" i="10"/>
  <c r="DF80" i="10"/>
  <c r="CP80" i="10"/>
  <c r="BZ80" i="10"/>
  <c r="BJ80" i="10"/>
  <c r="AT80" i="10"/>
  <c r="AD80" i="10"/>
  <c r="N80" i="10"/>
  <c r="CK116" i="10"/>
  <c r="N116" i="10"/>
  <c r="AP115" i="10"/>
  <c r="BK114" i="10"/>
  <c r="CY113" i="10"/>
  <c r="P113" i="10"/>
  <c r="AK112" i="10"/>
  <c r="CH111" i="10"/>
  <c r="Q111" i="10"/>
  <c r="BP110" i="10"/>
  <c r="J110" i="10"/>
  <c r="BQ109" i="10"/>
  <c r="R109" i="10"/>
  <c r="CE108" i="10"/>
  <c r="AI108" i="10"/>
  <c r="CX107" i="10"/>
  <c r="BC107" i="10"/>
  <c r="S107" i="10"/>
  <c r="CH106" i="10"/>
  <c r="AL106" i="10"/>
  <c r="DB105" i="10"/>
  <c r="BF105" i="10"/>
  <c r="S105" i="10"/>
  <c r="CN104" i="10"/>
  <c r="BB104" i="10"/>
  <c r="L104" i="10"/>
  <c r="CD103" i="10"/>
  <c r="AX103" i="10"/>
  <c r="I103" i="10"/>
  <c r="CN102" i="10"/>
  <c r="BB102" i="10"/>
  <c r="R102" i="10"/>
  <c r="CY101" i="10"/>
  <c r="BN101" i="10"/>
  <c r="AM101" i="10"/>
  <c r="E101" i="10"/>
  <c r="CG100" i="10"/>
  <c r="BF100" i="10"/>
  <c r="X100" i="10"/>
  <c r="DG99" i="10"/>
  <c r="BY99" i="10"/>
  <c r="AQ99" i="10"/>
  <c r="P99" i="10"/>
  <c r="CX98" i="10"/>
  <c r="BZ98" i="10"/>
  <c r="AY98" i="10"/>
  <c r="AD98" i="10"/>
  <c r="F98" i="10"/>
  <c r="CT97" i="10"/>
  <c r="BY97" i="10"/>
  <c r="BA97" i="10"/>
  <c r="AG97" i="10"/>
  <c r="M97" i="10"/>
  <c r="CZ96" i="10"/>
  <c r="CF96" i="10"/>
  <c r="BL96" i="10"/>
  <c r="AN96" i="10"/>
  <c r="T96" i="10"/>
  <c r="DK95" i="10"/>
  <c r="CM95" i="10"/>
  <c r="BS95" i="10"/>
  <c r="AY95" i="10"/>
  <c r="AA95" i="10"/>
  <c r="G95" i="10"/>
  <c r="CX94" i="10"/>
  <c r="BZ94" i="10"/>
  <c r="BF94" i="10"/>
  <c r="AL94" i="10"/>
  <c r="N94" i="10"/>
  <c r="DE93" i="10"/>
  <c r="CK93" i="10"/>
  <c r="BM93" i="10"/>
  <c r="AT93" i="10"/>
  <c r="AA93" i="10"/>
  <c r="F93" i="10"/>
  <c r="CW92" i="10"/>
  <c r="CD92" i="10"/>
  <c r="CJ116" i="10"/>
  <c r="DF115" i="10"/>
  <c r="AK115" i="10"/>
  <c r="BJ114" i="10"/>
  <c r="CF113" i="10"/>
  <c r="K113" i="10"/>
  <c r="AJ112" i="10"/>
  <c r="CC111" i="10"/>
  <c r="M111" i="10"/>
  <c r="BL110" i="10"/>
  <c r="I110" i="10"/>
  <c r="BO109" i="10"/>
  <c r="Q109" i="10"/>
  <c r="CD108" i="10"/>
  <c r="AH108" i="10"/>
  <c r="CW107" i="10"/>
  <c r="BB107" i="10"/>
  <c r="F107" i="10"/>
  <c r="CG106" i="10"/>
  <c r="AK106" i="10"/>
  <c r="CZ105" i="10"/>
  <c r="BE105" i="10"/>
  <c r="Q105" i="10"/>
  <c r="CM104" i="10"/>
  <c r="AS104" i="10"/>
  <c r="K104" i="10"/>
  <c r="CC103" i="10"/>
  <c r="AW103" i="10"/>
  <c r="G103" i="10"/>
  <c r="CE102" i="10"/>
  <c r="BA102" i="10"/>
  <c r="Q102" i="10"/>
  <c r="CX101" i="10"/>
  <c r="BM101" i="10"/>
  <c r="AD101" i="10"/>
  <c r="D101" i="10"/>
  <c r="CF100" i="10"/>
  <c r="BE100" i="10"/>
  <c r="W100" i="10"/>
  <c r="CY99" i="10"/>
  <c r="BX99" i="10"/>
  <c r="AP99" i="10"/>
  <c r="O99" i="10"/>
  <c r="CV98" i="10"/>
  <c r="BY98" i="10"/>
  <c r="AX98" i="10"/>
  <c r="AC98" i="10"/>
  <c r="C98" i="10"/>
  <c r="CS97" i="10"/>
  <c r="BV97" i="10"/>
  <c r="AZ97" i="10"/>
  <c r="AF97" i="10"/>
  <c r="J97" i="10"/>
  <c r="CY96" i="10"/>
  <c r="CE96" i="10"/>
  <c r="BI96" i="10"/>
  <c r="AM96" i="10"/>
  <c r="S96" i="10"/>
  <c r="DH95" i="10"/>
  <c r="CL95" i="10"/>
  <c r="BR95" i="10"/>
  <c r="AV95" i="10"/>
  <c r="Z95" i="10"/>
  <c r="F95" i="10"/>
  <c r="CU94" i="10"/>
  <c r="BY94" i="10"/>
  <c r="BE94" i="10"/>
  <c r="CI116" i="10"/>
  <c r="DD115" i="10"/>
  <c r="AG115" i="10"/>
  <c r="BI114" i="10"/>
  <c r="CD113" i="10"/>
  <c r="G113" i="10"/>
  <c r="AI112" i="10"/>
  <c r="BY111" i="10"/>
  <c r="DL110" i="10"/>
  <c r="AZ110" i="10"/>
  <c r="DF109" i="10"/>
  <c r="BH109" i="10"/>
  <c r="E109" i="10"/>
  <c r="BQ108" i="10"/>
  <c r="AG108" i="10"/>
  <c r="CV107" i="10"/>
  <c r="AZ107" i="10"/>
  <c r="E107" i="10"/>
  <c r="CB106" i="10"/>
  <c r="AF106" i="10"/>
  <c r="CU105" i="10"/>
  <c r="BD105" i="10"/>
  <c r="O105" i="10"/>
  <c r="CH104" i="10"/>
  <c r="AR104" i="10"/>
  <c r="F104" i="10"/>
  <c r="CB103" i="10"/>
  <c r="AV103" i="10"/>
  <c r="E103" i="10"/>
  <c r="CD102" i="10"/>
  <c r="AZ102" i="10"/>
  <c r="O102" i="10"/>
  <c r="CW101" i="10"/>
  <c r="BK101" i="10"/>
  <c r="AC101" i="10"/>
  <c r="B101" i="10"/>
  <c r="CD100" i="10"/>
  <c r="BD100" i="10"/>
  <c r="U100" i="10"/>
  <c r="CW99" i="10"/>
  <c r="BW99" i="10"/>
  <c r="AN99" i="10"/>
  <c r="N99" i="10"/>
  <c r="CU98" i="10"/>
  <c r="BX98" i="10"/>
  <c r="AW98" i="10"/>
  <c r="AB98" i="10"/>
  <c r="B98" i="10"/>
  <c r="CR97" i="10"/>
  <c r="BU97" i="10"/>
  <c r="AY97" i="10"/>
  <c r="AE97" i="10"/>
  <c r="I97" i="10"/>
  <c r="CX96" i="10"/>
  <c r="CD96" i="10"/>
  <c r="BH96" i="10"/>
  <c r="AL96" i="10"/>
  <c r="R96" i="10"/>
  <c r="DG95" i="10"/>
  <c r="CK95" i="10"/>
  <c r="BQ95" i="10"/>
  <c r="AU95" i="10"/>
  <c r="Y95" i="10"/>
  <c r="E95" i="10"/>
  <c r="CT94" i="10"/>
  <c r="BX94" i="10"/>
  <c r="BD94" i="10"/>
  <c r="AH94" i="10"/>
  <c r="L94" i="10"/>
  <c r="DC93" i="10"/>
  <c r="CG93" i="10"/>
  <c r="BK93" i="10"/>
  <c r="AR93" i="10"/>
  <c r="Y93" i="10"/>
  <c r="D93" i="10"/>
  <c r="CU92" i="10"/>
  <c r="CB92" i="10"/>
  <c r="BI92" i="10"/>
  <c r="AN92" i="10"/>
  <c r="T92" i="10"/>
  <c r="DL91" i="10"/>
  <c r="CS91" i="10"/>
  <c r="BX91" i="10"/>
  <c r="BD91" i="10"/>
  <c r="AK91" i="10"/>
  <c r="R91" i="10"/>
  <c r="DJ90" i="10"/>
  <c r="CO90" i="10"/>
  <c r="BU90" i="10"/>
  <c r="BB90" i="10"/>
  <c r="AI90" i="10"/>
  <c r="N90" i="10"/>
  <c r="DE89" i="10"/>
  <c r="CL89" i="10"/>
  <c r="BT89" i="10"/>
  <c r="BB89" i="10"/>
  <c r="AH89" i="10"/>
  <c r="P89" i="10"/>
  <c r="DI88" i="10"/>
  <c r="CQ88" i="10"/>
  <c r="BY88" i="10"/>
  <c r="BG88" i="10"/>
  <c r="AO88" i="10"/>
  <c r="U88" i="10"/>
  <c r="D88" i="10"/>
  <c r="CX87" i="10"/>
  <c r="CD116" i="10"/>
  <c r="DC115" i="10"/>
  <c r="N115" i="10"/>
  <c r="BD114" i="10"/>
  <c r="CC113" i="10"/>
  <c r="CY112" i="10"/>
  <c r="AD112" i="10"/>
  <c r="BI111" i="10"/>
  <c r="DH110" i="10"/>
  <c r="AV110" i="10"/>
  <c r="DE109" i="10"/>
  <c r="BC109" i="10"/>
  <c r="C109" i="10"/>
  <c r="BP108" i="10"/>
  <c r="AF108" i="10"/>
  <c r="CU107" i="10"/>
  <c r="AY107" i="10"/>
  <c r="D107" i="10"/>
  <c r="BS106" i="10"/>
  <c r="AD106" i="10"/>
  <c r="CS105" i="10"/>
  <c r="AW105" i="10"/>
  <c r="H105" i="10"/>
  <c r="CF104" i="10"/>
  <c r="AQ104" i="10"/>
  <c r="D104" i="10"/>
  <c r="CA103" i="10"/>
  <c r="AJ103" i="10"/>
  <c r="D103" i="10"/>
  <c r="CC102" i="10"/>
  <c r="AY102" i="10"/>
  <c r="L102" i="10"/>
  <c r="CL101" i="10"/>
  <c r="BJ101" i="10"/>
  <c r="AA101" i="10"/>
  <c r="DL100" i="10"/>
  <c r="CC100" i="10"/>
  <c r="AT100" i="10"/>
  <c r="T100" i="10"/>
  <c r="CV99" i="10"/>
  <c r="BV99" i="10"/>
  <c r="AM99" i="10"/>
  <c r="J99" i="10"/>
  <c r="CT98" i="10"/>
  <c r="BW98" i="10"/>
  <c r="AV98" i="10"/>
  <c r="AA98" i="10"/>
  <c r="DL97" i="10"/>
  <c r="CQ97" i="10"/>
  <c r="BR97" i="10"/>
  <c r="AX97" i="10"/>
  <c r="AD97" i="10"/>
  <c r="F97" i="10"/>
  <c r="CW96" i="10"/>
  <c r="CC96" i="10"/>
  <c r="BE96" i="10"/>
  <c r="AK96" i="10"/>
  <c r="Q96" i="10"/>
  <c r="BZ116" i="10"/>
  <c r="DB115" i="10"/>
  <c r="L115" i="10"/>
  <c r="AZ114" i="10"/>
  <c r="CB113" i="10"/>
  <c r="CW112" i="10"/>
  <c r="Z112" i="10"/>
  <c r="BF111" i="10"/>
  <c r="DE110" i="10"/>
  <c r="AS110" i="10"/>
  <c r="CW109" i="10"/>
  <c r="AX109" i="10"/>
  <c r="DK108" i="10"/>
  <c r="BO108" i="10"/>
  <c r="S108" i="10"/>
  <c r="CT107" i="10"/>
  <c r="AX107" i="10"/>
  <c r="B107" i="10"/>
  <c r="BR106" i="10"/>
  <c r="AB106" i="10"/>
  <c r="CQ105" i="10"/>
  <c r="AU105" i="10"/>
  <c r="C105" i="10"/>
  <c r="CD104" i="10"/>
  <c r="AL104" i="10"/>
  <c r="B104" i="10"/>
  <c r="BZ103" i="10"/>
  <c r="AI103" i="10"/>
  <c r="C103" i="10"/>
  <c r="CA102" i="10"/>
  <c r="AX102" i="10"/>
  <c r="K102" i="10"/>
  <c r="CK101" i="10"/>
  <c r="BI101" i="10"/>
  <c r="Z101" i="10"/>
  <c r="DJ100" i="10"/>
  <c r="CB100" i="10"/>
  <c r="AS100" i="10"/>
  <c r="R100" i="10"/>
  <c r="CU99" i="10"/>
  <c r="BT99" i="10"/>
  <c r="AK99" i="10"/>
  <c r="F99" i="10"/>
  <c r="CS98" i="10"/>
  <c r="BS98" i="10"/>
  <c r="AU98" i="10"/>
  <c r="Z98" i="10"/>
  <c r="DK97" i="10"/>
  <c r="CP97" i="10"/>
  <c r="BQ97" i="10"/>
  <c r="AW97" i="10"/>
  <c r="AC97" i="10"/>
  <c r="E97" i="10"/>
  <c r="CV96" i="10"/>
  <c r="CB96" i="10"/>
  <c r="BD96" i="10"/>
  <c r="AJ96" i="10"/>
  <c r="P96" i="10"/>
  <c r="DC95" i="10"/>
  <c r="CI95" i="10"/>
  <c r="BO95" i="10"/>
  <c r="AQ95" i="10"/>
  <c r="W95" i="10"/>
  <c r="C95" i="10"/>
  <c r="CP94" i="10"/>
  <c r="BV94" i="10"/>
  <c r="BB94" i="10"/>
  <c r="AD94" i="10"/>
  <c r="J94" i="10"/>
  <c r="BG116" i="10"/>
  <c r="CW115" i="10"/>
  <c r="K115" i="10"/>
  <c r="AG114" i="10"/>
  <c r="BW113" i="10"/>
  <c r="CV112" i="10"/>
  <c r="J112" i="10"/>
  <c r="BD111" i="10"/>
  <c r="DC110" i="10"/>
  <c r="AQ110" i="10"/>
  <c r="CU109" i="10"/>
  <c r="AW109" i="10"/>
  <c r="DJ108" i="10"/>
  <c r="BM108" i="10"/>
  <c r="R108" i="10"/>
  <c r="CO107" i="10"/>
  <c r="AS107" i="10"/>
  <c r="DH106" i="10"/>
  <c r="BQ106" i="10"/>
  <c r="U106" i="10"/>
  <c r="CP105" i="10"/>
  <c r="AT105" i="10"/>
  <c r="DL104" i="10"/>
  <c r="CC104" i="10"/>
  <c r="AJ104" i="10"/>
  <c r="DF103" i="10"/>
  <c r="BX103" i="10"/>
  <c r="AH103" i="10"/>
  <c r="B103" i="10"/>
  <c r="BX102" i="10"/>
  <c r="AM102" i="10"/>
  <c r="BE116" i="10"/>
  <c r="CS115" i="10"/>
  <c r="J115" i="10"/>
  <c r="AE114" i="10"/>
  <c r="BS113" i="10"/>
  <c r="CU112" i="10"/>
  <c r="G112" i="10"/>
  <c r="BC111" i="10"/>
  <c r="DB110" i="10"/>
  <c r="AP110" i="10"/>
  <c r="CT109" i="10"/>
  <c r="AV109" i="10"/>
  <c r="DI108" i="10"/>
  <c r="BL108" i="10"/>
  <c r="Q108" i="10"/>
  <c r="CF107" i="10"/>
  <c r="AQ107" i="10"/>
  <c r="DF106" i="10"/>
  <c r="BJ106" i="10"/>
  <c r="P106" i="10"/>
  <c r="CO105" i="10"/>
  <c r="AS105" i="10"/>
  <c r="DJ104" i="10"/>
  <c r="CB104" i="10"/>
  <c r="AH104" i="10"/>
  <c r="DA103" i="10"/>
  <c r="BU103" i="10"/>
  <c r="AG103" i="10"/>
  <c r="DL102" i="10"/>
  <c r="BW102" i="10"/>
  <c r="AL102" i="10"/>
  <c r="H102" i="10"/>
  <c r="CI101" i="10"/>
  <c r="BF101" i="10"/>
  <c r="X101" i="10"/>
  <c r="DA100" i="10"/>
  <c r="BY100" i="10"/>
  <c r="AQ100" i="10"/>
  <c r="P100" i="10"/>
  <c r="CR99" i="10"/>
  <c r="BJ99" i="10"/>
  <c r="AI99" i="10"/>
  <c r="D99" i="10"/>
  <c r="CQ98" i="10"/>
  <c r="BN98" i="10"/>
  <c r="AS98" i="10"/>
  <c r="S98" i="10"/>
  <c r="DI97" i="10"/>
  <c r="CK97" i="10"/>
  <c r="BO97" i="10"/>
  <c r="AU97" i="10"/>
  <c r="Y97" i="10"/>
  <c r="C97" i="10"/>
  <c r="CT96" i="10"/>
  <c r="BX96" i="10"/>
  <c r="BB96" i="10"/>
  <c r="AH96" i="10"/>
  <c r="L96" i="10"/>
  <c r="DA95" i="10"/>
  <c r="AX116" i="10"/>
  <c r="BW115" i="10"/>
  <c r="CS114" i="10"/>
  <c r="X114" i="10"/>
  <c r="AW113" i="10"/>
  <c r="BS112" i="10"/>
  <c r="C112" i="10"/>
  <c r="AS111" i="10"/>
  <c r="CR110" i="10"/>
  <c r="AF110" i="10"/>
  <c r="CQ109" i="10"/>
  <c r="AS109" i="10"/>
  <c r="DB108" i="10"/>
  <c r="BD108" i="10"/>
  <c r="AW111" i="10"/>
  <c r="CE107" i="10"/>
  <c r="CA105" i="10"/>
  <c r="CV103" i="10"/>
  <c r="J102" i="10"/>
  <c r="DB100" i="10"/>
  <c r="CS99" i="10"/>
  <c r="CR98" i="10"/>
  <c r="DJ97" i="10"/>
  <c r="Z97" i="10"/>
  <c r="BC96" i="10"/>
  <c r="CX95" i="10"/>
  <c r="AN95" i="10"/>
  <c r="CO94" i="10"/>
  <c r="AS94" i="10"/>
  <c r="DB93" i="10"/>
  <c r="BJ93" i="10"/>
  <c r="V93" i="10"/>
  <c r="CT92" i="10"/>
  <c r="BJ92" i="10"/>
  <c r="AF92" i="10"/>
  <c r="DG91" i="10"/>
  <c r="BT91" i="10"/>
  <c r="AJ91" i="10"/>
  <c r="DL90" i="10"/>
  <c r="CH90" i="10"/>
  <c r="AX90" i="10"/>
  <c r="K90" i="10"/>
  <c r="CM89" i="10"/>
  <c r="BK89" i="10"/>
  <c r="AC89" i="10"/>
  <c r="DF88" i="10"/>
  <c r="BX88" i="10"/>
  <c r="AQ88" i="10"/>
  <c r="O88" i="10"/>
  <c r="CT87" i="10"/>
  <c r="BR87" i="10"/>
  <c r="AV87" i="10"/>
  <c r="T87" i="10"/>
  <c r="DC86" i="10"/>
  <c r="CG86" i="10"/>
  <c r="BE86" i="10"/>
  <c r="AI86" i="10"/>
  <c r="G86" i="10"/>
  <c r="CP85" i="10"/>
  <c r="BT85" i="10"/>
  <c r="AR85" i="10"/>
  <c r="V85" i="10"/>
  <c r="DE84" i="10"/>
  <c r="CC84" i="10"/>
  <c r="BG84" i="10"/>
  <c r="AG84" i="10"/>
  <c r="L84" i="10"/>
  <c r="CX83" i="10"/>
  <c r="CB83" i="10"/>
  <c r="BG83" i="10"/>
  <c r="AG83" i="10"/>
  <c r="L83" i="10"/>
  <c r="CW82" i="10"/>
  <c r="CB82" i="10"/>
  <c r="BB82" i="10"/>
  <c r="AG82" i="10"/>
  <c r="G82" i="10"/>
  <c r="CW81" i="10"/>
  <c r="BX81" i="10"/>
  <c r="BB81" i="10"/>
  <c r="AG81" i="10"/>
  <c r="G81" i="10"/>
  <c r="CW80" i="10"/>
  <c r="BW80" i="10"/>
  <c r="BB80" i="10"/>
  <c r="AB80" i="10"/>
  <c r="G80" i="10"/>
  <c r="CX79" i="10"/>
  <c r="CB79" i="10"/>
  <c r="BI79" i="10"/>
  <c r="AP79" i="10"/>
  <c r="W79" i="10"/>
  <c r="C79" i="10"/>
  <c r="CV78" i="10"/>
  <c r="CD78" i="10"/>
  <c r="BL78" i="10"/>
  <c r="AT78" i="10"/>
  <c r="AB78" i="10"/>
  <c r="J78" i="10"/>
  <c r="DA77" i="10"/>
  <c r="CI77" i="10"/>
  <c r="BQ77" i="10"/>
  <c r="AY77" i="10"/>
  <c r="AG77" i="10"/>
  <c r="O77" i="10"/>
  <c r="DH76" i="10"/>
  <c r="CN76" i="10"/>
  <c r="BV76" i="10"/>
  <c r="BE76" i="10"/>
  <c r="AN76" i="10"/>
  <c r="W76" i="10"/>
  <c r="F76" i="10"/>
  <c r="CZ75" i="10"/>
  <c r="CI75" i="10"/>
  <c r="BR75" i="10"/>
  <c r="BA75" i="10"/>
  <c r="AJ75" i="10"/>
  <c r="S75" i="10"/>
  <c r="B75" i="10"/>
  <c r="CU74" i="10"/>
  <c r="CD74" i="10"/>
  <c r="BM74" i="10"/>
  <c r="AV74" i="10"/>
  <c r="AE74" i="10"/>
  <c r="N74" i="10"/>
  <c r="DH73" i="10"/>
  <c r="CQ73" i="10"/>
  <c r="BZ73" i="10"/>
  <c r="BI73" i="10"/>
  <c r="AR73" i="10"/>
  <c r="AA73" i="10"/>
  <c r="J73" i="10"/>
  <c r="DD72" i="10"/>
  <c r="CM72" i="10"/>
  <c r="BU72" i="10"/>
  <c r="BD72" i="10"/>
  <c r="AM72" i="10"/>
  <c r="V72" i="10"/>
  <c r="E72" i="10"/>
  <c r="CZ71" i="10"/>
  <c r="CJ71" i="10"/>
  <c r="BT71" i="10"/>
  <c r="BD71" i="10"/>
  <c r="AN71" i="10"/>
  <c r="X71" i="10"/>
  <c r="H71" i="10"/>
  <c r="DC70" i="10"/>
  <c r="CM70" i="10"/>
  <c r="BW70" i="10"/>
  <c r="BG70" i="10"/>
  <c r="AQ70" i="10"/>
  <c r="AA70" i="10"/>
  <c r="K70" i="10"/>
  <c r="DF69" i="10"/>
  <c r="CP69" i="10"/>
  <c r="BZ69" i="10"/>
  <c r="BJ69" i="10"/>
  <c r="AT69" i="10"/>
  <c r="AD69" i="10"/>
  <c r="N69" i="10"/>
  <c r="DI68" i="10"/>
  <c r="CS68" i="10"/>
  <c r="CC68" i="10"/>
  <c r="BM68" i="10"/>
  <c r="AW68" i="10"/>
  <c r="AG68" i="10"/>
  <c r="Q68" i="10"/>
  <c r="DL67" i="10"/>
  <c r="CV67" i="10"/>
  <c r="CF67" i="10"/>
  <c r="BP67" i="10"/>
  <c r="AZ67" i="10"/>
  <c r="AJ67" i="10"/>
  <c r="T67" i="10"/>
  <c r="D67" i="10"/>
  <c r="CY66" i="10"/>
  <c r="CI66" i="10"/>
  <c r="BS66" i="10"/>
  <c r="BC66" i="10"/>
  <c r="AM66" i="10"/>
  <c r="W66" i="10"/>
  <c r="G66" i="10"/>
  <c r="DB65" i="10"/>
  <c r="CL65" i="10"/>
  <c r="BV65" i="10"/>
  <c r="BF65" i="10"/>
  <c r="AP65" i="10"/>
  <c r="Z65" i="10"/>
  <c r="J65" i="10"/>
  <c r="DE64" i="10"/>
  <c r="CO64" i="10"/>
  <c r="BY64" i="10"/>
  <c r="BI64" i="10"/>
  <c r="AS64" i="10"/>
  <c r="AC64" i="10"/>
  <c r="M64" i="10"/>
  <c r="DH63" i="10"/>
  <c r="CR63" i="10"/>
  <c r="CB63" i="10"/>
  <c r="BL63" i="10"/>
  <c r="AV63" i="10"/>
  <c r="AF63" i="10"/>
  <c r="P63" i="10"/>
  <c r="DK62" i="10"/>
  <c r="CU62" i="10"/>
  <c r="CE62" i="10"/>
  <c r="BO62" i="10"/>
  <c r="AY62" i="10"/>
  <c r="AI62" i="10"/>
  <c r="S62" i="10"/>
  <c r="C62" i="10"/>
  <c r="CX61" i="10"/>
  <c r="CH61" i="10"/>
  <c r="BR61" i="10"/>
  <c r="BB61" i="10"/>
  <c r="AL61" i="10"/>
  <c r="V61" i="10"/>
  <c r="F61" i="10"/>
  <c r="DA60" i="10"/>
  <c r="CK60" i="10"/>
  <c r="BU60" i="10"/>
  <c r="BE60" i="10"/>
  <c r="AO60" i="10"/>
  <c r="Y60" i="10"/>
  <c r="I60" i="10"/>
  <c r="DD59" i="10"/>
  <c r="CN59" i="10"/>
  <c r="BX59" i="10"/>
  <c r="BH59" i="10"/>
  <c r="AR59" i="10"/>
  <c r="AB59" i="10"/>
  <c r="L59" i="10"/>
  <c r="DG58" i="10"/>
  <c r="CQ58" i="10"/>
  <c r="CA58" i="10"/>
  <c r="BK58" i="10"/>
  <c r="AU58" i="10"/>
  <c r="AE58" i="10"/>
  <c r="O58" i="10"/>
  <c r="DJ57" i="10"/>
  <c r="CT57" i="10"/>
  <c r="CD57" i="10"/>
  <c r="BN57" i="10"/>
  <c r="AX57" i="10"/>
  <c r="AH57" i="10"/>
  <c r="BD116" i="10"/>
  <c r="DA110" i="10"/>
  <c r="CD107" i="10"/>
  <c r="BZ105" i="10"/>
  <c r="BS103" i="10"/>
  <c r="G102" i="10"/>
  <c r="CZ100" i="10"/>
  <c r="CQ99" i="10"/>
  <c r="CP98" i="10"/>
  <c r="DH97" i="10"/>
  <c r="V97" i="10"/>
  <c r="BA96" i="10"/>
  <c r="CJ95" i="10"/>
  <c r="AM95" i="10"/>
  <c r="CN94" i="10"/>
  <c r="AI94" i="10"/>
  <c r="DA93" i="10"/>
  <c r="BI93" i="10"/>
  <c r="U93" i="10"/>
  <c r="CS92" i="10"/>
  <c r="BH92" i="10"/>
  <c r="W92" i="10"/>
  <c r="DD91" i="10"/>
  <c r="BS91" i="10"/>
  <c r="AI91" i="10"/>
  <c r="DK90" i="10"/>
  <c r="CG90" i="10"/>
  <c r="AU90" i="10"/>
  <c r="J90" i="10"/>
  <c r="CK89" i="10"/>
  <c r="BD89" i="10"/>
  <c r="AB89" i="10"/>
  <c r="DE88" i="10"/>
  <c r="BW88" i="10"/>
  <c r="AP88" i="10"/>
  <c r="N88" i="10"/>
  <c r="CS87" i="10"/>
  <c r="BQ87" i="10"/>
  <c r="AU87" i="10"/>
  <c r="S87" i="10"/>
  <c r="DB86" i="10"/>
  <c r="CF86" i="10"/>
  <c r="BD86" i="10"/>
  <c r="AH86" i="10"/>
  <c r="F86" i="10"/>
  <c r="CO85" i="10"/>
  <c r="BS85" i="10"/>
  <c r="AQ85" i="10"/>
  <c r="U85" i="10"/>
  <c r="DD84" i="10"/>
  <c r="CB84" i="10"/>
  <c r="BF84" i="10"/>
  <c r="AF84" i="10"/>
  <c r="K84" i="10"/>
  <c r="CV83" i="10"/>
  <c r="CA83" i="10"/>
  <c r="BB83" i="10"/>
  <c r="AF83" i="10"/>
  <c r="K83" i="10"/>
  <c r="CV82" i="10"/>
  <c r="CA82" i="10"/>
  <c r="BA82" i="10"/>
  <c r="AF82" i="10"/>
  <c r="F82" i="10"/>
  <c r="CV81" i="10"/>
  <c r="BV81" i="10"/>
  <c r="BA81" i="10"/>
  <c r="AB81" i="10"/>
  <c r="F81" i="10"/>
  <c r="CV80" i="10"/>
  <c r="BV80" i="10"/>
  <c r="BA80" i="10"/>
  <c r="AA80" i="10"/>
  <c r="F80" i="10"/>
  <c r="CT79" i="10"/>
  <c r="CA79" i="10"/>
  <c r="BH79" i="10"/>
  <c r="AO79" i="10"/>
  <c r="V79" i="10"/>
  <c r="B79" i="10"/>
  <c r="CU78" i="10"/>
  <c r="CC78" i="10"/>
  <c r="BK78" i="10"/>
  <c r="AS78" i="10"/>
  <c r="AA78" i="10"/>
  <c r="I78" i="10"/>
  <c r="CZ77" i="10"/>
  <c r="CH77" i="10"/>
  <c r="BP77" i="10"/>
  <c r="AX77" i="10"/>
  <c r="AF77" i="10"/>
  <c r="N77" i="10"/>
  <c r="DG76" i="10"/>
  <c r="CM76" i="10"/>
  <c r="BU76" i="10"/>
  <c r="BD76" i="10"/>
  <c r="AM76" i="10"/>
  <c r="V76" i="10"/>
  <c r="E76" i="10"/>
  <c r="CY75" i="10"/>
  <c r="CH75" i="10"/>
  <c r="BQ75" i="10"/>
  <c r="AZ75" i="10"/>
  <c r="AI75" i="10"/>
  <c r="R75" i="10"/>
  <c r="DK74" i="10"/>
  <c r="CT74" i="10"/>
  <c r="CC74" i="10"/>
  <c r="BL74" i="10"/>
  <c r="AU74" i="10"/>
  <c r="AD74" i="10"/>
  <c r="M74" i="10"/>
  <c r="DG73" i="10"/>
  <c r="CP73" i="10"/>
  <c r="BY73" i="10"/>
  <c r="BH73" i="10"/>
  <c r="AQ73" i="10"/>
  <c r="Z73" i="10"/>
  <c r="I73" i="10"/>
  <c r="DC72" i="10"/>
  <c r="CK72" i="10"/>
  <c r="BT72" i="10"/>
  <c r="BC72" i="10"/>
  <c r="AL72" i="10"/>
  <c r="U72" i="10"/>
  <c r="D72" i="10"/>
  <c r="CY71" i="10"/>
  <c r="CI71" i="10"/>
  <c r="BS71" i="10"/>
  <c r="BC71" i="10"/>
  <c r="AM71" i="10"/>
  <c r="W71" i="10"/>
  <c r="G71" i="10"/>
  <c r="DB70" i="10"/>
  <c r="CL70" i="10"/>
  <c r="BV70" i="10"/>
  <c r="BF70" i="10"/>
  <c r="AP70" i="10"/>
  <c r="Z70" i="10"/>
  <c r="J70" i="10"/>
  <c r="DE69" i="10"/>
  <c r="CO69" i="10"/>
  <c r="BY69" i="10"/>
  <c r="BI69" i="10"/>
  <c r="AS69" i="10"/>
  <c r="AC69" i="10"/>
  <c r="M69" i="10"/>
  <c r="DH68" i="10"/>
  <c r="CR68" i="10"/>
  <c r="CB68" i="10"/>
  <c r="BL68" i="10"/>
  <c r="AV68" i="10"/>
  <c r="AF68" i="10"/>
  <c r="P68" i="10"/>
  <c r="DK67" i="10"/>
  <c r="CU67" i="10"/>
  <c r="CE67" i="10"/>
  <c r="BO67" i="10"/>
  <c r="AY67" i="10"/>
  <c r="AI67" i="10"/>
  <c r="S67" i="10"/>
  <c r="C67" i="10"/>
  <c r="CX66" i="10"/>
  <c r="CH66" i="10"/>
  <c r="BR66" i="10"/>
  <c r="BB66" i="10"/>
  <c r="AL66" i="10"/>
  <c r="V66" i="10"/>
  <c r="F66" i="10"/>
  <c r="DA65" i="10"/>
  <c r="CK65" i="10"/>
  <c r="BU65" i="10"/>
  <c r="BE65" i="10"/>
  <c r="AO65" i="10"/>
  <c r="Y65" i="10"/>
  <c r="I65" i="10"/>
  <c r="DD64" i="10"/>
  <c r="CN64" i="10"/>
  <c r="BX64" i="10"/>
  <c r="BH64" i="10"/>
  <c r="AR64" i="10"/>
  <c r="AB64" i="10"/>
  <c r="L64" i="10"/>
  <c r="DG63" i="10"/>
  <c r="CQ63" i="10"/>
  <c r="CA63" i="10"/>
  <c r="BK63" i="10"/>
  <c r="AU63" i="10"/>
  <c r="AE63" i="10"/>
  <c r="O63" i="10"/>
  <c r="DJ62" i="10"/>
  <c r="CT62" i="10"/>
  <c r="CD62" i="10"/>
  <c r="BN62" i="10"/>
  <c r="AX62" i="10"/>
  <c r="AH62" i="10"/>
  <c r="R62" i="10"/>
  <c r="B62" i="10"/>
  <c r="CW61" i="10"/>
  <c r="CG61" i="10"/>
  <c r="BQ61" i="10"/>
  <c r="BA61" i="10"/>
  <c r="AK61" i="10"/>
  <c r="U61" i="10"/>
  <c r="E61" i="10"/>
  <c r="CZ60" i="10"/>
  <c r="CJ60" i="10"/>
  <c r="BT60" i="10"/>
  <c r="BD60" i="10"/>
  <c r="AN60" i="10"/>
  <c r="X60" i="10"/>
  <c r="H60" i="10"/>
  <c r="DC59" i="10"/>
  <c r="CM59" i="10"/>
  <c r="BW59" i="10"/>
  <c r="BG59" i="10"/>
  <c r="AQ59" i="10"/>
  <c r="AA59" i="10"/>
  <c r="K59" i="10"/>
  <c r="DF58" i="10"/>
  <c r="CP58" i="10"/>
  <c r="BZ58" i="10"/>
  <c r="BJ58" i="10"/>
  <c r="AT58" i="10"/>
  <c r="AD58" i="10"/>
  <c r="N58" i="10"/>
  <c r="DI57" i="10"/>
  <c r="CS57" i="10"/>
  <c r="CC57" i="10"/>
  <c r="BM57" i="10"/>
  <c r="AW57" i="10"/>
  <c r="AG57" i="10"/>
  <c r="BC116" i="10"/>
  <c r="CV110" i="10"/>
  <c r="BW107" i="10"/>
  <c r="AR105" i="10"/>
  <c r="BQ103" i="10"/>
  <c r="F102" i="10"/>
  <c r="CY100" i="10"/>
  <c r="CP99" i="10"/>
  <c r="CO98" i="10"/>
  <c r="DG97" i="10"/>
  <c r="U97" i="10"/>
  <c r="AZ96" i="10"/>
  <c r="CH95" i="10"/>
  <c r="AL95" i="10"/>
  <c r="CM94" i="10"/>
  <c r="AE94" i="10"/>
  <c r="CX93" i="10"/>
  <c r="BH93" i="10"/>
  <c r="T93" i="10"/>
  <c r="CR92" i="10"/>
  <c r="BE92" i="10"/>
  <c r="U92" i="10"/>
  <c r="DC91" i="10"/>
  <c r="BR91" i="10"/>
  <c r="AH91" i="10"/>
  <c r="DG90" i="10"/>
  <c r="BW90" i="10"/>
  <c r="AT90" i="10"/>
  <c r="I90" i="10"/>
  <c r="CJ89" i="10"/>
  <c r="BC89" i="10"/>
  <c r="AA89" i="10"/>
  <c r="DD88" i="10"/>
  <c r="BV88" i="10"/>
  <c r="AN88" i="10"/>
  <c r="F88" i="10"/>
  <c r="CR87" i="10"/>
  <c r="BP87" i="10"/>
  <c r="AN87" i="10"/>
  <c r="R87" i="10"/>
  <c r="DA86" i="10"/>
  <c r="CE86" i="10"/>
  <c r="BC86" i="10"/>
  <c r="AA86" i="10"/>
  <c r="E86" i="10"/>
  <c r="CN85" i="10"/>
  <c r="BR85" i="10"/>
  <c r="AP85" i="10"/>
  <c r="N85" i="10"/>
  <c r="DC84" i="10"/>
  <c r="CA84" i="10"/>
  <c r="BE84" i="10"/>
  <c r="AE84" i="10"/>
  <c r="J84" i="10"/>
  <c r="CU83" i="10"/>
  <c r="BZ83" i="10"/>
  <c r="AZ83" i="10"/>
  <c r="AE83" i="10"/>
  <c r="F83" i="10"/>
  <c r="CU82" i="10"/>
  <c r="BZ82" i="10"/>
  <c r="AZ82" i="10"/>
  <c r="AE82" i="10"/>
  <c r="E82" i="10"/>
  <c r="CU81" i="10"/>
  <c r="BU81" i="10"/>
  <c r="AZ81" i="10"/>
  <c r="Z81" i="10"/>
  <c r="E81" i="10"/>
  <c r="CQ80" i="10"/>
  <c r="BU80" i="10"/>
  <c r="AZ80" i="10"/>
  <c r="Z80" i="10"/>
  <c r="E80" i="10"/>
  <c r="CS79" i="10"/>
  <c r="BZ79" i="10"/>
  <c r="BG79" i="10"/>
  <c r="AN79" i="10"/>
  <c r="S79" i="10"/>
  <c r="DL78" i="10"/>
  <c r="CT78" i="10"/>
  <c r="CB78" i="10"/>
  <c r="BJ78" i="10"/>
  <c r="AR78" i="10"/>
  <c r="Z78" i="10"/>
  <c r="F78" i="10"/>
  <c r="CY77" i="10"/>
  <c r="CG77" i="10"/>
  <c r="BO77" i="10"/>
  <c r="AW77" i="10"/>
  <c r="AE77" i="10"/>
  <c r="M77" i="10"/>
  <c r="DD76" i="10"/>
  <c r="CL76" i="10"/>
  <c r="BT76" i="10"/>
  <c r="BC76" i="10"/>
  <c r="AL76" i="10"/>
  <c r="U76" i="10"/>
  <c r="D76" i="10"/>
  <c r="CX75" i="10"/>
  <c r="CG75" i="10"/>
  <c r="BP75" i="10"/>
  <c r="AY75" i="10"/>
  <c r="AH75" i="10"/>
  <c r="P75" i="10"/>
  <c r="DJ74" i="10"/>
  <c r="CS74" i="10"/>
  <c r="CB74" i="10"/>
  <c r="BK74" i="10"/>
  <c r="AT74" i="10"/>
  <c r="AC74" i="10"/>
  <c r="L74" i="10"/>
  <c r="DF73" i="10"/>
  <c r="CO73" i="10"/>
  <c r="BX73" i="10"/>
  <c r="BG73" i="10"/>
  <c r="AP73" i="10"/>
  <c r="Y73" i="10"/>
  <c r="H73" i="10"/>
  <c r="DA72" i="10"/>
  <c r="CJ72" i="10"/>
  <c r="BS72" i="10"/>
  <c r="BB72" i="10"/>
  <c r="AK72" i="10"/>
  <c r="T72" i="10"/>
  <c r="C72" i="10"/>
  <c r="CX71" i="10"/>
  <c r="CH71" i="10"/>
  <c r="BR71" i="10"/>
  <c r="BB71" i="10"/>
  <c r="AL71" i="10"/>
  <c r="V71" i="10"/>
  <c r="F71" i="10"/>
  <c r="DA70" i="10"/>
  <c r="CK70" i="10"/>
  <c r="BU70" i="10"/>
  <c r="BE70" i="10"/>
  <c r="AO70" i="10"/>
  <c r="Y70" i="10"/>
  <c r="I70" i="10"/>
  <c r="DD69" i="10"/>
  <c r="CN69" i="10"/>
  <c r="BX69" i="10"/>
  <c r="BH69" i="10"/>
  <c r="AR69" i="10"/>
  <c r="AB69" i="10"/>
  <c r="L69" i="10"/>
  <c r="DG68" i="10"/>
  <c r="CQ68" i="10"/>
  <c r="CA68" i="10"/>
  <c r="BK68" i="10"/>
  <c r="AU68" i="10"/>
  <c r="AE68" i="10"/>
  <c r="O68" i="10"/>
  <c r="DJ67" i="10"/>
  <c r="CT67" i="10"/>
  <c r="CD67" i="10"/>
  <c r="BN67" i="10"/>
  <c r="AX67" i="10"/>
  <c r="AH67" i="10"/>
  <c r="R67" i="10"/>
  <c r="B67" i="10"/>
  <c r="CW66" i="10"/>
  <c r="CG66" i="10"/>
  <c r="BQ66" i="10"/>
  <c r="BA66" i="10"/>
  <c r="AK66" i="10"/>
  <c r="U66" i="10"/>
  <c r="E66" i="10"/>
  <c r="CZ65" i="10"/>
  <c r="CJ65" i="10"/>
  <c r="BT65" i="10"/>
  <c r="BD65" i="10"/>
  <c r="AN65" i="10"/>
  <c r="X65" i="10"/>
  <c r="H65" i="10"/>
  <c r="DC64" i="10"/>
  <c r="CM64" i="10"/>
  <c r="BW64" i="10"/>
  <c r="BG64" i="10"/>
  <c r="AQ64" i="10"/>
  <c r="AA64" i="10"/>
  <c r="K64" i="10"/>
  <c r="DF63" i="10"/>
  <c r="CP63" i="10"/>
  <c r="BZ63" i="10"/>
  <c r="BJ63" i="10"/>
  <c r="AT63" i="10"/>
  <c r="AD63" i="10"/>
  <c r="N63" i="10"/>
  <c r="DI62" i="10"/>
  <c r="CS62" i="10"/>
  <c r="CC62" i="10"/>
  <c r="BM62" i="10"/>
  <c r="AW62" i="10"/>
  <c r="AG62" i="10"/>
  <c r="Q62" i="10"/>
  <c r="DL61" i="10"/>
  <c r="CV61" i="10"/>
  <c r="CF61" i="10"/>
  <c r="BP61" i="10"/>
  <c r="AZ61" i="10"/>
  <c r="AJ61" i="10"/>
  <c r="T61" i="10"/>
  <c r="D61" i="10"/>
  <c r="CY60" i="10"/>
  <c r="CI60" i="10"/>
  <c r="BS60" i="10"/>
  <c r="BC60" i="10"/>
  <c r="AM60" i="10"/>
  <c r="W60" i="10"/>
  <c r="G60" i="10"/>
  <c r="DB59" i="10"/>
  <c r="CL59" i="10"/>
  <c r="BV59" i="10"/>
  <c r="BF59" i="10"/>
  <c r="AP59" i="10"/>
  <c r="Z59" i="10"/>
  <c r="J59" i="10"/>
  <c r="BZ115" i="10"/>
  <c r="AO110" i="10"/>
  <c r="AO107" i="10"/>
  <c r="AQ105" i="10"/>
  <c r="BJ103" i="10"/>
  <c r="DG101" i="10"/>
  <c r="CW100" i="10"/>
  <c r="CO99" i="10"/>
  <c r="CJ98" i="10"/>
  <c r="DF97" i="10"/>
  <c r="T97" i="10"/>
  <c r="AY96" i="10"/>
  <c r="CG95" i="10"/>
  <c r="X95" i="10"/>
  <c r="CL94" i="10"/>
  <c r="AC94" i="10"/>
  <c r="CW93" i="10"/>
  <c r="BG93" i="10"/>
  <c r="R93" i="10"/>
  <c r="CQ92" i="10"/>
  <c r="BD92" i="10"/>
  <c r="S92" i="10"/>
  <c r="CU91" i="10"/>
  <c r="BQ91" i="10"/>
  <c r="AG91" i="10"/>
  <c r="DF90" i="10"/>
  <c r="BV90" i="10"/>
  <c r="AS90" i="10"/>
  <c r="H90" i="10"/>
  <c r="CI89" i="10"/>
  <c r="BA89" i="10"/>
  <c r="R89" i="10"/>
  <c r="DC88" i="10"/>
  <c r="BU88" i="10"/>
  <c r="AK88" i="10"/>
  <c r="E88" i="10"/>
  <c r="CQ87" i="10"/>
  <c r="BO87" i="10"/>
  <c r="AM87" i="10"/>
  <c r="Q87" i="10"/>
  <c r="CZ86" i="10"/>
  <c r="CD86" i="10"/>
  <c r="BB86" i="10"/>
  <c r="Z86" i="10"/>
  <c r="D86" i="10"/>
  <c r="CM85" i="10"/>
  <c r="BQ85" i="10"/>
  <c r="AO85" i="10"/>
  <c r="M85" i="10"/>
  <c r="DB84" i="10"/>
  <c r="BZ84" i="10"/>
  <c r="BD84" i="10"/>
  <c r="AD84" i="10"/>
  <c r="I84" i="10"/>
  <c r="CT83" i="10"/>
  <c r="BY83" i="10"/>
  <c r="AY83" i="10"/>
  <c r="AD83" i="10"/>
  <c r="D83" i="10"/>
  <c r="CT82" i="10"/>
  <c r="BU82" i="10"/>
  <c r="AY82" i="10"/>
  <c r="AD82" i="10"/>
  <c r="D82" i="10"/>
  <c r="CT81" i="10"/>
  <c r="BT81" i="10"/>
  <c r="AY81" i="10"/>
  <c r="Y81" i="10"/>
  <c r="D81" i="10"/>
  <c r="CO80" i="10"/>
  <c r="BT80" i="10"/>
  <c r="AU80" i="10"/>
  <c r="Y80" i="10"/>
  <c r="D80" i="10"/>
  <c r="CR79" i="10"/>
  <c r="BY79" i="10"/>
  <c r="BF79" i="10"/>
  <c r="AM79" i="10"/>
  <c r="R79" i="10"/>
  <c r="DK78" i="10"/>
  <c r="CS78" i="10"/>
  <c r="CA78" i="10"/>
  <c r="BI78" i="10"/>
  <c r="AQ78" i="10"/>
  <c r="Y78" i="10"/>
  <c r="E78" i="10"/>
  <c r="CX77" i="10"/>
  <c r="CF77" i="10"/>
  <c r="BN77" i="10"/>
  <c r="AV77" i="10"/>
  <c r="AD77" i="10"/>
  <c r="L77" i="10"/>
  <c r="DC76" i="10"/>
  <c r="CK76" i="10"/>
  <c r="BS76" i="10"/>
  <c r="BB76" i="10"/>
  <c r="AK76" i="10"/>
  <c r="T76" i="10"/>
  <c r="C76" i="10"/>
  <c r="CW75" i="10"/>
  <c r="CF75" i="10"/>
  <c r="BO75" i="10"/>
  <c r="AX75" i="10"/>
  <c r="AF75" i="10"/>
  <c r="O75" i="10"/>
  <c r="DI74" i="10"/>
  <c r="CR74" i="10"/>
  <c r="CA74" i="10"/>
  <c r="BJ74" i="10"/>
  <c r="AS74" i="10"/>
  <c r="AB74" i="10"/>
  <c r="K74" i="10"/>
  <c r="DE73" i="10"/>
  <c r="CN73" i="10"/>
  <c r="BW73" i="10"/>
  <c r="BF73" i="10"/>
  <c r="AO73" i="10"/>
  <c r="X73" i="10"/>
  <c r="F73" i="10"/>
  <c r="CZ72" i="10"/>
  <c r="CI72" i="10"/>
  <c r="BR72" i="10"/>
  <c r="BA72" i="10"/>
  <c r="AJ72" i="10"/>
  <c r="S72" i="10"/>
  <c r="B72" i="10"/>
  <c r="CW71" i="10"/>
  <c r="CG71" i="10"/>
  <c r="BQ71" i="10"/>
  <c r="BA71" i="10"/>
  <c r="AK71" i="10"/>
  <c r="U71" i="10"/>
  <c r="E71" i="10"/>
  <c r="CZ70" i="10"/>
  <c r="CJ70" i="10"/>
  <c r="BT70" i="10"/>
  <c r="BD70" i="10"/>
  <c r="AN70" i="10"/>
  <c r="X70" i="10"/>
  <c r="H70" i="10"/>
  <c r="DC69" i="10"/>
  <c r="CM69" i="10"/>
  <c r="BW69" i="10"/>
  <c r="BG69" i="10"/>
  <c r="AQ69" i="10"/>
  <c r="AA69" i="10"/>
  <c r="K69" i="10"/>
  <c r="DF68" i="10"/>
  <c r="CP68" i="10"/>
  <c r="BZ68" i="10"/>
  <c r="BJ68" i="10"/>
  <c r="AT68" i="10"/>
  <c r="AD68" i="10"/>
  <c r="N68" i="10"/>
  <c r="DI67" i="10"/>
  <c r="CS67" i="10"/>
  <c r="CC67" i="10"/>
  <c r="BM67" i="10"/>
  <c r="AW67" i="10"/>
  <c r="AG67" i="10"/>
  <c r="Q67" i="10"/>
  <c r="DL66" i="10"/>
  <c r="CV66" i="10"/>
  <c r="CF66" i="10"/>
  <c r="BP66" i="10"/>
  <c r="AZ66" i="10"/>
  <c r="AJ66" i="10"/>
  <c r="T66" i="10"/>
  <c r="D66" i="10"/>
  <c r="CY65" i="10"/>
  <c r="CI65" i="10"/>
  <c r="BS65" i="10"/>
  <c r="BC65" i="10"/>
  <c r="AM65" i="10"/>
  <c r="W65" i="10"/>
  <c r="G65" i="10"/>
  <c r="DB64" i="10"/>
  <c r="CL64" i="10"/>
  <c r="BV64" i="10"/>
  <c r="BF64" i="10"/>
  <c r="AP64" i="10"/>
  <c r="Z64" i="10"/>
  <c r="J64" i="10"/>
  <c r="DE63" i="10"/>
  <c r="CO63" i="10"/>
  <c r="BY63" i="10"/>
  <c r="BI63" i="10"/>
  <c r="AS63" i="10"/>
  <c r="AC63" i="10"/>
  <c r="M63" i="10"/>
  <c r="DH62" i="10"/>
  <c r="CR62" i="10"/>
  <c r="CB62" i="10"/>
  <c r="BL62" i="10"/>
  <c r="AV62" i="10"/>
  <c r="AF62" i="10"/>
  <c r="P62" i="10"/>
  <c r="DK61" i="10"/>
  <c r="CU61" i="10"/>
  <c r="CE61" i="10"/>
  <c r="BO61" i="10"/>
  <c r="AY61" i="10"/>
  <c r="AI61" i="10"/>
  <c r="BX115" i="10"/>
  <c r="AJ110" i="10"/>
  <c r="AH107" i="10"/>
  <c r="AD105" i="10"/>
  <c r="AF103" i="10"/>
  <c r="CJ101" i="10"/>
  <c r="BZ100" i="10"/>
  <c r="BK99" i="10"/>
  <c r="BO98" i="10"/>
  <c r="CO97" i="10"/>
  <c r="D97" i="10"/>
  <c r="AI96" i="10"/>
  <c r="CF95" i="10"/>
  <c r="V95" i="10"/>
  <c r="CK94" i="10"/>
  <c r="AB94" i="10"/>
  <c r="CT93" i="10"/>
  <c r="BF93" i="10"/>
  <c r="Q93" i="10"/>
  <c r="CP92" i="10"/>
  <c r="BC92" i="10"/>
  <c r="R92" i="10"/>
  <c r="CT91" i="10"/>
  <c r="BP91" i="10"/>
  <c r="AF91" i="10"/>
  <c r="DE90" i="10"/>
  <c r="BT90" i="10"/>
  <c r="AK90" i="10"/>
  <c r="G90" i="10"/>
  <c r="CH89" i="10"/>
  <c r="AX89" i="10"/>
  <c r="Q89" i="10"/>
  <c r="DB88" i="10"/>
  <c r="BT88" i="10"/>
  <c r="AJ88" i="10"/>
  <c r="C88" i="10"/>
  <c r="CJ87" i="10"/>
  <c r="BN87" i="10"/>
  <c r="AL87" i="10"/>
  <c r="P87" i="10"/>
  <c r="CY86" i="10"/>
  <c r="BW86" i="10"/>
  <c r="BA86" i="10"/>
  <c r="Y86" i="10"/>
  <c r="C86" i="10"/>
  <c r="CL85" i="10"/>
  <c r="BJ85" i="10"/>
  <c r="AN85" i="10"/>
  <c r="L85" i="10"/>
  <c r="DA84" i="10"/>
  <c r="BY84" i="10"/>
  <c r="AY84" i="10"/>
  <c r="AC84" i="10"/>
  <c r="H84" i="10"/>
  <c r="CS83" i="10"/>
  <c r="BX83" i="10"/>
  <c r="AX83" i="10"/>
  <c r="AC83" i="10"/>
  <c r="C83" i="10"/>
  <c r="CS82" i="10"/>
  <c r="BS82" i="10"/>
  <c r="AX82" i="10"/>
  <c r="Y82" i="10"/>
  <c r="C82" i="10"/>
  <c r="CS81" i="10"/>
  <c r="BS81" i="10"/>
  <c r="AX81" i="10"/>
  <c r="X81" i="10"/>
  <c r="C81" i="10"/>
  <c r="CN80" i="10"/>
  <c r="BS80" i="10"/>
  <c r="AS80" i="10"/>
  <c r="X80" i="10"/>
  <c r="DJ79" i="10"/>
  <c r="CQ79" i="10"/>
  <c r="BX79" i="10"/>
  <c r="BE79" i="10"/>
  <c r="AL79" i="10"/>
  <c r="Q79" i="10"/>
  <c r="DJ78" i="10"/>
  <c r="CR78" i="10"/>
  <c r="BZ78" i="10"/>
  <c r="BH78" i="10"/>
  <c r="AP78" i="10"/>
  <c r="V78" i="10"/>
  <c r="D78" i="10"/>
  <c r="CW77" i="10"/>
  <c r="CE77" i="10"/>
  <c r="BM77" i="10"/>
  <c r="AU77" i="10"/>
  <c r="AC77" i="10"/>
  <c r="I77" i="10"/>
  <c r="DB76" i="10"/>
  <c r="CJ76" i="10"/>
  <c r="BR76" i="10"/>
  <c r="BA76" i="10"/>
  <c r="AJ76" i="10"/>
  <c r="S76" i="10"/>
  <c r="B76" i="10"/>
  <c r="CV75" i="10"/>
  <c r="CE75" i="10"/>
  <c r="BN75" i="10"/>
  <c r="AV75" i="10"/>
  <c r="AE75" i="10"/>
  <c r="N75" i="10"/>
  <c r="DH74" i="10"/>
  <c r="CQ74" i="10"/>
  <c r="BZ74" i="10"/>
  <c r="BI74" i="10"/>
  <c r="AR74" i="10"/>
  <c r="AA74" i="10"/>
  <c r="J74" i="10"/>
  <c r="DD73" i="10"/>
  <c r="CM73" i="10"/>
  <c r="BV73" i="10"/>
  <c r="BE73" i="10"/>
  <c r="AN73" i="10"/>
  <c r="V73" i="10"/>
  <c r="E73" i="10"/>
  <c r="CY72" i="10"/>
  <c r="CH72" i="10"/>
  <c r="BQ72" i="10"/>
  <c r="AZ72" i="10"/>
  <c r="AI72" i="10"/>
  <c r="R72" i="10"/>
  <c r="DL71" i="10"/>
  <c r="CV71" i="10"/>
  <c r="CF71" i="10"/>
  <c r="BP71" i="10"/>
  <c r="AZ71" i="10"/>
  <c r="AJ71" i="10"/>
  <c r="T71" i="10"/>
  <c r="D71" i="10"/>
  <c r="CY70" i="10"/>
  <c r="CI70" i="10"/>
  <c r="BS70" i="10"/>
  <c r="BC70" i="10"/>
  <c r="AM70" i="10"/>
  <c r="W70" i="10"/>
  <c r="G70" i="10"/>
  <c r="DB69" i="10"/>
  <c r="CL69" i="10"/>
  <c r="BV69" i="10"/>
  <c r="BF69" i="10"/>
  <c r="AP69" i="10"/>
  <c r="Z69" i="10"/>
  <c r="J69" i="10"/>
  <c r="DE68" i="10"/>
  <c r="CO68" i="10"/>
  <c r="BY68" i="10"/>
  <c r="BI68" i="10"/>
  <c r="E115" i="10"/>
  <c r="CS109" i="10"/>
  <c r="AC107" i="10"/>
  <c r="DI104" i="10"/>
  <c r="AE103" i="10"/>
  <c r="CH101" i="10"/>
  <c r="BX100" i="10"/>
  <c r="BI99" i="10"/>
  <c r="BM98" i="10"/>
  <c r="CH97" i="10"/>
  <c r="B97" i="10"/>
  <c r="AG96" i="10"/>
  <c r="CE95" i="10"/>
  <c r="U95" i="10"/>
  <c r="BW94" i="10"/>
  <c r="AA94" i="10"/>
  <c r="CS93" i="10"/>
  <c r="BE93" i="10"/>
  <c r="P93" i="10"/>
  <c r="CO92" i="10"/>
  <c r="BA92" i="10"/>
  <c r="Q92" i="10"/>
  <c r="CR91" i="10"/>
  <c r="BG91" i="10"/>
  <c r="AE91" i="10"/>
  <c r="DC90" i="10"/>
  <c r="BS90" i="10"/>
  <c r="AJ90" i="10"/>
  <c r="F90" i="10"/>
  <c r="CG89" i="10"/>
  <c r="AW89" i="10"/>
  <c r="O89" i="10"/>
  <c r="CS88" i="10"/>
  <c r="BQ88" i="10"/>
  <c r="AI88" i="10"/>
  <c r="B88" i="10"/>
  <c r="CI87" i="10"/>
  <c r="BM87" i="10"/>
  <c r="AK87" i="10"/>
  <c r="O87" i="10"/>
  <c r="CX86" i="10"/>
  <c r="BV86" i="10"/>
  <c r="AZ86" i="10"/>
  <c r="X86" i="10"/>
  <c r="B86" i="10"/>
  <c r="CK85" i="10"/>
  <c r="BI85" i="10"/>
  <c r="AM85" i="10"/>
  <c r="K85" i="10"/>
  <c r="CZ84" i="10"/>
  <c r="BX84" i="10"/>
  <c r="AW84" i="10"/>
  <c r="AB84" i="10"/>
  <c r="C84" i="10"/>
  <c r="CR83" i="10"/>
  <c r="BW83" i="10"/>
  <c r="AW83" i="10"/>
  <c r="AB83" i="10"/>
  <c r="B83" i="10"/>
  <c r="CR82" i="10"/>
  <c r="BR82" i="10"/>
  <c r="AW82" i="10"/>
  <c r="W82" i="10"/>
  <c r="B82" i="10"/>
  <c r="CN81" i="10"/>
  <c r="BR81" i="10"/>
  <c r="AW81" i="10"/>
  <c r="W81" i="10"/>
  <c r="B81" i="10"/>
  <c r="CM80" i="10"/>
  <c r="BR80" i="10"/>
  <c r="AR80" i="10"/>
  <c r="W80" i="10"/>
  <c r="DI79" i="10"/>
  <c r="CP79" i="10"/>
  <c r="BW79" i="10"/>
  <c r="BD79" i="10"/>
  <c r="AH79" i="10"/>
  <c r="P79" i="10"/>
  <c r="DI78" i="10"/>
  <c r="CQ78" i="10"/>
  <c r="BY78" i="10"/>
  <c r="BG78" i="10"/>
  <c r="AO78" i="10"/>
  <c r="U78" i="10"/>
  <c r="C78" i="10"/>
  <c r="CV77" i="10"/>
  <c r="CD77" i="10"/>
  <c r="BL77" i="10"/>
  <c r="AT77" i="10"/>
  <c r="AB77" i="10"/>
  <c r="H77" i="10"/>
  <c r="DA76" i="10"/>
  <c r="CI76" i="10"/>
  <c r="BQ76" i="10"/>
  <c r="AZ76" i="10"/>
  <c r="AI76" i="10"/>
  <c r="R76" i="10"/>
  <c r="DL75" i="10"/>
  <c r="CU75" i="10"/>
  <c r="CD75" i="10"/>
  <c r="BL75" i="10"/>
  <c r="AU75" i="10"/>
  <c r="AD75" i="10"/>
  <c r="M75" i="10"/>
  <c r="DG74" i="10"/>
  <c r="CP74" i="10"/>
  <c r="BY74" i="10"/>
  <c r="BH74" i="10"/>
  <c r="AQ74" i="10"/>
  <c r="Z74" i="10"/>
  <c r="I74" i="10"/>
  <c r="DC73" i="10"/>
  <c r="CL73" i="10"/>
  <c r="BU73" i="10"/>
  <c r="BD73" i="10"/>
  <c r="AL73" i="10"/>
  <c r="U73" i="10"/>
  <c r="D73" i="10"/>
  <c r="CX72" i="10"/>
  <c r="CG72" i="10"/>
  <c r="BP72" i="10"/>
  <c r="AY72" i="10"/>
  <c r="AH72" i="10"/>
  <c r="Q72" i="10"/>
  <c r="DK71" i="10"/>
  <c r="CU71" i="10"/>
  <c r="CE71" i="10"/>
  <c r="BO71" i="10"/>
  <c r="AY71" i="10"/>
  <c r="AI71" i="10"/>
  <c r="S71" i="10"/>
  <c r="C71" i="10"/>
  <c r="CX70" i="10"/>
  <c r="CH70" i="10"/>
  <c r="BR70" i="10"/>
  <c r="BB70" i="10"/>
  <c r="AL70" i="10"/>
  <c r="V70" i="10"/>
  <c r="F70" i="10"/>
  <c r="DA69" i="10"/>
  <c r="CK69" i="10"/>
  <c r="BU69" i="10"/>
  <c r="BE69" i="10"/>
  <c r="AO69" i="10"/>
  <c r="Y69" i="10"/>
  <c r="I69" i="10"/>
  <c r="DD68" i="10"/>
  <c r="CN68" i="10"/>
  <c r="BX68" i="10"/>
  <c r="BH68" i="10"/>
  <c r="AR68" i="10"/>
  <c r="AB68" i="10"/>
  <c r="L68" i="10"/>
  <c r="DG67" i="10"/>
  <c r="CQ67" i="10"/>
  <c r="CA67" i="10"/>
  <c r="BK67" i="10"/>
  <c r="AU67" i="10"/>
  <c r="AE67" i="10"/>
  <c r="O67" i="10"/>
  <c r="DJ66" i="10"/>
  <c r="CT66" i="10"/>
  <c r="CD66" i="10"/>
  <c r="BN66" i="10"/>
  <c r="AX66" i="10"/>
  <c r="AH66" i="10"/>
  <c r="R66" i="10"/>
  <c r="B66" i="10"/>
  <c r="CW65" i="10"/>
  <c r="CG65" i="10"/>
  <c r="BQ65" i="10"/>
  <c r="BA65" i="10"/>
  <c r="AK65" i="10"/>
  <c r="U65" i="10"/>
  <c r="E65" i="10"/>
  <c r="CZ64" i="10"/>
  <c r="CJ64" i="10"/>
  <c r="BT64" i="10"/>
  <c r="BD64" i="10"/>
  <c r="AN64" i="10"/>
  <c r="X64" i="10"/>
  <c r="H64" i="10"/>
  <c r="DC63" i="10"/>
  <c r="CM63" i="10"/>
  <c r="BW63" i="10"/>
  <c r="BG63" i="10"/>
  <c r="AQ63" i="10"/>
  <c r="AA63" i="10"/>
  <c r="K63" i="10"/>
  <c r="DF62" i="10"/>
  <c r="CP62" i="10"/>
  <c r="BZ62" i="10"/>
  <c r="BJ62" i="10"/>
  <c r="AT62" i="10"/>
  <c r="AD62" i="10"/>
  <c r="N62" i="10"/>
  <c r="DI61" i="10"/>
  <c r="CS61" i="10"/>
  <c r="CC61" i="10"/>
  <c r="BM61" i="10"/>
  <c r="AW61" i="10"/>
  <c r="AG61" i="10"/>
  <c r="Q61" i="10"/>
  <c r="DL60" i="10"/>
  <c r="DL114" i="10"/>
  <c r="CR109" i="10"/>
  <c r="DD106" i="10"/>
  <c r="DH104" i="10"/>
  <c r="AD103" i="10"/>
  <c r="CG101" i="10"/>
  <c r="BW100" i="10"/>
  <c r="BH99" i="10"/>
  <c r="BL98" i="10"/>
  <c r="CG97" i="10"/>
  <c r="DL96" i="10"/>
  <c r="AF96" i="10"/>
  <c r="CB95" i="10"/>
  <c r="T95" i="10"/>
  <c r="BU94" i="10"/>
  <c r="Z94" i="10"/>
  <c r="CR93" i="10"/>
  <c r="BB93" i="10"/>
  <c r="O93" i="10"/>
  <c r="CN92" i="10"/>
  <c r="AZ92" i="10"/>
  <c r="P92" i="10"/>
  <c r="CQ91" i="10"/>
  <c r="BF91" i="10"/>
  <c r="AB91" i="10"/>
  <c r="DB90" i="10"/>
  <c r="BR90" i="10"/>
  <c r="AH90" i="10"/>
  <c r="DH89" i="10"/>
  <c r="CD89" i="10"/>
  <c r="AV89" i="10"/>
  <c r="N89" i="10"/>
  <c r="CR88" i="10"/>
  <c r="BP88" i="10"/>
  <c r="AH88" i="10"/>
  <c r="DL87" i="10"/>
  <c r="CH87" i="10"/>
  <c r="BL87" i="10"/>
  <c r="AJ87" i="10"/>
  <c r="H87" i="10"/>
  <c r="CW86" i="10"/>
  <c r="BU86" i="10"/>
  <c r="AY86" i="10"/>
  <c r="W86" i="10"/>
  <c r="DF85" i="10"/>
  <c r="CJ85" i="10"/>
  <c r="BH85" i="10"/>
  <c r="AL85" i="10"/>
  <c r="J85" i="10"/>
  <c r="CS84" i="10"/>
  <c r="BW84" i="10"/>
  <c r="AV84" i="10"/>
  <c r="AA84" i="10"/>
  <c r="DL83" i="10"/>
  <c r="CQ83" i="10"/>
  <c r="BR83" i="10"/>
  <c r="AV83" i="10"/>
  <c r="AA83" i="10"/>
  <c r="DL82" i="10"/>
  <c r="CQ82" i="10"/>
  <c r="BQ82" i="10"/>
  <c r="AV82" i="10"/>
  <c r="V82" i="10"/>
  <c r="DL81" i="10"/>
  <c r="CL81" i="10"/>
  <c r="BQ81" i="10"/>
  <c r="AR81" i="10"/>
  <c r="V81" i="10"/>
  <c r="DL80" i="10"/>
  <c r="CL80" i="10"/>
  <c r="BQ80" i="10"/>
  <c r="AQ80" i="10"/>
  <c r="V80" i="10"/>
  <c r="DH79" i="10"/>
  <c r="CO79" i="10"/>
  <c r="BV79" i="10"/>
  <c r="BC79" i="10"/>
  <c r="AG79" i="10"/>
  <c r="O79" i="10"/>
  <c r="DH78" i="10"/>
  <c r="CP78" i="10"/>
  <c r="BX78" i="10"/>
  <c r="BF78" i="10"/>
  <c r="AL78" i="10"/>
  <c r="T78" i="10"/>
  <c r="B78" i="10"/>
  <c r="CU77" i="10"/>
  <c r="CC77" i="10"/>
  <c r="BK77" i="10"/>
  <c r="AS77" i="10"/>
  <c r="Y77" i="10"/>
  <c r="G77" i="10"/>
  <c r="CZ76" i="10"/>
  <c r="CH76" i="10"/>
  <c r="BP76" i="10"/>
  <c r="AY76" i="10"/>
  <c r="AH76" i="10"/>
  <c r="Q76" i="10"/>
  <c r="DK75" i="10"/>
  <c r="CT75" i="10"/>
  <c r="CB75" i="10"/>
  <c r="BK75" i="10"/>
  <c r="AT75" i="10"/>
  <c r="AC75" i="10"/>
  <c r="L75" i="10"/>
  <c r="DF74" i="10"/>
  <c r="CO74" i="10"/>
  <c r="BX74" i="10"/>
  <c r="BG74" i="10"/>
  <c r="AP74" i="10"/>
  <c r="Y74" i="10"/>
  <c r="H74" i="10"/>
  <c r="DB73" i="10"/>
  <c r="CK73" i="10"/>
  <c r="BT73" i="10"/>
  <c r="BB73" i="10"/>
  <c r="AK73" i="10"/>
  <c r="T73" i="10"/>
  <c r="C73" i="10"/>
  <c r="CW72" i="10"/>
  <c r="CF72" i="10"/>
  <c r="BO72" i="10"/>
  <c r="AX72" i="10"/>
  <c r="AG72" i="10"/>
  <c r="P72" i="10"/>
  <c r="DJ71" i="10"/>
  <c r="CT71" i="10"/>
  <c r="CD71" i="10"/>
  <c r="BN71" i="10"/>
  <c r="AX71" i="10"/>
  <c r="AH71" i="10"/>
  <c r="R71" i="10"/>
  <c r="B71" i="10"/>
  <c r="CW70" i="10"/>
  <c r="CG70" i="10"/>
  <c r="BQ70" i="10"/>
  <c r="AD114" i="10"/>
  <c r="AU109" i="10"/>
  <c r="DC106" i="10"/>
  <c r="DG104" i="10"/>
  <c r="CZ102" i="10"/>
  <c r="CF101" i="10"/>
  <c r="BN100" i="10"/>
  <c r="BG99" i="10"/>
  <c r="BK98" i="10"/>
  <c r="CF97" i="10"/>
  <c r="DK96" i="10"/>
  <c r="AC96" i="10"/>
  <c r="BP95" i="10"/>
  <c r="S95" i="10"/>
  <c r="BT94" i="10"/>
  <c r="Y94" i="10"/>
  <c r="CH93" i="10"/>
  <c r="AS93" i="10"/>
  <c r="E93" i="10"/>
  <c r="CC92" i="10"/>
  <c r="AY92" i="10"/>
  <c r="O92" i="10"/>
  <c r="CN91" i="10"/>
  <c r="BC91" i="10"/>
  <c r="T91" i="10"/>
  <c r="DA90" i="10"/>
  <c r="BQ90" i="10"/>
  <c r="AE90" i="10"/>
  <c r="DF89" i="10"/>
  <c r="CC89" i="10"/>
  <c r="AU89" i="10"/>
  <c r="M89" i="10"/>
  <c r="CP88" i="10"/>
  <c r="BI88" i="10"/>
  <c r="AG88" i="10"/>
  <c r="DK87" i="10"/>
  <c r="CG87" i="10"/>
  <c r="BK87" i="10"/>
  <c r="AI87" i="10"/>
  <c r="G87" i="10"/>
  <c r="CV86" i="10"/>
  <c r="BT86" i="10"/>
  <c r="AX86" i="10"/>
  <c r="V86" i="10"/>
  <c r="DE85" i="10"/>
  <c r="CI85" i="10"/>
  <c r="BG85" i="10"/>
  <c r="AK85" i="10"/>
  <c r="I85" i="10"/>
  <c r="CR84" i="10"/>
  <c r="BV84" i="10"/>
  <c r="AU84" i="10"/>
  <c r="Z84" i="10"/>
  <c r="DK83" i="10"/>
  <c r="CP83" i="10"/>
  <c r="BP83" i="10"/>
  <c r="AU83" i="10"/>
  <c r="V83" i="10"/>
  <c r="DK82" i="10"/>
  <c r="CP82" i="10"/>
  <c r="BP82" i="10"/>
  <c r="AU82" i="10"/>
  <c r="U82" i="10"/>
  <c r="DK81" i="10"/>
  <c r="CK81" i="10"/>
  <c r="BP81" i="10"/>
  <c r="AP81" i="10"/>
  <c r="U81" i="10"/>
  <c r="DG80" i="10"/>
  <c r="CK80" i="10"/>
  <c r="BP80" i="10"/>
  <c r="AP80" i="10"/>
  <c r="U80" i="10"/>
  <c r="DG79" i="10"/>
  <c r="CN79" i="10"/>
  <c r="BU79" i="10"/>
  <c r="BB79" i="10"/>
  <c r="AF79" i="10"/>
  <c r="N79" i="10"/>
  <c r="DG78" i="10"/>
  <c r="CO78" i="10"/>
  <c r="BW78" i="10"/>
  <c r="BE78" i="10"/>
  <c r="AK78" i="10"/>
  <c r="S78" i="10"/>
  <c r="DL77" i="10"/>
  <c r="CT77" i="10"/>
  <c r="CB77" i="10"/>
  <c r="BJ77" i="10"/>
  <c r="AR77" i="10"/>
  <c r="X77" i="10"/>
  <c r="F77" i="10"/>
  <c r="CY76" i="10"/>
  <c r="CG76" i="10"/>
  <c r="BO76" i="10"/>
  <c r="AX76" i="10"/>
  <c r="AG76" i="10"/>
  <c r="P76" i="10"/>
  <c r="DJ75" i="10"/>
  <c r="CR75" i="10"/>
  <c r="CA75" i="10"/>
  <c r="BJ75" i="10"/>
  <c r="AS75" i="10"/>
  <c r="AB75" i="10"/>
  <c r="K75" i="10"/>
  <c r="DE74" i="10"/>
  <c r="CN74" i="10"/>
  <c r="BW74" i="10"/>
  <c r="BF74" i="10"/>
  <c r="AO74" i="10"/>
  <c r="X74" i="10"/>
  <c r="G74" i="10"/>
  <c r="DA73" i="10"/>
  <c r="CJ73" i="10"/>
  <c r="BR73" i="10"/>
  <c r="BA73" i="10"/>
  <c r="AJ73" i="10"/>
  <c r="S73" i="10"/>
  <c r="B73" i="10"/>
  <c r="CV72" i="10"/>
  <c r="CE72" i="10"/>
  <c r="BN72" i="10"/>
  <c r="AW72" i="10"/>
  <c r="AF72" i="10"/>
  <c r="O72" i="10"/>
  <c r="DI71" i="10"/>
  <c r="CS71" i="10"/>
  <c r="CC71" i="10"/>
  <c r="BM71" i="10"/>
  <c r="AW71" i="10"/>
  <c r="AG71" i="10"/>
  <c r="Q71" i="10"/>
  <c r="DL70" i="10"/>
  <c r="CV70" i="10"/>
  <c r="CF70" i="10"/>
  <c r="BP70" i="10"/>
  <c r="AZ70" i="10"/>
  <c r="AJ70" i="10"/>
  <c r="T70" i="10"/>
  <c r="D70" i="10"/>
  <c r="CY69" i="10"/>
  <c r="CI69" i="10"/>
  <c r="BS69" i="10"/>
  <c r="BC69" i="10"/>
  <c r="AM69" i="10"/>
  <c r="W69" i="10"/>
  <c r="G69" i="10"/>
  <c r="DB68" i="10"/>
  <c r="CL68" i="10"/>
  <c r="BV68" i="10"/>
  <c r="BF68" i="10"/>
  <c r="AP68" i="10"/>
  <c r="Z68" i="10"/>
  <c r="J68" i="10"/>
  <c r="DE67" i="10"/>
  <c r="CO67" i="10"/>
  <c r="BY67" i="10"/>
  <c r="BI67" i="10"/>
  <c r="AS67" i="10"/>
  <c r="AC67" i="10"/>
  <c r="M67" i="10"/>
  <c r="DH66" i="10"/>
  <c r="CR66" i="10"/>
  <c r="CB66" i="10"/>
  <c r="BL66" i="10"/>
  <c r="AV66" i="10"/>
  <c r="AF66" i="10"/>
  <c r="P66" i="10"/>
  <c r="DK65" i="10"/>
  <c r="CU65" i="10"/>
  <c r="AC114" i="10"/>
  <c r="AT109" i="10"/>
  <c r="DB106" i="10"/>
  <c r="BP104" i="10"/>
  <c r="CY102" i="10"/>
  <c r="BG101" i="10"/>
  <c r="AR100" i="10"/>
  <c r="AJ99" i="10"/>
  <c r="AT98" i="10"/>
  <c r="BP97" i="10"/>
  <c r="CU96" i="10"/>
  <c r="M96" i="10"/>
  <c r="BL95" i="10"/>
  <c r="P95" i="10"/>
  <c r="BS94" i="10"/>
  <c r="M94" i="10"/>
  <c r="CD93" i="10"/>
  <c r="AQ93" i="10"/>
  <c r="B93" i="10"/>
  <c r="CA92" i="10"/>
  <c r="AR92" i="10"/>
  <c r="N92" i="10"/>
  <c r="CM91" i="10"/>
  <c r="BB91" i="10"/>
  <c r="S91" i="10"/>
  <c r="CZ90" i="10"/>
  <c r="BP90" i="10"/>
  <c r="AD90" i="10"/>
  <c r="DD89" i="10"/>
  <c r="BV89" i="10"/>
  <c r="AT89" i="10"/>
  <c r="L89" i="10"/>
  <c r="CO88" i="10"/>
  <c r="BH88" i="10"/>
  <c r="AF88" i="10"/>
  <c r="DJ87" i="10"/>
  <c r="CF87" i="10"/>
  <c r="BD87" i="10"/>
  <c r="AH87" i="10"/>
  <c r="F87" i="10"/>
  <c r="CU86" i="10"/>
  <c r="BS86" i="10"/>
  <c r="AQ86" i="10"/>
  <c r="U86" i="10"/>
  <c r="DD85" i="10"/>
  <c r="CH85" i="10"/>
  <c r="BF85" i="10"/>
  <c r="AD85" i="10"/>
  <c r="H85" i="10"/>
  <c r="CQ84" i="10"/>
  <c r="BU84" i="10"/>
  <c r="AT84" i="10"/>
  <c r="Y84" i="10"/>
  <c r="DJ83" i="10"/>
  <c r="CO83" i="10"/>
  <c r="BO83" i="10"/>
  <c r="AT83" i="10"/>
  <c r="T83" i="10"/>
  <c r="DJ82" i="10"/>
  <c r="CK82" i="10"/>
  <c r="BO82" i="10"/>
  <c r="AT82" i="10"/>
  <c r="T82" i="10"/>
  <c r="DJ81" i="10"/>
  <c r="CJ81" i="10"/>
  <c r="BO81" i="10"/>
  <c r="AO81" i="10"/>
  <c r="T81" i="10"/>
  <c r="DE80" i="10"/>
  <c r="CJ80" i="10"/>
  <c r="BK80" i="10"/>
  <c r="AO80" i="10"/>
  <c r="T80" i="10"/>
  <c r="DF79" i="10"/>
  <c r="CM79" i="10"/>
  <c r="BT79" i="10"/>
  <c r="AX79" i="10"/>
  <c r="AE79" i="10"/>
  <c r="M79" i="10"/>
  <c r="DF78" i="10"/>
  <c r="CN78" i="10"/>
  <c r="BV78" i="10"/>
  <c r="BB78" i="10"/>
  <c r="AJ78" i="10"/>
  <c r="R78" i="10"/>
  <c r="DK77" i="10"/>
  <c r="CS77" i="10"/>
  <c r="CA77" i="10"/>
  <c r="BI77" i="10"/>
  <c r="AO77" i="10"/>
  <c r="W77" i="10"/>
  <c r="E77" i="10"/>
  <c r="CX76" i="10"/>
  <c r="CF76" i="10"/>
  <c r="BN76" i="10"/>
  <c r="AW76" i="10"/>
  <c r="AF76" i="10"/>
  <c r="O76" i="10"/>
  <c r="DH75" i="10"/>
  <c r="CQ75" i="10"/>
  <c r="BZ75" i="10"/>
  <c r="BI75" i="10"/>
  <c r="AR75" i="10"/>
  <c r="AA75" i="10"/>
  <c r="J75" i="10"/>
  <c r="DD74" i="10"/>
  <c r="CM74" i="10"/>
  <c r="BV74" i="10"/>
  <c r="BE74" i="10"/>
  <c r="AN74" i="10"/>
  <c r="W74" i="10"/>
  <c r="F74" i="10"/>
  <c r="CZ73" i="10"/>
  <c r="CH73" i="10"/>
  <c r="BQ73" i="10"/>
  <c r="AZ73" i="10"/>
  <c r="AI73" i="10"/>
  <c r="R73" i="10"/>
  <c r="DL72" i="10"/>
  <c r="CU72" i="10"/>
  <c r="CD72" i="10"/>
  <c r="BM72" i="10"/>
  <c r="AV72" i="10"/>
  <c r="AE72" i="10"/>
  <c r="N72" i="10"/>
  <c r="DH71" i="10"/>
  <c r="CR71" i="10"/>
  <c r="CB71" i="10"/>
  <c r="BL71" i="10"/>
  <c r="AV71" i="10"/>
  <c r="AF71" i="10"/>
  <c r="P71" i="10"/>
  <c r="DK70" i="10"/>
  <c r="CU70" i="10"/>
  <c r="CE70" i="10"/>
  <c r="BO70" i="10"/>
  <c r="AY70" i="10"/>
  <c r="AI70" i="10"/>
  <c r="S70" i="10"/>
  <c r="C70" i="10"/>
  <c r="CX69" i="10"/>
  <c r="CH69" i="10"/>
  <c r="BR69" i="10"/>
  <c r="AZ113" i="10"/>
  <c r="DH108" i="10"/>
  <c r="BH106" i="10"/>
  <c r="BN104" i="10"/>
  <c r="CX102" i="10"/>
  <c r="AX101" i="10"/>
  <c r="AP100" i="10"/>
  <c r="AG99" i="10"/>
  <c r="AR98" i="10"/>
  <c r="BN97" i="10"/>
  <c r="CS96" i="10"/>
  <c r="I96" i="10"/>
  <c r="BK95" i="10"/>
  <c r="D95" i="10"/>
  <c r="BR94" i="10"/>
  <c r="K94" i="10"/>
  <c r="CC93" i="10"/>
  <c r="AP93" i="10"/>
  <c r="DL92" i="10"/>
  <c r="BZ92" i="10"/>
  <c r="AO92" i="10"/>
  <c r="M92" i="10"/>
  <c r="CL91" i="10"/>
  <c r="BA91" i="10"/>
  <c r="Q91" i="10"/>
  <c r="CQ90" i="10"/>
  <c r="BO90" i="10"/>
  <c r="AC90" i="10"/>
  <c r="DC89" i="10"/>
  <c r="BU89" i="10"/>
  <c r="AS89" i="10"/>
  <c r="K89" i="10"/>
  <c r="CN88" i="10"/>
  <c r="BF88" i="10"/>
  <c r="Y88" i="10"/>
  <c r="DI87" i="10"/>
  <c r="CE87" i="10"/>
  <c r="BC87" i="10"/>
  <c r="AG87" i="10"/>
  <c r="E87" i="10"/>
  <c r="CT86" i="10"/>
  <c r="BR86" i="10"/>
  <c r="AP86" i="10"/>
  <c r="T86" i="10"/>
  <c r="DC85" i="10"/>
  <c r="CG85" i="10"/>
  <c r="BE85" i="10"/>
  <c r="AC85" i="10"/>
  <c r="G85" i="10"/>
  <c r="CP84" i="10"/>
  <c r="BT84" i="10"/>
  <c r="AS84" i="10"/>
  <c r="X84" i="10"/>
  <c r="DI83" i="10"/>
  <c r="CN83" i="10"/>
  <c r="BN83" i="10"/>
  <c r="AS83" i="10"/>
  <c r="S83" i="10"/>
  <c r="DI82" i="10"/>
  <c r="CI82" i="10"/>
  <c r="BN82" i="10"/>
  <c r="AO82" i="10"/>
  <c r="S82" i="10"/>
  <c r="DI81" i="10"/>
  <c r="CI81" i="10"/>
  <c r="BN81" i="10"/>
  <c r="AN81" i="10"/>
  <c r="S81" i="10"/>
  <c r="DD80" i="10"/>
  <c r="CI80" i="10"/>
  <c r="BI80" i="10"/>
  <c r="AN80" i="10"/>
  <c r="O80" i="10"/>
  <c r="DE79" i="10"/>
  <c r="CL79" i="10"/>
  <c r="BS79" i="10"/>
  <c r="AW79" i="10"/>
  <c r="AD79" i="10"/>
  <c r="L79" i="10"/>
  <c r="DE78" i="10"/>
  <c r="CM78" i="10"/>
  <c r="BU78" i="10"/>
  <c r="BA78" i="10"/>
  <c r="AI78" i="10"/>
  <c r="Q78" i="10"/>
  <c r="DJ77" i="10"/>
  <c r="CR77" i="10"/>
  <c r="BZ77" i="10"/>
  <c r="BH77" i="10"/>
  <c r="AN77" i="10"/>
  <c r="V77" i="10"/>
  <c r="D77" i="10"/>
  <c r="CW76" i="10"/>
  <c r="CE76" i="10"/>
  <c r="BM76" i="10"/>
  <c r="AV76" i="10"/>
  <c r="AE76" i="10"/>
  <c r="M76" i="10"/>
  <c r="DG75" i="10"/>
  <c r="CP75" i="10"/>
  <c r="BY75" i="10"/>
  <c r="BH75" i="10"/>
  <c r="AQ75" i="10"/>
  <c r="Z75" i="10"/>
  <c r="I75" i="10"/>
  <c r="DC74" i="10"/>
  <c r="CL74" i="10"/>
  <c r="BU74" i="10"/>
  <c r="BD74" i="10"/>
  <c r="AM74" i="10"/>
  <c r="V74" i="10"/>
  <c r="E74" i="10"/>
  <c r="CX73" i="10"/>
  <c r="CG73" i="10"/>
  <c r="BP73" i="10"/>
  <c r="AY73" i="10"/>
  <c r="AH73" i="10"/>
  <c r="Q73" i="10"/>
  <c r="DK72" i="10"/>
  <c r="CT72" i="10"/>
  <c r="CC72" i="10"/>
  <c r="AX113" i="10"/>
  <c r="DG108" i="10"/>
  <c r="BG106" i="10"/>
  <c r="BM104" i="10"/>
  <c r="BV102" i="10"/>
  <c r="AW101" i="10"/>
  <c r="AO100" i="10"/>
  <c r="AF99" i="10"/>
  <c r="AQ98" i="10"/>
  <c r="BM97" i="10"/>
  <c r="CR96" i="10"/>
  <c r="H96" i="10"/>
  <c r="BH95" i="10"/>
  <c r="DK94" i="10"/>
  <c r="CP112" i="10"/>
  <c r="BK108" i="10"/>
  <c r="BF106" i="10"/>
  <c r="AG104" i="10"/>
  <c r="BT102" i="10"/>
  <c r="AU101" i="10"/>
  <c r="AN100" i="10"/>
  <c r="X99" i="10"/>
  <c r="AP98" i="10"/>
  <c r="BL97" i="10"/>
  <c r="CO96" i="10"/>
  <c r="G96" i="10"/>
  <c r="BG95" i="10"/>
  <c r="DJ94" i="10"/>
  <c r="BC94" i="10"/>
  <c r="H94" i="10"/>
  <c r="CA93" i="10"/>
  <c r="AL93" i="10"/>
  <c r="DJ92" i="10"/>
  <c r="BX92" i="10"/>
  <c r="AK92" i="10"/>
  <c r="B92" i="10"/>
  <c r="CI91" i="10"/>
  <c r="AY91" i="10"/>
  <c r="O91" i="10"/>
  <c r="CM90" i="10"/>
  <c r="BD90" i="10"/>
  <c r="Z90" i="10"/>
  <c r="DA89" i="10"/>
  <c r="BR89" i="10"/>
  <c r="AK89" i="10"/>
  <c r="I89" i="10"/>
  <c r="CL88" i="10"/>
  <c r="BD88" i="10"/>
  <c r="T88" i="10"/>
  <c r="CZ87" i="10"/>
  <c r="CC87" i="10"/>
  <c r="BA87" i="10"/>
  <c r="AE87" i="10"/>
  <c r="C87" i="10"/>
  <c r="CL86" i="10"/>
  <c r="BP86" i="10"/>
  <c r="AN86" i="10"/>
  <c r="R86" i="10"/>
  <c r="DA85" i="10"/>
  <c r="BY85" i="10"/>
  <c r="BC85" i="10"/>
  <c r="AA85" i="10"/>
  <c r="E85" i="10"/>
  <c r="CN84" i="10"/>
  <c r="BL84" i="10"/>
  <c r="AQ84" i="10"/>
  <c r="Q84" i="10"/>
  <c r="DG83" i="10"/>
  <c r="CH83" i="10"/>
  <c r="BL83" i="10"/>
  <c r="AQ83" i="10"/>
  <c r="Q83" i="10"/>
  <c r="CL112" i="10"/>
  <c r="BF108" i="10"/>
  <c r="N106" i="10"/>
  <c r="AF104" i="10"/>
  <c r="BS102" i="10"/>
  <c r="Y101" i="10"/>
  <c r="Q100" i="10"/>
  <c r="E99" i="10"/>
  <c r="V98" i="10"/>
  <c r="AV97" i="10"/>
  <c r="BY96" i="10"/>
  <c r="DD95" i="10"/>
  <c r="BF95" i="10"/>
  <c r="DG94" i="10"/>
  <c r="AY94" i="10"/>
  <c r="G94" i="10"/>
  <c r="BZ93" i="10"/>
  <c r="AK93" i="10"/>
  <c r="DI92" i="10"/>
  <c r="BU92" i="10"/>
  <c r="AJ92" i="10"/>
  <c r="DK91" i="10"/>
  <c r="CB91" i="10"/>
  <c r="AX91" i="10"/>
  <c r="L91" i="10"/>
  <c r="CL90" i="10"/>
  <c r="BC90" i="10"/>
  <c r="Y90" i="10"/>
  <c r="CZ89" i="10"/>
  <c r="BQ89" i="10"/>
  <c r="AG89" i="10"/>
  <c r="DK88" i="10"/>
  <c r="CK88" i="10"/>
  <c r="BA88" i="10"/>
  <c r="S88" i="10"/>
  <c r="CY87" i="10"/>
  <c r="CB87" i="10"/>
  <c r="AZ87" i="10"/>
  <c r="X87" i="10"/>
  <c r="B87" i="10"/>
  <c r="CK86" i="10"/>
  <c r="BO86" i="10"/>
  <c r="AM86" i="10"/>
  <c r="K86" i="10"/>
  <c r="CZ85" i="10"/>
  <c r="BX85" i="10"/>
  <c r="BB85" i="10"/>
  <c r="Z85" i="10"/>
  <c r="DI84" i="10"/>
  <c r="CM84" i="10"/>
  <c r="BK84" i="10"/>
  <c r="AP84" i="10"/>
  <c r="P84" i="10"/>
  <c r="DF83" i="10"/>
  <c r="CF83" i="10"/>
  <c r="BK83" i="10"/>
  <c r="AL83" i="10"/>
  <c r="P83" i="10"/>
  <c r="DF82" i="10"/>
  <c r="CF82" i="10"/>
  <c r="E112" i="10"/>
  <c r="O108" i="10"/>
  <c r="K106" i="10"/>
  <c r="AE104" i="10"/>
  <c r="AK102" i="10"/>
  <c r="W101" i="10"/>
  <c r="H100" i="10"/>
  <c r="C99" i="10"/>
  <c r="R98" i="10"/>
  <c r="AT97" i="10"/>
  <c r="BU96" i="10"/>
  <c r="DB95" i="10"/>
  <c r="AR95" i="10"/>
  <c r="DF94" i="10"/>
  <c r="AX94" i="10"/>
  <c r="F94" i="10"/>
  <c r="BY93" i="10"/>
  <c r="AJ93" i="10"/>
  <c r="DH92" i="10"/>
  <c r="BT92" i="10"/>
  <c r="AI92" i="10"/>
  <c r="DJ91" i="10"/>
  <c r="CA91" i="10"/>
  <c r="AW91" i="10"/>
  <c r="K91" i="10"/>
  <c r="CK90" i="10"/>
  <c r="BA90" i="10"/>
  <c r="R90" i="10"/>
  <c r="CY89" i="10"/>
  <c r="BN89" i="10"/>
  <c r="AF89" i="10"/>
  <c r="DJ88" i="10"/>
  <c r="CJ88" i="10"/>
  <c r="AZ88" i="10"/>
  <c r="R88" i="10"/>
  <c r="CW87" i="10"/>
  <c r="CA87" i="10"/>
  <c r="AY87" i="10"/>
  <c r="W87" i="10"/>
  <c r="DL86" i="10"/>
  <c r="CJ86" i="10"/>
  <c r="BN86" i="10"/>
  <c r="DK98" i="10"/>
  <c r="I94" i="10"/>
  <c r="AH92" i="10"/>
  <c r="CI90" i="10"/>
  <c r="J89" i="10"/>
  <c r="BT87" i="10"/>
  <c r="BF86" i="10"/>
  <c r="BU85" i="10"/>
  <c r="CJ84" i="10"/>
  <c r="DC83" i="10"/>
  <c r="M83" i="10"/>
  <c r="BC82" i="10"/>
  <c r="CZ81" i="10"/>
  <c r="AL81" i="10"/>
  <c r="CX80" i="10"/>
  <c r="AJ80" i="10"/>
  <c r="CJ79" i="10"/>
  <c r="AQ79" i="10"/>
  <c r="DA78" i="10"/>
  <c r="AY78" i="10"/>
  <c r="K78" i="10"/>
  <c r="BT77" i="10"/>
  <c r="T77" i="10"/>
  <c r="CQ76" i="10"/>
  <c r="AQ76" i="10"/>
  <c r="DE75" i="10"/>
  <c r="BS75" i="10"/>
  <c r="V75" i="10"/>
  <c r="CJ74" i="10"/>
  <c r="AW74" i="10"/>
  <c r="DK73" i="10"/>
  <c r="BN73" i="10"/>
  <c r="AB73" i="10"/>
  <c r="CP72" i="10"/>
  <c r="AU72" i="10"/>
  <c r="K72" i="10"/>
  <c r="CM71" i="10"/>
  <c r="BE71" i="10"/>
  <c r="N71" i="10"/>
  <c r="CQ70" i="10"/>
  <c r="BI70" i="10"/>
  <c r="AC70" i="10"/>
  <c r="DH69" i="10"/>
  <c r="CB69" i="10"/>
  <c r="AW69" i="10"/>
  <c r="S69" i="10"/>
  <c r="CZ68" i="10"/>
  <c r="BW68" i="10"/>
  <c r="AY68" i="10"/>
  <c r="W68" i="10"/>
  <c r="DH67" i="10"/>
  <c r="CJ67" i="10"/>
  <c r="BH67" i="10"/>
  <c r="AL67" i="10"/>
  <c r="J67" i="10"/>
  <c r="CU66" i="10"/>
  <c r="BW66" i="10"/>
  <c r="AU66" i="10"/>
  <c r="Y66" i="10"/>
  <c r="DH65" i="10"/>
  <c r="CH65" i="10"/>
  <c r="BL65" i="10"/>
  <c r="AQ65" i="10"/>
  <c r="Q65" i="10"/>
  <c r="DG64" i="10"/>
  <c r="CG64" i="10"/>
  <c r="BL64" i="10"/>
  <c r="AL64" i="10"/>
  <c r="Q64" i="10"/>
  <c r="DB63" i="10"/>
  <c r="CG63" i="10"/>
  <c r="BH63" i="10"/>
  <c r="AL63" i="10"/>
  <c r="Q63" i="10"/>
  <c r="DB62" i="10"/>
  <c r="CG62" i="10"/>
  <c r="BG62" i="10"/>
  <c r="AL62" i="10"/>
  <c r="L62" i="10"/>
  <c r="DB61" i="10"/>
  <c r="CB61" i="10"/>
  <c r="BG61" i="10"/>
  <c r="AH61" i="10"/>
  <c r="M61" i="10"/>
  <c r="DD60" i="10"/>
  <c r="CH60" i="10"/>
  <c r="BO60" i="10"/>
  <c r="AV60" i="10"/>
  <c r="AC60" i="10"/>
  <c r="J60" i="10"/>
  <c r="CY59" i="10"/>
  <c r="CF59" i="10"/>
  <c r="BM59" i="10"/>
  <c r="AT59" i="10"/>
  <c r="X59" i="10"/>
  <c r="E59" i="10"/>
  <c r="CX58" i="10"/>
  <c r="CF58" i="10"/>
  <c r="BN58" i="10"/>
  <c r="AV58" i="10"/>
  <c r="AB58" i="10"/>
  <c r="J58" i="10"/>
  <c r="DC57" i="10"/>
  <c r="CK57" i="10"/>
  <c r="BS57" i="10"/>
  <c r="BA57" i="10"/>
  <c r="AI57" i="10"/>
  <c r="Q57" i="10"/>
  <c r="DL56" i="10"/>
  <c r="CV56" i="10"/>
  <c r="CF56" i="10"/>
  <c r="BP56" i="10"/>
  <c r="AZ56" i="10"/>
  <c r="AJ56" i="10"/>
  <c r="T56" i="10"/>
  <c r="D56" i="10"/>
  <c r="CY55" i="10"/>
  <c r="CI55" i="10"/>
  <c r="BS55" i="10"/>
  <c r="BC55" i="10"/>
  <c r="AM55" i="10"/>
  <c r="W55" i="10"/>
  <c r="G55" i="10"/>
  <c r="DB54" i="10"/>
  <c r="CL54" i="10"/>
  <c r="BV54" i="10"/>
  <c r="BF54" i="10"/>
  <c r="AP54" i="10"/>
  <c r="Z54" i="10"/>
  <c r="J54" i="10"/>
  <c r="DE53" i="10"/>
  <c r="CO53" i="10"/>
  <c r="BY53" i="10"/>
  <c r="BI53" i="10"/>
  <c r="AS53" i="10"/>
  <c r="AC53" i="10"/>
  <c r="M53" i="10"/>
  <c r="DH52" i="10"/>
  <c r="CR52" i="10"/>
  <c r="CB52" i="10"/>
  <c r="BL52" i="10"/>
  <c r="AV52" i="10"/>
  <c r="AF52" i="10"/>
  <c r="P52" i="10"/>
  <c r="DK51" i="10"/>
  <c r="CU51" i="10"/>
  <c r="CE51" i="10"/>
  <c r="BO51" i="10"/>
  <c r="AY51" i="10"/>
  <c r="AI51" i="10"/>
  <c r="S51" i="10"/>
  <c r="C51" i="10"/>
  <c r="CX50" i="10"/>
  <c r="CH50" i="10"/>
  <c r="BR50" i="10"/>
  <c r="BB50" i="10"/>
  <c r="AL50" i="10"/>
  <c r="V50" i="10"/>
  <c r="F50" i="10"/>
  <c r="DA49" i="10"/>
  <c r="CK49" i="10"/>
  <c r="BU49" i="10"/>
  <c r="BE49" i="10"/>
  <c r="AO49" i="10"/>
  <c r="Y49" i="10"/>
  <c r="I49" i="10"/>
  <c r="DD48" i="10"/>
  <c r="CN48" i="10"/>
  <c r="BX48" i="10"/>
  <c r="BH48" i="10"/>
  <c r="AR48" i="10"/>
  <c r="D112" i="10"/>
  <c r="Q98" i="10"/>
  <c r="C94" i="10"/>
  <c r="AG92" i="10"/>
  <c r="BN90" i="10"/>
  <c r="DH88" i="10"/>
  <c r="BS87" i="10"/>
  <c r="AO86" i="10"/>
  <c r="BD85" i="10"/>
  <c r="BM84" i="10"/>
  <c r="CM83" i="10"/>
  <c r="DH82" i="10"/>
  <c r="AM82" i="10"/>
  <c r="CY81" i="10"/>
  <c r="AK81" i="10"/>
  <c r="CH80" i="10"/>
  <c r="AE80" i="10"/>
  <c r="CI79" i="10"/>
  <c r="AC79" i="10"/>
  <c r="CX78" i="10"/>
  <c r="AX78" i="10"/>
  <c r="DI77" i="10"/>
  <c r="BS77" i="10"/>
  <c r="S77" i="10"/>
  <c r="CD76" i="10"/>
  <c r="AP76" i="10"/>
  <c r="DD75" i="10"/>
  <c r="BG75" i="10"/>
  <c r="U75" i="10"/>
  <c r="CI74" i="10"/>
  <c r="AL74" i="10"/>
  <c r="DJ73" i="10"/>
  <c r="BM73" i="10"/>
  <c r="P73" i="10"/>
  <c r="CO72" i="10"/>
  <c r="AT72" i="10"/>
  <c r="I72" i="10"/>
  <c r="CL71" i="10"/>
  <c r="AU71" i="10"/>
  <c r="M71" i="10"/>
  <c r="CP70" i="10"/>
  <c r="BH70" i="10"/>
  <c r="AB70" i="10"/>
  <c r="DG69" i="10"/>
  <c r="CA69" i="10"/>
  <c r="AV69" i="10"/>
  <c r="R69" i="10"/>
  <c r="CY68" i="10"/>
  <c r="BU68" i="10"/>
  <c r="AX68" i="10"/>
  <c r="V68" i="10"/>
  <c r="DF67" i="10"/>
  <c r="CI67" i="10"/>
  <c r="BG67" i="10"/>
  <c r="AK67" i="10"/>
  <c r="I67" i="10"/>
  <c r="CS66" i="10"/>
  <c r="BV66" i="10"/>
  <c r="AT66" i="10"/>
  <c r="X66" i="10"/>
  <c r="DG65" i="10"/>
  <c r="CF65" i="10"/>
  <c r="BK65" i="10"/>
  <c r="AL65" i="10"/>
  <c r="P65" i="10"/>
  <c r="DF64" i="10"/>
  <c r="CF64" i="10"/>
  <c r="BK64" i="10"/>
  <c r="AK64" i="10"/>
  <c r="P64" i="10"/>
  <c r="DA63" i="10"/>
  <c r="CF63" i="10"/>
  <c r="BF63" i="10"/>
  <c r="AK63" i="10"/>
  <c r="L63" i="10"/>
  <c r="DA62" i="10"/>
  <c r="CF62" i="10"/>
  <c r="BF62" i="10"/>
  <c r="AK62" i="10"/>
  <c r="K62" i="10"/>
  <c r="DA61" i="10"/>
  <c r="CA61" i="10"/>
  <c r="BF61" i="10"/>
  <c r="AF61" i="10"/>
  <c r="L61" i="10"/>
  <c r="DC60" i="10"/>
  <c r="CG60" i="10"/>
  <c r="BN60" i="10"/>
  <c r="AU60" i="10"/>
  <c r="AB60" i="10"/>
  <c r="F60" i="10"/>
  <c r="CX59" i="10"/>
  <c r="CE59" i="10"/>
  <c r="BL59" i="10"/>
  <c r="AS59" i="10"/>
  <c r="W59" i="10"/>
  <c r="D59" i="10"/>
  <c r="CW58" i="10"/>
  <c r="CE58" i="10"/>
  <c r="BM58" i="10"/>
  <c r="AS58" i="10"/>
  <c r="AA58" i="10"/>
  <c r="I58" i="10"/>
  <c r="DB57" i="10"/>
  <c r="CJ57" i="10"/>
  <c r="BR57" i="10"/>
  <c r="AZ57" i="10"/>
  <c r="AF57" i="10"/>
  <c r="P57" i="10"/>
  <c r="DK56" i="10"/>
  <c r="CU56" i="10"/>
  <c r="CE56" i="10"/>
  <c r="BO56" i="10"/>
  <c r="AY56" i="10"/>
  <c r="AI56" i="10"/>
  <c r="S56" i="10"/>
  <c r="C56" i="10"/>
  <c r="CX55" i="10"/>
  <c r="CH55" i="10"/>
  <c r="BR55" i="10"/>
  <c r="BB55" i="10"/>
  <c r="AL55" i="10"/>
  <c r="V55" i="10"/>
  <c r="F55" i="10"/>
  <c r="DA54" i="10"/>
  <c r="CK54" i="10"/>
  <c r="BU54" i="10"/>
  <c r="BE54" i="10"/>
  <c r="AO54" i="10"/>
  <c r="Y54" i="10"/>
  <c r="I54" i="10"/>
  <c r="DD53" i="10"/>
  <c r="CN53" i="10"/>
  <c r="BX53" i="10"/>
  <c r="BH53" i="10"/>
  <c r="AR53" i="10"/>
  <c r="AB53" i="10"/>
  <c r="L53" i="10"/>
  <c r="DG52" i="10"/>
  <c r="CQ52" i="10"/>
  <c r="CA52" i="10"/>
  <c r="BK52" i="10"/>
  <c r="AU52" i="10"/>
  <c r="AE52" i="10"/>
  <c r="O52" i="10"/>
  <c r="DJ51" i="10"/>
  <c r="CT51" i="10"/>
  <c r="CD51" i="10"/>
  <c r="BN51" i="10"/>
  <c r="AX51" i="10"/>
  <c r="AH51" i="10"/>
  <c r="R51" i="10"/>
  <c r="B51" i="10"/>
  <c r="CW50" i="10"/>
  <c r="CG50" i="10"/>
  <c r="BQ50" i="10"/>
  <c r="BA50" i="10"/>
  <c r="AK50" i="10"/>
  <c r="U50" i="10"/>
  <c r="E50" i="10"/>
  <c r="CZ49" i="10"/>
  <c r="CJ49" i="10"/>
  <c r="BT49" i="10"/>
  <c r="BD49" i="10"/>
  <c r="AN49" i="10"/>
  <c r="X49" i="10"/>
  <c r="H49" i="10"/>
  <c r="DC48" i="10"/>
  <c r="CM48" i="10"/>
  <c r="BW48" i="10"/>
  <c r="BG48" i="10"/>
  <c r="AQ48" i="10"/>
  <c r="AA48" i="10"/>
  <c r="K48" i="10"/>
  <c r="DF47" i="10"/>
  <c r="CP47" i="10"/>
  <c r="BZ47" i="10"/>
  <c r="BJ47" i="10"/>
  <c r="AT47" i="10"/>
  <c r="BB111" i="10"/>
  <c r="P98" i="10"/>
  <c r="DD93" i="10"/>
  <c r="C92" i="10"/>
  <c r="AZ90" i="10"/>
  <c r="DG88" i="10"/>
  <c r="BB87" i="10"/>
  <c r="AL86" i="10"/>
  <c r="BA85" i="10"/>
  <c r="BJ84" i="10"/>
  <c r="CE83" i="10"/>
  <c r="DG82" i="10"/>
  <c r="AL82" i="10"/>
  <c r="CX81" i="10"/>
  <c r="AJ81" i="10"/>
  <c r="CG80" i="10"/>
  <c r="AC80" i="10"/>
  <c r="CH79" i="10"/>
  <c r="AB79" i="10"/>
  <c r="CW78" i="10"/>
  <c r="AW78" i="10"/>
  <c r="DH77" i="10"/>
  <c r="BR77" i="10"/>
  <c r="R77" i="10"/>
  <c r="CC76" i="10"/>
  <c r="AO76" i="10"/>
  <c r="DC75" i="10"/>
  <c r="BF75" i="10"/>
  <c r="T75" i="10"/>
  <c r="CH74" i="10"/>
  <c r="AK74" i="10"/>
  <c r="DI73" i="10"/>
  <c r="BL73" i="10"/>
  <c r="O73" i="10"/>
  <c r="CN72" i="10"/>
  <c r="AS72" i="10"/>
  <c r="H72" i="10"/>
  <c r="CK71" i="10"/>
  <c r="AT71" i="10"/>
  <c r="L71" i="10"/>
  <c r="CO70" i="10"/>
  <c r="BA70" i="10"/>
  <c r="U70" i="10"/>
  <c r="CZ69" i="10"/>
  <c r="BT69" i="10"/>
  <c r="AU69" i="10"/>
  <c r="Q69" i="10"/>
  <c r="CX68" i="10"/>
  <c r="BT68" i="10"/>
  <c r="AS68" i="10"/>
  <c r="U68" i="10"/>
  <c r="DD67" i="10"/>
  <c r="CH67" i="10"/>
  <c r="BF67" i="10"/>
  <c r="AF67" i="10"/>
  <c r="H67" i="10"/>
  <c r="CQ66" i="10"/>
  <c r="BU66" i="10"/>
  <c r="AS66" i="10"/>
  <c r="S66" i="10"/>
  <c r="DF65" i="10"/>
  <c r="CE65" i="10"/>
  <c r="BJ65" i="10"/>
  <c r="AJ65" i="10"/>
  <c r="O65" i="10"/>
  <c r="DA64" i="10"/>
  <c r="CE64" i="10"/>
  <c r="BJ64" i="10"/>
  <c r="AJ64" i="10"/>
  <c r="O64" i="10"/>
  <c r="CZ63" i="10"/>
  <c r="CE63" i="10"/>
  <c r="BE63" i="10"/>
  <c r="AJ63" i="10"/>
  <c r="J63" i="10"/>
  <c r="CZ62" i="10"/>
  <c r="CA62" i="10"/>
  <c r="BE62" i="10"/>
  <c r="AJ62" i="10"/>
  <c r="J62" i="10"/>
  <c r="CZ61" i="10"/>
  <c r="BZ61" i="10"/>
  <c r="BE61" i="10"/>
  <c r="AE61" i="10"/>
  <c r="K61" i="10"/>
  <c r="DB60" i="10"/>
  <c r="CF60" i="10"/>
  <c r="BM60" i="10"/>
  <c r="AT60" i="10"/>
  <c r="AA60" i="10"/>
  <c r="E60" i="10"/>
  <c r="CW59" i="10"/>
  <c r="CD59" i="10"/>
  <c r="BK59" i="10"/>
  <c r="AO59" i="10"/>
  <c r="V59" i="10"/>
  <c r="C59" i="10"/>
  <c r="CV58" i="10"/>
  <c r="CD58" i="10"/>
  <c r="BL58" i="10"/>
  <c r="AR58" i="10"/>
  <c r="Z58" i="10"/>
  <c r="H58" i="10"/>
  <c r="DA57" i="10"/>
  <c r="CI57" i="10"/>
  <c r="BQ57" i="10"/>
  <c r="AY57" i="10"/>
  <c r="AE57" i="10"/>
  <c r="O57" i="10"/>
  <c r="DJ56" i="10"/>
  <c r="CT56" i="10"/>
  <c r="CD56" i="10"/>
  <c r="BN56" i="10"/>
  <c r="AX56" i="10"/>
  <c r="AH56" i="10"/>
  <c r="R56" i="10"/>
  <c r="B56" i="10"/>
  <c r="CW55" i="10"/>
  <c r="CG55" i="10"/>
  <c r="BQ55" i="10"/>
  <c r="BA55" i="10"/>
  <c r="AK55" i="10"/>
  <c r="U55" i="10"/>
  <c r="E55" i="10"/>
  <c r="CZ54" i="10"/>
  <c r="CJ54" i="10"/>
  <c r="BT54" i="10"/>
  <c r="BD54" i="10"/>
  <c r="AN54" i="10"/>
  <c r="X54" i="10"/>
  <c r="H54" i="10"/>
  <c r="DC53" i="10"/>
  <c r="CM53" i="10"/>
  <c r="BW53" i="10"/>
  <c r="BG53" i="10"/>
  <c r="AQ53" i="10"/>
  <c r="AA53" i="10"/>
  <c r="K53" i="10"/>
  <c r="DF52" i="10"/>
  <c r="CP52" i="10"/>
  <c r="BZ52" i="10"/>
  <c r="BJ52" i="10"/>
  <c r="AT52" i="10"/>
  <c r="AD52" i="10"/>
  <c r="N52" i="10"/>
  <c r="DI51" i="10"/>
  <c r="CS51" i="10"/>
  <c r="CC51" i="10"/>
  <c r="BM51" i="10"/>
  <c r="AW51" i="10"/>
  <c r="AG51" i="10"/>
  <c r="Q51" i="10"/>
  <c r="DL50" i="10"/>
  <c r="CV50" i="10"/>
  <c r="CF50" i="10"/>
  <c r="BP50" i="10"/>
  <c r="AZ50" i="10"/>
  <c r="AJ50" i="10"/>
  <c r="T50" i="10"/>
  <c r="D50" i="10"/>
  <c r="CY49" i="10"/>
  <c r="CI49" i="10"/>
  <c r="BS49" i="10"/>
  <c r="BC49" i="10"/>
  <c r="AM49" i="10"/>
  <c r="W49" i="10"/>
  <c r="G49" i="10"/>
  <c r="DB48" i="10"/>
  <c r="CL48" i="10"/>
  <c r="BV48" i="10"/>
  <c r="BF48" i="10"/>
  <c r="AP48" i="10"/>
  <c r="Z48" i="10"/>
  <c r="J108" i="10"/>
  <c r="AS97" i="10"/>
  <c r="CB93" i="10"/>
  <c r="DI91" i="10"/>
  <c r="AY90" i="10"/>
  <c r="CM88" i="10"/>
  <c r="AX87" i="10"/>
  <c r="AK86" i="10"/>
  <c r="AT85" i="10"/>
  <c r="BI84" i="10"/>
  <c r="CD83" i="10"/>
  <c r="DA82" i="10"/>
  <c r="AK82" i="10"/>
  <c r="CH81" i="10"/>
  <c r="AI81" i="10"/>
  <c r="CF80" i="10"/>
  <c r="M80" i="10"/>
  <c r="CD79" i="10"/>
  <c r="AA79" i="10"/>
  <c r="CL78" i="10"/>
  <c r="AV78" i="10"/>
  <c r="DG77" i="10"/>
  <c r="BE77" i="10"/>
  <c r="Q77" i="10"/>
  <c r="CB76" i="10"/>
  <c r="AC76" i="10"/>
  <c r="DB75" i="10"/>
  <c r="BE75" i="10"/>
  <c r="H75" i="10"/>
  <c r="CG74" i="10"/>
  <c r="AI74" i="10"/>
  <c r="CW73" i="10"/>
  <c r="BK73" i="10"/>
  <c r="N73" i="10"/>
  <c r="CB72" i="10"/>
  <c r="AR72" i="10"/>
  <c r="G72" i="10"/>
  <c r="CA71" i="10"/>
  <c r="AS71" i="10"/>
  <c r="K71" i="10"/>
  <c r="CN70" i="10"/>
  <c r="AX70" i="10"/>
  <c r="R70" i="10"/>
  <c r="CW69" i="10"/>
  <c r="BQ69" i="10"/>
  <c r="AN69" i="10"/>
  <c r="P69" i="10"/>
  <c r="CW68" i="10"/>
  <c r="BS68" i="10"/>
  <c r="AQ68" i="10"/>
  <c r="T68" i="10"/>
  <c r="DC67" i="10"/>
  <c r="CG67" i="10"/>
  <c r="BE67" i="10"/>
  <c r="AD67" i="10"/>
  <c r="G67" i="10"/>
  <c r="CP66" i="10"/>
  <c r="BT66" i="10"/>
  <c r="AR66" i="10"/>
  <c r="Q66" i="10"/>
  <c r="DE65" i="10"/>
  <c r="CD65" i="10"/>
  <c r="BI65" i="10"/>
  <c r="AI65" i="10"/>
  <c r="N65" i="10"/>
  <c r="CY64" i="10"/>
  <c r="CD64" i="10"/>
  <c r="BE64" i="10"/>
  <c r="AI64" i="10"/>
  <c r="N64" i="10"/>
  <c r="CY63" i="10"/>
  <c r="CD63" i="10"/>
  <c r="BD63" i="10"/>
  <c r="AI63" i="10"/>
  <c r="I63" i="10"/>
  <c r="CY62" i="10"/>
  <c r="BY62" i="10"/>
  <c r="BD62" i="10"/>
  <c r="AE62" i="10"/>
  <c r="I62" i="10"/>
  <c r="CY61" i="10"/>
  <c r="BY61" i="10"/>
  <c r="BD61" i="10"/>
  <c r="AD61" i="10"/>
  <c r="J61" i="10"/>
  <c r="CX60" i="10"/>
  <c r="CE60" i="10"/>
  <c r="BL60" i="10"/>
  <c r="AS60" i="10"/>
  <c r="Z60" i="10"/>
  <c r="D60" i="10"/>
  <c r="CV59" i="10"/>
  <c r="CC59" i="10"/>
  <c r="BJ59" i="10"/>
  <c r="AN59" i="10"/>
  <c r="U59" i="10"/>
  <c r="B59" i="10"/>
  <c r="CU58" i="10"/>
  <c r="CC58" i="10"/>
  <c r="BI58" i="10"/>
  <c r="AQ58" i="10"/>
  <c r="Y58" i="10"/>
  <c r="G58" i="10"/>
  <c r="CZ57" i="10"/>
  <c r="CH57" i="10"/>
  <c r="BP57" i="10"/>
  <c r="AV57" i="10"/>
  <c r="AD57" i="10"/>
  <c r="N57" i="10"/>
  <c r="DI56" i="10"/>
  <c r="CS56" i="10"/>
  <c r="CC56" i="10"/>
  <c r="BM56" i="10"/>
  <c r="AW56" i="10"/>
  <c r="AG56" i="10"/>
  <c r="Q56" i="10"/>
  <c r="DL55" i="10"/>
  <c r="CV55" i="10"/>
  <c r="CF55" i="10"/>
  <c r="BP55" i="10"/>
  <c r="AZ55" i="10"/>
  <c r="AJ55" i="10"/>
  <c r="T55" i="10"/>
  <c r="D55" i="10"/>
  <c r="CY54" i="10"/>
  <c r="CI54" i="10"/>
  <c r="BS54" i="10"/>
  <c r="BC54" i="10"/>
  <c r="AM54" i="10"/>
  <c r="W54" i="10"/>
  <c r="G54" i="10"/>
  <c r="DB53" i="10"/>
  <c r="CL53" i="10"/>
  <c r="BV53" i="10"/>
  <c r="BF53" i="10"/>
  <c r="AP53" i="10"/>
  <c r="Z53" i="10"/>
  <c r="J53" i="10"/>
  <c r="DE52" i="10"/>
  <c r="CO52" i="10"/>
  <c r="BY52" i="10"/>
  <c r="BI52" i="10"/>
  <c r="AS52" i="10"/>
  <c r="AC52" i="10"/>
  <c r="M52" i="10"/>
  <c r="DH51" i="10"/>
  <c r="CR51" i="10"/>
  <c r="CB51" i="10"/>
  <c r="BL51" i="10"/>
  <c r="AV51" i="10"/>
  <c r="AF51" i="10"/>
  <c r="P51" i="10"/>
  <c r="DK50" i="10"/>
  <c r="CU50" i="10"/>
  <c r="CE50" i="10"/>
  <c r="BO50" i="10"/>
  <c r="H108" i="10"/>
  <c r="AP97" i="10"/>
  <c r="BX93" i="10"/>
  <c r="DH91" i="10"/>
  <c r="AA90" i="10"/>
  <c r="CA88" i="10"/>
  <c r="AW87" i="10"/>
  <c r="AJ86" i="10"/>
  <c r="AS85" i="10"/>
  <c r="BH84" i="10"/>
  <c r="CC83" i="10"/>
  <c r="CY82" i="10"/>
  <c r="AJ82" i="10"/>
  <c r="CG81" i="10"/>
  <c r="AH81" i="10"/>
  <c r="CA80" i="10"/>
  <c r="L80" i="10"/>
  <c r="CC79" i="10"/>
  <c r="Z79" i="10"/>
  <c r="CK78" i="10"/>
  <c r="AU78" i="10"/>
  <c r="DF77" i="10"/>
  <c r="BD77" i="10"/>
  <c r="P77" i="10"/>
  <c r="CA76" i="10"/>
  <c r="AB76" i="10"/>
  <c r="DA75" i="10"/>
  <c r="BD75" i="10"/>
  <c r="G75" i="10"/>
  <c r="CE74" i="10"/>
  <c r="AH74" i="10"/>
  <c r="CV73" i="10"/>
  <c r="BJ73" i="10"/>
  <c r="M73" i="10"/>
  <c r="CA72" i="10"/>
  <c r="AQ72" i="10"/>
  <c r="F72" i="10"/>
  <c r="BZ71" i="10"/>
  <c r="AR71" i="10"/>
  <c r="J71" i="10"/>
  <c r="CD70" i="10"/>
  <c r="AW70" i="10"/>
  <c r="Q70" i="10"/>
  <c r="CV69" i="10"/>
  <c r="BP69" i="10"/>
  <c r="AL69" i="10"/>
  <c r="O69" i="10"/>
  <c r="CV68" i="10"/>
  <c r="BR68" i="10"/>
  <c r="AO68" i="10"/>
  <c r="S68" i="10"/>
  <c r="DB67" i="10"/>
  <c r="CB67" i="10"/>
  <c r="BD67" i="10"/>
  <c r="AB67" i="10"/>
  <c r="F67" i="10"/>
  <c r="CO66" i="10"/>
  <c r="BO66" i="10"/>
  <c r="AQ66" i="10"/>
  <c r="O66" i="10"/>
  <c r="DD65" i="10"/>
  <c r="CC65" i="10"/>
  <c r="BH65" i="10"/>
  <c r="AH65" i="10"/>
  <c r="M65" i="10"/>
  <c r="CX64" i="10"/>
  <c r="CC64" i="10"/>
  <c r="BC64" i="10"/>
  <c r="AH64" i="10"/>
  <c r="I64" i="10"/>
  <c r="CX63" i="10"/>
  <c r="CC63" i="10"/>
  <c r="BC63" i="10"/>
  <c r="AH63" i="10"/>
  <c r="H63" i="10"/>
  <c r="CX62" i="10"/>
  <c r="BX62" i="10"/>
  <c r="BC62" i="10"/>
  <c r="AC62" i="10"/>
  <c r="H62" i="10"/>
  <c r="CT61" i="10"/>
  <c r="BX61" i="10"/>
  <c r="BC61" i="10"/>
  <c r="AC61" i="10"/>
  <c r="I61" i="10"/>
  <c r="CW60" i="10"/>
  <c r="CD60" i="10"/>
  <c r="BK60" i="10"/>
  <c r="AR60" i="10"/>
  <c r="V60" i="10"/>
  <c r="C60" i="10"/>
  <c r="CU59" i="10"/>
  <c r="CB59" i="10"/>
  <c r="BI59" i="10"/>
  <c r="AM59" i="10"/>
  <c r="T59" i="10"/>
  <c r="DL58" i="10"/>
  <c r="CT58" i="10"/>
  <c r="CB58" i="10"/>
  <c r="BH58" i="10"/>
  <c r="AP58" i="10"/>
  <c r="X58" i="10"/>
  <c r="F58" i="10"/>
  <c r="CY57" i="10"/>
  <c r="CG57" i="10"/>
  <c r="BO57" i="10"/>
  <c r="AU57" i="10"/>
  <c r="AC57" i="10"/>
  <c r="M57" i="10"/>
  <c r="DH56" i="10"/>
  <c r="CR56" i="10"/>
  <c r="CB56" i="10"/>
  <c r="BL56" i="10"/>
  <c r="AV56" i="10"/>
  <c r="AF56" i="10"/>
  <c r="P56" i="10"/>
  <c r="DK55" i="10"/>
  <c r="CU55" i="10"/>
  <c r="CE55" i="10"/>
  <c r="BO55" i="10"/>
  <c r="AY55" i="10"/>
  <c r="AI55" i="10"/>
  <c r="S55" i="10"/>
  <c r="C55" i="10"/>
  <c r="CX54" i="10"/>
  <c r="CH54" i="10"/>
  <c r="BR54" i="10"/>
  <c r="BB54" i="10"/>
  <c r="J106" i="10"/>
  <c r="BT96" i="10"/>
  <c r="BL93" i="10"/>
  <c r="CJ91" i="10"/>
  <c r="O90" i="10"/>
  <c r="BZ88" i="10"/>
  <c r="AF87" i="10"/>
  <c r="S86" i="10"/>
  <c r="AB85" i="10"/>
  <c r="AR84" i="10"/>
  <c r="BM83" i="10"/>
  <c r="CX82" i="10"/>
  <c r="AI82" i="10"/>
  <c r="CF81" i="10"/>
  <c r="R81" i="10"/>
  <c r="BY80" i="10"/>
  <c r="K80" i="10"/>
  <c r="BR79" i="10"/>
  <c r="Y79" i="10"/>
  <c r="CH78" i="10"/>
  <c r="AH78" i="10"/>
  <c r="DE77" i="10"/>
  <c r="BC77" i="10"/>
  <c r="C77" i="10"/>
  <c r="BX76" i="10"/>
  <c r="AA76" i="10"/>
  <c r="CO75" i="10"/>
  <c r="BC75" i="10"/>
  <c r="F75" i="10"/>
  <c r="BT74" i="10"/>
  <c r="AG74" i="10"/>
  <c r="CU73" i="10"/>
  <c r="AX73" i="10"/>
  <c r="L73" i="10"/>
  <c r="BZ72" i="10"/>
  <c r="AO72" i="10"/>
  <c r="DG71" i="10"/>
  <c r="BY71" i="10"/>
  <c r="AQ71" i="10"/>
  <c r="I71" i="10"/>
  <c r="CC70" i="10"/>
  <c r="AV70" i="10"/>
  <c r="P70" i="10"/>
  <c r="CU69" i="10"/>
  <c r="BO69" i="10"/>
  <c r="AK69" i="10"/>
  <c r="H69" i="10"/>
  <c r="CU68" i="10"/>
  <c r="BQ68" i="10"/>
  <c r="AN68" i="10"/>
  <c r="R68" i="10"/>
  <c r="DA67" i="10"/>
  <c r="BZ67" i="10"/>
  <c r="BC67" i="10"/>
  <c r="AA67" i="10"/>
  <c r="E67" i="10"/>
  <c r="CN66" i="10"/>
  <c r="BM66" i="10"/>
  <c r="AP66" i="10"/>
  <c r="N66" i="10"/>
  <c r="DC65" i="10"/>
  <c r="CB65" i="10"/>
  <c r="BG65" i="10"/>
  <c r="AG65" i="10"/>
  <c r="L65" i="10"/>
  <c r="CW64" i="10"/>
  <c r="CB64" i="10"/>
  <c r="BB64" i="10"/>
  <c r="AG64" i="10"/>
  <c r="G64" i="10"/>
  <c r="CW63" i="10"/>
  <c r="BX63" i="10"/>
  <c r="BB63" i="10"/>
  <c r="AG63" i="10"/>
  <c r="G63" i="10"/>
  <c r="CW62" i="10"/>
  <c r="BW62" i="10"/>
  <c r="BB62" i="10"/>
  <c r="AB62" i="10"/>
  <c r="G62" i="10"/>
  <c r="CR61" i="10"/>
  <c r="BW61" i="10"/>
  <c r="AX61" i="10"/>
  <c r="AB61" i="10"/>
  <c r="H61" i="10"/>
  <c r="CV60" i="10"/>
  <c r="CC60" i="10"/>
  <c r="BJ60" i="10"/>
  <c r="AQ60" i="10"/>
  <c r="U60" i="10"/>
  <c r="B60" i="10"/>
  <c r="CT59" i="10"/>
  <c r="CA59" i="10"/>
  <c r="BE59" i="10"/>
  <c r="AL59" i="10"/>
  <c r="S59" i="10"/>
  <c r="DK58" i="10"/>
  <c r="CS58" i="10"/>
  <c r="BY58" i="10"/>
  <c r="BG58" i="10"/>
  <c r="AO58" i="10"/>
  <c r="W58" i="10"/>
  <c r="E58" i="10"/>
  <c r="CX57" i="10"/>
  <c r="CF57" i="10"/>
  <c r="BL57" i="10"/>
  <c r="AT57" i="10"/>
  <c r="AB57" i="10"/>
  <c r="L57" i="10"/>
  <c r="DG56" i="10"/>
  <c r="CQ56" i="10"/>
  <c r="CA56" i="10"/>
  <c r="BK56" i="10"/>
  <c r="CC105" i="10"/>
  <c r="BS96" i="10"/>
  <c r="AO93" i="10"/>
  <c r="BW91" i="10"/>
  <c r="M90" i="10"/>
  <c r="BE88" i="10"/>
  <c r="V87" i="10"/>
  <c r="J86" i="10"/>
  <c r="Y85" i="10"/>
  <c r="AO84" i="10"/>
  <c r="BJ83" i="10"/>
  <c r="CH82" i="10"/>
  <c r="AH82" i="10"/>
  <c r="CE81" i="10"/>
  <c r="Q81" i="10"/>
  <c r="BX80" i="10"/>
  <c r="J80" i="10"/>
  <c r="BN79" i="10"/>
  <c r="X79" i="10"/>
  <c r="CG78" i="10"/>
  <c r="AG78" i="10"/>
  <c r="DD77" i="10"/>
  <c r="BB77" i="10"/>
  <c r="B77" i="10"/>
  <c r="BW76" i="10"/>
  <c r="Z76" i="10"/>
  <c r="CN75" i="10"/>
  <c r="BB75" i="10"/>
  <c r="E75" i="10"/>
  <c r="BS74" i="10"/>
  <c r="AF74" i="10"/>
  <c r="CT73" i="10"/>
  <c r="AW73" i="10"/>
  <c r="K73" i="10"/>
  <c r="BY72" i="10"/>
  <c r="AN72" i="10"/>
  <c r="DF71" i="10"/>
  <c r="BX71" i="10"/>
  <c r="AP71" i="10"/>
  <c r="DJ70" i="10"/>
  <c r="CB70" i="10"/>
  <c r="AU70" i="10"/>
  <c r="O70" i="10"/>
  <c r="CT69" i="10"/>
  <c r="BN69" i="10"/>
  <c r="AJ69" i="10"/>
  <c r="F69" i="10"/>
  <c r="CT68" i="10"/>
  <c r="BP68" i="10"/>
  <c r="AM68" i="10"/>
  <c r="M68" i="10"/>
  <c r="CZ67" i="10"/>
  <c r="BX67" i="10"/>
  <c r="BB67" i="10"/>
  <c r="Z67" i="10"/>
  <c r="DK66" i="10"/>
  <c r="CM66" i="10"/>
  <c r="BK66" i="10"/>
  <c r="AO66" i="10"/>
  <c r="M66" i="10"/>
  <c r="CX65" i="10"/>
  <c r="CA65" i="10"/>
  <c r="BB65" i="10"/>
  <c r="AF65" i="10"/>
  <c r="K65" i="10"/>
  <c r="CV64" i="10"/>
  <c r="CA64" i="10"/>
  <c r="BA64" i="10"/>
  <c r="AF64" i="10"/>
  <c r="F64" i="10"/>
  <c r="CV63" i="10"/>
  <c r="BV63" i="10"/>
  <c r="BA63" i="10"/>
  <c r="AB63" i="10"/>
  <c r="F63" i="10"/>
  <c r="CV62" i="10"/>
  <c r="BV62" i="10"/>
  <c r="BA62" i="10"/>
  <c r="AA62" i="10"/>
  <c r="F62" i="10"/>
  <c r="CQ61" i="10"/>
  <c r="BV61" i="10"/>
  <c r="AV61" i="10"/>
  <c r="AA61" i="10"/>
  <c r="G61" i="10"/>
  <c r="CU60" i="10"/>
  <c r="CB60" i="10"/>
  <c r="BI60" i="10"/>
  <c r="AP60" i="10"/>
  <c r="T60" i="10"/>
  <c r="DL59" i="10"/>
  <c r="CS59" i="10"/>
  <c r="BZ59" i="10"/>
  <c r="BD59" i="10"/>
  <c r="AK59" i="10"/>
  <c r="R59" i="10"/>
  <c r="DJ58" i="10"/>
  <c r="CR58" i="10"/>
  <c r="BX58" i="10"/>
  <c r="BF58" i="10"/>
  <c r="AN58" i="10"/>
  <c r="V58" i="10"/>
  <c r="D58" i="10"/>
  <c r="CW57" i="10"/>
  <c r="CE57" i="10"/>
  <c r="BK57" i="10"/>
  <c r="AS57" i="10"/>
  <c r="AA57" i="10"/>
  <c r="K57" i="10"/>
  <c r="DF56" i="10"/>
  <c r="CP56" i="10"/>
  <c r="BZ56" i="10"/>
  <c r="BJ56" i="10"/>
  <c r="AT56" i="10"/>
  <c r="AD56" i="10"/>
  <c r="N56" i="10"/>
  <c r="DI55" i="10"/>
  <c r="CS55" i="10"/>
  <c r="CC55" i="10"/>
  <c r="BM55" i="10"/>
  <c r="AW55" i="10"/>
  <c r="AG55" i="10"/>
  <c r="Q55" i="10"/>
  <c r="DL54" i="10"/>
  <c r="CV54" i="10"/>
  <c r="CF54" i="10"/>
  <c r="BP54" i="10"/>
  <c r="AZ54" i="10"/>
  <c r="AJ54" i="10"/>
  <c r="T54" i="10"/>
  <c r="D54" i="10"/>
  <c r="CY53" i="10"/>
  <c r="CI53" i="10"/>
  <c r="BS53" i="10"/>
  <c r="BC53" i="10"/>
  <c r="AM53" i="10"/>
  <c r="W53" i="10"/>
  <c r="G53" i="10"/>
  <c r="DB52" i="10"/>
  <c r="CL52" i="10"/>
  <c r="BV52" i="10"/>
  <c r="BF52" i="10"/>
  <c r="AP52" i="10"/>
  <c r="Z52" i="10"/>
  <c r="J52" i="10"/>
  <c r="DE51" i="10"/>
  <c r="CO51" i="10"/>
  <c r="BY51" i="10"/>
  <c r="BI51" i="10"/>
  <c r="AS51" i="10"/>
  <c r="AC51" i="10"/>
  <c r="M51" i="10"/>
  <c r="DH50" i="10"/>
  <c r="CR50" i="10"/>
  <c r="CB50" i="10"/>
  <c r="BL50" i="10"/>
  <c r="AV50" i="10"/>
  <c r="AF50" i="10"/>
  <c r="P50" i="10"/>
  <c r="DK49" i="10"/>
  <c r="CU49" i="10"/>
  <c r="CE49" i="10"/>
  <c r="BO49" i="10"/>
  <c r="AY49" i="10"/>
  <c r="AI49" i="10"/>
  <c r="S49" i="10"/>
  <c r="C49" i="10"/>
  <c r="CX48" i="10"/>
  <c r="CH48" i="10"/>
  <c r="BR48" i="10"/>
  <c r="CY103" i="10"/>
  <c r="CZ95" i="10"/>
  <c r="AH93" i="10"/>
  <c r="BV91" i="10"/>
  <c r="DB89" i="10"/>
  <c r="AY88" i="10"/>
  <c r="U87" i="10"/>
  <c r="I86" i="10"/>
  <c r="X85" i="10"/>
  <c r="AN84" i="10"/>
  <c r="BI83" i="10"/>
  <c r="CG82" i="10"/>
  <c r="R82" i="10"/>
  <c r="CD81" i="10"/>
  <c r="L81" i="10"/>
  <c r="BH80" i="10"/>
  <c r="I80" i="10"/>
  <c r="CW103" i="10"/>
  <c r="CY95" i="10"/>
  <c r="Z93" i="10"/>
  <c r="AZ91" i="10"/>
  <c r="CX89" i="10"/>
  <c r="AX88" i="10"/>
  <c r="D87" i="10"/>
  <c r="H86" i="10"/>
  <c r="W85" i="10"/>
  <c r="AI84" i="10"/>
  <c r="BH83" i="10"/>
  <c r="CE82" i="10"/>
  <c r="Q82" i="10"/>
  <c r="CC81" i="10"/>
  <c r="J81" i="10"/>
  <c r="BG80" i="10"/>
  <c r="H80" i="10"/>
  <c r="BL79" i="10"/>
  <c r="J79" i="10"/>
  <c r="CE78" i="10"/>
  <c r="AE78" i="10"/>
  <c r="CP77" i="10"/>
  <c r="AZ77" i="10"/>
  <c r="DK76" i="10"/>
  <c r="BK76" i="10"/>
  <c r="X76" i="10"/>
  <c r="CL75" i="10"/>
  <c r="AO75" i="10"/>
  <c r="C75" i="10"/>
  <c r="BQ74" i="10"/>
  <c r="S74" i="10"/>
  <c r="CR73" i="10"/>
  <c r="AU73" i="10"/>
  <c r="DI72" i="10"/>
  <c r="BW72" i="10"/>
  <c r="AC72" i="10"/>
  <c r="DD71" i="10"/>
  <c r="BV71" i="10"/>
  <c r="AE71" i="10"/>
  <c r="DH70" i="10"/>
  <c r="BZ70" i="10"/>
  <c r="AS70" i="10"/>
  <c r="M70" i="10"/>
  <c r="CR69" i="10"/>
  <c r="BL69" i="10"/>
  <c r="AH69" i="10"/>
  <c r="D69" i="10"/>
  <c r="CK68" i="10"/>
  <c r="BN68" i="10"/>
  <c r="AK68" i="10"/>
  <c r="I68" i="10"/>
  <c r="CX67" i="10"/>
  <c r="BV67" i="10"/>
  <c r="AV67" i="10"/>
  <c r="X67" i="10"/>
  <c r="DG66" i="10"/>
  <c r="CK66" i="10"/>
  <c r="BI66" i="10"/>
  <c r="AI66" i="10"/>
  <c r="K66" i="10"/>
  <c r="CT65" i="10"/>
  <c r="BY65" i="10"/>
  <c r="AY65" i="10"/>
  <c r="AD65" i="10"/>
  <c r="D65" i="10"/>
  <c r="CT64" i="10"/>
  <c r="BU64" i="10"/>
  <c r="AY64" i="10"/>
  <c r="AD64" i="10"/>
  <c r="D64" i="10"/>
  <c r="CT63" i="10"/>
  <c r="BT63" i="10"/>
  <c r="AY63" i="10"/>
  <c r="Y63" i="10"/>
  <c r="D63" i="10"/>
  <c r="CO62" i="10"/>
  <c r="BT62" i="10"/>
  <c r="AU62" i="10"/>
  <c r="Y62" i="10"/>
  <c r="D62" i="10"/>
  <c r="CO61" i="10"/>
  <c r="BT61" i="10"/>
  <c r="AT61" i="10"/>
  <c r="Y61" i="10"/>
  <c r="B61" i="10"/>
  <c r="CS60" i="10"/>
  <c r="BZ60" i="10"/>
  <c r="BG60" i="10"/>
  <c r="AK60" i="10"/>
  <c r="R60" i="10"/>
  <c r="DJ59" i="10"/>
  <c r="CQ59" i="10"/>
  <c r="BU59" i="10"/>
  <c r="BB59" i="10"/>
  <c r="AI59" i="10"/>
  <c r="P59" i="10"/>
  <c r="DH58" i="10"/>
  <c r="CN58" i="10"/>
  <c r="BV58" i="10"/>
  <c r="BD58" i="10"/>
  <c r="AL58" i="10"/>
  <c r="T58" i="10"/>
  <c r="B58" i="10"/>
  <c r="CU57" i="10"/>
  <c r="CA57" i="10"/>
  <c r="BI57" i="10"/>
  <c r="AQ57" i="10"/>
  <c r="Y57" i="10"/>
  <c r="I57" i="10"/>
  <c r="DD56" i="10"/>
  <c r="CN56" i="10"/>
  <c r="BX56" i="10"/>
  <c r="BH56" i="10"/>
  <c r="AR56" i="10"/>
  <c r="AB56" i="10"/>
  <c r="AJ102" i="10"/>
  <c r="AP95" i="10"/>
  <c r="DK92" i="10"/>
  <c r="AM91" i="10"/>
  <c r="CN89" i="10"/>
  <c r="X88" i="10"/>
  <c r="DK86" i="10"/>
  <c r="DB85" i="10"/>
  <c r="F85" i="10"/>
  <c r="S84" i="10"/>
  <c r="AR83" i="10"/>
  <c r="CD82" i="10"/>
  <c r="P82" i="10"/>
  <c r="BM81" i="10"/>
  <c r="I81" i="10"/>
  <c r="BF80" i="10"/>
  <c r="DD79" i="10"/>
  <c r="BK79" i="10"/>
  <c r="I79" i="10"/>
  <c r="BR78" i="10"/>
  <c r="AD78" i="10"/>
  <c r="CO77" i="10"/>
  <c r="AM77" i="10"/>
  <c r="DJ76" i="10"/>
  <c r="BI76" i="10"/>
  <c r="L76" i="10"/>
  <c r="CK75" i="10"/>
  <c r="AN75" i="10"/>
  <c r="DB74" i="10"/>
  <c r="BO74" i="10"/>
  <c r="R74" i="10"/>
  <c r="CF73" i="10"/>
  <c r="AT73" i="10"/>
  <c r="DH72" i="10"/>
  <c r="BL72" i="10"/>
  <c r="AB72" i="10"/>
  <c r="DC71" i="10"/>
  <c r="BU71" i="10"/>
  <c r="AD71" i="10"/>
  <c r="DG70" i="10"/>
  <c r="BY70" i="10"/>
  <c r="AR70" i="10"/>
  <c r="L70" i="10"/>
  <c r="CQ69" i="10"/>
  <c r="BK69" i="10"/>
  <c r="AG69" i="10"/>
  <c r="C69" i="10"/>
  <c r="CJ68" i="10"/>
  <c r="BG68" i="10"/>
  <c r="AJ68" i="10"/>
  <c r="H68" i="10"/>
  <c r="CW67" i="10"/>
  <c r="BU67" i="10"/>
  <c r="AT67" i="10"/>
  <c r="W67" i="10"/>
  <c r="DF66" i="10"/>
  <c r="CJ66" i="10"/>
  <c r="BH66" i="10"/>
  <c r="AG66" i="10"/>
  <c r="J66" i="10"/>
  <c r="CS65" i="10"/>
  <c r="BX65" i="10"/>
  <c r="AX65" i="10"/>
  <c r="AC65" i="10"/>
  <c r="C65" i="10"/>
  <c r="CS64" i="10"/>
  <c r="BS64" i="10"/>
  <c r="AX64" i="10"/>
  <c r="Y64" i="10"/>
  <c r="C64" i="10"/>
  <c r="CS63" i="10"/>
  <c r="BS63" i="10"/>
  <c r="AX63" i="10"/>
  <c r="X63" i="10"/>
  <c r="C63" i="10"/>
  <c r="CN62" i="10"/>
  <c r="BS62" i="10"/>
  <c r="AS62" i="10"/>
  <c r="X62" i="10"/>
  <c r="DJ61" i="10"/>
  <c r="CN61" i="10"/>
  <c r="BS61" i="10"/>
  <c r="AS61" i="10"/>
  <c r="X61" i="10"/>
  <c r="DK60" i="10"/>
  <c r="CR60" i="10"/>
  <c r="BY60" i="10"/>
  <c r="BF60" i="10"/>
  <c r="AJ60" i="10"/>
  <c r="Q60" i="10"/>
  <c r="AI102" i="10"/>
  <c r="AO95" i="10"/>
  <c r="DG92" i="10"/>
  <c r="AL91" i="10"/>
  <c r="BS89" i="10"/>
  <c r="Q88" i="10"/>
  <c r="DJ86" i="10"/>
  <c r="CY85" i="10"/>
  <c r="DH84" i="10"/>
  <c r="O84" i="10"/>
  <c r="AJ83" i="10"/>
  <c r="CC82" i="10"/>
  <c r="O82" i="10"/>
  <c r="BH81" i="10"/>
  <c r="H81" i="10"/>
  <c r="BE80" i="10"/>
  <c r="DC79" i="10"/>
  <c r="BJ79" i="10"/>
  <c r="H79" i="10"/>
  <c r="BQ78" i="10"/>
  <c r="AC78" i="10"/>
  <c r="CN77" i="10"/>
  <c r="AL77" i="10"/>
  <c r="DI76" i="10"/>
  <c r="BH76" i="10"/>
  <c r="K76" i="10"/>
  <c r="CJ75" i="10"/>
  <c r="AM75" i="10"/>
  <c r="DA74" i="10"/>
  <c r="BN74" i="10"/>
  <c r="Q74" i="10"/>
  <c r="CE73" i="10"/>
  <c r="AS73" i="10"/>
  <c r="DG72" i="10"/>
  <c r="BK72" i="10"/>
  <c r="AA72" i="10"/>
  <c r="DB71" i="10"/>
  <c r="BK71" i="10"/>
  <c r="AC71" i="10"/>
  <c r="DF70" i="10"/>
  <c r="BX70" i="10"/>
  <c r="AK70" i="10"/>
  <c r="E70" i="10"/>
  <c r="CJ69" i="10"/>
  <c r="BD69" i="10"/>
  <c r="AF69" i="10"/>
  <c r="B69" i="10"/>
  <c r="CI68" i="10"/>
  <c r="BE68" i="10"/>
  <c r="AI68" i="10"/>
  <c r="G68" i="10"/>
  <c r="CR67" i="10"/>
  <c r="BT67" i="10"/>
  <c r="AR67" i="10"/>
  <c r="V67" i="10"/>
  <c r="DE66" i="10"/>
  <c r="CE66" i="10"/>
  <c r="BG66" i="10"/>
  <c r="AE66" i="10"/>
  <c r="I66" i="10"/>
  <c r="CR65" i="10"/>
  <c r="BW65" i="10"/>
  <c r="AW65" i="10"/>
  <c r="AB65" i="10"/>
  <c r="B65" i="10"/>
  <c r="CR64" i="10"/>
  <c r="BR64" i="10"/>
  <c r="AW64" i="10"/>
  <c r="W64" i="10"/>
  <c r="B64" i="10"/>
  <c r="CN63" i="10"/>
  <c r="BR63" i="10"/>
  <c r="AW63" i="10"/>
  <c r="W63" i="10"/>
  <c r="B63" i="10"/>
  <c r="CM62" i="10"/>
  <c r="V101" i="10"/>
  <c r="DE94" i="10"/>
  <c r="CV92" i="10"/>
  <c r="P91" i="10"/>
  <c r="BM89" i="10"/>
  <c r="P88" i="10"/>
  <c r="CM86" i="10"/>
  <c r="CX85" i="10"/>
  <c r="DG84" i="10"/>
  <c r="N84" i="10"/>
  <c r="AI83" i="10"/>
  <c r="BM82" i="10"/>
  <c r="N82" i="10"/>
  <c r="BF81" i="10"/>
  <c r="DC80" i="10"/>
  <c r="BD80" i="10"/>
  <c r="DB79" i="10"/>
  <c r="AV79" i="10"/>
  <c r="G79" i="10"/>
  <c r="BP78" i="10"/>
  <c r="P78" i="10"/>
  <c r="CK77" i="10"/>
  <c r="AK77" i="10"/>
  <c r="U101" i="10"/>
  <c r="CQ94" i="10"/>
  <c r="BY92" i="10"/>
  <c r="J91" i="10"/>
  <c r="BL89" i="10"/>
  <c r="DH87" i="10"/>
  <c r="CI86" i="10"/>
  <c r="CW85" i="10"/>
  <c r="DF84" i="10"/>
  <c r="M84" i="10"/>
  <c r="AH83" i="10"/>
  <c r="BL82" i="10"/>
  <c r="I82" i="10"/>
  <c r="BE81" i="10"/>
  <c r="DB80" i="10"/>
  <c r="BC80" i="10"/>
  <c r="DA79" i="10"/>
  <c r="AU79" i="10"/>
  <c r="F79" i="10"/>
  <c r="BO78" i="10"/>
  <c r="O78" i="10"/>
  <c r="CJ77" i="10"/>
  <c r="AJ77" i="10"/>
  <c r="CU76" i="10"/>
  <c r="BF76" i="10"/>
  <c r="I76" i="10"/>
  <c r="BW75" i="10"/>
  <c r="AK75" i="10"/>
  <c r="CY74" i="10"/>
  <c r="BB74" i="10"/>
  <c r="O74" i="10"/>
  <c r="CC73" i="10"/>
  <c r="AF73" i="10"/>
  <c r="DE72" i="10"/>
  <c r="BI72" i="10"/>
  <c r="X72" i="10"/>
  <c r="CQ71" i="10"/>
  <c r="BI71" i="10"/>
  <c r="AA71" i="10"/>
  <c r="DD70" i="10"/>
  <c r="BM70" i="10"/>
  <c r="AG70" i="10"/>
  <c r="DL69" i="10"/>
  <c r="CF69" i="10"/>
  <c r="BA69" i="10"/>
  <c r="X69" i="10"/>
  <c r="DK68" i="10"/>
  <c r="CG68" i="10"/>
  <c r="BC68" i="10"/>
  <c r="AC68" i="10"/>
  <c r="E68" i="10"/>
  <c r="CN67" i="10"/>
  <c r="BR67" i="10"/>
  <c r="AP67" i="10"/>
  <c r="G100" i="10"/>
  <c r="BO94" i="10"/>
  <c r="BS92" i="10"/>
  <c r="H91" i="10"/>
  <c r="AL89" i="10"/>
  <c r="CV87" i="10"/>
  <c r="CH86" i="10"/>
  <c r="BZ85" i="10"/>
  <c r="CO84" i="10"/>
  <c r="DH83" i="10"/>
  <c r="R83" i="10"/>
  <c r="BK82" i="10"/>
  <c r="DD81" i="10"/>
  <c r="BD81" i="10"/>
  <c r="DA80" i="10"/>
  <c r="AM80" i="10"/>
  <c r="CZ79" i="10"/>
  <c r="AT79" i="10"/>
  <c r="DD78" i="10"/>
  <c r="BN78" i="10"/>
  <c r="N78" i="10"/>
  <c r="BY77" i="10"/>
  <c r="AI77" i="10"/>
  <c r="CT76" i="10"/>
  <c r="AU76" i="10"/>
  <c r="H76" i="10"/>
  <c r="BV75" i="10"/>
  <c r="Y75" i="10"/>
  <c r="CX74" i="10"/>
  <c r="BA74" i="10"/>
  <c r="C74" i="10"/>
  <c r="CB73" i="10"/>
  <c r="AE73" i="10"/>
  <c r="CS72" i="10"/>
  <c r="BH72" i="10"/>
  <c r="W72" i="10"/>
  <c r="CP71" i="10"/>
  <c r="BH71" i="10"/>
  <c r="Z71" i="10"/>
  <c r="CT70" i="10"/>
  <c r="BL70" i="10"/>
  <c r="AF70" i="10"/>
  <c r="DK69" i="10"/>
  <c r="DL98" i="10"/>
  <c r="AT94" i="10"/>
  <c r="AM92" i="10"/>
  <c r="CJ90" i="10"/>
  <c r="AD89" i="10"/>
  <c r="CD87" i="10"/>
  <c r="BG86" i="10"/>
  <c r="BV85" i="10"/>
  <c r="CK84" i="10"/>
  <c r="DD83" i="10"/>
  <c r="N83" i="10"/>
  <c r="BE82" i="10"/>
  <c r="DA81" i="10"/>
  <c r="AM81" i="10"/>
  <c r="CY80" i="10"/>
  <c r="AK80" i="10"/>
  <c r="AL80" i="10"/>
  <c r="BX77" i="10"/>
  <c r="DF75" i="10"/>
  <c r="AX74" i="10"/>
  <c r="CQ72" i="10"/>
  <c r="BF71" i="10"/>
  <c r="AD70" i="10"/>
  <c r="AE69" i="10"/>
  <c r="BB68" i="10"/>
  <c r="CL67" i="10"/>
  <c r="L67" i="10"/>
  <c r="BE66" i="10"/>
  <c r="CV65" i="10"/>
  <c r="AS65" i="10"/>
  <c r="CP64" i="10"/>
  <c r="AE64" i="10"/>
  <c r="CI63" i="10"/>
  <c r="U63" i="10"/>
  <c r="BU62" i="10"/>
  <c r="V62" i="10"/>
  <c r="CJ61" i="10"/>
  <c r="AM61" i="10"/>
  <c r="CQ60" i="10"/>
  <c r="AZ60" i="10"/>
  <c r="L60" i="10"/>
  <c r="CH59" i="10"/>
  <c r="AV59" i="10"/>
  <c r="G59" i="10"/>
  <c r="CH58" i="10"/>
  <c r="AX58" i="10"/>
  <c r="L58" i="10"/>
  <c r="CM57" i="10"/>
  <c r="BC57" i="10"/>
  <c r="S57" i="10"/>
  <c r="CX56" i="10"/>
  <c r="BR56" i="10"/>
  <c r="AM56" i="10"/>
  <c r="J56" i="10"/>
  <c r="CT55" i="10"/>
  <c r="BW55" i="10"/>
  <c r="AU55" i="10"/>
  <c r="Y55" i="10"/>
  <c r="DH54" i="10"/>
  <c r="CG54" i="10"/>
  <c r="BJ54" i="10"/>
  <c r="AI54" i="10"/>
  <c r="N54" i="10"/>
  <c r="CZ53" i="10"/>
  <c r="CD53" i="10"/>
  <c r="BE53" i="10"/>
  <c r="AI53" i="10"/>
  <c r="N53" i="10"/>
  <c r="CY52" i="10"/>
  <c r="CD52" i="10"/>
  <c r="BD52" i="10"/>
  <c r="AI52" i="10"/>
  <c r="I52" i="10"/>
  <c r="CY51" i="10"/>
  <c r="BZ51" i="10"/>
  <c r="BD51" i="10"/>
  <c r="AE51" i="10"/>
  <c r="I51" i="10"/>
  <c r="CY50" i="10"/>
  <c r="BY50" i="10"/>
  <c r="BD50" i="10"/>
  <c r="AG50" i="10"/>
  <c r="L50" i="10"/>
  <c r="DC49" i="10"/>
  <c r="CF49" i="10"/>
  <c r="BK49" i="10"/>
  <c r="AQ49" i="10"/>
  <c r="T49" i="10"/>
  <c r="DJ48" i="10"/>
  <c r="CP48" i="10"/>
  <c r="BS48" i="10"/>
  <c r="AY48" i="10"/>
  <c r="AF48" i="10"/>
  <c r="N48" i="10"/>
  <c r="DH47" i="10"/>
  <c r="CQ47" i="10"/>
  <c r="BY47" i="10"/>
  <c r="BH47" i="10"/>
  <c r="AQ47" i="10"/>
  <c r="AA47" i="10"/>
  <c r="K47" i="10"/>
  <c r="DF46" i="10"/>
  <c r="CP46" i="10"/>
  <c r="BZ46" i="10"/>
  <c r="BJ46" i="10"/>
  <c r="AT46" i="10"/>
  <c r="AD46" i="10"/>
  <c r="N46" i="10"/>
  <c r="DI45" i="10"/>
  <c r="CS45" i="10"/>
  <c r="CC45" i="10"/>
  <c r="BM45" i="10"/>
  <c r="AW45" i="10"/>
  <c r="AG45" i="10"/>
  <c r="Q45" i="10"/>
  <c r="DL44" i="10"/>
  <c r="CV44" i="10"/>
  <c r="CF44" i="10"/>
  <c r="BP44" i="10"/>
  <c r="AZ44" i="10"/>
  <c r="AJ44" i="10"/>
  <c r="T44" i="10"/>
  <c r="D44" i="10"/>
  <c r="CY43" i="10"/>
  <c r="CI43" i="10"/>
  <c r="BS43" i="10"/>
  <c r="BC43" i="10"/>
  <c r="AM43" i="10"/>
  <c r="W43" i="10"/>
  <c r="G43" i="10"/>
  <c r="DB42" i="10"/>
  <c r="CL42" i="10"/>
  <c r="BV42" i="10"/>
  <c r="BF42" i="10"/>
  <c r="AP42" i="10"/>
  <c r="Z42" i="10"/>
  <c r="J42" i="10"/>
  <c r="DE41" i="10"/>
  <c r="CO41" i="10"/>
  <c r="BY41" i="10"/>
  <c r="BI41" i="10"/>
  <c r="AS41" i="10"/>
  <c r="AC41" i="10"/>
  <c r="M41" i="10"/>
  <c r="DH40" i="10"/>
  <c r="CR40" i="10"/>
  <c r="CB40" i="10"/>
  <c r="BL40" i="10"/>
  <c r="AV40" i="10"/>
  <c r="AF40" i="10"/>
  <c r="P40" i="10"/>
  <c r="DK39" i="10"/>
  <c r="CU39" i="10"/>
  <c r="CE39" i="10"/>
  <c r="BO39" i="10"/>
  <c r="AY39" i="10"/>
  <c r="AI39" i="10"/>
  <c r="S39" i="10"/>
  <c r="C39" i="10"/>
  <c r="CX38" i="10"/>
  <c r="CH38" i="10"/>
  <c r="BR38" i="10"/>
  <c r="BB38" i="10"/>
  <c r="AL38" i="10"/>
  <c r="V38" i="10"/>
  <c r="F38" i="10"/>
  <c r="DA37" i="10"/>
  <c r="CK37" i="10"/>
  <c r="BU37" i="10"/>
  <c r="BE37" i="10"/>
  <c r="AO37" i="10"/>
  <c r="Y37" i="10"/>
  <c r="I37" i="10"/>
  <c r="DD36" i="10"/>
  <c r="CN36" i="10"/>
  <c r="BX36" i="10"/>
  <c r="BH36" i="10"/>
  <c r="AR36" i="10"/>
  <c r="AB36" i="10"/>
  <c r="L36" i="10"/>
  <c r="DG35" i="10"/>
  <c r="CQ35" i="10"/>
  <c r="CA35" i="10"/>
  <c r="BK35" i="10"/>
  <c r="AU35" i="10"/>
  <c r="AE35" i="10"/>
  <c r="O35" i="10"/>
  <c r="DJ34" i="10"/>
  <c r="CT34" i="10"/>
  <c r="CD34" i="10"/>
  <c r="BN34" i="10"/>
  <c r="AX34" i="10"/>
  <c r="AH34" i="10"/>
  <c r="R34" i="10"/>
  <c r="B34" i="10"/>
  <c r="CW33" i="10"/>
  <c r="CG33" i="10"/>
  <c r="BQ33" i="10"/>
  <c r="BA33" i="10"/>
  <c r="AK33" i="10"/>
  <c r="U33" i="10"/>
  <c r="E33" i="10"/>
  <c r="CZ32" i="10"/>
  <c r="CJ32" i="10"/>
  <c r="BT32" i="10"/>
  <c r="BD32" i="10"/>
  <c r="AN32" i="10"/>
  <c r="X32" i="10"/>
  <c r="H32" i="10"/>
  <c r="DC31" i="10"/>
  <c r="CM31" i="10"/>
  <c r="BW31" i="10"/>
  <c r="BG31" i="10"/>
  <c r="AQ31" i="10"/>
  <c r="AA31" i="10"/>
  <c r="K31" i="10"/>
  <c r="DF30" i="10"/>
  <c r="CP30" i="10"/>
  <c r="BZ30" i="10"/>
  <c r="BJ30" i="10"/>
  <c r="AT30" i="10"/>
  <c r="AD30" i="10"/>
  <c r="N30" i="10"/>
  <c r="DI29" i="10"/>
  <c r="CS29" i="10"/>
  <c r="CC29" i="10"/>
  <c r="BM29" i="10"/>
  <c r="AW29" i="10"/>
  <c r="AG29" i="10"/>
  <c r="Q29" i="10"/>
  <c r="DL28" i="10"/>
  <c r="CV28" i="10"/>
  <c r="CF28" i="10"/>
  <c r="BP28" i="10"/>
  <c r="AZ28" i="10"/>
  <c r="AJ28" i="10"/>
  <c r="T28" i="10"/>
  <c r="D28" i="10"/>
  <c r="CY27" i="10"/>
  <c r="CI27" i="10"/>
  <c r="BS27" i="10"/>
  <c r="BC27" i="10"/>
  <c r="AM27" i="10"/>
  <c r="W27" i="10"/>
  <c r="G27" i="10"/>
  <c r="DB26" i="10"/>
  <c r="CL26" i="10"/>
  <c r="BV26" i="10"/>
  <c r="BF26" i="10"/>
  <c r="AP26" i="10"/>
  <c r="Z26" i="10"/>
  <c r="J26" i="10"/>
  <c r="DE25" i="10"/>
  <c r="CO25" i="10"/>
  <c r="BY25" i="10"/>
  <c r="BI25" i="10"/>
  <c r="AS25" i="10"/>
  <c r="AC25" i="10"/>
  <c r="M25" i="10"/>
  <c r="DH24" i="10"/>
  <c r="CR24" i="10"/>
  <c r="CB24" i="10"/>
  <c r="BL24" i="10"/>
  <c r="AV24" i="10"/>
  <c r="AF24" i="10"/>
  <c r="P24" i="10"/>
  <c r="E100" i="10"/>
  <c r="CY79" i="10"/>
  <c r="BU77" i="10"/>
  <c r="CM75" i="10"/>
  <c r="U74" i="10"/>
  <c r="BX72" i="10"/>
  <c r="AO71" i="10"/>
  <c r="N70" i="10"/>
  <c r="V69" i="10"/>
  <c r="BA68" i="10"/>
  <c r="CK67" i="10"/>
  <c r="K67" i="10"/>
  <c r="BD66" i="10"/>
  <c r="CQ65" i="10"/>
  <c r="AR65" i="10"/>
  <c r="CK64" i="10"/>
  <c r="V64" i="10"/>
  <c r="CH63" i="10"/>
  <c r="T63" i="10"/>
  <c r="BR62" i="10"/>
  <c r="U62" i="10"/>
  <c r="CI61" i="10"/>
  <c r="Z61" i="10"/>
  <c r="CP60" i="10"/>
  <c r="AY60" i="10"/>
  <c r="K60" i="10"/>
  <c r="CG59" i="10"/>
  <c r="AU59" i="10"/>
  <c r="F59" i="10"/>
  <c r="CG58" i="10"/>
  <c r="AW58" i="10"/>
  <c r="K58" i="10"/>
  <c r="CL57" i="10"/>
  <c r="BB57" i="10"/>
  <c r="R57" i="10"/>
  <c r="CW56" i="10"/>
  <c r="BQ56" i="10"/>
  <c r="AL56" i="10"/>
  <c r="I56" i="10"/>
  <c r="CR55" i="10"/>
  <c r="BV55" i="10"/>
  <c r="AT55" i="10"/>
  <c r="X55" i="10"/>
  <c r="DG54" i="10"/>
  <c r="CE54" i="10"/>
  <c r="BI54" i="10"/>
  <c r="AH54" i="10"/>
  <c r="M54" i="10"/>
  <c r="CX53" i="10"/>
  <c r="CC53" i="10"/>
  <c r="BD53" i="10"/>
  <c r="AH53" i="10"/>
  <c r="I53" i="10"/>
  <c r="CX52" i="10"/>
  <c r="CC52" i="10"/>
  <c r="BC52" i="10"/>
  <c r="AH52" i="10"/>
  <c r="H52" i="10"/>
  <c r="CX51" i="10"/>
  <c r="BX51" i="10"/>
  <c r="BC51" i="10"/>
  <c r="AD51" i="10"/>
  <c r="H51" i="10"/>
  <c r="CT50" i="10"/>
  <c r="BX50" i="10"/>
  <c r="BC50" i="10"/>
  <c r="AE50" i="10"/>
  <c r="K50" i="10"/>
  <c r="DB49" i="10"/>
  <c r="CD49" i="10"/>
  <c r="BJ49" i="10"/>
  <c r="AP49" i="10"/>
  <c r="R49" i="10"/>
  <c r="DI48" i="10"/>
  <c r="CO48" i="10"/>
  <c r="BQ48" i="10"/>
  <c r="AX48" i="10"/>
  <c r="AE48" i="10"/>
  <c r="M48" i="10"/>
  <c r="DG47" i="10"/>
  <c r="CO47" i="10"/>
  <c r="BX47" i="10"/>
  <c r="BG47" i="10"/>
  <c r="AP47" i="10"/>
  <c r="Z47" i="10"/>
  <c r="J47" i="10"/>
  <c r="DE46" i="10"/>
  <c r="CO46" i="10"/>
  <c r="BY46" i="10"/>
  <c r="BI46" i="10"/>
  <c r="AS46" i="10"/>
  <c r="AC46" i="10"/>
  <c r="M46" i="10"/>
  <c r="DH45" i="10"/>
  <c r="CR45" i="10"/>
  <c r="CB45" i="10"/>
  <c r="BL45" i="10"/>
  <c r="AV45" i="10"/>
  <c r="AF45" i="10"/>
  <c r="P45" i="10"/>
  <c r="DK44" i="10"/>
  <c r="CU44" i="10"/>
  <c r="CE44" i="10"/>
  <c r="BO44" i="10"/>
  <c r="AY44" i="10"/>
  <c r="AI44" i="10"/>
  <c r="S44" i="10"/>
  <c r="C44" i="10"/>
  <c r="CX43" i="10"/>
  <c r="CH43" i="10"/>
  <c r="BR43" i="10"/>
  <c r="BB43" i="10"/>
  <c r="AL43" i="10"/>
  <c r="V43" i="10"/>
  <c r="F43" i="10"/>
  <c r="DA42" i="10"/>
  <c r="CK42" i="10"/>
  <c r="BU42" i="10"/>
  <c r="BE42" i="10"/>
  <c r="AO42" i="10"/>
  <c r="Y42" i="10"/>
  <c r="I42" i="10"/>
  <c r="DD41" i="10"/>
  <c r="CN41" i="10"/>
  <c r="BX41" i="10"/>
  <c r="BH41" i="10"/>
  <c r="AR41" i="10"/>
  <c r="AB41" i="10"/>
  <c r="L41" i="10"/>
  <c r="DG40" i="10"/>
  <c r="CQ40" i="10"/>
  <c r="CA40" i="10"/>
  <c r="BK40" i="10"/>
  <c r="AU40" i="10"/>
  <c r="AE40" i="10"/>
  <c r="O40" i="10"/>
  <c r="DJ39" i="10"/>
  <c r="CT39" i="10"/>
  <c r="CD39" i="10"/>
  <c r="BN39" i="10"/>
  <c r="AX39" i="10"/>
  <c r="AH39" i="10"/>
  <c r="R39" i="10"/>
  <c r="B39" i="10"/>
  <c r="CW38" i="10"/>
  <c r="CG38" i="10"/>
  <c r="BQ38" i="10"/>
  <c r="BA38" i="10"/>
  <c r="AK38" i="10"/>
  <c r="U38" i="10"/>
  <c r="E38" i="10"/>
  <c r="CZ37" i="10"/>
  <c r="CJ37" i="10"/>
  <c r="BT37" i="10"/>
  <c r="BD37" i="10"/>
  <c r="AN37" i="10"/>
  <c r="X37" i="10"/>
  <c r="H37" i="10"/>
  <c r="DC36" i="10"/>
  <c r="CM36" i="10"/>
  <c r="BW36" i="10"/>
  <c r="BG36" i="10"/>
  <c r="AQ36" i="10"/>
  <c r="AA36" i="10"/>
  <c r="K36" i="10"/>
  <c r="DF35" i="10"/>
  <c r="CP35" i="10"/>
  <c r="BZ35" i="10"/>
  <c r="BJ35" i="10"/>
  <c r="AT35" i="10"/>
  <c r="AD35" i="10"/>
  <c r="N35" i="10"/>
  <c r="DI34" i="10"/>
  <c r="CS34" i="10"/>
  <c r="CC34" i="10"/>
  <c r="BM34" i="10"/>
  <c r="AW34" i="10"/>
  <c r="AG34" i="10"/>
  <c r="Q34" i="10"/>
  <c r="DL33" i="10"/>
  <c r="CV33" i="10"/>
  <c r="CF33" i="10"/>
  <c r="BP33" i="10"/>
  <c r="AZ33" i="10"/>
  <c r="AJ33" i="10"/>
  <c r="T33" i="10"/>
  <c r="D33" i="10"/>
  <c r="CY32" i="10"/>
  <c r="CI32" i="10"/>
  <c r="BS32" i="10"/>
  <c r="BC32" i="10"/>
  <c r="AM32" i="10"/>
  <c r="W32" i="10"/>
  <c r="G32" i="10"/>
  <c r="DB31" i="10"/>
  <c r="CL31" i="10"/>
  <c r="BV31" i="10"/>
  <c r="BF31" i="10"/>
  <c r="AP31" i="10"/>
  <c r="Z31" i="10"/>
  <c r="J31" i="10"/>
  <c r="DE30" i="10"/>
  <c r="CO30" i="10"/>
  <c r="BY30" i="10"/>
  <c r="BI30" i="10"/>
  <c r="AS30" i="10"/>
  <c r="AC30" i="10"/>
  <c r="M30" i="10"/>
  <c r="DH29" i="10"/>
  <c r="CR29" i="10"/>
  <c r="CB29" i="10"/>
  <c r="BL29" i="10"/>
  <c r="AV29" i="10"/>
  <c r="AF29" i="10"/>
  <c r="P29" i="10"/>
  <c r="DK28" i="10"/>
  <c r="CU28" i="10"/>
  <c r="CE28" i="10"/>
  <c r="BO28" i="10"/>
  <c r="AY28" i="10"/>
  <c r="AI28" i="10"/>
  <c r="S28" i="10"/>
  <c r="C28" i="10"/>
  <c r="CX27" i="10"/>
  <c r="CH27" i="10"/>
  <c r="BR27" i="10"/>
  <c r="BB27" i="10"/>
  <c r="AL27" i="10"/>
  <c r="V27" i="10"/>
  <c r="F27" i="10"/>
  <c r="DA26" i="10"/>
  <c r="CK26" i="10"/>
  <c r="BU26" i="10"/>
  <c r="BE26" i="10"/>
  <c r="AO26" i="10"/>
  <c r="Y26" i="10"/>
  <c r="I26" i="10"/>
  <c r="DD25" i="10"/>
  <c r="CN25" i="10"/>
  <c r="BX25" i="10"/>
  <c r="BH25" i="10"/>
  <c r="AR25" i="10"/>
  <c r="AB25" i="10"/>
  <c r="L25" i="10"/>
  <c r="DG24" i="10"/>
  <c r="CQ24" i="10"/>
  <c r="CA24" i="10"/>
  <c r="BK24" i="10"/>
  <c r="AU24" i="10"/>
  <c r="AE24" i="10"/>
  <c r="AU94" i="10"/>
  <c r="CK79" i="10"/>
  <c r="BA77" i="10"/>
  <c r="BX75" i="10"/>
  <c r="P74" i="10"/>
  <c r="BJ72" i="10"/>
  <c r="AB71" i="10"/>
  <c r="B70" i="10"/>
  <c r="U69" i="10"/>
  <c r="AZ68" i="10"/>
  <c r="BW67" i="10"/>
  <c r="DI66" i="10"/>
  <c r="AY66" i="10"/>
  <c r="CP65" i="10"/>
  <c r="AE65" i="10"/>
  <c r="CI64" i="10"/>
  <c r="U64" i="10"/>
  <c r="BU63" i="10"/>
  <c r="S63" i="10"/>
  <c r="BQ62" i="10"/>
  <c r="T62" i="10"/>
  <c r="CD61" i="10"/>
  <c r="W61" i="10"/>
  <c r="CO60" i="10"/>
  <c r="AX60" i="10"/>
  <c r="DK59" i="10"/>
  <c r="BY59" i="10"/>
  <c r="AJ59" i="10"/>
  <c r="DI58" i="10"/>
  <c r="BW58" i="10"/>
  <c r="AM58" i="10"/>
  <c r="C58" i="10"/>
  <c r="CB57" i="10"/>
  <c r="AR57" i="10"/>
  <c r="J57" i="10"/>
  <c r="CO56" i="10"/>
  <c r="BI56" i="10"/>
  <c r="AK56" i="10"/>
  <c r="H56" i="10"/>
  <c r="CQ55" i="10"/>
  <c r="BU55" i="10"/>
  <c r="AS55" i="10"/>
  <c r="R55" i="10"/>
  <c r="DF54" i="10"/>
  <c r="CD54" i="10"/>
  <c r="BH54" i="10"/>
  <c r="AG54" i="10"/>
  <c r="L54" i="10"/>
  <c r="CW53" i="10"/>
  <c r="CB53" i="10"/>
  <c r="BB53" i="10"/>
  <c r="AG53" i="10"/>
  <c r="H53" i="10"/>
  <c r="CW52" i="10"/>
  <c r="BX52" i="10"/>
  <c r="BB52" i="10"/>
  <c r="AG52" i="10"/>
  <c r="G52" i="10"/>
  <c r="CW51" i="10"/>
  <c r="BW51" i="10"/>
  <c r="BB51" i="10"/>
  <c r="AB51" i="10"/>
  <c r="G51" i="10"/>
  <c r="CS50" i="10"/>
  <c r="BW50" i="10"/>
  <c r="AY50" i="10"/>
  <c r="AD50" i="10"/>
  <c r="J50" i="10"/>
  <c r="CX49" i="10"/>
  <c r="CC49" i="10"/>
  <c r="BI49" i="10"/>
  <c r="AL49" i="10"/>
  <c r="Q49" i="10"/>
  <c r="DH48" i="10"/>
  <c r="CK48" i="10"/>
  <c r="BP48" i="10"/>
  <c r="AW48" i="10"/>
  <c r="AD48" i="10"/>
  <c r="L48" i="10"/>
  <c r="DE47" i="10"/>
  <c r="CN47" i="10"/>
  <c r="BW47" i="10"/>
  <c r="BF47" i="10"/>
  <c r="AO47" i="10"/>
  <c r="Y47" i="10"/>
  <c r="I47" i="10"/>
  <c r="DD46" i="10"/>
  <c r="CN46" i="10"/>
  <c r="BX46" i="10"/>
  <c r="BH46" i="10"/>
  <c r="AR46" i="10"/>
  <c r="AB46" i="10"/>
  <c r="L46" i="10"/>
  <c r="DG45" i="10"/>
  <c r="CQ45" i="10"/>
  <c r="CA45" i="10"/>
  <c r="BK45" i="10"/>
  <c r="AU45" i="10"/>
  <c r="AE45" i="10"/>
  <c r="O45" i="10"/>
  <c r="DJ44" i="10"/>
  <c r="CT44" i="10"/>
  <c r="CD44" i="10"/>
  <c r="BN44" i="10"/>
  <c r="AX44" i="10"/>
  <c r="AH44" i="10"/>
  <c r="R44" i="10"/>
  <c r="B44" i="10"/>
  <c r="CW43" i="10"/>
  <c r="CG43" i="10"/>
  <c r="BQ43" i="10"/>
  <c r="BA43" i="10"/>
  <c r="AK43" i="10"/>
  <c r="U43" i="10"/>
  <c r="E43" i="10"/>
  <c r="CZ42" i="10"/>
  <c r="CJ42" i="10"/>
  <c r="BT42" i="10"/>
  <c r="BD42" i="10"/>
  <c r="AN42" i="10"/>
  <c r="X42" i="10"/>
  <c r="H42" i="10"/>
  <c r="DC41" i="10"/>
  <c r="CM41" i="10"/>
  <c r="BW41" i="10"/>
  <c r="BG41" i="10"/>
  <c r="AQ41" i="10"/>
  <c r="AA41" i="10"/>
  <c r="K41" i="10"/>
  <c r="DF40" i="10"/>
  <c r="CP40" i="10"/>
  <c r="BZ40" i="10"/>
  <c r="BJ40" i="10"/>
  <c r="AT40" i="10"/>
  <c r="AD40" i="10"/>
  <c r="N40" i="10"/>
  <c r="DI39" i="10"/>
  <c r="CS39" i="10"/>
  <c r="CC39" i="10"/>
  <c r="BM39" i="10"/>
  <c r="AW39" i="10"/>
  <c r="AG39" i="10"/>
  <c r="Q39" i="10"/>
  <c r="DL38" i="10"/>
  <c r="CV38" i="10"/>
  <c r="CF38" i="10"/>
  <c r="BP38" i="10"/>
  <c r="AZ38" i="10"/>
  <c r="AJ38" i="10"/>
  <c r="T38" i="10"/>
  <c r="D38" i="10"/>
  <c r="CY37" i="10"/>
  <c r="CI37" i="10"/>
  <c r="BS37" i="10"/>
  <c r="BC37" i="10"/>
  <c r="AM37" i="10"/>
  <c r="W37" i="10"/>
  <c r="G37" i="10"/>
  <c r="DB36" i="10"/>
  <c r="CL36" i="10"/>
  <c r="BV36" i="10"/>
  <c r="BF36" i="10"/>
  <c r="AP36" i="10"/>
  <c r="Z36" i="10"/>
  <c r="J36" i="10"/>
  <c r="DE35" i="10"/>
  <c r="CO35" i="10"/>
  <c r="BY35" i="10"/>
  <c r="BI35" i="10"/>
  <c r="AS35" i="10"/>
  <c r="AC35" i="10"/>
  <c r="M35" i="10"/>
  <c r="DH34" i="10"/>
  <c r="CR34" i="10"/>
  <c r="CB34" i="10"/>
  <c r="BL34" i="10"/>
  <c r="AV34" i="10"/>
  <c r="AF34" i="10"/>
  <c r="P34" i="10"/>
  <c r="DK33" i="10"/>
  <c r="CU33" i="10"/>
  <c r="CE33" i="10"/>
  <c r="BO33" i="10"/>
  <c r="AY33" i="10"/>
  <c r="AI33" i="10"/>
  <c r="S33" i="10"/>
  <c r="C33" i="10"/>
  <c r="CX32" i="10"/>
  <c r="CH32" i="10"/>
  <c r="BR32" i="10"/>
  <c r="BB32" i="10"/>
  <c r="AL32" i="10"/>
  <c r="V32" i="10"/>
  <c r="F32" i="10"/>
  <c r="DA31" i="10"/>
  <c r="CK31" i="10"/>
  <c r="BU31" i="10"/>
  <c r="BE31" i="10"/>
  <c r="AO31" i="10"/>
  <c r="Y31" i="10"/>
  <c r="I31" i="10"/>
  <c r="DD30" i="10"/>
  <c r="CN30" i="10"/>
  <c r="BX30" i="10"/>
  <c r="BH30" i="10"/>
  <c r="AR30" i="10"/>
  <c r="AB30" i="10"/>
  <c r="L30" i="10"/>
  <c r="DG29" i="10"/>
  <c r="CQ29" i="10"/>
  <c r="CA29" i="10"/>
  <c r="BK29" i="10"/>
  <c r="AU29" i="10"/>
  <c r="AE29" i="10"/>
  <c r="O29" i="10"/>
  <c r="DJ28" i="10"/>
  <c r="CT28" i="10"/>
  <c r="CD28" i="10"/>
  <c r="BN28" i="10"/>
  <c r="AX28" i="10"/>
  <c r="AH28" i="10"/>
  <c r="R28" i="10"/>
  <c r="B28" i="10"/>
  <c r="CW27" i="10"/>
  <c r="CG27" i="10"/>
  <c r="BQ27" i="10"/>
  <c r="BA27" i="10"/>
  <c r="AK27" i="10"/>
  <c r="U27" i="10"/>
  <c r="E27" i="10"/>
  <c r="CZ26" i="10"/>
  <c r="CJ26" i="10"/>
  <c r="BT26" i="10"/>
  <c r="BD26" i="10"/>
  <c r="AN26" i="10"/>
  <c r="X26" i="10"/>
  <c r="H26" i="10"/>
  <c r="DC25" i="10"/>
  <c r="CM25" i="10"/>
  <c r="BK92" i="10"/>
  <c r="BM79" i="10"/>
  <c r="AH77" i="10"/>
  <c r="BU75" i="10"/>
  <c r="B74" i="10"/>
  <c r="BG72" i="10"/>
  <c r="Y71" i="10"/>
  <c r="DJ69" i="10"/>
  <c r="T69" i="10"/>
  <c r="AL68" i="10"/>
  <c r="BS67" i="10"/>
  <c r="DD66" i="10"/>
  <c r="AW66" i="10"/>
  <c r="CO65" i="10"/>
  <c r="AA65" i="10"/>
  <c r="CH64" i="10"/>
  <c r="T64" i="10"/>
  <c r="BQ63" i="10"/>
  <c r="R63" i="10"/>
  <c r="BP62" i="10"/>
  <c r="O62" i="10"/>
  <c r="BU61" i="10"/>
  <c r="S61" i="10"/>
  <c r="CN60" i="10"/>
  <c r="AW60" i="10"/>
  <c r="DI59" i="10"/>
  <c r="BT59" i="10"/>
  <c r="AH59" i="10"/>
  <c r="DE58" i="10"/>
  <c r="BU58" i="10"/>
  <c r="AK58" i="10"/>
  <c r="DL57" i="10"/>
  <c r="BZ57" i="10"/>
  <c r="AP57" i="10"/>
  <c r="H57" i="10"/>
  <c r="CM56" i="10"/>
  <c r="BG56" i="10"/>
  <c r="AE56" i="10"/>
  <c r="G56" i="10"/>
  <c r="CP55" i="10"/>
  <c r="BT55" i="10"/>
  <c r="AR55" i="10"/>
  <c r="P55" i="10"/>
  <c r="DE54" i="10"/>
  <c r="CC54" i="10"/>
  <c r="BG54" i="10"/>
  <c r="AF54" i="10"/>
  <c r="K54" i="10"/>
  <c r="CV53" i="10"/>
  <c r="CA53" i="10"/>
  <c r="BA53" i="10"/>
  <c r="AF53" i="10"/>
  <c r="F53" i="10"/>
  <c r="CV52" i="10"/>
  <c r="BW52" i="10"/>
  <c r="BA52" i="10"/>
  <c r="AB52" i="10"/>
  <c r="F52" i="10"/>
  <c r="CV51" i="10"/>
  <c r="BV51" i="10"/>
  <c r="BA51" i="10"/>
  <c r="AA51" i="10"/>
  <c r="F51" i="10"/>
  <c r="CQ50" i="10"/>
  <c r="BV50" i="10"/>
  <c r="AX50" i="10"/>
  <c r="AC50" i="10"/>
  <c r="I50" i="10"/>
  <c r="CW49" i="10"/>
  <c r="CB49" i="10"/>
  <c r="BH49" i="10"/>
  <c r="AK49" i="10"/>
  <c r="P49" i="10"/>
  <c r="DG48" i="10"/>
  <c r="CJ48" i="10"/>
  <c r="BO48" i="10"/>
  <c r="AV48" i="10"/>
  <c r="AC48" i="10"/>
  <c r="J48" i="10"/>
  <c r="DD47" i="10"/>
  <c r="CM47" i="10"/>
  <c r="BV47" i="10"/>
  <c r="BE47" i="10"/>
  <c r="AN47" i="10"/>
  <c r="X47" i="10"/>
  <c r="H47" i="10"/>
  <c r="DC46" i="10"/>
  <c r="CM46" i="10"/>
  <c r="BW46" i="10"/>
  <c r="BG46" i="10"/>
  <c r="AQ46" i="10"/>
  <c r="AA46" i="10"/>
  <c r="K46" i="10"/>
  <c r="DF45" i="10"/>
  <c r="CP45" i="10"/>
  <c r="BZ45" i="10"/>
  <c r="BJ45" i="10"/>
  <c r="AT45" i="10"/>
  <c r="AD45" i="10"/>
  <c r="N45" i="10"/>
  <c r="DI44" i="10"/>
  <c r="CS44" i="10"/>
  <c r="CC44" i="10"/>
  <c r="BM44" i="10"/>
  <c r="AW44" i="10"/>
  <c r="AG44" i="10"/>
  <c r="Q44" i="10"/>
  <c r="DL43" i="10"/>
  <c r="CV43" i="10"/>
  <c r="CF43" i="10"/>
  <c r="BP43" i="10"/>
  <c r="AZ43" i="10"/>
  <c r="AJ43" i="10"/>
  <c r="T43" i="10"/>
  <c r="D43" i="10"/>
  <c r="CY42" i="10"/>
  <c r="CI42" i="10"/>
  <c r="BS42" i="10"/>
  <c r="BC42" i="10"/>
  <c r="AM42" i="10"/>
  <c r="W42" i="10"/>
  <c r="G42" i="10"/>
  <c r="DB41" i="10"/>
  <c r="CL41" i="10"/>
  <c r="BV41" i="10"/>
  <c r="BF41" i="10"/>
  <c r="AP41" i="10"/>
  <c r="Z41" i="10"/>
  <c r="J41" i="10"/>
  <c r="DE40" i="10"/>
  <c r="CO40" i="10"/>
  <c r="BY40" i="10"/>
  <c r="BI40" i="10"/>
  <c r="AS40" i="10"/>
  <c r="AC40" i="10"/>
  <c r="M40" i="10"/>
  <c r="DH39" i="10"/>
  <c r="CR39" i="10"/>
  <c r="CB39" i="10"/>
  <c r="BL39" i="10"/>
  <c r="AV39" i="10"/>
  <c r="AF39" i="10"/>
  <c r="P39" i="10"/>
  <c r="DK38" i="10"/>
  <c r="CU38" i="10"/>
  <c r="CE38" i="10"/>
  <c r="BO38" i="10"/>
  <c r="AY38" i="10"/>
  <c r="AI38" i="10"/>
  <c r="S38" i="10"/>
  <c r="C38" i="10"/>
  <c r="CX37" i="10"/>
  <c r="CH37" i="10"/>
  <c r="BR37" i="10"/>
  <c r="BB37" i="10"/>
  <c r="AL37" i="10"/>
  <c r="V37" i="10"/>
  <c r="F37" i="10"/>
  <c r="DA36" i="10"/>
  <c r="CK36" i="10"/>
  <c r="BU36" i="10"/>
  <c r="BE36" i="10"/>
  <c r="AO36" i="10"/>
  <c r="Y36" i="10"/>
  <c r="I36" i="10"/>
  <c r="DD35" i="10"/>
  <c r="CN35" i="10"/>
  <c r="BX35" i="10"/>
  <c r="BH35" i="10"/>
  <c r="AR35" i="10"/>
  <c r="AB35" i="10"/>
  <c r="L35" i="10"/>
  <c r="DG34" i="10"/>
  <c r="CQ34" i="10"/>
  <c r="CA34" i="10"/>
  <c r="BK34" i="10"/>
  <c r="AU34" i="10"/>
  <c r="AE34" i="10"/>
  <c r="O34" i="10"/>
  <c r="DJ33" i="10"/>
  <c r="CT33" i="10"/>
  <c r="CD33" i="10"/>
  <c r="BN33" i="10"/>
  <c r="AX33" i="10"/>
  <c r="AH33" i="10"/>
  <c r="R33" i="10"/>
  <c r="B33" i="10"/>
  <c r="CW32" i="10"/>
  <c r="CG32" i="10"/>
  <c r="BQ32" i="10"/>
  <c r="BA32" i="10"/>
  <c r="AK32" i="10"/>
  <c r="U32" i="10"/>
  <c r="E32" i="10"/>
  <c r="CZ31" i="10"/>
  <c r="CJ31" i="10"/>
  <c r="BT31" i="10"/>
  <c r="BD31" i="10"/>
  <c r="AN31" i="10"/>
  <c r="X31" i="10"/>
  <c r="H31" i="10"/>
  <c r="DC30" i="10"/>
  <c r="CM30" i="10"/>
  <c r="BW30" i="10"/>
  <c r="BG30" i="10"/>
  <c r="AQ30" i="10"/>
  <c r="AA30" i="10"/>
  <c r="K30" i="10"/>
  <c r="DF29" i="10"/>
  <c r="CP29" i="10"/>
  <c r="BZ29" i="10"/>
  <c r="BJ29" i="10"/>
  <c r="AT29" i="10"/>
  <c r="AD29" i="10"/>
  <c r="N29" i="10"/>
  <c r="CP90" i="10"/>
  <c r="AS79" i="10"/>
  <c r="U77" i="10"/>
  <c r="BT75" i="10"/>
  <c r="DL73" i="10"/>
  <c r="BE72" i="10"/>
  <c r="O71" i="10"/>
  <c r="DI69" i="10"/>
  <c r="E69" i="10"/>
  <c r="AH68" i="10"/>
  <c r="BQ67" i="10"/>
  <c r="DC66" i="10"/>
  <c r="AN66" i="10"/>
  <c r="CN65" i="10"/>
  <c r="V65" i="10"/>
  <c r="BZ64" i="10"/>
  <c r="S64" i="10"/>
  <c r="BP63" i="10"/>
  <c r="E63" i="10"/>
  <c r="BK62" i="10"/>
  <c r="M62" i="10"/>
  <c r="BN61" i="10"/>
  <c r="R61" i="10"/>
  <c r="CM60" i="10"/>
  <c r="AL60" i="10"/>
  <c r="DH59" i="10"/>
  <c r="BS59" i="10"/>
  <c r="AG59" i="10"/>
  <c r="DD58" i="10"/>
  <c r="BT58" i="10"/>
  <c r="AJ58" i="10"/>
  <c r="DK57" i="10"/>
  <c r="BY57" i="10"/>
  <c r="AO57" i="10"/>
  <c r="G57" i="10"/>
  <c r="CL56" i="10"/>
  <c r="BF56" i="10"/>
  <c r="AC56" i="10"/>
  <c r="F56" i="10"/>
  <c r="CO55" i="10"/>
  <c r="BN55" i="10"/>
  <c r="AQ55" i="10"/>
  <c r="O55" i="10"/>
  <c r="DD54" i="10"/>
  <c r="CB54" i="10"/>
  <c r="BA54" i="10"/>
  <c r="AE54" i="10"/>
  <c r="F54" i="10"/>
  <c r="CU53" i="10"/>
  <c r="BZ53" i="10"/>
  <c r="AZ53" i="10"/>
  <c r="AE53" i="10"/>
  <c r="E53" i="10"/>
  <c r="CU52" i="10"/>
  <c r="BU52" i="10"/>
  <c r="AZ52" i="10"/>
  <c r="AA52" i="10"/>
  <c r="E52" i="10"/>
  <c r="CQ51" i="10"/>
  <c r="BU51" i="10"/>
  <c r="AZ51" i="10"/>
  <c r="Z51" i="10"/>
  <c r="E51" i="10"/>
  <c r="CP50" i="10"/>
  <c r="BU50" i="10"/>
  <c r="AW50" i="10"/>
  <c r="AB50" i="10"/>
  <c r="H50" i="10"/>
  <c r="CV49" i="10"/>
  <c r="CA49" i="10"/>
  <c r="BG49" i="10"/>
  <c r="AJ49" i="10"/>
  <c r="O49" i="10"/>
  <c r="DF48" i="10"/>
  <c r="CI48" i="10"/>
  <c r="BN48" i="10"/>
  <c r="AU48" i="10"/>
  <c r="AB48" i="10"/>
  <c r="I48" i="10"/>
  <c r="DC47" i="10"/>
  <c r="CL47" i="10"/>
  <c r="BU47" i="10"/>
  <c r="BD47" i="10"/>
  <c r="AM47" i="10"/>
  <c r="W47" i="10"/>
  <c r="G47" i="10"/>
  <c r="DB46" i="10"/>
  <c r="CL46" i="10"/>
  <c r="BV46" i="10"/>
  <c r="BF46" i="10"/>
  <c r="AP46" i="10"/>
  <c r="Z46" i="10"/>
  <c r="J46" i="10"/>
  <c r="DE45" i="10"/>
  <c r="CO45" i="10"/>
  <c r="BY45" i="10"/>
  <c r="BI45" i="10"/>
  <c r="AS45" i="10"/>
  <c r="AC45" i="10"/>
  <c r="M45" i="10"/>
  <c r="DH44" i="10"/>
  <c r="CR44" i="10"/>
  <c r="CB44" i="10"/>
  <c r="BL44" i="10"/>
  <c r="AV44" i="10"/>
  <c r="AF44" i="10"/>
  <c r="P44" i="10"/>
  <c r="DK43" i="10"/>
  <c r="CU43" i="10"/>
  <c r="CE43" i="10"/>
  <c r="BO43" i="10"/>
  <c r="AY43" i="10"/>
  <c r="AI43" i="10"/>
  <c r="S43" i="10"/>
  <c r="C43" i="10"/>
  <c r="CX42" i="10"/>
  <c r="CH42" i="10"/>
  <c r="BR42" i="10"/>
  <c r="BB42" i="10"/>
  <c r="AL42" i="10"/>
  <c r="V42" i="10"/>
  <c r="F42" i="10"/>
  <c r="DA41" i="10"/>
  <c r="CK41" i="10"/>
  <c r="BU41" i="10"/>
  <c r="BE41" i="10"/>
  <c r="AO41" i="10"/>
  <c r="Y41" i="10"/>
  <c r="I41" i="10"/>
  <c r="DD40" i="10"/>
  <c r="CN40" i="10"/>
  <c r="BX40" i="10"/>
  <c r="BH40" i="10"/>
  <c r="AR40" i="10"/>
  <c r="AB40" i="10"/>
  <c r="L40" i="10"/>
  <c r="AE89" i="10"/>
  <c r="AR79" i="10"/>
  <c r="DL76" i="10"/>
  <c r="AP75" i="10"/>
  <c r="CS73" i="10"/>
  <c r="AD72" i="10"/>
  <c r="DI70" i="10"/>
  <c r="CS69" i="10"/>
  <c r="DL68" i="10"/>
  <c r="AA68" i="10"/>
  <c r="BL67" i="10"/>
  <c r="DB66" i="10"/>
  <c r="AD66" i="10"/>
  <c r="CM65" i="10"/>
  <c r="T65" i="10"/>
  <c r="BQ64" i="10"/>
  <c r="R64" i="10"/>
  <c r="BO63" i="10"/>
  <c r="DL62" i="10"/>
  <c r="BI62" i="10"/>
  <c r="E62" i="10"/>
  <c r="BL61" i="10"/>
  <c r="P61" i="10"/>
  <c r="CL60" i="10"/>
  <c r="AI60" i="10"/>
  <c r="DG59" i="10"/>
  <c r="BR59" i="10"/>
  <c r="AF59" i="10"/>
  <c r="DC58" i="10"/>
  <c r="BS58" i="10"/>
  <c r="AI58" i="10"/>
  <c r="DH57" i="10"/>
  <c r="BX57" i="10"/>
  <c r="AN57" i="10"/>
  <c r="F57" i="10"/>
  <c r="CK56" i="10"/>
  <c r="BE56" i="10"/>
  <c r="AA56" i="10"/>
  <c r="E56" i="10"/>
  <c r="CN55" i="10"/>
  <c r="BL55" i="10"/>
  <c r="AP55" i="10"/>
  <c r="N55" i="10"/>
  <c r="DC54" i="10"/>
  <c r="CA54" i="10"/>
  <c r="AY54" i="10"/>
  <c r="AD54" i="10"/>
  <c r="E54" i="10"/>
  <c r="CT53" i="10"/>
  <c r="BU53" i="10"/>
  <c r="AY53" i="10"/>
  <c r="AD53" i="10"/>
  <c r="D53" i="10"/>
  <c r="CT52" i="10"/>
  <c r="BT52" i="10"/>
  <c r="AY52" i="10"/>
  <c r="Y52" i="10"/>
  <c r="D52" i="10"/>
  <c r="CP51" i="10"/>
  <c r="BT51" i="10"/>
  <c r="AU51" i="10"/>
  <c r="Y51" i="10"/>
  <c r="D51" i="10"/>
  <c r="CO50" i="10"/>
  <c r="BT50" i="10"/>
  <c r="AU50" i="10"/>
  <c r="AA50" i="10"/>
  <c r="G50" i="10"/>
  <c r="CT49" i="10"/>
  <c r="BZ49" i="10"/>
  <c r="BF49" i="10"/>
  <c r="AH49" i="10"/>
  <c r="N49" i="10"/>
  <c r="DE48" i="10"/>
  <c r="CG48" i="10"/>
  <c r="BM48" i="10"/>
  <c r="AT48" i="10"/>
  <c r="Y48" i="10"/>
  <c r="H48" i="10"/>
  <c r="DB47" i="10"/>
  <c r="CK47" i="10"/>
  <c r="BT47" i="10"/>
  <c r="BC47" i="10"/>
  <c r="AL47" i="10"/>
  <c r="V47" i="10"/>
  <c r="F47" i="10"/>
  <c r="DA46" i="10"/>
  <c r="CK46" i="10"/>
  <c r="BU46" i="10"/>
  <c r="BE46" i="10"/>
  <c r="AO46" i="10"/>
  <c r="Y46" i="10"/>
  <c r="I46" i="10"/>
  <c r="DD45" i="10"/>
  <c r="CN45" i="10"/>
  <c r="BX45" i="10"/>
  <c r="BH45" i="10"/>
  <c r="AR45" i="10"/>
  <c r="AB45" i="10"/>
  <c r="L45" i="10"/>
  <c r="DG44" i="10"/>
  <c r="CQ44" i="10"/>
  <c r="CA44" i="10"/>
  <c r="BK44" i="10"/>
  <c r="AU44" i="10"/>
  <c r="AE44" i="10"/>
  <c r="O44" i="10"/>
  <c r="DJ43" i="10"/>
  <c r="CT43" i="10"/>
  <c r="CD43" i="10"/>
  <c r="BN43" i="10"/>
  <c r="AX43" i="10"/>
  <c r="AH43" i="10"/>
  <c r="R43" i="10"/>
  <c r="B43" i="10"/>
  <c r="CW42" i="10"/>
  <c r="CG42" i="10"/>
  <c r="BQ42" i="10"/>
  <c r="BA42" i="10"/>
  <c r="AK42" i="10"/>
  <c r="U42" i="10"/>
  <c r="E42" i="10"/>
  <c r="CZ41" i="10"/>
  <c r="CJ41" i="10"/>
  <c r="BT41" i="10"/>
  <c r="BD41" i="10"/>
  <c r="AN41" i="10"/>
  <c r="X41" i="10"/>
  <c r="H41" i="10"/>
  <c r="DC40" i="10"/>
  <c r="CM40" i="10"/>
  <c r="BW40" i="10"/>
  <c r="BG40" i="10"/>
  <c r="AQ40" i="10"/>
  <c r="AA40" i="10"/>
  <c r="K40" i="10"/>
  <c r="DF39" i="10"/>
  <c r="CP39" i="10"/>
  <c r="BZ39" i="10"/>
  <c r="BJ39" i="10"/>
  <c r="AT39" i="10"/>
  <c r="AD39" i="10"/>
  <c r="N39" i="10"/>
  <c r="DI38" i="10"/>
  <c r="CS38" i="10"/>
  <c r="CC38" i="10"/>
  <c r="BM38" i="10"/>
  <c r="AW38" i="10"/>
  <c r="AG38" i="10"/>
  <c r="Q38" i="10"/>
  <c r="DL37" i="10"/>
  <c r="CV37" i="10"/>
  <c r="CF37" i="10"/>
  <c r="BP37" i="10"/>
  <c r="AZ37" i="10"/>
  <c r="AJ37" i="10"/>
  <c r="T37" i="10"/>
  <c r="D37" i="10"/>
  <c r="CY36" i="10"/>
  <c r="CI36" i="10"/>
  <c r="BS36" i="10"/>
  <c r="BC36" i="10"/>
  <c r="AM36" i="10"/>
  <c r="W36" i="10"/>
  <c r="G36" i="10"/>
  <c r="DB35" i="10"/>
  <c r="CL35" i="10"/>
  <c r="BV35" i="10"/>
  <c r="BF35" i="10"/>
  <c r="AP35" i="10"/>
  <c r="Z35" i="10"/>
  <c r="J35" i="10"/>
  <c r="CU87" i="10"/>
  <c r="K79" i="10"/>
  <c r="CV76" i="10"/>
  <c r="AL75" i="10"/>
  <c r="CD73" i="10"/>
  <c r="Y72" i="10"/>
  <c r="DE70" i="10"/>
  <c r="CG69" i="10"/>
  <c r="DJ68" i="10"/>
  <c r="Y68" i="10"/>
  <c r="BJ67" i="10"/>
  <c r="DA66" i="10"/>
  <c r="AC66" i="10"/>
  <c r="BZ65" i="10"/>
  <c r="S65" i="10"/>
  <c r="BP64" i="10"/>
  <c r="E64" i="10"/>
  <c r="BN63" i="10"/>
  <c r="DG62" i="10"/>
  <c r="BH62" i="10"/>
  <c r="DH61" i="10"/>
  <c r="BK61" i="10"/>
  <c r="O61" i="10"/>
  <c r="CA60" i="10"/>
  <c r="AH60" i="10"/>
  <c r="DF59" i="10"/>
  <c r="BQ59" i="10"/>
  <c r="AE59" i="10"/>
  <c r="DB58" i="10"/>
  <c r="BR58" i="10"/>
  <c r="AH58" i="10"/>
  <c r="DG57" i="10"/>
  <c r="BW57" i="10"/>
  <c r="AM57" i="10"/>
  <c r="E57" i="10"/>
  <c r="CJ56" i="10"/>
  <c r="BD56" i="10"/>
  <c r="Z56" i="10"/>
  <c r="DJ55" i="10"/>
  <c r="CM55" i="10"/>
  <c r="BK55" i="10"/>
  <c r="AO55" i="10"/>
  <c r="M55" i="10"/>
  <c r="CW54" i="10"/>
  <c r="BZ54" i="10"/>
  <c r="AX54" i="10"/>
  <c r="AC54" i="10"/>
  <c r="C54" i="10"/>
  <c r="CS53" i="10"/>
  <c r="BT53" i="10"/>
  <c r="AX53" i="10"/>
  <c r="Y53" i="10"/>
  <c r="C53" i="10"/>
  <c r="CS52" i="10"/>
  <c r="BS52" i="10"/>
  <c r="AX52" i="10"/>
  <c r="X52" i="10"/>
  <c r="C52" i="10"/>
  <c r="CN51" i="10"/>
  <c r="BS51" i="10"/>
  <c r="AT51" i="10"/>
  <c r="X51" i="10"/>
  <c r="DJ50" i="10"/>
  <c r="CN50" i="10"/>
  <c r="BS50" i="10"/>
  <c r="AT50" i="10"/>
  <c r="Z50" i="10"/>
  <c r="C50" i="10"/>
  <c r="CS49" i="10"/>
  <c r="BY49" i="10"/>
  <c r="BB49" i="10"/>
  <c r="AG49" i="10"/>
  <c r="M49" i="10"/>
  <c r="DA48" i="10"/>
  <c r="CF48" i="10"/>
  <c r="BL48" i="10"/>
  <c r="AS48" i="10"/>
  <c r="X48" i="10"/>
  <c r="G48" i="10"/>
  <c r="DA47" i="10"/>
  <c r="CJ47" i="10"/>
  <c r="BS47" i="10"/>
  <c r="BB47" i="10"/>
  <c r="AK47" i="10"/>
  <c r="U47" i="10"/>
  <c r="E47" i="10"/>
  <c r="CZ46" i="10"/>
  <c r="CJ46" i="10"/>
  <c r="BT46" i="10"/>
  <c r="BD46" i="10"/>
  <c r="AN46" i="10"/>
  <c r="X46" i="10"/>
  <c r="H46" i="10"/>
  <c r="DC45" i="10"/>
  <c r="CM45" i="10"/>
  <c r="BW45" i="10"/>
  <c r="BG45" i="10"/>
  <c r="AQ45" i="10"/>
  <c r="AA45" i="10"/>
  <c r="K45" i="10"/>
  <c r="DF44" i="10"/>
  <c r="CP44" i="10"/>
  <c r="BZ44" i="10"/>
  <c r="BJ44" i="10"/>
  <c r="AT44" i="10"/>
  <c r="AD44" i="10"/>
  <c r="N44" i="10"/>
  <c r="DI43" i="10"/>
  <c r="CS43" i="10"/>
  <c r="CC43" i="10"/>
  <c r="BM43" i="10"/>
  <c r="AW43" i="10"/>
  <c r="AG43" i="10"/>
  <c r="Q43" i="10"/>
  <c r="DL42" i="10"/>
  <c r="CV42" i="10"/>
  <c r="CF42" i="10"/>
  <c r="BP42" i="10"/>
  <c r="AZ42" i="10"/>
  <c r="AJ42" i="10"/>
  <c r="T42" i="10"/>
  <c r="D42" i="10"/>
  <c r="CY41" i="10"/>
  <c r="CI41" i="10"/>
  <c r="BS41" i="10"/>
  <c r="BC41" i="10"/>
  <c r="AM41" i="10"/>
  <c r="W41" i="10"/>
  <c r="G41" i="10"/>
  <c r="DB40" i="10"/>
  <c r="CL40" i="10"/>
  <c r="BV40" i="10"/>
  <c r="BF40" i="10"/>
  <c r="AP40" i="10"/>
  <c r="Z40" i="10"/>
  <c r="J40" i="10"/>
  <c r="DE39" i="10"/>
  <c r="CO39" i="10"/>
  <c r="BY39" i="10"/>
  <c r="BI39" i="10"/>
  <c r="AS39" i="10"/>
  <c r="AC39" i="10"/>
  <c r="M39" i="10"/>
  <c r="DH38" i="10"/>
  <c r="CR38" i="10"/>
  <c r="CB38" i="10"/>
  <c r="BL38" i="10"/>
  <c r="AV38" i="10"/>
  <c r="AF38" i="10"/>
  <c r="P38" i="10"/>
  <c r="DK37" i="10"/>
  <c r="CU37" i="10"/>
  <c r="CE37" i="10"/>
  <c r="BO37" i="10"/>
  <c r="AY37" i="10"/>
  <c r="AI37" i="10"/>
  <c r="S37" i="10"/>
  <c r="C37" i="10"/>
  <c r="CX36" i="10"/>
  <c r="CH36" i="10"/>
  <c r="BR36" i="10"/>
  <c r="BB36" i="10"/>
  <c r="AL36" i="10"/>
  <c r="V36" i="10"/>
  <c r="F36" i="10"/>
  <c r="DA35" i="10"/>
  <c r="CK35" i="10"/>
  <c r="BU35" i="10"/>
  <c r="BE35" i="10"/>
  <c r="AO35" i="10"/>
  <c r="Y35" i="10"/>
  <c r="I35" i="10"/>
  <c r="DD34" i="10"/>
  <c r="CN34" i="10"/>
  <c r="BX34" i="10"/>
  <c r="BH34" i="10"/>
  <c r="AR34" i="10"/>
  <c r="AB34" i="10"/>
  <c r="L34" i="10"/>
  <c r="DG33" i="10"/>
  <c r="CQ33" i="10"/>
  <c r="CA33" i="10"/>
  <c r="BK33" i="10"/>
  <c r="AU33" i="10"/>
  <c r="AE33" i="10"/>
  <c r="O33" i="10"/>
  <c r="DJ32" i="10"/>
  <c r="CT32" i="10"/>
  <c r="CD32" i="10"/>
  <c r="BN32" i="10"/>
  <c r="AX32" i="10"/>
  <c r="AH32" i="10"/>
  <c r="R32" i="10"/>
  <c r="B32" i="10"/>
  <c r="CW31" i="10"/>
  <c r="CG31" i="10"/>
  <c r="BQ31" i="10"/>
  <c r="BA31" i="10"/>
  <c r="AK31" i="10"/>
  <c r="U31" i="10"/>
  <c r="E31" i="10"/>
  <c r="CZ30" i="10"/>
  <c r="CJ30" i="10"/>
  <c r="BT30" i="10"/>
  <c r="BD30" i="10"/>
  <c r="AN30" i="10"/>
  <c r="X30" i="10"/>
  <c r="H30" i="10"/>
  <c r="DC29" i="10"/>
  <c r="CM29" i="10"/>
  <c r="BW29" i="10"/>
  <c r="BG29" i="10"/>
  <c r="AQ29" i="10"/>
  <c r="AA29" i="10"/>
  <c r="K29" i="10"/>
  <c r="DF28" i="10"/>
  <c r="CP28" i="10"/>
  <c r="BZ28" i="10"/>
  <c r="BJ28" i="10"/>
  <c r="AT28" i="10"/>
  <c r="AD28" i="10"/>
  <c r="N28" i="10"/>
  <c r="DI27" i="10"/>
  <c r="CS27" i="10"/>
  <c r="BQ86" i="10"/>
  <c r="DC78" i="10"/>
  <c r="CS76" i="10"/>
  <c r="X75" i="10"/>
  <c r="CA73" i="10"/>
  <c r="M72" i="10"/>
  <c r="CS70" i="10"/>
  <c r="CE69" i="10"/>
  <c r="DC68" i="10"/>
  <c r="X68" i="10"/>
  <c r="BA67" i="10"/>
  <c r="CZ66" i="10"/>
  <c r="AB66" i="10"/>
  <c r="BR65" i="10"/>
  <c r="R65" i="10"/>
  <c r="BO64" i="10"/>
  <c r="DL63" i="10"/>
  <c r="BM63" i="10"/>
  <c r="DE62" i="10"/>
  <c r="AZ62" i="10"/>
  <c r="DG61" i="10"/>
  <c r="BJ61" i="10"/>
  <c r="N61" i="10"/>
  <c r="BX60" i="10"/>
  <c r="AG60" i="10"/>
  <c r="DE59" i="10"/>
  <c r="BP59" i="10"/>
  <c r="AD59" i="10"/>
  <c r="DA58" i="10"/>
  <c r="BQ58" i="10"/>
  <c r="AG58" i="10"/>
  <c r="DF57" i="10"/>
  <c r="BV57" i="10"/>
  <c r="AL57" i="10"/>
  <c r="D57" i="10"/>
  <c r="CI56" i="10"/>
  <c r="BC56" i="10"/>
  <c r="Y56" i="10"/>
  <c r="DH55" i="10"/>
  <c r="CL55" i="10"/>
  <c r="BJ55" i="10"/>
  <c r="AN55" i="10"/>
  <c r="L55" i="10"/>
  <c r="CU54" i="10"/>
  <c r="BY54" i="10"/>
  <c r="AW54" i="10"/>
  <c r="AB54" i="10"/>
  <c r="B54" i="10"/>
  <c r="CR53" i="10"/>
  <c r="BR53" i="10"/>
  <c r="AW53" i="10"/>
  <c r="X53" i="10"/>
  <c r="B53" i="10"/>
  <c r="CN52" i="10"/>
  <c r="BR52" i="10"/>
  <c r="AW52" i="10"/>
  <c r="W52" i="10"/>
  <c r="B52" i="10"/>
  <c r="CM51" i="10"/>
  <c r="BR51" i="10"/>
  <c r="AR51" i="10"/>
  <c r="W51" i="10"/>
  <c r="DI50" i="10"/>
  <c r="CM50" i="10"/>
  <c r="BN50" i="10"/>
  <c r="AS50" i="10"/>
  <c r="Y50" i="10"/>
  <c r="B50" i="10"/>
  <c r="CR49" i="10"/>
  <c r="BX49" i="10"/>
  <c r="BA49" i="10"/>
  <c r="AF49" i="10"/>
  <c r="L49" i="10"/>
  <c r="CZ48" i="10"/>
  <c r="CE48" i="10"/>
  <c r="BK48" i="10"/>
  <c r="AO48" i="10"/>
  <c r="W48" i="10"/>
  <c r="F48" i="10"/>
  <c r="CZ47" i="10"/>
  <c r="CI47" i="10"/>
  <c r="BR47" i="10"/>
  <c r="BA47" i="10"/>
  <c r="AJ47" i="10"/>
  <c r="T47" i="10"/>
  <c r="D47" i="10"/>
  <c r="CY46" i="10"/>
  <c r="CI46" i="10"/>
  <c r="BS46" i="10"/>
  <c r="BC46" i="10"/>
  <c r="AM46" i="10"/>
  <c r="W46" i="10"/>
  <c r="G46" i="10"/>
  <c r="DB45" i="10"/>
  <c r="CL45" i="10"/>
  <c r="BV45" i="10"/>
  <c r="BF45" i="10"/>
  <c r="AP45" i="10"/>
  <c r="Z45" i="10"/>
  <c r="J45" i="10"/>
  <c r="DE44" i="10"/>
  <c r="CO44" i="10"/>
  <c r="BY44" i="10"/>
  <c r="BI44" i="10"/>
  <c r="AS44" i="10"/>
  <c r="AC44" i="10"/>
  <c r="M44" i="10"/>
  <c r="DH43" i="10"/>
  <c r="CR43" i="10"/>
  <c r="CB43" i="10"/>
  <c r="BL43" i="10"/>
  <c r="AV43" i="10"/>
  <c r="AF43" i="10"/>
  <c r="P43" i="10"/>
  <c r="DK42" i="10"/>
  <c r="CU42" i="10"/>
  <c r="CE42" i="10"/>
  <c r="BO42" i="10"/>
  <c r="AY42" i="10"/>
  <c r="AI42" i="10"/>
  <c r="S42" i="10"/>
  <c r="C42" i="10"/>
  <c r="CX41" i="10"/>
  <c r="CH41" i="10"/>
  <c r="BR41" i="10"/>
  <c r="BB41" i="10"/>
  <c r="AL41" i="10"/>
  <c r="V41" i="10"/>
  <c r="F41" i="10"/>
  <c r="DA40" i="10"/>
  <c r="CK40" i="10"/>
  <c r="BU40" i="10"/>
  <c r="BE40" i="10"/>
  <c r="AO40" i="10"/>
  <c r="Y40" i="10"/>
  <c r="I40" i="10"/>
  <c r="DD39" i="10"/>
  <c r="CN39" i="10"/>
  <c r="BX39" i="10"/>
  <c r="BH39" i="10"/>
  <c r="AR39" i="10"/>
  <c r="AB39" i="10"/>
  <c r="L39" i="10"/>
  <c r="DG38" i="10"/>
  <c r="CQ38" i="10"/>
  <c r="CA38" i="10"/>
  <c r="BK38" i="10"/>
  <c r="AU38" i="10"/>
  <c r="AE38" i="10"/>
  <c r="O38" i="10"/>
  <c r="DJ37" i="10"/>
  <c r="CT37" i="10"/>
  <c r="CD37" i="10"/>
  <c r="BN37" i="10"/>
  <c r="AX37" i="10"/>
  <c r="AH37" i="10"/>
  <c r="R37" i="10"/>
  <c r="B37" i="10"/>
  <c r="CW36" i="10"/>
  <c r="CG36" i="10"/>
  <c r="BQ36" i="10"/>
  <c r="BA36" i="10"/>
  <c r="AK36" i="10"/>
  <c r="U36" i="10"/>
  <c r="E36" i="10"/>
  <c r="CZ35" i="10"/>
  <c r="CJ35" i="10"/>
  <c r="BT35" i="10"/>
  <c r="BD35" i="10"/>
  <c r="AN35" i="10"/>
  <c r="X35" i="10"/>
  <c r="H35" i="10"/>
  <c r="DC34" i="10"/>
  <c r="CM34" i="10"/>
  <c r="BW34" i="10"/>
  <c r="BG34" i="10"/>
  <c r="AQ34" i="10"/>
  <c r="AA34" i="10"/>
  <c r="K34" i="10"/>
  <c r="DF33" i="10"/>
  <c r="CP33" i="10"/>
  <c r="BZ33" i="10"/>
  <c r="BJ33" i="10"/>
  <c r="AT33" i="10"/>
  <c r="AD33" i="10"/>
  <c r="N33" i="10"/>
  <c r="DI32" i="10"/>
  <c r="CS32" i="10"/>
  <c r="CC32" i="10"/>
  <c r="BM32" i="10"/>
  <c r="AW32" i="10"/>
  <c r="AG32" i="10"/>
  <c r="BW85" i="10"/>
  <c r="DB78" i="10"/>
  <c r="CR76" i="10"/>
  <c r="W75" i="10"/>
  <c r="BO73" i="10"/>
  <c r="L72" i="10"/>
  <c r="CR70" i="10"/>
  <c r="CD69" i="10"/>
  <c r="DA68" i="10"/>
  <c r="K68" i="10"/>
  <c r="AQ67" i="10"/>
  <c r="CL66" i="10"/>
  <c r="AA66" i="10"/>
  <c r="BP65" i="10"/>
  <c r="F65" i="10"/>
  <c r="BN64" i="10"/>
  <c r="DK63" i="10"/>
  <c r="AZ63" i="10"/>
  <c r="DD62" i="10"/>
  <c r="AR62" i="10"/>
  <c r="DF61" i="10"/>
  <c r="BI61" i="10"/>
  <c r="C61" i="10"/>
  <c r="BW60" i="10"/>
  <c r="AF60" i="10"/>
  <c r="DA59" i="10"/>
  <c r="BO59" i="10"/>
  <c r="AC59" i="10"/>
  <c r="CZ58" i="10"/>
  <c r="BP58" i="10"/>
  <c r="AF58" i="10"/>
  <c r="DE57" i="10"/>
  <c r="BU57" i="10"/>
  <c r="AK57" i="10"/>
  <c r="C57" i="10"/>
  <c r="CH56" i="10"/>
  <c r="BB56" i="10"/>
  <c r="X56" i="10"/>
  <c r="DG55" i="10"/>
  <c r="CK55" i="10"/>
  <c r="BI55" i="10"/>
  <c r="AH55" i="10"/>
  <c r="K55" i="10"/>
  <c r="CT54" i="10"/>
  <c r="BX54" i="10"/>
  <c r="AV54" i="10"/>
  <c r="AA54" i="10"/>
  <c r="DL53" i="10"/>
  <c r="CQ53" i="10"/>
  <c r="BQ53" i="10"/>
  <c r="AV53" i="10"/>
  <c r="V53" i="10"/>
  <c r="DL52" i="10"/>
  <c r="CM52" i="10"/>
  <c r="BQ52" i="10"/>
  <c r="AR52" i="10"/>
  <c r="V52" i="10"/>
  <c r="DL51" i="10"/>
  <c r="CL51" i="10"/>
  <c r="BQ51" i="10"/>
  <c r="AQ51" i="10"/>
  <c r="V51" i="10"/>
  <c r="DG50" i="10"/>
  <c r="CL50" i="10"/>
  <c r="BM50" i="10"/>
  <c r="AR50" i="10"/>
  <c r="X50" i="10"/>
  <c r="DL49" i="10"/>
  <c r="CQ49" i="10"/>
  <c r="BW49" i="10"/>
  <c r="AZ49" i="10"/>
  <c r="AE49" i="10"/>
  <c r="K49" i="10"/>
  <c r="CY48" i="10"/>
  <c r="CD48" i="10"/>
  <c r="BJ48" i="10"/>
  <c r="AN48" i="10"/>
  <c r="V48" i="10"/>
  <c r="E48" i="10"/>
  <c r="CY47" i="10"/>
  <c r="CH47" i="10"/>
  <c r="BQ47" i="10"/>
  <c r="AZ47" i="10"/>
  <c r="AI47" i="10"/>
  <c r="S47" i="10"/>
  <c r="C47" i="10"/>
  <c r="CX46" i="10"/>
  <c r="CH46" i="10"/>
  <c r="BR46" i="10"/>
  <c r="BB46" i="10"/>
  <c r="AL46" i="10"/>
  <c r="V46" i="10"/>
  <c r="F46" i="10"/>
  <c r="DA45" i="10"/>
  <c r="CK45" i="10"/>
  <c r="BU45" i="10"/>
  <c r="BE45" i="10"/>
  <c r="AO45" i="10"/>
  <c r="Y45" i="10"/>
  <c r="I45" i="10"/>
  <c r="DD44" i="10"/>
  <c r="CN44" i="10"/>
  <c r="BX44" i="10"/>
  <c r="BH44" i="10"/>
  <c r="AR44" i="10"/>
  <c r="AB44" i="10"/>
  <c r="L44" i="10"/>
  <c r="DG43" i="10"/>
  <c r="CQ43" i="10"/>
  <c r="CA43" i="10"/>
  <c r="BK43" i="10"/>
  <c r="AU43" i="10"/>
  <c r="AE43" i="10"/>
  <c r="O43" i="10"/>
  <c r="DJ42" i="10"/>
  <c r="CT42" i="10"/>
  <c r="CD42" i="10"/>
  <c r="BN42" i="10"/>
  <c r="AX42" i="10"/>
  <c r="AH42" i="10"/>
  <c r="R42" i="10"/>
  <c r="B42" i="10"/>
  <c r="CW41" i="10"/>
  <c r="CG41" i="10"/>
  <c r="BQ41" i="10"/>
  <c r="BA41" i="10"/>
  <c r="AK41" i="10"/>
  <c r="U41" i="10"/>
  <c r="E41" i="10"/>
  <c r="CZ40" i="10"/>
  <c r="CJ40" i="10"/>
  <c r="BT40" i="10"/>
  <c r="BD40" i="10"/>
  <c r="AN40" i="10"/>
  <c r="X40" i="10"/>
  <c r="H40" i="10"/>
  <c r="DC39" i="10"/>
  <c r="CM39" i="10"/>
  <c r="BW39" i="10"/>
  <c r="BG39" i="10"/>
  <c r="AQ39" i="10"/>
  <c r="AA39" i="10"/>
  <c r="K39" i="10"/>
  <c r="DF38" i="10"/>
  <c r="CP38" i="10"/>
  <c r="BZ38" i="10"/>
  <c r="BJ38" i="10"/>
  <c r="AT38" i="10"/>
  <c r="AD38" i="10"/>
  <c r="N38" i="10"/>
  <c r="DI37" i="10"/>
  <c r="CS37" i="10"/>
  <c r="CC37" i="10"/>
  <c r="BM37" i="10"/>
  <c r="AW37" i="10"/>
  <c r="AG37" i="10"/>
  <c r="Q37" i="10"/>
  <c r="DL36" i="10"/>
  <c r="CV36" i="10"/>
  <c r="CF36" i="10"/>
  <c r="BP36" i="10"/>
  <c r="AZ36" i="10"/>
  <c r="AJ36" i="10"/>
  <c r="T36" i="10"/>
  <c r="D36" i="10"/>
  <c r="CY35" i="10"/>
  <c r="CI35" i="10"/>
  <c r="BS35" i="10"/>
  <c r="BC35" i="10"/>
  <c r="AM35" i="10"/>
  <c r="CL84" i="10"/>
  <c r="CF78" i="10"/>
  <c r="BL76" i="10"/>
  <c r="D75" i="10"/>
  <c r="AV73" i="10"/>
  <c r="DE71" i="10"/>
  <c r="CA70" i="10"/>
  <c r="CC69" i="10"/>
  <c r="CM68" i="10"/>
  <c r="F68" i="10"/>
  <c r="AO67" i="10"/>
  <c r="CC66" i="10"/>
  <c r="Z66" i="10"/>
  <c r="BO65" i="10"/>
  <c r="DL64" i="10"/>
  <c r="BM64" i="10"/>
  <c r="DJ63" i="10"/>
  <c r="AR63" i="10"/>
  <c r="DC62" i="10"/>
  <c r="AQ62" i="10"/>
  <c r="DE61" i="10"/>
  <c r="BH61" i="10"/>
  <c r="DJ60" i="10"/>
  <c r="BV60" i="10"/>
  <c r="AE60" i="10"/>
  <c r="CZ59" i="10"/>
  <c r="BN59" i="10"/>
  <c r="Y59" i="10"/>
  <c r="CY58" i="10"/>
  <c r="BO58" i="10"/>
  <c r="AC58" i="10"/>
  <c r="DD57" i="10"/>
  <c r="BT57" i="10"/>
  <c r="AJ57" i="10"/>
  <c r="B57" i="10"/>
  <c r="CG56" i="10"/>
  <c r="BA56" i="10"/>
  <c r="W56" i="10"/>
  <c r="DF55" i="10"/>
  <c r="CJ55" i="10"/>
  <c r="BH55" i="10"/>
  <c r="AF55" i="10"/>
  <c r="J55" i="10"/>
  <c r="CS54" i="10"/>
  <c r="BW54" i="10"/>
  <c r="AU54" i="10"/>
  <c r="V54" i="10"/>
  <c r="DK53" i="10"/>
  <c r="CP53" i="10"/>
  <c r="BP53" i="10"/>
  <c r="AU53" i="10"/>
  <c r="U53" i="10"/>
  <c r="DK52" i="10"/>
  <c r="CK52" i="10"/>
  <c r="BP52" i="10"/>
  <c r="AQ52" i="10"/>
  <c r="U52" i="10"/>
  <c r="DG51" i="10"/>
  <c r="CK51" i="10"/>
  <c r="BP51" i="10"/>
  <c r="AP51" i="10"/>
  <c r="U51" i="10"/>
  <c r="DF50" i="10"/>
  <c r="CK50" i="10"/>
  <c r="BK50" i="10"/>
  <c r="AQ50" i="10"/>
  <c r="W50" i="10"/>
  <c r="DJ49" i="10"/>
  <c r="CP49" i="10"/>
  <c r="BV49" i="10"/>
  <c r="AX49" i="10"/>
  <c r="AD49" i="10"/>
  <c r="J49" i="10"/>
  <c r="CW48" i="10"/>
  <c r="CC48" i="10"/>
  <c r="BI48" i="10"/>
  <c r="AM48" i="10"/>
  <c r="U48" i="10"/>
  <c r="D48" i="10"/>
  <c r="CX47" i="10"/>
  <c r="CG47" i="10"/>
  <c r="BP47" i="10"/>
  <c r="AY47" i="10"/>
  <c r="AH47" i="10"/>
  <c r="R47" i="10"/>
  <c r="B47" i="10"/>
  <c r="CW46" i="10"/>
  <c r="CG46" i="10"/>
  <c r="BQ46" i="10"/>
  <c r="BA46" i="10"/>
  <c r="AK46" i="10"/>
  <c r="U46" i="10"/>
  <c r="E46" i="10"/>
  <c r="CZ45" i="10"/>
  <c r="CJ45" i="10"/>
  <c r="BT45" i="10"/>
  <c r="BD45" i="10"/>
  <c r="AN45" i="10"/>
  <c r="X45" i="10"/>
  <c r="H45" i="10"/>
  <c r="DC44" i="10"/>
  <c r="CM44" i="10"/>
  <c r="BW44" i="10"/>
  <c r="BG44" i="10"/>
  <c r="AQ44" i="10"/>
  <c r="AA44" i="10"/>
  <c r="K44" i="10"/>
  <c r="DF43" i="10"/>
  <c r="CP43" i="10"/>
  <c r="BZ43" i="10"/>
  <c r="BJ43" i="10"/>
  <c r="AT43" i="10"/>
  <c r="AD43" i="10"/>
  <c r="N43" i="10"/>
  <c r="DI42" i="10"/>
  <c r="CS42" i="10"/>
  <c r="CC42" i="10"/>
  <c r="BM42" i="10"/>
  <c r="AW42" i="10"/>
  <c r="AG42" i="10"/>
  <c r="Q42" i="10"/>
  <c r="DL41" i="10"/>
  <c r="CV41" i="10"/>
  <c r="CF41" i="10"/>
  <c r="BP41" i="10"/>
  <c r="AZ41" i="10"/>
  <c r="AJ41" i="10"/>
  <c r="T41" i="10"/>
  <c r="D41" i="10"/>
  <c r="DE83" i="10"/>
  <c r="BM78" i="10"/>
  <c r="BG76" i="10"/>
  <c r="CZ74" i="10"/>
  <c r="AG73" i="10"/>
  <c r="DA71" i="10"/>
  <c r="BN70" i="10"/>
  <c r="BM69" i="10"/>
  <c r="CH68" i="10"/>
  <c r="D68" i="10"/>
  <c r="AN67" i="10"/>
  <c r="CA66" i="10"/>
  <c r="L66" i="10"/>
  <c r="BN65" i="10"/>
  <c r="DK64" i="10"/>
  <c r="AZ64" i="10"/>
  <c r="DI63" i="10"/>
  <c r="AP63" i="10"/>
  <c r="CQ62" i="10"/>
  <c r="AP62" i="10"/>
  <c r="DD61" i="10"/>
  <c r="AU61" i="10"/>
  <c r="DI60" i="10"/>
  <c r="BR60" i="10"/>
  <c r="AD60" i="10"/>
  <c r="CR59" i="10"/>
  <c r="BC59" i="10"/>
  <c r="Q59" i="10"/>
  <c r="CO58" i="10"/>
  <c r="BE58" i="10"/>
  <c r="O83" i="10"/>
  <c r="AZ78" i="10"/>
  <c r="AS76" i="10"/>
  <c r="CW74" i="10"/>
  <c r="AD73" i="10"/>
  <c r="CO71" i="10"/>
  <c r="BK70" i="10"/>
  <c r="BB69" i="10"/>
  <c r="CF68" i="10"/>
  <c r="C68" i="10"/>
  <c r="AM67" i="10"/>
  <c r="BZ66" i="10"/>
  <c r="H66" i="10"/>
  <c r="BM65" i="10"/>
  <c r="DJ64" i="10"/>
  <c r="AV64" i="10"/>
  <c r="DD63" i="10"/>
  <c r="AO63" i="10"/>
  <c r="CL62" i="10"/>
  <c r="AO62" i="10"/>
  <c r="DC61" i="10"/>
  <c r="AR61" i="10"/>
  <c r="DH60" i="10"/>
  <c r="BQ60" i="10"/>
  <c r="S60" i="10"/>
  <c r="CP59" i="10"/>
  <c r="BA59" i="10"/>
  <c r="O59" i="10"/>
  <c r="CM58" i="10"/>
  <c r="BC58" i="10"/>
  <c r="S58" i="10"/>
  <c r="CR57" i="10"/>
  <c r="BH57" i="10"/>
  <c r="X57" i="10"/>
  <c r="DC56" i="10"/>
  <c r="BW56" i="10"/>
  <c r="AS56" i="10"/>
  <c r="U56" i="10"/>
  <c r="DD55" i="10"/>
  <c r="CB55" i="10"/>
  <c r="BF55" i="10"/>
  <c r="AD55" i="10"/>
  <c r="H55" i="10"/>
  <c r="CQ54" i="10"/>
  <c r="BO54" i="10"/>
  <c r="AS54" i="10"/>
  <c r="S54" i="10"/>
  <c r="DI53" i="10"/>
  <c r="CJ53" i="10"/>
  <c r="BN53" i="10"/>
  <c r="AO53" i="10"/>
  <c r="S53" i="10"/>
  <c r="DI52" i="10"/>
  <c r="CI52" i="10"/>
  <c r="BN52" i="10"/>
  <c r="AN52" i="10"/>
  <c r="S52" i="10"/>
  <c r="DD51" i="10"/>
  <c r="CI51" i="10"/>
  <c r="BJ51" i="10"/>
  <c r="AN51" i="10"/>
  <c r="O51" i="10"/>
  <c r="DD50" i="10"/>
  <c r="CI50" i="10"/>
  <c r="BI50" i="10"/>
  <c r="AO50" i="10"/>
  <c r="R50" i="10"/>
  <c r="DH49" i="10"/>
  <c r="CN49" i="10"/>
  <c r="BJ82" i="10"/>
  <c r="AF78" i="10"/>
  <c r="AR76" i="10"/>
  <c r="CK74" i="10"/>
  <c r="AC73" i="10"/>
  <c r="CN71" i="10"/>
  <c r="BJ70" i="10"/>
  <c r="AZ69" i="10"/>
  <c r="CE68" i="10"/>
  <c r="B68" i="10"/>
  <c r="Y67" i="10"/>
  <c r="BY66" i="10"/>
  <c r="C66" i="10"/>
  <c r="AZ65" i="10"/>
  <c r="DI64" i="10"/>
  <c r="AU64" i="10"/>
  <c r="CU63" i="10"/>
  <c r="AN63" i="10"/>
  <c r="CK62" i="10"/>
  <c r="AN62" i="10"/>
  <c r="CP61" i="10"/>
  <c r="AQ61" i="10"/>
  <c r="DG60" i="10"/>
  <c r="BP60" i="10"/>
  <c r="P60" i="10"/>
  <c r="CO59" i="10"/>
  <c r="AZ59" i="10"/>
  <c r="N59" i="10"/>
  <c r="CL58" i="10"/>
  <c r="BB58" i="10"/>
  <c r="R58" i="10"/>
  <c r="CQ57" i="10"/>
  <c r="BG57" i="10"/>
  <c r="W57" i="10"/>
  <c r="DB56" i="10"/>
  <c r="BV56" i="10"/>
  <c r="AQ56" i="10"/>
  <c r="O56" i="10"/>
  <c r="DC55" i="10"/>
  <c r="CA55" i="10"/>
  <c r="BE55" i="10"/>
  <c r="AC55" i="10"/>
  <c r="B55" i="10"/>
  <c r="CP54" i="10"/>
  <c r="BN54" i="10"/>
  <c r="AR54" i="10"/>
  <c r="R54" i="10"/>
  <c r="DH53" i="10"/>
  <c r="CH53" i="10"/>
  <c r="BM53" i="10"/>
  <c r="AN53" i="10"/>
  <c r="R53" i="10"/>
  <c r="DD52" i="10"/>
  <c r="CH52" i="10"/>
  <c r="BM52" i="10"/>
  <c r="AM52" i="10"/>
  <c r="R52" i="10"/>
  <c r="DC51" i="10"/>
  <c r="CH51" i="10"/>
  <c r="BH51" i="10"/>
  <c r="AM51" i="10"/>
  <c r="N51" i="10"/>
  <c r="DC50" i="10"/>
  <c r="CD50" i="10"/>
  <c r="DB81" i="10"/>
  <c r="M78" i="10"/>
  <c r="Y76" i="10"/>
  <c r="BR74" i="10"/>
  <c r="DJ72" i="10"/>
  <c r="BW71" i="10"/>
  <c r="AT70" i="10"/>
  <c r="AY69" i="10"/>
  <c r="CD68" i="10"/>
  <c r="CY67" i="10"/>
  <c r="U67" i="10"/>
  <c r="BX66" i="10"/>
  <c r="DL65" i="10"/>
  <c r="AV65" i="10"/>
  <c r="DH64" i="10"/>
  <c r="AT64" i="10"/>
  <c r="CL63" i="10"/>
  <c r="AM63" i="10"/>
  <c r="CJ62" i="10"/>
  <c r="AM62" i="10"/>
  <c r="CM61" i="10"/>
  <c r="AP61" i="10"/>
  <c r="DF60" i="10"/>
  <c r="BH60" i="10"/>
  <c r="O60" i="10"/>
  <c r="CK59" i="10"/>
  <c r="AY59" i="10"/>
  <c r="M59" i="10"/>
  <c r="CK58" i="10"/>
  <c r="BA58" i="10"/>
  <c r="Q58" i="10"/>
  <c r="CP57" i="10"/>
  <c r="BF57" i="10"/>
  <c r="V57" i="10"/>
  <c r="DA56" i="10"/>
  <c r="BU56" i="10"/>
  <c r="AP56" i="10"/>
  <c r="M56" i="10"/>
  <c r="DB55" i="10"/>
  <c r="BZ55" i="10"/>
  <c r="BD55" i="10"/>
  <c r="AB55" i="10"/>
  <c r="DK54" i="10"/>
  <c r="CO54" i="10"/>
  <c r="BM54" i="10"/>
  <c r="AQ54" i="10"/>
  <c r="Q54" i="10"/>
  <c r="DG53" i="10"/>
  <c r="CG53" i="10"/>
  <c r="BL53" i="10"/>
  <c r="AL53" i="10"/>
  <c r="Q53" i="10"/>
  <c r="DC52" i="10"/>
  <c r="CG52" i="10"/>
  <c r="BH52" i="10"/>
  <c r="AL52" i="10"/>
  <c r="Q52" i="10"/>
  <c r="DB51" i="10"/>
  <c r="CG51" i="10"/>
  <c r="BG51" i="10"/>
  <c r="AL51" i="10"/>
  <c r="L51" i="10"/>
  <c r="DB50" i="10"/>
  <c r="CC50" i="10"/>
  <c r="BG50" i="10"/>
  <c r="AM50" i="10"/>
  <c r="O50" i="10"/>
  <c r="DF49" i="10"/>
  <c r="CL49" i="10"/>
  <c r="BN49" i="10"/>
  <c r="AT49" i="10"/>
  <c r="Z49" i="10"/>
  <c r="B49" i="10"/>
  <c r="CS48" i="10"/>
  <c r="BY48" i="10"/>
  <c r="BB48" i="10"/>
  <c r="AI48" i="10"/>
  <c r="Q48" i="10"/>
  <c r="DK47" i="10"/>
  <c r="CT47" i="10"/>
  <c r="CC47" i="10"/>
  <c r="BL47" i="10"/>
  <c r="AU47" i="10"/>
  <c r="AD47" i="10"/>
  <c r="N47" i="10"/>
  <c r="DI46" i="10"/>
  <c r="CS46" i="10"/>
  <c r="CZ80" i="10"/>
  <c r="CQ77" i="10"/>
  <c r="G76" i="10"/>
  <c r="AY74" i="10"/>
  <c r="CR72" i="10"/>
  <c r="BG71" i="10"/>
  <c r="AE70" i="10"/>
  <c r="AI69" i="10"/>
  <c r="BD68" i="10"/>
  <c r="CM67" i="10"/>
  <c r="N67" i="10"/>
  <c r="BF66" i="10"/>
  <c r="DI65" i="10"/>
  <c r="AT65" i="10"/>
  <c r="CQ64" i="10"/>
  <c r="AM64" i="10"/>
  <c r="CJ63" i="10"/>
  <c r="V63" i="10"/>
  <c r="CH62" i="10"/>
  <c r="W62" i="10"/>
  <c r="CK61" i="10"/>
  <c r="AN61" i="10"/>
  <c r="CT60" i="10"/>
  <c r="BA60" i="10"/>
  <c r="M60" i="10"/>
  <c r="CI59" i="10"/>
  <c r="AW59" i="10"/>
  <c r="H59" i="10"/>
  <c r="CI58" i="10"/>
  <c r="AY58" i="10"/>
  <c r="AO64" i="10"/>
  <c r="P58" i="10"/>
  <c r="BS56" i="10"/>
  <c r="AE55" i="10"/>
  <c r="P54" i="10"/>
  <c r="O53" i="10"/>
  <c r="DF51" i="10"/>
  <c r="DA50" i="10"/>
  <c r="M50" i="10"/>
  <c r="AU49" i="10"/>
  <c r="CR48" i="10"/>
  <c r="AG48" i="10"/>
  <c r="CF47" i="10"/>
  <c r="AF47" i="10"/>
  <c r="CT46" i="10"/>
  <c r="AY46" i="10"/>
  <c r="O46" i="10"/>
  <c r="CF45" i="10"/>
  <c r="AL45" i="10"/>
  <c r="B45" i="10"/>
  <c r="BS44" i="10"/>
  <c r="Y44" i="10"/>
  <c r="CZ43" i="10"/>
  <c r="BF43" i="10"/>
  <c r="L43" i="10"/>
  <c r="CM42" i="10"/>
  <c r="AS42" i="10"/>
  <c r="DJ41" i="10"/>
  <c r="BZ41" i="10"/>
  <c r="AF41" i="10"/>
  <c r="CX40" i="10"/>
  <c r="BP40" i="10"/>
  <c r="AH40" i="10"/>
  <c r="DG39" i="10"/>
  <c r="CA39" i="10"/>
  <c r="AU39" i="10"/>
  <c r="O39" i="10"/>
  <c r="CT38" i="10"/>
  <c r="BN38" i="10"/>
  <c r="AH38" i="10"/>
  <c r="B38" i="10"/>
  <c r="CG37" i="10"/>
  <c r="BA37" i="10"/>
  <c r="U37" i="10"/>
  <c r="CZ36" i="10"/>
  <c r="BT36" i="10"/>
  <c r="AN36" i="10"/>
  <c r="H36" i="10"/>
  <c r="CM35" i="10"/>
  <c r="BG35" i="10"/>
  <c r="AA35" i="10"/>
  <c r="DL34" i="10"/>
  <c r="CJ34" i="10"/>
  <c r="BJ34" i="10"/>
  <c r="AL34" i="10"/>
  <c r="J34" i="10"/>
  <c r="CY33" i="10"/>
  <c r="BW33" i="10"/>
  <c r="AW33" i="10"/>
  <c r="Y33" i="10"/>
  <c r="DH32" i="10"/>
  <c r="CL32" i="10"/>
  <c r="BJ32" i="10"/>
  <c r="AJ32" i="10"/>
  <c r="M32" i="10"/>
  <c r="CY31" i="10"/>
  <c r="CC31" i="10"/>
  <c r="BH31" i="10"/>
  <c r="AH31" i="10"/>
  <c r="M31" i="10"/>
  <c r="CX30" i="10"/>
  <c r="CC30" i="10"/>
  <c r="BC30" i="10"/>
  <c r="AH30" i="10"/>
  <c r="I30" i="10"/>
  <c r="CX29" i="10"/>
  <c r="BY29" i="10"/>
  <c r="BC29" i="10"/>
  <c r="AH29" i="10"/>
  <c r="H29" i="10"/>
  <c r="CY28" i="10"/>
  <c r="CB28" i="10"/>
  <c r="BG28" i="10"/>
  <c r="AM28" i="10"/>
  <c r="P28" i="10"/>
  <c r="DF27" i="10"/>
  <c r="CL27" i="10"/>
  <c r="BP27" i="10"/>
  <c r="AW27" i="10"/>
  <c r="AD27" i="10"/>
  <c r="K27" i="10"/>
  <c r="DC26" i="10"/>
  <c r="CG26" i="10"/>
  <c r="BN26" i="10"/>
  <c r="AU26" i="10"/>
  <c r="AB26" i="10"/>
  <c r="F26" i="10"/>
  <c r="CX25" i="10"/>
  <c r="CE25" i="10"/>
  <c r="BM25" i="10"/>
  <c r="AU25" i="10"/>
  <c r="AA25" i="10"/>
  <c r="I25" i="10"/>
  <c r="DB24" i="10"/>
  <c r="CJ24" i="10"/>
  <c r="BR24" i="10"/>
  <c r="AZ24" i="10"/>
  <c r="AH24" i="10"/>
  <c r="O24" i="10"/>
  <c r="DJ23" i="10"/>
  <c r="CT23" i="10"/>
  <c r="CD23" i="10"/>
  <c r="BN23" i="10"/>
  <c r="AX23" i="10"/>
  <c r="AH23" i="10"/>
  <c r="R23" i="10"/>
  <c r="B23" i="10"/>
  <c r="CW22" i="10"/>
  <c r="CG22" i="10"/>
  <c r="BQ22" i="10"/>
  <c r="BA22" i="10"/>
  <c r="AK22" i="10"/>
  <c r="U22" i="10"/>
  <c r="E22" i="10"/>
  <c r="CZ21" i="10"/>
  <c r="CJ21" i="10"/>
  <c r="BT21" i="10"/>
  <c r="BD21" i="10"/>
  <c r="AN21" i="10"/>
  <c r="X21" i="10"/>
  <c r="H21" i="10"/>
  <c r="DC20" i="10"/>
  <c r="CM20" i="10"/>
  <c r="BW20" i="10"/>
  <c r="BG20" i="10"/>
  <c r="AQ20" i="10"/>
  <c r="AA20" i="10"/>
  <c r="K20" i="10"/>
  <c r="DF19" i="10"/>
  <c r="CP19" i="10"/>
  <c r="BZ19" i="10"/>
  <c r="BJ19" i="10"/>
  <c r="AT19" i="10"/>
  <c r="AD19" i="10"/>
  <c r="N19" i="10"/>
  <c r="DI18" i="10"/>
  <c r="CS18" i="10"/>
  <c r="CC18" i="10"/>
  <c r="BM18" i="10"/>
  <c r="AW18" i="10"/>
  <c r="AG18" i="10"/>
  <c r="Q18" i="10"/>
  <c r="DL17" i="10"/>
  <c r="CV17" i="10"/>
  <c r="CF17" i="10"/>
  <c r="BP17" i="10"/>
  <c r="AZ17" i="10"/>
  <c r="AJ17" i="10"/>
  <c r="T17" i="10"/>
  <c r="D17" i="10"/>
  <c r="CY16" i="10"/>
  <c r="CI16" i="10"/>
  <c r="BS16" i="10"/>
  <c r="BC16" i="10"/>
  <c r="AM16" i="10"/>
  <c r="W16" i="10"/>
  <c r="G16" i="10"/>
  <c r="DB15" i="10"/>
  <c r="CL15" i="10"/>
  <c r="BV15" i="10"/>
  <c r="BF15" i="10"/>
  <c r="AP15" i="10"/>
  <c r="Z15" i="10"/>
  <c r="J15" i="10"/>
  <c r="DE14" i="10"/>
  <c r="CO14" i="10"/>
  <c r="BY14" i="10"/>
  <c r="BI14" i="10"/>
  <c r="AS14" i="10"/>
  <c r="AC14" i="10"/>
  <c r="M14" i="10"/>
  <c r="DH13" i="10"/>
  <c r="CR13" i="10"/>
  <c r="CB13" i="10"/>
  <c r="BL13" i="10"/>
  <c r="AV13" i="10"/>
  <c r="AF13" i="10"/>
  <c r="P13" i="10"/>
  <c r="DK12" i="10"/>
  <c r="CU12" i="10"/>
  <c r="CE12" i="10"/>
  <c r="BO12" i="10"/>
  <c r="AY12" i="10"/>
  <c r="AI12" i="10"/>
  <c r="S12" i="10"/>
  <c r="C12" i="10"/>
  <c r="CX11" i="10"/>
  <c r="CH11" i="10"/>
  <c r="BR11" i="10"/>
  <c r="BB11" i="10"/>
  <c r="AL11" i="10"/>
  <c r="V11" i="10"/>
  <c r="F11" i="10"/>
  <c r="DA10" i="10"/>
  <c r="CK10" i="10"/>
  <c r="BU10" i="10"/>
  <c r="BE10" i="10"/>
  <c r="AO10" i="10"/>
  <c r="Y10" i="10"/>
  <c r="I10" i="10"/>
  <c r="DD9" i="10"/>
  <c r="CN9" i="10"/>
  <c r="BX9" i="10"/>
  <c r="BH9" i="10"/>
  <c r="AR9" i="10"/>
  <c r="AB9" i="10"/>
  <c r="L9" i="10"/>
  <c r="DG8" i="10"/>
  <c r="CQ8" i="10"/>
  <c r="CA8" i="10"/>
  <c r="BK8" i="10"/>
  <c r="AU8" i="10"/>
  <c r="AE8" i="10"/>
  <c r="O8" i="10"/>
  <c r="DJ7" i="10"/>
  <c r="CT7" i="10"/>
  <c r="CD7" i="10"/>
  <c r="BN7" i="10"/>
  <c r="AX7" i="10"/>
  <c r="AH7" i="10"/>
  <c r="R7" i="10"/>
  <c r="B7" i="10"/>
  <c r="CW6" i="10"/>
  <c r="CG6" i="10"/>
  <c r="BQ6" i="10"/>
  <c r="BA6" i="10"/>
  <c r="AK6" i="10"/>
  <c r="U6" i="10"/>
  <c r="E6" i="10"/>
  <c r="CZ5" i="10"/>
  <c r="CJ5" i="10"/>
  <c r="BT5" i="10"/>
  <c r="BD5" i="10"/>
  <c r="AN5" i="10"/>
  <c r="X5" i="10"/>
  <c r="H5" i="10"/>
  <c r="DC4" i="10"/>
  <c r="CM4" i="10"/>
  <c r="BW4" i="10"/>
  <c r="BG4" i="10"/>
  <c r="AQ4" i="10"/>
  <c r="AA4" i="10"/>
  <c r="K4" i="10"/>
  <c r="DF3" i="10"/>
  <c r="CP3" i="10"/>
  <c r="BC81" i="10"/>
  <c r="CK63" i="10"/>
  <c r="M58" i="10"/>
  <c r="AU56" i="10"/>
  <c r="AA55" i="10"/>
  <c r="O54" i="10"/>
  <c r="DJ52" i="10"/>
  <c r="DA51" i="10"/>
  <c r="CZ50" i="10"/>
  <c r="DI49" i="10"/>
  <c r="AS49" i="10"/>
  <c r="CQ48" i="10"/>
  <c r="T48" i="10"/>
  <c r="CE47" i="10"/>
  <c r="AE47" i="10"/>
  <c r="CR46" i="10"/>
  <c r="AX46" i="10"/>
  <c r="D46" i="10"/>
  <c r="CE45" i="10"/>
  <c r="AK45" i="10"/>
  <c r="DB44" i="10"/>
  <c r="BR44" i="10"/>
  <c r="X44" i="10"/>
  <c r="CO43" i="10"/>
  <c r="BE43" i="10"/>
  <c r="K43" i="10"/>
  <c r="CB42" i="10"/>
  <c r="AR42" i="10"/>
  <c r="DI41" i="10"/>
  <c r="BO41" i="10"/>
  <c r="AE41" i="10"/>
  <c r="CW40" i="10"/>
  <c r="BO40" i="10"/>
  <c r="AG40" i="10"/>
  <c r="DB39" i="10"/>
  <c r="BV39" i="10"/>
  <c r="AP39" i="10"/>
  <c r="J39" i="10"/>
  <c r="CO38" i="10"/>
  <c r="BI38" i="10"/>
  <c r="AC38" i="10"/>
  <c r="DH37" i="10"/>
  <c r="CB37" i="10"/>
  <c r="AV37" i="10"/>
  <c r="P37" i="10"/>
  <c r="CU36" i="10"/>
  <c r="BO36" i="10"/>
  <c r="AI36" i="10"/>
  <c r="C36" i="10"/>
  <c r="CH35" i="10"/>
  <c r="BB35" i="10"/>
  <c r="W35" i="10"/>
  <c r="DK34" i="10"/>
  <c r="CI34" i="10"/>
  <c r="BI34" i="10"/>
  <c r="AK34" i="10"/>
  <c r="I34" i="10"/>
  <c r="CX33" i="10"/>
  <c r="BV33" i="10"/>
  <c r="AV33" i="10"/>
  <c r="X33" i="10"/>
  <c r="DG32" i="10"/>
  <c r="CK32" i="10"/>
  <c r="BI32" i="10"/>
  <c r="AI32" i="10"/>
  <c r="L32" i="10"/>
  <c r="CX31" i="10"/>
  <c r="CB31" i="10"/>
  <c r="BC31" i="10"/>
  <c r="AG31" i="10"/>
  <c r="L31" i="10"/>
  <c r="CW30" i="10"/>
  <c r="CB30" i="10"/>
  <c r="BB30" i="10"/>
  <c r="AG30" i="10"/>
  <c r="G30" i="10"/>
  <c r="CW29" i="10"/>
  <c r="BX29" i="10"/>
  <c r="BB29" i="10"/>
  <c r="AC29" i="10"/>
  <c r="G29" i="10"/>
  <c r="CX28" i="10"/>
  <c r="CA28" i="10"/>
  <c r="BF28" i="10"/>
  <c r="AL28" i="10"/>
  <c r="O28" i="10"/>
  <c r="DE27" i="10"/>
  <c r="CK27" i="10"/>
  <c r="BO27" i="10"/>
  <c r="AV27" i="10"/>
  <c r="AC27" i="10"/>
  <c r="J27" i="10"/>
  <c r="CY26" i="10"/>
  <c r="CF26" i="10"/>
  <c r="BM26" i="10"/>
  <c r="AT26" i="10"/>
  <c r="AA26" i="10"/>
  <c r="E26" i="10"/>
  <c r="CW25" i="10"/>
  <c r="CD25" i="10"/>
  <c r="BL25" i="10"/>
  <c r="AT25" i="10"/>
  <c r="Z25" i="10"/>
  <c r="H25" i="10"/>
  <c r="DA24" i="10"/>
  <c r="CI24" i="10"/>
  <c r="BQ24" i="10"/>
  <c r="AY24" i="10"/>
  <c r="AG24" i="10"/>
  <c r="N24" i="10"/>
  <c r="DI23" i="10"/>
  <c r="CS23" i="10"/>
  <c r="CC23" i="10"/>
  <c r="BM23" i="10"/>
  <c r="AW23" i="10"/>
  <c r="AG23" i="10"/>
  <c r="Q23" i="10"/>
  <c r="DL22" i="10"/>
  <c r="CV22" i="10"/>
  <c r="CF22" i="10"/>
  <c r="BP22" i="10"/>
  <c r="AZ22" i="10"/>
  <c r="AJ22" i="10"/>
  <c r="T22" i="10"/>
  <c r="D22" i="10"/>
  <c r="CY21" i="10"/>
  <c r="CI21" i="10"/>
  <c r="BS21" i="10"/>
  <c r="BC21" i="10"/>
  <c r="AM21" i="10"/>
  <c r="W21" i="10"/>
  <c r="G21" i="10"/>
  <c r="DB20" i="10"/>
  <c r="CL20" i="10"/>
  <c r="BV20" i="10"/>
  <c r="BF20" i="10"/>
  <c r="AP20" i="10"/>
  <c r="Z20" i="10"/>
  <c r="J20" i="10"/>
  <c r="DE19" i="10"/>
  <c r="CO19" i="10"/>
  <c r="BY19" i="10"/>
  <c r="BI19" i="10"/>
  <c r="AS19" i="10"/>
  <c r="AC19" i="10"/>
  <c r="M19" i="10"/>
  <c r="DH18" i="10"/>
  <c r="CR18" i="10"/>
  <c r="CB18" i="10"/>
  <c r="BL18" i="10"/>
  <c r="AV18" i="10"/>
  <c r="AF18" i="10"/>
  <c r="P18" i="10"/>
  <c r="DK17" i="10"/>
  <c r="CU17" i="10"/>
  <c r="CE17" i="10"/>
  <c r="BO17" i="10"/>
  <c r="AY17" i="10"/>
  <c r="AI17" i="10"/>
  <c r="S17" i="10"/>
  <c r="C17" i="10"/>
  <c r="CX16" i="10"/>
  <c r="CH16" i="10"/>
  <c r="BR16" i="10"/>
  <c r="BB16" i="10"/>
  <c r="AL16" i="10"/>
  <c r="V16" i="10"/>
  <c r="F16" i="10"/>
  <c r="DA15" i="10"/>
  <c r="CK15" i="10"/>
  <c r="BU15" i="10"/>
  <c r="BE15" i="10"/>
  <c r="AO15" i="10"/>
  <c r="Y15" i="10"/>
  <c r="I15" i="10"/>
  <c r="DD14" i="10"/>
  <c r="CN14" i="10"/>
  <c r="BX14" i="10"/>
  <c r="BH14" i="10"/>
  <c r="AR14" i="10"/>
  <c r="AB14" i="10"/>
  <c r="L14" i="10"/>
  <c r="DG13" i="10"/>
  <c r="CQ13" i="10"/>
  <c r="CA13" i="10"/>
  <c r="BK13" i="10"/>
  <c r="AU13" i="10"/>
  <c r="AE13" i="10"/>
  <c r="O13" i="10"/>
  <c r="DJ12" i="10"/>
  <c r="CT12" i="10"/>
  <c r="CD12" i="10"/>
  <c r="BN12" i="10"/>
  <c r="AX12" i="10"/>
  <c r="AH12" i="10"/>
  <c r="R12" i="10"/>
  <c r="B12" i="10"/>
  <c r="CW11" i="10"/>
  <c r="CG11" i="10"/>
  <c r="BQ11" i="10"/>
  <c r="BA11" i="10"/>
  <c r="AK11" i="10"/>
  <c r="U11" i="10"/>
  <c r="E11" i="10"/>
  <c r="CZ10" i="10"/>
  <c r="CJ10" i="10"/>
  <c r="BT10" i="10"/>
  <c r="BD10" i="10"/>
  <c r="AN10" i="10"/>
  <c r="X10" i="10"/>
  <c r="H10" i="10"/>
  <c r="DC9" i="10"/>
  <c r="CM9" i="10"/>
  <c r="BW9" i="10"/>
  <c r="BG9" i="10"/>
  <c r="AQ9" i="10"/>
  <c r="AA9" i="10"/>
  <c r="K9" i="10"/>
  <c r="DF8" i="10"/>
  <c r="CP8" i="10"/>
  <c r="BZ8" i="10"/>
  <c r="BJ8" i="10"/>
  <c r="AT8" i="10"/>
  <c r="AD8" i="10"/>
  <c r="N8" i="10"/>
  <c r="DI7" i="10"/>
  <c r="CS7" i="10"/>
  <c r="CC7" i="10"/>
  <c r="BM7" i="10"/>
  <c r="AW7" i="10"/>
  <c r="AG7" i="10"/>
  <c r="Q7" i="10"/>
  <c r="DL6" i="10"/>
  <c r="CV6" i="10"/>
  <c r="CF6" i="10"/>
  <c r="BP6" i="10"/>
  <c r="AZ6" i="10"/>
  <c r="AJ6" i="10"/>
  <c r="T6" i="10"/>
  <c r="D6" i="10"/>
  <c r="CY5" i="10"/>
  <c r="CI5" i="10"/>
  <c r="BS5" i="10"/>
  <c r="BC5" i="10"/>
  <c r="AM5" i="10"/>
  <c r="W5" i="10"/>
  <c r="G5" i="10"/>
  <c r="DB4" i="10"/>
  <c r="CL4" i="10"/>
  <c r="BV4" i="10"/>
  <c r="BF4" i="10"/>
  <c r="AP4" i="10"/>
  <c r="Z4" i="10"/>
  <c r="J4" i="10"/>
  <c r="DE3" i="10"/>
  <c r="L78" i="10"/>
  <c r="Z63" i="10"/>
  <c r="CV57" i="10"/>
  <c r="AO56" i="10"/>
  <c r="Z55" i="10"/>
  <c r="DJ53" i="10"/>
  <c r="DA52" i="10"/>
  <c r="CZ51" i="10"/>
  <c r="CJ50" i="10"/>
  <c r="DG49" i="10"/>
  <c r="AR49" i="10"/>
  <c r="CB48" i="10"/>
  <c r="S48" i="10"/>
  <c r="CD47" i="10"/>
  <c r="AC47" i="10"/>
  <c r="CQ46" i="10"/>
  <c r="AW46" i="10"/>
  <c r="C46" i="10"/>
  <c r="CD45" i="10"/>
  <c r="AJ45" i="10"/>
  <c r="DA44" i="10"/>
  <c r="BQ44" i="10"/>
  <c r="W44" i="10"/>
  <c r="CN43" i="10"/>
  <c r="BD43" i="10"/>
  <c r="J43" i="10"/>
  <c r="CA42" i="10"/>
  <c r="AQ42" i="10"/>
  <c r="DH41" i="10"/>
  <c r="BN41" i="10"/>
  <c r="AD41" i="10"/>
  <c r="CV40" i="10"/>
  <c r="BN40" i="10"/>
  <c r="W40" i="10"/>
  <c r="DA39" i="10"/>
  <c r="BU39" i="10"/>
  <c r="AO39" i="10"/>
  <c r="I39" i="10"/>
  <c r="CN38" i="10"/>
  <c r="BH38" i="10"/>
  <c r="AB38" i="10"/>
  <c r="DG37" i="10"/>
  <c r="CA37" i="10"/>
  <c r="AU37" i="10"/>
  <c r="O37" i="10"/>
  <c r="CT36" i="10"/>
  <c r="BN36" i="10"/>
  <c r="AH36" i="10"/>
  <c r="B36" i="10"/>
  <c r="CG35" i="10"/>
  <c r="BA35" i="10"/>
  <c r="V35" i="10"/>
  <c r="DF34" i="10"/>
  <c r="CH34" i="10"/>
  <c r="BF34" i="10"/>
  <c r="AJ34" i="10"/>
  <c r="H34" i="10"/>
  <c r="CS33" i="10"/>
  <c r="BU33" i="10"/>
  <c r="AS33" i="10"/>
  <c r="W33" i="10"/>
  <c r="DF32" i="10"/>
  <c r="CF32" i="10"/>
  <c r="BH32" i="10"/>
  <c r="AF32" i="10"/>
  <c r="K32" i="10"/>
  <c r="CV31" i="10"/>
  <c r="CA31" i="10"/>
  <c r="BB31" i="10"/>
  <c r="AF31" i="10"/>
  <c r="G31" i="10"/>
  <c r="CV30" i="10"/>
  <c r="CA30" i="10"/>
  <c r="BA30" i="10"/>
  <c r="AF30" i="10"/>
  <c r="F30" i="10"/>
  <c r="CV29" i="10"/>
  <c r="BV29" i="10"/>
  <c r="BA29" i="10"/>
  <c r="AB29" i="10"/>
  <c r="F29" i="10"/>
  <c r="CW28" i="10"/>
  <c r="BY28" i="10"/>
  <c r="BE28" i="10"/>
  <c r="AK28" i="10"/>
  <c r="M28" i="10"/>
  <c r="DD27" i="10"/>
  <c r="CJ27" i="10"/>
  <c r="BN27" i="10"/>
  <c r="AU27" i="10"/>
  <c r="AB27" i="10"/>
  <c r="I27" i="10"/>
  <c r="CX26" i="10"/>
  <c r="CE26" i="10"/>
  <c r="BL26" i="10"/>
  <c r="AS26" i="10"/>
  <c r="W26" i="10"/>
  <c r="D26" i="10"/>
  <c r="CV25" i="10"/>
  <c r="CC25" i="10"/>
  <c r="BK25" i="10"/>
  <c r="AQ25" i="10"/>
  <c r="Y25" i="10"/>
  <c r="G25" i="10"/>
  <c r="CZ24" i="10"/>
  <c r="CH24" i="10"/>
  <c r="BP24" i="10"/>
  <c r="AX24" i="10"/>
  <c r="AD24" i="10"/>
  <c r="M24" i="10"/>
  <c r="DH23" i="10"/>
  <c r="CR23" i="10"/>
  <c r="CB23" i="10"/>
  <c r="BL23" i="10"/>
  <c r="AV23" i="10"/>
  <c r="AF23" i="10"/>
  <c r="P23" i="10"/>
  <c r="DK22" i="10"/>
  <c r="CU22" i="10"/>
  <c r="CE22" i="10"/>
  <c r="BO22" i="10"/>
  <c r="AY22" i="10"/>
  <c r="AI22" i="10"/>
  <c r="S22" i="10"/>
  <c r="C22" i="10"/>
  <c r="CX21" i="10"/>
  <c r="CH21" i="10"/>
  <c r="BR21" i="10"/>
  <c r="BB21" i="10"/>
  <c r="AL21" i="10"/>
  <c r="V21" i="10"/>
  <c r="F21" i="10"/>
  <c r="DA20" i="10"/>
  <c r="CK20" i="10"/>
  <c r="BU20" i="10"/>
  <c r="BE20" i="10"/>
  <c r="AO20" i="10"/>
  <c r="Y20" i="10"/>
  <c r="I20" i="10"/>
  <c r="DD19" i="10"/>
  <c r="CN19" i="10"/>
  <c r="BX19" i="10"/>
  <c r="BH19" i="10"/>
  <c r="AR19" i="10"/>
  <c r="AB19" i="10"/>
  <c r="L19" i="10"/>
  <c r="DG18" i="10"/>
  <c r="CQ18" i="10"/>
  <c r="CA18" i="10"/>
  <c r="BK18" i="10"/>
  <c r="AU18" i="10"/>
  <c r="AE18" i="10"/>
  <c r="O18" i="10"/>
  <c r="DJ17" i="10"/>
  <c r="CT17" i="10"/>
  <c r="CD17" i="10"/>
  <c r="BN17" i="10"/>
  <c r="AX17" i="10"/>
  <c r="AH17" i="10"/>
  <c r="R17" i="10"/>
  <c r="B17" i="10"/>
  <c r="CW16" i="10"/>
  <c r="CG16" i="10"/>
  <c r="BQ16" i="10"/>
  <c r="BA16" i="10"/>
  <c r="AK16" i="10"/>
  <c r="U16" i="10"/>
  <c r="E16" i="10"/>
  <c r="CZ15" i="10"/>
  <c r="CJ15" i="10"/>
  <c r="BT15" i="10"/>
  <c r="BD15" i="10"/>
  <c r="AN15" i="10"/>
  <c r="X15" i="10"/>
  <c r="H15" i="10"/>
  <c r="DC14" i="10"/>
  <c r="CM14" i="10"/>
  <c r="BW14" i="10"/>
  <c r="BG14" i="10"/>
  <c r="AQ14" i="10"/>
  <c r="AA14" i="10"/>
  <c r="K14" i="10"/>
  <c r="DF13" i="10"/>
  <c r="CP13" i="10"/>
  <c r="BZ13" i="10"/>
  <c r="BJ13" i="10"/>
  <c r="AT13" i="10"/>
  <c r="AD13" i="10"/>
  <c r="N13" i="10"/>
  <c r="DI12" i="10"/>
  <c r="CS12" i="10"/>
  <c r="CC12" i="10"/>
  <c r="BM12" i="10"/>
  <c r="AW12" i="10"/>
  <c r="AG12" i="10"/>
  <c r="Q12" i="10"/>
  <c r="DL11" i="10"/>
  <c r="CV11" i="10"/>
  <c r="CF11" i="10"/>
  <c r="BP11" i="10"/>
  <c r="AZ11" i="10"/>
  <c r="AJ11" i="10"/>
  <c r="T11" i="10"/>
  <c r="D11" i="10"/>
  <c r="CY10" i="10"/>
  <c r="CI10" i="10"/>
  <c r="BS10" i="10"/>
  <c r="BC10" i="10"/>
  <c r="AM10" i="10"/>
  <c r="W10" i="10"/>
  <c r="G10" i="10"/>
  <c r="DB9" i="10"/>
  <c r="CL9" i="10"/>
  <c r="BV9" i="10"/>
  <c r="BF9" i="10"/>
  <c r="AP9" i="10"/>
  <c r="Z9" i="10"/>
  <c r="J9" i="10"/>
  <c r="DE8" i="10"/>
  <c r="CO8" i="10"/>
  <c r="BY8" i="10"/>
  <c r="BI8" i="10"/>
  <c r="AS8" i="10"/>
  <c r="AC8" i="10"/>
  <c r="M8" i="10"/>
  <c r="DH7" i="10"/>
  <c r="CR7" i="10"/>
  <c r="CB7" i="10"/>
  <c r="BL7" i="10"/>
  <c r="J76" i="10"/>
  <c r="CI62" i="10"/>
  <c r="CO57" i="10"/>
  <c r="AN56" i="10"/>
  <c r="I55" i="10"/>
  <c r="DF53" i="10"/>
  <c r="CZ52" i="10"/>
  <c r="CJ51" i="10"/>
  <c r="CA50" i="10"/>
  <c r="DE49" i="10"/>
  <c r="AC49" i="10"/>
  <c r="CA48" i="10"/>
  <c r="R48" i="10"/>
  <c r="CB47" i="10"/>
  <c r="AB47" i="10"/>
  <c r="CF46" i="10"/>
  <c r="AV46" i="10"/>
  <c r="B46" i="10"/>
  <c r="BS45" i="10"/>
  <c r="AI45" i="10"/>
  <c r="CZ44" i="10"/>
  <c r="BF44" i="10"/>
  <c r="V44" i="10"/>
  <c r="CM43" i="10"/>
  <c r="AS43" i="10"/>
  <c r="I43" i="10"/>
  <c r="BZ42" i="10"/>
  <c r="AF42" i="10"/>
  <c r="DG41" i="10"/>
  <c r="BM41" i="10"/>
  <c r="S41" i="10"/>
  <c r="CU40" i="10"/>
  <c r="BM40" i="10"/>
  <c r="V40" i="10"/>
  <c r="CZ39" i="10"/>
  <c r="BT39" i="10"/>
  <c r="AN39" i="10"/>
  <c r="H39" i="10"/>
  <c r="CM38" i="10"/>
  <c r="BG38" i="10"/>
  <c r="AA38" i="10"/>
  <c r="DF37" i="10"/>
  <c r="BZ37" i="10"/>
  <c r="AT37" i="10"/>
  <c r="N37" i="10"/>
  <c r="CS36" i="10"/>
  <c r="BM36" i="10"/>
  <c r="AG36" i="10"/>
  <c r="DL35" i="10"/>
  <c r="CF35" i="10"/>
  <c r="AZ35" i="10"/>
  <c r="U35" i="10"/>
  <c r="DE34" i="10"/>
  <c r="CG34" i="10"/>
  <c r="BE34" i="10"/>
  <c r="AI34" i="10"/>
  <c r="G34" i="10"/>
  <c r="CR33" i="10"/>
  <c r="BT33" i="10"/>
  <c r="AR33" i="10"/>
  <c r="V33" i="10"/>
  <c r="DE32" i="10"/>
  <c r="CE32" i="10"/>
  <c r="BG32" i="10"/>
  <c r="AE32" i="10"/>
  <c r="J32" i="10"/>
  <c r="CU31" i="10"/>
  <c r="BZ31" i="10"/>
  <c r="AZ31" i="10"/>
  <c r="AE31" i="10"/>
  <c r="F31" i="10"/>
  <c r="CU30" i="10"/>
  <c r="BV30" i="10"/>
  <c r="AZ30" i="10"/>
  <c r="AE30" i="10"/>
  <c r="E30" i="10"/>
  <c r="CU29" i="10"/>
  <c r="BU29" i="10"/>
  <c r="AZ29" i="10"/>
  <c r="Z29" i="10"/>
  <c r="E29" i="10"/>
  <c r="CS28" i="10"/>
  <c r="BX28" i="10"/>
  <c r="BD28" i="10"/>
  <c r="AG28" i="10"/>
  <c r="L28" i="10"/>
  <c r="DC27" i="10"/>
  <c r="CF27" i="10"/>
  <c r="BM27" i="10"/>
  <c r="AT27" i="10"/>
  <c r="AA27" i="10"/>
  <c r="H27" i="10"/>
  <c r="CW26" i="10"/>
  <c r="CD26" i="10"/>
  <c r="BK26" i="10"/>
  <c r="AR26" i="10"/>
  <c r="V26" i="10"/>
  <c r="C26" i="10"/>
  <c r="CU25" i="10"/>
  <c r="CB25" i="10"/>
  <c r="BJ25" i="10"/>
  <c r="AP25" i="10"/>
  <c r="X25" i="10"/>
  <c r="F25" i="10"/>
  <c r="CY24" i="10"/>
  <c r="CG24" i="10"/>
  <c r="BO24" i="10"/>
  <c r="AW24" i="10"/>
  <c r="AC24" i="10"/>
  <c r="L24" i="10"/>
  <c r="DG23" i="10"/>
  <c r="CQ23" i="10"/>
  <c r="CA23" i="10"/>
  <c r="BK23" i="10"/>
  <c r="AU23" i="10"/>
  <c r="AE23" i="10"/>
  <c r="O23" i="10"/>
  <c r="DJ22" i="10"/>
  <c r="CT22" i="10"/>
  <c r="CD22" i="10"/>
  <c r="BN22" i="10"/>
  <c r="AX22" i="10"/>
  <c r="AH22" i="10"/>
  <c r="R22" i="10"/>
  <c r="B22" i="10"/>
  <c r="CW21" i="10"/>
  <c r="CG21" i="10"/>
  <c r="BQ21" i="10"/>
  <c r="BA21" i="10"/>
  <c r="AK21" i="10"/>
  <c r="U21" i="10"/>
  <c r="E21" i="10"/>
  <c r="CZ20" i="10"/>
  <c r="CJ20" i="10"/>
  <c r="BT20" i="10"/>
  <c r="BD20" i="10"/>
  <c r="AN20" i="10"/>
  <c r="X20" i="10"/>
  <c r="H20" i="10"/>
  <c r="DC19" i="10"/>
  <c r="CM19" i="10"/>
  <c r="BW19" i="10"/>
  <c r="BG19" i="10"/>
  <c r="AQ19" i="10"/>
  <c r="AA19" i="10"/>
  <c r="K19" i="10"/>
  <c r="DF18" i="10"/>
  <c r="CP18" i="10"/>
  <c r="BZ18" i="10"/>
  <c r="BJ18" i="10"/>
  <c r="AT18" i="10"/>
  <c r="AD18" i="10"/>
  <c r="N18" i="10"/>
  <c r="DI17" i="10"/>
  <c r="CS17" i="10"/>
  <c r="CC17" i="10"/>
  <c r="BM17" i="10"/>
  <c r="AW17" i="10"/>
  <c r="AG17" i="10"/>
  <c r="Q17" i="10"/>
  <c r="DL16" i="10"/>
  <c r="CV16" i="10"/>
  <c r="CF16" i="10"/>
  <c r="BP16" i="10"/>
  <c r="AZ16" i="10"/>
  <c r="AJ16" i="10"/>
  <c r="T16" i="10"/>
  <c r="D16" i="10"/>
  <c r="CY15" i="10"/>
  <c r="CI15" i="10"/>
  <c r="BS15" i="10"/>
  <c r="BC15" i="10"/>
  <c r="AM15" i="10"/>
  <c r="W15" i="10"/>
  <c r="G15" i="10"/>
  <c r="DB14" i="10"/>
  <c r="CL14" i="10"/>
  <c r="BV14" i="10"/>
  <c r="BF14" i="10"/>
  <c r="AP14" i="10"/>
  <c r="Z14" i="10"/>
  <c r="J14" i="10"/>
  <c r="DE13" i="10"/>
  <c r="CO13" i="10"/>
  <c r="BY13" i="10"/>
  <c r="BI13" i="10"/>
  <c r="AS13" i="10"/>
  <c r="AC13" i="10"/>
  <c r="M13" i="10"/>
  <c r="DH12" i="10"/>
  <c r="CR12" i="10"/>
  <c r="CB12" i="10"/>
  <c r="BL12" i="10"/>
  <c r="AV12" i="10"/>
  <c r="AF12" i="10"/>
  <c r="P12" i="10"/>
  <c r="DK11" i="10"/>
  <c r="CU11" i="10"/>
  <c r="CE11" i="10"/>
  <c r="BO11" i="10"/>
  <c r="AY11" i="10"/>
  <c r="AI11" i="10"/>
  <c r="S11" i="10"/>
  <c r="C11" i="10"/>
  <c r="CX10" i="10"/>
  <c r="CH10" i="10"/>
  <c r="BR10" i="10"/>
  <c r="BB10" i="10"/>
  <c r="AL10" i="10"/>
  <c r="V10" i="10"/>
  <c r="F10" i="10"/>
  <c r="DA9" i="10"/>
  <c r="CK9" i="10"/>
  <c r="BU9" i="10"/>
  <c r="BE9" i="10"/>
  <c r="AO9" i="10"/>
  <c r="Y9" i="10"/>
  <c r="I9" i="10"/>
  <c r="DD8" i="10"/>
  <c r="CN8" i="10"/>
  <c r="BX8" i="10"/>
  <c r="BH8" i="10"/>
  <c r="AR8" i="10"/>
  <c r="BC74" i="10"/>
  <c r="Z62" i="10"/>
  <c r="CN57" i="10"/>
  <c r="V56" i="10"/>
  <c r="DJ54" i="10"/>
  <c r="DA53" i="10"/>
  <c r="CJ52" i="10"/>
  <c r="CF51" i="10"/>
  <c r="BZ50" i="10"/>
  <c r="DD49" i="10"/>
  <c r="AB49" i="10"/>
  <c r="BZ48" i="10"/>
  <c r="P48" i="10"/>
  <c r="CA47" i="10"/>
  <c r="Q47" i="10"/>
  <c r="CE46" i="10"/>
  <c r="AU46" i="10"/>
  <c r="DL45" i="10"/>
  <c r="BR45" i="10"/>
  <c r="AH45" i="10"/>
  <c r="CY44" i="10"/>
  <c r="BE44" i="10"/>
  <c r="U44" i="10"/>
  <c r="CL43" i="10"/>
  <c r="AR43" i="10"/>
  <c r="H43" i="10"/>
  <c r="BY42" i="10"/>
  <c r="AE42" i="10"/>
  <c r="DF41" i="10"/>
  <c r="BL41" i="10"/>
  <c r="R41" i="10"/>
  <c r="CT40" i="10"/>
  <c r="BC40" i="10"/>
  <c r="U40" i="10"/>
  <c r="CY39" i="10"/>
  <c r="BS39" i="10"/>
  <c r="AM39" i="10"/>
  <c r="G39" i="10"/>
  <c r="CL38" i="10"/>
  <c r="BF38" i="10"/>
  <c r="Z38" i="10"/>
  <c r="DE37" i="10"/>
  <c r="BY37" i="10"/>
  <c r="AS37" i="10"/>
  <c r="M37" i="10"/>
  <c r="CR36" i="10"/>
  <c r="BL36" i="10"/>
  <c r="AF36" i="10"/>
  <c r="DK35" i="10"/>
  <c r="CE35" i="10"/>
  <c r="AY35" i="10"/>
  <c r="T35" i="10"/>
  <c r="DB34" i="10"/>
  <c r="CF34" i="10"/>
  <c r="BD34" i="10"/>
  <c r="AD34" i="10"/>
  <c r="F34" i="10"/>
  <c r="CO33" i="10"/>
  <c r="BS33" i="10"/>
  <c r="AQ33" i="10"/>
  <c r="Q33" i="10"/>
  <c r="DD32" i="10"/>
  <c r="CB32" i="10"/>
  <c r="BF32" i="10"/>
  <c r="AD32" i="10"/>
  <c r="I32" i="10"/>
  <c r="CT31" i="10"/>
  <c r="BY31" i="10"/>
  <c r="AY31" i="10"/>
  <c r="AD31" i="10"/>
  <c r="D31" i="10"/>
  <c r="CT30" i="10"/>
  <c r="BU30" i="10"/>
  <c r="AY30" i="10"/>
  <c r="Z30" i="10"/>
  <c r="D30" i="10"/>
  <c r="CT29" i="10"/>
  <c r="BT29" i="10"/>
  <c r="AY29" i="10"/>
  <c r="Y29" i="10"/>
  <c r="D29" i="10"/>
  <c r="CR28" i="10"/>
  <c r="BW28" i="10"/>
  <c r="BC28" i="10"/>
  <c r="AF28" i="10"/>
  <c r="K28" i="10"/>
  <c r="DB27" i="10"/>
  <c r="CE27" i="10"/>
  <c r="BL27" i="10"/>
  <c r="AS27" i="10"/>
  <c r="Z27" i="10"/>
  <c r="D27" i="10"/>
  <c r="CV26" i="10"/>
  <c r="CC26" i="10"/>
  <c r="BJ26" i="10"/>
  <c r="AQ26" i="10"/>
  <c r="U26" i="10"/>
  <c r="B26" i="10"/>
  <c r="CT25" i="10"/>
  <c r="CA25" i="10"/>
  <c r="BG25" i="10"/>
  <c r="AO25" i="10"/>
  <c r="W25" i="10"/>
  <c r="E25" i="10"/>
  <c r="CX24" i="10"/>
  <c r="CF24" i="10"/>
  <c r="BN24" i="10"/>
  <c r="AT24" i="10"/>
  <c r="AB24" i="10"/>
  <c r="K24" i="10"/>
  <c r="DF23" i="10"/>
  <c r="CP23" i="10"/>
  <c r="BZ23" i="10"/>
  <c r="BJ23" i="10"/>
  <c r="AT23" i="10"/>
  <c r="AD23" i="10"/>
  <c r="N23" i="10"/>
  <c r="DI22" i="10"/>
  <c r="CS22" i="10"/>
  <c r="CC22" i="10"/>
  <c r="BM22" i="10"/>
  <c r="AW22" i="10"/>
  <c r="AG22" i="10"/>
  <c r="Q22" i="10"/>
  <c r="DL21" i="10"/>
  <c r="CV21" i="10"/>
  <c r="CF21" i="10"/>
  <c r="BP21" i="10"/>
  <c r="AZ21" i="10"/>
  <c r="AJ21" i="10"/>
  <c r="T21" i="10"/>
  <c r="D21" i="10"/>
  <c r="CY20" i="10"/>
  <c r="CI20" i="10"/>
  <c r="BS20" i="10"/>
  <c r="BC20" i="10"/>
  <c r="AM20" i="10"/>
  <c r="W20" i="10"/>
  <c r="G20" i="10"/>
  <c r="DB19" i="10"/>
  <c r="CL19" i="10"/>
  <c r="BV19" i="10"/>
  <c r="BF19" i="10"/>
  <c r="AP19" i="10"/>
  <c r="Z19" i="10"/>
  <c r="J19" i="10"/>
  <c r="DE18" i="10"/>
  <c r="CO18" i="10"/>
  <c r="BY18" i="10"/>
  <c r="BI18" i="10"/>
  <c r="AS18" i="10"/>
  <c r="AC18" i="10"/>
  <c r="M18" i="10"/>
  <c r="DH17" i="10"/>
  <c r="CR17" i="10"/>
  <c r="CB17" i="10"/>
  <c r="BL17" i="10"/>
  <c r="AV17" i="10"/>
  <c r="AF17" i="10"/>
  <c r="P17" i="10"/>
  <c r="DK16" i="10"/>
  <c r="CU16" i="10"/>
  <c r="CE16" i="10"/>
  <c r="BO16" i="10"/>
  <c r="AY16" i="10"/>
  <c r="AI16" i="10"/>
  <c r="S16" i="10"/>
  <c r="C16" i="10"/>
  <c r="CX15" i="10"/>
  <c r="CH15" i="10"/>
  <c r="DF72" i="10"/>
  <c r="CL61" i="10"/>
  <c r="BJ57" i="10"/>
  <c r="L56" i="10"/>
  <c r="DI54" i="10"/>
  <c r="CK53" i="10"/>
  <c r="CF52" i="10"/>
  <c r="CA51" i="10"/>
  <c r="BJ50" i="10"/>
  <c r="CO49" i="10"/>
  <c r="AA49" i="10"/>
  <c r="BU48" i="10"/>
  <c r="O48" i="10"/>
  <c r="BO47" i="10"/>
  <c r="P47" i="10"/>
  <c r="CD46" i="10"/>
  <c r="AJ46" i="10"/>
  <c r="DK45" i="10"/>
  <c r="BQ45" i="10"/>
  <c r="W45" i="10"/>
  <c r="CX44" i="10"/>
  <c r="BD44" i="10"/>
  <c r="J44" i="10"/>
  <c r="CK43" i="10"/>
  <c r="AQ43" i="10"/>
  <c r="DH42" i="10"/>
  <c r="BX42" i="10"/>
  <c r="AD42" i="10"/>
  <c r="CU41" i="10"/>
  <c r="BK41" i="10"/>
  <c r="Q41" i="10"/>
  <c r="CS40" i="10"/>
  <c r="BB40" i="10"/>
  <c r="T40" i="10"/>
  <c r="CX39" i="10"/>
  <c r="BR39" i="10"/>
  <c r="AL39" i="10"/>
  <c r="F39" i="10"/>
  <c r="CK38" i="10"/>
  <c r="BE38" i="10"/>
  <c r="Y38" i="10"/>
  <c r="DD37" i="10"/>
  <c r="BX37" i="10"/>
  <c r="AR37" i="10"/>
  <c r="L37" i="10"/>
  <c r="CQ36" i="10"/>
  <c r="BK36" i="10"/>
  <c r="AE36" i="10"/>
  <c r="DJ35" i="10"/>
  <c r="CD35" i="10"/>
  <c r="AX35" i="10"/>
  <c r="S35" i="10"/>
  <c r="DA34" i="10"/>
  <c r="CE34" i="10"/>
  <c r="BC34" i="10"/>
  <c r="AC34" i="10"/>
  <c r="E34" i="10"/>
  <c r="CN33" i="10"/>
  <c r="BR33" i="10"/>
  <c r="AP33" i="10"/>
  <c r="P33" i="10"/>
  <c r="DC32" i="10"/>
  <c r="CA32" i="10"/>
  <c r="BE32" i="10"/>
  <c r="AC32" i="10"/>
  <c r="D32" i="10"/>
  <c r="CS31" i="10"/>
  <c r="BX31" i="10"/>
  <c r="AX31" i="10"/>
  <c r="AC31" i="10"/>
  <c r="C31" i="10"/>
  <c r="CS30" i="10"/>
  <c r="BS30" i="10"/>
  <c r="AX30" i="10"/>
  <c r="Y30" i="10"/>
  <c r="C30" i="10"/>
  <c r="CO29" i="10"/>
  <c r="BS29" i="10"/>
  <c r="AX29" i="10"/>
  <c r="X29" i="10"/>
  <c r="C29" i="10"/>
  <c r="CQ28" i="10"/>
  <c r="BV28" i="10"/>
  <c r="BB28" i="10"/>
  <c r="AE28" i="10"/>
  <c r="J28" i="10"/>
  <c r="DA27" i="10"/>
  <c r="CD27" i="10"/>
  <c r="BK27" i="10"/>
  <c r="AR27" i="10"/>
  <c r="Y27" i="10"/>
  <c r="C27" i="10"/>
  <c r="CU26" i="10"/>
  <c r="CB26" i="10"/>
  <c r="BI26" i="10"/>
  <c r="AM26" i="10"/>
  <c r="T26" i="10"/>
  <c r="DL25" i="10"/>
  <c r="CS25" i="10"/>
  <c r="BZ25" i="10"/>
  <c r="BF25" i="10"/>
  <c r="AN25" i="10"/>
  <c r="V25" i="10"/>
  <c r="D25" i="10"/>
  <c r="CW24" i="10"/>
  <c r="CE24" i="10"/>
  <c r="BM24" i="10"/>
  <c r="AS24" i="10"/>
  <c r="AA24" i="10"/>
  <c r="J24" i="10"/>
  <c r="DE23" i="10"/>
  <c r="CO23" i="10"/>
  <c r="BY23" i="10"/>
  <c r="BI23" i="10"/>
  <c r="AS23" i="10"/>
  <c r="AC23" i="10"/>
  <c r="M23" i="10"/>
  <c r="DH22" i="10"/>
  <c r="CR22" i="10"/>
  <c r="CB22" i="10"/>
  <c r="BL22" i="10"/>
  <c r="AV22" i="10"/>
  <c r="AF22" i="10"/>
  <c r="P22" i="10"/>
  <c r="DK21" i="10"/>
  <c r="CU21" i="10"/>
  <c r="CE21" i="10"/>
  <c r="BO21" i="10"/>
  <c r="AY21" i="10"/>
  <c r="AI21" i="10"/>
  <c r="S21" i="10"/>
  <c r="C21" i="10"/>
  <c r="CX20" i="10"/>
  <c r="CH20" i="10"/>
  <c r="BR20" i="10"/>
  <c r="BB20" i="10"/>
  <c r="AL20" i="10"/>
  <c r="V20" i="10"/>
  <c r="F20" i="10"/>
  <c r="DA19" i="10"/>
  <c r="CK19" i="10"/>
  <c r="BU19" i="10"/>
  <c r="BE19" i="10"/>
  <c r="AO19" i="10"/>
  <c r="Y19" i="10"/>
  <c r="I19" i="10"/>
  <c r="DD18" i="10"/>
  <c r="CN18" i="10"/>
  <c r="BX18" i="10"/>
  <c r="BH18" i="10"/>
  <c r="AR18" i="10"/>
  <c r="AB18" i="10"/>
  <c r="L18" i="10"/>
  <c r="DG17" i="10"/>
  <c r="CQ17" i="10"/>
  <c r="CA17" i="10"/>
  <c r="BK17" i="10"/>
  <c r="AU17" i="10"/>
  <c r="AE17" i="10"/>
  <c r="O17" i="10"/>
  <c r="DJ16" i="10"/>
  <c r="CT16" i="10"/>
  <c r="CD16" i="10"/>
  <c r="BN16" i="10"/>
  <c r="AX16" i="10"/>
  <c r="AH16" i="10"/>
  <c r="R16" i="10"/>
  <c r="B16" i="10"/>
  <c r="CW15" i="10"/>
  <c r="CG15" i="10"/>
  <c r="BQ15" i="10"/>
  <c r="BA15" i="10"/>
  <c r="AK15" i="10"/>
  <c r="U15" i="10"/>
  <c r="E15" i="10"/>
  <c r="CZ14" i="10"/>
  <c r="CJ14" i="10"/>
  <c r="BT14" i="10"/>
  <c r="BD14" i="10"/>
  <c r="AN14" i="10"/>
  <c r="X14" i="10"/>
  <c r="H14" i="10"/>
  <c r="DC13" i="10"/>
  <c r="CM13" i="10"/>
  <c r="BW13" i="10"/>
  <c r="BG13" i="10"/>
  <c r="AQ13" i="10"/>
  <c r="AA13" i="10"/>
  <c r="K13" i="10"/>
  <c r="DF12" i="10"/>
  <c r="CP12" i="10"/>
  <c r="BZ12" i="10"/>
  <c r="BJ12" i="10"/>
  <c r="AT12" i="10"/>
  <c r="AD12" i="10"/>
  <c r="N12" i="10"/>
  <c r="DI11" i="10"/>
  <c r="CS11" i="10"/>
  <c r="CC11" i="10"/>
  <c r="BM11" i="10"/>
  <c r="AW11" i="10"/>
  <c r="AG11" i="10"/>
  <c r="Q11" i="10"/>
  <c r="DL10" i="10"/>
  <c r="CV10" i="10"/>
  <c r="CF10" i="10"/>
  <c r="BP10" i="10"/>
  <c r="AZ10" i="10"/>
  <c r="AJ10" i="10"/>
  <c r="T10" i="10"/>
  <c r="D10" i="10"/>
  <c r="CY9" i="10"/>
  <c r="CI9" i="10"/>
  <c r="BS9" i="10"/>
  <c r="BC9" i="10"/>
  <c r="AM9" i="10"/>
  <c r="W9" i="10"/>
  <c r="G9" i="10"/>
  <c r="DB8" i="10"/>
  <c r="BJ71" i="10"/>
  <c r="AO61" i="10"/>
  <c r="BE57" i="10"/>
  <c r="K56" i="10"/>
  <c r="CR54" i="10"/>
  <c r="CF53" i="10"/>
  <c r="CE52" i="10"/>
  <c r="BK51" i="10"/>
  <c r="BH50" i="10"/>
  <c r="CM49" i="10"/>
  <c r="V49" i="10"/>
  <c r="BT48" i="10"/>
  <c r="C48" i="10"/>
  <c r="BN47" i="10"/>
  <c r="O47" i="10"/>
  <c r="CC46" i="10"/>
  <c r="AI46" i="10"/>
  <c r="DJ45" i="10"/>
  <c r="BP45" i="10"/>
  <c r="V45" i="10"/>
  <c r="CW44" i="10"/>
  <c r="BC44" i="10"/>
  <c r="I44" i="10"/>
  <c r="CJ43" i="10"/>
  <c r="AP43" i="10"/>
  <c r="DG42" i="10"/>
  <c r="BW42" i="10"/>
  <c r="AC42" i="10"/>
  <c r="CT41" i="10"/>
  <c r="BJ41" i="10"/>
  <c r="P41" i="10"/>
  <c r="CI40" i="10"/>
  <c r="BA40" i="10"/>
  <c r="S40" i="10"/>
  <c r="CW39" i="10"/>
  <c r="BQ39" i="10"/>
  <c r="AK39" i="10"/>
  <c r="E39" i="10"/>
  <c r="CJ38" i="10"/>
  <c r="BD38" i="10"/>
  <c r="X38" i="10"/>
  <c r="DC37" i="10"/>
  <c r="BW37" i="10"/>
  <c r="AQ37" i="10"/>
  <c r="K37" i="10"/>
  <c r="CP36" i="10"/>
  <c r="BJ36" i="10"/>
  <c r="AD36" i="10"/>
  <c r="DI35" i="10"/>
  <c r="CC35" i="10"/>
  <c r="AW35" i="10"/>
  <c r="R35" i="10"/>
  <c r="CZ34" i="10"/>
  <c r="BZ34" i="10"/>
  <c r="BB34" i="10"/>
  <c r="Z34" i="10"/>
  <c r="D34" i="10"/>
  <c r="CM33" i="10"/>
  <c r="BM33" i="10"/>
  <c r="AO33" i="10"/>
  <c r="M33" i="10"/>
  <c r="DB32" i="10"/>
  <c r="BZ32" i="10"/>
  <c r="AZ32" i="10"/>
  <c r="AB32" i="10"/>
  <c r="C32" i="10"/>
  <c r="CR31" i="10"/>
  <c r="BS31" i="10"/>
  <c r="AW31" i="10"/>
  <c r="AB31" i="10"/>
  <c r="B31" i="10"/>
  <c r="CR30" i="10"/>
  <c r="BR30" i="10"/>
  <c r="AW30" i="10"/>
  <c r="W30" i="10"/>
  <c r="B30" i="10"/>
  <c r="CN29" i="10"/>
  <c r="BR29" i="10"/>
  <c r="AS29" i="10"/>
  <c r="W29" i="10"/>
  <c r="B29" i="10"/>
  <c r="CO28" i="10"/>
  <c r="BU28" i="10"/>
  <c r="BA28" i="10"/>
  <c r="AC28" i="10"/>
  <c r="I28" i="10"/>
  <c r="CZ27" i="10"/>
  <c r="CC27" i="10"/>
  <c r="BJ27" i="10"/>
  <c r="AQ27" i="10"/>
  <c r="X27" i="10"/>
  <c r="B27" i="10"/>
  <c r="CT26" i="10"/>
  <c r="CA26" i="10"/>
  <c r="BH26" i="10"/>
  <c r="AL26" i="10"/>
  <c r="S26" i="10"/>
  <c r="DK25" i="10"/>
  <c r="CR25" i="10"/>
  <c r="BW25" i="10"/>
  <c r="BE25" i="10"/>
  <c r="AM25" i="10"/>
  <c r="U25" i="10"/>
  <c r="C25" i="10"/>
  <c r="CV24" i="10"/>
  <c r="CD24" i="10"/>
  <c r="BJ24" i="10"/>
  <c r="AR24" i="10"/>
  <c r="Z24" i="10"/>
  <c r="I24" i="10"/>
  <c r="DD23" i="10"/>
  <c r="CN23" i="10"/>
  <c r="BX23" i="10"/>
  <c r="BH23" i="10"/>
  <c r="AR23" i="10"/>
  <c r="AB23" i="10"/>
  <c r="L23" i="10"/>
  <c r="DG22" i="10"/>
  <c r="CQ22" i="10"/>
  <c r="CA22" i="10"/>
  <c r="BK22" i="10"/>
  <c r="AU22" i="10"/>
  <c r="AE22" i="10"/>
  <c r="O22" i="10"/>
  <c r="DJ21" i="10"/>
  <c r="CT21" i="10"/>
  <c r="CD21" i="10"/>
  <c r="BN21" i="10"/>
  <c r="AX21" i="10"/>
  <c r="AH21" i="10"/>
  <c r="R21" i="10"/>
  <c r="AH70" i="10"/>
  <c r="DE60" i="10"/>
  <c r="BD57" i="10"/>
  <c r="DE55" i="10"/>
  <c r="CN54" i="10"/>
  <c r="CE53" i="10"/>
  <c r="BO52" i="10"/>
  <c r="BF51" i="10"/>
  <c r="BF50" i="10"/>
  <c r="CH49" i="10"/>
  <c r="U49" i="10"/>
  <c r="BE48" i="10"/>
  <c r="B48" i="10"/>
  <c r="BM47" i="10"/>
  <c r="M47" i="10"/>
  <c r="CB46" i="10"/>
  <c r="AH46" i="10"/>
  <c r="CY45" i="10"/>
  <c r="BO45" i="10"/>
  <c r="U45" i="10"/>
  <c r="CL44" i="10"/>
  <c r="BB44" i="10"/>
  <c r="H44" i="10"/>
  <c r="BY43" i="10"/>
  <c r="AO43" i="10"/>
  <c r="DF42" i="10"/>
  <c r="BL42" i="10"/>
  <c r="AB42" i="10"/>
  <c r="CS41" i="10"/>
  <c r="AY41" i="10"/>
  <c r="O41" i="10"/>
  <c r="CH40" i="10"/>
  <c r="AZ40" i="10"/>
  <c r="R40" i="10"/>
  <c r="CV39" i="10"/>
  <c r="BP39" i="10"/>
  <c r="AJ39" i="10"/>
  <c r="D39" i="10"/>
  <c r="CI38" i="10"/>
  <c r="BC38" i="10"/>
  <c r="W38" i="10"/>
  <c r="DB37" i="10"/>
  <c r="BV37" i="10"/>
  <c r="AP37" i="10"/>
  <c r="J37" i="10"/>
  <c r="CO36" i="10"/>
  <c r="BI36" i="10"/>
  <c r="AC36" i="10"/>
  <c r="DH35" i="10"/>
  <c r="CB35" i="10"/>
  <c r="AV35" i="10"/>
  <c r="Q35" i="10"/>
  <c r="CY34" i="10"/>
  <c r="BY34" i="10"/>
  <c r="BA34" i="10"/>
  <c r="Y34" i="10"/>
  <c r="C34" i="10"/>
  <c r="CL33" i="10"/>
  <c r="BL33" i="10"/>
  <c r="AN33" i="10"/>
  <c r="L33" i="10"/>
  <c r="DA32" i="10"/>
  <c r="BY32" i="10"/>
  <c r="AY32" i="10"/>
  <c r="AA32" i="10"/>
  <c r="DL31" i="10"/>
  <c r="CQ31" i="10"/>
  <c r="BR31" i="10"/>
  <c r="AV31" i="10"/>
  <c r="W31" i="10"/>
  <c r="DL30" i="10"/>
  <c r="CQ30" i="10"/>
  <c r="BQ30" i="10"/>
  <c r="AV30" i="10"/>
  <c r="V30" i="10"/>
  <c r="DL29" i="10"/>
  <c r="CL29" i="10"/>
  <c r="BQ29" i="10"/>
  <c r="AR29" i="10"/>
  <c r="V29" i="10"/>
  <c r="DI28" i="10"/>
  <c r="CN28" i="10"/>
  <c r="BT28" i="10"/>
  <c r="AW28" i="10"/>
  <c r="AB28" i="10"/>
  <c r="H28" i="10"/>
  <c r="CV27" i="10"/>
  <c r="CB27" i="10"/>
  <c r="BI27" i="10"/>
  <c r="AP27" i="10"/>
  <c r="T27" i="10"/>
  <c r="DL26" i="10"/>
  <c r="CS26" i="10"/>
  <c r="BZ26" i="10"/>
  <c r="BG26" i="10"/>
  <c r="AK26" i="10"/>
  <c r="R26" i="10"/>
  <c r="DJ25" i="10"/>
  <c r="CQ25" i="10"/>
  <c r="BV25" i="10"/>
  <c r="BD25" i="10"/>
  <c r="AL25" i="10"/>
  <c r="T25" i="10"/>
  <c r="B25" i="10"/>
  <c r="CU24" i="10"/>
  <c r="CC24" i="10"/>
  <c r="BI24" i="10"/>
  <c r="AQ24" i="10"/>
  <c r="Y24" i="10"/>
  <c r="H24" i="10"/>
  <c r="DC23" i="10"/>
  <c r="CM23" i="10"/>
  <c r="BW23" i="10"/>
  <c r="BG23" i="10"/>
  <c r="AQ23" i="10"/>
  <c r="AA23" i="10"/>
  <c r="K23" i="10"/>
  <c r="DF22" i="10"/>
  <c r="CP22" i="10"/>
  <c r="BZ22" i="10"/>
  <c r="BJ22" i="10"/>
  <c r="AT22" i="10"/>
  <c r="AD22" i="10"/>
  <c r="N22" i="10"/>
  <c r="DI21" i="10"/>
  <c r="CS21" i="10"/>
  <c r="CC21" i="10"/>
  <c r="BM21" i="10"/>
  <c r="AW21" i="10"/>
  <c r="AG21" i="10"/>
  <c r="Q21" i="10"/>
  <c r="DL20" i="10"/>
  <c r="CV20" i="10"/>
  <c r="CF20" i="10"/>
  <c r="BP20" i="10"/>
  <c r="AZ20" i="10"/>
  <c r="AJ20" i="10"/>
  <c r="T20" i="10"/>
  <c r="D20" i="10"/>
  <c r="CY19" i="10"/>
  <c r="CI19" i="10"/>
  <c r="BS19" i="10"/>
  <c r="BC19" i="10"/>
  <c r="AM19" i="10"/>
  <c r="W19" i="10"/>
  <c r="G19" i="10"/>
  <c r="DB18" i="10"/>
  <c r="CL18" i="10"/>
  <c r="BV18" i="10"/>
  <c r="BF18" i="10"/>
  <c r="AP18" i="10"/>
  <c r="Z18" i="10"/>
  <c r="J18" i="10"/>
  <c r="DE17" i="10"/>
  <c r="CO17" i="10"/>
  <c r="BY17" i="10"/>
  <c r="BI17" i="10"/>
  <c r="AS17" i="10"/>
  <c r="AC17" i="10"/>
  <c r="M17" i="10"/>
  <c r="DH16" i="10"/>
  <c r="CR16" i="10"/>
  <c r="CB16" i="10"/>
  <c r="BL16" i="10"/>
  <c r="AV16" i="10"/>
  <c r="AF16" i="10"/>
  <c r="P16" i="10"/>
  <c r="DK15" i="10"/>
  <c r="CU15" i="10"/>
  <c r="CE15" i="10"/>
  <c r="BO15" i="10"/>
  <c r="AY15" i="10"/>
  <c r="AI15" i="10"/>
  <c r="S15" i="10"/>
  <c r="C15" i="10"/>
  <c r="CX14" i="10"/>
  <c r="CH14" i="10"/>
  <c r="AX69" i="10"/>
  <c r="BB60" i="10"/>
  <c r="Z57" i="10"/>
  <c r="DA55" i="10"/>
  <c r="CM54" i="10"/>
  <c r="BO53" i="10"/>
  <c r="BG52" i="10"/>
  <c r="BE51" i="10"/>
  <c r="BE50" i="10"/>
  <c r="CG49" i="10"/>
  <c r="F49" i="10"/>
  <c r="BD48" i="10"/>
  <c r="DL47" i="10"/>
  <c r="BK47" i="10"/>
  <c r="L47" i="10"/>
  <c r="CA46" i="10"/>
  <c r="AG46" i="10"/>
  <c r="CX45" i="10"/>
  <c r="BN45" i="10"/>
  <c r="T45" i="10"/>
  <c r="CK44" i="10"/>
  <c r="BA44" i="10"/>
  <c r="G44" i="10"/>
  <c r="BX43" i="10"/>
  <c r="AN43" i="10"/>
  <c r="DE42" i="10"/>
  <c r="BK42" i="10"/>
  <c r="AA42" i="10"/>
  <c r="CR41" i="10"/>
  <c r="AX41" i="10"/>
  <c r="N41" i="10"/>
  <c r="CG40" i="10"/>
  <c r="AY40" i="10"/>
  <c r="Q40" i="10"/>
  <c r="CQ39" i="10"/>
  <c r="BK39" i="10"/>
  <c r="AE39" i="10"/>
  <c r="DJ38" i="10"/>
  <c r="CD38" i="10"/>
  <c r="AX38" i="10"/>
  <c r="R38" i="10"/>
  <c r="CW37" i="10"/>
  <c r="BQ37" i="10"/>
  <c r="AK37" i="10"/>
  <c r="E37" i="10"/>
  <c r="CJ36" i="10"/>
  <c r="BD36" i="10"/>
  <c r="X36" i="10"/>
  <c r="DC35" i="10"/>
  <c r="BW35" i="10"/>
  <c r="AQ35" i="10"/>
  <c r="P35" i="10"/>
  <c r="CX34" i="10"/>
  <c r="BV34" i="10"/>
  <c r="AZ34" i="10"/>
  <c r="X34" i="10"/>
  <c r="DI33" i="10"/>
  <c r="CK33" i="10"/>
  <c r="BI33" i="10"/>
  <c r="AM33" i="10"/>
  <c r="K33" i="10"/>
  <c r="CV32" i="10"/>
  <c r="BX32" i="10"/>
  <c r="AV32" i="10"/>
  <c r="Z32" i="10"/>
  <c r="DK31" i="10"/>
  <c r="CP31" i="10"/>
  <c r="BP31" i="10"/>
  <c r="AU31" i="10"/>
  <c r="V31" i="10"/>
  <c r="DK30" i="10"/>
  <c r="CL30" i="10"/>
  <c r="BP30" i="10"/>
  <c r="AU30" i="10"/>
  <c r="U30" i="10"/>
  <c r="DK29" i="10"/>
  <c r="CK29" i="10"/>
  <c r="BP29" i="10"/>
  <c r="AP29" i="10"/>
  <c r="U29" i="10"/>
  <c r="DH28" i="10"/>
  <c r="CM28" i="10"/>
  <c r="BS28" i="10"/>
  <c r="AV28" i="10"/>
  <c r="AA28" i="10"/>
  <c r="G28" i="10"/>
  <c r="CU27" i="10"/>
  <c r="CA27" i="10"/>
  <c r="BH27" i="10"/>
  <c r="AO27" i="10"/>
  <c r="S27" i="10"/>
  <c r="DK26" i="10"/>
  <c r="CR26" i="10"/>
  <c r="BY26" i="10"/>
  <c r="BC26" i="10"/>
  <c r="AJ26" i="10"/>
  <c r="Q26" i="10"/>
  <c r="DI25" i="10"/>
  <c r="CP25" i="10"/>
  <c r="BU25" i="10"/>
  <c r="BC25" i="10"/>
  <c r="AK25" i="10"/>
  <c r="S25" i="10"/>
  <c r="DL24" i="10"/>
  <c r="CT24" i="10"/>
  <c r="BZ24" i="10"/>
  <c r="BH24" i="10"/>
  <c r="AP24" i="10"/>
  <c r="X24" i="10"/>
  <c r="G24" i="10"/>
  <c r="DB23" i="10"/>
  <c r="CL23" i="10"/>
  <c r="BV23" i="10"/>
  <c r="BF23" i="10"/>
  <c r="AP23" i="10"/>
  <c r="Z23" i="10"/>
  <c r="J23" i="10"/>
  <c r="DE22" i="10"/>
  <c r="CO22" i="10"/>
  <c r="BY22" i="10"/>
  <c r="BI22" i="10"/>
  <c r="AS22" i="10"/>
  <c r="AC22" i="10"/>
  <c r="M22" i="10"/>
  <c r="DH21" i="10"/>
  <c r="CR21" i="10"/>
  <c r="CB21" i="10"/>
  <c r="BL21" i="10"/>
  <c r="AV21" i="10"/>
  <c r="AF21" i="10"/>
  <c r="P21" i="10"/>
  <c r="DK20" i="10"/>
  <c r="CU20" i="10"/>
  <c r="CE20" i="10"/>
  <c r="BO20" i="10"/>
  <c r="AY20" i="10"/>
  <c r="AI20" i="10"/>
  <c r="S20" i="10"/>
  <c r="C20" i="10"/>
  <c r="CX19" i="10"/>
  <c r="CH19" i="10"/>
  <c r="BR19" i="10"/>
  <c r="BB19" i="10"/>
  <c r="AL19" i="10"/>
  <c r="V19" i="10"/>
  <c r="F19" i="10"/>
  <c r="DA18" i="10"/>
  <c r="CK18" i="10"/>
  <c r="BU18" i="10"/>
  <c r="BE18" i="10"/>
  <c r="AO18" i="10"/>
  <c r="Y18" i="10"/>
  <c r="I18" i="10"/>
  <c r="DD17" i="10"/>
  <c r="CN17" i="10"/>
  <c r="BO68" i="10"/>
  <c r="N60" i="10"/>
  <c r="U57" i="10"/>
  <c r="CZ55" i="10"/>
  <c r="BQ54" i="10"/>
  <c r="BK53" i="10"/>
  <c r="BE52" i="10"/>
  <c r="AO51" i="10"/>
  <c r="AP50" i="10"/>
  <c r="BR49" i="10"/>
  <c r="E49" i="10"/>
  <c r="BC48" i="10"/>
  <c r="DJ47" i="10"/>
  <c r="BI47" i="10"/>
  <c r="DL46" i="10"/>
  <c r="BP46" i="10"/>
  <c r="AF46" i="10"/>
  <c r="CW45" i="10"/>
  <c r="BC45" i="10"/>
  <c r="S45" i="10"/>
  <c r="CJ44" i="10"/>
  <c r="AP44" i="10"/>
  <c r="F44" i="10"/>
  <c r="BW43" i="10"/>
  <c r="AC43" i="10"/>
  <c r="DD42" i="10"/>
  <c r="BJ42" i="10"/>
  <c r="P42" i="10"/>
  <c r="CQ41" i="10"/>
  <c r="AW41" i="10"/>
  <c r="C41" i="10"/>
  <c r="CF40" i="10"/>
  <c r="AX40" i="10"/>
  <c r="G40" i="10"/>
  <c r="CL39" i="10"/>
  <c r="BF39" i="10"/>
  <c r="Z39" i="10"/>
  <c r="DE38" i="10"/>
  <c r="BY38" i="10"/>
  <c r="AS38" i="10"/>
  <c r="M38" i="10"/>
  <c r="CR37" i="10"/>
  <c r="BL37" i="10"/>
  <c r="AF37" i="10"/>
  <c r="DK36" i="10"/>
  <c r="CE36" i="10"/>
  <c r="AY36" i="10"/>
  <c r="S36" i="10"/>
  <c r="CX35" i="10"/>
  <c r="BR35" i="10"/>
  <c r="AL35" i="10"/>
  <c r="K35" i="10"/>
  <c r="CW34" i="10"/>
  <c r="BU34" i="10"/>
  <c r="AY34" i="10"/>
  <c r="W34" i="10"/>
  <c r="DH33" i="10"/>
  <c r="CJ33" i="10"/>
  <c r="BH33" i="10"/>
  <c r="AL33" i="10"/>
  <c r="J33" i="10"/>
  <c r="CU32" i="10"/>
  <c r="BW32" i="10"/>
  <c r="AU32" i="10"/>
  <c r="Y32" i="10"/>
  <c r="DJ31" i="10"/>
  <c r="CO31" i="10"/>
  <c r="BO31" i="10"/>
  <c r="AT31" i="10"/>
  <c r="T31" i="10"/>
  <c r="DJ30" i="10"/>
  <c r="CK30" i="10"/>
  <c r="BO30" i="10"/>
  <c r="AP30" i="10"/>
  <c r="T30" i="10"/>
  <c r="DJ29" i="10"/>
  <c r="CJ29" i="10"/>
  <c r="BO29" i="10"/>
  <c r="AO29" i="10"/>
  <c r="T29" i="10"/>
  <c r="DG28" i="10"/>
  <c r="CL28" i="10"/>
  <c r="BR28" i="10"/>
  <c r="AU28" i="10"/>
  <c r="Z28" i="10"/>
  <c r="F28" i="10"/>
  <c r="CT27" i="10"/>
  <c r="BZ27" i="10"/>
  <c r="BG27" i="10"/>
  <c r="AN27" i="10"/>
  <c r="R27" i="10"/>
  <c r="DJ26" i="10"/>
  <c r="CQ26" i="10"/>
  <c r="BX26" i="10"/>
  <c r="BB26" i="10"/>
  <c r="AI26" i="10"/>
  <c r="P26" i="10"/>
  <c r="DH25" i="10"/>
  <c r="CL25" i="10"/>
  <c r="BT25" i="10"/>
  <c r="CP67" i="10"/>
  <c r="CJ59" i="10"/>
  <c r="T57" i="10"/>
  <c r="CD55" i="10"/>
  <c r="BL54" i="10"/>
  <c r="BJ53" i="10"/>
  <c r="AO52" i="10"/>
  <c r="AK51" i="10"/>
  <c r="AN50" i="10"/>
  <c r="BQ49" i="10"/>
  <c r="D49" i="10"/>
  <c r="BA48" i="10"/>
  <c r="DI47" i="10"/>
  <c r="AX47" i="10"/>
  <c r="DK46" i="10"/>
  <c r="BO46" i="10"/>
  <c r="AE46" i="10"/>
  <c r="CV45" i="10"/>
  <c r="BB45" i="10"/>
  <c r="R45" i="10"/>
  <c r="CI44" i="10"/>
  <c r="AO44" i="10"/>
  <c r="E44" i="10"/>
  <c r="BV43" i="10"/>
  <c r="AB43" i="10"/>
  <c r="DC42" i="10"/>
  <c r="BI42" i="10"/>
  <c r="O42" i="10"/>
  <c r="CP41" i="10"/>
  <c r="AV41" i="10"/>
  <c r="B41" i="10"/>
  <c r="CE40" i="10"/>
  <c r="AW40" i="10"/>
  <c r="F40" i="10"/>
  <c r="CK39" i="10"/>
  <c r="BE39" i="10"/>
  <c r="Y39" i="10"/>
  <c r="DD38" i="10"/>
  <c r="BX38" i="10"/>
  <c r="AR38" i="10"/>
  <c r="L38" i="10"/>
  <c r="CQ37" i="10"/>
  <c r="BK37" i="10"/>
  <c r="AE37" i="10"/>
  <c r="DJ36" i="10"/>
  <c r="CD36" i="10"/>
  <c r="AX36" i="10"/>
  <c r="R36" i="10"/>
  <c r="CW35" i="10"/>
  <c r="BQ35" i="10"/>
  <c r="AK35" i="10"/>
  <c r="G35" i="10"/>
  <c r="CV34" i="10"/>
  <c r="BT34" i="10"/>
  <c r="AT34" i="10"/>
  <c r="V34" i="10"/>
  <c r="DE33" i="10"/>
  <c r="CI33" i="10"/>
  <c r="BG33" i="10"/>
  <c r="AG33" i="10"/>
  <c r="I33" i="10"/>
  <c r="CR32" i="10"/>
  <c r="BV32" i="10"/>
  <c r="AT32" i="10"/>
  <c r="T32" i="10"/>
  <c r="DI31" i="10"/>
  <c r="CN31" i="10"/>
  <c r="BN31" i="10"/>
  <c r="AS31" i="10"/>
  <c r="S31" i="10"/>
  <c r="DI30" i="10"/>
  <c r="CI30" i="10"/>
  <c r="BN30" i="10"/>
  <c r="AO30" i="10"/>
  <c r="S30" i="10"/>
  <c r="DE29" i="10"/>
  <c r="CI29" i="10"/>
  <c r="BN29" i="10"/>
  <c r="AN29" i="10"/>
  <c r="S29" i="10"/>
  <c r="DE28" i="10"/>
  <c r="CK28" i="10"/>
  <c r="BQ28" i="10"/>
  <c r="AS28" i="10"/>
  <c r="Y28" i="10"/>
  <c r="E28" i="10"/>
  <c r="CR27" i="10"/>
  <c r="BY27" i="10"/>
  <c r="BF27" i="10"/>
  <c r="AJ27" i="10"/>
  <c r="Q27" i="10"/>
  <c r="DI26" i="10"/>
  <c r="CP26" i="10"/>
  <c r="BW26" i="10"/>
  <c r="BA26" i="10"/>
  <c r="AH26" i="10"/>
  <c r="O26" i="10"/>
  <c r="DG25" i="10"/>
  <c r="CK25" i="10"/>
  <c r="BS25" i="10"/>
  <c r="BA25" i="10"/>
  <c r="AI25" i="10"/>
  <c r="Q25" i="10"/>
  <c r="DJ24" i="10"/>
  <c r="CP24" i="10"/>
  <c r="BX24" i="10"/>
  <c r="BF24" i="10"/>
  <c r="AN24" i="10"/>
  <c r="V24" i="10"/>
  <c r="E24" i="10"/>
  <c r="CZ23" i="10"/>
  <c r="CJ23" i="10"/>
  <c r="BT23" i="10"/>
  <c r="BD23" i="10"/>
  <c r="AN23" i="10"/>
  <c r="X23" i="10"/>
  <c r="H23" i="10"/>
  <c r="DC22" i="10"/>
  <c r="CM22" i="10"/>
  <c r="BW22" i="10"/>
  <c r="BG22" i="10"/>
  <c r="AQ22" i="10"/>
  <c r="AA22" i="10"/>
  <c r="K22" i="10"/>
  <c r="DF21" i="10"/>
  <c r="CP21" i="10"/>
  <c r="BZ21" i="10"/>
  <c r="P67" i="10"/>
  <c r="AX59" i="10"/>
  <c r="DE56" i="10"/>
  <c r="BY55" i="10"/>
  <c r="BK54" i="10"/>
  <c r="AT53" i="10"/>
  <c r="AK52" i="10"/>
  <c r="AJ51" i="10"/>
  <c r="AI50" i="10"/>
  <c r="BP49" i="10"/>
  <c r="DL48" i="10"/>
  <c r="AZ48" i="10"/>
  <c r="CW47" i="10"/>
  <c r="AW47" i="10"/>
  <c r="DJ46" i="10"/>
  <c r="BN46" i="10"/>
  <c r="T46" i="10"/>
  <c r="CU45" i="10"/>
  <c r="BA45" i="10"/>
  <c r="G45" i="10"/>
  <c r="CH44" i="10"/>
  <c r="AN44" i="10"/>
  <c r="DE43" i="10"/>
  <c r="BU43" i="10"/>
  <c r="AA43" i="10"/>
  <c r="CR42" i="10"/>
  <c r="BH42" i="10"/>
  <c r="N42" i="10"/>
  <c r="CE41" i="10"/>
  <c r="AU41" i="10"/>
  <c r="DL40" i="10"/>
  <c r="CD40" i="10"/>
  <c r="AM40" i="10"/>
  <c r="E40" i="10"/>
  <c r="CJ39" i="10"/>
  <c r="BD39" i="10"/>
  <c r="X39" i="10"/>
  <c r="DC38" i="10"/>
  <c r="BW38" i="10"/>
  <c r="AQ38" i="10"/>
  <c r="K38" i="10"/>
  <c r="CP37" i="10"/>
  <c r="BJ37" i="10"/>
  <c r="AD37" i="10"/>
  <c r="DI36" i="10"/>
  <c r="CC36" i="10"/>
  <c r="AW36" i="10"/>
  <c r="Q36" i="10"/>
  <c r="CV35" i="10"/>
  <c r="BP35" i="10"/>
  <c r="AJ35" i="10"/>
  <c r="F35" i="10"/>
  <c r="CU34" i="10"/>
  <c r="BS34" i="10"/>
  <c r="AS34" i="10"/>
  <c r="U34" i="10"/>
  <c r="DD33" i="10"/>
  <c r="CH33" i="10"/>
  <c r="BF33" i="10"/>
  <c r="AF33" i="10"/>
  <c r="H33" i="10"/>
  <c r="CQ32" i="10"/>
  <c r="BU32" i="10"/>
  <c r="AS32" i="10"/>
  <c r="S32" i="10"/>
  <c r="DH31" i="10"/>
  <c r="CI31" i="10"/>
  <c r="BM31" i="10"/>
  <c r="AR31" i="10"/>
  <c r="R31" i="10"/>
  <c r="DH30" i="10"/>
  <c r="CH30" i="10"/>
  <c r="BM30" i="10"/>
  <c r="AM30" i="10"/>
  <c r="R30" i="10"/>
  <c r="DD29" i="10"/>
  <c r="CH29" i="10"/>
  <c r="BI29" i="10"/>
  <c r="AM29" i="10"/>
  <c r="R29" i="10"/>
  <c r="DD28" i="10"/>
  <c r="CJ28" i="10"/>
  <c r="BJ66" i="10"/>
  <c r="I59" i="10"/>
  <c r="CZ56" i="10"/>
  <c r="BX55" i="10"/>
  <c r="AT54" i="10"/>
  <c r="AK53" i="10"/>
  <c r="AJ52" i="10"/>
  <c r="T51" i="10"/>
  <c r="AH50" i="10"/>
  <c r="BM49" i="10"/>
  <c r="DK48" i="10"/>
  <c r="AL48" i="10"/>
  <c r="CV47" i="10"/>
  <c r="AV47" i="10"/>
  <c r="DH46" i="10"/>
  <c r="BM46" i="10"/>
  <c r="S46" i="10"/>
  <c r="CT45" i="10"/>
  <c r="AZ45" i="10"/>
  <c r="F45" i="10"/>
  <c r="CG44" i="10"/>
  <c r="AM44" i="10"/>
  <c r="DD43" i="10"/>
  <c r="BT43" i="10"/>
  <c r="Z43" i="10"/>
  <c r="CQ42" i="10"/>
  <c r="BG42" i="10"/>
  <c r="M42" i="10"/>
  <c r="CD41" i="10"/>
  <c r="AT41" i="10"/>
  <c r="DK40" i="10"/>
  <c r="CC40" i="10"/>
  <c r="AL40" i="10"/>
  <c r="D40" i="10"/>
  <c r="CI39" i="10"/>
  <c r="BC39" i="10"/>
  <c r="W39" i="10"/>
  <c r="DB38" i="10"/>
  <c r="BV38" i="10"/>
  <c r="AP38" i="10"/>
  <c r="J38" i="10"/>
  <c r="CO37" i="10"/>
  <c r="BI37" i="10"/>
  <c r="AC37" i="10"/>
  <c r="DH36" i="10"/>
  <c r="CB36" i="10"/>
  <c r="AV36" i="10"/>
  <c r="P36" i="10"/>
  <c r="CU35" i="10"/>
  <c r="BO35" i="10"/>
  <c r="AI35" i="10"/>
  <c r="E35" i="10"/>
  <c r="CP34" i="10"/>
  <c r="BR34" i="10"/>
  <c r="AP34" i="10"/>
  <c r="T34" i="10"/>
  <c r="DC33" i="10"/>
  <c r="CC33" i="10"/>
  <c r="BE33" i="10"/>
  <c r="AC33" i="10"/>
  <c r="G33" i="10"/>
  <c r="CP32" i="10"/>
  <c r="BP32" i="10"/>
  <c r="AR32" i="10"/>
  <c r="Q32" i="10"/>
  <c r="DG31" i="10"/>
  <c r="CH31" i="10"/>
  <c r="BL31" i="10"/>
  <c r="AM31" i="10"/>
  <c r="Q31" i="10"/>
  <c r="DG30" i="10"/>
  <c r="CG30" i="10"/>
  <c r="BL30" i="10"/>
  <c r="AL30" i="10"/>
  <c r="Q30" i="10"/>
  <c r="DB29" i="10"/>
  <c r="CG29" i="10"/>
  <c r="BH29" i="10"/>
  <c r="AL29" i="10"/>
  <c r="M29" i="10"/>
  <c r="DC28" i="10"/>
  <c r="CI28" i="10"/>
  <c r="BL28" i="10"/>
  <c r="AQ28" i="10"/>
  <c r="W28" i="10"/>
  <c r="DK27" i="10"/>
  <c r="CP27" i="10"/>
  <c r="BW27" i="10"/>
  <c r="BD27" i="10"/>
  <c r="AH27" i="10"/>
  <c r="O27" i="10"/>
  <c r="DG26" i="10"/>
  <c r="CN26" i="10"/>
  <c r="BR26" i="10"/>
  <c r="AY26" i="10"/>
  <c r="AF26" i="10"/>
  <c r="M26" i="10"/>
  <c r="DB25" i="10"/>
  <c r="CI25" i="10"/>
  <c r="BQ25" i="10"/>
  <c r="AY25" i="10"/>
  <c r="CU64" i="10"/>
  <c r="U58" i="10"/>
  <c r="BT56" i="10"/>
  <c r="AV55" i="10"/>
  <c r="U54" i="10"/>
  <c r="P53" i="10"/>
  <c r="K52" i="10"/>
  <c r="DE50" i="10"/>
  <c r="N50" i="10"/>
  <c r="AV49" i="10"/>
  <c r="CT48" i="10"/>
  <c r="AH48" i="10"/>
  <c r="CR47" i="10"/>
  <c r="AG47" i="10"/>
  <c r="CU46" i="10"/>
  <c r="AZ46" i="10"/>
  <c r="P46" i="10"/>
  <c r="CG45" i="10"/>
  <c r="AM45" i="10"/>
  <c r="C45" i="10"/>
  <c r="BT44" i="10"/>
  <c r="Z44" i="10"/>
  <c r="DA43" i="10"/>
  <c r="BG43" i="10"/>
  <c r="M43" i="10"/>
  <c r="CN42" i="10"/>
  <c r="AT42" i="10"/>
  <c r="DK41" i="10"/>
  <c r="CA41" i="10"/>
  <c r="AG41" i="10"/>
  <c r="CY40" i="10"/>
  <c r="BQ40" i="10"/>
  <c r="AI40" i="10"/>
  <c r="DL39" i="10"/>
  <c r="CF39" i="10"/>
  <c r="AZ39" i="10"/>
  <c r="T39" i="10"/>
  <c r="CY38" i="10"/>
  <c r="BS38" i="10"/>
  <c r="AM38" i="10"/>
  <c r="G38" i="10"/>
  <c r="CL37" i="10"/>
  <c r="BF37" i="10"/>
  <c r="Z37" i="10"/>
  <c r="DE36" i="10"/>
  <c r="BY36" i="10"/>
  <c r="AS36" i="10"/>
  <c r="M36" i="10"/>
  <c r="CR35" i="10"/>
  <c r="BL35" i="10"/>
  <c r="AF35" i="10"/>
  <c r="B35" i="10"/>
  <c r="CK34" i="10"/>
  <c r="BO34" i="10"/>
  <c r="AM34" i="10"/>
  <c r="M34" i="10"/>
  <c r="CZ33" i="10"/>
  <c r="BX33" i="10"/>
  <c r="BB33" i="10"/>
  <c r="Z33" i="10"/>
  <c r="DK32" i="10"/>
  <c r="CM32" i="10"/>
  <c r="BK32" i="10"/>
  <c r="AO32" i="10"/>
  <c r="N32" i="10"/>
  <c r="DD31" i="10"/>
  <c r="CD31" i="10"/>
  <c r="BI31" i="10"/>
  <c r="AI31" i="10"/>
  <c r="N31" i="10"/>
  <c r="CY30" i="10"/>
  <c r="J51" i="10"/>
  <c r="BK46" i="10"/>
  <c r="BH43" i="10"/>
  <c r="BR40" i="10"/>
  <c r="AN38" i="10"/>
  <c r="N36" i="10"/>
  <c r="N34" i="10"/>
  <c r="AP32" i="10"/>
  <c r="CE30" i="10"/>
  <c r="CD29" i="10"/>
  <c r="BM28" i="10"/>
  <c r="CQ27" i="10"/>
  <c r="P27" i="10"/>
  <c r="AZ26" i="10"/>
  <c r="CJ25" i="10"/>
  <c r="AF25" i="10"/>
  <c r="CO24" i="10"/>
  <c r="BA24" i="10"/>
  <c r="B24" i="10"/>
  <c r="BS23" i="10"/>
  <c r="AI23" i="10"/>
  <c r="CZ22" i="10"/>
  <c r="BF22" i="10"/>
  <c r="V22" i="10"/>
  <c r="CM21" i="10"/>
  <c r="AU21" i="10"/>
  <c r="M21" i="10"/>
  <c r="CR20" i="10"/>
  <c r="BL20" i="10"/>
  <c r="AF20" i="10"/>
  <c r="DK19" i="10"/>
  <c r="CE19" i="10"/>
  <c r="AY19" i="10"/>
  <c r="S19" i="10"/>
  <c r="CX18" i="10"/>
  <c r="BR18" i="10"/>
  <c r="AL18" i="10"/>
  <c r="F18" i="10"/>
  <c r="CK17" i="10"/>
  <c r="BG17" i="10"/>
  <c r="AD17" i="10"/>
  <c r="F17" i="10"/>
  <c r="CM16" i="10"/>
  <c r="BI16" i="10"/>
  <c r="AE16" i="10"/>
  <c r="H16" i="10"/>
  <c r="CO15" i="10"/>
  <c r="BL15" i="10"/>
  <c r="AL15" i="10"/>
  <c r="N15" i="10"/>
  <c r="CW14" i="10"/>
  <c r="CA14" i="10"/>
  <c r="BA14" i="10"/>
  <c r="AF14" i="10"/>
  <c r="F14" i="10"/>
  <c r="CV13" i="10"/>
  <c r="BV13" i="10"/>
  <c r="BA13" i="10"/>
  <c r="AB13" i="10"/>
  <c r="F13" i="10"/>
  <c r="CV12" i="10"/>
  <c r="BV12" i="10"/>
  <c r="BA12" i="10"/>
  <c r="AA12" i="10"/>
  <c r="F12" i="10"/>
  <c r="CQ11" i="10"/>
  <c r="BV11" i="10"/>
  <c r="AV11" i="10"/>
  <c r="AA11" i="10"/>
  <c r="B11" i="10"/>
  <c r="CQ10" i="10"/>
  <c r="BV10" i="10"/>
  <c r="AV10" i="10"/>
  <c r="AA10" i="10"/>
  <c r="DL9" i="10"/>
  <c r="CQ9" i="10"/>
  <c r="BQ9" i="10"/>
  <c r="AV9" i="10"/>
  <c r="V9" i="10"/>
  <c r="DL8" i="10"/>
  <c r="CM8" i="10"/>
  <c r="BS8" i="10"/>
  <c r="AY8" i="10"/>
  <c r="AB8" i="10"/>
  <c r="I8" i="10"/>
  <c r="DA7" i="10"/>
  <c r="CH7" i="10"/>
  <c r="BO7" i="10"/>
  <c r="AT7" i="10"/>
  <c r="AB7" i="10"/>
  <c r="J7" i="10"/>
  <c r="DC6" i="10"/>
  <c r="CK6" i="10"/>
  <c r="BS6" i="10"/>
  <c r="AY6" i="10"/>
  <c r="AG6" i="10"/>
  <c r="O6" i="10"/>
  <c r="DH5" i="10"/>
  <c r="CP5" i="10"/>
  <c r="BX5" i="10"/>
  <c r="BF5" i="10"/>
  <c r="AL5" i="10"/>
  <c r="T5" i="10"/>
  <c r="B5" i="10"/>
  <c r="CU4" i="10"/>
  <c r="CC4" i="10"/>
  <c r="BK4" i="10"/>
  <c r="AS4" i="10"/>
  <c r="Y4" i="10"/>
  <c r="G4" i="10"/>
  <c r="CZ3" i="10"/>
  <c r="CI3" i="10"/>
  <c r="BS3" i="10"/>
  <c r="BC3" i="10"/>
  <c r="AM3" i="10"/>
  <c r="W3" i="10"/>
  <c r="G3" i="10"/>
  <c r="DB2" i="10"/>
  <c r="CL2" i="10"/>
  <c r="BV2" i="10"/>
  <c r="BF2" i="10"/>
  <c r="AP2" i="10"/>
  <c r="Z2" i="10"/>
  <c r="J2" i="10"/>
  <c r="DJ65" i="10"/>
  <c r="S50" i="10"/>
  <c r="R46" i="10"/>
  <c r="Y43" i="10"/>
  <c r="AK40" i="10"/>
  <c r="I38" i="10"/>
  <c r="CT35" i="10"/>
  <c r="DB33" i="10"/>
  <c r="P32" i="10"/>
  <c r="CD30" i="10"/>
  <c r="BF29" i="10"/>
  <c r="BK28" i="10"/>
  <c r="CO27" i="10"/>
  <c r="N27" i="10"/>
  <c r="AX26" i="10"/>
  <c r="CH25" i="10"/>
  <c r="AE25" i="10"/>
  <c r="CN24" i="10"/>
  <c r="AO24" i="10"/>
  <c r="DL23" i="10"/>
  <c r="BR23" i="10"/>
  <c r="Y23" i="10"/>
  <c r="CY22" i="10"/>
  <c r="BE22" i="10"/>
  <c r="L22" i="10"/>
  <c r="CL21" i="10"/>
  <c r="AT21" i="10"/>
  <c r="L21" i="10"/>
  <c r="CQ20" i="10"/>
  <c r="BK20" i="10"/>
  <c r="AE20" i="10"/>
  <c r="DJ19" i="10"/>
  <c r="CD19" i="10"/>
  <c r="AX19" i="10"/>
  <c r="R19" i="10"/>
  <c r="CW18" i="10"/>
  <c r="BQ18" i="10"/>
  <c r="AK18" i="10"/>
  <c r="E18" i="10"/>
  <c r="CJ17" i="10"/>
  <c r="BF17" i="10"/>
  <c r="AB17" i="10"/>
  <c r="E17" i="10"/>
  <c r="CL16" i="10"/>
  <c r="BH16" i="10"/>
  <c r="AD16" i="10"/>
  <c r="DL15" i="10"/>
  <c r="CN15" i="10"/>
  <c r="BK15" i="10"/>
  <c r="AJ15" i="10"/>
  <c r="M15" i="10"/>
  <c r="CV14" i="10"/>
  <c r="BZ14" i="10"/>
  <c r="AZ14" i="10"/>
  <c r="AE14" i="10"/>
  <c r="E14" i="10"/>
  <c r="CU13" i="10"/>
  <c r="BU13" i="10"/>
  <c r="AZ13" i="10"/>
  <c r="Z13" i="10"/>
  <c r="E13" i="10"/>
  <c r="CQ12" i="10"/>
  <c r="BU12" i="10"/>
  <c r="AZ12" i="10"/>
  <c r="Z12" i="10"/>
  <c r="E12" i="10"/>
  <c r="CP11" i="10"/>
  <c r="BU11" i="10"/>
  <c r="AU11" i="10"/>
  <c r="Z11" i="10"/>
  <c r="DK10" i="10"/>
  <c r="CP10" i="10"/>
  <c r="BQ10" i="10"/>
  <c r="AU10" i="10"/>
  <c r="Z10" i="10"/>
  <c r="DK9" i="10"/>
  <c r="CP9" i="10"/>
  <c r="BP9" i="10"/>
  <c r="AU9" i="10"/>
  <c r="U9" i="10"/>
  <c r="DK8" i="10"/>
  <c r="CL8" i="10"/>
  <c r="BR8" i="10"/>
  <c r="AX8" i="10"/>
  <c r="AA8" i="10"/>
  <c r="H8" i="10"/>
  <c r="CZ7" i="10"/>
  <c r="CG7" i="10"/>
  <c r="BK7" i="10"/>
  <c r="AS7" i="10"/>
  <c r="AA7" i="10"/>
  <c r="I7" i="10"/>
  <c r="DB6" i="10"/>
  <c r="CJ6" i="10"/>
  <c r="BR6" i="10"/>
  <c r="AX6" i="10"/>
  <c r="AF6" i="10"/>
  <c r="N6" i="10"/>
  <c r="DG5" i="10"/>
  <c r="CO5" i="10"/>
  <c r="BW5" i="10"/>
  <c r="BE5" i="10"/>
  <c r="AK5" i="10"/>
  <c r="S5" i="10"/>
  <c r="DL4" i="10"/>
  <c r="CT4" i="10"/>
  <c r="CB4" i="10"/>
  <c r="BJ4" i="10"/>
  <c r="AR4" i="10"/>
  <c r="X4" i="10"/>
  <c r="F4" i="10"/>
  <c r="CY3" i="10"/>
  <c r="CH3" i="10"/>
  <c r="BR3" i="10"/>
  <c r="BB3" i="10"/>
  <c r="AL3" i="10"/>
  <c r="V3" i="10"/>
  <c r="F3" i="10"/>
  <c r="DA2" i="10"/>
  <c r="CK2" i="10"/>
  <c r="BU2" i="10"/>
  <c r="BE2" i="10"/>
  <c r="AO2" i="10"/>
  <c r="Y2" i="10"/>
  <c r="I2" i="10"/>
  <c r="AU65" i="10"/>
  <c r="Q50" i="10"/>
  <c r="Q46" i="10"/>
  <c r="X43" i="10"/>
  <c r="AJ40" i="10"/>
  <c r="H38" i="10"/>
  <c r="CS35" i="10"/>
  <c r="DA33" i="10"/>
  <c r="O32" i="10"/>
  <c r="BK30" i="10"/>
  <c r="BE29" i="10"/>
  <c r="BI28" i="10"/>
  <c r="CN27" i="10"/>
  <c r="M27" i="10"/>
  <c r="AW26" i="10"/>
  <c r="CG25" i="10"/>
  <c r="AD25" i="10"/>
  <c r="CM24" i="10"/>
  <c r="AM24" i="10"/>
  <c r="DK23" i="10"/>
  <c r="BQ23" i="10"/>
  <c r="W23" i="10"/>
  <c r="CX22" i="10"/>
  <c r="BD22" i="10"/>
  <c r="J22" i="10"/>
  <c r="CK21" i="10"/>
  <c r="AS21" i="10"/>
  <c r="K21" i="10"/>
  <c r="CP20" i="10"/>
  <c r="BJ20" i="10"/>
  <c r="AD20" i="10"/>
  <c r="DI19" i="10"/>
  <c r="CC19" i="10"/>
  <c r="AW19" i="10"/>
  <c r="Q19" i="10"/>
  <c r="CV18" i="10"/>
  <c r="BP18" i="10"/>
  <c r="AJ18" i="10"/>
  <c r="D18" i="10"/>
  <c r="CI17" i="10"/>
  <c r="BE17" i="10"/>
  <c r="AA17" i="10"/>
  <c r="DI16" i="10"/>
  <c r="CK16" i="10"/>
  <c r="BG16" i="10"/>
  <c r="AC16" i="10"/>
  <c r="DJ15" i="10"/>
  <c r="CM15" i="10"/>
  <c r="BJ15" i="10"/>
  <c r="AH15" i="10"/>
  <c r="L15" i="10"/>
  <c r="CU14" i="10"/>
  <c r="BU14" i="10"/>
  <c r="AY14" i="10"/>
  <c r="AD14" i="10"/>
  <c r="D14" i="10"/>
  <c r="CT13" i="10"/>
  <c r="BT13" i="10"/>
  <c r="AY13" i="10"/>
  <c r="Y13" i="10"/>
  <c r="D13" i="10"/>
  <c r="CO12" i="10"/>
  <c r="BT12" i="10"/>
  <c r="AU12" i="10"/>
  <c r="Y12" i="10"/>
  <c r="D12" i="10"/>
  <c r="CO11" i="10"/>
  <c r="BT11" i="10"/>
  <c r="AT11" i="10"/>
  <c r="Y11" i="10"/>
  <c r="DJ10" i="10"/>
  <c r="CO10" i="10"/>
  <c r="BO10" i="10"/>
  <c r="AT10" i="10"/>
  <c r="U10" i="10"/>
  <c r="DJ9" i="10"/>
  <c r="CO9" i="10"/>
  <c r="BO9" i="10"/>
  <c r="AT9" i="10"/>
  <c r="T9" i="10"/>
  <c r="DJ8" i="10"/>
  <c r="CK8" i="10"/>
  <c r="BQ8" i="10"/>
  <c r="AW8" i="10"/>
  <c r="Z8" i="10"/>
  <c r="G8" i="10"/>
  <c r="CY7" i="10"/>
  <c r="CF7" i="10"/>
  <c r="BJ7" i="10"/>
  <c r="AR7" i="10"/>
  <c r="Z7" i="10"/>
  <c r="H7" i="10"/>
  <c r="DA6" i="10"/>
  <c r="CI6" i="10"/>
  <c r="BO6" i="10"/>
  <c r="AW6" i="10"/>
  <c r="AE6" i="10"/>
  <c r="M6" i="10"/>
  <c r="DF5" i="10"/>
  <c r="CN5" i="10"/>
  <c r="BV5" i="10"/>
  <c r="BB5" i="10"/>
  <c r="AJ5" i="10"/>
  <c r="R5" i="10"/>
  <c r="DK4" i="10"/>
  <c r="CS4" i="10"/>
  <c r="CA4" i="10"/>
  <c r="BI4" i="10"/>
  <c r="AO4" i="10"/>
  <c r="W4" i="10"/>
  <c r="E4" i="10"/>
  <c r="CX3" i="10"/>
  <c r="CG3" i="10"/>
  <c r="BQ3" i="10"/>
  <c r="BA3" i="10"/>
  <c r="AK3" i="10"/>
  <c r="U3" i="10"/>
  <c r="E3" i="10"/>
  <c r="CZ2" i="10"/>
  <c r="CJ2" i="10"/>
  <c r="BT2" i="10"/>
  <c r="BD2" i="10"/>
  <c r="AN2" i="10"/>
  <c r="X2" i="10"/>
  <c r="H2" i="10"/>
  <c r="CJ58" i="10"/>
  <c r="BL49" i="10"/>
  <c r="CI45" i="10"/>
  <c r="CP42" i="10"/>
  <c r="C40" i="10"/>
  <c r="CN37" i="10"/>
  <c r="BN35" i="10"/>
  <c r="CB33" i="10"/>
  <c r="DF31" i="10"/>
  <c r="BF30" i="10"/>
  <c r="BD29" i="10"/>
  <c r="BH28" i="10"/>
  <c r="CM27" i="10"/>
  <c r="L27" i="10"/>
  <c r="AV26" i="10"/>
  <c r="CF25" i="10"/>
  <c r="R25" i="10"/>
  <c r="CL24" i="10"/>
  <c r="AL24" i="10"/>
  <c r="DA23" i="10"/>
  <c r="BP23" i="10"/>
  <c r="V23" i="10"/>
  <c r="CN22" i="10"/>
  <c r="BC22" i="10"/>
  <c r="I22" i="10"/>
  <c r="CA21" i="10"/>
  <c r="AR21" i="10"/>
  <c r="J21" i="10"/>
  <c r="CO20" i="10"/>
  <c r="BI20" i="10"/>
  <c r="AC20" i="10"/>
  <c r="DH19" i="10"/>
  <c r="CB19" i="10"/>
  <c r="AV19" i="10"/>
  <c r="P19" i="10"/>
  <c r="CU18" i="10"/>
  <c r="BO18" i="10"/>
  <c r="AI18" i="10"/>
  <c r="C18" i="10"/>
  <c r="CH17" i="10"/>
  <c r="BD17" i="10"/>
  <c r="Z17" i="10"/>
  <c r="DG16" i="10"/>
  <c r="CJ16" i="10"/>
  <c r="BF16" i="10"/>
  <c r="AB16" i="10"/>
  <c r="DI15" i="10"/>
  <c r="CF15" i="10"/>
  <c r="BI15" i="10"/>
  <c r="AG15" i="10"/>
  <c r="K15" i="10"/>
  <c r="CT14" i="10"/>
  <c r="BS14" i="10"/>
  <c r="AX14" i="10"/>
  <c r="Y14" i="10"/>
  <c r="C14" i="10"/>
  <c r="CS13" i="10"/>
  <c r="BS13" i="10"/>
  <c r="AX13" i="10"/>
  <c r="X13" i="10"/>
  <c r="C13" i="10"/>
  <c r="CN12" i="10"/>
  <c r="BS12" i="10"/>
  <c r="AS12" i="10"/>
  <c r="X12" i="10"/>
  <c r="DJ11" i="10"/>
  <c r="CN11" i="10"/>
  <c r="BS11" i="10"/>
  <c r="AS11" i="10"/>
  <c r="X11" i="10"/>
  <c r="DI10" i="10"/>
  <c r="CN10" i="10"/>
  <c r="BN10" i="10"/>
  <c r="AS10" i="10"/>
  <c r="S10" i="10"/>
  <c r="DI9" i="10"/>
  <c r="CJ9" i="10"/>
  <c r="BN9" i="10"/>
  <c r="AS9" i="10"/>
  <c r="S9" i="10"/>
  <c r="DI8" i="10"/>
  <c r="CJ8" i="10"/>
  <c r="BP8" i="10"/>
  <c r="AV8" i="10"/>
  <c r="Y8" i="10"/>
  <c r="F8" i="10"/>
  <c r="CX7" i="10"/>
  <c r="CE7" i="10"/>
  <c r="BI7" i="10"/>
  <c r="AQ7" i="10"/>
  <c r="Y7" i="10"/>
  <c r="G7" i="10"/>
  <c r="CZ6" i="10"/>
  <c r="CH6" i="10"/>
  <c r="BN6" i="10"/>
  <c r="AV6" i="10"/>
  <c r="AD6" i="10"/>
  <c r="L6" i="10"/>
  <c r="DE5" i="10"/>
  <c r="CM5" i="10"/>
  <c r="BU5" i="10"/>
  <c r="BA5" i="10"/>
  <c r="AI5" i="10"/>
  <c r="Q5" i="10"/>
  <c r="DJ4" i="10"/>
  <c r="CR4" i="10"/>
  <c r="BZ4" i="10"/>
  <c r="BH4" i="10"/>
  <c r="AN4" i="10"/>
  <c r="V4" i="10"/>
  <c r="D4" i="10"/>
  <c r="CW3" i="10"/>
  <c r="CF3" i="10"/>
  <c r="BP3" i="10"/>
  <c r="AZ3" i="10"/>
  <c r="AJ3" i="10"/>
  <c r="T3" i="10"/>
  <c r="D3" i="10"/>
  <c r="CY2" i="10"/>
  <c r="CI2" i="10"/>
  <c r="BS2" i="10"/>
  <c r="BC2" i="10"/>
  <c r="AM2" i="10"/>
  <c r="W2" i="10"/>
  <c r="G2" i="10"/>
  <c r="AZ58" i="10"/>
  <c r="AW49" i="10"/>
  <c r="CH45" i="10"/>
  <c r="CO42" i="10"/>
  <c r="B40" i="10"/>
  <c r="CM37" i="10"/>
  <c r="BM35" i="10"/>
  <c r="BY33" i="10"/>
  <c r="DE31" i="10"/>
  <c r="BE30" i="10"/>
  <c r="AK29" i="10"/>
  <c r="AR28" i="10"/>
  <c r="BX27" i="10"/>
  <c r="DH26" i="10"/>
  <c r="AG26" i="10"/>
  <c r="BR25" i="10"/>
  <c r="P25" i="10"/>
  <c r="CK24" i="10"/>
  <c r="AK24" i="10"/>
  <c r="CY23" i="10"/>
  <c r="BO23" i="10"/>
  <c r="U23" i="10"/>
  <c r="CL22" i="10"/>
  <c r="BB22" i="10"/>
  <c r="H22" i="10"/>
  <c r="BY21" i="10"/>
  <c r="AQ21" i="10"/>
  <c r="I21" i="10"/>
  <c r="CN20" i="10"/>
  <c r="BH20" i="10"/>
  <c r="AB20" i="10"/>
  <c r="DG19" i="10"/>
  <c r="CA19" i="10"/>
  <c r="AU19" i="10"/>
  <c r="O19" i="10"/>
  <c r="CT18" i="10"/>
  <c r="BN18" i="10"/>
  <c r="AH18" i="10"/>
  <c r="B18" i="10"/>
  <c r="CG17" i="10"/>
  <c r="BC17" i="10"/>
  <c r="Y17" i="10"/>
  <c r="DF16" i="10"/>
  <c r="CC16" i="10"/>
  <c r="BE16" i="10"/>
  <c r="AA16" i="10"/>
  <c r="DH15" i="10"/>
  <c r="CD15" i="10"/>
  <c r="BH15" i="10"/>
  <c r="AF15" i="10"/>
  <c r="F15" i="10"/>
  <c r="CS14" i="10"/>
  <c r="BR14" i="10"/>
  <c r="AW14" i="10"/>
  <c r="W14" i="10"/>
  <c r="B14" i="10"/>
  <c r="CN13" i="10"/>
  <c r="BR13" i="10"/>
  <c r="AW13" i="10"/>
  <c r="W13" i="10"/>
  <c r="B13" i="10"/>
  <c r="CM12" i="10"/>
  <c r="BR12" i="10"/>
  <c r="AR12" i="10"/>
  <c r="W12" i="10"/>
  <c r="DH11" i="10"/>
  <c r="CM11" i="10"/>
  <c r="BN11" i="10"/>
  <c r="AR11" i="10"/>
  <c r="W11" i="10"/>
  <c r="DH10" i="10"/>
  <c r="CM10" i="10"/>
  <c r="BM10" i="10"/>
  <c r="AR10" i="10"/>
  <c r="R10" i="10"/>
  <c r="DH9" i="10"/>
  <c r="CH9" i="10"/>
  <c r="BM9" i="10"/>
  <c r="AN9" i="10"/>
  <c r="R9" i="10"/>
  <c r="DH8" i="10"/>
  <c r="CI8" i="10"/>
  <c r="BO8" i="10"/>
  <c r="AQ8" i="10"/>
  <c r="X8" i="10"/>
  <c r="E8" i="10"/>
  <c r="CW7" i="10"/>
  <c r="CA7" i="10"/>
  <c r="BH7" i="10"/>
  <c r="AP7" i="10"/>
  <c r="X7" i="10"/>
  <c r="F7" i="10"/>
  <c r="CY6" i="10"/>
  <c r="CE6" i="10"/>
  <c r="BM6" i="10"/>
  <c r="AU6" i="10"/>
  <c r="AC6" i="10"/>
  <c r="K6" i="10"/>
  <c r="DD5" i="10"/>
  <c r="CL5" i="10"/>
  <c r="BR5" i="10"/>
  <c r="AZ5" i="10"/>
  <c r="AH5" i="10"/>
  <c r="P5" i="10"/>
  <c r="DI4" i="10"/>
  <c r="CQ4" i="10"/>
  <c r="BY4" i="10"/>
  <c r="BE4" i="10"/>
  <c r="AM4" i="10"/>
  <c r="U4" i="10"/>
  <c r="C4" i="10"/>
  <c r="CV3" i="10"/>
  <c r="CE3" i="10"/>
  <c r="BO3" i="10"/>
  <c r="AY3" i="10"/>
  <c r="AI3" i="10"/>
  <c r="S3" i="10"/>
  <c r="C3" i="10"/>
  <c r="CX2" i="10"/>
  <c r="CH2" i="10"/>
  <c r="BR2" i="10"/>
  <c r="BB2" i="10"/>
  <c r="AL2" i="10"/>
  <c r="V2" i="10"/>
  <c r="F2" i="10"/>
  <c r="CY56" i="10"/>
  <c r="CV48" i="10"/>
  <c r="AY45" i="10"/>
  <c r="AV42" i="10"/>
  <c r="CH39" i="10"/>
  <c r="BH37" i="10"/>
  <c r="AH35" i="10"/>
  <c r="BD33" i="10"/>
  <c r="CF31" i="10"/>
  <c r="AK30" i="10"/>
  <c r="AJ29" i="10"/>
  <c r="AP28" i="10"/>
  <c r="BV27" i="10"/>
  <c r="DF26" i="10"/>
  <c r="AE26" i="10"/>
  <c r="BP25" i="10"/>
  <c r="O25" i="10"/>
  <c r="BY24" i="10"/>
  <c r="AJ24" i="10"/>
  <c r="CX23" i="10"/>
  <c r="BE23" i="10"/>
  <c r="T23" i="10"/>
  <c r="CK22" i="10"/>
  <c r="AR22" i="10"/>
  <c r="G22" i="10"/>
  <c r="BX21" i="10"/>
  <c r="AP21" i="10"/>
  <c r="B21" i="10"/>
  <c r="CG20" i="10"/>
  <c r="BA20" i="10"/>
  <c r="U20" i="10"/>
  <c r="CZ19" i="10"/>
  <c r="BT19" i="10"/>
  <c r="AN19" i="10"/>
  <c r="H19" i="10"/>
  <c r="CM18" i="10"/>
  <c r="BG18" i="10"/>
  <c r="AA18" i="10"/>
  <c r="DF17" i="10"/>
  <c r="BZ17" i="10"/>
  <c r="BB17" i="10"/>
  <c r="X17" i="10"/>
  <c r="DE16" i="10"/>
  <c r="CA16" i="10"/>
  <c r="BD16" i="10"/>
  <c r="Z16" i="10"/>
  <c r="DG15" i="10"/>
  <c r="CC15" i="10"/>
  <c r="BG15" i="10"/>
  <c r="AE15" i="10"/>
  <c r="D15" i="10"/>
  <c r="CR14" i="10"/>
  <c r="BQ14" i="10"/>
  <c r="AV14" i="10"/>
  <c r="V14" i="10"/>
  <c r="DL13" i="10"/>
  <c r="CL13" i="10"/>
  <c r="BQ13" i="10"/>
  <c r="AR13" i="10"/>
  <c r="V13" i="10"/>
  <c r="DL12" i="10"/>
  <c r="CL12" i="10"/>
  <c r="BQ12" i="10"/>
  <c r="AQ12" i="10"/>
  <c r="V12" i="10"/>
  <c r="DG11" i="10"/>
  <c r="CL11" i="10"/>
  <c r="BL11" i="10"/>
  <c r="AQ11" i="10"/>
  <c r="R11" i="10"/>
  <c r="DG10" i="10"/>
  <c r="CL10" i="10"/>
  <c r="BL10" i="10"/>
  <c r="AQ10" i="10"/>
  <c r="Q10" i="10"/>
  <c r="DG9" i="10"/>
  <c r="CG9" i="10"/>
  <c r="BL9" i="10"/>
  <c r="AL9" i="10"/>
  <c r="Q9" i="10"/>
  <c r="DC8" i="10"/>
  <c r="CH8" i="10"/>
  <c r="BN8" i="10"/>
  <c r="AP8" i="10"/>
  <c r="W8" i="10"/>
  <c r="D8" i="10"/>
  <c r="CV7" i="10"/>
  <c r="BZ7" i="10"/>
  <c r="BG7" i="10"/>
  <c r="AO7" i="10"/>
  <c r="W7" i="10"/>
  <c r="E7" i="10"/>
  <c r="CX6" i="10"/>
  <c r="CD6" i="10"/>
  <c r="BL6" i="10"/>
  <c r="AT6" i="10"/>
  <c r="AB6" i="10"/>
  <c r="J6" i="10"/>
  <c r="DC5" i="10"/>
  <c r="CK5" i="10"/>
  <c r="BQ5" i="10"/>
  <c r="AY5" i="10"/>
  <c r="AG5" i="10"/>
  <c r="O5" i="10"/>
  <c r="DH4" i="10"/>
  <c r="CP4" i="10"/>
  <c r="BX4" i="10"/>
  <c r="BD4" i="10"/>
  <c r="AL4" i="10"/>
  <c r="T4" i="10"/>
  <c r="B4" i="10"/>
  <c r="CU3" i="10"/>
  <c r="CD3" i="10"/>
  <c r="BN3" i="10"/>
  <c r="AX3" i="10"/>
  <c r="AH3" i="10"/>
  <c r="R3" i="10"/>
  <c r="B3" i="10"/>
  <c r="CW2" i="10"/>
  <c r="CG2" i="10"/>
  <c r="BQ2" i="10"/>
  <c r="BA2" i="10"/>
  <c r="AK2" i="10"/>
  <c r="U2" i="10"/>
  <c r="E2" i="10"/>
  <c r="BY56" i="10"/>
  <c r="CU48" i="10"/>
  <c r="AX45" i="10"/>
  <c r="AU42" i="10"/>
  <c r="CG39" i="10"/>
  <c r="BG37" i="10"/>
  <c r="AG35" i="10"/>
  <c r="BC33" i="10"/>
  <c r="CE31" i="10"/>
  <c r="AJ30" i="10"/>
  <c r="AI29" i="10"/>
  <c r="AO28" i="10"/>
  <c r="BU27" i="10"/>
  <c r="DE26" i="10"/>
  <c r="AD26" i="10"/>
  <c r="BO25" i="10"/>
  <c r="N25" i="10"/>
  <c r="BW24" i="10"/>
  <c r="AI24" i="10"/>
  <c r="CW23" i="10"/>
  <c r="BC23" i="10"/>
  <c r="S23" i="10"/>
  <c r="CJ22" i="10"/>
  <c r="AP22" i="10"/>
  <c r="F22" i="10"/>
  <c r="BW21" i="10"/>
  <c r="AO21" i="10"/>
  <c r="DJ20" i="10"/>
  <c r="CD20" i="10"/>
  <c r="AX20" i="10"/>
  <c r="R20" i="10"/>
  <c r="CW19" i="10"/>
  <c r="BQ19" i="10"/>
  <c r="AK19" i="10"/>
  <c r="E19" i="10"/>
  <c r="CJ18" i="10"/>
  <c r="BD18" i="10"/>
  <c r="X18" i="10"/>
  <c r="DC17" i="10"/>
  <c r="BX17" i="10"/>
  <c r="BA17" i="10"/>
  <c r="W17" i="10"/>
  <c r="DD16" i="10"/>
  <c r="BZ16" i="10"/>
  <c r="AW16" i="10"/>
  <c r="Y16" i="10"/>
  <c r="DF15" i="10"/>
  <c r="CB15" i="10"/>
  <c r="BB15" i="10"/>
  <c r="AD15" i="10"/>
  <c r="B15" i="10"/>
  <c r="CQ14" i="10"/>
  <c r="BP14" i="10"/>
  <c r="AU14" i="10"/>
  <c r="U14" i="10"/>
  <c r="DK13" i="10"/>
  <c r="CK13" i="10"/>
  <c r="BP13" i="10"/>
  <c r="AP13" i="10"/>
  <c r="U13" i="10"/>
  <c r="DG12" i="10"/>
  <c r="CK12" i="10"/>
  <c r="BP12" i="10"/>
  <c r="AP12" i="10"/>
  <c r="U12" i="10"/>
  <c r="DF11" i="10"/>
  <c r="CK11" i="10"/>
  <c r="BK11" i="10"/>
  <c r="AP11" i="10"/>
  <c r="P11" i="10"/>
  <c r="DF10" i="10"/>
  <c r="CG10" i="10"/>
  <c r="BK10" i="10"/>
  <c r="AP10" i="10"/>
  <c r="P10" i="10"/>
  <c r="DF9" i="10"/>
  <c r="CF9" i="10"/>
  <c r="BK9" i="10"/>
  <c r="AK9" i="10"/>
  <c r="P9" i="10"/>
  <c r="DA8" i="10"/>
  <c r="CG8" i="10"/>
  <c r="BM8" i="10"/>
  <c r="AO8" i="10"/>
  <c r="V8" i="10"/>
  <c r="C8" i="10"/>
  <c r="CU7" i="10"/>
  <c r="BY7" i="10"/>
  <c r="BF7" i="10"/>
  <c r="AN7" i="10"/>
  <c r="V7" i="10"/>
  <c r="D7" i="10"/>
  <c r="CU6" i="10"/>
  <c r="CC6" i="10"/>
  <c r="BK6" i="10"/>
  <c r="AS6" i="10"/>
  <c r="AA6" i="10"/>
  <c r="I6" i="10"/>
  <c r="DB5" i="10"/>
  <c r="CH5" i="10"/>
  <c r="BP5" i="10"/>
  <c r="AX5" i="10"/>
  <c r="AF5" i="10"/>
  <c r="N5" i="10"/>
  <c r="DG4" i="10"/>
  <c r="CO4" i="10"/>
  <c r="BU4" i="10"/>
  <c r="BC4" i="10"/>
  <c r="AK4" i="10"/>
  <c r="S4" i="10"/>
  <c r="DL3" i="10"/>
  <c r="CT3" i="10"/>
  <c r="CC3" i="10"/>
  <c r="BM3" i="10"/>
  <c r="AW3" i="10"/>
  <c r="AG3" i="10"/>
  <c r="Q3" i="10"/>
  <c r="DL2" i="10"/>
  <c r="CV2" i="10"/>
  <c r="CF2" i="10"/>
  <c r="BP2" i="10"/>
  <c r="AZ2" i="10"/>
  <c r="AJ2" i="10"/>
  <c r="T2" i="10"/>
  <c r="D2" i="10"/>
  <c r="BG55" i="10"/>
  <c r="AK48" i="10"/>
  <c r="E45" i="10"/>
  <c r="L42" i="10"/>
  <c r="BB39" i="10"/>
  <c r="AB37" i="10"/>
  <c r="D35" i="10"/>
  <c r="AB33" i="10"/>
  <c r="BK31" i="10"/>
  <c r="AI30" i="10"/>
  <c r="L29" i="10"/>
  <c r="AN28" i="10"/>
  <c r="BT27" i="10"/>
  <c r="DD26" i="10"/>
  <c r="AC26" i="10"/>
  <c r="BN25" i="10"/>
  <c r="K25" i="10"/>
  <c r="BV24" i="10"/>
  <c r="W24" i="10"/>
  <c r="CV23" i="10"/>
  <c r="BB23" i="10"/>
  <c r="I23" i="10"/>
  <c r="CI22" i="10"/>
  <c r="AO22" i="10"/>
  <c r="DG21" i="10"/>
  <c r="BV21" i="10"/>
  <c r="AE21" i="10"/>
  <c r="DI20" i="10"/>
  <c r="CC20" i="10"/>
  <c r="AW20" i="10"/>
  <c r="Q20" i="10"/>
  <c r="CV19" i="10"/>
  <c r="BP19" i="10"/>
  <c r="AJ19" i="10"/>
  <c r="D19" i="10"/>
  <c r="CI18" i="10"/>
  <c r="BC18" i="10"/>
  <c r="W18" i="10"/>
  <c r="DB17" i="10"/>
  <c r="BW17" i="10"/>
  <c r="AT17" i="10"/>
  <c r="V17" i="10"/>
  <c r="DC16" i="10"/>
  <c r="BY16" i="10"/>
  <c r="AU16" i="10"/>
  <c r="X16" i="10"/>
  <c r="DE15" i="10"/>
  <c r="CA15" i="10"/>
  <c r="AZ15" i="10"/>
  <c r="AC15" i="10"/>
  <c r="DL14" i="10"/>
  <c r="CP14" i="10"/>
  <c r="BO14" i="10"/>
  <c r="AT14" i="10"/>
  <c r="T14" i="10"/>
  <c r="DJ13" i="10"/>
  <c r="CJ13" i="10"/>
  <c r="BO13" i="10"/>
  <c r="AO13" i="10"/>
  <c r="T13" i="10"/>
  <c r="DE12" i="10"/>
  <c r="CJ12" i="10"/>
  <c r="BK12" i="10"/>
  <c r="AO12" i="10"/>
  <c r="T12" i="10"/>
  <c r="DE11" i="10"/>
  <c r="CJ11" i="10"/>
  <c r="BJ11" i="10"/>
  <c r="AO11" i="10"/>
  <c r="O11" i="10"/>
  <c r="DE10" i="10"/>
  <c r="CE10" i="10"/>
  <c r="BJ10" i="10"/>
  <c r="AK10" i="10"/>
  <c r="O10" i="10"/>
  <c r="DE9" i="10"/>
  <c r="CE9" i="10"/>
  <c r="BJ9" i="10"/>
  <c r="AJ9" i="10"/>
  <c r="O9" i="10"/>
  <c r="CZ8" i="10"/>
  <c r="CF8" i="10"/>
  <c r="BL8" i="10"/>
  <c r="AN8" i="10"/>
  <c r="U8" i="10"/>
  <c r="B8" i="10"/>
  <c r="CQ7" i="10"/>
  <c r="BX7" i="10"/>
  <c r="BE7" i="10"/>
  <c r="AM7" i="10"/>
  <c r="U7" i="10"/>
  <c r="C7" i="10"/>
  <c r="CT6" i="10"/>
  <c r="CB6" i="10"/>
  <c r="BJ6" i="10"/>
  <c r="AR6" i="10"/>
  <c r="Z6" i="10"/>
  <c r="H6" i="10"/>
  <c r="DA5" i="10"/>
  <c r="CG5" i="10"/>
  <c r="BO5" i="10"/>
  <c r="AW5" i="10"/>
  <c r="AE5" i="10"/>
  <c r="M5" i="10"/>
  <c r="DF4" i="10"/>
  <c r="CN4" i="10"/>
  <c r="BT4" i="10"/>
  <c r="BB4" i="10"/>
  <c r="AJ4" i="10"/>
  <c r="R4" i="10"/>
  <c r="DK3" i="10"/>
  <c r="CS3" i="10"/>
  <c r="CB3" i="10"/>
  <c r="BL3" i="10"/>
  <c r="AV3" i="10"/>
  <c r="AF3" i="10"/>
  <c r="P3" i="10"/>
  <c r="DK2" i="10"/>
  <c r="CU2" i="10"/>
  <c r="CE2" i="10"/>
  <c r="BO2" i="10"/>
  <c r="AY2" i="10"/>
  <c r="AI2" i="10"/>
  <c r="S2" i="10"/>
  <c r="C2" i="10"/>
  <c r="AX55" i="10"/>
  <c r="AJ48" i="10"/>
  <c r="D45" i="10"/>
  <c r="K42" i="10"/>
  <c r="BA39" i="10"/>
  <c r="AA37" i="10"/>
  <c r="C35" i="10"/>
  <c r="AA33" i="10"/>
  <c r="BJ31" i="10"/>
  <c r="P30" i="10"/>
  <c r="J29" i="10"/>
  <c r="X28" i="10"/>
  <c r="BE27" i="10"/>
  <c r="CO26" i="10"/>
  <c r="N26" i="10"/>
  <c r="BB25" i="10"/>
  <c r="J25" i="10"/>
  <c r="BU24" i="10"/>
  <c r="U24" i="10"/>
  <c r="CU23" i="10"/>
  <c r="BA23" i="10"/>
  <c r="G23" i="10"/>
  <c r="CH22" i="10"/>
  <c r="AN22" i="10"/>
  <c r="DE21" i="10"/>
  <c r="BU21" i="10"/>
  <c r="AD21" i="10"/>
  <c r="DH20" i="10"/>
  <c r="CB20" i="10"/>
  <c r="AV20" i="10"/>
  <c r="P20" i="10"/>
  <c r="CU19" i="10"/>
  <c r="BO19" i="10"/>
  <c r="AI19" i="10"/>
  <c r="C19" i="10"/>
  <c r="CH18" i="10"/>
  <c r="BB18" i="10"/>
  <c r="V18" i="10"/>
  <c r="DA17" i="10"/>
  <c r="BV17" i="10"/>
  <c r="AR17" i="10"/>
  <c r="U17" i="10"/>
  <c r="DB16" i="10"/>
  <c r="BX16" i="10"/>
  <c r="AT16" i="10"/>
  <c r="Q16" i="10"/>
  <c r="DD15" i="10"/>
  <c r="BZ15" i="10"/>
  <c r="AX15" i="10"/>
  <c r="AB15" i="10"/>
  <c r="DK14" i="10"/>
  <c r="CK14" i="10"/>
  <c r="BN14" i="10"/>
  <c r="AO14" i="10"/>
  <c r="S14" i="10"/>
  <c r="DI13" i="10"/>
  <c r="CI13" i="10"/>
  <c r="BN13" i="10"/>
  <c r="AN13" i="10"/>
  <c r="S13" i="10"/>
  <c r="DD12" i="10"/>
  <c r="CI12" i="10"/>
  <c r="BI12" i="10"/>
  <c r="AN12" i="10"/>
  <c r="O12" i="10"/>
  <c r="DD11" i="10"/>
  <c r="CI11" i="10"/>
  <c r="BI11" i="10"/>
  <c r="AN11" i="10"/>
  <c r="N11" i="10"/>
  <c r="DD10" i="10"/>
  <c r="CD10" i="10"/>
  <c r="BI10" i="10"/>
  <c r="AI10" i="10"/>
  <c r="N10" i="10"/>
  <c r="CZ9" i="10"/>
  <c r="CD9" i="10"/>
  <c r="BI9" i="10"/>
  <c r="AI9" i="10"/>
  <c r="N9" i="10"/>
  <c r="CY8" i="10"/>
  <c r="CE8" i="10"/>
  <c r="BG8" i="10"/>
  <c r="AM8" i="10"/>
  <c r="T8" i="10"/>
  <c r="DL7" i="10"/>
  <c r="CP7" i="10"/>
  <c r="BW7" i="10"/>
  <c r="BD7" i="10"/>
  <c r="AL7" i="10"/>
  <c r="T7" i="10"/>
  <c r="DK6" i="10"/>
  <c r="CS6" i="10"/>
  <c r="CA6" i="10"/>
  <c r="BI6" i="10"/>
  <c r="AQ6" i="10"/>
  <c r="Y6" i="10"/>
  <c r="G6" i="10"/>
  <c r="CX5" i="10"/>
  <c r="CF5" i="10"/>
  <c r="BN5" i="10"/>
  <c r="AV5" i="10"/>
  <c r="AD5" i="10"/>
  <c r="L5" i="10"/>
  <c r="DE4" i="10"/>
  <c r="CK4" i="10"/>
  <c r="BS4" i="10"/>
  <c r="BA4" i="10"/>
  <c r="AI4" i="10"/>
  <c r="Q4" i="10"/>
  <c r="DJ3" i="10"/>
  <c r="CR3" i="10"/>
  <c r="CA3" i="10"/>
  <c r="BK3" i="10"/>
  <c r="AU3" i="10"/>
  <c r="AE3" i="10"/>
  <c r="O3" i="10"/>
  <c r="DJ2" i="10"/>
  <c r="CT2" i="10"/>
  <c r="CD2" i="10"/>
  <c r="BN2" i="10"/>
  <c r="AX2" i="10"/>
  <c r="AH2" i="10"/>
  <c r="R2" i="10"/>
  <c r="AL54" i="10"/>
  <c r="CU47" i="10"/>
  <c r="BV44" i="10"/>
  <c r="CC41" i="10"/>
  <c r="V39" i="10"/>
  <c r="DG36" i="10"/>
  <c r="CO34" i="10"/>
  <c r="F33" i="10"/>
  <c r="AL31" i="10"/>
  <c r="O30" i="10"/>
  <c r="I29" i="10"/>
  <c r="V28" i="10"/>
  <c r="AZ27" i="10"/>
  <c r="CM26" i="10"/>
  <c r="L26" i="10"/>
  <c r="AZ25" i="10"/>
  <c r="DK24" i="10"/>
  <c r="BT24" i="10"/>
  <c r="T24" i="10"/>
  <c r="CK23" i="10"/>
  <c r="AZ23" i="10"/>
  <c r="F23" i="10"/>
  <c r="BX22" i="10"/>
  <c r="AM22" i="10"/>
  <c r="DD21" i="10"/>
  <c r="BK21" i="10"/>
  <c r="AC21" i="10"/>
  <c r="DG20" i="10"/>
  <c r="CA20" i="10"/>
  <c r="AU20" i="10"/>
  <c r="O20" i="10"/>
  <c r="CT19" i="10"/>
  <c r="BN19" i="10"/>
  <c r="AH19" i="10"/>
  <c r="B19" i="10"/>
  <c r="CG18" i="10"/>
  <c r="BA18" i="10"/>
  <c r="U18" i="10"/>
  <c r="CZ17" i="10"/>
  <c r="BU17" i="10"/>
  <c r="AQ17" i="10"/>
  <c r="N17" i="10"/>
  <c r="DA16" i="10"/>
  <c r="BW16" i="10"/>
  <c r="AS16" i="10"/>
  <c r="O16" i="10"/>
  <c r="DC15" i="10"/>
  <c r="BY15" i="10"/>
  <c r="AW15" i="10"/>
  <c r="AA15" i="10"/>
  <c r="DJ14" i="10"/>
  <c r="CI14" i="10"/>
  <c r="BM14" i="10"/>
  <c r="AM14" i="10"/>
  <c r="R14" i="10"/>
  <c r="DD13" i="10"/>
  <c r="CH13" i="10"/>
  <c r="BM13" i="10"/>
  <c r="AM13" i="10"/>
  <c r="R13" i="10"/>
  <c r="DC12" i="10"/>
  <c r="CH12" i="10"/>
  <c r="BH12" i="10"/>
  <c r="AM12" i="10"/>
  <c r="M12" i="10"/>
  <c r="DC11" i="10"/>
  <c r="CD11" i="10"/>
  <c r="BH11" i="10"/>
  <c r="AM11" i="10"/>
  <c r="M11" i="10"/>
  <c r="DC10" i="10"/>
  <c r="CC10" i="10"/>
  <c r="BH10" i="10"/>
  <c r="AH10" i="10"/>
  <c r="M10" i="10"/>
  <c r="CX9" i="10"/>
  <c r="CC9" i="10"/>
  <c r="BD9" i="10"/>
  <c r="AH9" i="10"/>
  <c r="M9" i="10"/>
  <c r="CX8" i="10"/>
  <c r="CD8" i="10"/>
  <c r="BF8" i="10"/>
  <c r="AL8" i="10"/>
  <c r="S8" i="10"/>
  <c r="DK7" i="10"/>
  <c r="CO7" i="10"/>
  <c r="BV7" i="10"/>
  <c r="BC7" i="10"/>
  <c r="AK7" i="10"/>
  <c r="S7" i="10"/>
  <c r="DJ6" i="10"/>
  <c r="CR6" i="10"/>
  <c r="BZ6" i="10"/>
  <c r="BH6" i="10"/>
  <c r="AP6" i="10"/>
  <c r="X6" i="10"/>
  <c r="F6" i="10"/>
  <c r="CW5" i="10"/>
  <c r="CE5" i="10"/>
  <c r="BM5" i="10"/>
  <c r="AU5" i="10"/>
  <c r="AC5" i="10"/>
  <c r="K5" i="10"/>
  <c r="DD4" i="10"/>
  <c r="CJ4" i="10"/>
  <c r="BR4" i="10"/>
  <c r="AZ4" i="10"/>
  <c r="AH4" i="10"/>
  <c r="P4" i="10"/>
  <c r="DI3" i="10"/>
  <c r="CQ3" i="10"/>
  <c r="BZ3" i="10"/>
  <c r="BJ3" i="10"/>
  <c r="AT3" i="10"/>
  <c r="AD3" i="10"/>
  <c r="N3" i="10"/>
  <c r="DI2" i="10"/>
  <c r="CS2" i="10"/>
  <c r="CC2" i="10"/>
  <c r="BM2" i="10"/>
  <c r="AW2" i="10"/>
  <c r="AG2" i="10"/>
  <c r="Q2" i="10"/>
  <c r="B2" i="10"/>
  <c r="AK54" i="10"/>
  <c r="CS47" i="10"/>
  <c r="BU44" i="10"/>
  <c r="CB41" i="10"/>
  <c r="U39" i="10"/>
  <c r="DF36" i="10"/>
  <c r="CL34" i="10"/>
  <c r="DL32" i="10"/>
  <c r="AJ31" i="10"/>
  <c r="J30" i="10"/>
  <c r="DB28" i="10"/>
  <c r="U28" i="10"/>
  <c r="AY27" i="10"/>
  <c r="CI26" i="10"/>
  <c r="K26" i="10"/>
  <c r="AX25" i="10"/>
  <c r="DI24" i="10"/>
  <c r="BS24" i="10"/>
  <c r="S24" i="10"/>
  <c r="CI23" i="10"/>
  <c r="AY23" i="10"/>
  <c r="E23" i="10"/>
  <c r="BV22" i="10"/>
  <c r="AL22" i="10"/>
  <c r="DC21" i="10"/>
  <c r="BJ21" i="10"/>
  <c r="AB21" i="10"/>
  <c r="DF20" i="10"/>
  <c r="BZ20" i="10"/>
  <c r="AT20" i="10"/>
  <c r="N20" i="10"/>
  <c r="CS19" i="10"/>
  <c r="BM19" i="10"/>
  <c r="AG19" i="10"/>
  <c r="DL18" i="10"/>
  <c r="CF18" i="10"/>
  <c r="AZ18" i="10"/>
  <c r="T18" i="10"/>
  <c r="CY17" i="10"/>
  <c r="BT17" i="10"/>
  <c r="AP17" i="10"/>
  <c r="L17" i="10"/>
  <c r="CZ16" i="10"/>
  <c r="BV16" i="10"/>
  <c r="AR16" i="10"/>
  <c r="N16" i="10"/>
  <c r="CV15" i="10"/>
  <c r="BX15" i="10"/>
  <c r="AV15" i="10"/>
  <c r="V15" i="10"/>
  <c r="DI14" i="10"/>
  <c r="CG14" i="10"/>
  <c r="BL14" i="10"/>
  <c r="AL14" i="10"/>
  <c r="Q14" i="10"/>
  <c r="DB13" i="10"/>
  <c r="CG13" i="10"/>
  <c r="BH13" i="10"/>
  <c r="AL13" i="10"/>
  <c r="Q13" i="10"/>
  <c r="DB12" i="10"/>
  <c r="CG12" i="10"/>
  <c r="BG12" i="10"/>
  <c r="AL12" i="10"/>
  <c r="L12" i="10"/>
  <c r="DB11" i="10"/>
  <c r="CB11" i="10"/>
  <c r="BG11" i="10"/>
  <c r="AH11" i="10"/>
  <c r="L11" i="10"/>
  <c r="DB10" i="10"/>
  <c r="CB10" i="10"/>
  <c r="BG10" i="10"/>
  <c r="AG10" i="10"/>
  <c r="L10" i="10"/>
  <c r="CW9" i="10"/>
  <c r="CB9" i="10"/>
  <c r="BB9" i="10"/>
  <c r="AG9" i="10"/>
  <c r="H9" i="10"/>
  <c r="CW8" i="10"/>
  <c r="CC8" i="10"/>
  <c r="BE8" i="10"/>
  <c r="AK8" i="10"/>
  <c r="R8" i="10"/>
  <c r="DG7" i="10"/>
  <c r="CN7" i="10"/>
  <c r="BU7" i="10"/>
  <c r="BB7" i="10"/>
  <c r="AJ7" i="10"/>
  <c r="P7" i="10"/>
  <c r="DI6" i="10"/>
  <c r="CQ6" i="10"/>
  <c r="BY6" i="10"/>
  <c r="BG6" i="10"/>
  <c r="AO6" i="10"/>
  <c r="W6" i="10"/>
  <c r="C6" i="10"/>
  <c r="CV5" i="10"/>
  <c r="CD5" i="10"/>
  <c r="BL5" i="10"/>
  <c r="AT5" i="10"/>
  <c r="AB5" i="10"/>
  <c r="J5" i="10"/>
  <c r="DA4" i="10"/>
  <c r="CI4" i="10"/>
  <c r="BQ4" i="10"/>
  <c r="AY4" i="10"/>
  <c r="AG4" i="10"/>
  <c r="O4" i="10"/>
  <c r="DH3" i="10"/>
  <c r="CO3" i="10"/>
  <c r="BY3" i="10"/>
  <c r="BI3" i="10"/>
  <c r="AS3" i="10"/>
  <c r="AC3" i="10"/>
  <c r="M3" i="10"/>
  <c r="DH2" i="10"/>
  <c r="CR2" i="10"/>
  <c r="CB2" i="10"/>
  <c r="BL2" i="10"/>
  <c r="AV2" i="10"/>
  <c r="AF2" i="10"/>
  <c r="P2" i="10"/>
  <c r="AJ53" i="10"/>
  <c r="AS47" i="10"/>
  <c r="AL44" i="10"/>
  <c r="AI41" i="10"/>
  <c r="DA38" i="10"/>
  <c r="CA36" i="10"/>
  <c r="BQ34" i="10"/>
  <c r="CO32" i="10"/>
  <c r="P31" i="10"/>
  <c r="DA29" i="10"/>
  <c r="DA28" i="10"/>
  <c r="Q28" i="10"/>
  <c r="AX27" i="10"/>
  <c r="CH26" i="10"/>
  <c r="G26" i="10"/>
  <c r="AW25" i="10"/>
  <c r="DF24" i="10"/>
  <c r="BG24" i="10"/>
  <c r="R24" i="10"/>
  <c r="CH23" i="10"/>
  <c r="AO23" i="10"/>
  <c r="D23" i="10"/>
  <c r="BU22" i="10"/>
  <c r="AB22" i="10"/>
  <c r="DB21" i="10"/>
  <c r="BI21" i="10"/>
  <c r="AA21" i="10"/>
  <c r="DE20" i="10"/>
  <c r="BY20" i="10"/>
  <c r="AS20" i="10"/>
  <c r="M20" i="10"/>
  <c r="CR19" i="10"/>
  <c r="BL19" i="10"/>
  <c r="AF19" i="10"/>
  <c r="DK18" i="10"/>
  <c r="CE18" i="10"/>
  <c r="AY18" i="10"/>
  <c r="S18" i="10"/>
  <c r="CX17" i="10"/>
  <c r="BS17" i="10"/>
  <c r="AO17" i="10"/>
  <c r="K17" i="10"/>
  <c r="CS16" i="10"/>
  <c r="BU16" i="10"/>
  <c r="AQ16" i="10"/>
  <c r="M16" i="10"/>
  <c r="CT15" i="10"/>
  <c r="BW15" i="10"/>
  <c r="AU15" i="10"/>
  <c r="T15" i="10"/>
  <c r="DH14" i="10"/>
  <c r="CF14" i="10"/>
  <c r="BK14" i="10"/>
  <c r="AK14" i="10"/>
  <c r="P14" i="10"/>
  <c r="DA13" i="10"/>
  <c r="CF13" i="10"/>
  <c r="BF13" i="10"/>
  <c r="AK13" i="10"/>
  <c r="L13" i="10"/>
  <c r="DA12" i="10"/>
  <c r="CF12" i="10"/>
  <c r="BF12" i="10"/>
  <c r="AK12" i="10"/>
  <c r="K12" i="10"/>
  <c r="DA11" i="10"/>
  <c r="CA11" i="10"/>
  <c r="BF11" i="10"/>
  <c r="AF11" i="10"/>
  <c r="K11" i="10"/>
  <c r="CW10" i="10"/>
  <c r="CA10" i="10"/>
  <c r="BF10" i="10"/>
  <c r="AF10" i="10"/>
  <c r="K10" i="10"/>
  <c r="CV9" i="10"/>
  <c r="CA9" i="10"/>
  <c r="BA9" i="10"/>
  <c r="AF9" i="10"/>
  <c r="F9" i="10"/>
  <c r="CV8" i="10"/>
  <c r="CB8" i="10"/>
  <c r="BD8" i="10"/>
  <c r="AJ8" i="10"/>
  <c r="Q8" i="10"/>
  <c r="DF7" i="10"/>
  <c r="CM7" i="10"/>
  <c r="BT7" i="10"/>
  <c r="BA7" i="10"/>
  <c r="AI7" i="10"/>
  <c r="O7" i="10"/>
  <c r="DH6" i="10"/>
  <c r="CP6" i="10"/>
  <c r="BX6" i="10"/>
  <c r="BF6" i="10"/>
  <c r="AN6" i="10"/>
  <c r="V6" i="10"/>
  <c r="B6" i="10"/>
  <c r="CU5" i="10"/>
  <c r="CC5" i="10"/>
  <c r="BK5" i="10"/>
  <c r="AS5" i="10"/>
  <c r="AA5" i="10"/>
  <c r="I5" i="10"/>
  <c r="CZ4" i="10"/>
  <c r="CH4" i="10"/>
  <c r="BP4" i="10"/>
  <c r="AX4" i="10"/>
  <c r="AF4" i="10"/>
  <c r="N4" i="10"/>
  <c r="DG3" i="10"/>
  <c r="CN3" i="10"/>
  <c r="BX3" i="10"/>
  <c r="BH3" i="10"/>
  <c r="AR3" i="10"/>
  <c r="AB3" i="10"/>
  <c r="L3" i="10"/>
  <c r="DG2" i="10"/>
  <c r="CQ2" i="10"/>
  <c r="CA2" i="10"/>
  <c r="BK2" i="10"/>
  <c r="AU2" i="10"/>
  <c r="AE2" i="10"/>
  <c r="O2" i="10"/>
  <c r="T53" i="10"/>
  <c r="AR47" i="10"/>
  <c r="AK44" i="10"/>
  <c r="AH41" i="10"/>
  <c r="CZ38" i="10"/>
  <c r="BZ36" i="10"/>
  <c r="BP34" i="10"/>
  <c r="CN32" i="10"/>
  <c r="O31" i="10"/>
  <c r="CZ29" i="10"/>
  <c r="CZ28" i="10"/>
  <c r="DL27" i="10"/>
  <c r="AI27" i="10"/>
  <c r="BS26" i="10"/>
  <c r="DF25" i="10"/>
  <c r="AV25" i="10"/>
  <c r="DE24" i="10"/>
  <c r="BE24" i="10"/>
  <c r="Q24" i="10"/>
  <c r="CG23" i="10"/>
  <c r="AM23" i="10"/>
  <c r="C23" i="10"/>
  <c r="BT22" i="10"/>
  <c r="Z22" i="10"/>
  <c r="DA21" i="10"/>
  <c r="BH21" i="10"/>
  <c r="Z21" i="10"/>
  <c r="DD20" i="10"/>
  <c r="BX20" i="10"/>
  <c r="AR20" i="10"/>
  <c r="L20" i="10"/>
  <c r="CQ19" i="10"/>
  <c r="BK19" i="10"/>
  <c r="AE19" i="10"/>
  <c r="DJ18" i="10"/>
  <c r="CD18" i="10"/>
  <c r="AX18" i="10"/>
  <c r="R18" i="10"/>
  <c r="CW17" i="10"/>
  <c r="BR17" i="10"/>
  <c r="AN17" i="10"/>
  <c r="J17" i="10"/>
  <c r="CQ16" i="10"/>
  <c r="BT16" i="10"/>
  <c r="AP16" i="10"/>
  <c r="L16" i="10"/>
  <c r="CS15" i="10"/>
  <c r="BR15" i="10"/>
  <c r="AT15" i="10"/>
  <c r="R15" i="10"/>
  <c r="DG14" i="10"/>
  <c r="CE14" i="10"/>
  <c r="BJ14" i="10"/>
  <c r="AJ14" i="10"/>
  <c r="O14" i="10"/>
  <c r="CZ13" i="10"/>
  <c r="CE13" i="10"/>
  <c r="BE13" i="10"/>
  <c r="AJ13" i="10"/>
  <c r="J13" i="10"/>
  <c r="CZ12" i="10"/>
  <c r="CA12" i="10"/>
  <c r="BE12" i="10"/>
  <c r="AJ12" i="10"/>
  <c r="J12" i="10"/>
  <c r="CZ11" i="10"/>
  <c r="BZ11" i="10"/>
  <c r="BE11" i="10"/>
  <c r="AE11" i="10"/>
  <c r="J11" i="10"/>
  <c r="CU10" i="10"/>
  <c r="BZ10" i="10"/>
  <c r="BA10" i="10"/>
  <c r="AE10" i="10"/>
  <c r="J10" i="10"/>
  <c r="CU9" i="10"/>
  <c r="BZ9" i="10"/>
  <c r="AZ9" i="10"/>
  <c r="AE9" i="10"/>
  <c r="E9" i="10"/>
  <c r="CU8" i="10"/>
  <c r="BW8" i="10"/>
  <c r="BC8" i="10"/>
  <c r="AI8" i="10"/>
  <c r="P8" i="10"/>
  <c r="DE7" i="10"/>
  <c r="CL7" i="10"/>
  <c r="BS7" i="10"/>
  <c r="AZ7" i="10"/>
  <c r="AF7" i="10"/>
  <c r="N7" i="10"/>
  <c r="DG6" i="10"/>
  <c r="CO6" i="10"/>
  <c r="BW6" i="10"/>
  <c r="BE6" i="10"/>
  <c r="AM6" i="10"/>
  <c r="S6" i="10"/>
  <c r="DL5" i="10"/>
  <c r="CT5" i="10"/>
  <c r="CB5" i="10"/>
  <c r="BJ5" i="10"/>
  <c r="AR5" i="10"/>
  <c r="Z5" i="10"/>
  <c r="F5" i="10"/>
  <c r="CY4" i="10"/>
  <c r="CG4" i="10"/>
  <c r="BO4" i="10"/>
  <c r="AW4" i="10"/>
  <c r="AE4" i="10"/>
  <c r="M4" i="10"/>
  <c r="DD3" i="10"/>
  <c r="CM3" i="10"/>
  <c r="BW3" i="10"/>
  <c r="BG3" i="10"/>
  <c r="AQ3" i="10"/>
  <c r="AA3" i="10"/>
  <c r="K3" i="10"/>
  <c r="DF2" i="10"/>
  <c r="CP2" i="10"/>
  <c r="BZ2" i="10"/>
  <c r="BJ2" i="10"/>
  <c r="AT2" i="10"/>
  <c r="AD2" i="10"/>
  <c r="N2" i="10"/>
  <c r="T52" i="10"/>
  <c r="DG46" i="10"/>
  <c r="DC43" i="10"/>
  <c r="DJ40" i="10"/>
  <c r="BU38" i="10"/>
  <c r="AU36" i="10"/>
  <c r="AO34" i="10"/>
  <c r="BO32" i="10"/>
  <c r="DB30" i="10"/>
  <c r="CY29" i="10"/>
  <c r="CH28" i="10"/>
  <c r="DJ27" i="10"/>
  <c r="AG27" i="10"/>
  <c r="BQ26" i="10"/>
  <c r="DA25" i="10"/>
  <c r="AJ25" i="10"/>
  <c r="DD24" i="10"/>
  <c r="BD24" i="10"/>
  <c r="F24" i="10"/>
  <c r="CF23" i="10"/>
  <c r="AL23" i="10"/>
  <c r="DD22" i="10"/>
  <c r="BS22" i="10"/>
  <c r="Y22" i="10"/>
  <c r="CQ21" i="10"/>
  <c r="BG21" i="10"/>
  <c r="Y21" i="10"/>
  <c r="CW20" i="10"/>
  <c r="BQ20" i="10"/>
  <c r="AK20" i="10"/>
  <c r="E20" i="10"/>
  <c r="CJ19" i="10"/>
  <c r="BD19" i="10"/>
  <c r="X19" i="10"/>
  <c r="DC18" i="10"/>
  <c r="BW18" i="10"/>
  <c r="AQ18" i="10"/>
  <c r="K18" i="10"/>
  <c r="CP17" i="10"/>
  <c r="BQ17" i="10"/>
  <c r="AM17" i="10"/>
  <c r="I17" i="10"/>
  <c r="CP16" i="10"/>
  <c r="BM16" i="10"/>
  <c r="AO16" i="10"/>
  <c r="K16" i="10"/>
  <c r="CR15" i="10"/>
  <c r="BP15" i="10"/>
  <c r="AS15" i="10"/>
  <c r="Q15" i="10"/>
  <c r="DF14" i="10"/>
  <c r="CD14" i="10"/>
  <c r="BE14" i="10"/>
  <c r="AI14" i="10"/>
  <c r="N14" i="10"/>
  <c r="CY13" i="10"/>
  <c r="CD13" i="10"/>
  <c r="BD13" i="10"/>
  <c r="AI13" i="10"/>
  <c r="I13" i="10"/>
  <c r="CY12" i="10"/>
  <c r="BY12" i="10"/>
  <c r="BD12" i="10"/>
  <c r="AE12" i="10"/>
  <c r="I12" i="10"/>
  <c r="CY11" i="10"/>
  <c r="BY11" i="10"/>
  <c r="BD11" i="10"/>
  <c r="AD11" i="10"/>
  <c r="I11" i="10"/>
  <c r="CT10" i="10"/>
  <c r="BY10" i="10"/>
  <c r="AY10" i="10"/>
  <c r="AD10" i="10"/>
  <c r="E10" i="10"/>
  <c r="CT9" i="10"/>
  <c r="BY9" i="10"/>
  <c r="AY9" i="10"/>
  <c r="AD9" i="10"/>
  <c r="D9" i="10"/>
  <c r="CT8" i="10"/>
  <c r="BV8" i="10"/>
  <c r="BB8" i="10"/>
  <c r="AH8" i="10"/>
  <c r="L8" i="10"/>
  <c r="DD7" i="10"/>
  <c r="CK7" i="10"/>
  <c r="BR7" i="10"/>
  <c r="AY7" i="10"/>
  <c r="AE7" i="10"/>
  <c r="M7" i="10"/>
  <c r="DF6" i="10"/>
  <c r="CN6" i="10"/>
  <c r="BV6" i="10"/>
  <c r="BD6" i="10"/>
  <c r="AL6" i="10"/>
  <c r="R6" i="10"/>
  <c r="DK5" i="10"/>
  <c r="CS5" i="10"/>
  <c r="CA5" i="10"/>
  <c r="BI5" i="10"/>
  <c r="AQ5" i="10"/>
  <c r="Y5" i="10"/>
  <c r="E5" i="10"/>
  <c r="CX4" i="10"/>
  <c r="CF4" i="10"/>
  <c r="BN4" i="10"/>
  <c r="AV4" i="10"/>
  <c r="AD4" i="10"/>
  <c r="L4" i="10"/>
  <c r="DC3" i="10"/>
  <c r="CL3" i="10"/>
  <c r="BV3" i="10"/>
  <c r="BF3" i="10"/>
  <c r="AP3" i="10"/>
  <c r="Z3" i="10"/>
  <c r="J3" i="10"/>
  <c r="DE2" i="10"/>
  <c r="CO2" i="10"/>
  <c r="BY2" i="10"/>
  <c r="BI2" i="10"/>
  <c r="AS2" i="10"/>
  <c r="AC2" i="10"/>
  <c r="M2" i="10"/>
  <c r="K51" i="10"/>
  <c r="BL46" i="10"/>
  <c r="BI43" i="10"/>
  <c r="BS40" i="10"/>
  <c r="AO38" i="10"/>
  <c r="O36" i="10"/>
  <c r="S34" i="10"/>
  <c r="AQ32" i="10"/>
  <c r="CF30" i="10"/>
  <c r="CE29" i="10"/>
  <c r="CC28" i="10"/>
  <c r="DG27" i="10"/>
  <c r="AE27" i="10"/>
  <c r="BO26" i="10"/>
  <c r="CY25" i="10"/>
  <c r="AG25" i="10"/>
  <c r="CS24" i="10"/>
  <c r="BB24" i="10"/>
  <c r="C24" i="10"/>
  <c r="BU23" i="10"/>
  <c r="AJ23" i="10"/>
  <c r="DA22" i="10"/>
  <c r="BH22" i="10"/>
  <c r="W22" i="10"/>
  <c r="CN21" i="10"/>
  <c r="BE21" i="10"/>
  <c r="N21" i="10"/>
  <c r="CS20" i="10"/>
  <c r="BM20" i="10"/>
  <c r="AG20" i="10"/>
  <c r="DL19" i="10"/>
  <c r="CF19" i="10"/>
  <c r="AZ19" i="10"/>
  <c r="T19" i="10"/>
  <c r="CY18" i="10"/>
  <c r="BS18" i="10"/>
  <c r="AM18" i="10"/>
  <c r="G18" i="10"/>
  <c r="CL17" i="10"/>
  <c r="BH17" i="10"/>
  <c r="AK17" i="10"/>
  <c r="G17" i="10"/>
  <c r="CN16" i="10"/>
  <c r="BJ16" i="10"/>
  <c r="AG16" i="10"/>
  <c r="I16" i="10"/>
  <c r="CP15" i="10"/>
  <c r="BM15" i="10"/>
  <c r="AQ15" i="10"/>
  <c r="O15" i="10"/>
  <c r="CY14" i="10"/>
  <c r="CB14" i="10"/>
  <c r="BB14" i="10"/>
  <c r="AG14" i="10"/>
  <c r="G14" i="10"/>
  <c r="CW13" i="10"/>
  <c r="BX13" i="10"/>
  <c r="BB13" i="10"/>
  <c r="AG13" i="10"/>
  <c r="G13" i="10"/>
  <c r="CW12" i="10"/>
  <c r="BW12" i="10"/>
  <c r="BB12" i="10"/>
  <c r="AB12" i="10"/>
  <c r="G12" i="10"/>
  <c r="CR11" i="10"/>
  <c r="BW11" i="10"/>
  <c r="AX11" i="10"/>
  <c r="AB11" i="10"/>
  <c r="G11" i="10"/>
  <c r="CR10" i="10"/>
  <c r="BW10" i="10"/>
  <c r="AW10" i="10"/>
  <c r="AB10" i="10"/>
  <c r="B10" i="10"/>
  <c r="CR9" i="10"/>
  <c r="BR9" i="10"/>
  <c r="AW9" i="10"/>
  <c r="X9" i="10"/>
  <c r="B9" i="10"/>
  <c r="CR8" i="10"/>
  <c r="BT8" i="10"/>
  <c r="AZ8" i="10"/>
  <c r="AF8" i="10"/>
  <c r="J8" i="10"/>
  <c r="DB7" i="10"/>
  <c r="CI7" i="10"/>
  <c r="BP7" i="10"/>
  <c r="AU7" i="10"/>
  <c r="AC7" i="10"/>
  <c r="K7" i="10"/>
  <c r="DD6" i="10"/>
  <c r="CL6" i="10"/>
  <c r="BT6" i="10"/>
  <c r="BB6" i="10"/>
  <c r="AH6" i="10"/>
  <c r="P6" i="10"/>
  <c r="DI5" i="10"/>
  <c r="CQ5" i="10"/>
  <c r="BY5" i="10"/>
  <c r="BG5" i="10"/>
  <c r="AO5" i="10"/>
  <c r="U5" i="10"/>
  <c r="C5" i="10"/>
  <c r="CV4" i="10"/>
  <c r="CD4" i="10"/>
  <c r="BL4" i="10"/>
  <c r="AT4" i="10"/>
  <c r="AB4" i="10"/>
  <c r="H4" i="10"/>
  <c r="DA3" i="10"/>
  <c r="CJ3" i="10"/>
  <c r="BT3" i="10"/>
  <c r="BD3" i="10"/>
  <c r="AN3" i="10"/>
  <c r="X3" i="10"/>
  <c r="H3" i="10"/>
  <c r="DC2" i="10"/>
  <c r="CM2" i="10"/>
  <c r="BW2" i="10"/>
  <c r="BG2" i="10"/>
  <c r="AQ2" i="10"/>
  <c r="AA2" i="10"/>
  <c r="K2" i="10"/>
  <c r="AH25" i="10"/>
  <c r="CG19" i="10"/>
  <c r="BN15" i="10"/>
  <c r="AC12" i="10"/>
  <c r="C9" i="10"/>
  <c r="AI6" i="10"/>
  <c r="CK3" i="10"/>
  <c r="L52" i="10"/>
  <c r="DC24" i="10"/>
  <c r="BA19" i="10"/>
  <c r="AR15" i="10"/>
  <c r="H12" i="10"/>
  <c r="CS8" i="10"/>
  <c r="Q6" i="10"/>
  <c r="BU3" i="10"/>
  <c r="CV46" i="10"/>
  <c r="BC24" i="10"/>
  <c r="U19" i="10"/>
  <c r="P15" i="10"/>
  <c r="CT11" i="10"/>
  <c r="BU8" i="10"/>
  <c r="DJ5" i="10"/>
  <c r="BE3" i="10"/>
  <c r="DB43" i="10"/>
  <c r="D24" i="10"/>
  <c r="CZ18" i="10"/>
  <c r="DA14" i="10"/>
  <c r="BX11" i="10"/>
  <c r="BA8" i="10"/>
  <c r="CR5" i="10"/>
  <c r="AO3" i="10"/>
  <c r="DI40" i="10"/>
  <c r="CE23" i="10"/>
  <c r="BT18" i="10"/>
  <c r="CC14" i="10"/>
  <c r="BC11" i="10"/>
  <c r="AG8" i="10"/>
  <c r="BZ5" i="10"/>
  <c r="Y3" i="10"/>
  <c r="BT38" i="10"/>
  <c r="AK23" i="10"/>
  <c r="AN18" i="10"/>
  <c r="BC14" i="10"/>
  <c r="AC11" i="10"/>
  <c r="K8" i="10"/>
  <c r="BH5" i="10"/>
  <c r="I3" i="10"/>
  <c r="AT36" i="10"/>
  <c r="DB22" i="10"/>
  <c r="H18" i="10"/>
  <c r="AH14" i="10"/>
  <c r="H11" i="10"/>
  <c r="DC7" i="10"/>
  <c r="AP5" i="10"/>
  <c r="DD2" i="10"/>
  <c r="BL32" i="10"/>
  <c r="X22" i="10"/>
  <c r="BJ17" i="10"/>
  <c r="CX13" i="10"/>
  <c r="BX10" i="10"/>
  <c r="BQ7" i="10"/>
  <c r="D5" i="10"/>
  <c r="BX2" i="10"/>
  <c r="DA30" i="10"/>
  <c r="CO21" i="10"/>
  <c r="AL17" i="10"/>
  <c r="CC13" i="10"/>
  <c r="AX10" i="10"/>
  <c r="AV7" i="10"/>
  <c r="CW4" i="10"/>
  <c r="BH2" i="10"/>
  <c r="CF29" i="10"/>
  <c r="BF21" i="10"/>
  <c r="H17" i="10"/>
  <c r="BC13" i="10"/>
  <c r="AC10" i="10"/>
  <c r="AD7" i="10"/>
  <c r="CE4" i="10"/>
  <c r="AR2" i="10"/>
  <c r="CG28" i="10"/>
  <c r="O21" i="10"/>
  <c r="CO16" i="10"/>
  <c r="AH13" i="10"/>
  <c r="C10" i="10"/>
  <c r="L7" i="10"/>
  <c r="BM4" i="10"/>
  <c r="AB2" i="10"/>
  <c r="DH27" i="10"/>
  <c r="CT20" i="10"/>
  <c r="BK16" i="10"/>
  <c r="H13" i="10"/>
  <c r="CS9" i="10"/>
  <c r="DE6" i="10"/>
  <c r="AU4" i="10"/>
  <c r="L2" i="10"/>
  <c r="AF27" i="10"/>
  <c r="BN20" i="10"/>
  <c r="AN16" i="10"/>
  <c r="CX12" i="10"/>
  <c r="BT9" i="10"/>
  <c r="CM6" i="10"/>
  <c r="AC4" i="10"/>
  <c r="CZ25" i="10"/>
  <c r="B20" i="10"/>
  <c r="CQ15" i="10"/>
  <c r="BC12" i="10"/>
  <c r="AC9" i="10"/>
  <c r="BC6" i="10"/>
  <c r="DB3" i="10"/>
  <c r="AN34" i="10"/>
  <c r="BP26" i="10"/>
  <c r="BR22" i="10"/>
  <c r="AH20" i="10"/>
  <c r="CM17" i="10"/>
  <c r="J16" i="10"/>
  <c r="I14" i="10"/>
  <c r="BX12" i="10"/>
  <c r="CS10" i="10"/>
  <c r="AX9" i="10"/>
  <c r="CJ7" i="10"/>
  <c r="BU6" i="10"/>
  <c r="V5" i="10"/>
  <c r="CN2" i="10"/>
  <c r="I4" i="10"/>
  <c r="L5" i="4"/>
  <c r="F8" i="11" s="1"/>
  <c r="C26" i="14"/>
  <c r="F4" i="1"/>
  <c r="H4" i="1"/>
  <c r="G4" i="1" s="1"/>
  <c r="I4" i="1" s="1"/>
  <c r="L91" i="4"/>
  <c r="F94" i="11" s="1"/>
  <c r="L53" i="4"/>
  <c r="F56" i="11" s="1"/>
  <c r="L3" i="4"/>
  <c r="F6" i="11" s="1"/>
  <c r="L2" i="4"/>
  <c r="F5" i="11" s="1"/>
  <c r="H30" i="1"/>
  <c r="G30" i="1" s="1"/>
  <c r="I30" i="1" s="1"/>
  <c r="F30" i="1"/>
  <c r="L61" i="4"/>
  <c r="F64" i="11" s="1"/>
  <c r="M35" i="14"/>
  <c r="AX107" i="11"/>
  <c r="AJ107" i="11"/>
  <c r="L57" i="4"/>
  <c r="F60" i="11" s="1"/>
  <c r="G120" i="4"/>
  <c r="F11" i="1"/>
  <c r="H11" i="1"/>
  <c r="G11" i="1" s="1"/>
  <c r="I11" i="1" s="1"/>
  <c r="E28" i="1"/>
  <c r="H119" i="4"/>
  <c r="H39" i="1"/>
  <c r="G39" i="1" s="1"/>
  <c r="I39" i="1" s="1"/>
  <c r="F39" i="1"/>
  <c r="K108" i="4" s="1"/>
  <c r="E7" i="1"/>
  <c r="C35" i="14"/>
  <c r="W26" i="3"/>
  <c r="W27" i="3"/>
  <c r="L47" i="4"/>
  <c r="F50" i="11" s="1"/>
  <c r="F120" i="4"/>
  <c r="L95" i="4"/>
  <c r="F98" i="11" s="1"/>
  <c r="L102" i="4"/>
  <c r="F105" i="11" s="1"/>
  <c r="L39" i="4"/>
  <c r="F42" i="11" s="1"/>
  <c r="M75" i="4"/>
  <c r="Q77" i="13" s="1"/>
  <c r="L75" i="4"/>
  <c r="F78" i="11" s="1"/>
  <c r="H34" i="1"/>
  <c r="G34" i="1" s="1"/>
  <c r="I34" i="1" s="1"/>
  <c r="F34" i="1"/>
  <c r="K102" i="4" s="1"/>
  <c r="E105" i="11" s="1"/>
  <c r="H41" i="1"/>
  <c r="G41" i="1" s="1"/>
  <c r="I41" i="1" s="1"/>
  <c r="F41" i="1"/>
  <c r="K113" i="4" s="1"/>
  <c r="E116" i="11" s="1"/>
  <c r="L13" i="4"/>
  <c r="F16" i="11" s="1"/>
  <c r="H35" i="1"/>
  <c r="G35" i="1" s="1"/>
  <c r="I35" i="1" s="1"/>
  <c r="F35" i="1"/>
  <c r="K103" i="4" s="1"/>
  <c r="E106" i="11" s="1"/>
  <c r="L106" i="4"/>
  <c r="F109" i="11" s="1"/>
  <c r="E18" i="1"/>
  <c r="L89" i="4"/>
  <c r="F92" i="11" s="1"/>
  <c r="E8" i="1"/>
  <c r="L37" i="4"/>
  <c r="F40" i="11" s="1"/>
  <c r="I44" i="14"/>
  <c r="L33" i="4"/>
  <c r="F36" i="11" s="1"/>
  <c r="L103" i="4"/>
  <c r="F106" i="11" s="1"/>
  <c r="L11" i="4"/>
  <c r="F14" i="11" s="1"/>
  <c r="H38" i="1"/>
  <c r="G38" i="1" s="1"/>
  <c r="I38" i="1" s="1"/>
  <c r="F38" i="1"/>
  <c r="K106" i="4" s="1"/>
  <c r="E109" i="11" s="1"/>
  <c r="L67" i="4"/>
  <c r="F70" i="11" s="1"/>
  <c r="L17" i="4"/>
  <c r="F20" i="11" s="1"/>
  <c r="C22" i="14"/>
  <c r="C44" i="14" l="1"/>
  <c r="M74" i="4"/>
  <c r="Q76" i="13" s="1"/>
  <c r="M115" i="4"/>
  <c r="Q117" i="13" s="1"/>
  <c r="M71" i="4"/>
  <c r="Q73" i="13" s="1"/>
  <c r="M56" i="4"/>
  <c r="Q58" i="13" s="1"/>
  <c r="M102" i="4"/>
  <c r="Q104" i="13" s="1"/>
  <c r="DP97" i="7"/>
  <c r="DP74" i="7"/>
  <c r="DP21" i="7"/>
  <c r="DP12" i="7"/>
  <c r="E111" i="11"/>
  <c r="M108" i="4"/>
  <c r="Q110" i="13" s="1"/>
  <c r="V122" i="7"/>
  <c r="DP23" i="7"/>
  <c r="DP108" i="7"/>
  <c r="DP65" i="7"/>
  <c r="DP7" i="7"/>
  <c r="DP98" i="7"/>
  <c r="DP42" i="7"/>
  <c r="E122" i="7"/>
  <c r="DP4" i="7"/>
  <c r="BS122" i="7"/>
  <c r="BC122" i="7"/>
  <c r="BA122" i="7"/>
  <c r="M23" i="14"/>
  <c r="AJ82" i="11"/>
  <c r="AX82" i="11"/>
  <c r="CP122" i="7"/>
  <c r="M39" i="14"/>
  <c r="AX112" i="11"/>
  <c r="AJ112" i="11"/>
  <c r="L83" i="4"/>
  <c r="F86" i="11" s="1"/>
  <c r="DN122" i="7"/>
  <c r="L87" i="4"/>
  <c r="F90" i="11" s="1"/>
  <c r="CF122" i="7"/>
  <c r="R122" i="7"/>
  <c r="AH122" i="7"/>
  <c r="G122" i="7"/>
  <c r="CJ122" i="7"/>
  <c r="M40" i="14"/>
  <c r="AX116" i="11"/>
  <c r="G116" i="11"/>
  <c r="AJ116" i="11"/>
  <c r="DP87" i="7"/>
  <c r="DP57" i="7"/>
  <c r="DP59" i="7"/>
  <c r="DP115" i="7"/>
  <c r="DP58" i="7"/>
  <c r="DP117" i="7"/>
  <c r="DP20" i="7"/>
  <c r="CR122" i="7"/>
  <c r="L105" i="4"/>
  <c r="F108" i="11" s="1"/>
  <c r="J122" i="7"/>
  <c r="AV122" i="7"/>
  <c r="Q122" i="7"/>
  <c r="AF122" i="7"/>
  <c r="BZ122" i="7"/>
  <c r="CT122" i="7"/>
  <c r="BI122" i="7"/>
  <c r="BN122" i="7"/>
  <c r="AD122" i="7"/>
  <c r="K60" i="4"/>
  <c r="K65" i="4"/>
  <c r="K57" i="4"/>
  <c r="K62" i="4"/>
  <c r="K59" i="4"/>
  <c r="K61" i="4"/>
  <c r="K64" i="4"/>
  <c r="K63" i="4"/>
  <c r="K58" i="4"/>
  <c r="CL122" i="7"/>
  <c r="DP112" i="7"/>
  <c r="K96" i="4"/>
  <c r="K95" i="4"/>
  <c r="CN122" i="7"/>
  <c r="DP30" i="7"/>
  <c r="DP47" i="7"/>
  <c r="DP94" i="7"/>
  <c r="DP32" i="7"/>
  <c r="DP40" i="7"/>
  <c r="DP34" i="7"/>
  <c r="DP45" i="7"/>
  <c r="DP16" i="7"/>
  <c r="DK122" i="7"/>
  <c r="BH122" i="7"/>
  <c r="Z122" i="7"/>
  <c r="CU122" i="7"/>
  <c r="L9" i="4"/>
  <c r="F12" i="11" s="1"/>
  <c r="AY122" i="7"/>
  <c r="L79" i="4"/>
  <c r="F82" i="11" s="1"/>
  <c r="G82" i="11" s="1"/>
  <c r="M79" i="4"/>
  <c r="Q81" i="13" s="1"/>
  <c r="CM122" i="7"/>
  <c r="CD122" i="7"/>
  <c r="AT122" i="7"/>
  <c r="AS122" i="7"/>
  <c r="M122" i="7"/>
  <c r="DP110" i="7"/>
  <c r="DE122" i="7"/>
  <c r="M33" i="14"/>
  <c r="G105" i="11"/>
  <c r="AX105" i="11"/>
  <c r="AJ105" i="11"/>
  <c r="K4" i="4"/>
  <c r="K6" i="4"/>
  <c r="K3" i="4"/>
  <c r="K5" i="4"/>
  <c r="K7" i="4"/>
  <c r="K2" i="4"/>
  <c r="K8" i="4"/>
  <c r="K70" i="4"/>
  <c r="K69" i="4"/>
  <c r="M94" i="4"/>
  <c r="Q96" i="13" s="1"/>
  <c r="L82" i="4"/>
  <c r="F85" i="11" s="1"/>
  <c r="BF122" i="7"/>
  <c r="DP102" i="7"/>
  <c r="DP31" i="7"/>
  <c r="DP33" i="7"/>
  <c r="DP54" i="7"/>
  <c r="DP91" i="7"/>
  <c r="DP10" i="7"/>
  <c r="DP93" i="7"/>
  <c r="DP24" i="7"/>
  <c r="BX122" i="7"/>
  <c r="CY122" i="7"/>
  <c r="H5" i="1"/>
  <c r="G5" i="1" s="1"/>
  <c r="I5" i="1" s="1"/>
  <c r="F5" i="1"/>
  <c r="DL122" i="7"/>
  <c r="AX122" i="7"/>
  <c r="M28" i="14"/>
  <c r="AX97" i="11"/>
  <c r="AJ97" i="11"/>
  <c r="G97" i="11"/>
  <c r="DP62" i="7"/>
  <c r="H37" i="1"/>
  <c r="G37" i="1" s="1"/>
  <c r="I37" i="1" s="1"/>
  <c r="F37" i="1"/>
  <c r="K105" i="4" s="1"/>
  <c r="E108" i="11" s="1"/>
  <c r="BE122" i="7"/>
  <c r="H25" i="1"/>
  <c r="G25" i="1" s="1"/>
  <c r="I25" i="1" s="1"/>
  <c r="F25" i="1"/>
  <c r="DP84" i="7"/>
  <c r="DP95" i="7"/>
  <c r="DP56" i="7"/>
  <c r="DP35" i="7"/>
  <c r="DP88" i="7"/>
  <c r="DP14" i="7"/>
  <c r="DP69" i="7"/>
  <c r="AG122" i="7"/>
  <c r="L122" i="7"/>
  <c r="AI122" i="7"/>
  <c r="M15" i="14"/>
  <c r="AJ74" i="11"/>
  <c r="AX74" i="11"/>
  <c r="G74" i="11"/>
  <c r="AO122" i="7"/>
  <c r="BY122" i="7"/>
  <c r="AA122" i="7"/>
  <c r="BT122" i="7"/>
  <c r="BB122" i="7"/>
  <c r="BD122" i="7"/>
  <c r="H8" i="1"/>
  <c r="G8" i="1" s="1"/>
  <c r="I8" i="1" s="1"/>
  <c r="F8" i="1"/>
  <c r="M22" i="14"/>
  <c r="AX81" i="11"/>
  <c r="AJ81" i="11"/>
  <c r="G81" i="11"/>
  <c r="AL122" i="7"/>
  <c r="DP60" i="7"/>
  <c r="DP103" i="7"/>
  <c r="DP38" i="7"/>
  <c r="DP46" i="7"/>
  <c r="DP83" i="7"/>
  <c r="DP109" i="7"/>
  <c r="DP13" i="7"/>
  <c r="DO122" i="7"/>
  <c r="AE122" i="7"/>
  <c r="BW122" i="7"/>
  <c r="BJ122" i="7"/>
  <c r="AP122" i="7"/>
  <c r="CS122" i="7"/>
  <c r="H18" i="1"/>
  <c r="G18" i="1" s="1"/>
  <c r="I18" i="1" s="1"/>
  <c r="F18" i="1"/>
  <c r="K73" i="4" s="1"/>
  <c r="H28" i="1"/>
  <c r="G28" i="1" s="1"/>
  <c r="I28" i="1" s="1"/>
  <c r="F28" i="1"/>
  <c r="DP70" i="7"/>
  <c r="DP71" i="7"/>
  <c r="DP76" i="7"/>
  <c r="DP107" i="7"/>
  <c r="DP43" i="7"/>
  <c r="DP82" i="7"/>
  <c r="DP5" i="7"/>
  <c r="CI122" i="7"/>
  <c r="CG122" i="7"/>
  <c r="K12" i="4"/>
  <c r="K11" i="4"/>
  <c r="K13" i="4"/>
  <c r="AM122" i="7"/>
  <c r="U122" i="7"/>
  <c r="CQ122" i="7"/>
  <c r="K122" i="7"/>
  <c r="BK122" i="7"/>
  <c r="DP50" i="7"/>
  <c r="CV122" i="7"/>
  <c r="DH122" i="7"/>
  <c r="X122" i="7"/>
  <c r="DP100" i="7"/>
  <c r="DP49" i="7"/>
  <c r="DP36" i="7"/>
  <c r="DP104" i="7"/>
  <c r="DP99" i="7"/>
  <c r="DP66" i="7"/>
  <c r="DP61" i="7"/>
  <c r="AU122" i="7"/>
  <c r="H122" i="7"/>
  <c r="P122" i="7"/>
  <c r="DF122" i="7"/>
  <c r="AK122" i="7"/>
  <c r="CO122" i="7"/>
  <c r="I122" i="7"/>
  <c r="CZ122" i="7"/>
  <c r="N122" i="7"/>
  <c r="M78" i="4"/>
  <c r="Q80" i="13" s="1"/>
  <c r="BQ122" i="7"/>
  <c r="DP113" i="7"/>
  <c r="DA122" i="7"/>
  <c r="M103" i="4"/>
  <c r="Q105" i="13" s="1"/>
  <c r="M106" i="4"/>
  <c r="Q108" i="13" s="1"/>
  <c r="K40" i="4"/>
  <c r="K39" i="4"/>
  <c r="T122" i="7"/>
  <c r="DP52" i="7"/>
  <c r="DP55" i="7"/>
  <c r="DP51" i="7"/>
  <c r="DP118" i="7"/>
  <c r="DP96" i="7"/>
  <c r="DP106" i="7"/>
  <c r="DP37" i="7"/>
  <c r="CW122" i="7"/>
  <c r="M19" i="14"/>
  <c r="G78" i="11"/>
  <c r="AJ78" i="11"/>
  <c r="AX78" i="11"/>
  <c r="AB122" i="7"/>
  <c r="CK122" i="7"/>
  <c r="W122" i="7"/>
  <c r="L109" i="4"/>
  <c r="F112" i="11" s="1"/>
  <c r="G112" i="11" s="1"/>
  <c r="M109" i="4"/>
  <c r="Q111" i="13" s="1"/>
  <c r="AQ122" i="7"/>
  <c r="H10" i="1"/>
  <c r="G10" i="1" s="1"/>
  <c r="I10" i="1" s="1"/>
  <c r="F10" i="1"/>
  <c r="DP11" i="7"/>
  <c r="DP79" i="7"/>
  <c r="M34" i="14"/>
  <c r="AX106" i="11"/>
  <c r="G106" i="11"/>
  <c r="AJ106" i="11"/>
  <c r="M72" i="4"/>
  <c r="Q74" i="13" s="1"/>
  <c r="AN122" i="7"/>
  <c r="DP89" i="7"/>
  <c r="DP111" i="7"/>
  <c r="DP39" i="7"/>
  <c r="DP27" i="7"/>
  <c r="DP80" i="7"/>
  <c r="DP26" i="7"/>
  <c r="DP9" i="7"/>
  <c r="BU122" i="7"/>
  <c r="S122" i="7"/>
  <c r="Y122" i="7"/>
  <c r="CX122" i="7"/>
  <c r="AJ122" i="7"/>
  <c r="M18" i="14"/>
  <c r="G77" i="11"/>
  <c r="AX77" i="11"/>
  <c r="AJ77" i="11"/>
  <c r="DP75" i="7"/>
  <c r="F122" i="7"/>
  <c r="O122" i="7"/>
  <c r="DP8" i="7"/>
  <c r="M11" i="14"/>
  <c r="G59" i="11"/>
  <c r="AX59" i="11"/>
  <c r="AJ59" i="11"/>
  <c r="AW122" i="7"/>
  <c r="DP63" i="7"/>
  <c r="DP73" i="7"/>
  <c r="DP105" i="7"/>
  <c r="DP67" i="7"/>
  <c r="DP114" i="7"/>
  <c r="DP18" i="7"/>
  <c r="DP85" i="7"/>
  <c r="M113" i="4"/>
  <c r="Q115" i="13" s="1"/>
  <c r="BO122" i="7"/>
  <c r="M41" i="14"/>
  <c r="AX118" i="11"/>
  <c r="G118" i="11"/>
  <c r="AJ118" i="11"/>
  <c r="DI122" i="7"/>
  <c r="DC122" i="7"/>
  <c r="M98" i="4"/>
  <c r="Q100" i="13" s="1"/>
  <c r="CA122" i="7"/>
  <c r="AC122" i="7"/>
  <c r="M37" i="14"/>
  <c r="G109" i="11"/>
  <c r="AX109" i="11"/>
  <c r="AJ109" i="11"/>
  <c r="DP81" i="7"/>
  <c r="M31" i="14"/>
  <c r="G101" i="11"/>
  <c r="AX101" i="11"/>
  <c r="AJ101" i="11"/>
  <c r="DD122" i="7"/>
  <c r="DP116" i="7"/>
  <c r="DP78" i="7"/>
  <c r="DP92" i="7"/>
  <c r="DP64" i="7"/>
  <c r="DP6" i="7"/>
  <c r="DP22" i="7"/>
  <c r="DP17" i="7"/>
  <c r="K67" i="4"/>
  <c r="K66" i="4"/>
  <c r="M21" i="14"/>
  <c r="G80" i="11"/>
  <c r="AX80" i="11"/>
  <c r="AJ80" i="11"/>
  <c r="DG122" i="7"/>
  <c r="M77" i="4"/>
  <c r="Q79" i="13" s="1"/>
  <c r="DJ122" i="7"/>
  <c r="BG122" i="7"/>
  <c r="CC122" i="7"/>
  <c r="AZ122" i="7"/>
  <c r="BR122" i="7"/>
  <c r="BV122" i="7"/>
  <c r="DP41" i="7"/>
  <c r="DP68" i="7"/>
  <c r="DP25" i="7"/>
  <c r="DP48" i="7"/>
  <c r="DP15" i="7"/>
  <c r="DP77" i="7"/>
  <c r="DP53" i="7"/>
  <c r="K52" i="4"/>
  <c r="K44" i="4"/>
  <c r="K36" i="4"/>
  <c r="K49" i="4"/>
  <c r="K41" i="4"/>
  <c r="K33" i="4"/>
  <c r="K54" i="4"/>
  <c r="K46" i="4"/>
  <c r="K51" i="4"/>
  <c r="K43" i="4"/>
  <c r="K35" i="4"/>
  <c r="K53" i="4"/>
  <c r="K45" i="4"/>
  <c r="K50" i="4"/>
  <c r="K48" i="4"/>
  <c r="K34" i="4"/>
  <c r="K47" i="4"/>
  <c r="K42" i="4"/>
  <c r="K55" i="4"/>
  <c r="CE122" i="7"/>
  <c r="K89" i="4"/>
  <c r="K99" i="4"/>
  <c r="K88" i="4"/>
  <c r="DB122" i="7"/>
  <c r="DP101" i="7"/>
  <c r="BP122" i="7"/>
  <c r="H7" i="1"/>
  <c r="G7" i="1" s="1"/>
  <c r="I7" i="1" s="1"/>
  <c r="F7" i="1"/>
  <c r="K14" i="4" s="1"/>
  <c r="M16" i="14"/>
  <c r="G75" i="11"/>
  <c r="AX75" i="11"/>
  <c r="AJ75" i="11"/>
  <c r="K116" i="4"/>
  <c r="K100" i="4"/>
  <c r="K97" i="4"/>
  <c r="DP72" i="7"/>
  <c r="DP44" i="7"/>
  <c r="DP28" i="7"/>
  <c r="DP86" i="7"/>
  <c r="DP19" i="7"/>
  <c r="DP90" i="7"/>
  <c r="DP29" i="7"/>
  <c r="CB122" i="7"/>
  <c r="DM122" i="7"/>
  <c r="BL122" i="7"/>
  <c r="AR122" i="7"/>
  <c r="H26" i="1"/>
  <c r="G26" i="1" s="1"/>
  <c r="I26" i="1" s="1"/>
  <c r="F26" i="1"/>
  <c r="CH122" i="7"/>
  <c r="K101" i="4"/>
  <c r="K114" i="4"/>
  <c r="BM122" i="7"/>
  <c r="AN125" i="7" l="1"/>
  <c r="AN129" i="7"/>
  <c r="AN124" i="7"/>
  <c r="AN128" i="7"/>
  <c r="AN126" i="7"/>
  <c r="AN127" i="7"/>
  <c r="AR124" i="7"/>
  <c r="AR128" i="7"/>
  <c r="AR126" i="7"/>
  <c r="AR127" i="7"/>
  <c r="AR125" i="7"/>
  <c r="AR129" i="7"/>
  <c r="CE126" i="7"/>
  <c r="CE127" i="7"/>
  <c r="CE125" i="7"/>
  <c r="CE129" i="7"/>
  <c r="CE128" i="7"/>
  <c r="CE124" i="7"/>
  <c r="E52" i="11"/>
  <c r="M49" i="4"/>
  <c r="Q51" i="13" s="1"/>
  <c r="CA124" i="7"/>
  <c r="CA128" i="7"/>
  <c r="CA126" i="7"/>
  <c r="CA127" i="7"/>
  <c r="CA125" i="7"/>
  <c r="CA129" i="7"/>
  <c r="CG127" i="7"/>
  <c r="CG125" i="7"/>
  <c r="CG129" i="7"/>
  <c r="CG124" i="7"/>
  <c r="CG128" i="7"/>
  <c r="CG126" i="7"/>
  <c r="BI124" i="7"/>
  <c r="BI128" i="7"/>
  <c r="BI126" i="7"/>
  <c r="BI127" i="7"/>
  <c r="BI129" i="7"/>
  <c r="BI125" i="7"/>
  <c r="CT126" i="7"/>
  <c r="CT127" i="7"/>
  <c r="CT125" i="7"/>
  <c r="CT129" i="7"/>
  <c r="CT124" i="7"/>
  <c r="CT128" i="7"/>
  <c r="DM127" i="7"/>
  <c r="DM125" i="7"/>
  <c r="DM129" i="7"/>
  <c r="DM124" i="7"/>
  <c r="DM128" i="7"/>
  <c r="DM126" i="7"/>
  <c r="E45" i="11"/>
  <c r="M42" i="4"/>
  <c r="Q44" i="13" s="1"/>
  <c r="E47" i="11"/>
  <c r="M44" i="4"/>
  <c r="Q46" i="13" s="1"/>
  <c r="AW126" i="7"/>
  <c r="AW127" i="7"/>
  <c r="AW125" i="7"/>
  <c r="AW129" i="7"/>
  <c r="AW128" i="7"/>
  <c r="AW124" i="7"/>
  <c r="AT124" i="7"/>
  <c r="AT128" i="7"/>
  <c r="AT126" i="7"/>
  <c r="AT127" i="7"/>
  <c r="AT125" i="7"/>
  <c r="AT129" i="7"/>
  <c r="BZ124" i="7"/>
  <c r="BZ128" i="7"/>
  <c r="BZ126" i="7"/>
  <c r="BZ127" i="7"/>
  <c r="BZ125" i="7"/>
  <c r="BZ129" i="7"/>
  <c r="CJ125" i="7"/>
  <c r="CJ129" i="7"/>
  <c r="CJ124" i="7"/>
  <c r="CJ128" i="7"/>
  <c r="CJ127" i="7"/>
  <c r="CJ126" i="7"/>
  <c r="CP124" i="7"/>
  <c r="CP128" i="7"/>
  <c r="CP126" i="7"/>
  <c r="CP127" i="7"/>
  <c r="CP129" i="7"/>
  <c r="CP125" i="7"/>
  <c r="DA125" i="7"/>
  <c r="DA129" i="7"/>
  <c r="DA124" i="7"/>
  <c r="DA128" i="7"/>
  <c r="DA126" i="7"/>
  <c r="DA127" i="7"/>
  <c r="E55" i="11"/>
  <c r="M52" i="4"/>
  <c r="Q54" i="13" s="1"/>
  <c r="CD126" i="7"/>
  <c r="CD127" i="7"/>
  <c r="CD125" i="7"/>
  <c r="CD129" i="7"/>
  <c r="CD124" i="7"/>
  <c r="CD128" i="7"/>
  <c r="AF128" i="7"/>
  <c r="AF126" i="7"/>
  <c r="AF127" i="7"/>
  <c r="AF125" i="7"/>
  <c r="AF129" i="7"/>
  <c r="AF124" i="7"/>
  <c r="G125" i="7"/>
  <c r="G129" i="7"/>
  <c r="G124" i="7"/>
  <c r="G128" i="7"/>
  <c r="G127" i="7"/>
  <c r="G126" i="7"/>
  <c r="V127" i="7"/>
  <c r="V125" i="7"/>
  <c r="V129" i="7"/>
  <c r="V124" i="7"/>
  <c r="V128" i="7"/>
  <c r="V126" i="7"/>
  <c r="BL128" i="7"/>
  <c r="BL126" i="7"/>
  <c r="BL127" i="7"/>
  <c r="BL125" i="7"/>
  <c r="BL129" i="7"/>
  <c r="BL124" i="7"/>
  <c r="E37" i="11"/>
  <c r="M34" i="4"/>
  <c r="Q36" i="13" s="1"/>
  <c r="DI126" i="7"/>
  <c r="DI127" i="7"/>
  <c r="DI125" i="7"/>
  <c r="DI129" i="7"/>
  <c r="DI128" i="7"/>
  <c r="DI124" i="7"/>
  <c r="AI126" i="7"/>
  <c r="AI127" i="7"/>
  <c r="AI125" i="7"/>
  <c r="AI129" i="7"/>
  <c r="AI128" i="7"/>
  <c r="AI124" i="7"/>
  <c r="E11" i="11"/>
  <c r="M8" i="4"/>
  <c r="Q10" i="13" s="1"/>
  <c r="CM124" i="7"/>
  <c r="CM128" i="7"/>
  <c r="CM126" i="7"/>
  <c r="CM129" i="7"/>
  <c r="CM127" i="7"/>
  <c r="CM125" i="7"/>
  <c r="CL129" i="7"/>
  <c r="CL124" i="7"/>
  <c r="CL128" i="7"/>
  <c r="CL126" i="7"/>
  <c r="CL125" i="7"/>
  <c r="CL127" i="7"/>
  <c r="Q126" i="7"/>
  <c r="Q127" i="7"/>
  <c r="Q125" i="7"/>
  <c r="Q129" i="7"/>
  <c r="Q128" i="7"/>
  <c r="Q124" i="7"/>
  <c r="E50" i="11"/>
  <c r="M47" i="4"/>
  <c r="Q49" i="13" s="1"/>
  <c r="K110" i="4"/>
  <c r="K86" i="4"/>
  <c r="K107" i="4"/>
  <c r="K85" i="4"/>
  <c r="K37" i="4"/>
  <c r="K90" i="4"/>
  <c r="K87" i="4"/>
  <c r="K112" i="4"/>
  <c r="K111" i="4"/>
  <c r="BQ127" i="7"/>
  <c r="BQ125" i="7"/>
  <c r="BQ129" i="7"/>
  <c r="BQ124" i="7"/>
  <c r="BQ126" i="7"/>
  <c r="BQ128" i="7"/>
  <c r="E17" i="11"/>
  <c r="M14" i="4"/>
  <c r="Q16" i="13" s="1"/>
  <c r="E51" i="11"/>
  <c r="M48" i="4"/>
  <c r="Q50" i="13" s="1"/>
  <c r="AQ124" i="7"/>
  <c r="AQ128" i="7"/>
  <c r="AQ126" i="7"/>
  <c r="AQ129" i="7"/>
  <c r="AQ127" i="7"/>
  <c r="AQ125" i="7"/>
  <c r="N124" i="7"/>
  <c r="N128" i="7"/>
  <c r="N126" i="7"/>
  <c r="N127" i="7"/>
  <c r="N129" i="7"/>
  <c r="N125" i="7"/>
  <c r="X125" i="7"/>
  <c r="X129" i="7"/>
  <c r="X124" i="7"/>
  <c r="X128" i="7"/>
  <c r="X126" i="7"/>
  <c r="X127" i="7"/>
  <c r="K92" i="4"/>
  <c r="K91" i="4"/>
  <c r="K93" i="4"/>
  <c r="L124" i="7"/>
  <c r="L128" i="7"/>
  <c r="L126" i="7"/>
  <c r="L127" i="7"/>
  <c r="L125" i="7"/>
  <c r="L129" i="7"/>
  <c r="E5" i="11"/>
  <c r="M2" i="4"/>
  <c r="Q4" i="13" s="1"/>
  <c r="E61" i="11"/>
  <c r="M58" i="4"/>
  <c r="Q60" i="13" s="1"/>
  <c r="AV128" i="7"/>
  <c r="AV126" i="7"/>
  <c r="AV127" i="7"/>
  <c r="AV125" i="7"/>
  <c r="AV129" i="7"/>
  <c r="AV124" i="7"/>
  <c r="BP127" i="7"/>
  <c r="BP125" i="7"/>
  <c r="BP129" i="7"/>
  <c r="BP126" i="7"/>
  <c r="BP124" i="7"/>
  <c r="BP128" i="7"/>
  <c r="E69" i="11"/>
  <c r="M66" i="4"/>
  <c r="Q68" i="13" s="1"/>
  <c r="CZ125" i="7"/>
  <c r="CZ129" i="7"/>
  <c r="CZ124" i="7"/>
  <c r="CZ128" i="7"/>
  <c r="CZ126" i="7"/>
  <c r="CZ127" i="7"/>
  <c r="DH128" i="7"/>
  <c r="DH126" i="7"/>
  <c r="DH127" i="7"/>
  <c r="DH125" i="7"/>
  <c r="DH129" i="7"/>
  <c r="DH124" i="7"/>
  <c r="K28" i="4"/>
  <c r="K20" i="4"/>
  <c r="K25" i="4"/>
  <c r="K17" i="4"/>
  <c r="K30" i="4"/>
  <c r="K22" i="4"/>
  <c r="K27" i="4"/>
  <c r="K19" i="4"/>
  <c r="K29" i="4"/>
  <c r="K21" i="4"/>
  <c r="K32" i="4"/>
  <c r="K18" i="4"/>
  <c r="K31" i="4"/>
  <c r="K16" i="4"/>
  <c r="K15" i="4"/>
  <c r="K26" i="4"/>
  <c r="K24" i="4"/>
  <c r="K23" i="4"/>
  <c r="AG126" i="7"/>
  <c r="AG127" i="7"/>
  <c r="AG125" i="7"/>
  <c r="AG129" i="7"/>
  <c r="AG128" i="7"/>
  <c r="AG124" i="7"/>
  <c r="E10" i="11"/>
  <c r="M7" i="4"/>
  <c r="Q9" i="13" s="1"/>
  <c r="CN124" i="7"/>
  <c r="CN128" i="7"/>
  <c r="CN126" i="7"/>
  <c r="CN127" i="7"/>
  <c r="CN125" i="7"/>
  <c r="CN129" i="7"/>
  <c r="E66" i="11"/>
  <c r="M63" i="4"/>
  <c r="Q65" i="13" s="1"/>
  <c r="J129" i="7"/>
  <c r="J124" i="7"/>
  <c r="J128" i="7"/>
  <c r="J126" i="7"/>
  <c r="J125" i="7"/>
  <c r="J127" i="7"/>
  <c r="AH126" i="7"/>
  <c r="AH127" i="7"/>
  <c r="AH125" i="7"/>
  <c r="AH129" i="7"/>
  <c r="AH124" i="7"/>
  <c r="AH128" i="7"/>
  <c r="E48" i="11"/>
  <c r="M45" i="4"/>
  <c r="Q47" i="13" s="1"/>
  <c r="E70" i="11"/>
  <c r="M67" i="4"/>
  <c r="Q69" i="13" s="1"/>
  <c r="AJ127" i="7"/>
  <c r="AJ125" i="7"/>
  <c r="AJ129" i="7"/>
  <c r="AJ126" i="7"/>
  <c r="AJ128" i="7"/>
  <c r="AJ124" i="7"/>
  <c r="T127" i="7"/>
  <c r="T125" i="7"/>
  <c r="T129" i="7"/>
  <c r="T126" i="7"/>
  <c r="T124" i="7"/>
  <c r="T128" i="7"/>
  <c r="I125" i="7"/>
  <c r="I129" i="7"/>
  <c r="I124" i="7"/>
  <c r="I128" i="7"/>
  <c r="I126" i="7"/>
  <c r="I127" i="7"/>
  <c r="E76" i="11"/>
  <c r="M73" i="4"/>
  <c r="Q75" i="13" s="1"/>
  <c r="AL127" i="7"/>
  <c r="AL125" i="7"/>
  <c r="AL129" i="7"/>
  <c r="AL124" i="7"/>
  <c r="AL128" i="7"/>
  <c r="AL126" i="7"/>
  <c r="BF129" i="7"/>
  <c r="BF124" i="7"/>
  <c r="BF128" i="7"/>
  <c r="BF126" i="7"/>
  <c r="BF125" i="7"/>
  <c r="BF127" i="7"/>
  <c r="E8" i="11"/>
  <c r="M5" i="4"/>
  <c r="Q7" i="13" s="1"/>
  <c r="AY126" i="7"/>
  <c r="AY127" i="7"/>
  <c r="AY125" i="7"/>
  <c r="AY129" i="7"/>
  <c r="AY128" i="7"/>
  <c r="AY124" i="7"/>
  <c r="E67" i="11"/>
  <c r="M64" i="4"/>
  <c r="Q66" i="13" s="1"/>
  <c r="R126" i="7"/>
  <c r="R127" i="7"/>
  <c r="R125" i="7"/>
  <c r="R129" i="7"/>
  <c r="R124" i="7"/>
  <c r="R128" i="7"/>
  <c r="BA127" i="7"/>
  <c r="BA125" i="7"/>
  <c r="BA129" i="7"/>
  <c r="BA124" i="7"/>
  <c r="BA128" i="7"/>
  <c r="BA126" i="7"/>
  <c r="CX127" i="7"/>
  <c r="CX125" i="7"/>
  <c r="CX129" i="7"/>
  <c r="CX124" i="7"/>
  <c r="CX128" i="7"/>
  <c r="CX126" i="7"/>
  <c r="W125" i="7"/>
  <c r="W129" i="7"/>
  <c r="W124" i="7"/>
  <c r="W128" i="7"/>
  <c r="W127" i="7"/>
  <c r="W126" i="7"/>
  <c r="CO124" i="7"/>
  <c r="CO128" i="7"/>
  <c r="CO126" i="7"/>
  <c r="CO127" i="7"/>
  <c r="CO129" i="7"/>
  <c r="CO125" i="7"/>
  <c r="BK124" i="7"/>
  <c r="BK128" i="7"/>
  <c r="BK126" i="7"/>
  <c r="BK127" i="7"/>
  <c r="BK125" i="7"/>
  <c r="BK129" i="7"/>
  <c r="E6" i="11"/>
  <c r="M3" i="4"/>
  <c r="Q5" i="13" s="1"/>
  <c r="E64" i="11"/>
  <c r="M61" i="4"/>
  <c r="Q63" i="13" s="1"/>
  <c r="M105" i="4"/>
  <c r="Q107" i="13" s="1"/>
  <c r="CF127" i="7"/>
  <c r="CF125" i="7"/>
  <c r="CF129" i="7"/>
  <c r="CF126" i="7"/>
  <c r="CF124" i="7"/>
  <c r="CF128" i="7"/>
  <c r="BC125" i="7"/>
  <c r="BC129" i="7"/>
  <c r="BC124" i="7"/>
  <c r="BC128" i="7"/>
  <c r="BC127" i="7"/>
  <c r="BC126" i="7"/>
  <c r="CI125" i="7"/>
  <c r="CI129" i="7"/>
  <c r="CI124" i="7"/>
  <c r="CI128" i="7"/>
  <c r="CI127" i="7"/>
  <c r="CI126" i="7"/>
  <c r="E56" i="11"/>
  <c r="M53" i="4"/>
  <c r="Q55" i="13" s="1"/>
  <c r="BO126" i="7"/>
  <c r="BO127" i="7"/>
  <c r="BO125" i="7"/>
  <c r="BO129" i="7"/>
  <c r="BO128" i="7"/>
  <c r="BO124" i="7"/>
  <c r="Y125" i="7"/>
  <c r="Y129" i="7"/>
  <c r="Y124" i="7"/>
  <c r="Y128" i="7"/>
  <c r="Y126" i="7"/>
  <c r="Y127" i="7"/>
  <c r="CK125" i="7"/>
  <c r="CK129" i="7"/>
  <c r="CK124" i="7"/>
  <c r="CK128" i="7"/>
  <c r="CK126" i="7"/>
  <c r="CK127" i="7"/>
  <c r="AK127" i="7"/>
  <c r="AK125" i="7"/>
  <c r="AK129" i="7"/>
  <c r="AK124" i="7"/>
  <c r="AK128" i="7"/>
  <c r="AK126" i="7"/>
  <c r="K124" i="7"/>
  <c r="K128" i="7"/>
  <c r="K126" i="7"/>
  <c r="K129" i="7"/>
  <c r="K127" i="7"/>
  <c r="K125" i="7"/>
  <c r="CS126" i="7"/>
  <c r="CS127" i="7"/>
  <c r="CS125" i="7"/>
  <c r="CS129" i="7"/>
  <c r="CS128" i="7"/>
  <c r="CS124" i="7"/>
  <c r="AX126" i="7"/>
  <c r="AX127" i="7"/>
  <c r="AX125" i="7"/>
  <c r="AX129" i="7"/>
  <c r="AX124" i="7"/>
  <c r="AX128" i="7"/>
  <c r="E9" i="11"/>
  <c r="M6" i="4"/>
  <c r="Q8" i="13" s="1"/>
  <c r="E62" i="11"/>
  <c r="M59" i="4"/>
  <c r="Q61" i="13" s="1"/>
  <c r="CR128" i="7"/>
  <c r="CR126" i="7"/>
  <c r="CR127" i="7"/>
  <c r="CR125" i="7"/>
  <c r="CR129" i="7"/>
  <c r="CR124" i="7"/>
  <c r="BS125" i="7"/>
  <c r="BS129" i="7"/>
  <c r="BS124" i="7"/>
  <c r="BS128" i="7"/>
  <c r="BS127" i="7"/>
  <c r="BS126" i="7"/>
  <c r="E58" i="11"/>
  <c r="M55" i="4"/>
  <c r="Q57" i="13" s="1"/>
  <c r="CB128" i="7"/>
  <c r="CB126" i="7"/>
  <c r="CB127" i="7"/>
  <c r="CB125" i="7"/>
  <c r="CB129" i="7"/>
  <c r="CB124" i="7"/>
  <c r="E53" i="11"/>
  <c r="M50" i="4"/>
  <c r="Q52" i="13" s="1"/>
  <c r="BM126" i="7"/>
  <c r="BM127" i="7"/>
  <c r="BM125" i="7"/>
  <c r="BM129" i="7"/>
  <c r="BM128" i="7"/>
  <c r="BM124" i="7"/>
  <c r="E46" i="11"/>
  <c r="M43" i="4"/>
  <c r="Q45" i="13" s="1"/>
  <c r="BR127" i="7"/>
  <c r="BR125" i="7"/>
  <c r="BR129" i="7"/>
  <c r="BR124" i="7"/>
  <c r="BR128" i="7"/>
  <c r="BR126" i="7"/>
  <c r="S126" i="7"/>
  <c r="S127" i="7"/>
  <c r="S125" i="7"/>
  <c r="S129" i="7"/>
  <c r="S128" i="7"/>
  <c r="S124" i="7"/>
  <c r="AB124" i="7"/>
  <c r="AB128" i="7"/>
  <c r="AB126" i="7"/>
  <c r="AB127" i="7"/>
  <c r="AB125" i="7"/>
  <c r="AB129" i="7"/>
  <c r="DF124" i="7"/>
  <c r="DF128" i="7"/>
  <c r="DF126" i="7"/>
  <c r="DF127" i="7"/>
  <c r="DF125" i="7"/>
  <c r="DF129" i="7"/>
  <c r="CQ124" i="7"/>
  <c r="CQ128" i="7"/>
  <c r="CQ126" i="7"/>
  <c r="CQ127" i="7"/>
  <c r="CQ125" i="7"/>
  <c r="CQ129" i="7"/>
  <c r="AP129" i="7"/>
  <c r="AP124" i="7"/>
  <c r="AP128" i="7"/>
  <c r="AP126" i="7"/>
  <c r="AP125" i="7"/>
  <c r="AP127" i="7"/>
  <c r="BD125" i="7"/>
  <c r="BD129" i="7"/>
  <c r="BD124" i="7"/>
  <c r="BD128" i="7"/>
  <c r="BD127" i="7"/>
  <c r="BD126" i="7"/>
  <c r="DL127" i="7"/>
  <c r="DL125" i="7"/>
  <c r="DL129" i="7"/>
  <c r="DL126" i="7"/>
  <c r="DL124" i="7"/>
  <c r="DL128" i="7"/>
  <c r="E7" i="11"/>
  <c r="M4" i="4"/>
  <c r="Q6" i="13" s="1"/>
  <c r="CU126" i="7"/>
  <c r="CU127" i="7"/>
  <c r="CU125" i="7"/>
  <c r="CU129" i="7"/>
  <c r="CU128" i="7"/>
  <c r="CU124" i="7"/>
  <c r="E65" i="11"/>
  <c r="M62" i="4"/>
  <c r="Q64" i="13" s="1"/>
  <c r="E38" i="11"/>
  <c r="M35" i="4"/>
  <c r="Q37" i="13" s="1"/>
  <c r="E117" i="11"/>
  <c r="M114" i="4"/>
  <c r="Q116" i="13" s="1"/>
  <c r="E100" i="11"/>
  <c r="M97" i="4"/>
  <c r="Q99" i="13" s="1"/>
  <c r="E54" i="11"/>
  <c r="M51" i="4"/>
  <c r="Q53" i="13" s="1"/>
  <c r="BV129" i="7"/>
  <c r="BV124" i="7"/>
  <c r="BV128" i="7"/>
  <c r="BV126" i="7"/>
  <c r="BV125" i="7"/>
  <c r="BV127" i="7"/>
  <c r="AZ127" i="7"/>
  <c r="AZ125" i="7"/>
  <c r="AZ129" i="7"/>
  <c r="AZ126" i="7"/>
  <c r="AZ128" i="7"/>
  <c r="AZ124" i="7"/>
  <c r="BU125" i="7"/>
  <c r="BU129" i="7"/>
  <c r="BU124" i="7"/>
  <c r="BU128" i="7"/>
  <c r="BU126" i="7"/>
  <c r="BU127" i="7"/>
  <c r="P128" i="7"/>
  <c r="P126" i="7"/>
  <c r="P127" i="7"/>
  <c r="P125" i="7"/>
  <c r="P129" i="7"/>
  <c r="P124" i="7"/>
  <c r="U127" i="7"/>
  <c r="U125" i="7"/>
  <c r="U129" i="7"/>
  <c r="U124" i="7"/>
  <c r="U128" i="7"/>
  <c r="U126" i="7"/>
  <c r="BJ124" i="7"/>
  <c r="BJ128" i="7"/>
  <c r="BJ126" i="7"/>
  <c r="BJ127" i="7"/>
  <c r="BJ125" i="7"/>
  <c r="BJ129" i="7"/>
  <c r="BB127" i="7"/>
  <c r="BB125" i="7"/>
  <c r="BB129" i="7"/>
  <c r="BB124" i="7"/>
  <c r="BB128" i="7"/>
  <c r="BB126" i="7"/>
  <c r="K68" i="4"/>
  <c r="K9" i="4"/>
  <c r="K38" i="4"/>
  <c r="K10" i="4"/>
  <c r="E72" i="11"/>
  <c r="M69" i="4"/>
  <c r="Q71" i="13" s="1"/>
  <c r="Z129" i="7"/>
  <c r="Z124" i="7"/>
  <c r="Z128" i="7"/>
  <c r="Z126" i="7"/>
  <c r="Z125" i="7"/>
  <c r="Z127" i="7"/>
  <c r="E60" i="11"/>
  <c r="M57" i="4"/>
  <c r="Q59" i="13" s="1"/>
  <c r="DN127" i="7"/>
  <c r="DN125" i="7"/>
  <c r="DN129" i="7"/>
  <c r="DN124" i="7"/>
  <c r="DN128" i="7"/>
  <c r="DN126" i="7"/>
  <c r="DP122" i="7"/>
  <c r="H125" i="7"/>
  <c r="H129" i="7"/>
  <c r="H124" i="7"/>
  <c r="H128" i="7"/>
  <c r="H127" i="7"/>
  <c r="H126" i="7"/>
  <c r="AM125" i="7"/>
  <c r="AM129" i="7"/>
  <c r="AM124" i="7"/>
  <c r="AM128" i="7"/>
  <c r="AM127" i="7"/>
  <c r="AM126" i="7"/>
  <c r="BT125" i="7"/>
  <c r="BT129" i="7"/>
  <c r="BT124" i="7"/>
  <c r="BT128" i="7"/>
  <c r="BT127" i="7"/>
  <c r="BT126" i="7"/>
  <c r="E73" i="11"/>
  <c r="M70" i="4"/>
  <c r="Q72" i="13" s="1"/>
  <c r="BH124" i="7"/>
  <c r="BH128" i="7"/>
  <c r="BH126" i="7"/>
  <c r="BH127" i="7"/>
  <c r="BH125" i="7"/>
  <c r="BH129" i="7"/>
  <c r="E68" i="11"/>
  <c r="M65" i="4"/>
  <c r="Q67" i="13" s="1"/>
  <c r="E127" i="7"/>
  <c r="E125" i="7"/>
  <c r="E129" i="7"/>
  <c r="E124" i="7"/>
  <c r="E128" i="7"/>
  <c r="E126" i="7"/>
  <c r="DG124" i="7"/>
  <c r="DG128" i="7"/>
  <c r="DG126" i="7"/>
  <c r="DG127" i="7"/>
  <c r="DG125" i="7"/>
  <c r="DG129" i="7"/>
  <c r="CV127" i="7"/>
  <c r="CV125" i="7"/>
  <c r="CV129" i="7"/>
  <c r="CV126" i="7"/>
  <c r="CV124" i="7"/>
  <c r="CV128" i="7"/>
  <c r="DC124" i="7"/>
  <c r="DC128" i="7"/>
  <c r="DC126" i="7"/>
  <c r="DC129" i="7"/>
  <c r="DC125" i="7"/>
  <c r="DC127" i="7"/>
  <c r="CC126" i="7"/>
  <c r="CC127" i="7"/>
  <c r="CC125" i="7"/>
  <c r="CC129" i="7"/>
  <c r="CC128" i="7"/>
  <c r="CC124" i="7"/>
  <c r="E42" i="11"/>
  <c r="M39" i="4"/>
  <c r="Q41" i="13" s="1"/>
  <c r="AU124" i="7"/>
  <c r="AU128" i="7"/>
  <c r="AU126" i="7"/>
  <c r="AU127" i="7"/>
  <c r="AU125" i="7"/>
  <c r="AU129" i="7"/>
  <c r="E16" i="11"/>
  <c r="M13" i="4"/>
  <c r="Q15" i="13" s="1"/>
  <c r="BW124" i="7"/>
  <c r="BW128" i="7"/>
  <c r="BW126" i="7"/>
  <c r="BW129" i="7"/>
  <c r="BW127" i="7"/>
  <c r="BW125" i="7"/>
  <c r="AA124" i="7"/>
  <c r="AA128" i="7"/>
  <c r="AA126" i="7"/>
  <c r="AA129" i="7"/>
  <c r="AA127" i="7"/>
  <c r="AA125" i="7"/>
  <c r="BE125" i="7"/>
  <c r="BE129" i="7"/>
  <c r="BE124" i="7"/>
  <c r="BE128" i="7"/>
  <c r="BE126" i="7"/>
  <c r="BE127" i="7"/>
  <c r="CY125" i="7"/>
  <c r="CY129" i="7"/>
  <c r="CY124" i="7"/>
  <c r="CY128" i="7"/>
  <c r="CY127" i="7"/>
  <c r="CY126" i="7"/>
  <c r="DK126" i="7"/>
  <c r="DK127" i="7"/>
  <c r="DK125" i="7"/>
  <c r="DK129" i="7"/>
  <c r="DK128" i="7"/>
  <c r="DK124" i="7"/>
  <c r="E63" i="11"/>
  <c r="M60" i="4"/>
  <c r="Q62" i="13" s="1"/>
  <c r="M38" i="14"/>
  <c r="AX111" i="11"/>
  <c r="G111" i="11"/>
  <c r="AJ111" i="11"/>
  <c r="E39" i="11"/>
  <c r="M36" i="4"/>
  <c r="Q38" i="13" s="1"/>
  <c r="O124" i="7"/>
  <c r="O128" i="7"/>
  <c r="O126" i="7"/>
  <c r="O127" i="7"/>
  <c r="O125" i="7"/>
  <c r="O129" i="7"/>
  <c r="E43" i="11"/>
  <c r="M40" i="4"/>
  <c r="Q42" i="13" s="1"/>
  <c r="E14" i="11"/>
  <c r="M11" i="4"/>
  <c r="Q13" i="13" s="1"/>
  <c r="AE124" i="7"/>
  <c r="AE128" i="7"/>
  <c r="AE126" i="7"/>
  <c r="AE127" i="7"/>
  <c r="AE125" i="7"/>
  <c r="AE129" i="7"/>
  <c r="BY124" i="7"/>
  <c r="BY128" i="7"/>
  <c r="BY126" i="7"/>
  <c r="BY127" i="7"/>
  <c r="BY129" i="7"/>
  <c r="BY125" i="7"/>
  <c r="K81" i="4"/>
  <c r="K82" i="4"/>
  <c r="K80" i="4"/>
  <c r="M36" i="14"/>
  <c r="G108" i="11"/>
  <c r="AJ108" i="11"/>
  <c r="AX108" i="11"/>
  <c r="BX124" i="7"/>
  <c r="BX128" i="7"/>
  <c r="BX126" i="7"/>
  <c r="BX127" i="7"/>
  <c r="BX125" i="7"/>
  <c r="BX129" i="7"/>
  <c r="E98" i="11"/>
  <c r="M95" i="4"/>
  <c r="Q97" i="13" s="1"/>
  <c r="AD124" i="7"/>
  <c r="AD128" i="7"/>
  <c r="AD126" i="7"/>
  <c r="AD127" i="7"/>
  <c r="AD125" i="7"/>
  <c r="AD129" i="7"/>
  <c r="AS124" i="7"/>
  <c r="AS128" i="7"/>
  <c r="AS126" i="7"/>
  <c r="AS127" i="7"/>
  <c r="AS129" i="7"/>
  <c r="AS125" i="7"/>
  <c r="E104" i="11"/>
  <c r="M101" i="4"/>
  <c r="Q103" i="13" s="1"/>
  <c r="E103" i="11"/>
  <c r="M100" i="4"/>
  <c r="Q102" i="13" s="1"/>
  <c r="DB129" i="7"/>
  <c r="DB124" i="7"/>
  <c r="DB128" i="7"/>
  <c r="DB126" i="7"/>
  <c r="DB125" i="7"/>
  <c r="DB127" i="7"/>
  <c r="E49" i="11"/>
  <c r="M46" i="4"/>
  <c r="Q48" i="13" s="1"/>
  <c r="CH127" i="7"/>
  <c r="CH125" i="7"/>
  <c r="CH129" i="7"/>
  <c r="CH124" i="7"/>
  <c r="CH128" i="7"/>
  <c r="CH126" i="7"/>
  <c r="E119" i="11"/>
  <c r="M116" i="4"/>
  <c r="Q118" i="13" s="1"/>
  <c r="E91" i="11"/>
  <c r="M88" i="4"/>
  <c r="Q90" i="13" s="1"/>
  <c r="E57" i="11"/>
  <c r="M54" i="4"/>
  <c r="Q56" i="13" s="1"/>
  <c r="K84" i="4"/>
  <c r="K83" i="4"/>
  <c r="E102" i="11"/>
  <c r="M99" i="4"/>
  <c r="Q101" i="13" s="1"/>
  <c r="E36" i="11"/>
  <c r="M33" i="4"/>
  <c r="Q35" i="13" s="1"/>
  <c r="BG124" i="7"/>
  <c r="BG128" i="7"/>
  <c r="BG126" i="7"/>
  <c r="BG129" i="7"/>
  <c r="BG127" i="7"/>
  <c r="BG125" i="7"/>
  <c r="E92" i="11"/>
  <c r="M89" i="4"/>
  <c r="Q91" i="13" s="1"/>
  <c r="E44" i="11"/>
  <c r="M41" i="4"/>
  <c r="Q43" i="13" s="1"/>
  <c r="DJ126" i="7"/>
  <c r="DJ127" i="7"/>
  <c r="DJ125" i="7"/>
  <c r="DJ129" i="7"/>
  <c r="DJ124" i="7"/>
  <c r="DJ128" i="7"/>
  <c r="DD124" i="7"/>
  <c r="DD128" i="7"/>
  <c r="DD126" i="7"/>
  <c r="DD127" i="7"/>
  <c r="DD125" i="7"/>
  <c r="DD129" i="7"/>
  <c r="AC124" i="7"/>
  <c r="AC128" i="7"/>
  <c r="AC126" i="7"/>
  <c r="AC127" i="7"/>
  <c r="AC129" i="7"/>
  <c r="AC125" i="7"/>
  <c r="F127" i="7"/>
  <c r="F125" i="7"/>
  <c r="F129" i="7"/>
  <c r="F124" i="7"/>
  <c r="F128" i="7"/>
  <c r="F126" i="7"/>
  <c r="CW127" i="7"/>
  <c r="CW125" i="7"/>
  <c r="CW129" i="7"/>
  <c r="CW124" i="7"/>
  <c r="CW128" i="7"/>
  <c r="CW126" i="7"/>
  <c r="E15" i="11"/>
  <c r="M12" i="4"/>
  <c r="Q14" i="13" s="1"/>
  <c r="DO125" i="7"/>
  <c r="DO129" i="7"/>
  <c r="DO124" i="7"/>
  <c r="DO128" i="7"/>
  <c r="DO127" i="7"/>
  <c r="DO126" i="7"/>
  <c r="AO125" i="7"/>
  <c r="AO129" i="7"/>
  <c r="AO124" i="7"/>
  <c r="AO128" i="7"/>
  <c r="AO126" i="7"/>
  <c r="AO127" i="7"/>
  <c r="DE124" i="7"/>
  <c r="DE128" i="7"/>
  <c r="DE126" i="7"/>
  <c r="DE127" i="7"/>
  <c r="DE129" i="7"/>
  <c r="DE125" i="7"/>
  <c r="M124" i="7"/>
  <c r="M128" i="7"/>
  <c r="M126" i="7"/>
  <c r="M127" i="7"/>
  <c r="M129" i="7"/>
  <c r="M125" i="7"/>
  <c r="E99" i="11"/>
  <c r="M96" i="4"/>
  <c r="Q98" i="13" s="1"/>
  <c r="BN126" i="7"/>
  <c r="BN127" i="7"/>
  <c r="BN125" i="7"/>
  <c r="BN129" i="7"/>
  <c r="BN124" i="7"/>
  <c r="BN128" i="7"/>
  <c r="C84" i="1" l="1"/>
  <c r="CA131" i="7"/>
  <c r="CP131" i="7"/>
  <c r="BO133" i="7"/>
  <c r="CR133" i="7"/>
  <c r="BI131" i="7"/>
  <c r="AI131" i="7"/>
  <c r="AF133" i="7"/>
  <c r="AM131" i="7"/>
  <c r="P131" i="7"/>
  <c r="K133" i="7"/>
  <c r="AU131" i="7"/>
  <c r="AG133" i="7"/>
  <c r="DL133" i="7"/>
  <c r="AO131" i="7"/>
  <c r="BD131" i="7"/>
  <c r="BK131" i="7"/>
  <c r="DI131" i="7"/>
  <c r="BF131" i="7"/>
  <c r="CU131" i="7"/>
  <c r="AE131" i="7"/>
  <c r="BJ131" i="7"/>
  <c r="BV131" i="7"/>
  <c r="CB133" i="7"/>
  <c r="Q131" i="7"/>
  <c r="AD131" i="7"/>
  <c r="CF133" i="7"/>
  <c r="T133" i="7"/>
  <c r="CN131" i="7"/>
  <c r="CT131" i="7"/>
  <c r="BN133" i="7"/>
  <c r="DK133" i="7"/>
  <c r="AY131" i="7"/>
  <c r="M131" i="7"/>
  <c r="BR131" i="7"/>
  <c r="DH131" i="7"/>
  <c r="AL131" i="7"/>
  <c r="AG131" i="7"/>
  <c r="BT131" i="7"/>
  <c r="AZ133" i="7"/>
  <c r="DI133" i="7"/>
  <c r="O133" i="7"/>
  <c r="AB133" i="7"/>
  <c r="X133" i="7"/>
  <c r="BY131" i="7"/>
  <c r="BG133" i="7"/>
  <c r="S133" i="7"/>
  <c r="R131" i="7"/>
  <c r="DJ131" i="7"/>
  <c r="DJ133" i="7"/>
  <c r="BX133" i="7"/>
  <c r="DN133" i="7"/>
  <c r="AP131" i="7"/>
  <c r="CI131" i="7"/>
  <c r="CG133" i="7"/>
  <c r="F131" i="7"/>
  <c r="BX131" i="7"/>
  <c r="BU131" i="7"/>
  <c r="CK131" i="7"/>
  <c r="AL133" i="7"/>
  <c r="G133" i="7"/>
  <c r="AW133" i="7"/>
  <c r="BA133" i="7"/>
  <c r="L133" i="7"/>
  <c r="BL133" i="7"/>
  <c r="U131" i="7"/>
  <c r="K131" i="7"/>
  <c r="AH131" i="7"/>
  <c r="CT133" i="7"/>
  <c r="BH133" i="7"/>
  <c r="S131" i="7"/>
  <c r="BM131" i="7"/>
  <c r="AJ131" i="7"/>
  <c r="BZ131" i="7"/>
  <c r="DE133" i="7"/>
  <c r="DB133" i="7"/>
  <c r="AX131" i="7"/>
  <c r="DE131" i="7"/>
  <c r="AC133" i="7"/>
  <c r="DB131" i="7"/>
  <c r="DG133" i="7"/>
  <c r="BS131" i="7"/>
  <c r="CL133" i="7"/>
  <c r="CC131" i="7"/>
  <c r="BC133" i="7"/>
  <c r="CZ131" i="7"/>
  <c r="Z133" i="7"/>
  <c r="CR131" i="7"/>
  <c r="CS131" i="7"/>
  <c r="AK131" i="7"/>
  <c r="CD131" i="7"/>
  <c r="AA131" i="7"/>
  <c r="E131" i="7"/>
  <c r="Z131" i="7"/>
  <c r="DC133" i="7"/>
  <c r="BT133" i="7"/>
  <c r="BV133" i="7"/>
  <c r="CX133" i="7"/>
  <c r="AT131" i="7"/>
  <c r="AV131" i="7"/>
  <c r="CH133" i="7"/>
  <c r="AS131" i="7"/>
  <c r="BF133" i="7"/>
  <c r="N131" i="7"/>
  <c r="DM133" i="7"/>
  <c r="DD133" i="7"/>
  <c r="AU133" i="7"/>
  <c r="CV133" i="7"/>
  <c r="DF131" i="7"/>
  <c r="AY133" i="7"/>
  <c r="BP133" i="7"/>
  <c r="BQ133" i="7"/>
  <c r="Q133" i="7"/>
  <c r="AX15" i="11"/>
  <c r="G15" i="11"/>
  <c r="AJ15" i="11"/>
  <c r="G63" i="11"/>
  <c r="AX63" i="11"/>
  <c r="AJ63" i="11"/>
  <c r="E21" i="11"/>
  <c r="M18" i="4"/>
  <c r="Q20" i="13" s="1"/>
  <c r="G103" i="11"/>
  <c r="AX103" i="11"/>
  <c r="AJ103" i="11"/>
  <c r="DP128" i="7"/>
  <c r="DY128" i="7" s="1"/>
  <c r="BD133" i="7"/>
  <c r="CB131" i="7"/>
  <c r="G10" i="11"/>
  <c r="AJ10" i="11"/>
  <c r="AX10" i="11"/>
  <c r="E35" i="11"/>
  <c r="M32" i="4"/>
  <c r="Q34" i="13" s="1"/>
  <c r="G37" i="11"/>
  <c r="AJ37" i="11"/>
  <c r="AX37" i="11"/>
  <c r="CD133" i="7"/>
  <c r="E95" i="11"/>
  <c r="M92" i="4"/>
  <c r="Q94" i="13" s="1"/>
  <c r="BE133" i="7"/>
  <c r="AZ131" i="7"/>
  <c r="G117" i="11"/>
  <c r="AX117" i="11"/>
  <c r="AJ117" i="11"/>
  <c r="CQ133" i="7"/>
  <c r="G46" i="11"/>
  <c r="AJ46" i="11"/>
  <c r="AX46" i="11"/>
  <c r="AX56" i="11"/>
  <c r="AJ56" i="11"/>
  <c r="G56" i="11"/>
  <c r="W133" i="7"/>
  <c r="I133" i="7"/>
  <c r="E24" i="11"/>
  <c r="M21" i="4"/>
  <c r="Q23" i="13" s="1"/>
  <c r="BP131" i="7"/>
  <c r="G50" i="11"/>
  <c r="AX50" i="11"/>
  <c r="AJ50" i="11"/>
  <c r="AJ99" i="11"/>
  <c r="AX99" i="11"/>
  <c r="G99" i="11"/>
  <c r="CH131" i="7"/>
  <c r="M32" i="14"/>
  <c r="AX104" i="11"/>
  <c r="G104" i="11"/>
  <c r="AJ104" i="11"/>
  <c r="DK131" i="7"/>
  <c r="BE131" i="7"/>
  <c r="BW133" i="7"/>
  <c r="DN131" i="7"/>
  <c r="M14" i="14"/>
  <c r="AX72" i="11"/>
  <c r="G72" i="11"/>
  <c r="AJ72" i="11"/>
  <c r="W131" i="7"/>
  <c r="I131" i="7"/>
  <c r="E32" i="11"/>
  <c r="M29" i="4"/>
  <c r="Q31" i="13" s="1"/>
  <c r="M3" i="14"/>
  <c r="AX5" i="11"/>
  <c r="G5" i="11"/>
  <c r="AJ5" i="11"/>
  <c r="AX47" i="11"/>
  <c r="G47" i="11"/>
  <c r="AJ47" i="11"/>
  <c r="BC131" i="7"/>
  <c r="CL131" i="7"/>
  <c r="G73" i="11"/>
  <c r="AX73" i="11"/>
  <c r="AJ73" i="11"/>
  <c r="E83" i="11"/>
  <c r="M80" i="4"/>
  <c r="Q82" i="13" s="1"/>
  <c r="AE133" i="7"/>
  <c r="BW131" i="7"/>
  <c r="CC133" i="7"/>
  <c r="CV131" i="7"/>
  <c r="DP129" i="7"/>
  <c r="E13" i="11"/>
  <c r="M10" i="4"/>
  <c r="Q12" i="13" s="1"/>
  <c r="Y133" i="7"/>
  <c r="BA131" i="7"/>
  <c r="J133" i="7"/>
  <c r="E22" i="11"/>
  <c r="M19" i="4"/>
  <c r="Q21" i="13" s="1"/>
  <c r="BQ131" i="7"/>
  <c r="BL131" i="7"/>
  <c r="G53" i="11"/>
  <c r="AX53" i="11"/>
  <c r="AJ53" i="11"/>
  <c r="E34" i="11"/>
  <c r="M31" i="4"/>
  <c r="Q33" i="13" s="1"/>
  <c r="BG131" i="7"/>
  <c r="CW133" i="7"/>
  <c r="CW131" i="7"/>
  <c r="M8" i="14"/>
  <c r="G36" i="11"/>
  <c r="AJ36" i="11"/>
  <c r="AX36" i="11"/>
  <c r="AD133" i="7"/>
  <c r="E85" i="11"/>
  <c r="M82" i="4"/>
  <c r="Q84" i="13" s="1"/>
  <c r="DP125" i="7"/>
  <c r="DY125" i="7" s="1"/>
  <c r="H133" i="7"/>
  <c r="E41" i="11"/>
  <c r="M38" i="4"/>
  <c r="Q40" i="13" s="1"/>
  <c r="G7" i="11"/>
  <c r="AJ7" i="11"/>
  <c r="AX7" i="11"/>
  <c r="BM133" i="7"/>
  <c r="AK133" i="7"/>
  <c r="Y131" i="7"/>
  <c r="J131" i="7"/>
  <c r="E30" i="11"/>
  <c r="M27" i="4"/>
  <c r="Q29" i="13" s="1"/>
  <c r="X131" i="7"/>
  <c r="AQ133" i="7"/>
  <c r="G131" i="7"/>
  <c r="BZ133" i="7"/>
  <c r="G45" i="11"/>
  <c r="AJ45" i="11"/>
  <c r="AX45" i="11"/>
  <c r="M10" i="14"/>
  <c r="G42" i="11"/>
  <c r="AJ42" i="11"/>
  <c r="AX42" i="11"/>
  <c r="DP124" i="7"/>
  <c r="DY124" i="7" s="1"/>
  <c r="E133" i="7"/>
  <c r="AO133" i="7"/>
  <c r="E84" i="11"/>
  <c r="M81" i="4"/>
  <c r="Q83" i="13" s="1"/>
  <c r="M5" i="14"/>
  <c r="G14" i="11"/>
  <c r="AJ14" i="11"/>
  <c r="AX14" i="11"/>
  <c r="G16" i="11"/>
  <c r="AJ16" i="11"/>
  <c r="AX16" i="11"/>
  <c r="DP127" i="7"/>
  <c r="DY127" i="7" s="1"/>
  <c r="H131" i="7"/>
  <c r="E12" i="11"/>
  <c r="M9" i="4"/>
  <c r="Q11" i="13" s="1"/>
  <c r="BJ133" i="7"/>
  <c r="AX38" i="11"/>
  <c r="G38" i="11"/>
  <c r="AJ38" i="11"/>
  <c r="CS133" i="7"/>
  <c r="CF131" i="7"/>
  <c r="G70" i="11"/>
  <c r="AJ70" i="11"/>
  <c r="AX70" i="11"/>
  <c r="E25" i="11"/>
  <c r="M22" i="4"/>
  <c r="Q24" i="13" s="1"/>
  <c r="AQ131" i="7"/>
  <c r="CA133" i="7"/>
  <c r="AR133" i="7"/>
  <c r="E113" i="11"/>
  <c r="M110" i="4"/>
  <c r="Q112" i="13" s="1"/>
  <c r="M133" i="7"/>
  <c r="G102" i="11"/>
  <c r="AX102" i="11"/>
  <c r="AJ102" i="11"/>
  <c r="M29" i="14"/>
  <c r="G98" i="11"/>
  <c r="AJ98" i="11"/>
  <c r="AX98" i="11"/>
  <c r="G39" i="11"/>
  <c r="AJ39" i="11"/>
  <c r="AX39" i="11"/>
  <c r="E71" i="11"/>
  <c r="M68" i="4"/>
  <c r="Q70" i="13" s="1"/>
  <c r="CI133" i="7"/>
  <c r="BK133" i="7"/>
  <c r="E33" i="11"/>
  <c r="M30" i="4"/>
  <c r="Q32" i="13" s="1"/>
  <c r="AV133" i="7"/>
  <c r="CP133" i="7"/>
  <c r="CP137" i="7" s="1"/>
  <c r="CG131" i="7"/>
  <c r="AR131" i="7"/>
  <c r="DD131" i="7"/>
  <c r="G48" i="11"/>
  <c r="AX48" i="11"/>
  <c r="AJ48" i="11"/>
  <c r="AJ66" i="11"/>
  <c r="AX66" i="11"/>
  <c r="G66" i="11"/>
  <c r="E20" i="11"/>
  <c r="M17" i="4"/>
  <c r="Q19" i="13" s="1"/>
  <c r="CZ133" i="7"/>
  <c r="E114" i="11"/>
  <c r="M111" i="4"/>
  <c r="Q113" i="13" s="1"/>
  <c r="CM133" i="7"/>
  <c r="G55" i="11"/>
  <c r="AX55" i="11"/>
  <c r="AJ55" i="11"/>
  <c r="G119" i="11"/>
  <c r="AJ119" i="11"/>
  <c r="AX119" i="11"/>
  <c r="AJ67" i="11"/>
  <c r="AX67" i="11"/>
  <c r="G67" i="11"/>
  <c r="AC131" i="7"/>
  <c r="G44" i="11"/>
  <c r="AX44" i="11"/>
  <c r="AJ44" i="11"/>
  <c r="E87" i="11"/>
  <c r="M84" i="4"/>
  <c r="Q86" i="13" s="1"/>
  <c r="G43" i="11"/>
  <c r="AX43" i="11"/>
  <c r="AJ43" i="11"/>
  <c r="G68" i="11"/>
  <c r="AX68" i="11"/>
  <c r="AJ68" i="11"/>
  <c r="M12" i="14"/>
  <c r="G60" i="11"/>
  <c r="AJ60" i="11"/>
  <c r="AX60" i="11"/>
  <c r="U133" i="7"/>
  <c r="U137" i="7" s="1"/>
  <c r="BU133" i="7"/>
  <c r="DL131" i="7"/>
  <c r="AP133" i="7"/>
  <c r="DF133" i="7"/>
  <c r="AJ58" i="11"/>
  <c r="AX58" i="11"/>
  <c r="G58" i="11"/>
  <c r="G62" i="11"/>
  <c r="AJ62" i="11"/>
  <c r="AX62" i="11"/>
  <c r="CX131" i="7"/>
  <c r="G8" i="11"/>
  <c r="AX8" i="11"/>
  <c r="AJ8" i="11"/>
  <c r="T131" i="7"/>
  <c r="E28" i="11"/>
  <c r="M25" i="4"/>
  <c r="Q27" i="13" s="1"/>
  <c r="E115" i="11"/>
  <c r="M112" i="4"/>
  <c r="Q114" i="13" s="1"/>
  <c r="CM131" i="7"/>
  <c r="AF131" i="7"/>
  <c r="DM131" i="7"/>
  <c r="G52" i="11"/>
  <c r="AJ52" i="11"/>
  <c r="AX52" i="11"/>
  <c r="G61" i="11"/>
  <c r="AX61" i="11"/>
  <c r="AJ61" i="11"/>
  <c r="DP126" i="7"/>
  <c r="M30" i="14"/>
  <c r="G100" i="11"/>
  <c r="AX100" i="11"/>
  <c r="AJ100" i="11"/>
  <c r="AS133" i="7"/>
  <c r="DG131" i="7"/>
  <c r="BO131" i="7"/>
  <c r="R133" i="7"/>
  <c r="E26" i="11"/>
  <c r="M23" i="4"/>
  <c r="Q25" i="13" s="1"/>
  <c r="E23" i="11"/>
  <c r="M20" i="4"/>
  <c r="Q22" i="13" s="1"/>
  <c r="G51" i="11"/>
  <c r="AX51" i="11"/>
  <c r="AJ51" i="11"/>
  <c r="E90" i="11"/>
  <c r="M87" i="4"/>
  <c r="Q89" i="13" s="1"/>
  <c r="AW131" i="7"/>
  <c r="CE133" i="7"/>
  <c r="E89" i="11"/>
  <c r="M86" i="4"/>
  <c r="Q88" i="13" s="1"/>
  <c r="DC131" i="7"/>
  <c r="E86" i="11"/>
  <c r="M83" i="4"/>
  <c r="Q85" i="13" s="1"/>
  <c r="BN131" i="7"/>
  <c r="G92" i="11"/>
  <c r="AJ92" i="11"/>
  <c r="AX92" i="11"/>
  <c r="G57" i="11"/>
  <c r="AX57" i="11"/>
  <c r="AJ57" i="11"/>
  <c r="CY133" i="7"/>
  <c r="BB133" i="7"/>
  <c r="BR133" i="7"/>
  <c r="G9" i="11"/>
  <c r="AJ9" i="11"/>
  <c r="AX9" i="11"/>
  <c r="AH133" i="7"/>
  <c r="E27" i="11"/>
  <c r="M24" i="4"/>
  <c r="Q26" i="13" s="1"/>
  <c r="E31" i="11"/>
  <c r="M28" i="4"/>
  <c r="Q30" i="13" s="1"/>
  <c r="L131" i="7"/>
  <c r="E93" i="11"/>
  <c r="M90" i="4"/>
  <c r="Q92" i="13" s="1"/>
  <c r="G11" i="11"/>
  <c r="AX11" i="11"/>
  <c r="AJ11" i="11"/>
  <c r="CJ133" i="7"/>
  <c r="AN133" i="7"/>
  <c r="BH131" i="7"/>
  <c r="AJ49" i="11"/>
  <c r="AX49" i="11"/>
  <c r="G49" i="11"/>
  <c r="DO133" i="7"/>
  <c r="DO131" i="7"/>
  <c r="BY133" i="7"/>
  <c r="O131" i="7"/>
  <c r="CY131" i="7"/>
  <c r="AA133" i="7"/>
  <c r="BB131" i="7"/>
  <c r="AX65" i="11"/>
  <c r="AJ65" i="11"/>
  <c r="G65" i="11"/>
  <c r="CQ131" i="7"/>
  <c r="G64" i="11"/>
  <c r="AX64" i="11"/>
  <c r="AJ64" i="11"/>
  <c r="E29" i="11"/>
  <c r="M26" i="4"/>
  <c r="Q28" i="13" s="1"/>
  <c r="E40" i="11"/>
  <c r="M37" i="4"/>
  <c r="Q39" i="13" s="1"/>
  <c r="V133" i="7"/>
  <c r="DA133" i="7"/>
  <c r="CJ131" i="7"/>
  <c r="BI133" i="7"/>
  <c r="BI137" i="7" s="1"/>
  <c r="CE131" i="7"/>
  <c r="AN131" i="7"/>
  <c r="F133" i="7"/>
  <c r="M26" i="14"/>
  <c r="G91" i="11"/>
  <c r="AX91" i="11"/>
  <c r="AJ91" i="11"/>
  <c r="CU133" i="7"/>
  <c r="CU137" i="7" s="1"/>
  <c r="BS133" i="7"/>
  <c r="CK133" i="7"/>
  <c r="CO133" i="7"/>
  <c r="M17" i="14"/>
  <c r="G76" i="11"/>
  <c r="AX76" i="11"/>
  <c r="AJ76" i="11"/>
  <c r="AJ133" i="7"/>
  <c r="E18" i="11"/>
  <c r="M15" i="4"/>
  <c r="Q17" i="13" s="1"/>
  <c r="E96" i="11"/>
  <c r="M93" i="4"/>
  <c r="Q95" i="13" s="1"/>
  <c r="M6" i="14"/>
  <c r="AJ17" i="11"/>
  <c r="AX17" i="11"/>
  <c r="G17" i="11"/>
  <c r="E88" i="11"/>
  <c r="M85" i="4"/>
  <c r="Q87" i="13" s="1"/>
  <c r="AI133" i="7"/>
  <c r="V131" i="7"/>
  <c r="DA131" i="7"/>
  <c r="AT133" i="7"/>
  <c r="AT137" i="7" s="1"/>
  <c r="AB131" i="7"/>
  <c r="AM133" i="7"/>
  <c r="P133" i="7"/>
  <c r="AX54" i="11"/>
  <c r="G54" i="11"/>
  <c r="AJ54" i="11"/>
  <c r="AX133" i="7"/>
  <c r="AX6" i="11"/>
  <c r="G6" i="11"/>
  <c r="AJ6" i="11"/>
  <c r="CO131" i="7"/>
  <c r="CN133" i="7"/>
  <c r="E19" i="11"/>
  <c r="M16" i="4"/>
  <c r="Q18" i="13" s="1"/>
  <c r="DH133" i="7"/>
  <c r="DH137" i="7" s="1"/>
  <c r="M13" i="14"/>
  <c r="G69" i="11"/>
  <c r="AX69" i="11"/>
  <c r="AJ69" i="11"/>
  <c r="E94" i="11"/>
  <c r="M91" i="4"/>
  <c r="Q93" i="13" s="1"/>
  <c r="N133" i="7"/>
  <c r="E110" i="11"/>
  <c r="M107" i="4"/>
  <c r="Q109" i="13" s="1"/>
  <c r="AI137" i="7" l="1"/>
  <c r="AM137" i="7"/>
  <c r="O137" i="7"/>
  <c r="BU137" i="7"/>
  <c r="CL137" i="7"/>
  <c r="BO137" i="7"/>
  <c r="M137" i="7"/>
  <c r="BL137" i="7"/>
  <c r="DG137" i="7"/>
  <c r="CA137" i="7"/>
  <c r="CR137" i="7"/>
  <c r="F137" i="7"/>
  <c r="N137" i="7"/>
  <c r="AF137" i="7"/>
  <c r="Q137" i="7"/>
  <c r="P137" i="7"/>
  <c r="AZ137" i="7"/>
  <c r="AJ137" i="7"/>
  <c r="AU137" i="7"/>
  <c r="CT137" i="7"/>
  <c r="BM137" i="7"/>
  <c r="T137" i="7"/>
  <c r="AB137" i="7"/>
  <c r="DD137" i="7"/>
  <c r="CF137" i="7"/>
  <c r="AK137" i="7"/>
  <c r="BY137" i="7"/>
  <c r="DL137" i="7"/>
  <c r="AX137" i="7"/>
  <c r="DK137" i="7"/>
  <c r="S137" i="7"/>
  <c r="DC137" i="7"/>
  <c r="BD137" i="7"/>
  <c r="CD137" i="7"/>
  <c r="K137" i="7"/>
  <c r="BQ137" i="7"/>
  <c r="L137" i="7"/>
  <c r="BN137" i="7"/>
  <c r="AO137" i="7"/>
  <c r="R137" i="7"/>
  <c r="BK137" i="7"/>
  <c r="BG137" i="7"/>
  <c r="AW137" i="7"/>
  <c r="AY137" i="7"/>
  <c r="AG137" i="7"/>
  <c r="DJ137" i="7"/>
  <c r="Z137" i="7"/>
  <c r="BT137" i="7"/>
  <c r="BV137" i="7"/>
  <c r="BF137" i="7"/>
  <c r="BR137" i="7"/>
  <c r="CX137" i="7"/>
  <c r="DE137" i="7"/>
  <c r="BS137" i="7"/>
  <c r="AP137" i="7"/>
  <c r="DI137" i="7"/>
  <c r="BJ137" i="7"/>
  <c r="CI137" i="7"/>
  <c r="BW137" i="7"/>
  <c r="BX137" i="7"/>
  <c r="I137" i="7"/>
  <c r="CG137" i="7"/>
  <c r="CC137" i="7"/>
  <c r="AE137" i="7"/>
  <c r="AV137" i="7"/>
  <c r="AH137" i="7"/>
  <c r="BH137" i="7"/>
  <c r="AS137" i="7"/>
  <c r="CZ137" i="7"/>
  <c r="DN137" i="7"/>
  <c r="BZ137" i="7"/>
  <c r="CH137" i="7"/>
  <c r="DM137" i="7"/>
  <c r="CS137" i="7"/>
  <c r="AD137" i="7"/>
  <c r="BC137" i="7"/>
  <c r="DB137" i="7"/>
  <c r="AL137" i="7"/>
  <c r="CW137" i="7"/>
  <c r="AA137" i="7"/>
  <c r="CN137" i="7"/>
  <c r="CV137" i="7"/>
  <c r="X137" i="7"/>
  <c r="CB137" i="7"/>
  <c r="J137" i="7"/>
  <c r="BP137" i="7"/>
  <c r="CK137" i="7"/>
  <c r="DF137" i="7"/>
  <c r="DP131" i="7"/>
  <c r="BB137" i="7"/>
  <c r="CQ137" i="7"/>
  <c r="AC137" i="7"/>
  <c r="BA137" i="7"/>
  <c r="G89" i="11"/>
  <c r="AX89" i="11"/>
  <c r="AJ89" i="11"/>
  <c r="E137" i="7"/>
  <c r="DP133" i="7"/>
  <c r="DY133" i="7" s="1"/>
  <c r="G96" i="11"/>
  <c r="AJ96" i="11"/>
  <c r="AX96" i="11"/>
  <c r="AN137" i="7"/>
  <c r="CE137" i="7"/>
  <c r="G113" i="11"/>
  <c r="AJ113" i="11"/>
  <c r="AX113" i="11"/>
  <c r="G35" i="11"/>
  <c r="AJ35" i="11"/>
  <c r="AX35" i="11"/>
  <c r="CJ137" i="7"/>
  <c r="G71" i="11"/>
  <c r="AX71" i="11"/>
  <c r="AJ71" i="11"/>
  <c r="AR137" i="7"/>
  <c r="M4" i="14"/>
  <c r="G12" i="11"/>
  <c r="AJ12" i="11"/>
  <c r="AX12" i="11"/>
  <c r="CY137" i="7"/>
  <c r="G87" i="11"/>
  <c r="AX87" i="11"/>
  <c r="AJ87" i="11"/>
  <c r="Y137" i="7"/>
  <c r="G21" i="11"/>
  <c r="AJ21" i="11"/>
  <c r="AX21" i="11"/>
  <c r="AX90" i="11"/>
  <c r="G90" i="11"/>
  <c r="AJ90" i="11"/>
  <c r="AX115" i="11"/>
  <c r="G115" i="11"/>
  <c r="AJ115" i="11"/>
  <c r="G34" i="11"/>
  <c r="AJ34" i="11"/>
  <c r="AX34" i="11"/>
  <c r="G13" i="11"/>
  <c r="AJ13" i="11"/>
  <c r="AX13" i="11"/>
  <c r="CM137" i="7"/>
  <c r="G25" i="11"/>
  <c r="AJ25" i="11"/>
  <c r="AX25" i="11"/>
  <c r="G41" i="11"/>
  <c r="AJ41" i="11"/>
  <c r="AX41" i="11"/>
  <c r="AJ24" i="11"/>
  <c r="AX24" i="11"/>
  <c r="G24" i="11"/>
  <c r="BE137" i="7"/>
  <c r="M7" i="14"/>
  <c r="G18" i="11"/>
  <c r="AJ18" i="11"/>
  <c r="AX18" i="11"/>
  <c r="G19" i="11"/>
  <c r="AJ19" i="11"/>
  <c r="AX19" i="11"/>
  <c r="G114" i="11"/>
  <c r="AX114" i="11"/>
  <c r="AJ114" i="11"/>
  <c r="H137" i="7"/>
  <c r="G28" i="11"/>
  <c r="AJ28" i="11"/>
  <c r="AX28" i="11"/>
  <c r="CO137" i="7"/>
  <c r="V137" i="7"/>
  <c r="G137" i="7"/>
  <c r="W137" i="7"/>
  <c r="AX31" i="11"/>
  <c r="G31" i="11"/>
  <c r="AJ31" i="11"/>
  <c r="G23" i="11"/>
  <c r="AJ23" i="11"/>
  <c r="AX23" i="11"/>
  <c r="G95" i="11"/>
  <c r="AX95" i="11"/>
  <c r="AJ95" i="11"/>
  <c r="DA137" i="7"/>
  <c r="G110" i="11"/>
  <c r="AJ110" i="11"/>
  <c r="AX110" i="11"/>
  <c r="AX88" i="11"/>
  <c r="G88" i="11"/>
  <c r="AJ88" i="11"/>
  <c r="M9" i="14"/>
  <c r="AJ40" i="11"/>
  <c r="AX40" i="11"/>
  <c r="G40" i="11"/>
  <c r="DO137" i="7"/>
  <c r="G20" i="11"/>
  <c r="AJ20" i="11"/>
  <c r="AX20" i="11"/>
  <c r="AJ33" i="11"/>
  <c r="AX33" i="11"/>
  <c r="G33" i="11"/>
  <c r="AQ137" i="7"/>
  <c r="G85" i="11"/>
  <c r="AX85" i="11"/>
  <c r="AJ85" i="11"/>
  <c r="G26" i="11"/>
  <c r="AJ26" i="11"/>
  <c r="AX26" i="11"/>
  <c r="M24" i="14"/>
  <c r="AJ83" i="11"/>
  <c r="AX83" i="11"/>
  <c r="G83" i="11"/>
  <c r="G32" i="11"/>
  <c r="AJ32" i="11"/>
  <c r="AX32" i="11"/>
  <c r="G27" i="11"/>
  <c r="AX27" i="11"/>
  <c r="AJ27" i="11"/>
  <c r="M25" i="14"/>
  <c r="G86" i="11"/>
  <c r="AJ86" i="11"/>
  <c r="AX86" i="11"/>
  <c r="M27" i="14"/>
  <c r="G94" i="11"/>
  <c r="AJ94" i="11"/>
  <c r="AX94" i="11"/>
  <c r="G29" i="11"/>
  <c r="AX29" i="11"/>
  <c r="AJ29" i="11"/>
  <c r="G84" i="11"/>
  <c r="AX84" i="11"/>
  <c r="AJ84" i="11"/>
  <c r="EA4" i="7" a="1"/>
  <c r="G93" i="11"/>
  <c r="AX93" i="11"/>
  <c r="AJ93" i="11"/>
  <c r="G30" i="11"/>
  <c r="AJ30" i="11"/>
  <c r="AX30" i="11"/>
  <c r="AX22" i="11"/>
  <c r="G22" i="11"/>
  <c r="AJ22" i="11"/>
  <c r="H21" i="11" l="1" a="1"/>
  <c r="H21" i="11" s="1"/>
  <c r="BC21" i="11" s="1"/>
  <c r="H90" i="11" a="1"/>
  <c r="H90" i="11" s="1"/>
  <c r="H86" i="11" a="1"/>
  <c r="H86" i="11" s="1"/>
  <c r="Z86" i="11" s="1"/>
  <c r="H89" i="11" a="1"/>
  <c r="H89" i="11" s="1"/>
  <c r="Z89" i="11" s="1"/>
  <c r="AY91" i="11" a="1"/>
  <c r="AY91" i="11" s="1"/>
  <c r="BA91" i="11" s="1"/>
  <c r="AY104" i="11" a="1"/>
  <c r="AY104" i="11" s="1"/>
  <c r="BA104" i="11" s="1"/>
  <c r="AY29" i="11" a="1"/>
  <c r="AY29" i="11" s="1"/>
  <c r="BA29" i="11" s="1"/>
  <c r="H53" i="11" a="1"/>
  <c r="H53" i="11" s="1"/>
  <c r="BC53" i="11" s="1"/>
  <c r="H88" i="11" a="1"/>
  <c r="H88" i="11" s="1"/>
  <c r="AY45" i="11" a="1"/>
  <c r="AY45" i="11" s="1"/>
  <c r="BA45" i="11" s="1"/>
  <c r="AY101" i="11" a="1"/>
  <c r="AY101" i="11" s="1"/>
  <c r="BA101" i="11" s="1"/>
  <c r="AY76" i="11" a="1"/>
  <c r="AY76" i="11" s="1"/>
  <c r="BA76" i="11" s="1"/>
  <c r="AY56" i="11" a="1"/>
  <c r="AY56" i="11" s="1"/>
  <c r="BA56" i="11" s="1"/>
  <c r="AY62" i="11" a="1"/>
  <c r="AY62" i="11" s="1"/>
  <c r="BA62" i="11" s="1"/>
  <c r="AY94" i="11" a="1"/>
  <c r="AY94" i="11" s="1"/>
  <c r="BA94" i="11" s="1"/>
  <c r="AY35" i="11" a="1"/>
  <c r="AY35" i="11" s="1"/>
  <c r="BA35" i="11" s="1"/>
  <c r="H103" i="11" a="1"/>
  <c r="H103" i="11" s="1"/>
  <c r="H61" i="11" a="1"/>
  <c r="H61" i="11" s="1"/>
  <c r="BC61" i="11" s="1"/>
  <c r="H95" i="11" a="1"/>
  <c r="H95" i="11" s="1"/>
  <c r="H73" i="11" a="1"/>
  <c r="H73" i="11" s="1"/>
  <c r="H78" i="11" a="1"/>
  <c r="H78" i="11" s="1"/>
  <c r="H9" i="11" a="1"/>
  <c r="H9" i="11" s="1"/>
  <c r="BC9" i="11" s="1"/>
  <c r="H64" i="11" a="1"/>
  <c r="H64" i="11" s="1"/>
  <c r="BC64" i="11" s="1"/>
  <c r="AY33" i="11" a="1"/>
  <c r="AY33" i="11" s="1"/>
  <c r="BA33" i="11" s="1"/>
  <c r="H70" i="11" a="1"/>
  <c r="H70" i="11" s="1"/>
  <c r="H113" i="11" a="1"/>
  <c r="H113" i="11" s="1"/>
  <c r="AY70" i="11" a="1"/>
  <c r="AY70" i="11" s="1"/>
  <c r="BA70" i="11" s="1"/>
  <c r="AY80" i="11" a="1"/>
  <c r="AY80" i="11" s="1"/>
  <c r="BA80" i="11" s="1"/>
  <c r="AY74" i="11" a="1"/>
  <c r="AY74" i="11" s="1"/>
  <c r="BA74" i="11" s="1"/>
  <c r="AY78" i="11" a="1"/>
  <c r="AY78" i="11" s="1"/>
  <c r="BA78" i="11" s="1"/>
  <c r="AY5" i="11" a="1"/>
  <c r="AY5" i="11" s="1"/>
  <c r="BA5" i="11" s="1"/>
  <c r="AY98" i="11" a="1"/>
  <c r="AY98" i="11" s="1"/>
  <c r="BA98" i="11" s="1"/>
  <c r="AY75" i="11" a="1"/>
  <c r="AY75" i="11" s="1"/>
  <c r="BA75" i="11" s="1"/>
  <c r="H20" i="11" a="1"/>
  <c r="H20" i="11" s="1"/>
  <c r="BC20" i="11" s="1"/>
  <c r="H112" i="11" a="1"/>
  <c r="H112" i="11" s="1"/>
  <c r="H71" i="11" a="1"/>
  <c r="H71" i="11" s="1"/>
  <c r="H60" i="11" a="1"/>
  <c r="H60" i="11" s="1"/>
  <c r="BC60" i="11" s="1"/>
  <c r="H41" i="11" a="1"/>
  <c r="H41" i="11" s="1"/>
  <c r="BC41" i="11" s="1"/>
  <c r="H85" i="11" a="1"/>
  <c r="H85" i="11" s="1"/>
  <c r="H91" i="11" a="1"/>
  <c r="H91" i="11" s="1"/>
  <c r="H18" i="11" a="1"/>
  <c r="H18" i="11" s="1"/>
  <c r="BC18" i="11" s="1"/>
  <c r="AY16" i="11" a="1"/>
  <c r="AY16" i="11" s="1"/>
  <c r="BA16" i="11" s="1"/>
  <c r="AY111" i="11" a="1"/>
  <c r="AY111" i="11" s="1"/>
  <c r="BA111" i="11" s="1"/>
  <c r="AY14" i="11" a="1"/>
  <c r="AY14" i="11" s="1"/>
  <c r="BA14" i="11" s="1"/>
  <c r="AY41" i="11" a="1"/>
  <c r="AY41" i="11" s="1"/>
  <c r="BA41" i="11" s="1"/>
  <c r="AY116" i="11" a="1"/>
  <c r="AY116" i="11" s="1"/>
  <c r="BA116" i="11" s="1"/>
  <c r="AY48" i="11" a="1"/>
  <c r="AY48" i="11" s="1"/>
  <c r="BA48" i="11" s="1"/>
  <c r="AY13" i="11" a="1"/>
  <c r="AY13" i="11" s="1"/>
  <c r="BA13" i="11" s="1"/>
  <c r="H115" i="11" a="1"/>
  <c r="H115" i="11" s="1"/>
  <c r="H8" i="11" a="1"/>
  <c r="H8" i="11" s="1"/>
  <c r="BC8" i="11" s="1"/>
  <c r="H81" i="11" a="1"/>
  <c r="H81" i="11" s="1"/>
  <c r="H114" i="11" a="1"/>
  <c r="H114" i="11" s="1"/>
  <c r="H87" i="11" a="1"/>
  <c r="H87" i="11" s="1"/>
  <c r="H93" i="11" a="1"/>
  <c r="H93" i="11" s="1"/>
  <c r="H55" i="11" a="1"/>
  <c r="H55" i="11" s="1"/>
  <c r="BC55" i="11" s="1"/>
  <c r="H17" i="11" a="1"/>
  <c r="H17" i="11" s="1"/>
  <c r="BC17" i="11" s="1"/>
  <c r="AY83" i="11" a="1"/>
  <c r="AY83" i="11" s="1"/>
  <c r="BA83" i="11" s="1"/>
  <c r="AY23" i="11" a="1"/>
  <c r="AY23" i="11" s="1"/>
  <c r="BA23" i="11" s="1"/>
  <c r="AY77" i="11" a="1"/>
  <c r="AY77" i="11" s="1"/>
  <c r="BA77" i="11" s="1"/>
  <c r="AY15" i="11" a="1"/>
  <c r="AY15" i="11" s="1"/>
  <c r="BA15" i="11" s="1"/>
  <c r="H100" i="11" a="1"/>
  <c r="H100" i="11" s="1"/>
  <c r="H57" i="11" a="1"/>
  <c r="H57" i="11" s="1"/>
  <c r="BC57" i="11" s="1"/>
  <c r="H36" i="11" a="1"/>
  <c r="H36" i="11" s="1"/>
  <c r="BC36" i="11" s="1"/>
  <c r="H56" i="11" a="1"/>
  <c r="H56" i="11" s="1"/>
  <c r="BC56" i="11" s="1"/>
  <c r="H6" i="11" a="1"/>
  <c r="H6" i="11" s="1"/>
  <c r="BC6" i="11" s="1"/>
  <c r="H44" i="11" a="1"/>
  <c r="H44" i="11" s="1"/>
  <c r="BC44" i="11" s="1"/>
  <c r="H104" i="11" a="1"/>
  <c r="H104" i="11" s="1"/>
  <c r="H25" i="11" a="1"/>
  <c r="H25" i="11" s="1"/>
  <c r="BC25" i="11" s="1"/>
  <c r="AY22" i="11" a="1"/>
  <c r="AY22" i="11" s="1"/>
  <c r="BA22" i="11" s="1"/>
  <c r="AY43" i="11" a="1"/>
  <c r="AY43" i="11" s="1"/>
  <c r="BA43" i="11" s="1"/>
  <c r="AY7" i="11" a="1"/>
  <c r="AY7" i="11" s="1"/>
  <c r="BA7" i="11" s="1"/>
  <c r="AY113" i="11" a="1"/>
  <c r="AY113" i="11" s="1"/>
  <c r="BA113" i="11" s="1"/>
  <c r="AY69" i="11" a="1"/>
  <c r="AY69" i="11" s="1"/>
  <c r="BA69" i="11" s="1"/>
  <c r="AY100" i="11" a="1"/>
  <c r="AY100" i="11" s="1"/>
  <c r="BA100" i="11" s="1"/>
  <c r="AY103" i="11" a="1"/>
  <c r="AY103" i="11" s="1"/>
  <c r="BA103" i="11" s="1"/>
  <c r="AY12" i="11" a="1"/>
  <c r="AY12" i="11" s="1"/>
  <c r="BA12" i="11" s="1"/>
  <c r="AY66" i="11" a="1"/>
  <c r="AY66" i="11" s="1"/>
  <c r="BA66" i="11" s="1"/>
  <c r="H76" i="11" a="1"/>
  <c r="H76" i="11" s="1"/>
  <c r="H111" i="11" a="1"/>
  <c r="H111" i="11" s="1"/>
  <c r="H50" i="11" a="1"/>
  <c r="H50" i="11" s="1"/>
  <c r="BC50" i="11" s="1"/>
  <c r="H40" i="11" a="1"/>
  <c r="H40" i="11" s="1"/>
  <c r="BC40" i="11" s="1"/>
  <c r="H102" i="11" a="1"/>
  <c r="H102" i="11" s="1"/>
  <c r="Z102" i="11" s="1"/>
  <c r="H22" i="11" a="1"/>
  <c r="H22" i="11" s="1"/>
  <c r="BC22" i="11" s="1"/>
  <c r="H59" i="11" a="1"/>
  <c r="H59" i="11" s="1"/>
  <c r="BC59" i="11" s="1"/>
  <c r="AY110" i="11" a="1"/>
  <c r="AY110" i="11" s="1"/>
  <c r="BA110" i="11" s="1"/>
  <c r="AY109" i="11" a="1"/>
  <c r="AY109" i="11" s="1"/>
  <c r="BA109" i="11" s="1"/>
  <c r="AY95" i="11" a="1"/>
  <c r="AY95" i="11" s="1"/>
  <c r="BA95" i="11" s="1"/>
  <c r="AY99" i="11" a="1"/>
  <c r="AY99" i="11" s="1"/>
  <c r="BA99" i="11" s="1"/>
  <c r="AY61" i="11" a="1"/>
  <c r="AY61" i="11" s="1"/>
  <c r="BA61" i="11" s="1"/>
  <c r="AY30" i="11" a="1"/>
  <c r="AY30" i="11" s="1"/>
  <c r="BA30" i="11" s="1"/>
  <c r="AY105" i="11" a="1"/>
  <c r="AY105" i="11" s="1"/>
  <c r="BA105" i="11" s="1"/>
  <c r="AY97" i="11" a="1"/>
  <c r="AY97" i="11" s="1"/>
  <c r="BA97" i="11" s="1"/>
  <c r="H30" i="11" a="1"/>
  <c r="H30" i="11" s="1"/>
  <c r="BC30" i="11" s="1"/>
  <c r="H106" i="11" a="1"/>
  <c r="H106" i="11" s="1"/>
  <c r="H92" i="11" a="1"/>
  <c r="H92" i="11" s="1"/>
  <c r="H14" i="11" a="1"/>
  <c r="H14" i="11" s="1"/>
  <c r="BC14" i="11" s="1"/>
  <c r="H28" i="11" a="1"/>
  <c r="H28" i="11" s="1"/>
  <c r="BC28" i="11" s="1"/>
  <c r="H94" i="11" a="1"/>
  <c r="H94" i="11" s="1"/>
  <c r="H118" i="11" a="1"/>
  <c r="H118" i="11" s="1"/>
  <c r="H43" i="11" a="1"/>
  <c r="H43" i="11" s="1"/>
  <c r="BC43" i="11" s="1"/>
  <c r="H119" i="11" a="1"/>
  <c r="H119" i="11" s="1"/>
  <c r="AY92" i="11" a="1"/>
  <c r="AY92" i="11" s="1"/>
  <c r="BA92" i="11" s="1"/>
  <c r="AY71" i="11" a="1"/>
  <c r="AY71" i="11" s="1"/>
  <c r="BA71" i="11" s="1"/>
  <c r="AY32" i="11" a="1"/>
  <c r="AY32" i="11" s="1"/>
  <c r="BA32" i="11" s="1"/>
  <c r="AY60" i="11" a="1"/>
  <c r="AY60" i="11" s="1"/>
  <c r="BA60" i="11" s="1"/>
  <c r="AY68" i="11" a="1"/>
  <c r="AY68" i="11" s="1"/>
  <c r="BA68" i="11" s="1"/>
  <c r="AY115" i="11" a="1"/>
  <c r="AY115" i="11" s="1"/>
  <c r="BA115" i="11" s="1"/>
  <c r="H19" i="11" a="1"/>
  <c r="H19" i="11" s="1"/>
  <c r="BC19" i="11" s="1"/>
  <c r="H37" i="11" a="1"/>
  <c r="H37" i="11" s="1"/>
  <c r="BC37" i="11" s="1"/>
  <c r="H69" i="11" a="1"/>
  <c r="H69" i="11" s="1"/>
  <c r="H54" i="11" a="1"/>
  <c r="H54" i="11" s="1"/>
  <c r="BC54" i="11" s="1"/>
  <c r="H52" i="11" a="1"/>
  <c r="H52" i="11" s="1"/>
  <c r="BC52" i="11" s="1"/>
  <c r="H35" i="11" a="1"/>
  <c r="H35" i="11" s="1"/>
  <c r="BC35" i="11" s="1"/>
  <c r="H75" i="11" a="1"/>
  <c r="H75" i="11" s="1"/>
  <c r="AY49" i="11" a="1"/>
  <c r="AY49" i="11" s="1"/>
  <c r="BA49" i="11" s="1"/>
  <c r="H68" i="11" a="1"/>
  <c r="H68" i="11" s="1"/>
  <c r="AY84" i="11" a="1"/>
  <c r="AY84" i="11" s="1"/>
  <c r="BA84" i="11" s="1"/>
  <c r="AY112" i="11" a="1"/>
  <c r="AY112" i="11" s="1"/>
  <c r="BA112" i="11" s="1"/>
  <c r="AY117" i="11" a="1"/>
  <c r="AY117" i="11" s="1"/>
  <c r="BA117" i="11" s="1"/>
  <c r="AY108" i="11" a="1"/>
  <c r="AY108" i="11" s="1"/>
  <c r="BA108" i="11" s="1"/>
  <c r="AY47" i="11" a="1"/>
  <c r="AY47" i="11" s="1"/>
  <c r="BA47" i="11" s="1"/>
  <c r="AY27" i="11" a="1"/>
  <c r="AY27" i="11" s="1"/>
  <c r="BA27" i="11" s="1"/>
  <c r="AY86" i="11" a="1"/>
  <c r="AY86" i="11" s="1"/>
  <c r="BA86" i="11" s="1"/>
  <c r="H51" i="11" a="1"/>
  <c r="H51" i="11" s="1"/>
  <c r="BC51" i="11" s="1"/>
  <c r="H38" i="11" a="1"/>
  <c r="H38" i="11" s="1"/>
  <c r="BC38" i="11" s="1"/>
  <c r="H99" i="11" a="1"/>
  <c r="H99" i="11" s="1"/>
  <c r="H46" i="11" a="1"/>
  <c r="H46" i="11" s="1"/>
  <c r="BC46" i="11" s="1"/>
  <c r="H62" i="11" a="1"/>
  <c r="H62" i="11" s="1"/>
  <c r="BC62" i="11" s="1"/>
  <c r="H98" i="11" a="1"/>
  <c r="H98" i="11" s="1"/>
  <c r="H13" i="11" a="1"/>
  <c r="H13" i="11" s="1"/>
  <c r="BC13" i="11" s="1"/>
  <c r="AY53" i="11" a="1"/>
  <c r="AY53" i="11" s="1"/>
  <c r="BA53" i="11" s="1"/>
  <c r="AY73" i="11" a="1"/>
  <c r="AY73" i="11" s="1"/>
  <c r="BA73" i="11" s="1"/>
  <c r="AY96" i="11" a="1"/>
  <c r="AY96" i="11" s="1"/>
  <c r="BA96" i="11" s="1"/>
  <c r="AY36" i="11" a="1"/>
  <c r="AY36" i="11" s="1"/>
  <c r="BA36" i="11" s="1"/>
  <c r="AY67" i="11" a="1"/>
  <c r="AY67" i="11" s="1"/>
  <c r="BA67" i="11" s="1"/>
  <c r="AY20" i="11" a="1"/>
  <c r="AY20" i="11" s="1"/>
  <c r="BA20" i="11" s="1"/>
  <c r="AY19" i="11" a="1"/>
  <c r="AY19" i="11" s="1"/>
  <c r="BA19" i="11" s="1"/>
  <c r="AY81" i="11" a="1"/>
  <c r="AY81" i="11" s="1"/>
  <c r="BA81" i="11" s="1"/>
  <c r="AY46" i="11" a="1"/>
  <c r="AY46" i="11" s="1"/>
  <c r="BA46" i="11" s="1"/>
  <c r="AY87" i="11" a="1"/>
  <c r="AY87" i="11" s="1"/>
  <c r="BA87" i="11" s="1"/>
  <c r="AY21" i="11" a="1"/>
  <c r="AY21" i="11" s="1"/>
  <c r="BA21" i="11" s="1"/>
  <c r="AY10" i="11" a="1"/>
  <c r="AY10" i="11" s="1"/>
  <c r="BA10" i="11" s="1"/>
  <c r="AY90" i="11" a="1"/>
  <c r="AY90" i="11" s="1"/>
  <c r="BA90" i="11" s="1"/>
  <c r="H96" i="11" a="1"/>
  <c r="H96" i="11" s="1"/>
  <c r="H16" i="11" a="1"/>
  <c r="H16" i="11" s="1"/>
  <c r="BC16" i="11" s="1"/>
  <c r="H67" i="11" a="1"/>
  <c r="H67" i="11" s="1"/>
  <c r="H49" i="11" a="1"/>
  <c r="H49" i="11" s="1"/>
  <c r="BC49" i="11" s="1"/>
  <c r="H5" i="11" a="1"/>
  <c r="H5" i="11" s="1"/>
  <c r="H48" i="11" a="1"/>
  <c r="H48" i="11" s="1"/>
  <c r="BC48" i="11" s="1"/>
  <c r="H33" i="11" a="1"/>
  <c r="H33" i="11" s="1"/>
  <c r="BC33" i="11" s="1"/>
  <c r="AY18" i="11" a="1"/>
  <c r="AY18" i="11" s="1"/>
  <c r="BA18" i="11" s="1"/>
  <c r="H42" i="11" a="1"/>
  <c r="H42" i="11" s="1"/>
  <c r="BC42" i="11" s="1"/>
  <c r="AY40" i="11" a="1"/>
  <c r="AY40" i="11" s="1"/>
  <c r="BA40" i="11" s="1"/>
  <c r="AY58" i="11" a="1"/>
  <c r="AY58" i="11" s="1"/>
  <c r="BA58" i="11" s="1"/>
  <c r="AY51" i="11" a="1"/>
  <c r="AY51" i="11" s="1"/>
  <c r="BA51" i="11" s="1"/>
  <c r="AY50" i="11" a="1"/>
  <c r="AY50" i="11" s="1"/>
  <c r="BA50" i="11" s="1"/>
  <c r="AY26" i="11" a="1"/>
  <c r="AY26" i="11" s="1"/>
  <c r="BA26" i="11" s="1"/>
  <c r="AY6" i="11" a="1"/>
  <c r="AY6" i="11" s="1"/>
  <c r="BA6" i="11" s="1"/>
  <c r="AY89" i="11" a="1"/>
  <c r="AY89" i="11" s="1"/>
  <c r="BA89" i="11" s="1"/>
  <c r="AY88" i="11" a="1"/>
  <c r="AY88" i="11" s="1"/>
  <c r="BA88" i="11" s="1"/>
  <c r="AY39" i="11" a="1"/>
  <c r="AY39" i="11" s="1"/>
  <c r="BA39" i="11" s="1"/>
  <c r="H34" i="11" a="1"/>
  <c r="H34" i="11" s="1"/>
  <c r="BC34" i="11" s="1"/>
  <c r="H109" i="11" a="1"/>
  <c r="H109" i="11" s="1"/>
  <c r="H80" i="11" a="1"/>
  <c r="H80" i="11" s="1"/>
  <c r="H31" i="11" a="1"/>
  <c r="H31" i="11" s="1"/>
  <c r="BC31" i="11" s="1"/>
  <c r="H83" i="11" a="1"/>
  <c r="H83" i="11" s="1"/>
  <c r="H116" i="11" a="1"/>
  <c r="H116" i="11" s="1"/>
  <c r="H77" i="11" a="1"/>
  <c r="H77" i="11" s="1"/>
  <c r="H15" i="11" a="1"/>
  <c r="H15" i="11" s="1"/>
  <c r="BC15" i="11" s="1"/>
  <c r="EA118" i="7"/>
  <c r="EB118" i="7" s="1"/>
  <c r="EA102" i="7"/>
  <c r="EB102" i="7" s="1"/>
  <c r="EA86" i="7"/>
  <c r="EB86" i="7" s="1"/>
  <c r="EA70" i="7"/>
  <c r="EB70" i="7" s="1"/>
  <c r="EA54" i="7"/>
  <c r="EB54" i="7" s="1"/>
  <c r="EA38" i="7"/>
  <c r="EB38" i="7" s="1"/>
  <c r="EA22" i="7"/>
  <c r="EB22" i="7" s="1"/>
  <c r="EA6" i="7"/>
  <c r="EB6" i="7" s="1"/>
  <c r="EA117" i="7"/>
  <c r="EB117" i="7" s="1"/>
  <c r="EA101" i="7"/>
  <c r="EB101" i="7" s="1"/>
  <c r="EA85" i="7"/>
  <c r="EB85" i="7" s="1"/>
  <c r="EA69" i="7"/>
  <c r="EB69" i="7" s="1"/>
  <c r="EA53" i="7"/>
  <c r="EB53" i="7" s="1"/>
  <c r="EA37" i="7"/>
  <c r="EB37" i="7" s="1"/>
  <c r="EA21" i="7"/>
  <c r="EB21" i="7" s="1"/>
  <c r="EA5" i="7"/>
  <c r="EB5" i="7" s="1"/>
  <c r="EA116" i="7"/>
  <c r="EB116" i="7" s="1"/>
  <c r="EA100" i="7"/>
  <c r="EB100" i="7" s="1"/>
  <c r="EA84" i="7"/>
  <c r="EB84" i="7" s="1"/>
  <c r="EA68" i="7"/>
  <c r="EB68" i="7" s="1"/>
  <c r="EA52" i="7"/>
  <c r="EB52" i="7" s="1"/>
  <c r="EA36" i="7"/>
  <c r="EB36" i="7" s="1"/>
  <c r="EA20" i="7"/>
  <c r="EB20" i="7" s="1"/>
  <c r="EA115" i="7"/>
  <c r="EB115" i="7" s="1"/>
  <c r="EA99" i="7"/>
  <c r="EB99" i="7" s="1"/>
  <c r="EA83" i="7"/>
  <c r="EB83" i="7" s="1"/>
  <c r="EA67" i="7"/>
  <c r="EB67" i="7" s="1"/>
  <c r="EA51" i="7"/>
  <c r="EB51" i="7" s="1"/>
  <c r="EA35" i="7"/>
  <c r="EB35" i="7" s="1"/>
  <c r="EA19" i="7"/>
  <c r="EB19" i="7" s="1"/>
  <c r="EA4" i="7"/>
  <c r="EB4" i="7" s="1"/>
  <c r="EA114" i="7"/>
  <c r="EB114" i="7" s="1"/>
  <c r="EA98" i="7"/>
  <c r="EB98" i="7" s="1"/>
  <c r="EA82" i="7"/>
  <c r="EB82" i="7" s="1"/>
  <c r="EA66" i="7"/>
  <c r="EB66" i="7" s="1"/>
  <c r="EA50" i="7"/>
  <c r="EB50" i="7" s="1"/>
  <c r="EA34" i="7"/>
  <c r="EB34" i="7" s="1"/>
  <c r="EA18" i="7"/>
  <c r="EB18" i="7" s="1"/>
  <c r="EA113" i="7"/>
  <c r="EB113" i="7" s="1"/>
  <c r="EA97" i="7"/>
  <c r="EB97" i="7" s="1"/>
  <c r="EA81" i="7"/>
  <c r="EB81" i="7" s="1"/>
  <c r="EA65" i="7"/>
  <c r="EB65" i="7" s="1"/>
  <c r="EA49" i="7"/>
  <c r="EB49" i="7" s="1"/>
  <c r="EA33" i="7"/>
  <c r="EB33" i="7" s="1"/>
  <c r="EA17" i="7"/>
  <c r="EB17" i="7" s="1"/>
  <c r="EA112" i="7"/>
  <c r="EB112" i="7" s="1"/>
  <c r="EA96" i="7"/>
  <c r="EB96" i="7" s="1"/>
  <c r="EA80" i="7"/>
  <c r="EB80" i="7" s="1"/>
  <c r="EA64" i="7"/>
  <c r="EB64" i="7" s="1"/>
  <c r="EA48" i="7"/>
  <c r="EB48" i="7" s="1"/>
  <c r="EA32" i="7"/>
  <c r="EB32" i="7" s="1"/>
  <c r="EA16" i="7"/>
  <c r="EB16" i="7" s="1"/>
  <c r="EA111" i="7"/>
  <c r="EB111" i="7" s="1"/>
  <c r="EA95" i="7"/>
  <c r="EB95" i="7" s="1"/>
  <c r="EA79" i="7"/>
  <c r="EB79" i="7" s="1"/>
  <c r="EA63" i="7"/>
  <c r="EB63" i="7" s="1"/>
  <c r="EA47" i="7"/>
  <c r="EB47" i="7" s="1"/>
  <c r="EA31" i="7"/>
  <c r="EB31" i="7" s="1"/>
  <c r="EA15" i="7"/>
  <c r="EB15" i="7" s="1"/>
  <c r="EA110" i="7"/>
  <c r="EB110" i="7" s="1"/>
  <c r="EA94" i="7"/>
  <c r="EB94" i="7" s="1"/>
  <c r="EA78" i="7"/>
  <c r="EB78" i="7" s="1"/>
  <c r="EA62" i="7"/>
  <c r="EB62" i="7" s="1"/>
  <c r="EA46" i="7"/>
  <c r="EB46" i="7" s="1"/>
  <c r="EA30" i="7"/>
  <c r="EB30" i="7" s="1"/>
  <c r="EA14" i="7"/>
  <c r="EB14" i="7" s="1"/>
  <c r="EA109" i="7"/>
  <c r="EB109" i="7" s="1"/>
  <c r="EA93" i="7"/>
  <c r="EB93" i="7" s="1"/>
  <c r="EA77" i="7"/>
  <c r="EB77" i="7" s="1"/>
  <c r="EA61" i="7"/>
  <c r="EB61" i="7" s="1"/>
  <c r="EA45" i="7"/>
  <c r="EB45" i="7" s="1"/>
  <c r="EA29" i="7"/>
  <c r="EB29" i="7" s="1"/>
  <c r="EA13" i="7"/>
  <c r="EB13" i="7" s="1"/>
  <c r="EA108" i="7"/>
  <c r="EB108" i="7" s="1"/>
  <c r="EA92" i="7"/>
  <c r="EB92" i="7" s="1"/>
  <c r="EA76" i="7"/>
  <c r="EB76" i="7" s="1"/>
  <c r="EA60" i="7"/>
  <c r="EB60" i="7" s="1"/>
  <c r="EA44" i="7"/>
  <c r="EB44" i="7" s="1"/>
  <c r="EA28" i="7"/>
  <c r="EB28" i="7" s="1"/>
  <c r="EA12" i="7"/>
  <c r="EB12" i="7" s="1"/>
  <c r="EA107" i="7"/>
  <c r="EB107" i="7" s="1"/>
  <c r="EA91" i="7"/>
  <c r="EB91" i="7" s="1"/>
  <c r="EA75" i="7"/>
  <c r="EB75" i="7" s="1"/>
  <c r="EA59" i="7"/>
  <c r="EB59" i="7" s="1"/>
  <c r="EA43" i="7"/>
  <c r="EB43" i="7" s="1"/>
  <c r="EA27" i="7"/>
  <c r="EB27" i="7" s="1"/>
  <c r="EA11" i="7"/>
  <c r="EB11" i="7" s="1"/>
  <c r="EA105" i="7"/>
  <c r="EB105" i="7" s="1"/>
  <c r="EA89" i="7"/>
  <c r="EB89" i="7" s="1"/>
  <c r="EA73" i="7"/>
  <c r="EB73" i="7" s="1"/>
  <c r="EA57" i="7"/>
  <c r="EB57" i="7" s="1"/>
  <c r="EA41" i="7"/>
  <c r="EB41" i="7" s="1"/>
  <c r="EA25" i="7"/>
  <c r="EB25" i="7" s="1"/>
  <c r="EA9" i="7"/>
  <c r="EB9" i="7" s="1"/>
  <c r="EA103" i="7"/>
  <c r="EB103" i="7" s="1"/>
  <c r="EA87" i="7"/>
  <c r="EB87" i="7" s="1"/>
  <c r="EA71" i="7"/>
  <c r="EB71" i="7" s="1"/>
  <c r="EA55" i="7"/>
  <c r="EB55" i="7" s="1"/>
  <c r="EA39" i="7"/>
  <c r="EB39" i="7" s="1"/>
  <c r="EA23" i="7"/>
  <c r="EB23" i="7" s="1"/>
  <c r="EA7" i="7"/>
  <c r="EB7" i="7" s="1"/>
  <c r="EA56" i="7"/>
  <c r="EB56" i="7" s="1"/>
  <c r="EA42" i="7"/>
  <c r="EB42" i="7" s="1"/>
  <c r="EA40" i="7"/>
  <c r="EB40" i="7" s="1"/>
  <c r="EA26" i="7"/>
  <c r="EB26" i="7" s="1"/>
  <c r="EA24" i="7"/>
  <c r="EB24" i="7" s="1"/>
  <c r="EA10" i="7"/>
  <c r="EB10" i="7" s="1"/>
  <c r="EA8" i="7"/>
  <c r="EB8" i="7" s="1"/>
  <c r="EA106" i="7"/>
  <c r="EB106" i="7" s="1"/>
  <c r="EA104" i="7"/>
  <c r="EB104" i="7" s="1"/>
  <c r="EA90" i="7"/>
  <c r="EB90" i="7" s="1"/>
  <c r="EA88" i="7"/>
  <c r="EB88" i="7" s="1"/>
  <c r="EA74" i="7"/>
  <c r="EB74" i="7" s="1"/>
  <c r="EA72" i="7"/>
  <c r="EB72" i="7" s="1"/>
  <c r="EA58" i="7"/>
  <c r="EB58" i="7" s="1"/>
  <c r="AY63" i="11" a="1"/>
  <c r="AY63" i="11" s="1"/>
  <c r="BA63" i="11" s="1"/>
  <c r="AY57" i="11" a="1"/>
  <c r="AY57" i="11" s="1"/>
  <c r="BA57" i="11" s="1"/>
  <c r="AY106" i="11" a="1"/>
  <c r="AY106" i="11" s="1"/>
  <c r="BA106" i="11" s="1"/>
  <c r="AY65" i="11" a="1"/>
  <c r="AY65" i="11" s="1"/>
  <c r="BA65" i="11" s="1"/>
  <c r="AY54" i="11" a="1"/>
  <c r="AY54" i="11" s="1"/>
  <c r="BA54" i="11" s="1"/>
  <c r="AY9" i="11" a="1"/>
  <c r="AY9" i="11" s="1"/>
  <c r="BA9" i="11" s="1"/>
  <c r="AY17" i="11" a="1"/>
  <c r="AY17" i="11" s="1"/>
  <c r="BA17" i="11" s="1"/>
  <c r="AY82" i="11" a="1"/>
  <c r="AY82" i="11" s="1"/>
  <c r="BA82" i="11" s="1"/>
  <c r="H39" i="11" a="1"/>
  <c r="H39" i="11" s="1"/>
  <c r="BC39" i="11" s="1"/>
  <c r="H101" i="11" a="1"/>
  <c r="H101" i="11" s="1"/>
  <c r="H63" i="11" a="1"/>
  <c r="H63" i="11" s="1"/>
  <c r="BC63" i="11" s="1"/>
  <c r="H72" i="11" a="1"/>
  <c r="H72" i="11" s="1"/>
  <c r="H65" i="11" a="1"/>
  <c r="H65" i="11" s="1"/>
  <c r="BC65" i="11" s="1"/>
  <c r="H23" i="11" a="1"/>
  <c r="H23" i="11" s="1"/>
  <c r="BC23" i="11" s="1"/>
  <c r="H12" i="11" a="1"/>
  <c r="H12" i="11" s="1"/>
  <c r="BC12" i="11" s="1"/>
  <c r="H66" i="11" a="1"/>
  <c r="H66" i="11" s="1"/>
  <c r="BC66" i="11" s="1"/>
  <c r="H27" i="11" a="1"/>
  <c r="H27" i="11" s="1"/>
  <c r="BC27" i="11" s="1"/>
  <c r="AY114" i="11" a="1"/>
  <c r="AY114" i="11" s="1"/>
  <c r="BA114" i="11" s="1"/>
  <c r="AY34" i="11" a="1"/>
  <c r="AY34" i="11" s="1"/>
  <c r="BA34" i="11" s="1"/>
  <c r="AY8" i="11" a="1"/>
  <c r="AY8" i="11" s="1"/>
  <c r="BA8" i="11" s="1"/>
  <c r="AY31" i="11" a="1"/>
  <c r="AY31" i="11" s="1"/>
  <c r="BA31" i="11" s="1"/>
  <c r="AY11" i="11" a="1"/>
  <c r="AY11" i="11" s="1"/>
  <c r="BA11" i="11" s="1"/>
  <c r="AY102" i="11" a="1"/>
  <c r="AY102" i="11" s="1"/>
  <c r="BA102" i="11" s="1"/>
  <c r="AY93" i="11" a="1"/>
  <c r="AY93" i="11" s="1"/>
  <c r="BA93" i="11" s="1"/>
  <c r="AY64" i="11" a="1"/>
  <c r="AY64" i="11" s="1"/>
  <c r="BA64" i="11" s="1"/>
  <c r="AY55" i="11" a="1"/>
  <c r="AY55" i="11" s="1"/>
  <c r="BA55" i="11" s="1"/>
  <c r="H82" i="11" a="1"/>
  <c r="H82" i="11" s="1"/>
  <c r="H84" i="11" a="1"/>
  <c r="H84" i="11" s="1"/>
  <c r="H79" i="11" a="1"/>
  <c r="H79" i="11" s="1"/>
  <c r="H117" i="11" a="1"/>
  <c r="H117" i="11" s="1"/>
  <c r="H11" i="11" a="1"/>
  <c r="H11" i="11" s="1"/>
  <c r="BC11" i="11" s="1"/>
  <c r="H47" i="11" a="1"/>
  <c r="H47" i="11" s="1"/>
  <c r="BC47" i="11" s="1"/>
  <c r="H105" i="11" a="1"/>
  <c r="H105" i="11" s="1"/>
  <c r="H97" i="11" a="1"/>
  <c r="H97" i="11" s="1"/>
  <c r="AY59" i="11" a="1"/>
  <c r="AY59" i="11" s="1"/>
  <c r="BA59" i="11" s="1"/>
  <c r="AY118" i="11" a="1"/>
  <c r="AY118" i="11" s="1"/>
  <c r="BA118" i="11" s="1"/>
  <c r="AY37" i="11" a="1"/>
  <c r="AY37" i="11" s="1"/>
  <c r="BA37" i="11" s="1"/>
  <c r="AY72" i="11" a="1"/>
  <c r="AY72" i="11" s="1"/>
  <c r="BA72" i="11" s="1"/>
  <c r="AY42" i="11" a="1"/>
  <c r="AY42" i="11" s="1"/>
  <c r="BA42" i="11" s="1"/>
  <c r="AY28" i="11" a="1"/>
  <c r="AY28" i="11" s="1"/>
  <c r="BA28" i="11" s="1"/>
  <c r="AY44" i="11" a="1"/>
  <c r="AY44" i="11" s="1"/>
  <c r="BA44" i="11" s="1"/>
  <c r="AY85" i="11" a="1"/>
  <c r="AY85" i="11" s="1"/>
  <c r="BA85" i="11" s="1"/>
  <c r="H58" i="11" a="1"/>
  <c r="H58" i="11" s="1"/>
  <c r="BC58" i="11" s="1"/>
  <c r="H7" i="11" a="1"/>
  <c r="H7" i="11" s="1"/>
  <c r="BC7" i="11" s="1"/>
  <c r="H24" i="11" a="1"/>
  <c r="H24" i="11" s="1"/>
  <c r="BC24" i="11" s="1"/>
  <c r="H26" i="11" a="1"/>
  <c r="H26" i="11" s="1"/>
  <c r="BC26" i="11" s="1"/>
  <c r="H108" i="11" a="1"/>
  <c r="H108" i="11" s="1"/>
  <c r="H10" i="11" a="1"/>
  <c r="H10" i="11" s="1"/>
  <c r="BC10" i="11" s="1"/>
  <c r="H29" i="11" a="1"/>
  <c r="H29" i="11" s="1"/>
  <c r="BC29" i="11" s="1"/>
  <c r="AY38" i="11" a="1"/>
  <c r="AY38" i="11" s="1"/>
  <c r="BA38" i="11" s="1"/>
  <c r="AY79" i="11" a="1"/>
  <c r="AY79" i="11" s="1"/>
  <c r="BA79" i="11" s="1"/>
  <c r="AY24" i="11" a="1"/>
  <c r="AY24" i="11" s="1"/>
  <c r="BA24" i="11" s="1"/>
  <c r="AY107" i="11" a="1"/>
  <c r="AY107" i="11" s="1"/>
  <c r="BA107" i="11" s="1"/>
  <c r="AY25" i="11" a="1"/>
  <c r="AY25" i="11" s="1"/>
  <c r="BA25" i="11" s="1"/>
  <c r="AY52" i="11" a="1"/>
  <c r="AY52" i="11" s="1"/>
  <c r="BA52" i="11" s="1"/>
  <c r="AY119" i="11" a="1"/>
  <c r="AY119" i="11" s="1"/>
  <c r="BA119" i="11" s="1"/>
  <c r="H45" i="11" a="1"/>
  <c r="H45" i="11" s="1"/>
  <c r="BC45" i="11" s="1"/>
  <c r="H110" i="11" a="1"/>
  <c r="H110" i="11" s="1"/>
  <c r="H74" i="11" a="1"/>
  <c r="H74" i="11" s="1"/>
  <c r="Z74" i="11" s="1"/>
  <c r="H107" i="11" a="1"/>
  <c r="H107" i="11" s="1"/>
  <c r="H32" i="11" a="1"/>
  <c r="H32" i="11" s="1"/>
  <c r="BC32" i="11" s="1"/>
  <c r="BC96" i="11" l="1"/>
  <c r="Z96" i="11"/>
  <c r="BC97" i="11"/>
  <c r="Z97" i="11"/>
  <c r="BC76" i="11"/>
  <c r="Z76" i="11"/>
  <c r="BC108" i="11"/>
  <c r="Z108" i="11"/>
  <c r="BC111" i="11"/>
  <c r="Z111" i="11"/>
  <c r="BC99" i="11"/>
  <c r="Z99" i="11"/>
  <c r="DW98" i="12" s="1"/>
  <c r="BC117" i="11"/>
  <c r="Z117" i="11"/>
  <c r="BC113" i="11"/>
  <c r="Z113" i="11"/>
  <c r="DW112" i="12" s="1"/>
  <c r="BC105" i="11"/>
  <c r="Z105" i="11"/>
  <c r="BC79" i="11"/>
  <c r="Z79" i="11"/>
  <c r="BC70" i="11"/>
  <c r="Z70" i="11"/>
  <c r="BC88" i="11"/>
  <c r="Z88" i="11"/>
  <c r="BC107" i="11"/>
  <c r="Z107" i="11"/>
  <c r="BC84" i="11"/>
  <c r="Z84" i="11"/>
  <c r="DW83" i="12" s="1"/>
  <c r="BC72" i="11"/>
  <c r="Z72" i="11"/>
  <c r="BC77" i="11"/>
  <c r="Z77" i="11"/>
  <c r="DW76" i="12" s="1"/>
  <c r="BC91" i="11"/>
  <c r="Z91" i="11"/>
  <c r="BC100" i="11"/>
  <c r="Z100" i="11"/>
  <c r="BC82" i="11"/>
  <c r="Z82" i="11"/>
  <c r="BC116" i="11"/>
  <c r="Z116" i="11"/>
  <c r="BC85" i="11"/>
  <c r="Z85" i="11"/>
  <c r="BC110" i="11"/>
  <c r="Z110" i="11"/>
  <c r="DW109" i="12" s="1"/>
  <c r="BC101" i="11"/>
  <c r="Z101" i="11"/>
  <c r="BC83" i="11"/>
  <c r="Z83" i="11"/>
  <c r="DW82" i="12" s="1"/>
  <c r="BC93" i="11"/>
  <c r="Z93" i="11"/>
  <c r="BC106" i="11"/>
  <c r="Z106" i="11"/>
  <c r="BC119" i="11"/>
  <c r="Z119" i="11"/>
  <c r="BC87" i="11"/>
  <c r="Z87" i="11"/>
  <c r="BC78" i="11"/>
  <c r="Z78" i="11"/>
  <c r="BC80" i="11"/>
  <c r="Z80" i="11"/>
  <c r="BC68" i="11"/>
  <c r="Z68" i="11"/>
  <c r="BC114" i="11"/>
  <c r="Z114" i="11"/>
  <c r="DW113" i="12" s="1"/>
  <c r="BC71" i="11"/>
  <c r="Z71" i="11"/>
  <c r="BC73" i="11"/>
  <c r="Z73" i="11"/>
  <c r="BC69" i="11"/>
  <c r="Z69" i="11"/>
  <c r="BC109" i="11"/>
  <c r="Z109" i="11"/>
  <c r="BC118" i="11"/>
  <c r="Z118" i="11"/>
  <c r="BC104" i="11"/>
  <c r="Z104" i="11"/>
  <c r="DW103" i="12" s="1"/>
  <c r="BC81" i="11"/>
  <c r="Z81" i="11"/>
  <c r="BC112" i="11"/>
  <c r="Z112" i="11"/>
  <c r="DW111" i="12" s="1"/>
  <c r="BC95" i="11"/>
  <c r="Z95" i="11"/>
  <c r="BC92" i="11"/>
  <c r="Z92" i="11"/>
  <c r="BC67" i="11"/>
  <c r="Z67" i="11"/>
  <c r="BC75" i="11"/>
  <c r="Z75" i="11"/>
  <c r="BC94" i="11"/>
  <c r="Z94" i="11"/>
  <c r="BC90" i="11"/>
  <c r="Z90" i="11"/>
  <c r="DW89" i="12" s="1"/>
  <c r="BC98" i="11"/>
  <c r="Z98" i="11"/>
  <c r="BC115" i="11"/>
  <c r="Z115" i="11"/>
  <c r="DW114" i="12" s="1"/>
  <c r="BC103" i="11"/>
  <c r="Z103" i="11"/>
  <c r="BC5" i="11"/>
  <c r="S124" i="11" a="1"/>
  <c r="S124" i="11" s="1"/>
  <c r="S125" i="11" s="1"/>
  <c r="P124" i="11" a="1"/>
  <c r="P124" i="11" s="1"/>
  <c r="P125" i="11" s="1"/>
  <c r="N124" i="11" a="1"/>
  <c r="N124" i="11" s="1"/>
  <c r="L124" i="11" a="1"/>
  <c r="L124" i="11" s="1"/>
  <c r="O124" i="11" a="1"/>
  <c r="O124" i="11" s="1"/>
  <c r="Q124" i="11" a="1"/>
  <c r="Q124" i="11" s="1"/>
  <c r="Q125" i="11" s="1"/>
  <c r="R124" i="11" a="1"/>
  <c r="R124" i="11" s="1"/>
  <c r="R125" i="11" s="1"/>
  <c r="M124" i="11" a="1"/>
  <c r="M124" i="11" s="1"/>
  <c r="M125" i="11" s="1"/>
  <c r="BC102" i="11"/>
  <c r="AZ102" i="11"/>
  <c r="BC74" i="11"/>
  <c r="C68" i="1"/>
  <c r="AZ89" i="11"/>
  <c r="BC89" i="11"/>
  <c r="DW85" i="12"/>
  <c r="BC86" i="11"/>
  <c r="AZ86" i="11"/>
  <c r="Z21" i="11"/>
  <c r="DW20" i="12" s="1"/>
  <c r="AZ21" i="11"/>
  <c r="DW88" i="12"/>
  <c r="AZ90" i="11"/>
  <c r="L5" i="14"/>
  <c r="AZ14" i="11"/>
  <c r="Z14" i="11"/>
  <c r="DW13" i="12" s="1"/>
  <c r="L31" i="14"/>
  <c r="AZ101" i="11"/>
  <c r="DW100" i="12"/>
  <c r="DW106" i="7"/>
  <c r="DV106" i="7"/>
  <c r="DR106" i="7"/>
  <c r="DU106" i="7"/>
  <c r="DT106" i="7"/>
  <c r="DS106" i="7"/>
  <c r="DQ106" i="7"/>
  <c r="DR25" i="7"/>
  <c r="DW25" i="7"/>
  <c r="DV25" i="7"/>
  <c r="DU25" i="7"/>
  <c r="DT25" i="7"/>
  <c r="DS25" i="7"/>
  <c r="DQ25" i="7"/>
  <c r="DT60" i="7"/>
  <c r="DV60" i="7"/>
  <c r="DU60" i="7"/>
  <c r="DQ60" i="7"/>
  <c r="DR60" i="7"/>
  <c r="DW60" i="7"/>
  <c r="DS60" i="7"/>
  <c r="DV94" i="7"/>
  <c r="DU94" i="7"/>
  <c r="DT94" i="7"/>
  <c r="DS94" i="7"/>
  <c r="DR94" i="7"/>
  <c r="DQ94" i="7"/>
  <c r="DW94" i="7"/>
  <c r="DT17" i="7"/>
  <c r="DR17" i="7"/>
  <c r="DW17" i="7"/>
  <c r="DU17" i="7"/>
  <c r="DS17" i="7"/>
  <c r="DV17" i="7"/>
  <c r="DQ17" i="7"/>
  <c r="DV35" i="7"/>
  <c r="DU35" i="7"/>
  <c r="DT35" i="7"/>
  <c r="DQ35" i="7"/>
  <c r="DW35" i="7"/>
  <c r="DS35" i="7"/>
  <c r="DR35" i="7"/>
  <c r="DW53" i="7"/>
  <c r="DQ53" i="7"/>
  <c r="DT53" i="7"/>
  <c r="DR53" i="7"/>
  <c r="DV53" i="7"/>
  <c r="DU53" i="7"/>
  <c r="DS53" i="7"/>
  <c r="L24" i="14"/>
  <c r="AZ83" i="11"/>
  <c r="AZ99" i="11"/>
  <c r="AZ52" i="11"/>
  <c r="Z52" i="11"/>
  <c r="DW51" i="12" s="1"/>
  <c r="AZ28" i="11"/>
  <c r="Z28" i="11"/>
  <c r="DW27" i="12" s="1"/>
  <c r="L11" i="14"/>
  <c r="AZ59" i="11"/>
  <c r="Z59" i="11"/>
  <c r="DW58" i="12" s="1"/>
  <c r="AZ103" i="11"/>
  <c r="DW102" i="12"/>
  <c r="AZ39" i="11"/>
  <c r="Z39" i="11"/>
  <c r="DW38" i="12" s="1"/>
  <c r="DQ41" i="7"/>
  <c r="DW41" i="7"/>
  <c r="DU41" i="7"/>
  <c r="DV41" i="7"/>
  <c r="DT41" i="7"/>
  <c r="DS41" i="7"/>
  <c r="DR41" i="7"/>
  <c r="DW110" i="7"/>
  <c r="DV110" i="7"/>
  <c r="DU110" i="7"/>
  <c r="DT110" i="7"/>
  <c r="DR110" i="7"/>
  <c r="DQ110" i="7"/>
  <c r="DS110" i="7"/>
  <c r="DR33" i="7"/>
  <c r="DW33" i="7"/>
  <c r="DV33" i="7"/>
  <c r="DT33" i="7"/>
  <c r="DS33" i="7"/>
  <c r="DQ33" i="7"/>
  <c r="DU33" i="7"/>
  <c r="DW69" i="7"/>
  <c r="DU69" i="7"/>
  <c r="DT69" i="7"/>
  <c r="DS69" i="7"/>
  <c r="DR69" i="7"/>
  <c r="DQ69" i="7"/>
  <c r="DV69" i="7"/>
  <c r="DQ57" i="7"/>
  <c r="DV57" i="7"/>
  <c r="DW57" i="7"/>
  <c r="DU57" i="7"/>
  <c r="DT57" i="7"/>
  <c r="DS57" i="7"/>
  <c r="DR57" i="7"/>
  <c r="DW92" i="7"/>
  <c r="DV92" i="7"/>
  <c r="DU92" i="7"/>
  <c r="DS92" i="7"/>
  <c r="DR92" i="7"/>
  <c r="DT92" i="7"/>
  <c r="DQ92" i="7"/>
  <c r="DW49" i="7"/>
  <c r="DV49" i="7"/>
  <c r="DU49" i="7"/>
  <c r="DT49" i="7"/>
  <c r="DS49" i="7"/>
  <c r="DR49" i="7"/>
  <c r="DQ49" i="7"/>
  <c r="DT67" i="7"/>
  <c r="DQ67" i="7"/>
  <c r="DR67" i="7"/>
  <c r="DW67" i="7"/>
  <c r="DS67" i="7"/>
  <c r="DU67" i="7"/>
  <c r="DV67" i="7"/>
  <c r="DT85" i="7"/>
  <c r="DS85" i="7"/>
  <c r="DR85" i="7"/>
  <c r="DW85" i="7"/>
  <c r="DV85" i="7"/>
  <c r="DU85" i="7"/>
  <c r="DQ85" i="7"/>
  <c r="L33" i="14"/>
  <c r="AZ105" i="11"/>
  <c r="DW104" i="12"/>
  <c r="DU24" i="7"/>
  <c r="DW24" i="7"/>
  <c r="DS24" i="7"/>
  <c r="DR24" i="7"/>
  <c r="DQ24" i="7"/>
  <c r="DT24" i="7"/>
  <c r="DV24" i="7"/>
  <c r="DV73" i="7"/>
  <c r="DT73" i="7"/>
  <c r="DS73" i="7"/>
  <c r="DR73" i="7"/>
  <c r="DQ73" i="7"/>
  <c r="DW73" i="7"/>
  <c r="DU73" i="7"/>
  <c r="DW108" i="7"/>
  <c r="DV108" i="7"/>
  <c r="DU108" i="7"/>
  <c r="DT108" i="7"/>
  <c r="DS108" i="7"/>
  <c r="DR108" i="7"/>
  <c r="DQ108" i="7"/>
  <c r="DW31" i="7"/>
  <c r="DU31" i="7"/>
  <c r="DT31" i="7"/>
  <c r="DS31" i="7"/>
  <c r="DR31" i="7"/>
  <c r="DQ31" i="7"/>
  <c r="DV31" i="7"/>
  <c r="DV65" i="7"/>
  <c r="DU65" i="7"/>
  <c r="DT65" i="7"/>
  <c r="DS65" i="7"/>
  <c r="DQ65" i="7"/>
  <c r="DW65" i="7"/>
  <c r="DR65" i="7"/>
  <c r="DS83" i="7"/>
  <c r="DR83" i="7"/>
  <c r="DW83" i="7"/>
  <c r="DU83" i="7"/>
  <c r="DT83" i="7"/>
  <c r="DV83" i="7"/>
  <c r="DQ83" i="7"/>
  <c r="DW101" i="7"/>
  <c r="DT101" i="7"/>
  <c r="DS101" i="7"/>
  <c r="DQ101" i="7"/>
  <c r="DV101" i="7"/>
  <c r="DU101" i="7"/>
  <c r="DR101" i="7"/>
  <c r="L37" i="14"/>
  <c r="AZ109" i="11"/>
  <c r="DW108" i="12"/>
  <c r="AZ37" i="11"/>
  <c r="Z37" i="11"/>
  <c r="DW36" i="12" s="1"/>
  <c r="L34" i="14"/>
  <c r="AZ106" i="11"/>
  <c r="DW105" i="12"/>
  <c r="L9" i="14"/>
  <c r="AZ40" i="11"/>
  <c r="Z40" i="11"/>
  <c r="DW39" i="12" s="1"/>
  <c r="AZ25" i="11"/>
  <c r="Z25" i="11"/>
  <c r="DW24" i="12" s="1"/>
  <c r="AZ10" i="11"/>
  <c r="Z10" i="11"/>
  <c r="DW9" i="12" s="1"/>
  <c r="L35" i="14"/>
  <c r="AZ107" i="11"/>
  <c r="DW106" i="12"/>
  <c r="L36" i="14"/>
  <c r="AZ108" i="11"/>
  <c r="DW107" i="12"/>
  <c r="AZ47" i="11"/>
  <c r="Z47" i="11"/>
  <c r="DW46" i="12" s="1"/>
  <c r="DW26" i="7"/>
  <c r="DV26" i="7"/>
  <c r="DU26" i="7"/>
  <c r="DT26" i="7"/>
  <c r="DS26" i="7"/>
  <c r="DR26" i="7"/>
  <c r="DQ26" i="7"/>
  <c r="DS89" i="7"/>
  <c r="DR89" i="7"/>
  <c r="DQ89" i="7"/>
  <c r="DT89" i="7"/>
  <c r="DV89" i="7"/>
  <c r="DU89" i="7"/>
  <c r="DW89" i="7"/>
  <c r="DW13" i="7"/>
  <c r="DR13" i="7"/>
  <c r="DU13" i="7"/>
  <c r="DV13" i="7"/>
  <c r="DT13" i="7"/>
  <c r="DQ13" i="7"/>
  <c r="DS13" i="7"/>
  <c r="DW47" i="7"/>
  <c r="DT47" i="7"/>
  <c r="DS47" i="7"/>
  <c r="DR47" i="7"/>
  <c r="DQ47" i="7"/>
  <c r="DV47" i="7"/>
  <c r="DU47" i="7"/>
  <c r="DW81" i="7"/>
  <c r="DV81" i="7"/>
  <c r="DU81" i="7"/>
  <c r="DT81" i="7"/>
  <c r="DS81" i="7"/>
  <c r="DR81" i="7"/>
  <c r="DQ81" i="7"/>
  <c r="DV99" i="7"/>
  <c r="DT99" i="7"/>
  <c r="DQ99" i="7"/>
  <c r="DW99" i="7"/>
  <c r="DU99" i="7"/>
  <c r="DR99" i="7"/>
  <c r="DS99" i="7"/>
  <c r="DW117" i="7"/>
  <c r="DV117" i="7"/>
  <c r="DT117" i="7"/>
  <c r="DQ117" i="7"/>
  <c r="DU117" i="7"/>
  <c r="DS117" i="7"/>
  <c r="DR117" i="7"/>
  <c r="AZ34" i="11"/>
  <c r="Z34" i="11"/>
  <c r="DW33" i="12" s="1"/>
  <c r="AZ19" i="11"/>
  <c r="Z19" i="11"/>
  <c r="DW18" i="12" s="1"/>
  <c r="AZ30" i="11"/>
  <c r="Z30" i="11"/>
  <c r="DW29" i="12" s="1"/>
  <c r="AZ50" i="11"/>
  <c r="Z50" i="11"/>
  <c r="DW49" i="12" s="1"/>
  <c r="AZ55" i="11"/>
  <c r="Z55" i="11"/>
  <c r="DW54" i="12" s="1"/>
  <c r="AZ92" i="11"/>
  <c r="DW91" i="12"/>
  <c r="AZ11" i="11"/>
  <c r="Z11" i="11"/>
  <c r="DW10" i="12" s="1"/>
  <c r="AZ27" i="11"/>
  <c r="Z27" i="11"/>
  <c r="DW26" i="12" s="1"/>
  <c r="DT40" i="7"/>
  <c r="DW40" i="7"/>
  <c r="DV40" i="7"/>
  <c r="DU40" i="7"/>
  <c r="DS40" i="7"/>
  <c r="DR40" i="7"/>
  <c r="DQ40" i="7"/>
  <c r="DV105" i="7"/>
  <c r="DS105" i="7"/>
  <c r="DR105" i="7"/>
  <c r="DQ105" i="7"/>
  <c r="DT105" i="7"/>
  <c r="DW105" i="7"/>
  <c r="DU105" i="7"/>
  <c r="DR29" i="7"/>
  <c r="DQ29" i="7"/>
  <c r="DV29" i="7"/>
  <c r="DT29" i="7"/>
  <c r="DS29" i="7"/>
  <c r="DW29" i="7"/>
  <c r="DU29" i="7"/>
  <c r="DW63" i="7"/>
  <c r="DV63" i="7"/>
  <c r="DU63" i="7"/>
  <c r="DT63" i="7"/>
  <c r="DS63" i="7"/>
  <c r="DR63" i="7"/>
  <c r="DQ63" i="7"/>
  <c r="DS97" i="7"/>
  <c r="DQ97" i="7"/>
  <c r="DT97" i="7"/>
  <c r="DW97" i="7"/>
  <c r="DV97" i="7"/>
  <c r="DU97" i="7"/>
  <c r="DR97" i="7"/>
  <c r="DT115" i="7"/>
  <c r="DV115" i="7"/>
  <c r="DU115" i="7"/>
  <c r="DQ115" i="7"/>
  <c r="DS115" i="7"/>
  <c r="DR115" i="7"/>
  <c r="DW115" i="7"/>
  <c r="DW6" i="7"/>
  <c r="DV6" i="7"/>
  <c r="DS6" i="7"/>
  <c r="DT6" i="7"/>
  <c r="DU6" i="7"/>
  <c r="DR6" i="7"/>
  <c r="DQ6" i="7"/>
  <c r="AZ33" i="11"/>
  <c r="Z33" i="11"/>
  <c r="DW32" i="12" s="1"/>
  <c r="L38" i="14"/>
  <c r="AZ111" i="11"/>
  <c r="DW110" i="12"/>
  <c r="AZ93" i="11"/>
  <c r="DW92" i="12"/>
  <c r="L26" i="14"/>
  <c r="AZ91" i="11"/>
  <c r="DW90" i="12"/>
  <c r="AZ113" i="11"/>
  <c r="AZ24" i="11"/>
  <c r="Z24" i="11"/>
  <c r="DW23" i="12" s="1"/>
  <c r="AZ117" i="11"/>
  <c r="DW116" i="12"/>
  <c r="DT42" i="7"/>
  <c r="DW42" i="7"/>
  <c r="DV42" i="7"/>
  <c r="DU42" i="7"/>
  <c r="DS42" i="7"/>
  <c r="DR42" i="7"/>
  <c r="DQ42" i="7"/>
  <c r="DW11" i="7"/>
  <c r="DQ11" i="7"/>
  <c r="DR11" i="7"/>
  <c r="DT11" i="7"/>
  <c r="DV11" i="7"/>
  <c r="DS11" i="7"/>
  <c r="DU11" i="7"/>
  <c r="DQ45" i="7"/>
  <c r="DU45" i="7"/>
  <c r="DT45" i="7"/>
  <c r="DW45" i="7"/>
  <c r="DS45" i="7"/>
  <c r="DR45" i="7"/>
  <c r="DV45" i="7"/>
  <c r="DW79" i="7"/>
  <c r="DV79" i="7"/>
  <c r="DU79" i="7"/>
  <c r="DT79" i="7"/>
  <c r="DS79" i="7"/>
  <c r="DR79" i="7"/>
  <c r="DQ79" i="7"/>
  <c r="DS113" i="7"/>
  <c r="DR113" i="7"/>
  <c r="DQ113" i="7"/>
  <c r="DW113" i="7"/>
  <c r="DV113" i="7"/>
  <c r="DT113" i="7"/>
  <c r="DU113" i="7"/>
  <c r="DW20" i="7"/>
  <c r="DQ20" i="7"/>
  <c r="DS20" i="7"/>
  <c r="DU20" i="7"/>
  <c r="DR20" i="7"/>
  <c r="DT20" i="7"/>
  <c r="DV20" i="7"/>
  <c r="DQ22" i="7"/>
  <c r="DV22" i="7"/>
  <c r="DR22" i="7"/>
  <c r="DU22" i="7"/>
  <c r="DS22" i="7"/>
  <c r="DT22" i="7"/>
  <c r="DW22" i="7"/>
  <c r="AZ48" i="11"/>
  <c r="Z48" i="11"/>
  <c r="DW47" i="12" s="1"/>
  <c r="L17" i="14"/>
  <c r="AZ76" i="11"/>
  <c r="DW75" i="12"/>
  <c r="L32" i="14"/>
  <c r="AZ104" i="11"/>
  <c r="AZ87" i="11"/>
  <c r="DW86" i="12"/>
  <c r="AZ85" i="11"/>
  <c r="DW84" i="12"/>
  <c r="L7" i="14"/>
  <c r="AZ18" i="11"/>
  <c r="Z18" i="11"/>
  <c r="DW17" i="12" s="1"/>
  <c r="L20" i="14"/>
  <c r="AZ79" i="11"/>
  <c r="DW78" i="12"/>
  <c r="DR56" i="7"/>
  <c r="DW56" i="7"/>
  <c r="DV56" i="7"/>
  <c r="DU56" i="7"/>
  <c r="DT56" i="7"/>
  <c r="DS56" i="7"/>
  <c r="DQ56" i="7"/>
  <c r="DS61" i="7"/>
  <c r="DR61" i="7"/>
  <c r="DW61" i="7"/>
  <c r="DV61" i="7"/>
  <c r="DU61" i="7"/>
  <c r="DT61" i="7"/>
  <c r="DQ61" i="7"/>
  <c r="DW18" i="7"/>
  <c r="DV18" i="7"/>
  <c r="DU18" i="7"/>
  <c r="DT18" i="7"/>
  <c r="DS18" i="7"/>
  <c r="DQ18" i="7"/>
  <c r="DR18" i="7"/>
  <c r="DU36" i="7"/>
  <c r="DR36" i="7"/>
  <c r="DQ36" i="7"/>
  <c r="DW36" i="7"/>
  <c r="DV36" i="7"/>
  <c r="DT36" i="7"/>
  <c r="DS36" i="7"/>
  <c r="DQ38" i="7"/>
  <c r="DW38" i="7"/>
  <c r="DV38" i="7"/>
  <c r="DT38" i="7"/>
  <c r="DS38" i="7"/>
  <c r="DR38" i="7"/>
  <c r="DU38" i="7"/>
  <c r="L3" i="14"/>
  <c r="AZ5" i="11"/>
  <c r="O125" i="11"/>
  <c r="Z5" i="11"/>
  <c r="L125" i="11"/>
  <c r="AZ44" i="11"/>
  <c r="Z44" i="11"/>
  <c r="DW43" i="12" s="1"/>
  <c r="AZ114" i="11"/>
  <c r="AZ41" i="11"/>
  <c r="Z41" i="11"/>
  <c r="DW40" i="12" s="1"/>
  <c r="AZ70" i="11"/>
  <c r="DW69" i="12"/>
  <c r="L25" i="14"/>
  <c r="L10" i="14"/>
  <c r="AZ42" i="11"/>
  <c r="Z42" i="11"/>
  <c r="DW41" i="12" s="1"/>
  <c r="AZ7" i="11"/>
  <c r="Z7" i="11"/>
  <c r="DW6" i="12" s="1"/>
  <c r="DW27" i="7"/>
  <c r="DV27" i="7"/>
  <c r="DT27" i="7"/>
  <c r="DR27" i="7"/>
  <c r="DQ27" i="7"/>
  <c r="DU27" i="7"/>
  <c r="DS27" i="7"/>
  <c r="DT7" i="7"/>
  <c r="DS7" i="7"/>
  <c r="DR7" i="7"/>
  <c r="DQ7" i="7"/>
  <c r="DW7" i="7"/>
  <c r="DU7" i="7"/>
  <c r="DV7" i="7"/>
  <c r="DQ43" i="7"/>
  <c r="DV43" i="7"/>
  <c r="DU43" i="7"/>
  <c r="DR43" i="7"/>
  <c r="DT43" i="7"/>
  <c r="DW43" i="7"/>
  <c r="DS43" i="7"/>
  <c r="DV77" i="7"/>
  <c r="DS77" i="7"/>
  <c r="DR77" i="7"/>
  <c r="DW77" i="7"/>
  <c r="DU77" i="7"/>
  <c r="DT77" i="7"/>
  <c r="DQ77" i="7"/>
  <c r="DV111" i="7"/>
  <c r="DU111" i="7"/>
  <c r="DT111" i="7"/>
  <c r="DS111" i="7"/>
  <c r="DR111" i="7"/>
  <c r="DQ111" i="7"/>
  <c r="DW111" i="7"/>
  <c r="DW34" i="7"/>
  <c r="DV34" i="7"/>
  <c r="DU34" i="7"/>
  <c r="DT34" i="7"/>
  <c r="DS34" i="7"/>
  <c r="DR34" i="7"/>
  <c r="DQ34" i="7"/>
  <c r="DR52" i="7"/>
  <c r="DW52" i="7"/>
  <c r="DV52" i="7"/>
  <c r="DT52" i="7"/>
  <c r="DS52" i="7"/>
  <c r="DU52" i="7"/>
  <c r="DQ52" i="7"/>
  <c r="DW54" i="7"/>
  <c r="DQ54" i="7"/>
  <c r="DV54" i="7"/>
  <c r="DT54" i="7"/>
  <c r="DR54" i="7"/>
  <c r="DU54" i="7"/>
  <c r="DS54" i="7"/>
  <c r="AZ49" i="11"/>
  <c r="Z49" i="11"/>
  <c r="DW48" i="12" s="1"/>
  <c r="AZ6" i="11"/>
  <c r="Z6" i="11"/>
  <c r="DW5" i="12" s="1"/>
  <c r="L22" i="14"/>
  <c r="AZ81" i="11"/>
  <c r="DW80" i="12"/>
  <c r="L12" i="14"/>
  <c r="AZ60" i="11"/>
  <c r="Z60" i="11"/>
  <c r="DW59" i="12" s="1"/>
  <c r="L6" i="14"/>
  <c r="AZ17" i="11"/>
  <c r="Z17" i="11"/>
  <c r="DW16" i="12" s="1"/>
  <c r="AZ45" i="11"/>
  <c r="Z45" i="11"/>
  <c r="DW44" i="12" s="1"/>
  <c r="AZ84" i="11"/>
  <c r="L23" i="14"/>
  <c r="AZ82" i="11"/>
  <c r="DW81" i="12"/>
  <c r="DT23" i="7"/>
  <c r="DW23" i="7"/>
  <c r="DU23" i="7"/>
  <c r="DS23" i="7"/>
  <c r="DQ23" i="7"/>
  <c r="DV23" i="7"/>
  <c r="DR23" i="7"/>
  <c r="DR59" i="7"/>
  <c r="DU59" i="7"/>
  <c r="DT59" i="7"/>
  <c r="DQ59" i="7"/>
  <c r="DW59" i="7"/>
  <c r="DS59" i="7"/>
  <c r="DV59" i="7"/>
  <c r="DV93" i="7"/>
  <c r="DU93" i="7"/>
  <c r="DT93" i="7"/>
  <c r="DS93" i="7"/>
  <c r="DQ93" i="7"/>
  <c r="DW93" i="7"/>
  <c r="DR93" i="7"/>
  <c r="DV16" i="7"/>
  <c r="DT16" i="7"/>
  <c r="DR16" i="7"/>
  <c r="DU16" i="7"/>
  <c r="DS16" i="7"/>
  <c r="DW16" i="7"/>
  <c r="DQ16" i="7"/>
  <c r="DT50" i="7"/>
  <c r="DS50" i="7"/>
  <c r="DQ50" i="7"/>
  <c r="DU50" i="7"/>
  <c r="DV50" i="7"/>
  <c r="DR50" i="7"/>
  <c r="DW50" i="7"/>
  <c r="DW68" i="7"/>
  <c r="DV68" i="7"/>
  <c r="DU68" i="7"/>
  <c r="DQ68" i="7"/>
  <c r="DR68" i="7"/>
  <c r="DT68" i="7"/>
  <c r="DS68" i="7"/>
  <c r="DU70" i="7"/>
  <c r="DT70" i="7"/>
  <c r="DS70" i="7"/>
  <c r="DR70" i="7"/>
  <c r="DQ70" i="7"/>
  <c r="DW70" i="7"/>
  <c r="DV70" i="7"/>
  <c r="AZ67" i="11"/>
  <c r="DW66" i="12"/>
  <c r="AZ56" i="11"/>
  <c r="Z56" i="11"/>
  <c r="DW55" i="12" s="1"/>
  <c r="AZ8" i="11"/>
  <c r="Z8" i="11"/>
  <c r="DW7" i="12" s="1"/>
  <c r="AZ71" i="11"/>
  <c r="DW70" i="12"/>
  <c r="AZ31" i="11"/>
  <c r="Z31" i="11"/>
  <c r="DW30" i="12" s="1"/>
  <c r="L28" i="14"/>
  <c r="AZ97" i="11"/>
  <c r="DW96" i="12"/>
  <c r="DW15" i="7"/>
  <c r="DU15" i="7"/>
  <c r="DT15" i="7"/>
  <c r="DS15" i="7"/>
  <c r="DQ15" i="7"/>
  <c r="DR15" i="7"/>
  <c r="DV15" i="7"/>
  <c r="AZ66" i="11"/>
  <c r="Z66" i="11"/>
  <c r="DW65" i="12" s="1"/>
  <c r="DS58" i="7"/>
  <c r="DR58" i="7"/>
  <c r="DQ58" i="7"/>
  <c r="DU58" i="7"/>
  <c r="DW58" i="7"/>
  <c r="DV58" i="7"/>
  <c r="DT58" i="7"/>
  <c r="DU39" i="7"/>
  <c r="DT39" i="7"/>
  <c r="DS39" i="7"/>
  <c r="DR39" i="7"/>
  <c r="DQ39" i="7"/>
  <c r="DV39" i="7"/>
  <c r="DW39" i="7"/>
  <c r="DR75" i="7"/>
  <c r="DW75" i="7"/>
  <c r="DV75" i="7"/>
  <c r="DT75" i="7"/>
  <c r="DS75" i="7"/>
  <c r="DU75" i="7"/>
  <c r="DQ75" i="7"/>
  <c r="DU109" i="7"/>
  <c r="DT109" i="7"/>
  <c r="DR109" i="7"/>
  <c r="DW109" i="7"/>
  <c r="DV109" i="7"/>
  <c r="DS109" i="7"/>
  <c r="DQ109" i="7"/>
  <c r="DT32" i="7"/>
  <c r="DV32" i="7"/>
  <c r="DU32" i="7"/>
  <c r="DS32" i="7"/>
  <c r="DR32" i="7"/>
  <c r="DQ32" i="7"/>
  <c r="DW32" i="7"/>
  <c r="DT66" i="7"/>
  <c r="DS66" i="7"/>
  <c r="DR66" i="7"/>
  <c r="DQ66" i="7"/>
  <c r="DU66" i="7"/>
  <c r="DW66" i="7"/>
  <c r="DV66" i="7"/>
  <c r="DW84" i="7"/>
  <c r="DU84" i="7"/>
  <c r="DS84" i="7"/>
  <c r="DR84" i="7"/>
  <c r="DT84" i="7"/>
  <c r="DQ84" i="7"/>
  <c r="DV84" i="7"/>
  <c r="DW86" i="7"/>
  <c r="DV86" i="7"/>
  <c r="DU86" i="7"/>
  <c r="DT86" i="7"/>
  <c r="DS86" i="7"/>
  <c r="DQ86" i="7"/>
  <c r="DR86" i="7"/>
  <c r="AZ16" i="11"/>
  <c r="Z16" i="11"/>
  <c r="DW15" i="12" s="1"/>
  <c r="AZ68" i="11"/>
  <c r="DW67" i="12"/>
  <c r="L8" i="14"/>
  <c r="AZ36" i="11"/>
  <c r="Z36" i="11"/>
  <c r="DW35" i="12" s="1"/>
  <c r="AZ115" i="11"/>
  <c r="L39" i="14"/>
  <c r="AZ112" i="11"/>
  <c r="AZ64" i="11"/>
  <c r="Z64" i="11"/>
  <c r="DW63" i="12" s="1"/>
  <c r="AZ88" i="11"/>
  <c r="DW87" i="12"/>
  <c r="L21" i="14"/>
  <c r="AZ80" i="11"/>
  <c r="DW79" i="12"/>
  <c r="AZ32" i="11"/>
  <c r="Z32" i="11"/>
  <c r="DW31" i="12" s="1"/>
  <c r="AZ58" i="11"/>
  <c r="Z58" i="11"/>
  <c r="DW57" i="12" s="1"/>
  <c r="L4" i="14"/>
  <c r="AZ12" i="11"/>
  <c r="Z12" i="11"/>
  <c r="DW11" i="12" s="1"/>
  <c r="DW72" i="7"/>
  <c r="DU72" i="7"/>
  <c r="DR72" i="7"/>
  <c r="DQ72" i="7"/>
  <c r="DV72" i="7"/>
  <c r="DS72" i="7"/>
  <c r="DT72" i="7"/>
  <c r="DU55" i="7"/>
  <c r="DS55" i="7"/>
  <c r="DR55" i="7"/>
  <c r="DQ55" i="7"/>
  <c r="DT55" i="7"/>
  <c r="DV55" i="7"/>
  <c r="DW55" i="7"/>
  <c r="DV91" i="7"/>
  <c r="DW91" i="7"/>
  <c r="DT91" i="7"/>
  <c r="DQ91" i="7"/>
  <c r="DS91" i="7"/>
  <c r="DU91" i="7"/>
  <c r="DR91" i="7"/>
  <c r="DV14" i="7"/>
  <c r="DW14" i="7"/>
  <c r="DQ14" i="7"/>
  <c r="DS14" i="7"/>
  <c r="DT14" i="7"/>
  <c r="DU14" i="7"/>
  <c r="DR14" i="7"/>
  <c r="DV48" i="7"/>
  <c r="DT48" i="7"/>
  <c r="DS48" i="7"/>
  <c r="DW48" i="7"/>
  <c r="DU48" i="7"/>
  <c r="DR48" i="7"/>
  <c r="DQ48" i="7"/>
  <c r="DQ82" i="7"/>
  <c r="DW82" i="7"/>
  <c r="DS82" i="7"/>
  <c r="DR82" i="7"/>
  <c r="DT82" i="7"/>
  <c r="DU82" i="7"/>
  <c r="DV82" i="7"/>
  <c r="DU100" i="7"/>
  <c r="DT100" i="7"/>
  <c r="DS100" i="7"/>
  <c r="DR100" i="7"/>
  <c r="DQ100" i="7"/>
  <c r="DW100" i="7"/>
  <c r="DV100" i="7"/>
  <c r="DQ102" i="7"/>
  <c r="DW102" i="7"/>
  <c r="DV102" i="7"/>
  <c r="DU102" i="7"/>
  <c r="DT102" i="7"/>
  <c r="DS102" i="7"/>
  <c r="DR102" i="7"/>
  <c r="AZ96" i="11"/>
  <c r="DW95" i="12"/>
  <c r="AZ119" i="11"/>
  <c r="DW118" i="12"/>
  <c r="AZ57" i="11"/>
  <c r="Z57" i="11"/>
  <c r="DW56" i="12" s="1"/>
  <c r="AZ20" i="11"/>
  <c r="Z20" i="11"/>
  <c r="DW19" i="12" s="1"/>
  <c r="AZ9" i="11"/>
  <c r="Z9" i="11"/>
  <c r="DW8" i="12" s="1"/>
  <c r="AZ53" i="11"/>
  <c r="Z53" i="11"/>
  <c r="DW52" i="12" s="1"/>
  <c r="AZ54" i="11"/>
  <c r="Z54" i="11"/>
  <c r="DW53" i="12" s="1"/>
  <c r="DR10" i="7"/>
  <c r="DW10" i="7"/>
  <c r="DV10" i="7"/>
  <c r="DU10" i="7"/>
  <c r="DT10" i="7"/>
  <c r="DS10" i="7"/>
  <c r="DQ10" i="7"/>
  <c r="AZ51" i="11"/>
  <c r="Z51" i="11"/>
  <c r="DW50" i="12" s="1"/>
  <c r="L15" i="14"/>
  <c r="AZ74" i="11"/>
  <c r="DW73" i="12"/>
  <c r="AZ23" i="11"/>
  <c r="Z23" i="11"/>
  <c r="DW22" i="12" s="1"/>
  <c r="DS74" i="7"/>
  <c r="DR74" i="7"/>
  <c r="DQ74" i="7"/>
  <c r="DU74" i="7"/>
  <c r="DW74" i="7"/>
  <c r="DV74" i="7"/>
  <c r="DT74" i="7"/>
  <c r="DS71" i="7"/>
  <c r="DR71" i="7"/>
  <c r="DQ71" i="7"/>
  <c r="DW71" i="7"/>
  <c r="DV71" i="7"/>
  <c r="DT71" i="7"/>
  <c r="DU71" i="7"/>
  <c r="DT107" i="7"/>
  <c r="DQ107" i="7"/>
  <c r="DS107" i="7"/>
  <c r="DW107" i="7"/>
  <c r="DV107" i="7"/>
  <c r="DU107" i="7"/>
  <c r="DR107" i="7"/>
  <c r="DR30" i="7"/>
  <c r="DQ30" i="7"/>
  <c r="DW30" i="7"/>
  <c r="DV30" i="7"/>
  <c r="DT30" i="7"/>
  <c r="DS30" i="7"/>
  <c r="DU30" i="7"/>
  <c r="DW64" i="7"/>
  <c r="DV64" i="7"/>
  <c r="DT64" i="7"/>
  <c r="DS64" i="7"/>
  <c r="DR64" i="7"/>
  <c r="DQ64" i="7"/>
  <c r="DU64" i="7"/>
  <c r="DQ98" i="7"/>
  <c r="DW98" i="7"/>
  <c r="DV98" i="7"/>
  <c r="DR98" i="7"/>
  <c r="DU98" i="7"/>
  <c r="DT98" i="7"/>
  <c r="DS98" i="7"/>
  <c r="DV116" i="7"/>
  <c r="DS116" i="7"/>
  <c r="DQ116" i="7"/>
  <c r="DW116" i="7"/>
  <c r="DU116" i="7"/>
  <c r="DT116" i="7"/>
  <c r="DR116" i="7"/>
  <c r="DW118" i="7"/>
  <c r="DU118" i="7"/>
  <c r="DT118" i="7"/>
  <c r="DR118" i="7"/>
  <c r="DS118" i="7"/>
  <c r="DQ118" i="7"/>
  <c r="DV118" i="7"/>
  <c r="AZ13" i="11"/>
  <c r="Z13" i="11"/>
  <c r="DW12" i="12" s="1"/>
  <c r="AZ43" i="11"/>
  <c r="Z43" i="11"/>
  <c r="DW42" i="12" s="1"/>
  <c r="L30" i="14"/>
  <c r="AZ100" i="11"/>
  <c r="DW99" i="12"/>
  <c r="L19" i="14"/>
  <c r="AZ78" i="11"/>
  <c r="DW77" i="12"/>
  <c r="DV8" i="7"/>
  <c r="DT8" i="7"/>
  <c r="DR8" i="7"/>
  <c r="DU8" i="7"/>
  <c r="DS8" i="7"/>
  <c r="DW8" i="7"/>
  <c r="DQ8" i="7"/>
  <c r="DU76" i="7"/>
  <c r="DW76" i="7"/>
  <c r="DQ76" i="7"/>
  <c r="DS76" i="7"/>
  <c r="DR76" i="7"/>
  <c r="DT76" i="7"/>
  <c r="DV76" i="7"/>
  <c r="DR51" i="7"/>
  <c r="DQ51" i="7"/>
  <c r="DS51" i="7"/>
  <c r="DT51" i="7"/>
  <c r="DV51" i="7"/>
  <c r="DW51" i="7"/>
  <c r="DU51" i="7"/>
  <c r="AZ29" i="11"/>
  <c r="Z29" i="11"/>
  <c r="DW28" i="12" s="1"/>
  <c r="DW101" i="12"/>
  <c r="AZ65" i="11"/>
  <c r="Z65" i="11"/>
  <c r="DW64" i="12" s="1"/>
  <c r="DU88" i="7"/>
  <c r="DS88" i="7"/>
  <c r="DQ88" i="7"/>
  <c r="DV88" i="7"/>
  <c r="DW88" i="7"/>
  <c r="DT88" i="7"/>
  <c r="DR88" i="7"/>
  <c r="DQ87" i="7"/>
  <c r="DW87" i="7"/>
  <c r="DV87" i="7"/>
  <c r="DU87" i="7"/>
  <c r="DT87" i="7"/>
  <c r="DR87" i="7"/>
  <c r="DS87" i="7"/>
  <c r="DW12" i="7"/>
  <c r="DR12" i="7"/>
  <c r="DS12" i="7"/>
  <c r="DT12" i="7"/>
  <c r="DU12" i="7"/>
  <c r="DQ12" i="7"/>
  <c r="DV12" i="7"/>
  <c r="DU46" i="7"/>
  <c r="DT46" i="7"/>
  <c r="DS46" i="7"/>
  <c r="DR46" i="7"/>
  <c r="DW46" i="7"/>
  <c r="DQ46" i="7"/>
  <c r="DV46" i="7"/>
  <c r="DR80" i="7"/>
  <c r="DW80" i="7"/>
  <c r="DV80" i="7"/>
  <c r="DQ80" i="7"/>
  <c r="DT80" i="7"/>
  <c r="DS80" i="7"/>
  <c r="DU80" i="7"/>
  <c r="DQ114" i="7"/>
  <c r="DW114" i="7"/>
  <c r="DV114" i="7"/>
  <c r="DR114" i="7"/>
  <c r="DU114" i="7"/>
  <c r="DT114" i="7"/>
  <c r="DS114" i="7"/>
  <c r="DW5" i="7"/>
  <c r="DQ5" i="7"/>
  <c r="DR5" i="7"/>
  <c r="DT5" i="7"/>
  <c r="DU5" i="7"/>
  <c r="DV5" i="7"/>
  <c r="DS5" i="7"/>
  <c r="AZ15" i="11"/>
  <c r="Z15" i="11"/>
  <c r="DW14" i="12" s="1"/>
  <c r="L29" i="14"/>
  <c r="AZ98" i="11"/>
  <c r="DW97" i="12"/>
  <c r="AZ73" i="11"/>
  <c r="DW72" i="12"/>
  <c r="AZ22" i="11"/>
  <c r="Z22" i="11"/>
  <c r="DW21" i="12" s="1"/>
  <c r="L13" i="14"/>
  <c r="AZ69" i="11"/>
  <c r="DW68" i="12"/>
  <c r="AZ110" i="11"/>
  <c r="L14" i="14"/>
  <c r="AZ72" i="11"/>
  <c r="DW71" i="12"/>
  <c r="DW90" i="7"/>
  <c r="DV90" i="7"/>
  <c r="DR90" i="7"/>
  <c r="DT90" i="7"/>
  <c r="DS90" i="7"/>
  <c r="DU90" i="7"/>
  <c r="DQ90" i="7"/>
  <c r="DW103" i="7"/>
  <c r="DV103" i="7"/>
  <c r="DU103" i="7"/>
  <c r="DT103" i="7"/>
  <c r="DS103" i="7"/>
  <c r="DR103" i="7"/>
  <c r="DQ103" i="7"/>
  <c r="DQ28" i="7"/>
  <c r="DV28" i="7"/>
  <c r="DU28" i="7"/>
  <c r="DT28" i="7"/>
  <c r="DS28" i="7"/>
  <c r="DR28" i="7"/>
  <c r="DW28" i="7"/>
  <c r="DW62" i="7"/>
  <c r="DV62" i="7"/>
  <c r="DU62" i="7"/>
  <c r="DT62" i="7"/>
  <c r="DS62" i="7"/>
  <c r="DR62" i="7"/>
  <c r="DQ62" i="7"/>
  <c r="DT96" i="7"/>
  <c r="DQ96" i="7"/>
  <c r="DV96" i="7"/>
  <c r="DU96" i="7"/>
  <c r="DS96" i="7"/>
  <c r="DR96" i="7"/>
  <c r="DW96" i="7"/>
  <c r="DR4" i="7"/>
  <c r="DQ4" i="7"/>
  <c r="DT4" i="7"/>
  <c r="DW4" i="7"/>
  <c r="DU4" i="7"/>
  <c r="DV4" i="7"/>
  <c r="DS4" i="7"/>
  <c r="DS21" i="7"/>
  <c r="DV21" i="7"/>
  <c r="DT21" i="7"/>
  <c r="DR21" i="7"/>
  <c r="DW21" i="7"/>
  <c r="DU21" i="7"/>
  <c r="DQ21" i="7"/>
  <c r="L18" i="14"/>
  <c r="AZ77" i="11"/>
  <c r="AZ62" i="11"/>
  <c r="Z62" i="11"/>
  <c r="DW61" i="12" s="1"/>
  <c r="L16" i="14"/>
  <c r="AZ75" i="11"/>
  <c r="DW74" i="12"/>
  <c r="L41" i="14"/>
  <c r="AZ118" i="11"/>
  <c r="DW117" i="12"/>
  <c r="BA122" i="11"/>
  <c r="C83" i="1" s="1"/>
  <c r="AZ95" i="11"/>
  <c r="DW94" i="12"/>
  <c r="AZ38" i="11"/>
  <c r="Z38" i="11"/>
  <c r="DW37" i="12" s="1"/>
  <c r="AZ26" i="11"/>
  <c r="Z26" i="11"/>
  <c r="DW25" i="12" s="1"/>
  <c r="DW95" i="7"/>
  <c r="DV95" i="7"/>
  <c r="DU95" i="7"/>
  <c r="DT95" i="7"/>
  <c r="DS95" i="7"/>
  <c r="DR95" i="7"/>
  <c r="DQ95" i="7"/>
  <c r="AZ63" i="11"/>
  <c r="Z63" i="11"/>
  <c r="DW62" i="12" s="1"/>
  <c r="DQ104" i="7"/>
  <c r="DW104" i="7"/>
  <c r="DU104" i="7"/>
  <c r="DT104" i="7"/>
  <c r="DS104" i="7"/>
  <c r="DR104" i="7"/>
  <c r="DV104" i="7"/>
  <c r="DT9" i="7"/>
  <c r="DR9" i="7"/>
  <c r="DW9" i="7"/>
  <c r="DU9" i="7"/>
  <c r="DS9" i="7"/>
  <c r="DQ9" i="7"/>
  <c r="DV9" i="7"/>
  <c r="DS44" i="7"/>
  <c r="DR44" i="7"/>
  <c r="DQ44" i="7"/>
  <c r="DW44" i="7"/>
  <c r="DV44" i="7"/>
  <c r="DT44" i="7"/>
  <c r="DU44" i="7"/>
  <c r="DV78" i="7"/>
  <c r="DU78" i="7"/>
  <c r="DT78" i="7"/>
  <c r="DW78" i="7"/>
  <c r="DS78" i="7"/>
  <c r="DR78" i="7"/>
  <c r="DQ78" i="7"/>
  <c r="DT112" i="7"/>
  <c r="DR112" i="7"/>
  <c r="DQ112" i="7"/>
  <c r="DV112" i="7"/>
  <c r="DU112" i="7"/>
  <c r="DS112" i="7"/>
  <c r="DW112" i="7"/>
  <c r="DW19" i="7"/>
  <c r="DS19" i="7"/>
  <c r="DT19" i="7"/>
  <c r="DU19" i="7"/>
  <c r="DV19" i="7"/>
  <c r="DQ19" i="7"/>
  <c r="DR19" i="7"/>
  <c r="DS37" i="7"/>
  <c r="DW37" i="7"/>
  <c r="DV37" i="7"/>
  <c r="DT37" i="7"/>
  <c r="DR37" i="7"/>
  <c r="DQ37" i="7"/>
  <c r="DU37" i="7"/>
  <c r="L40" i="14"/>
  <c r="AZ116" i="11"/>
  <c r="DW115" i="12"/>
  <c r="AZ46" i="11"/>
  <c r="Z46" i="11"/>
  <c r="DW45" i="12" s="1"/>
  <c r="AZ35" i="11"/>
  <c r="Z35" i="11"/>
  <c r="DW34" i="12" s="1"/>
  <c r="L27" i="14"/>
  <c r="AZ94" i="11"/>
  <c r="DW93" i="12"/>
  <c r="AZ61" i="11"/>
  <c r="Z61" i="11"/>
  <c r="DW60" i="12" s="1"/>
  <c r="BC122" i="11" l="1"/>
  <c r="DY151" i="12" s="1"/>
  <c r="C60" i="1"/>
  <c r="DX85" i="7"/>
  <c r="DY85" i="7" s="1"/>
  <c r="I85" i="13" s="1"/>
  <c r="J85" i="13" s="1"/>
  <c r="DX26" i="7"/>
  <c r="DY26" i="7" s="1"/>
  <c r="I26" i="13" s="1"/>
  <c r="J26" i="13" s="1"/>
  <c r="DX109" i="7"/>
  <c r="DY109" i="7" s="1"/>
  <c r="I109" i="13" s="1"/>
  <c r="J109" i="13" s="1"/>
  <c r="DX77" i="7"/>
  <c r="DY77" i="7" s="1"/>
  <c r="I77" i="13" s="1"/>
  <c r="J77" i="13" s="1"/>
  <c r="DX49" i="7"/>
  <c r="DY49" i="7" s="1"/>
  <c r="I49" i="13" s="1"/>
  <c r="J49" i="13" s="1"/>
  <c r="DX83" i="7"/>
  <c r="DY83" i="7" s="1"/>
  <c r="I83" i="13" s="1"/>
  <c r="J83" i="13" s="1"/>
  <c r="DX16" i="7"/>
  <c r="DY16" i="7" s="1"/>
  <c r="I16" i="13" s="1"/>
  <c r="J16" i="13" s="1"/>
  <c r="DX43" i="7"/>
  <c r="DY43" i="7" s="1"/>
  <c r="I43" i="13" s="1"/>
  <c r="J43" i="13" s="1"/>
  <c r="DX61" i="7"/>
  <c r="DY61" i="7" s="1"/>
  <c r="I61" i="13" s="1"/>
  <c r="J61" i="13" s="1"/>
  <c r="DX62" i="7"/>
  <c r="DY62" i="7" s="1"/>
  <c r="I62" i="13" s="1"/>
  <c r="J62" i="13" s="1"/>
  <c r="DX14" i="7"/>
  <c r="DY14" i="7" s="1"/>
  <c r="I14" i="13" s="1"/>
  <c r="J14" i="13" s="1"/>
  <c r="DX13" i="7"/>
  <c r="DY13" i="7" s="1"/>
  <c r="I13" i="13" s="1"/>
  <c r="J13" i="13" s="1"/>
  <c r="DX34" i="7"/>
  <c r="DY34" i="7" s="1"/>
  <c r="I34" i="13" s="1"/>
  <c r="J34" i="13" s="1"/>
  <c r="DX105" i="7"/>
  <c r="DY105" i="7" s="1"/>
  <c r="I105" i="13" s="1"/>
  <c r="J105" i="13" s="1"/>
  <c r="DX39" i="7"/>
  <c r="DY39" i="7" s="1"/>
  <c r="I39" i="13" s="1"/>
  <c r="J39" i="13" s="1"/>
  <c r="DX10" i="7"/>
  <c r="DY10" i="7" s="1"/>
  <c r="I10" i="13" s="1"/>
  <c r="J10" i="13" s="1"/>
  <c r="DX37" i="7"/>
  <c r="DY37" i="7" s="1"/>
  <c r="I37" i="13" s="1"/>
  <c r="J37" i="13" s="1"/>
  <c r="DX51" i="7"/>
  <c r="DY51" i="7" s="1"/>
  <c r="I51" i="13" s="1"/>
  <c r="J51" i="13" s="1"/>
  <c r="DX69" i="7"/>
  <c r="DY69" i="7" s="1"/>
  <c r="I69" i="13" s="1"/>
  <c r="J69" i="13" s="1"/>
  <c r="DX70" i="7"/>
  <c r="DY70" i="7" s="1"/>
  <c r="I70" i="13" s="1"/>
  <c r="J70" i="13" s="1"/>
  <c r="DX50" i="7"/>
  <c r="DY50" i="7" s="1"/>
  <c r="I50" i="13" s="1"/>
  <c r="J50" i="13" s="1"/>
  <c r="DX92" i="7"/>
  <c r="DY92" i="7" s="1"/>
  <c r="I92" i="13" s="1"/>
  <c r="J92" i="13" s="1"/>
  <c r="C70" i="1"/>
  <c r="C71" i="1" s="1"/>
  <c r="DX88" i="7"/>
  <c r="DY88" i="7" s="1"/>
  <c r="I88" i="13" s="1"/>
  <c r="J88" i="13" s="1"/>
  <c r="DX95" i="7"/>
  <c r="DY95" i="7" s="1"/>
  <c r="I95" i="13" s="1"/>
  <c r="J95" i="13" s="1"/>
  <c r="DR122" i="7"/>
  <c r="DX18" i="7"/>
  <c r="DY18" i="7" s="1"/>
  <c r="I18" i="13" s="1"/>
  <c r="J18" i="13" s="1"/>
  <c r="DX63" i="7"/>
  <c r="DY63" i="7" s="1"/>
  <c r="I63" i="13" s="1"/>
  <c r="J63" i="13" s="1"/>
  <c r="DX31" i="7"/>
  <c r="DY31" i="7" s="1"/>
  <c r="I31" i="13" s="1"/>
  <c r="J31" i="13" s="1"/>
  <c r="DX67" i="7"/>
  <c r="DY67" i="7" s="1"/>
  <c r="I67" i="13" s="1"/>
  <c r="J67" i="13" s="1"/>
  <c r="DX25" i="7"/>
  <c r="DY25" i="7" s="1"/>
  <c r="I25" i="13" s="1"/>
  <c r="J25" i="13" s="1"/>
  <c r="DX118" i="7"/>
  <c r="DY118" i="7" s="1"/>
  <c r="I118" i="13" s="1"/>
  <c r="J118" i="13" s="1"/>
  <c r="DX21" i="7"/>
  <c r="DY21" i="7" s="1"/>
  <c r="I21" i="13" s="1"/>
  <c r="J21" i="13" s="1"/>
  <c r="DX7" i="7"/>
  <c r="DY7" i="7" s="1"/>
  <c r="I7" i="13" s="1"/>
  <c r="J7" i="13" s="1"/>
  <c r="DX47" i="7"/>
  <c r="DY47" i="7" s="1"/>
  <c r="I47" i="13" s="1"/>
  <c r="J47" i="13" s="1"/>
  <c r="DX89" i="7"/>
  <c r="DY89" i="7" s="1"/>
  <c r="I89" i="13" s="1"/>
  <c r="J89" i="13" s="1"/>
  <c r="DX94" i="7"/>
  <c r="DY94" i="7" s="1"/>
  <c r="I94" i="13" s="1"/>
  <c r="J94" i="13" s="1"/>
  <c r="DX28" i="7"/>
  <c r="DY28" i="7" s="1"/>
  <c r="I28" i="13" s="1"/>
  <c r="J28" i="13" s="1"/>
  <c r="DX76" i="7"/>
  <c r="DY76" i="7" s="1"/>
  <c r="I76" i="13" s="1"/>
  <c r="J76" i="13" s="1"/>
  <c r="DX98" i="7"/>
  <c r="DY98" i="7" s="1"/>
  <c r="I98" i="13" s="1"/>
  <c r="J98" i="13" s="1"/>
  <c r="DX82" i="7"/>
  <c r="DY82" i="7" s="1"/>
  <c r="I82" i="13" s="1"/>
  <c r="J82" i="13" s="1"/>
  <c r="DX72" i="7"/>
  <c r="DY72" i="7" s="1"/>
  <c r="I72" i="13" s="1"/>
  <c r="J72" i="13" s="1"/>
  <c r="DX59" i="7"/>
  <c r="DY59" i="7" s="1"/>
  <c r="I59" i="13" s="1"/>
  <c r="J59" i="13" s="1"/>
  <c r="DX79" i="7"/>
  <c r="DY79" i="7" s="1"/>
  <c r="I79" i="13" s="1"/>
  <c r="J79" i="13" s="1"/>
  <c r="DX115" i="7"/>
  <c r="DY115" i="7" s="1"/>
  <c r="I115" i="13" s="1"/>
  <c r="J115" i="13" s="1"/>
  <c r="DX40" i="7"/>
  <c r="DY40" i="7" s="1"/>
  <c r="I40" i="13" s="1"/>
  <c r="J40" i="13" s="1"/>
  <c r="DX96" i="7"/>
  <c r="DY96" i="7" s="1"/>
  <c r="I96" i="13" s="1"/>
  <c r="J96" i="13" s="1"/>
  <c r="DX5" i="7"/>
  <c r="DY5" i="7" s="1"/>
  <c r="I5" i="13" s="1"/>
  <c r="J5" i="13" s="1"/>
  <c r="DX74" i="7"/>
  <c r="DY74" i="7" s="1"/>
  <c r="I74" i="13" s="1"/>
  <c r="J74" i="13" s="1"/>
  <c r="DX48" i="7"/>
  <c r="DY48" i="7" s="1"/>
  <c r="I48" i="13" s="1"/>
  <c r="J48" i="13" s="1"/>
  <c r="DX86" i="7"/>
  <c r="DY86" i="7" s="1"/>
  <c r="I86" i="13" s="1"/>
  <c r="J86" i="13" s="1"/>
  <c r="DX66" i="7"/>
  <c r="DY66" i="7" s="1"/>
  <c r="I66" i="13" s="1"/>
  <c r="J66" i="13" s="1"/>
  <c r="DX22" i="7"/>
  <c r="DY22" i="7" s="1"/>
  <c r="I22" i="13" s="1"/>
  <c r="J22" i="13" s="1"/>
  <c r="DX108" i="7"/>
  <c r="DY108" i="7" s="1"/>
  <c r="I108" i="13" s="1"/>
  <c r="J108" i="13" s="1"/>
  <c r="DX24" i="7"/>
  <c r="DY24" i="7" s="1"/>
  <c r="I24" i="13" s="1"/>
  <c r="J24" i="13" s="1"/>
  <c r="DX57" i="7"/>
  <c r="DY57" i="7" s="1"/>
  <c r="I57" i="13" s="1"/>
  <c r="J57" i="13" s="1"/>
  <c r="DX110" i="7"/>
  <c r="DY110" i="7" s="1"/>
  <c r="I110" i="13" s="1"/>
  <c r="J110" i="13" s="1"/>
  <c r="DX103" i="7"/>
  <c r="DY103" i="7" s="1"/>
  <c r="I103" i="13" s="1"/>
  <c r="J103" i="13" s="1"/>
  <c r="DX44" i="7"/>
  <c r="DY44" i="7" s="1"/>
  <c r="I44" i="13" s="1"/>
  <c r="J44" i="13" s="1"/>
  <c r="DX104" i="7"/>
  <c r="DY104" i="7" s="1"/>
  <c r="I104" i="13" s="1"/>
  <c r="J104" i="13" s="1"/>
  <c r="DX46" i="7"/>
  <c r="DY46" i="7" s="1"/>
  <c r="I46" i="13" s="1"/>
  <c r="J46" i="13" s="1"/>
  <c r="DX64" i="7"/>
  <c r="DY64" i="7" s="1"/>
  <c r="I64" i="13" s="1"/>
  <c r="J64" i="13" s="1"/>
  <c r="DX102" i="7"/>
  <c r="DY102" i="7" s="1"/>
  <c r="I102" i="13" s="1"/>
  <c r="J102" i="13" s="1"/>
  <c r="DX91" i="7"/>
  <c r="DY91" i="7" s="1"/>
  <c r="I91" i="13" s="1"/>
  <c r="J91" i="13" s="1"/>
  <c r="DX38" i="7"/>
  <c r="DY38" i="7" s="1"/>
  <c r="I38" i="13" s="1"/>
  <c r="J38" i="13" s="1"/>
  <c r="DX99" i="7"/>
  <c r="DY99" i="7" s="1"/>
  <c r="I99" i="13" s="1"/>
  <c r="J99" i="13" s="1"/>
  <c r="DX35" i="7"/>
  <c r="DY35" i="7" s="1"/>
  <c r="I35" i="13" s="1"/>
  <c r="J35" i="13" s="1"/>
  <c r="DX106" i="7"/>
  <c r="DY106" i="7" s="1"/>
  <c r="I106" i="13" s="1"/>
  <c r="J106" i="13" s="1"/>
  <c r="DX8" i="7"/>
  <c r="DY8" i="7" s="1"/>
  <c r="I8" i="13" s="1"/>
  <c r="J8" i="13" s="1"/>
  <c r="DX75" i="7"/>
  <c r="DY75" i="7" s="1"/>
  <c r="I75" i="13" s="1"/>
  <c r="J75" i="13" s="1"/>
  <c r="Z122" i="11"/>
  <c r="DW4" i="12"/>
  <c r="DW122" i="12" s="1"/>
  <c r="DX11" i="7"/>
  <c r="DY11" i="7" s="1"/>
  <c r="I11" i="13" s="1"/>
  <c r="J11" i="13" s="1"/>
  <c r="DX112" i="7"/>
  <c r="DY112" i="7" s="1"/>
  <c r="I112" i="13" s="1"/>
  <c r="J112" i="13" s="1"/>
  <c r="DX107" i="7"/>
  <c r="DY107" i="7" s="1"/>
  <c r="I107" i="13" s="1"/>
  <c r="J107" i="13" s="1"/>
  <c r="DX15" i="7"/>
  <c r="DY15" i="7" s="1"/>
  <c r="I15" i="13" s="1"/>
  <c r="J15" i="13" s="1"/>
  <c r="DX68" i="7"/>
  <c r="DY68" i="7" s="1"/>
  <c r="I68" i="13" s="1"/>
  <c r="J68" i="13" s="1"/>
  <c r="DX27" i="7"/>
  <c r="DY27" i="7" s="1"/>
  <c r="I27" i="13" s="1"/>
  <c r="J27" i="13" s="1"/>
  <c r="DX80" i="7"/>
  <c r="DY80" i="7" s="1"/>
  <c r="I80" i="13" s="1"/>
  <c r="J80" i="13" s="1"/>
  <c r="DX45" i="7"/>
  <c r="DY45" i="7" s="1"/>
  <c r="I45" i="13" s="1"/>
  <c r="J45" i="13" s="1"/>
  <c r="DS122" i="7"/>
  <c r="DX87" i="7"/>
  <c r="DY87" i="7" s="1"/>
  <c r="I87" i="13" s="1"/>
  <c r="J87" i="13" s="1"/>
  <c r="DX100" i="7"/>
  <c r="DY100" i="7" s="1"/>
  <c r="I100" i="13" s="1"/>
  <c r="J100" i="13" s="1"/>
  <c r="DX58" i="7"/>
  <c r="DY58" i="7" s="1"/>
  <c r="I58" i="13" s="1"/>
  <c r="J58" i="13" s="1"/>
  <c r="DX42" i="7"/>
  <c r="DY42" i="7" s="1"/>
  <c r="I42" i="13" s="1"/>
  <c r="J42" i="13" s="1"/>
  <c r="DX81" i="7"/>
  <c r="DY81" i="7" s="1"/>
  <c r="I81" i="13" s="1"/>
  <c r="J81" i="13" s="1"/>
  <c r="DX65" i="7"/>
  <c r="DY65" i="7" s="1"/>
  <c r="I65" i="13" s="1"/>
  <c r="J65" i="13" s="1"/>
  <c r="DX23" i="7"/>
  <c r="DY23" i="7" s="1"/>
  <c r="I23" i="13" s="1"/>
  <c r="J23" i="13" s="1"/>
  <c r="DX54" i="7"/>
  <c r="DY54" i="7" s="1"/>
  <c r="I54" i="13" s="1"/>
  <c r="J54" i="13" s="1"/>
  <c r="DX6" i="7"/>
  <c r="DY6" i="7" s="1"/>
  <c r="I6" i="13" s="1"/>
  <c r="J6" i="13" s="1"/>
  <c r="DX17" i="7"/>
  <c r="DY17" i="7" s="1"/>
  <c r="I17" i="13" s="1"/>
  <c r="J17" i="13" s="1"/>
  <c r="DX30" i="7"/>
  <c r="DY30" i="7" s="1"/>
  <c r="I30" i="13" s="1"/>
  <c r="J30" i="13" s="1"/>
  <c r="DX53" i="7"/>
  <c r="DY53" i="7" s="1"/>
  <c r="I53" i="13" s="1"/>
  <c r="J53" i="13" s="1"/>
  <c r="DX9" i="7"/>
  <c r="DY9" i="7" s="1"/>
  <c r="I9" i="13" s="1"/>
  <c r="J9" i="13" s="1"/>
  <c r="DX78" i="7"/>
  <c r="DY78" i="7" s="1"/>
  <c r="I78" i="13" s="1"/>
  <c r="J78" i="13" s="1"/>
  <c r="DU122" i="7"/>
  <c r="DX116" i="7"/>
  <c r="DY116" i="7" s="1"/>
  <c r="I116" i="13" s="1"/>
  <c r="J116" i="13" s="1"/>
  <c r="DX111" i="7"/>
  <c r="DY111" i="7" s="1"/>
  <c r="I111" i="13" s="1"/>
  <c r="J111" i="13" s="1"/>
  <c r="DX36" i="7"/>
  <c r="DY36" i="7" s="1"/>
  <c r="I36" i="13" s="1"/>
  <c r="J36" i="13" s="1"/>
  <c r="DX20" i="7"/>
  <c r="DY20" i="7" s="1"/>
  <c r="I20" i="13" s="1"/>
  <c r="J20" i="13" s="1"/>
  <c r="DX29" i="7"/>
  <c r="DY29" i="7" s="1"/>
  <c r="I29" i="13" s="1"/>
  <c r="J29" i="13" s="1"/>
  <c r="DX60" i="7"/>
  <c r="DY60" i="7" s="1"/>
  <c r="I60" i="13" s="1"/>
  <c r="J60" i="13" s="1"/>
  <c r="N125" i="11"/>
  <c r="C63" i="1"/>
  <c r="DX41" i="7"/>
  <c r="DY41" i="7" s="1"/>
  <c r="I41" i="13" s="1"/>
  <c r="J41" i="13" s="1"/>
  <c r="DX32" i="7"/>
  <c r="DY32" i="7" s="1"/>
  <c r="I32" i="13" s="1"/>
  <c r="J32" i="13" s="1"/>
  <c r="DW122" i="7"/>
  <c r="DX90" i="7"/>
  <c r="DY90" i="7" s="1"/>
  <c r="I90" i="13" s="1"/>
  <c r="J90" i="13" s="1"/>
  <c r="DX84" i="7"/>
  <c r="DY84" i="7" s="1"/>
  <c r="I84" i="13" s="1"/>
  <c r="J84" i="13" s="1"/>
  <c r="DX93" i="7"/>
  <c r="DY93" i="7" s="1"/>
  <c r="I93" i="13" s="1"/>
  <c r="J93" i="13" s="1"/>
  <c r="DX52" i="7"/>
  <c r="DY52" i="7" s="1"/>
  <c r="I52" i="13" s="1"/>
  <c r="J52" i="13" s="1"/>
  <c r="DX56" i="7"/>
  <c r="DY56" i="7" s="1"/>
  <c r="I56" i="13" s="1"/>
  <c r="J56" i="13" s="1"/>
  <c r="DX101" i="7"/>
  <c r="DY101" i="7" s="1"/>
  <c r="I101" i="13" s="1"/>
  <c r="J101" i="13" s="1"/>
  <c r="DX113" i="7"/>
  <c r="DY113" i="7" s="1"/>
  <c r="I113" i="13" s="1"/>
  <c r="J113" i="13" s="1"/>
  <c r="DV122" i="7"/>
  <c r="DT122" i="7"/>
  <c r="DX114" i="7"/>
  <c r="DY114" i="7" s="1"/>
  <c r="I114" i="13" s="1"/>
  <c r="J114" i="13" s="1"/>
  <c r="DX12" i="7"/>
  <c r="DY12" i="7" s="1"/>
  <c r="I12" i="13" s="1"/>
  <c r="J12" i="13" s="1"/>
  <c r="DX55" i="7"/>
  <c r="DY55" i="7" s="1"/>
  <c r="I55" i="13" s="1"/>
  <c r="J55" i="13" s="1"/>
  <c r="DX97" i="7"/>
  <c r="DY97" i="7" s="1"/>
  <c r="I97" i="13" s="1"/>
  <c r="J97" i="13" s="1"/>
  <c r="DX19" i="7"/>
  <c r="DY19" i="7" s="1"/>
  <c r="I19" i="13" s="1"/>
  <c r="J19" i="13" s="1"/>
  <c r="DQ122" i="7"/>
  <c r="DX4" i="7"/>
  <c r="DX71" i="7"/>
  <c r="DY71" i="7" s="1"/>
  <c r="I71" i="13" s="1"/>
  <c r="J71" i="13" s="1"/>
  <c r="DX117" i="7"/>
  <c r="DY117" i="7" s="1"/>
  <c r="I117" i="13" s="1"/>
  <c r="J117" i="13" s="1"/>
  <c r="DX73" i="7"/>
  <c r="DY73" i="7" s="1"/>
  <c r="I73" i="13" s="1"/>
  <c r="J73" i="13" s="1"/>
  <c r="DX33" i="7"/>
  <c r="DY33" i="7" s="1"/>
  <c r="I33" i="13" s="1"/>
  <c r="J33" i="13" s="1"/>
  <c r="DR129" i="7" l="1"/>
  <c r="DR126" i="7"/>
  <c r="DU126" i="7"/>
  <c r="DU129" i="7"/>
  <c r="DS126" i="7"/>
  <c r="DS129" i="7"/>
  <c r="V21" i="11"/>
  <c r="DS20" i="12" s="1"/>
  <c r="X21" i="11"/>
  <c r="DU20" i="12" s="1"/>
  <c r="V86" i="11"/>
  <c r="DS85" i="12" s="1"/>
  <c r="X90" i="11"/>
  <c r="DU89" i="12" s="1"/>
  <c r="V90" i="11"/>
  <c r="DS89" i="12" s="1"/>
  <c r="W21" i="11"/>
  <c r="DT20" i="12" s="1"/>
  <c r="W90" i="11"/>
  <c r="DT89" i="12" s="1"/>
  <c r="W89" i="11"/>
  <c r="DT88" i="12" s="1"/>
  <c r="V89" i="11"/>
  <c r="DS88" i="12" s="1"/>
  <c r="W86" i="11"/>
  <c r="DT85" i="12" s="1"/>
  <c r="X86" i="11"/>
  <c r="DU85" i="12" s="1"/>
  <c r="X89" i="11"/>
  <c r="DU88" i="12" s="1"/>
  <c r="V101" i="11"/>
  <c r="X99" i="11"/>
  <c r="DU98" i="12" s="1"/>
  <c r="W28" i="11"/>
  <c r="DT27" i="12" s="1"/>
  <c r="W103" i="11"/>
  <c r="DT102" i="12" s="1"/>
  <c r="V105" i="11"/>
  <c r="V19" i="11"/>
  <c r="DS18" i="12" s="1"/>
  <c r="W92" i="11"/>
  <c r="DT91" i="12" s="1"/>
  <c r="V27" i="11"/>
  <c r="DS26" i="12" s="1"/>
  <c r="X111" i="11"/>
  <c r="DU110" i="12" s="1"/>
  <c r="V87" i="11"/>
  <c r="W18" i="11"/>
  <c r="DT17" i="12" s="1"/>
  <c r="X71" i="11"/>
  <c r="DU70" i="12" s="1"/>
  <c r="X36" i="11"/>
  <c r="DU35" i="12" s="1"/>
  <c r="W101" i="11"/>
  <c r="DT100" i="12" s="1"/>
  <c r="W99" i="11"/>
  <c r="DT98" i="12" s="1"/>
  <c r="V37" i="11"/>
  <c r="W47" i="11"/>
  <c r="DT46" i="12" s="1"/>
  <c r="W19" i="11"/>
  <c r="DT18" i="12" s="1"/>
  <c r="X92" i="11"/>
  <c r="DU91" i="12" s="1"/>
  <c r="V111" i="11"/>
  <c r="DS110" i="12" s="1"/>
  <c r="V91" i="11"/>
  <c r="W7" i="11"/>
  <c r="DT6" i="12" s="1"/>
  <c r="W81" i="11"/>
  <c r="DT80" i="12" s="1"/>
  <c r="W66" i="11"/>
  <c r="DT65" i="12" s="1"/>
  <c r="W16" i="11"/>
  <c r="DT15" i="12" s="1"/>
  <c r="W36" i="11"/>
  <c r="DT35" i="12" s="1"/>
  <c r="W112" i="11"/>
  <c r="DT111" i="12" s="1"/>
  <c r="W88" i="11"/>
  <c r="DT87" i="12" s="1"/>
  <c r="V32" i="11"/>
  <c r="V96" i="11"/>
  <c r="X57" i="11"/>
  <c r="DU56" i="12" s="1"/>
  <c r="W9" i="11"/>
  <c r="DT8" i="12" s="1"/>
  <c r="V51" i="11"/>
  <c r="V13" i="11"/>
  <c r="X102" i="11"/>
  <c r="DU101" i="12" s="1"/>
  <c r="X15" i="11"/>
  <c r="DU14" i="12" s="1"/>
  <c r="X110" i="11"/>
  <c r="DU109" i="12" s="1"/>
  <c r="V77" i="11"/>
  <c r="V75" i="11"/>
  <c r="V116" i="11"/>
  <c r="W15" i="11"/>
  <c r="DT14" i="12" s="1"/>
  <c r="V47" i="11"/>
  <c r="DS46" i="12" s="1"/>
  <c r="W91" i="11"/>
  <c r="DT90" i="12" s="1"/>
  <c r="X24" i="11"/>
  <c r="DU23" i="12" s="1"/>
  <c r="X48" i="11"/>
  <c r="DU47" i="12" s="1"/>
  <c r="V5" i="11"/>
  <c r="V44" i="11"/>
  <c r="V41" i="11"/>
  <c r="W84" i="11"/>
  <c r="DT83" i="12" s="1"/>
  <c r="V88" i="11"/>
  <c r="X32" i="11"/>
  <c r="DU31" i="12" s="1"/>
  <c r="X12" i="11"/>
  <c r="DU11" i="12" s="1"/>
  <c r="W96" i="11"/>
  <c r="DT95" i="12" s="1"/>
  <c r="V57" i="11"/>
  <c r="V9" i="11"/>
  <c r="V54" i="11"/>
  <c r="X51" i="11"/>
  <c r="DU50" i="12" s="1"/>
  <c r="X23" i="11"/>
  <c r="DU22" i="12" s="1"/>
  <c r="W13" i="11"/>
  <c r="DT12" i="12" s="1"/>
  <c r="W100" i="11"/>
  <c r="DT99" i="12" s="1"/>
  <c r="W102" i="11"/>
  <c r="DT101" i="12" s="1"/>
  <c r="V15" i="11"/>
  <c r="W73" i="11"/>
  <c r="DT72" i="12" s="1"/>
  <c r="W77" i="11"/>
  <c r="DT76" i="12" s="1"/>
  <c r="X75" i="11"/>
  <c r="DU74" i="12" s="1"/>
  <c r="X63" i="11"/>
  <c r="DU62" i="12" s="1"/>
  <c r="W68" i="11"/>
  <c r="DT67" i="12" s="1"/>
  <c r="W12" i="11"/>
  <c r="DT11" i="12" s="1"/>
  <c r="X97" i="11"/>
  <c r="DU96" i="12" s="1"/>
  <c r="V61" i="11"/>
  <c r="W107" i="11"/>
  <c r="DT106" i="12" s="1"/>
  <c r="X103" i="11"/>
  <c r="DU102" i="12" s="1"/>
  <c r="X105" i="11"/>
  <c r="DU104" i="12" s="1"/>
  <c r="X37" i="11"/>
  <c r="DU36" i="12" s="1"/>
  <c r="X40" i="11"/>
  <c r="DU39" i="12" s="1"/>
  <c r="V10" i="11"/>
  <c r="X50" i="11"/>
  <c r="DU49" i="12" s="1"/>
  <c r="V92" i="11"/>
  <c r="W27" i="11"/>
  <c r="DT26" i="12" s="1"/>
  <c r="X44" i="11"/>
  <c r="DU43" i="12" s="1"/>
  <c r="X41" i="11"/>
  <c r="DU40" i="12" s="1"/>
  <c r="W17" i="11"/>
  <c r="DT16" i="12" s="1"/>
  <c r="V8" i="11"/>
  <c r="V31" i="11"/>
  <c r="X112" i="11"/>
  <c r="DU111" i="12" s="1"/>
  <c r="W32" i="11"/>
  <c r="DT31" i="12" s="1"/>
  <c r="V12" i="11"/>
  <c r="W57" i="11"/>
  <c r="DT56" i="12" s="1"/>
  <c r="X9" i="11"/>
  <c r="DU8" i="12" s="1"/>
  <c r="X54" i="11"/>
  <c r="DU53" i="12" s="1"/>
  <c r="W51" i="11"/>
  <c r="DT50" i="12" s="1"/>
  <c r="V23" i="11"/>
  <c r="V100" i="11"/>
  <c r="V102" i="11"/>
  <c r="X95" i="11"/>
  <c r="DU94" i="12" s="1"/>
  <c r="V46" i="11"/>
  <c r="W54" i="11"/>
  <c r="DT53" i="12" s="1"/>
  <c r="X73" i="11"/>
  <c r="DU72" i="12" s="1"/>
  <c r="V69" i="11"/>
  <c r="V26" i="11"/>
  <c r="W63" i="11"/>
  <c r="DT62" i="12" s="1"/>
  <c r="W46" i="11"/>
  <c r="DT45" i="12" s="1"/>
  <c r="V56" i="11"/>
  <c r="W20" i="11"/>
  <c r="DT19" i="12" s="1"/>
  <c r="X14" i="11"/>
  <c r="DU13" i="12" s="1"/>
  <c r="V103" i="11"/>
  <c r="DS102" i="12" s="1"/>
  <c r="W37" i="11"/>
  <c r="DT36" i="12" s="1"/>
  <c r="W10" i="11"/>
  <c r="DT9" i="12" s="1"/>
  <c r="W111" i="11"/>
  <c r="DT110" i="12" s="1"/>
  <c r="X91" i="11"/>
  <c r="DU90" i="12" s="1"/>
  <c r="W24" i="11"/>
  <c r="DT23" i="12" s="1"/>
  <c r="V48" i="11"/>
  <c r="DS47" i="12" s="1"/>
  <c r="W44" i="11"/>
  <c r="DT43" i="12" s="1"/>
  <c r="W41" i="11"/>
  <c r="DT40" i="12" s="1"/>
  <c r="X6" i="11"/>
  <c r="DU5" i="12" s="1"/>
  <c r="V17" i="11"/>
  <c r="W67" i="11"/>
  <c r="DT66" i="12" s="1"/>
  <c r="V35" i="11"/>
  <c r="X61" i="11"/>
  <c r="DU60" i="12" s="1"/>
  <c r="V14" i="11"/>
  <c r="DS13" i="12" s="1"/>
  <c r="V52" i="11"/>
  <c r="DS51" i="12" s="1"/>
  <c r="X10" i="11"/>
  <c r="DU9" i="12" s="1"/>
  <c r="W48" i="11"/>
  <c r="DT47" i="12" s="1"/>
  <c r="X104" i="11"/>
  <c r="DU103" i="12" s="1"/>
  <c r="X42" i="11"/>
  <c r="DU41" i="12" s="1"/>
  <c r="W6" i="11"/>
  <c r="DT5" i="12" s="1"/>
  <c r="V84" i="11"/>
  <c r="X31" i="11"/>
  <c r="DU30" i="12" s="1"/>
  <c r="V73" i="11"/>
  <c r="W95" i="11"/>
  <c r="DT94" i="12" s="1"/>
  <c r="X26" i="11"/>
  <c r="DU25" i="12" s="1"/>
  <c r="V63" i="11"/>
  <c r="V25" i="11"/>
  <c r="X114" i="11"/>
  <c r="DU113" i="12" s="1"/>
  <c r="W45" i="11"/>
  <c r="DT44" i="12" s="1"/>
  <c r="W71" i="11"/>
  <c r="DT70" i="12" s="1"/>
  <c r="X119" i="11"/>
  <c r="DU118" i="12" s="1"/>
  <c r="X83" i="11"/>
  <c r="DU82" i="12" s="1"/>
  <c r="W40" i="11"/>
  <c r="DT39" i="12" s="1"/>
  <c r="X108" i="11"/>
  <c r="DU107" i="12" s="1"/>
  <c r="V30" i="11"/>
  <c r="V55" i="11"/>
  <c r="X11" i="11"/>
  <c r="DU10" i="12" s="1"/>
  <c r="V24" i="11"/>
  <c r="DS23" i="12" s="1"/>
  <c r="W104" i="11"/>
  <c r="DT103" i="12" s="1"/>
  <c r="V85" i="11"/>
  <c r="W79" i="11"/>
  <c r="DT78" i="12" s="1"/>
  <c r="V42" i="11"/>
  <c r="V6" i="11"/>
  <c r="X60" i="11"/>
  <c r="DU59" i="12" s="1"/>
  <c r="X17" i="11"/>
  <c r="DU16" i="12" s="1"/>
  <c r="X8" i="11"/>
  <c r="DU7" i="12" s="1"/>
  <c r="W31" i="11"/>
  <c r="DT30" i="12" s="1"/>
  <c r="W115" i="11"/>
  <c r="DT114" i="12" s="1"/>
  <c r="V64" i="11"/>
  <c r="X96" i="11"/>
  <c r="DU95" i="12" s="1"/>
  <c r="W23" i="11"/>
  <c r="DT22" i="12" s="1"/>
  <c r="X13" i="11"/>
  <c r="DU12" i="12" s="1"/>
  <c r="X72" i="11"/>
  <c r="DU71" i="12" s="1"/>
  <c r="W75" i="11"/>
  <c r="DT74" i="12" s="1"/>
  <c r="V95" i="11"/>
  <c r="V94" i="11"/>
  <c r="X76" i="11"/>
  <c r="DU75" i="12" s="1"/>
  <c r="W116" i="11"/>
  <c r="DT115" i="12" s="1"/>
  <c r="V106" i="11"/>
  <c r="V70" i="11"/>
  <c r="W14" i="11"/>
  <c r="DT13" i="12" s="1"/>
  <c r="V59" i="11"/>
  <c r="DS58" i="12" s="1"/>
  <c r="W108" i="11"/>
  <c r="DT107" i="12" s="1"/>
  <c r="V34" i="11"/>
  <c r="W55" i="11"/>
  <c r="DT54" i="12" s="1"/>
  <c r="V104" i="11"/>
  <c r="W85" i="11"/>
  <c r="DT84" i="12" s="1"/>
  <c r="V60" i="11"/>
  <c r="V67" i="11"/>
  <c r="W8" i="11"/>
  <c r="DT7" i="12" s="1"/>
  <c r="X68" i="11"/>
  <c r="DU67" i="12" s="1"/>
  <c r="X80" i="11"/>
  <c r="DU79" i="12" s="1"/>
  <c r="V58" i="11"/>
  <c r="X100" i="11"/>
  <c r="DU99" i="12" s="1"/>
  <c r="X19" i="11"/>
  <c r="DU18" i="12" s="1"/>
  <c r="W93" i="11"/>
  <c r="DT92" i="12" s="1"/>
  <c r="W97" i="11"/>
  <c r="DT96" i="12" s="1"/>
  <c r="X52" i="11"/>
  <c r="DU51" i="12" s="1"/>
  <c r="V40" i="11"/>
  <c r="V108" i="11"/>
  <c r="V11" i="11"/>
  <c r="DS10" i="12" s="1"/>
  <c r="V33" i="11"/>
  <c r="X93" i="11"/>
  <c r="DU92" i="12" s="1"/>
  <c r="X117" i="11"/>
  <c r="DU116" i="12" s="1"/>
  <c r="V79" i="11"/>
  <c r="X5" i="11"/>
  <c r="W42" i="11"/>
  <c r="DT41" i="12" s="1"/>
  <c r="X45" i="11"/>
  <c r="DU44" i="12" s="1"/>
  <c r="X67" i="11"/>
  <c r="DU66" i="12" s="1"/>
  <c r="V68" i="11"/>
  <c r="V115" i="11"/>
  <c r="W80" i="11"/>
  <c r="DT79" i="12" s="1"/>
  <c r="X69" i="11"/>
  <c r="DU68" i="12" s="1"/>
  <c r="W72" i="11"/>
  <c r="DT71" i="12" s="1"/>
  <c r="W26" i="11"/>
  <c r="DT25" i="12" s="1"/>
  <c r="X46" i="11"/>
  <c r="DU45" i="12" s="1"/>
  <c r="X94" i="11"/>
  <c r="DU93" i="12" s="1"/>
  <c r="W94" i="11"/>
  <c r="DT93" i="12" s="1"/>
  <c r="V78" i="11"/>
  <c r="X98" i="11"/>
  <c r="DU97" i="12" s="1"/>
  <c r="W82" i="11"/>
  <c r="DT81" i="12" s="1"/>
  <c r="V71" i="11"/>
  <c r="W62" i="11"/>
  <c r="DT61" i="12" s="1"/>
  <c r="V81" i="11"/>
  <c r="W83" i="11"/>
  <c r="DT82" i="12" s="1"/>
  <c r="W52" i="11"/>
  <c r="DT51" i="12" s="1"/>
  <c r="X59" i="11"/>
  <c r="DU58" i="12" s="1"/>
  <c r="X39" i="11"/>
  <c r="DU38" i="12" s="1"/>
  <c r="X34" i="11"/>
  <c r="DU33" i="12" s="1"/>
  <c r="X30" i="11"/>
  <c r="DU29" i="12" s="1"/>
  <c r="X55" i="11"/>
  <c r="DU54" i="12" s="1"/>
  <c r="W11" i="11"/>
  <c r="DT10" i="12" s="1"/>
  <c r="X33" i="11"/>
  <c r="DU32" i="12" s="1"/>
  <c r="V93" i="11"/>
  <c r="X85" i="11"/>
  <c r="DU84" i="12" s="1"/>
  <c r="W5" i="11"/>
  <c r="X64" i="11"/>
  <c r="DU63" i="12" s="1"/>
  <c r="X20" i="11"/>
  <c r="DU19" i="12" s="1"/>
  <c r="V53" i="11"/>
  <c r="X74" i="11"/>
  <c r="DU73" i="12" s="1"/>
  <c r="V43" i="11"/>
  <c r="X29" i="11"/>
  <c r="DU28" i="12" s="1"/>
  <c r="X65" i="11"/>
  <c r="DU64" i="12" s="1"/>
  <c r="V72" i="11"/>
  <c r="V62" i="11"/>
  <c r="X38" i="11"/>
  <c r="DU37" i="12" s="1"/>
  <c r="X35" i="11"/>
  <c r="DU34" i="12" s="1"/>
  <c r="W106" i="11"/>
  <c r="DT105" i="12" s="1"/>
  <c r="X118" i="11"/>
  <c r="DU117" i="12" s="1"/>
  <c r="X28" i="11"/>
  <c r="DU27" i="12" s="1"/>
  <c r="X56" i="11"/>
  <c r="DU55" i="12" s="1"/>
  <c r="W35" i="11"/>
  <c r="DT34" i="12" s="1"/>
  <c r="V83" i="11"/>
  <c r="DS82" i="12" s="1"/>
  <c r="W39" i="11"/>
  <c r="DT38" i="12" s="1"/>
  <c r="W109" i="11"/>
  <c r="DT108" i="12" s="1"/>
  <c r="X106" i="11"/>
  <c r="DU105" i="12" s="1"/>
  <c r="W34" i="11"/>
  <c r="DT33" i="12" s="1"/>
  <c r="W30" i="11"/>
  <c r="DT29" i="12" s="1"/>
  <c r="V113" i="11"/>
  <c r="V117" i="11"/>
  <c r="V114" i="11"/>
  <c r="W70" i="11"/>
  <c r="DT69" i="12" s="1"/>
  <c r="W60" i="11"/>
  <c r="DT59" i="12" s="1"/>
  <c r="W74" i="11"/>
  <c r="DT73" i="12" s="1"/>
  <c r="W43" i="11"/>
  <c r="DT42" i="12" s="1"/>
  <c r="W78" i="11"/>
  <c r="DT77" i="12" s="1"/>
  <c r="W65" i="11"/>
  <c r="DT64" i="12" s="1"/>
  <c r="W98" i="11"/>
  <c r="DT97" i="12" s="1"/>
  <c r="W69" i="11"/>
  <c r="DT68" i="12" s="1"/>
  <c r="V118" i="11"/>
  <c r="X101" i="11"/>
  <c r="DU100" i="12" s="1"/>
  <c r="W117" i="11"/>
  <c r="DT116" i="12" s="1"/>
  <c r="V38" i="11"/>
  <c r="X18" i="11"/>
  <c r="DU17" i="12" s="1"/>
  <c r="W38" i="11"/>
  <c r="DT37" i="12" s="1"/>
  <c r="V39" i="11"/>
  <c r="DS38" i="12" s="1"/>
  <c r="V109" i="11"/>
  <c r="X25" i="11"/>
  <c r="DU24" i="12" s="1"/>
  <c r="X113" i="11"/>
  <c r="DU112" i="12" s="1"/>
  <c r="W76" i="11"/>
  <c r="DT75" i="12" s="1"/>
  <c r="X87" i="11"/>
  <c r="DU86" i="12" s="1"/>
  <c r="X79" i="11"/>
  <c r="DU78" i="12" s="1"/>
  <c r="X82" i="11"/>
  <c r="DU81" i="12" s="1"/>
  <c r="X115" i="11"/>
  <c r="DU114" i="12" s="1"/>
  <c r="W64" i="11"/>
  <c r="DT63" i="12" s="1"/>
  <c r="X58" i="11"/>
  <c r="DU57" i="12" s="1"/>
  <c r="W119" i="11"/>
  <c r="DT118" i="12" s="1"/>
  <c r="V20" i="11"/>
  <c r="X53" i="11"/>
  <c r="DU52" i="12" s="1"/>
  <c r="V29" i="11"/>
  <c r="V22" i="11"/>
  <c r="V50" i="11"/>
  <c r="DS49" i="12" s="1"/>
  <c r="W59" i="11"/>
  <c r="DT58" i="12" s="1"/>
  <c r="X109" i="11"/>
  <c r="DU108" i="12" s="1"/>
  <c r="W25" i="11"/>
  <c r="DT24" i="12" s="1"/>
  <c r="V107" i="11"/>
  <c r="DS106" i="12" s="1"/>
  <c r="W33" i="11"/>
  <c r="DT32" i="12" s="1"/>
  <c r="W113" i="11"/>
  <c r="DT112" i="12" s="1"/>
  <c r="W87" i="11"/>
  <c r="DT86" i="12" s="1"/>
  <c r="W114" i="11"/>
  <c r="DT113" i="12" s="1"/>
  <c r="V7" i="11"/>
  <c r="V49" i="11"/>
  <c r="V45" i="11"/>
  <c r="V82" i="11"/>
  <c r="V66" i="11"/>
  <c r="X16" i="11"/>
  <c r="DU15" i="12" s="1"/>
  <c r="V80" i="11"/>
  <c r="W58" i="11"/>
  <c r="DT57" i="12" s="1"/>
  <c r="W53" i="11"/>
  <c r="DT52" i="12" s="1"/>
  <c r="X43" i="11"/>
  <c r="DU42" i="12" s="1"/>
  <c r="W29" i="11"/>
  <c r="DT28" i="12" s="1"/>
  <c r="V65" i="11"/>
  <c r="V98" i="11"/>
  <c r="X22" i="11"/>
  <c r="DU21" i="12" s="1"/>
  <c r="X62" i="11"/>
  <c r="DU61" i="12" s="1"/>
  <c r="V119" i="11"/>
  <c r="X66" i="11"/>
  <c r="DU65" i="12" s="1"/>
  <c r="V36" i="11"/>
  <c r="V99" i="11"/>
  <c r="V28" i="11"/>
  <c r="DS27" i="12" s="1"/>
  <c r="W105" i="11"/>
  <c r="DT104" i="12" s="1"/>
  <c r="X107" i="11"/>
  <c r="DU106" i="12" s="1"/>
  <c r="X47" i="11"/>
  <c r="DU46" i="12" s="1"/>
  <c r="W50" i="11"/>
  <c r="DT49" i="12" s="1"/>
  <c r="X27" i="11"/>
  <c r="DU26" i="12" s="1"/>
  <c r="V76" i="11"/>
  <c r="V18" i="11"/>
  <c r="X70" i="11"/>
  <c r="DU69" i="12" s="1"/>
  <c r="X49" i="11"/>
  <c r="DU48" i="12" s="1"/>
  <c r="W56" i="11"/>
  <c r="DT55" i="12" s="1"/>
  <c r="V16" i="11"/>
  <c r="V112" i="11"/>
  <c r="X78" i="11"/>
  <c r="DU77" i="12" s="1"/>
  <c r="W22" i="11"/>
  <c r="DT21" i="12" s="1"/>
  <c r="V110" i="11"/>
  <c r="W118" i="11"/>
  <c r="DT117" i="12" s="1"/>
  <c r="W49" i="11"/>
  <c r="DT48" i="12" s="1"/>
  <c r="X81" i="11"/>
  <c r="DU80" i="12" s="1"/>
  <c r="X84" i="11"/>
  <c r="DU83" i="12" s="1"/>
  <c r="V97" i="11"/>
  <c r="X88" i="11"/>
  <c r="DU87" i="12" s="1"/>
  <c r="W110" i="11"/>
  <c r="DT109" i="12" s="1"/>
  <c r="X77" i="11"/>
  <c r="DU76" i="12" s="1"/>
  <c r="X116" i="11"/>
  <c r="DU115" i="12" s="1"/>
  <c r="W61" i="11"/>
  <c r="DT60" i="12" s="1"/>
  <c r="X7" i="11"/>
  <c r="DU6" i="12" s="1"/>
  <c r="DV126" i="7"/>
  <c r="DV129" i="7"/>
  <c r="DT126" i="7"/>
  <c r="DT129" i="7"/>
  <c r="DX122" i="7"/>
  <c r="DY4" i="7"/>
  <c r="DW126" i="7"/>
  <c r="DW129" i="7"/>
  <c r="DQ129" i="7"/>
  <c r="DQ126" i="7"/>
  <c r="DW126" i="12"/>
  <c r="DQ131" i="7" l="1"/>
  <c r="DU131" i="7"/>
  <c r="DR131" i="7"/>
  <c r="DS131" i="7"/>
  <c r="DW131" i="7"/>
  <c r="DT131" i="7"/>
  <c r="DV131" i="7"/>
  <c r="DS17" i="12"/>
  <c r="DX129" i="7"/>
  <c r="DY129" i="7" s="1"/>
  <c r="DS75" i="12"/>
  <c r="DS114" i="12"/>
  <c r="DS105" i="12"/>
  <c r="DS5" i="12"/>
  <c r="DS24" i="12"/>
  <c r="DS56" i="12"/>
  <c r="DS76" i="12"/>
  <c r="DS53" i="12"/>
  <c r="DS115" i="12"/>
  <c r="DS96" i="12"/>
  <c r="DS60" i="12"/>
  <c r="DS79" i="12"/>
  <c r="DS21" i="12"/>
  <c r="DS112" i="12"/>
  <c r="DS28" i="12"/>
  <c r="DS67" i="12"/>
  <c r="DS41" i="12"/>
  <c r="DS62" i="12"/>
  <c r="DS16" i="12"/>
  <c r="DS25" i="12"/>
  <c r="DS30" i="12"/>
  <c r="DS90" i="12"/>
  <c r="DS104" i="12"/>
  <c r="DS108" i="12"/>
  <c r="DS61" i="12"/>
  <c r="DS11" i="12"/>
  <c r="DS65" i="12"/>
  <c r="DS37" i="12"/>
  <c r="DS42" i="12"/>
  <c r="DS57" i="12"/>
  <c r="DS68" i="12"/>
  <c r="DS7" i="12"/>
  <c r="DS69" i="12"/>
  <c r="DS74" i="12"/>
  <c r="DS80" i="12"/>
  <c r="DS93" i="12"/>
  <c r="DS84" i="12"/>
  <c r="DS116" i="12"/>
  <c r="DS8" i="12"/>
  <c r="DS94" i="12"/>
  <c r="DS72" i="12"/>
  <c r="DS87" i="12"/>
  <c r="DS12" i="12"/>
  <c r="DS113" i="12"/>
  <c r="DS81" i="12"/>
  <c r="DS98" i="12"/>
  <c r="DS35" i="12"/>
  <c r="DS48" i="12"/>
  <c r="DS117" i="12"/>
  <c r="DS70" i="12"/>
  <c r="X122" i="11"/>
  <c r="DU4" i="12"/>
  <c r="DU122" i="12" s="1"/>
  <c r="DS45" i="12"/>
  <c r="DS50" i="12"/>
  <c r="DS100" i="12"/>
  <c r="DS55" i="12"/>
  <c r="DS71" i="12"/>
  <c r="DS34" i="12"/>
  <c r="DS19" i="12"/>
  <c r="DS109" i="12"/>
  <c r="DS44" i="12"/>
  <c r="DS52" i="12"/>
  <c r="DS6" i="12"/>
  <c r="DS78" i="12"/>
  <c r="DS66" i="12"/>
  <c r="DS83" i="12"/>
  <c r="DS40" i="12"/>
  <c r="DS36" i="12"/>
  <c r="DS111" i="12"/>
  <c r="DS118" i="12"/>
  <c r="W122" i="11"/>
  <c r="DT4" i="12"/>
  <c r="DT122" i="12" s="1"/>
  <c r="DS59" i="12"/>
  <c r="DS54" i="12"/>
  <c r="DS101" i="12"/>
  <c r="DS91" i="12"/>
  <c r="DS43" i="12"/>
  <c r="DS15" i="12"/>
  <c r="DS77" i="12"/>
  <c r="DS29" i="12"/>
  <c r="DS99" i="12"/>
  <c r="DS14" i="12"/>
  <c r="DS4" i="12"/>
  <c r="DS95" i="12"/>
  <c r="DS92" i="12"/>
  <c r="DS32" i="12"/>
  <c r="DS103" i="12"/>
  <c r="DS22" i="12"/>
  <c r="DS9" i="12"/>
  <c r="DS31" i="12"/>
  <c r="DS97" i="12"/>
  <c r="DS63" i="12"/>
  <c r="DX126" i="7"/>
  <c r="DY126" i="7" s="1"/>
  <c r="DY135" i="7" s="1"/>
  <c r="DY122" i="7"/>
  <c r="I4" i="13"/>
  <c r="DS64" i="12"/>
  <c r="DS107" i="12"/>
  <c r="DS33" i="12"/>
  <c r="DS39" i="12"/>
  <c r="DS86" i="12"/>
  <c r="DX131" i="7" l="1"/>
  <c r="DY131" i="7" s="1"/>
  <c r="DU126" i="12"/>
  <c r="I122" i="13"/>
  <c r="J4" i="13"/>
  <c r="J122" i="13" s="1"/>
  <c r="J123" i="13" s="1"/>
  <c r="DT126" i="12"/>
  <c r="DY137" i="7"/>
  <c r="DY138" i="7"/>
  <c r="DY138" i="12" s="1"/>
  <c r="DY145" i="12" s="1"/>
  <c r="EB145" i="12" s="1"/>
  <c r="K4" i="13" l="1"/>
  <c r="L4" i="13"/>
  <c r="M4" i="13"/>
  <c r="N4" i="13"/>
  <c r="P4" i="13" a="1"/>
  <c r="P4" i="13"/>
  <c r="K5" i="13"/>
  <c r="L5" i="13"/>
  <c r="M5" i="13"/>
  <c r="N5" i="13"/>
  <c r="P5" i="13"/>
  <c r="K6" i="13"/>
  <c r="L6" i="13"/>
  <c r="M6" i="13"/>
  <c r="N6" i="13"/>
  <c r="P6" i="13"/>
  <c r="K7" i="13"/>
  <c r="L7" i="13"/>
  <c r="M7" i="13"/>
  <c r="N7" i="13"/>
  <c r="P7" i="13"/>
  <c r="K8" i="13"/>
  <c r="L8" i="13"/>
  <c r="M8" i="13"/>
  <c r="N8" i="13"/>
  <c r="P8" i="13"/>
  <c r="K9" i="13"/>
  <c r="L9" i="13"/>
  <c r="M9" i="13"/>
  <c r="N9" i="13"/>
  <c r="P9" i="13"/>
  <c r="K10" i="13"/>
  <c r="L10" i="13"/>
  <c r="M10" i="13"/>
  <c r="N10" i="13"/>
  <c r="P10" i="13"/>
  <c r="K11" i="13"/>
  <c r="L11" i="13"/>
  <c r="M11" i="13"/>
  <c r="N11" i="13"/>
  <c r="P11" i="13"/>
  <c r="K12" i="13"/>
  <c r="L12" i="13"/>
  <c r="M12" i="13"/>
  <c r="N12" i="13"/>
  <c r="P12" i="13"/>
  <c r="K13" i="13"/>
  <c r="L13" i="13"/>
  <c r="M13" i="13"/>
  <c r="N13" i="13"/>
  <c r="P13" i="13"/>
  <c r="K14" i="13"/>
  <c r="L14" i="13"/>
  <c r="M14" i="13"/>
  <c r="N14" i="13"/>
  <c r="P14" i="13"/>
  <c r="K15" i="13"/>
  <c r="L15" i="13"/>
  <c r="M15" i="13"/>
  <c r="N15" i="13"/>
  <c r="P15" i="13"/>
  <c r="K16" i="13"/>
  <c r="L16" i="13"/>
  <c r="M16" i="13"/>
  <c r="N16" i="13"/>
  <c r="P16" i="13"/>
  <c r="K17" i="13"/>
  <c r="L17" i="13"/>
  <c r="M17" i="13"/>
  <c r="N17" i="13"/>
  <c r="P17" i="13"/>
  <c r="K18" i="13"/>
  <c r="L18" i="13"/>
  <c r="M18" i="13"/>
  <c r="N18" i="13"/>
  <c r="P18" i="13"/>
  <c r="K19" i="13"/>
  <c r="L19" i="13"/>
  <c r="M19" i="13"/>
  <c r="N19" i="13"/>
  <c r="P19" i="13"/>
  <c r="K20" i="13"/>
  <c r="L20" i="13"/>
  <c r="M20" i="13"/>
  <c r="N20" i="13"/>
  <c r="P20" i="13"/>
  <c r="K21" i="13"/>
  <c r="L21" i="13"/>
  <c r="M21" i="13"/>
  <c r="N21" i="13"/>
  <c r="P21" i="13"/>
  <c r="K22" i="13"/>
  <c r="L22" i="13"/>
  <c r="M22" i="13"/>
  <c r="N22" i="13"/>
  <c r="P22" i="13"/>
  <c r="K23" i="13"/>
  <c r="L23" i="13"/>
  <c r="M23" i="13"/>
  <c r="N23" i="13"/>
  <c r="P23" i="13"/>
  <c r="K24" i="13"/>
  <c r="L24" i="13"/>
  <c r="M24" i="13"/>
  <c r="N24" i="13"/>
  <c r="P24" i="13"/>
  <c r="K25" i="13"/>
  <c r="L25" i="13"/>
  <c r="M25" i="13"/>
  <c r="N25" i="13"/>
  <c r="P25" i="13"/>
  <c r="K26" i="13"/>
  <c r="L26" i="13"/>
  <c r="M26" i="13"/>
  <c r="N26" i="13"/>
  <c r="P26" i="13"/>
  <c r="K27" i="13"/>
  <c r="L27" i="13"/>
  <c r="M27" i="13"/>
  <c r="N27" i="13"/>
  <c r="P27" i="13"/>
  <c r="K28" i="13"/>
  <c r="L28" i="13"/>
  <c r="M28" i="13"/>
  <c r="N28" i="13"/>
  <c r="P28" i="13"/>
  <c r="K29" i="13"/>
  <c r="L29" i="13"/>
  <c r="M29" i="13"/>
  <c r="N29" i="13"/>
  <c r="P29" i="13"/>
  <c r="K30" i="13"/>
  <c r="L30" i="13"/>
  <c r="M30" i="13"/>
  <c r="N30" i="13"/>
  <c r="P30" i="13"/>
  <c r="K31" i="13"/>
  <c r="L31" i="13"/>
  <c r="M31" i="13"/>
  <c r="N31" i="13"/>
  <c r="P31" i="13"/>
  <c r="K32" i="13"/>
  <c r="L32" i="13"/>
  <c r="M32" i="13"/>
  <c r="N32" i="13"/>
  <c r="P32" i="13"/>
  <c r="K33" i="13"/>
  <c r="L33" i="13"/>
  <c r="M33" i="13"/>
  <c r="N33" i="13"/>
  <c r="P33" i="13"/>
  <c r="K34" i="13"/>
  <c r="L34" i="13"/>
  <c r="M34" i="13"/>
  <c r="N34" i="13"/>
  <c r="P34" i="13"/>
  <c r="K35" i="13"/>
  <c r="L35" i="13"/>
  <c r="M35" i="13"/>
  <c r="N35" i="13"/>
  <c r="P35" i="13"/>
  <c r="K36" i="13"/>
  <c r="L36" i="13"/>
  <c r="M36" i="13"/>
  <c r="N36" i="13"/>
  <c r="P36" i="13"/>
  <c r="K37" i="13"/>
  <c r="L37" i="13"/>
  <c r="M37" i="13"/>
  <c r="N37" i="13"/>
  <c r="P37" i="13"/>
  <c r="K38" i="13"/>
  <c r="L38" i="13"/>
  <c r="M38" i="13"/>
  <c r="N38" i="13"/>
  <c r="P38" i="13"/>
  <c r="K39" i="13"/>
  <c r="L39" i="13"/>
  <c r="M39" i="13"/>
  <c r="N39" i="13"/>
  <c r="P39" i="13"/>
  <c r="K40" i="13"/>
  <c r="L40" i="13"/>
  <c r="M40" i="13"/>
  <c r="N40" i="13"/>
  <c r="P40" i="13"/>
  <c r="K41" i="13"/>
  <c r="L41" i="13"/>
  <c r="M41" i="13"/>
  <c r="N41" i="13"/>
  <c r="P41" i="13"/>
  <c r="K42" i="13"/>
  <c r="L42" i="13"/>
  <c r="M42" i="13"/>
  <c r="N42" i="13"/>
  <c r="P42" i="13"/>
  <c r="K43" i="13"/>
  <c r="L43" i="13"/>
  <c r="M43" i="13"/>
  <c r="N43" i="13"/>
  <c r="P43" i="13"/>
  <c r="K44" i="13"/>
  <c r="L44" i="13"/>
  <c r="M44" i="13"/>
  <c r="N44" i="13"/>
  <c r="P44" i="13"/>
  <c r="K45" i="13"/>
  <c r="L45" i="13"/>
  <c r="M45" i="13"/>
  <c r="N45" i="13"/>
  <c r="P45" i="13"/>
  <c r="K46" i="13"/>
  <c r="L46" i="13"/>
  <c r="M46" i="13"/>
  <c r="N46" i="13"/>
  <c r="P46" i="13"/>
  <c r="K47" i="13"/>
  <c r="L47" i="13"/>
  <c r="M47" i="13"/>
  <c r="N47" i="13"/>
  <c r="P47" i="13"/>
  <c r="K48" i="13"/>
  <c r="L48" i="13"/>
  <c r="M48" i="13"/>
  <c r="N48" i="13"/>
  <c r="P48" i="13"/>
  <c r="K49" i="13"/>
  <c r="L49" i="13"/>
  <c r="M49" i="13"/>
  <c r="N49" i="13"/>
  <c r="P49" i="13"/>
  <c r="K50" i="13"/>
  <c r="L50" i="13"/>
  <c r="M50" i="13"/>
  <c r="N50" i="13"/>
  <c r="P50" i="13"/>
  <c r="K51" i="13"/>
  <c r="L51" i="13"/>
  <c r="M51" i="13"/>
  <c r="N51" i="13"/>
  <c r="P51" i="13"/>
  <c r="K52" i="13"/>
  <c r="L52" i="13"/>
  <c r="M52" i="13"/>
  <c r="N52" i="13"/>
  <c r="P52" i="13"/>
  <c r="K53" i="13"/>
  <c r="L53" i="13"/>
  <c r="M53" i="13"/>
  <c r="N53" i="13"/>
  <c r="P53" i="13"/>
  <c r="K54" i="13"/>
  <c r="L54" i="13"/>
  <c r="M54" i="13"/>
  <c r="N54" i="13"/>
  <c r="P54" i="13"/>
  <c r="K55" i="13"/>
  <c r="L55" i="13"/>
  <c r="M55" i="13"/>
  <c r="N55" i="13"/>
  <c r="P55" i="13"/>
  <c r="K56" i="13"/>
  <c r="L56" i="13"/>
  <c r="M56" i="13"/>
  <c r="N56" i="13"/>
  <c r="P56" i="13"/>
  <c r="K57" i="13"/>
  <c r="L57" i="13"/>
  <c r="M57" i="13"/>
  <c r="N57" i="13"/>
  <c r="P57" i="13"/>
  <c r="K58" i="13"/>
  <c r="L58" i="13"/>
  <c r="M58" i="13"/>
  <c r="N58" i="13"/>
  <c r="P58" i="13"/>
  <c r="K59" i="13"/>
  <c r="L59" i="13"/>
  <c r="M59" i="13"/>
  <c r="N59" i="13"/>
  <c r="P59" i="13"/>
  <c r="K60" i="13"/>
  <c r="L60" i="13"/>
  <c r="M60" i="13"/>
  <c r="N60" i="13"/>
  <c r="P60" i="13"/>
  <c r="K61" i="13"/>
  <c r="L61" i="13"/>
  <c r="M61" i="13"/>
  <c r="N61" i="13"/>
  <c r="P61" i="13"/>
  <c r="K62" i="13"/>
  <c r="L62" i="13"/>
  <c r="M62" i="13"/>
  <c r="N62" i="13"/>
  <c r="P62" i="13"/>
  <c r="K63" i="13"/>
  <c r="L63" i="13"/>
  <c r="M63" i="13"/>
  <c r="N63" i="13"/>
  <c r="P63" i="13"/>
  <c r="K64" i="13"/>
  <c r="L64" i="13"/>
  <c r="M64" i="13"/>
  <c r="N64" i="13"/>
  <c r="P64" i="13"/>
  <c r="K65" i="13"/>
  <c r="L65" i="13"/>
  <c r="M65" i="13"/>
  <c r="N65" i="13"/>
  <c r="P65" i="13"/>
  <c r="K66" i="13"/>
  <c r="L66" i="13"/>
  <c r="M66" i="13"/>
  <c r="N66" i="13"/>
  <c r="P66" i="13"/>
  <c r="K67" i="13"/>
  <c r="L67" i="13"/>
  <c r="M67" i="13"/>
  <c r="N67" i="13"/>
  <c r="P67" i="13"/>
  <c r="K68" i="13"/>
  <c r="L68" i="13"/>
  <c r="M68" i="13"/>
  <c r="N68" i="13"/>
  <c r="P68" i="13"/>
  <c r="K69" i="13"/>
  <c r="L69" i="13"/>
  <c r="M69" i="13"/>
  <c r="N69" i="13"/>
  <c r="P69" i="13"/>
  <c r="K70" i="13"/>
  <c r="L70" i="13"/>
  <c r="M70" i="13"/>
  <c r="N70" i="13"/>
  <c r="P70" i="13"/>
  <c r="K71" i="13"/>
  <c r="L71" i="13"/>
  <c r="M71" i="13"/>
  <c r="N71" i="13"/>
  <c r="P71" i="13"/>
  <c r="K72" i="13"/>
  <c r="L72" i="13"/>
  <c r="M72" i="13"/>
  <c r="N72" i="13"/>
  <c r="P72" i="13"/>
  <c r="K73" i="13"/>
  <c r="L73" i="13"/>
  <c r="M73" i="13"/>
  <c r="N73" i="13"/>
  <c r="P73" i="13"/>
  <c r="K74" i="13"/>
  <c r="L74" i="13"/>
  <c r="M74" i="13"/>
  <c r="N74" i="13"/>
  <c r="P74" i="13"/>
  <c r="K75" i="13"/>
  <c r="L75" i="13"/>
  <c r="M75" i="13"/>
  <c r="N75" i="13"/>
  <c r="P75" i="13"/>
  <c r="K76" i="13"/>
  <c r="L76" i="13"/>
  <c r="M76" i="13"/>
  <c r="N76" i="13"/>
  <c r="P76" i="13"/>
  <c r="K77" i="13"/>
  <c r="L77" i="13"/>
  <c r="M77" i="13"/>
  <c r="N77" i="13"/>
  <c r="P77" i="13"/>
  <c r="K78" i="13"/>
  <c r="L78" i="13"/>
  <c r="M78" i="13"/>
  <c r="N78" i="13"/>
  <c r="P78" i="13"/>
  <c r="K79" i="13"/>
  <c r="L79" i="13"/>
  <c r="M79" i="13"/>
  <c r="N79" i="13"/>
  <c r="P79" i="13"/>
  <c r="K80" i="13"/>
  <c r="L80" i="13"/>
  <c r="M80" i="13"/>
  <c r="N80" i="13"/>
  <c r="P80" i="13"/>
  <c r="K81" i="13"/>
  <c r="L81" i="13"/>
  <c r="M81" i="13"/>
  <c r="N81" i="13"/>
  <c r="P81" i="13"/>
  <c r="K82" i="13"/>
  <c r="L82" i="13"/>
  <c r="M82" i="13"/>
  <c r="N82" i="13"/>
  <c r="P82" i="13"/>
  <c r="K83" i="13"/>
  <c r="L83" i="13"/>
  <c r="M83" i="13"/>
  <c r="N83" i="13"/>
  <c r="P83" i="13"/>
  <c r="K84" i="13"/>
  <c r="L84" i="13"/>
  <c r="M84" i="13"/>
  <c r="N84" i="13"/>
  <c r="P84" i="13"/>
  <c r="K85" i="13"/>
  <c r="L85" i="13"/>
  <c r="M85" i="13"/>
  <c r="N85" i="13"/>
  <c r="P85" i="13"/>
  <c r="K86" i="13"/>
  <c r="L86" i="13"/>
  <c r="M86" i="13"/>
  <c r="N86" i="13"/>
  <c r="P86" i="13"/>
  <c r="K87" i="13"/>
  <c r="L87" i="13"/>
  <c r="M87" i="13"/>
  <c r="N87" i="13"/>
  <c r="P87" i="13"/>
  <c r="K88" i="13"/>
  <c r="L88" i="13"/>
  <c r="M88" i="13"/>
  <c r="N88" i="13"/>
  <c r="P88" i="13"/>
  <c r="K89" i="13"/>
  <c r="L89" i="13"/>
  <c r="M89" i="13"/>
  <c r="N89" i="13"/>
  <c r="P89" i="13"/>
  <c r="K90" i="13"/>
  <c r="L90" i="13"/>
  <c r="M90" i="13"/>
  <c r="N90" i="13"/>
  <c r="P90" i="13"/>
  <c r="K91" i="13"/>
  <c r="L91" i="13"/>
  <c r="M91" i="13"/>
  <c r="N91" i="13"/>
  <c r="P91" i="13"/>
  <c r="K92" i="13"/>
  <c r="L92" i="13"/>
  <c r="M92" i="13"/>
  <c r="N92" i="13"/>
  <c r="P92" i="13"/>
  <c r="K93" i="13"/>
  <c r="L93" i="13"/>
  <c r="M93" i="13"/>
  <c r="N93" i="13"/>
  <c r="P93" i="13"/>
  <c r="K94" i="13"/>
  <c r="L94" i="13"/>
  <c r="M94" i="13"/>
  <c r="N94" i="13"/>
  <c r="P94" i="13"/>
  <c r="K95" i="13"/>
  <c r="L95" i="13"/>
  <c r="M95" i="13"/>
  <c r="N95" i="13"/>
  <c r="P95" i="13"/>
  <c r="K96" i="13"/>
  <c r="L96" i="13"/>
  <c r="M96" i="13"/>
  <c r="N96" i="13"/>
  <c r="P96" i="13"/>
  <c r="K97" i="13"/>
  <c r="L97" i="13"/>
  <c r="M97" i="13"/>
  <c r="N97" i="13"/>
  <c r="P97" i="13"/>
  <c r="K98" i="13"/>
  <c r="L98" i="13"/>
  <c r="M98" i="13"/>
  <c r="N98" i="13"/>
  <c r="P98" i="13"/>
  <c r="K99" i="13"/>
  <c r="L99" i="13"/>
  <c r="M99" i="13"/>
  <c r="N99" i="13"/>
  <c r="P99" i="13"/>
  <c r="K100" i="13"/>
  <c r="L100" i="13"/>
  <c r="M100" i="13"/>
  <c r="N100" i="13"/>
  <c r="P100" i="13"/>
  <c r="K101" i="13"/>
  <c r="L101" i="13"/>
  <c r="M101" i="13"/>
  <c r="N101" i="13"/>
  <c r="P101" i="13"/>
  <c r="K102" i="13"/>
  <c r="L102" i="13"/>
  <c r="M102" i="13"/>
  <c r="N102" i="13"/>
  <c r="P102" i="13"/>
  <c r="K103" i="13"/>
  <c r="L103" i="13"/>
  <c r="M103" i="13"/>
  <c r="N103" i="13"/>
  <c r="P103" i="13"/>
  <c r="K104" i="13"/>
  <c r="L104" i="13"/>
  <c r="M104" i="13"/>
  <c r="N104" i="13"/>
  <c r="P104" i="13"/>
  <c r="K105" i="13"/>
  <c r="L105" i="13"/>
  <c r="M105" i="13"/>
  <c r="N105" i="13"/>
  <c r="P105" i="13"/>
  <c r="K106" i="13"/>
  <c r="L106" i="13"/>
  <c r="M106" i="13"/>
  <c r="N106" i="13"/>
  <c r="P106" i="13"/>
  <c r="K107" i="13"/>
  <c r="L107" i="13"/>
  <c r="M107" i="13"/>
  <c r="N107" i="13"/>
  <c r="P107" i="13"/>
  <c r="K108" i="13"/>
  <c r="L108" i="13"/>
  <c r="M108" i="13"/>
  <c r="N108" i="13"/>
  <c r="P108" i="13"/>
  <c r="K109" i="13"/>
  <c r="L109" i="13"/>
  <c r="M109" i="13"/>
  <c r="N109" i="13"/>
  <c r="P109" i="13"/>
  <c r="K110" i="13"/>
  <c r="L110" i="13"/>
  <c r="M110" i="13"/>
  <c r="N110" i="13"/>
  <c r="P110" i="13"/>
  <c r="K111" i="13"/>
  <c r="L111" i="13"/>
  <c r="M111" i="13"/>
  <c r="N111" i="13"/>
  <c r="P111" i="13"/>
  <c r="K112" i="13"/>
  <c r="L112" i="13"/>
  <c r="M112" i="13"/>
  <c r="N112" i="13"/>
  <c r="P112" i="13"/>
  <c r="K113" i="13"/>
  <c r="L113" i="13"/>
  <c r="M113" i="13"/>
  <c r="N113" i="13"/>
  <c r="P113" i="13"/>
  <c r="K114" i="13"/>
  <c r="L114" i="13"/>
  <c r="M114" i="13"/>
  <c r="N114" i="13"/>
  <c r="P114" i="13"/>
  <c r="K115" i="13"/>
  <c r="L115" i="13"/>
  <c r="M115" i="13"/>
  <c r="N115" i="13"/>
  <c r="P115" i="13"/>
  <c r="K116" i="13"/>
  <c r="L116" i="13"/>
  <c r="M116" i="13"/>
  <c r="N116" i="13"/>
  <c r="P116" i="13"/>
  <c r="K117" i="13"/>
  <c r="L117" i="13"/>
  <c r="M117" i="13"/>
  <c r="N117" i="13"/>
  <c r="P117" i="13"/>
  <c r="K118" i="13"/>
  <c r="L118" i="13"/>
  <c r="M118" i="13"/>
  <c r="N118" i="13"/>
  <c r="P118" i="13"/>
  <c r="K119" i="13"/>
  <c r="L119" i="13"/>
  <c r="M119" i="13"/>
  <c r="N119" i="13"/>
  <c r="P119" i="13"/>
  <c r="K120" i="13"/>
  <c r="L120" i="13"/>
  <c r="M120" i="13"/>
  <c r="N120" i="13"/>
  <c r="P120" i="13"/>
  <c r="K122" i="13"/>
  <c r="L122" i="13"/>
  <c r="M122" i="13"/>
  <c r="N122" i="13"/>
  <c r="P122" i="13"/>
  <c r="Q122" i="13"/>
  <c r="L123" i="13"/>
  <c r="N123" i="13"/>
  <c r="P123" i="13"/>
  <c r="Q123" i="13"/>
  <c r="D3" i="14"/>
  <c r="E3" i="14"/>
  <c r="G3" i="14"/>
  <c r="H3" i="14"/>
  <c r="J3" i="14"/>
  <c r="K3" i="14"/>
  <c r="D4" i="14"/>
  <c r="E4" i="14"/>
  <c r="G4" i="14"/>
  <c r="H4" i="14"/>
  <c r="J4" i="14"/>
  <c r="K4" i="14"/>
  <c r="D5" i="14"/>
  <c r="E5" i="14"/>
  <c r="G5" i="14"/>
  <c r="H5" i="14"/>
  <c r="J5" i="14"/>
  <c r="K5" i="14"/>
  <c r="D6" i="14"/>
  <c r="E6" i="14"/>
  <c r="G6" i="14"/>
  <c r="H6" i="14"/>
  <c r="J6" i="14"/>
  <c r="K6" i="14"/>
  <c r="D7" i="14"/>
  <c r="E7" i="14"/>
  <c r="G7" i="14"/>
  <c r="H7" i="14"/>
  <c r="J7" i="14"/>
  <c r="K7" i="14"/>
  <c r="D8" i="14"/>
  <c r="E8" i="14"/>
  <c r="G8" i="14"/>
  <c r="H8" i="14"/>
  <c r="J8" i="14"/>
  <c r="K8" i="14"/>
  <c r="D9" i="14"/>
  <c r="E9" i="14"/>
  <c r="G9" i="14"/>
  <c r="H9" i="14"/>
  <c r="J9" i="14"/>
  <c r="K9" i="14"/>
  <c r="D10" i="14"/>
  <c r="E10" i="14"/>
  <c r="G10" i="14"/>
  <c r="H10" i="14"/>
  <c r="J10" i="14"/>
  <c r="K10" i="14"/>
  <c r="D11" i="14"/>
  <c r="E11" i="14"/>
  <c r="G11" i="14"/>
  <c r="H11" i="14"/>
  <c r="J11" i="14"/>
  <c r="K11" i="14"/>
  <c r="D12" i="14"/>
  <c r="E12" i="14"/>
  <c r="G12" i="14"/>
  <c r="H12" i="14"/>
  <c r="J12" i="14"/>
  <c r="K12" i="14"/>
  <c r="D13" i="14"/>
  <c r="E13" i="14"/>
  <c r="G13" i="14"/>
  <c r="H13" i="14"/>
  <c r="J13" i="14"/>
  <c r="K13" i="14"/>
  <c r="D14" i="14"/>
  <c r="E14" i="14"/>
  <c r="G14" i="14"/>
  <c r="H14" i="14"/>
  <c r="J14" i="14"/>
  <c r="K14" i="14"/>
  <c r="D15" i="14"/>
  <c r="E15" i="14"/>
  <c r="G15" i="14"/>
  <c r="H15" i="14"/>
  <c r="J15" i="14"/>
  <c r="K15" i="14"/>
  <c r="D16" i="14"/>
  <c r="E16" i="14"/>
  <c r="G16" i="14"/>
  <c r="H16" i="14"/>
  <c r="J16" i="14"/>
  <c r="K16" i="14"/>
  <c r="D17" i="14"/>
  <c r="E17" i="14"/>
  <c r="G17" i="14"/>
  <c r="H17" i="14"/>
  <c r="J17" i="14"/>
  <c r="K17" i="14"/>
  <c r="D18" i="14"/>
  <c r="E18" i="14"/>
  <c r="G18" i="14"/>
  <c r="H18" i="14"/>
  <c r="J18" i="14"/>
  <c r="K18" i="14"/>
  <c r="D19" i="14"/>
  <c r="E19" i="14"/>
  <c r="G19" i="14"/>
  <c r="H19" i="14"/>
  <c r="J19" i="14"/>
  <c r="K19" i="14"/>
  <c r="D20" i="14"/>
  <c r="E20" i="14"/>
  <c r="G20" i="14"/>
  <c r="H20" i="14"/>
  <c r="J20" i="14"/>
  <c r="K20" i="14"/>
  <c r="D21" i="14"/>
  <c r="E21" i="14"/>
  <c r="G21" i="14"/>
  <c r="H21" i="14"/>
  <c r="J21" i="14"/>
  <c r="K21" i="14"/>
  <c r="D22" i="14"/>
  <c r="E22" i="14"/>
  <c r="G22" i="14"/>
  <c r="H22" i="14"/>
  <c r="J22" i="14"/>
  <c r="K22" i="14"/>
  <c r="D23" i="14"/>
  <c r="E23" i="14"/>
  <c r="G23" i="14"/>
  <c r="H23" i="14"/>
  <c r="J23" i="14"/>
  <c r="K23" i="14"/>
  <c r="D24" i="14"/>
  <c r="E24" i="14"/>
  <c r="G24" i="14"/>
  <c r="H24" i="14"/>
  <c r="J24" i="14"/>
  <c r="K24" i="14"/>
  <c r="D25" i="14"/>
  <c r="E25" i="14"/>
  <c r="G25" i="14"/>
  <c r="H25" i="14"/>
  <c r="J25" i="14"/>
  <c r="K25" i="14"/>
  <c r="D26" i="14"/>
  <c r="E26" i="14"/>
  <c r="G26" i="14"/>
  <c r="H26" i="14"/>
  <c r="J26" i="14"/>
  <c r="K26" i="14"/>
  <c r="D27" i="14"/>
  <c r="E27" i="14"/>
  <c r="G27" i="14"/>
  <c r="H27" i="14"/>
  <c r="J27" i="14"/>
  <c r="K27" i="14"/>
  <c r="D28" i="14"/>
  <c r="E28" i="14"/>
  <c r="G28" i="14"/>
  <c r="H28" i="14"/>
  <c r="J28" i="14"/>
  <c r="K28" i="14"/>
  <c r="D29" i="14"/>
  <c r="E29" i="14"/>
  <c r="G29" i="14"/>
  <c r="J29" i="14"/>
  <c r="K29" i="14"/>
  <c r="D30" i="14"/>
  <c r="E30" i="14"/>
  <c r="G30" i="14"/>
  <c r="H30" i="14"/>
  <c r="J30" i="14"/>
  <c r="K30" i="14"/>
  <c r="D31" i="14"/>
  <c r="E31" i="14"/>
  <c r="G31" i="14"/>
  <c r="H31" i="14"/>
  <c r="J31" i="14"/>
  <c r="K31" i="14"/>
  <c r="D32" i="14"/>
  <c r="E32" i="14"/>
  <c r="G32" i="14"/>
  <c r="H32" i="14"/>
  <c r="J32" i="14"/>
  <c r="K32" i="14"/>
  <c r="D33" i="14"/>
  <c r="E33" i="14"/>
  <c r="G33" i="14"/>
  <c r="H33" i="14"/>
  <c r="J33" i="14"/>
  <c r="K33" i="14"/>
  <c r="D34" i="14"/>
  <c r="E34" i="14"/>
  <c r="G34" i="14"/>
  <c r="H34" i="14"/>
  <c r="J34" i="14"/>
  <c r="K34" i="14"/>
  <c r="D35" i="14"/>
  <c r="E35" i="14"/>
  <c r="G35" i="14"/>
  <c r="H35" i="14"/>
  <c r="J35" i="14"/>
  <c r="K35" i="14"/>
  <c r="D36" i="14"/>
  <c r="E36" i="14"/>
  <c r="G36" i="14"/>
  <c r="H36" i="14"/>
  <c r="J36" i="14"/>
  <c r="K36" i="14"/>
  <c r="D37" i="14"/>
  <c r="E37" i="14"/>
  <c r="G37" i="14"/>
  <c r="H37" i="14"/>
  <c r="J37" i="14"/>
  <c r="K37" i="14"/>
  <c r="D38" i="14"/>
  <c r="E38" i="14"/>
  <c r="G38" i="14"/>
  <c r="H38" i="14"/>
  <c r="J38" i="14"/>
  <c r="K38" i="14"/>
  <c r="D39" i="14"/>
  <c r="E39" i="14"/>
  <c r="G39" i="14"/>
  <c r="H39" i="14"/>
  <c r="J39" i="14"/>
  <c r="K39" i="14"/>
  <c r="D40" i="14"/>
  <c r="E40" i="14"/>
  <c r="G40" i="14"/>
  <c r="H40" i="14"/>
  <c r="J40" i="14"/>
  <c r="K40" i="14"/>
  <c r="D41" i="14"/>
  <c r="E41" i="14"/>
  <c r="G41" i="14"/>
  <c r="H41" i="14"/>
  <c r="J41" i="14"/>
  <c r="K41" i="14"/>
  <c r="D42" i="14"/>
  <c r="G42" i="14"/>
  <c r="J42" i="14"/>
  <c r="D43" i="14"/>
  <c r="G43" i="14"/>
  <c r="J43" i="14"/>
  <c r="D44" i="14"/>
  <c r="E44" i="14"/>
  <c r="G44" i="14"/>
  <c r="H44" i="14"/>
  <c r="J44" i="14"/>
  <c r="K44" i="14"/>
  <c r="E4" i="12"/>
  <c r="F4" i="12"/>
  <c r="G4" i="12"/>
  <c r="H4" i="12"/>
  <c r="I4" i="12"/>
  <c r="J4" i="12"/>
  <c r="K4" i="12"/>
  <c r="L4" i="12"/>
  <c r="M4" i="12"/>
  <c r="N4" i="12"/>
  <c r="O4" i="12"/>
  <c r="P4" i="12"/>
  <c r="Q4" i="12"/>
  <c r="R4" i="12"/>
  <c r="S4" i="12"/>
  <c r="T4" i="12"/>
  <c r="U4" i="12"/>
  <c r="V4" i="12"/>
  <c r="W4" i="12"/>
  <c r="X4" i="12"/>
  <c r="Y4" i="12"/>
  <c r="Z4" i="12"/>
  <c r="AA4" i="12"/>
  <c r="AB4" i="12"/>
  <c r="AC4" i="12"/>
  <c r="AD4" i="12"/>
  <c r="AE4" i="12"/>
  <c r="AF4" i="12"/>
  <c r="AG4" i="12"/>
  <c r="AH4" i="12"/>
  <c r="AI4" i="12"/>
  <c r="AJ4" i="12"/>
  <c r="AK4" i="12"/>
  <c r="AL4" i="12"/>
  <c r="AM4" i="12"/>
  <c r="AN4" i="12"/>
  <c r="AO4" i="12"/>
  <c r="AP4" i="12"/>
  <c r="AQ4" i="12"/>
  <c r="AR4" i="12"/>
  <c r="AS4" i="12"/>
  <c r="AT4" i="12"/>
  <c r="AU4" i="12"/>
  <c r="AV4" i="12"/>
  <c r="AW4" i="12"/>
  <c r="AX4" i="12"/>
  <c r="AY4" i="12"/>
  <c r="AZ4" i="12"/>
  <c r="BA4" i="12"/>
  <c r="BB4" i="12"/>
  <c r="BC4" i="12"/>
  <c r="BD4" i="12"/>
  <c r="BE4" i="12"/>
  <c r="BF4" i="12"/>
  <c r="BG4" i="12"/>
  <c r="BH4" i="12"/>
  <c r="BI4" i="12"/>
  <c r="BJ4" i="12"/>
  <c r="BK4" i="12"/>
  <c r="BL4" i="12"/>
  <c r="BM4" i="12"/>
  <c r="BN4" i="12"/>
  <c r="BO4" i="12"/>
  <c r="BP4" i="12"/>
  <c r="BQ4" i="12"/>
  <c r="BR4" i="12"/>
  <c r="BS4" i="12"/>
  <c r="BT4" i="12"/>
  <c r="BU4" i="12"/>
  <c r="BV4" i="12"/>
  <c r="BW4" i="12"/>
  <c r="BX4" i="12"/>
  <c r="BY4" i="12"/>
  <c r="BZ4" i="12"/>
  <c r="CA4" i="12"/>
  <c r="CB4" i="12"/>
  <c r="CC4" i="12"/>
  <c r="CD4" i="12"/>
  <c r="CE4" i="12"/>
  <c r="CF4" i="12"/>
  <c r="CG4" i="12"/>
  <c r="CH4" i="12"/>
  <c r="CI4" i="12"/>
  <c r="CJ4" i="12"/>
  <c r="CK4" i="12"/>
  <c r="CL4" i="12"/>
  <c r="CM4" i="12"/>
  <c r="CN4" i="12"/>
  <c r="CO4" i="12"/>
  <c r="CP4" i="12"/>
  <c r="CQ4" i="12"/>
  <c r="CR4" i="12"/>
  <c r="CS4" i="12"/>
  <c r="CT4" i="12"/>
  <c r="CU4" i="12"/>
  <c r="CV4" i="12"/>
  <c r="CW4" i="12"/>
  <c r="CX4" i="12"/>
  <c r="CY4" i="12"/>
  <c r="CZ4" i="12"/>
  <c r="DA4" i="12"/>
  <c r="DB4" i="12"/>
  <c r="DC4" i="12"/>
  <c r="DD4" i="12"/>
  <c r="DE4" i="12"/>
  <c r="DF4" i="12"/>
  <c r="DG4" i="12"/>
  <c r="DH4" i="12"/>
  <c r="DI4" i="12"/>
  <c r="DJ4" i="12"/>
  <c r="DK4" i="12"/>
  <c r="DL4" i="12"/>
  <c r="DM4" i="12"/>
  <c r="DN4" i="12"/>
  <c r="DO4" i="12"/>
  <c r="DP4" i="12"/>
  <c r="DQ4" i="12"/>
  <c r="DR4" i="12"/>
  <c r="DX4" i="12"/>
  <c r="DY4" i="12"/>
  <c r="EB4" i="12"/>
  <c r="EC4" i="12"/>
  <c r="E5" i="12"/>
  <c r="F5" i="12"/>
  <c r="G5" i="12"/>
  <c r="H5" i="12"/>
  <c r="I5" i="12"/>
  <c r="J5" i="12"/>
  <c r="K5" i="12"/>
  <c r="L5" i="12"/>
  <c r="M5" i="12"/>
  <c r="N5" i="12"/>
  <c r="O5" i="12"/>
  <c r="P5" i="12"/>
  <c r="Q5" i="12"/>
  <c r="R5" i="12"/>
  <c r="S5" i="12"/>
  <c r="T5" i="12"/>
  <c r="U5" i="12"/>
  <c r="V5" i="12"/>
  <c r="W5" i="12"/>
  <c r="X5" i="12"/>
  <c r="Y5" i="12"/>
  <c r="Z5" i="12"/>
  <c r="AA5" i="12"/>
  <c r="AB5" i="12"/>
  <c r="AC5" i="12"/>
  <c r="AD5" i="12"/>
  <c r="AE5" i="12"/>
  <c r="AF5" i="12"/>
  <c r="AG5" i="12"/>
  <c r="AH5" i="12"/>
  <c r="AI5" i="12"/>
  <c r="AJ5" i="12"/>
  <c r="AK5" i="12"/>
  <c r="AL5" i="12"/>
  <c r="AM5" i="12"/>
  <c r="AN5" i="12"/>
  <c r="AO5" i="12"/>
  <c r="AP5" i="12"/>
  <c r="AQ5" i="12"/>
  <c r="AR5" i="12"/>
  <c r="AS5" i="12"/>
  <c r="AT5" i="12"/>
  <c r="AU5" i="12"/>
  <c r="AV5" i="12"/>
  <c r="AW5" i="12"/>
  <c r="AX5" i="12"/>
  <c r="AY5" i="12"/>
  <c r="AZ5" i="12"/>
  <c r="BA5" i="12"/>
  <c r="BB5" i="12"/>
  <c r="BC5" i="12"/>
  <c r="BD5" i="12"/>
  <c r="BE5" i="12"/>
  <c r="BF5" i="12"/>
  <c r="BG5" i="12"/>
  <c r="BH5" i="12"/>
  <c r="BI5" i="12"/>
  <c r="BJ5" i="12"/>
  <c r="BK5" i="12"/>
  <c r="BL5" i="12"/>
  <c r="BM5" i="12"/>
  <c r="BN5" i="12"/>
  <c r="BO5" i="12"/>
  <c r="BP5" i="12"/>
  <c r="BQ5" i="12"/>
  <c r="BR5" i="12"/>
  <c r="BS5" i="12"/>
  <c r="BT5" i="12"/>
  <c r="BU5" i="12"/>
  <c r="BV5" i="12"/>
  <c r="BW5" i="12"/>
  <c r="BX5" i="12"/>
  <c r="BY5" i="12"/>
  <c r="BZ5" i="12"/>
  <c r="CA5" i="12"/>
  <c r="CB5" i="12"/>
  <c r="CC5" i="12"/>
  <c r="CD5" i="12"/>
  <c r="CE5" i="12"/>
  <c r="CF5" i="12"/>
  <c r="CG5" i="12"/>
  <c r="CH5" i="12"/>
  <c r="CI5" i="12"/>
  <c r="CJ5" i="12"/>
  <c r="CK5" i="12"/>
  <c r="CL5" i="12"/>
  <c r="CM5" i="12"/>
  <c r="CN5" i="12"/>
  <c r="CO5" i="12"/>
  <c r="CP5" i="12"/>
  <c r="CQ5" i="12"/>
  <c r="CR5" i="12"/>
  <c r="CS5" i="12"/>
  <c r="CT5" i="12"/>
  <c r="CU5" i="12"/>
  <c r="CV5" i="12"/>
  <c r="CW5" i="12"/>
  <c r="CX5" i="12"/>
  <c r="CY5" i="12"/>
  <c r="CZ5" i="12"/>
  <c r="DA5" i="12"/>
  <c r="DB5" i="12"/>
  <c r="DC5" i="12"/>
  <c r="DD5" i="12"/>
  <c r="DE5" i="12"/>
  <c r="DF5" i="12"/>
  <c r="DG5" i="12"/>
  <c r="DH5" i="12"/>
  <c r="DI5" i="12"/>
  <c r="DJ5" i="12"/>
  <c r="DK5" i="12"/>
  <c r="DL5" i="12"/>
  <c r="DM5" i="12"/>
  <c r="DN5" i="12"/>
  <c r="DO5" i="12"/>
  <c r="DP5" i="12"/>
  <c r="DQ5" i="12"/>
  <c r="DR5" i="12"/>
  <c r="DX5" i="12"/>
  <c r="DY5" i="12"/>
  <c r="EB5" i="12"/>
  <c r="EC5" i="12"/>
  <c r="E6" i="12"/>
  <c r="F6" i="12"/>
  <c r="G6" i="12"/>
  <c r="H6" i="12"/>
  <c r="I6" i="12"/>
  <c r="J6" i="12"/>
  <c r="K6" i="12"/>
  <c r="L6" i="12"/>
  <c r="M6" i="12"/>
  <c r="N6" i="12"/>
  <c r="O6" i="12"/>
  <c r="P6" i="12"/>
  <c r="Q6" i="12"/>
  <c r="R6" i="12"/>
  <c r="S6" i="12"/>
  <c r="T6" i="12"/>
  <c r="U6" i="12"/>
  <c r="V6" i="12"/>
  <c r="W6" i="12"/>
  <c r="X6" i="12"/>
  <c r="Y6" i="12"/>
  <c r="Z6" i="12"/>
  <c r="AA6" i="12"/>
  <c r="AB6" i="12"/>
  <c r="AC6" i="12"/>
  <c r="AD6" i="12"/>
  <c r="AE6" i="12"/>
  <c r="AF6" i="12"/>
  <c r="AG6" i="12"/>
  <c r="AH6" i="12"/>
  <c r="AI6" i="12"/>
  <c r="AJ6" i="12"/>
  <c r="AK6" i="12"/>
  <c r="AL6" i="12"/>
  <c r="AM6" i="12"/>
  <c r="AN6" i="12"/>
  <c r="AO6" i="12"/>
  <c r="AP6" i="12"/>
  <c r="AQ6" i="12"/>
  <c r="AR6" i="12"/>
  <c r="AS6" i="12"/>
  <c r="AT6" i="12"/>
  <c r="AU6" i="12"/>
  <c r="AV6" i="12"/>
  <c r="AW6" i="12"/>
  <c r="AX6" i="12"/>
  <c r="AY6" i="12"/>
  <c r="AZ6" i="12"/>
  <c r="BA6" i="12"/>
  <c r="BB6" i="12"/>
  <c r="BC6" i="12"/>
  <c r="BD6" i="12"/>
  <c r="BE6" i="12"/>
  <c r="BF6" i="12"/>
  <c r="BG6" i="12"/>
  <c r="BH6" i="12"/>
  <c r="BI6" i="12"/>
  <c r="BJ6" i="12"/>
  <c r="BK6" i="12"/>
  <c r="BL6" i="12"/>
  <c r="BM6" i="12"/>
  <c r="BN6" i="12"/>
  <c r="BO6" i="12"/>
  <c r="BP6" i="12"/>
  <c r="BQ6" i="12"/>
  <c r="BR6" i="12"/>
  <c r="BS6" i="12"/>
  <c r="BT6" i="12"/>
  <c r="BU6" i="12"/>
  <c r="BV6" i="12"/>
  <c r="BW6" i="12"/>
  <c r="BX6" i="12"/>
  <c r="BY6" i="12"/>
  <c r="BZ6" i="12"/>
  <c r="CA6" i="12"/>
  <c r="CB6" i="12"/>
  <c r="CC6" i="12"/>
  <c r="CD6" i="12"/>
  <c r="CE6" i="12"/>
  <c r="CF6" i="12"/>
  <c r="CG6" i="12"/>
  <c r="CH6" i="12"/>
  <c r="CI6" i="12"/>
  <c r="CJ6" i="12"/>
  <c r="CK6" i="12"/>
  <c r="CL6" i="12"/>
  <c r="CM6" i="12"/>
  <c r="CN6" i="12"/>
  <c r="CO6" i="12"/>
  <c r="CP6" i="12"/>
  <c r="CQ6" i="12"/>
  <c r="CR6" i="12"/>
  <c r="CS6" i="12"/>
  <c r="CT6" i="12"/>
  <c r="CU6" i="12"/>
  <c r="CV6" i="12"/>
  <c r="CW6" i="12"/>
  <c r="CX6" i="12"/>
  <c r="CY6" i="12"/>
  <c r="CZ6" i="12"/>
  <c r="DA6" i="12"/>
  <c r="DB6" i="12"/>
  <c r="DC6" i="12"/>
  <c r="DD6" i="12"/>
  <c r="DE6" i="12"/>
  <c r="DF6" i="12"/>
  <c r="DG6" i="12"/>
  <c r="DH6" i="12"/>
  <c r="DI6" i="12"/>
  <c r="DJ6" i="12"/>
  <c r="DK6" i="12"/>
  <c r="DL6" i="12"/>
  <c r="DM6" i="12"/>
  <c r="DN6" i="12"/>
  <c r="DO6" i="12"/>
  <c r="DP6" i="12"/>
  <c r="DQ6" i="12"/>
  <c r="DR6" i="12"/>
  <c r="DX6" i="12"/>
  <c r="DY6" i="12"/>
  <c r="EB6" i="12"/>
  <c r="EC6" i="12"/>
  <c r="E7" i="12"/>
  <c r="F7" i="12"/>
  <c r="G7" i="12"/>
  <c r="H7" i="12"/>
  <c r="I7" i="12"/>
  <c r="J7" i="12"/>
  <c r="K7" i="12"/>
  <c r="L7" i="12"/>
  <c r="M7" i="12"/>
  <c r="N7" i="12"/>
  <c r="O7" i="12"/>
  <c r="P7" i="12"/>
  <c r="Q7" i="12"/>
  <c r="R7" i="12"/>
  <c r="S7" i="12"/>
  <c r="T7" i="12"/>
  <c r="U7" i="12"/>
  <c r="V7" i="12"/>
  <c r="W7" i="12"/>
  <c r="X7" i="12"/>
  <c r="Y7" i="12"/>
  <c r="Z7" i="12"/>
  <c r="AA7" i="12"/>
  <c r="AB7" i="12"/>
  <c r="AC7" i="12"/>
  <c r="AD7" i="12"/>
  <c r="AE7" i="12"/>
  <c r="AF7" i="12"/>
  <c r="AG7" i="12"/>
  <c r="AH7" i="12"/>
  <c r="AI7" i="12"/>
  <c r="AJ7" i="12"/>
  <c r="AK7" i="12"/>
  <c r="AL7" i="12"/>
  <c r="AM7" i="12"/>
  <c r="AN7" i="12"/>
  <c r="AO7" i="12"/>
  <c r="AP7" i="12"/>
  <c r="AQ7" i="12"/>
  <c r="AR7" i="12"/>
  <c r="AS7" i="12"/>
  <c r="AT7" i="12"/>
  <c r="AU7" i="12"/>
  <c r="AV7" i="12"/>
  <c r="AW7" i="12"/>
  <c r="AX7" i="12"/>
  <c r="AY7" i="12"/>
  <c r="AZ7" i="12"/>
  <c r="BA7" i="12"/>
  <c r="BB7" i="12"/>
  <c r="BC7" i="12"/>
  <c r="BD7" i="12"/>
  <c r="BE7" i="12"/>
  <c r="BF7" i="12"/>
  <c r="BG7" i="12"/>
  <c r="BH7" i="12"/>
  <c r="BI7" i="12"/>
  <c r="BJ7" i="12"/>
  <c r="BK7" i="12"/>
  <c r="BL7" i="12"/>
  <c r="BM7" i="12"/>
  <c r="BN7" i="12"/>
  <c r="BO7" i="12"/>
  <c r="BP7" i="12"/>
  <c r="BQ7" i="12"/>
  <c r="BR7" i="12"/>
  <c r="BS7" i="12"/>
  <c r="BT7" i="12"/>
  <c r="BU7" i="12"/>
  <c r="BV7" i="12"/>
  <c r="BW7" i="12"/>
  <c r="BX7" i="12"/>
  <c r="BY7" i="12"/>
  <c r="BZ7" i="12"/>
  <c r="CA7" i="12"/>
  <c r="CB7" i="12"/>
  <c r="CC7" i="12"/>
  <c r="CD7" i="12"/>
  <c r="CE7" i="12"/>
  <c r="CF7" i="12"/>
  <c r="CG7" i="12"/>
  <c r="CH7" i="12"/>
  <c r="CI7" i="12"/>
  <c r="CJ7" i="12"/>
  <c r="CK7" i="12"/>
  <c r="CL7" i="12"/>
  <c r="CM7" i="12"/>
  <c r="CN7" i="12"/>
  <c r="CO7" i="12"/>
  <c r="CP7" i="12"/>
  <c r="CQ7" i="12"/>
  <c r="CR7" i="12"/>
  <c r="CS7" i="12"/>
  <c r="CT7" i="12"/>
  <c r="CU7" i="12"/>
  <c r="CV7" i="12"/>
  <c r="CW7" i="12"/>
  <c r="CX7" i="12"/>
  <c r="CY7" i="12"/>
  <c r="CZ7" i="12"/>
  <c r="DA7" i="12"/>
  <c r="DB7" i="12"/>
  <c r="DC7" i="12"/>
  <c r="DD7" i="12"/>
  <c r="DE7" i="12"/>
  <c r="DF7" i="12"/>
  <c r="DG7" i="12"/>
  <c r="DH7" i="12"/>
  <c r="DI7" i="12"/>
  <c r="DJ7" i="12"/>
  <c r="DK7" i="12"/>
  <c r="DL7" i="12"/>
  <c r="DM7" i="12"/>
  <c r="DN7" i="12"/>
  <c r="DO7" i="12"/>
  <c r="DP7" i="12"/>
  <c r="DQ7" i="12"/>
  <c r="DR7" i="12"/>
  <c r="DX7" i="12"/>
  <c r="DY7" i="12"/>
  <c r="EB7" i="12"/>
  <c r="EC7" i="12"/>
  <c r="E8" i="12"/>
  <c r="F8" i="12"/>
  <c r="G8" i="12"/>
  <c r="H8" i="12"/>
  <c r="I8" i="12"/>
  <c r="J8" i="12"/>
  <c r="K8" i="12"/>
  <c r="L8" i="12"/>
  <c r="M8" i="12"/>
  <c r="N8" i="12"/>
  <c r="O8" i="12"/>
  <c r="P8" i="12"/>
  <c r="Q8" i="12"/>
  <c r="R8" i="12"/>
  <c r="S8" i="12"/>
  <c r="T8" i="12"/>
  <c r="U8" i="12"/>
  <c r="V8" i="12"/>
  <c r="W8" i="12"/>
  <c r="X8" i="12"/>
  <c r="Y8" i="12"/>
  <c r="Z8" i="12"/>
  <c r="AA8" i="12"/>
  <c r="AB8" i="12"/>
  <c r="AC8" i="12"/>
  <c r="AD8" i="12"/>
  <c r="AE8" i="12"/>
  <c r="AF8" i="12"/>
  <c r="AG8" i="12"/>
  <c r="AH8" i="12"/>
  <c r="AI8" i="12"/>
  <c r="AJ8" i="12"/>
  <c r="AK8" i="12"/>
  <c r="AL8" i="12"/>
  <c r="AM8" i="12"/>
  <c r="AN8" i="12"/>
  <c r="AO8" i="12"/>
  <c r="AP8" i="12"/>
  <c r="AQ8" i="12"/>
  <c r="AR8" i="12"/>
  <c r="AS8" i="12"/>
  <c r="AT8" i="12"/>
  <c r="AU8" i="12"/>
  <c r="AV8" i="12"/>
  <c r="AW8" i="12"/>
  <c r="AX8" i="12"/>
  <c r="AY8" i="12"/>
  <c r="AZ8" i="12"/>
  <c r="BA8" i="12"/>
  <c r="BB8" i="12"/>
  <c r="BC8" i="12"/>
  <c r="BD8" i="12"/>
  <c r="BE8" i="12"/>
  <c r="BF8" i="12"/>
  <c r="BG8" i="12"/>
  <c r="BH8" i="12"/>
  <c r="BI8" i="12"/>
  <c r="BJ8" i="12"/>
  <c r="BK8" i="12"/>
  <c r="BL8" i="12"/>
  <c r="BM8" i="12"/>
  <c r="BN8" i="12"/>
  <c r="BO8" i="12"/>
  <c r="BP8" i="12"/>
  <c r="BQ8" i="12"/>
  <c r="BR8" i="12"/>
  <c r="BS8" i="12"/>
  <c r="BT8" i="12"/>
  <c r="BU8" i="12"/>
  <c r="BV8" i="12"/>
  <c r="BW8" i="12"/>
  <c r="BX8" i="12"/>
  <c r="BY8" i="12"/>
  <c r="BZ8" i="12"/>
  <c r="CA8" i="12"/>
  <c r="CB8" i="12"/>
  <c r="CC8" i="12"/>
  <c r="CD8" i="12"/>
  <c r="CE8" i="12"/>
  <c r="CF8" i="12"/>
  <c r="CG8" i="12"/>
  <c r="CH8" i="12"/>
  <c r="CI8" i="12"/>
  <c r="CJ8" i="12"/>
  <c r="CK8" i="12"/>
  <c r="CL8" i="12"/>
  <c r="CM8" i="12"/>
  <c r="CN8" i="12"/>
  <c r="CO8" i="12"/>
  <c r="CP8" i="12"/>
  <c r="CQ8" i="12"/>
  <c r="CR8" i="12"/>
  <c r="CS8" i="12"/>
  <c r="CT8" i="12"/>
  <c r="CU8" i="12"/>
  <c r="CV8" i="12"/>
  <c r="CW8" i="12"/>
  <c r="CX8" i="12"/>
  <c r="CY8" i="12"/>
  <c r="CZ8" i="12"/>
  <c r="DA8" i="12"/>
  <c r="DB8" i="12"/>
  <c r="DC8" i="12"/>
  <c r="DD8" i="12"/>
  <c r="DE8" i="12"/>
  <c r="DF8" i="12"/>
  <c r="DG8" i="12"/>
  <c r="DH8" i="12"/>
  <c r="DI8" i="12"/>
  <c r="DJ8" i="12"/>
  <c r="DK8" i="12"/>
  <c r="DL8" i="12"/>
  <c r="DM8" i="12"/>
  <c r="DN8" i="12"/>
  <c r="DO8" i="12"/>
  <c r="DP8" i="12"/>
  <c r="DQ8" i="12"/>
  <c r="DR8" i="12"/>
  <c r="DX8" i="12"/>
  <c r="DY8" i="12"/>
  <c r="EB8" i="12"/>
  <c r="EC8" i="12"/>
  <c r="E9" i="12"/>
  <c r="F9" i="12"/>
  <c r="G9" i="12"/>
  <c r="H9" i="12"/>
  <c r="I9" i="12"/>
  <c r="J9" i="12"/>
  <c r="K9" i="12"/>
  <c r="L9" i="12"/>
  <c r="M9" i="12"/>
  <c r="N9" i="12"/>
  <c r="O9" i="12"/>
  <c r="P9" i="12"/>
  <c r="Q9" i="12"/>
  <c r="R9" i="12"/>
  <c r="S9" i="12"/>
  <c r="T9" i="12"/>
  <c r="U9" i="12"/>
  <c r="V9" i="12"/>
  <c r="W9" i="12"/>
  <c r="X9" i="12"/>
  <c r="Y9" i="12"/>
  <c r="Z9" i="12"/>
  <c r="AA9" i="12"/>
  <c r="AB9" i="12"/>
  <c r="AC9" i="12"/>
  <c r="AD9" i="12"/>
  <c r="AE9" i="12"/>
  <c r="AF9" i="12"/>
  <c r="AG9" i="12"/>
  <c r="AH9" i="12"/>
  <c r="AI9" i="12"/>
  <c r="AJ9" i="12"/>
  <c r="AK9" i="12"/>
  <c r="AL9" i="12"/>
  <c r="AM9" i="12"/>
  <c r="AN9" i="12"/>
  <c r="AO9" i="12"/>
  <c r="AP9" i="12"/>
  <c r="AQ9" i="12"/>
  <c r="AR9" i="12"/>
  <c r="AS9" i="12"/>
  <c r="AT9" i="12"/>
  <c r="AU9" i="12"/>
  <c r="AV9" i="12"/>
  <c r="AW9" i="12"/>
  <c r="AX9" i="12"/>
  <c r="AY9" i="12"/>
  <c r="AZ9" i="12"/>
  <c r="BA9" i="12"/>
  <c r="BB9" i="12"/>
  <c r="BC9" i="12"/>
  <c r="BD9" i="12"/>
  <c r="BE9" i="12"/>
  <c r="BF9" i="12"/>
  <c r="BG9" i="12"/>
  <c r="BH9" i="12"/>
  <c r="BI9" i="12"/>
  <c r="BJ9" i="12"/>
  <c r="BK9" i="12"/>
  <c r="BL9" i="12"/>
  <c r="BM9" i="12"/>
  <c r="BN9" i="12"/>
  <c r="BO9" i="12"/>
  <c r="BP9" i="12"/>
  <c r="BQ9" i="12"/>
  <c r="BR9" i="12"/>
  <c r="BS9" i="12"/>
  <c r="BT9" i="12"/>
  <c r="BU9" i="12"/>
  <c r="BV9" i="12"/>
  <c r="BW9" i="12"/>
  <c r="BX9" i="12"/>
  <c r="BY9" i="12"/>
  <c r="BZ9" i="12"/>
  <c r="CA9" i="12"/>
  <c r="CB9" i="12"/>
  <c r="CC9" i="12"/>
  <c r="CD9" i="12"/>
  <c r="CE9" i="12"/>
  <c r="CF9" i="12"/>
  <c r="CG9" i="12"/>
  <c r="CH9" i="12"/>
  <c r="CI9" i="12"/>
  <c r="CJ9" i="12"/>
  <c r="CK9" i="12"/>
  <c r="CL9" i="12"/>
  <c r="CM9" i="12"/>
  <c r="CN9" i="12"/>
  <c r="CO9" i="12"/>
  <c r="CP9" i="12"/>
  <c r="CQ9" i="12"/>
  <c r="CR9" i="12"/>
  <c r="CS9" i="12"/>
  <c r="CT9" i="12"/>
  <c r="CU9" i="12"/>
  <c r="CV9" i="12"/>
  <c r="CW9" i="12"/>
  <c r="CX9" i="12"/>
  <c r="CY9" i="12"/>
  <c r="CZ9" i="12"/>
  <c r="DA9" i="12"/>
  <c r="DB9" i="12"/>
  <c r="DC9" i="12"/>
  <c r="DD9" i="12"/>
  <c r="DE9" i="12"/>
  <c r="DF9" i="12"/>
  <c r="DG9" i="12"/>
  <c r="DH9" i="12"/>
  <c r="DI9" i="12"/>
  <c r="DJ9" i="12"/>
  <c r="DK9" i="12"/>
  <c r="DL9" i="12"/>
  <c r="DM9" i="12"/>
  <c r="DN9" i="12"/>
  <c r="DO9" i="12"/>
  <c r="DP9" i="12"/>
  <c r="DQ9" i="12"/>
  <c r="DR9" i="12"/>
  <c r="DX9" i="12"/>
  <c r="DY9" i="12"/>
  <c r="EB9" i="12"/>
  <c r="EC9" i="12"/>
  <c r="E10" i="12"/>
  <c r="F10" i="12"/>
  <c r="G10" i="12"/>
  <c r="H10" i="12"/>
  <c r="I10" i="12"/>
  <c r="J10" i="12"/>
  <c r="K10" i="12"/>
  <c r="L10" i="12"/>
  <c r="M10" i="12"/>
  <c r="N10" i="12"/>
  <c r="O10" i="12"/>
  <c r="P10" i="12"/>
  <c r="Q10" i="12"/>
  <c r="R10" i="12"/>
  <c r="S10" i="12"/>
  <c r="T10" i="12"/>
  <c r="U10" i="12"/>
  <c r="V10" i="12"/>
  <c r="W10" i="12"/>
  <c r="X10" i="12"/>
  <c r="Y10" i="12"/>
  <c r="Z10" i="12"/>
  <c r="AA10" i="12"/>
  <c r="AB10" i="12"/>
  <c r="AC10" i="12"/>
  <c r="AD10" i="12"/>
  <c r="AE10" i="12"/>
  <c r="AF10" i="12"/>
  <c r="AG10" i="12"/>
  <c r="AH10" i="12"/>
  <c r="AI10" i="12"/>
  <c r="AJ10" i="12"/>
  <c r="AK10" i="12"/>
  <c r="AL10" i="12"/>
  <c r="AM10" i="12"/>
  <c r="AN10" i="12"/>
  <c r="AO10" i="12"/>
  <c r="AP10" i="12"/>
  <c r="AQ10" i="12"/>
  <c r="AR10" i="12"/>
  <c r="AS10" i="12"/>
  <c r="AT10" i="12"/>
  <c r="AU10" i="12"/>
  <c r="AV10" i="12"/>
  <c r="AW10" i="12"/>
  <c r="AX10" i="12"/>
  <c r="AY10" i="12"/>
  <c r="AZ10" i="12"/>
  <c r="BA10" i="12"/>
  <c r="BB10" i="12"/>
  <c r="BC10" i="12"/>
  <c r="BD10" i="12"/>
  <c r="BE10" i="12"/>
  <c r="BF10" i="12"/>
  <c r="BG10" i="12"/>
  <c r="BH10" i="12"/>
  <c r="BI10" i="12"/>
  <c r="BJ10" i="12"/>
  <c r="BK10" i="12"/>
  <c r="BL10" i="12"/>
  <c r="BM10" i="12"/>
  <c r="BN10" i="12"/>
  <c r="BO10" i="12"/>
  <c r="BP10" i="12"/>
  <c r="BQ10" i="12"/>
  <c r="BR10" i="12"/>
  <c r="BS10" i="12"/>
  <c r="BT10" i="12"/>
  <c r="BU10" i="12"/>
  <c r="BV10" i="12"/>
  <c r="BW10" i="12"/>
  <c r="BX10" i="12"/>
  <c r="BY10" i="12"/>
  <c r="BZ10" i="12"/>
  <c r="CA10" i="12"/>
  <c r="CB10" i="12"/>
  <c r="CC10" i="12"/>
  <c r="CD10" i="12"/>
  <c r="CE10" i="12"/>
  <c r="CF10" i="12"/>
  <c r="CG10" i="12"/>
  <c r="CH10" i="12"/>
  <c r="CI10" i="12"/>
  <c r="CJ10" i="12"/>
  <c r="CK10" i="12"/>
  <c r="CL10" i="12"/>
  <c r="CM10" i="12"/>
  <c r="CN10" i="12"/>
  <c r="CO10" i="12"/>
  <c r="CP10" i="12"/>
  <c r="CQ10" i="12"/>
  <c r="CR10" i="12"/>
  <c r="CS10" i="12"/>
  <c r="CT10" i="12"/>
  <c r="CU10" i="12"/>
  <c r="CV10" i="12"/>
  <c r="CW10" i="12"/>
  <c r="CX10" i="12"/>
  <c r="CY10" i="12"/>
  <c r="CZ10" i="12"/>
  <c r="DA10" i="12"/>
  <c r="DB10" i="12"/>
  <c r="DC10" i="12"/>
  <c r="DD10" i="12"/>
  <c r="DE10" i="12"/>
  <c r="DF10" i="12"/>
  <c r="DG10" i="12"/>
  <c r="DH10" i="12"/>
  <c r="DI10" i="12"/>
  <c r="DJ10" i="12"/>
  <c r="DK10" i="12"/>
  <c r="DL10" i="12"/>
  <c r="DM10" i="12"/>
  <c r="DN10" i="12"/>
  <c r="DO10" i="12"/>
  <c r="DP10" i="12"/>
  <c r="DQ10" i="12"/>
  <c r="DR10" i="12"/>
  <c r="DX10" i="12"/>
  <c r="DY10" i="12"/>
  <c r="EB10" i="12"/>
  <c r="EC10" i="12"/>
  <c r="E11" i="12"/>
  <c r="F11" i="12"/>
  <c r="G11" i="12"/>
  <c r="H11" i="12"/>
  <c r="I11" i="12"/>
  <c r="J11" i="12"/>
  <c r="K11" i="12"/>
  <c r="L11" i="12"/>
  <c r="M11" i="12"/>
  <c r="N11" i="12"/>
  <c r="O11" i="12"/>
  <c r="P11" i="12"/>
  <c r="Q11" i="12"/>
  <c r="R11" i="12"/>
  <c r="S11" i="12"/>
  <c r="T11" i="12"/>
  <c r="U11" i="12"/>
  <c r="V11" i="12"/>
  <c r="W11" i="12"/>
  <c r="X11" i="12"/>
  <c r="Y11" i="12"/>
  <c r="Z11" i="12"/>
  <c r="AA11" i="12"/>
  <c r="AB11" i="12"/>
  <c r="AC11" i="12"/>
  <c r="AD11" i="12"/>
  <c r="AE11" i="12"/>
  <c r="AF11" i="12"/>
  <c r="AG11" i="12"/>
  <c r="AH11" i="12"/>
  <c r="AI11" i="12"/>
  <c r="AJ11" i="12"/>
  <c r="AK11" i="12"/>
  <c r="AL11" i="12"/>
  <c r="AM11" i="12"/>
  <c r="AN11" i="12"/>
  <c r="AO11" i="12"/>
  <c r="AP11" i="12"/>
  <c r="AQ11" i="12"/>
  <c r="AR11" i="12"/>
  <c r="AS11" i="12"/>
  <c r="AT11" i="12"/>
  <c r="AU11" i="12"/>
  <c r="AV11" i="12"/>
  <c r="AW11" i="12"/>
  <c r="AX11" i="12"/>
  <c r="AY11" i="12"/>
  <c r="AZ11" i="12"/>
  <c r="BA11" i="12"/>
  <c r="BB11" i="12"/>
  <c r="BC11" i="12"/>
  <c r="BD11" i="12"/>
  <c r="BE11" i="12"/>
  <c r="BF11" i="12"/>
  <c r="BG11" i="12"/>
  <c r="BH11" i="12"/>
  <c r="BI11" i="12"/>
  <c r="BJ11" i="12"/>
  <c r="BK11" i="12"/>
  <c r="BL11" i="12"/>
  <c r="BM11" i="12"/>
  <c r="BN11" i="12"/>
  <c r="BO11" i="12"/>
  <c r="BP11" i="12"/>
  <c r="BQ11" i="12"/>
  <c r="BR11" i="12"/>
  <c r="BS11" i="12"/>
  <c r="BT11" i="12"/>
  <c r="BU11" i="12"/>
  <c r="BV11" i="12"/>
  <c r="BW11" i="12"/>
  <c r="BX11" i="12"/>
  <c r="BY11" i="12"/>
  <c r="BZ11" i="12"/>
  <c r="CA11" i="12"/>
  <c r="CB11" i="12"/>
  <c r="CC11" i="12"/>
  <c r="CD11" i="12"/>
  <c r="CE11" i="12"/>
  <c r="CF11" i="12"/>
  <c r="CG11" i="12"/>
  <c r="CH11" i="12"/>
  <c r="CI11" i="12"/>
  <c r="CJ11" i="12"/>
  <c r="CK11" i="12"/>
  <c r="CL11" i="12"/>
  <c r="CM11" i="12"/>
  <c r="CN11" i="12"/>
  <c r="CO11" i="12"/>
  <c r="CP11" i="12"/>
  <c r="CQ11" i="12"/>
  <c r="CR11" i="12"/>
  <c r="CS11" i="12"/>
  <c r="CT11" i="12"/>
  <c r="CU11" i="12"/>
  <c r="CV11" i="12"/>
  <c r="CW11" i="12"/>
  <c r="CX11" i="12"/>
  <c r="CY11" i="12"/>
  <c r="CZ11" i="12"/>
  <c r="DA11" i="12"/>
  <c r="DB11" i="12"/>
  <c r="DC11" i="12"/>
  <c r="DD11" i="12"/>
  <c r="DE11" i="12"/>
  <c r="DF11" i="12"/>
  <c r="DG11" i="12"/>
  <c r="DH11" i="12"/>
  <c r="DI11" i="12"/>
  <c r="DJ11" i="12"/>
  <c r="DK11" i="12"/>
  <c r="DL11" i="12"/>
  <c r="DM11" i="12"/>
  <c r="DN11" i="12"/>
  <c r="DO11" i="12"/>
  <c r="DP11" i="12"/>
  <c r="DQ11" i="12"/>
  <c r="DR11" i="12"/>
  <c r="DX11" i="12"/>
  <c r="DY11" i="12"/>
  <c r="EB11" i="12"/>
  <c r="EC11" i="12"/>
  <c r="E12" i="12"/>
  <c r="F12" i="12"/>
  <c r="G12" i="12"/>
  <c r="H12" i="12"/>
  <c r="I12" i="12"/>
  <c r="J12" i="12"/>
  <c r="K12" i="12"/>
  <c r="L12" i="12"/>
  <c r="M12" i="12"/>
  <c r="N12" i="12"/>
  <c r="O12" i="12"/>
  <c r="P12" i="12"/>
  <c r="Q12" i="12"/>
  <c r="R12" i="12"/>
  <c r="S12" i="12"/>
  <c r="T12" i="12"/>
  <c r="U12" i="12"/>
  <c r="V12" i="12"/>
  <c r="W12" i="12"/>
  <c r="X12" i="12"/>
  <c r="Y12" i="12"/>
  <c r="Z12" i="12"/>
  <c r="AA12" i="12"/>
  <c r="AB12" i="12"/>
  <c r="AC12" i="12"/>
  <c r="AD12" i="12"/>
  <c r="AE12" i="12"/>
  <c r="AF12" i="12"/>
  <c r="AG12" i="12"/>
  <c r="AH12" i="12"/>
  <c r="AI12" i="12"/>
  <c r="AJ12" i="12"/>
  <c r="AK12" i="12"/>
  <c r="AL12" i="12"/>
  <c r="AM12" i="12"/>
  <c r="AN12" i="12"/>
  <c r="AO12" i="12"/>
  <c r="AP12" i="12"/>
  <c r="AQ12" i="12"/>
  <c r="AR12" i="12"/>
  <c r="AS12" i="12"/>
  <c r="AT12" i="12"/>
  <c r="AU12" i="12"/>
  <c r="AV12" i="12"/>
  <c r="AW12" i="12"/>
  <c r="AX12" i="12"/>
  <c r="AY12" i="12"/>
  <c r="AZ12" i="12"/>
  <c r="BA12" i="12"/>
  <c r="BB12" i="12"/>
  <c r="BC12" i="12"/>
  <c r="BD12" i="12"/>
  <c r="BE12" i="12"/>
  <c r="BF12" i="12"/>
  <c r="BG12" i="12"/>
  <c r="BH12" i="12"/>
  <c r="BI12" i="12"/>
  <c r="BJ12" i="12"/>
  <c r="BK12" i="12"/>
  <c r="BL12" i="12"/>
  <c r="BM12" i="12"/>
  <c r="BN12" i="12"/>
  <c r="BO12" i="12"/>
  <c r="BP12" i="12"/>
  <c r="BQ12" i="12"/>
  <c r="BR12" i="12"/>
  <c r="BS12" i="12"/>
  <c r="BT12" i="12"/>
  <c r="BU12" i="12"/>
  <c r="BV12" i="12"/>
  <c r="BW12" i="12"/>
  <c r="BX12" i="12"/>
  <c r="BY12" i="12"/>
  <c r="BZ12" i="12"/>
  <c r="CA12" i="12"/>
  <c r="CB12" i="12"/>
  <c r="CC12" i="12"/>
  <c r="CD12" i="12"/>
  <c r="CE12" i="12"/>
  <c r="CF12" i="12"/>
  <c r="CG12" i="12"/>
  <c r="CH12" i="12"/>
  <c r="CI12" i="12"/>
  <c r="CJ12" i="12"/>
  <c r="CK12" i="12"/>
  <c r="CL12" i="12"/>
  <c r="CM12" i="12"/>
  <c r="CN12" i="12"/>
  <c r="CO12" i="12"/>
  <c r="CP12" i="12"/>
  <c r="CQ12" i="12"/>
  <c r="CR12" i="12"/>
  <c r="CS12" i="12"/>
  <c r="CT12" i="12"/>
  <c r="CU12" i="12"/>
  <c r="CV12" i="12"/>
  <c r="CW12" i="12"/>
  <c r="CX12" i="12"/>
  <c r="CY12" i="12"/>
  <c r="CZ12" i="12"/>
  <c r="DA12" i="12"/>
  <c r="DB12" i="12"/>
  <c r="DC12" i="12"/>
  <c r="DD12" i="12"/>
  <c r="DE12" i="12"/>
  <c r="DF12" i="12"/>
  <c r="DG12" i="12"/>
  <c r="DH12" i="12"/>
  <c r="DI12" i="12"/>
  <c r="DJ12" i="12"/>
  <c r="DK12" i="12"/>
  <c r="DL12" i="12"/>
  <c r="DM12" i="12"/>
  <c r="DN12" i="12"/>
  <c r="DO12" i="12"/>
  <c r="DP12" i="12"/>
  <c r="DQ12" i="12"/>
  <c r="DR12" i="12"/>
  <c r="DX12" i="12"/>
  <c r="DY12" i="12"/>
  <c r="EB12" i="12"/>
  <c r="EC12" i="12"/>
  <c r="E13" i="12"/>
  <c r="F13" i="12"/>
  <c r="G13" i="12"/>
  <c r="H13" i="12"/>
  <c r="I13" i="12"/>
  <c r="J13" i="12"/>
  <c r="K13" i="12"/>
  <c r="L13" i="12"/>
  <c r="M13" i="12"/>
  <c r="N13" i="12"/>
  <c r="O13" i="12"/>
  <c r="P13" i="12"/>
  <c r="Q13" i="12"/>
  <c r="R13" i="12"/>
  <c r="S13" i="12"/>
  <c r="T13" i="12"/>
  <c r="U13" i="12"/>
  <c r="V13" i="12"/>
  <c r="W13" i="12"/>
  <c r="X13" i="12"/>
  <c r="Y13" i="12"/>
  <c r="Z13" i="12"/>
  <c r="AA13" i="12"/>
  <c r="AB13" i="12"/>
  <c r="AC13" i="12"/>
  <c r="AD13" i="12"/>
  <c r="AE13" i="12"/>
  <c r="AF13" i="12"/>
  <c r="AG13" i="12"/>
  <c r="AH13" i="12"/>
  <c r="AI13" i="12"/>
  <c r="AJ13" i="12"/>
  <c r="AK13" i="12"/>
  <c r="AL13" i="12"/>
  <c r="AM13" i="12"/>
  <c r="AN13" i="12"/>
  <c r="AO13" i="12"/>
  <c r="AP13" i="12"/>
  <c r="AQ13" i="12"/>
  <c r="AR13" i="12"/>
  <c r="AS13" i="12"/>
  <c r="AT13" i="12"/>
  <c r="AU13" i="12"/>
  <c r="AV13" i="12"/>
  <c r="AW13" i="12"/>
  <c r="AX13" i="12"/>
  <c r="AY13" i="12"/>
  <c r="AZ13" i="12"/>
  <c r="BA13" i="12"/>
  <c r="BB13" i="12"/>
  <c r="BC13" i="12"/>
  <c r="BD13" i="12"/>
  <c r="BE13" i="12"/>
  <c r="BF13" i="12"/>
  <c r="BG13" i="12"/>
  <c r="BH13" i="12"/>
  <c r="BI13" i="12"/>
  <c r="BJ13" i="12"/>
  <c r="BK13" i="12"/>
  <c r="BL13" i="12"/>
  <c r="BM13" i="12"/>
  <c r="BN13" i="12"/>
  <c r="BO13" i="12"/>
  <c r="BP13" i="12"/>
  <c r="BQ13" i="12"/>
  <c r="BR13" i="12"/>
  <c r="BS13" i="12"/>
  <c r="BT13" i="12"/>
  <c r="BU13" i="12"/>
  <c r="BV13" i="12"/>
  <c r="BW13" i="12"/>
  <c r="BX13" i="12"/>
  <c r="BY13" i="12"/>
  <c r="BZ13" i="12"/>
  <c r="CA13" i="12"/>
  <c r="CB13" i="12"/>
  <c r="CC13" i="12"/>
  <c r="CD13" i="12"/>
  <c r="CE13" i="12"/>
  <c r="CF13" i="12"/>
  <c r="CG13" i="12"/>
  <c r="CH13" i="12"/>
  <c r="CI13" i="12"/>
  <c r="CJ13" i="12"/>
  <c r="CK13" i="12"/>
  <c r="CL13" i="12"/>
  <c r="CM13" i="12"/>
  <c r="CN13" i="12"/>
  <c r="CO13" i="12"/>
  <c r="CP13" i="12"/>
  <c r="CQ13" i="12"/>
  <c r="CR13" i="12"/>
  <c r="CS13" i="12"/>
  <c r="CT13" i="12"/>
  <c r="CU13" i="12"/>
  <c r="CV13" i="12"/>
  <c r="CW13" i="12"/>
  <c r="CX13" i="12"/>
  <c r="CY13" i="12"/>
  <c r="CZ13" i="12"/>
  <c r="DA13" i="12"/>
  <c r="DB13" i="12"/>
  <c r="DC13" i="12"/>
  <c r="DD13" i="12"/>
  <c r="DE13" i="12"/>
  <c r="DF13" i="12"/>
  <c r="DG13" i="12"/>
  <c r="DH13" i="12"/>
  <c r="DI13" i="12"/>
  <c r="DJ13" i="12"/>
  <c r="DK13" i="12"/>
  <c r="DL13" i="12"/>
  <c r="DM13" i="12"/>
  <c r="DN13" i="12"/>
  <c r="DO13" i="12"/>
  <c r="DP13" i="12"/>
  <c r="DQ13" i="12"/>
  <c r="DR13" i="12"/>
  <c r="DX13" i="12"/>
  <c r="DY13" i="12"/>
  <c r="EB13" i="12"/>
  <c r="EC13" i="12"/>
  <c r="E14" i="12"/>
  <c r="F14" i="12"/>
  <c r="G14" i="12"/>
  <c r="H14" i="12"/>
  <c r="I14" i="12"/>
  <c r="J14" i="12"/>
  <c r="K14" i="12"/>
  <c r="L14" i="12"/>
  <c r="M14" i="12"/>
  <c r="N14" i="12"/>
  <c r="O14" i="12"/>
  <c r="P14" i="12"/>
  <c r="Q14" i="12"/>
  <c r="R14" i="12"/>
  <c r="S14" i="12"/>
  <c r="T14" i="12"/>
  <c r="U14" i="12"/>
  <c r="V14" i="12"/>
  <c r="W14" i="12"/>
  <c r="X14" i="12"/>
  <c r="Y14" i="12"/>
  <c r="Z14" i="12"/>
  <c r="AA14" i="12"/>
  <c r="AB14" i="12"/>
  <c r="AC14" i="12"/>
  <c r="AD14" i="12"/>
  <c r="AE14" i="12"/>
  <c r="AF14" i="12"/>
  <c r="AG14" i="12"/>
  <c r="AH14" i="12"/>
  <c r="AI14" i="12"/>
  <c r="AJ14" i="12"/>
  <c r="AK14" i="12"/>
  <c r="AL14" i="12"/>
  <c r="AM14" i="12"/>
  <c r="AN14" i="12"/>
  <c r="AO14" i="12"/>
  <c r="AP14" i="12"/>
  <c r="AQ14" i="12"/>
  <c r="AR14" i="12"/>
  <c r="AS14" i="12"/>
  <c r="AT14" i="12"/>
  <c r="AU14" i="12"/>
  <c r="AV14" i="12"/>
  <c r="AW14" i="12"/>
  <c r="AX14" i="12"/>
  <c r="AY14" i="12"/>
  <c r="AZ14" i="12"/>
  <c r="BA14" i="12"/>
  <c r="BB14" i="12"/>
  <c r="BC14" i="12"/>
  <c r="BD14" i="12"/>
  <c r="BE14" i="12"/>
  <c r="BF14" i="12"/>
  <c r="BG14" i="12"/>
  <c r="BH14" i="12"/>
  <c r="BI14" i="12"/>
  <c r="BJ14" i="12"/>
  <c r="BK14" i="12"/>
  <c r="BL14" i="12"/>
  <c r="BM14" i="12"/>
  <c r="BN14" i="12"/>
  <c r="BO14" i="12"/>
  <c r="BP14" i="12"/>
  <c r="BQ14" i="12"/>
  <c r="BR14" i="12"/>
  <c r="BS14" i="12"/>
  <c r="BT14" i="12"/>
  <c r="BU14" i="12"/>
  <c r="BV14" i="12"/>
  <c r="BW14" i="12"/>
  <c r="BX14" i="12"/>
  <c r="BY14" i="12"/>
  <c r="BZ14" i="12"/>
  <c r="CA14" i="12"/>
  <c r="CB14" i="12"/>
  <c r="CC14" i="12"/>
  <c r="CD14" i="12"/>
  <c r="CE14" i="12"/>
  <c r="CF14" i="12"/>
  <c r="CG14" i="12"/>
  <c r="CH14" i="12"/>
  <c r="CI14" i="12"/>
  <c r="CJ14" i="12"/>
  <c r="CK14" i="12"/>
  <c r="CL14" i="12"/>
  <c r="CM14" i="12"/>
  <c r="CN14" i="12"/>
  <c r="CO14" i="12"/>
  <c r="CP14" i="12"/>
  <c r="CQ14" i="12"/>
  <c r="CR14" i="12"/>
  <c r="CS14" i="12"/>
  <c r="CT14" i="12"/>
  <c r="CU14" i="12"/>
  <c r="CV14" i="12"/>
  <c r="CW14" i="12"/>
  <c r="CX14" i="12"/>
  <c r="CY14" i="12"/>
  <c r="CZ14" i="12"/>
  <c r="DA14" i="12"/>
  <c r="DB14" i="12"/>
  <c r="DC14" i="12"/>
  <c r="DD14" i="12"/>
  <c r="DE14" i="12"/>
  <c r="DF14" i="12"/>
  <c r="DG14" i="12"/>
  <c r="DH14" i="12"/>
  <c r="DI14" i="12"/>
  <c r="DJ14" i="12"/>
  <c r="DK14" i="12"/>
  <c r="DL14" i="12"/>
  <c r="DM14" i="12"/>
  <c r="DN14" i="12"/>
  <c r="DO14" i="12"/>
  <c r="DP14" i="12"/>
  <c r="DQ14" i="12"/>
  <c r="DR14" i="12"/>
  <c r="DX14" i="12"/>
  <c r="DY14" i="12"/>
  <c r="EB14" i="12"/>
  <c r="EC14" i="12"/>
  <c r="E15" i="12"/>
  <c r="F15" i="12"/>
  <c r="G15" i="12"/>
  <c r="H15" i="12"/>
  <c r="I15" i="12"/>
  <c r="J15" i="12"/>
  <c r="K15" i="12"/>
  <c r="L15" i="12"/>
  <c r="M15" i="12"/>
  <c r="N15" i="12"/>
  <c r="O15" i="12"/>
  <c r="P15" i="12"/>
  <c r="Q15" i="12"/>
  <c r="R15" i="12"/>
  <c r="S15" i="12"/>
  <c r="T15" i="12"/>
  <c r="U15" i="12"/>
  <c r="V15" i="12"/>
  <c r="W15" i="12"/>
  <c r="X15" i="12"/>
  <c r="Y15" i="12"/>
  <c r="Z15" i="12"/>
  <c r="AA15" i="12"/>
  <c r="AB15" i="12"/>
  <c r="AC15" i="12"/>
  <c r="AD15" i="12"/>
  <c r="AE15" i="12"/>
  <c r="AF15" i="12"/>
  <c r="AG15" i="12"/>
  <c r="AH15" i="12"/>
  <c r="AI15" i="12"/>
  <c r="AJ15" i="12"/>
  <c r="AK15" i="12"/>
  <c r="AL15" i="12"/>
  <c r="AM15" i="12"/>
  <c r="AN15" i="12"/>
  <c r="AO15" i="12"/>
  <c r="AP15" i="12"/>
  <c r="AQ15" i="12"/>
  <c r="AR15" i="12"/>
  <c r="AS15" i="12"/>
  <c r="AT15" i="12"/>
  <c r="AU15" i="12"/>
  <c r="AV15" i="12"/>
  <c r="AW15" i="12"/>
  <c r="AX15" i="12"/>
  <c r="AY15" i="12"/>
  <c r="AZ15" i="12"/>
  <c r="BA15" i="12"/>
  <c r="BB15" i="12"/>
  <c r="BC15" i="12"/>
  <c r="BD15" i="12"/>
  <c r="BE15" i="12"/>
  <c r="BF15" i="12"/>
  <c r="BG15" i="12"/>
  <c r="BH15" i="12"/>
  <c r="BI15" i="12"/>
  <c r="BJ15" i="12"/>
  <c r="BK15" i="12"/>
  <c r="BL15" i="12"/>
  <c r="BM15" i="12"/>
  <c r="BN15" i="12"/>
  <c r="BO15" i="12"/>
  <c r="BP15" i="12"/>
  <c r="BQ15" i="12"/>
  <c r="BR15" i="12"/>
  <c r="BS15" i="12"/>
  <c r="BT15" i="12"/>
  <c r="BU15" i="12"/>
  <c r="BV15" i="12"/>
  <c r="BW15" i="12"/>
  <c r="BX15" i="12"/>
  <c r="BY15" i="12"/>
  <c r="BZ15" i="12"/>
  <c r="CA15" i="12"/>
  <c r="CB15" i="12"/>
  <c r="CC15" i="12"/>
  <c r="CD15" i="12"/>
  <c r="CE15" i="12"/>
  <c r="CF15" i="12"/>
  <c r="CG15" i="12"/>
  <c r="CH15" i="12"/>
  <c r="CI15" i="12"/>
  <c r="CJ15" i="12"/>
  <c r="CK15" i="12"/>
  <c r="CL15" i="12"/>
  <c r="CM15" i="12"/>
  <c r="CN15" i="12"/>
  <c r="CO15" i="12"/>
  <c r="CP15" i="12"/>
  <c r="CQ15" i="12"/>
  <c r="CR15" i="12"/>
  <c r="CS15" i="12"/>
  <c r="CT15" i="12"/>
  <c r="CU15" i="12"/>
  <c r="CV15" i="12"/>
  <c r="CW15" i="12"/>
  <c r="CX15" i="12"/>
  <c r="CY15" i="12"/>
  <c r="CZ15" i="12"/>
  <c r="DA15" i="12"/>
  <c r="DB15" i="12"/>
  <c r="DC15" i="12"/>
  <c r="DD15" i="12"/>
  <c r="DE15" i="12"/>
  <c r="DF15" i="12"/>
  <c r="DG15" i="12"/>
  <c r="DH15" i="12"/>
  <c r="DI15" i="12"/>
  <c r="DJ15" i="12"/>
  <c r="DK15" i="12"/>
  <c r="DL15" i="12"/>
  <c r="DM15" i="12"/>
  <c r="DN15" i="12"/>
  <c r="DO15" i="12"/>
  <c r="DP15" i="12"/>
  <c r="DQ15" i="12"/>
  <c r="DR15" i="12"/>
  <c r="DX15" i="12"/>
  <c r="DY15" i="12"/>
  <c r="EB15" i="12"/>
  <c r="EC15" i="12"/>
  <c r="E16" i="12"/>
  <c r="F16" i="12"/>
  <c r="G16" i="12"/>
  <c r="H16" i="12"/>
  <c r="I16" i="12"/>
  <c r="J16" i="12"/>
  <c r="K16" i="12"/>
  <c r="L16" i="12"/>
  <c r="M16" i="12"/>
  <c r="N16" i="12"/>
  <c r="O16" i="12"/>
  <c r="P16" i="12"/>
  <c r="Q16" i="12"/>
  <c r="R16" i="12"/>
  <c r="S16" i="12"/>
  <c r="T16" i="12"/>
  <c r="U16" i="12"/>
  <c r="V16" i="12"/>
  <c r="W16" i="12"/>
  <c r="X16" i="12"/>
  <c r="Y16" i="12"/>
  <c r="Z16" i="12"/>
  <c r="AA16" i="12"/>
  <c r="AB16" i="12"/>
  <c r="AC16" i="12"/>
  <c r="AD16" i="12"/>
  <c r="AE16" i="12"/>
  <c r="AF16" i="12"/>
  <c r="AG16" i="12"/>
  <c r="AH16" i="12"/>
  <c r="AI16" i="12"/>
  <c r="AJ16" i="12"/>
  <c r="AK16" i="12"/>
  <c r="AL16" i="12"/>
  <c r="AM16" i="12"/>
  <c r="AN16" i="12"/>
  <c r="AO16" i="12"/>
  <c r="AP16" i="12"/>
  <c r="AQ16" i="12"/>
  <c r="AR16" i="12"/>
  <c r="AS16" i="12"/>
  <c r="AT16" i="12"/>
  <c r="AU16" i="12"/>
  <c r="AV16" i="12"/>
  <c r="AW16" i="12"/>
  <c r="AX16" i="12"/>
  <c r="AY16" i="12"/>
  <c r="AZ16" i="12"/>
  <c r="BA16" i="12"/>
  <c r="BB16" i="12"/>
  <c r="BC16" i="12"/>
  <c r="BD16" i="12"/>
  <c r="BE16" i="12"/>
  <c r="BF16" i="12"/>
  <c r="BG16" i="12"/>
  <c r="BH16" i="12"/>
  <c r="BI16" i="12"/>
  <c r="BJ16" i="12"/>
  <c r="BK16" i="12"/>
  <c r="BL16" i="12"/>
  <c r="BM16" i="12"/>
  <c r="BN16" i="12"/>
  <c r="BO16" i="12"/>
  <c r="BP16" i="12"/>
  <c r="BQ16" i="12"/>
  <c r="BR16" i="12"/>
  <c r="BS16" i="12"/>
  <c r="BT16" i="12"/>
  <c r="BU16" i="12"/>
  <c r="BV16" i="12"/>
  <c r="BW16" i="12"/>
  <c r="BX16" i="12"/>
  <c r="BY16" i="12"/>
  <c r="BZ16" i="12"/>
  <c r="CA16" i="12"/>
  <c r="CB16" i="12"/>
  <c r="CC16" i="12"/>
  <c r="CD16" i="12"/>
  <c r="CE16" i="12"/>
  <c r="CF16" i="12"/>
  <c r="CG16" i="12"/>
  <c r="CH16" i="12"/>
  <c r="CI16" i="12"/>
  <c r="CJ16" i="12"/>
  <c r="CK16" i="12"/>
  <c r="CL16" i="12"/>
  <c r="CM16" i="12"/>
  <c r="CN16" i="12"/>
  <c r="CO16" i="12"/>
  <c r="CP16" i="12"/>
  <c r="CQ16" i="12"/>
  <c r="CR16" i="12"/>
  <c r="CS16" i="12"/>
  <c r="CT16" i="12"/>
  <c r="CU16" i="12"/>
  <c r="CV16" i="12"/>
  <c r="CW16" i="12"/>
  <c r="CX16" i="12"/>
  <c r="CY16" i="12"/>
  <c r="CZ16" i="12"/>
  <c r="DA16" i="12"/>
  <c r="DB16" i="12"/>
  <c r="DC16" i="12"/>
  <c r="DD16" i="12"/>
  <c r="DE16" i="12"/>
  <c r="DF16" i="12"/>
  <c r="DG16" i="12"/>
  <c r="DH16" i="12"/>
  <c r="DI16" i="12"/>
  <c r="DJ16" i="12"/>
  <c r="DK16" i="12"/>
  <c r="DL16" i="12"/>
  <c r="DM16" i="12"/>
  <c r="DN16" i="12"/>
  <c r="DO16" i="12"/>
  <c r="DP16" i="12"/>
  <c r="DQ16" i="12"/>
  <c r="DR16" i="12"/>
  <c r="DX16" i="12"/>
  <c r="DY16" i="12"/>
  <c r="EB16" i="12"/>
  <c r="EC16" i="12"/>
  <c r="E17" i="12"/>
  <c r="F17" i="12"/>
  <c r="G17" i="12"/>
  <c r="H17" i="12"/>
  <c r="I17" i="12"/>
  <c r="J17" i="12"/>
  <c r="K17" i="12"/>
  <c r="L17" i="12"/>
  <c r="M17" i="12"/>
  <c r="N17" i="12"/>
  <c r="O17" i="12"/>
  <c r="P17" i="12"/>
  <c r="Q17" i="12"/>
  <c r="R17" i="12"/>
  <c r="S17" i="12"/>
  <c r="T17" i="12"/>
  <c r="U17" i="12"/>
  <c r="V17" i="12"/>
  <c r="W17" i="12"/>
  <c r="X17" i="12"/>
  <c r="Y17" i="12"/>
  <c r="Z17" i="12"/>
  <c r="AA17" i="12"/>
  <c r="AB17" i="12"/>
  <c r="AC17" i="12"/>
  <c r="AD17" i="12"/>
  <c r="AE17" i="12"/>
  <c r="AF17" i="12"/>
  <c r="AG17" i="12"/>
  <c r="AH17" i="12"/>
  <c r="AI17" i="12"/>
  <c r="AJ17" i="12"/>
  <c r="AK17" i="12"/>
  <c r="AL17" i="12"/>
  <c r="AM17" i="12"/>
  <c r="AN17" i="12"/>
  <c r="AO17" i="12"/>
  <c r="AP17" i="12"/>
  <c r="AQ17" i="12"/>
  <c r="AR17" i="12"/>
  <c r="AS17" i="12"/>
  <c r="AT17" i="12"/>
  <c r="AU17" i="12"/>
  <c r="AV17" i="12"/>
  <c r="AW17" i="12"/>
  <c r="AX17" i="12"/>
  <c r="AY17" i="12"/>
  <c r="AZ17" i="12"/>
  <c r="BA17" i="12"/>
  <c r="BB17" i="12"/>
  <c r="BC17" i="12"/>
  <c r="BD17" i="12"/>
  <c r="BE17" i="12"/>
  <c r="BF17" i="12"/>
  <c r="BG17" i="12"/>
  <c r="BH17" i="12"/>
  <c r="BI17" i="12"/>
  <c r="BJ17" i="12"/>
  <c r="BK17" i="12"/>
  <c r="BL17" i="12"/>
  <c r="BM17" i="12"/>
  <c r="BN17" i="12"/>
  <c r="BO17" i="12"/>
  <c r="BP17" i="12"/>
  <c r="BQ17" i="12"/>
  <c r="BR17" i="12"/>
  <c r="BS17" i="12"/>
  <c r="BT17" i="12"/>
  <c r="BU17" i="12"/>
  <c r="BV17" i="12"/>
  <c r="BW17" i="12"/>
  <c r="BX17" i="12"/>
  <c r="BY17" i="12"/>
  <c r="BZ17" i="12"/>
  <c r="CA17" i="12"/>
  <c r="CB17" i="12"/>
  <c r="CC17" i="12"/>
  <c r="CD17" i="12"/>
  <c r="CE17" i="12"/>
  <c r="CF17" i="12"/>
  <c r="CG17" i="12"/>
  <c r="CH17" i="12"/>
  <c r="CI17" i="12"/>
  <c r="CJ17" i="12"/>
  <c r="CK17" i="12"/>
  <c r="CL17" i="12"/>
  <c r="CM17" i="12"/>
  <c r="CN17" i="12"/>
  <c r="CO17" i="12"/>
  <c r="CP17" i="12"/>
  <c r="CQ17" i="12"/>
  <c r="CR17" i="12"/>
  <c r="CS17" i="12"/>
  <c r="CT17" i="12"/>
  <c r="CU17" i="12"/>
  <c r="CV17" i="12"/>
  <c r="CW17" i="12"/>
  <c r="CX17" i="12"/>
  <c r="CY17" i="12"/>
  <c r="CZ17" i="12"/>
  <c r="DA17" i="12"/>
  <c r="DB17" i="12"/>
  <c r="DC17" i="12"/>
  <c r="DD17" i="12"/>
  <c r="DE17" i="12"/>
  <c r="DF17" i="12"/>
  <c r="DG17" i="12"/>
  <c r="DH17" i="12"/>
  <c r="DI17" i="12"/>
  <c r="DJ17" i="12"/>
  <c r="DK17" i="12"/>
  <c r="DL17" i="12"/>
  <c r="DM17" i="12"/>
  <c r="DN17" i="12"/>
  <c r="DO17" i="12"/>
  <c r="DP17" i="12"/>
  <c r="DQ17" i="12"/>
  <c r="DR17" i="12"/>
  <c r="DX17" i="12"/>
  <c r="DY17" i="12"/>
  <c r="EB17" i="12"/>
  <c r="EC17" i="12"/>
  <c r="E18" i="12"/>
  <c r="F18" i="12"/>
  <c r="G18" i="12"/>
  <c r="H18" i="12"/>
  <c r="I18" i="12"/>
  <c r="J18" i="12"/>
  <c r="K18" i="12"/>
  <c r="L18" i="12"/>
  <c r="M18" i="12"/>
  <c r="N18" i="12"/>
  <c r="O18" i="12"/>
  <c r="P18" i="12"/>
  <c r="Q18" i="12"/>
  <c r="R18" i="12"/>
  <c r="S18" i="12"/>
  <c r="T18" i="12"/>
  <c r="U18" i="12"/>
  <c r="V18" i="12"/>
  <c r="W18" i="12"/>
  <c r="X18" i="12"/>
  <c r="Y18" i="12"/>
  <c r="Z18" i="12"/>
  <c r="AA18" i="12"/>
  <c r="AB18" i="12"/>
  <c r="AC18" i="12"/>
  <c r="AD18" i="12"/>
  <c r="AE18" i="12"/>
  <c r="AF18" i="12"/>
  <c r="AG18" i="12"/>
  <c r="AH18" i="12"/>
  <c r="AI18" i="12"/>
  <c r="AJ18" i="12"/>
  <c r="AK18" i="12"/>
  <c r="AL18" i="12"/>
  <c r="AM18" i="12"/>
  <c r="AN18" i="12"/>
  <c r="AO18" i="12"/>
  <c r="AP18" i="12"/>
  <c r="AQ18" i="12"/>
  <c r="AR18" i="12"/>
  <c r="AS18" i="12"/>
  <c r="AT18" i="12"/>
  <c r="AU18" i="12"/>
  <c r="AV18" i="12"/>
  <c r="AW18" i="12"/>
  <c r="AX18" i="12"/>
  <c r="AY18" i="12"/>
  <c r="AZ18" i="12"/>
  <c r="BA18" i="12"/>
  <c r="BB18" i="12"/>
  <c r="BC18" i="12"/>
  <c r="BD18" i="12"/>
  <c r="BE18" i="12"/>
  <c r="BF18" i="12"/>
  <c r="BG18" i="12"/>
  <c r="BH18" i="12"/>
  <c r="BI18" i="12"/>
  <c r="BJ18" i="12"/>
  <c r="BK18" i="12"/>
  <c r="BL18" i="12"/>
  <c r="BM18" i="12"/>
  <c r="BN18" i="12"/>
  <c r="BO18" i="12"/>
  <c r="BP18" i="12"/>
  <c r="BQ18" i="12"/>
  <c r="BR18" i="12"/>
  <c r="BS18" i="12"/>
  <c r="BT18" i="12"/>
  <c r="BU18" i="12"/>
  <c r="BV18" i="12"/>
  <c r="BW18" i="12"/>
  <c r="BX18" i="12"/>
  <c r="BY18" i="12"/>
  <c r="BZ18" i="12"/>
  <c r="CA18" i="12"/>
  <c r="CB18" i="12"/>
  <c r="CC18" i="12"/>
  <c r="CD18" i="12"/>
  <c r="CE18" i="12"/>
  <c r="CF18" i="12"/>
  <c r="CG18" i="12"/>
  <c r="CH18" i="12"/>
  <c r="CI18" i="12"/>
  <c r="CJ18" i="12"/>
  <c r="CK18" i="12"/>
  <c r="CL18" i="12"/>
  <c r="CM18" i="12"/>
  <c r="CN18" i="12"/>
  <c r="CO18" i="12"/>
  <c r="CP18" i="12"/>
  <c r="CQ18" i="12"/>
  <c r="CR18" i="12"/>
  <c r="CS18" i="12"/>
  <c r="CT18" i="12"/>
  <c r="CU18" i="12"/>
  <c r="CV18" i="12"/>
  <c r="CW18" i="12"/>
  <c r="CX18" i="12"/>
  <c r="CY18" i="12"/>
  <c r="CZ18" i="12"/>
  <c r="DA18" i="12"/>
  <c r="DB18" i="12"/>
  <c r="DC18" i="12"/>
  <c r="DD18" i="12"/>
  <c r="DE18" i="12"/>
  <c r="DF18" i="12"/>
  <c r="DG18" i="12"/>
  <c r="DH18" i="12"/>
  <c r="DI18" i="12"/>
  <c r="DJ18" i="12"/>
  <c r="DK18" i="12"/>
  <c r="DL18" i="12"/>
  <c r="DM18" i="12"/>
  <c r="DN18" i="12"/>
  <c r="DO18" i="12"/>
  <c r="DP18" i="12"/>
  <c r="DQ18" i="12"/>
  <c r="DR18" i="12"/>
  <c r="DX18" i="12"/>
  <c r="DY18" i="12"/>
  <c r="EB18" i="12"/>
  <c r="EC18" i="12"/>
  <c r="E19" i="12"/>
  <c r="F19" i="12"/>
  <c r="G19" i="12"/>
  <c r="H19" i="12"/>
  <c r="I19" i="12"/>
  <c r="J19" i="12"/>
  <c r="K19" i="12"/>
  <c r="L19" i="12"/>
  <c r="M19" i="12"/>
  <c r="N19" i="12"/>
  <c r="O19" i="12"/>
  <c r="P19" i="12"/>
  <c r="Q19" i="12"/>
  <c r="R19" i="12"/>
  <c r="S19" i="12"/>
  <c r="T19" i="12"/>
  <c r="U19" i="12"/>
  <c r="V19" i="12"/>
  <c r="W19" i="12"/>
  <c r="X19" i="12"/>
  <c r="Y19" i="12"/>
  <c r="Z19" i="12"/>
  <c r="AA19" i="12"/>
  <c r="AB19" i="12"/>
  <c r="AC19" i="12"/>
  <c r="AD19" i="12"/>
  <c r="AE19" i="12"/>
  <c r="AF19" i="12"/>
  <c r="AG19" i="12"/>
  <c r="AH19" i="12"/>
  <c r="AI19" i="12"/>
  <c r="AJ19" i="12"/>
  <c r="AK19" i="12"/>
  <c r="AL19" i="12"/>
  <c r="AM19" i="12"/>
  <c r="AN19" i="12"/>
  <c r="AO19" i="12"/>
  <c r="AP19" i="12"/>
  <c r="AQ19" i="12"/>
  <c r="AR19" i="12"/>
  <c r="AS19" i="12"/>
  <c r="AT19" i="12"/>
  <c r="AU19" i="12"/>
  <c r="AV19" i="12"/>
  <c r="AW19" i="12"/>
  <c r="AX19" i="12"/>
  <c r="AY19" i="12"/>
  <c r="AZ19" i="12"/>
  <c r="BA19" i="12"/>
  <c r="BB19" i="12"/>
  <c r="BC19" i="12"/>
  <c r="BD19" i="12"/>
  <c r="BE19" i="12"/>
  <c r="BF19" i="12"/>
  <c r="BG19" i="12"/>
  <c r="BH19" i="12"/>
  <c r="BI19" i="12"/>
  <c r="BJ19" i="12"/>
  <c r="BK19" i="12"/>
  <c r="BL19" i="12"/>
  <c r="BM19" i="12"/>
  <c r="BN19" i="12"/>
  <c r="BO19" i="12"/>
  <c r="BP19" i="12"/>
  <c r="BQ19" i="12"/>
  <c r="BR19" i="12"/>
  <c r="BS19" i="12"/>
  <c r="BT19" i="12"/>
  <c r="BU19" i="12"/>
  <c r="BV19" i="12"/>
  <c r="BW19" i="12"/>
  <c r="BX19" i="12"/>
  <c r="BY19" i="12"/>
  <c r="BZ19" i="12"/>
  <c r="CA19" i="12"/>
  <c r="CB19" i="12"/>
  <c r="CC19" i="12"/>
  <c r="CD19" i="12"/>
  <c r="CE19" i="12"/>
  <c r="CF19" i="12"/>
  <c r="CG19" i="12"/>
  <c r="CH19" i="12"/>
  <c r="CI19" i="12"/>
  <c r="CJ19" i="12"/>
  <c r="CK19" i="12"/>
  <c r="CL19" i="12"/>
  <c r="CM19" i="12"/>
  <c r="CN19" i="12"/>
  <c r="CO19" i="12"/>
  <c r="CP19" i="12"/>
  <c r="CQ19" i="12"/>
  <c r="CR19" i="12"/>
  <c r="CS19" i="12"/>
  <c r="CT19" i="12"/>
  <c r="CU19" i="12"/>
  <c r="CV19" i="12"/>
  <c r="CW19" i="12"/>
  <c r="CX19" i="12"/>
  <c r="CY19" i="12"/>
  <c r="CZ19" i="12"/>
  <c r="DA19" i="12"/>
  <c r="DB19" i="12"/>
  <c r="DC19" i="12"/>
  <c r="DD19" i="12"/>
  <c r="DE19" i="12"/>
  <c r="DF19" i="12"/>
  <c r="DG19" i="12"/>
  <c r="DH19" i="12"/>
  <c r="DI19" i="12"/>
  <c r="DJ19" i="12"/>
  <c r="DK19" i="12"/>
  <c r="DL19" i="12"/>
  <c r="DM19" i="12"/>
  <c r="DN19" i="12"/>
  <c r="DO19" i="12"/>
  <c r="DP19" i="12"/>
  <c r="DQ19" i="12"/>
  <c r="DR19" i="12"/>
  <c r="DX19" i="12"/>
  <c r="DY19" i="12"/>
  <c r="EB19" i="12"/>
  <c r="EC19" i="12"/>
  <c r="E20" i="12"/>
  <c r="F20" i="12"/>
  <c r="G20" i="12"/>
  <c r="H20" i="12"/>
  <c r="I20" i="12"/>
  <c r="J20" i="12"/>
  <c r="K20" i="12"/>
  <c r="L20" i="12"/>
  <c r="M20" i="12"/>
  <c r="N20" i="12"/>
  <c r="O20" i="12"/>
  <c r="P20" i="12"/>
  <c r="Q20" i="12"/>
  <c r="R20" i="12"/>
  <c r="S20" i="12"/>
  <c r="T20" i="12"/>
  <c r="U20" i="12"/>
  <c r="V20" i="12"/>
  <c r="W20" i="12"/>
  <c r="X20" i="12"/>
  <c r="Y20" i="12"/>
  <c r="Z20" i="12"/>
  <c r="AA20" i="12"/>
  <c r="AB20" i="12"/>
  <c r="AC20" i="12"/>
  <c r="AD20" i="12"/>
  <c r="AE20" i="12"/>
  <c r="AF20" i="12"/>
  <c r="AG20" i="12"/>
  <c r="AH20" i="12"/>
  <c r="AI20" i="12"/>
  <c r="AJ20" i="12"/>
  <c r="AK20" i="12"/>
  <c r="AL20" i="12"/>
  <c r="AM20" i="12"/>
  <c r="AN20" i="12"/>
  <c r="AO20" i="12"/>
  <c r="AP20" i="12"/>
  <c r="AQ20" i="12"/>
  <c r="AR20" i="12"/>
  <c r="AS20" i="12"/>
  <c r="AT20" i="12"/>
  <c r="AU20" i="12"/>
  <c r="AV20" i="12"/>
  <c r="AW20" i="12"/>
  <c r="AX20" i="12"/>
  <c r="AY20" i="12"/>
  <c r="AZ20" i="12"/>
  <c r="BA20" i="12"/>
  <c r="BB20" i="12"/>
  <c r="BC20" i="12"/>
  <c r="BD20" i="12"/>
  <c r="BE20" i="12"/>
  <c r="BF20" i="12"/>
  <c r="BG20" i="12"/>
  <c r="BH20" i="12"/>
  <c r="BI20" i="12"/>
  <c r="BJ20" i="12"/>
  <c r="BK20" i="12"/>
  <c r="BL20" i="12"/>
  <c r="BM20" i="12"/>
  <c r="BN20" i="12"/>
  <c r="BO20" i="12"/>
  <c r="BP20" i="12"/>
  <c r="BQ20" i="12"/>
  <c r="BR20" i="12"/>
  <c r="BS20" i="12"/>
  <c r="BT20" i="12"/>
  <c r="BU20" i="12"/>
  <c r="BV20" i="12"/>
  <c r="BW20" i="12"/>
  <c r="BX20" i="12"/>
  <c r="BY20" i="12"/>
  <c r="BZ20" i="12"/>
  <c r="CA20" i="12"/>
  <c r="CB20" i="12"/>
  <c r="CC20" i="12"/>
  <c r="CD20" i="12"/>
  <c r="CE20" i="12"/>
  <c r="CF20" i="12"/>
  <c r="CG20" i="12"/>
  <c r="CH20" i="12"/>
  <c r="CI20" i="12"/>
  <c r="CJ20" i="12"/>
  <c r="CK20" i="12"/>
  <c r="CL20" i="12"/>
  <c r="CM20" i="12"/>
  <c r="CN20" i="12"/>
  <c r="CO20" i="12"/>
  <c r="CP20" i="12"/>
  <c r="CQ20" i="12"/>
  <c r="CR20" i="12"/>
  <c r="CS20" i="12"/>
  <c r="CT20" i="12"/>
  <c r="CU20" i="12"/>
  <c r="CV20" i="12"/>
  <c r="CW20" i="12"/>
  <c r="CX20" i="12"/>
  <c r="CY20" i="12"/>
  <c r="CZ20" i="12"/>
  <c r="DA20" i="12"/>
  <c r="DB20" i="12"/>
  <c r="DC20" i="12"/>
  <c r="DD20" i="12"/>
  <c r="DE20" i="12"/>
  <c r="DF20" i="12"/>
  <c r="DG20" i="12"/>
  <c r="DH20" i="12"/>
  <c r="DI20" i="12"/>
  <c r="DJ20" i="12"/>
  <c r="DK20" i="12"/>
  <c r="DL20" i="12"/>
  <c r="DM20" i="12"/>
  <c r="DN20" i="12"/>
  <c r="DO20" i="12"/>
  <c r="DP20" i="12"/>
  <c r="DQ20" i="12"/>
  <c r="DR20" i="12"/>
  <c r="DX20" i="12"/>
  <c r="DY20" i="12"/>
  <c r="EB20" i="12"/>
  <c r="EC20" i="12"/>
  <c r="E21" i="12"/>
  <c r="F21" i="12"/>
  <c r="G21" i="12"/>
  <c r="H21" i="12"/>
  <c r="I21" i="12"/>
  <c r="J21" i="12"/>
  <c r="K21" i="12"/>
  <c r="L21" i="12"/>
  <c r="M21" i="12"/>
  <c r="N21" i="12"/>
  <c r="O21" i="12"/>
  <c r="P21" i="12"/>
  <c r="Q21" i="12"/>
  <c r="R21" i="12"/>
  <c r="S21" i="12"/>
  <c r="T21" i="12"/>
  <c r="U21" i="12"/>
  <c r="V21" i="12"/>
  <c r="W21" i="12"/>
  <c r="X21" i="12"/>
  <c r="Y21" i="12"/>
  <c r="Z21" i="12"/>
  <c r="AA21" i="12"/>
  <c r="AB21" i="12"/>
  <c r="AC21" i="12"/>
  <c r="AD21" i="12"/>
  <c r="AE21" i="12"/>
  <c r="AF21" i="12"/>
  <c r="AG21" i="12"/>
  <c r="AH21" i="12"/>
  <c r="AI21" i="12"/>
  <c r="AJ21" i="12"/>
  <c r="AK21" i="12"/>
  <c r="AL21" i="12"/>
  <c r="AM21" i="12"/>
  <c r="AN21" i="12"/>
  <c r="AO21" i="12"/>
  <c r="AP21" i="12"/>
  <c r="AQ21" i="12"/>
  <c r="AR21" i="12"/>
  <c r="AS21" i="12"/>
  <c r="AT21" i="12"/>
  <c r="AU21" i="12"/>
  <c r="AV21" i="12"/>
  <c r="AW21" i="12"/>
  <c r="AX21" i="12"/>
  <c r="AY21" i="12"/>
  <c r="AZ21" i="12"/>
  <c r="BA21" i="12"/>
  <c r="BB21" i="12"/>
  <c r="BC21" i="12"/>
  <c r="BD21" i="12"/>
  <c r="BE21" i="12"/>
  <c r="BF21" i="12"/>
  <c r="BG21" i="12"/>
  <c r="BH21" i="12"/>
  <c r="BI21" i="12"/>
  <c r="BJ21" i="12"/>
  <c r="BK21" i="12"/>
  <c r="BL21" i="12"/>
  <c r="BM21" i="12"/>
  <c r="BN21" i="12"/>
  <c r="BO21" i="12"/>
  <c r="BP21" i="12"/>
  <c r="BQ21" i="12"/>
  <c r="BR21" i="12"/>
  <c r="BS21" i="12"/>
  <c r="BT21" i="12"/>
  <c r="BU21" i="12"/>
  <c r="BV21" i="12"/>
  <c r="BW21" i="12"/>
  <c r="BX21" i="12"/>
  <c r="BY21" i="12"/>
  <c r="BZ21" i="12"/>
  <c r="CA21" i="12"/>
  <c r="CB21" i="12"/>
  <c r="CC21" i="12"/>
  <c r="CD21" i="12"/>
  <c r="CE21" i="12"/>
  <c r="CF21" i="12"/>
  <c r="CG21" i="12"/>
  <c r="CH21" i="12"/>
  <c r="CI21" i="12"/>
  <c r="CJ21" i="12"/>
  <c r="CK21" i="12"/>
  <c r="CL21" i="12"/>
  <c r="CM21" i="12"/>
  <c r="CN21" i="12"/>
  <c r="CO21" i="12"/>
  <c r="CP21" i="12"/>
  <c r="CQ21" i="12"/>
  <c r="CR21" i="12"/>
  <c r="CS21" i="12"/>
  <c r="CT21" i="12"/>
  <c r="CU21" i="12"/>
  <c r="CV21" i="12"/>
  <c r="CW21" i="12"/>
  <c r="CX21" i="12"/>
  <c r="CY21" i="12"/>
  <c r="CZ21" i="12"/>
  <c r="DA21" i="12"/>
  <c r="DB21" i="12"/>
  <c r="DC21" i="12"/>
  <c r="DD21" i="12"/>
  <c r="DE21" i="12"/>
  <c r="DF21" i="12"/>
  <c r="DG21" i="12"/>
  <c r="DH21" i="12"/>
  <c r="DI21" i="12"/>
  <c r="DJ21" i="12"/>
  <c r="DK21" i="12"/>
  <c r="DL21" i="12"/>
  <c r="DM21" i="12"/>
  <c r="DN21" i="12"/>
  <c r="DO21" i="12"/>
  <c r="DP21" i="12"/>
  <c r="DQ21" i="12"/>
  <c r="DR21" i="12"/>
  <c r="DX21" i="12"/>
  <c r="DY21" i="12"/>
  <c r="EB21" i="12"/>
  <c r="EC21" i="12"/>
  <c r="E22" i="12"/>
  <c r="F22" i="12"/>
  <c r="G22" i="12"/>
  <c r="H22" i="12"/>
  <c r="I22" i="12"/>
  <c r="J22" i="12"/>
  <c r="K22" i="12"/>
  <c r="L22" i="12"/>
  <c r="M22" i="12"/>
  <c r="N22" i="12"/>
  <c r="O22" i="12"/>
  <c r="P22" i="12"/>
  <c r="Q22" i="12"/>
  <c r="R22" i="12"/>
  <c r="S22" i="12"/>
  <c r="T22" i="12"/>
  <c r="U22" i="12"/>
  <c r="V22" i="12"/>
  <c r="W22" i="12"/>
  <c r="X22" i="12"/>
  <c r="Y22" i="12"/>
  <c r="Z22" i="12"/>
  <c r="AA22" i="12"/>
  <c r="AB22" i="12"/>
  <c r="AC22" i="12"/>
  <c r="AD22" i="12"/>
  <c r="AE22" i="12"/>
  <c r="AF22" i="12"/>
  <c r="AG22" i="12"/>
  <c r="AH22" i="12"/>
  <c r="AI22" i="12"/>
  <c r="AJ22" i="12"/>
  <c r="AK22" i="12"/>
  <c r="AL22" i="12"/>
  <c r="AM22" i="12"/>
  <c r="AN22" i="12"/>
  <c r="AO22" i="12"/>
  <c r="AP22" i="12"/>
  <c r="AQ22" i="12"/>
  <c r="AR22" i="12"/>
  <c r="AS22" i="12"/>
  <c r="AT22" i="12"/>
  <c r="AU22" i="12"/>
  <c r="AV22" i="12"/>
  <c r="AW22" i="12"/>
  <c r="AX22" i="12"/>
  <c r="AY22" i="12"/>
  <c r="AZ22" i="12"/>
  <c r="BA22" i="12"/>
  <c r="BB22" i="12"/>
  <c r="BC22" i="12"/>
  <c r="BD22" i="12"/>
  <c r="BE22" i="12"/>
  <c r="BF22" i="12"/>
  <c r="BG22" i="12"/>
  <c r="BH22" i="12"/>
  <c r="BI22" i="12"/>
  <c r="BJ22" i="12"/>
  <c r="BK22" i="12"/>
  <c r="BL22" i="12"/>
  <c r="BM22" i="12"/>
  <c r="BN22" i="12"/>
  <c r="BO22" i="12"/>
  <c r="BP22" i="12"/>
  <c r="BQ22" i="12"/>
  <c r="BR22" i="12"/>
  <c r="BS22" i="12"/>
  <c r="BT22" i="12"/>
  <c r="BU22" i="12"/>
  <c r="BV22" i="12"/>
  <c r="BW22" i="12"/>
  <c r="BX22" i="12"/>
  <c r="BY22" i="12"/>
  <c r="BZ22" i="12"/>
  <c r="CA22" i="12"/>
  <c r="CB22" i="12"/>
  <c r="CC22" i="12"/>
  <c r="CD22" i="12"/>
  <c r="CE22" i="12"/>
  <c r="CF22" i="12"/>
  <c r="CG22" i="12"/>
  <c r="CH22" i="12"/>
  <c r="CI22" i="12"/>
  <c r="CJ22" i="12"/>
  <c r="CK22" i="12"/>
  <c r="CL22" i="12"/>
  <c r="CM22" i="12"/>
  <c r="CN22" i="12"/>
  <c r="CO22" i="12"/>
  <c r="CP22" i="12"/>
  <c r="CQ22" i="12"/>
  <c r="CR22" i="12"/>
  <c r="CS22" i="12"/>
  <c r="CT22" i="12"/>
  <c r="CU22" i="12"/>
  <c r="CV22" i="12"/>
  <c r="CW22" i="12"/>
  <c r="CX22" i="12"/>
  <c r="CY22" i="12"/>
  <c r="CZ22" i="12"/>
  <c r="DA22" i="12"/>
  <c r="DB22" i="12"/>
  <c r="DC22" i="12"/>
  <c r="DD22" i="12"/>
  <c r="DE22" i="12"/>
  <c r="DF22" i="12"/>
  <c r="DG22" i="12"/>
  <c r="DH22" i="12"/>
  <c r="DI22" i="12"/>
  <c r="DJ22" i="12"/>
  <c r="DK22" i="12"/>
  <c r="DL22" i="12"/>
  <c r="DM22" i="12"/>
  <c r="DN22" i="12"/>
  <c r="DO22" i="12"/>
  <c r="DP22" i="12"/>
  <c r="DQ22" i="12"/>
  <c r="DR22" i="12"/>
  <c r="DX22" i="12"/>
  <c r="DY22" i="12"/>
  <c r="EB22" i="12"/>
  <c r="EC22" i="12"/>
  <c r="E23" i="12"/>
  <c r="F23" i="12"/>
  <c r="G23" i="12"/>
  <c r="H23" i="12"/>
  <c r="I23" i="12"/>
  <c r="J23" i="12"/>
  <c r="K23" i="12"/>
  <c r="L23" i="12"/>
  <c r="M23" i="12"/>
  <c r="N23" i="12"/>
  <c r="O23" i="12"/>
  <c r="P23" i="12"/>
  <c r="Q23" i="12"/>
  <c r="R23" i="12"/>
  <c r="S23" i="12"/>
  <c r="T23" i="12"/>
  <c r="U23" i="12"/>
  <c r="V23" i="12"/>
  <c r="W23" i="12"/>
  <c r="X23" i="12"/>
  <c r="Y23" i="12"/>
  <c r="Z23" i="12"/>
  <c r="AA23" i="12"/>
  <c r="AB23" i="12"/>
  <c r="AC23" i="12"/>
  <c r="AD23" i="12"/>
  <c r="AE23" i="12"/>
  <c r="AF23" i="12"/>
  <c r="AG23" i="12"/>
  <c r="AH23" i="12"/>
  <c r="AI23" i="12"/>
  <c r="AJ23" i="12"/>
  <c r="AK23" i="12"/>
  <c r="AL23" i="12"/>
  <c r="AM23" i="12"/>
  <c r="AN23" i="12"/>
  <c r="AO23" i="12"/>
  <c r="AP23" i="12"/>
  <c r="AQ23" i="12"/>
  <c r="AR23" i="12"/>
  <c r="AS23" i="12"/>
  <c r="AT23" i="12"/>
  <c r="AU23" i="12"/>
  <c r="AV23" i="12"/>
  <c r="AW23" i="12"/>
  <c r="AX23" i="12"/>
  <c r="AY23" i="12"/>
  <c r="AZ23" i="12"/>
  <c r="BA23" i="12"/>
  <c r="BB23" i="12"/>
  <c r="BC23" i="12"/>
  <c r="BD23" i="12"/>
  <c r="BE23" i="12"/>
  <c r="BF23" i="12"/>
  <c r="BG23" i="12"/>
  <c r="BH23" i="12"/>
  <c r="BI23" i="12"/>
  <c r="BJ23" i="12"/>
  <c r="BK23" i="12"/>
  <c r="BL23" i="12"/>
  <c r="BM23" i="12"/>
  <c r="BN23" i="12"/>
  <c r="BO23" i="12"/>
  <c r="BP23" i="12"/>
  <c r="BQ23" i="12"/>
  <c r="BR23" i="12"/>
  <c r="BS23" i="12"/>
  <c r="BT23" i="12"/>
  <c r="BU23" i="12"/>
  <c r="BV23" i="12"/>
  <c r="BW23" i="12"/>
  <c r="BX23" i="12"/>
  <c r="BY23" i="12"/>
  <c r="BZ23" i="12"/>
  <c r="CA23" i="12"/>
  <c r="CB23" i="12"/>
  <c r="CC23" i="12"/>
  <c r="CD23" i="12"/>
  <c r="CE23" i="12"/>
  <c r="CF23" i="12"/>
  <c r="CG23" i="12"/>
  <c r="CH23" i="12"/>
  <c r="CI23" i="12"/>
  <c r="CJ23" i="12"/>
  <c r="CK23" i="12"/>
  <c r="CL23" i="12"/>
  <c r="CM23" i="12"/>
  <c r="CN23" i="12"/>
  <c r="CO23" i="12"/>
  <c r="CP23" i="12"/>
  <c r="CQ23" i="12"/>
  <c r="CR23" i="12"/>
  <c r="CS23" i="12"/>
  <c r="CT23" i="12"/>
  <c r="CU23" i="12"/>
  <c r="CV23" i="12"/>
  <c r="CW23" i="12"/>
  <c r="CX23" i="12"/>
  <c r="CY23" i="12"/>
  <c r="CZ23" i="12"/>
  <c r="DA23" i="12"/>
  <c r="DB23" i="12"/>
  <c r="DC23" i="12"/>
  <c r="DD23" i="12"/>
  <c r="DE23" i="12"/>
  <c r="DF23" i="12"/>
  <c r="DG23" i="12"/>
  <c r="DH23" i="12"/>
  <c r="DI23" i="12"/>
  <c r="DJ23" i="12"/>
  <c r="DK23" i="12"/>
  <c r="DL23" i="12"/>
  <c r="DM23" i="12"/>
  <c r="DN23" i="12"/>
  <c r="DO23" i="12"/>
  <c r="DP23" i="12"/>
  <c r="DQ23" i="12"/>
  <c r="DR23" i="12"/>
  <c r="DX23" i="12"/>
  <c r="DY23" i="12"/>
  <c r="EB23" i="12"/>
  <c r="EC23" i="12"/>
  <c r="E24" i="12"/>
  <c r="F24" i="12"/>
  <c r="G24" i="12"/>
  <c r="H24" i="12"/>
  <c r="I24" i="12"/>
  <c r="J24" i="12"/>
  <c r="K24" i="12"/>
  <c r="L24" i="12"/>
  <c r="M24" i="12"/>
  <c r="N24" i="12"/>
  <c r="O24" i="12"/>
  <c r="P24" i="12"/>
  <c r="Q24" i="12"/>
  <c r="R24" i="12"/>
  <c r="S24" i="12"/>
  <c r="T24" i="12"/>
  <c r="U24" i="12"/>
  <c r="V24" i="12"/>
  <c r="W24" i="12"/>
  <c r="X24" i="12"/>
  <c r="Y24" i="12"/>
  <c r="Z24" i="12"/>
  <c r="AA24" i="12"/>
  <c r="AB24" i="12"/>
  <c r="AC24" i="12"/>
  <c r="AD24" i="12"/>
  <c r="AE24" i="12"/>
  <c r="AF24" i="12"/>
  <c r="AG24" i="12"/>
  <c r="AH24" i="12"/>
  <c r="AI24" i="12"/>
  <c r="AJ24" i="12"/>
  <c r="AK24" i="12"/>
  <c r="AL24" i="12"/>
  <c r="AM24" i="12"/>
  <c r="AN24" i="12"/>
  <c r="AO24" i="12"/>
  <c r="AP24" i="12"/>
  <c r="AQ24" i="12"/>
  <c r="AR24" i="12"/>
  <c r="AS24" i="12"/>
  <c r="AT24" i="12"/>
  <c r="AU24" i="12"/>
  <c r="AV24" i="12"/>
  <c r="AW24" i="12"/>
  <c r="AX24" i="12"/>
  <c r="AY24" i="12"/>
  <c r="AZ24" i="12"/>
  <c r="BA24" i="12"/>
  <c r="BB24" i="12"/>
  <c r="BC24" i="12"/>
  <c r="BD24" i="12"/>
  <c r="BE24" i="12"/>
  <c r="BF24" i="12"/>
  <c r="BG24" i="12"/>
  <c r="BH24" i="12"/>
  <c r="BI24" i="12"/>
  <c r="BJ24" i="12"/>
  <c r="BK24" i="12"/>
  <c r="BL24" i="12"/>
  <c r="BM24" i="12"/>
  <c r="BN24" i="12"/>
  <c r="BO24" i="12"/>
  <c r="BP24" i="12"/>
  <c r="BQ24" i="12"/>
  <c r="BR24" i="12"/>
  <c r="BS24" i="12"/>
  <c r="BT24" i="12"/>
  <c r="BU24" i="12"/>
  <c r="BV24" i="12"/>
  <c r="BW24" i="12"/>
  <c r="BX24" i="12"/>
  <c r="BY24" i="12"/>
  <c r="BZ24" i="12"/>
  <c r="CA24" i="12"/>
  <c r="CB24" i="12"/>
  <c r="CC24" i="12"/>
  <c r="CD24" i="12"/>
  <c r="CE24" i="12"/>
  <c r="CF24" i="12"/>
  <c r="CG24" i="12"/>
  <c r="CH24" i="12"/>
  <c r="CI24" i="12"/>
  <c r="CJ24" i="12"/>
  <c r="CK24" i="12"/>
  <c r="CL24" i="12"/>
  <c r="CM24" i="12"/>
  <c r="CN24" i="12"/>
  <c r="CO24" i="12"/>
  <c r="CP24" i="12"/>
  <c r="CQ24" i="12"/>
  <c r="CR24" i="12"/>
  <c r="CS24" i="12"/>
  <c r="CT24" i="12"/>
  <c r="CU24" i="12"/>
  <c r="CV24" i="12"/>
  <c r="CW24" i="12"/>
  <c r="CX24" i="12"/>
  <c r="CY24" i="12"/>
  <c r="CZ24" i="12"/>
  <c r="DA24" i="12"/>
  <c r="DB24" i="12"/>
  <c r="DC24" i="12"/>
  <c r="DD24" i="12"/>
  <c r="DE24" i="12"/>
  <c r="DF24" i="12"/>
  <c r="DG24" i="12"/>
  <c r="DH24" i="12"/>
  <c r="DI24" i="12"/>
  <c r="DJ24" i="12"/>
  <c r="DK24" i="12"/>
  <c r="DL24" i="12"/>
  <c r="DM24" i="12"/>
  <c r="DN24" i="12"/>
  <c r="DO24" i="12"/>
  <c r="DP24" i="12"/>
  <c r="DQ24" i="12"/>
  <c r="DR24" i="12"/>
  <c r="DX24" i="12"/>
  <c r="DY24" i="12"/>
  <c r="EB24" i="12"/>
  <c r="EC24" i="12"/>
  <c r="E25" i="12"/>
  <c r="F25" i="12"/>
  <c r="G25" i="12"/>
  <c r="H25" i="12"/>
  <c r="I25" i="12"/>
  <c r="J25" i="12"/>
  <c r="K25" i="12"/>
  <c r="L25" i="12"/>
  <c r="M25" i="12"/>
  <c r="N25" i="12"/>
  <c r="O25" i="12"/>
  <c r="P25" i="12"/>
  <c r="Q25" i="12"/>
  <c r="R25" i="12"/>
  <c r="S25" i="12"/>
  <c r="T25" i="12"/>
  <c r="U25" i="12"/>
  <c r="V25" i="12"/>
  <c r="W25" i="12"/>
  <c r="X25" i="12"/>
  <c r="Y25" i="12"/>
  <c r="Z25" i="12"/>
  <c r="AA25" i="12"/>
  <c r="AB25" i="12"/>
  <c r="AC25" i="12"/>
  <c r="AD25" i="12"/>
  <c r="AE25" i="12"/>
  <c r="AF25" i="12"/>
  <c r="AG25" i="12"/>
  <c r="AH25" i="12"/>
  <c r="AI25" i="12"/>
  <c r="AJ25" i="12"/>
  <c r="AK25" i="12"/>
  <c r="AL25" i="12"/>
  <c r="AM25" i="12"/>
  <c r="AN25" i="12"/>
  <c r="AO25" i="12"/>
  <c r="AP25" i="12"/>
  <c r="AQ25" i="12"/>
  <c r="AR25" i="12"/>
  <c r="AS25" i="12"/>
  <c r="AT25" i="12"/>
  <c r="AU25" i="12"/>
  <c r="AV25" i="12"/>
  <c r="AW25" i="12"/>
  <c r="AX25" i="12"/>
  <c r="AY25" i="12"/>
  <c r="AZ25" i="12"/>
  <c r="BA25" i="12"/>
  <c r="BB25" i="12"/>
  <c r="BC25" i="12"/>
  <c r="BD25" i="12"/>
  <c r="BE25" i="12"/>
  <c r="BF25" i="12"/>
  <c r="BG25" i="12"/>
  <c r="BH25" i="12"/>
  <c r="BI25" i="12"/>
  <c r="BJ25" i="12"/>
  <c r="BK25" i="12"/>
  <c r="BL25" i="12"/>
  <c r="BM25" i="12"/>
  <c r="BN25" i="12"/>
  <c r="BO25" i="12"/>
  <c r="BP25" i="12"/>
  <c r="BQ25" i="12"/>
  <c r="BR25" i="12"/>
  <c r="BS25" i="12"/>
  <c r="BT25" i="12"/>
  <c r="BU25" i="12"/>
  <c r="BV25" i="12"/>
  <c r="BW25" i="12"/>
  <c r="BX25" i="12"/>
  <c r="BY25" i="12"/>
  <c r="BZ25" i="12"/>
  <c r="CA25" i="12"/>
  <c r="CB25" i="12"/>
  <c r="CC25" i="12"/>
  <c r="CD25" i="12"/>
  <c r="CE25" i="12"/>
  <c r="CF25" i="12"/>
  <c r="CG25" i="12"/>
  <c r="CH25" i="12"/>
  <c r="CI25" i="12"/>
  <c r="CJ25" i="12"/>
  <c r="CK25" i="12"/>
  <c r="CL25" i="12"/>
  <c r="CM25" i="12"/>
  <c r="CN25" i="12"/>
  <c r="CO25" i="12"/>
  <c r="CP25" i="12"/>
  <c r="CQ25" i="12"/>
  <c r="CR25" i="12"/>
  <c r="CS25" i="12"/>
  <c r="CT25" i="12"/>
  <c r="CU25" i="12"/>
  <c r="CV25" i="12"/>
  <c r="CW25" i="12"/>
  <c r="CX25" i="12"/>
  <c r="CY25" i="12"/>
  <c r="CZ25" i="12"/>
  <c r="DA25" i="12"/>
  <c r="DB25" i="12"/>
  <c r="DC25" i="12"/>
  <c r="DD25" i="12"/>
  <c r="DE25" i="12"/>
  <c r="DF25" i="12"/>
  <c r="DG25" i="12"/>
  <c r="DH25" i="12"/>
  <c r="DI25" i="12"/>
  <c r="DJ25" i="12"/>
  <c r="DK25" i="12"/>
  <c r="DL25" i="12"/>
  <c r="DM25" i="12"/>
  <c r="DN25" i="12"/>
  <c r="DO25" i="12"/>
  <c r="DP25" i="12"/>
  <c r="DQ25" i="12"/>
  <c r="DR25" i="12"/>
  <c r="DX25" i="12"/>
  <c r="DY25" i="12"/>
  <c r="EB25" i="12"/>
  <c r="EC25" i="12"/>
  <c r="E26" i="12"/>
  <c r="F26" i="12"/>
  <c r="G26" i="12"/>
  <c r="H26" i="12"/>
  <c r="I26" i="12"/>
  <c r="J26" i="12"/>
  <c r="K26" i="12"/>
  <c r="L26" i="12"/>
  <c r="M26" i="12"/>
  <c r="N26" i="12"/>
  <c r="O26" i="12"/>
  <c r="P26" i="12"/>
  <c r="Q26" i="12"/>
  <c r="R26" i="12"/>
  <c r="S26" i="12"/>
  <c r="T26" i="12"/>
  <c r="U26" i="12"/>
  <c r="V26" i="12"/>
  <c r="W26" i="12"/>
  <c r="X26" i="12"/>
  <c r="Y26" i="12"/>
  <c r="Z26" i="12"/>
  <c r="AA26" i="12"/>
  <c r="AB26" i="12"/>
  <c r="AC26" i="12"/>
  <c r="AD26" i="12"/>
  <c r="AE26" i="12"/>
  <c r="AF26" i="12"/>
  <c r="AG26" i="12"/>
  <c r="AH26" i="12"/>
  <c r="AI26" i="12"/>
  <c r="AJ26" i="12"/>
  <c r="AK26" i="12"/>
  <c r="AL26" i="12"/>
  <c r="AM26" i="12"/>
  <c r="AN26" i="12"/>
  <c r="AO26" i="12"/>
  <c r="AP26" i="12"/>
  <c r="AQ26" i="12"/>
  <c r="AR26" i="12"/>
  <c r="AS26" i="12"/>
  <c r="AT26" i="12"/>
  <c r="AU26" i="12"/>
  <c r="AV26" i="12"/>
  <c r="AW26" i="12"/>
  <c r="AX26" i="12"/>
  <c r="AY26" i="12"/>
  <c r="AZ26" i="12"/>
  <c r="BA26" i="12"/>
  <c r="BB26" i="12"/>
  <c r="BC26" i="12"/>
  <c r="BD26" i="12"/>
  <c r="BE26" i="12"/>
  <c r="BF26" i="12"/>
  <c r="BG26" i="12"/>
  <c r="BH26" i="12"/>
  <c r="BI26" i="12"/>
  <c r="BJ26" i="12"/>
  <c r="BK26" i="12"/>
  <c r="BL26" i="12"/>
  <c r="BM26" i="12"/>
  <c r="BN26" i="12"/>
  <c r="BO26" i="12"/>
  <c r="BP26" i="12"/>
  <c r="BQ26" i="12"/>
  <c r="BR26" i="12"/>
  <c r="BS26" i="12"/>
  <c r="BT26" i="12"/>
  <c r="BU26" i="12"/>
  <c r="BV26" i="12"/>
  <c r="BW26" i="12"/>
  <c r="BX26" i="12"/>
  <c r="BY26" i="12"/>
  <c r="BZ26" i="12"/>
  <c r="CA26" i="12"/>
  <c r="CB26" i="12"/>
  <c r="CC26" i="12"/>
  <c r="CD26" i="12"/>
  <c r="CE26" i="12"/>
  <c r="CF26" i="12"/>
  <c r="CG26" i="12"/>
  <c r="CH26" i="12"/>
  <c r="CI26" i="12"/>
  <c r="CJ26" i="12"/>
  <c r="CK26" i="12"/>
  <c r="CL26" i="12"/>
  <c r="CM26" i="12"/>
  <c r="CN26" i="12"/>
  <c r="CO26" i="12"/>
  <c r="CP26" i="12"/>
  <c r="CQ26" i="12"/>
  <c r="CR26" i="12"/>
  <c r="CS26" i="12"/>
  <c r="CT26" i="12"/>
  <c r="CU26" i="12"/>
  <c r="CV26" i="12"/>
  <c r="CW26" i="12"/>
  <c r="CX26" i="12"/>
  <c r="CY26" i="12"/>
  <c r="CZ26" i="12"/>
  <c r="DA26" i="12"/>
  <c r="DB26" i="12"/>
  <c r="DC26" i="12"/>
  <c r="DD26" i="12"/>
  <c r="DE26" i="12"/>
  <c r="DF26" i="12"/>
  <c r="DG26" i="12"/>
  <c r="DH26" i="12"/>
  <c r="DI26" i="12"/>
  <c r="DJ26" i="12"/>
  <c r="DK26" i="12"/>
  <c r="DL26" i="12"/>
  <c r="DM26" i="12"/>
  <c r="DN26" i="12"/>
  <c r="DO26" i="12"/>
  <c r="DP26" i="12"/>
  <c r="DQ26" i="12"/>
  <c r="DR26" i="12"/>
  <c r="DX26" i="12"/>
  <c r="DY26" i="12"/>
  <c r="EB26" i="12"/>
  <c r="EC26" i="12"/>
  <c r="E27" i="12"/>
  <c r="F27" i="12"/>
  <c r="G27" i="12"/>
  <c r="H27" i="12"/>
  <c r="I27" i="12"/>
  <c r="J27" i="12"/>
  <c r="K27" i="12"/>
  <c r="L27" i="12"/>
  <c r="M27" i="12"/>
  <c r="N27" i="12"/>
  <c r="O27" i="12"/>
  <c r="P27" i="12"/>
  <c r="Q27" i="12"/>
  <c r="R27" i="12"/>
  <c r="S27" i="12"/>
  <c r="T27" i="12"/>
  <c r="U27" i="12"/>
  <c r="V27" i="12"/>
  <c r="W27" i="12"/>
  <c r="X27" i="12"/>
  <c r="Y27" i="12"/>
  <c r="Z27" i="12"/>
  <c r="AA27" i="12"/>
  <c r="AB27" i="12"/>
  <c r="AC27" i="12"/>
  <c r="AD27" i="12"/>
  <c r="AE27" i="12"/>
  <c r="AF27" i="12"/>
  <c r="AG27" i="12"/>
  <c r="AH27" i="12"/>
  <c r="AI27" i="12"/>
  <c r="AJ27" i="12"/>
  <c r="AK27" i="12"/>
  <c r="AL27" i="12"/>
  <c r="AM27" i="12"/>
  <c r="AN27" i="12"/>
  <c r="AO27" i="12"/>
  <c r="AP27" i="12"/>
  <c r="AQ27" i="12"/>
  <c r="AR27" i="12"/>
  <c r="AS27" i="12"/>
  <c r="AT27" i="12"/>
  <c r="AU27" i="12"/>
  <c r="AV27" i="12"/>
  <c r="AW27" i="12"/>
  <c r="AX27" i="12"/>
  <c r="AY27" i="12"/>
  <c r="AZ27" i="12"/>
  <c r="BA27" i="12"/>
  <c r="BB27" i="12"/>
  <c r="BC27" i="12"/>
  <c r="BD27" i="12"/>
  <c r="BE27" i="12"/>
  <c r="BF27" i="12"/>
  <c r="BG27" i="12"/>
  <c r="BH27" i="12"/>
  <c r="BI27" i="12"/>
  <c r="BJ27" i="12"/>
  <c r="BK27" i="12"/>
  <c r="BL27" i="12"/>
  <c r="BM27" i="12"/>
  <c r="BN27" i="12"/>
  <c r="BO27" i="12"/>
  <c r="BP27" i="12"/>
  <c r="BQ27" i="12"/>
  <c r="BR27" i="12"/>
  <c r="BS27" i="12"/>
  <c r="BT27" i="12"/>
  <c r="BU27" i="12"/>
  <c r="BV27" i="12"/>
  <c r="BW27" i="12"/>
  <c r="BX27" i="12"/>
  <c r="BY27" i="12"/>
  <c r="BZ27" i="12"/>
  <c r="CA27" i="12"/>
  <c r="CB27" i="12"/>
  <c r="CC27" i="12"/>
  <c r="CD27" i="12"/>
  <c r="CE27" i="12"/>
  <c r="CF27" i="12"/>
  <c r="CG27" i="12"/>
  <c r="CH27" i="12"/>
  <c r="CI27" i="12"/>
  <c r="CJ27" i="12"/>
  <c r="CK27" i="12"/>
  <c r="CL27" i="12"/>
  <c r="CM27" i="12"/>
  <c r="CN27" i="12"/>
  <c r="CO27" i="12"/>
  <c r="CP27" i="12"/>
  <c r="CQ27" i="12"/>
  <c r="CR27" i="12"/>
  <c r="CS27" i="12"/>
  <c r="CT27" i="12"/>
  <c r="CU27" i="12"/>
  <c r="CV27" i="12"/>
  <c r="CW27" i="12"/>
  <c r="CX27" i="12"/>
  <c r="CY27" i="12"/>
  <c r="CZ27" i="12"/>
  <c r="DA27" i="12"/>
  <c r="DB27" i="12"/>
  <c r="DC27" i="12"/>
  <c r="DD27" i="12"/>
  <c r="DE27" i="12"/>
  <c r="DF27" i="12"/>
  <c r="DG27" i="12"/>
  <c r="DH27" i="12"/>
  <c r="DI27" i="12"/>
  <c r="DJ27" i="12"/>
  <c r="DK27" i="12"/>
  <c r="DL27" i="12"/>
  <c r="DM27" i="12"/>
  <c r="DN27" i="12"/>
  <c r="DO27" i="12"/>
  <c r="DP27" i="12"/>
  <c r="DQ27" i="12"/>
  <c r="DR27" i="12"/>
  <c r="DX27" i="12"/>
  <c r="DY27" i="12"/>
  <c r="EB27" i="12"/>
  <c r="EC27" i="12"/>
  <c r="E28" i="12"/>
  <c r="F28" i="12"/>
  <c r="G28" i="12"/>
  <c r="H28" i="12"/>
  <c r="I28" i="12"/>
  <c r="J28" i="12"/>
  <c r="K28" i="12"/>
  <c r="L28" i="12"/>
  <c r="M28" i="12"/>
  <c r="N28" i="12"/>
  <c r="O28" i="12"/>
  <c r="P28" i="12"/>
  <c r="Q28" i="12"/>
  <c r="R28" i="12"/>
  <c r="S28" i="12"/>
  <c r="T28" i="12"/>
  <c r="U28" i="12"/>
  <c r="V28" i="12"/>
  <c r="W28" i="12"/>
  <c r="X28" i="12"/>
  <c r="Y28" i="12"/>
  <c r="Z28" i="12"/>
  <c r="AA28" i="12"/>
  <c r="AB28" i="12"/>
  <c r="AC28" i="12"/>
  <c r="AD28" i="12"/>
  <c r="AE28" i="12"/>
  <c r="AF28" i="12"/>
  <c r="AG28" i="12"/>
  <c r="AH28" i="12"/>
  <c r="AI28" i="12"/>
  <c r="AJ28" i="12"/>
  <c r="AK28" i="12"/>
  <c r="AL28" i="12"/>
  <c r="AM28" i="12"/>
  <c r="AN28" i="12"/>
  <c r="AO28" i="12"/>
  <c r="AP28" i="12"/>
  <c r="AQ28" i="12"/>
  <c r="AR28" i="12"/>
  <c r="AS28" i="12"/>
  <c r="AT28" i="12"/>
  <c r="AU28" i="12"/>
  <c r="AV28" i="12"/>
  <c r="AW28" i="12"/>
  <c r="AX28" i="12"/>
  <c r="AY28" i="12"/>
  <c r="AZ28" i="12"/>
  <c r="BA28" i="12"/>
  <c r="BB28" i="12"/>
  <c r="BC28" i="12"/>
  <c r="BD28" i="12"/>
  <c r="BE28" i="12"/>
  <c r="BF28" i="12"/>
  <c r="BG28" i="12"/>
  <c r="BH28" i="12"/>
  <c r="BI28" i="12"/>
  <c r="BJ28" i="12"/>
  <c r="BK28" i="12"/>
  <c r="BL28" i="12"/>
  <c r="BM28" i="12"/>
  <c r="BN28" i="12"/>
  <c r="BO28" i="12"/>
  <c r="BP28" i="12"/>
  <c r="BQ28" i="12"/>
  <c r="BR28" i="12"/>
  <c r="BS28" i="12"/>
  <c r="BT28" i="12"/>
  <c r="BU28" i="12"/>
  <c r="BV28" i="12"/>
  <c r="BW28" i="12"/>
  <c r="BX28" i="12"/>
  <c r="BY28" i="12"/>
  <c r="BZ28" i="12"/>
  <c r="CA28" i="12"/>
  <c r="CB28" i="12"/>
  <c r="CC28" i="12"/>
  <c r="CD28" i="12"/>
  <c r="CE28" i="12"/>
  <c r="CF28" i="12"/>
  <c r="CG28" i="12"/>
  <c r="CH28" i="12"/>
  <c r="CI28" i="12"/>
  <c r="CJ28" i="12"/>
  <c r="CK28" i="12"/>
  <c r="CL28" i="12"/>
  <c r="CM28" i="12"/>
  <c r="CN28" i="12"/>
  <c r="CO28" i="12"/>
  <c r="CP28" i="12"/>
  <c r="CQ28" i="12"/>
  <c r="CR28" i="12"/>
  <c r="CS28" i="12"/>
  <c r="CT28" i="12"/>
  <c r="CU28" i="12"/>
  <c r="CV28" i="12"/>
  <c r="CW28" i="12"/>
  <c r="CX28" i="12"/>
  <c r="CY28" i="12"/>
  <c r="CZ28" i="12"/>
  <c r="DA28" i="12"/>
  <c r="DB28" i="12"/>
  <c r="DC28" i="12"/>
  <c r="DD28" i="12"/>
  <c r="DE28" i="12"/>
  <c r="DF28" i="12"/>
  <c r="DG28" i="12"/>
  <c r="DH28" i="12"/>
  <c r="DI28" i="12"/>
  <c r="DJ28" i="12"/>
  <c r="DK28" i="12"/>
  <c r="DL28" i="12"/>
  <c r="DM28" i="12"/>
  <c r="DN28" i="12"/>
  <c r="DO28" i="12"/>
  <c r="DP28" i="12"/>
  <c r="DQ28" i="12"/>
  <c r="DR28" i="12"/>
  <c r="DX28" i="12"/>
  <c r="DY28" i="12"/>
  <c r="EB28" i="12"/>
  <c r="EC28" i="12"/>
  <c r="E29" i="12"/>
  <c r="F29" i="12"/>
  <c r="G29" i="12"/>
  <c r="H29" i="12"/>
  <c r="I29" i="12"/>
  <c r="J29" i="12"/>
  <c r="K29" i="12"/>
  <c r="L29" i="12"/>
  <c r="M29" i="12"/>
  <c r="N29" i="12"/>
  <c r="O29" i="12"/>
  <c r="P29" i="12"/>
  <c r="Q29" i="12"/>
  <c r="R29" i="12"/>
  <c r="S29" i="12"/>
  <c r="T29" i="12"/>
  <c r="U29" i="12"/>
  <c r="V29" i="12"/>
  <c r="W29" i="12"/>
  <c r="X29" i="12"/>
  <c r="Y29" i="12"/>
  <c r="Z29" i="12"/>
  <c r="AA29" i="12"/>
  <c r="AB29" i="12"/>
  <c r="AC29" i="12"/>
  <c r="AD29" i="12"/>
  <c r="AE29" i="12"/>
  <c r="AF29" i="12"/>
  <c r="AG29" i="12"/>
  <c r="AH29" i="12"/>
  <c r="AI29" i="12"/>
  <c r="AJ29" i="12"/>
  <c r="AK29" i="12"/>
  <c r="AL29" i="12"/>
  <c r="AM29" i="12"/>
  <c r="AN29" i="12"/>
  <c r="AO29" i="12"/>
  <c r="AP29" i="12"/>
  <c r="AQ29" i="12"/>
  <c r="AR29" i="12"/>
  <c r="AS29" i="12"/>
  <c r="AT29" i="12"/>
  <c r="AU29" i="12"/>
  <c r="AV29" i="12"/>
  <c r="AW29" i="12"/>
  <c r="AX29" i="12"/>
  <c r="AY29" i="12"/>
  <c r="AZ29" i="12"/>
  <c r="BA29" i="12"/>
  <c r="BB29" i="12"/>
  <c r="BC29" i="12"/>
  <c r="BD29" i="12"/>
  <c r="BE29" i="12"/>
  <c r="BF29" i="12"/>
  <c r="BG29" i="12"/>
  <c r="BH29" i="12"/>
  <c r="BI29" i="12"/>
  <c r="BJ29" i="12"/>
  <c r="BK29" i="12"/>
  <c r="BL29" i="12"/>
  <c r="BM29" i="12"/>
  <c r="BN29" i="12"/>
  <c r="BO29" i="12"/>
  <c r="BP29" i="12"/>
  <c r="BQ29" i="12"/>
  <c r="BR29" i="12"/>
  <c r="BS29" i="12"/>
  <c r="BT29" i="12"/>
  <c r="BU29" i="12"/>
  <c r="BV29" i="12"/>
  <c r="BW29" i="12"/>
  <c r="BX29" i="12"/>
  <c r="BY29" i="12"/>
  <c r="BZ29" i="12"/>
  <c r="CA29" i="12"/>
  <c r="CB29" i="12"/>
  <c r="CC29" i="12"/>
  <c r="CD29" i="12"/>
  <c r="CE29" i="12"/>
  <c r="CF29" i="12"/>
  <c r="CG29" i="12"/>
  <c r="CH29" i="12"/>
  <c r="CI29" i="12"/>
  <c r="CJ29" i="12"/>
  <c r="CK29" i="12"/>
  <c r="CL29" i="12"/>
  <c r="CM29" i="12"/>
  <c r="CN29" i="12"/>
  <c r="CO29" i="12"/>
  <c r="CP29" i="12"/>
  <c r="CQ29" i="12"/>
  <c r="CR29" i="12"/>
  <c r="CS29" i="12"/>
  <c r="CT29" i="12"/>
  <c r="CU29" i="12"/>
  <c r="CV29" i="12"/>
  <c r="CW29" i="12"/>
  <c r="CX29" i="12"/>
  <c r="CY29" i="12"/>
  <c r="CZ29" i="12"/>
  <c r="DA29" i="12"/>
  <c r="DB29" i="12"/>
  <c r="DC29" i="12"/>
  <c r="DD29" i="12"/>
  <c r="DE29" i="12"/>
  <c r="DF29" i="12"/>
  <c r="DG29" i="12"/>
  <c r="DH29" i="12"/>
  <c r="DI29" i="12"/>
  <c r="DJ29" i="12"/>
  <c r="DK29" i="12"/>
  <c r="DL29" i="12"/>
  <c r="DM29" i="12"/>
  <c r="DN29" i="12"/>
  <c r="DO29" i="12"/>
  <c r="DP29" i="12"/>
  <c r="DQ29" i="12"/>
  <c r="DR29" i="12"/>
  <c r="DX29" i="12"/>
  <c r="DY29" i="12"/>
  <c r="EB29" i="12"/>
  <c r="EC29" i="12"/>
  <c r="E30" i="12"/>
  <c r="F30" i="12"/>
  <c r="G30" i="12"/>
  <c r="H30" i="12"/>
  <c r="I30" i="12"/>
  <c r="J30" i="12"/>
  <c r="K30" i="12"/>
  <c r="L30" i="12"/>
  <c r="M30" i="12"/>
  <c r="N30" i="12"/>
  <c r="O30" i="12"/>
  <c r="P30" i="12"/>
  <c r="Q30" i="12"/>
  <c r="R30" i="12"/>
  <c r="S30" i="12"/>
  <c r="T30" i="12"/>
  <c r="U30" i="12"/>
  <c r="V30" i="12"/>
  <c r="W30" i="12"/>
  <c r="X30" i="12"/>
  <c r="Y30" i="12"/>
  <c r="Z30" i="12"/>
  <c r="AA30" i="12"/>
  <c r="AB30" i="12"/>
  <c r="AC30" i="12"/>
  <c r="AD30" i="12"/>
  <c r="AE30" i="12"/>
  <c r="AF30" i="12"/>
  <c r="AG30" i="12"/>
  <c r="AH30" i="12"/>
  <c r="AI30" i="12"/>
  <c r="AJ30" i="12"/>
  <c r="AK30" i="12"/>
  <c r="AL30" i="12"/>
  <c r="AM30" i="12"/>
  <c r="AN30" i="12"/>
  <c r="AO30" i="12"/>
  <c r="AP30" i="12"/>
  <c r="AQ30" i="12"/>
  <c r="AR30" i="12"/>
  <c r="AS30" i="12"/>
  <c r="AT30" i="12"/>
  <c r="AU30" i="12"/>
  <c r="AV30" i="12"/>
  <c r="AW30" i="12"/>
  <c r="AX30" i="12"/>
  <c r="AY30" i="12"/>
  <c r="AZ30" i="12"/>
  <c r="BA30" i="12"/>
  <c r="BB30" i="12"/>
  <c r="BC30" i="12"/>
  <c r="BD30" i="12"/>
  <c r="BE30" i="12"/>
  <c r="BF30" i="12"/>
  <c r="BG30" i="12"/>
  <c r="BH30" i="12"/>
  <c r="BI30" i="12"/>
  <c r="BJ30" i="12"/>
  <c r="BK30" i="12"/>
  <c r="BL30" i="12"/>
  <c r="BM30" i="12"/>
  <c r="BN30" i="12"/>
  <c r="BO30" i="12"/>
  <c r="BP30" i="12"/>
  <c r="BQ30" i="12"/>
  <c r="BR30" i="12"/>
  <c r="BS30" i="12"/>
  <c r="BT30" i="12"/>
  <c r="BU30" i="12"/>
  <c r="BV30" i="12"/>
  <c r="BW30" i="12"/>
  <c r="BX30" i="12"/>
  <c r="BY30" i="12"/>
  <c r="BZ30" i="12"/>
  <c r="CA30" i="12"/>
  <c r="CB30" i="12"/>
  <c r="CC30" i="12"/>
  <c r="CD30" i="12"/>
  <c r="CE30" i="12"/>
  <c r="CF30" i="12"/>
  <c r="CG30" i="12"/>
  <c r="CH30" i="12"/>
  <c r="CI30" i="12"/>
  <c r="CJ30" i="12"/>
  <c r="CK30" i="12"/>
  <c r="CL30" i="12"/>
  <c r="CM30" i="12"/>
  <c r="CN30" i="12"/>
  <c r="CO30" i="12"/>
  <c r="CP30" i="12"/>
  <c r="CQ30" i="12"/>
  <c r="CR30" i="12"/>
  <c r="CS30" i="12"/>
  <c r="CT30" i="12"/>
  <c r="CU30" i="12"/>
  <c r="CV30" i="12"/>
  <c r="CW30" i="12"/>
  <c r="CX30" i="12"/>
  <c r="CY30" i="12"/>
  <c r="CZ30" i="12"/>
  <c r="DA30" i="12"/>
  <c r="DB30" i="12"/>
  <c r="DC30" i="12"/>
  <c r="DD30" i="12"/>
  <c r="DE30" i="12"/>
  <c r="DF30" i="12"/>
  <c r="DG30" i="12"/>
  <c r="DH30" i="12"/>
  <c r="DI30" i="12"/>
  <c r="DJ30" i="12"/>
  <c r="DK30" i="12"/>
  <c r="DL30" i="12"/>
  <c r="DM30" i="12"/>
  <c r="DN30" i="12"/>
  <c r="DO30" i="12"/>
  <c r="DP30" i="12"/>
  <c r="DQ30" i="12"/>
  <c r="DR30" i="12"/>
  <c r="DX30" i="12"/>
  <c r="DY30" i="12"/>
  <c r="EB30" i="12"/>
  <c r="EC30" i="12"/>
  <c r="E31" i="12"/>
  <c r="F31" i="12"/>
  <c r="G31" i="12"/>
  <c r="H31" i="12"/>
  <c r="I31" i="12"/>
  <c r="J31" i="12"/>
  <c r="K31" i="12"/>
  <c r="L31" i="12"/>
  <c r="M31" i="12"/>
  <c r="N31" i="12"/>
  <c r="O31" i="12"/>
  <c r="P31" i="12"/>
  <c r="Q31" i="12"/>
  <c r="R31" i="12"/>
  <c r="S31" i="12"/>
  <c r="T31" i="12"/>
  <c r="U31" i="12"/>
  <c r="V31" i="12"/>
  <c r="W31" i="12"/>
  <c r="X31" i="12"/>
  <c r="Y31" i="12"/>
  <c r="Z31" i="12"/>
  <c r="AA31" i="12"/>
  <c r="AB31" i="12"/>
  <c r="AC31" i="12"/>
  <c r="AD31" i="12"/>
  <c r="AE31" i="12"/>
  <c r="AF31" i="12"/>
  <c r="AG31" i="12"/>
  <c r="AH31" i="12"/>
  <c r="AI31" i="12"/>
  <c r="AJ31" i="12"/>
  <c r="AK31" i="12"/>
  <c r="AL31" i="12"/>
  <c r="AM31" i="12"/>
  <c r="AN31" i="12"/>
  <c r="AO31" i="12"/>
  <c r="AP31" i="12"/>
  <c r="AQ31" i="12"/>
  <c r="AR31" i="12"/>
  <c r="AS31" i="12"/>
  <c r="AT31" i="12"/>
  <c r="AU31" i="12"/>
  <c r="AV31" i="12"/>
  <c r="AW31" i="12"/>
  <c r="AX31" i="12"/>
  <c r="AY31" i="12"/>
  <c r="AZ31" i="12"/>
  <c r="BA31" i="12"/>
  <c r="BB31" i="12"/>
  <c r="BC31" i="12"/>
  <c r="BD31" i="12"/>
  <c r="BE31" i="12"/>
  <c r="BF31" i="12"/>
  <c r="BG31" i="12"/>
  <c r="BH31" i="12"/>
  <c r="BI31" i="12"/>
  <c r="BJ31" i="12"/>
  <c r="BK31" i="12"/>
  <c r="BL31" i="12"/>
  <c r="BM31" i="12"/>
  <c r="BN31" i="12"/>
  <c r="BO31" i="12"/>
  <c r="BP31" i="12"/>
  <c r="BQ31" i="12"/>
  <c r="BR31" i="12"/>
  <c r="BS31" i="12"/>
  <c r="BT31" i="12"/>
  <c r="BU31" i="12"/>
  <c r="BV31" i="12"/>
  <c r="BW31" i="12"/>
  <c r="BX31" i="12"/>
  <c r="BY31" i="12"/>
  <c r="BZ31" i="12"/>
  <c r="CA31" i="12"/>
  <c r="CB31" i="12"/>
  <c r="CC31" i="12"/>
  <c r="CD31" i="12"/>
  <c r="CE31" i="12"/>
  <c r="CF31" i="12"/>
  <c r="CG31" i="12"/>
  <c r="CH31" i="12"/>
  <c r="CI31" i="12"/>
  <c r="CJ31" i="12"/>
  <c r="CK31" i="12"/>
  <c r="CL31" i="12"/>
  <c r="CM31" i="12"/>
  <c r="CN31" i="12"/>
  <c r="CO31" i="12"/>
  <c r="CP31" i="12"/>
  <c r="CQ31" i="12"/>
  <c r="CR31" i="12"/>
  <c r="CS31" i="12"/>
  <c r="CT31" i="12"/>
  <c r="CU31" i="12"/>
  <c r="CV31" i="12"/>
  <c r="CW31" i="12"/>
  <c r="CX31" i="12"/>
  <c r="CY31" i="12"/>
  <c r="CZ31" i="12"/>
  <c r="DA31" i="12"/>
  <c r="DB31" i="12"/>
  <c r="DC31" i="12"/>
  <c r="DD31" i="12"/>
  <c r="DE31" i="12"/>
  <c r="DF31" i="12"/>
  <c r="DG31" i="12"/>
  <c r="DH31" i="12"/>
  <c r="DI31" i="12"/>
  <c r="DJ31" i="12"/>
  <c r="DK31" i="12"/>
  <c r="DL31" i="12"/>
  <c r="DM31" i="12"/>
  <c r="DN31" i="12"/>
  <c r="DO31" i="12"/>
  <c r="DP31" i="12"/>
  <c r="DQ31" i="12"/>
  <c r="DR31" i="12"/>
  <c r="DX31" i="12"/>
  <c r="DY31" i="12"/>
  <c r="EB31" i="12"/>
  <c r="EC31" i="12"/>
  <c r="E32" i="12"/>
  <c r="F32" i="12"/>
  <c r="G32" i="12"/>
  <c r="H32" i="12"/>
  <c r="I32" i="12"/>
  <c r="J32" i="12"/>
  <c r="K32" i="12"/>
  <c r="L32" i="12"/>
  <c r="M32" i="12"/>
  <c r="N32" i="12"/>
  <c r="O32" i="12"/>
  <c r="P32" i="12"/>
  <c r="Q32" i="12"/>
  <c r="R32" i="12"/>
  <c r="S32" i="12"/>
  <c r="T32" i="12"/>
  <c r="U32" i="12"/>
  <c r="V32" i="12"/>
  <c r="W32" i="12"/>
  <c r="X32" i="12"/>
  <c r="Y32" i="12"/>
  <c r="Z32" i="12"/>
  <c r="AA32" i="12"/>
  <c r="AB32" i="12"/>
  <c r="AC32" i="12"/>
  <c r="AD32" i="12"/>
  <c r="AE32" i="12"/>
  <c r="AF32" i="12"/>
  <c r="AG32" i="12"/>
  <c r="AH32" i="12"/>
  <c r="AI32" i="12"/>
  <c r="AJ32" i="12"/>
  <c r="AK32" i="12"/>
  <c r="AL32" i="12"/>
  <c r="AM32" i="12"/>
  <c r="AN32" i="12"/>
  <c r="AO32" i="12"/>
  <c r="AP32" i="12"/>
  <c r="AQ32" i="12"/>
  <c r="AR32" i="12"/>
  <c r="AS32" i="12"/>
  <c r="AT32" i="12"/>
  <c r="AU32" i="12"/>
  <c r="AV32" i="12"/>
  <c r="AW32" i="12"/>
  <c r="AX32" i="12"/>
  <c r="AY32" i="12"/>
  <c r="AZ32" i="12"/>
  <c r="BA32" i="12"/>
  <c r="BB32" i="12"/>
  <c r="BC32" i="12"/>
  <c r="BD32" i="12"/>
  <c r="BE32" i="12"/>
  <c r="BF32" i="12"/>
  <c r="BG32" i="12"/>
  <c r="BH32" i="12"/>
  <c r="BI32" i="12"/>
  <c r="BJ32" i="12"/>
  <c r="BK32" i="12"/>
  <c r="BL32" i="12"/>
  <c r="BM32" i="12"/>
  <c r="BN32" i="12"/>
  <c r="BO32" i="12"/>
  <c r="BP32" i="12"/>
  <c r="BQ32" i="12"/>
  <c r="BR32" i="12"/>
  <c r="BS32" i="12"/>
  <c r="BT32" i="12"/>
  <c r="BU32" i="12"/>
  <c r="BV32" i="12"/>
  <c r="BW32" i="12"/>
  <c r="BX32" i="12"/>
  <c r="BY32" i="12"/>
  <c r="BZ32" i="12"/>
  <c r="CA32" i="12"/>
  <c r="CB32" i="12"/>
  <c r="CC32" i="12"/>
  <c r="CD32" i="12"/>
  <c r="CE32" i="12"/>
  <c r="CF32" i="12"/>
  <c r="CG32" i="12"/>
  <c r="CH32" i="12"/>
  <c r="CI32" i="12"/>
  <c r="CJ32" i="12"/>
  <c r="CK32" i="12"/>
  <c r="CL32" i="12"/>
  <c r="CM32" i="12"/>
  <c r="CN32" i="12"/>
  <c r="CO32" i="12"/>
  <c r="CP32" i="12"/>
  <c r="CQ32" i="12"/>
  <c r="CR32" i="12"/>
  <c r="CS32" i="12"/>
  <c r="CT32" i="12"/>
  <c r="CU32" i="12"/>
  <c r="CV32" i="12"/>
  <c r="CW32" i="12"/>
  <c r="CX32" i="12"/>
  <c r="CY32" i="12"/>
  <c r="CZ32" i="12"/>
  <c r="DA32" i="12"/>
  <c r="DB32" i="12"/>
  <c r="DC32" i="12"/>
  <c r="DD32" i="12"/>
  <c r="DE32" i="12"/>
  <c r="DF32" i="12"/>
  <c r="DG32" i="12"/>
  <c r="DH32" i="12"/>
  <c r="DI32" i="12"/>
  <c r="DJ32" i="12"/>
  <c r="DK32" i="12"/>
  <c r="DL32" i="12"/>
  <c r="DM32" i="12"/>
  <c r="DN32" i="12"/>
  <c r="DO32" i="12"/>
  <c r="DP32" i="12"/>
  <c r="DQ32" i="12"/>
  <c r="DR32" i="12"/>
  <c r="DX32" i="12"/>
  <c r="DY32" i="12"/>
  <c r="EB32" i="12"/>
  <c r="EC32" i="12"/>
  <c r="E33" i="12"/>
  <c r="F33" i="12"/>
  <c r="G33" i="12"/>
  <c r="H33" i="12"/>
  <c r="I33" i="12"/>
  <c r="J33" i="12"/>
  <c r="K33" i="12"/>
  <c r="L33" i="12"/>
  <c r="M33" i="12"/>
  <c r="N33" i="12"/>
  <c r="O33" i="12"/>
  <c r="P33" i="12"/>
  <c r="Q33" i="12"/>
  <c r="R33" i="12"/>
  <c r="S33" i="12"/>
  <c r="T33" i="12"/>
  <c r="U33" i="12"/>
  <c r="V33" i="12"/>
  <c r="W33" i="12"/>
  <c r="X33" i="12"/>
  <c r="Y33" i="12"/>
  <c r="Z33" i="12"/>
  <c r="AA33" i="12"/>
  <c r="AB33" i="12"/>
  <c r="AC33" i="12"/>
  <c r="AD33" i="12"/>
  <c r="AE33" i="12"/>
  <c r="AF33" i="12"/>
  <c r="AG33" i="12"/>
  <c r="AH33" i="12"/>
  <c r="AI33" i="12"/>
  <c r="AJ33" i="12"/>
  <c r="AK33" i="12"/>
  <c r="AL33" i="12"/>
  <c r="AM33" i="12"/>
  <c r="AN33" i="12"/>
  <c r="AO33" i="12"/>
  <c r="AP33" i="12"/>
  <c r="AQ33" i="12"/>
  <c r="AR33" i="12"/>
  <c r="AS33" i="12"/>
  <c r="AT33" i="12"/>
  <c r="AU33" i="12"/>
  <c r="AV33" i="12"/>
  <c r="AW33" i="12"/>
  <c r="AX33" i="12"/>
  <c r="AY33" i="12"/>
  <c r="AZ33" i="12"/>
  <c r="BA33" i="12"/>
  <c r="BB33" i="12"/>
  <c r="BC33" i="12"/>
  <c r="BD33" i="12"/>
  <c r="BE33" i="12"/>
  <c r="BF33" i="12"/>
  <c r="BG33" i="12"/>
  <c r="BH33" i="12"/>
  <c r="BI33" i="12"/>
  <c r="BJ33" i="12"/>
  <c r="BK33" i="12"/>
  <c r="BL33" i="12"/>
  <c r="BM33" i="12"/>
  <c r="BN33" i="12"/>
  <c r="BO33" i="12"/>
  <c r="BP33" i="12"/>
  <c r="BQ33" i="12"/>
  <c r="BR33" i="12"/>
  <c r="BS33" i="12"/>
  <c r="BT33" i="12"/>
  <c r="BU33" i="12"/>
  <c r="BV33" i="12"/>
  <c r="BW33" i="12"/>
  <c r="BX33" i="12"/>
  <c r="BY33" i="12"/>
  <c r="BZ33" i="12"/>
  <c r="CA33" i="12"/>
  <c r="CB33" i="12"/>
  <c r="CC33" i="12"/>
  <c r="CD33" i="12"/>
  <c r="CE33" i="12"/>
  <c r="CF33" i="12"/>
  <c r="CG33" i="12"/>
  <c r="CH33" i="12"/>
  <c r="CI33" i="12"/>
  <c r="CJ33" i="12"/>
  <c r="CK33" i="12"/>
  <c r="CL33" i="12"/>
  <c r="CM33" i="12"/>
  <c r="CN33" i="12"/>
  <c r="CO33" i="12"/>
  <c r="CP33" i="12"/>
  <c r="CQ33" i="12"/>
  <c r="CR33" i="12"/>
  <c r="CS33" i="12"/>
  <c r="CT33" i="12"/>
  <c r="CU33" i="12"/>
  <c r="CV33" i="12"/>
  <c r="CW33" i="12"/>
  <c r="CX33" i="12"/>
  <c r="CY33" i="12"/>
  <c r="CZ33" i="12"/>
  <c r="DA33" i="12"/>
  <c r="DB33" i="12"/>
  <c r="DC33" i="12"/>
  <c r="DD33" i="12"/>
  <c r="DE33" i="12"/>
  <c r="DF33" i="12"/>
  <c r="DG33" i="12"/>
  <c r="DH33" i="12"/>
  <c r="DI33" i="12"/>
  <c r="DJ33" i="12"/>
  <c r="DK33" i="12"/>
  <c r="DL33" i="12"/>
  <c r="DM33" i="12"/>
  <c r="DN33" i="12"/>
  <c r="DO33" i="12"/>
  <c r="DP33" i="12"/>
  <c r="DQ33" i="12"/>
  <c r="DR33" i="12"/>
  <c r="DX33" i="12"/>
  <c r="DY33" i="12"/>
  <c r="EB33" i="12"/>
  <c r="EC33" i="12"/>
  <c r="E34" i="12"/>
  <c r="F34" i="12"/>
  <c r="G34" i="12"/>
  <c r="H34" i="12"/>
  <c r="I34" i="12"/>
  <c r="J34" i="12"/>
  <c r="K34" i="12"/>
  <c r="L34" i="12"/>
  <c r="M34" i="12"/>
  <c r="N34" i="12"/>
  <c r="O34" i="12"/>
  <c r="P34" i="12"/>
  <c r="Q34" i="12"/>
  <c r="R34" i="12"/>
  <c r="S34" i="12"/>
  <c r="T34" i="12"/>
  <c r="U34" i="12"/>
  <c r="V34" i="12"/>
  <c r="W34" i="12"/>
  <c r="X34" i="12"/>
  <c r="Y34" i="12"/>
  <c r="Z34" i="12"/>
  <c r="AA34" i="12"/>
  <c r="AB34" i="12"/>
  <c r="AC34" i="12"/>
  <c r="AD34" i="12"/>
  <c r="AE34" i="12"/>
  <c r="AF34" i="12"/>
  <c r="AG34" i="12"/>
  <c r="AH34" i="12"/>
  <c r="AI34" i="12"/>
  <c r="AJ34" i="12"/>
  <c r="AK34" i="12"/>
  <c r="AL34" i="12"/>
  <c r="AM34" i="12"/>
  <c r="AN34" i="12"/>
  <c r="AO34" i="12"/>
  <c r="AP34" i="12"/>
  <c r="AQ34" i="12"/>
  <c r="AR34" i="12"/>
  <c r="AS34" i="12"/>
  <c r="AT34" i="12"/>
  <c r="AU34" i="12"/>
  <c r="AV34" i="12"/>
  <c r="AW34" i="12"/>
  <c r="AX34" i="12"/>
  <c r="AY34" i="12"/>
  <c r="AZ34" i="12"/>
  <c r="BA34" i="12"/>
  <c r="BB34" i="12"/>
  <c r="BC34" i="12"/>
  <c r="BD34" i="12"/>
  <c r="BE34" i="12"/>
  <c r="BF34" i="12"/>
  <c r="BG34" i="12"/>
  <c r="BH34" i="12"/>
  <c r="BI34" i="12"/>
  <c r="BJ34" i="12"/>
  <c r="BK34" i="12"/>
  <c r="BL34" i="12"/>
  <c r="BM34" i="12"/>
  <c r="BN34" i="12"/>
  <c r="BO34" i="12"/>
  <c r="BP34" i="12"/>
  <c r="BQ34" i="12"/>
  <c r="BR34" i="12"/>
  <c r="BS34" i="12"/>
  <c r="BT34" i="12"/>
  <c r="BU34" i="12"/>
  <c r="BV34" i="12"/>
  <c r="BW34" i="12"/>
  <c r="BX34" i="12"/>
  <c r="BY34" i="12"/>
  <c r="BZ34" i="12"/>
  <c r="CA34" i="12"/>
  <c r="CB34" i="12"/>
  <c r="CC34" i="12"/>
  <c r="CD34" i="12"/>
  <c r="CE34" i="12"/>
  <c r="CF34" i="12"/>
  <c r="CG34" i="12"/>
  <c r="CH34" i="12"/>
  <c r="CI34" i="12"/>
  <c r="CJ34" i="12"/>
  <c r="CK34" i="12"/>
  <c r="CL34" i="12"/>
  <c r="CM34" i="12"/>
  <c r="CN34" i="12"/>
  <c r="CO34" i="12"/>
  <c r="CP34" i="12"/>
  <c r="CQ34" i="12"/>
  <c r="CR34" i="12"/>
  <c r="CS34" i="12"/>
  <c r="CT34" i="12"/>
  <c r="CU34" i="12"/>
  <c r="CV34" i="12"/>
  <c r="CW34" i="12"/>
  <c r="CX34" i="12"/>
  <c r="CY34" i="12"/>
  <c r="CZ34" i="12"/>
  <c r="DA34" i="12"/>
  <c r="DB34" i="12"/>
  <c r="DC34" i="12"/>
  <c r="DD34" i="12"/>
  <c r="DE34" i="12"/>
  <c r="DF34" i="12"/>
  <c r="DG34" i="12"/>
  <c r="DH34" i="12"/>
  <c r="DI34" i="12"/>
  <c r="DJ34" i="12"/>
  <c r="DK34" i="12"/>
  <c r="DL34" i="12"/>
  <c r="DM34" i="12"/>
  <c r="DN34" i="12"/>
  <c r="DO34" i="12"/>
  <c r="DP34" i="12"/>
  <c r="DQ34" i="12"/>
  <c r="DR34" i="12"/>
  <c r="DX34" i="12"/>
  <c r="DY34" i="12"/>
  <c r="EB34" i="12"/>
  <c r="EC34" i="12"/>
  <c r="E35" i="12"/>
  <c r="F35" i="12"/>
  <c r="G35" i="12"/>
  <c r="H35" i="12"/>
  <c r="I35" i="12"/>
  <c r="J35" i="12"/>
  <c r="K35" i="12"/>
  <c r="L35" i="12"/>
  <c r="M35" i="12"/>
  <c r="N35" i="12"/>
  <c r="O35" i="12"/>
  <c r="P35" i="12"/>
  <c r="Q35" i="12"/>
  <c r="R35" i="12"/>
  <c r="S35" i="12"/>
  <c r="T35" i="12"/>
  <c r="U35" i="12"/>
  <c r="V35" i="12"/>
  <c r="W35" i="12"/>
  <c r="X35" i="12"/>
  <c r="Y35" i="12"/>
  <c r="Z35" i="12"/>
  <c r="AA35" i="12"/>
  <c r="AB35" i="12"/>
  <c r="AC35" i="12"/>
  <c r="AD35" i="12"/>
  <c r="AE35" i="12"/>
  <c r="AF35" i="12"/>
  <c r="AG35" i="12"/>
  <c r="AH35" i="12"/>
  <c r="AI35" i="12"/>
  <c r="AJ35" i="12"/>
  <c r="AK35" i="12"/>
  <c r="AL35" i="12"/>
  <c r="AM35" i="12"/>
  <c r="AN35" i="12"/>
  <c r="AO35" i="12"/>
  <c r="AP35" i="12"/>
  <c r="AQ35" i="12"/>
  <c r="AR35" i="12"/>
  <c r="AS35" i="12"/>
  <c r="AT35" i="12"/>
  <c r="AU35" i="12"/>
  <c r="AV35" i="12"/>
  <c r="AW35" i="12"/>
  <c r="AX35" i="12"/>
  <c r="AY35" i="12"/>
  <c r="AZ35" i="12"/>
  <c r="BA35" i="12"/>
  <c r="BB35" i="12"/>
  <c r="BC35" i="12"/>
  <c r="BD35" i="12"/>
  <c r="BE35" i="12"/>
  <c r="BF35" i="12"/>
  <c r="BG35" i="12"/>
  <c r="BH35" i="12"/>
  <c r="BI35" i="12"/>
  <c r="BJ35" i="12"/>
  <c r="BK35" i="12"/>
  <c r="BL35" i="12"/>
  <c r="BM35" i="12"/>
  <c r="BN35" i="12"/>
  <c r="BO35" i="12"/>
  <c r="BP35" i="12"/>
  <c r="BQ35" i="12"/>
  <c r="BR35" i="12"/>
  <c r="BS35" i="12"/>
  <c r="BT35" i="12"/>
  <c r="BU35" i="12"/>
  <c r="BV35" i="12"/>
  <c r="BW35" i="12"/>
  <c r="BX35" i="12"/>
  <c r="BY35" i="12"/>
  <c r="BZ35" i="12"/>
  <c r="CA35" i="12"/>
  <c r="CB35" i="12"/>
  <c r="CC35" i="12"/>
  <c r="CD35" i="12"/>
  <c r="CE35" i="12"/>
  <c r="CF35" i="12"/>
  <c r="CG35" i="12"/>
  <c r="CH35" i="12"/>
  <c r="CI35" i="12"/>
  <c r="CJ35" i="12"/>
  <c r="CK35" i="12"/>
  <c r="CL35" i="12"/>
  <c r="CM35" i="12"/>
  <c r="CN35" i="12"/>
  <c r="CO35" i="12"/>
  <c r="CP35" i="12"/>
  <c r="CQ35" i="12"/>
  <c r="CR35" i="12"/>
  <c r="CS35" i="12"/>
  <c r="CT35" i="12"/>
  <c r="CU35" i="12"/>
  <c r="CV35" i="12"/>
  <c r="CW35" i="12"/>
  <c r="CX35" i="12"/>
  <c r="CY35" i="12"/>
  <c r="CZ35" i="12"/>
  <c r="DA35" i="12"/>
  <c r="DB35" i="12"/>
  <c r="DC35" i="12"/>
  <c r="DD35" i="12"/>
  <c r="DE35" i="12"/>
  <c r="DF35" i="12"/>
  <c r="DG35" i="12"/>
  <c r="DH35" i="12"/>
  <c r="DI35" i="12"/>
  <c r="DJ35" i="12"/>
  <c r="DK35" i="12"/>
  <c r="DL35" i="12"/>
  <c r="DM35" i="12"/>
  <c r="DN35" i="12"/>
  <c r="DO35" i="12"/>
  <c r="DP35" i="12"/>
  <c r="DQ35" i="12"/>
  <c r="DR35" i="12"/>
  <c r="DX35" i="12"/>
  <c r="DY35" i="12"/>
  <c r="EB35" i="12"/>
  <c r="EC35" i="12"/>
  <c r="E36" i="12"/>
  <c r="F36" i="12"/>
  <c r="G36" i="12"/>
  <c r="H36" i="12"/>
  <c r="I36" i="12"/>
  <c r="J36" i="12"/>
  <c r="K36" i="12"/>
  <c r="L36" i="12"/>
  <c r="M36" i="12"/>
  <c r="N36" i="12"/>
  <c r="O36" i="12"/>
  <c r="P36" i="12"/>
  <c r="Q36" i="12"/>
  <c r="R36" i="12"/>
  <c r="S36" i="12"/>
  <c r="T36" i="12"/>
  <c r="U36" i="12"/>
  <c r="V36" i="12"/>
  <c r="W36" i="12"/>
  <c r="X36" i="12"/>
  <c r="Y36" i="12"/>
  <c r="Z36" i="12"/>
  <c r="AA36" i="12"/>
  <c r="AB36" i="12"/>
  <c r="AC36" i="12"/>
  <c r="AD36" i="12"/>
  <c r="AE36" i="12"/>
  <c r="AF36" i="12"/>
  <c r="AG36" i="12"/>
  <c r="AH36" i="12"/>
  <c r="AI36" i="12"/>
  <c r="AJ36" i="12"/>
  <c r="AK36" i="12"/>
  <c r="AL36" i="12"/>
  <c r="AM36" i="12"/>
  <c r="AN36" i="12"/>
  <c r="AO36" i="12"/>
  <c r="AP36" i="12"/>
  <c r="AQ36" i="12"/>
  <c r="AR36" i="12"/>
  <c r="AS36" i="12"/>
  <c r="AT36" i="12"/>
  <c r="AU36" i="12"/>
  <c r="AV36" i="12"/>
  <c r="AW36" i="12"/>
  <c r="AX36" i="12"/>
  <c r="AY36" i="12"/>
  <c r="AZ36" i="12"/>
  <c r="BA36" i="12"/>
  <c r="BB36" i="12"/>
  <c r="BC36" i="12"/>
  <c r="BD36" i="12"/>
  <c r="BE36" i="12"/>
  <c r="BF36" i="12"/>
  <c r="BG36" i="12"/>
  <c r="BH36" i="12"/>
  <c r="BI36" i="12"/>
  <c r="BJ36" i="12"/>
  <c r="BK36" i="12"/>
  <c r="BL36" i="12"/>
  <c r="BM36" i="12"/>
  <c r="BN36" i="12"/>
  <c r="BO36" i="12"/>
  <c r="BP36" i="12"/>
  <c r="BQ36" i="12"/>
  <c r="BR36" i="12"/>
  <c r="BS36" i="12"/>
  <c r="BT36" i="12"/>
  <c r="BU36" i="12"/>
  <c r="BV36" i="12"/>
  <c r="BW36" i="12"/>
  <c r="BX36" i="12"/>
  <c r="BY36" i="12"/>
  <c r="BZ36" i="12"/>
  <c r="CA36" i="12"/>
  <c r="CB36" i="12"/>
  <c r="CC36" i="12"/>
  <c r="CD36" i="12"/>
  <c r="CE36" i="12"/>
  <c r="CF36" i="12"/>
  <c r="CG36" i="12"/>
  <c r="CH36" i="12"/>
  <c r="CI36" i="12"/>
  <c r="CJ36" i="12"/>
  <c r="CK36" i="12"/>
  <c r="CL36" i="12"/>
  <c r="CM36" i="12"/>
  <c r="CN36" i="12"/>
  <c r="CO36" i="12"/>
  <c r="CP36" i="12"/>
  <c r="CQ36" i="12"/>
  <c r="CR36" i="12"/>
  <c r="CS36" i="12"/>
  <c r="CT36" i="12"/>
  <c r="CU36" i="12"/>
  <c r="CV36" i="12"/>
  <c r="CW36" i="12"/>
  <c r="CX36" i="12"/>
  <c r="CY36" i="12"/>
  <c r="CZ36" i="12"/>
  <c r="DA36" i="12"/>
  <c r="DB36" i="12"/>
  <c r="DC36" i="12"/>
  <c r="DD36" i="12"/>
  <c r="DE36" i="12"/>
  <c r="DF36" i="12"/>
  <c r="DG36" i="12"/>
  <c r="DH36" i="12"/>
  <c r="DI36" i="12"/>
  <c r="DJ36" i="12"/>
  <c r="DK36" i="12"/>
  <c r="DL36" i="12"/>
  <c r="DM36" i="12"/>
  <c r="DN36" i="12"/>
  <c r="DO36" i="12"/>
  <c r="DP36" i="12"/>
  <c r="DQ36" i="12"/>
  <c r="DR36" i="12"/>
  <c r="DX36" i="12"/>
  <c r="DY36" i="12"/>
  <c r="EB36" i="12"/>
  <c r="EC36" i="12"/>
  <c r="E37" i="12"/>
  <c r="F37" i="12"/>
  <c r="G37" i="12"/>
  <c r="H37" i="12"/>
  <c r="I37" i="12"/>
  <c r="J37" i="12"/>
  <c r="K37" i="12"/>
  <c r="L37" i="12"/>
  <c r="M37" i="12"/>
  <c r="N37" i="12"/>
  <c r="O37" i="12"/>
  <c r="P37" i="12"/>
  <c r="Q37" i="12"/>
  <c r="R37" i="12"/>
  <c r="S37" i="12"/>
  <c r="T37" i="12"/>
  <c r="U37" i="12"/>
  <c r="V37" i="12"/>
  <c r="W37" i="12"/>
  <c r="X37" i="12"/>
  <c r="Y37" i="12"/>
  <c r="Z37" i="12"/>
  <c r="AA37" i="12"/>
  <c r="AB37" i="12"/>
  <c r="AC37" i="12"/>
  <c r="AD37" i="12"/>
  <c r="AE37" i="12"/>
  <c r="AF37" i="12"/>
  <c r="AG37" i="12"/>
  <c r="AH37" i="12"/>
  <c r="AI37" i="12"/>
  <c r="AJ37" i="12"/>
  <c r="AK37" i="12"/>
  <c r="AL37" i="12"/>
  <c r="AM37" i="12"/>
  <c r="AN37" i="12"/>
  <c r="AO37" i="12"/>
  <c r="AP37" i="12"/>
  <c r="AQ37" i="12"/>
  <c r="AR37" i="12"/>
  <c r="AS37" i="12"/>
  <c r="AT37" i="12"/>
  <c r="AU37" i="12"/>
  <c r="AV37" i="12"/>
  <c r="AW37" i="12"/>
  <c r="AX37" i="12"/>
  <c r="AY37" i="12"/>
  <c r="AZ37" i="12"/>
  <c r="BA37" i="12"/>
  <c r="BB37" i="12"/>
  <c r="BC37" i="12"/>
  <c r="BD37" i="12"/>
  <c r="BE37" i="12"/>
  <c r="BF37" i="12"/>
  <c r="BG37" i="12"/>
  <c r="BH37" i="12"/>
  <c r="BI37" i="12"/>
  <c r="BJ37" i="12"/>
  <c r="BK37" i="12"/>
  <c r="BL37" i="12"/>
  <c r="BM37" i="12"/>
  <c r="BN37" i="12"/>
  <c r="BO37" i="12"/>
  <c r="BP37" i="12"/>
  <c r="BQ37" i="12"/>
  <c r="BR37" i="12"/>
  <c r="BS37" i="12"/>
  <c r="BT37" i="12"/>
  <c r="BU37" i="12"/>
  <c r="BV37" i="12"/>
  <c r="BW37" i="12"/>
  <c r="BX37" i="12"/>
  <c r="BY37" i="12"/>
  <c r="BZ37" i="12"/>
  <c r="CA37" i="12"/>
  <c r="CB37" i="12"/>
  <c r="CC37" i="12"/>
  <c r="CD37" i="12"/>
  <c r="CE37" i="12"/>
  <c r="CF37" i="12"/>
  <c r="CG37" i="12"/>
  <c r="CH37" i="12"/>
  <c r="CI37" i="12"/>
  <c r="CJ37" i="12"/>
  <c r="CK37" i="12"/>
  <c r="CL37" i="12"/>
  <c r="CM37" i="12"/>
  <c r="CN37" i="12"/>
  <c r="CO37" i="12"/>
  <c r="CP37" i="12"/>
  <c r="CQ37" i="12"/>
  <c r="CR37" i="12"/>
  <c r="CS37" i="12"/>
  <c r="CT37" i="12"/>
  <c r="CU37" i="12"/>
  <c r="CV37" i="12"/>
  <c r="CW37" i="12"/>
  <c r="CX37" i="12"/>
  <c r="CY37" i="12"/>
  <c r="CZ37" i="12"/>
  <c r="DA37" i="12"/>
  <c r="DB37" i="12"/>
  <c r="DC37" i="12"/>
  <c r="DD37" i="12"/>
  <c r="DE37" i="12"/>
  <c r="DF37" i="12"/>
  <c r="DG37" i="12"/>
  <c r="DH37" i="12"/>
  <c r="DI37" i="12"/>
  <c r="DJ37" i="12"/>
  <c r="DK37" i="12"/>
  <c r="DL37" i="12"/>
  <c r="DM37" i="12"/>
  <c r="DN37" i="12"/>
  <c r="DO37" i="12"/>
  <c r="DP37" i="12"/>
  <c r="DQ37" i="12"/>
  <c r="DR37" i="12"/>
  <c r="DX37" i="12"/>
  <c r="DY37" i="12"/>
  <c r="EB37" i="12"/>
  <c r="EC37" i="12"/>
  <c r="E38" i="12"/>
  <c r="F38" i="12"/>
  <c r="G38" i="12"/>
  <c r="H38" i="12"/>
  <c r="I38" i="12"/>
  <c r="J38" i="12"/>
  <c r="K38" i="12"/>
  <c r="L38" i="12"/>
  <c r="M38" i="12"/>
  <c r="N38" i="12"/>
  <c r="O38" i="12"/>
  <c r="P38" i="12"/>
  <c r="Q38" i="12"/>
  <c r="R38" i="12"/>
  <c r="S38" i="12"/>
  <c r="T38" i="12"/>
  <c r="U38" i="12"/>
  <c r="V38" i="12"/>
  <c r="W38" i="12"/>
  <c r="X38" i="12"/>
  <c r="Y38" i="12"/>
  <c r="Z38" i="12"/>
  <c r="AA38" i="12"/>
  <c r="AB38" i="12"/>
  <c r="AC38" i="12"/>
  <c r="AD38" i="12"/>
  <c r="AE38" i="12"/>
  <c r="AF38" i="12"/>
  <c r="AG38" i="12"/>
  <c r="AH38" i="12"/>
  <c r="AI38" i="12"/>
  <c r="AJ38" i="12"/>
  <c r="AK38" i="12"/>
  <c r="AL38" i="12"/>
  <c r="AM38" i="12"/>
  <c r="AN38" i="12"/>
  <c r="AO38" i="12"/>
  <c r="AP38" i="12"/>
  <c r="AQ38" i="12"/>
  <c r="AR38" i="12"/>
  <c r="AS38" i="12"/>
  <c r="AT38" i="12"/>
  <c r="AU38" i="12"/>
  <c r="AV38" i="12"/>
  <c r="AW38" i="12"/>
  <c r="AX38" i="12"/>
  <c r="AY38" i="12"/>
  <c r="AZ38" i="12"/>
  <c r="BA38" i="12"/>
  <c r="BB38" i="12"/>
  <c r="BC38" i="12"/>
  <c r="BD38" i="12"/>
  <c r="BE38" i="12"/>
  <c r="BF38" i="12"/>
  <c r="BG38" i="12"/>
  <c r="BH38" i="12"/>
  <c r="BI38" i="12"/>
  <c r="BJ38" i="12"/>
  <c r="BK38" i="12"/>
  <c r="BL38" i="12"/>
  <c r="BM38" i="12"/>
  <c r="BN38" i="12"/>
  <c r="BO38" i="12"/>
  <c r="BP38" i="12"/>
  <c r="BQ38" i="12"/>
  <c r="BR38" i="12"/>
  <c r="BS38" i="12"/>
  <c r="BT38" i="12"/>
  <c r="BU38" i="12"/>
  <c r="BV38" i="12"/>
  <c r="BW38" i="12"/>
  <c r="BX38" i="12"/>
  <c r="BY38" i="12"/>
  <c r="BZ38" i="12"/>
  <c r="CA38" i="12"/>
  <c r="CB38" i="12"/>
  <c r="CC38" i="12"/>
  <c r="CD38" i="12"/>
  <c r="CE38" i="12"/>
  <c r="CF38" i="12"/>
  <c r="CG38" i="12"/>
  <c r="CH38" i="12"/>
  <c r="CI38" i="12"/>
  <c r="CJ38" i="12"/>
  <c r="CK38" i="12"/>
  <c r="CL38" i="12"/>
  <c r="CM38" i="12"/>
  <c r="CN38" i="12"/>
  <c r="CO38" i="12"/>
  <c r="CP38" i="12"/>
  <c r="CQ38" i="12"/>
  <c r="CR38" i="12"/>
  <c r="CS38" i="12"/>
  <c r="CT38" i="12"/>
  <c r="CU38" i="12"/>
  <c r="CV38" i="12"/>
  <c r="CW38" i="12"/>
  <c r="CX38" i="12"/>
  <c r="CY38" i="12"/>
  <c r="CZ38" i="12"/>
  <c r="DA38" i="12"/>
  <c r="DB38" i="12"/>
  <c r="DC38" i="12"/>
  <c r="DD38" i="12"/>
  <c r="DE38" i="12"/>
  <c r="DF38" i="12"/>
  <c r="DG38" i="12"/>
  <c r="DH38" i="12"/>
  <c r="DI38" i="12"/>
  <c r="DJ38" i="12"/>
  <c r="DK38" i="12"/>
  <c r="DL38" i="12"/>
  <c r="DM38" i="12"/>
  <c r="DN38" i="12"/>
  <c r="DO38" i="12"/>
  <c r="DP38" i="12"/>
  <c r="DQ38" i="12"/>
  <c r="DR38" i="12"/>
  <c r="DX38" i="12"/>
  <c r="DY38" i="12"/>
  <c r="EB38" i="12"/>
  <c r="EC38" i="12"/>
  <c r="E39" i="12"/>
  <c r="F39" i="12"/>
  <c r="G39" i="12"/>
  <c r="H39" i="12"/>
  <c r="I39" i="12"/>
  <c r="J39" i="12"/>
  <c r="K39" i="12"/>
  <c r="L39" i="12"/>
  <c r="M39" i="12"/>
  <c r="N39" i="12"/>
  <c r="O39" i="12"/>
  <c r="P39" i="12"/>
  <c r="Q39" i="12"/>
  <c r="R39" i="12"/>
  <c r="S39" i="12"/>
  <c r="T39" i="12"/>
  <c r="U39" i="12"/>
  <c r="V39" i="12"/>
  <c r="W39" i="12"/>
  <c r="X39" i="12"/>
  <c r="Y39" i="12"/>
  <c r="Z39" i="12"/>
  <c r="AA39" i="12"/>
  <c r="AB39" i="12"/>
  <c r="AC39" i="12"/>
  <c r="AD39" i="12"/>
  <c r="AE39" i="12"/>
  <c r="AF39" i="12"/>
  <c r="AG39" i="12"/>
  <c r="AH39" i="12"/>
  <c r="AI39" i="12"/>
  <c r="AJ39" i="12"/>
  <c r="AK39" i="12"/>
  <c r="AL39" i="12"/>
  <c r="AM39" i="12"/>
  <c r="AN39" i="12"/>
  <c r="AO39" i="12"/>
  <c r="AP39" i="12"/>
  <c r="AQ39" i="12"/>
  <c r="AR39" i="12"/>
  <c r="AS39" i="12"/>
  <c r="AT39" i="12"/>
  <c r="AU39" i="12"/>
  <c r="AV39" i="12"/>
  <c r="AW39" i="12"/>
  <c r="AX39" i="12"/>
  <c r="AY39" i="12"/>
  <c r="AZ39" i="12"/>
  <c r="BA39" i="12"/>
  <c r="BB39" i="12"/>
  <c r="BC39" i="12"/>
  <c r="BD39" i="12"/>
  <c r="BE39" i="12"/>
  <c r="BF39" i="12"/>
  <c r="BG39" i="12"/>
  <c r="BH39" i="12"/>
  <c r="BI39" i="12"/>
  <c r="BJ39" i="12"/>
  <c r="BK39" i="12"/>
  <c r="BL39" i="12"/>
  <c r="BM39" i="12"/>
  <c r="BN39" i="12"/>
  <c r="BO39" i="12"/>
  <c r="BP39" i="12"/>
  <c r="BQ39" i="12"/>
  <c r="BR39" i="12"/>
  <c r="BS39" i="12"/>
  <c r="BT39" i="12"/>
  <c r="BU39" i="12"/>
  <c r="BV39" i="12"/>
  <c r="BW39" i="12"/>
  <c r="BX39" i="12"/>
  <c r="BY39" i="12"/>
  <c r="BZ39" i="12"/>
  <c r="CA39" i="12"/>
  <c r="CB39" i="12"/>
  <c r="CC39" i="12"/>
  <c r="CD39" i="12"/>
  <c r="CE39" i="12"/>
  <c r="CF39" i="12"/>
  <c r="CG39" i="12"/>
  <c r="CH39" i="12"/>
  <c r="CI39" i="12"/>
  <c r="CJ39" i="12"/>
  <c r="CK39" i="12"/>
  <c r="CL39" i="12"/>
  <c r="CM39" i="12"/>
  <c r="CN39" i="12"/>
  <c r="CO39" i="12"/>
  <c r="CP39" i="12"/>
  <c r="CQ39" i="12"/>
  <c r="CR39" i="12"/>
  <c r="CS39" i="12"/>
  <c r="CT39" i="12"/>
  <c r="CU39" i="12"/>
  <c r="CV39" i="12"/>
  <c r="CW39" i="12"/>
  <c r="CX39" i="12"/>
  <c r="CY39" i="12"/>
  <c r="CZ39" i="12"/>
  <c r="DA39" i="12"/>
  <c r="DB39" i="12"/>
  <c r="DC39" i="12"/>
  <c r="DD39" i="12"/>
  <c r="DE39" i="12"/>
  <c r="DF39" i="12"/>
  <c r="DG39" i="12"/>
  <c r="DH39" i="12"/>
  <c r="DI39" i="12"/>
  <c r="DJ39" i="12"/>
  <c r="DK39" i="12"/>
  <c r="DL39" i="12"/>
  <c r="DM39" i="12"/>
  <c r="DN39" i="12"/>
  <c r="DO39" i="12"/>
  <c r="DP39" i="12"/>
  <c r="DQ39" i="12"/>
  <c r="DR39" i="12"/>
  <c r="DX39" i="12"/>
  <c r="DY39" i="12"/>
  <c r="EB39" i="12"/>
  <c r="EC39" i="12"/>
  <c r="E40" i="12"/>
  <c r="F40" i="12"/>
  <c r="G40" i="12"/>
  <c r="H40" i="12"/>
  <c r="I40" i="12"/>
  <c r="J40" i="12"/>
  <c r="K40" i="12"/>
  <c r="L40" i="12"/>
  <c r="M40" i="12"/>
  <c r="N40" i="12"/>
  <c r="O40" i="12"/>
  <c r="P40" i="12"/>
  <c r="Q40" i="12"/>
  <c r="R40" i="12"/>
  <c r="S40" i="12"/>
  <c r="T40" i="12"/>
  <c r="U40" i="12"/>
  <c r="V40" i="12"/>
  <c r="W40" i="12"/>
  <c r="X40" i="12"/>
  <c r="Y40" i="12"/>
  <c r="Z40" i="12"/>
  <c r="AA40" i="12"/>
  <c r="AB40" i="12"/>
  <c r="AC40" i="12"/>
  <c r="AD40" i="12"/>
  <c r="AE40" i="12"/>
  <c r="AF40" i="12"/>
  <c r="AG40" i="12"/>
  <c r="AH40" i="12"/>
  <c r="AI40" i="12"/>
  <c r="AJ40" i="12"/>
  <c r="AK40" i="12"/>
  <c r="AL40" i="12"/>
  <c r="AM40" i="12"/>
  <c r="AN40" i="12"/>
  <c r="AO40" i="12"/>
  <c r="AP40" i="12"/>
  <c r="AQ40" i="12"/>
  <c r="AR40" i="12"/>
  <c r="AS40" i="12"/>
  <c r="AT40" i="12"/>
  <c r="AU40" i="12"/>
  <c r="AV40" i="12"/>
  <c r="AW40" i="12"/>
  <c r="AX40" i="12"/>
  <c r="AY40" i="12"/>
  <c r="AZ40" i="12"/>
  <c r="BA40" i="12"/>
  <c r="BB40" i="12"/>
  <c r="BC40" i="12"/>
  <c r="BD40" i="12"/>
  <c r="BE40" i="12"/>
  <c r="BF40" i="12"/>
  <c r="BG40" i="12"/>
  <c r="BH40" i="12"/>
  <c r="BI40" i="12"/>
  <c r="BJ40" i="12"/>
  <c r="BK40" i="12"/>
  <c r="BL40" i="12"/>
  <c r="BM40" i="12"/>
  <c r="BN40" i="12"/>
  <c r="BO40" i="12"/>
  <c r="BP40" i="12"/>
  <c r="BQ40" i="12"/>
  <c r="BR40" i="12"/>
  <c r="BS40" i="12"/>
  <c r="BT40" i="12"/>
  <c r="BU40" i="12"/>
  <c r="BV40" i="12"/>
  <c r="BW40" i="12"/>
  <c r="BX40" i="12"/>
  <c r="BY40" i="12"/>
  <c r="BZ40" i="12"/>
  <c r="CA40" i="12"/>
  <c r="CB40" i="12"/>
  <c r="CC40" i="12"/>
  <c r="CD40" i="12"/>
  <c r="CE40" i="12"/>
  <c r="CF40" i="12"/>
  <c r="CG40" i="12"/>
  <c r="CH40" i="12"/>
  <c r="CI40" i="12"/>
  <c r="CJ40" i="12"/>
  <c r="CK40" i="12"/>
  <c r="CL40" i="12"/>
  <c r="CM40" i="12"/>
  <c r="CN40" i="12"/>
  <c r="CO40" i="12"/>
  <c r="CP40" i="12"/>
  <c r="CQ40" i="12"/>
  <c r="CR40" i="12"/>
  <c r="CS40" i="12"/>
  <c r="CT40" i="12"/>
  <c r="CU40" i="12"/>
  <c r="CV40" i="12"/>
  <c r="CW40" i="12"/>
  <c r="CX40" i="12"/>
  <c r="CY40" i="12"/>
  <c r="CZ40" i="12"/>
  <c r="DA40" i="12"/>
  <c r="DB40" i="12"/>
  <c r="DC40" i="12"/>
  <c r="DD40" i="12"/>
  <c r="DE40" i="12"/>
  <c r="DF40" i="12"/>
  <c r="DG40" i="12"/>
  <c r="DH40" i="12"/>
  <c r="DI40" i="12"/>
  <c r="DJ40" i="12"/>
  <c r="DK40" i="12"/>
  <c r="DL40" i="12"/>
  <c r="DM40" i="12"/>
  <c r="DN40" i="12"/>
  <c r="DO40" i="12"/>
  <c r="DP40" i="12"/>
  <c r="DQ40" i="12"/>
  <c r="DR40" i="12"/>
  <c r="DX40" i="12"/>
  <c r="DY40" i="12"/>
  <c r="EB40" i="12"/>
  <c r="EC40" i="12"/>
  <c r="E41" i="12"/>
  <c r="F41" i="12"/>
  <c r="G41" i="12"/>
  <c r="H41" i="12"/>
  <c r="I41" i="12"/>
  <c r="J41" i="12"/>
  <c r="K41" i="12"/>
  <c r="L41" i="12"/>
  <c r="M41" i="12"/>
  <c r="N41" i="12"/>
  <c r="O41" i="12"/>
  <c r="P41" i="12"/>
  <c r="Q41" i="12"/>
  <c r="R41" i="12"/>
  <c r="S41" i="12"/>
  <c r="T41" i="12"/>
  <c r="U41" i="12"/>
  <c r="V41" i="12"/>
  <c r="W41" i="12"/>
  <c r="X41" i="12"/>
  <c r="Y41" i="12"/>
  <c r="Z41" i="12"/>
  <c r="AA41" i="12"/>
  <c r="AB41" i="12"/>
  <c r="AC41" i="12"/>
  <c r="AD41" i="12"/>
  <c r="AE41" i="12"/>
  <c r="AF41" i="12"/>
  <c r="AG41" i="12"/>
  <c r="AH41" i="12"/>
  <c r="AI41" i="12"/>
  <c r="AJ41" i="12"/>
  <c r="AK41" i="12"/>
  <c r="AL41" i="12"/>
  <c r="AM41" i="12"/>
  <c r="AN41" i="12"/>
  <c r="AO41" i="12"/>
  <c r="AP41" i="12"/>
  <c r="AQ41" i="12"/>
  <c r="AR41" i="12"/>
  <c r="AS41" i="12"/>
  <c r="AT41" i="12"/>
  <c r="AU41" i="12"/>
  <c r="AV41" i="12"/>
  <c r="AW41" i="12"/>
  <c r="AX41" i="12"/>
  <c r="AY41" i="12"/>
  <c r="AZ41" i="12"/>
  <c r="BA41" i="12"/>
  <c r="BB41" i="12"/>
  <c r="BC41" i="12"/>
  <c r="BD41" i="12"/>
  <c r="BE41" i="12"/>
  <c r="BF41" i="12"/>
  <c r="BG41" i="12"/>
  <c r="BH41" i="12"/>
  <c r="BI41" i="12"/>
  <c r="BJ41" i="12"/>
  <c r="BK41" i="12"/>
  <c r="BL41" i="12"/>
  <c r="BM41" i="12"/>
  <c r="BN41" i="12"/>
  <c r="BO41" i="12"/>
  <c r="BP41" i="12"/>
  <c r="BQ41" i="12"/>
  <c r="BR41" i="12"/>
  <c r="BS41" i="12"/>
  <c r="BT41" i="12"/>
  <c r="BU41" i="12"/>
  <c r="BV41" i="12"/>
  <c r="BW41" i="12"/>
  <c r="BX41" i="12"/>
  <c r="BY41" i="12"/>
  <c r="BZ41" i="12"/>
  <c r="CA41" i="12"/>
  <c r="CB41" i="12"/>
  <c r="CC41" i="12"/>
  <c r="CD41" i="12"/>
  <c r="CE41" i="12"/>
  <c r="CF41" i="12"/>
  <c r="CG41" i="12"/>
  <c r="CH41" i="12"/>
  <c r="CI41" i="12"/>
  <c r="CJ41" i="12"/>
  <c r="CK41" i="12"/>
  <c r="CL41" i="12"/>
  <c r="CM41" i="12"/>
  <c r="CN41" i="12"/>
  <c r="CO41" i="12"/>
  <c r="CP41" i="12"/>
  <c r="CQ41" i="12"/>
  <c r="CR41" i="12"/>
  <c r="CS41" i="12"/>
  <c r="CT41" i="12"/>
  <c r="CU41" i="12"/>
  <c r="CV41" i="12"/>
  <c r="CW41" i="12"/>
  <c r="CX41" i="12"/>
  <c r="CY41" i="12"/>
  <c r="CZ41" i="12"/>
  <c r="DA41" i="12"/>
  <c r="DB41" i="12"/>
  <c r="DC41" i="12"/>
  <c r="DD41" i="12"/>
  <c r="DE41" i="12"/>
  <c r="DF41" i="12"/>
  <c r="DG41" i="12"/>
  <c r="DH41" i="12"/>
  <c r="DI41" i="12"/>
  <c r="DJ41" i="12"/>
  <c r="DK41" i="12"/>
  <c r="DL41" i="12"/>
  <c r="DM41" i="12"/>
  <c r="DN41" i="12"/>
  <c r="DO41" i="12"/>
  <c r="DP41" i="12"/>
  <c r="DQ41" i="12"/>
  <c r="DR41" i="12"/>
  <c r="DX41" i="12"/>
  <c r="DY41" i="12"/>
  <c r="EB41" i="12"/>
  <c r="EC41" i="12"/>
  <c r="E42" i="12"/>
  <c r="F42" i="12"/>
  <c r="G42" i="12"/>
  <c r="H42" i="12"/>
  <c r="I42" i="12"/>
  <c r="J42" i="12"/>
  <c r="K42" i="12"/>
  <c r="L42" i="12"/>
  <c r="M42" i="12"/>
  <c r="N42" i="12"/>
  <c r="O42" i="12"/>
  <c r="P42" i="12"/>
  <c r="Q42" i="12"/>
  <c r="R42" i="12"/>
  <c r="S42" i="12"/>
  <c r="T42" i="12"/>
  <c r="U42" i="12"/>
  <c r="V42" i="12"/>
  <c r="W42" i="12"/>
  <c r="X42" i="12"/>
  <c r="Y42" i="12"/>
  <c r="Z42" i="12"/>
  <c r="AA42" i="12"/>
  <c r="AB42" i="12"/>
  <c r="AC42" i="12"/>
  <c r="AD42" i="12"/>
  <c r="AE42" i="12"/>
  <c r="AF42" i="12"/>
  <c r="AG42" i="12"/>
  <c r="AH42" i="12"/>
  <c r="AI42" i="12"/>
  <c r="AJ42" i="12"/>
  <c r="AK42" i="12"/>
  <c r="AL42" i="12"/>
  <c r="AM42" i="12"/>
  <c r="AN42" i="12"/>
  <c r="AO42" i="12"/>
  <c r="AP42" i="12"/>
  <c r="AQ42" i="12"/>
  <c r="AR42" i="12"/>
  <c r="AS42" i="12"/>
  <c r="AT42" i="12"/>
  <c r="AU42" i="12"/>
  <c r="AV42" i="12"/>
  <c r="AW42" i="12"/>
  <c r="AX42" i="12"/>
  <c r="AY42" i="12"/>
  <c r="AZ42" i="12"/>
  <c r="BA42" i="12"/>
  <c r="BB42" i="12"/>
  <c r="BC42" i="12"/>
  <c r="BD42" i="12"/>
  <c r="BE42" i="12"/>
  <c r="BF42" i="12"/>
  <c r="BG42" i="12"/>
  <c r="BH42" i="12"/>
  <c r="BI42" i="12"/>
  <c r="BJ42" i="12"/>
  <c r="BK42" i="12"/>
  <c r="BL42" i="12"/>
  <c r="BM42" i="12"/>
  <c r="BN42" i="12"/>
  <c r="BO42" i="12"/>
  <c r="BP42" i="12"/>
  <c r="BQ42" i="12"/>
  <c r="BR42" i="12"/>
  <c r="BS42" i="12"/>
  <c r="BT42" i="12"/>
  <c r="BU42" i="12"/>
  <c r="BV42" i="12"/>
  <c r="BW42" i="12"/>
  <c r="BX42" i="12"/>
  <c r="BY42" i="12"/>
  <c r="BZ42" i="12"/>
  <c r="CA42" i="12"/>
  <c r="CB42" i="12"/>
  <c r="CC42" i="12"/>
  <c r="CD42" i="12"/>
  <c r="CE42" i="12"/>
  <c r="CF42" i="12"/>
  <c r="CG42" i="12"/>
  <c r="CH42" i="12"/>
  <c r="CI42" i="12"/>
  <c r="CJ42" i="12"/>
  <c r="CK42" i="12"/>
  <c r="CL42" i="12"/>
  <c r="CM42" i="12"/>
  <c r="CN42" i="12"/>
  <c r="CO42" i="12"/>
  <c r="CP42" i="12"/>
  <c r="CQ42" i="12"/>
  <c r="CR42" i="12"/>
  <c r="CS42" i="12"/>
  <c r="CT42" i="12"/>
  <c r="CU42" i="12"/>
  <c r="CV42" i="12"/>
  <c r="CW42" i="12"/>
  <c r="CX42" i="12"/>
  <c r="CY42" i="12"/>
  <c r="CZ42" i="12"/>
  <c r="DA42" i="12"/>
  <c r="DB42" i="12"/>
  <c r="DC42" i="12"/>
  <c r="DD42" i="12"/>
  <c r="DE42" i="12"/>
  <c r="DF42" i="12"/>
  <c r="DG42" i="12"/>
  <c r="DH42" i="12"/>
  <c r="DI42" i="12"/>
  <c r="DJ42" i="12"/>
  <c r="DK42" i="12"/>
  <c r="DL42" i="12"/>
  <c r="DM42" i="12"/>
  <c r="DN42" i="12"/>
  <c r="DO42" i="12"/>
  <c r="DP42" i="12"/>
  <c r="DQ42" i="12"/>
  <c r="DR42" i="12"/>
  <c r="DX42" i="12"/>
  <c r="DY42" i="12"/>
  <c r="EB42" i="12"/>
  <c r="EC42" i="12"/>
  <c r="E43" i="12"/>
  <c r="F43" i="12"/>
  <c r="G43" i="12"/>
  <c r="H43" i="12"/>
  <c r="I43" i="12"/>
  <c r="J43" i="12"/>
  <c r="K43" i="12"/>
  <c r="L43" i="12"/>
  <c r="M43" i="12"/>
  <c r="N43" i="12"/>
  <c r="O43" i="12"/>
  <c r="P43" i="12"/>
  <c r="Q43" i="12"/>
  <c r="R43" i="12"/>
  <c r="S43" i="12"/>
  <c r="T43" i="12"/>
  <c r="U43" i="12"/>
  <c r="V43" i="12"/>
  <c r="W43" i="12"/>
  <c r="X43" i="12"/>
  <c r="Y43" i="12"/>
  <c r="Z43" i="12"/>
  <c r="AA43" i="12"/>
  <c r="AB43" i="12"/>
  <c r="AC43" i="12"/>
  <c r="AD43" i="12"/>
  <c r="AE43" i="12"/>
  <c r="AF43" i="12"/>
  <c r="AG43" i="12"/>
  <c r="AH43" i="12"/>
  <c r="AI43" i="12"/>
  <c r="AJ43" i="12"/>
  <c r="AK43" i="12"/>
  <c r="AL43" i="12"/>
  <c r="AM43" i="12"/>
  <c r="AN43" i="12"/>
  <c r="AO43" i="12"/>
  <c r="AP43" i="12"/>
  <c r="AQ43" i="12"/>
  <c r="AR43" i="12"/>
  <c r="AS43" i="12"/>
  <c r="AT43" i="12"/>
  <c r="AU43" i="12"/>
  <c r="AV43" i="12"/>
  <c r="AW43" i="12"/>
  <c r="AX43" i="12"/>
  <c r="AY43" i="12"/>
  <c r="AZ43" i="12"/>
  <c r="BA43" i="12"/>
  <c r="BB43" i="12"/>
  <c r="BC43" i="12"/>
  <c r="BD43" i="12"/>
  <c r="BE43" i="12"/>
  <c r="BF43" i="12"/>
  <c r="BG43" i="12"/>
  <c r="BH43" i="12"/>
  <c r="BI43" i="12"/>
  <c r="BJ43" i="12"/>
  <c r="BK43" i="12"/>
  <c r="BL43" i="12"/>
  <c r="BM43" i="12"/>
  <c r="BN43" i="12"/>
  <c r="BO43" i="12"/>
  <c r="BP43" i="12"/>
  <c r="BQ43" i="12"/>
  <c r="BR43" i="12"/>
  <c r="BS43" i="12"/>
  <c r="BT43" i="12"/>
  <c r="BU43" i="12"/>
  <c r="BV43" i="12"/>
  <c r="BW43" i="12"/>
  <c r="BX43" i="12"/>
  <c r="BY43" i="12"/>
  <c r="BZ43" i="12"/>
  <c r="CA43" i="12"/>
  <c r="CB43" i="12"/>
  <c r="CC43" i="12"/>
  <c r="CD43" i="12"/>
  <c r="CE43" i="12"/>
  <c r="CF43" i="12"/>
  <c r="CG43" i="12"/>
  <c r="CH43" i="12"/>
  <c r="CI43" i="12"/>
  <c r="CJ43" i="12"/>
  <c r="CK43" i="12"/>
  <c r="CL43" i="12"/>
  <c r="CM43" i="12"/>
  <c r="CN43" i="12"/>
  <c r="CO43" i="12"/>
  <c r="CP43" i="12"/>
  <c r="CQ43" i="12"/>
  <c r="CR43" i="12"/>
  <c r="CS43" i="12"/>
  <c r="CT43" i="12"/>
  <c r="CU43" i="12"/>
  <c r="CV43" i="12"/>
  <c r="CW43" i="12"/>
  <c r="CX43" i="12"/>
  <c r="CY43" i="12"/>
  <c r="CZ43" i="12"/>
  <c r="DA43" i="12"/>
  <c r="DB43" i="12"/>
  <c r="DC43" i="12"/>
  <c r="DD43" i="12"/>
  <c r="DE43" i="12"/>
  <c r="DF43" i="12"/>
  <c r="DG43" i="12"/>
  <c r="DH43" i="12"/>
  <c r="DI43" i="12"/>
  <c r="DJ43" i="12"/>
  <c r="DK43" i="12"/>
  <c r="DL43" i="12"/>
  <c r="DM43" i="12"/>
  <c r="DN43" i="12"/>
  <c r="DO43" i="12"/>
  <c r="DP43" i="12"/>
  <c r="DQ43" i="12"/>
  <c r="DR43" i="12"/>
  <c r="DX43" i="12"/>
  <c r="DY43" i="12"/>
  <c r="EB43" i="12"/>
  <c r="EC43" i="12"/>
  <c r="E44" i="12"/>
  <c r="F44" i="12"/>
  <c r="G44" i="12"/>
  <c r="H44" i="12"/>
  <c r="I44" i="12"/>
  <c r="J44" i="12"/>
  <c r="K44" i="12"/>
  <c r="L44" i="12"/>
  <c r="M44" i="12"/>
  <c r="N44" i="12"/>
  <c r="O44" i="12"/>
  <c r="P44" i="12"/>
  <c r="Q44" i="12"/>
  <c r="R44" i="12"/>
  <c r="S44" i="12"/>
  <c r="T44" i="12"/>
  <c r="U44" i="12"/>
  <c r="V44" i="12"/>
  <c r="W44" i="12"/>
  <c r="X44" i="12"/>
  <c r="Y44" i="12"/>
  <c r="Z44" i="12"/>
  <c r="AA44" i="12"/>
  <c r="AB44" i="12"/>
  <c r="AC44" i="12"/>
  <c r="AD44" i="12"/>
  <c r="AE44" i="12"/>
  <c r="AF44" i="12"/>
  <c r="AG44" i="12"/>
  <c r="AH44" i="12"/>
  <c r="AI44" i="12"/>
  <c r="AJ44" i="12"/>
  <c r="AK44" i="12"/>
  <c r="AL44" i="12"/>
  <c r="AM44" i="12"/>
  <c r="AN44" i="12"/>
  <c r="AO44" i="12"/>
  <c r="AP44" i="12"/>
  <c r="AQ44" i="12"/>
  <c r="AR44" i="12"/>
  <c r="AS44" i="12"/>
  <c r="AT44" i="12"/>
  <c r="AU44" i="12"/>
  <c r="AV44" i="12"/>
  <c r="AW44" i="12"/>
  <c r="AX44" i="12"/>
  <c r="AY44" i="12"/>
  <c r="AZ44" i="12"/>
  <c r="BA44" i="12"/>
  <c r="BB44" i="12"/>
  <c r="BC44" i="12"/>
  <c r="BD44" i="12"/>
  <c r="BE44" i="12"/>
  <c r="BF44" i="12"/>
  <c r="BG44" i="12"/>
  <c r="BH44" i="12"/>
  <c r="BI44" i="12"/>
  <c r="BJ44" i="12"/>
  <c r="BK44" i="12"/>
  <c r="BL44" i="12"/>
  <c r="BM44" i="12"/>
  <c r="BN44" i="12"/>
  <c r="BO44" i="12"/>
  <c r="BP44" i="12"/>
  <c r="BQ44" i="12"/>
  <c r="BR44" i="12"/>
  <c r="BS44" i="12"/>
  <c r="BT44" i="12"/>
  <c r="BU44" i="12"/>
  <c r="BV44" i="12"/>
  <c r="BW44" i="12"/>
  <c r="BX44" i="12"/>
  <c r="BY44" i="12"/>
  <c r="BZ44" i="12"/>
  <c r="CA44" i="12"/>
  <c r="CB44" i="12"/>
  <c r="CC44" i="12"/>
  <c r="CD44" i="12"/>
  <c r="CE44" i="12"/>
  <c r="CF44" i="12"/>
  <c r="CG44" i="12"/>
  <c r="CH44" i="12"/>
  <c r="CI44" i="12"/>
  <c r="CJ44" i="12"/>
  <c r="CK44" i="12"/>
  <c r="CL44" i="12"/>
  <c r="CM44" i="12"/>
  <c r="CN44" i="12"/>
  <c r="CO44" i="12"/>
  <c r="CP44" i="12"/>
  <c r="CQ44" i="12"/>
  <c r="CR44" i="12"/>
  <c r="CS44" i="12"/>
  <c r="CT44" i="12"/>
  <c r="CU44" i="12"/>
  <c r="CV44" i="12"/>
  <c r="CW44" i="12"/>
  <c r="CX44" i="12"/>
  <c r="CY44" i="12"/>
  <c r="CZ44" i="12"/>
  <c r="DA44" i="12"/>
  <c r="DB44" i="12"/>
  <c r="DC44" i="12"/>
  <c r="DD44" i="12"/>
  <c r="DE44" i="12"/>
  <c r="DF44" i="12"/>
  <c r="DG44" i="12"/>
  <c r="DH44" i="12"/>
  <c r="DI44" i="12"/>
  <c r="DJ44" i="12"/>
  <c r="DK44" i="12"/>
  <c r="DL44" i="12"/>
  <c r="DM44" i="12"/>
  <c r="DN44" i="12"/>
  <c r="DO44" i="12"/>
  <c r="DP44" i="12"/>
  <c r="DQ44" i="12"/>
  <c r="DR44" i="12"/>
  <c r="DX44" i="12"/>
  <c r="DY44" i="12"/>
  <c r="EB44" i="12"/>
  <c r="EC44" i="12"/>
  <c r="E45" i="12"/>
  <c r="F45" i="12"/>
  <c r="G45" i="12"/>
  <c r="H45" i="12"/>
  <c r="I45" i="12"/>
  <c r="J45" i="12"/>
  <c r="K45" i="12"/>
  <c r="L45" i="12"/>
  <c r="M45" i="12"/>
  <c r="N45" i="12"/>
  <c r="O45" i="12"/>
  <c r="P45" i="12"/>
  <c r="Q45" i="12"/>
  <c r="R45" i="12"/>
  <c r="S45" i="12"/>
  <c r="T45" i="12"/>
  <c r="U45" i="12"/>
  <c r="V45" i="12"/>
  <c r="W45" i="12"/>
  <c r="X45" i="12"/>
  <c r="Y45" i="12"/>
  <c r="Z45" i="12"/>
  <c r="AA45" i="12"/>
  <c r="AB45" i="12"/>
  <c r="AC45" i="12"/>
  <c r="AD45" i="12"/>
  <c r="AE45" i="12"/>
  <c r="AF45" i="12"/>
  <c r="AG45" i="12"/>
  <c r="AH45" i="12"/>
  <c r="AI45" i="12"/>
  <c r="AJ45" i="12"/>
  <c r="AK45" i="12"/>
  <c r="AL45" i="12"/>
  <c r="AM45" i="12"/>
  <c r="AN45" i="12"/>
  <c r="AO45" i="12"/>
  <c r="AP45" i="12"/>
  <c r="AQ45" i="12"/>
  <c r="AR45" i="12"/>
  <c r="AS45" i="12"/>
  <c r="AT45" i="12"/>
  <c r="AU45" i="12"/>
  <c r="AV45" i="12"/>
  <c r="AW45" i="12"/>
  <c r="AX45" i="12"/>
  <c r="AY45" i="12"/>
  <c r="AZ45" i="12"/>
  <c r="BA45" i="12"/>
  <c r="BB45" i="12"/>
  <c r="BC45" i="12"/>
  <c r="BD45" i="12"/>
  <c r="BE45" i="12"/>
  <c r="BF45" i="12"/>
  <c r="BG45" i="12"/>
  <c r="BH45" i="12"/>
  <c r="BI45" i="12"/>
  <c r="BJ45" i="12"/>
  <c r="BK45" i="12"/>
  <c r="BL45" i="12"/>
  <c r="BM45" i="12"/>
  <c r="BN45" i="12"/>
  <c r="BO45" i="12"/>
  <c r="BP45" i="12"/>
  <c r="BQ45" i="12"/>
  <c r="BR45" i="12"/>
  <c r="BS45" i="12"/>
  <c r="BT45" i="12"/>
  <c r="BU45" i="12"/>
  <c r="BV45" i="12"/>
  <c r="BW45" i="12"/>
  <c r="BX45" i="12"/>
  <c r="BY45" i="12"/>
  <c r="BZ45" i="12"/>
  <c r="CA45" i="12"/>
  <c r="CB45" i="12"/>
  <c r="CC45" i="12"/>
  <c r="CD45" i="12"/>
  <c r="CE45" i="12"/>
  <c r="CF45" i="12"/>
  <c r="CG45" i="12"/>
  <c r="CH45" i="12"/>
  <c r="CI45" i="12"/>
  <c r="CJ45" i="12"/>
  <c r="CK45" i="12"/>
  <c r="CL45" i="12"/>
  <c r="CM45" i="12"/>
  <c r="CN45" i="12"/>
  <c r="CO45" i="12"/>
  <c r="CP45" i="12"/>
  <c r="CQ45" i="12"/>
  <c r="CR45" i="12"/>
  <c r="CS45" i="12"/>
  <c r="CT45" i="12"/>
  <c r="CU45" i="12"/>
  <c r="CV45" i="12"/>
  <c r="CW45" i="12"/>
  <c r="CX45" i="12"/>
  <c r="CY45" i="12"/>
  <c r="CZ45" i="12"/>
  <c r="DA45" i="12"/>
  <c r="DB45" i="12"/>
  <c r="DC45" i="12"/>
  <c r="DD45" i="12"/>
  <c r="DE45" i="12"/>
  <c r="DF45" i="12"/>
  <c r="DG45" i="12"/>
  <c r="DH45" i="12"/>
  <c r="DI45" i="12"/>
  <c r="DJ45" i="12"/>
  <c r="DK45" i="12"/>
  <c r="DL45" i="12"/>
  <c r="DM45" i="12"/>
  <c r="DN45" i="12"/>
  <c r="DO45" i="12"/>
  <c r="DP45" i="12"/>
  <c r="DQ45" i="12"/>
  <c r="DR45" i="12"/>
  <c r="DX45" i="12"/>
  <c r="DY45" i="12"/>
  <c r="EB45" i="12"/>
  <c r="EC45" i="12"/>
  <c r="E46" i="12"/>
  <c r="F46" i="12"/>
  <c r="G46" i="12"/>
  <c r="H46" i="12"/>
  <c r="I46" i="12"/>
  <c r="J46" i="12"/>
  <c r="K46" i="12"/>
  <c r="L46" i="12"/>
  <c r="M46" i="12"/>
  <c r="N46" i="12"/>
  <c r="O46" i="12"/>
  <c r="P46" i="12"/>
  <c r="Q46" i="12"/>
  <c r="R46" i="12"/>
  <c r="S46" i="12"/>
  <c r="T46" i="12"/>
  <c r="U46" i="12"/>
  <c r="V46" i="12"/>
  <c r="W46" i="12"/>
  <c r="X46" i="12"/>
  <c r="Y46" i="12"/>
  <c r="Z46" i="12"/>
  <c r="AA46" i="12"/>
  <c r="AB46" i="12"/>
  <c r="AC46" i="12"/>
  <c r="AD46" i="12"/>
  <c r="AE46" i="12"/>
  <c r="AF46" i="12"/>
  <c r="AG46" i="12"/>
  <c r="AH46" i="12"/>
  <c r="AI46" i="12"/>
  <c r="AJ46" i="12"/>
  <c r="AK46" i="12"/>
  <c r="AL46" i="12"/>
  <c r="AM46" i="12"/>
  <c r="AN46" i="12"/>
  <c r="AO46" i="12"/>
  <c r="AP46" i="12"/>
  <c r="AQ46" i="12"/>
  <c r="AR46" i="12"/>
  <c r="AS46" i="12"/>
  <c r="AT46" i="12"/>
  <c r="AU46" i="12"/>
  <c r="AV46" i="12"/>
  <c r="AW46" i="12"/>
  <c r="AX46" i="12"/>
  <c r="AY46" i="12"/>
  <c r="AZ46" i="12"/>
  <c r="BA46" i="12"/>
  <c r="BB46" i="12"/>
  <c r="BC46" i="12"/>
  <c r="BD46" i="12"/>
  <c r="BE46" i="12"/>
  <c r="BF46" i="12"/>
  <c r="BG46" i="12"/>
  <c r="BH46" i="12"/>
  <c r="BI46" i="12"/>
  <c r="BJ46" i="12"/>
  <c r="BK46" i="12"/>
  <c r="BL46" i="12"/>
  <c r="BM46" i="12"/>
  <c r="BN46" i="12"/>
  <c r="BO46" i="12"/>
  <c r="BP46" i="12"/>
  <c r="BQ46" i="12"/>
  <c r="BR46" i="12"/>
  <c r="BS46" i="12"/>
  <c r="BT46" i="12"/>
  <c r="BU46" i="12"/>
  <c r="BV46" i="12"/>
  <c r="BW46" i="12"/>
  <c r="BX46" i="12"/>
  <c r="BY46" i="12"/>
  <c r="BZ46" i="12"/>
  <c r="CA46" i="12"/>
  <c r="CB46" i="12"/>
  <c r="CC46" i="12"/>
  <c r="CD46" i="12"/>
  <c r="CE46" i="12"/>
  <c r="CF46" i="12"/>
  <c r="CG46" i="12"/>
  <c r="CH46" i="12"/>
  <c r="CI46" i="12"/>
  <c r="CJ46" i="12"/>
  <c r="CK46" i="12"/>
  <c r="CL46" i="12"/>
  <c r="CM46" i="12"/>
  <c r="CN46" i="12"/>
  <c r="CO46" i="12"/>
  <c r="CP46" i="12"/>
  <c r="CQ46" i="12"/>
  <c r="CR46" i="12"/>
  <c r="CS46" i="12"/>
  <c r="CT46" i="12"/>
  <c r="CU46" i="12"/>
  <c r="CV46" i="12"/>
  <c r="CW46" i="12"/>
  <c r="CX46" i="12"/>
  <c r="CY46" i="12"/>
  <c r="CZ46" i="12"/>
  <c r="DA46" i="12"/>
  <c r="DB46" i="12"/>
  <c r="DC46" i="12"/>
  <c r="DD46" i="12"/>
  <c r="DE46" i="12"/>
  <c r="DF46" i="12"/>
  <c r="DG46" i="12"/>
  <c r="DH46" i="12"/>
  <c r="DI46" i="12"/>
  <c r="DJ46" i="12"/>
  <c r="DK46" i="12"/>
  <c r="DL46" i="12"/>
  <c r="DM46" i="12"/>
  <c r="DN46" i="12"/>
  <c r="DO46" i="12"/>
  <c r="DP46" i="12"/>
  <c r="DQ46" i="12"/>
  <c r="DR46" i="12"/>
  <c r="DX46" i="12"/>
  <c r="DY46" i="12"/>
  <c r="EB46" i="12"/>
  <c r="EC46" i="12"/>
  <c r="E47" i="12"/>
  <c r="F47" i="12"/>
  <c r="G47" i="12"/>
  <c r="H47" i="12"/>
  <c r="I47" i="12"/>
  <c r="J47" i="12"/>
  <c r="K47" i="12"/>
  <c r="L47" i="12"/>
  <c r="M47" i="12"/>
  <c r="N47" i="12"/>
  <c r="O47" i="12"/>
  <c r="P47" i="12"/>
  <c r="Q47" i="12"/>
  <c r="R47" i="12"/>
  <c r="S47" i="12"/>
  <c r="T47" i="12"/>
  <c r="U47" i="12"/>
  <c r="V47" i="12"/>
  <c r="W47" i="12"/>
  <c r="X47" i="12"/>
  <c r="Y47" i="12"/>
  <c r="Z47" i="12"/>
  <c r="AA47" i="12"/>
  <c r="AB47" i="12"/>
  <c r="AC47" i="12"/>
  <c r="AD47" i="12"/>
  <c r="AE47" i="12"/>
  <c r="AF47" i="12"/>
  <c r="AG47" i="12"/>
  <c r="AH47" i="12"/>
  <c r="AI47" i="12"/>
  <c r="AJ47" i="12"/>
  <c r="AK47" i="12"/>
  <c r="AL47" i="12"/>
  <c r="AM47" i="12"/>
  <c r="AN47" i="12"/>
  <c r="AO47" i="12"/>
  <c r="AP47" i="12"/>
  <c r="AQ47" i="12"/>
  <c r="AR47" i="12"/>
  <c r="AS47" i="12"/>
  <c r="AT47" i="12"/>
  <c r="AU47" i="12"/>
  <c r="AV47" i="12"/>
  <c r="AW47" i="12"/>
  <c r="AX47" i="12"/>
  <c r="AY47" i="12"/>
  <c r="AZ47" i="12"/>
  <c r="BA47" i="12"/>
  <c r="BB47" i="12"/>
  <c r="BC47" i="12"/>
  <c r="BD47" i="12"/>
  <c r="BE47" i="12"/>
  <c r="BF47" i="12"/>
  <c r="BG47" i="12"/>
  <c r="BH47" i="12"/>
  <c r="BI47" i="12"/>
  <c r="BJ47" i="12"/>
  <c r="BK47" i="12"/>
  <c r="BL47" i="12"/>
  <c r="BM47" i="12"/>
  <c r="BN47" i="12"/>
  <c r="BO47" i="12"/>
  <c r="BP47" i="12"/>
  <c r="BQ47" i="12"/>
  <c r="BR47" i="12"/>
  <c r="BS47" i="12"/>
  <c r="BT47" i="12"/>
  <c r="BU47" i="12"/>
  <c r="BV47" i="12"/>
  <c r="BW47" i="12"/>
  <c r="BX47" i="12"/>
  <c r="BY47" i="12"/>
  <c r="BZ47" i="12"/>
  <c r="CA47" i="12"/>
  <c r="CB47" i="12"/>
  <c r="CC47" i="12"/>
  <c r="CD47" i="12"/>
  <c r="CE47" i="12"/>
  <c r="CF47" i="12"/>
  <c r="CG47" i="12"/>
  <c r="CH47" i="12"/>
  <c r="CI47" i="12"/>
  <c r="CJ47" i="12"/>
  <c r="CK47" i="12"/>
  <c r="CL47" i="12"/>
  <c r="CM47" i="12"/>
  <c r="CN47" i="12"/>
  <c r="CO47" i="12"/>
  <c r="CP47" i="12"/>
  <c r="CQ47" i="12"/>
  <c r="CR47" i="12"/>
  <c r="CS47" i="12"/>
  <c r="CT47" i="12"/>
  <c r="CU47" i="12"/>
  <c r="CV47" i="12"/>
  <c r="CW47" i="12"/>
  <c r="CX47" i="12"/>
  <c r="CY47" i="12"/>
  <c r="CZ47" i="12"/>
  <c r="DA47" i="12"/>
  <c r="DB47" i="12"/>
  <c r="DC47" i="12"/>
  <c r="DD47" i="12"/>
  <c r="DE47" i="12"/>
  <c r="DF47" i="12"/>
  <c r="DG47" i="12"/>
  <c r="DH47" i="12"/>
  <c r="DI47" i="12"/>
  <c r="DJ47" i="12"/>
  <c r="DK47" i="12"/>
  <c r="DL47" i="12"/>
  <c r="DM47" i="12"/>
  <c r="DN47" i="12"/>
  <c r="DO47" i="12"/>
  <c r="DP47" i="12"/>
  <c r="DQ47" i="12"/>
  <c r="DR47" i="12"/>
  <c r="DX47" i="12"/>
  <c r="DY47" i="12"/>
  <c r="EB47" i="12"/>
  <c r="EC47" i="12"/>
  <c r="E48" i="12"/>
  <c r="F48" i="12"/>
  <c r="G48" i="12"/>
  <c r="H48" i="12"/>
  <c r="I48" i="12"/>
  <c r="J48" i="12"/>
  <c r="K48" i="12"/>
  <c r="L48" i="12"/>
  <c r="M48" i="12"/>
  <c r="N48" i="12"/>
  <c r="O48" i="12"/>
  <c r="P48" i="12"/>
  <c r="Q48" i="12"/>
  <c r="R48" i="12"/>
  <c r="S48" i="12"/>
  <c r="T48" i="12"/>
  <c r="U48" i="12"/>
  <c r="V48" i="12"/>
  <c r="W48" i="12"/>
  <c r="X48" i="12"/>
  <c r="Y48" i="12"/>
  <c r="Z48" i="12"/>
  <c r="AA48" i="12"/>
  <c r="AB48" i="12"/>
  <c r="AC48" i="12"/>
  <c r="AD48" i="12"/>
  <c r="AE48" i="12"/>
  <c r="AF48" i="12"/>
  <c r="AG48" i="12"/>
  <c r="AH48" i="12"/>
  <c r="AI48" i="12"/>
  <c r="AJ48" i="12"/>
  <c r="AK48" i="12"/>
  <c r="AL48" i="12"/>
  <c r="AM48" i="12"/>
  <c r="AN48" i="12"/>
  <c r="AO48" i="12"/>
  <c r="AP48" i="12"/>
  <c r="AQ48" i="12"/>
  <c r="AR48" i="12"/>
  <c r="AS48" i="12"/>
  <c r="AT48" i="12"/>
  <c r="AU48" i="12"/>
  <c r="AV48" i="12"/>
  <c r="AW48" i="12"/>
  <c r="AX48" i="12"/>
  <c r="AY48" i="12"/>
  <c r="AZ48" i="12"/>
  <c r="BA48" i="12"/>
  <c r="BB48" i="12"/>
  <c r="BC48" i="12"/>
  <c r="BD48" i="12"/>
  <c r="BE48" i="12"/>
  <c r="BF48" i="12"/>
  <c r="BG48" i="12"/>
  <c r="BH48" i="12"/>
  <c r="BI48" i="12"/>
  <c r="BJ48" i="12"/>
  <c r="BK48" i="12"/>
  <c r="BL48" i="12"/>
  <c r="BM48" i="12"/>
  <c r="BN48" i="12"/>
  <c r="BO48" i="12"/>
  <c r="BP48" i="12"/>
  <c r="BQ48" i="12"/>
  <c r="BR48" i="12"/>
  <c r="BS48" i="12"/>
  <c r="BT48" i="12"/>
  <c r="BU48" i="12"/>
  <c r="BV48" i="12"/>
  <c r="BW48" i="12"/>
  <c r="BX48" i="12"/>
  <c r="BY48" i="12"/>
  <c r="BZ48" i="12"/>
  <c r="CA48" i="12"/>
  <c r="CB48" i="12"/>
  <c r="CC48" i="12"/>
  <c r="CD48" i="12"/>
  <c r="CE48" i="12"/>
  <c r="CF48" i="12"/>
  <c r="CG48" i="12"/>
  <c r="CH48" i="12"/>
  <c r="CI48" i="12"/>
  <c r="CJ48" i="12"/>
  <c r="CK48" i="12"/>
  <c r="CL48" i="12"/>
  <c r="CM48" i="12"/>
  <c r="CN48" i="12"/>
  <c r="CO48" i="12"/>
  <c r="CP48" i="12"/>
  <c r="CQ48" i="12"/>
  <c r="CR48" i="12"/>
  <c r="CS48" i="12"/>
  <c r="CT48" i="12"/>
  <c r="CU48" i="12"/>
  <c r="CV48" i="12"/>
  <c r="CW48" i="12"/>
  <c r="CX48" i="12"/>
  <c r="CY48" i="12"/>
  <c r="CZ48" i="12"/>
  <c r="DA48" i="12"/>
  <c r="DB48" i="12"/>
  <c r="DC48" i="12"/>
  <c r="DD48" i="12"/>
  <c r="DE48" i="12"/>
  <c r="DF48" i="12"/>
  <c r="DG48" i="12"/>
  <c r="DH48" i="12"/>
  <c r="DI48" i="12"/>
  <c r="DJ48" i="12"/>
  <c r="DK48" i="12"/>
  <c r="DL48" i="12"/>
  <c r="DM48" i="12"/>
  <c r="DN48" i="12"/>
  <c r="DO48" i="12"/>
  <c r="DP48" i="12"/>
  <c r="DQ48" i="12"/>
  <c r="DR48" i="12"/>
  <c r="DX48" i="12"/>
  <c r="DY48" i="12"/>
  <c r="EB48" i="12"/>
  <c r="EC48" i="12"/>
  <c r="E49" i="12"/>
  <c r="F49" i="12"/>
  <c r="G49" i="12"/>
  <c r="H49" i="12"/>
  <c r="I49" i="12"/>
  <c r="J49" i="12"/>
  <c r="K49" i="12"/>
  <c r="L49" i="12"/>
  <c r="M49" i="12"/>
  <c r="N49" i="12"/>
  <c r="O49" i="12"/>
  <c r="P49" i="12"/>
  <c r="Q49" i="12"/>
  <c r="R49" i="12"/>
  <c r="S49" i="12"/>
  <c r="T49" i="12"/>
  <c r="U49" i="12"/>
  <c r="V49" i="12"/>
  <c r="W49" i="12"/>
  <c r="X49" i="12"/>
  <c r="Y49" i="12"/>
  <c r="Z49" i="12"/>
  <c r="AA49" i="12"/>
  <c r="AB49" i="12"/>
  <c r="AC49" i="12"/>
  <c r="AD49" i="12"/>
  <c r="AE49" i="12"/>
  <c r="AF49" i="12"/>
  <c r="AG49" i="12"/>
  <c r="AH49" i="12"/>
  <c r="AI49" i="12"/>
  <c r="AJ49" i="12"/>
  <c r="AK49" i="12"/>
  <c r="AL49" i="12"/>
  <c r="AM49" i="12"/>
  <c r="AN49" i="12"/>
  <c r="AO49" i="12"/>
  <c r="AP49" i="12"/>
  <c r="AQ49" i="12"/>
  <c r="AR49" i="12"/>
  <c r="AS49" i="12"/>
  <c r="AT49" i="12"/>
  <c r="AU49" i="12"/>
  <c r="AV49" i="12"/>
  <c r="AW49" i="12"/>
  <c r="AX49" i="12"/>
  <c r="AY49" i="12"/>
  <c r="AZ49" i="12"/>
  <c r="BA49" i="12"/>
  <c r="BB49" i="12"/>
  <c r="BC49" i="12"/>
  <c r="BD49" i="12"/>
  <c r="BE49" i="12"/>
  <c r="BF49" i="12"/>
  <c r="BG49" i="12"/>
  <c r="BH49" i="12"/>
  <c r="BI49" i="12"/>
  <c r="BJ49" i="12"/>
  <c r="BK49" i="12"/>
  <c r="BL49" i="12"/>
  <c r="BM49" i="12"/>
  <c r="BN49" i="12"/>
  <c r="BO49" i="12"/>
  <c r="BP49" i="12"/>
  <c r="BQ49" i="12"/>
  <c r="BR49" i="12"/>
  <c r="BS49" i="12"/>
  <c r="BT49" i="12"/>
  <c r="BU49" i="12"/>
  <c r="BV49" i="12"/>
  <c r="BW49" i="12"/>
  <c r="BX49" i="12"/>
  <c r="BY49" i="12"/>
  <c r="BZ49" i="12"/>
  <c r="CA49" i="12"/>
  <c r="CB49" i="12"/>
  <c r="CC49" i="12"/>
  <c r="CD49" i="12"/>
  <c r="CE49" i="12"/>
  <c r="CF49" i="12"/>
  <c r="CG49" i="12"/>
  <c r="CH49" i="12"/>
  <c r="CI49" i="12"/>
  <c r="CJ49" i="12"/>
  <c r="CK49" i="12"/>
  <c r="CL49" i="12"/>
  <c r="CM49" i="12"/>
  <c r="CN49" i="12"/>
  <c r="CO49" i="12"/>
  <c r="CP49" i="12"/>
  <c r="CQ49" i="12"/>
  <c r="CR49" i="12"/>
  <c r="CS49" i="12"/>
  <c r="CT49" i="12"/>
  <c r="CU49" i="12"/>
  <c r="CV49" i="12"/>
  <c r="CW49" i="12"/>
  <c r="CX49" i="12"/>
  <c r="CY49" i="12"/>
  <c r="CZ49" i="12"/>
  <c r="DA49" i="12"/>
  <c r="DB49" i="12"/>
  <c r="DC49" i="12"/>
  <c r="DD49" i="12"/>
  <c r="DE49" i="12"/>
  <c r="DF49" i="12"/>
  <c r="DG49" i="12"/>
  <c r="DH49" i="12"/>
  <c r="DI49" i="12"/>
  <c r="DJ49" i="12"/>
  <c r="DK49" i="12"/>
  <c r="DL49" i="12"/>
  <c r="DM49" i="12"/>
  <c r="DN49" i="12"/>
  <c r="DO49" i="12"/>
  <c r="DP49" i="12"/>
  <c r="DQ49" i="12"/>
  <c r="DR49" i="12"/>
  <c r="DX49" i="12"/>
  <c r="DY49" i="12"/>
  <c r="EB49" i="12"/>
  <c r="EC49" i="12"/>
  <c r="E50" i="12"/>
  <c r="F50" i="12"/>
  <c r="G50" i="12"/>
  <c r="H50" i="12"/>
  <c r="I50" i="12"/>
  <c r="J50" i="12"/>
  <c r="K50" i="12"/>
  <c r="L50" i="12"/>
  <c r="M50" i="12"/>
  <c r="N50" i="12"/>
  <c r="O50" i="12"/>
  <c r="P50" i="12"/>
  <c r="Q50" i="12"/>
  <c r="R50" i="12"/>
  <c r="S50" i="12"/>
  <c r="T50" i="12"/>
  <c r="U50" i="12"/>
  <c r="V50" i="12"/>
  <c r="W50" i="12"/>
  <c r="X50" i="12"/>
  <c r="Y50" i="12"/>
  <c r="Z50" i="12"/>
  <c r="AA50" i="12"/>
  <c r="AB50" i="12"/>
  <c r="AC50" i="12"/>
  <c r="AD50" i="12"/>
  <c r="AE50" i="12"/>
  <c r="AF50" i="12"/>
  <c r="AG50" i="12"/>
  <c r="AH50" i="12"/>
  <c r="AI50" i="12"/>
  <c r="AJ50" i="12"/>
  <c r="AK50" i="12"/>
  <c r="AL50" i="12"/>
  <c r="AM50" i="12"/>
  <c r="AN50" i="12"/>
  <c r="AO50" i="12"/>
  <c r="AP50" i="12"/>
  <c r="AQ50" i="12"/>
  <c r="AR50" i="12"/>
  <c r="AS50" i="12"/>
  <c r="AT50" i="12"/>
  <c r="AU50" i="12"/>
  <c r="AV50" i="12"/>
  <c r="AW50" i="12"/>
  <c r="AX50" i="12"/>
  <c r="AY50" i="12"/>
  <c r="AZ50" i="12"/>
  <c r="BA50" i="12"/>
  <c r="BB50" i="12"/>
  <c r="BC50" i="12"/>
  <c r="BD50" i="12"/>
  <c r="BE50" i="12"/>
  <c r="BF50" i="12"/>
  <c r="BG50" i="12"/>
  <c r="BH50" i="12"/>
  <c r="BI50" i="12"/>
  <c r="BJ50" i="12"/>
  <c r="BK50" i="12"/>
  <c r="BL50" i="12"/>
  <c r="BM50" i="12"/>
  <c r="BN50" i="12"/>
  <c r="BO50" i="12"/>
  <c r="BP50" i="12"/>
  <c r="BQ50" i="12"/>
  <c r="BR50" i="12"/>
  <c r="BS50" i="12"/>
  <c r="BT50" i="12"/>
  <c r="BU50" i="12"/>
  <c r="BV50" i="12"/>
  <c r="BW50" i="12"/>
  <c r="BX50" i="12"/>
  <c r="BY50" i="12"/>
  <c r="BZ50" i="12"/>
  <c r="CA50" i="12"/>
  <c r="CB50" i="12"/>
  <c r="CC50" i="12"/>
  <c r="CD50" i="12"/>
  <c r="CE50" i="12"/>
  <c r="CF50" i="12"/>
  <c r="CG50" i="12"/>
  <c r="CH50" i="12"/>
  <c r="CI50" i="12"/>
  <c r="CJ50" i="12"/>
  <c r="CK50" i="12"/>
  <c r="CL50" i="12"/>
  <c r="CM50" i="12"/>
  <c r="CN50" i="12"/>
  <c r="CO50" i="12"/>
  <c r="CP50" i="12"/>
  <c r="CQ50" i="12"/>
  <c r="CR50" i="12"/>
  <c r="CS50" i="12"/>
  <c r="CT50" i="12"/>
  <c r="CU50" i="12"/>
  <c r="CV50" i="12"/>
  <c r="CW50" i="12"/>
  <c r="CX50" i="12"/>
  <c r="CY50" i="12"/>
  <c r="CZ50" i="12"/>
  <c r="DA50" i="12"/>
  <c r="DB50" i="12"/>
  <c r="DC50" i="12"/>
  <c r="DD50" i="12"/>
  <c r="DE50" i="12"/>
  <c r="DF50" i="12"/>
  <c r="DG50" i="12"/>
  <c r="DH50" i="12"/>
  <c r="DI50" i="12"/>
  <c r="DJ50" i="12"/>
  <c r="DK50" i="12"/>
  <c r="DL50" i="12"/>
  <c r="DM50" i="12"/>
  <c r="DN50" i="12"/>
  <c r="DO50" i="12"/>
  <c r="DP50" i="12"/>
  <c r="DQ50" i="12"/>
  <c r="DR50" i="12"/>
  <c r="DX50" i="12"/>
  <c r="DY50" i="12"/>
  <c r="EB50" i="12"/>
  <c r="EC50" i="12"/>
  <c r="E51" i="12"/>
  <c r="F51" i="12"/>
  <c r="G51" i="12"/>
  <c r="H51" i="12"/>
  <c r="I51" i="12"/>
  <c r="J51" i="12"/>
  <c r="K51" i="12"/>
  <c r="L51" i="12"/>
  <c r="M51" i="12"/>
  <c r="N51" i="12"/>
  <c r="O51" i="12"/>
  <c r="P51" i="12"/>
  <c r="Q51" i="12"/>
  <c r="R51" i="12"/>
  <c r="S51" i="12"/>
  <c r="T51" i="12"/>
  <c r="U51" i="12"/>
  <c r="V51" i="12"/>
  <c r="W51" i="12"/>
  <c r="X51" i="12"/>
  <c r="Y51" i="12"/>
  <c r="Z51" i="12"/>
  <c r="AA51" i="12"/>
  <c r="AB51" i="12"/>
  <c r="AC51" i="12"/>
  <c r="AD51" i="12"/>
  <c r="AE51" i="12"/>
  <c r="AF51" i="12"/>
  <c r="AG51" i="12"/>
  <c r="AH51" i="12"/>
  <c r="AI51" i="12"/>
  <c r="AJ51" i="12"/>
  <c r="AK51" i="12"/>
  <c r="AL51" i="12"/>
  <c r="AM51" i="12"/>
  <c r="AN51" i="12"/>
  <c r="AO51" i="12"/>
  <c r="AP51" i="12"/>
  <c r="AQ51" i="12"/>
  <c r="AR51" i="12"/>
  <c r="AS51" i="12"/>
  <c r="AT51" i="12"/>
  <c r="AU51" i="12"/>
  <c r="AV51" i="12"/>
  <c r="AW51" i="12"/>
  <c r="AX51" i="12"/>
  <c r="AY51" i="12"/>
  <c r="AZ51" i="12"/>
  <c r="BA51" i="12"/>
  <c r="BB51" i="12"/>
  <c r="BC51" i="12"/>
  <c r="BD51" i="12"/>
  <c r="BE51" i="12"/>
  <c r="BF51" i="12"/>
  <c r="BG51" i="12"/>
  <c r="BH51" i="12"/>
  <c r="BI51" i="12"/>
  <c r="BJ51" i="12"/>
  <c r="BK51" i="12"/>
  <c r="BL51" i="12"/>
  <c r="BM51" i="12"/>
  <c r="BN51" i="12"/>
  <c r="BO51" i="12"/>
  <c r="BP51" i="12"/>
  <c r="BQ51" i="12"/>
  <c r="BR51" i="12"/>
  <c r="BS51" i="12"/>
  <c r="BT51" i="12"/>
  <c r="BU51" i="12"/>
  <c r="BV51" i="12"/>
  <c r="BW51" i="12"/>
  <c r="BX51" i="12"/>
  <c r="BY51" i="12"/>
  <c r="BZ51" i="12"/>
  <c r="CA51" i="12"/>
  <c r="CB51" i="12"/>
  <c r="CC51" i="12"/>
  <c r="CD51" i="12"/>
  <c r="CE51" i="12"/>
  <c r="CF51" i="12"/>
  <c r="CG51" i="12"/>
  <c r="CH51" i="12"/>
  <c r="CI51" i="12"/>
  <c r="CJ51" i="12"/>
  <c r="CK51" i="12"/>
  <c r="CL51" i="12"/>
  <c r="CM51" i="12"/>
  <c r="CN51" i="12"/>
  <c r="CO51" i="12"/>
  <c r="CP51" i="12"/>
  <c r="CQ51" i="12"/>
  <c r="CR51" i="12"/>
  <c r="CS51" i="12"/>
  <c r="CT51" i="12"/>
  <c r="CU51" i="12"/>
  <c r="CV51" i="12"/>
  <c r="CW51" i="12"/>
  <c r="CX51" i="12"/>
  <c r="CY51" i="12"/>
  <c r="CZ51" i="12"/>
  <c r="DA51" i="12"/>
  <c r="DB51" i="12"/>
  <c r="DC51" i="12"/>
  <c r="DD51" i="12"/>
  <c r="DE51" i="12"/>
  <c r="DF51" i="12"/>
  <c r="DG51" i="12"/>
  <c r="DH51" i="12"/>
  <c r="DI51" i="12"/>
  <c r="DJ51" i="12"/>
  <c r="DK51" i="12"/>
  <c r="DL51" i="12"/>
  <c r="DM51" i="12"/>
  <c r="DN51" i="12"/>
  <c r="DO51" i="12"/>
  <c r="DP51" i="12"/>
  <c r="DQ51" i="12"/>
  <c r="DR51" i="12"/>
  <c r="DX51" i="12"/>
  <c r="DY51" i="12"/>
  <c r="EB51" i="12"/>
  <c r="EC51" i="12"/>
  <c r="E52" i="12"/>
  <c r="F52" i="12"/>
  <c r="G52" i="12"/>
  <c r="H52" i="12"/>
  <c r="I52" i="12"/>
  <c r="J52" i="12"/>
  <c r="K52" i="12"/>
  <c r="L52" i="12"/>
  <c r="M52" i="12"/>
  <c r="N52" i="12"/>
  <c r="O52" i="12"/>
  <c r="P52" i="12"/>
  <c r="Q52" i="12"/>
  <c r="R52" i="12"/>
  <c r="S52" i="12"/>
  <c r="T52" i="12"/>
  <c r="U52" i="12"/>
  <c r="V52" i="12"/>
  <c r="W52" i="12"/>
  <c r="X52" i="12"/>
  <c r="Y52" i="12"/>
  <c r="Z52" i="12"/>
  <c r="AA52" i="12"/>
  <c r="AB52" i="12"/>
  <c r="AC52" i="12"/>
  <c r="AD52" i="12"/>
  <c r="AE52" i="12"/>
  <c r="AF52" i="12"/>
  <c r="AG52" i="12"/>
  <c r="AH52" i="12"/>
  <c r="AI52" i="12"/>
  <c r="AJ52" i="12"/>
  <c r="AK52" i="12"/>
  <c r="AL52" i="12"/>
  <c r="AM52" i="12"/>
  <c r="AN52" i="12"/>
  <c r="AO52" i="12"/>
  <c r="AP52" i="12"/>
  <c r="AQ52" i="12"/>
  <c r="AR52" i="12"/>
  <c r="AS52" i="12"/>
  <c r="AT52" i="12"/>
  <c r="AU52" i="12"/>
  <c r="AV52" i="12"/>
  <c r="AW52" i="12"/>
  <c r="AX52" i="12"/>
  <c r="AY52" i="12"/>
  <c r="AZ52" i="12"/>
  <c r="BA52" i="12"/>
  <c r="BB52" i="12"/>
  <c r="BC52" i="12"/>
  <c r="BD52" i="12"/>
  <c r="BE52" i="12"/>
  <c r="BF52" i="12"/>
  <c r="BG52" i="12"/>
  <c r="BH52" i="12"/>
  <c r="BI52" i="12"/>
  <c r="BJ52" i="12"/>
  <c r="BK52" i="12"/>
  <c r="BL52" i="12"/>
  <c r="BM52" i="12"/>
  <c r="BN52" i="12"/>
  <c r="BO52" i="12"/>
  <c r="BP52" i="12"/>
  <c r="BQ52" i="12"/>
  <c r="BR52" i="12"/>
  <c r="BS52" i="12"/>
  <c r="BT52" i="12"/>
  <c r="BU52" i="12"/>
  <c r="BV52" i="12"/>
  <c r="BW52" i="12"/>
  <c r="BX52" i="12"/>
  <c r="BY52" i="12"/>
  <c r="BZ52" i="12"/>
  <c r="CA52" i="12"/>
  <c r="CB52" i="12"/>
  <c r="CC52" i="12"/>
  <c r="CD52" i="12"/>
  <c r="CE52" i="12"/>
  <c r="CF52" i="12"/>
  <c r="CG52" i="12"/>
  <c r="CH52" i="12"/>
  <c r="CI52" i="12"/>
  <c r="CJ52" i="12"/>
  <c r="CK52" i="12"/>
  <c r="CL52" i="12"/>
  <c r="CM52" i="12"/>
  <c r="CN52" i="12"/>
  <c r="CO52" i="12"/>
  <c r="CP52" i="12"/>
  <c r="CQ52" i="12"/>
  <c r="CR52" i="12"/>
  <c r="CS52" i="12"/>
  <c r="CT52" i="12"/>
  <c r="CU52" i="12"/>
  <c r="CV52" i="12"/>
  <c r="CW52" i="12"/>
  <c r="CX52" i="12"/>
  <c r="CY52" i="12"/>
  <c r="CZ52" i="12"/>
  <c r="DA52" i="12"/>
  <c r="DB52" i="12"/>
  <c r="DC52" i="12"/>
  <c r="DD52" i="12"/>
  <c r="DE52" i="12"/>
  <c r="DF52" i="12"/>
  <c r="DG52" i="12"/>
  <c r="DH52" i="12"/>
  <c r="DI52" i="12"/>
  <c r="DJ52" i="12"/>
  <c r="DK52" i="12"/>
  <c r="DL52" i="12"/>
  <c r="DM52" i="12"/>
  <c r="DN52" i="12"/>
  <c r="DO52" i="12"/>
  <c r="DP52" i="12"/>
  <c r="DQ52" i="12"/>
  <c r="DR52" i="12"/>
  <c r="DX52" i="12"/>
  <c r="DY52" i="12"/>
  <c r="EB52" i="12"/>
  <c r="EC52" i="12"/>
  <c r="E53" i="12"/>
  <c r="F53" i="12"/>
  <c r="G53" i="12"/>
  <c r="H53" i="12"/>
  <c r="I53" i="12"/>
  <c r="J53" i="12"/>
  <c r="K53" i="12"/>
  <c r="L53" i="12"/>
  <c r="M53" i="12"/>
  <c r="N53" i="12"/>
  <c r="O53" i="12"/>
  <c r="P53" i="12"/>
  <c r="Q53" i="12"/>
  <c r="R53" i="12"/>
  <c r="S53" i="12"/>
  <c r="T53" i="12"/>
  <c r="U53" i="12"/>
  <c r="V53" i="12"/>
  <c r="W53" i="12"/>
  <c r="X53" i="12"/>
  <c r="Y53" i="12"/>
  <c r="Z53" i="12"/>
  <c r="AA53" i="12"/>
  <c r="AB53" i="12"/>
  <c r="AC53" i="12"/>
  <c r="AD53" i="12"/>
  <c r="AE53" i="12"/>
  <c r="AF53" i="12"/>
  <c r="AG53" i="12"/>
  <c r="AH53" i="12"/>
  <c r="AI53" i="12"/>
  <c r="AJ53" i="12"/>
  <c r="AK53" i="12"/>
  <c r="AL53" i="12"/>
  <c r="AM53" i="12"/>
  <c r="AN53" i="12"/>
  <c r="AO53" i="12"/>
  <c r="AP53" i="12"/>
  <c r="AQ53" i="12"/>
  <c r="AR53" i="12"/>
  <c r="AS53" i="12"/>
  <c r="AT53" i="12"/>
  <c r="AU53" i="12"/>
  <c r="AV53" i="12"/>
  <c r="AW53" i="12"/>
  <c r="AX53" i="12"/>
  <c r="AY53" i="12"/>
  <c r="AZ53" i="12"/>
  <c r="BA53" i="12"/>
  <c r="BB53" i="12"/>
  <c r="BC53" i="12"/>
  <c r="BD53" i="12"/>
  <c r="BE53" i="12"/>
  <c r="BF53" i="12"/>
  <c r="BG53" i="12"/>
  <c r="BH53" i="12"/>
  <c r="BI53" i="12"/>
  <c r="BJ53" i="12"/>
  <c r="BK53" i="12"/>
  <c r="BL53" i="12"/>
  <c r="BM53" i="12"/>
  <c r="BN53" i="12"/>
  <c r="BO53" i="12"/>
  <c r="BP53" i="12"/>
  <c r="BQ53" i="12"/>
  <c r="BR53" i="12"/>
  <c r="BS53" i="12"/>
  <c r="BT53" i="12"/>
  <c r="BU53" i="12"/>
  <c r="BV53" i="12"/>
  <c r="BW53" i="12"/>
  <c r="BX53" i="12"/>
  <c r="BY53" i="12"/>
  <c r="BZ53" i="12"/>
  <c r="CA53" i="12"/>
  <c r="CB53" i="12"/>
  <c r="CC53" i="12"/>
  <c r="CD53" i="12"/>
  <c r="CE53" i="12"/>
  <c r="CF53" i="12"/>
  <c r="CG53" i="12"/>
  <c r="CH53" i="12"/>
  <c r="CI53" i="12"/>
  <c r="CJ53" i="12"/>
  <c r="CK53" i="12"/>
  <c r="CL53" i="12"/>
  <c r="CM53" i="12"/>
  <c r="CN53" i="12"/>
  <c r="CO53" i="12"/>
  <c r="CP53" i="12"/>
  <c r="CQ53" i="12"/>
  <c r="CR53" i="12"/>
  <c r="CS53" i="12"/>
  <c r="CT53" i="12"/>
  <c r="CU53" i="12"/>
  <c r="CV53" i="12"/>
  <c r="CW53" i="12"/>
  <c r="CX53" i="12"/>
  <c r="CY53" i="12"/>
  <c r="CZ53" i="12"/>
  <c r="DA53" i="12"/>
  <c r="DB53" i="12"/>
  <c r="DC53" i="12"/>
  <c r="DD53" i="12"/>
  <c r="DE53" i="12"/>
  <c r="DF53" i="12"/>
  <c r="DG53" i="12"/>
  <c r="DH53" i="12"/>
  <c r="DI53" i="12"/>
  <c r="DJ53" i="12"/>
  <c r="DK53" i="12"/>
  <c r="DL53" i="12"/>
  <c r="DM53" i="12"/>
  <c r="DN53" i="12"/>
  <c r="DO53" i="12"/>
  <c r="DP53" i="12"/>
  <c r="DQ53" i="12"/>
  <c r="DR53" i="12"/>
  <c r="DX53" i="12"/>
  <c r="DY53" i="12"/>
  <c r="EB53" i="12"/>
  <c r="EC53" i="12"/>
  <c r="E54" i="12"/>
  <c r="F54" i="12"/>
  <c r="G54" i="12"/>
  <c r="H54" i="12"/>
  <c r="I54" i="12"/>
  <c r="J54" i="12"/>
  <c r="K54" i="12"/>
  <c r="L54" i="12"/>
  <c r="M54" i="12"/>
  <c r="N54" i="12"/>
  <c r="O54" i="12"/>
  <c r="P54" i="12"/>
  <c r="Q54" i="12"/>
  <c r="R54" i="12"/>
  <c r="S54" i="12"/>
  <c r="T54" i="12"/>
  <c r="U54" i="12"/>
  <c r="V54" i="12"/>
  <c r="W54" i="12"/>
  <c r="X54" i="12"/>
  <c r="Y54" i="12"/>
  <c r="Z54" i="12"/>
  <c r="AA54" i="12"/>
  <c r="AB54" i="12"/>
  <c r="AC54" i="12"/>
  <c r="AD54" i="12"/>
  <c r="AE54" i="12"/>
  <c r="AF54" i="12"/>
  <c r="AG54" i="12"/>
  <c r="AH54" i="12"/>
  <c r="AI54" i="12"/>
  <c r="AJ54" i="12"/>
  <c r="AK54" i="12"/>
  <c r="AL54" i="12"/>
  <c r="AM54" i="12"/>
  <c r="AN54" i="12"/>
  <c r="AO54" i="12"/>
  <c r="AP54" i="12"/>
  <c r="AQ54" i="12"/>
  <c r="AR54" i="12"/>
  <c r="AS54" i="12"/>
  <c r="AT54" i="12"/>
  <c r="AU54" i="12"/>
  <c r="AV54" i="12"/>
  <c r="AW54" i="12"/>
  <c r="AX54" i="12"/>
  <c r="AY54" i="12"/>
  <c r="AZ54" i="12"/>
  <c r="BA54" i="12"/>
  <c r="BB54" i="12"/>
  <c r="BC54" i="12"/>
  <c r="BD54" i="12"/>
  <c r="BE54" i="12"/>
  <c r="BF54" i="12"/>
  <c r="BG54" i="12"/>
  <c r="BH54" i="12"/>
  <c r="BI54" i="12"/>
  <c r="BJ54" i="12"/>
  <c r="BK54" i="12"/>
  <c r="BL54" i="12"/>
  <c r="BM54" i="12"/>
  <c r="BN54" i="12"/>
  <c r="BO54" i="12"/>
  <c r="BP54" i="12"/>
  <c r="BQ54" i="12"/>
  <c r="BR54" i="12"/>
  <c r="BS54" i="12"/>
  <c r="BT54" i="12"/>
  <c r="BU54" i="12"/>
  <c r="BV54" i="12"/>
  <c r="BW54" i="12"/>
  <c r="BX54" i="12"/>
  <c r="BY54" i="12"/>
  <c r="BZ54" i="12"/>
  <c r="CA54" i="12"/>
  <c r="CB54" i="12"/>
  <c r="CC54" i="12"/>
  <c r="CD54" i="12"/>
  <c r="CE54" i="12"/>
  <c r="CF54" i="12"/>
  <c r="CG54" i="12"/>
  <c r="CH54" i="12"/>
  <c r="CI54" i="12"/>
  <c r="CJ54" i="12"/>
  <c r="CK54" i="12"/>
  <c r="CL54" i="12"/>
  <c r="CM54" i="12"/>
  <c r="CN54" i="12"/>
  <c r="CO54" i="12"/>
  <c r="CP54" i="12"/>
  <c r="CQ54" i="12"/>
  <c r="CR54" i="12"/>
  <c r="CS54" i="12"/>
  <c r="CT54" i="12"/>
  <c r="CU54" i="12"/>
  <c r="CV54" i="12"/>
  <c r="CW54" i="12"/>
  <c r="CX54" i="12"/>
  <c r="CY54" i="12"/>
  <c r="CZ54" i="12"/>
  <c r="DA54" i="12"/>
  <c r="DB54" i="12"/>
  <c r="DC54" i="12"/>
  <c r="DD54" i="12"/>
  <c r="DE54" i="12"/>
  <c r="DF54" i="12"/>
  <c r="DG54" i="12"/>
  <c r="DH54" i="12"/>
  <c r="DI54" i="12"/>
  <c r="DJ54" i="12"/>
  <c r="DK54" i="12"/>
  <c r="DL54" i="12"/>
  <c r="DM54" i="12"/>
  <c r="DN54" i="12"/>
  <c r="DO54" i="12"/>
  <c r="DP54" i="12"/>
  <c r="DQ54" i="12"/>
  <c r="DR54" i="12"/>
  <c r="DX54" i="12"/>
  <c r="DY54" i="12"/>
  <c r="EB54" i="12"/>
  <c r="EC54" i="12"/>
  <c r="E55" i="12"/>
  <c r="F55" i="12"/>
  <c r="G55" i="12"/>
  <c r="H55" i="12"/>
  <c r="I55" i="12"/>
  <c r="J55" i="12"/>
  <c r="K55" i="12"/>
  <c r="L55" i="12"/>
  <c r="M55" i="12"/>
  <c r="N55" i="12"/>
  <c r="O55" i="12"/>
  <c r="P55" i="12"/>
  <c r="Q55" i="12"/>
  <c r="R55" i="12"/>
  <c r="S55" i="12"/>
  <c r="T55" i="12"/>
  <c r="U55" i="12"/>
  <c r="V55" i="12"/>
  <c r="W55" i="12"/>
  <c r="X55" i="12"/>
  <c r="Y55" i="12"/>
  <c r="Z55" i="12"/>
  <c r="AA55" i="12"/>
  <c r="AB55" i="12"/>
  <c r="AC55" i="12"/>
  <c r="AD55" i="12"/>
  <c r="AE55" i="12"/>
  <c r="AF55" i="12"/>
  <c r="AG55" i="12"/>
  <c r="AH55" i="12"/>
  <c r="AI55" i="12"/>
  <c r="AJ55" i="12"/>
  <c r="AK55" i="12"/>
  <c r="AL55" i="12"/>
  <c r="AM55" i="12"/>
  <c r="AN55" i="12"/>
  <c r="AO55" i="12"/>
  <c r="AP55" i="12"/>
  <c r="AQ55" i="12"/>
  <c r="AR55" i="12"/>
  <c r="AS55" i="12"/>
  <c r="AT55" i="12"/>
  <c r="AU55" i="12"/>
  <c r="AV55" i="12"/>
  <c r="AW55" i="12"/>
  <c r="AX55" i="12"/>
  <c r="AY55" i="12"/>
  <c r="AZ55" i="12"/>
  <c r="BA55" i="12"/>
  <c r="BB55" i="12"/>
  <c r="BC55" i="12"/>
  <c r="BD55" i="12"/>
  <c r="BE55" i="12"/>
  <c r="BF55" i="12"/>
  <c r="BG55" i="12"/>
  <c r="BH55" i="12"/>
  <c r="BI55" i="12"/>
  <c r="BJ55" i="12"/>
  <c r="BK55" i="12"/>
  <c r="BL55" i="12"/>
  <c r="BM55" i="12"/>
  <c r="BN55" i="12"/>
  <c r="BO55" i="12"/>
  <c r="BP55" i="12"/>
  <c r="BQ55" i="12"/>
  <c r="BR55" i="12"/>
  <c r="BS55" i="12"/>
  <c r="BT55" i="12"/>
  <c r="BU55" i="12"/>
  <c r="BV55" i="12"/>
  <c r="BW55" i="12"/>
  <c r="BX55" i="12"/>
  <c r="BY55" i="12"/>
  <c r="BZ55" i="12"/>
  <c r="CA55" i="12"/>
  <c r="CB55" i="12"/>
  <c r="CC55" i="12"/>
  <c r="CD55" i="12"/>
  <c r="CE55" i="12"/>
  <c r="CF55" i="12"/>
  <c r="CG55" i="12"/>
  <c r="CH55" i="12"/>
  <c r="CI55" i="12"/>
  <c r="CJ55" i="12"/>
  <c r="CK55" i="12"/>
  <c r="CL55" i="12"/>
  <c r="CM55" i="12"/>
  <c r="CN55" i="12"/>
  <c r="CO55" i="12"/>
  <c r="CP55" i="12"/>
  <c r="CQ55" i="12"/>
  <c r="CR55" i="12"/>
  <c r="CS55" i="12"/>
  <c r="CT55" i="12"/>
  <c r="CU55" i="12"/>
  <c r="CV55" i="12"/>
  <c r="CW55" i="12"/>
  <c r="CX55" i="12"/>
  <c r="CY55" i="12"/>
  <c r="CZ55" i="12"/>
  <c r="DA55" i="12"/>
  <c r="DB55" i="12"/>
  <c r="DC55" i="12"/>
  <c r="DD55" i="12"/>
  <c r="DE55" i="12"/>
  <c r="DF55" i="12"/>
  <c r="DG55" i="12"/>
  <c r="DH55" i="12"/>
  <c r="DI55" i="12"/>
  <c r="DJ55" i="12"/>
  <c r="DK55" i="12"/>
  <c r="DL55" i="12"/>
  <c r="DM55" i="12"/>
  <c r="DN55" i="12"/>
  <c r="DO55" i="12"/>
  <c r="DP55" i="12"/>
  <c r="DQ55" i="12"/>
  <c r="DR55" i="12"/>
  <c r="DX55" i="12"/>
  <c r="DY55" i="12"/>
  <c r="EB55" i="12"/>
  <c r="EC55" i="12"/>
  <c r="E56" i="12"/>
  <c r="F56" i="12"/>
  <c r="G56" i="12"/>
  <c r="H56" i="12"/>
  <c r="I56" i="12"/>
  <c r="J56" i="12"/>
  <c r="K56" i="12"/>
  <c r="L56" i="12"/>
  <c r="M56" i="12"/>
  <c r="N56" i="12"/>
  <c r="O56" i="12"/>
  <c r="P56" i="12"/>
  <c r="Q56" i="12"/>
  <c r="R56" i="12"/>
  <c r="S56" i="12"/>
  <c r="T56" i="12"/>
  <c r="U56" i="12"/>
  <c r="V56" i="12"/>
  <c r="W56" i="12"/>
  <c r="X56" i="12"/>
  <c r="Y56" i="12"/>
  <c r="Z56" i="12"/>
  <c r="AA56" i="12"/>
  <c r="AB56" i="12"/>
  <c r="AC56" i="12"/>
  <c r="AD56" i="12"/>
  <c r="AE56" i="12"/>
  <c r="AF56" i="12"/>
  <c r="AG56" i="12"/>
  <c r="AH56" i="12"/>
  <c r="AI56" i="12"/>
  <c r="AJ56" i="12"/>
  <c r="AK56" i="12"/>
  <c r="AL56" i="12"/>
  <c r="AM56" i="12"/>
  <c r="AN56" i="12"/>
  <c r="AO56" i="12"/>
  <c r="AP56" i="12"/>
  <c r="AQ56" i="12"/>
  <c r="AR56" i="12"/>
  <c r="AS56" i="12"/>
  <c r="AT56" i="12"/>
  <c r="AU56" i="12"/>
  <c r="AV56" i="12"/>
  <c r="AW56" i="12"/>
  <c r="AX56" i="12"/>
  <c r="AY56" i="12"/>
  <c r="AZ56" i="12"/>
  <c r="BA56" i="12"/>
  <c r="BB56" i="12"/>
  <c r="BC56" i="12"/>
  <c r="BD56" i="12"/>
  <c r="BE56" i="12"/>
  <c r="BF56" i="12"/>
  <c r="BG56" i="12"/>
  <c r="BH56" i="12"/>
  <c r="BI56" i="12"/>
  <c r="BJ56" i="12"/>
  <c r="BK56" i="12"/>
  <c r="BL56" i="12"/>
  <c r="BM56" i="12"/>
  <c r="BN56" i="12"/>
  <c r="BO56" i="12"/>
  <c r="BP56" i="12"/>
  <c r="BQ56" i="12"/>
  <c r="BR56" i="12"/>
  <c r="BS56" i="12"/>
  <c r="BT56" i="12"/>
  <c r="BU56" i="12"/>
  <c r="BV56" i="12"/>
  <c r="BW56" i="12"/>
  <c r="BX56" i="12"/>
  <c r="BY56" i="12"/>
  <c r="BZ56" i="12"/>
  <c r="CA56" i="12"/>
  <c r="CB56" i="12"/>
  <c r="CC56" i="12"/>
  <c r="CD56" i="12"/>
  <c r="CE56" i="12"/>
  <c r="CF56" i="12"/>
  <c r="CG56" i="12"/>
  <c r="CH56" i="12"/>
  <c r="CI56" i="12"/>
  <c r="CJ56" i="12"/>
  <c r="CK56" i="12"/>
  <c r="CL56" i="12"/>
  <c r="CM56" i="12"/>
  <c r="CN56" i="12"/>
  <c r="CO56" i="12"/>
  <c r="CP56" i="12"/>
  <c r="CQ56" i="12"/>
  <c r="CR56" i="12"/>
  <c r="CS56" i="12"/>
  <c r="CT56" i="12"/>
  <c r="CU56" i="12"/>
  <c r="CV56" i="12"/>
  <c r="CW56" i="12"/>
  <c r="CX56" i="12"/>
  <c r="CY56" i="12"/>
  <c r="CZ56" i="12"/>
  <c r="DA56" i="12"/>
  <c r="DB56" i="12"/>
  <c r="DC56" i="12"/>
  <c r="DD56" i="12"/>
  <c r="DE56" i="12"/>
  <c r="DF56" i="12"/>
  <c r="DG56" i="12"/>
  <c r="DH56" i="12"/>
  <c r="DI56" i="12"/>
  <c r="DJ56" i="12"/>
  <c r="DK56" i="12"/>
  <c r="DL56" i="12"/>
  <c r="DM56" i="12"/>
  <c r="DN56" i="12"/>
  <c r="DO56" i="12"/>
  <c r="DP56" i="12"/>
  <c r="DQ56" i="12"/>
  <c r="DR56" i="12"/>
  <c r="DX56" i="12"/>
  <c r="DY56" i="12"/>
  <c r="EB56" i="12"/>
  <c r="EC56" i="12"/>
  <c r="E57" i="12"/>
  <c r="F57" i="12"/>
  <c r="G57" i="12"/>
  <c r="H57" i="12"/>
  <c r="I57" i="12"/>
  <c r="J57" i="12"/>
  <c r="K57" i="12"/>
  <c r="L57" i="12"/>
  <c r="M57" i="12"/>
  <c r="N57" i="12"/>
  <c r="O57" i="12"/>
  <c r="P57" i="12"/>
  <c r="Q57" i="12"/>
  <c r="R57" i="12"/>
  <c r="S57" i="12"/>
  <c r="T57" i="12"/>
  <c r="U57" i="12"/>
  <c r="V57" i="12"/>
  <c r="W57" i="12"/>
  <c r="X57" i="12"/>
  <c r="Y57" i="12"/>
  <c r="Z57" i="12"/>
  <c r="AA57" i="12"/>
  <c r="AB57" i="12"/>
  <c r="AC57" i="12"/>
  <c r="AD57" i="12"/>
  <c r="AE57" i="12"/>
  <c r="AF57" i="12"/>
  <c r="AG57" i="12"/>
  <c r="AH57" i="12"/>
  <c r="AI57" i="12"/>
  <c r="AJ57" i="12"/>
  <c r="AK57" i="12"/>
  <c r="AL57" i="12"/>
  <c r="AM57" i="12"/>
  <c r="AN57" i="12"/>
  <c r="AO57" i="12"/>
  <c r="AP57" i="12"/>
  <c r="AQ57" i="12"/>
  <c r="AR57" i="12"/>
  <c r="AS57" i="12"/>
  <c r="AT57" i="12"/>
  <c r="AU57" i="12"/>
  <c r="AV57" i="12"/>
  <c r="AW57" i="12"/>
  <c r="AX57" i="12"/>
  <c r="AY57" i="12"/>
  <c r="AZ57" i="12"/>
  <c r="BA57" i="12"/>
  <c r="BB57" i="12"/>
  <c r="BC57" i="12"/>
  <c r="BD57" i="12"/>
  <c r="BE57" i="12"/>
  <c r="BF57" i="12"/>
  <c r="BG57" i="12"/>
  <c r="BH57" i="12"/>
  <c r="BI57" i="12"/>
  <c r="BJ57" i="12"/>
  <c r="BK57" i="12"/>
  <c r="BL57" i="12"/>
  <c r="BM57" i="12"/>
  <c r="BN57" i="12"/>
  <c r="BO57" i="12"/>
  <c r="BP57" i="12"/>
  <c r="BQ57" i="12"/>
  <c r="BR57" i="12"/>
  <c r="BS57" i="12"/>
  <c r="BT57" i="12"/>
  <c r="BU57" i="12"/>
  <c r="BV57" i="12"/>
  <c r="BW57" i="12"/>
  <c r="BX57" i="12"/>
  <c r="BY57" i="12"/>
  <c r="BZ57" i="12"/>
  <c r="CA57" i="12"/>
  <c r="CB57" i="12"/>
  <c r="CC57" i="12"/>
  <c r="CD57" i="12"/>
  <c r="CE57" i="12"/>
  <c r="CF57" i="12"/>
  <c r="CG57" i="12"/>
  <c r="CH57" i="12"/>
  <c r="CI57" i="12"/>
  <c r="CJ57" i="12"/>
  <c r="CK57" i="12"/>
  <c r="CL57" i="12"/>
  <c r="CM57" i="12"/>
  <c r="CN57" i="12"/>
  <c r="CO57" i="12"/>
  <c r="CP57" i="12"/>
  <c r="CQ57" i="12"/>
  <c r="CR57" i="12"/>
  <c r="CS57" i="12"/>
  <c r="CT57" i="12"/>
  <c r="CU57" i="12"/>
  <c r="CV57" i="12"/>
  <c r="CW57" i="12"/>
  <c r="CX57" i="12"/>
  <c r="CY57" i="12"/>
  <c r="CZ57" i="12"/>
  <c r="DA57" i="12"/>
  <c r="DB57" i="12"/>
  <c r="DC57" i="12"/>
  <c r="DD57" i="12"/>
  <c r="DE57" i="12"/>
  <c r="DF57" i="12"/>
  <c r="DG57" i="12"/>
  <c r="DH57" i="12"/>
  <c r="DI57" i="12"/>
  <c r="DJ57" i="12"/>
  <c r="DK57" i="12"/>
  <c r="DL57" i="12"/>
  <c r="DM57" i="12"/>
  <c r="DN57" i="12"/>
  <c r="DO57" i="12"/>
  <c r="DP57" i="12"/>
  <c r="DQ57" i="12"/>
  <c r="DR57" i="12"/>
  <c r="DX57" i="12"/>
  <c r="DY57" i="12"/>
  <c r="EB57" i="12"/>
  <c r="EC57" i="12"/>
  <c r="E58" i="12"/>
  <c r="F58" i="12"/>
  <c r="G58" i="12"/>
  <c r="H58" i="12"/>
  <c r="I58" i="12"/>
  <c r="J58" i="12"/>
  <c r="K58" i="12"/>
  <c r="L58" i="12"/>
  <c r="M58" i="12"/>
  <c r="N58" i="12"/>
  <c r="O58" i="12"/>
  <c r="P58" i="12"/>
  <c r="Q58" i="12"/>
  <c r="R58" i="12"/>
  <c r="S58" i="12"/>
  <c r="T58" i="12"/>
  <c r="U58" i="12"/>
  <c r="V58" i="12"/>
  <c r="W58" i="12"/>
  <c r="X58" i="12"/>
  <c r="Y58" i="12"/>
  <c r="Z58" i="12"/>
  <c r="AA58" i="12"/>
  <c r="AB58" i="12"/>
  <c r="AC58" i="12"/>
  <c r="AD58" i="12"/>
  <c r="AE58" i="12"/>
  <c r="AF58" i="12"/>
  <c r="AG58" i="12"/>
  <c r="AH58" i="12"/>
  <c r="AI58" i="12"/>
  <c r="AJ58" i="12"/>
  <c r="AK58" i="12"/>
  <c r="AL58" i="12"/>
  <c r="AM58" i="12"/>
  <c r="AN58" i="12"/>
  <c r="AO58" i="12"/>
  <c r="AP58" i="12"/>
  <c r="AQ58" i="12"/>
  <c r="AR58" i="12"/>
  <c r="AS58" i="12"/>
  <c r="AT58" i="12"/>
  <c r="AU58" i="12"/>
  <c r="AV58" i="12"/>
  <c r="AW58" i="12"/>
  <c r="AX58" i="12"/>
  <c r="AY58" i="12"/>
  <c r="AZ58" i="12"/>
  <c r="BA58" i="12"/>
  <c r="BB58" i="12"/>
  <c r="BC58" i="12"/>
  <c r="BD58" i="12"/>
  <c r="BE58" i="12"/>
  <c r="BF58" i="12"/>
  <c r="BG58" i="12"/>
  <c r="BH58" i="12"/>
  <c r="BI58" i="12"/>
  <c r="BJ58" i="12"/>
  <c r="BK58" i="12"/>
  <c r="BL58" i="12"/>
  <c r="BM58" i="12"/>
  <c r="BN58" i="12"/>
  <c r="BO58" i="12"/>
  <c r="BP58" i="12"/>
  <c r="BQ58" i="12"/>
  <c r="BR58" i="12"/>
  <c r="BS58" i="12"/>
  <c r="BT58" i="12"/>
  <c r="BU58" i="12"/>
  <c r="BV58" i="12"/>
  <c r="BW58" i="12"/>
  <c r="BX58" i="12"/>
  <c r="BY58" i="12"/>
  <c r="BZ58" i="12"/>
  <c r="CA58" i="12"/>
  <c r="CB58" i="12"/>
  <c r="CC58" i="12"/>
  <c r="CD58" i="12"/>
  <c r="CE58" i="12"/>
  <c r="CF58" i="12"/>
  <c r="CG58" i="12"/>
  <c r="CH58" i="12"/>
  <c r="CI58" i="12"/>
  <c r="CJ58" i="12"/>
  <c r="CK58" i="12"/>
  <c r="CL58" i="12"/>
  <c r="CM58" i="12"/>
  <c r="CN58" i="12"/>
  <c r="CO58" i="12"/>
  <c r="CP58" i="12"/>
  <c r="CQ58" i="12"/>
  <c r="CR58" i="12"/>
  <c r="CS58" i="12"/>
  <c r="CT58" i="12"/>
  <c r="CU58" i="12"/>
  <c r="CV58" i="12"/>
  <c r="CW58" i="12"/>
  <c r="CX58" i="12"/>
  <c r="CY58" i="12"/>
  <c r="CZ58" i="12"/>
  <c r="DA58" i="12"/>
  <c r="DB58" i="12"/>
  <c r="DC58" i="12"/>
  <c r="DD58" i="12"/>
  <c r="DE58" i="12"/>
  <c r="DF58" i="12"/>
  <c r="DG58" i="12"/>
  <c r="DH58" i="12"/>
  <c r="DI58" i="12"/>
  <c r="DJ58" i="12"/>
  <c r="DK58" i="12"/>
  <c r="DL58" i="12"/>
  <c r="DM58" i="12"/>
  <c r="DN58" i="12"/>
  <c r="DO58" i="12"/>
  <c r="DP58" i="12"/>
  <c r="DQ58" i="12"/>
  <c r="DR58" i="12"/>
  <c r="DX58" i="12"/>
  <c r="DY58" i="12"/>
  <c r="EB58" i="12"/>
  <c r="EC58" i="12"/>
  <c r="E59" i="12"/>
  <c r="F59" i="12"/>
  <c r="G59" i="12"/>
  <c r="H59" i="12"/>
  <c r="I59" i="12"/>
  <c r="J59" i="12"/>
  <c r="K59" i="12"/>
  <c r="L59" i="12"/>
  <c r="M59" i="12"/>
  <c r="N59" i="12"/>
  <c r="O59" i="12"/>
  <c r="P59" i="12"/>
  <c r="Q59" i="12"/>
  <c r="R59" i="12"/>
  <c r="S59" i="12"/>
  <c r="T59" i="12"/>
  <c r="U59" i="12"/>
  <c r="V59" i="12"/>
  <c r="W59" i="12"/>
  <c r="X59" i="12"/>
  <c r="Y59" i="12"/>
  <c r="Z59" i="12"/>
  <c r="AA59" i="12"/>
  <c r="AB59" i="12"/>
  <c r="AC59" i="12"/>
  <c r="AD59" i="12"/>
  <c r="AE59" i="12"/>
  <c r="AF59" i="12"/>
  <c r="AG59" i="12"/>
  <c r="AH59" i="12"/>
  <c r="AI59" i="12"/>
  <c r="AJ59" i="12"/>
  <c r="AK59" i="12"/>
  <c r="AL59" i="12"/>
  <c r="AM59" i="12"/>
  <c r="AN59" i="12"/>
  <c r="AO59" i="12"/>
  <c r="AP59" i="12"/>
  <c r="AQ59" i="12"/>
  <c r="AR59" i="12"/>
  <c r="AS59" i="12"/>
  <c r="AT59" i="12"/>
  <c r="AU59" i="12"/>
  <c r="AV59" i="12"/>
  <c r="AW59" i="12"/>
  <c r="AX59" i="12"/>
  <c r="AY59" i="12"/>
  <c r="AZ59" i="12"/>
  <c r="BA59" i="12"/>
  <c r="BB59" i="12"/>
  <c r="BC59" i="12"/>
  <c r="BD59" i="12"/>
  <c r="BE59" i="12"/>
  <c r="BF59" i="12"/>
  <c r="BG59" i="12"/>
  <c r="BH59" i="12"/>
  <c r="BI59" i="12"/>
  <c r="BJ59" i="12"/>
  <c r="BK59" i="12"/>
  <c r="BL59" i="12"/>
  <c r="BM59" i="12"/>
  <c r="BN59" i="12"/>
  <c r="BO59" i="12"/>
  <c r="BP59" i="12"/>
  <c r="BQ59" i="12"/>
  <c r="BR59" i="12"/>
  <c r="BS59" i="12"/>
  <c r="BT59" i="12"/>
  <c r="BU59" i="12"/>
  <c r="BV59" i="12"/>
  <c r="BW59" i="12"/>
  <c r="BX59" i="12"/>
  <c r="BY59" i="12"/>
  <c r="BZ59" i="12"/>
  <c r="CA59" i="12"/>
  <c r="CB59" i="12"/>
  <c r="CC59" i="12"/>
  <c r="CD59" i="12"/>
  <c r="CE59" i="12"/>
  <c r="CF59" i="12"/>
  <c r="CG59" i="12"/>
  <c r="CH59" i="12"/>
  <c r="CI59" i="12"/>
  <c r="CJ59" i="12"/>
  <c r="CK59" i="12"/>
  <c r="CL59" i="12"/>
  <c r="CM59" i="12"/>
  <c r="CN59" i="12"/>
  <c r="CO59" i="12"/>
  <c r="CP59" i="12"/>
  <c r="CQ59" i="12"/>
  <c r="CR59" i="12"/>
  <c r="CS59" i="12"/>
  <c r="CT59" i="12"/>
  <c r="CU59" i="12"/>
  <c r="CV59" i="12"/>
  <c r="CW59" i="12"/>
  <c r="CX59" i="12"/>
  <c r="CY59" i="12"/>
  <c r="CZ59" i="12"/>
  <c r="DA59" i="12"/>
  <c r="DB59" i="12"/>
  <c r="DC59" i="12"/>
  <c r="DD59" i="12"/>
  <c r="DE59" i="12"/>
  <c r="DF59" i="12"/>
  <c r="DG59" i="12"/>
  <c r="DH59" i="12"/>
  <c r="DI59" i="12"/>
  <c r="DJ59" i="12"/>
  <c r="DK59" i="12"/>
  <c r="DL59" i="12"/>
  <c r="DM59" i="12"/>
  <c r="DN59" i="12"/>
  <c r="DO59" i="12"/>
  <c r="DP59" i="12"/>
  <c r="DQ59" i="12"/>
  <c r="DR59" i="12"/>
  <c r="DX59" i="12"/>
  <c r="DY59" i="12"/>
  <c r="EB59" i="12"/>
  <c r="EC59" i="12"/>
  <c r="E60" i="12"/>
  <c r="F60" i="12"/>
  <c r="G60" i="12"/>
  <c r="H60" i="12"/>
  <c r="I60" i="12"/>
  <c r="J60" i="12"/>
  <c r="K60" i="12"/>
  <c r="L60" i="12"/>
  <c r="M60" i="12"/>
  <c r="N60" i="12"/>
  <c r="O60" i="12"/>
  <c r="P60" i="12"/>
  <c r="Q60" i="12"/>
  <c r="R60" i="12"/>
  <c r="S60" i="12"/>
  <c r="T60" i="12"/>
  <c r="U60" i="12"/>
  <c r="V60" i="12"/>
  <c r="W60" i="12"/>
  <c r="X60" i="12"/>
  <c r="Y60" i="12"/>
  <c r="Z60" i="12"/>
  <c r="AA60" i="12"/>
  <c r="AB60" i="12"/>
  <c r="AC60" i="12"/>
  <c r="AD60" i="12"/>
  <c r="AE60" i="12"/>
  <c r="AF60" i="12"/>
  <c r="AG60" i="12"/>
  <c r="AH60" i="12"/>
  <c r="AI60" i="12"/>
  <c r="AJ60" i="12"/>
  <c r="AK60" i="12"/>
  <c r="AL60" i="12"/>
  <c r="AM60" i="12"/>
  <c r="AN60" i="12"/>
  <c r="AO60" i="12"/>
  <c r="AP60" i="12"/>
  <c r="AQ60" i="12"/>
  <c r="AR60" i="12"/>
  <c r="AS60" i="12"/>
  <c r="AT60" i="12"/>
  <c r="AU60" i="12"/>
  <c r="AV60" i="12"/>
  <c r="AW60" i="12"/>
  <c r="AX60" i="12"/>
  <c r="AY60" i="12"/>
  <c r="AZ60" i="12"/>
  <c r="BA60" i="12"/>
  <c r="BB60" i="12"/>
  <c r="BC60" i="12"/>
  <c r="BD60" i="12"/>
  <c r="BE60" i="12"/>
  <c r="BF60" i="12"/>
  <c r="BG60" i="12"/>
  <c r="BH60" i="12"/>
  <c r="BI60" i="12"/>
  <c r="BJ60" i="12"/>
  <c r="BK60" i="12"/>
  <c r="BL60" i="12"/>
  <c r="BM60" i="12"/>
  <c r="BN60" i="12"/>
  <c r="BO60" i="12"/>
  <c r="BP60" i="12"/>
  <c r="BQ60" i="12"/>
  <c r="BR60" i="12"/>
  <c r="BS60" i="12"/>
  <c r="BT60" i="12"/>
  <c r="BU60" i="12"/>
  <c r="BV60" i="12"/>
  <c r="BW60" i="12"/>
  <c r="BX60" i="12"/>
  <c r="BY60" i="12"/>
  <c r="BZ60" i="12"/>
  <c r="CA60" i="12"/>
  <c r="CB60" i="12"/>
  <c r="CC60" i="12"/>
  <c r="CD60" i="12"/>
  <c r="CE60" i="12"/>
  <c r="CF60" i="12"/>
  <c r="CG60" i="12"/>
  <c r="CH60" i="12"/>
  <c r="CI60" i="12"/>
  <c r="CJ60" i="12"/>
  <c r="CK60" i="12"/>
  <c r="CL60" i="12"/>
  <c r="CM60" i="12"/>
  <c r="CN60" i="12"/>
  <c r="CO60" i="12"/>
  <c r="CP60" i="12"/>
  <c r="CQ60" i="12"/>
  <c r="CR60" i="12"/>
  <c r="CS60" i="12"/>
  <c r="CT60" i="12"/>
  <c r="CU60" i="12"/>
  <c r="CV60" i="12"/>
  <c r="CW60" i="12"/>
  <c r="CX60" i="12"/>
  <c r="CY60" i="12"/>
  <c r="CZ60" i="12"/>
  <c r="DA60" i="12"/>
  <c r="DB60" i="12"/>
  <c r="DC60" i="12"/>
  <c r="DD60" i="12"/>
  <c r="DE60" i="12"/>
  <c r="DF60" i="12"/>
  <c r="DG60" i="12"/>
  <c r="DH60" i="12"/>
  <c r="DI60" i="12"/>
  <c r="DJ60" i="12"/>
  <c r="DK60" i="12"/>
  <c r="DL60" i="12"/>
  <c r="DM60" i="12"/>
  <c r="DN60" i="12"/>
  <c r="DO60" i="12"/>
  <c r="DP60" i="12"/>
  <c r="DQ60" i="12"/>
  <c r="DR60" i="12"/>
  <c r="DX60" i="12"/>
  <c r="DY60" i="12"/>
  <c r="EB60" i="12"/>
  <c r="EC60" i="12"/>
  <c r="E61" i="12"/>
  <c r="F61" i="12"/>
  <c r="G61" i="12"/>
  <c r="H61" i="12"/>
  <c r="I61" i="12"/>
  <c r="J61" i="12"/>
  <c r="K61" i="12"/>
  <c r="L61" i="12"/>
  <c r="M61" i="12"/>
  <c r="N61" i="12"/>
  <c r="O61" i="12"/>
  <c r="P61" i="12"/>
  <c r="Q61" i="12"/>
  <c r="R61" i="12"/>
  <c r="S61" i="12"/>
  <c r="T61" i="12"/>
  <c r="U61" i="12"/>
  <c r="V61" i="12"/>
  <c r="W61" i="12"/>
  <c r="X61" i="12"/>
  <c r="Y61" i="12"/>
  <c r="Z61" i="12"/>
  <c r="AA61" i="12"/>
  <c r="AB61" i="12"/>
  <c r="AC61" i="12"/>
  <c r="AD61" i="12"/>
  <c r="AE61" i="12"/>
  <c r="AF61" i="12"/>
  <c r="AG61" i="12"/>
  <c r="AH61" i="12"/>
  <c r="AI61" i="12"/>
  <c r="AJ61" i="12"/>
  <c r="AK61" i="12"/>
  <c r="AL61" i="12"/>
  <c r="AM61" i="12"/>
  <c r="AN61" i="12"/>
  <c r="AO61" i="12"/>
  <c r="AP61" i="12"/>
  <c r="AQ61" i="12"/>
  <c r="AR61" i="12"/>
  <c r="AS61" i="12"/>
  <c r="AT61" i="12"/>
  <c r="AU61" i="12"/>
  <c r="AV61" i="12"/>
  <c r="AW61" i="12"/>
  <c r="AX61" i="12"/>
  <c r="AY61" i="12"/>
  <c r="AZ61" i="12"/>
  <c r="BA61" i="12"/>
  <c r="BB61" i="12"/>
  <c r="BC61" i="12"/>
  <c r="BD61" i="12"/>
  <c r="BE61" i="12"/>
  <c r="BF61" i="12"/>
  <c r="BG61" i="12"/>
  <c r="BH61" i="12"/>
  <c r="BI61" i="12"/>
  <c r="BJ61" i="12"/>
  <c r="BK61" i="12"/>
  <c r="BL61" i="12"/>
  <c r="BM61" i="12"/>
  <c r="BN61" i="12"/>
  <c r="BO61" i="12"/>
  <c r="BP61" i="12"/>
  <c r="BQ61" i="12"/>
  <c r="BR61" i="12"/>
  <c r="BS61" i="12"/>
  <c r="BT61" i="12"/>
  <c r="BU61" i="12"/>
  <c r="BV61" i="12"/>
  <c r="BW61" i="12"/>
  <c r="BX61" i="12"/>
  <c r="BY61" i="12"/>
  <c r="BZ61" i="12"/>
  <c r="CA61" i="12"/>
  <c r="CB61" i="12"/>
  <c r="CC61" i="12"/>
  <c r="CD61" i="12"/>
  <c r="CE61" i="12"/>
  <c r="CF61" i="12"/>
  <c r="CG61" i="12"/>
  <c r="CH61" i="12"/>
  <c r="CI61" i="12"/>
  <c r="CJ61" i="12"/>
  <c r="CK61" i="12"/>
  <c r="CL61" i="12"/>
  <c r="CM61" i="12"/>
  <c r="CN61" i="12"/>
  <c r="CO61" i="12"/>
  <c r="CP61" i="12"/>
  <c r="CQ61" i="12"/>
  <c r="CR61" i="12"/>
  <c r="CS61" i="12"/>
  <c r="CT61" i="12"/>
  <c r="CU61" i="12"/>
  <c r="CV61" i="12"/>
  <c r="CW61" i="12"/>
  <c r="CX61" i="12"/>
  <c r="CY61" i="12"/>
  <c r="CZ61" i="12"/>
  <c r="DA61" i="12"/>
  <c r="DB61" i="12"/>
  <c r="DC61" i="12"/>
  <c r="DD61" i="12"/>
  <c r="DE61" i="12"/>
  <c r="DF61" i="12"/>
  <c r="DG61" i="12"/>
  <c r="DH61" i="12"/>
  <c r="DI61" i="12"/>
  <c r="DJ61" i="12"/>
  <c r="DK61" i="12"/>
  <c r="DL61" i="12"/>
  <c r="DM61" i="12"/>
  <c r="DN61" i="12"/>
  <c r="DO61" i="12"/>
  <c r="DP61" i="12"/>
  <c r="DQ61" i="12"/>
  <c r="DR61" i="12"/>
  <c r="DX61" i="12"/>
  <c r="DY61" i="12"/>
  <c r="EB61" i="12"/>
  <c r="EC61" i="12"/>
  <c r="E62" i="12"/>
  <c r="F62" i="12"/>
  <c r="G62" i="12"/>
  <c r="H62" i="12"/>
  <c r="I62" i="12"/>
  <c r="J62" i="12"/>
  <c r="K62" i="12"/>
  <c r="L62" i="12"/>
  <c r="M62" i="12"/>
  <c r="N62" i="12"/>
  <c r="O62" i="12"/>
  <c r="P62" i="12"/>
  <c r="Q62" i="12"/>
  <c r="R62" i="12"/>
  <c r="S62" i="12"/>
  <c r="T62" i="12"/>
  <c r="U62" i="12"/>
  <c r="V62" i="12"/>
  <c r="W62" i="12"/>
  <c r="X62" i="12"/>
  <c r="Y62" i="12"/>
  <c r="Z62" i="12"/>
  <c r="AA62" i="12"/>
  <c r="AB62" i="12"/>
  <c r="AC62" i="12"/>
  <c r="AD62" i="12"/>
  <c r="AE62" i="12"/>
  <c r="AF62" i="12"/>
  <c r="AG62" i="12"/>
  <c r="AH62" i="12"/>
  <c r="AI62" i="12"/>
  <c r="AJ62" i="12"/>
  <c r="AK62" i="12"/>
  <c r="AL62" i="12"/>
  <c r="AM62" i="12"/>
  <c r="AN62" i="12"/>
  <c r="AO62" i="12"/>
  <c r="AP62" i="12"/>
  <c r="AQ62" i="12"/>
  <c r="AR62" i="12"/>
  <c r="AS62" i="12"/>
  <c r="AT62" i="12"/>
  <c r="AU62" i="12"/>
  <c r="AV62" i="12"/>
  <c r="AW62" i="12"/>
  <c r="AX62" i="12"/>
  <c r="AY62" i="12"/>
  <c r="AZ62" i="12"/>
  <c r="BA62" i="12"/>
  <c r="BB62" i="12"/>
  <c r="BC62" i="12"/>
  <c r="BD62" i="12"/>
  <c r="BE62" i="12"/>
  <c r="BF62" i="12"/>
  <c r="BG62" i="12"/>
  <c r="BH62" i="12"/>
  <c r="BI62" i="12"/>
  <c r="BJ62" i="12"/>
  <c r="BK62" i="12"/>
  <c r="BL62" i="12"/>
  <c r="BM62" i="12"/>
  <c r="BN62" i="12"/>
  <c r="BO62" i="12"/>
  <c r="BP62" i="12"/>
  <c r="BQ62" i="12"/>
  <c r="BR62" i="12"/>
  <c r="BS62" i="12"/>
  <c r="BT62" i="12"/>
  <c r="BU62" i="12"/>
  <c r="BV62" i="12"/>
  <c r="BW62" i="12"/>
  <c r="BX62" i="12"/>
  <c r="BY62" i="12"/>
  <c r="BZ62" i="12"/>
  <c r="CA62" i="12"/>
  <c r="CB62" i="12"/>
  <c r="CC62" i="12"/>
  <c r="CD62" i="12"/>
  <c r="CE62" i="12"/>
  <c r="CF62" i="12"/>
  <c r="CG62" i="12"/>
  <c r="CH62" i="12"/>
  <c r="CI62" i="12"/>
  <c r="CJ62" i="12"/>
  <c r="CK62" i="12"/>
  <c r="CL62" i="12"/>
  <c r="CM62" i="12"/>
  <c r="CN62" i="12"/>
  <c r="CO62" i="12"/>
  <c r="CP62" i="12"/>
  <c r="CQ62" i="12"/>
  <c r="CR62" i="12"/>
  <c r="CS62" i="12"/>
  <c r="CT62" i="12"/>
  <c r="CU62" i="12"/>
  <c r="CV62" i="12"/>
  <c r="CW62" i="12"/>
  <c r="CX62" i="12"/>
  <c r="CY62" i="12"/>
  <c r="CZ62" i="12"/>
  <c r="DA62" i="12"/>
  <c r="DB62" i="12"/>
  <c r="DC62" i="12"/>
  <c r="DD62" i="12"/>
  <c r="DE62" i="12"/>
  <c r="DF62" i="12"/>
  <c r="DG62" i="12"/>
  <c r="DH62" i="12"/>
  <c r="DI62" i="12"/>
  <c r="DJ62" i="12"/>
  <c r="DK62" i="12"/>
  <c r="DL62" i="12"/>
  <c r="DM62" i="12"/>
  <c r="DN62" i="12"/>
  <c r="DO62" i="12"/>
  <c r="DP62" i="12"/>
  <c r="DQ62" i="12"/>
  <c r="DR62" i="12"/>
  <c r="DX62" i="12"/>
  <c r="DY62" i="12"/>
  <c r="EB62" i="12"/>
  <c r="EC62" i="12"/>
  <c r="E63" i="12"/>
  <c r="F63" i="12"/>
  <c r="G63" i="12"/>
  <c r="H63" i="12"/>
  <c r="I63" i="12"/>
  <c r="J63" i="12"/>
  <c r="K63" i="12"/>
  <c r="L63" i="12"/>
  <c r="M63" i="12"/>
  <c r="N63" i="12"/>
  <c r="O63" i="12"/>
  <c r="P63" i="12"/>
  <c r="Q63" i="12"/>
  <c r="R63" i="12"/>
  <c r="S63" i="12"/>
  <c r="T63" i="12"/>
  <c r="U63" i="12"/>
  <c r="V63" i="12"/>
  <c r="W63" i="12"/>
  <c r="X63" i="12"/>
  <c r="Y63" i="12"/>
  <c r="Z63" i="12"/>
  <c r="AA63" i="12"/>
  <c r="AB63" i="12"/>
  <c r="AC63" i="12"/>
  <c r="AD63" i="12"/>
  <c r="AE63" i="12"/>
  <c r="AF63" i="12"/>
  <c r="AG63" i="12"/>
  <c r="AH63" i="12"/>
  <c r="AI63" i="12"/>
  <c r="AJ63" i="12"/>
  <c r="AK63" i="12"/>
  <c r="AL63" i="12"/>
  <c r="AM63" i="12"/>
  <c r="AN63" i="12"/>
  <c r="AO63" i="12"/>
  <c r="AP63" i="12"/>
  <c r="AQ63" i="12"/>
  <c r="AR63" i="12"/>
  <c r="AS63" i="12"/>
  <c r="AT63" i="12"/>
  <c r="AU63" i="12"/>
  <c r="AV63" i="12"/>
  <c r="AW63" i="12"/>
  <c r="AX63" i="12"/>
  <c r="AY63" i="12"/>
  <c r="AZ63" i="12"/>
  <c r="BA63" i="12"/>
  <c r="BB63" i="12"/>
  <c r="BC63" i="12"/>
  <c r="BD63" i="12"/>
  <c r="BE63" i="12"/>
  <c r="BF63" i="12"/>
  <c r="BG63" i="12"/>
  <c r="BH63" i="12"/>
  <c r="BI63" i="12"/>
  <c r="BJ63" i="12"/>
  <c r="BK63" i="12"/>
  <c r="BL63" i="12"/>
  <c r="BM63" i="12"/>
  <c r="BN63" i="12"/>
  <c r="BO63" i="12"/>
  <c r="BP63" i="12"/>
  <c r="BQ63" i="12"/>
  <c r="BR63" i="12"/>
  <c r="BS63" i="12"/>
  <c r="BT63" i="12"/>
  <c r="BU63" i="12"/>
  <c r="BV63" i="12"/>
  <c r="BW63" i="12"/>
  <c r="BX63" i="12"/>
  <c r="BY63" i="12"/>
  <c r="BZ63" i="12"/>
  <c r="CA63" i="12"/>
  <c r="CB63" i="12"/>
  <c r="CC63" i="12"/>
  <c r="CD63" i="12"/>
  <c r="CE63" i="12"/>
  <c r="CF63" i="12"/>
  <c r="CG63" i="12"/>
  <c r="CH63" i="12"/>
  <c r="CI63" i="12"/>
  <c r="CJ63" i="12"/>
  <c r="CK63" i="12"/>
  <c r="CL63" i="12"/>
  <c r="CM63" i="12"/>
  <c r="CN63" i="12"/>
  <c r="CO63" i="12"/>
  <c r="CP63" i="12"/>
  <c r="CQ63" i="12"/>
  <c r="CR63" i="12"/>
  <c r="CS63" i="12"/>
  <c r="CT63" i="12"/>
  <c r="CU63" i="12"/>
  <c r="CV63" i="12"/>
  <c r="CW63" i="12"/>
  <c r="CX63" i="12"/>
  <c r="CY63" i="12"/>
  <c r="CZ63" i="12"/>
  <c r="DA63" i="12"/>
  <c r="DB63" i="12"/>
  <c r="DC63" i="12"/>
  <c r="DD63" i="12"/>
  <c r="DE63" i="12"/>
  <c r="DF63" i="12"/>
  <c r="DG63" i="12"/>
  <c r="DH63" i="12"/>
  <c r="DI63" i="12"/>
  <c r="DJ63" i="12"/>
  <c r="DK63" i="12"/>
  <c r="DL63" i="12"/>
  <c r="DM63" i="12"/>
  <c r="DN63" i="12"/>
  <c r="DO63" i="12"/>
  <c r="DP63" i="12"/>
  <c r="DQ63" i="12"/>
  <c r="DR63" i="12"/>
  <c r="DX63" i="12"/>
  <c r="DY63" i="12"/>
  <c r="EB63" i="12"/>
  <c r="EC63" i="12"/>
  <c r="E64" i="12"/>
  <c r="F64" i="12"/>
  <c r="G64" i="12"/>
  <c r="H64" i="12"/>
  <c r="I64" i="12"/>
  <c r="J64" i="12"/>
  <c r="K64" i="12"/>
  <c r="L64" i="12"/>
  <c r="M64" i="12"/>
  <c r="N64" i="12"/>
  <c r="O64" i="12"/>
  <c r="P64" i="12"/>
  <c r="Q64" i="12"/>
  <c r="R64" i="12"/>
  <c r="S64" i="12"/>
  <c r="T64" i="12"/>
  <c r="U64" i="12"/>
  <c r="V64" i="12"/>
  <c r="W64" i="12"/>
  <c r="X64" i="12"/>
  <c r="Y64" i="12"/>
  <c r="Z64" i="12"/>
  <c r="AA64" i="12"/>
  <c r="AB64" i="12"/>
  <c r="AC64" i="12"/>
  <c r="AD64" i="12"/>
  <c r="AE64" i="12"/>
  <c r="AF64" i="12"/>
  <c r="AG64" i="12"/>
  <c r="AH64" i="12"/>
  <c r="AI64" i="12"/>
  <c r="AJ64" i="12"/>
  <c r="AK64" i="12"/>
  <c r="AL64" i="12"/>
  <c r="AM64" i="12"/>
  <c r="AN64" i="12"/>
  <c r="AO64" i="12"/>
  <c r="AP64" i="12"/>
  <c r="AQ64" i="12"/>
  <c r="AR64" i="12"/>
  <c r="AS64" i="12"/>
  <c r="AT64" i="12"/>
  <c r="AU64" i="12"/>
  <c r="AV64" i="12"/>
  <c r="AW64" i="12"/>
  <c r="AX64" i="12"/>
  <c r="AY64" i="12"/>
  <c r="AZ64" i="12"/>
  <c r="BA64" i="12"/>
  <c r="BB64" i="12"/>
  <c r="BC64" i="12"/>
  <c r="BD64" i="12"/>
  <c r="BE64" i="12"/>
  <c r="BF64" i="12"/>
  <c r="BG64" i="12"/>
  <c r="BH64" i="12"/>
  <c r="BI64" i="12"/>
  <c r="BJ64" i="12"/>
  <c r="BK64" i="12"/>
  <c r="BL64" i="12"/>
  <c r="BM64" i="12"/>
  <c r="BN64" i="12"/>
  <c r="BO64" i="12"/>
  <c r="BP64" i="12"/>
  <c r="BQ64" i="12"/>
  <c r="BR64" i="12"/>
  <c r="BS64" i="12"/>
  <c r="BT64" i="12"/>
  <c r="BU64" i="12"/>
  <c r="BV64" i="12"/>
  <c r="BW64" i="12"/>
  <c r="BX64" i="12"/>
  <c r="BY64" i="12"/>
  <c r="BZ64" i="12"/>
  <c r="CA64" i="12"/>
  <c r="CB64" i="12"/>
  <c r="CC64" i="12"/>
  <c r="CD64" i="12"/>
  <c r="CE64" i="12"/>
  <c r="CF64" i="12"/>
  <c r="CG64" i="12"/>
  <c r="CH64" i="12"/>
  <c r="CI64" i="12"/>
  <c r="CJ64" i="12"/>
  <c r="CK64" i="12"/>
  <c r="CL64" i="12"/>
  <c r="CM64" i="12"/>
  <c r="CN64" i="12"/>
  <c r="CO64" i="12"/>
  <c r="CP64" i="12"/>
  <c r="CQ64" i="12"/>
  <c r="CR64" i="12"/>
  <c r="CS64" i="12"/>
  <c r="CT64" i="12"/>
  <c r="CU64" i="12"/>
  <c r="CV64" i="12"/>
  <c r="CW64" i="12"/>
  <c r="CX64" i="12"/>
  <c r="CY64" i="12"/>
  <c r="CZ64" i="12"/>
  <c r="DA64" i="12"/>
  <c r="DB64" i="12"/>
  <c r="DC64" i="12"/>
  <c r="DD64" i="12"/>
  <c r="DE64" i="12"/>
  <c r="DF64" i="12"/>
  <c r="DG64" i="12"/>
  <c r="DH64" i="12"/>
  <c r="DI64" i="12"/>
  <c r="DJ64" i="12"/>
  <c r="DK64" i="12"/>
  <c r="DL64" i="12"/>
  <c r="DM64" i="12"/>
  <c r="DN64" i="12"/>
  <c r="DO64" i="12"/>
  <c r="DP64" i="12"/>
  <c r="DQ64" i="12"/>
  <c r="DR64" i="12"/>
  <c r="DX64" i="12"/>
  <c r="DY64" i="12"/>
  <c r="EB64" i="12"/>
  <c r="EC64" i="12"/>
  <c r="E65" i="12"/>
  <c r="F65" i="12"/>
  <c r="G65" i="12"/>
  <c r="H65" i="12"/>
  <c r="I65" i="12"/>
  <c r="J65" i="12"/>
  <c r="K65" i="12"/>
  <c r="L65" i="12"/>
  <c r="M65" i="12"/>
  <c r="N65" i="12"/>
  <c r="O65" i="12"/>
  <c r="P65" i="12"/>
  <c r="Q65" i="12"/>
  <c r="R65" i="12"/>
  <c r="S65" i="12"/>
  <c r="T65" i="12"/>
  <c r="U65" i="12"/>
  <c r="V65" i="12"/>
  <c r="W65" i="12"/>
  <c r="X65" i="12"/>
  <c r="Y65" i="12"/>
  <c r="Z65" i="12"/>
  <c r="AA65" i="12"/>
  <c r="AB65" i="12"/>
  <c r="AC65" i="12"/>
  <c r="AD65" i="12"/>
  <c r="AE65" i="12"/>
  <c r="AF65" i="12"/>
  <c r="AG65" i="12"/>
  <c r="AH65" i="12"/>
  <c r="AI65" i="12"/>
  <c r="AJ65" i="12"/>
  <c r="AK65" i="12"/>
  <c r="AL65" i="12"/>
  <c r="AM65" i="12"/>
  <c r="AN65" i="12"/>
  <c r="AO65" i="12"/>
  <c r="AP65" i="12"/>
  <c r="AQ65" i="12"/>
  <c r="AR65" i="12"/>
  <c r="AS65" i="12"/>
  <c r="AT65" i="12"/>
  <c r="AU65" i="12"/>
  <c r="AV65" i="12"/>
  <c r="AW65" i="12"/>
  <c r="AX65" i="12"/>
  <c r="AY65" i="12"/>
  <c r="AZ65" i="12"/>
  <c r="BA65" i="12"/>
  <c r="BB65" i="12"/>
  <c r="BC65" i="12"/>
  <c r="BD65" i="12"/>
  <c r="BE65" i="12"/>
  <c r="BF65" i="12"/>
  <c r="BG65" i="12"/>
  <c r="BH65" i="12"/>
  <c r="BI65" i="12"/>
  <c r="BJ65" i="12"/>
  <c r="BK65" i="12"/>
  <c r="BL65" i="12"/>
  <c r="BM65" i="12"/>
  <c r="BN65" i="12"/>
  <c r="BO65" i="12"/>
  <c r="BP65" i="12"/>
  <c r="BQ65" i="12"/>
  <c r="BR65" i="12"/>
  <c r="BS65" i="12"/>
  <c r="BT65" i="12"/>
  <c r="BU65" i="12"/>
  <c r="BV65" i="12"/>
  <c r="BW65" i="12"/>
  <c r="BX65" i="12"/>
  <c r="BY65" i="12"/>
  <c r="BZ65" i="12"/>
  <c r="CA65" i="12"/>
  <c r="CB65" i="12"/>
  <c r="CC65" i="12"/>
  <c r="CD65" i="12"/>
  <c r="CE65" i="12"/>
  <c r="CF65" i="12"/>
  <c r="CG65" i="12"/>
  <c r="CH65" i="12"/>
  <c r="CI65" i="12"/>
  <c r="CJ65" i="12"/>
  <c r="CK65" i="12"/>
  <c r="CL65" i="12"/>
  <c r="CM65" i="12"/>
  <c r="CN65" i="12"/>
  <c r="CO65" i="12"/>
  <c r="CP65" i="12"/>
  <c r="CQ65" i="12"/>
  <c r="CR65" i="12"/>
  <c r="CS65" i="12"/>
  <c r="CT65" i="12"/>
  <c r="CU65" i="12"/>
  <c r="CV65" i="12"/>
  <c r="CW65" i="12"/>
  <c r="CX65" i="12"/>
  <c r="CY65" i="12"/>
  <c r="CZ65" i="12"/>
  <c r="DA65" i="12"/>
  <c r="DB65" i="12"/>
  <c r="DC65" i="12"/>
  <c r="DD65" i="12"/>
  <c r="DE65" i="12"/>
  <c r="DF65" i="12"/>
  <c r="DG65" i="12"/>
  <c r="DH65" i="12"/>
  <c r="DI65" i="12"/>
  <c r="DJ65" i="12"/>
  <c r="DK65" i="12"/>
  <c r="DL65" i="12"/>
  <c r="DM65" i="12"/>
  <c r="DN65" i="12"/>
  <c r="DO65" i="12"/>
  <c r="DP65" i="12"/>
  <c r="DQ65" i="12"/>
  <c r="DR65" i="12"/>
  <c r="DX65" i="12"/>
  <c r="DY65" i="12"/>
  <c r="EB65" i="12"/>
  <c r="EC65" i="12"/>
  <c r="E66" i="12"/>
  <c r="F66" i="12"/>
  <c r="G66" i="12"/>
  <c r="H66" i="12"/>
  <c r="I66" i="12"/>
  <c r="J66" i="12"/>
  <c r="K66" i="12"/>
  <c r="L66" i="12"/>
  <c r="M66" i="12"/>
  <c r="N66" i="12"/>
  <c r="O66" i="12"/>
  <c r="P66" i="12"/>
  <c r="Q66" i="12"/>
  <c r="R66" i="12"/>
  <c r="S66" i="12"/>
  <c r="T66" i="12"/>
  <c r="U66" i="12"/>
  <c r="V66" i="12"/>
  <c r="W66" i="12"/>
  <c r="X66" i="12"/>
  <c r="Y66" i="12"/>
  <c r="Z66" i="12"/>
  <c r="AA66" i="12"/>
  <c r="AB66" i="12"/>
  <c r="AC66" i="12"/>
  <c r="AD66" i="12"/>
  <c r="AE66" i="12"/>
  <c r="AF66" i="12"/>
  <c r="AG66" i="12"/>
  <c r="AH66" i="12"/>
  <c r="AI66" i="12"/>
  <c r="AJ66" i="12"/>
  <c r="AK66" i="12"/>
  <c r="AL66" i="12"/>
  <c r="AM66" i="12"/>
  <c r="AN66" i="12"/>
  <c r="AO66" i="12"/>
  <c r="AP66" i="12"/>
  <c r="AQ66" i="12"/>
  <c r="AR66" i="12"/>
  <c r="AS66" i="12"/>
  <c r="AT66" i="12"/>
  <c r="AU66" i="12"/>
  <c r="AV66" i="12"/>
  <c r="AW66" i="12"/>
  <c r="AX66" i="12"/>
  <c r="AY66" i="12"/>
  <c r="AZ66" i="12"/>
  <c r="BA66" i="12"/>
  <c r="BB66" i="12"/>
  <c r="BC66" i="12"/>
  <c r="BD66" i="12"/>
  <c r="BE66" i="12"/>
  <c r="BF66" i="12"/>
  <c r="BG66" i="12"/>
  <c r="BH66" i="12"/>
  <c r="BI66" i="12"/>
  <c r="BJ66" i="12"/>
  <c r="BK66" i="12"/>
  <c r="BL66" i="12"/>
  <c r="BM66" i="12"/>
  <c r="BN66" i="12"/>
  <c r="BO66" i="12"/>
  <c r="BP66" i="12"/>
  <c r="BQ66" i="12"/>
  <c r="BR66" i="12"/>
  <c r="BS66" i="12"/>
  <c r="BT66" i="12"/>
  <c r="BU66" i="12"/>
  <c r="BV66" i="12"/>
  <c r="BW66" i="12"/>
  <c r="BX66" i="12"/>
  <c r="BY66" i="12"/>
  <c r="BZ66" i="12"/>
  <c r="CA66" i="12"/>
  <c r="CB66" i="12"/>
  <c r="CC66" i="12"/>
  <c r="CD66" i="12"/>
  <c r="CE66" i="12"/>
  <c r="CF66" i="12"/>
  <c r="CG66" i="12"/>
  <c r="CH66" i="12"/>
  <c r="CI66" i="12"/>
  <c r="CJ66" i="12"/>
  <c r="CK66" i="12"/>
  <c r="CL66" i="12"/>
  <c r="CM66" i="12"/>
  <c r="CN66" i="12"/>
  <c r="CO66" i="12"/>
  <c r="CP66" i="12"/>
  <c r="CQ66" i="12"/>
  <c r="CR66" i="12"/>
  <c r="CS66" i="12"/>
  <c r="CT66" i="12"/>
  <c r="CU66" i="12"/>
  <c r="CV66" i="12"/>
  <c r="CW66" i="12"/>
  <c r="CX66" i="12"/>
  <c r="CY66" i="12"/>
  <c r="CZ66" i="12"/>
  <c r="DA66" i="12"/>
  <c r="DB66" i="12"/>
  <c r="DC66" i="12"/>
  <c r="DD66" i="12"/>
  <c r="DE66" i="12"/>
  <c r="DF66" i="12"/>
  <c r="DG66" i="12"/>
  <c r="DH66" i="12"/>
  <c r="DI66" i="12"/>
  <c r="DJ66" i="12"/>
  <c r="DK66" i="12"/>
  <c r="DL66" i="12"/>
  <c r="DM66" i="12"/>
  <c r="DN66" i="12"/>
  <c r="DO66" i="12"/>
  <c r="DP66" i="12"/>
  <c r="DQ66" i="12"/>
  <c r="DR66" i="12"/>
  <c r="DX66" i="12"/>
  <c r="DY66" i="12"/>
  <c r="EB66" i="12"/>
  <c r="EC66" i="12"/>
  <c r="E67" i="12"/>
  <c r="F67" i="12"/>
  <c r="G67" i="12"/>
  <c r="H67" i="12"/>
  <c r="I67" i="12"/>
  <c r="J67" i="12"/>
  <c r="K67" i="12"/>
  <c r="L67" i="12"/>
  <c r="M67" i="12"/>
  <c r="N67" i="12"/>
  <c r="O67" i="12"/>
  <c r="P67" i="12"/>
  <c r="Q67" i="12"/>
  <c r="R67" i="12"/>
  <c r="S67" i="12"/>
  <c r="T67" i="12"/>
  <c r="U67" i="12"/>
  <c r="V67" i="12"/>
  <c r="W67" i="12"/>
  <c r="X67" i="12"/>
  <c r="Y67" i="12"/>
  <c r="Z67" i="12"/>
  <c r="AA67" i="12"/>
  <c r="AB67" i="12"/>
  <c r="AC67" i="12"/>
  <c r="AD67" i="12"/>
  <c r="AE67" i="12"/>
  <c r="AF67" i="12"/>
  <c r="AG67" i="12"/>
  <c r="AH67" i="12"/>
  <c r="AI67" i="12"/>
  <c r="AJ67" i="12"/>
  <c r="AK67" i="12"/>
  <c r="AL67" i="12"/>
  <c r="AM67" i="12"/>
  <c r="AN67" i="12"/>
  <c r="AO67" i="12"/>
  <c r="AP67" i="12"/>
  <c r="AQ67" i="12"/>
  <c r="AR67" i="12"/>
  <c r="AS67" i="12"/>
  <c r="AT67" i="12"/>
  <c r="AU67" i="12"/>
  <c r="AV67" i="12"/>
  <c r="AW67" i="12"/>
  <c r="AX67" i="12"/>
  <c r="AY67" i="12"/>
  <c r="AZ67" i="12"/>
  <c r="BA67" i="12"/>
  <c r="BB67" i="12"/>
  <c r="BC67" i="12"/>
  <c r="BD67" i="12"/>
  <c r="BE67" i="12"/>
  <c r="BF67" i="12"/>
  <c r="BG67" i="12"/>
  <c r="BH67" i="12"/>
  <c r="BI67" i="12"/>
  <c r="BJ67" i="12"/>
  <c r="BK67" i="12"/>
  <c r="BL67" i="12"/>
  <c r="BM67" i="12"/>
  <c r="BN67" i="12"/>
  <c r="BO67" i="12"/>
  <c r="BP67" i="12"/>
  <c r="BQ67" i="12"/>
  <c r="BR67" i="12"/>
  <c r="BS67" i="12"/>
  <c r="BT67" i="12"/>
  <c r="BU67" i="12"/>
  <c r="BV67" i="12"/>
  <c r="BW67" i="12"/>
  <c r="BX67" i="12"/>
  <c r="BY67" i="12"/>
  <c r="BZ67" i="12"/>
  <c r="CA67" i="12"/>
  <c r="CB67" i="12"/>
  <c r="CC67" i="12"/>
  <c r="CD67" i="12"/>
  <c r="CE67" i="12"/>
  <c r="CF67" i="12"/>
  <c r="CG67" i="12"/>
  <c r="CH67" i="12"/>
  <c r="CI67" i="12"/>
  <c r="CJ67" i="12"/>
  <c r="CK67" i="12"/>
  <c r="CL67" i="12"/>
  <c r="CM67" i="12"/>
  <c r="CN67" i="12"/>
  <c r="CO67" i="12"/>
  <c r="CP67" i="12"/>
  <c r="CQ67" i="12"/>
  <c r="CR67" i="12"/>
  <c r="CS67" i="12"/>
  <c r="CT67" i="12"/>
  <c r="CU67" i="12"/>
  <c r="CV67" i="12"/>
  <c r="CW67" i="12"/>
  <c r="CX67" i="12"/>
  <c r="CY67" i="12"/>
  <c r="CZ67" i="12"/>
  <c r="DA67" i="12"/>
  <c r="DB67" i="12"/>
  <c r="DC67" i="12"/>
  <c r="DD67" i="12"/>
  <c r="DE67" i="12"/>
  <c r="DF67" i="12"/>
  <c r="DG67" i="12"/>
  <c r="DH67" i="12"/>
  <c r="DI67" i="12"/>
  <c r="DJ67" i="12"/>
  <c r="DK67" i="12"/>
  <c r="DL67" i="12"/>
  <c r="DM67" i="12"/>
  <c r="DN67" i="12"/>
  <c r="DO67" i="12"/>
  <c r="DP67" i="12"/>
  <c r="DQ67" i="12"/>
  <c r="DR67" i="12"/>
  <c r="DX67" i="12"/>
  <c r="DY67" i="12"/>
  <c r="EB67" i="12"/>
  <c r="EC67" i="12"/>
  <c r="E68" i="12"/>
  <c r="F68" i="12"/>
  <c r="G68" i="12"/>
  <c r="H68" i="12"/>
  <c r="I68" i="12"/>
  <c r="J68" i="12"/>
  <c r="K68" i="12"/>
  <c r="L68" i="12"/>
  <c r="M68" i="12"/>
  <c r="N68" i="12"/>
  <c r="O68" i="12"/>
  <c r="P68" i="12"/>
  <c r="Q68" i="12"/>
  <c r="R68" i="12"/>
  <c r="S68" i="12"/>
  <c r="T68" i="12"/>
  <c r="U68" i="12"/>
  <c r="V68" i="12"/>
  <c r="W68" i="12"/>
  <c r="X68" i="12"/>
  <c r="Y68" i="12"/>
  <c r="Z68" i="12"/>
  <c r="AA68" i="12"/>
  <c r="AB68" i="12"/>
  <c r="AC68" i="12"/>
  <c r="AD68" i="12"/>
  <c r="AE68" i="12"/>
  <c r="AF68" i="12"/>
  <c r="AG68" i="12"/>
  <c r="AH68" i="12"/>
  <c r="AI68" i="12"/>
  <c r="AJ68" i="12"/>
  <c r="AK68" i="12"/>
  <c r="AL68" i="12"/>
  <c r="AM68" i="12"/>
  <c r="AN68" i="12"/>
  <c r="AO68" i="12"/>
  <c r="AP68" i="12"/>
  <c r="AQ68" i="12"/>
  <c r="AR68" i="12"/>
  <c r="AS68" i="12"/>
  <c r="AT68" i="12"/>
  <c r="AU68" i="12"/>
  <c r="AV68" i="12"/>
  <c r="AW68" i="12"/>
  <c r="AX68" i="12"/>
  <c r="AY68" i="12"/>
  <c r="AZ68" i="12"/>
  <c r="BA68" i="12"/>
  <c r="BB68" i="12"/>
  <c r="BC68" i="12"/>
  <c r="BD68" i="12"/>
  <c r="BE68" i="12"/>
  <c r="BF68" i="12"/>
  <c r="BG68" i="12"/>
  <c r="BH68" i="12"/>
  <c r="BI68" i="12"/>
  <c r="BJ68" i="12"/>
  <c r="BK68" i="12"/>
  <c r="BL68" i="12"/>
  <c r="BM68" i="12"/>
  <c r="BN68" i="12"/>
  <c r="BO68" i="12"/>
  <c r="BP68" i="12"/>
  <c r="BQ68" i="12"/>
  <c r="BR68" i="12"/>
  <c r="BS68" i="12"/>
  <c r="BT68" i="12"/>
  <c r="BU68" i="12"/>
  <c r="BV68" i="12"/>
  <c r="BW68" i="12"/>
  <c r="BX68" i="12"/>
  <c r="BY68" i="12"/>
  <c r="BZ68" i="12"/>
  <c r="CA68" i="12"/>
  <c r="CB68" i="12"/>
  <c r="CC68" i="12"/>
  <c r="CD68" i="12"/>
  <c r="CE68" i="12"/>
  <c r="CF68" i="12"/>
  <c r="CG68" i="12"/>
  <c r="CH68" i="12"/>
  <c r="CI68" i="12"/>
  <c r="CJ68" i="12"/>
  <c r="CK68" i="12"/>
  <c r="CL68" i="12"/>
  <c r="CM68" i="12"/>
  <c r="CN68" i="12"/>
  <c r="CO68" i="12"/>
  <c r="CP68" i="12"/>
  <c r="CQ68" i="12"/>
  <c r="CR68" i="12"/>
  <c r="CS68" i="12"/>
  <c r="CT68" i="12"/>
  <c r="CU68" i="12"/>
  <c r="CV68" i="12"/>
  <c r="CW68" i="12"/>
  <c r="CX68" i="12"/>
  <c r="CY68" i="12"/>
  <c r="CZ68" i="12"/>
  <c r="DA68" i="12"/>
  <c r="DB68" i="12"/>
  <c r="DC68" i="12"/>
  <c r="DD68" i="12"/>
  <c r="DE68" i="12"/>
  <c r="DF68" i="12"/>
  <c r="DG68" i="12"/>
  <c r="DH68" i="12"/>
  <c r="DI68" i="12"/>
  <c r="DJ68" i="12"/>
  <c r="DK68" i="12"/>
  <c r="DL68" i="12"/>
  <c r="DM68" i="12"/>
  <c r="DN68" i="12"/>
  <c r="DO68" i="12"/>
  <c r="DP68" i="12"/>
  <c r="DQ68" i="12"/>
  <c r="DR68" i="12"/>
  <c r="DX68" i="12"/>
  <c r="DY68" i="12"/>
  <c r="EB68" i="12"/>
  <c r="EC68" i="12"/>
  <c r="E69" i="12"/>
  <c r="F69" i="12"/>
  <c r="G69" i="12"/>
  <c r="H69" i="12"/>
  <c r="I69" i="12"/>
  <c r="J69" i="12"/>
  <c r="K69" i="12"/>
  <c r="L69" i="12"/>
  <c r="M69" i="12"/>
  <c r="N69" i="12"/>
  <c r="O69" i="12"/>
  <c r="P69" i="12"/>
  <c r="Q69" i="12"/>
  <c r="R69" i="12"/>
  <c r="S69" i="12"/>
  <c r="T69" i="12"/>
  <c r="U69" i="12"/>
  <c r="V69" i="12"/>
  <c r="W69" i="12"/>
  <c r="X69" i="12"/>
  <c r="Y69" i="12"/>
  <c r="Z69" i="12"/>
  <c r="AA69" i="12"/>
  <c r="AB69" i="12"/>
  <c r="AC69" i="12"/>
  <c r="AD69" i="12"/>
  <c r="AE69" i="12"/>
  <c r="AF69" i="12"/>
  <c r="AG69" i="12"/>
  <c r="AH69" i="12"/>
  <c r="AI69" i="12"/>
  <c r="AJ69" i="12"/>
  <c r="AK69" i="12"/>
  <c r="AL69" i="12"/>
  <c r="AM69" i="12"/>
  <c r="AN69" i="12"/>
  <c r="AO69" i="12"/>
  <c r="AP69" i="12"/>
  <c r="AQ69" i="12"/>
  <c r="AR69" i="12"/>
  <c r="AS69" i="12"/>
  <c r="AT69" i="12"/>
  <c r="AU69" i="12"/>
  <c r="AV69" i="12"/>
  <c r="AW69" i="12"/>
  <c r="AX69" i="12"/>
  <c r="AY69" i="12"/>
  <c r="AZ69" i="12"/>
  <c r="BA69" i="12"/>
  <c r="BB69" i="12"/>
  <c r="BC69" i="12"/>
  <c r="BD69" i="12"/>
  <c r="BE69" i="12"/>
  <c r="BF69" i="12"/>
  <c r="BG69" i="12"/>
  <c r="BH69" i="12"/>
  <c r="BI69" i="12"/>
  <c r="BJ69" i="12"/>
  <c r="BK69" i="12"/>
  <c r="BL69" i="12"/>
  <c r="BM69" i="12"/>
  <c r="BN69" i="12"/>
  <c r="BO69" i="12"/>
  <c r="BP69" i="12"/>
  <c r="BQ69" i="12"/>
  <c r="BR69" i="12"/>
  <c r="BS69" i="12"/>
  <c r="BT69" i="12"/>
  <c r="BU69" i="12"/>
  <c r="BV69" i="12"/>
  <c r="BW69" i="12"/>
  <c r="BX69" i="12"/>
  <c r="BY69" i="12"/>
  <c r="BZ69" i="12"/>
  <c r="CA69" i="12"/>
  <c r="CB69" i="12"/>
  <c r="CC69" i="12"/>
  <c r="CD69" i="12"/>
  <c r="CE69" i="12"/>
  <c r="CF69" i="12"/>
  <c r="CG69" i="12"/>
  <c r="CH69" i="12"/>
  <c r="CI69" i="12"/>
  <c r="CJ69" i="12"/>
  <c r="CK69" i="12"/>
  <c r="CL69" i="12"/>
  <c r="CM69" i="12"/>
  <c r="CN69" i="12"/>
  <c r="CO69" i="12"/>
  <c r="CP69" i="12"/>
  <c r="CQ69" i="12"/>
  <c r="CR69" i="12"/>
  <c r="CS69" i="12"/>
  <c r="CT69" i="12"/>
  <c r="CU69" i="12"/>
  <c r="CV69" i="12"/>
  <c r="CW69" i="12"/>
  <c r="CX69" i="12"/>
  <c r="CY69" i="12"/>
  <c r="CZ69" i="12"/>
  <c r="DA69" i="12"/>
  <c r="DB69" i="12"/>
  <c r="DC69" i="12"/>
  <c r="DD69" i="12"/>
  <c r="DE69" i="12"/>
  <c r="DF69" i="12"/>
  <c r="DG69" i="12"/>
  <c r="DH69" i="12"/>
  <c r="DI69" i="12"/>
  <c r="DJ69" i="12"/>
  <c r="DK69" i="12"/>
  <c r="DL69" i="12"/>
  <c r="DM69" i="12"/>
  <c r="DN69" i="12"/>
  <c r="DO69" i="12"/>
  <c r="DP69" i="12"/>
  <c r="DQ69" i="12"/>
  <c r="DR69" i="12"/>
  <c r="DX69" i="12"/>
  <c r="DY69" i="12"/>
  <c r="EB69" i="12"/>
  <c r="EC69" i="12"/>
  <c r="E70" i="12"/>
  <c r="F70" i="12"/>
  <c r="G70" i="12"/>
  <c r="H70" i="12"/>
  <c r="I70" i="12"/>
  <c r="J70" i="12"/>
  <c r="K70" i="12"/>
  <c r="L70" i="12"/>
  <c r="M70" i="12"/>
  <c r="N70" i="12"/>
  <c r="O70" i="12"/>
  <c r="P70" i="12"/>
  <c r="Q70" i="12"/>
  <c r="R70" i="12"/>
  <c r="S70" i="12"/>
  <c r="T70" i="12"/>
  <c r="U70" i="12"/>
  <c r="V70" i="12"/>
  <c r="W70" i="12"/>
  <c r="X70" i="12"/>
  <c r="Y70" i="12"/>
  <c r="Z70" i="12"/>
  <c r="AA70" i="12"/>
  <c r="AB70" i="12"/>
  <c r="AC70" i="12"/>
  <c r="AD70" i="12"/>
  <c r="AE70" i="12"/>
  <c r="AF70" i="12"/>
  <c r="AG70" i="12"/>
  <c r="AH70" i="12"/>
  <c r="AI70" i="12"/>
  <c r="AJ70" i="12"/>
  <c r="AK70" i="12"/>
  <c r="AL70" i="12"/>
  <c r="AM70" i="12"/>
  <c r="AN70" i="12"/>
  <c r="AO70" i="12"/>
  <c r="AP70" i="12"/>
  <c r="AQ70" i="12"/>
  <c r="AR70" i="12"/>
  <c r="AS70" i="12"/>
  <c r="AT70" i="12"/>
  <c r="AU70" i="12"/>
  <c r="AV70" i="12"/>
  <c r="AW70" i="12"/>
  <c r="AX70" i="12"/>
  <c r="AY70" i="12"/>
  <c r="AZ70" i="12"/>
  <c r="BA70" i="12"/>
  <c r="BB70" i="12"/>
  <c r="BC70" i="12"/>
  <c r="BD70" i="12"/>
  <c r="BE70" i="12"/>
  <c r="BF70" i="12"/>
  <c r="BG70" i="12"/>
  <c r="BH70" i="12"/>
  <c r="BI70" i="12"/>
  <c r="BJ70" i="12"/>
  <c r="BK70" i="12"/>
  <c r="BL70" i="12"/>
  <c r="BM70" i="12"/>
  <c r="BN70" i="12"/>
  <c r="BO70" i="12"/>
  <c r="BP70" i="12"/>
  <c r="BQ70" i="12"/>
  <c r="BR70" i="12"/>
  <c r="BS70" i="12"/>
  <c r="BT70" i="12"/>
  <c r="BU70" i="12"/>
  <c r="BV70" i="12"/>
  <c r="BW70" i="12"/>
  <c r="BX70" i="12"/>
  <c r="BY70" i="12"/>
  <c r="BZ70" i="12"/>
  <c r="CA70" i="12"/>
  <c r="CB70" i="12"/>
  <c r="CC70" i="12"/>
  <c r="CD70" i="12"/>
  <c r="CE70" i="12"/>
  <c r="CF70" i="12"/>
  <c r="CG70" i="12"/>
  <c r="CH70" i="12"/>
  <c r="CI70" i="12"/>
  <c r="CJ70" i="12"/>
  <c r="CK70" i="12"/>
  <c r="CL70" i="12"/>
  <c r="CM70" i="12"/>
  <c r="CN70" i="12"/>
  <c r="CO70" i="12"/>
  <c r="CP70" i="12"/>
  <c r="CQ70" i="12"/>
  <c r="CR70" i="12"/>
  <c r="CS70" i="12"/>
  <c r="CT70" i="12"/>
  <c r="CU70" i="12"/>
  <c r="CV70" i="12"/>
  <c r="CW70" i="12"/>
  <c r="CX70" i="12"/>
  <c r="CY70" i="12"/>
  <c r="CZ70" i="12"/>
  <c r="DA70" i="12"/>
  <c r="DB70" i="12"/>
  <c r="DC70" i="12"/>
  <c r="DD70" i="12"/>
  <c r="DE70" i="12"/>
  <c r="DF70" i="12"/>
  <c r="DG70" i="12"/>
  <c r="DH70" i="12"/>
  <c r="DI70" i="12"/>
  <c r="DJ70" i="12"/>
  <c r="DK70" i="12"/>
  <c r="DL70" i="12"/>
  <c r="DM70" i="12"/>
  <c r="DN70" i="12"/>
  <c r="DO70" i="12"/>
  <c r="DP70" i="12"/>
  <c r="DQ70" i="12"/>
  <c r="DR70" i="12"/>
  <c r="DX70" i="12"/>
  <c r="DY70" i="12"/>
  <c r="EB70" i="12"/>
  <c r="EC70" i="12"/>
  <c r="E71" i="12"/>
  <c r="F71" i="12"/>
  <c r="G71" i="12"/>
  <c r="H71" i="12"/>
  <c r="I71" i="12"/>
  <c r="J71" i="12"/>
  <c r="K71" i="12"/>
  <c r="L71" i="12"/>
  <c r="M71" i="12"/>
  <c r="N71" i="12"/>
  <c r="O71" i="12"/>
  <c r="P71" i="12"/>
  <c r="Q71" i="12"/>
  <c r="R71" i="12"/>
  <c r="S71" i="12"/>
  <c r="T71" i="12"/>
  <c r="U71" i="12"/>
  <c r="V71" i="12"/>
  <c r="W71" i="12"/>
  <c r="X71" i="12"/>
  <c r="Y71" i="12"/>
  <c r="Z71" i="12"/>
  <c r="AA71" i="12"/>
  <c r="AB71" i="12"/>
  <c r="AC71" i="12"/>
  <c r="AD71" i="12"/>
  <c r="AE71" i="12"/>
  <c r="AF71" i="12"/>
  <c r="AG71" i="12"/>
  <c r="AH71" i="12"/>
  <c r="AI71" i="12"/>
  <c r="AJ71" i="12"/>
  <c r="AK71" i="12"/>
  <c r="AL71" i="12"/>
  <c r="AM71" i="12"/>
  <c r="AN71" i="12"/>
  <c r="AO71" i="12"/>
  <c r="AP71" i="12"/>
  <c r="AQ71" i="12"/>
  <c r="AR71" i="12"/>
  <c r="AS71" i="12"/>
  <c r="AT71" i="12"/>
  <c r="AU71" i="12"/>
  <c r="AV71" i="12"/>
  <c r="AW71" i="12"/>
  <c r="AX71" i="12"/>
  <c r="AY71" i="12"/>
  <c r="AZ71" i="12"/>
  <c r="BA71" i="12"/>
  <c r="BB71" i="12"/>
  <c r="BC71" i="12"/>
  <c r="BD71" i="12"/>
  <c r="BE71" i="12"/>
  <c r="BF71" i="12"/>
  <c r="BG71" i="12"/>
  <c r="BH71" i="12"/>
  <c r="BI71" i="12"/>
  <c r="BJ71" i="12"/>
  <c r="BK71" i="12"/>
  <c r="BL71" i="12"/>
  <c r="BM71" i="12"/>
  <c r="BN71" i="12"/>
  <c r="BO71" i="12"/>
  <c r="BP71" i="12"/>
  <c r="BQ71" i="12"/>
  <c r="BR71" i="12"/>
  <c r="BS71" i="12"/>
  <c r="BT71" i="12"/>
  <c r="BU71" i="12"/>
  <c r="BV71" i="12"/>
  <c r="BW71" i="12"/>
  <c r="BX71" i="12"/>
  <c r="BY71" i="12"/>
  <c r="BZ71" i="12"/>
  <c r="CA71" i="12"/>
  <c r="CB71" i="12"/>
  <c r="CC71" i="12"/>
  <c r="CD71" i="12"/>
  <c r="CE71" i="12"/>
  <c r="CF71" i="12"/>
  <c r="CG71" i="12"/>
  <c r="CH71" i="12"/>
  <c r="CI71" i="12"/>
  <c r="CJ71" i="12"/>
  <c r="CK71" i="12"/>
  <c r="CL71" i="12"/>
  <c r="CM71" i="12"/>
  <c r="CN71" i="12"/>
  <c r="CO71" i="12"/>
  <c r="CP71" i="12"/>
  <c r="CQ71" i="12"/>
  <c r="CR71" i="12"/>
  <c r="CS71" i="12"/>
  <c r="CT71" i="12"/>
  <c r="CU71" i="12"/>
  <c r="CV71" i="12"/>
  <c r="CW71" i="12"/>
  <c r="CX71" i="12"/>
  <c r="CY71" i="12"/>
  <c r="CZ71" i="12"/>
  <c r="DA71" i="12"/>
  <c r="DB71" i="12"/>
  <c r="DC71" i="12"/>
  <c r="DD71" i="12"/>
  <c r="DE71" i="12"/>
  <c r="DF71" i="12"/>
  <c r="DG71" i="12"/>
  <c r="DH71" i="12"/>
  <c r="DI71" i="12"/>
  <c r="DJ71" i="12"/>
  <c r="DK71" i="12"/>
  <c r="DL71" i="12"/>
  <c r="DM71" i="12"/>
  <c r="DN71" i="12"/>
  <c r="DO71" i="12"/>
  <c r="DP71" i="12"/>
  <c r="DQ71" i="12"/>
  <c r="DR71" i="12"/>
  <c r="DX71" i="12"/>
  <c r="DY71" i="12"/>
  <c r="EB71" i="12"/>
  <c r="EC71" i="12"/>
  <c r="E72" i="12"/>
  <c r="F72" i="12"/>
  <c r="G72" i="12"/>
  <c r="H72" i="12"/>
  <c r="I72" i="12"/>
  <c r="J72" i="12"/>
  <c r="K72" i="12"/>
  <c r="L72" i="12"/>
  <c r="M72" i="12"/>
  <c r="N72" i="12"/>
  <c r="O72" i="12"/>
  <c r="P72" i="12"/>
  <c r="Q72" i="12"/>
  <c r="R72" i="12"/>
  <c r="S72" i="12"/>
  <c r="T72" i="12"/>
  <c r="U72" i="12"/>
  <c r="V72" i="12"/>
  <c r="W72" i="12"/>
  <c r="X72" i="12"/>
  <c r="Y72" i="12"/>
  <c r="Z72" i="12"/>
  <c r="AA72" i="12"/>
  <c r="AB72" i="12"/>
  <c r="AC72" i="12"/>
  <c r="AD72" i="12"/>
  <c r="AE72" i="12"/>
  <c r="AF72" i="12"/>
  <c r="AG72" i="12"/>
  <c r="AH72" i="12"/>
  <c r="AI72" i="12"/>
  <c r="AJ72" i="12"/>
  <c r="AK72" i="12"/>
  <c r="AL72" i="12"/>
  <c r="AM72" i="12"/>
  <c r="AN72" i="12"/>
  <c r="AO72" i="12"/>
  <c r="AP72" i="12"/>
  <c r="AQ72" i="12"/>
  <c r="AR72" i="12"/>
  <c r="AS72" i="12"/>
  <c r="AT72" i="12"/>
  <c r="AU72" i="12"/>
  <c r="AV72" i="12"/>
  <c r="AW72" i="12"/>
  <c r="AX72" i="12"/>
  <c r="AY72" i="12"/>
  <c r="AZ72" i="12"/>
  <c r="BA72" i="12"/>
  <c r="BB72" i="12"/>
  <c r="BC72" i="12"/>
  <c r="BD72" i="12"/>
  <c r="BE72" i="12"/>
  <c r="BF72" i="12"/>
  <c r="BG72" i="12"/>
  <c r="BH72" i="12"/>
  <c r="BI72" i="12"/>
  <c r="BJ72" i="12"/>
  <c r="BK72" i="12"/>
  <c r="BL72" i="12"/>
  <c r="BM72" i="12"/>
  <c r="BN72" i="12"/>
  <c r="BO72" i="12"/>
  <c r="BP72" i="12"/>
  <c r="BQ72" i="12"/>
  <c r="BR72" i="12"/>
  <c r="BS72" i="12"/>
  <c r="BT72" i="12"/>
  <c r="BU72" i="12"/>
  <c r="BV72" i="12"/>
  <c r="BW72" i="12"/>
  <c r="BX72" i="12"/>
  <c r="BY72" i="12"/>
  <c r="BZ72" i="12"/>
  <c r="CA72" i="12"/>
  <c r="CB72" i="12"/>
  <c r="CC72" i="12"/>
  <c r="CD72" i="12"/>
  <c r="CE72" i="12"/>
  <c r="CF72" i="12"/>
  <c r="CG72" i="12"/>
  <c r="CH72" i="12"/>
  <c r="CI72" i="12"/>
  <c r="CJ72" i="12"/>
  <c r="CK72" i="12"/>
  <c r="CL72" i="12"/>
  <c r="CM72" i="12"/>
  <c r="CN72" i="12"/>
  <c r="CO72" i="12"/>
  <c r="CP72" i="12"/>
  <c r="CQ72" i="12"/>
  <c r="CR72" i="12"/>
  <c r="CS72" i="12"/>
  <c r="CT72" i="12"/>
  <c r="CU72" i="12"/>
  <c r="CV72" i="12"/>
  <c r="CW72" i="12"/>
  <c r="CX72" i="12"/>
  <c r="CY72" i="12"/>
  <c r="CZ72" i="12"/>
  <c r="DA72" i="12"/>
  <c r="DB72" i="12"/>
  <c r="DC72" i="12"/>
  <c r="DD72" i="12"/>
  <c r="DE72" i="12"/>
  <c r="DF72" i="12"/>
  <c r="DG72" i="12"/>
  <c r="DH72" i="12"/>
  <c r="DI72" i="12"/>
  <c r="DJ72" i="12"/>
  <c r="DK72" i="12"/>
  <c r="DL72" i="12"/>
  <c r="DM72" i="12"/>
  <c r="DN72" i="12"/>
  <c r="DO72" i="12"/>
  <c r="DP72" i="12"/>
  <c r="DQ72" i="12"/>
  <c r="DR72" i="12"/>
  <c r="DX72" i="12"/>
  <c r="DY72" i="12"/>
  <c r="EB72" i="12"/>
  <c r="EC72" i="12"/>
  <c r="E73" i="12"/>
  <c r="F73" i="12"/>
  <c r="G73" i="12"/>
  <c r="H73" i="12"/>
  <c r="I73" i="12"/>
  <c r="J73" i="12"/>
  <c r="K73" i="12"/>
  <c r="L73" i="12"/>
  <c r="M73" i="12"/>
  <c r="N73" i="12"/>
  <c r="O73" i="12"/>
  <c r="P73" i="12"/>
  <c r="Q73" i="12"/>
  <c r="R73" i="12"/>
  <c r="S73" i="12"/>
  <c r="T73" i="12"/>
  <c r="U73" i="12"/>
  <c r="V73" i="12"/>
  <c r="W73" i="12"/>
  <c r="X73" i="12"/>
  <c r="Y73" i="12"/>
  <c r="Z73" i="12"/>
  <c r="AA73" i="12"/>
  <c r="AB73" i="12"/>
  <c r="AC73" i="12"/>
  <c r="AD73" i="12"/>
  <c r="AE73" i="12"/>
  <c r="AF73" i="12"/>
  <c r="AG73" i="12"/>
  <c r="AH73" i="12"/>
  <c r="AI73" i="12"/>
  <c r="AJ73" i="12"/>
  <c r="AK73" i="12"/>
  <c r="AL73" i="12"/>
  <c r="AM73" i="12"/>
  <c r="AN73" i="12"/>
  <c r="AO73" i="12"/>
  <c r="AP73" i="12"/>
  <c r="AQ73" i="12"/>
  <c r="AR73" i="12"/>
  <c r="AS73" i="12"/>
  <c r="AT73" i="12"/>
  <c r="AU73" i="12"/>
  <c r="AV73" i="12"/>
  <c r="AW73" i="12"/>
  <c r="AX73" i="12"/>
  <c r="AY73" i="12"/>
  <c r="AZ73" i="12"/>
  <c r="BA73" i="12"/>
  <c r="BB73" i="12"/>
  <c r="BC73" i="12"/>
  <c r="BD73" i="12"/>
  <c r="BE73" i="12"/>
  <c r="BF73" i="12"/>
  <c r="BG73" i="12"/>
  <c r="BH73" i="12"/>
  <c r="BI73" i="12"/>
  <c r="BJ73" i="12"/>
  <c r="BK73" i="12"/>
  <c r="BL73" i="12"/>
  <c r="BM73" i="12"/>
  <c r="BN73" i="12"/>
  <c r="BO73" i="12"/>
  <c r="BP73" i="12"/>
  <c r="BQ73" i="12"/>
  <c r="BR73" i="12"/>
  <c r="BS73" i="12"/>
  <c r="BT73" i="12"/>
  <c r="BU73" i="12"/>
  <c r="BV73" i="12"/>
  <c r="BW73" i="12"/>
  <c r="BX73" i="12"/>
  <c r="BY73" i="12"/>
  <c r="BZ73" i="12"/>
  <c r="CA73" i="12"/>
  <c r="CB73" i="12"/>
  <c r="CC73" i="12"/>
  <c r="CD73" i="12"/>
  <c r="CE73" i="12"/>
  <c r="CF73" i="12"/>
  <c r="CG73" i="12"/>
  <c r="CH73" i="12"/>
  <c r="CI73" i="12"/>
  <c r="CJ73" i="12"/>
  <c r="CK73" i="12"/>
  <c r="CL73" i="12"/>
  <c r="CM73" i="12"/>
  <c r="CN73" i="12"/>
  <c r="CO73" i="12"/>
  <c r="CP73" i="12"/>
  <c r="CQ73" i="12"/>
  <c r="CR73" i="12"/>
  <c r="CS73" i="12"/>
  <c r="CT73" i="12"/>
  <c r="CU73" i="12"/>
  <c r="CV73" i="12"/>
  <c r="CW73" i="12"/>
  <c r="CX73" i="12"/>
  <c r="CY73" i="12"/>
  <c r="CZ73" i="12"/>
  <c r="DA73" i="12"/>
  <c r="DB73" i="12"/>
  <c r="DC73" i="12"/>
  <c r="DD73" i="12"/>
  <c r="DE73" i="12"/>
  <c r="DF73" i="12"/>
  <c r="DG73" i="12"/>
  <c r="DH73" i="12"/>
  <c r="DI73" i="12"/>
  <c r="DJ73" i="12"/>
  <c r="DK73" i="12"/>
  <c r="DL73" i="12"/>
  <c r="DM73" i="12"/>
  <c r="DN73" i="12"/>
  <c r="DO73" i="12"/>
  <c r="DP73" i="12"/>
  <c r="DQ73" i="12"/>
  <c r="DR73" i="12"/>
  <c r="DS73" i="12"/>
  <c r="DX73" i="12"/>
  <c r="DY73" i="12"/>
  <c r="EB73" i="12"/>
  <c r="EC73" i="12"/>
  <c r="E74" i="12"/>
  <c r="F74" i="12"/>
  <c r="G74" i="12"/>
  <c r="H74" i="12"/>
  <c r="I74" i="12"/>
  <c r="J74" i="12"/>
  <c r="K74" i="12"/>
  <c r="L74" i="12"/>
  <c r="M74" i="12"/>
  <c r="N74" i="12"/>
  <c r="O74" i="12"/>
  <c r="P74" i="12"/>
  <c r="Q74" i="12"/>
  <c r="R74" i="12"/>
  <c r="S74" i="12"/>
  <c r="T74" i="12"/>
  <c r="U74" i="12"/>
  <c r="V74" i="12"/>
  <c r="W74" i="12"/>
  <c r="X74" i="12"/>
  <c r="Y74" i="12"/>
  <c r="Z74" i="12"/>
  <c r="AA74" i="12"/>
  <c r="AB74" i="12"/>
  <c r="AC74" i="12"/>
  <c r="AD74" i="12"/>
  <c r="AE74" i="12"/>
  <c r="AF74" i="12"/>
  <c r="AG74" i="12"/>
  <c r="AH74" i="12"/>
  <c r="AI74" i="12"/>
  <c r="AJ74" i="12"/>
  <c r="AK74" i="12"/>
  <c r="AL74" i="12"/>
  <c r="AM74" i="12"/>
  <c r="AN74" i="12"/>
  <c r="AO74" i="12"/>
  <c r="AP74" i="12"/>
  <c r="AQ74" i="12"/>
  <c r="AR74" i="12"/>
  <c r="AS74" i="12"/>
  <c r="AT74" i="12"/>
  <c r="AU74" i="12"/>
  <c r="AV74" i="12"/>
  <c r="AW74" i="12"/>
  <c r="AX74" i="12"/>
  <c r="AY74" i="12"/>
  <c r="AZ74" i="12"/>
  <c r="BA74" i="12"/>
  <c r="BB74" i="12"/>
  <c r="BC74" i="12"/>
  <c r="BD74" i="12"/>
  <c r="BE74" i="12"/>
  <c r="BF74" i="12"/>
  <c r="BG74" i="12"/>
  <c r="BH74" i="12"/>
  <c r="BI74" i="12"/>
  <c r="BJ74" i="12"/>
  <c r="BK74" i="12"/>
  <c r="BL74" i="12"/>
  <c r="BM74" i="12"/>
  <c r="BN74" i="12"/>
  <c r="BO74" i="12"/>
  <c r="BP74" i="12"/>
  <c r="BQ74" i="12"/>
  <c r="BR74" i="12"/>
  <c r="BS74" i="12"/>
  <c r="BT74" i="12"/>
  <c r="BU74" i="12"/>
  <c r="BV74" i="12"/>
  <c r="BW74" i="12"/>
  <c r="BX74" i="12"/>
  <c r="BY74" i="12"/>
  <c r="BZ74" i="12"/>
  <c r="CA74" i="12"/>
  <c r="CB74" i="12"/>
  <c r="CC74" i="12"/>
  <c r="CD74" i="12"/>
  <c r="CE74" i="12"/>
  <c r="CF74" i="12"/>
  <c r="CG74" i="12"/>
  <c r="CH74" i="12"/>
  <c r="CI74" i="12"/>
  <c r="CJ74" i="12"/>
  <c r="CK74" i="12"/>
  <c r="CL74" i="12"/>
  <c r="CM74" i="12"/>
  <c r="CN74" i="12"/>
  <c r="CO74" i="12"/>
  <c r="CP74" i="12"/>
  <c r="CQ74" i="12"/>
  <c r="CR74" i="12"/>
  <c r="CS74" i="12"/>
  <c r="CT74" i="12"/>
  <c r="CU74" i="12"/>
  <c r="CV74" i="12"/>
  <c r="CW74" i="12"/>
  <c r="CX74" i="12"/>
  <c r="CY74" i="12"/>
  <c r="CZ74" i="12"/>
  <c r="DA74" i="12"/>
  <c r="DB74" i="12"/>
  <c r="DC74" i="12"/>
  <c r="DD74" i="12"/>
  <c r="DE74" i="12"/>
  <c r="DF74" i="12"/>
  <c r="DG74" i="12"/>
  <c r="DH74" i="12"/>
  <c r="DI74" i="12"/>
  <c r="DJ74" i="12"/>
  <c r="DK74" i="12"/>
  <c r="DL74" i="12"/>
  <c r="DM74" i="12"/>
  <c r="DN74" i="12"/>
  <c r="DO74" i="12"/>
  <c r="DP74" i="12"/>
  <c r="DQ74" i="12"/>
  <c r="DR74" i="12"/>
  <c r="DX74" i="12"/>
  <c r="DY74" i="12"/>
  <c r="EB74" i="12"/>
  <c r="EC74" i="12"/>
  <c r="E75" i="12"/>
  <c r="F75" i="12"/>
  <c r="G75" i="12"/>
  <c r="H75" i="12"/>
  <c r="I75" i="12"/>
  <c r="J75" i="12"/>
  <c r="K75" i="12"/>
  <c r="L75" i="12"/>
  <c r="M75" i="12"/>
  <c r="N75" i="12"/>
  <c r="O75" i="12"/>
  <c r="P75" i="12"/>
  <c r="Q75" i="12"/>
  <c r="R75" i="12"/>
  <c r="S75" i="12"/>
  <c r="T75" i="12"/>
  <c r="U75" i="12"/>
  <c r="V75" i="12"/>
  <c r="W75" i="12"/>
  <c r="X75" i="12"/>
  <c r="Y75" i="12"/>
  <c r="Z75" i="12"/>
  <c r="AA75" i="12"/>
  <c r="AB75" i="12"/>
  <c r="AC75" i="12"/>
  <c r="AD75" i="12"/>
  <c r="AE75" i="12"/>
  <c r="AF75" i="12"/>
  <c r="AG75" i="12"/>
  <c r="AH75" i="12"/>
  <c r="AI75" i="12"/>
  <c r="AJ75" i="12"/>
  <c r="AK75" i="12"/>
  <c r="AL75" i="12"/>
  <c r="AM75" i="12"/>
  <c r="AN75" i="12"/>
  <c r="AO75" i="12"/>
  <c r="AP75" i="12"/>
  <c r="AQ75" i="12"/>
  <c r="AR75" i="12"/>
  <c r="AS75" i="12"/>
  <c r="AT75" i="12"/>
  <c r="AU75" i="12"/>
  <c r="AV75" i="12"/>
  <c r="AW75" i="12"/>
  <c r="AX75" i="12"/>
  <c r="AY75" i="12"/>
  <c r="AZ75" i="12"/>
  <c r="BA75" i="12"/>
  <c r="BB75" i="12"/>
  <c r="BC75" i="12"/>
  <c r="BD75" i="12"/>
  <c r="BE75" i="12"/>
  <c r="BF75" i="12"/>
  <c r="BG75" i="12"/>
  <c r="BH75" i="12"/>
  <c r="BI75" i="12"/>
  <c r="BJ75" i="12"/>
  <c r="BK75" i="12"/>
  <c r="BL75" i="12"/>
  <c r="BM75" i="12"/>
  <c r="BN75" i="12"/>
  <c r="BO75" i="12"/>
  <c r="BP75" i="12"/>
  <c r="BQ75" i="12"/>
  <c r="BR75" i="12"/>
  <c r="BS75" i="12"/>
  <c r="BT75" i="12"/>
  <c r="BU75" i="12"/>
  <c r="BV75" i="12"/>
  <c r="BW75" i="12"/>
  <c r="BX75" i="12"/>
  <c r="BY75" i="12"/>
  <c r="BZ75" i="12"/>
  <c r="CA75" i="12"/>
  <c r="CB75" i="12"/>
  <c r="CC75" i="12"/>
  <c r="CD75" i="12"/>
  <c r="CE75" i="12"/>
  <c r="CF75" i="12"/>
  <c r="CG75" i="12"/>
  <c r="CH75" i="12"/>
  <c r="CI75" i="12"/>
  <c r="CJ75" i="12"/>
  <c r="CK75" i="12"/>
  <c r="CL75" i="12"/>
  <c r="CM75" i="12"/>
  <c r="CN75" i="12"/>
  <c r="CO75" i="12"/>
  <c r="CP75" i="12"/>
  <c r="CQ75" i="12"/>
  <c r="CR75" i="12"/>
  <c r="CS75" i="12"/>
  <c r="CT75" i="12"/>
  <c r="CU75" i="12"/>
  <c r="CV75" i="12"/>
  <c r="CW75" i="12"/>
  <c r="CX75" i="12"/>
  <c r="CY75" i="12"/>
  <c r="CZ75" i="12"/>
  <c r="DA75" i="12"/>
  <c r="DB75" i="12"/>
  <c r="DC75" i="12"/>
  <c r="DD75" i="12"/>
  <c r="DE75" i="12"/>
  <c r="DF75" i="12"/>
  <c r="DG75" i="12"/>
  <c r="DH75" i="12"/>
  <c r="DI75" i="12"/>
  <c r="DJ75" i="12"/>
  <c r="DK75" i="12"/>
  <c r="DL75" i="12"/>
  <c r="DM75" i="12"/>
  <c r="DN75" i="12"/>
  <c r="DO75" i="12"/>
  <c r="DP75" i="12"/>
  <c r="DQ75" i="12"/>
  <c r="DR75" i="12"/>
  <c r="DX75" i="12"/>
  <c r="DY75" i="12"/>
  <c r="EB75" i="12"/>
  <c r="EC75" i="12"/>
  <c r="E76" i="12"/>
  <c r="F76" i="12"/>
  <c r="G76" i="12"/>
  <c r="H76" i="12"/>
  <c r="I76" i="12"/>
  <c r="J76" i="12"/>
  <c r="K76" i="12"/>
  <c r="L76" i="12"/>
  <c r="M76" i="12"/>
  <c r="N76" i="12"/>
  <c r="O76" i="12"/>
  <c r="P76" i="12"/>
  <c r="Q76" i="12"/>
  <c r="R76" i="12"/>
  <c r="S76" i="12"/>
  <c r="T76" i="12"/>
  <c r="U76" i="12"/>
  <c r="V76" i="12"/>
  <c r="W76" i="12"/>
  <c r="X76" i="12"/>
  <c r="Y76" i="12"/>
  <c r="Z76" i="12"/>
  <c r="AA76" i="12"/>
  <c r="AB76" i="12"/>
  <c r="AC76" i="12"/>
  <c r="AD76" i="12"/>
  <c r="AE76" i="12"/>
  <c r="AF76" i="12"/>
  <c r="AG76" i="12"/>
  <c r="AH76" i="12"/>
  <c r="AI76" i="12"/>
  <c r="AJ76" i="12"/>
  <c r="AK76" i="12"/>
  <c r="AL76" i="12"/>
  <c r="AM76" i="12"/>
  <c r="AN76" i="12"/>
  <c r="AO76" i="12"/>
  <c r="AP76" i="12"/>
  <c r="AQ76" i="12"/>
  <c r="AR76" i="12"/>
  <c r="AS76" i="12"/>
  <c r="AT76" i="12"/>
  <c r="AU76" i="12"/>
  <c r="AV76" i="12"/>
  <c r="AW76" i="12"/>
  <c r="AX76" i="12"/>
  <c r="AY76" i="12"/>
  <c r="AZ76" i="12"/>
  <c r="BA76" i="12"/>
  <c r="BB76" i="12"/>
  <c r="BC76" i="12"/>
  <c r="BD76" i="12"/>
  <c r="BE76" i="12"/>
  <c r="BF76" i="12"/>
  <c r="BG76" i="12"/>
  <c r="BH76" i="12"/>
  <c r="BI76" i="12"/>
  <c r="BJ76" i="12"/>
  <c r="BK76" i="12"/>
  <c r="BL76" i="12"/>
  <c r="BM76" i="12"/>
  <c r="BN76" i="12"/>
  <c r="BO76" i="12"/>
  <c r="BP76" i="12"/>
  <c r="BQ76" i="12"/>
  <c r="BR76" i="12"/>
  <c r="BS76" i="12"/>
  <c r="BT76" i="12"/>
  <c r="BU76" i="12"/>
  <c r="BV76" i="12"/>
  <c r="BW76" i="12"/>
  <c r="BX76" i="12"/>
  <c r="BY76" i="12"/>
  <c r="BZ76" i="12"/>
  <c r="CA76" i="12"/>
  <c r="CB76" i="12"/>
  <c r="CC76" i="12"/>
  <c r="CD76" i="12"/>
  <c r="CE76" i="12"/>
  <c r="CF76" i="12"/>
  <c r="CG76" i="12"/>
  <c r="CH76" i="12"/>
  <c r="CI76" i="12"/>
  <c r="CJ76" i="12"/>
  <c r="CK76" i="12"/>
  <c r="CL76" i="12"/>
  <c r="CM76" i="12"/>
  <c r="CN76" i="12"/>
  <c r="CO76" i="12"/>
  <c r="CP76" i="12"/>
  <c r="CQ76" i="12"/>
  <c r="CR76" i="12"/>
  <c r="CS76" i="12"/>
  <c r="CT76" i="12"/>
  <c r="CU76" i="12"/>
  <c r="CV76" i="12"/>
  <c r="CW76" i="12"/>
  <c r="CX76" i="12"/>
  <c r="CY76" i="12"/>
  <c r="CZ76" i="12"/>
  <c r="DA76" i="12"/>
  <c r="DB76" i="12"/>
  <c r="DC76" i="12"/>
  <c r="DD76" i="12"/>
  <c r="DE76" i="12"/>
  <c r="DF76" i="12"/>
  <c r="DG76" i="12"/>
  <c r="DH76" i="12"/>
  <c r="DI76" i="12"/>
  <c r="DJ76" i="12"/>
  <c r="DK76" i="12"/>
  <c r="DL76" i="12"/>
  <c r="DM76" i="12"/>
  <c r="DN76" i="12"/>
  <c r="DO76" i="12"/>
  <c r="DP76" i="12"/>
  <c r="DQ76" i="12"/>
  <c r="DR76" i="12"/>
  <c r="DX76" i="12"/>
  <c r="DY76" i="12"/>
  <c r="EB76" i="12"/>
  <c r="EC76" i="12"/>
  <c r="E77" i="12"/>
  <c r="F77" i="12"/>
  <c r="G77" i="12"/>
  <c r="H77" i="12"/>
  <c r="I77" i="12"/>
  <c r="J77" i="12"/>
  <c r="K77" i="12"/>
  <c r="L77" i="12"/>
  <c r="M77" i="12"/>
  <c r="N77" i="12"/>
  <c r="O77" i="12"/>
  <c r="P77" i="12"/>
  <c r="Q77" i="12"/>
  <c r="R77" i="12"/>
  <c r="S77" i="12"/>
  <c r="T77" i="12"/>
  <c r="U77" i="12"/>
  <c r="V77" i="12"/>
  <c r="W77" i="12"/>
  <c r="X77" i="12"/>
  <c r="Y77" i="12"/>
  <c r="Z77" i="12"/>
  <c r="AA77" i="12"/>
  <c r="AB77" i="12"/>
  <c r="AC77" i="12"/>
  <c r="AD77" i="12"/>
  <c r="AE77" i="12"/>
  <c r="AF77" i="12"/>
  <c r="AG77" i="12"/>
  <c r="AH77" i="12"/>
  <c r="AI77" i="12"/>
  <c r="AJ77" i="12"/>
  <c r="AK77" i="12"/>
  <c r="AL77" i="12"/>
  <c r="AM77" i="12"/>
  <c r="AN77" i="12"/>
  <c r="AO77" i="12"/>
  <c r="AP77" i="12"/>
  <c r="AQ77" i="12"/>
  <c r="AR77" i="12"/>
  <c r="AS77" i="12"/>
  <c r="AT77" i="12"/>
  <c r="AU77" i="12"/>
  <c r="AV77" i="12"/>
  <c r="AW77" i="12"/>
  <c r="AX77" i="12"/>
  <c r="AY77" i="12"/>
  <c r="AZ77" i="12"/>
  <c r="BA77" i="12"/>
  <c r="BB77" i="12"/>
  <c r="BC77" i="12"/>
  <c r="BD77" i="12"/>
  <c r="BE77" i="12"/>
  <c r="BF77" i="12"/>
  <c r="BG77" i="12"/>
  <c r="BH77" i="12"/>
  <c r="BI77" i="12"/>
  <c r="BJ77" i="12"/>
  <c r="BK77" i="12"/>
  <c r="BL77" i="12"/>
  <c r="BM77" i="12"/>
  <c r="BN77" i="12"/>
  <c r="BO77" i="12"/>
  <c r="BP77" i="12"/>
  <c r="BQ77" i="12"/>
  <c r="BR77" i="12"/>
  <c r="BS77" i="12"/>
  <c r="BT77" i="12"/>
  <c r="BU77" i="12"/>
  <c r="BV77" i="12"/>
  <c r="BW77" i="12"/>
  <c r="BX77" i="12"/>
  <c r="BY77" i="12"/>
  <c r="BZ77" i="12"/>
  <c r="CA77" i="12"/>
  <c r="CB77" i="12"/>
  <c r="CC77" i="12"/>
  <c r="CD77" i="12"/>
  <c r="CE77" i="12"/>
  <c r="CF77" i="12"/>
  <c r="CG77" i="12"/>
  <c r="CH77" i="12"/>
  <c r="CI77" i="12"/>
  <c r="CJ77" i="12"/>
  <c r="CK77" i="12"/>
  <c r="CL77" i="12"/>
  <c r="CM77" i="12"/>
  <c r="CN77" i="12"/>
  <c r="CO77" i="12"/>
  <c r="CP77" i="12"/>
  <c r="CQ77" i="12"/>
  <c r="CR77" i="12"/>
  <c r="CS77" i="12"/>
  <c r="CT77" i="12"/>
  <c r="CU77" i="12"/>
  <c r="CV77" i="12"/>
  <c r="CW77" i="12"/>
  <c r="CX77" i="12"/>
  <c r="CY77" i="12"/>
  <c r="CZ77" i="12"/>
  <c r="DA77" i="12"/>
  <c r="DB77" i="12"/>
  <c r="DC77" i="12"/>
  <c r="DD77" i="12"/>
  <c r="DE77" i="12"/>
  <c r="DF77" i="12"/>
  <c r="DG77" i="12"/>
  <c r="DH77" i="12"/>
  <c r="DI77" i="12"/>
  <c r="DJ77" i="12"/>
  <c r="DK77" i="12"/>
  <c r="DL77" i="12"/>
  <c r="DM77" i="12"/>
  <c r="DN77" i="12"/>
  <c r="DO77" i="12"/>
  <c r="DP77" i="12"/>
  <c r="DQ77" i="12"/>
  <c r="DR77" i="12"/>
  <c r="DX77" i="12"/>
  <c r="DY77" i="12"/>
  <c r="EB77" i="12"/>
  <c r="EC77" i="12"/>
  <c r="E78" i="12"/>
  <c r="F78" i="12"/>
  <c r="G78" i="12"/>
  <c r="H78" i="12"/>
  <c r="I78" i="12"/>
  <c r="J78" i="12"/>
  <c r="K78" i="12"/>
  <c r="L78" i="12"/>
  <c r="M78" i="12"/>
  <c r="N78" i="12"/>
  <c r="O78" i="12"/>
  <c r="P78" i="12"/>
  <c r="Q78" i="12"/>
  <c r="R78" i="12"/>
  <c r="S78" i="12"/>
  <c r="T78" i="12"/>
  <c r="U78" i="12"/>
  <c r="V78" i="12"/>
  <c r="W78" i="12"/>
  <c r="X78" i="12"/>
  <c r="Y78" i="12"/>
  <c r="Z78" i="12"/>
  <c r="AA78" i="12"/>
  <c r="AB78" i="12"/>
  <c r="AC78" i="12"/>
  <c r="AD78" i="12"/>
  <c r="AE78" i="12"/>
  <c r="AF78" i="12"/>
  <c r="AG78" i="12"/>
  <c r="AH78" i="12"/>
  <c r="AI78" i="12"/>
  <c r="AJ78" i="12"/>
  <c r="AK78" i="12"/>
  <c r="AL78" i="12"/>
  <c r="AM78" i="12"/>
  <c r="AN78" i="12"/>
  <c r="AO78" i="12"/>
  <c r="AP78" i="12"/>
  <c r="AQ78" i="12"/>
  <c r="AR78" i="12"/>
  <c r="AS78" i="12"/>
  <c r="AT78" i="12"/>
  <c r="AU78" i="12"/>
  <c r="AV78" i="12"/>
  <c r="AW78" i="12"/>
  <c r="AX78" i="12"/>
  <c r="AY78" i="12"/>
  <c r="AZ78" i="12"/>
  <c r="BA78" i="12"/>
  <c r="BB78" i="12"/>
  <c r="BC78" i="12"/>
  <c r="BD78" i="12"/>
  <c r="BE78" i="12"/>
  <c r="BF78" i="12"/>
  <c r="BG78" i="12"/>
  <c r="BH78" i="12"/>
  <c r="BI78" i="12"/>
  <c r="BJ78" i="12"/>
  <c r="BK78" i="12"/>
  <c r="BL78" i="12"/>
  <c r="BM78" i="12"/>
  <c r="BN78" i="12"/>
  <c r="BO78" i="12"/>
  <c r="BP78" i="12"/>
  <c r="BQ78" i="12"/>
  <c r="BR78" i="12"/>
  <c r="BS78" i="12"/>
  <c r="BT78" i="12"/>
  <c r="BU78" i="12"/>
  <c r="BV78" i="12"/>
  <c r="BW78" i="12"/>
  <c r="BX78" i="12"/>
  <c r="BY78" i="12"/>
  <c r="BZ78" i="12"/>
  <c r="CA78" i="12"/>
  <c r="CB78" i="12"/>
  <c r="CC78" i="12"/>
  <c r="CD78" i="12"/>
  <c r="CE78" i="12"/>
  <c r="CF78" i="12"/>
  <c r="CG78" i="12"/>
  <c r="CH78" i="12"/>
  <c r="CI78" i="12"/>
  <c r="CJ78" i="12"/>
  <c r="CK78" i="12"/>
  <c r="CL78" i="12"/>
  <c r="CM78" i="12"/>
  <c r="CN78" i="12"/>
  <c r="CO78" i="12"/>
  <c r="CP78" i="12"/>
  <c r="CQ78" i="12"/>
  <c r="CR78" i="12"/>
  <c r="CS78" i="12"/>
  <c r="CT78" i="12"/>
  <c r="CU78" i="12"/>
  <c r="CV78" i="12"/>
  <c r="CW78" i="12"/>
  <c r="CX78" i="12"/>
  <c r="CY78" i="12"/>
  <c r="CZ78" i="12"/>
  <c r="DA78" i="12"/>
  <c r="DB78" i="12"/>
  <c r="DC78" i="12"/>
  <c r="DD78" i="12"/>
  <c r="DE78" i="12"/>
  <c r="DF78" i="12"/>
  <c r="DG78" i="12"/>
  <c r="DH78" i="12"/>
  <c r="DI78" i="12"/>
  <c r="DJ78" i="12"/>
  <c r="DK78" i="12"/>
  <c r="DL78" i="12"/>
  <c r="DM78" i="12"/>
  <c r="DN78" i="12"/>
  <c r="DO78" i="12"/>
  <c r="DP78" i="12"/>
  <c r="DQ78" i="12"/>
  <c r="DR78" i="12"/>
  <c r="DX78" i="12"/>
  <c r="DY78" i="12"/>
  <c r="EB78" i="12"/>
  <c r="EC78" i="12"/>
  <c r="E79" i="12"/>
  <c r="F79" i="12"/>
  <c r="G79" i="12"/>
  <c r="H79" i="12"/>
  <c r="I79" i="12"/>
  <c r="J79" i="12"/>
  <c r="K79" i="12"/>
  <c r="L79" i="12"/>
  <c r="M79" i="12"/>
  <c r="N79" i="12"/>
  <c r="O79" i="12"/>
  <c r="P79" i="12"/>
  <c r="Q79" i="12"/>
  <c r="R79" i="12"/>
  <c r="S79" i="12"/>
  <c r="T79" i="12"/>
  <c r="U79" i="12"/>
  <c r="V79" i="12"/>
  <c r="W79" i="12"/>
  <c r="X79" i="12"/>
  <c r="Y79" i="12"/>
  <c r="Z79" i="12"/>
  <c r="AA79" i="12"/>
  <c r="AB79" i="12"/>
  <c r="AC79" i="12"/>
  <c r="AD79" i="12"/>
  <c r="AE79" i="12"/>
  <c r="AF79" i="12"/>
  <c r="AG79" i="12"/>
  <c r="AH79" i="12"/>
  <c r="AI79" i="12"/>
  <c r="AJ79" i="12"/>
  <c r="AK79" i="12"/>
  <c r="AL79" i="12"/>
  <c r="AM79" i="12"/>
  <c r="AN79" i="12"/>
  <c r="AO79" i="12"/>
  <c r="AP79" i="12"/>
  <c r="AQ79" i="12"/>
  <c r="AR79" i="12"/>
  <c r="AS79" i="12"/>
  <c r="AT79" i="12"/>
  <c r="AU79" i="12"/>
  <c r="AV79" i="12"/>
  <c r="AW79" i="12"/>
  <c r="AX79" i="12"/>
  <c r="AY79" i="12"/>
  <c r="AZ79" i="12"/>
  <c r="BA79" i="12"/>
  <c r="BB79" i="12"/>
  <c r="BC79" i="12"/>
  <c r="BD79" i="12"/>
  <c r="BE79" i="12"/>
  <c r="BF79" i="12"/>
  <c r="BG79" i="12"/>
  <c r="BH79" i="12"/>
  <c r="BI79" i="12"/>
  <c r="BJ79" i="12"/>
  <c r="BK79" i="12"/>
  <c r="BL79" i="12"/>
  <c r="BM79" i="12"/>
  <c r="BN79" i="12"/>
  <c r="BO79" i="12"/>
  <c r="BP79" i="12"/>
  <c r="BQ79" i="12"/>
  <c r="BR79" i="12"/>
  <c r="BS79" i="12"/>
  <c r="BT79" i="12"/>
  <c r="BU79" i="12"/>
  <c r="BV79" i="12"/>
  <c r="BW79" i="12"/>
  <c r="BX79" i="12"/>
  <c r="BY79" i="12"/>
  <c r="BZ79" i="12"/>
  <c r="CA79" i="12"/>
  <c r="CB79" i="12"/>
  <c r="CC79" i="12"/>
  <c r="CD79" i="12"/>
  <c r="CE79" i="12"/>
  <c r="CF79" i="12"/>
  <c r="CG79" i="12"/>
  <c r="CH79" i="12"/>
  <c r="CI79" i="12"/>
  <c r="CJ79" i="12"/>
  <c r="CK79" i="12"/>
  <c r="CL79" i="12"/>
  <c r="CM79" i="12"/>
  <c r="CN79" i="12"/>
  <c r="CO79" i="12"/>
  <c r="CP79" i="12"/>
  <c r="CQ79" i="12"/>
  <c r="CR79" i="12"/>
  <c r="CS79" i="12"/>
  <c r="CT79" i="12"/>
  <c r="CU79" i="12"/>
  <c r="CV79" i="12"/>
  <c r="CW79" i="12"/>
  <c r="CX79" i="12"/>
  <c r="CY79" i="12"/>
  <c r="CZ79" i="12"/>
  <c r="DA79" i="12"/>
  <c r="DB79" i="12"/>
  <c r="DC79" i="12"/>
  <c r="DD79" i="12"/>
  <c r="DE79" i="12"/>
  <c r="DF79" i="12"/>
  <c r="DG79" i="12"/>
  <c r="DH79" i="12"/>
  <c r="DI79" i="12"/>
  <c r="DJ79" i="12"/>
  <c r="DK79" i="12"/>
  <c r="DL79" i="12"/>
  <c r="DM79" i="12"/>
  <c r="DN79" i="12"/>
  <c r="DO79" i="12"/>
  <c r="DP79" i="12"/>
  <c r="DQ79" i="12"/>
  <c r="DR79" i="12"/>
  <c r="DX79" i="12"/>
  <c r="DY79" i="12"/>
  <c r="EB79" i="12"/>
  <c r="EC79" i="12"/>
  <c r="E80" i="12"/>
  <c r="F80" i="12"/>
  <c r="G80" i="12"/>
  <c r="H80" i="12"/>
  <c r="I80" i="12"/>
  <c r="J80" i="12"/>
  <c r="K80" i="12"/>
  <c r="L80" i="12"/>
  <c r="M80" i="12"/>
  <c r="N80" i="12"/>
  <c r="O80" i="12"/>
  <c r="P80" i="12"/>
  <c r="Q80" i="12"/>
  <c r="R80" i="12"/>
  <c r="S80" i="12"/>
  <c r="T80" i="12"/>
  <c r="U80" i="12"/>
  <c r="V80" i="12"/>
  <c r="W80" i="12"/>
  <c r="X80" i="12"/>
  <c r="Y80" i="12"/>
  <c r="Z80" i="12"/>
  <c r="AA80" i="12"/>
  <c r="AB80" i="12"/>
  <c r="AC80" i="12"/>
  <c r="AD80" i="12"/>
  <c r="AE80" i="12"/>
  <c r="AF80" i="12"/>
  <c r="AG80" i="12"/>
  <c r="AH80" i="12"/>
  <c r="AI80" i="12"/>
  <c r="AJ80" i="12"/>
  <c r="AK80" i="12"/>
  <c r="AL80" i="12"/>
  <c r="AM80" i="12"/>
  <c r="AN80" i="12"/>
  <c r="AO80" i="12"/>
  <c r="AP80" i="12"/>
  <c r="AQ80" i="12"/>
  <c r="AR80" i="12"/>
  <c r="AS80" i="12"/>
  <c r="AT80" i="12"/>
  <c r="AU80" i="12"/>
  <c r="AV80" i="12"/>
  <c r="AW80" i="12"/>
  <c r="AX80" i="12"/>
  <c r="AY80" i="12"/>
  <c r="AZ80" i="12"/>
  <c r="BA80" i="12"/>
  <c r="BB80" i="12"/>
  <c r="BC80" i="12"/>
  <c r="BD80" i="12"/>
  <c r="BE80" i="12"/>
  <c r="BF80" i="12"/>
  <c r="BG80" i="12"/>
  <c r="BH80" i="12"/>
  <c r="BI80" i="12"/>
  <c r="BJ80" i="12"/>
  <c r="BK80" i="12"/>
  <c r="BL80" i="12"/>
  <c r="BM80" i="12"/>
  <c r="BN80" i="12"/>
  <c r="BO80" i="12"/>
  <c r="BP80" i="12"/>
  <c r="BQ80" i="12"/>
  <c r="BR80" i="12"/>
  <c r="BS80" i="12"/>
  <c r="BT80" i="12"/>
  <c r="BU80" i="12"/>
  <c r="BV80" i="12"/>
  <c r="BW80" i="12"/>
  <c r="BX80" i="12"/>
  <c r="BY80" i="12"/>
  <c r="BZ80" i="12"/>
  <c r="CA80" i="12"/>
  <c r="CB80" i="12"/>
  <c r="CC80" i="12"/>
  <c r="CD80" i="12"/>
  <c r="CE80" i="12"/>
  <c r="CF80" i="12"/>
  <c r="CG80" i="12"/>
  <c r="CH80" i="12"/>
  <c r="CI80" i="12"/>
  <c r="CJ80" i="12"/>
  <c r="CK80" i="12"/>
  <c r="CL80" i="12"/>
  <c r="CM80" i="12"/>
  <c r="CN80" i="12"/>
  <c r="CO80" i="12"/>
  <c r="CP80" i="12"/>
  <c r="CQ80" i="12"/>
  <c r="CR80" i="12"/>
  <c r="CS80" i="12"/>
  <c r="CT80" i="12"/>
  <c r="CU80" i="12"/>
  <c r="CV80" i="12"/>
  <c r="CW80" i="12"/>
  <c r="CX80" i="12"/>
  <c r="CY80" i="12"/>
  <c r="CZ80" i="12"/>
  <c r="DA80" i="12"/>
  <c r="DB80" i="12"/>
  <c r="DC80" i="12"/>
  <c r="DD80" i="12"/>
  <c r="DE80" i="12"/>
  <c r="DF80" i="12"/>
  <c r="DG80" i="12"/>
  <c r="DH80" i="12"/>
  <c r="DI80" i="12"/>
  <c r="DJ80" i="12"/>
  <c r="DK80" i="12"/>
  <c r="DL80" i="12"/>
  <c r="DM80" i="12"/>
  <c r="DN80" i="12"/>
  <c r="DO80" i="12"/>
  <c r="DP80" i="12"/>
  <c r="DQ80" i="12"/>
  <c r="DR80" i="12"/>
  <c r="DX80" i="12"/>
  <c r="DY80" i="12"/>
  <c r="EB80" i="12"/>
  <c r="EC80" i="12"/>
  <c r="E81" i="12"/>
  <c r="F81" i="12"/>
  <c r="G81" i="12"/>
  <c r="H81" i="12"/>
  <c r="I81" i="12"/>
  <c r="J81" i="12"/>
  <c r="K81" i="12"/>
  <c r="L81" i="12"/>
  <c r="M81" i="12"/>
  <c r="N81" i="12"/>
  <c r="O81" i="12"/>
  <c r="P81" i="12"/>
  <c r="Q81" i="12"/>
  <c r="R81" i="12"/>
  <c r="S81" i="12"/>
  <c r="T81" i="12"/>
  <c r="U81" i="12"/>
  <c r="V81" i="12"/>
  <c r="W81" i="12"/>
  <c r="X81" i="12"/>
  <c r="Y81" i="12"/>
  <c r="Z81" i="12"/>
  <c r="AA81" i="12"/>
  <c r="AB81" i="12"/>
  <c r="AC81" i="12"/>
  <c r="AD81" i="12"/>
  <c r="AE81" i="12"/>
  <c r="AF81" i="12"/>
  <c r="AG81" i="12"/>
  <c r="AH81" i="12"/>
  <c r="AI81" i="12"/>
  <c r="AJ81" i="12"/>
  <c r="AK81" i="12"/>
  <c r="AL81" i="12"/>
  <c r="AM81" i="12"/>
  <c r="AN81" i="12"/>
  <c r="AO81" i="12"/>
  <c r="AP81" i="12"/>
  <c r="AQ81" i="12"/>
  <c r="AR81" i="12"/>
  <c r="AS81" i="12"/>
  <c r="AT81" i="12"/>
  <c r="AU81" i="12"/>
  <c r="AV81" i="12"/>
  <c r="AW81" i="12"/>
  <c r="AX81" i="12"/>
  <c r="AY81" i="12"/>
  <c r="AZ81" i="12"/>
  <c r="BA81" i="12"/>
  <c r="BB81" i="12"/>
  <c r="BC81" i="12"/>
  <c r="BD81" i="12"/>
  <c r="BE81" i="12"/>
  <c r="BF81" i="12"/>
  <c r="BG81" i="12"/>
  <c r="BH81" i="12"/>
  <c r="BI81" i="12"/>
  <c r="BJ81" i="12"/>
  <c r="BK81" i="12"/>
  <c r="BL81" i="12"/>
  <c r="BM81" i="12"/>
  <c r="BN81" i="12"/>
  <c r="BO81" i="12"/>
  <c r="BP81" i="12"/>
  <c r="BQ81" i="12"/>
  <c r="BR81" i="12"/>
  <c r="BS81" i="12"/>
  <c r="BT81" i="12"/>
  <c r="BU81" i="12"/>
  <c r="BV81" i="12"/>
  <c r="BW81" i="12"/>
  <c r="BX81" i="12"/>
  <c r="BY81" i="12"/>
  <c r="BZ81" i="12"/>
  <c r="CA81" i="12"/>
  <c r="CB81" i="12"/>
  <c r="CC81" i="12"/>
  <c r="CD81" i="12"/>
  <c r="CE81" i="12"/>
  <c r="CF81" i="12"/>
  <c r="CG81" i="12"/>
  <c r="CH81" i="12"/>
  <c r="CI81" i="12"/>
  <c r="CJ81" i="12"/>
  <c r="CK81" i="12"/>
  <c r="CL81" i="12"/>
  <c r="CM81" i="12"/>
  <c r="CN81" i="12"/>
  <c r="CO81" i="12"/>
  <c r="CP81" i="12"/>
  <c r="CQ81" i="12"/>
  <c r="CR81" i="12"/>
  <c r="CS81" i="12"/>
  <c r="CT81" i="12"/>
  <c r="CU81" i="12"/>
  <c r="CV81" i="12"/>
  <c r="CW81" i="12"/>
  <c r="CX81" i="12"/>
  <c r="CY81" i="12"/>
  <c r="CZ81" i="12"/>
  <c r="DA81" i="12"/>
  <c r="DB81" i="12"/>
  <c r="DC81" i="12"/>
  <c r="DD81" i="12"/>
  <c r="DE81" i="12"/>
  <c r="DF81" i="12"/>
  <c r="DG81" i="12"/>
  <c r="DH81" i="12"/>
  <c r="DI81" i="12"/>
  <c r="DJ81" i="12"/>
  <c r="DK81" i="12"/>
  <c r="DL81" i="12"/>
  <c r="DM81" i="12"/>
  <c r="DN81" i="12"/>
  <c r="DO81" i="12"/>
  <c r="DP81" i="12"/>
  <c r="DQ81" i="12"/>
  <c r="DR81" i="12"/>
  <c r="DX81" i="12"/>
  <c r="DY81" i="12"/>
  <c r="EB81" i="12"/>
  <c r="EC81" i="12"/>
  <c r="E82" i="12"/>
  <c r="F82" i="12"/>
  <c r="G82" i="12"/>
  <c r="H82" i="12"/>
  <c r="I82" i="12"/>
  <c r="J82" i="12"/>
  <c r="K82" i="12"/>
  <c r="L82" i="12"/>
  <c r="M82" i="12"/>
  <c r="N82" i="12"/>
  <c r="O82" i="12"/>
  <c r="P82" i="12"/>
  <c r="Q82" i="12"/>
  <c r="R82" i="12"/>
  <c r="S82" i="12"/>
  <c r="T82" i="12"/>
  <c r="U82" i="12"/>
  <c r="V82" i="12"/>
  <c r="W82" i="12"/>
  <c r="X82" i="12"/>
  <c r="Y82" i="12"/>
  <c r="Z82" i="12"/>
  <c r="AA82" i="12"/>
  <c r="AB82" i="12"/>
  <c r="AC82" i="12"/>
  <c r="AD82" i="12"/>
  <c r="AE82" i="12"/>
  <c r="AF82" i="12"/>
  <c r="AG82" i="12"/>
  <c r="AH82" i="12"/>
  <c r="AI82" i="12"/>
  <c r="AJ82" i="12"/>
  <c r="AK82" i="12"/>
  <c r="AL82" i="12"/>
  <c r="AM82" i="12"/>
  <c r="AN82" i="12"/>
  <c r="AO82" i="12"/>
  <c r="AP82" i="12"/>
  <c r="AQ82" i="12"/>
  <c r="AR82" i="12"/>
  <c r="AS82" i="12"/>
  <c r="AT82" i="12"/>
  <c r="AU82" i="12"/>
  <c r="AV82" i="12"/>
  <c r="AW82" i="12"/>
  <c r="AX82" i="12"/>
  <c r="AY82" i="12"/>
  <c r="AZ82" i="12"/>
  <c r="BA82" i="12"/>
  <c r="BB82" i="12"/>
  <c r="BC82" i="12"/>
  <c r="BD82" i="12"/>
  <c r="BE82" i="12"/>
  <c r="BF82" i="12"/>
  <c r="BG82" i="12"/>
  <c r="BH82" i="12"/>
  <c r="BI82" i="12"/>
  <c r="BJ82" i="12"/>
  <c r="BK82" i="12"/>
  <c r="BL82" i="12"/>
  <c r="BM82" i="12"/>
  <c r="BN82" i="12"/>
  <c r="BO82" i="12"/>
  <c r="BP82" i="12"/>
  <c r="BQ82" i="12"/>
  <c r="BR82" i="12"/>
  <c r="BS82" i="12"/>
  <c r="BT82" i="12"/>
  <c r="BU82" i="12"/>
  <c r="BV82" i="12"/>
  <c r="BW82" i="12"/>
  <c r="BX82" i="12"/>
  <c r="BY82" i="12"/>
  <c r="BZ82" i="12"/>
  <c r="CA82" i="12"/>
  <c r="CB82" i="12"/>
  <c r="CC82" i="12"/>
  <c r="CD82" i="12"/>
  <c r="CE82" i="12"/>
  <c r="CF82" i="12"/>
  <c r="CG82" i="12"/>
  <c r="CH82" i="12"/>
  <c r="CI82" i="12"/>
  <c r="CJ82" i="12"/>
  <c r="CK82" i="12"/>
  <c r="CL82" i="12"/>
  <c r="CM82" i="12"/>
  <c r="CN82" i="12"/>
  <c r="CO82" i="12"/>
  <c r="CP82" i="12"/>
  <c r="CQ82" i="12"/>
  <c r="CR82" i="12"/>
  <c r="CS82" i="12"/>
  <c r="CT82" i="12"/>
  <c r="CU82" i="12"/>
  <c r="CV82" i="12"/>
  <c r="CW82" i="12"/>
  <c r="CX82" i="12"/>
  <c r="CY82" i="12"/>
  <c r="CZ82" i="12"/>
  <c r="DA82" i="12"/>
  <c r="DB82" i="12"/>
  <c r="DC82" i="12"/>
  <c r="DD82" i="12"/>
  <c r="DE82" i="12"/>
  <c r="DF82" i="12"/>
  <c r="DG82" i="12"/>
  <c r="DH82" i="12"/>
  <c r="DI82" i="12"/>
  <c r="DJ82" i="12"/>
  <c r="DK82" i="12"/>
  <c r="DL82" i="12"/>
  <c r="DM82" i="12"/>
  <c r="DN82" i="12"/>
  <c r="DO82" i="12"/>
  <c r="DP82" i="12"/>
  <c r="DQ82" i="12"/>
  <c r="DR82" i="12"/>
  <c r="DX82" i="12"/>
  <c r="DY82" i="12"/>
  <c r="EB82" i="12"/>
  <c r="EC82" i="12"/>
  <c r="E83" i="12"/>
  <c r="F83" i="12"/>
  <c r="G83" i="12"/>
  <c r="H83" i="12"/>
  <c r="I83" i="12"/>
  <c r="J83" i="12"/>
  <c r="K83" i="12"/>
  <c r="L83" i="12"/>
  <c r="M83" i="12"/>
  <c r="N83" i="12"/>
  <c r="O83" i="12"/>
  <c r="P83" i="12"/>
  <c r="Q83" i="12"/>
  <c r="R83" i="12"/>
  <c r="S83" i="12"/>
  <c r="T83" i="12"/>
  <c r="U83" i="12"/>
  <c r="V83" i="12"/>
  <c r="W83" i="12"/>
  <c r="X83" i="12"/>
  <c r="Y83" i="12"/>
  <c r="Z83" i="12"/>
  <c r="AA83" i="12"/>
  <c r="AB83" i="12"/>
  <c r="AC83" i="12"/>
  <c r="AD83" i="12"/>
  <c r="AE83" i="12"/>
  <c r="AF83" i="12"/>
  <c r="AG83" i="12"/>
  <c r="AH83" i="12"/>
  <c r="AI83" i="12"/>
  <c r="AJ83" i="12"/>
  <c r="AK83" i="12"/>
  <c r="AL83" i="12"/>
  <c r="AM83" i="12"/>
  <c r="AN83" i="12"/>
  <c r="AO83" i="12"/>
  <c r="AP83" i="12"/>
  <c r="AQ83" i="12"/>
  <c r="AR83" i="12"/>
  <c r="AS83" i="12"/>
  <c r="AT83" i="12"/>
  <c r="AU83" i="12"/>
  <c r="AV83" i="12"/>
  <c r="AW83" i="12"/>
  <c r="AX83" i="12"/>
  <c r="AY83" i="12"/>
  <c r="AZ83" i="12"/>
  <c r="BA83" i="12"/>
  <c r="BB83" i="12"/>
  <c r="BC83" i="12"/>
  <c r="BD83" i="12"/>
  <c r="BE83" i="12"/>
  <c r="BF83" i="12"/>
  <c r="BG83" i="12"/>
  <c r="BH83" i="12"/>
  <c r="BI83" i="12"/>
  <c r="BJ83" i="12"/>
  <c r="BK83" i="12"/>
  <c r="BL83" i="12"/>
  <c r="BM83" i="12"/>
  <c r="BN83" i="12"/>
  <c r="BO83" i="12"/>
  <c r="BP83" i="12"/>
  <c r="BQ83" i="12"/>
  <c r="BR83" i="12"/>
  <c r="BS83" i="12"/>
  <c r="BT83" i="12"/>
  <c r="BU83" i="12"/>
  <c r="BV83" i="12"/>
  <c r="BW83" i="12"/>
  <c r="BX83" i="12"/>
  <c r="BY83" i="12"/>
  <c r="BZ83" i="12"/>
  <c r="CA83" i="12"/>
  <c r="CB83" i="12"/>
  <c r="CC83" i="12"/>
  <c r="CD83" i="12"/>
  <c r="CE83" i="12"/>
  <c r="CF83" i="12"/>
  <c r="CG83" i="12"/>
  <c r="CH83" i="12"/>
  <c r="CI83" i="12"/>
  <c r="CJ83" i="12"/>
  <c r="CK83" i="12"/>
  <c r="CL83" i="12"/>
  <c r="CM83" i="12"/>
  <c r="CN83" i="12"/>
  <c r="CO83" i="12"/>
  <c r="CP83" i="12"/>
  <c r="CQ83" i="12"/>
  <c r="CR83" i="12"/>
  <c r="CS83" i="12"/>
  <c r="CT83" i="12"/>
  <c r="CU83" i="12"/>
  <c r="CV83" i="12"/>
  <c r="CW83" i="12"/>
  <c r="CX83" i="12"/>
  <c r="CY83" i="12"/>
  <c r="CZ83" i="12"/>
  <c r="DA83" i="12"/>
  <c r="DB83" i="12"/>
  <c r="DC83" i="12"/>
  <c r="DD83" i="12"/>
  <c r="DE83" i="12"/>
  <c r="DF83" i="12"/>
  <c r="DG83" i="12"/>
  <c r="DH83" i="12"/>
  <c r="DI83" i="12"/>
  <c r="DJ83" i="12"/>
  <c r="DK83" i="12"/>
  <c r="DL83" i="12"/>
  <c r="DM83" i="12"/>
  <c r="DN83" i="12"/>
  <c r="DO83" i="12"/>
  <c r="DP83" i="12"/>
  <c r="DQ83" i="12"/>
  <c r="DR83" i="12"/>
  <c r="DX83" i="12"/>
  <c r="DY83" i="12"/>
  <c r="EB83" i="12"/>
  <c r="EC83" i="12"/>
  <c r="E84" i="12"/>
  <c r="F84" i="12"/>
  <c r="G84" i="12"/>
  <c r="H84" i="12"/>
  <c r="I84" i="12"/>
  <c r="J84" i="12"/>
  <c r="K84" i="12"/>
  <c r="L84" i="12"/>
  <c r="M84" i="12"/>
  <c r="N84" i="12"/>
  <c r="O84" i="12"/>
  <c r="P84" i="12"/>
  <c r="Q84" i="12"/>
  <c r="R84" i="12"/>
  <c r="S84" i="12"/>
  <c r="T84" i="12"/>
  <c r="U84" i="12"/>
  <c r="V84" i="12"/>
  <c r="W84" i="12"/>
  <c r="X84" i="12"/>
  <c r="Y84" i="12"/>
  <c r="Z84" i="12"/>
  <c r="AA84" i="12"/>
  <c r="AB84" i="12"/>
  <c r="AC84" i="12"/>
  <c r="AD84" i="12"/>
  <c r="AE84" i="12"/>
  <c r="AF84" i="12"/>
  <c r="AG84" i="12"/>
  <c r="AH84" i="12"/>
  <c r="AI84" i="12"/>
  <c r="AJ84" i="12"/>
  <c r="AK84" i="12"/>
  <c r="AL84" i="12"/>
  <c r="AM84" i="12"/>
  <c r="AN84" i="12"/>
  <c r="AO84" i="12"/>
  <c r="AP84" i="12"/>
  <c r="AQ84" i="12"/>
  <c r="AR84" i="12"/>
  <c r="AS84" i="12"/>
  <c r="AT84" i="12"/>
  <c r="AU84" i="12"/>
  <c r="AV84" i="12"/>
  <c r="AW84" i="12"/>
  <c r="AX84" i="12"/>
  <c r="AY84" i="12"/>
  <c r="AZ84" i="12"/>
  <c r="BA84" i="12"/>
  <c r="BB84" i="12"/>
  <c r="BC84" i="12"/>
  <c r="BD84" i="12"/>
  <c r="BE84" i="12"/>
  <c r="BF84" i="12"/>
  <c r="BG84" i="12"/>
  <c r="BH84" i="12"/>
  <c r="BI84" i="12"/>
  <c r="BJ84" i="12"/>
  <c r="BK84" i="12"/>
  <c r="BL84" i="12"/>
  <c r="BM84" i="12"/>
  <c r="BN84" i="12"/>
  <c r="BO84" i="12"/>
  <c r="BP84" i="12"/>
  <c r="BQ84" i="12"/>
  <c r="BR84" i="12"/>
  <c r="BS84" i="12"/>
  <c r="BT84" i="12"/>
  <c r="BU84" i="12"/>
  <c r="BV84" i="12"/>
  <c r="BW84" i="12"/>
  <c r="BX84" i="12"/>
  <c r="BY84" i="12"/>
  <c r="BZ84" i="12"/>
  <c r="CA84" i="12"/>
  <c r="CB84" i="12"/>
  <c r="CC84" i="12"/>
  <c r="CD84" i="12"/>
  <c r="CE84" i="12"/>
  <c r="CF84" i="12"/>
  <c r="CG84" i="12"/>
  <c r="CH84" i="12"/>
  <c r="CI84" i="12"/>
  <c r="CJ84" i="12"/>
  <c r="CK84" i="12"/>
  <c r="CL84" i="12"/>
  <c r="CM84" i="12"/>
  <c r="CN84" i="12"/>
  <c r="CO84" i="12"/>
  <c r="CP84" i="12"/>
  <c r="CQ84" i="12"/>
  <c r="CR84" i="12"/>
  <c r="CS84" i="12"/>
  <c r="CT84" i="12"/>
  <c r="CU84" i="12"/>
  <c r="CV84" i="12"/>
  <c r="CW84" i="12"/>
  <c r="CX84" i="12"/>
  <c r="CY84" i="12"/>
  <c r="CZ84" i="12"/>
  <c r="DA84" i="12"/>
  <c r="DB84" i="12"/>
  <c r="DC84" i="12"/>
  <c r="DD84" i="12"/>
  <c r="DE84" i="12"/>
  <c r="DF84" i="12"/>
  <c r="DG84" i="12"/>
  <c r="DH84" i="12"/>
  <c r="DI84" i="12"/>
  <c r="DJ84" i="12"/>
  <c r="DK84" i="12"/>
  <c r="DL84" i="12"/>
  <c r="DM84" i="12"/>
  <c r="DN84" i="12"/>
  <c r="DO84" i="12"/>
  <c r="DP84" i="12"/>
  <c r="DQ84" i="12"/>
  <c r="DR84" i="12"/>
  <c r="DX84" i="12"/>
  <c r="DY84" i="12"/>
  <c r="EB84" i="12"/>
  <c r="EC84" i="12"/>
  <c r="E85" i="12"/>
  <c r="F85" i="12"/>
  <c r="G85" i="12"/>
  <c r="H85" i="12"/>
  <c r="I85" i="12"/>
  <c r="J85" i="12"/>
  <c r="K85" i="12"/>
  <c r="L85" i="12"/>
  <c r="M85" i="12"/>
  <c r="N85" i="12"/>
  <c r="O85" i="12"/>
  <c r="P85" i="12"/>
  <c r="Q85" i="12"/>
  <c r="R85" i="12"/>
  <c r="S85" i="12"/>
  <c r="T85" i="12"/>
  <c r="U85" i="12"/>
  <c r="V85" i="12"/>
  <c r="W85" i="12"/>
  <c r="X85" i="12"/>
  <c r="Y85" i="12"/>
  <c r="Z85" i="12"/>
  <c r="AA85" i="12"/>
  <c r="AB85" i="12"/>
  <c r="AC85" i="12"/>
  <c r="AD85" i="12"/>
  <c r="AE85" i="12"/>
  <c r="AF85" i="12"/>
  <c r="AG85" i="12"/>
  <c r="AH85" i="12"/>
  <c r="AI85" i="12"/>
  <c r="AJ85" i="12"/>
  <c r="AK85" i="12"/>
  <c r="AL85" i="12"/>
  <c r="AM85" i="12"/>
  <c r="AN85" i="12"/>
  <c r="AO85" i="12"/>
  <c r="AP85" i="12"/>
  <c r="AQ85" i="12"/>
  <c r="AR85" i="12"/>
  <c r="AS85" i="12"/>
  <c r="AT85" i="12"/>
  <c r="AU85" i="12"/>
  <c r="AV85" i="12"/>
  <c r="AW85" i="12"/>
  <c r="AX85" i="12"/>
  <c r="AY85" i="12"/>
  <c r="AZ85" i="12"/>
  <c r="BA85" i="12"/>
  <c r="BB85" i="12"/>
  <c r="BC85" i="12"/>
  <c r="BD85" i="12"/>
  <c r="BE85" i="12"/>
  <c r="BF85" i="12"/>
  <c r="BG85" i="12"/>
  <c r="BH85" i="12"/>
  <c r="BI85" i="12"/>
  <c r="BJ85" i="12"/>
  <c r="BK85" i="12"/>
  <c r="BL85" i="12"/>
  <c r="BM85" i="12"/>
  <c r="BN85" i="12"/>
  <c r="BO85" i="12"/>
  <c r="BP85" i="12"/>
  <c r="BQ85" i="12"/>
  <c r="BR85" i="12"/>
  <c r="BS85" i="12"/>
  <c r="BT85" i="12"/>
  <c r="BU85" i="12"/>
  <c r="BV85" i="12"/>
  <c r="BW85" i="12"/>
  <c r="BX85" i="12"/>
  <c r="BY85" i="12"/>
  <c r="BZ85" i="12"/>
  <c r="CA85" i="12"/>
  <c r="CB85" i="12"/>
  <c r="CC85" i="12"/>
  <c r="CD85" i="12"/>
  <c r="CE85" i="12"/>
  <c r="CF85" i="12"/>
  <c r="CG85" i="12"/>
  <c r="CH85" i="12"/>
  <c r="CI85" i="12"/>
  <c r="CJ85" i="12"/>
  <c r="CK85" i="12"/>
  <c r="CL85" i="12"/>
  <c r="CM85" i="12"/>
  <c r="CN85" i="12"/>
  <c r="CO85" i="12"/>
  <c r="CP85" i="12"/>
  <c r="CQ85" i="12"/>
  <c r="CR85" i="12"/>
  <c r="CS85" i="12"/>
  <c r="CT85" i="12"/>
  <c r="CU85" i="12"/>
  <c r="CV85" i="12"/>
  <c r="CW85" i="12"/>
  <c r="CX85" i="12"/>
  <c r="CY85" i="12"/>
  <c r="CZ85" i="12"/>
  <c r="DA85" i="12"/>
  <c r="DB85" i="12"/>
  <c r="DC85" i="12"/>
  <c r="DD85" i="12"/>
  <c r="DE85" i="12"/>
  <c r="DF85" i="12"/>
  <c r="DG85" i="12"/>
  <c r="DH85" i="12"/>
  <c r="DI85" i="12"/>
  <c r="DJ85" i="12"/>
  <c r="DK85" i="12"/>
  <c r="DL85" i="12"/>
  <c r="DM85" i="12"/>
  <c r="DN85" i="12"/>
  <c r="DO85" i="12"/>
  <c r="DP85" i="12"/>
  <c r="DQ85" i="12"/>
  <c r="DR85" i="12"/>
  <c r="DX85" i="12"/>
  <c r="DY85" i="12"/>
  <c r="EB85" i="12"/>
  <c r="EC85" i="12"/>
  <c r="E86" i="12"/>
  <c r="F86" i="12"/>
  <c r="G86" i="12"/>
  <c r="H86" i="12"/>
  <c r="I86" i="12"/>
  <c r="J86" i="12"/>
  <c r="K86" i="12"/>
  <c r="L86" i="12"/>
  <c r="M86" i="12"/>
  <c r="N86" i="12"/>
  <c r="O86" i="12"/>
  <c r="P86" i="12"/>
  <c r="Q86" i="12"/>
  <c r="R86" i="12"/>
  <c r="S86" i="12"/>
  <c r="T86" i="12"/>
  <c r="U86" i="12"/>
  <c r="V86" i="12"/>
  <c r="W86" i="12"/>
  <c r="X86" i="12"/>
  <c r="Y86" i="12"/>
  <c r="Z86" i="12"/>
  <c r="AA86" i="12"/>
  <c r="AB86" i="12"/>
  <c r="AC86" i="12"/>
  <c r="AD86" i="12"/>
  <c r="AE86" i="12"/>
  <c r="AF86" i="12"/>
  <c r="AG86" i="12"/>
  <c r="AH86" i="12"/>
  <c r="AI86" i="12"/>
  <c r="AJ86" i="12"/>
  <c r="AK86" i="12"/>
  <c r="AL86" i="12"/>
  <c r="AM86" i="12"/>
  <c r="AN86" i="12"/>
  <c r="AO86" i="12"/>
  <c r="AP86" i="12"/>
  <c r="AQ86" i="12"/>
  <c r="AR86" i="12"/>
  <c r="AS86" i="12"/>
  <c r="AT86" i="12"/>
  <c r="AU86" i="12"/>
  <c r="AV86" i="12"/>
  <c r="AW86" i="12"/>
  <c r="AX86" i="12"/>
  <c r="AY86" i="12"/>
  <c r="AZ86" i="12"/>
  <c r="BA86" i="12"/>
  <c r="BB86" i="12"/>
  <c r="BC86" i="12"/>
  <c r="BD86" i="12"/>
  <c r="BE86" i="12"/>
  <c r="BF86" i="12"/>
  <c r="BG86" i="12"/>
  <c r="BH86" i="12"/>
  <c r="BI86" i="12"/>
  <c r="BJ86" i="12"/>
  <c r="BK86" i="12"/>
  <c r="BL86" i="12"/>
  <c r="BM86" i="12"/>
  <c r="BN86" i="12"/>
  <c r="BO86" i="12"/>
  <c r="BP86" i="12"/>
  <c r="BQ86" i="12"/>
  <c r="BR86" i="12"/>
  <c r="BS86" i="12"/>
  <c r="BT86" i="12"/>
  <c r="BU86" i="12"/>
  <c r="BV86" i="12"/>
  <c r="BW86" i="12"/>
  <c r="BX86" i="12"/>
  <c r="BY86" i="12"/>
  <c r="BZ86" i="12"/>
  <c r="CA86" i="12"/>
  <c r="CB86" i="12"/>
  <c r="CC86" i="12"/>
  <c r="CD86" i="12"/>
  <c r="CE86" i="12"/>
  <c r="CF86" i="12"/>
  <c r="CG86" i="12"/>
  <c r="CH86" i="12"/>
  <c r="CI86" i="12"/>
  <c r="CJ86" i="12"/>
  <c r="CK86" i="12"/>
  <c r="CL86" i="12"/>
  <c r="CM86" i="12"/>
  <c r="CN86" i="12"/>
  <c r="CO86" i="12"/>
  <c r="CP86" i="12"/>
  <c r="CQ86" i="12"/>
  <c r="CR86" i="12"/>
  <c r="CS86" i="12"/>
  <c r="CT86" i="12"/>
  <c r="CU86" i="12"/>
  <c r="CV86" i="12"/>
  <c r="CW86" i="12"/>
  <c r="CX86" i="12"/>
  <c r="CY86" i="12"/>
  <c r="CZ86" i="12"/>
  <c r="DA86" i="12"/>
  <c r="DB86" i="12"/>
  <c r="DC86" i="12"/>
  <c r="DD86" i="12"/>
  <c r="DE86" i="12"/>
  <c r="DF86" i="12"/>
  <c r="DG86" i="12"/>
  <c r="DH86" i="12"/>
  <c r="DI86" i="12"/>
  <c r="DJ86" i="12"/>
  <c r="DK86" i="12"/>
  <c r="DL86" i="12"/>
  <c r="DM86" i="12"/>
  <c r="DN86" i="12"/>
  <c r="DO86" i="12"/>
  <c r="DP86" i="12"/>
  <c r="DQ86" i="12"/>
  <c r="DR86" i="12"/>
  <c r="DX86" i="12"/>
  <c r="DY86" i="12"/>
  <c r="EB86" i="12"/>
  <c r="EC86" i="12"/>
  <c r="E87" i="12"/>
  <c r="F87" i="12"/>
  <c r="G87" i="12"/>
  <c r="H87" i="12"/>
  <c r="I87" i="12"/>
  <c r="J87" i="12"/>
  <c r="K87" i="12"/>
  <c r="L87" i="12"/>
  <c r="M87" i="12"/>
  <c r="N87" i="12"/>
  <c r="O87" i="12"/>
  <c r="P87" i="12"/>
  <c r="Q87" i="12"/>
  <c r="R87" i="12"/>
  <c r="S87" i="12"/>
  <c r="T87" i="12"/>
  <c r="U87" i="12"/>
  <c r="V87" i="12"/>
  <c r="W87" i="12"/>
  <c r="X87" i="12"/>
  <c r="Y87" i="12"/>
  <c r="Z87" i="12"/>
  <c r="AA87" i="12"/>
  <c r="AB87" i="12"/>
  <c r="AC87" i="12"/>
  <c r="AD87" i="12"/>
  <c r="AE87" i="12"/>
  <c r="AF87" i="12"/>
  <c r="AG87" i="12"/>
  <c r="AH87" i="12"/>
  <c r="AI87" i="12"/>
  <c r="AJ87" i="12"/>
  <c r="AK87" i="12"/>
  <c r="AL87" i="12"/>
  <c r="AM87" i="12"/>
  <c r="AN87" i="12"/>
  <c r="AO87" i="12"/>
  <c r="AP87" i="12"/>
  <c r="AQ87" i="12"/>
  <c r="AR87" i="12"/>
  <c r="AS87" i="12"/>
  <c r="AT87" i="12"/>
  <c r="AU87" i="12"/>
  <c r="AV87" i="12"/>
  <c r="AW87" i="12"/>
  <c r="AX87" i="12"/>
  <c r="AY87" i="12"/>
  <c r="AZ87" i="12"/>
  <c r="BA87" i="12"/>
  <c r="BB87" i="12"/>
  <c r="BC87" i="12"/>
  <c r="BD87" i="12"/>
  <c r="BE87" i="12"/>
  <c r="BF87" i="12"/>
  <c r="BG87" i="12"/>
  <c r="BH87" i="12"/>
  <c r="BI87" i="12"/>
  <c r="BJ87" i="12"/>
  <c r="BK87" i="12"/>
  <c r="BL87" i="12"/>
  <c r="BM87" i="12"/>
  <c r="BN87" i="12"/>
  <c r="BO87" i="12"/>
  <c r="BP87" i="12"/>
  <c r="BQ87" i="12"/>
  <c r="BR87" i="12"/>
  <c r="BS87" i="12"/>
  <c r="BT87" i="12"/>
  <c r="BU87" i="12"/>
  <c r="BV87" i="12"/>
  <c r="BW87" i="12"/>
  <c r="BX87" i="12"/>
  <c r="BY87" i="12"/>
  <c r="BZ87" i="12"/>
  <c r="CA87" i="12"/>
  <c r="CB87" i="12"/>
  <c r="CC87" i="12"/>
  <c r="CD87" i="12"/>
  <c r="CE87" i="12"/>
  <c r="CF87" i="12"/>
  <c r="CG87" i="12"/>
  <c r="CH87" i="12"/>
  <c r="CI87" i="12"/>
  <c r="CJ87" i="12"/>
  <c r="CK87" i="12"/>
  <c r="CL87" i="12"/>
  <c r="CM87" i="12"/>
  <c r="CN87" i="12"/>
  <c r="CO87" i="12"/>
  <c r="CP87" i="12"/>
  <c r="CQ87" i="12"/>
  <c r="CR87" i="12"/>
  <c r="CS87" i="12"/>
  <c r="CT87" i="12"/>
  <c r="CU87" i="12"/>
  <c r="CV87" i="12"/>
  <c r="CW87" i="12"/>
  <c r="CX87" i="12"/>
  <c r="CY87" i="12"/>
  <c r="CZ87" i="12"/>
  <c r="DA87" i="12"/>
  <c r="DB87" i="12"/>
  <c r="DC87" i="12"/>
  <c r="DD87" i="12"/>
  <c r="DE87" i="12"/>
  <c r="DF87" i="12"/>
  <c r="DG87" i="12"/>
  <c r="DH87" i="12"/>
  <c r="DI87" i="12"/>
  <c r="DJ87" i="12"/>
  <c r="DK87" i="12"/>
  <c r="DL87" i="12"/>
  <c r="DM87" i="12"/>
  <c r="DN87" i="12"/>
  <c r="DO87" i="12"/>
  <c r="DP87" i="12"/>
  <c r="DQ87" i="12"/>
  <c r="DR87" i="12"/>
  <c r="DX87" i="12"/>
  <c r="DY87" i="12"/>
  <c r="EB87" i="12"/>
  <c r="EC87" i="12"/>
  <c r="E88" i="12"/>
  <c r="F88" i="12"/>
  <c r="G88" i="12"/>
  <c r="H88" i="12"/>
  <c r="I88" i="12"/>
  <c r="J88" i="12"/>
  <c r="K88" i="12"/>
  <c r="L88" i="12"/>
  <c r="M88" i="12"/>
  <c r="N88" i="12"/>
  <c r="O88" i="12"/>
  <c r="P88" i="12"/>
  <c r="Q88" i="12"/>
  <c r="R88" i="12"/>
  <c r="S88" i="12"/>
  <c r="T88" i="12"/>
  <c r="U88" i="12"/>
  <c r="V88" i="12"/>
  <c r="W88" i="12"/>
  <c r="X88" i="12"/>
  <c r="Y88" i="12"/>
  <c r="Z88" i="12"/>
  <c r="AA88" i="12"/>
  <c r="AB88" i="12"/>
  <c r="AC88" i="12"/>
  <c r="AD88" i="12"/>
  <c r="AE88" i="12"/>
  <c r="AF88" i="12"/>
  <c r="AG88" i="12"/>
  <c r="AH88" i="12"/>
  <c r="AI88" i="12"/>
  <c r="AJ88" i="12"/>
  <c r="AK88" i="12"/>
  <c r="AL88" i="12"/>
  <c r="AM88" i="12"/>
  <c r="AN88" i="12"/>
  <c r="AO88" i="12"/>
  <c r="AP88" i="12"/>
  <c r="AQ88" i="12"/>
  <c r="AR88" i="12"/>
  <c r="AS88" i="12"/>
  <c r="AT88" i="12"/>
  <c r="AU88" i="12"/>
  <c r="AV88" i="12"/>
  <c r="AW88" i="12"/>
  <c r="AX88" i="12"/>
  <c r="AY88" i="12"/>
  <c r="AZ88" i="12"/>
  <c r="BA88" i="12"/>
  <c r="BB88" i="12"/>
  <c r="BC88" i="12"/>
  <c r="BD88" i="12"/>
  <c r="BE88" i="12"/>
  <c r="BF88" i="12"/>
  <c r="BG88" i="12"/>
  <c r="BH88" i="12"/>
  <c r="BI88" i="12"/>
  <c r="BJ88" i="12"/>
  <c r="BK88" i="12"/>
  <c r="BL88" i="12"/>
  <c r="BM88" i="12"/>
  <c r="BN88" i="12"/>
  <c r="BO88" i="12"/>
  <c r="BP88" i="12"/>
  <c r="BQ88" i="12"/>
  <c r="BR88" i="12"/>
  <c r="BS88" i="12"/>
  <c r="BT88" i="12"/>
  <c r="BU88" i="12"/>
  <c r="BV88" i="12"/>
  <c r="BW88" i="12"/>
  <c r="BX88" i="12"/>
  <c r="BY88" i="12"/>
  <c r="BZ88" i="12"/>
  <c r="CA88" i="12"/>
  <c r="CB88" i="12"/>
  <c r="CC88" i="12"/>
  <c r="CD88" i="12"/>
  <c r="CE88" i="12"/>
  <c r="CF88" i="12"/>
  <c r="CG88" i="12"/>
  <c r="CH88" i="12"/>
  <c r="CI88" i="12"/>
  <c r="CJ88" i="12"/>
  <c r="CK88" i="12"/>
  <c r="CL88" i="12"/>
  <c r="CM88" i="12"/>
  <c r="CN88" i="12"/>
  <c r="CO88" i="12"/>
  <c r="CP88" i="12"/>
  <c r="CQ88" i="12"/>
  <c r="CR88" i="12"/>
  <c r="CS88" i="12"/>
  <c r="CT88" i="12"/>
  <c r="CU88" i="12"/>
  <c r="CV88" i="12"/>
  <c r="CW88" i="12"/>
  <c r="CX88" i="12"/>
  <c r="CY88" i="12"/>
  <c r="CZ88" i="12"/>
  <c r="DA88" i="12"/>
  <c r="DB88" i="12"/>
  <c r="DC88" i="12"/>
  <c r="DD88" i="12"/>
  <c r="DE88" i="12"/>
  <c r="DF88" i="12"/>
  <c r="DG88" i="12"/>
  <c r="DH88" i="12"/>
  <c r="DI88" i="12"/>
  <c r="DJ88" i="12"/>
  <c r="DK88" i="12"/>
  <c r="DL88" i="12"/>
  <c r="DM88" i="12"/>
  <c r="DN88" i="12"/>
  <c r="DO88" i="12"/>
  <c r="DP88" i="12"/>
  <c r="DQ88" i="12"/>
  <c r="DR88" i="12"/>
  <c r="DX88" i="12"/>
  <c r="DY88" i="12"/>
  <c r="EB88" i="12"/>
  <c r="EC88" i="12"/>
  <c r="E89" i="12"/>
  <c r="F89" i="12"/>
  <c r="G89" i="12"/>
  <c r="H89" i="12"/>
  <c r="I89" i="12"/>
  <c r="J89" i="12"/>
  <c r="K89" i="12"/>
  <c r="L89" i="12"/>
  <c r="M89" i="12"/>
  <c r="N89" i="12"/>
  <c r="O89" i="12"/>
  <c r="P89" i="12"/>
  <c r="Q89" i="12"/>
  <c r="R89" i="12"/>
  <c r="S89" i="12"/>
  <c r="T89" i="12"/>
  <c r="U89" i="12"/>
  <c r="V89" i="12"/>
  <c r="W89" i="12"/>
  <c r="X89" i="12"/>
  <c r="Y89" i="12"/>
  <c r="Z89" i="12"/>
  <c r="AA89" i="12"/>
  <c r="AB89" i="12"/>
  <c r="AC89" i="12"/>
  <c r="AD89" i="12"/>
  <c r="AE89" i="12"/>
  <c r="AF89" i="12"/>
  <c r="AG89" i="12"/>
  <c r="AH89" i="12"/>
  <c r="AI89" i="12"/>
  <c r="AJ89" i="12"/>
  <c r="AK89" i="12"/>
  <c r="AL89" i="12"/>
  <c r="AM89" i="12"/>
  <c r="AN89" i="12"/>
  <c r="AO89" i="12"/>
  <c r="AP89" i="12"/>
  <c r="AQ89" i="12"/>
  <c r="AR89" i="12"/>
  <c r="AS89" i="12"/>
  <c r="AT89" i="12"/>
  <c r="AU89" i="12"/>
  <c r="AV89" i="12"/>
  <c r="AW89" i="12"/>
  <c r="AX89" i="12"/>
  <c r="AY89" i="12"/>
  <c r="AZ89" i="12"/>
  <c r="BA89" i="12"/>
  <c r="BB89" i="12"/>
  <c r="BC89" i="12"/>
  <c r="BD89" i="12"/>
  <c r="BE89" i="12"/>
  <c r="BF89" i="12"/>
  <c r="BG89" i="12"/>
  <c r="BH89" i="12"/>
  <c r="BI89" i="12"/>
  <c r="BJ89" i="12"/>
  <c r="BK89" i="12"/>
  <c r="BL89" i="12"/>
  <c r="BM89" i="12"/>
  <c r="BN89" i="12"/>
  <c r="BO89" i="12"/>
  <c r="BP89" i="12"/>
  <c r="BQ89" i="12"/>
  <c r="BR89" i="12"/>
  <c r="BS89" i="12"/>
  <c r="BT89" i="12"/>
  <c r="BU89" i="12"/>
  <c r="BV89" i="12"/>
  <c r="BW89" i="12"/>
  <c r="BX89" i="12"/>
  <c r="BY89" i="12"/>
  <c r="BZ89" i="12"/>
  <c r="CA89" i="12"/>
  <c r="CB89" i="12"/>
  <c r="CC89" i="12"/>
  <c r="CD89" i="12"/>
  <c r="CE89" i="12"/>
  <c r="CF89" i="12"/>
  <c r="CG89" i="12"/>
  <c r="CH89" i="12"/>
  <c r="CI89" i="12"/>
  <c r="CJ89" i="12"/>
  <c r="CK89" i="12"/>
  <c r="CL89" i="12"/>
  <c r="CM89" i="12"/>
  <c r="CN89" i="12"/>
  <c r="CO89" i="12"/>
  <c r="CP89" i="12"/>
  <c r="CQ89" i="12"/>
  <c r="CR89" i="12"/>
  <c r="CS89" i="12"/>
  <c r="CT89" i="12"/>
  <c r="CU89" i="12"/>
  <c r="CV89" i="12"/>
  <c r="CW89" i="12"/>
  <c r="CX89" i="12"/>
  <c r="CY89" i="12"/>
  <c r="CZ89" i="12"/>
  <c r="DA89" i="12"/>
  <c r="DB89" i="12"/>
  <c r="DC89" i="12"/>
  <c r="DD89" i="12"/>
  <c r="DE89" i="12"/>
  <c r="DF89" i="12"/>
  <c r="DG89" i="12"/>
  <c r="DH89" i="12"/>
  <c r="DI89" i="12"/>
  <c r="DJ89" i="12"/>
  <c r="DK89" i="12"/>
  <c r="DL89" i="12"/>
  <c r="DM89" i="12"/>
  <c r="DN89" i="12"/>
  <c r="DO89" i="12"/>
  <c r="DP89" i="12"/>
  <c r="DQ89" i="12"/>
  <c r="DR89" i="12"/>
  <c r="DX89" i="12"/>
  <c r="DY89" i="12"/>
  <c r="EB89" i="12"/>
  <c r="EC89" i="12"/>
  <c r="E90" i="12"/>
  <c r="F90" i="12"/>
  <c r="G90" i="12"/>
  <c r="H90" i="12"/>
  <c r="I90" i="12"/>
  <c r="J90" i="12"/>
  <c r="K90" i="12"/>
  <c r="L90" i="12"/>
  <c r="M90" i="12"/>
  <c r="N90" i="12"/>
  <c r="O90" i="12"/>
  <c r="P90" i="12"/>
  <c r="Q90" i="12"/>
  <c r="R90" i="12"/>
  <c r="S90" i="12"/>
  <c r="T90" i="12"/>
  <c r="U90" i="12"/>
  <c r="V90" i="12"/>
  <c r="W90" i="12"/>
  <c r="X90" i="12"/>
  <c r="Y90" i="12"/>
  <c r="Z90" i="12"/>
  <c r="AA90" i="12"/>
  <c r="AB90" i="12"/>
  <c r="AC90" i="12"/>
  <c r="AD90" i="12"/>
  <c r="AE90" i="12"/>
  <c r="AF90" i="12"/>
  <c r="AG90" i="12"/>
  <c r="AH90" i="12"/>
  <c r="AI90" i="12"/>
  <c r="AJ90" i="12"/>
  <c r="AK90" i="12"/>
  <c r="AL90" i="12"/>
  <c r="AM90" i="12"/>
  <c r="AN90" i="12"/>
  <c r="AO90" i="12"/>
  <c r="AP90" i="12"/>
  <c r="AQ90" i="12"/>
  <c r="AR90" i="12"/>
  <c r="AS90" i="12"/>
  <c r="AT90" i="12"/>
  <c r="AU90" i="12"/>
  <c r="AV90" i="12"/>
  <c r="AW90" i="12"/>
  <c r="AX90" i="12"/>
  <c r="AY90" i="12"/>
  <c r="AZ90" i="12"/>
  <c r="BA90" i="12"/>
  <c r="BB90" i="12"/>
  <c r="BC90" i="12"/>
  <c r="BD90" i="12"/>
  <c r="BE90" i="12"/>
  <c r="BF90" i="12"/>
  <c r="BG90" i="12"/>
  <c r="BH90" i="12"/>
  <c r="BI90" i="12"/>
  <c r="BJ90" i="12"/>
  <c r="BK90" i="12"/>
  <c r="BL90" i="12"/>
  <c r="BM90" i="12"/>
  <c r="BN90" i="12"/>
  <c r="BO90" i="12"/>
  <c r="BP90" i="12"/>
  <c r="BQ90" i="12"/>
  <c r="BR90" i="12"/>
  <c r="BS90" i="12"/>
  <c r="BT90" i="12"/>
  <c r="BU90" i="12"/>
  <c r="BV90" i="12"/>
  <c r="BW90" i="12"/>
  <c r="BX90" i="12"/>
  <c r="BY90" i="12"/>
  <c r="BZ90" i="12"/>
  <c r="CA90" i="12"/>
  <c r="CB90" i="12"/>
  <c r="CC90" i="12"/>
  <c r="CD90" i="12"/>
  <c r="CE90" i="12"/>
  <c r="CF90" i="12"/>
  <c r="CG90" i="12"/>
  <c r="CH90" i="12"/>
  <c r="CI90" i="12"/>
  <c r="CJ90" i="12"/>
  <c r="CK90" i="12"/>
  <c r="CL90" i="12"/>
  <c r="CM90" i="12"/>
  <c r="CN90" i="12"/>
  <c r="CO90" i="12"/>
  <c r="CP90" i="12"/>
  <c r="CQ90" i="12"/>
  <c r="CR90" i="12"/>
  <c r="CS90" i="12"/>
  <c r="CT90" i="12"/>
  <c r="CU90" i="12"/>
  <c r="CV90" i="12"/>
  <c r="CW90" i="12"/>
  <c r="CX90" i="12"/>
  <c r="CY90" i="12"/>
  <c r="CZ90" i="12"/>
  <c r="DA90" i="12"/>
  <c r="DB90" i="12"/>
  <c r="DC90" i="12"/>
  <c r="DD90" i="12"/>
  <c r="DE90" i="12"/>
  <c r="DF90" i="12"/>
  <c r="DG90" i="12"/>
  <c r="DH90" i="12"/>
  <c r="DI90" i="12"/>
  <c r="DJ90" i="12"/>
  <c r="DK90" i="12"/>
  <c r="DL90" i="12"/>
  <c r="DM90" i="12"/>
  <c r="DN90" i="12"/>
  <c r="DO90" i="12"/>
  <c r="DP90" i="12"/>
  <c r="DQ90" i="12"/>
  <c r="DR90" i="12"/>
  <c r="DX90" i="12"/>
  <c r="DY90" i="12"/>
  <c r="EB90" i="12"/>
  <c r="EC90" i="12"/>
  <c r="E91" i="12"/>
  <c r="F91" i="12"/>
  <c r="G91" i="12"/>
  <c r="H91" i="12"/>
  <c r="I91" i="12"/>
  <c r="J91" i="12"/>
  <c r="K91" i="12"/>
  <c r="L91" i="12"/>
  <c r="M91" i="12"/>
  <c r="N91" i="12"/>
  <c r="O91" i="12"/>
  <c r="P91" i="12"/>
  <c r="Q91" i="12"/>
  <c r="R91" i="12"/>
  <c r="S91" i="12"/>
  <c r="T91" i="12"/>
  <c r="U91" i="12"/>
  <c r="V91" i="12"/>
  <c r="W91" i="12"/>
  <c r="X91" i="12"/>
  <c r="Y91" i="12"/>
  <c r="Z91" i="12"/>
  <c r="AA91" i="12"/>
  <c r="AB91" i="12"/>
  <c r="AC91" i="12"/>
  <c r="AD91" i="12"/>
  <c r="AE91" i="12"/>
  <c r="AF91" i="12"/>
  <c r="AG91" i="12"/>
  <c r="AH91" i="12"/>
  <c r="AI91" i="12"/>
  <c r="AJ91" i="12"/>
  <c r="AK91" i="12"/>
  <c r="AL91" i="12"/>
  <c r="AM91" i="12"/>
  <c r="AN91" i="12"/>
  <c r="AO91" i="12"/>
  <c r="AP91" i="12"/>
  <c r="AQ91" i="12"/>
  <c r="AR91" i="12"/>
  <c r="AS91" i="12"/>
  <c r="AT91" i="12"/>
  <c r="AU91" i="12"/>
  <c r="AV91" i="12"/>
  <c r="AW91" i="12"/>
  <c r="AX91" i="12"/>
  <c r="AY91" i="12"/>
  <c r="AZ91" i="12"/>
  <c r="BA91" i="12"/>
  <c r="BB91" i="12"/>
  <c r="BC91" i="12"/>
  <c r="BD91" i="12"/>
  <c r="BE91" i="12"/>
  <c r="BF91" i="12"/>
  <c r="BG91" i="12"/>
  <c r="BH91" i="12"/>
  <c r="BI91" i="12"/>
  <c r="BJ91" i="12"/>
  <c r="BK91" i="12"/>
  <c r="BL91" i="12"/>
  <c r="BM91" i="12"/>
  <c r="BN91" i="12"/>
  <c r="BO91" i="12"/>
  <c r="BP91" i="12"/>
  <c r="BQ91" i="12"/>
  <c r="BR91" i="12"/>
  <c r="BS91" i="12"/>
  <c r="BT91" i="12"/>
  <c r="BU91" i="12"/>
  <c r="BV91" i="12"/>
  <c r="BW91" i="12"/>
  <c r="BX91" i="12"/>
  <c r="BY91" i="12"/>
  <c r="BZ91" i="12"/>
  <c r="CA91" i="12"/>
  <c r="CB91" i="12"/>
  <c r="CC91" i="12"/>
  <c r="CD91" i="12"/>
  <c r="CE91" i="12"/>
  <c r="CF91" i="12"/>
  <c r="CG91" i="12"/>
  <c r="CH91" i="12"/>
  <c r="CI91" i="12"/>
  <c r="CJ91" i="12"/>
  <c r="CK91" i="12"/>
  <c r="CL91" i="12"/>
  <c r="CM91" i="12"/>
  <c r="CN91" i="12"/>
  <c r="CO91" i="12"/>
  <c r="CP91" i="12"/>
  <c r="CQ91" i="12"/>
  <c r="CR91" i="12"/>
  <c r="CS91" i="12"/>
  <c r="CT91" i="12"/>
  <c r="CU91" i="12"/>
  <c r="CV91" i="12"/>
  <c r="CW91" i="12"/>
  <c r="CX91" i="12"/>
  <c r="CY91" i="12"/>
  <c r="CZ91" i="12"/>
  <c r="DA91" i="12"/>
  <c r="DB91" i="12"/>
  <c r="DC91" i="12"/>
  <c r="DD91" i="12"/>
  <c r="DE91" i="12"/>
  <c r="DF91" i="12"/>
  <c r="DG91" i="12"/>
  <c r="DH91" i="12"/>
  <c r="DI91" i="12"/>
  <c r="DJ91" i="12"/>
  <c r="DK91" i="12"/>
  <c r="DL91" i="12"/>
  <c r="DM91" i="12"/>
  <c r="DN91" i="12"/>
  <c r="DO91" i="12"/>
  <c r="DP91" i="12"/>
  <c r="DQ91" i="12"/>
  <c r="DR91" i="12"/>
  <c r="DX91" i="12"/>
  <c r="DY91" i="12"/>
  <c r="EB91" i="12"/>
  <c r="EC91" i="12"/>
  <c r="E92" i="12"/>
  <c r="F92" i="12"/>
  <c r="G92" i="12"/>
  <c r="H92" i="12"/>
  <c r="I92" i="12"/>
  <c r="J92" i="12"/>
  <c r="K92" i="12"/>
  <c r="L92" i="12"/>
  <c r="M92" i="12"/>
  <c r="N92" i="12"/>
  <c r="O92" i="12"/>
  <c r="P92" i="12"/>
  <c r="Q92" i="12"/>
  <c r="R92" i="12"/>
  <c r="S92" i="12"/>
  <c r="T92" i="12"/>
  <c r="U92" i="12"/>
  <c r="V92" i="12"/>
  <c r="W92" i="12"/>
  <c r="X92" i="12"/>
  <c r="Y92" i="12"/>
  <c r="Z92" i="12"/>
  <c r="AA92" i="12"/>
  <c r="AB92" i="12"/>
  <c r="AC92" i="12"/>
  <c r="AD92" i="12"/>
  <c r="AE92" i="12"/>
  <c r="AF92" i="12"/>
  <c r="AG92" i="12"/>
  <c r="AH92" i="12"/>
  <c r="AI92" i="12"/>
  <c r="AJ92" i="12"/>
  <c r="AK92" i="12"/>
  <c r="AL92" i="12"/>
  <c r="AM92" i="12"/>
  <c r="AN92" i="12"/>
  <c r="AO92" i="12"/>
  <c r="AP92" i="12"/>
  <c r="AQ92" i="12"/>
  <c r="AR92" i="12"/>
  <c r="AS92" i="12"/>
  <c r="AT92" i="12"/>
  <c r="AU92" i="12"/>
  <c r="AV92" i="12"/>
  <c r="AW92" i="12"/>
  <c r="AX92" i="12"/>
  <c r="AY92" i="12"/>
  <c r="AZ92" i="12"/>
  <c r="BA92" i="12"/>
  <c r="BB92" i="12"/>
  <c r="BC92" i="12"/>
  <c r="BD92" i="12"/>
  <c r="BE92" i="12"/>
  <c r="BF92" i="12"/>
  <c r="BG92" i="12"/>
  <c r="BH92" i="12"/>
  <c r="BI92" i="12"/>
  <c r="BJ92" i="12"/>
  <c r="BK92" i="12"/>
  <c r="BL92" i="12"/>
  <c r="BM92" i="12"/>
  <c r="BN92" i="12"/>
  <c r="BO92" i="12"/>
  <c r="BP92" i="12"/>
  <c r="BQ92" i="12"/>
  <c r="BR92" i="12"/>
  <c r="BS92" i="12"/>
  <c r="BT92" i="12"/>
  <c r="BU92" i="12"/>
  <c r="BV92" i="12"/>
  <c r="BW92" i="12"/>
  <c r="BX92" i="12"/>
  <c r="BY92" i="12"/>
  <c r="BZ92" i="12"/>
  <c r="CA92" i="12"/>
  <c r="CB92" i="12"/>
  <c r="CC92" i="12"/>
  <c r="CD92" i="12"/>
  <c r="CE92" i="12"/>
  <c r="CF92" i="12"/>
  <c r="CG92" i="12"/>
  <c r="CH92" i="12"/>
  <c r="CI92" i="12"/>
  <c r="CJ92" i="12"/>
  <c r="CK92" i="12"/>
  <c r="CL92" i="12"/>
  <c r="CM92" i="12"/>
  <c r="CN92" i="12"/>
  <c r="CO92" i="12"/>
  <c r="CP92" i="12"/>
  <c r="CQ92" i="12"/>
  <c r="CR92" i="12"/>
  <c r="CS92" i="12"/>
  <c r="CT92" i="12"/>
  <c r="CU92" i="12"/>
  <c r="CV92" i="12"/>
  <c r="CW92" i="12"/>
  <c r="CX92" i="12"/>
  <c r="CY92" i="12"/>
  <c r="CZ92" i="12"/>
  <c r="DA92" i="12"/>
  <c r="DB92" i="12"/>
  <c r="DC92" i="12"/>
  <c r="DD92" i="12"/>
  <c r="DE92" i="12"/>
  <c r="DF92" i="12"/>
  <c r="DG92" i="12"/>
  <c r="DH92" i="12"/>
  <c r="DI92" i="12"/>
  <c r="DJ92" i="12"/>
  <c r="DK92" i="12"/>
  <c r="DL92" i="12"/>
  <c r="DM92" i="12"/>
  <c r="DN92" i="12"/>
  <c r="DO92" i="12"/>
  <c r="DP92" i="12"/>
  <c r="DQ92" i="12"/>
  <c r="DR92" i="12"/>
  <c r="DX92" i="12"/>
  <c r="DY92" i="12"/>
  <c r="EB92" i="12"/>
  <c r="EC92" i="12"/>
  <c r="E93" i="12"/>
  <c r="F93" i="12"/>
  <c r="G93" i="12"/>
  <c r="H93" i="12"/>
  <c r="I93" i="12"/>
  <c r="J93" i="12"/>
  <c r="K93" i="12"/>
  <c r="L93" i="12"/>
  <c r="M93" i="12"/>
  <c r="N93" i="12"/>
  <c r="O93" i="12"/>
  <c r="P93" i="12"/>
  <c r="Q93" i="12"/>
  <c r="R93" i="12"/>
  <c r="S93" i="12"/>
  <c r="T93" i="12"/>
  <c r="U93" i="12"/>
  <c r="V93" i="12"/>
  <c r="W93" i="12"/>
  <c r="X93" i="12"/>
  <c r="Y93" i="12"/>
  <c r="Z93" i="12"/>
  <c r="AA93" i="12"/>
  <c r="AB93" i="12"/>
  <c r="AC93" i="12"/>
  <c r="AD93" i="12"/>
  <c r="AE93" i="12"/>
  <c r="AF93" i="12"/>
  <c r="AG93" i="12"/>
  <c r="AH93" i="12"/>
  <c r="AI93" i="12"/>
  <c r="AJ93" i="12"/>
  <c r="AK93" i="12"/>
  <c r="AL93" i="12"/>
  <c r="AM93" i="12"/>
  <c r="AN93" i="12"/>
  <c r="AO93" i="12"/>
  <c r="AP93" i="12"/>
  <c r="AQ93" i="12"/>
  <c r="AR93" i="12"/>
  <c r="AS93" i="12"/>
  <c r="AT93" i="12"/>
  <c r="AU93" i="12"/>
  <c r="AV93" i="12"/>
  <c r="AW93" i="12"/>
  <c r="AX93" i="12"/>
  <c r="AY93" i="12"/>
  <c r="AZ93" i="12"/>
  <c r="BA93" i="12"/>
  <c r="BB93" i="12"/>
  <c r="BC93" i="12"/>
  <c r="BD93" i="12"/>
  <c r="BE93" i="12"/>
  <c r="BF93" i="12"/>
  <c r="BG93" i="12"/>
  <c r="BH93" i="12"/>
  <c r="BI93" i="12"/>
  <c r="BJ93" i="12"/>
  <c r="BK93" i="12"/>
  <c r="BL93" i="12"/>
  <c r="BM93" i="12"/>
  <c r="BN93" i="12"/>
  <c r="BO93" i="12"/>
  <c r="BP93" i="12"/>
  <c r="BQ93" i="12"/>
  <c r="BR93" i="12"/>
  <c r="BS93" i="12"/>
  <c r="BT93" i="12"/>
  <c r="BU93" i="12"/>
  <c r="BV93" i="12"/>
  <c r="BW93" i="12"/>
  <c r="BX93" i="12"/>
  <c r="BY93" i="12"/>
  <c r="BZ93" i="12"/>
  <c r="CA93" i="12"/>
  <c r="CB93" i="12"/>
  <c r="CC93" i="12"/>
  <c r="CD93" i="12"/>
  <c r="CE93" i="12"/>
  <c r="CF93" i="12"/>
  <c r="CG93" i="12"/>
  <c r="CH93" i="12"/>
  <c r="CI93" i="12"/>
  <c r="CJ93" i="12"/>
  <c r="CK93" i="12"/>
  <c r="CL93" i="12"/>
  <c r="CM93" i="12"/>
  <c r="CN93" i="12"/>
  <c r="CO93" i="12"/>
  <c r="CP93" i="12"/>
  <c r="CQ93" i="12"/>
  <c r="CR93" i="12"/>
  <c r="CS93" i="12"/>
  <c r="CT93" i="12"/>
  <c r="CU93" i="12"/>
  <c r="CV93" i="12"/>
  <c r="CW93" i="12"/>
  <c r="CX93" i="12"/>
  <c r="CY93" i="12"/>
  <c r="CZ93" i="12"/>
  <c r="DA93" i="12"/>
  <c r="DB93" i="12"/>
  <c r="DC93" i="12"/>
  <c r="DD93" i="12"/>
  <c r="DE93" i="12"/>
  <c r="DF93" i="12"/>
  <c r="DG93" i="12"/>
  <c r="DH93" i="12"/>
  <c r="DI93" i="12"/>
  <c r="DJ93" i="12"/>
  <c r="DK93" i="12"/>
  <c r="DL93" i="12"/>
  <c r="DM93" i="12"/>
  <c r="DN93" i="12"/>
  <c r="DO93" i="12"/>
  <c r="DP93" i="12"/>
  <c r="DQ93" i="12"/>
  <c r="DR93" i="12"/>
  <c r="DX93" i="12"/>
  <c r="DY93" i="12"/>
  <c r="EB93" i="12"/>
  <c r="EC93" i="12"/>
  <c r="E94" i="12"/>
  <c r="F94" i="12"/>
  <c r="G94" i="12"/>
  <c r="H94" i="12"/>
  <c r="I94" i="12"/>
  <c r="J94" i="12"/>
  <c r="K94" i="12"/>
  <c r="L94" i="12"/>
  <c r="M94" i="12"/>
  <c r="N94" i="12"/>
  <c r="O94" i="12"/>
  <c r="P94" i="12"/>
  <c r="Q94" i="12"/>
  <c r="R94" i="12"/>
  <c r="S94" i="12"/>
  <c r="T94" i="12"/>
  <c r="U94" i="12"/>
  <c r="V94" i="12"/>
  <c r="W94" i="12"/>
  <c r="X94" i="12"/>
  <c r="Y94" i="12"/>
  <c r="Z94" i="12"/>
  <c r="AA94" i="12"/>
  <c r="AB94" i="12"/>
  <c r="AC94" i="12"/>
  <c r="AD94" i="12"/>
  <c r="AE94" i="12"/>
  <c r="AF94" i="12"/>
  <c r="AG94" i="12"/>
  <c r="AH94" i="12"/>
  <c r="AI94" i="12"/>
  <c r="AJ94" i="12"/>
  <c r="AK94" i="12"/>
  <c r="AL94" i="12"/>
  <c r="AM94" i="12"/>
  <c r="AN94" i="12"/>
  <c r="AO94" i="12"/>
  <c r="AP94" i="12"/>
  <c r="AQ94" i="12"/>
  <c r="AR94" i="12"/>
  <c r="AS94" i="12"/>
  <c r="AT94" i="12"/>
  <c r="AU94" i="12"/>
  <c r="AV94" i="12"/>
  <c r="AW94" i="12"/>
  <c r="AX94" i="12"/>
  <c r="AY94" i="12"/>
  <c r="AZ94" i="12"/>
  <c r="BA94" i="12"/>
  <c r="BB94" i="12"/>
  <c r="BC94" i="12"/>
  <c r="BD94" i="12"/>
  <c r="BE94" i="12"/>
  <c r="BF94" i="12"/>
  <c r="BG94" i="12"/>
  <c r="BH94" i="12"/>
  <c r="BI94" i="12"/>
  <c r="BJ94" i="12"/>
  <c r="BK94" i="12"/>
  <c r="BL94" i="12"/>
  <c r="BM94" i="12"/>
  <c r="BN94" i="12"/>
  <c r="BO94" i="12"/>
  <c r="BP94" i="12"/>
  <c r="BQ94" i="12"/>
  <c r="BR94" i="12"/>
  <c r="BS94" i="12"/>
  <c r="BT94" i="12"/>
  <c r="BU94" i="12"/>
  <c r="BV94" i="12"/>
  <c r="BW94" i="12"/>
  <c r="BX94" i="12"/>
  <c r="BY94" i="12"/>
  <c r="BZ94" i="12"/>
  <c r="CA94" i="12"/>
  <c r="CB94" i="12"/>
  <c r="CC94" i="12"/>
  <c r="CD94" i="12"/>
  <c r="CE94" i="12"/>
  <c r="CF94" i="12"/>
  <c r="CG94" i="12"/>
  <c r="CH94" i="12"/>
  <c r="CI94" i="12"/>
  <c r="CJ94" i="12"/>
  <c r="CK94" i="12"/>
  <c r="CL94" i="12"/>
  <c r="CM94" i="12"/>
  <c r="CN94" i="12"/>
  <c r="CO94" i="12"/>
  <c r="CP94" i="12"/>
  <c r="CQ94" i="12"/>
  <c r="CR94" i="12"/>
  <c r="CS94" i="12"/>
  <c r="CT94" i="12"/>
  <c r="CU94" i="12"/>
  <c r="CV94" i="12"/>
  <c r="CW94" i="12"/>
  <c r="CX94" i="12"/>
  <c r="CY94" i="12"/>
  <c r="CZ94" i="12"/>
  <c r="DA94" i="12"/>
  <c r="DB94" i="12"/>
  <c r="DC94" i="12"/>
  <c r="DD94" i="12"/>
  <c r="DE94" i="12"/>
  <c r="DF94" i="12"/>
  <c r="DG94" i="12"/>
  <c r="DH94" i="12"/>
  <c r="DI94" i="12"/>
  <c r="DJ94" i="12"/>
  <c r="DK94" i="12"/>
  <c r="DL94" i="12"/>
  <c r="DM94" i="12"/>
  <c r="DN94" i="12"/>
  <c r="DO94" i="12"/>
  <c r="DP94" i="12"/>
  <c r="DQ94" i="12"/>
  <c r="DR94" i="12"/>
  <c r="DX94" i="12"/>
  <c r="DY94" i="12"/>
  <c r="EB94" i="12"/>
  <c r="EC94" i="12"/>
  <c r="E95" i="12"/>
  <c r="F95" i="12"/>
  <c r="G95" i="12"/>
  <c r="H95" i="12"/>
  <c r="I95" i="12"/>
  <c r="J95" i="12"/>
  <c r="K95" i="12"/>
  <c r="L95" i="12"/>
  <c r="M95" i="12"/>
  <c r="N95" i="12"/>
  <c r="O95" i="12"/>
  <c r="P95" i="12"/>
  <c r="Q95" i="12"/>
  <c r="R95" i="12"/>
  <c r="S95" i="12"/>
  <c r="T95" i="12"/>
  <c r="U95" i="12"/>
  <c r="V95" i="12"/>
  <c r="W95" i="12"/>
  <c r="X95" i="12"/>
  <c r="Y95" i="12"/>
  <c r="Z95" i="12"/>
  <c r="AA95" i="12"/>
  <c r="AB95" i="12"/>
  <c r="AC95" i="12"/>
  <c r="AD95" i="12"/>
  <c r="AE95" i="12"/>
  <c r="AF95" i="12"/>
  <c r="AG95" i="12"/>
  <c r="AH95" i="12"/>
  <c r="AI95" i="12"/>
  <c r="AJ95" i="12"/>
  <c r="AK95" i="12"/>
  <c r="AL95" i="12"/>
  <c r="AM95" i="12"/>
  <c r="AN95" i="12"/>
  <c r="AO95" i="12"/>
  <c r="AP95" i="12"/>
  <c r="AQ95" i="12"/>
  <c r="AR95" i="12"/>
  <c r="AS95" i="12"/>
  <c r="AT95" i="12"/>
  <c r="AU95" i="12"/>
  <c r="AV95" i="12"/>
  <c r="AW95" i="12"/>
  <c r="AX95" i="12"/>
  <c r="AY95" i="12"/>
  <c r="AZ95" i="12"/>
  <c r="BA95" i="12"/>
  <c r="BB95" i="12"/>
  <c r="BC95" i="12"/>
  <c r="BD95" i="12"/>
  <c r="BE95" i="12"/>
  <c r="BF95" i="12"/>
  <c r="BG95" i="12"/>
  <c r="BH95" i="12"/>
  <c r="BI95" i="12"/>
  <c r="BJ95" i="12"/>
  <c r="BK95" i="12"/>
  <c r="BL95" i="12"/>
  <c r="BM95" i="12"/>
  <c r="BN95" i="12"/>
  <c r="BO95" i="12"/>
  <c r="BP95" i="12"/>
  <c r="BQ95" i="12"/>
  <c r="BR95" i="12"/>
  <c r="BS95" i="12"/>
  <c r="BT95" i="12"/>
  <c r="BU95" i="12"/>
  <c r="BV95" i="12"/>
  <c r="BW95" i="12"/>
  <c r="BX95" i="12"/>
  <c r="BY95" i="12"/>
  <c r="BZ95" i="12"/>
  <c r="CA95" i="12"/>
  <c r="CB95" i="12"/>
  <c r="CC95" i="12"/>
  <c r="CD95" i="12"/>
  <c r="CE95" i="12"/>
  <c r="CF95" i="12"/>
  <c r="CG95" i="12"/>
  <c r="CH95" i="12"/>
  <c r="CI95" i="12"/>
  <c r="CJ95" i="12"/>
  <c r="CK95" i="12"/>
  <c r="CL95" i="12"/>
  <c r="CM95" i="12"/>
  <c r="CN95" i="12"/>
  <c r="CO95" i="12"/>
  <c r="CP95" i="12"/>
  <c r="CQ95" i="12"/>
  <c r="CR95" i="12"/>
  <c r="CS95" i="12"/>
  <c r="CT95" i="12"/>
  <c r="CU95" i="12"/>
  <c r="CV95" i="12"/>
  <c r="CW95" i="12"/>
  <c r="CX95" i="12"/>
  <c r="CY95" i="12"/>
  <c r="CZ95" i="12"/>
  <c r="DA95" i="12"/>
  <c r="DB95" i="12"/>
  <c r="DC95" i="12"/>
  <c r="DD95" i="12"/>
  <c r="DE95" i="12"/>
  <c r="DF95" i="12"/>
  <c r="DG95" i="12"/>
  <c r="DH95" i="12"/>
  <c r="DI95" i="12"/>
  <c r="DJ95" i="12"/>
  <c r="DK95" i="12"/>
  <c r="DL95" i="12"/>
  <c r="DM95" i="12"/>
  <c r="DN95" i="12"/>
  <c r="DO95" i="12"/>
  <c r="DP95" i="12"/>
  <c r="DQ95" i="12"/>
  <c r="DR95" i="12"/>
  <c r="DX95" i="12"/>
  <c r="DY95" i="12"/>
  <c r="EB95" i="12"/>
  <c r="EC95" i="12"/>
  <c r="E96" i="12"/>
  <c r="F96" i="12"/>
  <c r="G96" i="12"/>
  <c r="H96" i="12"/>
  <c r="I96" i="12"/>
  <c r="J96" i="12"/>
  <c r="K96" i="12"/>
  <c r="L96" i="12"/>
  <c r="M96" i="12"/>
  <c r="N96" i="12"/>
  <c r="O96" i="12"/>
  <c r="P96" i="12"/>
  <c r="Q96" i="12"/>
  <c r="R96" i="12"/>
  <c r="S96" i="12"/>
  <c r="T96" i="12"/>
  <c r="U96" i="12"/>
  <c r="V96" i="12"/>
  <c r="W96" i="12"/>
  <c r="X96" i="12"/>
  <c r="Y96" i="12"/>
  <c r="Z96" i="12"/>
  <c r="AA96" i="12"/>
  <c r="AB96" i="12"/>
  <c r="AC96" i="12"/>
  <c r="AD96" i="12"/>
  <c r="AE96" i="12"/>
  <c r="AF96" i="12"/>
  <c r="AG96" i="12"/>
  <c r="AH96" i="12"/>
  <c r="AI96" i="12"/>
  <c r="AJ96" i="12"/>
  <c r="AK96" i="12"/>
  <c r="AL96" i="12"/>
  <c r="AM96" i="12"/>
  <c r="AN96" i="12"/>
  <c r="AO96" i="12"/>
  <c r="AP96" i="12"/>
  <c r="AQ96" i="12"/>
  <c r="AR96" i="12"/>
  <c r="AS96" i="12"/>
  <c r="AT96" i="12"/>
  <c r="AU96" i="12"/>
  <c r="AV96" i="12"/>
  <c r="AW96" i="12"/>
  <c r="AX96" i="12"/>
  <c r="AY96" i="12"/>
  <c r="AZ96" i="12"/>
  <c r="BA96" i="12"/>
  <c r="BB96" i="12"/>
  <c r="BC96" i="12"/>
  <c r="BD96" i="12"/>
  <c r="BE96" i="12"/>
  <c r="BF96" i="12"/>
  <c r="BG96" i="12"/>
  <c r="BH96" i="12"/>
  <c r="BI96" i="12"/>
  <c r="BJ96" i="12"/>
  <c r="BK96" i="12"/>
  <c r="BL96" i="12"/>
  <c r="BM96" i="12"/>
  <c r="BN96" i="12"/>
  <c r="BO96" i="12"/>
  <c r="BP96" i="12"/>
  <c r="BQ96" i="12"/>
  <c r="BR96" i="12"/>
  <c r="BS96" i="12"/>
  <c r="BT96" i="12"/>
  <c r="BU96" i="12"/>
  <c r="BV96" i="12"/>
  <c r="BW96" i="12"/>
  <c r="BX96" i="12"/>
  <c r="BY96" i="12"/>
  <c r="BZ96" i="12"/>
  <c r="CA96" i="12"/>
  <c r="CB96" i="12"/>
  <c r="CC96" i="12"/>
  <c r="CD96" i="12"/>
  <c r="CE96" i="12"/>
  <c r="CF96" i="12"/>
  <c r="CG96" i="12"/>
  <c r="CH96" i="12"/>
  <c r="CI96" i="12"/>
  <c r="CJ96" i="12"/>
  <c r="CK96" i="12"/>
  <c r="CL96" i="12"/>
  <c r="CM96" i="12"/>
  <c r="CN96" i="12"/>
  <c r="CO96" i="12"/>
  <c r="CP96" i="12"/>
  <c r="CQ96" i="12"/>
  <c r="CR96" i="12"/>
  <c r="CS96" i="12"/>
  <c r="CT96" i="12"/>
  <c r="CU96" i="12"/>
  <c r="CV96" i="12"/>
  <c r="CW96" i="12"/>
  <c r="CX96" i="12"/>
  <c r="CY96" i="12"/>
  <c r="CZ96" i="12"/>
  <c r="DA96" i="12"/>
  <c r="DB96" i="12"/>
  <c r="DC96" i="12"/>
  <c r="DD96" i="12"/>
  <c r="DE96" i="12"/>
  <c r="DF96" i="12"/>
  <c r="DG96" i="12"/>
  <c r="DH96" i="12"/>
  <c r="DI96" i="12"/>
  <c r="DJ96" i="12"/>
  <c r="DK96" i="12"/>
  <c r="DL96" i="12"/>
  <c r="DM96" i="12"/>
  <c r="DN96" i="12"/>
  <c r="DO96" i="12"/>
  <c r="DP96" i="12"/>
  <c r="DQ96" i="12"/>
  <c r="DR96" i="12"/>
  <c r="DX96" i="12"/>
  <c r="DY96" i="12"/>
  <c r="EB96" i="12"/>
  <c r="EC96" i="12"/>
  <c r="E97" i="12"/>
  <c r="F97" i="12"/>
  <c r="G97" i="12"/>
  <c r="H97" i="12"/>
  <c r="I97" i="12"/>
  <c r="J97" i="12"/>
  <c r="K97" i="12"/>
  <c r="L97" i="12"/>
  <c r="M97" i="12"/>
  <c r="N97" i="12"/>
  <c r="O97" i="12"/>
  <c r="P97" i="12"/>
  <c r="Q97" i="12"/>
  <c r="R97" i="12"/>
  <c r="S97" i="12"/>
  <c r="T97" i="12"/>
  <c r="U97" i="12"/>
  <c r="V97" i="12"/>
  <c r="W97" i="12"/>
  <c r="X97" i="12"/>
  <c r="Y97" i="12"/>
  <c r="Z97" i="12"/>
  <c r="AA97" i="12"/>
  <c r="AB97" i="12"/>
  <c r="AC97" i="12"/>
  <c r="AD97" i="12"/>
  <c r="AE97" i="12"/>
  <c r="AF97" i="12"/>
  <c r="AG97" i="12"/>
  <c r="AH97" i="12"/>
  <c r="AI97" i="12"/>
  <c r="AJ97" i="12"/>
  <c r="AK97" i="12"/>
  <c r="AL97" i="12"/>
  <c r="AM97" i="12"/>
  <c r="AN97" i="12"/>
  <c r="AO97" i="12"/>
  <c r="AP97" i="12"/>
  <c r="AQ97" i="12"/>
  <c r="AR97" i="12"/>
  <c r="AS97" i="12"/>
  <c r="AT97" i="12"/>
  <c r="AU97" i="12"/>
  <c r="AV97" i="12"/>
  <c r="AW97" i="12"/>
  <c r="AX97" i="12"/>
  <c r="AY97" i="12"/>
  <c r="AZ97" i="12"/>
  <c r="BA97" i="12"/>
  <c r="BB97" i="12"/>
  <c r="BC97" i="12"/>
  <c r="BD97" i="12"/>
  <c r="BE97" i="12"/>
  <c r="BF97" i="12"/>
  <c r="BG97" i="12"/>
  <c r="BH97" i="12"/>
  <c r="BI97" i="12"/>
  <c r="BJ97" i="12"/>
  <c r="BK97" i="12"/>
  <c r="BL97" i="12"/>
  <c r="BM97" i="12"/>
  <c r="BN97" i="12"/>
  <c r="BO97" i="12"/>
  <c r="BP97" i="12"/>
  <c r="BQ97" i="12"/>
  <c r="BR97" i="12"/>
  <c r="BS97" i="12"/>
  <c r="BT97" i="12"/>
  <c r="BU97" i="12"/>
  <c r="BV97" i="12"/>
  <c r="BW97" i="12"/>
  <c r="BX97" i="12"/>
  <c r="BY97" i="12"/>
  <c r="BZ97" i="12"/>
  <c r="CA97" i="12"/>
  <c r="CB97" i="12"/>
  <c r="CC97" i="12"/>
  <c r="CD97" i="12"/>
  <c r="CE97" i="12"/>
  <c r="CF97" i="12"/>
  <c r="CG97" i="12"/>
  <c r="CH97" i="12"/>
  <c r="CI97" i="12"/>
  <c r="CJ97" i="12"/>
  <c r="CK97" i="12"/>
  <c r="CL97" i="12"/>
  <c r="CM97" i="12"/>
  <c r="CN97" i="12"/>
  <c r="CO97" i="12"/>
  <c r="CP97" i="12"/>
  <c r="CQ97" i="12"/>
  <c r="CR97" i="12"/>
  <c r="CS97" i="12"/>
  <c r="CT97" i="12"/>
  <c r="CU97" i="12"/>
  <c r="CV97" i="12"/>
  <c r="CW97" i="12"/>
  <c r="CX97" i="12"/>
  <c r="CY97" i="12"/>
  <c r="CZ97" i="12"/>
  <c r="DA97" i="12"/>
  <c r="DB97" i="12"/>
  <c r="DC97" i="12"/>
  <c r="DD97" i="12"/>
  <c r="DE97" i="12"/>
  <c r="DF97" i="12"/>
  <c r="DG97" i="12"/>
  <c r="DH97" i="12"/>
  <c r="DI97" i="12"/>
  <c r="DJ97" i="12"/>
  <c r="DK97" i="12"/>
  <c r="DL97" i="12"/>
  <c r="DM97" i="12"/>
  <c r="DN97" i="12"/>
  <c r="DO97" i="12"/>
  <c r="DP97" i="12"/>
  <c r="DQ97" i="12"/>
  <c r="DR97" i="12"/>
  <c r="DX97" i="12"/>
  <c r="DY97" i="12"/>
  <c r="EB97" i="12"/>
  <c r="EC97" i="12"/>
  <c r="E98" i="12"/>
  <c r="F98" i="12"/>
  <c r="G98" i="12"/>
  <c r="H98" i="12"/>
  <c r="I98" i="12"/>
  <c r="J98" i="12"/>
  <c r="K98" i="12"/>
  <c r="L98" i="12"/>
  <c r="M98" i="12"/>
  <c r="N98" i="12"/>
  <c r="O98" i="12"/>
  <c r="P98" i="12"/>
  <c r="Q98" i="12"/>
  <c r="R98" i="12"/>
  <c r="S98" i="12"/>
  <c r="T98" i="12"/>
  <c r="U98" i="12"/>
  <c r="V98" i="12"/>
  <c r="W98" i="12"/>
  <c r="X98" i="12"/>
  <c r="Y98" i="12"/>
  <c r="Z98" i="12"/>
  <c r="AA98" i="12"/>
  <c r="AB98" i="12"/>
  <c r="AC98" i="12"/>
  <c r="AD98" i="12"/>
  <c r="AE98" i="12"/>
  <c r="AF98" i="12"/>
  <c r="AG98" i="12"/>
  <c r="AH98" i="12"/>
  <c r="AI98" i="12"/>
  <c r="AJ98" i="12"/>
  <c r="AK98" i="12"/>
  <c r="AL98" i="12"/>
  <c r="AM98" i="12"/>
  <c r="AN98" i="12"/>
  <c r="AO98" i="12"/>
  <c r="AP98" i="12"/>
  <c r="AQ98" i="12"/>
  <c r="AR98" i="12"/>
  <c r="AS98" i="12"/>
  <c r="AT98" i="12"/>
  <c r="AU98" i="12"/>
  <c r="AV98" i="12"/>
  <c r="AW98" i="12"/>
  <c r="AX98" i="12"/>
  <c r="AY98" i="12"/>
  <c r="AZ98" i="12"/>
  <c r="BA98" i="12"/>
  <c r="BB98" i="12"/>
  <c r="BC98" i="12"/>
  <c r="BD98" i="12"/>
  <c r="BE98" i="12"/>
  <c r="BF98" i="12"/>
  <c r="BG98" i="12"/>
  <c r="BH98" i="12"/>
  <c r="BI98" i="12"/>
  <c r="BJ98" i="12"/>
  <c r="BK98" i="12"/>
  <c r="BL98" i="12"/>
  <c r="BM98" i="12"/>
  <c r="BN98" i="12"/>
  <c r="BO98" i="12"/>
  <c r="BP98" i="12"/>
  <c r="BQ98" i="12"/>
  <c r="BR98" i="12"/>
  <c r="BS98" i="12"/>
  <c r="BT98" i="12"/>
  <c r="BU98" i="12"/>
  <c r="BV98" i="12"/>
  <c r="BW98" i="12"/>
  <c r="BX98" i="12"/>
  <c r="BY98" i="12"/>
  <c r="BZ98" i="12"/>
  <c r="CA98" i="12"/>
  <c r="CB98" i="12"/>
  <c r="CC98" i="12"/>
  <c r="CD98" i="12"/>
  <c r="CE98" i="12"/>
  <c r="CF98" i="12"/>
  <c r="CG98" i="12"/>
  <c r="CH98" i="12"/>
  <c r="CI98" i="12"/>
  <c r="CJ98" i="12"/>
  <c r="CK98" i="12"/>
  <c r="CL98" i="12"/>
  <c r="CM98" i="12"/>
  <c r="CN98" i="12"/>
  <c r="CO98" i="12"/>
  <c r="CP98" i="12"/>
  <c r="CQ98" i="12"/>
  <c r="CR98" i="12"/>
  <c r="CS98" i="12"/>
  <c r="CT98" i="12"/>
  <c r="CU98" i="12"/>
  <c r="CV98" i="12"/>
  <c r="CW98" i="12"/>
  <c r="CX98" i="12"/>
  <c r="CY98" i="12"/>
  <c r="CZ98" i="12"/>
  <c r="DA98" i="12"/>
  <c r="DB98" i="12"/>
  <c r="DC98" i="12"/>
  <c r="DD98" i="12"/>
  <c r="DE98" i="12"/>
  <c r="DF98" i="12"/>
  <c r="DG98" i="12"/>
  <c r="DH98" i="12"/>
  <c r="DI98" i="12"/>
  <c r="DJ98" i="12"/>
  <c r="DK98" i="12"/>
  <c r="DL98" i="12"/>
  <c r="DM98" i="12"/>
  <c r="DN98" i="12"/>
  <c r="DO98" i="12"/>
  <c r="DP98" i="12"/>
  <c r="DQ98" i="12"/>
  <c r="DR98" i="12"/>
  <c r="DX98" i="12"/>
  <c r="DY98" i="12"/>
  <c r="EB98" i="12"/>
  <c r="EC98" i="12"/>
  <c r="E99" i="12"/>
  <c r="F99" i="12"/>
  <c r="G99" i="12"/>
  <c r="H99" i="12"/>
  <c r="I99" i="12"/>
  <c r="J99" i="12"/>
  <c r="K99" i="12"/>
  <c r="L99" i="12"/>
  <c r="M99" i="12"/>
  <c r="N99" i="12"/>
  <c r="O99" i="12"/>
  <c r="P99" i="12"/>
  <c r="Q99" i="12"/>
  <c r="R99" i="12"/>
  <c r="S99" i="12"/>
  <c r="T99" i="12"/>
  <c r="U99" i="12"/>
  <c r="V99" i="12"/>
  <c r="W99" i="12"/>
  <c r="X99" i="12"/>
  <c r="Y99" i="12"/>
  <c r="Z99" i="12"/>
  <c r="AA99" i="12"/>
  <c r="AB99" i="12"/>
  <c r="AC99" i="12"/>
  <c r="AD99" i="12"/>
  <c r="AE99" i="12"/>
  <c r="AF99" i="12"/>
  <c r="AG99" i="12"/>
  <c r="AH99" i="12"/>
  <c r="AI99" i="12"/>
  <c r="AJ99" i="12"/>
  <c r="AK99" i="12"/>
  <c r="AL99" i="12"/>
  <c r="AM99" i="12"/>
  <c r="AN99" i="12"/>
  <c r="AO99" i="12"/>
  <c r="AP99" i="12"/>
  <c r="AQ99" i="12"/>
  <c r="AR99" i="12"/>
  <c r="AS99" i="12"/>
  <c r="AT99" i="12"/>
  <c r="AU99" i="12"/>
  <c r="AV99" i="12"/>
  <c r="AW99" i="12"/>
  <c r="AX99" i="12"/>
  <c r="AY99" i="12"/>
  <c r="AZ99" i="12"/>
  <c r="BA99" i="12"/>
  <c r="BB99" i="12"/>
  <c r="BC99" i="12"/>
  <c r="BD99" i="12"/>
  <c r="BE99" i="12"/>
  <c r="BF99" i="12"/>
  <c r="BG99" i="12"/>
  <c r="BH99" i="12"/>
  <c r="BI99" i="12"/>
  <c r="BJ99" i="12"/>
  <c r="BK99" i="12"/>
  <c r="BL99" i="12"/>
  <c r="BM99" i="12"/>
  <c r="BN99" i="12"/>
  <c r="BO99" i="12"/>
  <c r="BP99" i="12"/>
  <c r="BQ99" i="12"/>
  <c r="BR99" i="12"/>
  <c r="BS99" i="12"/>
  <c r="BT99" i="12"/>
  <c r="BU99" i="12"/>
  <c r="BV99" i="12"/>
  <c r="BW99" i="12"/>
  <c r="BX99" i="12"/>
  <c r="BY99" i="12"/>
  <c r="BZ99" i="12"/>
  <c r="CA99" i="12"/>
  <c r="CB99" i="12"/>
  <c r="CC99" i="12"/>
  <c r="CD99" i="12"/>
  <c r="CE99" i="12"/>
  <c r="CF99" i="12"/>
  <c r="CG99" i="12"/>
  <c r="CH99" i="12"/>
  <c r="CI99" i="12"/>
  <c r="CJ99" i="12"/>
  <c r="CK99" i="12"/>
  <c r="CL99" i="12"/>
  <c r="CM99" i="12"/>
  <c r="CN99" i="12"/>
  <c r="CO99" i="12"/>
  <c r="CP99" i="12"/>
  <c r="CQ99" i="12"/>
  <c r="CR99" i="12"/>
  <c r="CS99" i="12"/>
  <c r="CT99" i="12"/>
  <c r="CU99" i="12"/>
  <c r="CV99" i="12"/>
  <c r="CW99" i="12"/>
  <c r="CX99" i="12"/>
  <c r="CY99" i="12"/>
  <c r="CZ99" i="12"/>
  <c r="DA99" i="12"/>
  <c r="DB99" i="12"/>
  <c r="DC99" i="12"/>
  <c r="DD99" i="12"/>
  <c r="DE99" i="12"/>
  <c r="DF99" i="12"/>
  <c r="DG99" i="12"/>
  <c r="DH99" i="12"/>
  <c r="DI99" i="12"/>
  <c r="DJ99" i="12"/>
  <c r="DK99" i="12"/>
  <c r="DL99" i="12"/>
  <c r="DM99" i="12"/>
  <c r="DN99" i="12"/>
  <c r="DO99" i="12"/>
  <c r="DP99" i="12"/>
  <c r="DQ99" i="12"/>
  <c r="DR99" i="12"/>
  <c r="DX99" i="12"/>
  <c r="DY99" i="12"/>
  <c r="EB99" i="12"/>
  <c r="EC99" i="12"/>
  <c r="E100" i="12"/>
  <c r="F100" i="12"/>
  <c r="G100" i="12"/>
  <c r="H100" i="12"/>
  <c r="I100" i="12"/>
  <c r="J100" i="12"/>
  <c r="K100" i="12"/>
  <c r="L100" i="12"/>
  <c r="M100" i="12"/>
  <c r="N100" i="12"/>
  <c r="O100" i="12"/>
  <c r="P100" i="12"/>
  <c r="Q100" i="12"/>
  <c r="R100" i="12"/>
  <c r="S100" i="12"/>
  <c r="T100" i="12"/>
  <c r="U100" i="12"/>
  <c r="V100" i="12"/>
  <c r="W100" i="12"/>
  <c r="X100" i="12"/>
  <c r="Y100" i="12"/>
  <c r="Z100" i="12"/>
  <c r="AA100" i="12"/>
  <c r="AB100" i="12"/>
  <c r="AC100" i="12"/>
  <c r="AD100" i="12"/>
  <c r="AE100" i="12"/>
  <c r="AF100" i="12"/>
  <c r="AG100" i="12"/>
  <c r="AH100" i="12"/>
  <c r="AI100" i="12"/>
  <c r="AJ100" i="12"/>
  <c r="AK100" i="12"/>
  <c r="AL100" i="12"/>
  <c r="AM100" i="12"/>
  <c r="AN100" i="12"/>
  <c r="AO100" i="12"/>
  <c r="AP100" i="12"/>
  <c r="AQ100" i="12"/>
  <c r="AR100" i="12"/>
  <c r="AS100" i="12"/>
  <c r="AT100" i="12"/>
  <c r="AU100" i="12"/>
  <c r="AV100" i="12"/>
  <c r="AW100" i="12"/>
  <c r="AX100" i="12"/>
  <c r="AY100" i="12"/>
  <c r="AZ100" i="12"/>
  <c r="BA100" i="12"/>
  <c r="BB100" i="12"/>
  <c r="BC100" i="12"/>
  <c r="BD100" i="12"/>
  <c r="BE100" i="12"/>
  <c r="BF100" i="12"/>
  <c r="BG100" i="12"/>
  <c r="BH100" i="12"/>
  <c r="BI100" i="12"/>
  <c r="BJ100" i="12"/>
  <c r="BK100" i="12"/>
  <c r="BL100" i="12"/>
  <c r="BM100" i="12"/>
  <c r="BN100" i="12"/>
  <c r="BO100" i="12"/>
  <c r="BP100" i="12"/>
  <c r="BQ100" i="12"/>
  <c r="BR100" i="12"/>
  <c r="BS100" i="12"/>
  <c r="BT100" i="12"/>
  <c r="BU100" i="12"/>
  <c r="BV100" i="12"/>
  <c r="BW100" i="12"/>
  <c r="BX100" i="12"/>
  <c r="BY100" i="12"/>
  <c r="BZ100" i="12"/>
  <c r="CA100" i="12"/>
  <c r="CB100" i="12"/>
  <c r="CC100" i="12"/>
  <c r="CD100" i="12"/>
  <c r="CE100" i="12"/>
  <c r="CF100" i="12"/>
  <c r="CG100" i="12"/>
  <c r="CH100" i="12"/>
  <c r="CI100" i="12"/>
  <c r="CJ100" i="12"/>
  <c r="CK100" i="12"/>
  <c r="CL100" i="12"/>
  <c r="CM100" i="12"/>
  <c r="CN100" i="12"/>
  <c r="CO100" i="12"/>
  <c r="CP100" i="12"/>
  <c r="CQ100" i="12"/>
  <c r="CR100" i="12"/>
  <c r="CS100" i="12"/>
  <c r="CT100" i="12"/>
  <c r="CU100" i="12"/>
  <c r="CV100" i="12"/>
  <c r="CW100" i="12"/>
  <c r="CX100" i="12"/>
  <c r="CY100" i="12"/>
  <c r="CZ100" i="12"/>
  <c r="DA100" i="12"/>
  <c r="DB100" i="12"/>
  <c r="DC100" i="12"/>
  <c r="DD100" i="12"/>
  <c r="DE100" i="12"/>
  <c r="DF100" i="12"/>
  <c r="DG100" i="12"/>
  <c r="DH100" i="12"/>
  <c r="DI100" i="12"/>
  <c r="DJ100" i="12"/>
  <c r="DK100" i="12"/>
  <c r="DL100" i="12"/>
  <c r="DM100" i="12"/>
  <c r="DN100" i="12"/>
  <c r="DO100" i="12"/>
  <c r="DP100" i="12"/>
  <c r="DQ100" i="12"/>
  <c r="DR100" i="12"/>
  <c r="DX100" i="12"/>
  <c r="DY100" i="12"/>
  <c r="EB100" i="12"/>
  <c r="EC100" i="12"/>
  <c r="E101" i="12"/>
  <c r="F101" i="12"/>
  <c r="G101" i="12"/>
  <c r="H101" i="12"/>
  <c r="I101" i="12"/>
  <c r="J101" i="12"/>
  <c r="K101" i="12"/>
  <c r="L101" i="12"/>
  <c r="M101" i="12"/>
  <c r="N101" i="12"/>
  <c r="O101" i="12"/>
  <c r="P101" i="12"/>
  <c r="Q101" i="12"/>
  <c r="R101" i="12"/>
  <c r="S101" i="12"/>
  <c r="T101" i="12"/>
  <c r="U101" i="12"/>
  <c r="V101" i="12"/>
  <c r="W101" i="12"/>
  <c r="X101" i="12"/>
  <c r="Y101" i="12"/>
  <c r="Z101" i="12"/>
  <c r="AA101" i="12"/>
  <c r="AB101" i="12"/>
  <c r="AC101" i="12"/>
  <c r="AD101" i="12"/>
  <c r="AE101" i="12"/>
  <c r="AF101" i="12"/>
  <c r="AG101" i="12"/>
  <c r="AH101" i="12"/>
  <c r="AI101" i="12"/>
  <c r="AJ101" i="12"/>
  <c r="AK101" i="12"/>
  <c r="AL101" i="12"/>
  <c r="AM101" i="12"/>
  <c r="AN101" i="12"/>
  <c r="AO101" i="12"/>
  <c r="AP101" i="12"/>
  <c r="AQ101" i="12"/>
  <c r="AR101" i="12"/>
  <c r="AS101" i="12"/>
  <c r="AT101" i="12"/>
  <c r="AU101" i="12"/>
  <c r="AV101" i="12"/>
  <c r="AW101" i="12"/>
  <c r="AX101" i="12"/>
  <c r="AY101" i="12"/>
  <c r="AZ101" i="12"/>
  <c r="BA101" i="12"/>
  <c r="BB101" i="12"/>
  <c r="BC101" i="12"/>
  <c r="BD101" i="12"/>
  <c r="BE101" i="12"/>
  <c r="BF101" i="12"/>
  <c r="BG101" i="12"/>
  <c r="BH101" i="12"/>
  <c r="BI101" i="12"/>
  <c r="BJ101" i="12"/>
  <c r="BK101" i="12"/>
  <c r="BL101" i="12"/>
  <c r="BM101" i="12"/>
  <c r="BN101" i="12"/>
  <c r="BO101" i="12"/>
  <c r="BP101" i="12"/>
  <c r="BQ101" i="12"/>
  <c r="BR101" i="12"/>
  <c r="BS101" i="12"/>
  <c r="BT101" i="12"/>
  <c r="BU101" i="12"/>
  <c r="BV101" i="12"/>
  <c r="BW101" i="12"/>
  <c r="BX101" i="12"/>
  <c r="BY101" i="12"/>
  <c r="BZ101" i="12"/>
  <c r="CA101" i="12"/>
  <c r="CB101" i="12"/>
  <c r="CC101" i="12"/>
  <c r="CD101" i="12"/>
  <c r="CE101" i="12"/>
  <c r="CF101" i="12"/>
  <c r="CG101" i="12"/>
  <c r="CH101" i="12"/>
  <c r="CI101" i="12"/>
  <c r="CJ101" i="12"/>
  <c r="CK101" i="12"/>
  <c r="CL101" i="12"/>
  <c r="CM101" i="12"/>
  <c r="CN101" i="12"/>
  <c r="CO101" i="12"/>
  <c r="CP101" i="12"/>
  <c r="CQ101" i="12"/>
  <c r="CR101" i="12"/>
  <c r="CS101" i="12"/>
  <c r="CT101" i="12"/>
  <c r="CU101" i="12"/>
  <c r="CV101" i="12"/>
  <c r="CW101" i="12"/>
  <c r="CX101" i="12"/>
  <c r="CY101" i="12"/>
  <c r="CZ101" i="12"/>
  <c r="DA101" i="12"/>
  <c r="DB101" i="12"/>
  <c r="DC101" i="12"/>
  <c r="DD101" i="12"/>
  <c r="DE101" i="12"/>
  <c r="DF101" i="12"/>
  <c r="DG101" i="12"/>
  <c r="DH101" i="12"/>
  <c r="DI101" i="12"/>
  <c r="DJ101" i="12"/>
  <c r="DK101" i="12"/>
  <c r="DL101" i="12"/>
  <c r="DM101" i="12"/>
  <c r="DN101" i="12"/>
  <c r="DO101" i="12"/>
  <c r="DP101" i="12"/>
  <c r="DQ101" i="12"/>
  <c r="DR101" i="12"/>
  <c r="DX101" i="12"/>
  <c r="DY101" i="12"/>
  <c r="EB101" i="12"/>
  <c r="EC101" i="12"/>
  <c r="E102" i="12"/>
  <c r="F102" i="12"/>
  <c r="G102" i="12"/>
  <c r="H102" i="12"/>
  <c r="I102" i="12"/>
  <c r="J102" i="12"/>
  <c r="K102" i="12"/>
  <c r="L102" i="12"/>
  <c r="M102" i="12"/>
  <c r="N102" i="12"/>
  <c r="O102" i="12"/>
  <c r="P102" i="12"/>
  <c r="Q102" i="12"/>
  <c r="R102" i="12"/>
  <c r="S102" i="12"/>
  <c r="T102" i="12"/>
  <c r="U102" i="12"/>
  <c r="V102" i="12"/>
  <c r="W102" i="12"/>
  <c r="X102" i="12"/>
  <c r="Y102" i="12"/>
  <c r="Z102" i="12"/>
  <c r="AA102" i="12"/>
  <c r="AB102" i="12"/>
  <c r="AC102" i="12"/>
  <c r="AD102" i="12"/>
  <c r="AE102" i="12"/>
  <c r="AF102" i="12"/>
  <c r="AG102" i="12"/>
  <c r="AH102" i="12"/>
  <c r="AI102" i="12"/>
  <c r="AJ102" i="12"/>
  <c r="AK102" i="12"/>
  <c r="AL102" i="12"/>
  <c r="AM102" i="12"/>
  <c r="AN102" i="12"/>
  <c r="AO102" i="12"/>
  <c r="AP102" i="12"/>
  <c r="AQ102" i="12"/>
  <c r="AR102" i="12"/>
  <c r="AS102" i="12"/>
  <c r="AT102" i="12"/>
  <c r="AU102" i="12"/>
  <c r="AV102" i="12"/>
  <c r="AW102" i="12"/>
  <c r="AX102" i="12"/>
  <c r="AY102" i="12"/>
  <c r="AZ102" i="12"/>
  <c r="BA102" i="12"/>
  <c r="BB102" i="12"/>
  <c r="BC102" i="12"/>
  <c r="BD102" i="12"/>
  <c r="BE102" i="12"/>
  <c r="BF102" i="12"/>
  <c r="BG102" i="12"/>
  <c r="BH102" i="12"/>
  <c r="BI102" i="12"/>
  <c r="BJ102" i="12"/>
  <c r="BK102" i="12"/>
  <c r="BL102" i="12"/>
  <c r="BM102" i="12"/>
  <c r="BN102" i="12"/>
  <c r="BO102" i="12"/>
  <c r="BP102" i="12"/>
  <c r="BQ102" i="12"/>
  <c r="BR102" i="12"/>
  <c r="BS102" i="12"/>
  <c r="BT102" i="12"/>
  <c r="BU102" i="12"/>
  <c r="BV102" i="12"/>
  <c r="BW102" i="12"/>
  <c r="BX102" i="12"/>
  <c r="BY102" i="12"/>
  <c r="BZ102" i="12"/>
  <c r="CA102" i="12"/>
  <c r="CB102" i="12"/>
  <c r="CC102" i="12"/>
  <c r="CD102" i="12"/>
  <c r="CE102" i="12"/>
  <c r="CF102" i="12"/>
  <c r="CG102" i="12"/>
  <c r="CH102" i="12"/>
  <c r="CI102" i="12"/>
  <c r="CJ102" i="12"/>
  <c r="CK102" i="12"/>
  <c r="CL102" i="12"/>
  <c r="CM102" i="12"/>
  <c r="CN102" i="12"/>
  <c r="CO102" i="12"/>
  <c r="CP102" i="12"/>
  <c r="CQ102" i="12"/>
  <c r="CR102" i="12"/>
  <c r="CS102" i="12"/>
  <c r="CT102" i="12"/>
  <c r="CU102" i="12"/>
  <c r="CV102" i="12"/>
  <c r="CW102" i="12"/>
  <c r="CX102" i="12"/>
  <c r="CY102" i="12"/>
  <c r="CZ102" i="12"/>
  <c r="DA102" i="12"/>
  <c r="DB102" i="12"/>
  <c r="DC102" i="12"/>
  <c r="DD102" i="12"/>
  <c r="DE102" i="12"/>
  <c r="DF102" i="12"/>
  <c r="DG102" i="12"/>
  <c r="DH102" i="12"/>
  <c r="DI102" i="12"/>
  <c r="DJ102" i="12"/>
  <c r="DK102" i="12"/>
  <c r="DL102" i="12"/>
  <c r="DM102" i="12"/>
  <c r="DN102" i="12"/>
  <c r="DO102" i="12"/>
  <c r="DP102" i="12"/>
  <c r="DQ102" i="12"/>
  <c r="DR102" i="12"/>
  <c r="DX102" i="12"/>
  <c r="DY102" i="12"/>
  <c r="EB102" i="12"/>
  <c r="EC102" i="12"/>
  <c r="E103" i="12"/>
  <c r="F103" i="12"/>
  <c r="G103" i="12"/>
  <c r="H103" i="12"/>
  <c r="I103" i="12"/>
  <c r="J103" i="12"/>
  <c r="K103" i="12"/>
  <c r="L103" i="12"/>
  <c r="M103" i="12"/>
  <c r="N103" i="12"/>
  <c r="O103" i="12"/>
  <c r="P103" i="12"/>
  <c r="Q103" i="12"/>
  <c r="R103" i="12"/>
  <c r="S103" i="12"/>
  <c r="T103" i="12"/>
  <c r="U103" i="12"/>
  <c r="V103" i="12"/>
  <c r="W103" i="12"/>
  <c r="X103" i="12"/>
  <c r="Y103" i="12"/>
  <c r="Z103" i="12"/>
  <c r="AA103" i="12"/>
  <c r="AB103" i="12"/>
  <c r="AC103" i="12"/>
  <c r="AD103" i="12"/>
  <c r="AE103" i="12"/>
  <c r="AF103" i="12"/>
  <c r="AG103" i="12"/>
  <c r="AH103" i="12"/>
  <c r="AI103" i="12"/>
  <c r="AJ103" i="12"/>
  <c r="AK103" i="12"/>
  <c r="AL103" i="12"/>
  <c r="AM103" i="12"/>
  <c r="AN103" i="12"/>
  <c r="AO103" i="12"/>
  <c r="AP103" i="12"/>
  <c r="AQ103" i="12"/>
  <c r="AR103" i="12"/>
  <c r="AS103" i="12"/>
  <c r="AT103" i="12"/>
  <c r="AU103" i="12"/>
  <c r="AV103" i="12"/>
  <c r="AW103" i="12"/>
  <c r="AX103" i="12"/>
  <c r="AY103" i="12"/>
  <c r="AZ103" i="12"/>
  <c r="BA103" i="12"/>
  <c r="BB103" i="12"/>
  <c r="BC103" i="12"/>
  <c r="BD103" i="12"/>
  <c r="BE103" i="12"/>
  <c r="BF103" i="12"/>
  <c r="BG103" i="12"/>
  <c r="BH103" i="12"/>
  <c r="BI103" i="12"/>
  <c r="BJ103" i="12"/>
  <c r="BK103" i="12"/>
  <c r="BL103" i="12"/>
  <c r="BM103" i="12"/>
  <c r="BN103" i="12"/>
  <c r="BO103" i="12"/>
  <c r="BP103" i="12"/>
  <c r="BQ103" i="12"/>
  <c r="BR103" i="12"/>
  <c r="BS103" i="12"/>
  <c r="BT103" i="12"/>
  <c r="BU103" i="12"/>
  <c r="BV103" i="12"/>
  <c r="BW103" i="12"/>
  <c r="BX103" i="12"/>
  <c r="BY103" i="12"/>
  <c r="BZ103" i="12"/>
  <c r="CA103" i="12"/>
  <c r="CB103" i="12"/>
  <c r="CC103" i="12"/>
  <c r="CD103" i="12"/>
  <c r="CE103" i="12"/>
  <c r="CF103" i="12"/>
  <c r="CG103" i="12"/>
  <c r="CH103" i="12"/>
  <c r="CI103" i="12"/>
  <c r="CJ103" i="12"/>
  <c r="CK103" i="12"/>
  <c r="CL103" i="12"/>
  <c r="CM103" i="12"/>
  <c r="CN103" i="12"/>
  <c r="CO103" i="12"/>
  <c r="CP103" i="12"/>
  <c r="CQ103" i="12"/>
  <c r="CR103" i="12"/>
  <c r="CS103" i="12"/>
  <c r="CT103" i="12"/>
  <c r="CU103" i="12"/>
  <c r="CV103" i="12"/>
  <c r="CW103" i="12"/>
  <c r="CX103" i="12"/>
  <c r="CY103" i="12"/>
  <c r="CZ103" i="12"/>
  <c r="DA103" i="12"/>
  <c r="DB103" i="12"/>
  <c r="DC103" i="12"/>
  <c r="DD103" i="12"/>
  <c r="DE103" i="12"/>
  <c r="DF103" i="12"/>
  <c r="DG103" i="12"/>
  <c r="DH103" i="12"/>
  <c r="DI103" i="12"/>
  <c r="DJ103" i="12"/>
  <c r="DK103" i="12"/>
  <c r="DL103" i="12"/>
  <c r="DM103" i="12"/>
  <c r="DN103" i="12"/>
  <c r="DO103" i="12"/>
  <c r="DP103" i="12"/>
  <c r="DQ103" i="12"/>
  <c r="DR103" i="12"/>
  <c r="DX103" i="12"/>
  <c r="DY103" i="12"/>
  <c r="EB103" i="12"/>
  <c r="EC103" i="12"/>
  <c r="E104" i="12"/>
  <c r="F104" i="12"/>
  <c r="G104" i="12"/>
  <c r="H104" i="12"/>
  <c r="I104" i="12"/>
  <c r="J104" i="12"/>
  <c r="K104" i="12"/>
  <c r="L104" i="12"/>
  <c r="M104" i="12"/>
  <c r="N104" i="12"/>
  <c r="O104" i="12"/>
  <c r="P104" i="12"/>
  <c r="Q104" i="12"/>
  <c r="R104" i="12"/>
  <c r="S104" i="12"/>
  <c r="T104" i="12"/>
  <c r="U104" i="12"/>
  <c r="V104" i="12"/>
  <c r="W104" i="12"/>
  <c r="X104" i="12"/>
  <c r="Y104" i="12"/>
  <c r="Z104" i="12"/>
  <c r="AA104" i="12"/>
  <c r="AB104" i="12"/>
  <c r="AC104" i="12"/>
  <c r="AD104" i="12"/>
  <c r="AE104" i="12"/>
  <c r="AF104" i="12"/>
  <c r="AG104" i="12"/>
  <c r="AH104" i="12"/>
  <c r="AI104" i="12"/>
  <c r="AJ104" i="12"/>
  <c r="AK104" i="12"/>
  <c r="AL104" i="12"/>
  <c r="AM104" i="12"/>
  <c r="AN104" i="12"/>
  <c r="AO104" i="12"/>
  <c r="AP104" i="12"/>
  <c r="AQ104" i="12"/>
  <c r="AR104" i="12"/>
  <c r="AS104" i="12"/>
  <c r="AT104" i="12"/>
  <c r="AU104" i="12"/>
  <c r="AV104" i="12"/>
  <c r="AW104" i="12"/>
  <c r="AX104" i="12"/>
  <c r="AY104" i="12"/>
  <c r="AZ104" i="12"/>
  <c r="BA104" i="12"/>
  <c r="BB104" i="12"/>
  <c r="BC104" i="12"/>
  <c r="BD104" i="12"/>
  <c r="BE104" i="12"/>
  <c r="BF104" i="12"/>
  <c r="BG104" i="12"/>
  <c r="BH104" i="12"/>
  <c r="BI104" i="12"/>
  <c r="BJ104" i="12"/>
  <c r="BK104" i="12"/>
  <c r="BL104" i="12"/>
  <c r="BM104" i="12"/>
  <c r="BN104" i="12"/>
  <c r="BO104" i="12"/>
  <c r="BP104" i="12"/>
  <c r="BQ104" i="12"/>
  <c r="BR104" i="12"/>
  <c r="BS104" i="12"/>
  <c r="BT104" i="12"/>
  <c r="BU104" i="12"/>
  <c r="BV104" i="12"/>
  <c r="BW104" i="12"/>
  <c r="BX104" i="12"/>
  <c r="BY104" i="12"/>
  <c r="BZ104" i="12"/>
  <c r="CA104" i="12"/>
  <c r="CB104" i="12"/>
  <c r="CC104" i="12"/>
  <c r="CD104" i="12"/>
  <c r="CE104" i="12"/>
  <c r="CF104" i="12"/>
  <c r="CG104" i="12"/>
  <c r="CH104" i="12"/>
  <c r="CI104" i="12"/>
  <c r="CJ104" i="12"/>
  <c r="CK104" i="12"/>
  <c r="CL104" i="12"/>
  <c r="CM104" i="12"/>
  <c r="CN104" i="12"/>
  <c r="CO104" i="12"/>
  <c r="CP104" i="12"/>
  <c r="CQ104" i="12"/>
  <c r="CR104" i="12"/>
  <c r="CS104" i="12"/>
  <c r="CT104" i="12"/>
  <c r="CU104" i="12"/>
  <c r="CV104" i="12"/>
  <c r="CW104" i="12"/>
  <c r="CX104" i="12"/>
  <c r="CY104" i="12"/>
  <c r="CZ104" i="12"/>
  <c r="DA104" i="12"/>
  <c r="DB104" i="12"/>
  <c r="DC104" i="12"/>
  <c r="DD104" i="12"/>
  <c r="DE104" i="12"/>
  <c r="DF104" i="12"/>
  <c r="DG104" i="12"/>
  <c r="DH104" i="12"/>
  <c r="DI104" i="12"/>
  <c r="DJ104" i="12"/>
  <c r="DK104" i="12"/>
  <c r="DL104" i="12"/>
  <c r="DM104" i="12"/>
  <c r="DN104" i="12"/>
  <c r="DO104" i="12"/>
  <c r="DP104" i="12"/>
  <c r="DQ104" i="12"/>
  <c r="DR104" i="12"/>
  <c r="DX104" i="12"/>
  <c r="DY104" i="12"/>
  <c r="EB104" i="12"/>
  <c r="EC104" i="12"/>
  <c r="E105" i="12"/>
  <c r="F105" i="12"/>
  <c r="G105" i="12"/>
  <c r="H105" i="12"/>
  <c r="I105" i="12"/>
  <c r="J105" i="12"/>
  <c r="K105" i="12"/>
  <c r="L105" i="12"/>
  <c r="M105" i="12"/>
  <c r="N105" i="12"/>
  <c r="O105" i="12"/>
  <c r="P105" i="12"/>
  <c r="Q105" i="12"/>
  <c r="R105" i="12"/>
  <c r="S105" i="12"/>
  <c r="T105" i="12"/>
  <c r="U105" i="12"/>
  <c r="V105" i="12"/>
  <c r="W105" i="12"/>
  <c r="X105" i="12"/>
  <c r="Y105" i="12"/>
  <c r="Z105" i="12"/>
  <c r="AA105" i="12"/>
  <c r="AB105" i="12"/>
  <c r="AC105" i="12"/>
  <c r="AD105" i="12"/>
  <c r="AE105" i="12"/>
  <c r="AF105" i="12"/>
  <c r="AG105" i="12"/>
  <c r="AH105" i="12"/>
  <c r="AI105" i="12"/>
  <c r="AJ105" i="12"/>
  <c r="AK105" i="12"/>
  <c r="AL105" i="12"/>
  <c r="AM105" i="12"/>
  <c r="AN105" i="12"/>
  <c r="AO105" i="12"/>
  <c r="AP105" i="12"/>
  <c r="AQ105" i="12"/>
  <c r="AR105" i="12"/>
  <c r="AS105" i="12"/>
  <c r="AT105" i="12"/>
  <c r="AU105" i="12"/>
  <c r="AV105" i="12"/>
  <c r="AW105" i="12"/>
  <c r="AX105" i="12"/>
  <c r="AY105" i="12"/>
  <c r="AZ105" i="12"/>
  <c r="BA105" i="12"/>
  <c r="BB105" i="12"/>
  <c r="BC105" i="12"/>
  <c r="BD105" i="12"/>
  <c r="BE105" i="12"/>
  <c r="BF105" i="12"/>
  <c r="BG105" i="12"/>
  <c r="BH105" i="12"/>
  <c r="BI105" i="12"/>
  <c r="BJ105" i="12"/>
  <c r="BK105" i="12"/>
  <c r="BL105" i="12"/>
  <c r="BM105" i="12"/>
  <c r="BN105" i="12"/>
  <c r="BO105" i="12"/>
  <c r="BP105" i="12"/>
  <c r="BQ105" i="12"/>
  <c r="BR105" i="12"/>
  <c r="BS105" i="12"/>
  <c r="BT105" i="12"/>
  <c r="BU105" i="12"/>
  <c r="BV105" i="12"/>
  <c r="BW105" i="12"/>
  <c r="BX105" i="12"/>
  <c r="BY105" i="12"/>
  <c r="BZ105" i="12"/>
  <c r="CA105" i="12"/>
  <c r="CB105" i="12"/>
  <c r="CC105" i="12"/>
  <c r="CD105" i="12"/>
  <c r="CE105" i="12"/>
  <c r="CF105" i="12"/>
  <c r="CG105" i="12"/>
  <c r="CH105" i="12"/>
  <c r="CI105" i="12"/>
  <c r="CJ105" i="12"/>
  <c r="CK105" i="12"/>
  <c r="CL105" i="12"/>
  <c r="CM105" i="12"/>
  <c r="CN105" i="12"/>
  <c r="CO105" i="12"/>
  <c r="CP105" i="12"/>
  <c r="CQ105" i="12"/>
  <c r="CR105" i="12"/>
  <c r="CS105" i="12"/>
  <c r="CT105" i="12"/>
  <c r="CU105" i="12"/>
  <c r="CV105" i="12"/>
  <c r="CW105" i="12"/>
  <c r="CX105" i="12"/>
  <c r="CY105" i="12"/>
  <c r="CZ105" i="12"/>
  <c r="DA105" i="12"/>
  <c r="DB105" i="12"/>
  <c r="DC105" i="12"/>
  <c r="DD105" i="12"/>
  <c r="DE105" i="12"/>
  <c r="DF105" i="12"/>
  <c r="DG105" i="12"/>
  <c r="DH105" i="12"/>
  <c r="DI105" i="12"/>
  <c r="DJ105" i="12"/>
  <c r="DK105" i="12"/>
  <c r="DL105" i="12"/>
  <c r="DM105" i="12"/>
  <c r="DN105" i="12"/>
  <c r="DO105" i="12"/>
  <c r="DP105" i="12"/>
  <c r="DQ105" i="12"/>
  <c r="DR105" i="12"/>
  <c r="DX105" i="12"/>
  <c r="DY105" i="12"/>
  <c r="EB105" i="12"/>
  <c r="EC105" i="12"/>
  <c r="E106" i="12"/>
  <c r="F106" i="12"/>
  <c r="G106" i="12"/>
  <c r="H106" i="12"/>
  <c r="I106" i="12"/>
  <c r="J106" i="12"/>
  <c r="K106" i="12"/>
  <c r="L106" i="12"/>
  <c r="M106" i="12"/>
  <c r="N106" i="12"/>
  <c r="O106" i="12"/>
  <c r="P106" i="12"/>
  <c r="Q106" i="12"/>
  <c r="R106" i="12"/>
  <c r="S106" i="12"/>
  <c r="T106" i="12"/>
  <c r="U106" i="12"/>
  <c r="V106" i="12"/>
  <c r="W106" i="12"/>
  <c r="X106" i="12"/>
  <c r="Y106" i="12"/>
  <c r="Z106" i="12"/>
  <c r="AA106" i="12"/>
  <c r="AB106" i="12"/>
  <c r="AC106" i="12"/>
  <c r="AD106" i="12"/>
  <c r="AE106" i="12"/>
  <c r="AF106" i="12"/>
  <c r="AG106" i="12"/>
  <c r="AH106" i="12"/>
  <c r="AI106" i="12"/>
  <c r="AJ106" i="12"/>
  <c r="AK106" i="12"/>
  <c r="AL106" i="12"/>
  <c r="AM106" i="12"/>
  <c r="AN106" i="12"/>
  <c r="AO106" i="12"/>
  <c r="AP106" i="12"/>
  <c r="AQ106" i="12"/>
  <c r="AR106" i="12"/>
  <c r="AS106" i="12"/>
  <c r="AT106" i="12"/>
  <c r="AU106" i="12"/>
  <c r="AV106" i="12"/>
  <c r="AW106" i="12"/>
  <c r="AX106" i="12"/>
  <c r="AY106" i="12"/>
  <c r="AZ106" i="12"/>
  <c r="BA106" i="12"/>
  <c r="BB106" i="12"/>
  <c r="BC106" i="12"/>
  <c r="BD106" i="12"/>
  <c r="BE106" i="12"/>
  <c r="BF106" i="12"/>
  <c r="BG106" i="12"/>
  <c r="BH106" i="12"/>
  <c r="BI106" i="12"/>
  <c r="BJ106" i="12"/>
  <c r="BK106" i="12"/>
  <c r="BL106" i="12"/>
  <c r="BM106" i="12"/>
  <c r="BN106" i="12"/>
  <c r="BO106" i="12"/>
  <c r="BP106" i="12"/>
  <c r="BQ106" i="12"/>
  <c r="BR106" i="12"/>
  <c r="BS106" i="12"/>
  <c r="BT106" i="12"/>
  <c r="BU106" i="12"/>
  <c r="BV106" i="12"/>
  <c r="BW106" i="12"/>
  <c r="BX106" i="12"/>
  <c r="BY106" i="12"/>
  <c r="BZ106" i="12"/>
  <c r="CA106" i="12"/>
  <c r="CB106" i="12"/>
  <c r="CC106" i="12"/>
  <c r="CD106" i="12"/>
  <c r="CE106" i="12"/>
  <c r="CF106" i="12"/>
  <c r="CG106" i="12"/>
  <c r="CH106" i="12"/>
  <c r="CI106" i="12"/>
  <c r="CJ106" i="12"/>
  <c r="CK106" i="12"/>
  <c r="CL106" i="12"/>
  <c r="CM106" i="12"/>
  <c r="CN106" i="12"/>
  <c r="CO106" i="12"/>
  <c r="CP106" i="12"/>
  <c r="CQ106" i="12"/>
  <c r="CR106" i="12"/>
  <c r="CS106" i="12"/>
  <c r="CT106" i="12"/>
  <c r="CU106" i="12"/>
  <c r="CV106" i="12"/>
  <c r="CW106" i="12"/>
  <c r="CX106" i="12"/>
  <c r="CY106" i="12"/>
  <c r="CZ106" i="12"/>
  <c r="DA106" i="12"/>
  <c r="DB106" i="12"/>
  <c r="DC106" i="12"/>
  <c r="DD106" i="12"/>
  <c r="DE106" i="12"/>
  <c r="DF106" i="12"/>
  <c r="DG106" i="12"/>
  <c r="DH106" i="12"/>
  <c r="DI106" i="12"/>
  <c r="DJ106" i="12"/>
  <c r="DK106" i="12"/>
  <c r="DL106" i="12"/>
  <c r="DM106" i="12"/>
  <c r="DN106" i="12"/>
  <c r="DO106" i="12"/>
  <c r="DP106" i="12"/>
  <c r="DQ106" i="12"/>
  <c r="DR106" i="12"/>
  <c r="DX106" i="12"/>
  <c r="DY106" i="12"/>
  <c r="EB106" i="12"/>
  <c r="EC106" i="12"/>
  <c r="E107" i="12"/>
  <c r="F107" i="12"/>
  <c r="G107" i="12"/>
  <c r="H107" i="12"/>
  <c r="I107" i="12"/>
  <c r="J107" i="12"/>
  <c r="K107" i="12"/>
  <c r="L107" i="12"/>
  <c r="M107" i="12"/>
  <c r="N107" i="12"/>
  <c r="O107" i="12"/>
  <c r="P107" i="12"/>
  <c r="Q107" i="12"/>
  <c r="R107" i="12"/>
  <c r="S107" i="12"/>
  <c r="T107" i="12"/>
  <c r="U107" i="12"/>
  <c r="V107" i="12"/>
  <c r="W107" i="12"/>
  <c r="X107" i="12"/>
  <c r="Y107" i="12"/>
  <c r="Z107" i="12"/>
  <c r="AA107" i="12"/>
  <c r="AB107" i="12"/>
  <c r="AC107" i="12"/>
  <c r="AD107" i="12"/>
  <c r="AE107" i="12"/>
  <c r="AF107" i="12"/>
  <c r="AG107" i="12"/>
  <c r="AH107" i="12"/>
  <c r="AI107" i="12"/>
  <c r="AJ107" i="12"/>
  <c r="AK107" i="12"/>
  <c r="AL107" i="12"/>
  <c r="AM107" i="12"/>
  <c r="AN107" i="12"/>
  <c r="AO107" i="12"/>
  <c r="AP107" i="12"/>
  <c r="AQ107" i="12"/>
  <c r="AR107" i="12"/>
  <c r="AS107" i="12"/>
  <c r="AT107" i="12"/>
  <c r="AU107" i="12"/>
  <c r="AV107" i="12"/>
  <c r="AW107" i="12"/>
  <c r="AX107" i="12"/>
  <c r="AY107" i="12"/>
  <c r="AZ107" i="12"/>
  <c r="BA107" i="12"/>
  <c r="BB107" i="12"/>
  <c r="BC107" i="12"/>
  <c r="BD107" i="12"/>
  <c r="BE107" i="12"/>
  <c r="BF107" i="12"/>
  <c r="BG107" i="12"/>
  <c r="BH107" i="12"/>
  <c r="BI107" i="12"/>
  <c r="BJ107" i="12"/>
  <c r="BK107" i="12"/>
  <c r="BL107" i="12"/>
  <c r="BM107" i="12"/>
  <c r="BN107" i="12"/>
  <c r="BO107" i="12"/>
  <c r="BP107" i="12"/>
  <c r="BQ107" i="12"/>
  <c r="BR107" i="12"/>
  <c r="BS107" i="12"/>
  <c r="BT107" i="12"/>
  <c r="BU107" i="12"/>
  <c r="BV107" i="12"/>
  <c r="BW107" i="12"/>
  <c r="BX107" i="12"/>
  <c r="BY107" i="12"/>
  <c r="BZ107" i="12"/>
  <c r="CA107" i="12"/>
  <c r="CB107" i="12"/>
  <c r="CC107" i="12"/>
  <c r="CD107" i="12"/>
  <c r="CE107" i="12"/>
  <c r="CF107" i="12"/>
  <c r="CG107" i="12"/>
  <c r="CH107" i="12"/>
  <c r="CI107" i="12"/>
  <c r="CJ107" i="12"/>
  <c r="CK107" i="12"/>
  <c r="CL107" i="12"/>
  <c r="CM107" i="12"/>
  <c r="CN107" i="12"/>
  <c r="CO107" i="12"/>
  <c r="CP107" i="12"/>
  <c r="CQ107" i="12"/>
  <c r="CR107" i="12"/>
  <c r="CS107" i="12"/>
  <c r="CT107" i="12"/>
  <c r="CU107" i="12"/>
  <c r="CV107" i="12"/>
  <c r="CW107" i="12"/>
  <c r="CX107" i="12"/>
  <c r="CY107" i="12"/>
  <c r="CZ107" i="12"/>
  <c r="DA107" i="12"/>
  <c r="DB107" i="12"/>
  <c r="DC107" i="12"/>
  <c r="DD107" i="12"/>
  <c r="DE107" i="12"/>
  <c r="DF107" i="12"/>
  <c r="DG107" i="12"/>
  <c r="DH107" i="12"/>
  <c r="DI107" i="12"/>
  <c r="DJ107" i="12"/>
  <c r="DK107" i="12"/>
  <c r="DL107" i="12"/>
  <c r="DM107" i="12"/>
  <c r="DN107" i="12"/>
  <c r="DO107" i="12"/>
  <c r="DP107" i="12"/>
  <c r="DQ107" i="12"/>
  <c r="DR107" i="12"/>
  <c r="DX107" i="12"/>
  <c r="DY107" i="12"/>
  <c r="EB107" i="12"/>
  <c r="EC107" i="12"/>
  <c r="E108" i="12"/>
  <c r="F108" i="12"/>
  <c r="G108" i="12"/>
  <c r="H108" i="12"/>
  <c r="I108" i="12"/>
  <c r="J108" i="12"/>
  <c r="K108" i="12"/>
  <c r="L108" i="12"/>
  <c r="M108" i="12"/>
  <c r="N108" i="12"/>
  <c r="O108" i="12"/>
  <c r="P108" i="12"/>
  <c r="Q108" i="12"/>
  <c r="R108" i="12"/>
  <c r="S108" i="12"/>
  <c r="T108" i="12"/>
  <c r="U108" i="12"/>
  <c r="V108" i="12"/>
  <c r="W108" i="12"/>
  <c r="X108" i="12"/>
  <c r="Y108" i="12"/>
  <c r="Z108" i="12"/>
  <c r="AA108" i="12"/>
  <c r="AB108" i="12"/>
  <c r="AC108" i="12"/>
  <c r="AD108" i="12"/>
  <c r="AE108" i="12"/>
  <c r="AF108" i="12"/>
  <c r="AG108" i="12"/>
  <c r="AH108" i="12"/>
  <c r="AI108" i="12"/>
  <c r="AJ108" i="12"/>
  <c r="AK108" i="12"/>
  <c r="AL108" i="12"/>
  <c r="AM108" i="12"/>
  <c r="AN108" i="12"/>
  <c r="AO108" i="12"/>
  <c r="AP108" i="12"/>
  <c r="AQ108" i="12"/>
  <c r="AR108" i="12"/>
  <c r="AS108" i="12"/>
  <c r="AT108" i="12"/>
  <c r="AU108" i="12"/>
  <c r="AV108" i="12"/>
  <c r="AW108" i="12"/>
  <c r="AX108" i="12"/>
  <c r="AY108" i="12"/>
  <c r="AZ108" i="12"/>
  <c r="BA108" i="12"/>
  <c r="BB108" i="12"/>
  <c r="BC108" i="12"/>
  <c r="BD108" i="12"/>
  <c r="BE108" i="12"/>
  <c r="BF108" i="12"/>
  <c r="BG108" i="12"/>
  <c r="BH108" i="12"/>
  <c r="BI108" i="12"/>
  <c r="BJ108" i="12"/>
  <c r="BK108" i="12"/>
  <c r="BL108" i="12"/>
  <c r="BM108" i="12"/>
  <c r="BN108" i="12"/>
  <c r="BO108" i="12"/>
  <c r="BP108" i="12"/>
  <c r="BQ108" i="12"/>
  <c r="BR108" i="12"/>
  <c r="BS108" i="12"/>
  <c r="BT108" i="12"/>
  <c r="BU108" i="12"/>
  <c r="BV108" i="12"/>
  <c r="BW108" i="12"/>
  <c r="BX108" i="12"/>
  <c r="BY108" i="12"/>
  <c r="BZ108" i="12"/>
  <c r="CA108" i="12"/>
  <c r="CB108" i="12"/>
  <c r="CC108" i="12"/>
  <c r="CD108" i="12"/>
  <c r="CE108" i="12"/>
  <c r="CF108" i="12"/>
  <c r="CG108" i="12"/>
  <c r="CH108" i="12"/>
  <c r="CI108" i="12"/>
  <c r="CJ108" i="12"/>
  <c r="CK108" i="12"/>
  <c r="CL108" i="12"/>
  <c r="CM108" i="12"/>
  <c r="CN108" i="12"/>
  <c r="CO108" i="12"/>
  <c r="CP108" i="12"/>
  <c r="CQ108" i="12"/>
  <c r="CR108" i="12"/>
  <c r="CS108" i="12"/>
  <c r="CT108" i="12"/>
  <c r="CU108" i="12"/>
  <c r="CV108" i="12"/>
  <c r="CW108" i="12"/>
  <c r="CX108" i="12"/>
  <c r="CY108" i="12"/>
  <c r="CZ108" i="12"/>
  <c r="DA108" i="12"/>
  <c r="DB108" i="12"/>
  <c r="DC108" i="12"/>
  <c r="DD108" i="12"/>
  <c r="DE108" i="12"/>
  <c r="DF108" i="12"/>
  <c r="DG108" i="12"/>
  <c r="DH108" i="12"/>
  <c r="DI108" i="12"/>
  <c r="DJ108" i="12"/>
  <c r="DK108" i="12"/>
  <c r="DL108" i="12"/>
  <c r="DM108" i="12"/>
  <c r="DN108" i="12"/>
  <c r="DO108" i="12"/>
  <c r="DP108" i="12"/>
  <c r="DQ108" i="12"/>
  <c r="DR108" i="12"/>
  <c r="DX108" i="12"/>
  <c r="DY108" i="12"/>
  <c r="EB108" i="12"/>
  <c r="EC108" i="12"/>
  <c r="E109" i="12"/>
  <c r="F109" i="12"/>
  <c r="G109" i="12"/>
  <c r="H109" i="12"/>
  <c r="I109" i="12"/>
  <c r="J109" i="12"/>
  <c r="K109" i="12"/>
  <c r="L109" i="12"/>
  <c r="M109" i="12"/>
  <c r="N109" i="12"/>
  <c r="O109" i="12"/>
  <c r="P109" i="12"/>
  <c r="Q109" i="12"/>
  <c r="R109" i="12"/>
  <c r="S109" i="12"/>
  <c r="T109" i="12"/>
  <c r="U109" i="12"/>
  <c r="V109" i="12"/>
  <c r="W109" i="12"/>
  <c r="X109" i="12"/>
  <c r="Y109" i="12"/>
  <c r="Z109" i="12"/>
  <c r="AA109" i="12"/>
  <c r="AB109" i="12"/>
  <c r="AC109" i="12"/>
  <c r="AD109" i="12"/>
  <c r="AE109" i="12"/>
  <c r="AF109" i="12"/>
  <c r="AG109" i="12"/>
  <c r="AH109" i="12"/>
  <c r="AI109" i="12"/>
  <c r="AJ109" i="12"/>
  <c r="AK109" i="12"/>
  <c r="AL109" i="12"/>
  <c r="AM109" i="12"/>
  <c r="AN109" i="12"/>
  <c r="AO109" i="12"/>
  <c r="AP109" i="12"/>
  <c r="AQ109" i="12"/>
  <c r="AR109" i="12"/>
  <c r="AS109" i="12"/>
  <c r="AT109" i="12"/>
  <c r="AU109" i="12"/>
  <c r="AV109" i="12"/>
  <c r="AW109" i="12"/>
  <c r="AX109" i="12"/>
  <c r="AY109" i="12"/>
  <c r="AZ109" i="12"/>
  <c r="BA109" i="12"/>
  <c r="BB109" i="12"/>
  <c r="BC109" i="12"/>
  <c r="BD109" i="12"/>
  <c r="BE109" i="12"/>
  <c r="BF109" i="12"/>
  <c r="BG109" i="12"/>
  <c r="BH109" i="12"/>
  <c r="BI109" i="12"/>
  <c r="BJ109" i="12"/>
  <c r="BK109" i="12"/>
  <c r="BL109" i="12"/>
  <c r="BM109" i="12"/>
  <c r="BN109" i="12"/>
  <c r="BO109" i="12"/>
  <c r="BP109" i="12"/>
  <c r="BQ109" i="12"/>
  <c r="BR109" i="12"/>
  <c r="BS109" i="12"/>
  <c r="BT109" i="12"/>
  <c r="BU109" i="12"/>
  <c r="BV109" i="12"/>
  <c r="BW109" i="12"/>
  <c r="BX109" i="12"/>
  <c r="BY109" i="12"/>
  <c r="BZ109" i="12"/>
  <c r="CA109" i="12"/>
  <c r="CB109" i="12"/>
  <c r="CC109" i="12"/>
  <c r="CD109" i="12"/>
  <c r="CE109" i="12"/>
  <c r="CF109" i="12"/>
  <c r="CG109" i="12"/>
  <c r="CH109" i="12"/>
  <c r="CI109" i="12"/>
  <c r="CJ109" i="12"/>
  <c r="CK109" i="12"/>
  <c r="CL109" i="12"/>
  <c r="CM109" i="12"/>
  <c r="CN109" i="12"/>
  <c r="CO109" i="12"/>
  <c r="CP109" i="12"/>
  <c r="CQ109" i="12"/>
  <c r="CR109" i="12"/>
  <c r="CS109" i="12"/>
  <c r="CT109" i="12"/>
  <c r="CU109" i="12"/>
  <c r="CV109" i="12"/>
  <c r="CW109" i="12"/>
  <c r="CX109" i="12"/>
  <c r="CY109" i="12"/>
  <c r="CZ109" i="12"/>
  <c r="DA109" i="12"/>
  <c r="DB109" i="12"/>
  <c r="DC109" i="12"/>
  <c r="DD109" i="12"/>
  <c r="DE109" i="12"/>
  <c r="DF109" i="12"/>
  <c r="DG109" i="12"/>
  <c r="DH109" i="12"/>
  <c r="DI109" i="12"/>
  <c r="DJ109" i="12"/>
  <c r="DK109" i="12"/>
  <c r="DL109" i="12"/>
  <c r="DM109" i="12"/>
  <c r="DN109" i="12"/>
  <c r="DO109" i="12"/>
  <c r="DP109" i="12"/>
  <c r="DQ109" i="12"/>
  <c r="DR109" i="12"/>
  <c r="DX109" i="12"/>
  <c r="DY109" i="12"/>
  <c r="EB109" i="12"/>
  <c r="EC109" i="12"/>
  <c r="E110" i="12"/>
  <c r="F110" i="12"/>
  <c r="G110" i="12"/>
  <c r="H110" i="12"/>
  <c r="I110" i="12"/>
  <c r="J110" i="12"/>
  <c r="K110" i="12"/>
  <c r="L110" i="12"/>
  <c r="M110" i="12"/>
  <c r="N110" i="12"/>
  <c r="O110" i="12"/>
  <c r="P110" i="12"/>
  <c r="Q110" i="12"/>
  <c r="R110" i="12"/>
  <c r="S110" i="12"/>
  <c r="T110" i="12"/>
  <c r="U110" i="12"/>
  <c r="V110" i="12"/>
  <c r="W110" i="12"/>
  <c r="X110" i="12"/>
  <c r="Y110" i="12"/>
  <c r="Z110" i="12"/>
  <c r="AA110" i="12"/>
  <c r="AB110" i="12"/>
  <c r="AC110" i="12"/>
  <c r="AD110" i="12"/>
  <c r="AE110" i="12"/>
  <c r="AF110" i="12"/>
  <c r="AG110" i="12"/>
  <c r="AH110" i="12"/>
  <c r="AI110" i="12"/>
  <c r="AJ110" i="12"/>
  <c r="AK110" i="12"/>
  <c r="AL110" i="12"/>
  <c r="AM110" i="12"/>
  <c r="AN110" i="12"/>
  <c r="AO110" i="12"/>
  <c r="AP110" i="12"/>
  <c r="AQ110" i="12"/>
  <c r="AR110" i="12"/>
  <c r="AS110" i="12"/>
  <c r="AT110" i="12"/>
  <c r="AU110" i="12"/>
  <c r="AV110" i="12"/>
  <c r="AW110" i="12"/>
  <c r="AX110" i="12"/>
  <c r="AY110" i="12"/>
  <c r="AZ110" i="12"/>
  <c r="BA110" i="12"/>
  <c r="BB110" i="12"/>
  <c r="BC110" i="12"/>
  <c r="BD110" i="12"/>
  <c r="BE110" i="12"/>
  <c r="BF110" i="12"/>
  <c r="BG110" i="12"/>
  <c r="BH110" i="12"/>
  <c r="BI110" i="12"/>
  <c r="BJ110" i="12"/>
  <c r="BK110" i="12"/>
  <c r="BL110" i="12"/>
  <c r="BM110" i="12"/>
  <c r="BN110" i="12"/>
  <c r="BO110" i="12"/>
  <c r="BP110" i="12"/>
  <c r="BQ110" i="12"/>
  <c r="BR110" i="12"/>
  <c r="BS110" i="12"/>
  <c r="BT110" i="12"/>
  <c r="BU110" i="12"/>
  <c r="BV110" i="12"/>
  <c r="BW110" i="12"/>
  <c r="BX110" i="12"/>
  <c r="BY110" i="12"/>
  <c r="BZ110" i="12"/>
  <c r="CA110" i="12"/>
  <c r="CB110" i="12"/>
  <c r="CC110" i="12"/>
  <c r="CD110" i="12"/>
  <c r="CE110" i="12"/>
  <c r="CF110" i="12"/>
  <c r="CG110" i="12"/>
  <c r="CH110" i="12"/>
  <c r="CI110" i="12"/>
  <c r="CJ110" i="12"/>
  <c r="CK110" i="12"/>
  <c r="CL110" i="12"/>
  <c r="CM110" i="12"/>
  <c r="CN110" i="12"/>
  <c r="CO110" i="12"/>
  <c r="CP110" i="12"/>
  <c r="CQ110" i="12"/>
  <c r="CR110" i="12"/>
  <c r="CS110" i="12"/>
  <c r="CT110" i="12"/>
  <c r="CU110" i="12"/>
  <c r="CV110" i="12"/>
  <c r="CW110" i="12"/>
  <c r="CX110" i="12"/>
  <c r="CY110" i="12"/>
  <c r="CZ110" i="12"/>
  <c r="DA110" i="12"/>
  <c r="DB110" i="12"/>
  <c r="DC110" i="12"/>
  <c r="DD110" i="12"/>
  <c r="DE110" i="12"/>
  <c r="DF110" i="12"/>
  <c r="DG110" i="12"/>
  <c r="DH110" i="12"/>
  <c r="DI110" i="12"/>
  <c r="DJ110" i="12"/>
  <c r="DK110" i="12"/>
  <c r="DL110" i="12"/>
  <c r="DM110" i="12"/>
  <c r="DN110" i="12"/>
  <c r="DO110" i="12"/>
  <c r="DP110" i="12"/>
  <c r="DQ110" i="12"/>
  <c r="DR110" i="12"/>
  <c r="DX110" i="12"/>
  <c r="DY110" i="12"/>
  <c r="EB110" i="12"/>
  <c r="EC110" i="12"/>
  <c r="E111" i="12"/>
  <c r="F111" i="12"/>
  <c r="G111" i="12"/>
  <c r="H111" i="12"/>
  <c r="I111" i="12"/>
  <c r="J111" i="12"/>
  <c r="K111" i="12"/>
  <c r="L111" i="12"/>
  <c r="M111" i="12"/>
  <c r="N111" i="12"/>
  <c r="O111" i="12"/>
  <c r="P111" i="12"/>
  <c r="Q111" i="12"/>
  <c r="R111" i="12"/>
  <c r="S111" i="12"/>
  <c r="T111" i="12"/>
  <c r="U111" i="12"/>
  <c r="V111" i="12"/>
  <c r="W111" i="12"/>
  <c r="X111" i="12"/>
  <c r="Y111" i="12"/>
  <c r="Z111" i="12"/>
  <c r="AA111" i="12"/>
  <c r="AB111" i="12"/>
  <c r="AC111" i="12"/>
  <c r="AD111" i="12"/>
  <c r="AE111" i="12"/>
  <c r="AF111" i="12"/>
  <c r="AG111" i="12"/>
  <c r="AH111" i="12"/>
  <c r="AI111" i="12"/>
  <c r="AJ111" i="12"/>
  <c r="AK111" i="12"/>
  <c r="AL111" i="12"/>
  <c r="AM111" i="12"/>
  <c r="AN111" i="12"/>
  <c r="AO111" i="12"/>
  <c r="AP111" i="12"/>
  <c r="AQ111" i="12"/>
  <c r="AR111" i="12"/>
  <c r="AS111" i="12"/>
  <c r="AT111" i="12"/>
  <c r="AU111" i="12"/>
  <c r="AV111" i="12"/>
  <c r="AW111" i="12"/>
  <c r="AX111" i="12"/>
  <c r="AY111" i="12"/>
  <c r="AZ111" i="12"/>
  <c r="BA111" i="12"/>
  <c r="BB111" i="12"/>
  <c r="BC111" i="12"/>
  <c r="BD111" i="12"/>
  <c r="BE111" i="12"/>
  <c r="BF111" i="12"/>
  <c r="BG111" i="12"/>
  <c r="BH111" i="12"/>
  <c r="BI111" i="12"/>
  <c r="BJ111" i="12"/>
  <c r="BK111" i="12"/>
  <c r="BL111" i="12"/>
  <c r="BM111" i="12"/>
  <c r="BN111" i="12"/>
  <c r="BO111" i="12"/>
  <c r="BP111" i="12"/>
  <c r="BQ111" i="12"/>
  <c r="BR111" i="12"/>
  <c r="BS111" i="12"/>
  <c r="BT111" i="12"/>
  <c r="BU111" i="12"/>
  <c r="BV111" i="12"/>
  <c r="BW111" i="12"/>
  <c r="BX111" i="12"/>
  <c r="BY111" i="12"/>
  <c r="BZ111" i="12"/>
  <c r="CA111" i="12"/>
  <c r="CB111" i="12"/>
  <c r="CC111" i="12"/>
  <c r="CD111" i="12"/>
  <c r="CE111" i="12"/>
  <c r="CF111" i="12"/>
  <c r="CG111" i="12"/>
  <c r="CH111" i="12"/>
  <c r="CI111" i="12"/>
  <c r="CJ111" i="12"/>
  <c r="CK111" i="12"/>
  <c r="CL111" i="12"/>
  <c r="CM111" i="12"/>
  <c r="CN111" i="12"/>
  <c r="CO111" i="12"/>
  <c r="CP111" i="12"/>
  <c r="CQ111" i="12"/>
  <c r="CR111" i="12"/>
  <c r="CS111" i="12"/>
  <c r="CT111" i="12"/>
  <c r="CU111" i="12"/>
  <c r="CV111" i="12"/>
  <c r="CW111" i="12"/>
  <c r="CX111" i="12"/>
  <c r="CY111" i="12"/>
  <c r="CZ111" i="12"/>
  <c r="DA111" i="12"/>
  <c r="DB111" i="12"/>
  <c r="DC111" i="12"/>
  <c r="DD111" i="12"/>
  <c r="DE111" i="12"/>
  <c r="DF111" i="12"/>
  <c r="DG111" i="12"/>
  <c r="DH111" i="12"/>
  <c r="DI111" i="12"/>
  <c r="DJ111" i="12"/>
  <c r="DK111" i="12"/>
  <c r="DL111" i="12"/>
  <c r="DM111" i="12"/>
  <c r="DN111" i="12"/>
  <c r="DO111" i="12"/>
  <c r="DP111" i="12"/>
  <c r="DQ111" i="12"/>
  <c r="DR111" i="12"/>
  <c r="DX111" i="12"/>
  <c r="DY111" i="12"/>
  <c r="EB111" i="12"/>
  <c r="EC111" i="12"/>
  <c r="E112" i="12"/>
  <c r="F112" i="12"/>
  <c r="G112" i="12"/>
  <c r="H112" i="12"/>
  <c r="I112" i="12"/>
  <c r="J112" i="12"/>
  <c r="K112" i="12"/>
  <c r="L112" i="12"/>
  <c r="M112" i="12"/>
  <c r="N112" i="12"/>
  <c r="O112" i="12"/>
  <c r="P112" i="12"/>
  <c r="Q112" i="12"/>
  <c r="R112" i="12"/>
  <c r="S112" i="12"/>
  <c r="T112" i="12"/>
  <c r="U112" i="12"/>
  <c r="V112" i="12"/>
  <c r="W112" i="12"/>
  <c r="X112" i="12"/>
  <c r="Y112" i="12"/>
  <c r="Z112" i="12"/>
  <c r="AA112" i="12"/>
  <c r="AB112" i="12"/>
  <c r="AC112" i="12"/>
  <c r="AD112" i="12"/>
  <c r="AE112" i="12"/>
  <c r="AF112" i="12"/>
  <c r="AG112" i="12"/>
  <c r="AH112" i="12"/>
  <c r="AI112" i="12"/>
  <c r="AJ112" i="12"/>
  <c r="AK112" i="12"/>
  <c r="AL112" i="12"/>
  <c r="AM112" i="12"/>
  <c r="AN112" i="12"/>
  <c r="AO112" i="12"/>
  <c r="AP112" i="12"/>
  <c r="AQ112" i="12"/>
  <c r="AR112" i="12"/>
  <c r="AS112" i="12"/>
  <c r="AT112" i="12"/>
  <c r="AU112" i="12"/>
  <c r="AV112" i="12"/>
  <c r="AW112" i="12"/>
  <c r="AX112" i="12"/>
  <c r="AY112" i="12"/>
  <c r="AZ112" i="12"/>
  <c r="BA112" i="12"/>
  <c r="BB112" i="12"/>
  <c r="BC112" i="12"/>
  <c r="BD112" i="12"/>
  <c r="BE112" i="12"/>
  <c r="BF112" i="12"/>
  <c r="BG112" i="12"/>
  <c r="BH112" i="12"/>
  <c r="BI112" i="12"/>
  <c r="BJ112" i="12"/>
  <c r="BK112" i="12"/>
  <c r="BL112" i="12"/>
  <c r="BM112" i="12"/>
  <c r="BN112" i="12"/>
  <c r="BO112" i="12"/>
  <c r="BP112" i="12"/>
  <c r="BQ112" i="12"/>
  <c r="BR112" i="12"/>
  <c r="BS112" i="12"/>
  <c r="BT112" i="12"/>
  <c r="BU112" i="12"/>
  <c r="BV112" i="12"/>
  <c r="BW112" i="12"/>
  <c r="BX112" i="12"/>
  <c r="BY112" i="12"/>
  <c r="BZ112" i="12"/>
  <c r="CA112" i="12"/>
  <c r="CB112" i="12"/>
  <c r="CC112" i="12"/>
  <c r="CD112" i="12"/>
  <c r="CE112" i="12"/>
  <c r="CF112" i="12"/>
  <c r="CG112" i="12"/>
  <c r="CH112" i="12"/>
  <c r="CI112" i="12"/>
  <c r="CJ112" i="12"/>
  <c r="CK112" i="12"/>
  <c r="CL112" i="12"/>
  <c r="CM112" i="12"/>
  <c r="CN112" i="12"/>
  <c r="CO112" i="12"/>
  <c r="CP112" i="12"/>
  <c r="CQ112" i="12"/>
  <c r="CR112" i="12"/>
  <c r="CS112" i="12"/>
  <c r="CT112" i="12"/>
  <c r="CU112" i="12"/>
  <c r="CV112" i="12"/>
  <c r="CW112" i="12"/>
  <c r="CX112" i="12"/>
  <c r="CY112" i="12"/>
  <c r="CZ112" i="12"/>
  <c r="DA112" i="12"/>
  <c r="DB112" i="12"/>
  <c r="DC112" i="12"/>
  <c r="DD112" i="12"/>
  <c r="DE112" i="12"/>
  <c r="DF112" i="12"/>
  <c r="DG112" i="12"/>
  <c r="DH112" i="12"/>
  <c r="DI112" i="12"/>
  <c r="DJ112" i="12"/>
  <c r="DK112" i="12"/>
  <c r="DL112" i="12"/>
  <c r="DM112" i="12"/>
  <c r="DN112" i="12"/>
  <c r="DO112" i="12"/>
  <c r="DP112" i="12"/>
  <c r="DQ112" i="12"/>
  <c r="DR112" i="12"/>
  <c r="DX112" i="12"/>
  <c r="DY112" i="12"/>
  <c r="EB112" i="12"/>
  <c r="EC112" i="12"/>
  <c r="E113" i="12"/>
  <c r="F113" i="12"/>
  <c r="G113" i="12"/>
  <c r="H113" i="12"/>
  <c r="I113" i="12"/>
  <c r="J113" i="12"/>
  <c r="K113" i="12"/>
  <c r="L113" i="12"/>
  <c r="M113" i="12"/>
  <c r="N113" i="12"/>
  <c r="O113" i="12"/>
  <c r="P113" i="12"/>
  <c r="Q113" i="12"/>
  <c r="R113" i="12"/>
  <c r="S113" i="12"/>
  <c r="T113" i="12"/>
  <c r="U113" i="12"/>
  <c r="V113" i="12"/>
  <c r="W113" i="12"/>
  <c r="X113" i="12"/>
  <c r="Y113" i="12"/>
  <c r="Z113" i="12"/>
  <c r="AA113" i="12"/>
  <c r="AB113" i="12"/>
  <c r="AC113" i="12"/>
  <c r="AD113" i="12"/>
  <c r="AE113" i="12"/>
  <c r="AF113" i="12"/>
  <c r="AG113" i="12"/>
  <c r="AH113" i="12"/>
  <c r="AI113" i="12"/>
  <c r="AJ113" i="12"/>
  <c r="AK113" i="12"/>
  <c r="AL113" i="12"/>
  <c r="AM113" i="12"/>
  <c r="AN113" i="12"/>
  <c r="AO113" i="12"/>
  <c r="AP113" i="12"/>
  <c r="AQ113" i="12"/>
  <c r="AR113" i="12"/>
  <c r="AS113" i="12"/>
  <c r="AT113" i="12"/>
  <c r="AU113" i="12"/>
  <c r="AV113" i="12"/>
  <c r="AW113" i="12"/>
  <c r="AX113" i="12"/>
  <c r="AY113" i="12"/>
  <c r="AZ113" i="12"/>
  <c r="BA113" i="12"/>
  <c r="BB113" i="12"/>
  <c r="BC113" i="12"/>
  <c r="BD113" i="12"/>
  <c r="BE113" i="12"/>
  <c r="BF113" i="12"/>
  <c r="BG113" i="12"/>
  <c r="BH113" i="12"/>
  <c r="BI113" i="12"/>
  <c r="BJ113" i="12"/>
  <c r="BK113" i="12"/>
  <c r="BL113" i="12"/>
  <c r="BM113" i="12"/>
  <c r="BN113" i="12"/>
  <c r="BO113" i="12"/>
  <c r="BP113" i="12"/>
  <c r="BQ113" i="12"/>
  <c r="BR113" i="12"/>
  <c r="BS113" i="12"/>
  <c r="BT113" i="12"/>
  <c r="BU113" i="12"/>
  <c r="BV113" i="12"/>
  <c r="BW113" i="12"/>
  <c r="BX113" i="12"/>
  <c r="BY113" i="12"/>
  <c r="BZ113" i="12"/>
  <c r="CA113" i="12"/>
  <c r="CB113" i="12"/>
  <c r="CC113" i="12"/>
  <c r="CD113" i="12"/>
  <c r="CE113" i="12"/>
  <c r="CF113" i="12"/>
  <c r="CG113" i="12"/>
  <c r="CH113" i="12"/>
  <c r="CI113" i="12"/>
  <c r="CJ113" i="12"/>
  <c r="CK113" i="12"/>
  <c r="CL113" i="12"/>
  <c r="CM113" i="12"/>
  <c r="CN113" i="12"/>
  <c r="CO113" i="12"/>
  <c r="CP113" i="12"/>
  <c r="CQ113" i="12"/>
  <c r="CR113" i="12"/>
  <c r="CS113" i="12"/>
  <c r="CT113" i="12"/>
  <c r="CU113" i="12"/>
  <c r="CV113" i="12"/>
  <c r="CW113" i="12"/>
  <c r="CX113" i="12"/>
  <c r="CY113" i="12"/>
  <c r="CZ113" i="12"/>
  <c r="DA113" i="12"/>
  <c r="DB113" i="12"/>
  <c r="DC113" i="12"/>
  <c r="DD113" i="12"/>
  <c r="DE113" i="12"/>
  <c r="DF113" i="12"/>
  <c r="DG113" i="12"/>
  <c r="DH113" i="12"/>
  <c r="DI113" i="12"/>
  <c r="DJ113" i="12"/>
  <c r="DK113" i="12"/>
  <c r="DL113" i="12"/>
  <c r="DM113" i="12"/>
  <c r="DN113" i="12"/>
  <c r="DO113" i="12"/>
  <c r="DP113" i="12"/>
  <c r="DQ113" i="12"/>
  <c r="DR113" i="12"/>
  <c r="DX113" i="12"/>
  <c r="DY113" i="12"/>
  <c r="EB113" i="12"/>
  <c r="EC113" i="12"/>
  <c r="E114" i="12"/>
  <c r="F114" i="12"/>
  <c r="G114" i="12"/>
  <c r="H114" i="12"/>
  <c r="I114" i="12"/>
  <c r="J114" i="12"/>
  <c r="K114" i="12"/>
  <c r="L114" i="12"/>
  <c r="M114" i="12"/>
  <c r="N114" i="12"/>
  <c r="O114" i="12"/>
  <c r="P114" i="12"/>
  <c r="Q114" i="12"/>
  <c r="R114" i="12"/>
  <c r="S114" i="12"/>
  <c r="T114" i="12"/>
  <c r="U114" i="12"/>
  <c r="V114" i="12"/>
  <c r="W114" i="12"/>
  <c r="X114" i="12"/>
  <c r="Y114" i="12"/>
  <c r="Z114" i="12"/>
  <c r="AA114" i="12"/>
  <c r="AB114" i="12"/>
  <c r="AC114" i="12"/>
  <c r="AD114" i="12"/>
  <c r="AE114" i="12"/>
  <c r="AF114" i="12"/>
  <c r="AG114" i="12"/>
  <c r="AH114" i="12"/>
  <c r="AI114" i="12"/>
  <c r="AJ114" i="12"/>
  <c r="AK114" i="12"/>
  <c r="AL114" i="12"/>
  <c r="AM114" i="12"/>
  <c r="AN114" i="12"/>
  <c r="AO114" i="12"/>
  <c r="AP114" i="12"/>
  <c r="AQ114" i="12"/>
  <c r="AR114" i="12"/>
  <c r="AS114" i="12"/>
  <c r="AT114" i="12"/>
  <c r="AU114" i="12"/>
  <c r="AV114" i="12"/>
  <c r="AW114" i="12"/>
  <c r="AX114" i="12"/>
  <c r="AY114" i="12"/>
  <c r="AZ114" i="12"/>
  <c r="BA114" i="12"/>
  <c r="BB114" i="12"/>
  <c r="BC114" i="12"/>
  <c r="BD114" i="12"/>
  <c r="BE114" i="12"/>
  <c r="BF114" i="12"/>
  <c r="BG114" i="12"/>
  <c r="BH114" i="12"/>
  <c r="BI114" i="12"/>
  <c r="BJ114" i="12"/>
  <c r="BK114" i="12"/>
  <c r="BL114" i="12"/>
  <c r="BM114" i="12"/>
  <c r="BN114" i="12"/>
  <c r="BO114" i="12"/>
  <c r="BP114" i="12"/>
  <c r="BQ114" i="12"/>
  <c r="BR114" i="12"/>
  <c r="BS114" i="12"/>
  <c r="BT114" i="12"/>
  <c r="BU114" i="12"/>
  <c r="BV114" i="12"/>
  <c r="BW114" i="12"/>
  <c r="BX114" i="12"/>
  <c r="BY114" i="12"/>
  <c r="BZ114" i="12"/>
  <c r="CA114" i="12"/>
  <c r="CB114" i="12"/>
  <c r="CC114" i="12"/>
  <c r="CD114" i="12"/>
  <c r="CE114" i="12"/>
  <c r="CF114" i="12"/>
  <c r="CG114" i="12"/>
  <c r="CH114" i="12"/>
  <c r="CI114" i="12"/>
  <c r="CJ114" i="12"/>
  <c r="CK114" i="12"/>
  <c r="CL114" i="12"/>
  <c r="CM114" i="12"/>
  <c r="CN114" i="12"/>
  <c r="CO114" i="12"/>
  <c r="CP114" i="12"/>
  <c r="CQ114" i="12"/>
  <c r="CR114" i="12"/>
  <c r="CS114" i="12"/>
  <c r="CT114" i="12"/>
  <c r="CU114" i="12"/>
  <c r="CV114" i="12"/>
  <c r="CW114" i="12"/>
  <c r="CX114" i="12"/>
  <c r="CY114" i="12"/>
  <c r="CZ114" i="12"/>
  <c r="DA114" i="12"/>
  <c r="DB114" i="12"/>
  <c r="DC114" i="12"/>
  <c r="DD114" i="12"/>
  <c r="DE114" i="12"/>
  <c r="DF114" i="12"/>
  <c r="DG114" i="12"/>
  <c r="DH114" i="12"/>
  <c r="DI114" i="12"/>
  <c r="DJ114" i="12"/>
  <c r="DK114" i="12"/>
  <c r="DL114" i="12"/>
  <c r="DM114" i="12"/>
  <c r="DN114" i="12"/>
  <c r="DO114" i="12"/>
  <c r="DP114" i="12"/>
  <c r="DQ114" i="12"/>
  <c r="DR114" i="12"/>
  <c r="DX114" i="12"/>
  <c r="DY114" i="12"/>
  <c r="EB114" i="12"/>
  <c r="EC114" i="12"/>
  <c r="E115" i="12"/>
  <c r="F115" i="12"/>
  <c r="G115" i="12"/>
  <c r="H115" i="12"/>
  <c r="I115" i="12"/>
  <c r="J115" i="12"/>
  <c r="K115" i="12"/>
  <c r="L115" i="12"/>
  <c r="M115" i="12"/>
  <c r="N115" i="12"/>
  <c r="O115" i="12"/>
  <c r="P115" i="12"/>
  <c r="Q115" i="12"/>
  <c r="R115" i="12"/>
  <c r="S115" i="12"/>
  <c r="T115" i="12"/>
  <c r="U115" i="12"/>
  <c r="V115" i="12"/>
  <c r="W115" i="12"/>
  <c r="X115" i="12"/>
  <c r="Y115" i="12"/>
  <c r="Z115" i="12"/>
  <c r="AA115" i="12"/>
  <c r="AB115" i="12"/>
  <c r="AC115" i="12"/>
  <c r="AD115" i="12"/>
  <c r="AE115" i="12"/>
  <c r="AF115" i="12"/>
  <c r="AG115" i="12"/>
  <c r="AH115" i="12"/>
  <c r="AI115" i="12"/>
  <c r="AJ115" i="12"/>
  <c r="AK115" i="12"/>
  <c r="AL115" i="12"/>
  <c r="AM115" i="12"/>
  <c r="AN115" i="12"/>
  <c r="AO115" i="12"/>
  <c r="AP115" i="12"/>
  <c r="AQ115" i="12"/>
  <c r="AR115" i="12"/>
  <c r="AS115" i="12"/>
  <c r="AT115" i="12"/>
  <c r="AU115" i="12"/>
  <c r="AV115" i="12"/>
  <c r="AW115" i="12"/>
  <c r="AX115" i="12"/>
  <c r="AY115" i="12"/>
  <c r="AZ115" i="12"/>
  <c r="BA115" i="12"/>
  <c r="BB115" i="12"/>
  <c r="BC115" i="12"/>
  <c r="BD115" i="12"/>
  <c r="BE115" i="12"/>
  <c r="BF115" i="12"/>
  <c r="BG115" i="12"/>
  <c r="BH115" i="12"/>
  <c r="BI115" i="12"/>
  <c r="BJ115" i="12"/>
  <c r="BK115" i="12"/>
  <c r="BL115" i="12"/>
  <c r="BM115" i="12"/>
  <c r="BN115" i="12"/>
  <c r="BO115" i="12"/>
  <c r="BP115" i="12"/>
  <c r="BQ115" i="12"/>
  <c r="BR115" i="12"/>
  <c r="BS115" i="12"/>
  <c r="BT115" i="12"/>
  <c r="BU115" i="12"/>
  <c r="BV115" i="12"/>
  <c r="BW115" i="12"/>
  <c r="BX115" i="12"/>
  <c r="BY115" i="12"/>
  <c r="BZ115" i="12"/>
  <c r="CA115" i="12"/>
  <c r="CB115" i="12"/>
  <c r="CC115" i="12"/>
  <c r="CD115" i="12"/>
  <c r="CE115" i="12"/>
  <c r="CF115" i="12"/>
  <c r="CG115" i="12"/>
  <c r="CH115" i="12"/>
  <c r="CI115" i="12"/>
  <c r="CJ115" i="12"/>
  <c r="CK115" i="12"/>
  <c r="CL115" i="12"/>
  <c r="CM115" i="12"/>
  <c r="CN115" i="12"/>
  <c r="CO115" i="12"/>
  <c r="CP115" i="12"/>
  <c r="CQ115" i="12"/>
  <c r="CR115" i="12"/>
  <c r="CS115" i="12"/>
  <c r="CT115" i="12"/>
  <c r="CU115" i="12"/>
  <c r="CV115" i="12"/>
  <c r="CW115" i="12"/>
  <c r="CX115" i="12"/>
  <c r="CY115" i="12"/>
  <c r="CZ115" i="12"/>
  <c r="DA115" i="12"/>
  <c r="DB115" i="12"/>
  <c r="DC115" i="12"/>
  <c r="DD115" i="12"/>
  <c r="DE115" i="12"/>
  <c r="DF115" i="12"/>
  <c r="DG115" i="12"/>
  <c r="DH115" i="12"/>
  <c r="DI115" i="12"/>
  <c r="DJ115" i="12"/>
  <c r="DK115" i="12"/>
  <c r="DL115" i="12"/>
  <c r="DM115" i="12"/>
  <c r="DN115" i="12"/>
  <c r="DO115" i="12"/>
  <c r="DP115" i="12"/>
  <c r="DQ115" i="12"/>
  <c r="DR115" i="12"/>
  <c r="DX115" i="12"/>
  <c r="DY115" i="12"/>
  <c r="EB115" i="12"/>
  <c r="EC115" i="12"/>
  <c r="E116" i="12"/>
  <c r="F116" i="12"/>
  <c r="G116" i="12"/>
  <c r="H116" i="12"/>
  <c r="I116" i="12"/>
  <c r="J116" i="12"/>
  <c r="K116" i="12"/>
  <c r="L116" i="12"/>
  <c r="M116" i="12"/>
  <c r="N116" i="12"/>
  <c r="O116" i="12"/>
  <c r="P116" i="12"/>
  <c r="Q116" i="12"/>
  <c r="R116" i="12"/>
  <c r="S116" i="12"/>
  <c r="T116" i="12"/>
  <c r="U116" i="12"/>
  <c r="V116" i="12"/>
  <c r="W116" i="12"/>
  <c r="X116" i="12"/>
  <c r="Y116" i="12"/>
  <c r="Z116" i="12"/>
  <c r="AA116" i="12"/>
  <c r="AB116" i="12"/>
  <c r="AC116" i="12"/>
  <c r="AD116" i="12"/>
  <c r="AE116" i="12"/>
  <c r="AF116" i="12"/>
  <c r="AG116" i="12"/>
  <c r="AH116" i="12"/>
  <c r="AI116" i="12"/>
  <c r="AJ116" i="12"/>
  <c r="AK116" i="12"/>
  <c r="AL116" i="12"/>
  <c r="AM116" i="12"/>
  <c r="AN116" i="12"/>
  <c r="AO116" i="12"/>
  <c r="AP116" i="12"/>
  <c r="AQ116" i="12"/>
  <c r="AR116" i="12"/>
  <c r="AS116" i="12"/>
  <c r="AT116" i="12"/>
  <c r="AU116" i="12"/>
  <c r="AV116" i="12"/>
  <c r="AW116" i="12"/>
  <c r="AX116" i="12"/>
  <c r="AY116" i="12"/>
  <c r="AZ116" i="12"/>
  <c r="BA116" i="12"/>
  <c r="BB116" i="12"/>
  <c r="BC116" i="12"/>
  <c r="BD116" i="12"/>
  <c r="BE116" i="12"/>
  <c r="BF116" i="12"/>
  <c r="BG116" i="12"/>
  <c r="BH116" i="12"/>
  <c r="BI116" i="12"/>
  <c r="BJ116" i="12"/>
  <c r="BK116" i="12"/>
  <c r="BL116" i="12"/>
  <c r="BM116" i="12"/>
  <c r="BN116" i="12"/>
  <c r="BO116" i="12"/>
  <c r="BP116" i="12"/>
  <c r="BQ116" i="12"/>
  <c r="BR116" i="12"/>
  <c r="BS116" i="12"/>
  <c r="BT116" i="12"/>
  <c r="BU116" i="12"/>
  <c r="BV116" i="12"/>
  <c r="BW116" i="12"/>
  <c r="BX116" i="12"/>
  <c r="BY116" i="12"/>
  <c r="BZ116" i="12"/>
  <c r="CA116" i="12"/>
  <c r="CB116" i="12"/>
  <c r="CC116" i="12"/>
  <c r="CD116" i="12"/>
  <c r="CE116" i="12"/>
  <c r="CF116" i="12"/>
  <c r="CG116" i="12"/>
  <c r="CH116" i="12"/>
  <c r="CI116" i="12"/>
  <c r="CJ116" i="12"/>
  <c r="CK116" i="12"/>
  <c r="CL116" i="12"/>
  <c r="CM116" i="12"/>
  <c r="CN116" i="12"/>
  <c r="CO116" i="12"/>
  <c r="CP116" i="12"/>
  <c r="CQ116" i="12"/>
  <c r="CR116" i="12"/>
  <c r="CS116" i="12"/>
  <c r="CT116" i="12"/>
  <c r="CU116" i="12"/>
  <c r="CV116" i="12"/>
  <c r="CW116" i="12"/>
  <c r="CX116" i="12"/>
  <c r="CY116" i="12"/>
  <c r="CZ116" i="12"/>
  <c r="DA116" i="12"/>
  <c r="DB116" i="12"/>
  <c r="DC116" i="12"/>
  <c r="DD116" i="12"/>
  <c r="DE116" i="12"/>
  <c r="DF116" i="12"/>
  <c r="DG116" i="12"/>
  <c r="DH116" i="12"/>
  <c r="DI116" i="12"/>
  <c r="DJ116" i="12"/>
  <c r="DK116" i="12"/>
  <c r="DL116" i="12"/>
  <c r="DM116" i="12"/>
  <c r="DN116" i="12"/>
  <c r="DO116" i="12"/>
  <c r="DP116" i="12"/>
  <c r="DQ116" i="12"/>
  <c r="DR116" i="12"/>
  <c r="DX116" i="12"/>
  <c r="DY116" i="12"/>
  <c r="EB116" i="12"/>
  <c r="EC116" i="12"/>
  <c r="E117" i="12"/>
  <c r="F117" i="12"/>
  <c r="G117" i="12"/>
  <c r="H117" i="12"/>
  <c r="I117" i="12"/>
  <c r="J117" i="12"/>
  <c r="K117" i="12"/>
  <c r="L117" i="12"/>
  <c r="M117" i="12"/>
  <c r="N117" i="12"/>
  <c r="O117" i="12"/>
  <c r="P117" i="12"/>
  <c r="Q117" i="12"/>
  <c r="R117" i="12"/>
  <c r="S117" i="12"/>
  <c r="T117" i="12"/>
  <c r="U117" i="12"/>
  <c r="V117" i="12"/>
  <c r="W117" i="12"/>
  <c r="X117" i="12"/>
  <c r="Y117" i="12"/>
  <c r="Z117" i="12"/>
  <c r="AA117" i="12"/>
  <c r="AB117" i="12"/>
  <c r="AC117" i="12"/>
  <c r="AD117" i="12"/>
  <c r="AE117" i="12"/>
  <c r="AF117" i="12"/>
  <c r="AG117" i="12"/>
  <c r="AH117" i="12"/>
  <c r="AI117" i="12"/>
  <c r="AJ117" i="12"/>
  <c r="AK117" i="12"/>
  <c r="AL117" i="12"/>
  <c r="AM117" i="12"/>
  <c r="AN117" i="12"/>
  <c r="AO117" i="12"/>
  <c r="AP117" i="12"/>
  <c r="AQ117" i="12"/>
  <c r="AR117" i="12"/>
  <c r="AS117" i="12"/>
  <c r="AT117" i="12"/>
  <c r="AU117" i="12"/>
  <c r="AV117" i="12"/>
  <c r="AW117" i="12"/>
  <c r="AX117" i="12"/>
  <c r="AY117" i="12"/>
  <c r="AZ117" i="12"/>
  <c r="BA117" i="12"/>
  <c r="BB117" i="12"/>
  <c r="BC117" i="12"/>
  <c r="BD117" i="12"/>
  <c r="BE117" i="12"/>
  <c r="BF117" i="12"/>
  <c r="BG117" i="12"/>
  <c r="BH117" i="12"/>
  <c r="BI117" i="12"/>
  <c r="BJ117" i="12"/>
  <c r="BK117" i="12"/>
  <c r="BL117" i="12"/>
  <c r="BM117" i="12"/>
  <c r="BN117" i="12"/>
  <c r="BO117" i="12"/>
  <c r="BP117" i="12"/>
  <c r="BQ117" i="12"/>
  <c r="BR117" i="12"/>
  <c r="BS117" i="12"/>
  <c r="BT117" i="12"/>
  <c r="BU117" i="12"/>
  <c r="BV117" i="12"/>
  <c r="BW117" i="12"/>
  <c r="BX117" i="12"/>
  <c r="BY117" i="12"/>
  <c r="BZ117" i="12"/>
  <c r="CA117" i="12"/>
  <c r="CB117" i="12"/>
  <c r="CC117" i="12"/>
  <c r="CD117" i="12"/>
  <c r="CE117" i="12"/>
  <c r="CF117" i="12"/>
  <c r="CG117" i="12"/>
  <c r="CH117" i="12"/>
  <c r="CI117" i="12"/>
  <c r="CJ117" i="12"/>
  <c r="CK117" i="12"/>
  <c r="CL117" i="12"/>
  <c r="CM117" i="12"/>
  <c r="CN117" i="12"/>
  <c r="CO117" i="12"/>
  <c r="CP117" i="12"/>
  <c r="CQ117" i="12"/>
  <c r="CR117" i="12"/>
  <c r="CS117" i="12"/>
  <c r="CT117" i="12"/>
  <c r="CU117" i="12"/>
  <c r="CV117" i="12"/>
  <c r="CW117" i="12"/>
  <c r="CX117" i="12"/>
  <c r="CY117" i="12"/>
  <c r="CZ117" i="12"/>
  <c r="DA117" i="12"/>
  <c r="DB117" i="12"/>
  <c r="DC117" i="12"/>
  <c r="DD117" i="12"/>
  <c r="DE117" i="12"/>
  <c r="DF117" i="12"/>
  <c r="DG117" i="12"/>
  <c r="DH117" i="12"/>
  <c r="DI117" i="12"/>
  <c r="DJ117" i="12"/>
  <c r="DK117" i="12"/>
  <c r="DL117" i="12"/>
  <c r="DM117" i="12"/>
  <c r="DN117" i="12"/>
  <c r="DO117" i="12"/>
  <c r="DP117" i="12"/>
  <c r="DQ117" i="12"/>
  <c r="DR117" i="12"/>
  <c r="DX117" i="12"/>
  <c r="DY117" i="12"/>
  <c r="EB117" i="12"/>
  <c r="EC117" i="12"/>
  <c r="E118" i="12"/>
  <c r="F118" i="12"/>
  <c r="G118" i="12"/>
  <c r="H118" i="12"/>
  <c r="I118" i="12"/>
  <c r="J118" i="12"/>
  <c r="K118" i="12"/>
  <c r="L118" i="12"/>
  <c r="M118" i="12"/>
  <c r="N118" i="12"/>
  <c r="O118" i="12"/>
  <c r="P118" i="12"/>
  <c r="Q118" i="12"/>
  <c r="R118" i="12"/>
  <c r="S118" i="12"/>
  <c r="T118" i="12"/>
  <c r="U118" i="12"/>
  <c r="V118" i="12"/>
  <c r="W118" i="12"/>
  <c r="X118" i="12"/>
  <c r="Y118" i="12"/>
  <c r="Z118" i="12"/>
  <c r="AA118" i="12"/>
  <c r="AB118" i="12"/>
  <c r="AC118" i="12"/>
  <c r="AD118" i="12"/>
  <c r="AE118" i="12"/>
  <c r="AF118" i="12"/>
  <c r="AG118" i="12"/>
  <c r="AH118" i="12"/>
  <c r="AI118" i="12"/>
  <c r="AJ118" i="12"/>
  <c r="AK118" i="12"/>
  <c r="AL118" i="12"/>
  <c r="AM118" i="12"/>
  <c r="AN118" i="12"/>
  <c r="AO118" i="12"/>
  <c r="AP118" i="12"/>
  <c r="AQ118" i="12"/>
  <c r="AR118" i="12"/>
  <c r="AS118" i="12"/>
  <c r="AT118" i="12"/>
  <c r="AU118" i="12"/>
  <c r="AV118" i="12"/>
  <c r="AW118" i="12"/>
  <c r="AX118" i="12"/>
  <c r="AY118" i="12"/>
  <c r="AZ118" i="12"/>
  <c r="BA118" i="12"/>
  <c r="BB118" i="12"/>
  <c r="BC118" i="12"/>
  <c r="BD118" i="12"/>
  <c r="BE118" i="12"/>
  <c r="BF118" i="12"/>
  <c r="BG118" i="12"/>
  <c r="BH118" i="12"/>
  <c r="BI118" i="12"/>
  <c r="BJ118" i="12"/>
  <c r="BK118" i="12"/>
  <c r="BL118" i="12"/>
  <c r="BM118" i="12"/>
  <c r="BN118" i="12"/>
  <c r="BO118" i="12"/>
  <c r="BP118" i="12"/>
  <c r="BQ118" i="12"/>
  <c r="BR118" i="12"/>
  <c r="BS118" i="12"/>
  <c r="BT118" i="12"/>
  <c r="BU118" i="12"/>
  <c r="BV118" i="12"/>
  <c r="BW118" i="12"/>
  <c r="BX118" i="12"/>
  <c r="BY118" i="12"/>
  <c r="BZ118" i="12"/>
  <c r="CA118" i="12"/>
  <c r="CB118" i="12"/>
  <c r="CC118" i="12"/>
  <c r="CD118" i="12"/>
  <c r="CE118" i="12"/>
  <c r="CF118" i="12"/>
  <c r="CG118" i="12"/>
  <c r="CH118" i="12"/>
  <c r="CI118" i="12"/>
  <c r="CJ118" i="12"/>
  <c r="CK118" i="12"/>
  <c r="CL118" i="12"/>
  <c r="CM118" i="12"/>
  <c r="CN118" i="12"/>
  <c r="CO118" i="12"/>
  <c r="CP118" i="12"/>
  <c r="CQ118" i="12"/>
  <c r="CR118" i="12"/>
  <c r="CS118" i="12"/>
  <c r="CT118" i="12"/>
  <c r="CU118" i="12"/>
  <c r="CV118" i="12"/>
  <c r="CW118" i="12"/>
  <c r="CX118" i="12"/>
  <c r="CY118" i="12"/>
  <c r="CZ118" i="12"/>
  <c r="DA118" i="12"/>
  <c r="DB118" i="12"/>
  <c r="DC118" i="12"/>
  <c r="DD118" i="12"/>
  <c r="DE118" i="12"/>
  <c r="DF118" i="12"/>
  <c r="DG118" i="12"/>
  <c r="DH118" i="12"/>
  <c r="DI118" i="12"/>
  <c r="DJ118" i="12"/>
  <c r="DK118" i="12"/>
  <c r="DL118" i="12"/>
  <c r="DM118" i="12"/>
  <c r="DN118" i="12"/>
  <c r="DO118" i="12"/>
  <c r="DP118" i="12"/>
  <c r="DQ118" i="12"/>
  <c r="DR118" i="12"/>
  <c r="DX118" i="12"/>
  <c r="DY118" i="12"/>
  <c r="EB118" i="12"/>
  <c r="EC118" i="12"/>
  <c r="DQ119" i="12"/>
  <c r="DX119" i="12"/>
  <c r="DY119" i="12"/>
  <c r="EB119" i="12"/>
  <c r="DQ120" i="12"/>
  <c r="DX120" i="12"/>
  <c r="DY120" i="12"/>
  <c r="EB120" i="12"/>
  <c r="DP121" i="12"/>
  <c r="E122" i="12"/>
  <c r="F122" i="12"/>
  <c r="G122" i="12"/>
  <c r="H122" i="12"/>
  <c r="I122" i="12"/>
  <c r="J122" i="12"/>
  <c r="K122" i="12"/>
  <c r="L122" i="12"/>
  <c r="M122" i="12"/>
  <c r="N122" i="12"/>
  <c r="O122" i="12"/>
  <c r="P122" i="12"/>
  <c r="Q122" i="12"/>
  <c r="R122" i="12"/>
  <c r="S122" i="12"/>
  <c r="T122" i="12"/>
  <c r="U122" i="12"/>
  <c r="V122" i="12"/>
  <c r="W122" i="12"/>
  <c r="X122" i="12"/>
  <c r="Y122" i="12"/>
  <c r="Z122" i="12"/>
  <c r="AA122" i="12"/>
  <c r="AB122" i="12"/>
  <c r="AC122" i="12"/>
  <c r="AD122" i="12"/>
  <c r="AE122" i="12"/>
  <c r="AF122" i="12"/>
  <c r="AG122" i="12"/>
  <c r="AH122" i="12"/>
  <c r="AI122" i="12"/>
  <c r="AJ122" i="12"/>
  <c r="AK122" i="12"/>
  <c r="AL122" i="12"/>
  <c r="AM122" i="12"/>
  <c r="AN122" i="12"/>
  <c r="AO122" i="12"/>
  <c r="AP122" i="12"/>
  <c r="AQ122" i="12"/>
  <c r="AR122" i="12"/>
  <c r="AS122" i="12"/>
  <c r="AT122" i="12"/>
  <c r="AU122" i="12"/>
  <c r="AV122" i="12"/>
  <c r="AW122" i="12"/>
  <c r="AX122" i="12"/>
  <c r="AY122" i="12"/>
  <c r="AZ122" i="12"/>
  <c r="BA122" i="12"/>
  <c r="BB122" i="12"/>
  <c r="BC122" i="12"/>
  <c r="BD122" i="12"/>
  <c r="BE122" i="12"/>
  <c r="BF122" i="12"/>
  <c r="BG122" i="12"/>
  <c r="BH122" i="12"/>
  <c r="BI122" i="12"/>
  <c r="BJ122" i="12"/>
  <c r="BK122" i="12"/>
  <c r="BL122" i="12"/>
  <c r="BM122" i="12"/>
  <c r="BN122" i="12"/>
  <c r="BO122" i="12"/>
  <c r="BP122" i="12"/>
  <c r="BQ122" i="12"/>
  <c r="BR122" i="12"/>
  <c r="BS122" i="12"/>
  <c r="BT122" i="12"/>
  <c r="BU122" i="12"/>
  <c r="BV122" i="12"/>
  <c r="BW122" i="12"/>
  <c r="BX122" i="12"/>
  <c r="BY122" i="12"/>
  <c r="BZ122" i="12"/>
  <c r="CA122" i="12"/>
  <c r="CB122" i="12"/>
  <c r="CC122" i="12"/>
  <c r="CD122" i="12"/>
  <c r="CE122" i="12"/>
  <c r="CF122" i="12"/>
  <c r="CG122" i="12"/>
  <c r="CH122" i="12"/>
  <c r="CI122" i="12"/>
  <c r="CJ122" i="12"/>
  <c r="CK122" i="12"/>
  <c r="CL122" i="12"/>
  <c r="CM122" i="12"/>
  <c r="CN122" i="12"/>
  <c r="CO122" i="12"/>
  <c r="CP122" i="12"/>
  <c r="CQ122" i="12"/>
  <c r="CR122" i="12"/>
  <c r="CS122" i="12"/>
  <c r="CT122" i="12"/>
  <c r="CU122" i="12"/>
  <c r="CV122" i="12"/>
  <c r="CW122" i="12"/>
  <c r="CX122" i="12"/>
  <c r="CY122" i="12"/>
  <c r="CZ122" i="12"/>
  <c r="DA122" i="12"/>
  <c r="DB122" i="12"/>
  <c r="DC122" i="12"/>
  <c r="DD122" i="12"/>
  <c r="DE122" i="12"/>
  <c r="DF122" i="12"/>
  <c r="DG122" i="12"/>
  <c r="DH122" i="12"/>
  <c r="DI122" i="12"/>
  <c r="DJ122" i="12"/>
  <c r="DK122" i="12"/>
  <c r="DL122" i="12"/>
  <c r="DM122" i="12"/>
  <c r="DN122" i="12"/>
  <c r="DO122" i="12"/>
  <c r="DP122" i="12"/>
  <c r="DQ122" i="12"/>
  <c r="DR122" i="12"/>
  <c r="DS122" i="12"/>
  <c r="DX122" i="12"/>
  <c r="DY122" i="12"/>
  <c r="EB122" i="12"/>
  <c r="EC122" i="12"/>
  <c r="E124" i="12" a="1"/>
  <c r="E124" i="12"/>
  <c r="F124" i="12"/>
  <c r="G124" i="12"/>
  <c r="H124" i="12"/>
  <c r="I124" i="12"/>
  <c r="J124" i="12"/>
  <c r="K124" i="12"/>
  <c r="L124" i="12"/>
  <c r="M124" i="12"/>
  <c r="N124" i="12"/>
  <c r="O124" i="12"/>
  <c r="P124" i="12"/>
  <c r="Q124" i="12"/>
  <c r="R124" i="12"/>
  <c r="S124" i="12"/>
  <c r="T124" i="12"/>
  <c r="U124" i="12"/>
  <c r="V124" i="12"/>
  <c r="W124" i="12"/>
  <c r="X124" i="12"/>
  <c r="Y124" i="12"/>
  <c r="Z124" i="12"/>
  <c r="AA124" i="12"/>
  <c r="AB124" i="12"/>
  <c r="AC124" i="12"/>
  <c r="AD124" i="12"/>
  <c r="AE124" i="12"/>
  <c r="AF124" i="12"/>
  <c r="AG124" i="12"/>
  <c r="AH124" i="12"/>
  <c r="AI124" i="12"/>
  <c r="AJ124" i="12"/>
  <c r="AK124" i="12"/>
  <c r="AL124" i="12"/>
  <c r="AM124" i="12"/>
  <c r="AN124" i="12"/>
  <c r="AO124" i="12"/>
  <c r="AP124" i="12"/>
  <c r="AQ124" i="12"/>
  <c r="AR124" i="12"/>
  <c r="AS124" i="12"/>
  <c r="AT124" i="12"/>
  <c r="AU124" i="12"/>
  <c r="AV124" i="12"/>
  <c r="AW124" i="12"/>
  <c r="AX124" i="12"/>
  <c r="AY124" i="12"/>
  <c r="AZ124" i="12"/>
  <c r="BA124" i="12"/>
  <c r="BB124" i="12"/>
  <c r="BC124" i="12"/>
  <c r="BD124" i="12"/>
  <c r="BE124" i="12"/>
  <c r="BF124" i="12"/>
  <c r="BG124" i="12"/>
  <c r="BH124" i="12"/>
  <c r="BI124" i="12"/>
  <c r="BJ124" i="12"/>
  <c r="BK124" i="12"/>
  <c r="BL124" i="12"/>
  <c r="BM124" i="12"/>
  <c r="BN124" i="12"/>
  <c r="BO124" i="12"/>
  <c r="BP124" i="12"/>
  <c r="BQ124" i="12"/>
  <c r="BR124" i="12"/>
  <c r="BS124" i="12"/>
  <c r="BT124" i="12"/>
  <c r="BU124" i="12"/>
  <c r="BV124" i="12"/>
  <c r="BW124" i="12"/>
  <c r="BX124" i="12"/>
  <c r="BY124" i="12"/>
  <c r="BZ124" i="12"/>
  <c r="CA124" i="12"/>
  <c r="CB124" i="12"/>
  <c r="CC124" i="12"/>
  <c r="CD124" i="12"/>
  <c r="CE124" i="12"/>
  <c r="CF124" i="12"/>
  <c r="CG124" i="12"/>
  <c r="CH124" i="12"/>
  <c r="CI124" i="12"/>
  <c r="CJ124" i="12"/>
  <c r="CK124" i="12"/>
  <c r="CL124" i="12"/>
  <c r="CM124" i="12"/>
  <c r="CN124" i="12"/>
  <c r="CO124" i="12"/>
  <c r="CP124" i="12"/>
  <c r="CQ124" i="12"/>
  <c r="CR124" i="12"/>
  <c r="CS124" i="12"/>
  <c r="CT124" i="12"/>
  <c r="CU124" i="12"/>
  <c r="CV124" i="12"/>
  <c r="CW124" i="12"/>
  <c r="CX124" i="12"/>
  <c r="CY124" i="12"/>
  <c r="CZ124" i="12"/>
  <c r="DA124" i="12"/>
  <c r="DB124" i="12"/>
  <c r="DC124" i="12"/>
  <c r="DD124" i="12"/>
  <c r="DE124" i="12"/>
  <c r="DF124" i="12"/>
  <c r="DG124" i="12"/>
  <c r="DH124" i="12"/>
  <c r="DI124" i="12"/>
  <c r="DJ124" i="12"/>
  <c r="DK124" i="12"/>
  <c r="DL124" i="12"/>
  <c r="DM124" i="12"/>
  <c r="DN124" i="12"/>
  <c r="DO124" i="12"/>
  <c r="DP124" i="12"/>
  <c r="DY124" i="12"/>
  <c r="EB124" i="12"/>
  <c r="EC124" i="12"/>
  <c r="E125" i="12" a="1"/>
  <c r="E125" i="12"/>
  <c r="F125" i="12"/>
  <c r="G125" i="12"/>
  <c r="H125" i="12"/>
  <c r="I125" i="12"/>
  <c r="J125" i="12"/>
  <c r="K125" i="12"/>
  <c r="L125" i="12"/>
  <c r="M125" i="12"/>
  <c r="N125" i="12"/>
  <c r="O125" i="12"/>
  <c r="P125" i="12"/>
  <c r="Q125" i="12"/>
  <c r="R125" i="12"/>
  <c r="S125" i="12"/>
  <c r="T125" i="12"/>
  <c r="U125" i="12"/>
  <c r="V125" i="12"/>
  <c r="W125" i="12"/>
  <c r="X125" i="12"/>
  <c r="Y125" i="12"/>
  <c r="Z125" i="12"/>
  <c r="AA125" i="12"/>
  <c r="AB125" i="12"/>
  <c r="AC125" i="12"/>
  <c r="AD125" i="12"/>
  <c r="AE125" i="12"/>
  <c r="AF125" i="12"/>
  <c r="AG125" i="12"/>
  <c r="AH125" i="12"/>
  <c r="AI125" i="12"/>
  <c r="AJ125" i="12"/>
  <c r="AK125" i="12"/>
  <c r="AL125" i="12"/>
  <c r="AM125" i="12"/>
  <c r="AN125" i="12"/>
  <c r="AO125" i="12"/>
  <c r="AP125" i="12"/>
  <c r="AQ125" i="12"/>
  <c r="AR125" i="12"/>
  <c r="AS125" i="12"/>
  <c r="AT125" i="12"/>
  <c r="AU125" i="12"/>
  <c r="AV125" i="12"/>
  <c r="AW125" i="12"/>
  <c r="AX125" i="12"/>
  <c r="AY125" i="12"/>
  <c r="AZ125" i="12"/>
  <c r="BA125" i="12"/>
  <c r="BB125" i="12"/>
  <c r="BC125" i="12"/>
  <c r="BD125" i="12"/>
  <c r="BE125" i="12"/>
  <c r="BF125" i="12"/>
  <c r="BG125" i="12"/>
  <c r="BH125" i="12"/>
  <c r="BI125" i="12"/>
  <c r="BJ125" i="12"/>
  <c r="BK125" i="12"/>
  <c r="BL125" i="12"/>
  <c r="BM125" i="12"/>
  <c r="BN125" i="12"/>
  <c r="BO125" i="12"/>
  <c r="BP125" i="12"/>
  <c r="BQ125" i="12"/>
  <c r="BR125" i="12"/>
  <c r="BS125" i="12"/>
  <c r="BT125" i="12"/>
  <c r="BU125" i="12"/>
  <c r="BV125" i="12"/>
  <c r="BW125" i="12"/>
  <c r="BX125" i="12"/>
  <c r="BY125" i="12"/>
  <c r="BZ125" i="12"/>
  <c r="CA125" i="12"/>
  <c r="CB125" i="12"/>
  <c r="CC125" i="12"/>
  <c r="CD125" i="12"/>
  <c r="CE125" i="12"/>
  <c r="CF125" i="12"/>
  <c r="CG125" i="12"/>
  <c r="CH125" i="12"/>
  <c r="CI125" i="12"/>
  <c r="CJ125" i="12"/>
  <c r="CK125" i="12"/>
  <c r="CL125" i="12"/>
  <c r="CM125" i="12"/>
  <c r="CN125" i="12"/>
  <c r="CO125" i="12"/>
  <c r="CP125" i="12"/>
  <c r="CQ125" i="12"/>
  <c r="CR125" i="12"/>
  <c r="CS125" i="12"/>
  <c r="CT125" i="12"/>
  <c r="CU125" i="12"/>
  <c r="CV125" i="12"/>
  <c r="CW125" i="12"/>
  <c r="CX125" i="12"/>
  <c r="CY125" i="12"/>
  <c r="CZ125" i="12"/>
  <c r="DA125" i="12"/>
  <c r="DB125" i="12"/>
  <c r="DC125" i="12"/>
  <c r="DD125" i="12"/>
  <c r="DE125" i="12"/>
  <c r="DF125" i="12"/>
  <c r="DG125" i="12"/>
  <c r="DH125" i="12"/>
  <c r="DI125" i="12"/>
  <c r="DJ125" i="12"/>
  <c r="DK125" i="12"/>
  <c r="DL125" i="12"/>
  <c r="DM125" i="12"/>
  <c r="DN125" i="12"/>
  <c r="DO125" i="12"/>
  <c r="DP125" i="12"/>
  <c r="DY125" i="12"/>
  <c r="EB125" i="12"/>
  <c r="EC125" i="12"/>
  <c r="E126" i="12" a="1"/>
  <c r="E126" i="12"/>
  <c r="F126" i="12"/>
  <c r="G126" i="12"/>
  <c r="H126" i="12"/>
  <c r="I126" i="12"/>
  <c r="J126" i="12"/>
  <c r="K126" i="12"/>
  <c r="L126" i="12"/>
  <c r="M126" i="12"/>
  <c r="N126" i="12"/>
  <c r="O126" i="12"/>
  <c r="P126" i="12"/>
  <c r="Q126" i="12"/>
  <c r="R126" i="12"/>
  <c r="S126" i="12"/>
  <c r="T126" i="12"/>
  <c r="U126" i="12"/>
  <c r="V126" i="12"/>
  <c r="W126" i="12"/>
  <c r="X126" i="12"/>
  <c r="Y126" i="12"/>
  <c r="Z126" i="12"/>
  <c r="AA126" i="12"/>
  <c r="AB126" i="12"/>
  <c r="AC126" i="12"/>
  <c r="AD126" i="12"/>
  <c r="AE126" i="12"/>
  <c r="AF126" i="12"/>
  <c r="AG126" i="12"/>
  <c r="AH126" i="12"/>
  <c r="AI126" i="12"/>
  <c r="AJ126" i="12"/>
  <c r="AK126" i="12"/>
  <c r="AL126" i="12"/>
  <c r="AM126" i="12"/>
  <c r="AN126" i="12"/>
  <c r="AO126" i="12"/>
  <c r="AP126" i="12"/>
  <c r="AQ126" i="12"/>
  <c r="AR126" i="12"/>
  <c r="AS126" i="12"/>
  <c r="AT126" i="12"/>
  <c r="AU126" i="12"/>
  <c r="AV126" i="12"/>
  <c r="AW126" i="12"/>
  <c r="AX126" i="12"/>
  <c r="AY126" i="12"/>
  <c r="AZ126" i="12"/>
  <c r="BA126" i="12"/>
  <c r="BB126" i="12"/>
  <c r="BC126" i="12"/>
  <c r="BD126" i="12"/>
  <c r="BE126" i="12"/>
  <c r="BF126" i="12"/>
  <c r="BG126" i="12"/>
  <c r="BH126" i="12"/>
  <c r="BI126" i="12"/>
  <c r="BJ126" i="12"/>
  <c r="BK126" i="12"/>
  <c r="BL126" i="12"/>
  <c r="BM126" i="12"/>
  <c r="BN126" i="12"/>
  <c r="BO126" i="12"/>
  <c r="BP126" i="12"/>
  <c r="BQ126" i="12"/>
  <c r="BR126" i="12"/>
  <c r="BS126" i="12"/>
  <c r="BT126" i="12"/>
  <c r="BU126" i="12"/>
  <c r="BV126" i="12"/>
  <c r="BW126" i="12"/>
  <c r="BX126" i="12"/>
  <c r="BY126" i="12"/>
  <c r="BZ126" i="12"/>
  <c r="CA126" i="12"/>
  <c r="CB126" i="12"/>
  <c r="CC126" i="12"/>
  <c r="CD126" i="12"/>
  <c r="CE126" i="12"/>
  <c r="CF126" i="12"/>
  <c r="CG126" i="12"/>
  <c r="CH126" i="12"/>
  <c r="CI126" i="12"/>
  <c r="CJ126" i="12"/>
  <c r="CK126" i="12"/>
  <c r="CL126" i="12"/>
  <c r="CM126" i="12"/>
  <c r="CN126" i="12"/>
  <c r="CO126" i="12"/>
  <c r="CP126" i="12"/>
  <c r="CQ126" i="12"/>
  <c r="CR126" i="12"/>
  <c r="CS126" i="12"/>
  <c r="CT126" i="12"/>
  <c r="CU126" i="12"/>
  <c r="CV126" i="12"/>
  <c r="CW126" i="12"/>
  <c r="CX126" i="12"/>
  <c r="CY126" i="12"/>
  <c r="CZ126" i="12"/>
  <c r="DA126" i="12"/>
  <c r="DB126" i="12"/>
  <c r="DC126" i="12"/>
  <c r="DD126" i="12"/>
  <c r="DE126" i="12"/>
  <c r="DF126" i="12"/>
  <c r="DG126" i="12"/>
  <c r="DH126" i="12"/>
  <c r="DI126" i="12"/>
  <c r="DJ126" i="12"/>
  <c r="DK126" i="12"/>
  <c r="DL126" i="12"/>
  <c r="DM126" i="12"/>
  <c r="DN126" i="12"/>
  <c r="DO126" i="12"/>
  <c r="DP126" i="12"/>
  <c r="DQ126" i="12"/>
  <c r="DR126" i="12"/>
  <c r="DS126" i="12"/>
  <c r="DX126" i="12"/>
  <c r="DY126" i="12"/>
  <c r="EB126" i="12"/>
  <c r="EC126" i="12"/>
  <c r="E127" i="12" a="1"/>
  <c r="E127" i="12"/>
  <c r="F127" i="12"/>
  <c r="G127" i="12"/>
  <c r="H127" i="12"/>
  <c r="I127" i="12"/>
  <c r="J127" i="12"/>
  <c r="K127" i="12"/>
  <c r="L127" i="12"/>
  <c r="M127" i="12"/>
  <c r="N127" i="12"/>
  <c r="O127" i="12"/>
  <c r="P127" i="12"/>
  <c r="Q127" i="12"/>
  <c r="R127" i="12"/>
  <c r="S127" i="12"/>
  <c r="T127" i="12"/>
  <c r="U127" i="12"/>
  <c r="V127" i="12"/>
  <c r="W127" i="12"/>
  <c r="X127" i="12"/>
  <c r="Y127" i="12"/>
  <c r="Z127" i="12"/>
  <c r="AA127" i="12"/>
  <c r="AB127" i="12"/>
  <c r="AC127" i="12"/>
  <c r="AD127" i="12"/>
  <c r="AE127" i="12"/>
  <c r="AF127" i="12"/>
  <c r="AG127" i="12"/>
  <c r="AH127" i="12"/>
  <c r="AI127" i="12"/>
  <c r="AJ127" i="12"/>
  <c r="AK127" i="12"/>
  <c r="AL127" i="12"/>
  <c r="AM127" i="12"/>
  <c r="AN127" i="12"/>
  <c r="AO127" i="12"/>
  <c r="AP127" i="12"/>
  <c r="AQ127" i="12"/>
  <c r="AR127" i="12"/>
  <c r="AS127" i="12"/>
  <c r="AT127" i="12"/>
  <c r="AU127" i="12"/>
  <c r="AV127" i="12"/>
  <c r="AW127" i="12"/>
  <c r="AX127" i="12"/>
  <c r="AY127" i="12"/>
  <c r="AZ127" i="12"/>
  <c r="BA127" i="12"/>
  <c r="BB127" i="12"/>
  <c r="BC127" i="12"/>
  <c r="BD127" i="12"/>
  <c r="BE127" i="12"/>
  <c r="BF127" i="12"/>
  <c r="BG127" i="12"/>
  <c r="BH127" i="12"/>
  <c r="BI127" i="12"/>
  <c r="BJ127" i="12"/>
  <c r="BK127" i="12"/>
  <c r="BL127" i="12"/>
  <c r="BM127" i="12"/>
  <c r="BN127" i="12"/>
  <c r="BO127" i="12"/>
  <c r="BP127" i="12"/>
  <c r="BQ127" i="12"/>
  <c r="BR127" i="12"/>
  <c r="BS127" i="12"/>
  <c r="BT127" i="12"/>
  <c r="BU127" i="12"/>
  <c r="BV127" i="12"/>
  <c r="BW127" i="12"/>
  <c r="BX127" i="12"/>
  <c r="BY127" i="12"/>
  <c r="BZ127" i="12"/>
  <c r="CA127" i="12"/>
  <c r="CB127" i="12"/>
  <c r="CC127" i="12"/>
  <c r="CD127" i="12"/>
  <c r="CE127" i="12"/>
  <c r="CF127" i="12"/>
  <c r="CG127" i="12"/>
  <c r="CH127" i="12"/>
  <c r="CI127" i="12"/>
  <c r="CJ127" i="12"/>
  <c r="CK127" i="12"/>
  <c r="CL127" i="12"/>
  <c r="CM127" i="12"/>
  <c r="CN127" i="12"/>
  <c r="CO127" i="12"/>
  <c r="CP127" i="12"/>
  <c r="CQ127" i="12"/>
  <c r="CR127" i="12"/>
  <c r="CS127" i="12"/>
  <c r="CT127" i="12"/>
  <c r="CU127" i="12"/>
  <c r="CV127" i="12"/>
  <c r="CW127" i="12"/>
  <c r="CX127" i="12"/>
  <c r="CY127" i="12"/>
  <c r="CZ127" i="12"/>
  <c r="DA127" i="12"/>
  <c r="DB127" i="12"/>
  <c r="DC127" i="12"/>
  <c r="DD127" i="12"/>
  <c r="DE127" i="12"/>
  <c r="DF127" i="12"/>
  <c r="DG127" i="12"/>
  <c r="DH127" i="12"/>
  <c r="DI127" i="12"/>
  <c r="DJ127" i="12"/>
  <c r="DK127" i="12"/>
  <c r="DL127" i="12"/>
  <c r="DM127" i="12"/>
  <c r="DN127" i="12"/>
  <c r="DO127" i="12"/>
  <c r="DP127" i="12"/>
  <c r="DY127" i="12"/>
  <c r="EB127" i="12"/>
  <c r="EC127" i="12"/>
  <c r="E129" i="12" a="1"/>
  <c r="E129" i="12"/>
  <c r="F129" i="12"/>
  <c r="G129" i="12"/>
  <c r="H129" i="12"/>
  <c r="I129" i="12"/>
  <c r="J129" i="12"/>
  <c r="K129" i="12"/>
  <c r="L129" i="12"/>
  <c r="M129" i="12"/>
  <c r="N129" i="12"/>
  <c r="O129" i="12"/>
  <c r="P129" i="12"/>
  <c r="Q129" i="12"/>
  <c r="R129" i="12"/>
  <c r="S129" i="12"/>
  <c r="T129" i="12"/>
  <c r="U129" i="12"/>
  <c r="V129" i="12"/>
  <c r="W129" i="12"/>
  <c r="X129" i="12"/>
  <c r="Y129" i="12"/>
  <c r="Z129" i="12"/>
  <c r="AA129" i="12"/>
  <c r="AB129" i="12"/>
  <c r="AC129" i="12"/>
  <c r="AD129" i="12"/>
  <c r="AE129" i="12"/>
  <c r="AF129" i="12"/>
  <c r="AG129" i="12"/>
  <c r="AH129" i="12"/>
  <c r="AI129" i="12"/>
  <c r="AJ129" i="12"/>
  <c r="AK129" i="12"/>
  <c r="AL129" i="12"/>
  <c r="AM129" i="12"/>
  <c r="AN129" i="12"/>
  <c r="AO129" i="12"/>
  <c r="AP129" i="12"/>
  <c r="AQ129" i="12"/>
  <c r="AR129" i="12"/>
  <c r="AS129" i="12"/>
  <c r="AT129" i="12"/>
  <c r="AU129" i="12"/>
  <c r="AV129" i="12"/>
  <c r="AW129" i="12"/>
  <c r="AX129" i="12"/>
  <c r="AY129" i="12"/>
  <c r="AZ129" i="12"/>
  <c r="BA129" i="12"/>
  <c r="BB129" i="12"/>
  <c r="BC129" i="12"/>
  <c r="BD129" i="12"/>
  <c r="BE129" i="12"/>
  <c r="BF129" i="12"/>
  <c r="BG129" i="12"/>
  <c r="BH129" i="12"/>
  <c r="BI129" i="12"/>
  <c r="BJ129" i="12"/>
  <c r="BK129" i="12"/>
  <c r="BL129" i="12"/>
  <c r="BM129" i="12"/>
  <c r="BN129" i="12"/>
  <c r="BO129" i="12"/>
  <c r="BP129" i="12"/>
  <c r="BQ129" i="12"/>
  <c r="BR129" i="12"/>
  <c r="BS129" i="12"/>
  <c r="BT129" i="12"/>
  <c r="BU129" i="12"/>
  <c r="BV129" i="12"/>
  <c r="BW129" i="12"/>
  <c r="BX129" i="12"/>
  <c r="BY129" i="12"/>
  <c r="BZ129" i="12"/>
  <c r="CA129" i="12"/>
  <c r="CB129" i="12"/>
  <c r="CC129" i="12"/>
  <c r="CD129" i="12"/>
  <c r="CE129" i="12"/>
  <c r="CF129" i="12"/>
  <c r="CG129" i="12"/>
  <c r="CH129" i="12"/>
  <c r="CI129" i="12"/>
  <c r="CJ129" i="12"/>
  <c r="CK129" i="12"/>
  <c r="CL129" i="12"/>
  <c r="CM129" i="12"/>
  <c r="CN129" i="12"/>
  <c r="CO129" i="12"/>
  <c r="CP129" i="12"/>
  <c r="CQ129" i="12"/>
  <c r="CR129" i="12"/>
  <c r="CS129" i="12"/>
  <c r="CT129" i="12"/>
  <c r="CU129" i="12"/>
  <c r="CV129" i="12"/>
  <c r="CW129" i="12"/>
  <c r="CX129" i="12"/>
  <c r="CY129" i="12"/>
  <c r="CZ129" i="12"/>
  <c r="DA129" i="12"/>
  <c r="DB129" i="12"/>
  <c r="DC129" i="12"/>
  <c r="DD129" i="12"/>
  <c r="DE129" i="12"/>
  <c r="DF129" i="12"/>
  <c r="DG129" i="12"/>
  <c r="DH129" i="12"/>
  <c r="DI129" i="12"/>
  <c r="DJ129" i="12"/>
  <c r="DK129" i="12"/>
  <c r="DL129" i="12"/>
  <c r="DM129" i="12"/>
  <c r="DN129" i="12"/>
  <c r="DO129" i="12"/>
  <c r="DP129" i="12"/>
  <c r="DQ129" i="12"/>
  <c r="DR129" i="12"/>
  <c r="DS129" i="12"/>
  <c r="DT129" i="12"/>
  <c r="DU129" i="12"/>
  <c r="DV129" i="12"/>
  <c r="DW129" i="12"/>
  <c r="DX129" i="12"/>
  <c r="DY129" i="12"/>
  <c r="EB129" i="12"/>
  <c r="EC129" i="12"/>
  <c r="E130" i="12"/>
  <c r="F130" i="12"/>
  <c r="G130" i="12"/>
  <c r="H130" i="12"/>
  <c r="I130" i="12"/>
  <c r="J130" i="12"/>
  <c r="K130" i="12"/>
  <c r="L130" i="12"/>
  <c r="M130" i="12"/>
  <c r="N130" i="12"/>
  <c r="O130" i="12"/>
  <c r="P130" i="12"/>
  <c r="Q130" i="12"/>
  <c r="R130" i="12"/>
  <c r="S130" i="12"/>
  <c r="T130" i="12"/>
  <c r="U130" i="12"/>
  <c r="V130" i="12"/>
  <c r="W130" i="12"/>
  <c r="X130" i="12"/>
  <c r="Y130" i="12"/>
  <c r="Z130" i="12"/>
  <c r="AA130" i="12"/>
  <c r="AB130" i="12"/>
  <c r="AC130" i="12"/>
  <c r="AD130" i="12"/>
  <c r="AE130" i="12"/>
  <c r="AF130" i="12"/>
  <c r="AG130" i="12"/>
  <c r="AH130" i="12"/>
  <c r="AI130" i="12"/>
  <c r="AJ130" i="12"/>
  <c r="AK130" i="12"/>
  <c r="AL130" i="12"/>
  <c r="AM130" i="12"/>
  <c r="AN130" i="12"/>
  <c r="AO130" i="12"/>
  <c r="AP130" i="12"/>
  <c r="AQ130" i="12"/>
  <c r="AR130" i="12"/>
  <c r="AS130" i="12"/>
  <c r="AT130" i="12"/>
  <c r="AU130" i="12"/>
  <c r="AV130" i="12"/>
  <c r="AW130" i="12"/>
  <c r="AX130" i="12"/>
  <c r="AY130" i="12"/>
  <c r="AZ130" i="12"/>
  <c r="BA130" i="12"/>
  <c r="BB130" i="12"/>
  <c r="BC130" i="12"/>
  <c r="BD130" i="12"/>
  <c r="BE130" i="12"/>
  <c r="BF130" i="12"/>
  <c r="BG130" i="12"/>
  <c r="BH130" i="12"/>
  <c r="BI130" i="12"/>
  <c r="BJ130" i="12"/>
  <c r="BK130" i="12"/>
  <c r="BL130" i="12"/>
  <c r="BM130" i="12"/>
  <c r="BN130" i="12"/>
  <c r="BO130" i="12"/>
  <c r="BP130" i="12"/>
  <c r="BQ130" i="12"/>
  <c r="BR130" i="12"/>
  <c r="BS130" i="12"/>
  <c r="BT130" i="12"/>
  <c r="BU130" i="12"/>
  <c r="BV130" i="12"/>
  <c r="BW130" i="12"/>
  <c r="BX130" i="12"/>
  <c r="BY130" i="12"/>
  <c r="BZ130" i="12"/>
  <c r="CA130" i="12"/>
  <c r="CB130" i="12"/>
  <c r="CC130" i="12"/>
  <c r="CD130" i="12"/>
  <c r="CE130" i="12"/>
  <c r="CF130" i="12"/>
  <c r="CG130" i="12"/>
  <c r="CH130" i="12"/>
  <c r="CI130" i="12"/>
  <c r="CJ130" i="12"/>
  <c r="CK130" i="12"/>
  <c r="CL130" i="12"/>
  <c r="CM130" i="12"/>
  <c r="CN130" i="12"/>
  <c r="CO130" i="12"/>
  <c r="CP130" i="12"/>
  <c r="CQ130" i="12"/>
  <c r="CR130" i="12"/>
  <c r="CS130" i="12"/>
  <c r="CT130" i="12"/>
  <c r="CU130" i="12"/>
  <c r="CV130" i="12"/>
  <c r="CW130" i="12"/>
  <c r="CX130" i="12"/>
  <c r="CY130" i="12"/>
  <c r="CZ130" i="12"/>
  <c r="DA130" i="12"/>
  <c r="DB130" i="12"/>
  <c r="DC130" i="12"/>
  <c r="DD130" i="12"/>
  <c r="DE130" i="12"/>
  <c r="DF130" i="12"/>
  <c r="DG130" i="12"/>
  <c r="DH130" i="12"/>
  <c r="DI130" i="12"/>
  <c r="DJ130" i="12"/>
  <c r="DK130" i="12"/>
  <c r="DL130" i="12"/>
  <c r="DM130" i="12"/>
  <c r="DN130" i="12"/>
  <c r="DO130" i="12"/>
  <c r="DP130" i="12"/>
  <c r="E131" i="12"/>
  <c r="F131" i="12"/>
  <c r="G131" i="12"/>
  <c r="H131" i="12"/>
  <c r="I131" i="12"/>
  <c r="J131" i="12"/>
  <c r="K131" i="12"/>
  <c r="L131" i="12"/>
  <c r="M131" i="12"/>
  <c r="N131" i="12"/>
  <c r="O131" i="12"/>
  <c r="P131" i="12"/>
  <c r="Q131" i="12"/>
  <c r="R131" i="12"/>
  <c r="S131" i="12"/>
  <c r="T131" i="12"/>
  <c r="U131" i="12"/>
  <c r="V131" i="12"/>
  <c r="W131" i="12"/>
  <c r="X131" i="12"/>
  <c r="Y131" i="12"/>
  <c r="Z131" i="12"/>
  <c r="AA131" i="12"/>
  <c r="AB131" i="12"/>
  <c r="AC131" i="12"/>
  <c r="AD131" i="12"/>
  <c r="AE131" i="12"/>
  <c r="AF131" i="12"/>
  <c r="AG131" i="12"/>
  <c r="AH131" i="12"/>
  <c r="AI131" i="12"/>
  <c r="AJ131" i="12"/>
  <c r="AK131" i="12"/>
  <c r="AL131" i="12"/>
  <c r="AM131" i="12"/>
  <c r="AN131" i="12"/>
  <c r="AO131" i="12"/>
  <c r="AP131" i="12"/>
  <c r="AQ131" i="12"/>
  <c r="AR131" i="12"/>
  <c r="AS131" i="12"/>
  <c r="AT131" i="12"/>
  <c r="AU131" i="12"/>
  <c r="AV131" i="12"/>
  <c r="AW131" i="12"/>
  <c r="AX131" i="12"/>
  <c r="AY131" i="12"/>
  <c r="AZ131" i="12"/>
  <c r="BA131" i="12"/>
  <c r="BB131" i="12"/>
  <c r="BC131" i="12"/>
  <c r="BD131" i="12"/>
  <c r="BE131" i="12"/>
  <c r="BF131" i="12"/>
  <c r="BG131" i="12"/>
  <c r="BH131" i="12"/>
  <c r="BI131" i="12"/>
  <c r="BJ131" i="12"/>
  <c r="BK131" i="12"/>
  <c r="BL131" i="12"/>
  <c r="BM131" i="12"/>
  <c r="BN131" i="12"/>
  <c r="BO131" i="12"/>
  <c r="BP131" i="12"/>
  <c r="BQ131" i="12"/>
  <c r="BR131" i="12"/>
  <c r="BS131" i="12"/>
  <c r="BT131" i="12"/>
  <c r="BU131" i="12"/>
  <c r="BV131" i="12"/>
  <c r="BW131" i="12"/>
  <c r="BX131" i="12"/>
  <c r="BY131" i="12"/>
  <c r="BZ131" i="12"/>
  <c r="CA131" i="12"/>
  <c r="CB131" i="12"/>
  <c r="CC131" i="12"/>
  <c r="CD131" i="12"/>
  <c r="CE131" i="12"/>
  <c r="CF131" i="12"/>
  <c r="CG131" i="12"/>
  <c r="CH131" i="12"/>
  <c r="CI131" i="12"/>
  <c r="CJ131" i="12"/>
  <c r="CK131" i="12"/>
  <c r="CL131" i="12"/>
  <c r="CM131" i="12"/>
  <c r="CN131" i="12"/>
  <c r="CO131" i="12"/>
  <c r="CP131" i="12"/>
  <c r="CQ131" i="12"/>
  <c r="CR131" i="12"/>
  <c r="CS131" i="12"/>
  <c r="CT131" i="12"/>
  <c r="CU131" i="12"/>
  <c r="CV131" i="12"/>
  <c r="CW131" i="12"/>
  <c r="CX131" i="12"/>
  <c r="CY131" i="12"/>
  <c r="CZ131" i="12"/>
  <c r="DA131" i="12"/>
  <c r="DB131" i="12"/>
  <c r="DC131" i="12"/>
  <c r="DD131" i="12"/>
  <c r="DE131" i="12"/>
  <c r="DF131" i="12"/>
  <c r="DG131" i="12"/>
  <c r="DH131" i="12"/>
  <c r="DI131" i="12"/>
  <c r="DJ131" i="12"/>
  <c r="DK131" i="12"/>
  <c r="DL131" i="12"/>
  <c r="DM131" i="12"/>
  <c r="DN131" i="12"/>
  <c r="DO131" i="12"/>
  <c r="DP131" i="12"/>
  <c r="DQ131" i="12"/>
  <c r="DR131" i="12"/>
  <c r="DS131" i="12"/>
  <c r="DT131" i="12"/>
  <c r="DU131" i="12"/>
  <c r="DV131" i="12"/>
  <c r="DW131" i="12"/>
  <c r="DX131" i="12"/>
  <c r="DY131" i="12"/>
  <c r="EB131" i="12"/>
  <c r="EC131" i="12"/>
  <c r="E133" i="12"/>
  <c r="F133" i="12"/>
  <c r="G133" i="12"/>
  <c r="H133" i="12"/>
  <c r="I133" i="12"/>
  <c r="J133" i="12"/>
  <c r="K133" i="12"/>
  <c r="L133" i="12"/>
  <c r="M133" i="12"/>
  <c r="N133" i="12"/>
  <c r="O133" i="12"/>
  <c r="P133" i="12"/>
  <c r="Q133" i="12"/>
  <c r="R133" i="12"/>
  <c r="S133" i="12"/>
  <c r="T133" i="12"/>
  <c r="U133" i="12"/>
  <c r="V133" i="12"/>
  <c r="W133" i="12"/>
  <c r="X133" i="12"/>
  <c r="Y133" i="12"/>
  <c r="Z133" i="12"/>
  <c r="AA133" i="12"/>
  <c r="AB133" i="12"/>
  <c r="AC133" i="12"/>
  <c r="AD133" i="12"/>
  <c r="AE133" i="12"/>
  <c r="AF133" i="12"/>
  <c r="AG133" i="12"/>
  <c r="AH133" i="12"/>
  <c r="AI133" i="12"/>
  <c r="AJ133" i="12"/>
  <c r="AK133" i="12"/>
  <c r="AL133" i="12"/>
  <c r="AM133" i="12"/>
  <c r="AN133" i="12"/>
  <c r="AO133" i="12"/>
  <c r="AP133" i="12"/>
  <c r="AQ133" i="12"/>
  <c r="AR133" i="12"/>
  <c r="AS133" i="12"/>
  <c r="AT133" i="12"/>
  <c r="AU133" i="12"/>
  <c r="AV133" i="12"/>
  <c r="AW133" i="12"/>
  <c r="AX133" i="12"/>
  <c r="AY133" i="12"/>
  <c r="AZ133" i="12"/>
  <c r="BA133" i="12"/>
  <c r="BB133" i="12"/>
  <c r="BC133" i="12"/>
  <c r="BD133" i="12"/>
  <c r="BE133" i="12"/>
  <c r="BF133" i="12"/>
  <c r="BG133" i="12"/>
  <c r="BH133" i="12"/>
  <c r="BI133" i="12"/>
  <c r="BJ133" i="12"/>
  <c r="BK133" i="12"/>
  <c r="BL133" i="12"/>
  <c r="BM133" i="12"/>
  <c r="BN133" i="12"/>
  <c r="BO133" i="12"/>
  <c r="BP133" i="12"/>
  <c r="BQ133" i="12"/>
  <c r="BR133" i="12"/>
  <c r="BS133" i="12"/>
  <c r="BT133" i="12"/>
  <c r="BU133" i="12"/>
  <c r="BV133" i="12"/>
  <c r="BW133" i="12"/>
  <c r="BX133" i="12"/>
  <c r="BY133" i="12"/>
  <c r="BZ133" i="12"/>
  <c r="CA133" i="12"/>
  <c r="CB133" i="12"/>
  <c r="CC133" i="12"/>
  <c r="CD133" i="12"/>
  <c r="CE133" i="12"/>
  <c r="CF133" i="12"/>
  <c r="CG133" i="12"/>
  <c r="CH133" i="12"/>
  <c r="CI133" i="12"/>
  <c r="CJ133" i="12"/>
  <c r="CK133" i="12"/>
  <c r="CL133" i="12"/>
  <c r="CM133" i="12"/>
  <c r="CN133" i="12"/>
  <c r="CO133" i="12"/>
  <c r="CP133" i="12"/>
  <c r="CQ133" i="12"/>
  <c r="CR133" i="12"/>
  <c r="CS133" i="12"/>
  <c r="CT133" i="12"/>
  <c r="CU133" i="12"/>
  <c r="CV133" i="12"/>
  <c r="CW133" i="12"/>
  <c r="CX133" i="12"/>
  <c r="CY133" i="12"/>
  <c r="CZ133" i="12"/>
  <c r="DA133" i="12"/>
  <c r="DB133" i="12"/>
  <c r="DC133" i="12"/>
  <c r="DD133" i="12"/>
  <c r="DE133" i="12"/>
  <c r="DF133" i="12"/>
  <c r="DG133" i="12"/>
  <c r="DH133" i="12"/>
  <c r="DI133" i="12"/>
  <c r="DJ133" i="12"/>
  <c r="DK133" i="12"/>
  <c r="DL133" i="12"/>
  <c r="DM133" i="12"/>
  <c r="DN133" i="12"/>
  <c r="DO133" i="12"/>
  <c r="DP133" i="12"/>
  <c r="DY133" i="12"/>
  <c r="EB133" i="12"/>
  <c r="EC133" i="12"/>
  <c r="DY135" i="12"/>
  <c r="EB135" i="12"/>
  <c r="EC135" i="12"/>
  <c r="DR139" i="12"/>
  <c r="DS139" i="12"/>
  <c r="DR140" i="12"/>
  <c r="DS140" i="12"/>
  <c r="DY140" i="12"/>
  <c r="EB140" i="12"/>
  <c r="EC140" i="12"/>
  <c r="DR141" i="12"/>
  <c r="DS141" i="12"/>
  <c r="DY141" i="12"/>
  <c r="EB141" i="12"/>
  <c r="EC141" i="12"/>
  <c r="DY142" i="12"/>
  <c r="EB142" i="12"/>
  <c r="EC142" i="12"/>
  <c r="DR143" i="12"/>
  <c r="DS143" i="12"/>
  <c r="DY143" i="12"/>
  <c r="EB143" i="12"/>
  <c r="EC143" i="12"/>
  <c r="DR144" i="12"/>
  <c r="DS144" i="12"/>
  <c r="DY144" i="12"/>
  <c r="EB144" i="12"/>
  <c r="EC144" i="12"/>
  <c r="DR145" i="12"/>
  <c r="DS145" i="12"/>
  <c r="DY146" i="12"/>
  <c r="EB146" i="12"/>
  <c r="EC146" i="12"/>
  <c r="DY150" i="12"/>
  <c r="EB150" i="12"/>
  <c r="EC150" i="12"/>
  <c r="EB151" i="12"/>
  <c r="EC151" i="12"/>
  <c r="EC152" i="12"/>
  <c r="T5" i="11"/>
  <c r="U5" i="11"/>
  <c r="AA5" i="11"/>
  <c r="AB5" i="11"/>
  <c r="AD5" i="11" a="1"/>
  <c r="AD5" i="11"/>
  <c r="AE5" i="11" a="1"/>
  <c r="AE5" i="11"/>
  <c r="AF5" i="11"/>
  <c r="AG5" i="11"/>
  <c r="AI5" i="11"/>
  <c r="AL5" i="11"/>
  <c r="AN5" i="11"/>
  <c r="AP5" i="11"/>
  <c r="AR5" i="11"/>
  <c r="AU5" i="11"/>
  <c r="AW5" i="11"/>
  <c r="BB5" i="11"/>
  <c r="T6" i="11"/>
  <c r="U6" i="11"/>
  <c r="AA6" i="11"/>
  <c r="AB6" i="11"/>
  <c r="AD6" i="11" a="1"/>
  <c r="AD6" i="11"/>
  <c r="AE6" i="11" a="1"/>
  <c r="AE6" i="11"/>
  <c r="AF6" i="11"/>
  <c r="AG6" i="11"/>
  <c r="AI6" i="11"/>
  <c r="AL6" i="11"/>
  <c r="AN6" i="11"/>
  <c r="AP6" i="11"/>
  <c r="AR6" i="11"/>
  <c r="AU6" i="11"/>
  <c r="AW6" i="11"/>
  <c r="BB6" i="11"/>
  <c r="T7" i="11"/>
  <c r="U7" i="11"/>
  <c r="AA7" i="11"/>
  <c r="AB7" i="11"/>
  <c r="AD7" i="11" a="1"/>
  <c r="AD7" i="11"/>
  <c r="AE7" i="11" a="1"/>
  <c r="AE7" i="11"/>
  <c r="AF7" i="11"/>
  <c r="AG7" i="11"/>
  <c r="AI7" i="11"/>
  <c r="AL7" i="11"/>
  <c r="AN7" i="11"/>
  <c r="AP7" i="11"/>
  <c r="AR7" i="11"/>
  <c r="AU7" i="11"/>
  <c r="AW7" i="11"/>
  <c r="BB7" i="11"/>
  <c r="T8" i="11"/>
  <c r="U8" i="11"/>
  <c r="AA8" i="11"/>
  <c r="AB8" i="11"/>
  <c r="AD8" i="11" a="1"/>
  <c r="AD8" i="11"/>
  <c r="AE8" i="11" a="1"/>
  <c r="AE8" i="11"/>
  <c r="AF8" i="11"/>
  <c r="AG8" i="11"/>
  <c r="AI8" i="11"/>
  <c r="AL8" i="11"/>
  <c r="AN8" i="11"/>
  <c r="AP8" i="11"/>
  <c r="AR8" i="11"/>
  <c r="AU8" i="11"/>
  <c r="AW8" i="11"/>
  <c r="BB8" i="11"/>
  <c r="T9" i="11"/>
  <c r="U9" i="11"/>
  <c r="AA9" i="11"/>
  <c r="AB9" i="11"/>
  <c r="AD9" i="11" a="1"/>
  <c r="AD9" i="11"/>
  <c r="AE9" i="11" a="1"/>
  <c r="AE9" i="11"/>
  <c r="AF9" i="11"/>
  <c r="AG9" i="11"/>
  <c r="AI9" i="11"/>
  <c r="AL9" i="11"/>
  <c r="AN9" i="11"/>
  <c r="AP9" i="11"/>
  <c r="AR9" i="11"/>
  <c r="AU9" i="11"/>
  <c r="AW9" i="11"/>
  <c r="BB9" i="11"/>
  <c r="T10" i="11"/>
  <c r="U10" i="11"/>
  <c r="AA10" i="11"/>
  <c r="AB10" i="11"/>
  <c r="AD10" i="11" a="1"/>
  <c r="AD10" i="11"/>
  <c r="AE10" i="11" a="1"/>
  <c r="AE10" i="11"/>
  <c r="AF10" i="11"/>
  <c r="AG10" i="11"/>
  <c r="AI10" i="11"/>
  <c r="AL10" i="11"/>
  <c r="AN10" i="11"/>
  <c r="AP10" i="11"/>
  <c r="AR10" i="11"/>
  <c r="AU10" i="11"/>
  <c r="AW10" i="11"/>
  <c r="BB10" i="11"/>
  <c r="T11" i="11"/>
  <c r="U11" i="11"/>
  <c r="AA11" i="11"/>
  <c r="AB11" i="11"/>
  <c r="AD11" i="11" a="1"/>
  <c r="AD11" i="11"/>
  <c r="AE11" i="11" a="1"/>
  <c r="AE11" i="11"/>
  <c r="AF11" i="11"/>
  <c r="AG11" i="11"/>
  <c r="AI11" i="11"/>
  <c r="AL11" i="11"/>
  <c r="AN11" i="11"/>
  <c r="AP11" i="11"/>
  <c r="AR11" i="11"/>
  <c r="AU11" i="11"/>
  <c r="AW11" i="11"/>
  <c r="BB11" i="11"/>
  <c r="T12" i="11"/>
  <c r="U12" i="11"/>
  <c r="AA12" i="11"/>
  <c r="AB12" i="11"/>
  <c r="AD12" i="11" a="1"/>
  <c r="AD12" i="11"/>
  <c r="AE12" i="11" a="1"/>
  <c r="AE12" i="11"/>
  <c r="AF12" i="11"/>
  <c r="AG12" i="11"/>
  <c r="AI12" i="11"/>
  <c r="AL12" i="11"/>
  <c r="AN12" i="11"/>
  <c r="AP12" i="11"/>
  <c r="AR12" i="11"/>
  <c r="AU12" i="11"/>
  <c r="AW12" i="11"/>
  <c r="BB12" i="11"/>
  <c r="T13" i="11"/>
  <c r="U13" i="11"/>
  <c r="AA13" i="11"/>
  <c r="AB13" i="11"/>
  <c r="AD13" i="11" a="1"/>
  <c r="AD13" i="11"/>
  <c r="AE13" i="11" a="1"/>
  <c r="AE13" i="11"/>
  <c r="AF13" i="11"/>
  <c r="AG13" i="11"/>
  <c r="AI13" i="11"/>
  <c r="AL13" i="11"/>
  <c r="AN13" i="11"/>
  <c r="AP13" i="11"/>
  <c r="AR13" i="11"/>
  <c r="AU13" i="11"/>
  <c r="AW13" i="11"/>
  <c r="BB13" i="11"/>
  <c r="T14" i="11"/>
  <c r="U14" i="11"/>
  <c r="AA14" i="11"/>
  <c r="AB14" i="11"/>
  <c r="AD14" i="11" a="1"/>
  <c r="AD14" i="11"/>
  <c r="AE14" i="11" a="1"/>
  <c r="AE14" i="11"/>
  <c r="AF14" i="11"/>
  <c r="AG14" i="11"/>
  <c r="AI14" i="11"/>
  <c r="AL14" i="11"/>
  <c r="AN14" i="11"/>
  <c r="AP14" i="11"/>
  <c r="AR14" i="11"/>
  <c r="AU14" i="11"/>
  <c r="AW14" i="11"/>
  <c r="BB14" i="11"/>
  <c r="T15" i="11"/>
  <c r="U15" i="11"/>
  <c r="AA15" i="11"/>
  <c r="AB15" i="11"/>
  <c r="AD15" i="11" a="1"/>
  <c r="AD15" i="11"/>
  <c r="AE15" i="11" a="1"/>
  <c r="AE15" i="11"/>
  <c r="AF15" i="11"/>
  <c r="AG15" i="11"/>
  <c r="AI15" i="11"/>
  <c r="AL15" i="11"/>
  <c r="AN15" i="11"/>
  <c r="AP15" i="11"/>
  <c r="AR15" i="11"/>
  <c r="AU15" i="11"/>
  <c r="AW15" i="11"/>
  <c r="BB15" i="11"/>
  <c r="T16" i="11"/>
  <c r="U16" i="11"/>
  <c r="AA16" i="11"/>
  <c r="AB16" i="11"/>
  <c r="AD16" i="11" a="1"/>
  <c r="AD16" i="11"/>
  <c r="AE16" i="11" a="1"/>
  <c r="AE16" i="11"/>
  <c r="AF16" i="11"/>
  <c r="AG16" i="11"/>
  <c r="AI16" i="11"/>
  <c r="AL16" i="11"/>
  <c r="AN16" i="11"/>
  <c r="AP16" i="11"/>
  <c r="AR16" i="11"/>
  <c r="AU16" i="11"/>
  <c r="AW16" i="11"/>
  <c r="BB16" i="11"/>
  <c r="T17" i="11"/>
  <c r="U17" i="11"/>
  <c r="AA17" i="11"/>
  <c r="AB17" i="11"/>
  <c r="AD17" i="11" a="1"/>
  <c r="AD17" i="11"/>
  <c r="AE17" i="11" a="1"/>
  <c r="AE17" i="11"/>
  <c r="AF17" i="11"/>
  <c r="AG17" i="11"/>
  <c r="AI17" i="11"/>
  <c r="AL17" i="11"/>
  <c r="AN17" i="11"/>
  <c r="AP17" i="11"/>
  <c r="AR17" i="11"/>
  <c r="AU17" i="11"/>
  <c r="AW17" i="11"/>
  <c r="BB17" i="11"/>
  <c r="T18" i="11"/>
  <c r="U18" i="11"/>
  <c r="AA18" i="11"/>
  <c r="AB18" i="11"/>
  <c r="AD18" i="11" a="1"/>
  <c r="AD18" i="11"/>
  <c r="AE18" i="11" a="1"/>
  <c r="AE18" i="11"/>
  <c r="AF18" i="11"/>
  <c r="AG18" i="11"/>
  <c r="AI18" i="11"/>
  <c r="AL18" i="11"/>
  <c r="AN18" i="11"/>
  <c r="AP18" i="11"/>
  <c r="AR18" i="11"/>
  <c r="AU18" i="11"/>
  <c r="AW18" i="11"/>
  <c r="BB18" i="11"/>
  <c r="T19" i="11"/>
  <c r="U19" i="11"/>
  <c r="AA19" i="11"/>
  <c r="AB19" i="11"/>
  <c r="AD19" i="11" a="1"/>
  <c r="AD19" i="11"/>
  <c r="AE19" i="11" a="1"/>
  <c r="AE19" i="11"/>
  <c r="AF19" i="11"/>
  <c r="AG19" i="11"/>
  <c r="AI19" i="11"/>
  <c r="AL19" i="11"/>
  <c r="AN19" i="11"/>
  <c r="AP19" i="11"/>
  <c r="AR19" i="11"/>
  <c r="AU19" i="11"/>
  <c r="AW19" i="11"/>
  <c r="BB19" i="11"/>
  <c r="T20" i="11"/>
  <c r="U20" i="11"/>
  <c r="AA20" i="11"/>
  <c r="AB20" i="11"/>
  <c r="AD20" i="11" a="1"/>
  <c r="AD20" i="11"/>
  <c r="AE20" i="11" a="1"/>
  <c r="AE20" i="11"/>
  <c r="AF20" i="11"/>
  <c r="AG20" i="11"/>
  <c r="AI20" i="11"/>
  <c r="AL20" i="11"/>
  <c r="AN20" i="11"/>
  <c r="AP20" i="11"/>
  <c r="AR20" i="11"/>
  <c r="AU20" i="11"/>
  <c r="AW20" i="11"/>
  <c r="BB20" i="11"/>
  <c r="T21" i="11"/>
  <c r="U21" i="11"/>
  <c r="AA21" i="11"/>
  <c r="AB21" i="11"/>
  <c r="AD21" i="11" a="1"/>
  <c r="AD21" i="11"/>
  <c r="AE21" i="11" a="1"/>
  <c r="AE21" i="11"/>
  <c r="AF21" i="11"/>
  <c r="AG21" i="11"/>
  <c r="AI21" i="11"/>
  <c r="AL21" i="11"/>
  <c r="AN21" i="11"/>
  <c r="AP21" i="11"/>
  <c r="AR21" i="11"/>
  <c r="AU21" i="11"/>
  <c r="AW21" i="11"/>
  <c r="BB21" i="11"/>
  <c r="T22" i="11"/>
  <c r="U22" i="11"/>
  <c r="AA22" i="11"/>
  <c r="AB22" i="11"/>
  <c r="AD22" i="11" a="1"/>
  <c r="AD22" i="11"/>
  <c r="AE22" i="11" a="1"/>
  <c r="AE22" i="11"/>
  <c r="AF22" i="11"/>
  <c r="AG22" i="11"/>
  <c r="AI22" i="11"/>
  <c r="AL22" i="11"/>
  <c r="AN22" i="11"/>
  <c r="AP22" i="11"/>
  <c r="AR22" i="11"/>
  <c r="AU22" i="11"/>
  <c r="AW22" i="11"/>
  <c r="BB22" i="11"/>
  <c r="T23" i="11"/>
  <c r="U23" i="11"/>
  <c r="AA23" i="11"/>
  <c r="AB23" i="11"/>
  <c r="AD23" i="11" a="1"/>
  <c r="AD23" i="11"/>
  <c r="AE23" i="11" a="1"/>
  <c r="AE23" i="11"/>
  <c r="AF23" i="11"/>
  <c r="AG23" i="11"/>
  <c r="AI23" i="11"/>
  <c r="AL23" i="11"/>
  <c r="AN23" i="11"/>
  <c r="AP23" i="11"/>
  <c r="AR23" i="11"/>
  <c r="AU23" i="11"/>
  <c r="AW23" i="11"/>
  <c r="BB23" i="11"/>
  <c r="T24" i="11"/>
  <c r="U24" i="11"/>
  <c r="AA24" i="11"/>
  <c r="AB24" i="11"/>
  <c r="AD24" i="11" a="1"/>
  <c r="AD24" i="11"/>
  <c r="AE24" i="11" a="1"/>
  <c r="AE24" i="11"/>
  <c r="AF24" i="11"/>
  <c r="AG24" i="11"/>
  <c r="AI24" i="11"/>
  <c r="AL24" i="11"/>
  <c r="AN24" i="11"/>
  <c r="AP24" i="11"/>
  <c r="AR24" i="11"/>
  <c r="AU24" i="11"/>
  <c r="AW24" i="11"/>
  <c r="BB24" i="11"/>
  <c r="T25" i="11"/>
  <c r="U25" i="11"/>
  <c r="AA25" i="11"/>
  <c r="AB25" i="11"/>
  <c r="AD25" i="11" a="1"/>
  <c r="AD25" i="11"/>
  <c r="AE25" i="11" a="1"/>
  <c r="AE25" i="11"/>
  <c r="AF25" i="11"/>
  <c r="AG25" i="11"/>
  <c r="AI25" i="11"/>
  <c r="AL25" i="11"/>
  <c r="AN25" i="11"/>
  <c r="AP25" i="11"/>
  <c r="AR25" i="11"/>
  <c r="AU25" i="11"/>
  <c r="AW25" i="11"/>
  <c r="BB25" i="11"/>
  <c r="T26" i="11"/>
  <c r="U26" i="11"/>
  <c r="AA26" i="11"/>
  <c r="AB26" i="11"/>
  <c r="AD26" i="11" a="1"/>
  <c r="AD26" i="11"/>
  <c r="AE26" i="11" a="1"/>
  <c r="AE26" i="11"/>
  <c r="AF26" i="11"/>
  <c r="AG26" i="11"/>
  <c r="AI26" i="11"/>
  <c r="AL26" i="11"/>
  <c r="AN26" i="11"/>
  <c r="AP26" i="11"/>
  <c r="AR26" i="11"/>
  <c r="AU26" i="11"/>
  <c r="AW26" i="11"/>
  <c r="BB26" i="11"/>
  <c r="T27" i="11"/>
  <c r="U27" i="11"/>
  <c r="AA27" i="11"/>
  <c r="AB27" i="11"/>
  <c r="AD27" i="11" a="1"/>
  <c r="AD27" i="11"/>
  <c r="AE27" i="11" a="1"/>
  <c r="AE27" i="11"/>
  <c r="AF27" i="11"/>
  <c r="AG27" i="11"/>
  <c r="AI27" i="11"/>
  <c r="AL27" i="11"/>
  <c r="AN27" i="11"/>
  <c r="AP27" i="11"/>
  <c r="AR27" i="11"/>
  <c r="AU27" i="11"/>
  <c r="AW27" i="11"/>
  <c r="BB27" i="11"/>
  <c r="T28" i="11"/>
  <c r="U28" i="11"/>
  <c r="AA28" i="11"/>
  <c r="AB28" i="11"/>
  <c r="AD28" i="11" a="1"/>
  <c r="AD28" i="11"/>
  <c r="AE28" i="11" a="1"/>
  <c r="AE28" i="11"/>
  <c r="AF28" i="11"/>
  <c r="AG28" i="11"/>
  <c r="AI28" i="11"/>
  <c r="AL28" i="11"/>
  <c r="AN28" i="11"/>
  <c r="AP28" i="11"/>
  <c r="AR28" i="11"/>
  <c r="AU28" i="11"/>
  <c r="AW28" i="11"/>
  <c r="BB28" i="11"/>
  <c r="T29" i="11"/>
  <c r="U29" i="11"/>
  <c r="AA29" i="11"/>
  <c r="AB29" i="11"/>
  <c r="AD29" i="11" a="1"/>
  <c r="AD29" i="11"/>
  <c r="AE29" i="11" a="1"/>
  <c r="AE29" i="11"/>
  <c r="AF29" i="11"/>
  <c r="AG29" i="11"/>
  <c r="AI29" i="11"/>
  <c r="AL29" i="11"/>
  <c r="AN29" i="11"/>
  <c r="AP29" i="11"/>
  <c r="AR29" i="11"/>
  <c r="AU29" i="11"/>
  <c r="AW29" i="11"/>
  <c r="BB29" i="11"/>
  <c r="T30" i="11"/>
  <c r="U30" i="11"/>
  <c r="AA30" i="11"/>
  <c r="AB30" i="11"/>
  <c r="AD30" i="11" a="1"/>
  <c r="AD30" i="11"/>
  <c r="AE30" i="11" a="1"/>
  <c r="AE30" i="11"/>
  <c r="AF30" i="11"/>
  <c r="AG30" i="11"/>
  <c r="AI30" i="11"/>
  <c r="AL30" i="11"/>
  <c r="AN30" i="11"/>
  <c r="AP30" i="11"/>
  <c r="AR30" i="11"/>
  <c r="AU30" i="11"/>
  <c r="AW30" i="11"/>
  <c r="BB30" i="11"/>
  <c r="T31" i="11"/>
  <c r="U31" i="11"/>
  <c r="AA31" i="11"/>
  <c r="AB31" i="11"/>
  <c r="AD31" i="11" a="1"/>
  <c r="AD31" i="11"/>
  <c r="AE31" i="11" a="1"/>
  <c r="AE31" i="11"/>
  <c r="AF31" i="11"/>
  <c r="AG31" i="11"/>
  <c r="AI31" i="11"/>
  <c r="AL31" i="11"/>
  <c r="AN31" i="11"/>
  <c r="AP31" i="11"/>
  <c r="AR31" i="11"/>
  <c r="AU31" i="11"/>
  <c r="AW31" i="11"/>
  <c r="BB31" i="11"/>
  <c r="T32" i="11"/>
  <c r="U32" i="11"/>
  <c r="AA32" i="11"/>
  <c r="AB32" i="11"/>
  <c r="AD32" i="11" a="1"/>
  <c r="AD32" i="11"/>
  <c r="AE32" i="11" a="1"/>
  <c r="AE32" i="11"/>
  <c r="AF32" i="11"/>
  <c r="AG32" i="11"/>
  <c r="AI32" i="11"/>
  <c r="AL32" i="11"/>
  <c r="AN32" i="11"/>
  <c r="AP32" i="11"/>
  <c r="AR32" i="11"/>
  <c r="AU32" i="11"/>
  <c r="AW32" i="11"/>
  <c r="BB32" i="11"/>
  <c r="T33" i="11"/>
  <c r="U33" i="11"/>
  <c r="AA33" i="11"/>
  <c r="AB33" i="11"/>
  <c r="AD33" i="11" a="1"/>
  <c r="AD33" i="11"/>
  <c r="AE33" i="11" a="1"/>
  <c r="AE33" i="11"/>
  <c r="AF33" i="11"/>
  <c r="AG33" i="11"/>
  <c r="AI33" i="11"/>
  <c r="AL33" i="11"/>
  <c r="AN33" i="11"/>
  <c r="AP33" i="11"/>
  <c r="AR33" i="11"/>
  <c r="AU33" i="11"/>
  <c r="AW33" i="11"/>
  <c r="BB33" i="11"/>
  <c r="T34" i="11"/>
  <c r="U34" i="11"/>
  <c r="AA34" i="11"/>
  <c r="AB34" i="11"/>
  <c r="AD34" i="11" a="1"/>
  <c r="AD34" i="11"/>
  <c r="AE34" i="11" a="1"/>
  <c r="AE34" i="11"/>
  <c r="AF34" i="11"/>
  <c r="AG34" i="11"/>
  <c r="AI34" i="11"/>
  <c r="AL34" i="11"/>
  <c r="AN34" i="11"/>
  <c r="AP34" i="11"/>
  <c r="AR34" i="11"/>
  <c r="AU34" i="11"/>
  <c r="AW34" i="11"/>
  <c r="BB34" i="11"/>
  <c r="T35" i="11"/>
  <c r="U35" i="11"/>
  <c r="AA35" i="11"/>
  <c r="AB35" i="11"/>
  <c r="AD35" i="11" a="1"/>
  <c r="AD35" i="11"/>
  <c r="AE35" i="11" a="1"/>
  <c r="AE35" i="11"/>
  <c r="AF35" i="11"/>
  <c r="AG35" i="11"/>
  <c r="AI35" i="11"/>
  <c r="AL35" i="11"/>
  <c r="AN35" i="11"/>
  <c r="AP35" i="11"/>
  <c r="AR35" i="11"/>
  <c r="AU35" i="11"/>
  <c r="AW35" i="11"/>
  <c r="BB35" i="11"/>
  <c r="T36" i="11"/>
  <c r="U36" i="11"/>
  <c r="AA36" i="11"/>
  <c r="AB36" i="11"/>
  <c r="AD36" i="11" a="1"/>
  <c r="AD36" i="11"/>
  <c r="AE36" i="11" a="1"/>
  <c r="AE36" i="11"/>
  <c r="AF36" i="11"/>
  <c r="AG36" i="11"/>
  <c r="AI36" i="11"/>
  <c r="AL36" i="11"/>
  <c r="AN36" i="11"/>
  <c r="AP36" i="11"/>
  <c r="AR36" i="11"/>
  <c r="AU36" i="11"/>
  <c r="AW36" i="11"/>
  <c r="BB36" i="11"/>
  <c r="T37" i="11"/>
  <c r="U37" i="11"/>
  <c r="AA37" i="11"/>
  <c r="AB37" i="11"/>
  <c r="AD37" i="11" a="1"/>
  <c r="AD37" i="11"/>
  <c r="AE37" i="11" a="1"/>
  <c r="AE37" i="11"/>
  <c r="AF37" i="11"/>
  <c r="AG37" i="11"/>
  <c r="AI37" i="11"/>
  <c r="AL37" i="11"/>
  <c r="AN37" i="11"/>
  <c r="AP37" i="11"/>
  <c r="AR37" i="11"/>
  <c r="AU37" i="11"/>
  <c r="AW37" i="11"/>
  <c r="BB37" i="11"/>
  <c r="T38" i="11"/>
  <c r="U38" i="11"/>
  <c r="AA38" i="11"/>
  <c r="AB38" i="11"/>
  <c r="AD38" i="11" a="1"/>
  <c r="AD38" i="11"/>
  <c r="AE38" i="11" a="1"/>
  <c r="AE38" i="11"/>
  <c r="AF38" i="11"/>
  <c r="AG38" i="11"/>
  <c r="AI38" i="11"/>
  <c r="AL38" i="11"/>
  <c r="AN38" i="11"/>
  <c r="AP38" i="11"/>
  <c r="AR38" i="11"/>
  <c r="AU38" i="11"/>
  <c r="AW38" i="11"/>
  <c r="BB38" i="11"/>
  <c r="T39" i="11"/>
  <c r="U39" i="11"/>
  <c r="AA39" i="11"/>
  <c r="AB39" i="11"/>
  <c r="AD39" i="11" a="1"/>
  <c r="AD39" i="11"/>
  <c r="AE39" i="11" a="1"/>
  <c r="AE39" i="11"/>
  <c r="AF39" i="11"/>
  <c r="AG39" i="11"/>
  <c r="AI39" i="11"/>
  <c r="AL39" i="11"/>
  <c r="AN39" i="11"/>
  <c r="AP39" i="11"/>
  <c r="AR39" i="11"/>
  <c r="AU39" i="11"/>
  <c r="AW39" i="11"/>
  <c r="BB39" i="11"/>
  <c r="T40" i="11"/>
  <c r="U40" i="11"/>
  <c r="AA40" i="11"/>
  <c r="AB40" i="11"/>
  <c r="AD40" i="11" a="1"/>
  <c r="AD40" i="11"/>
  <c r="AE40" i="11" a="1"/>
  <c r="AE40" i="11"/>
  <c r="AF40" i="11"/>
  <c r="AG40" i="11"/>
  <c r="AI40" i="11"/>
  <c r="AL40" i="11"/>
  <c r="AN40" i="11"/>
  <c r="AP40" i="11"/>
  <c r="AR40" i="11"/>
  <c r="AU40" i="11"/>
  <c r="AW40" i="11"/>
  <c r="BB40" i="11"/>
  <c r="T41" i="11"/>
  <c r="U41" i="11"/>
  <c r="AA41" i="11"/>
  <c r="AB41" i="11"/>
  <c r="AD41" i="11" a="1"/>
  <c r="AD41" i="11"/>
  <c r="AE41" i="11" a="1"/>
  <c r="AE41" i="11"/>
  <c r="AF41" i="11"/>
  <c r="AG41" i="11"/>
  <c r="AI41" i="11"/>
  <c r="AL41" i="11"/>
  <c r="AN41" i="11"/>
  <c r="AP41" i="11"/>
  <c r="AR41" i="11"/>
  <c r="AU41" i="11"/>
  <c r="AW41" i="11"/>
  <c r="BB41" i="11"/>
  <c r="T42" i="11"/>
  <c r="U42" i="11"/>
  <c r="AA42" i="11"/>
  <c r="AB42" i="11"/>
  <c r="AD42" i="11" a="1"/>
  <c r="AD42" i="11"/>
  <c r="AE42" i="11" a="1"/>
  <c r="AE42" i="11"/>
  <c r="AF42" i="11"/>
  <c r="AG42" i="11"/>
  <c r="AI42" i="11"/>
  <c r="AL42" i="11"/>
  <c r="AN42" i="11"/>
  <c r="AP42" i="11"/>
  <c r="AR42" i="11"/>
  <c r="AU42" i="11"/>
  <c r="AW42" i="11"/>
  <c r="BB42" i="11"/>
  <c r="T43" i="11"/>
  <c r="U43" i="11"/>
  <c r="AA43" i="11"/>
  <c r="AB43" i="11"/>
  <c r="AD43" i="11" a="1"/>
  <c r="AD43" i="11"/>
  <c r="AE43" i="11" a="1"/>
  <c r="AE43" i="11"/>
  <c r="AF43" i="11"/>
  <c r="AG43" i="11"/>
  <c r="AI43" i="11"/>
  <c r="AL43" i="11"/>
  <c r="AN43" i="11"/>
  <c r="AP43" i="11"/>
  <c r="AR43" i="11"/>
  <c r="AU43" i="11"/>
  <c r="AW43" i="11"/>
  <c r="BB43" i="11"/>
  <c r="T44" i="11"/>
  <c r="U44" i="11"/>
  <c r="AA44" i="11"/>
  <c r="AB44" i="11"/>
  <c r="AD44" i="11" a="1"/>
  <c r="AD44" i="11"/>
  <c r="AE44" i="11" a="1"/>
  <c r="AE44" i="11"/>
  <c r="AF44" i="11"/>
  <c r="AG44" i="11"/>
  <c r="AI44" i="11"/>
  <c r="AL44" i="11"/>
  <c r="AN44" i="11"/>
  <c r="AP44" i="11"/>
  <c r="AR44" i="11"/>
  <c r="AU44" i="11"/>
  <c r="AW44" i="11"/>
  <c r="BB44" i="11"/>
  <c r="T45" i="11"/>
  <c r="U45" i="11"/>
  <c r="AA45" i="11"/>
  <c r="AB45" i="11"/>
  <c r="AD45" i="11" a="1"/>
  <c r="AD45" i="11"/>
  <c r="AE45" i="11" a="1"/>
  <c r="AE45" i="11"/>
  <c r="AF45" i="11"/>
  <c r="AG45" i="11"/>
  <c r="AI45" i="11"/>
  <c r="AL45" i="11"/>
  <c r="AN45" i="11"/>
  <c r="AP45" i="11"/>
  <c r="AR45" i="11"/>
  <c r="AU45" i="11"/>
  <c r="AW45" i="11"/>
  <c r="BB45" i="11"/>
  <c r="T46" i="11"/>
  <c r="U46" i="11"/>
  <c r="AA46" i="11"/>
  <c r="AB46" i="11"/>
  <c r="AD46" i="11" a="1"/>
  <c r="AD46" i="11"/>
  <c r="AE46" i="11" a="1"/>
  <c r="AE46" i="11"/>
  <c r="AF46" i="11"/>
  <c r="AG46" i="11"/>
  <c r="AI46" i="11"/>
  <c r="AL46" i="11"/>
  <c r="AN46" i="11"/>
  <c r="AP46" i="11"/>
  <c r="AR46" i="11"/>
  <c r="AU46" i="11"/>
  <c r="AW46" i="11"/>
  <c r="BB46" i="11"/>
  <c r="T47" i="11"/>
  <c r="U47" i="11"/>
  <c r="AA47" i="11"/>
  <c r="AB47" i="11"/>
  <c r="AD47" i="11" a="1"/>
  <c r="AD47" i="11"/>
  <c r="AE47" i="11" a="1"/>
  <c r="AE47" i="11"/>
  <c r="AF47" i="11"/>
  <c r="AG47" i="11"/>
  <c r="AI47" i="11"/>
  <c r="AL47" i="11"/>
  <c r="AN47" i="11"/>
  <c r="AP47" i="11"/>
  <c r="AR47" i="11"/>
  <c r="AU47" i="11"/>
  <c r="AW47" i="11"/>
  <c r="BB47" i="11"/>
  <c r="T48" i="11"/>
  <c r="U48" i="11"/>
  <c r="AA48" i="11"/>
  <c r="AB48" i="11"/>
  <c r="AD48" i="11" a="1"/>
  <c r="AD48" i="11"/>
  <c r="AE48" i="11" a="1"/>
  <c r="AE48" i="11"/>
  <c r="AF48" i="11"/>
  <c r="AG48" i="11"/>
  <c r="AI48" i="11"/>
  <c r="AL48" i="11"/>
  <c r="AN48" i="11"/>
  <c r="AP48" i="11"/>
  <c r="AR48" i="11"/>
  <c r="AU48" i="11"/>
  <c r="AW48" i="11"/>
  <c r="BB48" i="11"/>
  <c r="T49" i="11"/>
  <c r="U49" i="11"/>
  <c r="AA49" i="11"/>
  <c r="AB49" i="11"/>
  <c r="AD49" i="11" a="1"/>
  <c r="AD49" i="11"/>
  <c r="AE49" i="11" a="1"/>
  <c r="AE49" i="11"/>
  <c r="AF49" i="11"/>
  <c r="AG49" i="11"/>
  <c r="AI49" i="11"/>
  <c r="AL49" i="11"/>
  <c r="AN49" i="11"/>
  <c r="AP49" i="11"/>
  <c r="AR49" i="11"/>
  <c r="AU49" i="11"/>
  <c r="AW49" i="11"/>
  <c r="BB49" i="11"/>
  <c r="T50" i="11"/>
  <c r="U50" i="11"/>
  <c r="AA50" i="11"/>
  <c r="AB50" i="11"/>
  <c r="AD50" i="11" a="1"/>
  <c r="AD50" i="11"/>
  <c r="AE50" i="11" a="1"/>
  <c r="AE50" i="11"/>
  <c r="AF50" i="11"/>
  <c r="AG50" i="11"/>
  <c r="AI50" i="11"/>
  <c r="AL50" i="11"/>
  <c r="AN50" i="11"/>
  <c r="AP50" i="11"/>
  <c r="AR50" i="11"/>
  <c r="AU50" i="11"/>
  <c r="AW50" i="11"/>
  <c r="BB50" i="11"/>
  <c r="T51" i="11"/>
  <c r="U51" i="11"/>
  <c r="AA51" i="11"/>
  <c r="AB51" i="11"/>
  <c r="AD51" i="11" a="1"/>
  <c r="AD51" i="11"/>
  <c r="AE51" i="11" a="1"/>
  <c r="AE51" i="11"/>
  <c r="AF51" i="11"/>
  <c r="AG51" i="11"/>
  <c r="AI51" i="11"/>
  <c r="AL51" i="11"/>
  <c r="AN51" i="11"/>
  <c r="AP51" i="11"/>
  <c r="AR51" i="11"/>
  <c r="AU51" i="11"/>
  <c r="AW51" i="11"/>
  <c r="BB51" i="11"/>
  <c r="T52" i="11"/>
  <c r="U52" i="11"/>
  <c r="AA52" i="11"/>
  <c r="AB52" i="11"/>
  <c r="AD52" i="11" a="1"/>
  <c r="AD52" i="11"/>
  <c r="AE52" i="11" a="1"/>
  <c r="AE52" i="11"/>
  <c r="AF52" i="11"/>
  <c r="AG52" i="11"/>
  <c r="AI52" i="11"/>
  <c r="AL52" i="11"/>
  <c r="AN52" i="11"/>
  <c r="AP52" i="11"/>
  <c r="AR52" i="11"/>
  <c r="AU52" i="11"/>
  <c r="AW52" i="11"/>
  <c r="BB52" i="11"/>
  <c r="T53" i="11"/>
  <c r="U53" i="11"/>
  <c r="AA53" i="11"/>
  <c r="AB53" i="11"/>
  <c r="AD53" i="11" a="1"/>
  <c r="AD53" i="11"/>
  <c r="AE53" i="11" a="1"/>
  <c r="AE53" i="11"/>
  <c r="AF53" i="11"/>
  <c r="AG53" i="11"/>
  <c r="AI53" i="11"/>
  <c r="AL53" i="11"/>
  <c r="AN53" i="11"/>
  <c r="AP53" i="11"/>
  <c r="AR53" i="11"/>
  <c r="AU53" i="11"/>
  <c r="AW53" i="11"/>
  <c r="BB53" i="11"/>
  <c r="T54" i="11"/>
  <c r="U54" i="11"/>
  <c r="AA54" i="11"/>
  <c r="AB54" i="11"/>
  <c r="AD54" i="11" a="1"/>
  <c r="AD54" i="11"/>
  <c r="AE54" i="11" a="1"/>
  <c r="AE54" i="11"/>
  <c r="AF54" i="11"/>
  <c r="AG54" i="11"/>
  <c r="AI54" i="11"/>
  <c r="AL54" i="11"/>
  <c r="AN54" i="11"/>
  <c r="AP54" i="11"/>
  <c r="AR54" i="11"/>
  <c r="AU54" i="11"/>
  <c r="AW54" i="11"/>
  <c r="BB54" i="11"/>
  <c r="T55" i="11"/>
  <c r="U55" i="11"/>
  <c r="AA55" i="11"/>
  <c r="AB55" i="11"/>
  <c r="AD55" i="11" a="1"/>
  <c r="AD55" i="11"/>
  <c r="AE55" i="11" a="1"/>
  <c r="AE55" i="11"/>
  <c r="AF55" i="11"/>
  <c r="AG55" i="11"/>
  <c r="AI55" i="11"/>
  <c r="AL55" i="11"/>
  <c r="AN55" i="11"/>
  <c r="AP55" i="11"/>
  <c r="AR55" i="11"/>
  <c r="AU55" i="11"/>
  <c r="AW55" i="11"/>
  <c r="BB55" i="11"/>
  <c r="T56" i="11"/>
  <c r="U56" i="11"/>
  <c r="AA56" i="11"/>
  <c r="AB56" i="11"/>
  <c r="AD56" i="11" a="1"/>
  <c r="AD56" i="11"/>
  <c r="AE56" i="11" a="1"/>
  <c r="AE56" i="11"/>
  <c r="AF56" i="11"/>
  <c r="AG56" i="11"/>
  <c r="AI56" i="11"/>
  <c r="AL56" i="11"/>
  <c r="AN56" i="11"/>
  <c r="AP56" i="11"/>
  <c r="AR56" i="11"/>
  <c r="AU56" i="11"/>
  <c r="AW56" i="11"/>
  <c r="BB56" i="11"/>
  <c r="T57" i="11"/>
  <c r="U57" i="11"/>
  <c r="AA57" i="11"/>
  <c r="AB57" i="11"/>
  <c r="AD57" i="11" a="1"/>
  <c r="AD57" i="11"/>
  <c r="AE57" i="11" a="1"/>
  <c r="AE57" i="11"/>
  <c r="AF57" i="11"/>
  <c r="AG57" i="11"/>
  <c r="AI57" i="11"/>
  <c r="AL57" i="11"/>
  <c r="AN57" i="11"/>
  <c r="AP57" i="11"/>
  <c r="AR57" i="11"/>
  <c r="AU57" i="11"/>
  <c r="AW57" i="11"/>
  <c r="BB57" i="11"/>
  <c r="T58" i="11"/>
  <c r="U58" i="11"/>
  <c r="AA58" i="11"/>
  <c r="AB58" i="11"/>
  <c r="AD58" i="11" a="1"/>
  <c r="AD58" i="11"/>
  <c r="AE58" i="11" a="1"/>
  <c r="AE58" i="11"/>
  <c r="AF58" i="11"/>
  <c r="AG58" i="11"/>
  <c r="AI58" i="11"/>
  <c r="AL58" i="11"/>
  <c r="AN58" i="11"/>
  <c r="AP58" i="11"/>
  <c r="AR58" i="11"/>
  <c r="AU58" i="11"/>
  <c r="AW58" i="11"/>
  <c r="BB58" i="11"/>
  <c r="T59" i="11"/>
  <c r="U59" i="11"/>
  <c r="AA59" i="11"/>
  <c r="AB59" i="11"/>
  <c r="AD59" i="11" a="1"/>
  <c r="AD59" i="11"/>
  <c r="AE59" i="11" a="1"/>
  <c r="AE59" i="11"/>
  <c r="AF59" i="11"/>
  <c r="AG59" i="11"/>
  <c r="AI59" i="11"/>
  <c r="AL59" i="11"/>
  <c r="AN59" i="11"/>
  <c r="AP59" i="11"/>
  <c r="AR59" i="11"/>
  <c r="AU59" i="11"/>
  <c r="AW59" i="11"/>
  <c r="BB59" i="11"/>
  <c r="T60" i="11"/>
  <c r="U60" i="11"/>
  <c r="AA60" i="11"/>
  <c r="AB60" i="11"/>
  <c r="AD60" i="11" a="1"/>
  <c r="AD60" i="11"/>
  <c r="AE60" i="11" a="1"/>
  <c r="AE60" i="11"/>
  <c r="AF60" i="11"/>
  <c r="AG60" i="11"/>
  <c r="AI60" i="11"/>
  <c r="AL60" i="11"/>
  <c r="AN60" i="11"/>
  <c r="AP60" i="11"/>
  <c r="AR60" i="11"/>
  <c r="AU60" i="11"/>
  <c r="AW60" i="11"/>
  <c r="BB60" i="11"/>
  <c r="T61" i="11"/>
  <c r="U61" i="11"/>
  <c r="AA61" i="11"/>
  <c r="AB61" i="11"/>
  <c r="AD61" i="11" a="1"/>
  <c r="AD61" i="11"/>
  <c r="AE61" i="11" a="1"/>
  <c r="AE61" i="11"/>
  <c r="AF61" i="11"/>
  <c r="AG61" i="11"/>
  <c r="AI61" i="11"/>
  <c r="AL61" i="11"/>
  <c r="AN61" i="11"/>
  <c r="AP61" i="11"/>
  <c r="AR61" i="11"/>
  <c r="AU61" i="11"/>
  <c r="AW61" i="11"/>
  <c r="BB61" i="11"/>
  <c r="T62" i="11"/>
  <c r="U62" i="11"/>
  <c r="AA62" i="11"/>
  <c r="AB62" i="11"/>
  <c r="AD62" i="11" a="1"/>
  <c r="AD62" i="11"/>
  <c r="AE62" i="11" a="1"/>
  <c r="AE62" i="11"/>
  <c r="AF62" i="11"/>
  <c r="AG62" i="11"/>
  <c r="AI62" i="11"/>
  <c r="AL62" i="11"/>
  <c r="AN62" i="11"/>
  <c r="AP62" i="11"/>
  <c r="AR62" i="11"/>
  <c r="AU62" i="11"/>
  <c r="AW62" i="11"/>
  <c r="BB62" i="11"/>
  <c r="T63" i="11"/>
  <c r="U63" i="11"/>
  <c r="AA63" i="11"/>
  <c r="AB63" i="11"/>
  <c r="AD63" i="11" a="1"/>
  <c r="AD63" i="11"/>
  <c r="AE63" i="11" a="1"/>
  <c r="AE63" i="11"/>
  <c r="AF63" i="11"/>
  <c r="AG63" i="11"/>
  <c r="AI63" i="11"/>
  <c r="AL63" i="11"/>
  <c r="AN63" i="11"/>
  <c r="AP63" i="11"/>
  <c r="AR63" i="11"/>
  <c r="AU63" i="11"/>
  <c r="AW63" i="11"/>
  <c r="BB63" i="11"/>
  <c r="T64" i="11"/>
  <c r="U64" i="11"/>
  <c r="AA64" i="11"/>
  <c r="AB64" i="11"/>
  <c r="AD64" i="11" a="1"/>
  <c r="AD64" i="11"/>
  <c r="AE64" i="11" a="1"/>
  <c r="AE64" i="11"/>
  <c r="AF64" i="11"/>
  <c r="AG64" i="11"/>
  <c r="AI64" i="11"/>
  <c r="AL64" i="11"/>
  <c r="AN64" i="11"/>
  <c r="AP64" i="11"/>
  <c r="AR64" i="11"/>
  <c r="AU64" i="11"/>
  <c r="AW64" i="11"/>
  <c r="BB64" i="11"/>
  <c r="T65" i="11"/>
  <c r="U65" i="11"/>
  <c r="AA65" i="11"/>
  <c r="AB65" i="11"/>
  <c r="AD65" i="11" a="1"/>
  <c r="AD65" i="11"/>
  <c r="AE65" i="11" a="1"/>
  <c r="AE65" i="11"/>
  <c r="AF65" i="11"/>
  <c r="AG65" i="11"/>
  <c r="AI65" i="11"/>
  <c r="AL65" i="11"/>
  <c r="AN65" i="11"/>
  <c r="AP65" i="11"/>
  <c r="AR65" i="11"/>
  <c r="AU65" i="11"/>
  <c r="AW65" i="11"/>
  <c r="BB65" i="11"/>
  <c r="T66" i="11"/>
  <c r="U66" i="11"/>
  <c r="AA66" i="11"/>
  <c r="AB66" i="11"/>
  <c r="AD66" i="11" a="1"/>
  <c r="AD66" i="11"/>
  <c r="AE66" i="11" a="1"/>
  <c r="AE66" i="11"/>
  <c r="AF66" i="11"/>
  <c r="AG66" i="11"/>
  <c r="AI66" i="11"/>
  <c r="AL66" i="11"/>
  <c r="AN66" i="11"/>
  <c r="AP66" i="11"/>
  <c r="AR66" i="11"/>
  <c r="AU66" i="11"/>
  <c r="AW66" i="11"/>
  <c r="BB66" i="11"/>
  <c r="T67" i="11"/>
  <c r="U67" i="11"/>
  <c r="AA67" i="11"/>
  <c r="AB67" i="11"/>
  <c r="AD67" i="11" a="1"/>
  <c r="AD67" i="11"/>
  <c r="AE67" i="11" a="1"/>
  <c r="AE67" i="11"/>
  <c r="AF67" i="11"/>
  <c r="AG67" i="11"/>
  <c r="AI67" i="11"/>
  <c r="AL67" i="11"/>
  <c r="AN67" i="11"/>
  <c r="AP67" i="11"/>
  <c r="AR67" i="11"/>
  <c r="AU67" i="11"/>
  <c r="AW67" i="11"/>
  <c r="BB67" i="11"/>
  <c r="T68" i="11"/>
  <c r="U68" i="11"/>
  <c r="AA68" i="11"/>
  <c r="AB68" i="11"/>
  <c r="AD68" i="11" a="1"/>
  <c r="AD68" i="11"/>
  <c r="AE68" i="11" a="1"/>
  <c r="AE68" i="11"/>
  <c r="AF68" i="11"/>
  <c r="AG68" i="11"/>
  <c r="AI68" i="11"/>
  <c r="AL68" i="11"/>
  <c r="AN68" i="11"/>
  <c r="AP68" i="11"/>
  <c r="AR68" i="11"/>
  <c r="AU68" i="11"/>
  <c r="AW68" i="11"/>
  <c r="BB68" i="11"/>
  <c r="T69" i="11"/>
  <c r="U69" i="11"/>
  <c r="AA69" i="11"/>
  <c r="AB69" i="11"/>
  <c r="AD69" i="11" a="1"/>
  <c r="AD69" i="11"/>
  <c r="AE69" i="11" a="1"/>
  <c r="AE69" i="11"/>
  <c r="AF69" i="11"/>
  <c r="AG69" i="11"/>
  <c r="AI69" i="11"/>
  <c r="AL69" i="11"/>
  <c r="AN69" i="11"/>
  <c r="AP69" i="11"/>
  <c r="AR69" i="11"/>
  <c r="AU69" i="11"/>
  <c r="AW69" i="11"/>
  <c r="BB69" i="11"/>
  <c r="T70" i="11"/>
  <c r="U70" i="11"/>
  <c r="AA70" i="11"/>
  <c r="AB70" i="11"/>
  <c r="AD70" i="11" a="1"/>
  <c r="AD70" i="11"/>
  <c r="AE70" i="11" a="1"/>
  <c r="AE70" i="11"/>
  <c r="AF70" i="11"/>
  <c r="AG70" i="11"/>
  <c r="AI70" i="11"/>
  <c r="AL70" i="11"/>
  <c r="AN70" i="11"/>
  <c r="AP70" i="11"/>
  <c r="AR70" i="11"/>
  <c r="AU70" i="11"/>
  <c r="AW70" i="11"/>
  <c r="BB70" i="11"/>
  <c r="T71" i="11"/>
  <c r="U71" i="11"/>
  <c r="AA71" i="11"/>
  <c r="AB71" i="11"/>
  <c r="AD71" i="11" a="1"/>
  <c r="AD71" i="11"/>
  <c r="AE71" i="11" a="1"/>
  <c r="AE71" i="11"/>
  <c r="AF71" i="11"/>
  <c r="AG71" i="11"/>
  <c r="AI71" i="11"/>
  <c r="AL71" i="11"/>
  <c r="AN71" i="11"/>
  <c r="AP71" i="11"/>
  <c r="AR71" i="11"/>
  <c r="AU71" i="11"/>
  <c r="AW71" i="11"/>
  <c r="BB71" i="11"/>
  <c r="T72" i="11"/>
  <c r="U72" i="11"/>
  <c r="AA72" i="11"/>
  <c r="AB72" i="11"/>
  <c r="AD72" i="11" a="1"/>
  <c r="AD72" i="11"/>
  <c r="AE72" i="11" a="1"/>
  <c r="AE72" i="11"/>
  <c r="AF72" i="11"/>
  <c r="AG72" i="11"/>
  <c r="AI72" i="11"/>
  <c r="AL72" i="11"/>
  <c r="AN72" i="11"/>
  <c r="AP72" i="11"/>
  <c r="AR72" i="11"/>
  <c r="AU72" i="11"/>
  <c r="AW72" i="11"/>
  <c r="BB72" i="11"/>
  <c r="T73" i="11"/>
  <c r="U73" i="11"/>
  <c r="AA73" i="11"/>
  <c r="AB73" i="11"/>
  <c r="AD73" i="11" a="1"/>
  <c r="AD73" i="11"/>
  <c r="AE73" i="11" a="1"/>
  <c r="AE73" i="11"/>
  <c r="AF73" i="11"/>
  <c r="AG73" i="11"/>
  <c r="AI73" i="11"/>
  <c r="AL73" i="11"/>
  <c r="AN73" i="11"/>
  <c r="AP73" i="11"/>
  <c r="AR73" i="11"/>
  <c r="AU73" i="11"/>
  <c r="AW73" i="11"/>
  <c r="BB73" i="11"/>
  <c r="T74" i="11"/>
  <c r="U74" i="11"/>
  <c r="V74" i="11"/>
  <c r="AA74" i="11"/>
  <c r="AB74" i="11"/>
  <c r="AD74" i="11" a="1"/>
  <c r="AD74" i="11"/>
  <c r="AE74" i="11" a="1"/>
  <c r="AE74" i="11"/>
  <c r="AF74" i="11"/>
  <c r="AG74" i="11"/>
  <c r="AI74" i="11"/>
  <c r="AL74" i="11"/>
  <c r="AN74" i="11"/>
  <c r="AP74" i="11"/>
  <c r="AR74" i="11"/>
  <c r="AU74" i="11"/>
  <c r="AW74" i="11"/>
  <c r="BB74" i="11"/>
  <c r="T75" i="11"/>
  <c r="U75" i="11"/>
  <c r="AA75" i="11"/>
  <c r="AB75" i="11"/>
  <c r="AD75" i="11" a="1"/>
  <c r="AD75" i="11"/>
  <c r="AE75" i="11" a="1"/>
  <c r="AE75" i="11"/>
  <c r="AF75" i="11"/>
  <c r="AG75" i="11"/>
  <c r="AI75" i="11"/>
  <c r="AL75" i="11"/>
  <c r="AN75" i="11"/>
  <c r="AP75" i="11"/>
  <c r="AR75" i="11"/>
  <c r="AU75" i="11"/>
  <c r="AW75" i="11"/>
  <c r="BB75" i="11"/>
  <c r="T76" i="11"/>
  <c r="U76" i="11"/>
  <c r="AA76" i="11"/>
  <c r="AB76" i="11"/>
  <c r="AD76" i="11" a="1"/>
  <c r="AD76" i="11"/>
  <c r="AE76" i="11" a="1"/>
  <c r="AE76" i="11"/>
  <c r="AF76" i="11"/>
  <c r="AG76" i="11"/>
  <c r="AI76" i="11"/>
  <c r="AL76" i="11"/>
  <c r="AN76" i="11"/>
  <c r="AP76" i="11"/>
  <c r="AR76" i="11"/>
  <c r="AU76" i="11"/>
  <c r="AW76" i="11"/>
  <c r="BB76" i="11"/>
  <c r="T77" i="11"/>
  <c r="U77" i="11"/>
  <c r="AA77" i="11"/>
  <c r="AB77" i="11"/>
  <c r="AD77" i="11" a="1"/>
  <c r="AD77" i="11"/>
  <c r="AE77" i="11" a="1"/>
  <c r="AE77" i="11"/>
  <c r="AF77" i="11"/>
  <c r="AG77" i="11"/>
  <c r="AI77" i="11"/>
  <c r="AL77" i="11"/>
  <c r="AN77" i="11"/>
  <c r="AP77" i="11"/>
  <c r="AR77" i="11"/>
  <c r="AU77" i="11"/>
  <c r="AW77" i="11"/>
  <c r="BB77" i="11"/>
  <c r="T78" i="11"/>
  <c r="U78" i="11"/>
  <c r="AA78" i="11"/>
  <c r="AB78" i="11"/>
  <c r="AD78" i="11" a="1"/>
  <c r="AD78" i="11"/>
  <c r="AE78" i="11" a="1"/>
  <c r="AE78" i="11"/>
  <c r="AF78" i="11"/>
  <c r="AG78" i="11"/>
  <c r="AI78" i="11"/>
  <c r="AL78" i="11"/>
  <c r="AN78" i="11"/>
  <c r="AP78" i="11"/>
  <c r="AR78" i="11"/>
  <c r="AU78" i="11"/>
  <c r="AW78" i="11"/>
  <c r="BB78" i="11"/>
  <c r="T79" i="11"/>
  <c r="U79" i="11"/>
  <c r="AA79" i="11"/>
  <c r="AB79" i="11"/>
  <c r="AD79" i="11" a="1"/>
  <c r="AD79" i="11"/>
  <c r="AE79" i="11" a="1"/>
  <c r="AE79" i="11"/>
  <c r="AF79" i="11"/>
  <c r="AG79" i="11"/>
  <c r="AI79" i="11"/>
  <c r="AL79" i="11"/>
  <c r="AN79" i="11"/>
  <c r="AP79" i="11"/>
  <c r="AR79" i="11"/>
  <c r="AU79" i="11"/>
  <c r="AW79" i="11"/>
  <c r="BB79" i="11"/>
  <c r="T80" i="11"/>
  <c r="U80" i="11"/>
  <c r="AA80" i="11"/>
  <c r="AB80" i="11"/>
  <c r="AD80" i="11" a="1"/>
  <c r="AD80" i="11"/>
  <c r="AE80" i="11" a="1"/>
  <c r="AE80" i="11"/>
  <c r="AF80" i="11"/>
  <c r="AG80" i="11"/>
  <c r="AI80" i="11"/>
  <c r="AL80" i="11"/>
  <c r="AN80" i="11"/>
  <c r="AP80" i="11"/>
  <c r="AR80" i="11"/>
  <c r="AU80" i="11"/>
  <c r="AW80" i="11"/>
  <c r="BB80" i="11"/>
  <c r="T81" i="11"/>
  <c r="U81" i="11"/>
  <c r="AA81" i="11"/>
  <c r="AB81" i="11"/>
  <c r="AD81" i="11" a="1"/>
  <c r="AD81" i="11"/>
  <c r="AE81" i="11" a="1"/>
  <c r="AE81" i="11"/>
  <c r="AF81" i="11"/>
  <c r="AG81" i="11"/>
  <c r="AI81" i="11"/>
  <c r="AL81" i="11"/>
  <c r="AN81" i="11"/>
  <c r="AP81" i="11"/>
  <c r="AR81" i="11"/>
  <c r="AU81" i="11"/>
  <c r="AW81" i="11"/>
  <c r="BB81" i="11"/>
  <c r="T82" i="11"/>
  <c r="U82" i="11"/>
  <c r="AA82" i="11"/>
  <c r="AB82" i="11"/>
  <c r="AD82" i="11" a="1"/>
  <c r="AD82" i="11"/>
  <c r="AE82" i="11" a="1"/>
  <c r="AE82" i="11"/>
  <c r="AF82" i="11"/>
  <c r="AG82" i="11"/>
  <c r="AI82" i="11"/>
  <c r="AL82" i="11"/>
  <c r="AN82" i="11"/>
  <c r="AP82" i="11"/>
  <c r="AR82" i="11"/>
  <c r="AU82" i="11"/>
  <c r="AW82" i="11"/>
  <c r="BB82" i="11"/>
  <c r="T83" i="11"/>
  <c r="U83" i="11"/>
  <c r="AA83" i="11"/>
  <c r="AB83" i="11"/>
  <c r="AD83" i="11" a="1"/>
  <c r="AD83" i="11"/>
  <c r="AE83" i="11" a="1"/>
  <c r="AE83" i="11"/>
  <c r="AF83" i="11"/>
  <c r="AG83" i="11"/>
  <c r="AI83" i="11"/>
  <c r="AL83" i="11"/>
  <c r="AN83" i="11"/>
  <c r="AP83" i="11"/>
  <c r="AR83" i="11"/>
  <c r="AU83" i="11"/>
  <c r="AW83" i="11"/>
  <c r="BB83" i="11"/>
  <c r="T84" i="11"/>
  <c r="U84" i="11"/>
  <c r="AA84" i="11"/>
  <c r="AB84" i="11"/>
  <c r="AD84" i="11" a="1"/>
  <c r="AD84" i="11"/>
  <c r="AE84" i="11" a="1"/>
  <c r="AE84" i="11"/>
  <c r="AF84" i="11"/>
  <c r="AG84" i="11"/>
  <c r="AI84" i="11"/>
  <c r="AL84" i="11"/>
  <c r="AN84" i="11"/>
  <c r="AP84" i="11"/>
  <c r="AR84" i="11"/>
  <c r="AU84" i="11"/>
  <c r="AW84" i="11"/>
  <c r="BB84" i="11"/>
  <c r="T85" i="11"/>
  <c r="U85" i="11"/>
  <c r="AA85" i="11"/>
  <c r="AB85" i="11"/>
  <c r="AD85" i="11" a="1"/>
  <c r="AD85" i="11"/>
  <c r="AE85" i="11" a="1"/>
  <c r="AE85" i="11"/>
  <c r="AF85" i="11"/>
  <c r="AG85" i="11"/>
  <c r="AI85" i="11"/>
  <c r="AL85" i="11"/>
  <c r="AN85" i="11"/>
  <c r="AP85" i="11"/>
  <c r="AR85" i="11"/>
  <c r="AU85" i="11"/>
  <c r="AW85" i="11"/>
  <c r="BB85" i="11"/>
  <c r="T86" i="11"/>
  <c r="U86" i="11"/>
  <c r="AA86" i="11"/>
  <c r="AB86" i="11"/>
  <c r="AD86" i="11" a="1"/>
  <c r="AD86" i="11"/>
  <c r="AE86" i="11" a="1"/>
  <c r="AE86" i="11"/>
  <c r="AF86" i="11"/>
  <c r="AG86" i="11"/>
  <c r="AI86" i="11"/>
  <c r="AL86" i="11"/>
  <c r="AN86" i="11"/>
  <c r="AP86" i="11"/>
  <c r="AR86" i="11"/>
  <c r="AU86" i="11"/>
  <c r="AW86" i="11"/>
  <c r="BB86" i="11"/>
  <c r="T87" i="11"/>
  <c r="U87" i="11"/>
  <c r="AA87" i="11"/>
  <c r="AB87" i="11"/>
  <c r="AD87" i="11" a="1"/>
  <c r="AD87" i="11"/>
  <c r="AE87" i="11" a="1"/>
  <c r="AE87" i="11"/>
  <c r="AF87" i="11"/>
  <c r="AG87" i="11"/>
  <c r="AI87" i="11"/>
  <c r="AL87" i="11"/>
  <c r="AN87" i="11"/>
  <c r="AP87" i="11"/>
  <c r="AR87" i="11"/>
  <c r="AU87" i="11"/>
  <c r="AW87" i="11"/>
  <c r="BB87" i="11"/>
  <c r="T88" i="11"/>
  <c r="U88" i="11"/>
  <c r="AA88" i="11"/>
  <c r="AB88" i="11"/>
  <c r="AD88" i="11" a="1"/>
  <c r="AD88" i="11"/>
  <c r="AE88" i="11" a="1"/>
  <c r="AE88" i="11"/>
  <c r="AF88" i="11"/>
  <c r="AG88" i="11"/>
  <c r="AI88" i="11"/>
  <c r="AL88" i="11"/>
  <c r="AN88" i="11"/>
  <c r="AP88" i="11"/>
  <c r="AR88" i="11"/>
  <c r="AU88" i="11"/>
  <c r="AW88" i="11"/>
  <c r="BB88" i="11"/>
  <c r="T89" i="11"/>
  <c r="U89" i="11"/>
  <c r="AA89" i="11"/>
  <c r="AB89" i="11"/>
  <c r="AD89" i="11" a="1"/>
  <c r="AD89" i="11"/>
  <c r="AE89" i="11" a="1"/>
  <c r="AE89" i="11"/>
  <c r="AF89" i="11"/>
  <c r="AG89" i="11"/>
  <c r="AI89" i="11"/>
  <c r="AL89" i="11"/>
  <c r="AN89" i="11"/>
  <c r="AP89" i="11"/>
  <c r="AR89" i="11"/>
  <c r="AU89" i="11"/>
  <c r="AW89" i="11"/>
  <c r="BB89" i="11"/>
  <c r="T90" i="11"/>
  <c r="U90" i="11"/>
  <c r="AA90" i="11"/>
  <c r="AB90" i="11"/>
  <c r="AD90" i="11" a="1"/>
  <c r="AD90" i="11"/>
  <c r="AE90" i="11" a="1"/>
  <c r="AE90" i="11"/>
  <c r="AF90" i="11"/>
  <c r="AG90" i="11"/>
  <c r="AI90" i="11"/>
  <c r="AL90" i="11"/>
  <c r="AN90" i="11"/>
  <c r="AP90" i="11"/>
  <c r="AR90" i="11"/>
  <c r="AU90" i="11"/>
  <c r="AW90" i="11"/>
  <c r="BB90" i="11"/>
  <c r="T91" i="11"/>
  <c r="U91" i="11"/>
  <c r="AA91" i="11"/>
  <c r="AB91" i="11"/>
  <c r="AD91" i="11" a="1"/>
  <c r="AD91" i="11"/>
  <c r="AE91" i="11" a="1"/>
  <c r="AE91" i="11"/>
  <c r="AF91" i="11"/>
  <c r="AG91" i="11"/>
  <c r="AI91" i="11"/>
  <c r="AL91" i="11"/>
  <c r="AN91" i="11"/>
  <c r="AP91" i="11"/>
  <c r="AR91" i="11"/>
  <c r="AU91" i="11"/>
  <c r="AW91" i="11"/>
  <c r="BB91" i="11"/>
  <c r="T92" i="11"/>
  <c r="U92" i="11"/>
  <c r="AA92" i="11"/>
  <c r="AB92" i="11"/>
  <c r="AD92" i="11" a="1"/>
  <c r="AD92" i="11"/>
  <c r="AE92" i="11" a="1"/>
  <c r="AE92" i="11"/>
  <c r="AF92" i="11"/>
  <c r="AG92" i="11"/>
  <c r="AI92" i="11"/>
  <c r="AL92" i="11"/>
  <c r="AN92" i="11"/>
  <c r="AP92" i="11"/>
  <c r="AR92" i="11"/>
  <c r="AU92" i="11"/>
  <c r="AW92" i="11"/>
  <c r="BB92" i="11"/>
  <c r="T93" i="11"/>
  <c r="U93" i="11"/>
  <c r="AA93" i="11"/>
  <c r="AB93" i="11"/>
  <c r="AD93" i="11" a="1"/>
  <c r="AD93" i="11"/>
  <c r="AE93" i="11" a="1"/>
  <c r="AE93" i="11"/>
  <c r="AF93" i="11"/>
  <c r="AG93" i="11"/>
  <c r="AI93" i="11"/>
  <c r="AL93" i="11"/>
  <c r="AN93" i="11"/>
  <c r="AP93" i="11"/>
  <c r="AR93" i="11"/>
  <c r="AU93" i="11"/>
  <c r="AW93" i="11"/>
  <c r="BB93" i="11"/>
  <c r="T94" i="11"/>
  <c r="U94" i="11"/>
  <c r="AA94" i="11"/>
  <c r="AB94" i="11"/>
  <c r="AD94" i="11" a="1"/>
  <c r="AD94" i="11"/>
  <c r="AE94" i="11" a="1"/>
  <c r="AE94" i="11"/>
  <c r="AF94" i="11"/>
  <c r="AG94" i="11"/>
  <c r="AI94" i="11"/>
  <c r="AL94" i="11"/>
  <c r="AN94" i="11"/>
  <c r="AP94" i="11"/>
  <c r="AR94" i="11"/>
  <c r="AU94" i="11"/>
  <c r="AW94" i="11"/>
  <c r="BB94" i="11"/>
  <c r="T95" i="11"/>
  <c r="U95" i="11"/>
  <c r="AA95" i="11"/>
  <c r="AB95" i="11"/>
  <c r="AD95" i="11" a="1"/>
  <c r="AD95" i="11"/>
  <c r="AE95" i="11" a="1"/>
  <c r="AE95" i="11"/>
  <c r="AF95" i="11"/>
  <c r="AG95" i="11"/>
  <c r="AI95" i="11"/>
  <c r="AL95" i="11"/>
  <c r="AN95" i="11"/>
  <c r="AP95" i="11"/>
  <c r="AR95" i="11"/>
  <c r="AU95" i="11"/>
  <c r="AW95" i="11"/>
  <c r="BB95" i="11"/>
  <c r="T96" i="11"/>
  <c r="U96" i="11"/>
  <c r="AA96" i="11"/>
  <c r="AB96" i="11"/>
  <c r="AD96" i="11" a="1"/>
  <c r="AD96" i="11"/>
  <c r="AE96" i="11" a="1"/>
  <c r="AE96" i="11"/>
  <c r="AF96" i="11"/>
  <c r="AG96" i="11"/>
  <c r="AI96" i="11"/>
  <c r="AL96" i="11"/>
  <c r="AN96" i="11"/>
  <c r="AP96" i="11"/>
  <c r="AR96" i="11"/>
  <c r="AU96" i="11"/>
  <c r="AW96" i="11"/>
  <c r="BB96" i="11"/>
  <c r="T97" i="11"/>
  <c r="U97" i="11"/>
  <c r="AA97" i="11"/>
  <c r="AB97" i="11"/>
  <c r="AD97" i="11" a="1"/>
  <c r="AD97" i="11"/>
  <c r="AE97" i="11" a="1"/>
  <c r="AE97" i="11"/>
  <c r="AF97" i="11"/>
  <c r="AG97" i="11"/>
  <c r="AI97" i="11"/>
  <c r="AL97" i="11"/>
  <c r="AN97" i="11"/>
  <c r="AP97" i="11"/>
  <c r="AR97" i="11"/>
  <c r="AU97" i="11"/>
  <c r="AW97" i="11"/>
  <c r="BB97" i="11"/>
  <c r="T98" i="11"/>
  <c r="U98" i="11"/>
  <c r="AA98" i="11"/>
  <c r="AB98" i="11"/>
  <c r="AD98" i="11" a="1"/>
  <c r="AD98" i="11"/>
  <c r="AE98" i="11" a="1"/>
  <c r="AE98" i="11"/>
  <c r="AF98" i="11"/>
  <c r="AG98" i="11"/>
  <c r="AI98" i="11"/>
  <c r="AL98" i="11"/>
  <c r="AN98" i="11"/>
  <c r="AP98" i="11"/>
  <c r="AR98" i="11"/>
  <c r="AU98" i="11"/>
  <c r="AW98" i="11"/>
  <c r="BB98" i="11"/>
  <c r="T99" i="11"/>
  <c r="U99" i="11"/>
  <c r="AA99" i="11"/>
  <c r="AB99" i="11"/>
  <c r="AD99" i="11" a="1"/>
  <c r="AD99" i="11"/>
  <c r="AE99" i="11" a="1"/>
  <c r="AE99" i="11"/>
  <c r="AF99" i="11"/>
  <c r="AG99" i="11"/>
  <c r="AI99" i="11"/>
  <c r="AL99" i="11"/>
  <c r="AN99" i="11"/>
  <c r="AP99" i="11"/>
  <c r="AR99" i="11"/>
  <c r="AU99" i="11"/>
  <c r="AW99" i="11"/>
  <c r="BB99" i="11"/>
  <c r="T100" i="11"/>
  <c r="U100" i="11"/>
  <c r="AA100" i="11"/>
  <c r="AB100" i="11"/>
  <c r="AD100" i="11" a="1"/>
  <c r="AD100" i="11"/>
  <c r="AE100" i="11" a="1"/>
  <c r="AE100" i="11"/>
  <c r="AF100" i="11"/>
  <c r="AG100" i="11"/>
  <c r="AI100" i="11"/>
  <c r="AL100" i="11"/>
  <c r="AN100" i="11"/>
  <c r="AP100" i="11"/>
  <c r="AR100" i="11"/>
  <c r="AU100" i="11"/>
  <c r="AW100" i="11"/>
  <c r="BB100" i="11"/>
  <c r="T101" i="11"/>
  <c r="U101" i="11"/>
  <c r="AA101" i="11"/>
  <c r="AB101" i="11"/>
  <c r="AD101" i="11" a="1"/>
  <c r="AD101" i="11"/>
  <c r="AE101" i="11" a="1"/>
  <c r="AE101" i="11"/>
  <c r="AF101" i="11"/>
  <c r="AG101" i="11"/>
  <c r="AI101" i="11"/>
  <c r="AL101" i="11"/>
  <c r="AN101" i="11"/>
  <c r="AP101" i="11"/>
  <c r="AR101" i="11"/>
  <c r="AU101" i="11"/>
  <c r="AW101" i="11"/>
  <c r="BB101" i="11"/>
  <c r="T102" i="11"/>
  <c r="U102" i="11"/>
  <c r="AA102" i="11"/>
  <c r="AB102" i="11"/>
  <c r="AD102" i="11" a="1"/>
  <c r="AD102" i="11"/>
  <c r="AE102" i="11" a="1"/>
  <c r="AE102" i="11"/>
  <c r="AF102" i="11"/>
  <c r="AG102" i="11"/>
  <c r="AI102" i="11"/>
  <c r="AL102" i="11"/>
  <c r="AN102" i="11"/>
  <c r="AP102" i="11"/>
  <c r="AR102" i="11"/>
  <c r="AU102" i="11"/>
  <c r="AW102" i="11"/>
  <c r="BB102" i="11"/>
  <c r="T103" i="11"/>
  <c r="U103" i="11"/>
  <c r="AA103" i="11"/>
  <c r="AB103" i="11"/>
  <c r="AD103" i="11" a="1"/>
  <c r="AD103" i="11"/>
  <c r="AE103" i="11" a="1"/>
  <c r="AE103" i="11"/>
  <c r="AF103" i="11"/>
  <c r="AG103" i="11"/>
  <c r="AI103" i="11"/>
  <c r="AL103" i="11"/>
  <c r="AN103" i="11"/>
  <c r="AP103" i="11"/>
  <c r="AR103" i="11"/>
  <c r="AU103" i="11"/>
  <c r="AW103" i="11"/>
  <c r="BB103" i="11"/>
  <c r="T104" i="11"/>
  <c r="U104" i="11"/>
  <c r="AA104" i="11"/>
  <c r="AB104" i="11"/>
  <c r="AD104" i="11" a="1"/>
  <c r="AD104" i="11"/>
  <c r="AE104" i="11" a="1"/>
  <c r="AE104" i="11"/>
  <c r="AF104" i="11"/>
  <c r="AG104" i="11"/>
  <c r="AI104" i="11"/>
  <c r="AL104" i="11"/>
  <c r="AN104" i="11"/>
  <c r="AP104" i="11"/>
  <c r="AR104" i="11"/>
  <c r="AU104" i="11"/>
  <c r="AW104" i="11"/>
  <c r="BB104" i="11"/>
  <c r="T105" i="11"/>
  <c r="U105" i="11"/>
  <c r="AA105" i="11"/>
  <c r="AB105" i="11"/>
  <c r="AD105" i="11" a="1"/>
  <c r="AD105" i="11"/>
  <c r="AE105" i="11" a="1"/>
  <c r="AE105" i="11"/>
  <c r="AF105" i="11"/>
  <c r="AG105" i="11"/>
  <c r="AI105" i="11"/>
  <c r="AL105" i="11"/>
  <c r="AN105" i="11"/>
  <c r="AP105" i="11"/>
  <c r="AR105" i="11"/>
  <c r="AU105" i="11"/>
  <c r="AW105" i="11"/>
  <c r="BB105" i="11"/>
  <c r="T106" i="11"/>
  <c r="U106" i="11"/>
  <c r="AA106" i="11"/>
  <c r="AB106" i="11"/>
  <c r="AD106" i="11" a="1"/>
  <c r="AD106" i="11"/>
  <c r="AE106" i="11" a="1"/>
  <c r="AE106" i="11"/>
  <c r="AF106" i="11"/>
  <c r="AG106" i="11"/>
  <c r="AI106" i="11"/>
  <c r="AL106" i="11"/>
  <c r="AN106" i="11"/>
  <c r="AP106" i="11"/>
  <c r="AR106" i="11"/>
  <c r="AU106" i="11"/>
  <c r="AW106" i="11"/>
  <c r="BB106" i="11"/>
  <c r="T107" i="11"/>
  <c r="U107" i="11"/>
  <c r="AA107" i="11"/>
  <c r="AB107" i="11"/>
  <c r="AD107" i="11" a="1"/>
  <c r="AD107" i="11"/>
  <c r="AE107" i="11" a="1"/>
  <c r="AE107" i="11"/>
  <c r="AF107" i="11"/>
  <c r="AG107" i="11"/>
  <c r="AI107" i="11"/>
  <c r="AL107" i="11"/>
  <c r="AN107" i="11"/>
  <c r="AP107" i="11"/>
  <c r="AR107" i="11"/>
  <c r="AU107" i="11"/>
  <c r="AW107" i="11"/>
  <c r="BB107" i="11"/>
  <c r="T108" i="11"/>
  <c r="U108" i="11"/>
  <c r="AA108" i="11"/>
  <c r="AB108" i="11"/>
  <c r="AD108" i="11" a="1"/>
  <c r="AD108" i="11"/>
  <c r="AE108" i="11" a="1"/>
  <c r="AE108" i="11"/>
  <c r="AF108" i="11"/>
  <c r="AG108" i="11"/>
  <c r="AI108" i="11"/>
  <c r="AL108" i="11"/>
  <c r="AN108" i="11"/>
  <c r="AP108" i="11"/>
  <c r="AR108" i="11"/>
  <c r="AU108" i="11"/>
  <c r="AW108" i="11"/>
  <c r="BB108" i="11"/>
  <c r="T109" i="11"/>
  <c r="U109" i="11"/>
  <c r="AA109" i="11"/>
  <c r="AB109" i="11"/>
  <c r="AD109" i="11" a="1"/>
  <c r="AD109" i="11"/>
  <c r="AE109" i="11" a="1"/>
  <c r="AE109" i="11"/>
  <c r="AF109" i="11"/>
  <c r="AG109" i="11"/>
  <c r="AI109" i="11"/>
  <c r="AL109" i="11"/>
  <c r="AN109" i="11"/>
  <c r="AP109" i="11"/>
  <c r="AR109" i="11"/>
  <c r="AU109" i="11"/>
  <c r="AW109" i="11"/>
  <c r="BB109" i="11"/>
  <c r="T110" i="11"/>
  <c r="U110" i="11"/>
  <c r="AA110" i="11"/>
  <c r="AB110" i="11"/>
  <c r="AD110" i="11" a="1"/>
  <c r="AD110" i="11"/>
  <c r="AE110" i="11" a="1"/>
  <c r="AE110" i="11"/>
  <c r="AF110" i="11"/>
  <c r="AG110" i="11"/>
  <c r="AI110" i="11"/>
  <c r="AL110" i="11"/>
  <c r="AN110" i="11"/>
  <c r="AP110" i="11"/>
  <c r="AR110" i="11"/>
  <c r="AU110" i="11"/>
  <c r="AW110" i="11"/>
  <c r="BB110" i="11"/>
  <c r="T111" i="11"/>
  <c r="U111" i="11"/>
  <c r="AA111" i="11"/>
  <c r="AB111" i="11"/>
  <c r="AD111" i="11" a="1"/>
  <c r="AD111" i="11"/>
  <c r="AE111" i="11" a="1"/>
  <c r="AE111" i="11"/>
  <c r="AF111" i="11"/>
  <c r="AG111" i="11"/>
  <c r="AI111" i="11"/>
  <c r="AL111" i="11"/>
  <c r="AN111" i="11"/>
  <c r="AP111" i="11"/>
  <c r="AR111" i="11"/>
  <c r="AU111" i="11"/>
  <c r="AW111" i="11"/>
  <c r="BB111" i="11"/>
  <c r="T112" i="11"/>
  <c r="U112" i="11"/>
  <c r="AA112" i="11"/>
  <c r="AB112" i="11"/>
  <c r="AD112" i="11" a="1"/>
  <c r="AD112" i="11"/>
  <c r="AE112" i="11" a="1"/>
  <c r="AE112" i="11"/>
  <c r="AF112" i="11"/>
  <c r="AG112" i="11"/>
  <c r="AI112" i="11"/>
  <c r="AL112" i="11"/>
  <c r="AN112" i="11"/>
  <c r="AP112" i="11"/>
  <c r="AR112" i="11"/>
  <c r="AU112" i="11"/>
  <c r="AW112" i="11"/>
  <c r="BB112" i="11"/>
  <c r="T113" i="11"/>
  <c r="U113" i="11"/>
  <c r="AA113" i="11"/>
  <c r="AB113" i="11"/>
  <c r="AD113" i="11" a="1"/>
  <c r="AD113" i="11"/>
  <c r="AE113" i="11" a="1"/>
  <c r="AE113" i="11"/>
  <c r="AF113" i="11"/>
  <c r="AG113" i="11"/>
  <c r="AI113" i="11"/>
  <c r="AL113" i="11"/>
  <c r="AN113" i="11"/>
  <c r="AP113" i="11"/>
  <c r="AR113" i="11"/>
  <c r="AU113" i="11"/>
  <c r="AW113" i="11"/>
  <c r="BB113" i="11"/>
  <c r="T114" i="11"/>
  <c r="U114" i="11"/>
  <c r="AA114" i="11"/>
  <c r="AB114" i="11"/>
  <c r="AD114" i="11" a="1"/>
  <c r="AD114" i="11"/>
  <c r="AE114" i="11" a="1"/>
  <c r="AE114" i="11"/>
  <c r="AF114" i="11"/>
  <c r="AG114" i="11"/>
  <c r="AI114" i="11"/>
  <c r="AL114" i="11"/>
  <c r="AN114" i="11"/>
  <c r="AP114" i="11"/>
  <c r="AR114" i="11"/>
  <c r="AU114" i="11"/>
  <c r="AW114" i="11"/>
  <c r="BB114" i="11"/>
  <c r="T115" i="11"/>
  <c r="U115" i="11"/>
  <c r="AA115" i="11"/>
  <c r="AB115" i="11"/>
  <c r="AD115" i="11" a="1"/>
  <c r="AD115" i="11"/>
  <c r="AE115" i="11" a="1"/>
  <c r="AE115" i="11"/>
  <c r="AF115" i="11"/>
  <c r="AG115" i="11"/>
  <c r="AI115" i="11"/>
  <c r="AL115" i="11"/>
  <c r="AN115" i="11"/>
  <c r="AP115" i="11"/>
  <c r="AR115" i="11"/>
  <c r="AU115" i="11"/>
  <c r="AW115" i="11"/>
  <c r="BB115" i="11"/>
  <c r="T116" i="11"/>
  <c r="U116" i="11"/>
  <c r="AA116" i="11"/>
  <c r="AB116" i="11"/>
  <c r="AD116" i="11" a="1"/>
  <c r="AD116" i="11"/>
  <c r="AE116" i="11" a="1"/>
  <c r="AE116" i="11"/>
  <c r="AF116" i="11"/>
  <c r="AG116" i="11"/>
  <c r="AI116" i="11"/>
  <c r="AL116" i="11"/>
  <c r="AN116" i="11"/>
  <c r="AP116" i="11"/>
  <c r="AR116" i="11"/>
  <c r="AU116" i="11"/>
  <c r="AW116" i="11"/>
  <c r="BB116" i="11"/>
  <c r="T117" i="11"/>
  <c r="U117" i="11"/>
  <c r="AA117" i="11"/>
  <c r="AB117" i="11"/>
  <c r="AD117" i="11" a="1"/>
  <c r="AD117" i="11"/>
  <c r="AE117" i="11" a="1"/>
  <c r="AE117" i="11"/>
  <c r="AF117" i="11"/>
  <c r="AG117" i="11"/>
  <c r="AI117" i="11"/>
  <c r="AL117" i="11"/>
  <c r="AN117" i="11"/>
  <c r="AP117" i="11"/>
  <c r="AR117" i="11"/>
  <c r="AU117" i="11"/>
  <c r="AW117" i="11"/>
  <c r="BB117" i="11"/>
  <c r="T118" i="11"/>
  <c r="U118" i="11"/>
  <c r="AA118" i="11"/>
  <c r="AB118" i="11"/>
  <c r="AD118" i="11" a="1"/>
  <c r="AD118" i="11"/>
  <c r="AE118" i="11" a="1"/>
  <c r="AE118" i="11"/>
  <c r="AF118" i="11"/>
  <c r="AG118" i="11"/>
  <c r="AI118" i="11"/>
  <c r="AL118" i="11"/>
  <c r="AN118" i="11"/>
  <c r="AP118" i="11"/>
  <c r="AR118" i="11"/>
  <c r="AU118" i="11"/>
  <c r="AW118" i="11"/>
  <c r="BB118" i="11"/>
  <c r="T119" i="11"/>
  <c r="U119" i="11"/>
  <c r="AA119" i="11"/>
  <c r="AB119" i="11"/>
  <c r="AD119" i="11" a="1"/>
  <c r="AD119" i="11"/>
  <c r="AE119" i="11" a="1"/>
  <c r="AE119" i="11"/>
  <c r="AF119" i="11"/>
  <c r="AG119" i="11"/>
  <c r="AI119" i="11"/>
  <c r="AL119" i="11"/>
  <c r="AN119" i="11"/>
  <c r="AP119" i="11"/>
  <c r="AR119" i="11"/>
  <c r="AU119" i="11"/>
  <c r="AW119" i="11"/>
  <c r="BB119" i="11"/>
  <c r="T120" i="11"/>
  <c r="AA120" i="11"/>
  <c r="AB120" i="11"/>
  <c r="AD120" i="11"/>
  <c r="AE120" i="11"/>
  <c r="AL120" i="11"/>
  <c r="AN120" i="11"/>
  <c r="AW120" i="11"/>
  <c r="T121" i="11"/>
  <c r="AA121" i="11"/>
  <c r="AB121" i="11"/>
  <c r="AD121" i="11"/>
  <c r="AE121" i="11"/>
  <c r="AL121" i="11"/>
  <c r="AN121" i="11"/>
  <c r="AW121" i="11"/>
  <c r="T122" i="11"/>
  <c r="U122" i="11"/>
  <c r="V122" i="11"/>
  <c r="AA122" i="11"/>
  <c r="AB122" i="11"/>
  <c r="AD122" i="11"/>
  <c r="AE122" i="11"/>
  <c r="AF122" i="11"/>
  <c r="AG122" i="11"/>
  <c r="AL122" i="11"/>
  <c r="AN122" i="11"/>
  <c r="AP122" i="11"/>
  <c r="AR122" i="11"/>
  <c r="AU122" i="11"/>
  <c r="AW122" i="11"/>
  <c r="BB122" i="11"/>
  <c r="C57" i="1"/>
  <c r="D57" i="1"/>
  <c r="C61" i="1"/>
  <c r="C62" i="1"/>
  <c r="C65" i="1" a="1"/>
  <c r="C65" i="1"/>
  <c r="C66" i="1" a="1"/>
  <c r="C66" i="1"/>
  <c r="C67" i="1"/>
  <c r="C69" i="1"/>
  <c r="C72" i="1"/>
  <c r="C73" i="1"/>
  <c r="C74" i="1"/>
  <c r="C77" i="1"/>
  <c r="C81" i="1"/>
  <c r="C82" i="1"/>
  <c r="C85" i="1"/>
  <c r="C86" i="1"/>
  <c r="C87" i="1"/>
  <c r="C90" i="1"/>
  <c r="C91" i="1"/>
  <c r="C93" i="1"/>
  <c r="C94" i="1"/>
  <c r="C95"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<sst xmlns="http://schemas.openxmlformats.org/spreadsheetml/2006/main" count="2183" uniqueCount="659">
  <si>
    <t>Starting Employed Persons (a)</t>
  </si>
  <si>
    <t>Projected Employed Persons</t>
  </si>
  <si>
    <t>Table 20. Employment by industry</t>
  </si>
  <si>
    <t>Full-time</t>
  </si>
  <si>
    <t>Part-time</t>
  </si>
  <si>
    <t>Full-time equivalent (b)</t>
  </si>
  <si>
    <t>Employee compensation</t>
  </si>
  <si>
    <t>Average salary</t>
  </si>
  <si>
    <t>Exogenous demand change only - direct &amp; indirect</t>
  </si>
  <si>
    <t>Change</t>
  </si>
  <si>
    <t>AI Impact only - direct and indirect</t>
  </si>
  <si>
    <t>Combined - Direct and indirect</t>
  </si>
  <si>
    <t>Industry</t>
  </si>
  <si>
    <t>'000</t>
  </si>
  <si>
    <t>0101</t>
  </si>
  <si>
    <t>Sheep, grains, beef and dairy cattle</t>
  </si>
  <si>
    <t>0102</t>
  </si>
  <si>
    <t>Poultry and other livestock</t>
  </si>
  <si>
    <t>0103</t>
  </si>
  <si>
    <t>Other agriculture</t>
  </si>
  <si>
    <t>0201</t>
  </si>
  <si>
    <t>Aquaculture</t>
  </si>
  <si>
    <t>0301</t>
  </si>
  <si>
    <t>Forestry and logging</t>
  </si>
  <si>
    <t>0401</t>
  </si>
  <si>
    <t>Fishing, hunting and trapping</t>
  </si>
  <si>
    <t>0501</t>
  </si>
  <si>
    <t>Agriculture, forestry and fishing support services</t>
  </si>
  <si>
    <t>0601</t>
  </si>
  <si>
    <t>Coal mining</t>
  </si>
  <si>
    <t>0701</t>
  </si>
  <si>
    <t>Oil and gas extraction</t>
  </si>
  <si>
    <t>0801</t>
  </si>
  <si>
    <t>Iron ore mining</t>
  </si>
  <si>
    <t>0802</t>
  </si>
  <si>
    <t>Non-ferrous metal ore mining</t>
  </si>
  <si>
    <t>0901</t>
  </si>
  <si>
    <t>Non-metallic mineral mining</t>
  </si>
  <si>
    <t>1001</t>
  </si>
  <si>
    <t>Exploration and mining support services</t>
  </si>
  <si>
    <t>1101</t>
  </si>
  <si>
    <t>Meat and meat product manufacturing</t>
  </si>
  <si>
    <t>1102</t>
  </si>
  <si>
    <t>Processed seafood manufacturing</t>
  </si>
  <si>
    <t>1103</t>
  </si>
  <si>
    <t>Dairy product manufacturing</t>
  </si>
  <si>
    <t>1104</t>
  </si>
  <si>
    <t>Fruit and vegetable product manufacturing</t>
  </si>
  <si>
    <t>1105</t>
  </si>
  <si>
    <t>Oils and fats manufacturing</t>
  </si>
  <si>
    <t>1106</t>
  </si>
  <si>
    <t>Grain mill and cereal product manufacturing</t>
  </si>
  <si>
    <t>1107</t>
  </si>
  <si>
    <t>Bakery product manufacturing</t>
  </si>
  <si>
    <t>1108</t>
  </si>
  <si>
    <t>Sugar and confectionery manufacturing</t>
  </si>
  <si>
    <t>1109</t>
  </si>
  <si>
    <t>Other food product manufacturing</t>
  </si>
  <si>
    <t>1201</t>
  </si>
  <si>
    <t>Soft drinks, cordials and syrup manufacturing</t>
  </si>
  <si>
    <t>1202</t>
  </si>
  <si>
    <t>Beer manufacturing</t>
  </si>
  <si>
    <t>1205</t>
  </si>
  <si>
    <t>Wine, spirits and tobacco</t>
  </si>
  <si>
    <t>1301</t>
  </si>
  <si>
    <t>Textile manufacturing</t>
  </si>
  <si>
    <t>1302</t>
  </si>
  <si>
    <t>Tanned leather, dressed fur and leather product manufacturing</t>
  </si>
  <si>
    <t>1303</t>
  </si>
  <si>
    <t>Textile product manufacturing</t>
  </si>
  <si>
    <t>1304</t>
  </si>
  <si>
    <t>Knitted product manufacturing</t>
  </si>
  <si>
    <t>1305</t>
  </si>
  <si>
    <t>Clothing manufacturing</t>
  </si>
  <si>
    <t>1306</t>
  </si>
  <si>
    <t>Footwear manufacturing</t>
  </si>
  <si>
    <t>1401</t>
  </si>
  <si>
    <t>Sawmill product manufacturing</t>
  </si>
  <si>
    <t>1402</t>
  </si>
  <si>
    <t>Other wood product manufacturing</t>
  </si>
  <si>
    <t>1501</t>
  </si>
  <si>
    <t>Pulp, paper and paperboard manufacturing</t>
  </si>
  <si>
    <t>1502</t>
  </si>
  <si>
    <t>Paper stationery and other converted paper product manufacturing</t>
  </si>
  <si>
    <t>1601</t>
  </si>
  <si>
    <t>Printing (including the reproduction of recorded media)</t>
  </si>
  <si>
    <t>1701</t>
  </si>
  <si>
    <t>Petroleum and coal product manufacturing</t>
  </si>
  <si>
    <t>1801</t>
  </si>
  <si>
    <t>Human pharmaceutical and medicinal product manufacturing</t>
  </si>
  <si>
    <t>1802</t>
  </si>
  <si>
    <t>Veterinary pharmaceutical and medicinal product manufacturing</t>
  </si>
  <si>
    <t>1803</t>
  </si>
  <si>
    <t>Basic chemical manufacturing</t>
  </si>
  <si>
    <t>1804</t>
  </si>
  <si>
    <t>Cleaning compounds and toiletry preparation manufacturing</t>
  </si>
  <si>
    <t>1901</t>
  </si>
  <si>
    <t>Polymer product manufacturing</t>
  </si>
  <si>
    <t>1902</t>
  </si>
  <si>
    <t>Natural rubber product manufacturing</t>
  </si>
  <si>
    <t>2001</t>
  </si>
  <si>
    <t>Glass and glass product manufacturing</t>
  </si>
  <si>
    <t>2002</t>
  </si>
  <si>
    <t>Ceramic product manufacturing</t>
  </si>
  <si>
    <t>2003</t>
  </si>
  <si>
    <t>Cement, lime and ready-mixed concrete manufacturing</t>
  </si>
  <si>
    <t>2004</t>
  </si>
  <si>
    <t>Plaster and concrete product manufacturing</t>
  </si>
  <si>
    <t>2005</t>
  </si>
  <si>
    <t>Other non-metallic mineral product manufacturing</t>
  </si>
  <si>
    <t>2101</t>
  </si>
  <si>
    <t>Iron and steel manufacturing</t>
  </si>
  <si>
    <t>2102</t>
  </si>
  <si>
    <t>Basic non-ferrous metal manufacturing</t>
  </si>
  <si>
    <t>2201</t>
  </si>
  <si>
    <t>Forged iron and steel product manufacturing</t>
  </si>
  <si>
    <t>2202</t>
  </si>
  <si>
    <t>Structural metal product manufacturing</t>
  </si>
  <si>
    <t>2203</t>
  </si>
  <si>
    <t>Metal containers and other sheet metal product manufacturing</t>
  </si>
  <si>
    <t>2204</t>
  </si>
  <si>
    <t>Other fabricated metal product manufacturing</t>
  </si>
  <si>
    <t>2301</t>
  </si>
  <si>
    <t>Motor vehicles and parts; other transport equipment manufacturing</t>
  </si>
  <si>
    <t>2302</t>
  </si>
  <si>
    <t>Ships and boat manufacturing</t>
  </si>
  <si>
    <t>2303</t>
  </si>
  <si>
    <t>Railway rolling stock manufacturing</t>
  </si>
  <si>
    <t>2304</t>
  </si>
  <si>
    <t>Aircraft manufacturing</t>
  </si>
  <si>
    <t>2401</t>
  </si>
  <si>
    <t>Professional, scientific, computer and electronic equipment manufacturing</t>
  </si>
  <si>
    <t>2403</t>
  </si>
  <si>
    <t>Electrical equipment manufacturing</t>
  </si>
  <si>
    <t>2404</t>
  </si>
  <si>
    <t>Domestic appliance manufacturing</t>
  </si>
  <si>
    <t>2405</t>
  </si>
  <si>
    <t>Specialised and other machinery and equipment manufacturing</t>
  </si>
  <si>
    <t>2501</t>
  </si>
  <si>
    <t>Furniture manufacturing</t>
  </si>
  <si>
    <t>2502</t>
  </si>
  <si>
    <t>Other manufactured products</t>
  </si>
  <si>
    <t>2601</t>
  </si>
  <si>
    <t>Electricity generation</t>
  </si>
  <si>
    <t>2605</t>
  </si>
  <si>
    <t>Electricity transmission, distribution, on selling and electricity market operation</t>
  </si>
  <si>
    <t>2701</t>
  </si>
  <si>
    <t>Gas supply</t>
  </si>
  <si>
    <t>2801</t>
  </si>
  <si>
    <t>Water supply, sewerage and drainage services</t>
  </si>
  <si>
    <t>2901</t>
  </si>
  <si>
    <t>Waste collection, treatment and disposal services</t>
  </si>
  <si>
    <t>3001</t>
  </si>
  <si>
    <t>Residential building construction</t>
  </si>
  <si>
    <t>3002</t>
  </si>
  <si>
    <t>Non-residential building construction</t>
  </si>
  <si>
    <t>3101</t>
  </si>
  <si>
    <t>Heavy and civil engineering construction</t>
  </si>
  <si>
    <t>3201</t>
  </si>
  <si>
    <t>Construction services</t>
  </si>
  <si>
    <t>3301</t>
  </si>
  <si>
    <t>Wholesale trade</t>
  </si>
  <si>
    <t>3901</t>
  </si>
  <si>
    <t>Retail trade</t>
  </si>
  <si>
    <t>4401</t>
  </si>
  <si>
    <t>Accommodation</t>
  </si>
  <si>
    <t>4501</t>
  </si>
  <si>
    <t>Food and beverage services</t>
  </si>
  <si>
    <t>4601</t>
  </si>
  <si>
    <t>Road transport</t>
  </si>
  <si>
    <t>4701</t>
  </si>
  <si>
    <t>Rail transport</t>
  </si>
  <si>
    <t>4801</t>
  </si>
  <si>
    <t>Water, pipeline and other transport</t>
  </si>
  <si>
    <t>4901</t>
  </si>
  <si>
    <t>Air and space transport</t>
  </si>
  <si>
    <t>5101</t>
  </si>
  <si>
    <t>Postal and courier pick-up and delivery service</t>
  </si>
  <si>
    <t>5201</t>
  </si>
  <si>
    <t>Transport support services and storage</t>
  </si>
  <si>
    <t>5401</t>
  </si>
  <si>
    <t>Publishing (except internet and music publishing)</t>
  </si>
  <si>
    <t>5501</t>
  </si>
  <si>
    <t>Motion picture and sound recording</t>
  </si>
  <si>
    <t>5601</t>
  </si>
  <si>
    <t>Broadcasting (except internet)</t>
  </si>
  <si>
    <t>5701</t>
  </si>
  <si>
    <t>Internet service providers, internet publishing and broadcasting, websearch portals and data processing</t>
  </si>
  <si>
    <t>5801</t>
  </si>
  <si>
    <t>Telecommunication services</t>
  </si>
  <si>
    <t>6001</t>
  </si>
  <si>
    <t>Library and other information services</t>
  </si>
  <si>
    <t>6201</t>
  </si>
  <si>
    <t>Finance</t>
  </si>
  <si>
    <t>6301</t>
  </si>
  <si>
    <t>Insurance and superannuation funds</t>
  </si>
  <si>
    <t>6401</t>
  </si>
  <si>
    <t>Auxiliary finance and insurance services</t>
  </si>
  <si>
    <t>6601</t>
  </si>
  <si>
    <t>Rental and hiring services (except real estate)</t>
  </si>
  <si>
    <t>6700</t>
  </si>
  <si>
    <t>Imputed rent for owner-occupiers</t>
  </si>
  <si>
    <t>6701</t>
  </si>
  <si>
    <t>Actual rent for housing</t>
  </si>
  <si>
    <t>6702</t>
  </si>
  <si>
    <t>Non-residential property operators and real estate services</t>
  </si>
  <si>
    <t>6901</t>
  </si>
  <si>
    <t>Professional, scientific and technical services</t>
  </si>
  <si>
    <t>7001</t>
  </si>
  <si>
    <t>Computer systems design and related services</t>
  </si>
  <si>
    <t>7210</t>
  </si>
  <si>
    <t>Employment, travel agency and other administrative services</t>
  </si>
  <si>
    <t>7310</t>
  </si>
  <si>
    <t>Building cleaning, pest control and other support services</t>
  </si>
  <si>
    <t>7501</t>
  </si>
  <si>
    <t>Public administration and regulatory services</t>
  </si>
  <si>
    <t>7601</t>
  </si>
  <si>
    <t>Defence</t>
  </si>
  <si>
    <t>7701</t>
  </si>
  <si>
    <t>Public order and safety</t>
  </si>
  <si>
    <t>8010</t>
  </si>
  <si>
    <t>Primary and secondary education services (including pre-schools and special schools)</t>
  </si>
  <si>
    <t>8110</t>
  </si>
  <si>
    <t>Technical, vocational and tertiary education services (including undergraduate and postgraduate)</t>
  </si>
  <si>
    <t>8210</t>
  </si>
  <si>
    <t>Arts, sports, adult and other education services (including community education)</t>
  </si>
  <si>
    <t>8401</t>
  </si>
  <si>
    <t>Health care services</t>
  </si>
  <si>
    <t>8601</t>
  </si>
  <si>
    <t>Residential care and social assistance services</t>
  </si>
  <si>
    <t>8901</t>
  </si>
  <si>
    <t>Heritage, creative and performing arts</t>
  </si>
  <si>
    <t>9101</t>
  </si>
  <si>
    <t>Sports and recreation</t>
  </si>
  <si>
    <t>9201</t>
  </si>
  <si>
    <t>Gambling</t>
  </si>
  <si>
    <t>9401</t>
  </si>
  <si>
    <t>Automotive repair and maintenance</t>
  </si>
  <si>
    <t>9402</t>
  </si>
  <si>
    <t>Other repair and maintenance</t>
  </si>
  <si>
    <t>9501</t>
  </si>
  <si>
    <t>Personal services</t>
  </si>
  <si>
    <t>9502</t>
  </si>
  <si>
    <t>Other services</t>
  </si>
  <si>
    <t>Innov-HC</t>
  </si>
  <si>
    <t>Human-centric innovation</t>
  </si>
  <si>
    <t>Innov-AI</t>
  </si>
  <si>
    <t>AI-augmented innovation</t>
  </si>
  <si>
    <t>Total</t>
  </si>
  <si>
    <t>© Commonwealth of Australia 2026</t>
  </si>
  <si>
    <t>(a) Employees, employers, own account workers and contributing family workers.</t>
  </si>
  <si>
    <t>(b) Full-time equivalent is measured as full-time plus 50% of part-time employment.</t>
  </si>
  <si>
    <t>Note:</t>
  </si>
  <si>
    <t>Exogenous demand change and AI impact are shown as sequential for clarity, but are concurrent in practice. Hence the effect of the exogenous demand change is not limited by labour market resources.</t>
  </si>
  <si>
    <t>Scenario Parameters</t>
  </si>
  <si>
    <t>Central Scenario</t>
  </si>
  <si>
    <t>Low Scenario</t>
  </si>
  <si>
    <t>High Scenario</t>
  </si>
  <si>
    <t>Industry Group Parameters</t>
  </si>
  <si>
    <t>Toggles</t>
  </si>
  <si>
    <t>Group
#</t>
  </si>
  <si>
    <t>Industry Group</t>
  </si>
  <si>
    <t>Labour input reduction</t>
  </si>
  <si>
    <t>Capital input reduction</t>
  </si>
  <si>
    <t>Labour ratio</t>
  </si>
  <si>
    <t>TFP increase</t>
  </si>
  <si>
    <t>Share of TFP change competed away</t>
  </si>
  <si>
    <t>Share of TFP change captured by labour</t>
  </si>
  <si>
    <t>Share of TFP change captured by capital</t>
  </si>
  <si>
    <t>Price
Elasticity</t>
  </si>
  <si>
    <t>Income
Elasticity</t>
  </si>
  <si>
    <t>Exogenous
Demand
Change</t>
  </si>
  <si>
    <t>Notes</t>
  </si>
  <si>
    <t>Labour Productivity Increase</t>
  </si>
  <si>
    <t>Capital Productivity Increase</t>
  </si>
  <si>
    <t>Agriculture (0101–0501)</t>
  </si>
  <si>
    <t>Coal, oil and gas extraction, fossil fuel products and gas supply (0601/0701/1701/2701)</t>
  </si>
  <si>
    <t>Decarbonisation</t>
  </si>
  <si>
    <t>Metals and minerals extraction (0801–0901)</t>
  </si>
  <si>
    <t>Increased demand for copper, rare earth, and lithium</t>
  </si>
  <si>
    <t>Extraction support services (1001)</t>
  </si>
  <si>
    <t>Food and clothing manufacturing (1101–1306)</t>
  </si>
  <si>
    <t>Intermediate construction and manufacturing materials (1401–1502/1803–1902/2001–2204)</t>
  </si>
  <si>
    <t>Printing, recording, entertainment (1601/5401–5601/6001/8210/8901–9201)</t>
  </si>
  <si>
    <t>Pharmaceuticals (1801/1802)</t>
  </si>
  <si>
    <t>Improved efficacy and general health</t>
  </si>
  <si>
    <t>Motor vehicles (2301)</t>
  </si>
  <si>
    <t>MAAS substitution</t>
  </si>
  <si>
    <t>Equipment manufacturing (2302–2502)</t>
  </si>
  <si>
    <t>Electricity generation and transmission (2601–2605)</t>
  </si>
  <si>
    <t>Water and waste (2801/2901)</t>
  </si>
  <si>
    <t>Residential construction (3001)</t>
  </si>
  <si>
    <t>Non-residential building construction (3002)</t>
  </si>
  <si>
    <t>Civil construction (3101)</t>
  </si>
  <si>
    <t>Construction services (3201)</t>
  </si>
  <si>
    <t>Wholesale trade (3301)</t>
  </si>
  <si>
    <t>Retail trade (3901)</t>
  </si>
  <si>
    <t>Accommodation (4401)</t>
  </si>
  <si>
    <t>Food &amp; beverage services (4501)</t>
  </si>
  <si>
    <t>Road transport (4601)</t>
  </si>
  <si>
    <t>Other transport (4701–4901)</t>
  </si>
  <si>
    <t>Courier, logistics and storage (5101/5201)</t>
  </si>
  <si>
    <t>Computer, internet and communications services (5701/5801/7001)</t>
  </si>
  <si>
    <t>Assumed to include robots</t>
  </si>
  <si>
    <t>Finance &amp; insurance (6201–6401)</t>
  </si>
  <si>
    <t>Rental &amp; hiring services (6601)</t>
  </si>
  <si>
    <t>Rent — imputed and actual (6700/6701)</t>
  </si>
  <si>
    <t>Property, agency &amp; other services (6702/7210/9502)</t>
  </si>
  <si>
    <t>Professional, scientific &amp; technical services (6901)</t>
  </si>
  <si>
    <t>Cleaning and maintenance services, excl vehicles (7310/9402)</t>
  </si>
  <si>
    <t>Public administration &amp; regulation (7501)</t>
  </si>
  <si>
    <t>Defence (7601)</t>
  </si>
  <si>
    <t>Public order &amp; safety (7701)</t>
  </si>
  <si>
    <t>Primary &amp; secondary education (8010)</t>
  </si>
  <si>
    <t>Tertiary education (8110)</t>
  </si>
  <si>
    <t>Reduced demand for degrees and research</t>
  </si>
  <si>
    <t>Health care (8401)</t>
  </si>
  <si>
    <t>Improved health</t>
  </si>
  <si>
    <t>Aged and social services (8601)</t>
  </si>
  <si>
    <t>Automotive repair (9401)</t>
  </si>
  <si>
    <t>Personal services (9501)</t>
  </si>
  <si>
    <t>Innovation residual</t>
  </si>
  <si>
    <t>Macro Parameters</t>
  </si>
  <si>
    <t>Scenario</t>
  </si>
  <si>
    <t>Central</t>
  </si>
  <si>
    <t>Marginal propensity to consume wage and salary income</t>
  </si>
  <si>
    <t>Marginal propensity to consume return on capital income</t>
  </si>
  <si>
    <t>Aggregate consumption stimulus (Income Change)</t>
  </si>
  <si>
    <t>Government final consumption spending change</t>
  </si>
  <si>
    <t>Gross fixed capital formation change</t>
  </si>
  <si>
    <t>Exogenous export change</t>
  </si>
  <si>
    <t>Multiplier for share of TFP increase captured by labour</t>
  </si>
  <si>
    <t>Share of residual TFP competed away</t>
  </si>
  <si>
    <t>Residual share of TFP increase returned to capital</t>
  </si>
  <si>
    <t>AI / robot substitution payback period (years)</t>
  </si>
  <si>
    <t>AI / robotics depreciation rate</t>
  </si>
  <si>
    <t>IA / robotics assumed investment (addition to capital stock)</t>
  </si>
  <si>
    <t>AI / robotics one year investment</t>
  </si>
  <si>
    <t>Household investment in residential construction excluding income effect (addition to capital stock)</t>
  </si>
  <si>
    <t>TFP price deflator</t>
  </si>
  <si>
    <t>Export / import ratio</t>
  </si>
  <si>
    <t>Imports adjustment factor</t>
  </si>
  <si>
    <t>Key Outputs</t>
  </si>
  <si>
    <t>Final demand weighted cost saving</t>
  </si>
  <si>
    <t>Domar-weighted TFP change</t>
  </si>
  <si>
    <t>Employment</t>
  </si>
  <si>
    <t>Real GDP change</t>
  </si>
  <si>
    <t>Real change in salary and wage income</t>
  </si>
  <si>
    <t>Real change in capital income</t>
  </si>
  <si>
    <t>Real change in aggregate household income</t>
  </si>
  <si>
    <t>Leakages as share of real final GDP</t>
  </si>
  <si>
    <t>Notes: Industry Group Parameters</t>
  </si>
  <si>
    <t>Labour productivity increase is the reduction in FTE hypothesised as being achievable by substitution of AI and robotics for humans.</t>
  </si>
  <si>
    <t>Capital productivity increase is the improvement in capital efficiency (debt and equity) hypothesised as being achievable due to AI and robotics. It is primarily driven by improved asset utilisation - eg autonomous trucks being able to operate without rest breaks.</t>
  </si>
  <si>
    <t>Labour ratio is the share of value generated that is captured in compensation to employees, as a percentage of total value generated from labour and capital.</t>
  </si>
  <si>
    <t>TFP increase is the increases in labour and capital productivity multiplied by their shares of value to give Total Factor Productivity.</t>
  </si>
  <si>
    <t>Share of TFP change competed away is the proportion of the TFP increase that is assumed to be returned to consumers. It is assumed to be half of the TFP increase not captured in higher wages.</t>
  </si>
  <si>
    <t>Share of TFP change captured by labour is the share of TFP that goes to employees as higher real wages. It is assumed to be the starting proportion of income returned to labour for the industry times 50%. Conceptually, it implies that labour captures proportionately more of the TFP increase when the industry is more labour intensive.</t>
  </si>
  <si>
    <t>Share of TFP change captured by capital is the proportion of TFP that is retained by businesses to cover the capital cost of AI and robots and / or increase the profit margin. At this level of detail it is not possible, or nescessary, to distinguish.</t>
  </si>
  <si>
    <t>Price elasticity (column J) is the percentage increase in household consumption demand in response to a drop in price of x%. For example, if price fell 10% and the elasticity was 100%, demand would increase by 10% (noting that mathematically this is slightly incorrect). This is a point elasticity, not a coefficient.</t>
  </si>
  <si>
    <t>Income elasticity (column K) is the percentage increase in demand as a result of an x% increase in household income. For example, if real household income growth is 10% and income elasticity is 150%, demand would increase by 15%. This is a point elasticity, not a coefficient.</t>
  </si>
  <si>
    <t>Exogenous demand change is a hypothesised change in demand for an industry that is independent of the effects of price and income. For instance, renewables are assumed to largely replace coal and gas independent of changes in TFP.</t>
  </si>
  <si>
    <t>Notes: Macro Parameters</t>
  </si>
  <si>
    <t>Real net salary and wage change available for consumption is the change in labour earnings less the change in personal income spent on residential property. Residential property is treated as fixed capital, not consumption, and is a leakage from consumption. This income value is circular and the model is in equilibrium when the output value matches the input value.</t>
  </si>
  <si>
    <t>Real net return on capital income change available for consumption is income from capital assets less the investment in AI / robots. All other capital is assumed to be held constant in nominal terms. The investment in AI/robots is over and above steady state investment and needs an explicit funding source. This income value is circular and the model is in equilibrium when the output value matches the input value.</t>
  </si>
  <si>
    <t>Aggregare Income Stimulus (Income Change) is the hypothesised change in household real income as a result of the changes in technology. It is conceptually the change in compensation to employees and the change in capital, on the assumption that all capital is ultimately owned by housholds. This number is both an input to the model, insofar as it represents the income being spent in the economy, and an output, insofar as it represents hpw much income the economy is generating. As such it is the balancing item of the model and quantifies the income value at which the economy is in equalibrium.</t>
  </si>
  <si>
    <t>Government spending change is an exogenous assumption about how much consumption expenditure by Government is forecast to increase. The assumption is that Government holds the value of spending constant, so that the quantitiy of consumption increases by the inverse of the price change, or implicitly, price elasticity equals 100%.</t>
  </si>
  <si>
    <t>GFCF change is an exogenous assumption about how much is invested in fixed capital formation. GFCF is broken down in the "Industry Divisions" sheet. In theory the growth component of GFCF should be excluded from both the base and projection to keep the model independent of population growth effects. However, it is mechanically complex and doesn't effect the relative results, only the absolute. Since the primary purpose of the analysis is relative change, a conscious design choice has been made to not model an adjustment.</t>
  </si>
  <si>
    <t>Exogenous export change is an exogenous assumption about the change in demand Australian exports over the period. It is separate to the change in exogenous demand for the industry, and price and income effects.</t>
  </si>
  <si>
    <t>The AI/robot substitution payback period (years) is essentially the investment appraisal. It is important because it determines the quantum of the capital investment required. Based on known costs and benefits, the payback period is expected to be very fast, and orders of magnitude faster than typical investments.</t>
  </si>
  <si>
    <t>The AI/robotics depreciation rate is the period over which the investment would be written off. This is qualitatively different to the payback period as it essentially sets the period of time over which the expense is assumed to be amortised. By extension this implies the period over which renewal expenditure would need to be made to keep the existing capital stock maintained, and hence the delta for GFCF.</t>
  </si>
  <si>
    <t>Export / import ratio is the base ratio of export value to import value. In the projection, the ratio is forced to be held constant to ensure no deterioration in the trade balance following exogenous demand shocks.</t>
  </si>
  <si>
    <t>The Imports Adjustment Factor is the ratio that then needs to be applied to imports after all other adjustments to make it conform to the starting export /import ratio.</t>
  </si>
  <si>
    <t>Real change in household income is the actual income effect combining wages and return on capital. It differs from aggregate income stimulus as it includes income that is invested and saved.</t>
  </si>
  <si>
    <t>Share of innovation demand to human-centric industries</t>
  </si>
  <si>
    <t>Average wage - human-centric innovation ($000 per FTE)</t>
  </si>
  <si>
    <t>Average wage - AI-augmented innovation ($000 per FTE)</t>
  </si>
  <si>
    <t>Low</t>
  </si>
  <si>
    <t>High</t>
  </si>
  <si>
    <t>Hard Copies of Results (column C of Scenario Parameters)</t>
  </si>
  <si>
    <t>MPC Capital Returns = 50%</t>
  </si>
  <si>
    <t>Risk free rate</t>
  </si>
  <si>
    <t>Assumed nominal population growth</t>
  </si>
  <si>
    <t>Of which:</t>
  </si>
  <si>
    <t>Industry Division</t>
  </si>
  <si>
    <t>Starting capital stock</t>
  </si>
  <si>
    <t>GFCF</t>
  </si>
  <si>
    <t>Consumption / Return of capital</t>
  </si>
  <si>
    <t>Revaluation</t>
  </si>
  <si>
    <t>Ending Capital Stock</t>
  </si>
  <si>
    <t>Gross operating surplus mixed income</t>
  </si>
  <si>
    <t>Normal return on capital</t>
  </si>
  <si>
    <t>Normal cost of capital</t>
  </si>
  <si>
    <t>Risk profit</t>
  </si>
  <si>
    <t>Risk profit % on total surplus</t>
  </si>
  <si>
    <t>Risk profit % on capital stock</t>
  </si>
  <si>
    <t>Revaluation percent</t>
  </si>
  <si>
    <t>Implied Enhancement Share</t>
  </si>
  <si>
    <t>Implied enhancement % of starting stock</t>
  </si>
  <si>
    <t>Surplus over population growth</t>
  </si>
  <si>
    <t>Investment % on base</t>
  </si>
  <si>
    <t>Renewal</t>
  </si>
  <si>
    <t>Natural growth</t>
  </si>
  <si>
    <t>Productivity</t>
  </si>
  <si>
    <t>Productiviity capital</t>
  </si>
  <si>
    <t>Implied depreciation rate</t>
  </si>
  <si>
    <t>A</t>
  </si>
  <si>
    <t>Agriculture, forestry and fishing</t>
  </si>
  <si>
    <t>B</t>
  </si>
  <si>
    <t xml:space="preserve">Mining </t>
  </si>
  <si>
    <t>C</t>
  </si>
  <si>
    <t xml:space="preserve">Manufacturing </t>
  </si>
  <si>
    <t>D</t>
  </si>
  <si>
    <t>Electricity, gas, water and waste services</t>
  </si>
  <si>
    <t>E</t>
  </si>
  <si>
    <t>Construction</t>
  </si>
  <si>
    <t>F</t>
  </si>
  <si>
    <t>G</t>
  </si>
  <si>
    <t>H</t>
  </si>
  <si>
    <t>Accommodation and food services</t>
  </si>
  <si>
    <t>I</t>
  </si>
  <si>
    <t>Transport, postal and warehousing</t>
  </si>
  <si>
    <t>J</t>
  </si>
  <si>
    <t>Information media and telecommunications</t>
  </si>
  <si>
    <t>K</t>
  </si>
  <si>
    <t>Financial and insurance services</t>
  </si>
  <si>
    <t>L</t>
  </si>
  <si>
    <t>Rental, hiring and real estate services</t>
  </si>
  <si>
    <t>M</t>
  </si>
  <si>
    <t>N</t>
  </si>
  <si>
    <t>Administrative and support services</t>
  </si>
  <si>
    <t>O</t>
  </si>
  <si>
    <t>Public administration and safety</t>
  </si>
  <si>
    <t>P</t>
  </si>
  <si>
    <t>Education and training</t>
  </si>
  <si>
    <t>Q</t>
  </si>
  <si>
    <t>Health care and social assistance</t>
  </si>
  <si>
    <t>R</t>
  </si>
  <si>
    <t>Arts and recreation services</t>
  </si>
  <si>
    <t>S</t>
  </si>
  <si>
    <t>T</t>
  </si>
  <si>
    <t>Ownership of dwellings</t>
  </si>
  <si>
    <t>Industry divisions as defined:</t>
  </si>
  <si>
    <t>https://www.abs.gov.au/statistics/classifications/australian-and-new-zealand-standard-industrial-classification-anzsic/2006-revision-2-0/division-definitions</t>
  </si>
  <si>
    <t>#</t>
  </si>
  <si>
    <t>Code</t>
  </si>
  <si>
    <t>Industry Name</t>
  </si>
  <si>
    <t>Group #</t>
  </si>
  <si>
    <t>Group Name</t>
  </si>
  <si>
    <t>Employee Compensation (P1)</t>
  </si>
  <si>
    <t>Capital (P2)</t>
  </si>
  <si>
    <t>Direct return</t>
  </si>
  <si>
    <t>TFP change</t>
  </si>
  <si>
    <t>Pass through to consumers</t>
  </si>
  <si>
    <t>Real income change</t>
  </si>
  <si>
    <t>Division #</t>
  </si>
  <si>
    <t>Agriculture</t>
  </si>
  <si>
    <t>Coal, oil &amp; gas</t>
  </si>
  <si>
    <t>Metals &amp; minerals extraction</t>
  </si>
  <si>
    <t>Extraction support services</t>
  </si>
  <si>
    <t>Food, clothing &amp; timber mfg</t>
  </si>
  <si>
    <t>Intermediate materials mfg</t>
  </si>
  <si>
    <t>Printing, recording &amp; entertain</t>
  </si>
  <si>
    <t>Pharmaceuticals</t>
  </si>
  <si>
    <t>Motor vehicles</t>
  </si>
  <si>
    <t>Equipment manufacturing</t>
  </si>
  <si>
    <t>Electricity</t>
  </si>
  <si>
    <t>Water &amp; waste</t>
  </si>
  <si>
    <t>Residential construction</t>
  </si>
  <si>
    <t>Non-residential construction</t>
  </si>
  <si>
    <t>Civil construction</t>
  </si>
  <si>
    <t>Food &amp; beverage services</t>
  </si>
  <si>
    <t>Other transport</t>
  </si>
  <si>
    <t>Courier, logistics &amp; storage</t>
  </si>
  <si>
    <t>Computer, internet &amp; comms</t>
  </si>
  <si>
    <t>Finance &amp; insurance</t>
  </si>
  <si>
    <t>Rental &amp; hiring services</t>
  </si>
  <si>
    <t>Rent</t>
  </si>
  <si>
    <t>Property, agency &amp; other</t>
  </si>
  <si>
    <t>Professional, scientific</t>
  </si>
  <si>
    <t>Cleaning &amp; maintenance</t>
  </si>
  <si>
    <t>Public admin</t>
  </si>
  <si>
    <t>Public order &amp; safety</t>
  </si>
  <si>
    <t>Primary &amp; secondary education</t>
  </si>
  <si>
    <t>Tertiary education</t>
  </si>
  <si>
    <t>Health care</t>
  </si>
  <si>
    <t>Aged &amp; social services</t>
  </si>
  <si>
    <t>Automotive repair</t>
  </si>
  <si>
    <t>Income Distribution — Marginal Budget Shares by Industry Group</t>
  </si>
  <si>
    <t>Column E sets the assumed marginal budget shares (how an additional $1 of household income is distributed across industries). Column F normalises these to sum to the MPC. Column G derives the implied income elasticity, which flows directly to Scenario Parameters column K. Adjust column E to change the income distribution assumption.</t>
  </si>
  <si>
    <t>HH Final
Consumption
Base ($m)</t>
  </si>
  <si>
    <t>Average Budget Share</t>
  </si>
  <si>
    <t>Assumed Marginal Share (user input)</t>
  </si>
  <si>
    <t>Normalised Marginal Share (= MPC)</t>
  </si>
  <si>
    <t>Derived Income Elasticity → SP col K</t>
  </si>
  <si>
    <t>Includes GFCF (private)</t>
  </si>
  <si>
    <t>Σ</t>
  </si>
  <si>
    <t>Parameters</t>
  </si>
  <si>
    <t>Normalisation factor</t>
  </si>
  <si>
    <t>Saturation factor</t>
  </si>
  <si>
    <t>Yellow cells are user inputs.</t>
  </si>
  <si>
    <t>Adjust column E values to change the assumed income distribution.</t>
  </si>
  <si>
    <t xml:space="preserve">Column F auto-normalises to the MPC. </t>
  </si>
  <si>
    <t>Column G (derived elasticities) flows to Scenario Parameters column K automatically.</t>
  </si>
  <si>
    <t>Saturation factor defines the maxium amount of additional demand that can be generated with the income effect. Household consumption is projected with a logistic function asymptotic to zero and base demand times 3.</t>
  </si>
  <si>
    <t>Base Table 5 — Input-Output Flow Matrix 2023-24 ($m)</t>
  </si>
  <si>
    <t>Note: This sheet is a direct reproduction of Table 5 of 5209.0.55.001 Australian National Accounts: Input-Output Tables, 2023-24</t>
  </si>
  <si>
    <t>Motor vehicles and parts;
 other transport equipment manufacturing</t>
  </si>
  <si>
    <t>Total Industry Uses</t>
  </si>
  <si>
    <t>Final demand</t>
  </si>
  <si>
    <t>Household Final Consumption Exp</t>
  </si>
  <si>
    <t>Govt Final Consumption Exp</t>
  </si>
  <si>
    <t>Gross Fixed Capital Formation (priv)</t>
  </si>
  <si>
    <t>Gross Fixed Capital Formation (GBE)</t>
  </si>
  <si>
    <t>Gross Fixed Capital Formation (govt)</t>
  </si>
  <si>
    <t>Change in Inventories</t>
  </si>
  <si>
    <t>Exports</t>
  </si>
  <si>
    <t>Final Uses 
(Q1 to Q7)</t>
  </si>
  <si>
    <t>Output ($m)</t>
  </si>
  <si>
    <t>T1</t>
  </si>
  <si>
    <t>Total Intermediate Use</t>
  </si>
  <si>
    <t>P1</t>
  </si>
  <si>
    <t>Compensation of employees</t>
  </si>
  <si>
    <t>P2</t>
  </si>
  <si>
    <t>P3</t>
  </si>
  <si>
    <t>Taxes less subsidies on products</t>
  </si>
  <si>
    <t>P4</t>
  </si>
  <si>
    <t>Other taxes less subsidies on production</t>
  </si>
  <si>
    <t>P5</t>
  </si>
  <si>
    <t>Complementary imports</t>
  </si>
  <si>
    <t>P6</t>
  </si>
  <si>
    <t>Competing imports</t>
  </si>
  <si>
    <t>Australian Production</t>
  </si>
  <si>
    <t>Value Added</t>
  </si>
  <si>
    <t>Gross Domestic Product</t>
  </si>
  <si>
    <t>GDP = Value Added + Taxes less subsidies on products (P3)</t>
  </si>
  <si>
    <t>Value Added Proportion</t>
  </si>
  <si>
    <t>Table 5 — Input-Output Flow Matrix 2023-24 ($m) modified for changes to exogenous demand</t>
  </si>
  <si>
    <t>Note: This sheet adjusts Table 5 to give effect to changes in exogenous demand. It needs to be effected here to ensure intermediate uses can be adjusted for the 2-step Leontief process.</t>
  </si>
  <si>
    <t>Production transposed</t>
  </si>
  <si>
    <t>Residual</t>
  </si>
  <si>
    <t>Notes:</t>
  </si>
  <si>
    <t>This table applies two modifications: exogenous demand changes, and zeroing out of population growth.</t>
  </si>
  <si>
    <t>Exogenous demand changes are changes in demand expected in the medium term that are independent of changes in TFP. The modelled changes are decarbonisation of the economy, and byproducts of AI, specifically greatly improved health, autonomous vehicles, and a decline in demand for conventional university degrees.</t>
  </si>
  <si>
    <t>Baseline GFCF is assumed to include a portion that is to mainain output per capita, as calculated in the Industry Divisions sheet. This analysis is intended to be neutral of population. It is therefore necessary to remove the impliciti growth component from capital investment.</t>
  </si>
  <si>
    <t>idx</t>
  </si>
  <si>
    <t>Projection Engine — Two-Step Leontief Model</t>
  </si>
  <si>
    <t>Identifiers</t>
  </si>
  <si>
    <t>Cost &amp; Price</t>
  </si>
  <si>
    <t>Base final demand</t>
  </si>
  <si>
    <t>Projected final demand</t>
  </si>
  <si>
    <t>Change in intermediate demand</t>
  </si>
  <si>
    <t>Labour</t>
  </si>
  <si>
    <t>Primary inputs</t>
  </si>
  <si>
    <t>Value added</t>
  </si>
  <si>
    <t>Group
ID</t>
  </si>
  <si>
    <t>Cluster ID</t>
  </si>
  <si>
    <t>Pass-through to consumers</t>
  </si>
  <si>
    <t>Δ direct price change</t>
  </si>
  <si>
    <t>Δ distributed price change</t>
  </si>
  <si>
    <t>Price
Elast</t>
  </si>
  <si>
    <t>Income
Elast</t>
  </si>
  <si>
    <t>Exog.
Demand</t>
  </si>
  <si>
    <t>Change in Inventory</t>
  </si>
  <si>
    <t>Final uses</t>
  </si>
  <si>
    <t>Final uses - nominal</t>
  </si>
  <si>
    <t>Final uses - real</t>
  </si>
  <si>
    <t>x base
($m)</t>
  </si>
  <si>
    <t>x proj nominal ($m)</t>
  </si>
  <si>
    <t>x proj real ($m)</t>
  </si>
  <si>
    <t>x
change - nominal</t>
  </si>
  <si>
    <t>x
change - real</t>
  </si>
  <si>
    <t>Change in output per employee</t>
  </si>
  <si>
    <t>Increase in real wages</t>
  </si>
  <si>
    <t>VA base</t>
  </si>
  <si>
    <t>VA proj</t>
  </si>
  <si>
    <t>Direct price change at 100% pass through</t>
  </si>
  <si>
    <t>Distributed price change at 100% pass through</t>
  </si>
  <si>
    <t>Cost reduction of base final demand</t>
  </si>
  <si>
    <t>P1 base</t>
  </si>
  <si>
    <t>P1 proj</t>
  </si>
  <si>
    <t>P2 base</t>
  </si>
  <si>
    <t>P2 proj</t>
  </si>
  <si>
    <t>P3 base</t>
  </si>
  <si>
    <t>P3 proj</t>
  </si>
  <si>
    <t>P4 base</t>
  </si>
  <si>
    <t>P4 proj</t>
  </si>
  <si>
    <t>P5 base</t>
  </si>
  <si>
    <t>P6 base</t>
  </si>
  <si>
    <t>P6 proj</t>
  </si>
  <si>
    <t>TOTAL</t>
  </si>
  <si>
    <t>Base consumption at deflated prices</t>
  </si>
  <si>
    <t>Real increase in purchasing power</t>
  </si>
  <si>
    <t>The formula for projected household final consumption expenditure is particularly consequential. It is constructed as a logistic function with a minimum of zero and a maximum of base expenditure by industry times the saturation function as set in "Income Distribution". Hence, it is asymptotic at a minimum and maximum.</t>
  </si>
  <si>
    <t>Residential building construction is treated as personal private capital formation funded in principle by a mortgage rather than corporate private capital formation. Hence its formula follows the household consumption method.</t>
  </si>
  <si>
    <t>AI / robotics investment in capital formation is treated as separate to business as usual. Most business as usual investment in in renewals. AI / robotics is new productivity capital. Hence there is an additional increment add based on a payback period related to the TFP increase and a depreciation rate, both set in Scenario Parameteres.</t>
  </si>
  <si>
    <t>Projected Table 5 — Input-Output Flow Matrix nominal future year ($m)</t>
  </si>
  <si>
    <t>Total value</t>
  </si>
  <si>
    <t>Price deflator</t>
  </si>
  <si>
    <t>Leakages</t>
  </si>
  <si>
    <t>% of GDP</t>
  </si>
  <si>
    <t>Change in exports less change in imports</t>
  </si>
  <si>
    <t>Consumption demand saturation</t>
  </si>
  <si>
    <t>Total leakage</t>
  </si>
  <si>
    <t>Group Output Summary (2028-29 Projection)</t>
  </si>
  <si>
    <t>Base Output
($m)</t>
  </si>
  <si>
    <t>Proj Output
($m)</t>
  </si>
  <si>
    <t>Output
Change</t>
  </si>
  <si>
    <t>Base P1
($m)</t>
  </si>
  <si>
    <t>Proj P1
($m)</t>
  </si>
  <si>
    <t>P1
Change</t>
  </si>
  <si>
    <t>Base VA
($m)</t>
  </si>
  <si>
    <t>Proj VA
($m)</t>
  </si>
  <si>
    <t>VA
Change</t>
  </si>
  <si>
    <t>Avg Δp
(price)</t>
  </si>
  <si>
    <t>Avg TFP</t>
  </si>
  <si>
    <t>Avg Exog
Demand</t>
  </si>
  <si>
    <t>Coal, oil and gas extraction, fossil fuel products and gas supply</t>
  </si>
  <si>
    <t>Food, clothing and timber manufacturing (1101–1306)</t>
  </si>
  <si>
    <t>TOTAL / WTAVG</t>
  </si>
  <si>
    <t>Notes: Key Outputs</t>
  </si>
  <si>
    <t>Share of innovation demand to human centric industries is the share of surplus income that is directed into newly created industries that have a high labour ratio. The balance gets directed to new industries that are primarily technology.</t>
  </si>
  <si>
    <t>Base Case</t>
  </si>
  <si>
    <t>90% of excess income to new employment intensive industries</t>
  </si>
  <si>
    <t>Funding requirement for residential construction GFCF and AI / robotics GFCF</t>
  </si>
  <si>
    <t>Demand with linear income elasticity</t>
  </si>
  <si>
    <t>Reconciliation Helpers</t>
  </si>
  <si>
    <t>Income consumed by price induced demand</t>
  </si>
  <si>
    <t>Net change in labour demand</t>
  </si>
  <si>
    <t>Intermediate inputs</t>
  </si>
  <si>
    <t>Deflated value of current exports</t>
  </si>
  <si>
    <t>Deflated value of competing imports</t>
  </si>
  <si>
    <t>Household investment in residential construction - income effect (logistic method)</t>
  </si>
  <si>
    <t>Household investment in residential construction - income effect (linear method)</t>
  </si>
  <si>
    <t>Net difference in income between logistic and linear income elasticity methods</t>
  </si>
  <si>
    <t>Income over demand saturation available for new industries</t>
  </si>
  <si>
    <t>Deflated price ratio</t>
  </si>
  <si>
    <t>The final demand weighted cost saving represents the economy-wide cost-saving from productivity gains, at full pass-through, weighted by base final demand</t>
  </si>
  <si>
    <t>P1 share of income - current</t>
  </si>
  <si>
    <t>P2 share of income - current</t>
  </si>
  <si>
    <t>P1 share of income - projected</t>
  </si>
  <si>
    <t>P2 share of income - projected</t>
  </si>
  <si>
    <t>Base Table 5 Total</t>
  </si>
  <si>
    <t>Output (%)</t>
  </si>
  <si>
    <t>Increase from base to projected</t>
  </si>
  <si>
    <t>Nominal variance to Table 5</t>
  </si>
  <si>
    <t>At Constant Prices (ie chain- value method)</t>
  </si>
  <si>
    <t>GDP</t>
  </si>
  <si>
    <t>Adjustments to derive income available for consumtion growth</t>
  </si>
  <si>
    <t>Trade balance - current</t>
  </si>
  <si>
    <t>Trade balance - projected (nominal)</t>
  </si>
  <si>
    <t>Change in Government fiscal balance</t>
  </si>
  <si>
    <t>Extra tax - nominal</t>
  </si>
  <si>
    <t>Extra Govt consumption expenditure - nominal</t>
  </si>
  <si>
    <t>Balance</t>
  </si>
  <si>
    <t>Absolute (nominal)</t>
  </si>
  <si>
    <t>Tax uplift</t>
  </si>
  <si>
    <t>New industries percentage of total employment</t>
  </si>
  <si>
    <t>2-year payback period  / 30% depreciation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</si>
</sst>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0.000"/>
    <numFmt numFmtId="166" formatCode="_-* #,##0_-;\-* #,##0_-;_-* &quot;-&quot;??_-;_-@_-"/>
    <numFmt numFmtId="167" formatCode="_-* #,##0.0_-;\-* #,##0.0_-;_-* &quot;-&quot;??_-;_-@_-"/>
    <numFmt numFmtId="168" formatCode="###\ ###\ ##0"/>
    <numFmt numFmtId="169" formatCode="_-* #,##0.000_-;\-* #,##0.000_-;_-* &quot;-&quot;??_-;_-@_-"/>
    <numFmt numFmtId="170" formatCode="_-* #,##0.0_-;\-* #,##0.0_-;_-* &quot;-&quot;?_-;_-@_-"/>
    <numFmt numFmtId="171" formatCode="0.0"/>
    <numFmt numFmtId="172" formatCode="#,##0.000"/>
    <numFmt numFmtId="173" formatCode="#,##0.0"/>
  </numFmts>
  <fonts count="44" x14ac:knownFonts="1">
    <font>
      <sz val="11"/>
      <color theme="1"/>
      <name val="Calibri"/>
      <family val="2"/>
      <scheme val="minor"/>
    </font>
    <font>
      <b/>
      <sz val="12"/>
      <color rgb="FFFFFFFF"/>
      <name val="Arial"/>
      <family val="2"/>
    </font>
    <font>
      <b/>
      <sz val="10"/>
      <color rgb="FFFFFFFF"/>
      <name val="Arial"/>
      <family val="2"/>
    </font>
    <font>
      <b/>
      <sz val="9"/>
      <color rgb="FFFFFFFF"/>
      <name val="Arial"/>
      <family val="2"/>
    </font>
    <font>
      <sz val="9"/>
      <color rgb="FF000000"/>
      <name val="Arial"/>
      <family val="2"/>
    </font>
    <font>
      <sz val="9"/>
      <color rgb="FF888888"/>
      <name val="Arial"/>
      <family val="2"/>
    </font>
    <font>
      <b/>
      <sz val="11"/>
      <color rgb="FFFFFFFF"/>
      <name val="Arial"/>
      <family val="2"/>
    </font>
    <font>
      <b/>
      <sz val="8"/>
      <color rgb="FFFFFFFF"/>
      <name val="Arial"/>
      <family val="2"/>
    </font>
    <font>
      <b/>
      <sz val="7"/>
      <color rgb="FFFFFFFF"/>
      <name val="Arial"/>
      <family val="2"/>
    </font>
    <font>
      <b/>
      <sz val="9"/>
      <name val="Arial"/>
      <family val="2"/>
    </font>
    <font>
      <sz val="9"/>
      <name val="Arial"/>
      <family val="2"/>
    </font>
    <font>
      <sz val="11"/>
      <color theme="1"/>
      <name val="Calibri"/>
      <family val="2"/>
      <scheme val="minor"/>
    </font>
    <font>
      <b/>
      <sz val="8"/>
      <name val="Arial"/>
      <family val="2"/>
    </font>
    <font>
      <sz val="8"/>
      <color theme="1"/>
      <name val="Calibri"/>
      <family val="2"/>
      <scheme val="minor"/>
    </font>
    <font>
      <sz val="7"/>
      <color theme="1"/>
      <name val="Arial"/>
      <family val="2"/>
    </font>
    <font>
      <b/>
      <sz val="8"/>
      <color theme="1"/>
      <name val="Calibri"/>
      <family val="2"/>
      <scheme val="minor"/>
    </font>
    <font>
      <sz val="9"/>
      <color rgb="FFFFFFFF"/>
      <name val="Arial"/>
      <family val="2"/>
    </font>
    <font>
      <sz val="9"/>
      <color theme="1"/>
      <name val="Arial"/>
      <family val="2"/>
    </font>
    <font>
      <b/>
      <sz val="9"/>
      <color theme="1"/>
      <name val="Arial"/>
      <family val="2"/>
    </font>
    <font>
      <sz val="10"/>
      <color theme="1"/>
      <name val="Calibri"/>
      <family val="2"/>
      <scheme val="minor"/>
    </font>
    <font>
      <sz val="9"/>
      <color rgb="FF000000"/>
      <name val="Arial"/>
      <family val="2"/>
    </font>
    <font>
      <b/>
      <sz val="11"/>
      <color theme="1"/>
      <name val="Calibri"/>
      <family val="2"/>
      <scheme val="minor"/>
    </font>
    <font>
      <sz val="9"/>
      <color theme="3" tint="0.39997558519241921"/>
      <name val="Arial"/>
      <family val="2"/>
    </font>
    <font>
      <sz val="7"/>
      <color theme="0"/>
      <name val="Arial"/>
      <family val="2"/>
    </font>
    <font>
      <b/>
      <sz val="13"/>
      <color rgb="FF1F3864"/>
      <name val="Arial"/>
      <family val="2"/>
    </font>
    <font>
      <i/>
      <sz val="9"/>
      <color rgb="FF595959"/>
      <name val="Arial"/>
      <family val="2"/>
    </font>
    <font>
      <b/>
      <sz val="10"/>
      <color rgb="FFFFFFFF"/>
      <name val="Arial"/>
      <family val="2"/>
    </font>
    <font>
      <sz val="10"/>
      <name val="Arial"/>
      <family val="2"/>
    </font>
    <font>
      <sz val="10"/>
      <color rgb="FF000000"/>
      <name val="Arial"/>
      <family val="2"/>
    </font>
    <font>
      <b/>
      <sz val="10"/>
      <color rgb="FF1F3864"/>
      <name val="Arial"/>
      <family val="2"/>
    </font>
    <font>
      <b/>
      <sz val="10"/>
      <color rgb="FF000000"/>
      <name val="Arial"/>
      <family val="2"/>
    </font>
    <font>
      <i/>
      <sz val="9"/>
      <color theme="1" tint="0.499984740745262"/>
      <name val="Arial"/>
      <family val="2"/>
    </font>
    <font>
      <sz val="8"/>
      <color rgb="FFFFFFFF"/>
      <name val="Arial"/>
      <family val="2"/>
    </font>
    <font>
      <sz val="9"/>
      <color theme="0"/>
      <name val="Arial"/>
      <family val="2"/>
    </font>
    <font>
      <b/>
      <sz val="11"/>
      <color theme="0"/>
      <name val="Calibri"/>
      <family val="2"/>
      <scheme val="minor"/>
    </font>
    <font>
      <sz val="11"/>
      <color theme="0"/>
      <name val="Calibri"/>
      <family val="2"/>
      <scheme val="minor"/>
    </font>
    <font>
      <u/>
      <sz val="11"/>
      <color theme="10"/>
      <name val="Calibri"/>
      <family val="2"/>
      <scheme val="minor"/>
    </font>
    <font>
      <u/>
      <sz val="9"/>
      <color rgb="FF0000FF"/>
      <name val="Arial"/>
      <family val="2"/>
    </font>
    <font>
      <sz val="8"/>
      <color theme="1"/>
      <name val="Arial"/>
      <family val="2"/>
    </font>
    <font>
      <b/>
      <sz val="9"/>
      <color rgb="FF000000"/>
      <name val="Arial"/>
      <family val="2"/>
    </font>
    <font>
      <sz val="11"/>
      <color theme="0" tint="-0.249977111117893"/>
      <name val="Calibri"/>
      <family val="2"/>
      <scheme val="minor"/>
    </font>
    <font>
      <sz val="9"/>
      <color theme="0" tint="-0.249977111117893"/>
      <name val="Arial"/>
      <family val="2"/>
    </font>
    <font>
      <sz val="9"/>
      <color theme="4"/>
      <name val="Arial"/>
      <family val="2"/>
    </font>
    <font>
      <b/>
      <sz val="9"/>
      <color theme="0"/>
      <name val="Arial"/>
      <family val="2"/>
    </font>
  </fonts>
  <fills count="34">
    <fill>
      <patternFill patternType="none"/>
    </fill>
    <fill>
      <patternFill patternType="gray125"/>
    </fill>
    <fill>
      <patternFill patternType="solid">
        <fgColor rgb="FF1F3864"/>
      </patternFill>
    </fill>
    <fill>
      <patternFill patternType="solid">
        <fgColor rgb="FF2E75B6"/>
      </patternFill>
    </fill>
    <fill>
      <patternFill patternType="solid">
        <fgColor rgb="FFD9E1F2"/>
      </patternFill>
    </fill>
    <fill>
      <patternFill patternType="solid">
        <fgColor rgb="FFFFFFFF"/>
      </patternFill>
    </fill>
    <fill>
      <patternFill patternType="solid">
        <fgColor rgb="FF375623"/>
      </patternFill>
    </fill>
    <fill>
      <patternFill patternType="solid">
        <fgColor theme="4" tint="0.79998168889431442"/>
        <bgColor indexed="64"/>
      </patternFill>
    </fill>
    <fill>
      <patternFill patternType="solid">
        <fgColor rgb="FF2E75B6"/>
      </patternFill>
    </fill>
    <fill>
      <patternFill patternType="solid">
        <fgColor rgb="FFD9E1F2"/>
      </patternFill>
    </fill>
    <fill>
      <patternFill patternType="solid">
        <fgColor rgb="FFFFFFFF"/>
      </patternFill>
    </fill>
    <fill>
      <patternFill patternType="solid">
        <fgColor theme="6" tint="-0.249977111117893"/>
        <bgColor indexed="64"/>
      </patternFill>
    </fill>
    <fill>
      <patternFill patternType="solid">
        <fgColor theme="7" tint="-0.249977111117893"/>
        <bgColor indexed="64"/>
      </patternFill>
    </fill>
    <fill>
      <patternFill patternType="solid">
        <fgColor theme="3" tint="-0.249977111117893"/>
        <bgColor indexed="64"/>
      </patternFill>
    </fill>
    <fill>
      <patternFill patternType="solid">
        <fgColor theme="4"/>
        <bgColor indexed="64"/>
      </patternFill>
    </fill>
    <fill>
      <patternFill patternType="solid">
        <fgColor rgb="FF2E75B6"/>
      </patternFill>
    </fill>
    <fill>
      <patternFill patternType="solid">
        <fgColor rgb="FFF2F2F2"/>
      </patternFill>
    </fill>
    <fill>
      <patternFill patternType="solid">
        <fgColor rgb="FFFFF2CC"/>
      </patternFill>
    </fill>
    <fill>
      <patternFill patternType="solid">
        <fgColor rgb="FFD5E8F0"/>
      </patternFill>
    </fill>
    <fill>
      <patternFill patternType="solid">
        <fgColor rgb="FFFFFFFF"/>
      </patternFill>
    </fill>
    <fill>
      <patternFill patternType="solid">
        <fgColor rgb="FF1F3864"/>
      </patternFill>
    </fill>
    <fill>
      <patternFill patternType="solid">
        <fgColor theme="8" tint="-0.249977111117893"/>
        <bgColor indexed="64"/>
      </patternFill>
    </fill>
    <fill>
      <patternFill patternType="solid">
        <fgColor theme="2"/>
        <bgColor indexed="64"/>
      </patternFill>
    </fill>
    <fill>
      <patternFill patternType="solid">
        <fgColor theme="9"/>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3"/>
        <bgColor indexed="64"/>
      </patternFill>
    </fill>
    <fill>
      <patternFill patternType="solid">
        <fgColor theme="8" tint="0.59999389629810485"/>
        <bgColor indexed="64"/>
      </patternFill>
    </fill>
    <fill>
      <patternFill patternType="solid">
        <fgColor theme="7"/>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theme="8"/>
        <bgColor indexed="64"/>
      </patternFill>
    </fill>
  </fills>
  <borders count="3">
    <border>
      <left/>
      <right/>
      <top/>
      <bottom/>
      <diagonal/>
    </border>
    <border>
      <left style="medium">
        <color rgb="FF2E75B6"/>
      </left>
      <right style="medium">
        <color rgb="FF2E75B6"/>
      </right>
      <top style="medium">
        <color rgb="FF2E75B6"/>
      </top>
      <bottom style="medium">
        <color rgb="FF2E75B6"/>
      </bottom>
      <diagonal/>
    </border>
    <border>
      <left style="thin">
        <color rgb="FFCCCCCC"/>
      </left>
      <right style="thin">
        <color rgb="FFCCCCCC"/>
      </right>
      <top style="thin">
        <color rgb="FFCCCCCC"/>
      </top>
      <bottom style="thin">
        <color rgb="FFCCCCCC"/>
      </bottom>
      <diagonal/>
    </border>
  </borders>
  <cellStyleXfs count="5">
    <xf numFmtId="0" fontId="0" fillId="0" borderId="0"/>
    <xf numFmtId="43" fontId="11" fillId="0" borderId="0"/>
    <xf numFmtId="9" fontId="11" fillId="0" borderId="0"/>
    <xf numFmtId="0" fontId="36" fillId="0" borderId="0"/>
    <xf numFmtId="9" fontId="11" fillId="0" borderId="0"/>
  </cellStyleXfs>
  <cellXfs count="272">
    <xf numFmtId="0" fontId="0" fillId="0" borderId="0" xfId="0"/>
    <xf numFmtId="0" fontId="3" fillId="3" borderId="0" xfId="0" applyFont="1" applyFill="1" applyAlignment="1">
      <alignment horizontal="center" vertical="center" wrapText="1"/>
    </xf>
    <xf numFmtId="0" fontId="4" fillId="4" borderId="0" xfId="0" applyFont="1" applyFill="1" applyAlignment="1">
      <alignment horizontal="center" vertical="center"/>
    </xf>
    <xf numFmtId="0" fontId="4" fillId="4" borderId="0" xfId="0" applyFont="1" applyFill="1" applyAlignment="1">
      <alignment vertical="center"/>
    </xf>
    <xf numFmtId="10" fontId="4" fillId="4" borderId="0" xfId="0" applyNumberFormat="1" applyFont="1" applyFill="1" applyAlignment="1">
      <alignment horizontal="center"/>
    </xf>
    <xf numFmtId="10" fontId="5" fillId="4" borderId="0" xfId="0" applyNumberFormat="1" applyFont="1" applyFill="1" applyAlignment="1">
      <alignment horizontal="center"/>
    </xf>
    <xf numFmtId="0" fontId="4" fillId="4" borderId="0" xfId="0" applyFont="1" applyFill="1" applyAlignment="1">
      <alignment vertical="center" wrapText="1"/>
    </xf>
    <xf numFmtId="0" fontId="4" fillId="5" borderId="0" xfId="0" applyFont="1" applyFill="1" applyAlignment="1">
      <alignment horizontal="center" vertical="center"/>
    </xf>
    <xf numFmtId="0" fontId="4" fillId="5" borderId="0" xfId="0" applyFont="1" applyFill="1" applyAlignment="1">
      <alignment vertical="center"/>
    </xf>
    <xf numFmtId="10" fontId="4" fillId="5" borderId="0" xfId="0" applyNumberFormat="1" applyFont="1" applyFill="1" applyAlignment="1">
      <alignment horizontal="center"/>
    </xf>
    <xf numFmtId="10" fontId="5" fillId="5" borderId="0" xfId="0" applyNumberFormat="1" applyFont="1" applyFill="1" applyAlignment="1">
      <alignment horizontal="center"/>
    </xf>
    <xf numFmtId="0" fontId="4" fillId="5" borderId="0" xfId="0" applyFont="1" applyFill="1" applyAlignment="1">
      <alignment vertical="center" wrapText="1"/>
    </xf>
    <xf numFmtId="164" fontId="4" fillId="4" borderId="0" xfId="0" applyNumberFormat="1" applyFont="1" applyFill="1" applyAlignment="1">
      <alignment horizontal="center"/>
    </xf>
    <xf numFmtId="0" fontId="7" fillId="2" borderId="0" xfId="0" applyFont="1" applyFill="1" applyAlignment="1">
      <alignment horizontal="center" vertical="center"/>
    </xf>
    <xf numFmtId="3" fontId="0" fillId="0" borderId="0" xfId="0" applyNumberFormat="1"/>
    <xf numFmtId="0" fontId="7" fillId="2" borderId="0" xfId="0" applyFont="1" applyFill="1"/>
    <xf numFmtId="0" fontId="8" fillId="2" borderId="0" xfId="0" applyFont="1" applyFill="1"/>
    <xf numFmtId="0" fontId="7" fillId="3" borderId="0" xfId="0" applyFont="1" applyFill="1" applyAlignment="1">
      <alignment horizontal="center" vertical="center" wrapText="1"/>
    </xf>
    <xf numFmtId="164" fontId="0" fillId="5" borderId="0" xfId="0" applyNumberFormat="1" applyFill="1"/>
    <xf numFmtId="165" fontId="0" fillId="5" borderId="0" xfId="0" applyNumberFormat="1" applyFill="1"/>
    <xf numFmtId="3" fontId="0" fillId="5" borderId="0" xfId="0" applyNumberFormat="1" applyFill="1"/>
    <xf numFmtId="164" fontId="0" fillId="4" borderId="0" xfId="0" applyNumberFormat="1" applyFill="1"/>
    <xf numFmtId="165" fontId="0" fillId="4" borderId="0" xfId="0" applyNumberFormat="1" applyFill="1"/>
    <xf numFmtId="3" fontId="0" fillId="4" borderId="0" xfId="0" applyNumberFormat="1" applyFill="1"/>
    <xf numFmtId="3" fontId="9" fillId="4" borderId="0" xfId="0" applyNumberFormat="1" applyFont="1" applyFill="1"/>
    <xf numFmtId="164" fontId="9" fillId="4" borderId="0" xfId="0" applyNumberFormat="1" applyFont="1" applyFill="1"/>
    <xf numFmtId="166" fontId="12" fillId="0" borderId="0" xfId="1" applyNumberFormat="1" applyFont="1"/>
    <xf numFmtId="0" fontId="13" fillId="0" borderId="0" xfId="0" applyFont="1"/>
    <xf numFmtId="0" fontId="14" fillId="7" borderId="0" xfId="0" applyFont="1" applyFill="1" applyAlignment="1">
      <alignment horizontal="center" vertical="center" wrapText="1"/>
    </xf>
    <xf numFmtId="0" fontId="15" fillId="0" borderId="0" xfId="0" applyFont="1"/>
    <xf numFmtId="0" fontId="16" fillId="3" borderId="0" xfId="0" applyFont="1" applyFill="1" applyAlignment="1">
      <alignment horizontal="center" vertical="center"/>
    </xf>
    <xf numFmtId="0" fontId="16" fillId="3" borderId="0" xfId="0" applyFont="1" applyFill="1" applyAlignment="1">
      <alignment horizontal="left" vertical="center"/>
    </xf>
    <xf numFmtId="0" fontId="16" fillId="3" borderId="0" xfId="0" applyFont="1" applyFill="1" applyAlignment="1">
      <alignment horizontal="center" vertical="center" textRotation="90"/>
    </xf>
    <xf numFmtId="0" fontId="16" fillId="2" borderId="0" xfId="0" applyFont="1" applyFill="1" applyAlignment="1">
      <alignment horizontal="center" vertical="center" wrapText="1"/>
    </xf>
    <xf numFmtId="0" fontId="4" fillId="5" borderId="0" xfId="0" applyFont="1" applyFill="1" applyAlignment="1">
      <alignment horizontal="center"/>
    </xf>
    <xf numFmtId="0" fontId="4" fillId="5" borderId="0" xfId="0" applyFont="1" applyFill="1"/>
    <xf numFmtId="3" fontId="17" fillId="0" borderId="0" xfId="0" applyNumberFormat="1" applyFont="1"/>
    <xf numFmtId="0" fontId="4" fillId="4" borderId="0" xfId="0" applyFont="1" applyFill="1" applyAlignment="1">
      <alignment horizontal="center"/>
    </xf>
    <xf numFmtId="0" fontId="4" fillId="4" borderId="0" xfId="0" applyFont="1" applyFill="1"/>
    <xf numFmtId="0" fontId="17" fillId="0" borderId="0" xfId="0" applyFont="1" applyAlignment="1">
      <alignment horizontal="left"/>
    </xf>
    <xf numFmtId="166" fontId="10" fillId="0" borderId="0" xfId="1" applyNumberFormat="1" applyFont="1"/>
    <xf numFmtId="0" fontId="17" fillId="0" borderId="0" xfId="0" applyFont="1"/>
    <xf numFmtId="0" fontId="16" fillId="3" borderId="0" xfId="0" applyFont="1" applyFill="1" applyAlignment="1">
      <alignment vertical="center"/>
    </xf>
    <xf numFmtId="166" fontId="17" fillId="0" borderId="0" xfId="0" applyNumberFormat="1" applyFont="1"/>
    <xf numFmtId="0" fontId="3" fillId="3" borderId="0" xfId="0" applyFont="1" applyFill="1" applyAlignment="1">
      <alignment horizontal="left" vertical="center"/>
    </xf>
    <xf numFmtId="166" fontId="9" fillId="0" borderId="0" xfId="1" applyNumberFormat="1" applyFont="1"/>
    <xf numFmtId="0" fontId="3" fillId="3" borderId="0" xfId="0" applyFont="1" applyFill="1" applyAlignment="1">
      <alignment vertical="center"/>
    </xf>
    <xf numFmtId="3" fontId="19" fillId="0" borderId="0" xfId="0" applyNumberFormat="1" applyFont="1"/>
    <xf numFmtId="166" fontId="0" fillId="0" borderId="0" xfId="1" applyNumberFormat="1" applyFont="1"/>
    <xf numFmtId="164" fontId="0" fillId="0" borderId="0" xfId="2" applyNumberFormat="1" applyFont="1"/>
    <xf numFmtId="0" fontId="2" fillId="2" borderId="0" xfId="0" applyFont="1" applyFill="1" applyAlignment="1">
      <alignment horizontal="center" vertical="center" wrapText="1"/>
    </xf>
    <xf numFmtId="164" fontId="4" fillId="5" borderId="0" xfId="2" applyNumberFormat="1" applyFont="1" applyFill="1" applyAlignment="1">
      <alignment vertical="center"/>
    </xf>
    <xf numFmtId="164" fontId="4" fillId="4" borderId="0" xfId="2" applyNumberFormat="1" applyFont="1" applyFill="1" applyAlignment="1">
      <alignment vertical="center"/>
    </xf>
    <xf numFmtId="0" fontId="3" fillId="8" borderId="0" xfId="0" applyFont="1" applyFill="1" applyAlignment="1">
      <alignment horizontal="center" vertical="center" wrapText="1"/>
    </xf>
    <xf numFmtId="166" fontId="11" fillId="0" borderId="0" xfId="1" applyNumberFormat="1"/>
    <xf numFmtId="166" fontId="4" fillId="4" borderId="0" xfId="2" applyNumberFormat="1" applyFont="1" applyFill="1" applyAlignment="1">
      <alignment vertical="center"/>
    </xf>
    <xf numFmtId="166" fontId="4" fillId="5" borderId="0" xfId="2" applyNumberFormat="1" applyFont="1" applyFill="1" applyAlignment="1">
      <alignment vertical="center"/>
    </xf>
    <xf numFmtId="164" fontId="20" fillId="10" borderId="0" xfId="0" applyNumberFormat="1" applyFont="1" applyFill="1" applyAlignment="1">
      <alignment horizontal="center" vertical="center" wrapText="1"/>
    </xf>
    <xf numFmtId="164" fontId="20" fillId="9" borderId="0" xfId="0" applyNumberFormat="1" applyFont="1" applyFill="1" applyAlignment="1">
      <alignment horizontal="center" vertical="center" wrapText="1"/>
    </xf>
    <xf numFmtId="10" fontId="22" fillId="4" borderId="0" xfId="0" applyNumberFormat="1" applyFont="1" applyFill="1" applyAlignment="1">
      <alignment horizontal="center"/>
    </xf>
    <xf numFmtId="10" fontId="22" fillId="5" borderId="0" xfId="0" applyNumberFormat="1" applyFont="1" applyFill="1" applyAlignment="1">
      <alignment horizontal="center"/>
    </xf>
    <xf numFmtId="164" fontId="11" fillId="0" borderId="0" xfId="2" applyNumberFormat="1"/>
    <xf numFmtId="0" fontId="21" fillId="0" borderId="0" xfId="0" applyFont="1"/>
    <xf numFmtId="0" fontId="23" fillId="14" borderId="0" xfId="0" applyFont="1" applyFill="1" applyAlignment="1">
      <alignment horizontal="center" vertical="center" wrapText="1"/>
    </xf>
    <xf numFmtId="2" fontId="22" fillId="4" borderId="0" xfId="0" applyNumberFormat="1" applyFont="1" applyFill="1" applyAlignment="1">
      <alignment horizontal="center"/>
    </xf>
    <xf numFmtId="2" fontId="22" fillId="5" borderId="0" xfId="0" applyNumberFormat="1" applyFont="1" applyFill="1" applyAlignment="1">
      <alignment horizontal="center"/>
    </xf>
    <xf numFmtId="0" fontId="26" fillId="15" borderId="1" xfId="0" applyFont="1" applyFill="1" applyBorder="1" applyAlignment="1">
      <alignment horizontal="center" vertical="center" wrapText="1"/>
    </xf>
    <xf numFmtId="0" fontId="27" fillId="16" borderId="2" xfId="0" applyFont="1" applyFill="1" applyBorder="1" applyAlignment="1">
      <alignment horizontal="center" vertical="center"/>
    </xf>
    <xf numFmtId="0" fontId="27" fillId="16" borderId="2" xfId="0" applyFont="1" applyFill="1" applyBorder="1" applyAlignment="1">
      <alignment horizontal="left" vertical="center"/>
    </xf>
    <xf numFmtId="3" fontId="27" fillId="16" borderId="2" xfId="0" applyNumberFormat="1" applyFont="1" applyFill="1" applyBorder="1" applyAlignment="1">
      <alignment horizontal="right" vertical="center"/>
    </xf>
    <xf numFmtId="0" fontId="27" fillId="19" borderId="2" xfId="0" applyFont="1" applyFill="1" applyBorder="1" applyAlignment="1">
      <alignment horizontal="center" vertical="center"/>
    </xf>
    <xf numFmtId="0" fontId="27" fillId="19" borderId="2" xfId="0" applyFont="1" applyFill="1" applyBorder="1" applyAlignment="1">
      <alignment horizontal="left" vertical="center"/>
    </xf>
    <xf numFmtId="3" fontId="27" fillId="19" borderId="2" xfId="0" applyNumberFormat="1" applyFont="1" applyFill="1" applyBorder="1" applyAlignment="1">
      <alignment horizontal="right" vertical="center"/>
    </xf>
    <xf numFmtId="0" fontId="26" fillId="15" borderId="1" xfId="0" applyFont="1" applyFill="1" applyBorder="1" applyAlignment="1">
      <alignment horizontal="center" vertical="center"/>
    </xf>
    <xf numFmtId="0" fontId="26" fillId="15" borderId="1" xfId="0" applyFont="1" applyFill="1" applyBorder="1" applyAlignment="1">
      <alignment horizontal="left" vertical="center"/>
    </xf>
    <xf numFmtId="3" fontId="26" fillId="15" borderId="1" xfId="0" applyNumberFormat="1" applyFont="1" applyFill="1" applyBorder="1" applyAlignment="1">
      <alignment horizontal="center" vertical="center"/>
    </xf>
    <xf numFmtId="0" fontId="0" fillId="20" borderId="0" xfId="0" applyFill="1"/>
    <xf numFmtId="10" fontId="30" fillId="17" borderId="2" xfId="0" applyNumberFormat="1" applyFont="1" applyFill="1" applyBorder="1" applyAlignment="1">
      <alignment horizontal="center" vertical="center"/>
    </xf>
    <xf numFmtId="10" fontId="27" fillId="16" borderId="2" xfId="0" applyNumberFormat="1" applyFont="1" applyFill="1" applyBorder="1" applyAlignment="1">
      <alignment horizontal="center" vertical="center"/>
    </xf>
    <xf numFmtId="9" fontId="22" fillId="4" borderId="0" xfId="0" applyNumberFormat="1" applyFont="1" applyFill="1" applyAlignment="1">
      <alignment horizontal="center"/>
    </xf>
    <xf numFmtId="9" fontId="22" fillId="5" borderId="0" xfId="0" applyNumberFormat="1" applyFont="1" applyFill="1" applyAlignment="1">
      <alignment horizontal="center"/>
    </xf>
    <xf numFmtId="0" fontId="2" fillId="15" borderId="1" xfId="0" applyFont="1" applyFill="1" applyBorder="1" applyAlignment="1">
      <alignment horizontal="center" vertical="center" wrapText="1"/>
    </xf>
    <xf numFmtId="10" fontId="27" fillId="18" borderId="2" xfId="0" applyNumberFormat="1" applyFont="1" applyFill="1" applyBorder="1" applyAlignment="1">
      <alignment horizontal="center" vertical="center"/>
    </xf>
    <xf numFmtId="10" fontId="28" fillId="17" borderId="2" xfId="0" applyNumberFormat="1" applyFont="1" applyFill="1" applyBorder="1" applyAlignment="1">
      <alignment horizontal="center" vertical="center"/>
    </xf>
    <xf numFmtId="10" fontId="27" fillId="19" borderId="2" xfId="0" applyNumberFormat="1" applyFont="1" applyFill="1" applyBorder="1" applyAlignment="1">
      <alignment horizontal="center" vertical="center"/>
    </xf>
    <xf numFmtId="164" fontId="29" fillId="18" borderId="2" xfId="0" applyNumberFormat="1" applyFont="1" applyFill="1" applyBorder="1" applyAlignment="1">
      <alignment horizontal="center" vertical="center"/>
    </xf>
    <xf numFmtId="164" fontId="26" fillId="15" borderId="1" xfId="0" applyNumberFormat="1" applyFont="1" applyFill="1" applyBorder="1" applyAlignment="1">
      <alignment horizontal="center" vertical="center"/>
    </xf>
    <xf numFmtId="0" fontId="31" fillId="4" borderId="0" xfId="0" applyFont="1" applyFill="1" applyAlignment="1">
      <alignment vertical="center" wrapText="1"/>
    </xf>
    <xf numFmtId="0" fontId="31" fillId="5" borderId="0" xfId="0" applyFont="1" applyFill="1" applyAlignment="1">
      <alignment vertical="center" wrapText="1"/>
    </xf>
    <xf numFmtId="0" fontId="32" fillId="12" borderId="0" xfId="0" applyFont="1" applyFill="1" applyAlignment="1">
      <alignment horizontal="center" vertical="center" wrapText="1"/>
    </xf>
    <xf numFmtId="0" fontId="32" fillId="2" borderId="0" xfId="0" applyFont="1" applyFill="1" applyAlignment="1">
      <alignment horizontal="center" vertical="center" wrapText="1"/>
    </xf>
    <xf numFmtId="0" fontId="32" fillId="21" borderId="0" xfId="0" applyFont="1" applyFill="1" applyAlignment="1">
      <alignment horizontal="center" vertical="center" wrapText="1"/>
    </xf>
    <xf numFmtId="0" fontId="32" fillId="6" borderId="0" xfId="0" applyFont="1" applyFill="1" applyAlignment="1">
      <alignment horizontal="center" vertical="center" wrapText="1"/>
    </xf>
    <xf numFmtId="0" fontId="16" fillId="12" borderId="0" xfId="0" applyFont="1" applyFill="1" applyAlignment="1">
      <alignment horizontal="center" vertical="center" wrapText="1"/>
    </xf>
    <xf numFmtId="0" fontId="32" fillId="14" borderId="0" xfId="0" applyFont="1" applyFill="1" applyAlignment="1">
      <alignment horizontal="center" vertical="center" wrapText="1"/>
    </xf>
    <xf numFmtId="0" fontId="16" fillId="14" borderId="0" xfId="0" applyFont="1" applyFill="1" applyAlignment="1">
      <alignment horizontal="center" vertical="center" wrapText="1"/>
    </xf>
    <xf numFmtId="0" fontId="33" fillId="14" borderId="0" xfId="0" applyFont="1" applyFill="1" applyAlignment="1">
      <alignment horizontal="center" vertical="center" textRotation="90"/>
    </xf>
    <xf numFmtId="0" fontId="16" fillId="21" borderId="0" xfId="0" applyFont="1" applyFill="1" applyAlignment="1">
      <alignment horizontal="center" vertical="center"/>
    </xf>
    <xf numFmtId="0" fontId="16" fillId="21" borderId="0" xfId="0" applyFont="1" applyFill="1" applyAlignment="1">
      <alignment horizontal="left" vertical="center"/>
    </xf>
    <xf numFmtId="0" fontId="0" fillId="21" borderId="0" xfId="0" applyFill="1"/>
    <xf numFmtId="166" fontId="0" fillId="0" borderId="0" xfId="0" applyNumberFormat="1"/>
    <xf numFmtId="10" fontId="11" fillId="0" borderId="0" xfId="2" applyNumberFormat="1"/>
    <xf numFmtId="0" fontId="0" fillId="21" borderId="0" xfId="0" applyFill="1" applyAlignment="1">
      <alignment horizontal="center"/>
    </xf>
    <xf numFmtId="0" fontId="3" fillId="3" borderId="0" xfId="0" applyFont="1" applyFill="1" applyAlignment="1">
      <alignment horizontal="center" vertical="center"/>
    </xf>
    <xf numFmtId="0" fontId="17" fillId="0" borderId="0" xfId="0" applyFont="1" applyAlignment="1">
      <alignment horizontal="center"/>
    </xf>
    <xf numFmtId="0" fontId="0" fillId="0" borderId="0" xfId="0" applyAlignment="1">
      <alignment horizontal="center"/>
    </xf>
    <xf numFmtId="0" fontId="17" fillId="0" borderId="0" xfId="0" applyFont="1" applyAlignment="1">
      <alignment vertical="center"/>
    </xf>
    <xf numFmtId="0" fontId="0" fillId="0" borderId="0" xfId="0" applyAlignment="1">
      <alignment vertical="center"/>
    </xf>
    <xf numFmtId="166" fontId="10" fillId="0" borderId="0" xfId="1" applyNumberFormat="1" applyFont="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xf>
    <xf numFmtId="0" fontId="0" fillId="5" borderId="0" xfId="0" applyFill="1" applyAlignment="1">
      <alignment horizontal="center" vertical="center"/>
    </xf>
    <xf numFmtId="0" fontId="0" fillId="4" borderId="0" xfId="0" applyFill="1" applyAlignment="1">
      <alignment horizontal="center" vertical="center"/>
    </xf>
    <xf numFmtId="3" fontId="17" fillId="22" borderId="0" xfId="0" applyNumberFormat="1" applyFont="1" applyFill="1"/>
    <xf numFmtId="166" fontId="10" fillId="22" borderId="0" xfId="1" applyNumberFormat="1" applyFont="1" applyFill="1"/>
    <xf numFmtId="0" fontId="0" fillId="0" borderId="0" xfId="0" applyAlignment="1">
      <alignment horizontal="center" vertical="center" wrapText="1"/>
    </xf>
    <xf numFmtId="167" fontId="17" fillId="0" borderId="0" xfId="1" applyNumberFormat="1" applyFont="1"/>
    <xf numFmtId="0" fontId="18" fillId="0" borderId="0" xfId="0" applyFont="1"/>
    <xf numFmtId="0" fontId="18" fillId="0" borderId="0" xfId="0" applyFont="1" applyAlignment="1">
      <alignment horizontal="right"/>
    </xf>
    <xf numFmtId="0" fontId="17" fillId="0" borderId="0" xfId="0" applyFont="1" applyAlignment="1">
      <alignment wrapText="1"/>
    </xf>
    <xf numFmtId="0" fontId="17" fillId="0" borderId="0" xfId="0" applyFont="1" applyAlignment="1">
      <alignment horizontal="right" wrapText="1"/>
    </xf>
    <xf numFmtId="0" fontId="18" fillId="0" borderId="0" xfId="0" applyFont="1" applyAlignment="1">
      <alignment horizontal="right" wrapText="1"/>
    </xf>
    <xf numFmtId="0" fontId="18" fillId="0" borderId="0" xfId="0" applyFont="1" applyAlignment="1">
      <alignment horizontal="left"/>
    </xf>
    <xf numFmtId="0" fontId="17" fillId="0" borderId="0" xfId="0" applyFont="1" applyAlignment="1">
      <alignment horizontal="center" vertical="center" wrapText="1"/>
    </xf>
    <xf numFmtId="0" fontId="17" fillId="0" borderId="0" xfId="0" quotePrefix="1" applyFont="1" applyAlignment="1">
      <alignment horizontal="right" wrapText="1"/>
    </xf>
    <xf numFmtId="168" fontId="17" fillId="0" borderId="0" xfId="0" applyNumberFormat="1" applyFont="1" applyAlignment="1">
      <alignment horizontal="right"/>
    </xf>
    <xf numFmtId="0" fontId="37" fillId="0" borderId="0" xfId="3" applyFont="1"/>
    <xf numFmtId="168" fontId="18" fillId="0" borderId="0" xfId="0" applyNumberFormat="1" applyFont="1" applyAlignment="1">
      <alignment horizontal="right"/>
    </xf>
    <xf numFmtId="0" fontId="17" fillId="0" borderId="0" xfId="0" applyFont="1" applyAlignment="1">
      <alignment horizontal="right"/>
    </xf>
    <xf numFmtId="3" fontId="27" fillId="23" borderId="2" xfId="0" applyNumberFormat="1" applyFont="1" applyFill="1" applyBorder="1" applyAlignment="1">
      <alignment horizontal="right" vertical="center"/>
    </xf>
    <xf numFmtId="164" fontId="0" fillId="0" borderId="0" xfId="0" applyNumberFormat="1"/>
    <xf numFmtId="169" fontId="17" fillId="0" borderId="0" xfId="0" applyNumberFormat="1" applyFont="1"/>
    <xf numFmtId="166" fontId="17" fillId="22" borderId="0" xfId="0" applyNumberFormat="1" applyFont="1" applyFill="1"/>
    <xf numFmtId="166" fontId="17" fillId="0" borderId="0" xfId="0" applyNumberFormat="1" applyFont="1" applyAlignment="1">
      <alignment vertical="center"/>
    </xf>
    <xf numFmtId="0" fontId="18" fillId="0" borderId="0" xfId="0" applyFont="1" applyAlignment="1">
      <alignment horizontal="left" vertical="center"/>
    </xf>
    <xf numFmtId="166" fontId="9" fillId="0" borderId="0" xfId="1" applyNumberFormat="1" applyFont="1" applyAlignment="1">
      <alignment horizontal="center" vertical="center"/>
    </xf>
    <xf numFmtId="0" fontId="18" fillId="0" borderId="0" xfId="0" applyFont="1" applyAlignment="1">
      <alignment vertical="center"/>
    </xf>
    <xf numFmtId="166" fontId="18" fillId="0" borderId="0" xfId="0" applyNumberFormat="1" applyFont="1" applyAlignment="1">
      <alignment vertical="center"/>
    </xf>
    <xf numFmtId="166" fontId="18" fillId="22" borderId="0" xfId="0" applyNumberFormat="1" applyFont="1" applyFill="1" applyAlignment="1">
      <alignment vertical="center"/>
    </xf>
    <xf numFmtId="168" fontId="17" fillId="0" borderId="0" xfId="0" applyNumberFormat="1" applyFont="1" applyAlignment="1">
      <alignment horizontal="right" vertical="center"/>
    </xf>
    <xf numFmtId="167" fontId="17" fillId="0" borderId="0" xfId="1" applyNumberFormat="1" applyFont="1" applyAlignment="1">
      <alignment vertical="center"/>
    </xf>
    <xf numFmtId="166" fontId="17" fillId="0" borderId="0" xfId="1" applyNumberFormat="1" applyFont="1" applyAlignment="1">
      <alignment vertical="center"/>
    </xf>
    <xf numFmtId="0" fontId="17" fillId="5" borderId="0" xfId="0" applyFont="1" applyFill="1" applyAlignment="1">
      <alignment vertical="center"/>
    </xf>
    <xf numFmtId="164" fontId="17" fillId="5" borderId="0" xfId="0" applyNumberFormat="1" applyFont="1" applyFill="1" applyAlignment="1">
      <alignment vertical="center"/>
    </xf>
    <xf numFmtId="164" fontId="17" fillId="5" borderId="0" xfId="2" applyNumberFormat="1" applyFont="1" applyFill="1" applyAlignment="1">
      <alignment vertical="center"/>
    </xf>
    <xf numFmtId="164" fontId="10" fillId="5" borderId="0" xfId="2" applyNumberFormat="1" applyFont="1" applyFill="1" applyAlignment="1">
      <alignment vertical="center"/>
    </xf>
    <xf numFmtId="3" fontId="17" fillId="5" borderId="0" xfId="0" applyNumberFormat="1" applyFont="1" applyFill="1" applyAlignment="1">
      <alignment vertical="center"/>
    </xf>
    <xf numFmtId="3" fontId="18" fillId="5" borderId="0" xfId="0" applyNumberFormat="1" applyFont="1" applyFill="1" applyAlignment="1">
      <alignment vertical="center"/>
    </xf>
    <xf numFmtId="3" fontId="10" fillId="5" borderId="0" xfId="0" applyNumberFormat="1" applyFont="1" applyFill="1" applyAlignment="1">
      <alignment vertical="center"/>
    </xf>
    <xf numFmtId="0" fontId="17" fillId="4" borderId="0" xfId="0" applyFont="1" applyFill="1" applyAlignment="1">
      <alignment vertical="center"/>
    </xf>
    <xf numFmtId="164" fontId="17" fillId="4" borderId="0" xfId="0" applyNumberFormat="1" applyFont="1" applyFill="1" applyAlignment="1">
      <alignment vertical="center"/>
    </xf>
    <xf numFmtId="164" fontId="17" fillId="4" borderId="0" xfId="2" applyNumberFormat="1" applyFont="1" applyFill="1" applyAlignment="1">
      <alignment vertical="center"/>
    </xf>
    <xf numFmtId="3" fontId="17" fillId="4" borderId="0" xfId="0" applyNumberFormat="1" applyFont="1" applyFill="1" applyAlignment="1">
      <alignment vertical="center"/>
    </xf>
    <xf numFmtId="3" fontId="18" fillId="4" borderId="0" xfId="0" applyNumberFormat="1" applyFont="1" applyFill="1" applyAlignment="1">
      <alignment vertical="center"/>
    </xf>
    <xf numFmtId="3" fontId="17" fillId="23" borderId="0" xfId="0" applyNumberFormat="1" applyFont="1" applyFill="1" applyAlignment="1">
      <alignment vertical="center"/>
    </xf>
    <xf numFmtId="3" fontId="9" fillId="4" borderId="0" xfId="0" applyNumberFormat="1" applyFont="1" applyFill="1" applyAlignment="1">
      <alignment vertical="center"/>
    </xf>
    <xf numFmtId="164" fontId="9" fillId="4" borderId="0" xfId="2" applyNumberFormat="1" applyFont="1" applyFill="1" applyAlignment="1">
      <alignment vertical="center"/>
    </xf>
    <xf numFmtId="164" fontId="17" fillId="0" borderId="0" xfId="2" applyNumberFormat="1" applyFont="1" applyAlignment="1">
      <alignment vertical="center"/>
    </xf>
    <xf numFmtId="0" fontId="38" fillId="0" borderId="0" xfId="0" applyFont="1"/>
    <xf numFmtId="166" fontId="21" fillId="0" borderId="0" xfId="0" applyNumberFormat="1" applyFont="1"/>
    <xf numFmtId="0" fontId="21" fillId="0" borderId="0" xfId="0" applyFont="1" applyAlignment="1">
      <alignment horizontal="center" vertical="center" wrapText="1"/>
    </xf>
    <xf numFmtId="0" fontId="21" fillId="0" borderId="0" xfId="0" applyFont="1" applyAlignment="1">
      <alignment horizontal="left" vertical="center" wrapText="1"/>
    </xf>
    <xf numFmtId="0" fontId="17" fillId="5" borderId="0" xfId="0" applyFont="1" applyFill="1" applyAlignment="1">
      <alignment horizontal="center" vertical="center"/>
    </xf>
    <xf numFmtId="0" fontId="17" fillId="4" borderId="0" xfId="0" applyFont="1" applyFill="1" applyAlignment="1">
      <alignment horizontal="center" vertical="center"/>
    </xf>
    <xf numFmtId="164" fontId="21" fillId="0" borderId="0" xfId="2" applyNumberFormat="1" applyFont="1"/>
    <xf numFmtId="166" fontId="4" fillId="5" borderId="0" xfId="2" applyNumberFormat="1" applyFont="1" applyFill="1" applyAlignment="1">
      <alignment horizontal="center" vertical="center"/>
    </xf>
    <xf numFmtId="166" fontId="4" fillId="4" borderId="0" xfId="2" applyNumberFormat="1" applyFont="1" applyFill="1" applyAlignment="1">
      <alignment horizontal="center" vertical="center"/>
    </xf>
    <xf numFmtId="166" fontId="39" fillId="4" borderId="0" xfId="2" applyNumberFormat="1" applyFont="1" applyFill="1" applyAlignment="1">
      <alignment vertical="center"/>
    </xf>
    <xf numFmtId="164" fontId="21" fillId="0" borderId="0" xfId="0" applyNumberFormat="1" applyFont="1"/>
    <xf numFmtId="3" fontId="17" fillId="0" borderId="0" xfId="0" applyNumberFormat="1" applyFont="1" applyAlignment="1">
      <alignment vertical="center"/>
    </xf>
    <xf numFmtId="164" fontId="9" fillId="4" borderId="0" xfId="0" applyNumberFormat="1" applyFont="1" applyFill="1" applyAlignment="1">
      <alignment vertical="center"/>
    </xf>
    <xf numFmtId="0" fontId="0" fillId="0" borderId="0" xfId="0" applyAlignment="1">
      <alignment horizontal="left" vertical="center"/>
    </xf>
    <xf numFmtId="170" fontId="0" fillId="0" borderId="0" xfId="0" applyNumberFormat="1"/>
    <xf numFmtId="10" fontId="0" fillId="0" borderId="0" xfId="4" applyNumberFormat="1" applyFont="1"/>
    <xf numFmtId="164" fontId="0" fillId="0" borderId="0" xfId="4" applyNumberFormat="1" applyFont="1"/>
    <xf numFmtId="10" fontId="21" fillId="0" borderId="0" xfId="4" applyNumberFormat="1" applyFont="1"/>
    <xf numFmtId="164" fontId="21" fillId="0" borderId="0" xfId="4" applyNumberFormat="1" applyFont="1"/>
    <xf numFmtId="166" fontId="17" fillId="25" borderId="0" xfId="0" applyNumberFormat="1" applyFont="1" applyFill="1"/>
    <xf numFmtId="166" fontId="18" fillId="25" borderId="0" xfId="0" applyNumberFormat="1" applyFont="1" applyFill="1" applyAlignment="1">
      <alignment vertical="center"/>
    </xf>
    <xf numFmtId="166" fontId="17" fillId="25" borderId="0" xfId="0" applyNumberFormat="1" applyFont="1" applyFill="1" applyAlignment="1">
      <alignment vertical="center"/>
    </xf>
    <xf numFmtId="43" fontId="0" fillId="0" borderId="0" xfId="0" applyNumberFormat="1"/>
    <xf numFmtId="167" fontId="18" fillId="0" borderId="0" xfId="1" applyNumberFormat="1" applyFont="1" applyAlignment="1">
      <alignment vertical="center"/>
    </xf>
    <xf numFmtId="164" fontId="18" fillId="0" borderId="0" xfId="2" applyNumberFormat="1" applyFont="1" applyAlignment="1">
      <alignment horizontal="right" vertical="center"/>
    </xf>
    <xf numFmtId="0" fontId="40" fillId="0" borderId="0" xfId="0" applyFont="1"/>
    <xf numFmtId="0" fontId="40" fillId="0" borderId="0" xfId="0" applyFont="1" applyAlignment="1">
      <alignment horizontal="left"/>
    </xf>
    <xf numFmtId="166" fontId="17" fillId="0" borderId="0" xfId="1" applyNumberFormat="1" applyFont="1"/>
    <xf numFmtId="164" fontId="17" fillId="0" borderId="0" xfId="2" applyNumberFormat="1" applyFont="1"/>
    <xf numFmtId="0" fontId="41" fillId="0" borderId="0" xfId="0" applyFont="1" applyAlignment="1">
      <alignment horizontal="center"/>
    </xf>
    <xf numFmtId="0" fontId="16" fillId="2" borderId="0" xfId="0" applyFont="1" applyFill="1" applyAlignment="1">
      <alignment horizontal="left" vertical="center"/>
    </xf>
    <xf numFmtId="2" fontId="0" fillId="0" borderId="0" xfId="0" applyNumberFormat="1"/>
    <xf numFmtId="0" fontId="2" fillId="3" borderId="0" xfId="0" applyFont="1" applyFill="1" applyAlignment="1">
      <alignment horizontal="left" vertical="center"/>
    </xf>
    <xf numFmtId="171" fontId="30" fillId="17" borderId="2" xfId="0" applyNumberFormat="1" applyFont="1" applyFill="1" applyBorder="1" applyAlignment="1">
      <alignment horizontal="center" vertical="center"/>
    </xf>
    <xf numFmtId="0" fontId="21" fillId="0" borderId="0" xfId="0" applyFont="1" applyAlignment="1">
      <alignment vertical="center"/>
    </xf>
    <xf numFmtId="0" fontId="34" fillId="21" borderId="0" xfId="0" applyFont="1" applyFill="1" applyAlignment="1">
      <alignment horizontal="left" vertical="center"/>
    </xf>
    <xf numFmtId="0" fontId="34" fillId="21" borderId="0" xfId="0" applyFont="1" applyFill="1" applyAlignment="1">
      <alignment horizontal="center" vertical="center"/>
    </xf>
    <xf numFmtId="0" fontId="3" fillId="21" borderId="0" xfId="0" applyFont="1" applyFill="1" applyAlignment="1">
      <alignment horizontal="center" vertical="center" wrapText="1"/>
    </xf>
    <xf numFmtId="1" fontId="33" fillId="21" borderId="0" xfId="0" applyNumberFormat="1" applyFont="1" applyFill="1" applyAlignment="1">
      <alignment horizontal="center"/>
    </xf>
    <xf numFmtId="0" fontId="17" fillId="0" borderId="0" xfId="0" applyFont="1" applyAlignment="1">
      <alignment horizontal="right" vertical="center"/>
    </xf>
    <xf numFmtId="0" fontId="0" fillId="0" borderId="0" xfId="0" applyAlignment="1">
      <alignment horizontal="right"/>
    </xf>
    <xf numFmtId="0" fontId="2" fillId="3" borderId="0" xfId="0" applyFont="1" applyFill="1" applyAlignment="1">
      <alignment vertical="center"/>
    </xf>
    <xf numFmtId="0" fontId="17" fillId="0" borderId="0" xfId="0" applyFont="1" applyAlignment="1">
      <alignment horizontal="left" vertical="center"/>
    </xf>
    <xf numFmtId="169" fontId="11" fillId="0" borderId="0" xfId="1" applyNumberFormat="1"/>
    <xf numFmtId="164" fontId="41" fillId="0" borderId="0" xfId="0" applyNumberFormat="1" applyFont="1" applyAlignment="1">
      <alignment horizontal="center"/>
    </xf>
    <xf numFmtId="0" fontId="2" fillId="28" borderId="0" xfId="0" applyFont="1" applyFill="1" applyAlignment="1">
      <alignment vertical="center"/>
    </xf>
    <xf numFmtId="0" fontId="9" fillId="4" borderId="0" xfId="0" applyFont="1" applyFill="1" applyAlignment="1">
      <alignment horizontal="right" vertical="center"/>
    </xf>
    <xf numFmtId="0" fontId="33" fillId="30" borderId="0" xfId="0" applyFont="1" applyFill="1" applyAlignment="1">
      <alignment vertical="center"/>
    </xf>
    <xf numFmtId="164" fontId="33" fillId="30" borderId="0" xfId="0" applyNumberFormat="1" applyFont="1" applyFill="1" applyAlignment="1">
      <alignment horizontal="center"/>
    </xf>
    <xf numFmtId="0" fontId="0" fillId="31" borderId="0" xfId="0" applyFill="1"/>
    <xf numFmtId="0" fontId="16" fillId="31" borderId="0" xfId="0" applyFont="1" applyFill="1" applyAlignment="1">
      <alignment horizontal="center" vertical="center" wrapText="1"/>
    </xf>
    <xf numFmtId="173" fontId="17" fillId="5" borderId="0" xfId="0" applyNumberFormat="1" applyFont="1" applyFill="1" applyAlignment="1">
      <alignment vertical="center"/>
    </xf>
    <xf numFmtId="0" fontId="4" fillId="0" borderId="0" xfId="0" applyFont="1" applyAlignment="1">
      <alignment vertical="center"/>
    </xf>
    <xf numFmtId="164" fontId="10" fillId="0" borderId="0" xfId="0" applyNumberFormat="1" applyFont="1" applyAlignment="1">
      <alignment horizontal="center"/>
    </xf>
    <xf numFmtId="164" fontId="22" fillId="0" borderId="0" xfId="0" applyNumberFormat="1" applyFont="1" applyAlignment="1">
      <alignment horizontal="center"/>
    </xf>
    <xf numFmtId="3" fontId="42" fillId="0" borderId="0" xfId="0" applyNumberFormat="1" applyFont="1" applyAlignment="1">
      <alignment horizontal="center" vertical="center"/>
    </xf>
    <xf numFmtId="164" fontId="42" fillId="0" borderId="0" xfId="0" applyNumberFormat="1" applyFont="1" applyAlignment="1">
      <alignment horizontal="center"/>
    </xf>
    <xf numFmtId="3" fontId="4" fillId="0" borderId="0" xfId="0" applyNumberFormat="1" applyFont="1" applyAlignment="1">
      <alignment horizontal="center" vertical="center"/>
    </xf>
    <xf numFmtId="172" fontId="4" fillId="0" borderId="0" xfId="0" applyNumberFormat="1" applyFont="1" applyAlignment="1">
      <alignment horizontal="center" vertical="center"/>
    </xf>
    <xf numFmtId="164" fontId="4" fillId="0" borderId="0" xfId="0" applyNumberFormat="1" applyFont="1" applyAlignment="1">
      <alignment horizontal="center" vertical="center"/>
    </xf>
    <xf numFmtId="0" fontId="0" fillId="11" borderId="0" xfId="0" applyFill="1"/>
    <xf numFmtId="0" fontId="7" fillId="2" borderId="0" xfId="0" applyFont="1" applyFill="1" applyAlignment="1">
      <alignment horizontal="center" vertical="center" wrapText="1"/>
    </xf>
    <xf numFmtId="0" fontId="35" fillId="13" borderId="0" xfId="0" applyFont="1" applyFill="1"/>
    <xf numFmtId="166" fontId="33" fillId="13" borderId="0" xfId="0" applyNumberFormat="1" applyFont="1" applyFill="1"/>
    <xf numFmtId="0" fontId="33" fillId="13" borderId="0" xfId="0" applyFont="1" applyFill="1" applyAlignment="1">
      <alignment horizontal="right"/>
    </xf>
    <xf numFmtId="0" fontId="33" fillId="13" borderId="0" xfId="0" applyFont="1" applyFill="1"/>
    <xf numFmtId="164" fontId="33" fillId="13" borderId="0" xfId="2" applyNumberFormat="1" applyFont="1" applyFill="1"/>
    <xf numFmtId="164" fontId="18" fillId="0" borderId="0" xfId="2" applyNumberFormat="1" applyFont="1"/>
    <xf numFmtId="164" fontId="22" fillId="32" borderId="0" xfId="0" applyNumberFormat="1" applyFont="1" applyFill="1" applyAlignment="1">
      <alignment horizontal="center"/>
    </xf>
    <xf numFmtId="164" fontId="42" fillId="32" borderId="0" xfId="0" applyNumberFormat="1" applyFont="1" applyFill="1" applyAlignment="1">
      <alignment horizontal="center"/>
    </xf>
    <xf numFmtId="0" fontId="16" fillId="2" borderId="0" xfId="0" applyFont="1" applyFill="1" applyAlignment="1">
      <alignment horizontal="left" vertical="center"/>
    </xf>
    <xf numFmtId="0" fontId="0" fillId="0" borderId="0" xfId="0" applyAlignment="1">
      <alignment horizontal="center" vertical="center"/>
    </xf>
    <xf numFmtId="0" fontId="0" fillId="0" borderId="0" xfId="0"/>
    <xf numFmtId="0" fontId="6" fillId="2" borderId="0" xfId="0" applyFont="1" applyFill="1" applyAlignment="1">
      <alignment horizontal="left" vertical="center"/>
    </xf>
    <xf numFmtId="0" fontId="7" fillId="3" borderId="0" xfId="0" applyFont="1" applyFill="1" applyAlignment="1">
      <alignment horizontal="center" vertical="center"/>
    </xf>
    <xf numFmtId="0" fontId="35" fillId="2" borderId="0" xfId="0" applyFont="1" applyFill="1" applyAlignment="1">
      <alignment horizontal="left" vertical="center" wrapText="1"/>
    </xf>
    <xf numFmtId="0" fontId="34" fillId="13" borderId="0" xfId="0" applyFont="1" applyFill="1" applyAlignment="1">
      <alignment horizontal="center" vertical="center"/>
    </xf>
    <xf numFmtId="0" fontId="1" fillId="2" borderId="0" xfId="0" applyFont="1" applyFill="1" applyAlignment="1">
      <alignment horizontal="left" vertical="center"/>
    </xf>
    <xf numFmtId="0" fontId="2" fillId="3" borderId="0" xfId="0" applyFont="1" applyFill="1" applyAlignment="1">
      <alignment horizontal="left" vertical="center"/>
    </xf>
    <xf numFmtId="0" fontId="17" fillId="29" borderId="0" xfId="0" applyFont="1" applyFill="1" applyAlignment="1">
      <alignment horizontal="center"/>
    </xf>
    <xf numFmtId="0" fontId="0" fillId="29" borderId="0" xfId="0" applyFill="1"/>
    <xf numFmtId="0" fontId="17" fillId="27" borderId="0" xfId="0" applyFont="1" applyFill="1" applyAlignment="1">
      <alignment horizontal="center"/>
    </xf>
    <xf numFmtId="0" fontId="0" fillId="27" borderId="0" xfId="0" applyFill="1"/>
    <xf numFmtId="0" fontId="33" fillId="33" borderId="0" xfId="0" applyFont="1" applyFill="1" applyAlignment="1">
      <alignment horizontal="center"/>
    </xf>
    <xf numFmtId="0" fontId="35" fillId="33" borderId="0" xfId="0" applyFont="1" applyFill="1"/>
    <xf numFmtId="0" fontId="17" fillId="26" borderId="0" xfId="0" applyFont="1" applyFill="1" applyAlignment="1">
      <alignment horizontal="center"/>
    </xf>
    <xf numFmtId="0" fontId="21" fillId="24" borderId="0" xfId="0" applyFont="1" applyFill="1" applyAlignment="1">
      <alignment horizontal="center"/>
    </xf>
    <xf numFmtId="0" fontId="26" fillId="20" borderId="0" xfId="0" applyFont="1" applyFill="1" applyAlignment="1">
      <alignment horizontal="left" vertical="center"/>
    </xf>
    <xf numFmtId="0" fontId="24" fillId="0" borderId="0" xfId="0" applyFont="1" applyAlignment="1">
      <alignment horizontal="left" vertical="center"/>
    </xf>
    <xf numFmtId="0" fontId="27" fillId="0" borderId="0" xfId="0" applyFont="1" applyAlignment="1">
      <alignment horizontal="left" vertical="center"/>
    </xf>
    <xf numFmtId="0" fontId="25" fillId="0" borderId="0" xfId="0" applyFont="1" applyAlignment="1">
      <alignment horizontal="left" vertical="center" wrapText="1"/>
    </xf>
    <xf numFmtId="0" fontId="9" fillId="4" borderId="0" xfId="0" applyFont="1" applyFill="1" applyAlignment="1">
      <alignment horizontal="right" vertical="center"/>
    </xf>
    <xf numFmtId="0" fontId="3" fillId="12" borderId="0" xfId="0" applyFont="1" applyFill="1" applyAlignment="1">
      <alignment horizontal="center"/>
    </xf>
    <xf numFmtId="0" fontId="6" fillId="11" borderId="0" xfId="0" applyFont="1" applyFill="1" applyAlignment="1">
      <alignment horizontal="left" vertical="center"/>
    </xf>
    <xf numFmtId="0" fontId="32" fillId="14" borderId="0" xfId="0" applyFont="1" applyFill="1" applyAlignment="1">
      <alignment horizontal="center" vertical="center" wrapText="1"/>
    </xf>
    <xf numFmtId="0" fontId="7" fillId="21" borderId="0" xfId="0" applyFont="1" applyFill="1" applyAlignment="1">
      <alignment horizontal="center" vertical="center"/>
    </xf>
    <xf numFmtId="0" fontId="7" fillId="13" borderId="0" xfId="0" applyFont="1" applyFill="1" applyAlignment="1">
      <alignment horizontal="center" vertical="center"/>
    </xf>
    <xf numFmtId="0" fontId="7" fillId="2" borderId="0" xfId="0" applyFont="1" applyFill="1" applyAlignment="1">
      <alignment horizontal="center" vertical="center"/>
    </xf>
    <xf numFmtId="0" fontId="7" fillId="12" borderId="0" xfId="0" applyFont="1" applyFill="1" applyAlignment="1">
      <alignment horizontal="center" vertical="center" wrapText="1"/>
    </xf>
    <xf numFmtId="0" fontId="7" fillId="14" borderId="0" xfId="0" applyFont="1" applyFill="1" applyAlignment="1">
      <alignment horizontal="center" vertical="center"/>
    </xf>
    <xf numFmtId="0" fontId="7" fillId="6" borderId="0" xfId="0" applyFont="1" applyFill="1" applyAlignment="1">
      <alignment horizontal="center" vertical="center"/>
    </xf>
    <xf numFmtId="0" fontId="16" fillId="14" borderId="0" xfId="0" applyFont="1" applyFill="1" applyAlignment="1">
      <alignment horizontal="center" vertical="center" wrapText="1"/>
    </xf>
    <xf numFmtId="0" fontId="34" fillId="31" borderId="0" xfId="0" applyFont="1" applyFill="1" applyAlignment="1">
      <alignment horizontal="center"/>
    </xf>
    <xf numFmtId="0" fontId="43" fillId="11" borderId="0" xfId="0" applyFont="1" applyFill="1" applyAlignment="1">
      <alignment horizontal="center" vertical="center"/>
    </xf>
    <xf numFmtId="0" fontId="7" fillId="2" borderId="0" xfId="0" applyFont="1" applyFill="1" applyAlignment="1">
      <alignment horizontal="center" vertical="center" wrapText="1"/>
    </xf>
    <xf numFmtId="0" fontId="35" fillId="11" borderId="0" xfId="0" applyFont="1" applyFill="1" applyAlignment="1">
      <alignment horizontal="center"/>
    </xf>
    <xf numFmtId="0" fontId="43" fillId="11" borderId="0" xfId="0" applyFont="1" applyFill="1" applyAlignment="1">
      <alignment horizontal="center"/>
    </xf>
    <xf numFmtId="0" fontId="0" fillId="0" borderId="0" xfId="0" applyAlignment="1">
      <alignment horizontal="center"/>
    </xf>
    <xf numFmtId="0" fontId="7" fillId="12" borderId="0" xfId="0" applyFont="1" applyFill="1" applyAlignment="1">
      <alignment horizontal="center" vertical="center"/>
    </xf>
    <xf numFmtId="0" fontId="3" fillId="2" borderId="0" xfId="0" applyFont="1" applyFill="1" applyAlignment="1">
      <alignment horizontal="left" vertical="center"/>
    </xf>
    <xf numFmtId="168" fontId="17" fillId="0" borderId="0" xfId="0" applyNumberFormat="1" applyFont="1" applyAlignment="1">
      <alignment horizontal="right"/>
    </xf>
    <xf numFmtId="0" fontId="17" fillId="0" borderId="0" xfId="0" applyFont="1" applyAlignment="1">
      <alignment horizontal="right"/>
    </xf>
    <xf numFmtId="0" fontId="18" fillId="0" borderId="0" xfId="0" applyFont="1" applyAlignment="1">
      <alignment horizontal="center" vertical="center" wrapText="1"/>
    </xf>
    <xf numFmtId="0" fontId="17" fillId="0" borderId="0" xfId="0" applyFont="1" applyAlignment="1">
      <alignment wrapText="1"/>
    </xf>
  </cellXfs>
  <cellStyles count="5">
    <cellStyle name="Comma" xfId="1" builtinId="3"/>
    <cellStyle name="Hyperlink" xfId="3" builtinId="8"/>
    <cellStyle name="Normal" xfId="0" builtinId="0"/>
    <cellStyle name="Per cent" xfId="2" builtinId="5"/>
    <cellStyle name="Per cent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gov.au\peopledfs\Secure%20IO%20files\Web%20Tool%202010\WebTableAutomationTool_v2010_ACC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o"/>
      <sheetName val="Setup"/>
      <sheetName val="Table Mappings"/>
      <sheetName val="Formatting"/>
      <sheetName val="TableStructure"/>
      <sheetName val="Contents Template"/>
      <sheetName val="Explanatory Notes Template"/>
    </sheetNames>
    <sheetDataSet>
      <sheetData sheetId="0"/>
      <sheetData sheetId="1">
        <row r="18">
          <cell r="E18" t="str">
            <v>A2</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hyperlink" Target="http://www.abs.gov.au/websitedbs/D3310114.nsf/Home/%C2%A9+Copyrig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8"/>
  <sheetViews>
    <sheetView zoomScale="80" zoomScaleNormal="80" workbookViewId="0">
      <pane ySplit="3" topLeftCell="A40" activePane="bottomLeft" state="frozen"/>
      <selection pane="bottomLeft" activeCell="L73" sqref="L73"/>
    </sheetView>
  </sheetViews>
  <sheetFormatPr defaultRowHeight="14.6" x14ac:dyDescent="0.4"/>
  <cols>
    <col min="1" max="1" width="6.921875" customWidth="1"/>
    <col min="2" max="2" width="72.921875" customWidth="1"/>
    <col min="3" max="6" width="12" customWidth="1"/>
    <col min="7" max="9" width="14.15234375" customWidth="1"/>
    <col min="10" max="11" width="12" customWidth="1"/>
    <col min="12" max="12" width="14" customWidth="1"/>
    <col min="13" max="13" width="52" customWidth="1"/>
    <col min="14" max="14" width="5.84375" customWidth="1"/>
    <col min="15" max="15" width="4.61328125" customWidth="1"/>
    <col min="16" max="18" width="15" customWidth="1"/>
    <col min="19" max="19" width="5.61328125" customWidth="1"/>
    <col min="20" max="22" width="14.07421875" customWidth="1"/>
    <col min="23" max="23" width="4.61328125" customWidth="1"/>
    <col min="24" max="26" width="14.23046875" customWidth="1"/>
  </cols>
  <sheetData>
    <row r="1" spans="1:29" ht="22" customHeight="1" x14ac:dyDescent="0.4">
      <c r="A1" s="235" t="s">
        <v>254</v>
      </c>
      <c r="B1" s="230"/>
      <c r="C1" s="230"/>
      <c r="D1" s="230"/>
      <c r="E1" s="230"/>
      <c r="F1" s="230"/>
      <c r="G1" s="230"/>
      <c r="H1" s="230"/>
      <c r="I1" s="230"/>
      <c r="J1" s="230"/>
      <c r="K1" s="230"/>
      <c r="L1" s="230"/>
      <c r="M1" s="230"/>
      <c r="P1" s="234" t="s">
        <v>255</v>
      </c>
      <c r="Q1" s="230"/>
      <c r="R1" s="230"/>
      <c r="T1" s="234" t="s">
        <v>256</v>
      </c>
      <c r="U1" s="230"/>
      <c r="V1" s="230"/>
      <c r="X1" s="234" t="s">
        <v>257</v>
      </c>
      <c r="Y1" s="230"/>
      <c r="Z1" s="230"/>
    </row>
    <row r="2" spans="1:29" ht="18" customHeight="1" x14ac:dyDescent="0.4">
      <c r="A2" s="236" t="s">
        <v>258</v>
      </c>
      <c r="B2" s="230"/>
      <c r="C2" s="230"/>
      <c r="D2" s="230"/>
      <c r="E2" s="230"/>
      <c r="F2" s="230"/>
      <c r="G2" s="230"/>
      <c r="H2" s="230"/>
      <c r="I2" s="230"/>
      <c r="J2" s="230"/>
      <c r="K2" s="230"/>
      <c r="L2" s="230"/>
      <c r="M2" s="230"/>
      <c r="N2" s="193" t="s">
        <v>259</v>
      </c>
      <c r="O2" s="194"/>
      <c r="P2" s="195">
        <v>1</v>
      </c>
      <c r="Q2" s="195">
        <v>1</v>
      </c>
      <c r="R2" s="195">
        <v>1</v>
      </c>
      <c r="S2" s="99"/>
      <c r="T2" s="195">
        <v>1</v>
      </c>
      <c r="U2" s="195">
        <v>1</v>
      </c>
      <c r="V2" s="195">
        <v>1</v>
      </c>
      <c r="W2" s="99"/>
      <c r="X2" s="195">
        <v>1</v>
      </c>
      <c r="Y2" s="195">
        <v>1</v>
      </c>
      <c r="Z2" s="195">
        <v>1</v>
      </c>
    </row>
    <row r="3" spans="1:29" ht="48" customHeight="1" x14ac:dyDescent="0.4">
      <c r="A3" s="1" t="s">
        <v>260</v>
      </c>
      <c r="B3" s="1" t="s">
        <v>261</v>
      </c>
      <c r="C3" s="1" t="s">
        <v>262</v>
      </c>
      <c r="D3" s="1" t="s">
        <v>263</v>
      </c>
      <c r="E3" s="1" t="s">
        <v>264</v>
      </c>
      <c r="F3" s="1" t="s">
        <v>265</v>
      </c>
      <c r="G3" s="53" t="s">
        <v>266</v>
      </c>
      <c r="H3" s="53" t="s">
        <v>267</v>
      </c>
      <c r="I3" s="53" t="s">
        <v>268</v>
      </c>
      <c r="J3" s="1" t="s">
        <v>269</v>
      </c>
      <c r="K3" s="1" t="s">
        <v>270</v>
      </c>
      <c r="L3" s="1" t="s">
        <v>271</v>
      </c>
      <c r="M3" s="1" t="s">
        <v>272</v>
      </c>
      <c r="N3" s="195"/>
      <c r="P3" s="1" t="s">
        <v>273</v>
      </c>
      <c r="Q3" s="1" t="s">
        <v>274</v>
      </c>
      <c r="R3" s="1" t="s">
        <v>271</v>
      </c>
      <c r="T3" s="1" t="s">
        <v>273</v>
      </c>
      <c r="U3" s="1" t="s">
        <v>274</v>
      </c>
      <c r="V3" s="1" t="s">
        <v>271</v>
      </c>
      <c r="X3" s="1" t="s">
        <v>273</v>
      </c>
      <c r="Y3" s="1" t="s">
        <v>274</v>
      </c>
      <c r="Z3" s="1" t="s">
        <v>271</v>
      </c>
    </row>
    <row r="4" spans="1:29" x14ac:dyDescent="0.4">
      <c r="A4" s="2">
        <v>1</v>
      </c>
      <c r="B4" s="3" t="s">
        <v>275</v>
      </c>
      <c r="C4" s="59">
        <f t="array" ref="C4">INDEX($P4:$Z4,1,$D$47)*INDEX($P$2:$Z$2,1,$D$47)*N4</f>
        <v>0.15</v>
      </c>
      <c r="D4" s="59">
        <f t="array" ref="D4">INDEX($P4:$Z4,1,$D$47+1)*INDEX($P$2:$Z$2,1,$D$47+1)*N4</f>
        <v>0.15</v>
      </c>
      <c r="E4" s="4">
        <f>SUMIF(Industries!$D$2:$D$116,A4,Industries!$F$2:$F$116)/SUMIF(Industries!$D$2:$D$116,A4,Industries!$H$2:$H$116)</f>
        <v>0.23159851999323855</v>
      </c>
      <c r="F4" s="5">
        <f t="shared" ref="F4:F44" si="0">E4*C4+(1-E4)*D4</f>
        <v>0.15</v>
      </c>
      <c r="G4" s="12">
        <f t="shared" ref="G4:G44" si="1">(1-H4)*$C$52</f>
        <v>0.44210037000169033</v>
      </c>
      <c r="H4" s="58">
        <f t="shared" ref="H4:H44" si="2">E4*$C$51</f>
        <v>0.11579925999661927</v>
      </c>
      <c r="I4" s="58">
        <f t="shared" ref="I4:I44" si="3">1-G4-H4</f>
        <v>0.44210037000169039</v>
      </c>
      <c r="J4" s="79">
        <v>0.05</v>
      </c>
      <c r="K4" s="64">
        <f>INDEX('Income Distribution'!$G:$G,MATCH(A4,'Income Distribution'!$A:$A,0))</f>
        <v>0</v>
      </c>
      <c r="L4" s="59">
        <f t="array" ref="L4">INDEX($P4:$Z4,1,$D$47+2)*INDEX($P$2:$Z$2,1,$D$47+2)*N4</f>
        <v>0</v>
      </c>
      <c r="M4" s="87"/>
      <c r="N4" s="196">
        <v>1</v>
      </c>
      <c r="P4" s="59">
        <v>0.15</v>
      </c>
      <c r="Q4" s="59">
        <v>0.15</v>
      </c>
      <c r="R4" s="59">
        <v>0</v>
      </c>
      <c r="T4" s="59">
        <f t="shared" ref="T4:T42" si="4">P4*0.5</f>
        <v>7.4999999999999997E-2</v>
      </c>
      <c r="U4" s="59">
        <f t="shared" ref="U4:U42" si="5">Q4*0.5</f>
        <v>7.4999999999999997E-2</v>
      </c>
      <c r="V4" s="59">
        <f t="shared" ref="V4:V42" si="6">R4*0.5</f>
        <v>0</v>
      </c>
      <c r="X4" s="59">
        <f t="shared" ref="X4:X42" si="7">MIN(0.95,P4*3)</f>
        <v>0.44999999999999996</v>
      </c>
      <c r="Y4" s="59">
        <f t="shared" ref="Y4:Y42" si="8">MIN(0.95,Q4*3)</f>
        <v>0.44999999999999996</v>
      </c>
      <c r="Z4" s="59">
        <v>0</v>
      </c>
      <c r="AA4" s="189"/>
      <c r="AB4" s="79">
        <v>0.05</v>
      </c>
      <c r="AC4" s="59">
        <v>0.1</v>
      </c>
    </row>
    <row r="5" spans="1:29" x14ac:dyDescent="0.4">
      <c r="A5" s="7">
        <v>2</v>
      </c>
      <c r="B5" s="8" t="s">
        <v>276</v>
      </c>
      <c r="C5" s="60">
        <f t="array" ref="C5">INDEX($P5:$Z5,1,$D$47)*INDEX($P$2:$Z$2,1,$D$47)*N5</f>
        <v>0.05</v>
      </c>
      <c r="D5" s="60">
        <f t="array" ref="D5">INDEX($P5:$Z5,1,$D$47+1)*INDEX($P$2:$Z$2,1,$D$47+1)*N5</f>
        <v>0.05</v>
      </c>
      <c r="E5" s="9">
        <f>SUMIF(Industries!$D$2:$D$116,A5,Industries!$F$2:$F$116)/SUMIF(Industries!$D$2:$D$116,A5,Industries!$H$2:$H$116)</f>
        <v>0.10911817167546671</v>
      </c>
      <c r="F5" s="10">
        <f t="shared" si="0"/>
        <v>5.000000000000001E-2</v>
      </c>
      <c r="G5" s="9">
        <f t="shared" si="1"/>
        <v>0.47272045708113331</v>
      </c>
      <c r="H5" s="57">
        <f t="shared" si="2"/>
        <v>5.4559085837733355E-2</v>
      </c>
      <c r="I5" s="57">
        <f t="shared" si="3"/>
        <v>0.47272045708113336</v>
      </c>
      <c r="J5" s="80">
        <v>0</v>
      </c>
      <c r="K5" s="65">
        <f>INDEX('Income Distribution'!$G:$G,MATCH(A5,'Income Distribution'!$A:$A,0))</f>
        <v>0</v>
      </c>
      <c r="L5" s="60">
        <f t="array" ref="L5">INDEX($P5:$Z5,1,$D$47+2)*INDEX($P$2:$Z$2,1,$D$47+2)*N5</f>
        <v>-0.9</v>
      </c>
      <c r="M5" s="88" t="s">
        <v>277</v>
      </c>
      <c r="N5" s="196">
        <v>1</v>
      </c>
      <c r="P5" s="60">
        <v>0.05</v>
      </c>
      <c r="Q5" s="60">
        <v>0.05</v>
      </c>
      <c r="R5" s="60">
        <v>-0.9</v>
      </c>
      <c r="T5" s="60">
        <f t="shared" si="4"/>
        <v>2.5000000000000001E-2</v>
      </c>
      <c r="U5" s="60">
        <f t="shared" si="5"/>
        <v>2.5000000000000001E-2</v>
      </c>
      <c r="V5" s="60">
        <f t="shared" si="6"/>
        <v>-0.45</v>
      </c>
      <c r="X5" s="60">
        <f t="shared" si="7"/>
        <v>0.15000000000000002</v>
      </c>
      <c r="Y5" s="60">
        <f t="shared" si="8"/>
        <v>0.15000000000000002</v>
      </c>
      <c r="Z5" s="60">
        <v>-0.95</v>
      </c>
      <c r="AA5" s="189"/>
      <c r="AB5" s="80">
        <v>0</v>
      </c>
      <c r="AC5" s="60">
        <v>0.1</v>
      </c>
    </row>
    <row r="6" spans="1:29" x14ac:dyDescent="0.4">
      <c r="A6" s="2">
        <v>3</v>
      </c>
      <c r="B6" s="3" t="s">
        <v>278</v>
      </c>
      <c r="C6" s="59">
        <f t="array" ref="C6">INDEX($P6:$Z6,1,$D$47)*INDEX($P$2:$Z$2,1,$D$47)*N6</f>
        <v>0.05</v>
      </c>
      <c r="D6" s="59">
        <f t="array" ref="D6">INDEX($P6:$Z6,1,$D$47+1)*INDEX($P$2:$Z$2,1,$D$47+1)*N6</f>
        <v>0.05</v>
      </c>
      <c r="E6" s="4">
        <f>SUMIF(Industries!$D$2:$D$116,A6,Industries!$F$2:$F$116)/SUMIF(Industries!$D$2:$D$116,A6,Industries!$H$2:$H$116)</f>
        <v>0.14896967256726248</v>
      </c>
      <c r="F6" s="5">
        <f t="shared" si="0"/>
        <v>0.05</v>
      </c>
      <c r="G6" s="4">
        <f t="shared" si="1"/>
        <v>0.46275758185818439</v>
      </c>
      <c r="H6" s="58">
        <f t="shared" si="2"/>
        <v>7.4484836283631242E-2</v>
      </c>
      <c r="I6" s="58">
        <f t="shared" si="3"/>
        <v>0.46275758185818439</v>
      </c>
      <c r="J6" s="79">
        <v>0.3</v>
      </c>
      <c r="K6" s="64">
        <f>INDEX('Income Distribution'!$G:$G,MATCH(A6,'Income Distribution'!$A:$A,0))</f>
        <v>0</v>
      </c>
      <c r="L6" s="59">
        <f t="array" ref="L6">INDEX($P6:$Z6,1,$D$47+2)*INDEX($P$2:$Z$2,1,$D$47+2)*N6</f>
        <v>0.1</v>
      </c>
      <c r="M6" s="87" t="s">
        <v>279</v>
      </c>
      <c r="N6" s="196">
        <v>1</v>
      </c>
      <c r="P6" s="59">
        <v>0.05</v>
      </c>
      <c r="Q6" s="59">
        <v>0.05</v>
      </c>
      <c r="R6" s="59">
        <v>0.1</v>
      </c>
      <c r="T6" s="59">
        <f t="shared" si="4"/>
        <v>2.5000000000000001E-2</v>
      </c>
      <c r="U6" s="59">
        <f t="shared" si="5"/>
        <v>2.5000000000000001E-2</v>
      </c>
      <c r="V6" s="59">
        <f t="shared" si="6"/>
        <v>0.05</v>
      </c>
      <c r="X6" s="59">
        <f t="shared" si="7"/>
        <v>0.15000000000000002</v>
      </c>
      <c r="Y6" s="59">
        <f t="shared" si="8"/>
        <v>0.15000000000000002</v>
      </c>
      <c r="Z6" s="59">
        <v>0.3</v>
      </c>
      <c r="AA6" s="189"/>
      <c r="AB6" s="79">
        <v>0.3</v>
      </c>
      <c r="AC6" s="59">
        <v>0.1</v>
      </c>
    </row>
    <row r="7" spans="1:29" x14ac:dyDescent="0.4">
      <c r="A7" s="7">
        <v>4</v>
      </c>
      <c r="B7" s="8" t="s">
        <v>280</v>
      </c>
      <c r="C7" s="60">
        <f t="array" ref="C7">INDEX($P7:$Z7,1,$D$47)*INDEX($P$2:$Z$2,1,$D$47)*N7</f>
        <v>0.5</v>
      </c>
      <c r="D7" s="60">
        <f t="array" ref="D7">INDEX($P7:$Z7,1,$D$47+1)*INDEX($P$2:$Z$2,1,$D$47+1)*N7</f>
        <v>0.5</v>
      </c>
      <c r="E7" s="9">
        <f>SUMIF(Industries!$D$2:$D$116,A7,Industries!$F$2:$F$116)/SUMIF(Industries!$D$2:$D$116,A7,Industries!$H$2:$H$116)</f>
        <v>0.60530657135001376</v>
      </c>
      <c r="F7" s="10">
        <f t="shared" si="0"/>
        <v>0.5</v>
      </c>
      <c r="G7" s="9">
        <f t="shared" si="1"/>
        <v>0.34867335716249659</v>
      </c>
      <c r="H7" s="57">
        <f t="shared" si="2"/>
        <v>0.30265328567500688</v>
      </c>
      <c r="I7" s="57">
        <f t="shared" si="3"/>
        <v>0.34867335716249653</v>
      </c>
      <c r="J7" s="80">
        <v>0</v>
      </c>
      <c r="K7" s="65">
        <f>INDEX('Income Distribution'!$G:$G,MATCH(A7,'Income Distribution'!$A:$A,0))</f>
        <v>0</v>
      </c>
      <c r="L7" s="60">
        <f t="array" ref="L7">INDEX($P7:$Z7,1,$D$47+2)*INDEX($P$2:$Z$2,1,$D$47+2)*N7</f>
        <v>-0.6</v>
      </c>
      <c r="M7" s="88" t="s">
        <v>277</v>
      </c>
      <c r="N7" s="196">
        <v>1</v>
      </c>
      <c r="P7" s="60">
        <v>0.5</v>
      </c>
      <c r="Q7" s="60">
        <v>0.5</v>
      </c>
      <c r="R7" s="60">
        <v>-0.6</v>
      </c>
      <c r="T7" s="60">
        <f t="shared" si="4"/>
        <v>0.25</v>
      </c>
      <c r="U7" s="60">
        <f t="shared" si="5"/>
        <v>0.25</v>
      </c>
      <c r="V7" s="60">
        <f t="shared" si="6"/>
        <v>-0.3</v>
      </c>
      <c r="X7" s="60">
        <f t="shared" si="7"/>
        <v>0.95</v>
      </c>
      <c r="Y7" s="60">
        <f t="shared" si="8"/>
        <v>0.95</v>
      </c>
      <c r="Z7" s="60">
        <v>-0.95</v>
      </c>
      <c r="AA7" s="189"/>
      <c r="AB7" s="80">
        <v>0</v>
      </c>
      <c r="AC7" s="60">
        <v>0.1</v>
      </c>
    </row>
    <row r="8" spans="1:29" x14ac:dyDescent="0.4">
      <c r="A8" s="2">
        <v>5</v>
      </c>
      <c r="B8" s="3" t="s">
        <v>281</v>
      </c>
      <c r="C8" s="59">
        <f t="array" ref="C8">INDEX($P8:$Z8,1,$D$47)*INDEX($P$2:$Z$2,1,$D$47)*N8</f>
        <v>0.25</v>
      </c>
      <c r="D8" s="59">
        <f t="array" ref="D8">INDEX($P8:$Z8,1,$D$47+1)*INDEX($P$2:$Z$2,1,$D$47+1)*N8</f>
        <v>0.25</v>
      </c>
      <c r="E8" s="4">
        <f>SUMIF(Industries!$D$2:$D$116,A8,Industries!$F$2:$F$116)/SUMIF(Industries!$D$2:$D$116,A8,Industries!$H$2:$H$116)</f>
        <v>0.58743747099169719</v>
      </c>
      <c r="F8" s="5">
        <f t="shared" si="0"/>
        <v>0.25</v>
      </c>
      <c r="G8" s="4">
        <f t="shared" si="1"/>
        <v>0.3531406322520757</v>
      </c>
      <c r="H8" s="58">
        <f t="shared" si="2"/>
        <v>0.29371873549584859</v>
      </c>
      <c r="I8" s="58">
        <f t="shared" si="3"/>
        <v>0.3531406322520757</v>
      </c>
      <c r="J8" s="79">
        <v>0.2</v>
      </c>
      <c r="K8" s="64">
        <f>INDEX('Income Distribution'!$G:$G,MATCH(A8,'Income Distribution'!$A:$A,0))</f>
        <v>0</v>
      </c>
      <c r="L8" s="59">
        <f t="array" ref="L8">INDEX($P8:$Z8,1,$D$47+2)*INDEX($P$2:$Z$2,1,$D$47+2)*N8</f>
        <v>0</v>
      </c>
      <c r="M8" s="87"/>
      <c r="N8" s="196">
        <v>1</v>
      </c>
      <c r="P8" s="59">
        <v>0.25</v>
      </c>
      <c r="Q8" s="59">
        <v>0.25</v>
      </c>
      <c r="R8" s="59">
        <v>0</v>
      </c>
      <c r="T8" s="59">
        <f t="shared" si="4"/>
        <v>0.125</v>
      </c>
      <c r="U8" s="59">
        <f t="shared" si="5"/>
        <v>0.125</v>
      </c>
      <c r="V8" s="59">
        <f t="shared" si="6"/>
        <v>0</v>
      </c>
      <c r="X8" s="59">
        <f t="shared" si="7"/>
        <v>0.75</v>
      </c>
      <c r="Y8" s="59">
        <f t="shared" si="8"/>
        <v>0.75</v>
      </c>
      <c r="Z8" s="59">
        <v>0</v>
      </c>
      <c r="AA8" s="189"/>
      <c r="AB8" s="79">
        <v>0.2</v>
      </c>
      <c r="AC8" s="59">
        <v>0.1</v>
      </c>
    </row>
    <row r="9" spans="1:29" x14ac:dyDescent="0.4">
      <c r="A9" s="7">
        <v>6</v>
      </c>
      <c r="B9" s="8" t="s">
        <v>282</v>
      </c>
      <c r="C9" s="60">
        <f t="array" ref="C9">INDEX($P9:$Z9,1,$D$47)*INDEX($P$2:$Z$2,1,$D$47)*N9</f>
        <v>0.25</v>
      </c>
      <c r="D9" s="60">
        <f t="array" ref="D9">INDEX($P9:$Z9,1,$D$47+1)*INDEX($P$2:$Z$2,1,$D$47+1)*N9</f>
        <v>0.25</v>
      </c>
      <c r="E9" s="9">
        <f>SUMIF(Industries!$D$2:$D$116,A9,Industries!$F$2:$F$116)/SUMIF(Industries!$D$2:$D$116,A9,Industries!$H$2:$H$116)</f>
        <v>0.58186384429096782</v>
      </c>
      <c r="F9" s="10">
        <f t="shared" si="0"/>
        <v>0.25</v>
      </c>
      <c r="G9" s="9">
        <f t="shared" si="1"/>
        <v>0.35453403892725804</v>
      </c>
      <c r="H9" s="57">
        <f t="shared" si="2"/>
        <v>0.29093192214548391</v>
      </c>
      <c r="I9" s="57">
        <f t="shared" si="3"/>
        <v>0.3545340389272581</v>
      </c>
      <c r="J9" s="80">
        <v>0.35</v>
      </c>
      <c r="K9" s="65">
        <f>INDEX('Income Distribution'!$G:$G,MATCH(A9,'Income Distribution'!$A:$A,0))</f>
        <v>0</v>
      </c>
      <c r="L9" s="60">
        <f t="array" ref="L9">INDEX($P9:$Z9,1,$D$47+2)*INDEX($P$2:$Z$2,1,$D$47+2)*N9</f>
        <v>0</v>
      </c>
      <c r="M9" s="88"/>
      <c r="N9" s="196">
        <v>1</v>
      </c>
      <c r="P9" s="60">
        <v>0.25</v>
      </c>
      <c r="Q9" s="60">
        <v>0.25</v>
      </c>
      <c r="R9" s="60">
        <v>0</v>
      </c>
      <c r="T9" s="60">
        <f t="shared" si="4"/>
        <v>0.125</v>
      </c>
      <c r="U9" s="60">
        <f t="shared" si="5"/>
        <v>0.125</v>
      </c>
      <c r="V9" s="60">
        <f t="shared" si="6"/>
        <v>0</v>
      </c>
      <c r="X9" s="60">
        <f t="shared" si="7"/>
        <v>0.75</v>
      </c>
      <c r="Y9" s="60">
        <f t="shared" si="8"/>
        <v>0.75</v>
      </c>
      <c r="Z9" s="60">
        <v>0</v>
      </c>
      <c r="AA9" s="189"/>
      <c r="AB9" s="80">
        <v>0.35</v>
      </c>
      <c r="AC9" s="60">
        <v>0.1</v>
      </c>
    </row>
    <row r="10" spans="1:29" x14ac:dyDescent="0.4">
      <c r="A10" s="2">
        <v>7</v>
      </c>
      <c r="B10" s="3" t="s">
        <v>283</v>
      </c>
      <c r="C10" s="59">
        <f t="array" ref="C10">INDEX($P10:$Z10,1,$D$47)*INDEX($P$2:$Z$2,1,$D$47)*N10</f>
        <v>0.05</v>
      </c>
      <c r="D10" s="59">
        <f t="array" ref="D10">INDEX($P10:$Z10,1,$D$47+1)*INDEX($P$2:$Z$2,1,$D$47+1)*N10</f>
        <v>0.05</v>
      </c>
      <c r="E10" s="4">
        <f>SUMIF(Industries!$D$2:$D$116,A10,Industries!$F$2:$F$116)/SUMIF(Industries!$D$2:$D$116,A10,Industries!$H$2:$H$116)</f>
        <v>0.66773989429018088</v>
      </c>
      <c r="F10" s="5">
        <f t="shared" si="0"/>
        <v>0.05</v>
      </c>
      <c r="G10" s="4">
        <f t="shared" si="1"/>
        <v>0.33306502642745478</v>
      </c>
      <c r="H10" s="58">
        <f t="shared" si="2"/>
        <v>0.33386994714509044</v>
      </c>
      <c r="I10" s="58">
        <f t="shared" si="3"/>
        <v>0.33306502642745472</v>
      </c>
      <c r="J10" s="79">
        <v>0.6</v>
      </c>
      <c r="K10" s="64">
        <f>INDEX('Income Distribution'!$G:$G,MATCH(A10,'Income Distribution'!$A:$A,0))</f>
        <v>1.7475227042483994</v>
      </c>
      <c r="L10" s="59">
        <f t="array" ref="L10">INDEX($P10:$Z10,1,$D$47+2)*INDEX($P$2:$Z$2,1,$D$47+2)*N10</f>
        <v>0</v>
      </c>
      <c r="M10" s="87"/>
      <c r="N10" s="196">
        <v>1</v>
      </c>
      <c r="P10" s="59">
        <v>0.05</v>
      </c>
      <c r="Q10" s="59">
        <v>0.05</v>
      </c>
      <c r="R10" s="59">
        <v>0</v>
      </c>
      <c r="T10" s="59">
        <f t="shared" si="4"/>
        <v>2.5000000000000001E-2</v>
      </c>
      <c r="U10" s="59">
        <f t="shared" si="5"/>
        <v>2.5000000000000001E-2</v>
      </c>
      <c r="V10" s="59">
        <f t="shared" si="6"/>
        <v>0</v>
      </c>
      <c r="X10" s="59">
        <f t="shared" si="7"/>
        <v>0.15000000000000002</v>
      </c>
      <c r="Y10" s="59">
        <f t="shared" si="8"/>
        <v>0.15000000000000002</v>
      </c>
      <c r="Z10" s="59">
        <v>0</v>
      </c>
      <c r="AA10" s="189"/>
      <c r="AB10" s="79">
        <v>0.6</v>
      </c>
      <c r="AC10" s="59">
        <v>0.1</v>
      </c>
    </row>
    <row r="11" spans="1:29" x14ac:dyDescent="0.4">
      <c r="A11" s="7">
        <v>8</v>
      </c>
      <c r="B11" s="8" t="s">
        <v>284</v>
      </c>
      <c r="C11" s="60">
        <f t="array" ref="C11">INDEX($P11:$Z11,1,$D$47)*INDEX($P$2:$Z$2,1,$D$47)*N11</f>
        <v>0.5</v>
      </c>
      <c r="D11" s="60">
        <f t="array" ref="D11">INDEX($P11:$Z11,1,$D$47+1)*INDEX($P$2:$Z$2,1,$D$47+1)*N11</f>
        <v>0.5</v>
      </c>
      <c r="E11" s="9">
        <f>SUMIF(Industries!$D$2:$D$116,A11,Industries!$F$2:$F$116)/SUMIF(Industries!$D$2:$D$116,A11,Industries!$H$2:$H$116)</f>
        <v>0.59941520467836262</v>
      </c>
      <c r="F11" s="10">
        <f t="shared" si="0"/>
        <v>0.5</v>
      </c>
      <c r="G11" s="9">
        <f t="shared" si="1"/>
        <v>0.35014619883040932</v>
      </c>
      <c r="H11" s="57">
        <f t="shared" si="2"/>
        <v>0.29970760233918131</v>
      </c>
      <c r="I11" s="57">
        <f t="shared" si="3"/>
        <v>0.35014619883040937</v>
      </c>
      <c r="J11" s="80">
        <v>0.05</v>
      </c>
      <c r="K11" s="65">
        <f>INDEX('Income Distribution'!$G:$G,MATCH(A11,'Income Distribution'!$A:$A,0))</f>
        <v>2.1303933018764591</v>
      </c>
      <c r="L11" s="60">
        <f t="array" ref="L11">INDEX($P11:$Z11,1,$D$47+2)*INDEX($P$2:$Z$2,1,$D$47+2)*N11</f>
        <v>-0.5</v>
      </c>
      <c r="M11" s="88" t="s">
        <v>285</v>
      </c>
      <c r="N11" s="196">
        <v>1</v>
      </c>
      <c r="P11" s="60">
        <v>0.5</v>
      </c>
      <c r="Q11" s="60">
        <v>0.5</v>
      </c>
      <c r="R11" s="60">
        <v>-0.5</v>
      </c>
      <c r="T11" s="60">
        <f t="shared" si="4"/>
        <v>0.25</v>
      </c>
      <c r="U11" s="60">
        <f t="shared" si="5"/>
        <v>0.25</v>
      </c>
      <c r="V11" s="60">
        <f t="shared" si="6"/>
        <v>-0.25</v>
      </c>
      <c r="X11" s="60">
        <f t="shared" si="7"/>
        <v>0.95</v>
      </c>
      <c r="Y11" s="60">
        <f t="shared" si="8"/>
        <v>0.95</v>
      </c>
      <c r="Z11" s="60">
        <v>-0.95</v>
      </c>
      <c r="AA11" s="189"/>
      <c r="AB11" s="80">
        <v>0.05</v>
      </c>
      <c r="AC11" s="60">
        <v>0.7</v>
      </c>
    </row>
    <row r="12" spans="1:29" x14ac:dyDescent="0.4">
      <c r="A12" s="2">
        <v>9</v>
      </c>
      <c r="B12" s="3" t="s">
        <v>286</v>
      </c>
      <c r="C12" s="59">
        <f t="array" ref="C12">INDEX($P12:$Z12,1,$D$47)*INDEX($P$2:$Z$2,1,$D$47)*N12</f>
        <v>0.5</v>
      </c>
      <c r="D12" s="59">
        <f t="array" ref="D12">INDEX($P12:$Z12,1,$D$47+1)*INDEX($P$2:$Z$2,1,$D$47+1)*N12</f>
        <v>0.5</v>
      </c>
      <c r="E12" s="4">
        <f>SUMIF(Industries!$D$2:$D$116,A12,Industries!$F$2:$F$116)/SUMIF(Industries!$D$2:$D$116,A12,Industries!$H$2:$H$116)</f>
        <v>0.66146916146916146</v>
      </c>
      <c r="F12" s="5">
        <f t="shared" si="0"/>
        <v>0.5</v>
      </c>
      <c r="G12" s="4">
        <f t="shared" si="1"/>
        <v>0.33463270963270964</v>
      </c>
      <c r="H12" s="58">
        <f t="shared" si="2"/>
        <v>0.33073458073458073</v>
      </c>
      <c r="I12" s="58">
        <f t="shared" si="3"/>
        <v>0.33463270963270964</v>
      </c>
      <c r="J12" s="79">
        <v>0</v>
      </c>
      <c r="K12" s="64">
        <f>INDEX('Income Distribution'!$G:$G,MATCH(A12,'Income Distribution'!$A:$A,0))</f>
        <v>0</v>
      </c>
      <c r="L12" s="59">
        <f t="array" ref="L12">INDEX($P12:$Z12,1,$D$47+2)*INDEX($P$2:$Z$2,1,$D$47+2)*N12</f>
        <v>-0.7</v>
      </c>
      <c r="M12" s="87" t="s">
        <v>287</v>
      </c>
      <c r="N12" s="196">
        <v>1</v>
      </c>
      <c r="P12" s="59">
        <v>0.5</v>
      </c>
      <c r="Q12" s="59">
        <v>0.5</v>
      </c>
      <c r="R12" s="59">
        <v>-0.7</v>
      </c>
      <c r="T12" s="59">
        <f t="shared" si="4"/>
        <v>0.25</v>
      </c>
      <c r="U12" s="59">
        <f t="shared" si="5"/>
        <v>0.25</v>
      </c>
      <c r="V12" s="59">
        <f t="shared" si="6"/>
        <v>-0.35</v>
      </c>
      <c r="X12" s="59">
        <f t="shared" si="7"/>
        <v>0.95</v>
      </c>
      <c r="Y12" s="59">
        <f t="shared" si="8"/>
        <v>0.95</v>
      </c>
      <c r="Z12" s="59">
        <v>-0.95</v>
      </c>
      <c r="AA12" s="189"/>
      <c r="AB12" s="79">
        <v>0</v>
      </c>
      <c r="AC12" s="59">
        <v>0.2</v>
      </c>
    </row>
    <row r="13" spans="1:29" x14ac:dyDescent="0.4">
      <c r="A13" s="7">
        <v>10</v>
      </c>
      <c r="B13" s="8" t="s">
        <v>288</v>
      </c>
      <c r="C13" s="60">
        <f t="array" ref="C13">INDEX($P13:$Z13,1,$D$47)*INDEX($P$2:$Z$2,1,$D$47)*N13</f>
        <v>0.25</v>
      </c>
      <c r="D13" s="60">
        <f t="array" ref="D13">INDEX($P13:$Z13,1,$D$47+1)*INDEX($P$2:$Z$2,1,$D$47+1)*N13</f>
        <v>0.25</v>
      </c>
      <c r="E13" s="9">
        <f>SUMIF(Industries!$D$2:$D$116,A13,Industries!$F$2:$F$116)/SUMIF(Industries!$D$2:$D$116,A13,Industries!$H$2:$H$116)</f>
        <v>0.60673538182289644</v>
      </c>
      <c r="F13" s="10">
        <f t="shared" si="0"/>
        <v>0.25</v>
      </c>
      <c r="G13" s="9">
        <f t="shared" si="1"/>
        <v>0.34831615454427589</v>
      </c>
      <c r="H13" s="57">
        <f t="shared" si="2"/>
        <v>0.30336769091144822</v>
      </c>
      <c r="I13" s="57">
        <f t="shared" si="3"/>
        <v>0.34831615454427589</v>
      </c>
      <c r="J13" s="80">
        <v>0</v>
      </c>
      <c r="K13" s="65">
        <f>INDEX('Income Distribution'!$G:$G,MATCH(A13,'Income Distribution'!$A:$A,0))</f>
        <v>0</v>
      </c>
      <c r="L13" s="60">
        <f t="array" ref="L13">INDEX($P13:$Z13,1,$D$47+2)*INDEX($P$2:$Z$2,1,$D$47+2)*N13</f>
        <v>0</v>
      </c>
      <c r="M13" s="88"/>
      <c r="N13" s="196">
        <v>1</v>
      </c>
      <c r="P13" s="60">
        <v>0.25</v>
      </c>
      <c r="Q13" s="60">
        <v>0.25</v>
      </c>
      <c r="R13" s="60">
        <v>0</v>
      </c>
      <c r="T13" s="60">
        <f t="shared" si="4"/>
        <v>0.125</v>
      </c>
      <c r="U13" s="60">
        <f t="shared" si="5"/>
        <v>0.125</v>
      </c>
      <c r="V13" s="60">
        <f t="shared" si="6"/>
        <v>0</v>
      </c>
      <c r="X13" s="60">
        <f t="shared" si="7"/>
        <v>0.75</v>
      </c>
      <c r="Y13" s="60">
        <f t="shared" si="8"/>
        <v>0.75</v>
      </c>
      <c r="Z13" s="60">
        <v>0</v>
      </c>
      <c r="AA13" s="189"/>
      <c r="AB13" s="80">
        <v>0</v>
      </c>
      <c r="AC13" s="60">
        <v>0.1</v>
      </c>
    </row>
    <row r="14" spans="1:29" x14ac:dyDescent="0.4">
      <c r="A14" s="2">
        <v>11</v>
      </c>
      <c r="B14" s="3" t="s">
        <v>289</v>
      </c>
      <c r="C14" s="59">
        <f t="array" ref="C14">INDEX($P14:$Z14,1,$D$47)*INDEX($P$2:$Z$2,1,$D$47)*N14</f>
        <v>0.1</v>
      </c>
      <c r="D14" s="59">
        <f t="array" ref="D14">INDEX($P14:$Z14,1,$D$47+1)*INDEX($P$2:$Z$2,1,$D$47+1)*N14</f>
        <v>0.1</v>
      </c>
      <c r="E14" s="4">
        <f>SUMIF(Industries!$D$2:$D$116,A14,Industries!$F$2:$F$116)/SUMIF(Industries!$D$2:$D$116,A14,Industries!$H$2:$H$116)</f>
        <v>0.31508925564163021</v>
      </c>
      <c r="F14" s="5">
        <f t="shared" si="0"/>
        <v>0.1</v>
      </c>
      <c r="G14" s="4">
        <f t="shared" si="1"/>
        <v>0.42122768608959243</v>
      </c>
      <c r="H14" s="58">
        <f t="shared" si="2"/>
        <v>0.1575446278208151</v>
      </c>
      <c r="I14" s="58">
        <f t="shared" si="3"/>
        <v>0.42122768608959238</v>
      </c>
      <c r="J14" s="79">
        <v>0.1</v>
      </c>
      <c r="K14" s="64">
        <f>INDEX('Income Distribution'!$G:$G,MATCH(A14,'Income Distribution'!$A:$A,0))</f>
        <v>0.77141935050474586</v>
      </c>
      <c r="L14" s="59">
        <f t="array" ref="L14">INDEX($P14:$Z14,1,$D$47+2)*INDEX($P$2:$Z$2,1,$D$47+2)*N14</f>
        <v>0.25</v>
      </c>
      <c r="M14" s="87" t="s">
        <v>277</v>
      </c>
      <c r="N14" s="196">
        <v>1</v>
      </c>
      <c r="P14" s="59">
        <v>0.1</v>
      </c>
      <c r="Q14" s="59">
        <v>0.1</v>
      </c>
      <c r="R14" s="59">
        <v>0.25</v>
      </c>
      <c r="T14" s="59">
        <f t="shared" si="4"/>
        <v>0.05</v>
      </c>
      <c r="U14" s="59">
        <f t="shared" si="5"/>
        <v>0.05</v>
      </c>
      <c r="V14" s="59">
        <f t="shared" si="6"/>
        <v>0.125</v>
      </c>
      <c r="X14" s="59">
        <f t="shared" si="7"/>
        <v>0.30000000000000004</v>
      </c>
      <c r="Y14" s="59">
        <f t="shared" si="8"/>
        <v>0.30000000000000004</v>
      </c>
      <c r="Z14" s="59">
        <v>0.3</v>
      </c>
      <c r="AA14" s="189"/>
      <c r="AB14" s="79">
        <v>0.1</v>
      </c>
      <c r="AC14" s="59">
        <v>0.8</v>
      </c>
    </row>
    <row r="15" spans="1:29" x14ac:dyDescent="0.4">
      <c r="A15" s="7">
        <v>12</v>
      </c>
      <c r="B15" s="8" t="s">
        <v>290</v>
      </c>
      <c r="C15" s="60">
        <f t="array" ref="C15">INDEX($P15:$Z15,1,$D$47)*INDEX($P$2:$Z$2,1,$D$47)*N15</f>
        <v>0.25</v>
      </c>
      <c r="D15" s="60">
        <f t="array" ref="D15">INDEX($P15:$Z15,1,$D$47+1)*INDEX($P$2:$Z$2,1,$D$47+1)*N15</f>
        <v>0.25</v>
      </c>
      <c r="E15" s="9">
        <f>SUMIF(Industries!$D$2:$D$116,A15,Industries!$F$2:$F$116)/SUMIF(Industries!$D$2:$D$116,A15,Industries!$H$2:$H$116)</f>
        <v>0.42622350409742249</v>
      </c>
      <c r="F15" s="10">
        <f t="shared" si="0"/>
        <v>0.25</v>
      </c>
      <c r="G15" s="9">
        <f t="shared" si="1"/>
        <v>0.39344412397564438</v>
      </c>
      <c r="H15" s="57">
        <f t="shared" si="2"/>
        <v>0.21311175204871124</v>
      </c>
      <c r="I15" s="57">
        <f t="shared" si="3"/>
        <v>0.39344412397564443</v>
      </c>
      <c r="J15" s="80">
        <v>0</v>
      </c>
      <c r="K15" s="65">
        <f>INDEX('Income Distribution'!$G:$G,MATCH(A15,'Income Distribution'!$A:$A,0))</f>
        <v>0</v>
      </c>
      <c r="L15" s="60">
        <f t="array" ref="L15">INDEX($P15:$Z15,1,$D$47+2)*INDEX($P$2:$Z$2,1,$D$47+2)*N15</f>
        <v>0</v>
      </c>
      <c r="M15" s="88"/>
      <c r="N15" s="196">
        <v>1</v>
      </c>
      <c r="P15" s="60">
        <v>0.25</v>
      </c>
      <c r="Q15" s="60">
        <v>0.25</v>
      </c>
      <c r="R15" s="60">
        <v>0</v>
      </c>
      <c r="T15" s="60">
        <f t="shared" si="4"/>
        <v>0.125</v>
      </c>
      <c r="U15" s="60">
        <f t="shared" si="5"/>
        <v>0.125</v>
      </c>
      <c r="V15" s="60">
        <f t="shared" si="6"/>
        <v>0</v>
      </c>
      <c r="X15" s="60">
        <f t="shared" si="7"/>
        <v>0.75</v>
      </c>
      <c r="Y15" s="60">
        <f t="shared" si="8"/>
        <v>0.75</v>
      </c>
      <c r="Z15" s="60">
        <v>0</v>
      </c>
      <c r="AA15" s="189"/>
      <c r="AB15" s="80">
        <v>0</v>
      </c>
      <c r="AC15" s="60">
        <v>0.1</v>
      </c>
    </row>
    <row r="16" spans="1:29" x14ac:dyDescent="0.4">
      <c r="A16" s="2">
        <v>13</v>
      </c>
      <c r="B16" s="3" t="s">
        <v>291</v>
      </c>
      <c r="C16" s="59">
        <f t="array" ref="C16">INDEX($P16:$Z16,1,$D$47)*INDEX($P$2:$Z$2,1,$D$47)*N16</f>
        <v>0.4</v>
      </c>
      <c r="D16" s="59">
        <f t="array" ref="D16">INDEX($P16:$Z16,1,$D$47+1)*INDEX($P$2:$Z$2,1,$D$47+1)*N16</f>
        <v>0.4</v>
      </c>
      <c r="E16" s="4">
        <f>SUMIF(Industries!$D$2:$D$116,A16,Industries!$F$2:$F$116)/SUMIF(Industries!$D$2:$D$116,A16,Industries!$H$2:$H$116)</f>
        <v>0.50377241805813233</v>
      </c>
      <c r="F16" s="5">
        <f t="shared" si="0"/>
        <v>0.4</v>
      </c>
      <c r="G16" s="4">
        <f t="shared" si="1"/>
        <v>0.37405689548546694</v>
      </c>
      <c r="H16" s="58">
        <f t="shared" si="2"/>
        <v>0.25188620902906617</v>
      </c>
      <c r="I16" s="58">
        <f t="shared" si="3"/>
        <v>0.37405689548546689</v>
      </c>
      <c r="J16" s="79">
        <v>0.4</v>
      </c>
      <c r="K16" s="79">
        <f>INDEX('Income Distribution'!$G:$G,MATCH(A16,'Income Distribution'!$A:$A,0))</f>
        <v>1.8291199065675103</v>
      </c>
      <c r="L16" s="59">
        <f t="array" ref="L16">INDEX($P16:$Z16,1,$D$47+2)*INDEX($P$2:$Z$2,1,$D$47+2)*N16</f>
        <v>0</v>
      </c>
      <c r="M16" s="87"/>
      <c r="N16" s="196">
        <v>1</v>
      </c>
      <c r="P16" s="59">
        <v>0.4</v>
      </c>
      <c r="Q16" s="59">
        <v>0.4</v>
      </c>
      <c r="R16" s="59">
        <v>0</v>
      </c>
      <c r="T16" s="59">
        <f t="shared" si="4"/>
        <v>0.2</v>
      </c>
      <c r="U16" s="59">
        <f t="shared" si="5"/>
        <v>0.2</v>
      </c>
      <c r="V16" s="59">
        <f t="shared" si="6"/>
        <v>0</v>
      </c>
      <c r="X16" s="59">
        <f t="shared" si="7"/>
        <v>0.95</v>
      </c>
      <c r="Y16" s="59">
        <f t="shared" si="8"/>
        <v>0.95</v>
      </c>
      <c r="Z16" s="59">
        <v>0</v>
      </c>
      <c r="AA16" s="189"/>
      <c r="AB16" s="79">
        <v>0.4</v>
      </c>
      <c r="AC16" s="59">
        <v>0.1</v>
      </c>
    </row>
    <row r="17" spans="1:29" x14ac:dyDescent="0.4">
      <c r="A17" s="7">
        <v>14</v>
      </c>
      <c r="B17" s="8" t="s">
        <v>292</v>
      </c>
      <c r="C17" s="60">
        <f t="array" ref="C17">INDEX($P17:$Z17,1,$D$47)*INDEX($P$2:$Z$2,1,$D$47)*N17</f>
        <v>0.4</v>
      </c>
      <c r="D17" s="60">
        <f t="array" ref="D17">INDEX($P17:$Z17,1,$D$47+1)*INDEX($P$2:$Z$2,1,$D$47+1)*N17</f>
        <v>0.4</v>
      </c>
      <c r="E17" s="9">
        <f>SUMIF(Industries!$D$2:$D$116,A17,Industries!$F$2:$F$116)/SUMIF(Industries!$D$2:$D$116,A17,Industries!$H$2:$H$116)</f>
        <v>0.60470215617005729</v>
      </c>
      <c r="F17" s="10">
        <f t="shared" si="0"/>
        <v>0.4</v>
      </c>
      <c r="G17" s="9">
        <f t="shared" si="1"/>
        <v>0.34882446095748565</v>
      </c>
      <c r="H17" s="57">
        <f t="shared" si="2"/>
        <v>0.30235107808502865</v>
      </c>
      <c r="I17" s="57">
        <f t="shared" si="3"/>
        <v>0.3488244609574857</v>
      </c>
      <c r="J17" s="80">
        <v>0.05</v>
      </c>
      <c r="K17" s="80">
        <f>INDEX('Income Distribution'!$G:$G,MATCH(A17,'Income Distribution'!$A:$A,0))</f>
        <v>0</v>
      </c>
      <c r="L17" s="60">
        <f t="array" ref="L17">INDEX($P17:$Z17,1,$D$47+2)*INDEX($P$2:$Z$2,1,$D$47+2)*N17</f>
        <v>0</v>
      </c>
      <c r="M17" s="88"/>
      <c r="N17" s="196">
        <v>1</v>
      </c>
      <c r="P17" s="60">
        <v>0.4</v>
      </c>
      <c r="Q17" s="60">
        <v>0.4</v>
      </c>
      <c r="R17" s="60">
        <v>0</v>
      </c>
      <c r="T17" s="60">
        <f t="shared" si="4"/>
        <v>0.2</v>
      </c>
      <c r="U17" s="60">
        <f t="shared" si="5"/>
        <v>0.2</v>
      </c>
      <c r="V17" s="60">
        <f t="shared" si="6"/>
        <v>0</v>
      </c>
      <c r="X17" s="60">
        <f t="shared" si="7"/>
        <v>0.95</v>
      </c>
      <c r="Y17" s="60">
        <f t="shared" si="8"/>
        <v>0.95</v>
      </c>
      <c r="Z17" s="60">
        <v>0</v>
      </c>
      <c r="AA17" s="189"/>
      <c r="AB17" s="80">
        <v>0.05</v>
      </c>
      <c r="AC17" s="60">
        <v>0.1</v>
      </c>
    </row>
    <row r="18" spans="1:29" x14ac:dyDescent="0.4">
      <c r="A18" s="2">
        <v>15</v>
      </c>
      <c r="B18" s="3" t="s">
        <v>293</v>
      </c>
      <c r="C18" s="59">
        <f t="array" ref="C18">INDEX($P18:$Z18,1,$D$47)*INDEX($P$2:$Z$2,1,$D$47)*N18</f>
        <v>0.4</v>
      </c>
      <c r="D18" s="59">
        <f t="array" ref="D18">INDEX($P18:$Z18,1,$D$47+1)*INDEX($P$2:$Z$2,1,$D$47+1)*N18</f>
        <v>0.4</v>
      </c>
      <c r="E18" s="4">
        <f>SUMIF(Industries!$D$2:$D$116,A18,Industries!$F$2:$F$116)/SUMIF(Industries!$D$2:$D$116,A18,Industries!$H$2:$H$116)</f>
        <v>0.5043655823123504</v>
      </c>
      <c r="F18" s="5">
        <f t="shared" si="0"/>
        <v>0.4</v>
      </c>
      <c r="G18" s="4">
        <f t="shared" si="1"/>
        <v>0.37390860442191243</v>
      </c>
      <c r="H18" s="58">
        <f t="shared" si="2"/>
        <v>0.2521827911561752</v>
      </c>
      <c r="I18" s="58">
        <f t="shared" si="3"/>
        <v>0.37390860442191237</v>
      </c>
      <c r="J18" s="79">
        <v>0.3</v>
      </c>
      <c r="K18" s="79">
        <f>INDEX('Income Distribution'!$G:$G,MATCH(A18,'Income Distribution'!$A:$A,0))</f>
        <v>0</v>
      </c>
      <c r="L18" s="59">
        <f t="array" ref="L18">INDEX($P18:$Z18,1,$D$47+2)*INDEX($P$2:$Z$2,1,$D$47+2)*N18</f>
        <v>0</v>
      </c>
      <c r="M18" s="87"/>
      <c r="N18" s="196">
        <v>1</v>
      </c>
      <c r="P18" s="59">
        <v>0.4</v>
      </c>
      <c r="Q18" s="59">
        <v>0.4</v>
      </c>
      <c r="R18" s="59">
        <v>0</v>
      </c>
      <c r="T18" s="59">
        <f t="shared" si="4"/>
        <v>0.2</v>
      </c>
      <c r="U18" s="59">
        <f t="shared" si="5"/>
        <v>0.2</v>
      </c>
      <c r="V18" s="59">
        <f t="shared" si="6"/>
        <v>0</v>
      </c>
      <c r="X18" s="59">
        <f t="shared" si="7"/>
        <v>0.95</v>
      </c>
      <c r="Y18" s="59">
        <f t="shared" si="8"/>
        <v>0.95</v>
      </c>
      <c r="Z18" s="59">
        <v>0</v>
      </c>
      <c r="AA18" s="189"/>
      <c r="AB18" s="79">
        <v>0.3</v>
      </c>
      <c r="AC18" s="59">
        <v>0.1</v>
      </c>
    </row>
    <row r="19" spans="1:29" x14ac:dyDescent="0.4">
      <c r="A19" s="7">
        <v>16</v>
      </c>
      <c r="B19" s="8" t="s">
        <v>294</v>
      </c>
      <c r="C19" s="60">
        <f t="array" ref="C19">INDEX($P19:$Z19,1,$D$47)*INDEX($P$2:$Z$2,1,$D$47)*N19</f>
        <v>0.4</v>
      </c>
      <c r="D19" s="60">
        <f t="array" ref="D19">INDEX($P19:$Z19,1,$D$47+1)*INDEX($P$2:$Z$2,1,$D$47+1)*N19</f>
        <v>0.4</v>
      </c>
      <c r="E19" s="9">
        <f>SUMIF(Industries!$D$2:$D$116,A19,Industries!$F$2:$F$116)/SUMIF(Industries!$D$2:$D$116,A19,Industries!$H$2:$H$116)</f>
        <v>0.60996052292249403</v>
      </c>
      <c r="F19" s="10">
        <f t="shared" si="0"/>
        <v>0.4</v>
      </c>
      <c r="G19" s="9">
        <f t="shared" si="1"/>
        <v>0.34750986926937649</v>
      </c>
      <c r="H19" s="57">
        <f t="shared" si="2"/>
        <v>0.30498026146124702</v>
      </c>
      <c r="I19" s="57">
        <f t="shared" si="3"/>
        <v>0.34750986926937644</v>
      </c>
      <c r="J19" s="80">
        <v>0.25</v>
      </c>
      <c r="K19" s="80">
        <f>INDEX('Income Distribution'!$G:$G,MATCH(A19,'Income Distribution'!$A:$A,0))</f>
        <v>0</v>
      </c>
      <c r="L19" s="60">
        <f t="array" ref="L19">INDEX($P19:$Z19,1,$D$47+2)*INDEX($P$2:$Z$2,1,$D$47+2)*N19</f>
        <v>0</v>
      </c>
      <c r="M19" s="88"/>
      <c r="N19" s="196">
        <v>1</v>
      </c>
      <c r="P19" s="60">
        <v>0.4</v>
      </c>
      <c r="Q19" s="60">
        <v>0.4</v>
      </c>
      <c r="R19" s="60">
        <v>0</v>
      </c>
      <c r="T19" s="60">
        <f t="shared" si="4"/>
        <v>0.2</v>
      </c>
      <c r="U19" s="60">
        <f t="shared" si="5"/>
        <v>0.2</v>
      </c>
      <c r="V19" s="60">
        <f t="shared" si="6"/>
        <v>0</v>
      </c>
      <c r="X19" s="60">
        <f t="shared" si="7"/>
        <v>0.95</v>
      </c>
      <c r="Y19" s="60">
        <f t="shared" si="8"/>
        <v>0.95</v>
      </c>
      <c r="Z19" s="60">
        <v>0</v>
      </c>
      <c r="AA19" s="189"/>
      <c r="AB19" s="80">
        <v>0.25</v>
      </c>
      <c r="AC19" s="60">
        <v>0.1</v>
      </c>
    </row>
    <row r="20" spans="1:29" x14ac:dyDescent="0.4">
      <c r="A20" s="2">
        <v>17</v>
      </c>
      <c r="B20" s="3" t="s">
        <v>295</v>
      </c>
      <c r="C20" s="59">
        <f t="array" ref="C20">INDEX($P20:$Z20,1,$D$47)*INDEX($P$2:$Z$2,1,$D$47)*N20</f>
        <v>0.75</v>
      </c>
      <c r="D20" s="59">
        <f t="array" ref="D20">INDEX($P20:$Z20,1,$D$47+1)*INDEX($P$2:$Z$2,1,$D$47+1)*N20</f>
        <v>0.75</v>
      </c>
      <c r="E20" s="4">
        <f>SUMIF(Industries!$D$2:$D$116,A20,Industries!$F$2:$F$116)/SUMIF(Industries!$D$2:$D$116,A20,Industries!$H$2:$H$116)</f>
        <v>0.58251738052408963</v>
      </c>
      <c r="F20" s="5">
        <f t="shared" si="0"/>
        <v>0.75</v>
      </c>
      <c r="G20" s="4">
        <f t="shared" si="1"/>
        <v>0.35437065486897756</v>
      </c>
      <c r="H20" s="58">
        <f t="shared" si="2"/>
        <v>0.29125869026204482</v>
      </c>
      <c r="I20" s="58">
        <f t="shared" si="3"/>
        <v>0.35437065486897762</v>
      </c>
      <c r="J20" s="79">
        <v>0.3</v>
      </c>
      <c r="K20" s="79">
        <f>INDEX('Income Distribution'!$G:$G,MATCH(A20,'Income Distribution'!$A:$A,0))</f>
        <v>0.53554713892327255</v>
      </c>
      <c r="L20" s="59">
        <f t="array" ref="L20">INDEX($P20:$Z20,1,$D$47+2)*INDEX($P$2:$Z$2,1,$D$47+2)*N20</f>
        <v>0</v>
      </c>
      <c r="M20" s="87"/>
      <c r="N20" s="196">
        <v>1</v>
      </c>
      <c r="P20" s="59">
        <v>0.75</v>
      </c>
      <c r="Q20" s="59">
        <v>0.75</v>
      </c>
      <c r="R20" s="59">
        <v>0</v>
      </c>
      <c r="T20" s="59">
        <f t="shared" si="4"/>
        <v>0.375</v>
      </c>
      <c r="U20" s="59">
        <f t="shared" si="5"/>
        <v>0.375</v>
      </c>
      <c r="V20" s="59">
        <f t="shared" si="6"/>
        <v>0</v>
      </c>
      <c r="X20" s="59">
        <f t="shared" si="7"/>
        <v>0.95</v>
      </c>
      <c r="Y20" s="59">
        <f t="shared" si="8"/>
        <v>0.95</v>
      </c>
      <c r="Z20" s="59">
        <v>0</v>
      </c>
      <c r="AA20" s="189"/>
      <c r="AB20" s="79">
        <v>0.3</v>
      </c>
      <c r="AC20" s="59">
        <v>0.25</v>
      </c>
    </row>
    <row r="21" spans="1:29" x14ac:dyDescent="0.4">
      <c r="A21" s="7">
        <v>18</v>
      </c>
      <c r="B21" s="8" t="s">
        <v>296</v>
      </c>
      <c r="C21" s="60">
        <f t="array" ref="C21">INDEX($P21:$Z21,1,$D$47)*INDEX($P$2:$Z$2,1,$D$47)*N21</f>
        <v>0.2</v>
      </c>
      <c r="D21" s="60">
        <f t="array" ref="D21">INDEX($P21:$Z21,1,$D$47+1)*INDEX($P$2:$Z$2,1,$D$47+1)*N21</f>
        <v>0.2</v>
      </c>
      <c r="E21" s="9">
        <f>SUMIF(Industries!$D$2:$D$116,A21,Industries!$F$2:$F$116)/SUMIF(Industries!$D$2:$D$116,A21,Industries!$H$2:$H$116)</f>
        <v>0.65403369600815109</v>
      </c>
      <c r="F21" s="10">
        <f t="shared" si="0"/>
        <v>0.2</v>
      </c>
      <c r="G21" s="9">
        <f t="shared" si="1"/>
        <v>0.3364915759979622</v>
      </c>
      <c r="H21" s="57">
        <f t="shared" si="2"/>
        <v>0.32701684800407554</v>
      </c>
      <c r="I21" s="57">
        <f t="shared" si="3"/>
        <v>0.33649157599796226</v>
      </c>
      <c r="J21" s="80">
        <v>0.4</v>
      </c>
      <c r="K21" s="80">
        <f>INDEX('Income Distribution'!$G:$G,MATCH(A21,'Income Distribution'!$A:$A,0))</f>
        <v>0.51523929934495127</v>
      </c>
      <c r="L21" s="60">
        <f t="array" ref="L21">INDEX($P21:$Z21,1,$D$47+2)*INDEX($P$2:$Z$2,1,$D$47+2)*N21</f>
        <v>0</v>
      </c>
      <c r="M21" s="88"/>
      <c r="N21" s="196">
        <v>1</v>
      </c>
      <c r="P21" s="60">
        <v>0.2</v>
      </c>
      <c r="Q21" s="60">
        <v>0.2</v>
      </c>
      <c r="R21" s="60">
        <v>0</v>
      </c>
      <c r="T21" s="60">
        <f t="shared" si="4"/>
        <v>0.1</v>
      </c>
      <c r="U21" s="60">
        <f t="shared" si="5"/>
        <v>0.1</v>
      </c>
      <c r="V21" s="60">
        <f t="shared" si="6"/>
        <v>0</v>
      </c>
      <c r="X21" s="60">
        <f t="shared" si="7"/>
        <v>0.60000000000000009</v>
      </c>
      <c r="Y21" s="60">
        <f t="shared" si="8"/>
        <v>0.60000000000000009</v>
      </c>
      <c r="Z21" s="60">
        <v>0</v>
      </c>
      <c r="AA21" s="189"/>
      <c r="AB21" s="80">
        <v>0.4</v>
      </c>
      <c r="AC21" s="60">
        <v>0.1</v>
      </c>
    </row>
    <row r="22" spans="1:29" x14ac:dyDescent="0.4">
      <c r="A22" s="2">
        <v>19</v>
      </c>
      <c r="B22" s="3" t="s">
        <v>297</v>
      </c>
      <c r="C22" s="59">
        <f t="array" ref="C22">INDEX($P22:$Z22,1,$D$47)*INDEX($P$2:$Z$2,1,$D$47)*N22</f>
        <v>0.2</v>
      </c>
      <c r="D22" s="59">
        <f t="array" ref="D22">INDEX($P22:$Z22,1,$D$47+1)*INDEX($P$2:$Z$2,1,$D$47+1)*N22</f>
        <v>0.2</v>
      </c>
      <c r="E22" s="4">
        <f>SUMIF(Industries!$D$2:$D$116,A22,Industries!$F$2:$F$116)/SUMIF(Industries!$D$2:$D$116,A22,Industries!$H$2:$H$116)</f>
        <v>0.62189869055823566</v>
      </c>
      <c r="F22" s="5">
        <f t="shared" si="0"/>
        <v>0.2</v>
      </c>
      <c r="G22" s="4">
        <f t="shared" si="1"/>
        <v>0.34452532736044106</v>
      </c>
      <c r="H22" s="58">
        <f t="shared" si="2"/>
        <v>0.31094934527911783</v>
      </c>
      <c r="I22" s="58">
        <f t="shared" si="3"/>
        <v>0.34452532736044111</v>
      </c>
      <c r="J22" s="79">
        <v>0.7</v>
      </c>
      <c r="K22" s="79">
        <f>INDEX('Income Distribution'!$G:$G,MATCH(A22,'Income Distribution'!$A:$A,0))</f>
        <v>2.8335230415412043</v>
      </c>
      <c r="L22" s="59">
        <f t="array" ref="L22">INDEX($P22:$Z22,1,$D$47+2)*INDEX($P$2:$Z$2,1,$D$47+2)*N22</f>
        <v>0</v>
      </c>
      <c r="M22" s="87"/>
      <c r="N22" s="196">
        <v>1</v>
      </c>
      <c r="P22" s="59">
        <v>0.2</v>
      </c>
      <c r="Q22" s="59">
        <v>0.2</v>
      </c>
      <c r="R22" s="59">
        <v>0</v>
      </c>
      <c r="T22" s="59">
        <f t="shared" si="4"/>
        <v>0.1</v>
      </c>
      <c r="U22" s="59">
        <f t="shared" si="5"/>
        <v>0.1</v>
      </c>
      <c r="V22" s="59">
        <f t="shared" si="6"/>
        <v>0</v>
      </c>
      <c r="X22" s="59">
        <f t="shared" si="7"/>
        <v>0.60000000000000009</v>
      </c>
      <c r="Y22" s="59">
        <f t="shared" si="8"/>
        <v>0.60000000000000009</v>
      </c>
      <c r="Z22" s="59">
        <v>0</v>
      </c>
      <c r="AA22" s="189"/>
      <c r="AB22" s="79">
        <v>0.7</v>
      </c>
      <c r="AC22" s="59">
        <v>0.1</v>
      </c>
    </row>
    <row r="23" spans="1:29" x14ac:dyDescent="0.4">
      <c r="A23" s="7">
        <v>20</v>
      </c>
      <c r="B23" s="8" t="s">
        <v>298</v>
      </c>
      <c r="C23" s="60">
        <f t="array" ref="C23">INDEX($P23:$Z23,1,$D$47)*INDEX($P$2:$Z$2,1,$D$47)*N23</f>
        <v>0.05</v>
      </c>
      <c r="D23" s="60">
        <f t="array" ref="D23">INDEX($P23:$Z23,1,$D$47+1)*INDEX($P$2:$Z$2,1,$D$47+1)*N23</f>
        <v>0.05</v>
      </c>
      <c r="E23" s="9">
        <f>SUMIF(Industries!$D$2:$D$116,A23,Industries!$F$2:$F$116)/SUMIF(Industries!$D$2:$D$116,A23,Industries!$H$2:$H$116)</f>
        <v>0.70407366629966972</v>
      </c>
      <c r="F23" s="10">
        <f t="shared" si="0"/>
        <v>0.05</v>
      </c>
      <c r="G23" s="9">
        <f t="shared" si="1"/>
        <v>0.32398158342508254</v>
      </c>
      <c r="H23" s="57">
        <f t="shared" si="2"/>
        <v>0.35203683314983486</v>
      </c>
      <c r="I23" s="57">
        <f t="shared" si="3"/>
        <v>0.3239815834250826</v>
      </c>
      <c r="J23" s="80">
        <v>0.7</v>
      </c>
      <c r="K23" s="80">
        <f>INDEX('Income Distribution'!$G:$G,MATCH(A23,'Income Distribution'!$A:$A,0))</f>
        <v>1.7543352707900994</v>
      </c>
      <c r="L23" s="60">
        <f t="array" ref="L23">INDEX($P23:$Z23,1,$D$47+2)*INDEX($P$2:$Z$2,1,$D$47+2)*N23</f>
        <v>0</v>
      </c>
      <c r="M23" s="88"/>
      <c r="N23" s="196">
        <v>1</v>
      </c>
      <c r="P23" s="60">
        <v>0.05</v>
      </c>
      <c r="Q23" s="60">
        <v>0.05</v>
      </c>
      <c r="R23" s="60">
        <v>0</v>
      </c>
      <c r="T23" s="60">
        <f t="shared" si="4"/>
        <v>2.5000000000000001E-2</v>
      </c>
      <c r="U23" s="60">
        <f t="shared" si="5"/>
        <v>2.5000000000000001E-2</v>
      </c>
      <c r="V23" s="60">
        <f t="shared" si="6"/>
        <v>0</v>
      </c>
      <c r="X23" s="60">
        <f t="shared" si="7"/>
        <v>0.15000000000000002</v>
      </c>
      <c r="Y23" s="60">
        <f t="shared" si="8"/>
        <v>0.15000000000000002</v>
      </c>
      <c r="Z23" s="60">
        <v>0</v>
      </c>
      <c r="AA23" s="189"/>
      <c r="AB23" s="80">
        <v>0.7</v>
      </c>
      <c r="AC23" s="60">
        <v>0.1</v>
      </c>
    </row>
    <row r="24" spans="1:29" x14ac:dyDescent="0.4">
      <c r="A24" s="2">
        <v>21</v>
      </c>
      <c r="B24" s="3" t="s">
        <v>299</v>
      </c>
      <c r="C24" s="59">
        <f t="array" ref="C24">INDEX($P24:$Z24,1,$D$47)*INDEX($P$2:$Z$2,1,$D$47)*N24</f>
        <v>0.8</v>
      </c>
      <c r="D24" s="59">
        <f t="array" ref="D24">INDEX($P24:$Z24,1,$D$47+1)*INDEX($P$2:$Z$2,1,$D$47+1)*N24</f>
        <v>0.8</v>
      </c>
      <c r="E24" s="4">
        <f>SUMIF(Industries!$D$2:$D$116,A24,Industries!$F$2:$F$116)/SUMIF(Industries!$D$2:$D$116,A24,Industries!$H$2:$H$116)</f>
        <v>0.65705647008520907</v>
      </c>
      <c r="F24" s="5">
        <f t="shared" si="0"/>
        <v>0.8</v>
      </c>
      <c r="G24" s="4">
        <f t="shared" si="1"/>
        <v>0.33573588247869773</v>
      </c>
      <c r="H24" s="58">
        <f t="shared" si="2"/>
        <v>0.32852823504260453</v>
      </c>
      <c r="I24" s="58">
        <f t="shared" si="3"/>
        <v>0.33573588247869768</v>
      </c>
      <c r="J24" s="79">
        <v>0.3</v>
      </c>
      <c r="K24" s="79">
        <f>INDEX('Income Distribution'!$G:$G,MATCH(A24,'Income Distribution'!$A:$A,0))</f>
        <v>0</v>
      </c>
      <c r="L24" s="59">
        <f t="array" ref="L24">INDEX($P24:$Z24,1,$D$47+2)*INDEX($P$2:$Z$2,1,$D$47+2)*N24</f>
        <v>0.2</v>
      </c>
      <c r="M24" s="87" t="s">
        <v>287</v>
      </c>
      <c r="N24" s="196">
        <v>1</v>
      </c>
      <c r="P24" s="59">
        <v>0.8</v>
      </c>
      <c r="Q24" s="59">
        <v>0.8</v>
      </c>
      <c r="R24" s="59">
        <v>0.2</v>
      </c>
      <c r="T24" s="59">
        <f t="shared" si="4"/>
        <v>0.4</v>
      </c>
      <c r="U24" s="59">
        <f t="shared" si="5"/>
        <v>0.4</v>
      </c>
      <c r="V24" s="59">
        <f t="shared" si="6"/>
        <v>0.1</v>
      </c>
      <c r="X24" s="59">
        <f t="shared" si="7"/>
        <v>0.95</v>
      </c>
      <c r="Y24" s="59">
        <f t="shared" si="8"/>
        <v>0.95</v>
      </c>
      <c r="Z24" s="59">
        <v>0.4</v>
      </c>
      <c r="AA24" s="189"/>
      <c r="AB24" s="79">
        <v>0.3</v>
      </c>
      <c r="AC24" s="59">
        <v>0.5</v>
      </c>
    </row>
    <row r="25" spans="1:29" x14ac:dyDescent="0.4">
      <c r="A25" s="7">
        <v>22</v>
      </c>
      <c r="B25" s="8" t="s">
        <v>300</v>
      </c>
      <c r="C25" s="60">
        <f t="array" ref="C25">INDEX($P25:$Z25,1,$D$47)*INDEX($P$2:$Z$2,1,$D$47)*N25</f>
        <v>0.2</v>
      </c>
      <c r="D25" s="60">
        <f t="array" ref="D25">INDEX($P25:$Z25,1,$D$47+1)*INDEX($P$2:$Z$2,1,$D$47+1)*N25</f>
        <v>0.2</v>
      </c>
      <c r="E25" s="9">
        <f>SUMIF(Industries!$D$2:$D$116,A25,Industries!$F$2:$F$116)/SUMIF(Industries!$D$2:$D$116,A25,Industries!$H$2:$H$116)</f>
        <v>0.5664947704822777</v>
      </c>
      <c r="F25" s="10">
        <f t="shared" si="0"/>
        <v>0.2</v>
      </c>
      <c r="G25" s="9">
        <f t="shared" si="1"/>
        <v>0.3583763073794306</v>
      </c>
      <c r="H25" s="57">
        <f t="shared" si="2"/>
        <v>0.28324738524113885</v>
      </c>
      <c r="I25" s="57">
        <f t="shared" si="3"/>
        <v>0.35837630737943055</v>
      </c>
      <c r="J25" s="80">
        <v>0.3</v>
      </c>
      <c r="K25" s="80">
        <f>INDEX('Income Distribution'!$G:$G,MATCH(A25,'Income Distribution'!$A:$A,0))</f>
        <v>1.1641782486066241</v>
      </c>
      <c r="L25" s="60">
        <f t="array" ref="L25">INDEX($P25:$Z25,1,$D$47+2)*INDEX($P$2:$Z$2,1,$D$47+2)*N25</f>
        <v>0</v>
      </c>
      <c r="M25" s="88"/>
      <c r="N25" s="196">
        <v>1</v>
      </c>
      <c r="P25" s="60">
        <v>0.2</v>
      </c>
      <c r="Q25" s="60">
        <v>0.2</v>
      </c>
      <c r="R25" s="60">
        <v>0</v>
      </c>
      <c r="T25" s="60">
        <f t="shared" si="4"/>
        <v>0.1</v>
      </c>
      <c r="U25" s="60">
        <f t="shared" si="5"/>
        <v>0.1</v>
      </c>
      <c r="V25" s="60">
        <f t="shared" si="6"/>
        <v>0</v>
      </c>
      <c r="X25" s="60">
        <f t="shared" si="7"/>
        <v>0.60000000000000009</v>
      </c>
      <c r="Y25" s="60">
        <f t="shared" si="8"/>
        <v>0.60000000000000009</v>
      </c>
      <c r="Z25" s="60">
        <v>0</v>
      </c>
      <c r="AA25" s="189"/>
      <c r="AB25" s="80">
        <v>0.3</v>
      </c>
      <c r="AC25" s="60">
        <v>0.1</v>
      </c>
    </row>
    <row r="26" spans="1:29" x14ac:dyDescent="0.4">
      <c r="A26" s="2">
        <v>23</v>
      </c>
      <c r="B26" s="3" t="s">
        <v>301</v>
      </c>
      <c r="C26" s="59">
        <f t="array" ref="C26">INDEX($P26:$Z26,1,$D$47)*INDEX($P$2:$Z$2,1,$D$47)*N26</f>
        <v>0.6</v>
      </c>
      <c r="D26" s="59">
        <f t="array" ref="D26">INDEX($P26:$Z26,1,$D$47+1)*INDEX($P$2:$Z$2,1,$D$47+1)*N26</f>
        <v>0.6</v>
      </c>
      <c r="E26" s="4">
        <f>SUMIF(Industries!$D$2:$D$116,A26,Industries!$F$2:$F$116)/SUMIF(Industries!$D$2:$D$116,A26,Industries!$H$2:$H$116)</f>
        <v>0.36055045871559632</v>
      </c>
      <c r="F26" s="5">
        <f t="shared" si="0"/>
        <v>0.6</v>
      </c>
      <c r="G26" s="4">
        <f t="shared" si="1"/>
        <v>0.40986238532110092</v>
      </c>
      <c r="H26" s="58">
        <f t="shared" si="2"/>
        <v>0.18027522935779816</v>
      </c>
      <c r="I26" s="58">
        <f t="shared" si="3"/>
        <v>0.40986238532110086</v>
      </c>
      <c r="J26" s="79">
        <v>0.3</v>
      </c>
      <c r="K26" s="79">
        <f>INDEX('Income Distribution'!$G:$G,MATCH(A26,'Income Distribution'!$A:$A,0))</f>
        <v>4.6064473485106721</v>
      </c>
      <c r="L26" s="59">
        <f t="array" ref="L26">INDEX($P26:$Z26,1,$D$47+2)*INDEX($P$2:$Z$2,1,$D$47+2)*N26</f>
        <v>0</v>
      </c>
      <c r="M26" s="87"/>
      <c r="N26" s="196">
        <v>1</v>
      </c>
      <c r="P26" s="59">
        <v>0.6</v>
      </c>
      <c r="Q26" s="59">
        <v>0.6</v>
      </c>
      <c r="R26" s="59">
        <v>0</v>
      </c>
      <c r="T26" s="59">
        <f t="shared" si="4"/>
        <v>0.3</v>
      </c>
      <c r="U26" s="59">
        <f t="shared" si="5"/>
        <v>0.3</v>
      </c>
      <c r="V26" s="59">
        <f t="shared" si="6"/>
        <v>0</v>
      </c>
      <c r="X26" s="59">
        <f t="shared" si="7"/>
        <v>0.95</v>
      </c>
      <c r="Y26" s="59">
        <f t="shared" si="8"/>
        <v>0.95</v>
      </c>
      <c r="Z26" s="59">
        <v>0</v>
      </c>
      <c r="AA26" s="189"/>
      <c r="AB26" s="79">
        <v>0.3</v>
      </c>
      <c r="AC26" s="59">
        <v>0.3</v>
      </c>
    </row>
    <row r="27" spans="1:29" x14ac:dyDescent="0.4">
      <c r="A27" s="7">
        <v>24</v>
      </c>
      <c r="B27" s="8" t="s">
        <v>302</v>
      </c>
      <c r="C27" s="60">
        <f t="array" ref="C27">INDEX($P27:$Z27,1,$D$47)*INDEX($P$2:$Z$2,1,$D$47)*N27</f>
        <v>0.15</v>
      </c>
      <c r="D27" s="60">
        <f t="array" ref="D27">INDEX($P27:$Z27,1,$D$47+1)*INDEX($P$2:$Z$2,1,$D$47+1)*N27</f>
        <v>0.15</v>
      </c>
      <c r="E27" s="9">
        <f>SUMIF(Industries!$D$2:$D$116,A27,Industries!$F$2:$F$116)/SUMIF(Industries!$D$2:$D$116,A27,Industries!$H$2:$H$116)</f>
        <v>0.57389883327632729</v>
      </c>
      <c r="F27" s="10">
        <f t="shared" si="0"/>
        <v>0.15</v>
      </c>
      <c r="G27" s="9">
        <f t="shared" si="1"/>
        <v>0.35652529168091818</v>
      </c>
      <c r="H27" s="57">
        <f t="shared" si="2"/>
        <v>0.28694941663816365</v>
      </c>
      <c r="I27" s="57">
        <f t="shared" si="3"/>
        <v>0.35652529168091818</v>
      </c>
      <c r="J27" s="80">
        <v>0.8</v>
      </c>
      <c r="K27" s="80">
        <f>INDEX('Income Distribution'!$G:$G,MATCH(A27,'Income Distribution'!$A:$A,0))</f>
        <v>3.6169960828554504</v>
      </c>
      <c r="L27" s="60">
        <f t="array" ref="L27">INDEX($P27:$Z27,1,$D$47+2)*INDEX($P$2:$Z$2,1,$D$47+2)*N27</f>
        <v>0</v>
      </c>
      <c r="M27" s="88" t="s">
        <v>303</v>
      </c>
      <c r="N27" s="196">
        <v>1</v>
      </c>
      <c r="P27" s="60">
        <v>0.15</v>
      </c>
      <c r="Q27" s="60">
        <v>0.15</v>
      </c>
      <c r="R27" s="60">
        <v>0</v>
      </c>
      <c r="T27" s="60">
        <f t="shared" si="4"/>
        <v>7.4999999999999997E-2</v>
      </c>
      <c r="U27" s="60">
        <f t="shared" si="5"/>
        <v>7.4999999999999997E-2</v>
      </c>
      <c r="V27" s="60">
        <f t="shared" si="6"/>
        <v>0</v>
      </c>
      <c r="X27" s="60">
        <f t="shared" si="7"/>
        <v>0.44999999999999996</v>
      </c>
      <c r="Y27" s="60">
        <f t="shared" si="8"/>
        <v>0.44999999999999996</v>
      </c>
      <c r="Z27" s="60">
        <v>0</v>
      </c>
      <c r="AA27" s="189"/>
      <c r="AB27" s="80">
        <v>0.8</v>
      </c>
      <c r="AC27" s="60">
        <v>0.2</v>
      </c>
    </row>
    <row r="28" spans="1:29" x14ac:dyDescent="0.4">
      <c r="A28" s="2">
        <v>25</v>
      </c>
      <c r="B28" s="3" t="s">
        <v>304</v>
      </c>
      <c r="C28" s="59">
        <f t="array" ref="C28">INDEX($P28:$Z28,1,$D$47)*INDEX($P$2:$Z$2,1,$D$47)*N28</f>
        <v>0.5</v>
      </c>
      <c r="D28" s="59">
        <f t="array" ref="D28">INDEX($P28:$Z28,1,$D$47+1)*INDEX($P$2:$Z$2,1,$D$47+1)*N28</f>
        <v>0.5</v>
      </c>
      <c r="E28" s="4">
        <f>SUMIF(Industries!$D$2:$D$116,A28,Industries!$F$2:$F$116)/SUMIF(Industries!$D$2:$D$116,A28,Industries!$H$2:$H$116)</f>
        <v>0.35893943572397413</v>
      </c>
      <c r="F28" s="5">
        <f t="shared" si="0"/>
        <v>0.5</v>
      </c>
      <c r="G28" s="4">
        <f t="shared" si="1"/>
        <v>0.41026514106900647</v>
      </c>
      <c r="H28" s="58">
        <f t="shared" si="2"/>
        <v>0.17946971786198707</v>
      </c>
      <c r="I28" s="58">
        <f t="shared" si="3"/>
        <v>0.41026514106900647</v>
      </c>
      <c r="J28" s="79">
        <v>0.3</v>
      </c>
      <c r="K28" s="79">
        <f>INDEX('Income Distribution'!$G:$G,MATCH(A28,'Income Distribution'!$A:$A,0))</f>
        <v>0</v>
      </c>
      <c r="L28" s="59">
        <f t="array" ref="L28">INDEX($P28:$Z28,1,$D$47+2)*INDEX($P$2:$Z$2,1,$D$47+2)*N28</f>
        <v>0</v>
      </c>
      <c r="M28" s="87"/>
      <c r="N28" s="196">
        <v>1</v>
      </c>
      <c r="P28" s="59">
        <v>0.5</v>
      </c>
      <c r="Q28" s="59">
        <v>0.5</v>
      </c>
      <c r="R28" s="59">
        <v>0</v>
      </c>
      <c r="T28" s="59">
        <f t="shared" si="4"/>
        <v>0.25</v>
      </c>
      <c r="U28" s="59">
        <f t="shared" si="5"/>
        <v>0.25</v>
      </c>
      <c r="V28" s="59">
        <f t="shared" si="6"/>
        <v>0</v>
      </c>
      <c r="X28" s="59">
        <f t="shared" si="7"/>
        <v>0.95</v>
      </c>
      <c r="Y28" s="59">
        <f t="shared" si="8"/>
        <v>0.95</v>
      </c>
      <c r="Z28" s="59">
        <v>0</v>
      </c>
      <c r="AA28" s="189"/>
      <c r="AB28" s="79">
        <v>0.3</v>
      </c>
      <c r="AC28" s="59">
        <v>0.15</v>
      </c>
    </row>
    <row r="29" spans="1:29" x14ac:dyDescent="0.4">
      <c r="A29" s="7">
        <v>26</v>
      </c>
      <c r="B29" s="8" t="s">
        <v>305</v>
      </c>
      <c r="C29" s="60">
        <f t="array" ref="C29">INDEX($P29:$Z29,1,$D$47)*INDEX($P$2:$Z$2,1,$D$47)*N29</f>
        <v>0.5</v>
      </c>
      <c r="D29" s="60">
        <f t="array" ref="D29">INDEX($P29:$Z29,1,$D$47+1)*INDEX($P$2:$Z$2,1,$D$47+1)*N29</f>
        <v>0.5</v>
      </c>
      <c r="E29" s="9">
        <f>SUMIF(Industries!$D$2:$D$116,A29,Industries!$F$2:$F$116)/SUMIF(Industries!$D$2:$D$116,A29,Industries!$H$2:$H$116)</f>
        <v>0.65793130831844349</v>
      </c>
      <c r="F29" s="10">
        <f t="shared" si="0"/>
        <v>0.5</v>
      </c>
      <c r="G29" s="9">
        <f t="shared" si="1"/>
        <v>0.33551717292038913</v>
      </c>
      <c r="H29" s="57">
        <f t="shared" si="2"/>
        <v>0.32896565415922174</v>
      </c>
      <c r="I29" s="57">
        <f t="shared" si="3"/>
        <v>0.33551717292038907</v>
      </c>
      <c r="J29" s="80">
        <v>0.4</v>
      </c>
      <c r="K29" s="80">
        <f>INDEX('Income Distribution'!$G:$G,MATCH(A29,'Income Distribution'!$A:$A,0))</f>
        <v>8.3499128380169267</v>
      </c>
      <c r="L29" s="60">
        <f t="array" ref="L29">INDEX($P29:$Z29,1,$D$47+2)*INDEX($P$2:$Z$2,1,$D$47+2)*N29</f>
        <v>0</v>
      </c>
      <c r="M29" s="88"/>
      <c r="N29" s="196">
        <v>1</v>
      </c>
      <c r="P29" s="60">
        <v>0.5</v>
      </c>
      <c r="Q29" s="60">
        <v>0.5</v>
      </c>
      <c r="R29" s="60">
        <v>0</v>
      </c>
      <c r="T29" s="60">
        <f t="shared" si="4"/>
        <v>0.25</v>
      </c>
      <c r="U29" s="60">
        <f t="shared" si="5"/>
        <v>0.25</v>
      </c>
      <c r="V29" s="60">
        <f t="shared" si="6"/>
        <v>0</v>
      </c>
      <c r="X29" s="60">
        <f t="shared" si="7"/>
        <v>0.95</v>
      </c>
      <c r="Y29" s="60">
        <f t="shared" si="8"/>
        <v>0.95</v>
      </c>
      <c r="Z29" s="60">
        <v>0</v>
      </c>
      <c r="AA29" s="189"/>
      <c r="AB29" s="80">
        <v>0.4</v>
      </c>
      <c r="AC29" s="60">
        <v>0.2</v>
      </c>
    </row>
    <row r="30" spans="1:29" x14ac:dyDescent="0.4">
      <c r="A30" s="2">
        <v>27</v>
      </c>
      <c r="B30" s="3" t="s">
        <v>306</v>
      </c>
      <c r="C30" s="59">
        <f t="array" ref="C30">INDEX($P30:$Z30,1,$D$47)*INDEX($P$2:$Z$2,1,$D$47)*N30</f>
        <v>0</v>
      </c>
      <c r="D30" s="59">
        <f t="array" ref="D30">INDEX($P30:$Z30,1,$D$47+1)*INDEX($P$2:$Z$2,1,$D$47+1)*N30</f>
        <v>0</v>
      </c>
      <c r="E30" s="4">
        <f>SUMIF(Industries!$D$2:$D$116,A30,Industries!$F$2:$F$116)/SUMIF(Industries!$D$2:$D$116,A30,Industries!$H$2:$H$116)</f>
        <v>0</v>
      </c>
      <c r="F30" s="5">
        <f t="shared" si="0"/>
        <v>0</v>
      </c>
      <c r="G30" s="4">
        <f t="shared" si="1"/>
        <v>0.5</v>
      </c>
      <c r="H30" s="58">
        <f t="shared" si="2"/>
        <v>0</v>
      </c>
      <c r="I30" s="58">
        <f t="shared" si="3"/>
        <v>0.5</v>
      </c>
      <c r="J30" s="79">
        <v>0.1</v>
      </c>
      <c r="K30" s="79">
        <f>INDEX('Income Distribution'!$G:$G,MATCH(A30,'Income Distribution'!$A:$A,0))</f>
        <v>1.2447715477792609</v>
      </c>
      <c r="L30" s="59">
        <f t="array" ref="L30">INDEX($P30:$Z30,1,$D$47+2)*INDEX($P$2:$Z$2,1,$D$47+2)*N30</f>
        <v>0</v>
      </c>
      <c r="M30" s="87"/>
      <c r="N30" s="196">
        <v>1</v>
      </c>
      <c r="P30" s="59">
        <v>0</v>
      </c>
      <c r="Q30" s="59">
        <v>0</v>
      </c>
      <c r="R30" s="59">
        <v>0</v>
      </c>
      <c r="T30" s="59">
        <f t="shared" si="4"/>
        <v>0</v>
      </c>
      <c r="U30" s="59">
        <f t="shared" si="5"/>
        <v>0</v>
      </c>
      <c r="V30" s="59">
        <f t="shared" si="6"/>
        <v>0</v>
      </c>
      <c r="X30" s="59">
        <f t="shared" si="7"/>
        <v>0</v>
      </c>
      <c r="Y30" s="59">
        <f t="shared" si="8"/>
        <v>0</v>
      </c>
      <c r="Z30" s="59">
        <v>0</v>
      </c>
      <c r="AA30" s="189"/>
      <c r="AB30" s="79">
        <v>0.1</v>
      </c>
      <c r="AC30" s="59">
        <v>0</v>
      </c>
    </row>
    <row r="31" spans="1:29" x14ac:dyDescent="0.4">
      <c r="A31" s="7">
        <v>28</v>
      </c>
      <c r="B31" s="8" t="s">
        <v>307</v>
      </c>
      <c r="C31" s="60">
        <f t="array" ref="C31">INDEX($P31:$Z31,1,$D$47)*INDEX($P$2:$Z$2,1,$D$47)*N31</f>
        <v>0.15</v>
      </c>
      <c r="D31" s="60">
        <f t="array" ref="D31">INDEX($P31:$Z31,1,$D$47+1)*INDEX($P$2:$Z$2,1,$D$47+1)*N31</f>
        <v>0.15</v>
      </c>
      <c r="E31" s="9">
        <f>SUMIF(Industries!$D$2:$D$116,A31,Industries!$F$2:$F$116)/SUMIF(Industries!$D$2:$D$116,A31,Industries!$H$2:$H$116)</f>
        <v>0.69587875413159717</v>
      </c>
      <c r="F31" s="10">
        <f t="shared" si="0"/>
        <v>0.15</v>
      </c>
      <c r="G31" s="9">
        <f t="shared" si="1"/>
        <v>0.32603031146710071</v>
      </c>
      <c r="H31" s="57">
        <f t="shared" si="2"/>
        <v>0.34793937706579858</v>
      </c>
      <c r="I31" s="57">
        <f t="shared" si="3"/>
        <v>0.32603031146710071</v>
      </c>
      <c r="J31" s="80">
        <v>0.2</v>
      </c>
      <c r="K31" s="80">
        <f>INDEX('Income Distribution'!$G:$G,MATCH(A31,'Income Distribution'!$A:$A,0))</f>
        <v>0</v>
      </c>
      <c r="L31" s="60">
        <f t="array" ref="L31">INDEX($P31:$Z31,1,$D$47+2)*INDEX($P$2:$Z$2,1,$D$47+2)*N31</f>
        <v>0</v>
      </c>
      <c r="M31" s="88"/>
      <c r="N31" s="196">
        <v>1</v>
      </c>
      <c r="P31" s="60">
        <v>0.15</v>
      </c>
      <c r="Q31" s="60">
        <v>0.15</v>
      </c>
      <c r="R31" s="60">
        <v>0</v>
      </c>
      <c r="T31" s="60">
        <f t="shared" si="4"/>
        <v>7.4999999999999997E-2</v>
      </c>
      <c r="U31" s="60">
        <f t="shared" si="5"/>
        <v>7.4999999999999997E-2</v>
      </c>
      <c r="V31" s="60">
        <f t="shared" si="6"/>
        <v>0</v>
      </c>
      <c r="X31" s="60">
        <f t="shared" si="7"/>
        <v>0.44999999999999996</v>
      </c>
      <c r="Y31" s="60">
        <f t="shared" si="8"/>
        <v>0.44999999999999996</v>
      </c>
      <c r="Z31" s="60">
        <v>0</v>
      </c>
      <c r="AA31" s="189"/>
      <c r="AB31" s="80">
        <v>0.2</v>
      </c>
      <c r="AC31" s="60">
        <v>0.1</v>
      </c>
    </row>
    <row r="32" spans="1:29" x14ac:dyDescent="0.4">
      <c r="A32" s="2">
        <v>29</v>
      </c>
      <c r="B32" s="3" t="s">
        <v>308</v>
      </c>
      <c r="C32" s="59">
        <f t="array" ref="C32">INDEX($P32:$Z32,1,$D$47)*INDEX($P$2:$Z$2,1,$D$47)*N32</f>
        <v>0.6</v>
      </c>
      <c r="D32" s="59">
        <f t="array" ref="D32">INDEX($P32:$Z32,1,$D$47+1)*INDEX($P$2:$Z$2,1,$D$47+1)*N32</f>
        <v>0.6</v>
      </c>
      <c r="E32" s="4">
        <f>SUMIF(Industries!$D$2:$D$116,A32,Industries!$F$2:$F$116)/SUMIF(Industries!$D$2:$D$116,A32,Industries!$H$2:$H$116)</f>
        <v>0.74004090709422354</v>
      </c>
      <c r="F32" s="5">
        <f t="shared" si="0"/>
        <v>0.6</v>
      </c>
      <c r="G32" s="4">
        <f t="shared" si="1"/>
        <v>0.31498977322644411</v>
      </c>
      <c r="H32" s="58">
        <f t="shared" si="2"/>
        <v>0.37002045354711177</v>
      </c>
      <c r="I32" s="58">
        <f t="shared" si="3"/>
        <v>0.31498977322644406</v>
      </c>
      <c r="J32" s="79">
        <v>0.1</v>
      </c>
      <c r="K32" s="79">
        <f>INDEX('Income Distribution'!$G:$G,MATCH(A32,'Income Distribution'!$A:$A,0))</f>
        <v>0.79449513201368893</v>
      </c>
      <c r="L32" s="59">
        <f t="array" ref="L32">INDEX($P32:$Z32,1,$D$47+2)*INDEX($P$2:$Z$2,1,$D$47+2)*N32</f>
        <v>0</v>
      </c>
      <c r="M32" s="87"/>
      <c r="N32" s="196">
        <v>1</v>
      </c>
      <c r="P32" s="59">
        <v>0.6</v>
      </c>
      <c r="Q32" s="59">
        <v>0.6</v>
      </c>
      <c r="R32" s="59">
        <v>0</v>
      </c>
      <c r="T32" s="59">
        <f t="shared" si="4"/>
        <v>0.3</v>
      </c>
      <c r="U32" s="59">
        <f t="shared" si="5"/>
        <v>0.3</v>
      </c>
      <c r="V32" s="59">
        <f t="shared" si="6"/>
        <v>0</v>
      </c>
      <c r="X32" s="59">
        <f t="shared" si="7"/>
        <v>0.95</v>
      </c>
      <c r="Y32" s="59">
        <f t="shared" si="8"/>
        <v>0.95</v>
      </c>
      <c r="Z32" s="59">
        <v>0</v>
      </c>
      <c r="AA32" s="189"/>
      <c r="AB32" s="79">
        <v>0.1</v>
      </c>
      <c r="AC32" s="59">
        <v>0.4</v>
      </c>
    </row>
    <row r="33" spans="1:29" x14ac:dyDescent="0.4">
      <c r="A33" s="7">
        <v>30</v>
      </c>
      <c r="B33" s="8" t="s">
        <v>309</v>
      </c>
      <c r="C33" s="60">
        <f t="array" ref="C33">INDEX($P33:$Z33,1,$D$47)*INDEX($P$2:$Z$2,1,$D$47)*N33</f>
        <v>0.3</v>
      </c>
      <c r="D33" s="60">
        <f t="array" ref="D33">INDEX($P33:$Z33,1,$D$47+1)*INDEX($P$2:$Z$2,1,$D$47+1)*N33</f>
        <v>0.3</v>
      </c>
      <c r="E33" s="9">
        <f>SUMIF(Industries!$D$2:$D$116,A33,Industries!$F$2:$F$116)/SUMIF(Industries!$D$2:$D$116,A33,Industries!$H$2:$H$116)</f>
        <v>0.72233870199180406</v>
      </c>
      <c r="F33" s="10">
        <f t="shared" si="0"/>
        <v>0.3</v>
      </c>
      <c r="G33" s="9">
        <f t="shared" si="1"/>
        <v>0.31941532450204901</v>
      </c>
      <c r="H33" s="57">
        <f t="shared" si="2"/>
        <v>0.36116935099590203</v>
      </c>
      <c r="I33" s="57">
        <f t="shared" si="3"/>
        <v>0.31941532450204896</v>
      </c>
      <c r="J33" s="80">
        <v>0.5</v>
      </c>
      <c r="K33" s="80">
        <f>INDEX('Income Distribution'!$G:$G,MATCH(A33,'Income Distribution'!$A:$A,0))</f>
        <v>5.2340194050570918</v>
      </c>
      <c r="L33" s="60">
        <f t="array" ref="L33">INDEX($P33:$Z33,1,$D$47+2)*INDEX($P$2:$Z$2,1,$D$47+2)*N33</f>
        <v>0</v>
      </c>
      <c r="M33" s="88"/>
      <c r="N33" s="196">
        <v>1</v>
      </c>
      <c r="P33" s="60">
        <v>0.3</v>
      </c>
      <c r="Q33" s="60">
        <v>0.3</v>
      </c>
      <c r="R33" s="60">
        <v>0</v>
      </c>
      <c r="T33" s="60">
        <f t="shared" si="4"/>
        <v>0.15</v>
      </c>
      <c r="U33" s="60">
        <f t="shared" si="5"/>
        <v>0.15</v>
      </c>
      <c r="V33" s="60">
        <f t="shared" si="6"/>
        <v>0</v>
      </c>
      <c r="X33" s="60">
        <f t="shared" si="7"/>
        <v>0.89999999999999991</v>
      </c>
      <c r="Y33" s="60">
        <f t="shared" si="8"/>
        <v>0.89999999999999991</v>
      </c>
      <c r="Z33" s="60">
        <v>0</v>
      </c>
      <c r="AA33" s="189"/>
      <c r="AB33" s="80">
        <v>0.5</v>
      </c>
      <c r="AC33" s="60">
        <v>0.1</v>
      </c>
    </row>
    <row r="34" spans="1:29" x14ac:dyDescent="0.4">
      <c r="A34" s="2">
        <v>31</v>
      </c>
      <c r="B34" s="3" t="s">
        <v>310</v>
      </c>
      <c r="C34" s="59">
        <f t="array" ref="C34">INDEX($P34:$Z34,1,$D$47)*INDEX($P$2:$Z$2,1,$D$47)*N34</f>
        <v>0.25</v>
      </c>
      <c r="D34" s="59">
        <f t="array" ref="D34">INDEX($P34:$Z34,1,$D$47+1)*INDEX($P$2:$Z$2,1,$D$47+1)*N34</f>
        <v>0.25</v>
      </c>
      <c r="E34" s="4">
        <f>SUMIF(Industries!$D$2:$D$116,A34,Industries!$F$2:$F$116)/SUMIF(Industries!$D$2:$D$116,A34,Industries!$H$2:$H$116)</f>
        <v>0.84700189564002792</v>
      </c>
      <c r="F34" s="5">
        <f t="shared" si="0"/>
        <v>0.25</v>
      </c>
      <c r="G34" s="4">
        <f t="shared" si="1"/>
        <v>0.28824952608999299</v>
      </c>
      <c r="H34" s="58">
        <f t="shared" si="2"/>
        <v>0.42350094782001396</v>
      </c>
      <c r="I34" s="58">
        <f t="shared" si="3"/>
        <v>0.28824952608999305</v>
      </c>
      <c r="J34" s="79">
        <v>0</v>
      </c>
      <c r="K34" s="79">
        <f>INDEX('Income Distribution'!$G:$G,MATCH(A34,'Income Distribution'!$A:$A,0))</f>
        <v>0</v>
      </c>
      <c r="L34" s="59">
        <f t="array" ref="L34">INDEX($P34:$Z34,1,$D$47+2)*INDEX($P$2:$Z$2,1,$D$47+2)*N34</f>
        <v>0</v>
      </c>
      <c r="M34" s="87"/>
      <c r="N34" s="196">
        <v>1</v>
      </c>
      <c r="P34" s="59">
        <v>0.25</v>
      </c>
      <c r="Q34" s="59">
        <v>0.25</v>
      </c>
      <c r="R34" s="59">
        <v>0</v>
      </c>
      <c r="T34" s="59">
        <f t="shared" si="4"/>
        <v>0.125</v>
      </c>
      <c r="U34" s="59">
        <f t="shared" si="5"/>
        <v>0.125</v>
      </c>
      <c r="V34" s="59">
        <f t="shared" si="6"/>
        <v>0</v>
      </c>
      <c r="X34" s="59">
        <f t="shared" si="7"/>
        <v>0.75</v>
      </c>
      <c r="Y34" s="59">
        <f t="shared" si="8"/>
        <v>0.75</v>
      </c>
      <c r="Z34" s="59">
        <v>0</v>
      </c>
      <c r="AA34" s="189"/>
      <c r="AB34" s="79">
        <v>0</v>
      </c>
      <c r="AC34" s="59">
        <v>0.1</v>
      </c>
    </row>
    <row r="35" spans="1:29" x14ac:dyDescent="0.4">
      <c r="A35" s="7">
        <v>32</v>
      </c>
      <c r="B35" s="8" t="s">
        <v>311</v>
      </c>
      <c r="C35" s="60">
        <f t="array" ref="C35">INDEX($P35:$Z35,1,$D$47)*INDEX($P$2:$Z$2,1,$D$47)*N35</f>
        <v>0.25</v>
      </c>
      <c r="D35" s="60">
        <f t="array" ref="D35">INDEX($P35:$Z35,1,$D$47+1)*INDEX($P$2:$Z$2,1,$D$47+1)*N35</f>
        <v>0.25</v>
      </c>
      <c r="E35" s="9">
        <f>SUMIF(Industries!$D$2:$D$116,A35,Industries!$F$2:$F$116)/SUMIF(Industries!$D$2:$D$116,A35,Industries!$H$2:$H$116)</f>
        <v>0.66039646939661412</v>
      </c>
      <c r="F35" s="10">
        <f t="shared" si="0"/>
        <v>0.25</v>
      </c>
      <c r="G35" s="9">
        <f t="shared" si="1"/>
        <v>0.3349008826508465</v>
      </c>
      <c r="H35" s="57">
        <f t="shared" si="2"/>
        <v>0.33019823469830706</v>
      </c>
      <c r="I35" s="57">
        <f t="shared" si="3"/>
        <v>0.33490088265084644</v>
      </c>
      <c r="J35" s="80">
        <v>0</v>
      </c>
      <c r="K35" s="80">
        <f>INDEX('Income Distribution'!$G:$G,MATCH(A35,'Income Distribution'!$A:$A,0))</f>
        <v>0</v>
      </c>
      <c r="L35" s="60">
        <f t="array" ref="L35">INDEX($P35:$Z35,1,$D$47+2)*INDEX($P$2:$Z$2,1,$D$47+2)*N35</f>
        <v>0</v>
      </c>
      <c r="M35" s="88"/>
      <c r="N35" s="196">
        <v>1</v>
      </c>
      <c r="P35" s="60">
        <v>0.25</v>
      </c>
      <c r="Q35" s="60">
        <v>0.25</v>
      </c>
      <c r="R35" s="60">
        <v>0</v>
      </c>
      <c r="T35" s="60">
        <f t="shared" si="4"/>
        <v>0.125</v>
      </c>
      <c r="U35" s="60">
        <f t="shared" si="5"/>
        <v>0.125</v>
      </c>
      <c r="V35" s="60">
        <f t="shared" si="6"/>
        <v>0</v>
      </c>
      <c r="X35" s="60">
        <f t="shared" si="7"/>
        <v>0.75</v>
      </c>
      <c r="Y35" s="60">
        <f t="shared" si="8"/>
        <v>0.75</v>
      </c>
      <c r="Z35" s="60">
        <v>0</v>
      </c>
      <c r="AA35" s="189"/>
      <c r="AB35" s="80">
        <v>0</v>
      </c>
      <c r="AC35" s="60">
        <v>0.1</v>
      </c>
    </row>
    <row r="36" spans="1:29" x14ac:dyDescent="0.4">
      <c r="A36" s="2">
        <v>33</v>
      </c>
      <c r="B36" s="3" t="s">
        <v>312</v>
      </c>
      <c r="C36" s="59">
        <f t="array" ref="C36">INDEX($P36:$Z36,1,$D$47)*INDEX($P$2:$Z$2,1,$D$47)*N36</f>
        <v>0.1</v>
      </c>
      <c r="D36" s="59">
        <f t="array" ref="D36">INDEX($P36:$Z36,1,$D$47+1)*INDEX($P$2:$Z$2,1,$D$47+1)*N36</f>
        <v>0.1</v>
      </c>
      <c r="E36" s="4">
        <f>SUMIF(Industries!$D$2:$D$116,A36,Industries!$F$2:$F$116)/SUMIF(Industries!$D$2:$D$116,A36,Industries!$H$2:$H$116)</f>
        <v>0.86699543114076438</v>
      </c>
      <c r="F36" s="5">
        <f t="shared" si="0"/>
        <v>0.1</v>
      </c>
      <c r="G36" s="4">
        <f t="shared" si="1"/>
        <v>0.2832511422148089</v>
      </c>
      <c r="H36" s="58">
        <f t="shared" si="2"/>
        <v>0.43349771557038219</v>
      </c>
      <c r="I36" s="58">
        <f t="shared" si="3"/>
        <v>0.28325114221480885</v>
      </c>
      <c r="J36" s="79">
        <v>0</v>
      </c>
      <c r="K36" s="79">
        <f>INDEX('Income Distribution'!$G:$G,MATCH(A36,'Income Distribution'!$A:$A,0))</f>
        <v>0</v>
      </c>
      <c r="L36" s="59">
        <f t="array" ref="L36">INDEX($P36:$Z36,1,$D$47+2)*INDEX($P$2:$Z$2,1,$D$47+2)*N36</f>
        <v>0</v>
      </c>
      <c r="M36" s="87"/>
      <c r="N36" s="196">
        <v>1</v>
      </c>
      <c r="P36" s="59">
        <v>0.1</v>
      </c>
      <c r="Q36" s="59">
        <v>0.1</v>
      </c>
      <c r="R36" s="59">
        <v>0</v>
      </c>
      <c r="T36" s="59">
        <f t="shared" si="4"/>
        <v>0.05</v>
      </c>
      <c r="U36" s="59">
        <f t="shared" si="5"/>
        <v>0.05</v>
      </c>
      <c r="V36" s="59">
        <f t="shared" si="6"/>
        <v>0</v>
      </c>
      <c r="X36" s="59">
        <f t="shared" si="7"/>
        <v>0.30000000000000004</v>
      </c>
      <c r="Y36" s="59">
        <f t="shared" si="8"/>
        <v>0.30000000000000004</v>
      </c>
      <c r="Z36" s="59">
        <v>0</v>
      </c>
      <c r="AA36" s="189"/>
      <c r="AB36" s="79">
        <v>0</v>
      </c>
      <c r="AC36" s="59">
        <v>0.1</v>
      </c>
    </row>
    <row r="37" spans="1:29" x14ac:dyDescent="0.4">
      <c r="A37" s="7">
        <v>34</v>
      </c>
      <c r="B37" s="8" t="s">
        <v>313</v>
      </c>
      <c r="C37" s="60">
        <f t="array" ref="C37">INDEX($P37:$Z37,1,$D$47)*INDEX($P$2:$Z$2,1,$D$47)*N37</f>
        <v>0.5</v>
      </c>
      <c r="D37" s="60">
        <f t="array" ref="D37">INDEX($P37:$Z37,1,$D$47+1)*INDEX($P$2:$Z$2,1,$D$47+1)*N37</f>
        <v>0.5</v>
      </c>
      <c r="E37" s="9">
        <f>SUMIF(Industries!$D$2:$D$116,A37,Industries!$F$2:$F$116)/SUMIF(Industries!$D$2:$D$116,A37,Industries!$H$2:$H$116)</f>
        <v>0.92036782004934869</v>
      </c>
      <c r="F37" s="10">
        <f t="shared" si="0"/>
        <v>0.5</v>
      </c>
      <c r="G37" s="9">
        <f t="shared" si="1"/>
        <v>0.26990804498766285</v>
      </c>
      <c r="H37" s="57">
        <f t="shared" si="2"/>
        <v>0.46018391002467435</v>
      </c>
      <c r="I37" s="57">
        <f t="shared" si="3"/>
        <v>0.2699080449876628</v>
      </c>
      <c r="J37" s="80">
        <v>0</v>
      </c>
      <c r="K37" s="80">
        <f>INDEX('Income Distribution'!$G:$G,MATCH(A37,'Income Distribution'!$A:$A,0))</f>
        <v>0</v>
      </c>
      <c r="L37" s="60">
        <f t="array" ref="L37">INDEX($P37:$Z37,1,$D$47+2)*INDEX($P$2:$Z$2,1,$D$47+2)*N37</f>
        <v>0</v>
      </c>
      <c r="M37" s="88"/>
      <c r="N37" s="196">
        <v>1</v>
      </c>
      <c r="P37" s="60">
        <v>0.5</v>
      </c>
      <c r="Q37" s="60">
        <v>0.5</v>
      </c>
      <c r="R37" s="60">
        <v>0</v>
      </c>
      <c r="T37" s="60">
        <f t="shared" si="4"/>
        <v>0.25</v>
      </c>
      <c r="U37" s="60">
        <f t="shared" si="5"/>
        <v>0.25</v>
      </c>
      <c r="V37" s="60">
        <f t="shared" si="6"/>
        <v>0</v>
      </c>
      <c r="X37" s="60">
        <f t="shared" si="7"/>
        <v>0.95</v>
      </c>
      <c r="Y37" s="60">
        <f t="shared" si="8"/>
        <v>0.95</v>
      </c>
      <c r="Z37" s="60">
        <v>0</v>
      </c>
      <c r="AA37" s="189"/>
      <c r="AB37" s="80">
        <v>0</v>
      </c>
      <c r="AC37" s="60">
        <v>0.1</v>
      </c>
    </row>
    <row r="38" spans="1:29" x14ac:dyDescent="0.4">
      <c r="A38" s="2">
        <v>35</v>
      </c>
      <c r="B38" s="3" t="s">
        <v>314</v>
      </c>
      <c r="C38" s="59">
        <f t="array" ref="C38">INDEX($P38:$Z38,1,$D$47)*INDEX($P$2:$Z$2,1,$D$47)*N38</f>
        <v>0.5</v>
      </c>
      <c r="D38" s="59">
        <f t="array" ref="D38">INDEX($P38:$Z38,1,$D$47+1)*INDEX($P$2:$Z$2,1,$D$47+1)*N38</f>
        <v>0.5</v>
      </c>
      <c r="E38" s="4">
        <f>SUMIF(Industries!$D$2:$D$116,A38,Industries!$F$2:$F$116)/SUMIF(Industries!$D$2:$D$116,A38,Industries!$H$2:$H$116)</f>
        <v>0.90227192466156558</v>
      </c>
      <c r="F38" s="5">
        <f t="shared" si="0"/>
        <v>0.5</v>
      </c>
      <c r="G38" s="4">
        <f t="shared" si="1"/>
        <v>0.2744320188346086</v>
      </c>
      <c r="H38" s="58">
        <f t="shared" si="2"/>
        <v>0.45113596233078279</v>
      </c>
      <c r="I38" s="58">
        <f t="shared" si="3"/>
        <v>0.27443201883460866</v>
      </c>
      <c r="J38" s="79">
        <v>0.2</v>
      </c>
      <c r="K38" s="79">
        <f>INDEX('Income Distribution'!$G:$G,MATCH(A38,'Income Distribution'!$A:$A,0))</f>
        <v>0</v>
      </c>
      <c r="L38" s="59">
        <f t="array" ref="L38">INDEX($P38:$Z38,1,$D$47+2)*INDEX($P$2:$Z$2,1,$D$47+2)*N38</f>
        <v>-0.5</v>
      </c>
      <c r="M38" s="87" t="s">
        <v>315</v>
      </c>
      <c r="N38" s="196">
        <v>1</v>
      </c>
      <c r="P38" s="59">
        <v>0.5</v>
      </c>
      <c r="Q38" s="59">
        <v>0.5</v>
      </c>
      <c r="R38" s="59">
        <v>-0.5</v>
      </c>
      <c r="T38" s="59">
        <f t="shared" si="4"/>
        <v>0.25</v>
      </c>
      <c r="U38" s="59">
        <f t="shared" si="5"/>
        <v>0.25</v>
      </c>
      <c r="V38" s="59">
        <f t="shared" si="6"/>
        <v>-0.25</v>
      </c>
      <c r="X38" s="59">
        <f t="shared" si="7"/>
        <v>0.95</v>
      </c>
      <c r="Y38" s="59">
        <f t="shared" si="8"/>
        <v>0.95</v>
      </c>
      <c r="Z38" s="59">
        <v>-0.95</v>
      </c>
      <c r="AA38" s="189"/>
      <c r="AB38" s="79">
        <v>0.2</v>
      </c>
      <c r="AC38" s="59">
        <v>0.3</v>
      </c>
    </row>
    <row r="39" spans="1:29" x14ac:dyDescent="0.4">
      <c r="A39" s="7">
        <v>36</v>
      </c>
      <c r="B39" s="8" t="s">
        <v>316</v>
      </c>
      <c r="C39" s="60">
        <f t="array" ref="C39">INDEX($P39:$Z39,1,$D$47)*INDEX($P$2:$Z$2,1,$D$47)*N39</f>
        <v>0.5</v>
      </c>
      <c r="D39" s="60">
        <f t="array" ref="D39">INDEX($P39:$Z39,1,$D$47+1)*INDEX($P$2:$Z$2,1,$D$47+1)*N39</f>
        <v>0.5</v>
      </c>
      <c r="E39" s="9">
        <f>SUMIF(Industries!$D$2:$D$116,A39,Industries!$F$2:$F$116)/SUMIF(Industries!$D$2:$D$116,A39,Industries!$H$2:$H$116)</f>
        <v>0.82458884395042986</v>
      </c>
      <c r="F39" s="10">
        <f t="shared" si="0"/>
        <v>0.5</v>
      </c>
      <c r="G39" s="9">
        <f t="shared" si="1"/>
        <v>0.29385278901239253</v>
      </c>
      <c r="H39" s="57">
        <f t="shared" si="2"/>
        <v>0.41229442197521493</v>
      </c>
      <c r="I39" s="57">
        <f t="shared" si="3"/>
        <v>0.29385278901239253</v>
      </c>
      <c r="J39" s="80">
        <v>0.2</v>
      </c>
      <c r="K39" s="80">
        <f>INDEX('Income Distribution'!$G:$G,MATCH(A39,'Income Distribution'!$A:$A,0))</f>
        <v>0.69571621806967299</v>
      </c>
      <c r="L39" s="60">
        <f t="array" ref="L39">INDEX($P39:$Z39,1,$D$47+2)*INDEX($P$2:$Z$2,1,$D$47+2)*N39</f>
        <v>-0.5</v>
      </c>
      <c r="M39" s="88" t="s">
        <v>317</v>
      </c>
      <c r="N39" s="196">
        <v>1</v>
      </c>
      <c r="P39" s="60">
        <v>0.5</v>
      </c>
      <c r="Q39" s="60">
        <v>0.5</v>
      </c>
      <c r="R39" s="60">
        <v>-0.5</v>
      </c>
      <c r="T39" s="60">
        <f t="shared" si="4"/>
        <v>0.25</v>
      </c>
      <c r="U39" s="60">
        <f t="shared" si="5"/>
        <v>0.25</v>
      </c>
      <c r="V39" s="60">
        <f t="shared" si="6"/>
        <v>-0.25</v>
      </c>
      <c r="X39" s="60">
        <f t="shared" si="7"/>
        <v>0.95</v>
      </c>
      <c r="Y39" s="60">
        <f t="shared" si="8"/>
        <v>0.95</v>
      </c>
      <c r="Z39" s="60">
        <v>-0.95</v>
      </c>
      <c r="AA39" s="189"/>
      <c r="AB39" s="80">
        <v>0.2</v>
      </c>
      <c r="AC39" s="60">
        <v>0.5</v>
      </c>
    </row>
    <row r="40" spans="1:29" x14ac:dyDescent="0.4">
      <c r="A40" s="2">
        <v>37</v>
      </c>
      <c r="B40" s="3" t="s">
        <v>318</v>
      </c>
      <c r="C40" s="59">
        <f t="array" ref="C40">INDEX($P40:$Z40,1,$D$47)*INDEX($P$2:$Z$2,1,$D$47)*N40</f>
        <v>0.25</v>
      </c>
      <c r="D40" s="59">
        <f t="array" ref="D40">INDEX($P40:$Z40,1,$D$47+1)*INDEX($P$2:$Z$2,1,$D$47+1)*N40</f>
        <v>0.25</v>
      </c>
      <c r="E40" s="4">
        <f>SUMIF(Industries!$D$2:$D$116,A40,Industries!$F$2:$F$116)/SUMIF(Industries!$D$2:$D$116,A40,Industries!$H$2:$H$116)</f>
        <v>0.89375566692904751</v>
      </c>
      <c r="F40" s="5">
        <f t="shared" si="0"/>
        <v>0.25</v>
      </c>
      <c r="G40" s="4">
        <f t="shared" si="1"/>
        <v>0.27656108326773809</v>
      </c>
      <c r="H40" s="58">
        <f t="shared" si="2"/>
        <v>0.44687783346452375</v>
      </c>
      <c r="I40" s="58">
        <f t="shared" si="3"/>
        <v>0.27656108326773815</v>
      </c>
      <c r="J40" s="79">
        <v>0.2</v>
      </c>
      <c r="K40" s="79">
        <f>INDEX('Income Distribution'!$G:$G,MATCH(A40,'Income Distribution'!$A:$A,0))</f>
        <v>1.0663236591514949</v>
      </c>
      <c r="L40" s="59">
        <f t="array" ref="L40">INDEX($P40:$Z40,1,$D$47+2)*INDEX($P$2:$Z$2,1,$D$47+2)*N40</f>
        <v>-0.5</v>
      </c>
      <c r="M40" s="87" t="s">
        <v>317</v>
      </c>
      <c r="N40" s="196">
        <v>1</v>
      </c>
      <c r="P40" s="59">
        <v>0.25</v>
      </c>
      <c r="Q40" s="59">
        <v>0.25</v>
      </c>
      <c r="R40" s="59">
        <v>-0.5</v>
      </c>
      <c r="T40" s="59">
        <f t="shared" si="4"/>
        <v>0.125</v>
      </c>
      <c r="U40" s="59">
        <f t="shared" si="5"/>
        <v>0.125</v>
      </c>
      <c r="V40" s="59">
        <f t="shared" si="6"/>
        <v>-0.25</v>
      </c>
      <c r="X40" s="59">
        <f t="shared" si="7"/>
        <v>0.75</v>
      </c>
      <c r="Y40" s="59">
        <f t="shared" si="8"/>
        <v>0.75</v>
      </c>
      <c r="Z40" s="59">
        <v>-0.95</v>
      </c>
      <c r="AA40" s="189"/>
      <c r="AB40" s="79">
        <v>0.2</v>
      </c>
      <c r="AC40" s="59">
        <v>0.25</v>
      </c>
    </row>
    <row r="41" spans="1:29" x14ac:dyDescent="0.4">
      <c r="A41" s="7">
        <v>38</v>
      </c>
      <c r="B41" s="8" t="s">
        <v>319</v>
      </c>
      <c r="C41" s="60">
        <f t="array" ref="C41">INDEX($P41:$Z41,1,$D$47)*INDEX($P$2:$Z$2,1,$D$47)*N41</f>
        <v>0.5</v>
      </c>
      <c r="D41" s="60">
        <f t="array" ref="D41">INDEX($P41:$Z41,1,$D$47+1)*INDEX($P$2:$Z$2,1,$D$47+1)*N41</f>
        <v>0.5</v>
      </c>
      <c r="E41" s="9">
        <f>SUMIF(Industries!$D$2:$D$116,A41,Industries!$F$2:$F$116)/SUMIF(Industries!$D$2:$D$116,A41,Industries!$H$2:$H$116)</f>
        <v>0.72432149402216595</v>
      </c>
      <c r="F41" s="10">
        <f t="shared" si="0"/>
        <v>0.5</v>
      </c>
      <c r="G41" s="9">
        <f t="shared" si="1"/>
        <v>0.31891962649445849</v>
      </c>
      <c r="H41" s="57">
        <f t="shared" si="2"/>
        <v>0.36216074701108297</v>
      </c>
      <c r="I41" s="57">
        <f t="shared" si="3"/>
        <v>0.31891962649445854</v>
      </c>
      <c r="J41" s="80">
        <v>0</v>
      </c>
      <c r="K41" s="80">
        <f>INDEX('Income Distribution'!$G:$G,MATCH(A41,'Income Distribution'!$A:$A,0))</f>
        <v>0</v>
      </c>
      <c r="L41" s="60">
        <f t="array" ref="L41">INDEX($P41:$Z41,1,$D$47+2)*INDEX($P$2:$Z$2,1,$D$47+2)*N41</f>
        <v>-0.8</v>
      </c>
      <c r="M41" s="88" t="s">
        <v>287</v>
      </c>
      <c r="N41" s="196">
        <v>1</v>
      </c>
      <c r="P41" s="60">
        <v>0.5</v>
      </c>
      <c r="Q41" s="60">
        <v>0.5</v>
      </c>
      <c r="R41" s="60">
        <v>-0.8</v>
      </c>
      <c r="T41" s="60">
        <f t="shared" si="4"/>
        <v>0.25</v>
      </c>
      <c r="U41" s="60">
        <f t="shared" si="5"/>
        <v>0.25</v>
      </c>
      <c r="V41" s="60">
        <f t="shared" si="6"/>
        <v>-0.4</v>
      </c>
      <c r="X41" s="60">
        <f t="shared" si="7"/>
        <v>0.95</v>
      </c>
      <c r="Y41" s="60">
        <f t="shared" si="8"/>
        <v>0.95</v>
      </c>
      <c r="Z41" s="60">
        <v>-0.95</v>
      </c>
      <c r="AA41" s="189"/>
      <c r="AB41" s="80">
        <v>0</v>
      </c>
      <c r="AC41" s="60">
        <v>0.1</v>
      </c>
    </row>
    <row r="42" spans="1:29" x14ac:dyDescent="0.4">
      <c r="A42" s="2">
        <v>39</v>
      </c>
      <c r="B42" s="3" t="s">
        <v>320</v>
      </c>
      <c r="C42" s="59">
        <f t="array" ref="C42">INDEX($P42:$Z42,1,$D$47)*INDEX($P$2:$Z$2,1,$D$47)*N42</f>
        <v>0.05</v>
      </c>
      <c r="D42" s="59">
        <f t="array" ref="D42">INDEX($P42:$Z42,1,$D$47+1)*INDEX($P$2:$Z$2,1,$D$47+1)*N42</f>
        <v>0.05</v>
      </c>
      <c r="E42" s="4">
        <f>SUMIF(Industries!$D$2:$D$116,A42,Industries!$F$2:$F$116)/SUMIF(Industries!$D$2:$D$116,A42,Industries!$H$2:$H$116)</f>
        <v>0.7875204428229966</v>
      </c>
      <c r="F42" s="5">
        <f t="shared" si="0"/>
        <v>0.05</v>
      </c>
      <c r="G42" s="4">
        <f t="shared" si="1"/>
        <v>0.30311988929425082</v>
      </c>
      <c r="H42" s="58">
        <f t="shared" si="2"/>
        <v>0.3937602214114983</v>
      </c>
      <c r="I42" s="58">
        <f t="shared" si="3"/>
        <v>0.30311988929425088</v>
      </c>
      <c r="J42" s="79">
        <v>1</v>
      </c>
      <c r="K42" s="79">
        <f>INDEX('Income Distribution'!$G:$G,MATCH(A42,'Income Distribution'!$A:$A,0))</f>
        <v>4.1869838070100114</v>
      </c>
      <c r="L42" s="59">
        <f t="array" ref="L42">INDEX($P42:$Z42,1,$D$47+2)*INDEX($P$2:$Z$2,1,$D$47+2)*N42</f>
        <v>0</v>
      </c>
      <c r="M42" s="87"/>
      <c r="N42" s="196">
        <v>1</v>
      </c>
      <c r="P42" s="59">
        <v>0.05</v>
      </c>
      <c r="Q42" s="59">
        <v>0.05</v>
      </c>
      <c r="R42" s="59">
        <v>0</v>
      </c>
      <c r="T42" s="59">
        <f t="shared" si="4"/>
        <v>2.5000000000000001E-2</v>
      </c>
      <c r="U42" s="59">
        <f t="shared" si="5"/>
        <v>2.5000000000000001E-2</v>
      </c>
      <c r="V42" s="59">
        <f t="shared" si="6"/>
        <v>0</v>
      </c>
      <c r="X42" s="59">
        <f t="shared" si="7"/>
        <v>0.15000000000000002</v>
      </c>
      <c r="Y42" s="59">
        <f t="shared" si="8"/>
        <v>0.15000000000000002</v>
      </c>
      <c r="Z42" s="59">
        <v>0</v>
      </c>
      <c r="AA42" s="189"/>
      <c r="AB42" s="79">
        <v>1</v>
      </c>
      <c r="AC42" s="59">
        <v>0.1</v>
      </c>
    </row>
    <row r="43" spans="1:29" x14ac:dyDescent="0.4">
      <c r="A43" s="7">
        <v>40</v>
      </c>
      <c r="B43" s="8" t="s">
        <v>245</v>
      </c>
      <c r="C43" s="60">
        <v>0</v>
      </c>
      <c r="D43" s="60">
        <v>0</v>
      </c>
      <c r="E43" s="9">
        <v>0.75</v>
      </c>
      <c r="F43" s="10">
        <f t="shared" si="0"/>
        <v>0</v>
      </c>
      <c r="G43" s="9">
        <f t="shared" si="1"/>
        <v>0.3125</v>
      </c>
      <c r="H43" s="57">
        <f t="shared" si="2"/>
        <v>0.375</v>
      </c>
      <c r="I43" s="57">
        <f t="shared" si="3"/>
        <v>0.3125</v>
      </c>
      <c r="J43" s="80">
        <v>0</v>
      </c>
      <c r="K43" s="80">
        <v>0</v>
      </c>
      <c r="L43" s="60">
        <v>0</v>
      </c>
      <c r="M43" s="88" t="s">
        <v>321</v>
      </c>
      <c r="N43" s="196">
        <v>1</v>
      </c>
      <c r="P43" s="60">
        <v>0</v>
      </c>
      <c r="Q43" s="60">
        <v>0</v>
      </c>
      <c r="R43" s="60">
        <v>0</v>
      </c>
      <c r="T43" s="60">
        <v>0</v>
      </c>
      <c r="U43" s="60">
        <v>0</v>
      </c>
      <c r="V43" s="60">
        <v>0</v>
      </c>
      <c r="X43" s="60">
        <v>0</v>
      </c>
      <c r="Y43" s="60">
        <v>0</v>
      </c>
      <c r="Z43" s="60">
        <v>0</v>
      </c>
      <c r="AA43" s="189"/>
      <c r="AB43" s="80">
        <v>0</v>
      </c>
      <c r="AC43" s="60">
        <v>0</v>
      </c>
    </row>
    <row r="44" spans="1:29" x14ac:dyDescent="0.4">
      <c r="A44" s="2">
        <v>41</v>
      </c>
      <c r="B44" s="3" t="s">
        <v>247</v>
      </c>
      <c r="C44" s="59">
        <v>0</v>
      </c>
      <c r="D44" s="59">
        <v>0</v>
      </c>
      <c r="E44" s="4">
        <v>0.25</v>
      </c>
      <c r="F44" s="5">
        <f t="shared" si="0"/>
        <v>0</v>
      </c>
      <c r="G44" s="4">
        <f t="shared" si="1"/>
        <v>0.4375</v>
      </c>
      <c r="H44" s="58">
        <f t="shared" si="2"/>
        <v>0.125</v>
      </c>
      <c r="I44" s="58">
        <f t="shared" si="3"/>
        <v>0.4375</v>
      </c>
      <c r="J44" s="79">
        <v>0</v>
      </c>
      <c r="K44" s="79">
        <v>0</v>
      </c>
      <c r="L44" s="59">
        <v>0</v>
      </c>
      <c r="M44" s="87" t="s">
        <v>321</v>
      </c>
      <c r="N44" s="196">
        <v>1</v>
      </c>
      <c r="P44" s="59">
        <v>0</v>
      </c>
      <c r="Q44" s="59">
        <v>0</v>
      </c>
      <c r="R44" s="59">
        <v>0</v>
      </c>
      <c r="T44" s="59">
        <v>0</v>
      </c>
      <c r="U44" s="59">
        <v>0</v>
      </c>
      <c r="V44" s="59">
        <v>0</v>
      </c>
      <c r="X44" s="59">
        <v>0</v>
      </c>
      <c r="Y44" s="59">
        <v>0</v>
      </c>
      <c r="Z44" s="59">
        <v>0</v>
      </c>
      <c r="AA44" s="189"/>
      <c r="AB44" s="79">
        <v>0</v>
      </c>
      <c r="AC44" s="59">
        <v>0</v>
      </c>
    </row>
    <row r="46" spans="1:29" x14ac:dyDescent="0.4">
      <c r="A46" s="199" t="s">
        <v>322</v>
      </c>
      <c r="B46" s="199"/>
    </row>
    <row r="47" spans="1:29" x14ac:dyDescent="0.4">
      <c r="A47" s="41" t="s">
        <v>323</v>
      </c>
      <c r="B47" s="41"/>
      <c r="C47" s="104" t="s">
        <v>324</v>
      </c>
      <c r="D47" s="187">
        <f>VLOOKUP(C47,$A$136:$B$138,2,FALSE)</f>
        <v>1</v>
      </c>
    </row>
    <row r="48" spans="1:29" x14ac:dyDescent="0.4">
      <c r="A48" s="210" t="s">
        <v>325</v>
      </c>
      <c r="B48" s="210"/>
      <c r="C48" s="212">
        <v>1</v>
      </c>
    </row>
    <row r="49" spans="1:7" x14ac:dyDescent="0.4">
      <c r="A49" s="210" t="s">
        <v>326</v>
      </c>
      <c r="B49" s="210"/>
      <c r="C49" s="226">
        <v>1</v>
      </c>
      <c r="D49" s="211"/>
    </row>
    <row r="50" spans="1:7" x14ac:dyDescent="0.4">
      <c r="A50" s="210" t="s">
        <v>330</v>
      </c>
      <c r="B50" s="210"/>
      <c r="C50" s="212">
        <v>0</v>
      </c>
      <c r="D50" s="202"/>
    </row>
    <row r="51" spans="1:7" x14ac:dyDescent="0.4">
      <c r="A51" s="210" t="s">
        <v>331</v>
      </c>
      <c r="B51" s="210"/>
      <c r="C51" s="212">
        <v>0.5</v>
      </c>
      <c r="D51" s="202"/>
    </row>
    <row r="52" spans="1:7" x14ac:dyDescent="0.4">
      <c r="A52" s="210" t="s">
        <v>332</v>
      </c>
      <c r="B52" s="210"/>
      <c r="C52" s="212">
        <v>0.5</v>
      </c>
      <c r="D52" s="202"/>
    </row>
    <row r="53" spans="1:7" x14ac:dyDescent="0.4">
      <c r="A53" s="210" t="s">
        <v>333</v>
      </c>
      <c r="B53" s="210"/>
      <c r="C53" s="211">
        <f>1-C52</f>
        <v>0.5</v>
      </c>
      <c r="D53" s="202"/>
    </row>
    <row r="54" spans="1:7" x14ac:dyDescent="0.4">
      <c r="A54" s="210" t="s">
        <v>334</v>
      </c>
      <c r="B54" s="210"/>
      <c r="C54" s="213">
        <v>1</v>
      </c>
      <c r="D54" s="202"/>
    </row>
    <row r="55" spans="1:7" x14ac:dyDescent="0.4">
      <c r="A55" s="210" t="s">
        <v>335</v>
      </c>
      <c r="B55" s="210"/>
      <c r="C55" s="214">
        <v>0.2</v>
      </c>
      <c r="D55" s="202"/>
    </row>
    <row r="56" spans="1:7" x14ac:dyDescent="0.4">
      <c r="A56" s="210" t="s">
        <v>374</v>
      </c>
      <c r="B56" s="210"/>
      <c r="C56" s="227">
        <v>0.5</v>
      </c>
      <c r="D56" s="202"/>
    </row>
    <row r="57" spans="1:7" x14ac:dyDescent="0.4">
      <c r="A57" s="205" t="s">
        <v>327</v>
      </c>
      <c r="B57" s="205"/>
      <c r="C57" s="206">
        <f ca="1">'Projected Table 5'!EC152</f>
        <v>0.50581683284528778</v>
      </c>
      <c r="D57" s="202">
        <f ca="1">'Projected Table 5'!EC152-'Scenario Parameters'!C57</f>
        <v>0</v>
      </c>
    </row>
    <row r="58" spans="1:7" x14ac:dyDescent="0.4">
      <c r="A58" s="210"/>
      <c r="B58" s="210"/>
      <c r="C58" s="214"/>
      <c r="D58" s="202"/>
    </row>
    <row r="59" spans="1:7" x14ac:dyDescent="0.4">
      <c r="A59" s="199" t="s">
        <v>629</v>
      </c>
      <c r="B59" s="199"/>
      <c r="C59" s="211"/>
      <c r="D59" s="202"/>
    </row>
    <row r="60" spans="1:7" x14ac:dyDescent="0.4">
      <c r="A60" s="210" t="s">
        <v>339</v>
      </c>
      <c r="B60" s="210"/>
      <c r="C60" s="211">
        <f>(SUMPRODUCT('Base Table 5'!DY4:DY118,'Projection Engine'!AZ5:AZ119)/'Base Table 5'!DY122)</f>
        <v>0.90077760126099193</v>
      </c>
      <c r="D60" s="41"/>
      <c r="G60" s="62"/>
    </row>
    <row r="61" spans="1:7" x14ac:dyDescent="0.4">
      <c r="A61" s="210" t="s">
        <v>656</v>
      </c>
      <c r="B61" s="210"/>
      <c r="C61" s="211">
        <f ca="1">('Projection Engine'!M122+'Projected Table 5'!DR139)/'Projection Engine'!M122-1</f>
        <v>0.11719607804562693</v>
      </c>
      <c r="D61" s="41"/>
      <c r="G61" s="62"/>
    </row>
    <row r="62" spans="1:7" x14ac:dyDescent="0.4">
      <c r="A62" s="210" t="s">
        <v>328</v>
      </c>
      <c r="B62" s="210"/>
      <c r="C62" s="211">
        <f ca="1">(1+'Projection Engine'!M125)*(1+C61)-1</f>
        <v>0.55338325939192301</v>
      </c>
      <c r="D62" s="41"/>
    </row>
    <row r="63" spans="1:7" x14ac:dyDescent="0.4">
      <c r="A63" s="210" t="s">
        <v>329</v>
      </c>
      <c r="B63" s="210"/>
      <c r="C63" s="211">
        <f>SUM('Projection Engine'!N122:P122)/SUM('Projection Engine'!N124:P124)-1</f>
        <v>0.13020310940089308</v>
      </c>
      <c r="D63" s="41"/>
    </row>
    <row r="64" spans="1:7" x14ac:dyDescent="0.4">
      <c r="A64" s="210" t="s">
        <v>340</v>
      </c>
      <c r="B64" s="210"/>
      <c r="C64" s="211">
        <f>'Base Table 5'!DW122/'Base Table 5'!DY129</f>
        <v>1.0674897969609647</v>
      </c>
      <c r="D64" s="41"/>
    </row>
    <row r="65" spans="1:4" x14ac:dyDescent="0.4">
      <c r="A65" s="210" t="s">
        <v>630</v>
      </c>
      <c r="C65" s="215">
        <f t="array" aca="1" ref="C65" ca="1">SUMPRODUCT('Projection Engine'!AT5:AT119*(1+'Projection Engine'!AF5:AF119)*(1+'Projection Engine'!H5:H119))</f>
        <v>287269.04300047486</v>
      </c>
      <c r="D65" s="41"/>
    </row>
    <row r="66" spans="1:4" x14ac:dyDescent="0.4">
      <c r="A66" s="210" t="s">
        <v>631</v>
      </c>
      <c r="C66" s="215">
        <f t="array" aca="1" ref="C66" ca="1">SUMPRODUCT('Projected Table 5'!DQ122:DW122 / 'Base Table 5'!DQ122:DW122 * 'Base Table 5'!DQ129:DW129) * 'Scenario Parameters'!C60</f>
        <v>346727.59649246495</v>
      </c>
      <c r="D66" s="41"/>
    </row>
    <row r="67" spans="1:4" x14ac:dyDescent="0.4">
      <c r="A67" s="210" t="s">
        <v>341</v>
      </c>
      <c r="B67" s="210"/>
      <c r="C67" s="211">
        <f ca="1">'Projection Engine'!Z122 / (C65 + C66) / 'Scenario Parameters'!C64</f>
        <v>0.68721836457907504</v>
      </c>
      <c r="D67" s="41"/>
    </row>
    <row r="68" spans="1:4" x14ac:dyDescent="0.4">
      <c r="A68" s="210" t="s">
        <v>338</v>
      </c>
      <c r="B68" s="210"/>
      <c r="C68" s="215">
        <f>'Projection Engine'!N74*(1+'Projection Engine'!K74)*(1+'Projection Engine'!H74)*(1/(1+('Projection Engine'!H74*'Projection Engine'!I78)))</f>
        <v>83674.304779825819</v>
      </c>
      <c r="D68" s="41"/>
    </row>
    <row r="69" spans="1:4" x14ac:dyDescent="0.4">
      <c r="A69" s="210" t="s">
        <v>632</v>
      </c>
      <c r="B69" s="210"/>
      <c r="C69" s="215">
        <f ca="1">C68*('Income Distribution'!$C$50/(1+EXP(-'Projection Engine'!J74*'Income Distribution'!$C$50/('Income Distribution'!$C$50-1)*('Scenario Parameters'!C57)+LN('Income Distribution'!$C$50-1)))) - C68</f>
        <v>60944.008481058467</v>
      </c>
      <c r="D69" s="130"/>
    </row>
    <row r="70" spans="1:4" x14ac:dyDescent="0.4">
      <c r="A70" s="210" t="s">
        <v>336</v>
      </c>
      <c r="B70" s="210"/>
      <c r="C70" s="215">
        <f>'Projection Engine'!BA122*C54</f>
        <v>732806.8002418282</v>
      </c>
      <c r="D70" s="130"/>
    </row>
    <row r="71" spans="1:4" x14ac:dyDescent="0.4">
      <c r="A71" s="210" t="s">
        <v>337</v>
      </c>
      <c r="B71" s="210"/>
      <c r="C71" s="215">
        <f>C55*C70</f>
        <v>146561.36004836563</v>
      </c>
      <c r="D71" s="215"/>
    </row>
    <row r="72" spans="1:4" x14ac:dyDescent="0.4">
      <c r="A72" s="210" t="s">
        <v>633</v>
      </c>
      <c r="C72" s="215">
        <f ca="1">'Scenario Parameters'!C68*(1+'Scenario Parameters'!$C$57*'Projection Engine'!J74)-'Scenario Parameters'!C68</f>
        <v>77415.436495062109</v>
      </c>
      <c r="D72" s="130"/>
    </row>
    <row r="73" spans="1:4" x14ac:dyDescent="0.4">
      <c r="A73" s="210" t="s">
        <v>634</v>
      </c>
      <c r="C73" s="215">
        <f ca="1">SUM('Projection Engine'!BB5:BB119)-SUM('Projection Engine'!T5:T119)+C72-C69</f>
        <v>209537.1193649589</v>
      </c>
      <c r="D73" s="130"/>
    </row>
    <row r="74" spans="1:4" x14ac:dyDescent="0.4">
      <c r="A74" s="210" t="s">
        <v>635</v>
      </c>
      <c r="C74" s="217">
        <f ca="1">C73/'Projected Table 5'!DY140</f>
        <v>5.3150884134406988E-2</v>
      </c>
      <c r="D74" s="130"/>
    </row>
    <row r="75" spans="1:4" x14ac:dyDescent="0.4">
      <c r="A75" s="210" t="s">
        <v>375</v>
      </c>
      <c r="B75" s="210"/>
      <c r="C75" s="216">
        <v>58.3</v>
      </c>
      <c r="D75" s="130"/>
    </row>
    <row r="76" spans="1:4" x14ac:dyDescent="0.4">
      <c r="A76" s="210" t="s">
        <v>376</v>
      </c>
      <c r="B76" s="210"/>
      <c r="C76" s="216">
        <v>135</v>
      </c>
      <c r="D76" s="130"/>
    </row>
    <row r="77" spans="1:4" x14ac:dyDescent="0.4">
      <c r="A77" s="210" t="s">
        <v>651</v>
      </c>
      <c r="C77" s="215">
        <f ca="1">'Base Table 5'!DR122-'Projected Table 5'!DR122+'Projected Table 5'!DY126+'Projected Table 5'!DY127-'Base Table 5'!DY126-'Base Table 5'!DY127</f>
        <v>-3.141467459499836E-7</v>
      </c>
      <c r="D77" s="130"/>
    </row>
    <row r="78" spans="1:4" x14ac:dyDescent="0.4">
      <c r="D78" s="130"/>
    </row>
    <row r="79" spans="1:4" x14ac:dyDescent="0.4">
      <c r="A79" s="210"/>
      <c r="C79" s="212"/>
    </row>
    <row r="80" spans="1:4" x14ac:dyDescent="0.4">
      <c r="A80" s="199" t="s">
        <v>342</v>
      </c>
      <c r="B80" s="199"/>
    </row>
    <row r="81" spans="1:8" x14ac:dyDescent="0.4">
      <c r="A81" s="205" t="s">
        <v>346</v>
      </c>
      <c r="B81" s="205"/>
      <c r="C81" s="206">
        <f ca="1">'Projected Table 5'!DY140/'Base Table 5'!DY135-1</f>
        <v>0.47099647059501049</v>
      </c>
    </row>
    <row r="82" spans="1:8" x14ac:dyDescent="0.4">
      <c r="A82" s="205" t="s">
        <v>345</v>
      </c>
      <c r="B82" s="205"/>
      <c r="C82" s="206">
        <f ca="1">Employment!N123</f>
        <v>-3.2205140417579055E-2</v>
      </c>
    </row>
    <row r="83" spans="1:8" x14ac:dyDescent="0.4">
      <c r="A83" s="41" t="s">
        <v>343</v>
      </c>
      <c r="B83" s="41"/>
      <c r="C83" s="217">
        <f>('Projection Engine'!S122/('Projection Engine'!S122-'Projection Engine'!BA122))-1</f>
        <v>0.34732545897016109</v>
      </c>
    </row>
    <row r="84" spans="1:8" x14ac:dyDescent="0.4">
      <c r="A84" s="210" t="s">
        <v>344</v>
      </c>
      <c r="B84" s="210"/>
      <c r="C84" s="217">
        <f>SUMPRODUCT('Base Table 5'!DY4:DY118,Industries!K2:K116)/'Base Table 5'!DY135</f>
        <v>0.56652152437693848</v>
      </c>
      <c r="D84" s="130"/>
      <c r="F84" s="43"/>
      <c r="G84" s="43"/>
      <c r="H84" s="43"/>
    </row>
    <row r="85" spans="1:8" x14ac:dyDescent="0.4">
      <c r="A85" s="210" t="s">
        <v>347</v>
      </c>
      <c r="B85" s="41"/>
      <c r="C85" s="211">
        <f ca="1">'Projected Table 5'!EC141</f>
        <v>0.23513841713117478</v>
      </c>
      <c r="D85" s="130"/>
    </row>
    <row r="86" spans="1:8" x14ac:dyDescent="0.4">
      <c r="A86" s="210" t="s">
        <v>348</v>
      </c>
      <c r="B86" s="210"/>
      <c r="C86" s="217">
        <f ca="1">'Projected Table 5'!EC142</f>
        <v>0.93419842298073119</v>
      </c>
      <c r="D86" s="130"/>
    </row>
    <row r="87" spans="1:8" x14ac:dyDescent="0.4">
      <c r="A87" s="210" t="s">
        <v>349</v>
      </c>
      <c r="B87" s="41"/>
      <c r="C87" s="217">
        <f ca="1">('Projected Table 5'!DY141+'Projected Table 5'!DY142)/('Projected Table 5'!EA141+'Projected Table 5'!EA142)-1</f>
        <v>0.56747932422595948</v>
      </c>
      <c r="D87" s="130"/>
    </row>
    <row r="88" spans="1:8" x14ac:dyDescent="0.4">
      <c r="A88" s="210" t="s">
        <v>638</v>
      </c>
      <c r="B88" s="41"/>
      <c r="C88" s="211">
        <f>'Base Table 5'!DP124/('Base Table 5'!DP124+'Base Table 5'!DP125)</f>
        <v>0.52458887032037238</v>
      </c>
      <c r="D88" s="130"/>
    </row>
    <row r="89" spans="1:8" x14ac:dyDescent="0.4">
      <c r="A89" s="210" t="s">
        <v>639</v>
      </c>
      <c r="B89" s="41"/>
      <c r="C89" s="211">
        <f>1-C88</f>
        <v>0.47541112967962762</v>
      </c>
      <c r="D89" s="130"/>
    </row>
    <row r="90" spans="1:8" x14ac:dyDescent="0.4">
      <c r="A90" s="210" t="s">
        <v>640</v>
      </c>
      <c r="B90" s="41"/>
      <c r="C90" s="211">
        <f ca="1">'Projected Table 5'!DP124/('Projected Table 5'!$DP$124+'Projected Table 5'!$DP$125)</f>
        <v>0.41336421917532878</v>
      </c>
      <c r="D90" s="130"/>
    </row>
    <row r="91" spans="1:8" x14ac:dyDescent="0.4">
      <c r="A91" s="210" t="s">
        <v>641</v>
      </c>
      <c r="B91" s="41"/>
      <c r="C91" s="211">
        <f ca="1">1-C90</f>
        <v>0.58663578082467116</v>
      </c>
      <c r="D91" s="130"/>
    </row>
    <row r="92" spans="1:8" x14ac:dyDescent="0.4">
      <c r="A92" s="210" t="s">
        <v>649</v>
      </c>
      <c r="C92" s="215">
        <f>'Base Table 5'!DW122-'Base Table 5'!DY129</f>
        <v>40739.878499999526</v>
      </c>
      <c r="D92" s="130"/>
    </row>
    <row r="93" spans="1:8" x14ac:dyDescent="0.4">
      <c r="A93" s="210" t="s">
        <v>650</v>
      </c>
      <c r="B93" s="210"/>
      <c r="C93" s="215">
        <f ca="1">'Projected Table 5'!DW122-'Projected Table 5'!DY129</f>
        <v>29404.908623432682</v>
      </c>
      <c r="D93" s="130"/>
    </row>
    <row r="94" spans="1:8" x14ac:dyDescent="0.4">
      <c r="A94" s="210" t="s">
        <v>350</v>
      </c>
      <c r="B94" s="210"/>
      <c r="C94" s="217">
        <f ca="1">'Projected Table 5'!DS145</f>
        <v>-2.8752121460051058E-3</v>
      </c>
      <c r="D94" s="130"/>
    </row>
    <row r="95" spans="1:8" x14ac:dyDescent="0.4">
      <c r="A95" s="210" t="s">
        <v>657</v>
      </c>
      <c r="B95" s="210"/>
      <c r="C95" s="217">
        <f ca="1">(Employment!M119+Employment!M120)/Employment!M122</f>
        <v>0.12331538712915179</v>
      </c>
      <c r="D95" s="130"/>
    </row>
    <row r="96" spans="1:8" x14ac:dyDescent="0.4">
      <c r="A96" s="210"/>
      <c r="B96" s="210"/>
    </row>
    <row r="97" spans="1:1" x14ac:dyDescent="0.4">
      <c r="A97" s="62" t="s">
        <v>351</v>
      </c>
    </row>
    <row r="98" spans="1:1" x14ac:dyDescent="0.4">
      <c r="A98" t="s">
        <v>352</v>
      </c>
    </row>
    <row r="99" spans="1:1" x14ac:dyDescent="0.4">
      <c r="A99" t="s">
        <v>353</v>
      </c>
    </row>
    <row r="100" spans="1:1" x14ac:dyDescent="0.4">
      <c r="A100" t="s">
        <v>354</v>
      </c>
    </row>
    <row r="101" spans="1:1" x14ac:dyDescent="0.4">
      <c r="A101" t="s">
        <v>355</v>
      </c>
    </row>
    <row r="102" spans="1:1" x14ac:dyDescent="0.4">
      <c r="A102" t="s">
        <v>356</v>
      </c>
    </row>
    <row r="103" spans="1:1" x14ac:dyDescent="0.4">
      <c r="A103" t="s">
        <v>357</v>
      </c>
    </row>
    <row r="104" spans="1:1" x14ac:dyDescent="0.4">
      <c r="A104" t="s">
        <v>358</v>
      </c>
    </row>
    <row r="105" spans="1:1" x14ac:dyDescent="0.4">
      <c r="A105" t="s">
        <v>359</v>
      </c>
    </row>
    <row r="106" spans="1:1" x14ac:dyDescent="0.4">
      <c r="A106" t="s">
        <v>360</v>
      </c>
    </row>
    <row r="107" spans="1:1" x14ac:dyDescent="0.4">
      <c r="A107" t="s">
        <v>361</v>
      </c>
    </row>
    <row r="109" spans="1:1" x14ac:dyDescent="0.4">
      <c r="A109" s="62" t="s">
        <v>362</v>
      </c>
    </row>
    <row r="110" spans="1:1" x14ac:dyDescent="0.4">
      <c r="A110" t="s">
        <v>363</v>
      </c>
    </row>
    <row r="111" spans="1:1" x14ac:dyDescent="0.4">
      <c r="A111" t="s">
        <v>364</v>
      </c>
    </row>
    <row r="112" spans="1:1" x14ac:dyDescent="0.4">
      <c r="A112" t="s">
        <v>365</v>
      </c>
    </row>
    <row r="113" spans="1:1" x14ac:dyDescent="0.4">
      <c r="A113" t="s">
        <v>366</v>
      </c>
    </row>
    <row r="114" spans="1:1" x14ac:dyDescent="0.4">
      <c r="A114" t="s">
        <v>367</v>
      </c>
    </row>
    <row r="115" spans="1:1" x14ac:dyDescent="0.4">
      <c r="A115" t="s">
        <v>368</v>
      </c>
    </row>
    <row r="116" spans="1:1" x14ac:dyDescent="0.4">
      <c r="A116" t="s">
        <v>369</v>
      </c>
    </row>
    <row r="117" spans="1:1" x14ac:dyDescent="0.4">
      <c r="A117" t="s">
        <v>370</v>
      </c>
    </row>
    <row r="118" spans="1:1" x14ac:dyDescent="0.4">
      <c r="A118" t="s">
        <v>371</v>
      </c>
    </row>
    <row r="119" spans="1:1" x14ac:dyDescent="0.4">
      <c r="A119" t="s">
        <v>372</v>
      </c>
    </row>
    <row r="120" spans="1:1" x14ac:dyDescent="0.4">
      <c r="A120" t="s">
        <v>621</v>
      </c>
    </row>
    <row r="122" spans="1:1" x14ac:dyDescent="0.4">
      <c r="A122" s="62" t="s">
        <v>620</v>
      </c>
    </row>
    <row r="123" spans="1:1" x14ac:dyDescent="0.4">
      <c r="A123" t="s">
        <v>373</v>
      </c>
    </row>
    <row r="124" spans="1:1" x14ac:dyDescent="0.4">
      <c r="A124" s="200" t="s">
        <v>637</v>
      </c>
    </row>
    <row r="126" spans="1:1" x14ac:dyDescent="0.4">
      <c r="A126" s="62"/>
    </row>
    <row r="130" spans="1:3" x14ac:dyDescent="0.4">
      <c r="C130" s="201"/>
    </row>
    <row r="136" spans="1:3" x14ac:dyDescent="0.4">
      <c r="A136" s="183" t="s">
        <v>324</v>
      </c>
      <c r="B136" s="184">
        <v>1</v>
      </c>
    </row>
    <row r="137" spans="1:3" x14ac:dyDescent="0.4">
      <c r="A137" s="183" t="s">
        <v>377</v>
      </c>
      <c r="B137" s="184">
        <v>5</v>
      </c>
    </row>
    <row r="138" spans="1:3" x14ac:dyDescent="0.4">
      <c r="A138" s="183" t="s">
        <v>378</v>
      </c>
      <c r="B138" s="184">
        <v>9</v>
      </c>
    </row>
  </sheetData>
  <mergeCells count="5">
    <mergeCell ref="P1:R1"/>
    <mergeCell ref="T1:V1"/>
    <mergeCell ref="A1:M1"/>
    <mergeCell ref="A2:M2"/>
    <mergeCell ref="X1:Z1"/>
  </mergeCells>
  <dataValidations count="1">
    <dataValidation type="list" allowBlank="1" showInputMessage="1" showErrorMessage="1" sqref="C47" xr:uid="{00000000-0002-0000-0000-000000000000}">
      <formula1>$A$136:$A$138</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53"/>
  <sheetViews>
    <sheetView zoomScale="90" zoomScaleNormal="90" workbookViewId="0">
      <selection activeCell="M6" sqref="M6:M53"/>
    </sheetView>
  </sheetViews>
  <sheetFormatPr defaultRowHeight="14.6" x14ac:dyDescent="0.4"/>
  <cols>
    <col min="1" max="1" width="72.61328125" customWidth="1"/>
    <col min="2" max="7" width="12.84375" customWidth="1"/>
    <col min="8" max="10" width="15.69140625" customWidth="1"/>
    <col min="11" max="13" width="15.53515625" customWidth="1"/>
  </cols>
  <sheetData>
    <row r="2" spans="1:13" x14ac:dyDescent="0.4">
      <c r="A2" s="203" t="s">
        <v>379</v>
      </c>
    </row>
    <row r="3" spans="1:13" x14ac:dyDescent="0.4">
      <c r="A3" s="41" t="s">
        <v>323</v>
      </c>
      <c r="B3" s="104" t="s">
        <v>324</v>
      </c>
      <c r="C3" s="104" t="s">
        <v>377</v>
      </c>
      <c r="D3" s="104" t="s">
        <v>378</v>
      </c>
      <c r="E3" s="104" t="s">
        <v>324</v>
      </c>
      <c r="F3" s="104" t="s">
        <v>377</v>
      </c>
      <c r="G3" s="104" t="s">
        <v>378</v>
      </c>
      <c r="H3" s="104" t="s">
        <v>324</v>
      </c>
      <c r="I3" s="104" t="s">
        <v>377</v>
      </c>
      <c r="J3" s="104" t="s">
        <v>378</v>
      </c>
      <c r="K3" s="104" t="s">
        <v>324</v>
      </c>
      <c r="L3" s="104" t="s">
        <v>377</v>
      </c>
      <c r="M3" s="104" t="s">
        <v>378</v>
      </c>
    </row>
    <row r="4" spans="1:13" x14ac:dyDescent="0.4">
      <c r="A4" s="41"/>
      <c r="B4" s="241" t="s">
        <v>622</v>
      </c>
      <c r="C4" s="242"/>
      <c r="D4" s="242"/>
      <c r="E4" s="239" t="s">
        <v>380</v>
      </c>
      <c r="F4" s="240"/>
      <c r="G4" s="240"/>
      <c r="H4" s="237" t="s">
        <v>623</v>
      </c>
      <c r="I4" s="238"/>
      <c r="J4" s="238"/>
      <c r="K4" s="243" t="s">
        <v>658</v>
      </c>
      <c r="L4" s="230"/>
      <c r="M4" s="230"/>
    </row>
    <row r="5" spans="1:13" x14ac:dyDescent="0.4">
      <c r="A5" s="199" t="s">
        <v>322</v>
      </c>
      <c r="B5" s="199"/>
      <c r="C5" s="190"/>
      <c r="D5" s="190"/>
      <c r="E5" s="190"/>
      <c r="F5" s="190"/>
      <c r="G5" s="190"/>
      <c r="H5" s="190"/>
      <c r="I5" s="190"/>
      <c r="J5" s="190"/>
      <c r="K5" s="190"/>
      <c r="L5" s="190"/>
      <c r="M5" s="190"/>
    </row>
    <row r="6" spans="1:13" x14ac:dyDescent="0.4">
      <c r="A6" s="210" t="s">
        <v>325</v>
      </c>
      <c r="B6" s="212">
        <v>1</v>
      </c>
      <c r="C6" s="212">
        <v>1</v>
      </c>
      <c r="D6" s="212">
        <v>1</v>
      </c>
      <c r="E6" s="212">
        <v>1</v>
      </c>
      <c r="F6" s="212">
        <v>1</v>
      </c>
      <c r="G6" s="212">
        <v>1</v>
      </c>
      <c r="H6" s="212">
        <v>1</v>
      </c>
      <c r="I6" s="212">
        <v>1</v>
      </c>
      <c r="J6" s="212">
        <v>1</v>
      </c>
      <c r="K6" s="212">
        <v>1</v>
      </c>
      <c r="L6" s="212">
        <v>1</v>
      </c>
      <c r="M6" s="212">
        <v>1</v>
      </c>
    </row>
    <row r="7" spans="1:13" x14ac:dyDescent="0.4">
      <c r="A7" s="210" t="s">
        <v>326</v>
      </c>
      <c r="B7" s="212">
        <v>1</v>
      </c>
      <c r="C7" s="212">
        <v>1</v>
      </c>
      <c r="D7" s="212">
        <v>1</v>
      </c>
      <c r="E7" s="226">
        <v>0.5</v>
      </c>
      <c r="F7" s="226">
        <v>0.5</v>
      </c>
      <c r="G7" s="226">
        <v>0.5</v>
      </c>
      <c r="H7" s="212">
        <v>1</v>
      </c>
      <c r="I7" s="212">
        <v>1</v>
      </c>
      <c r="J7" s="212">
        <v>1</v>
      </c>
      <c r="K7" s="212">
        <v>1</v>
      </c>
      <c r="L7" s="212">
        <v>1</v>
      </c>
      <c r="M7" s="212">
        <v>1</v>
      </c>
    </row>
    <row r="8" spans="1:13" x14ac:dyDescent="0.4">
      <c r="A8" s="210" t="s">
        <v>330</v>
      </c>
      <c r="B8" s="212">
        <v>0</v>
      </c>
      <c r="C8" s="212">
        <v>0</v>
      </c>
      <c r="D8" s="212">
        <v>0</v>
      </c>
      <c r="E8" s="212">
        <v>0</v>
      </c>
      <c r="F8" s="212">
        <v>0</v>
      </c>
      <c r="G8" s="212">
        <v>0</v>
      </c>
      <c r="H8" s="212">
        <v>0</v>
      </c>
      <c r="I8" s="212">
        <v>0</v>
      </c>
      <c r="J8" s="212">
        <v>0</v>
      </c>
      <c r="K8" s="212">
        <v>0</v>
      </c>
      <c r="L8" s="212">
        <v>0</v>
      </c>
      <c r="M8" s="212">
        <v>0</v>
      </c>
    </row>
    <row r="9" spans="1:13" x14ac:dyDescent="0.4">
      <c r="A9" s="210" t="s">
        <v>331</v>
      </c>
      <c r="B9" s="212">
        <v>0.5</v>
      </c>
      <c r="C9" s="212">
        <v>0.5</v>
      </c>
      <c r="D9" s="212">
        <v>0.5</v>
      </c>
      <c r="E9" s="212">
        <v>0.5</v>
      </c>
      <c r="F9" s="212">
        <v>0.5</v>
      </c>
      <c r="G9" s="212">
        <v>0.5</v>
      </c>
      <c r="H9" s="212">
        <v>0.5</v>
      </c>
      <c r="I9" s="212">
        <v>0.5</v>
      </c>
      <c r="J9" s="212">
        <v>0.5</v>
      </c>
      <c r="K9" s="212">
        <v>0.5</v>
      </c>
      <c r="L9" s="212">
        <v>0.5</v>
      </c>
      <c r="M9" s="212">
        <v>0.5</v>
      </c>
    </row>
    <row r="10" spans="1:13" x14ac:dyDescent="0.4">
      <c r="A10" s="210" t="s">
        <v>332</v>
      </c>
      <c r="B10" s="212">
        <v>0.5</v>
      </c>
      <c r="C10" s="212">
        <v>0.5</v>
      </c>
      <c r="D10" s="212">
        <v>0.5</v>
      </c>
      <c r="E10" s="212">
        <v>0.5</v>
      </c>
      <c r="F10" s="212">
        <v>0.5</v>
      </c>
      <c r="G10" s="212">
        <v>0.5</v>
      </c>
      <c r="H10" s="212">
        <v>0.5</v>
      </c>
      <c r="I10" s="212">
        <v>0.5</v>
      </c>
      <c r="J10" s="212">
        <v>0.5</v>
      </c>
      <c r="K10" s="212">
        <v>0.5</v>
      </c>
      <c r="L10" s="212">
        <v>0.5</v>
      </c>
      <c r="M10" s="212">
        <v>0.5</v>
      </c>
    </row>
    <row r="11" spans="1:13" x14ac:dyDescent="0.4">
      <c r="A11" s="210" t="s">
        <v>333</v>
      </c>
      <c r="B11" s="211">
        <v>0.5</v>
      </c>
      <c r="C11" s="211">
        <v>0.5</v>
      </c>
      <c r="D11" s="211">
        <v>0.5</v>
      </c>
      <c r="E11" s="211">
        <v>0.5</v>
      </c>
      <c r="F11" s="211">
        <v>0.5</v>
      </c>
      <c r="G11" s="211">
        <v>0.5</v>
      </c>
      <c r="H11" s="211">
        <v>0.5</v>
      </c>
      <c r="I11" s="211">
        <v>0.5</v>
      </c>
      <c r="J11" s="211">
        <v>0.5</v>
      </c>
      <c r="K11" s="211">
        <v>0.5</v>
      </c>
      <c r="L11" s="211">
        <v>0.5</v>
      </c>
      <c r="M11" s="211">
        <v>0.5</v>
      </c>
    </row>
    <row r="12" spans="1:13" x14ac:dyDescent="0.4">
      <c r="A12" s="210" t="s">
        <v>334</v>
      </c>
      <c r="B12" s="213">
        <v>1</v>
      </c>
      <c r="C12" s="213">
        <v>1</v>
      </c>
      <c r="D12" s="213">
        <v>1</v>
      </c>
      <c r="E12" s="213">
        <v>1</v>
      </c>
      <c r="F12" s="213">
        <v>1</v>
      </c>
      <c r="G12" s="213">
        <v>1</v>
      </c>
      <c r="H12" s="213">
        <v>1</v>
      </c>
      <c r="I12" s="213">
        <v>1</v>
      </c>
      <c r="J12" s="213">
        <v>1</v>
      </c>
      <c r="K12" s="213">
        <v>2</v>
      </c>
      <c r="L12" s="213">
        <v>2</v>
      </c>
      <c r="M12" s="213">
        <v>2</v>
      </c>
    </row>
    <row r="13" spans="1:13" x14ac:dyDescent="0.4">
      <c r="A13" s="210" t="s">
        <v>335</v>
      </c>
      <c r="B13" s="214">
        <v>0.2</v>
      </c>
      <c r="C13" s="214">
        <v>0.2</v>
      </c>
      <c r="D13" s="214">
        <v>0.2</v>
      </c>
      <c r="E13" s="214">
        <v>0.2</v>
      </c>
      <c r="F13" s="214">
        <v>0.2</v>
      </c>
      <c r="G13" s="214">
        <v>0.2</v>
      </c>
      <c r="H13" s="214">
        <v>0.2</v>
      </c>
      <c r="I13" s="214">
        <v>0.2</v>
      </c>
      <c r="J13" s="214">
        <v>0.2</v>
      </c>
      <c r="K13" s="214">
        <v>0.3</v>
      </c>
      <c r="L13" s="214">
        <v>0.3</v>
      </c>
      <c r="M13" s="214">
        <v>0.3</v>
      </c>
    </row>
    <row r="14" spans="1:13" x14ac:dyDescent="0.4">
      <c r="A14" s="210" t="s">
        <v>374</v>
      </c>
      <c r="B14" s="214">
        <v>0.5</v>
      </c>
      <c r="C14" s="214">
        <v>0.5</v>
      </c>
      <c r="D14" s="214">
        <v>0.5</v>
      </c>
      <c r="E14" s="214">
        <v>0.5</v>
      </c>
      <c r="F14" s="214">
        <v>0.5</v>
      </c>
      <c r="G14" s="214">
        <v>0.5</v>
      </c>
      <c r="H14" s="227">
        <v>0.9</v>
      </c>
      <c r="I14" s="227">
        <v>0.9</v>
      </c>
      <c r="J14" s="227">
        <v>0.9</v>
      </c>
      <c r="K14" s="227">
        <v>0.5</v>
      </c>
      <c r="L14" s="227">
        <v>0.5</v>
      </c>
      <c r="M14" s="227">
        <v>0.5</v>
      </c>
    </row>
    <row r="15" spans="1:13" x14ac:dyDescent="0.4">
      <c r="A15" s="205" t="s">
        <v>327</v>
      </c>
      <c r="B15" s="206">
        <v>0.50581687939292241</v>
      </c>
      <c r="C15" s="206">
        <v>0.18643656119289453</v>
      </c>
      <c r="D15" s="206">
        <v>1.4467973394583584</v>
      </c>
      <c r="E15" s="206">
        <v>0.1150059520387494</v>
      </c>
      <c r="F15" s="206">
        <v>5.047760350752839E-2</v>
      </c>
      <c r="G15" s="206">
        <v>0.15546738423742931</v>
      </c>
      <c r="H15" s="206">
        <v>0.5058168154009004</v>
      </c>
      <c r="I15" s="206">
        <v>0.18643656010964516</v>
      </c>
      <c r="J15" s="206">
        <v>1.4467979675355349</v>
      </c>
      <c r="K15" s="206">
        <v>0.80547451388517688</v>
      </c>
      <c r="L15" s="206">
        <v>0.264392987483764</v>
      </c>
      <c r="M15" s="206">
        <v>2.5560877791232253</v>
      </c>
    </row>
    <row r="16" spans="1:13" x14ac:dyDescent="0.4">
      <c r="A16" s="210"/>
      <c r="B16" s="214"/>
      <c r="C16" s="214"/>
      <c r="D16" s="214"/>
      <c r="E16" s="214"/>
      <c r="F16" s="214"/>
      <c r="G16" s="214"/>
      <c r="H16" s="214"/>
      <c r="I16" s="214"/>
      <c r="J16" s="214"/>
      <c r="K16" s="214"/>
      <c r="L16" s="214"/>
      <c r="M16" s="214"/>
    </row>
    <row r="17" spans="1:13" x14ac:dyDescent="0.4">
      <c r="A17" s="199" t="s">
        <v>629</v>
      </c>
      <c r="B17" s="211"/>
      <c r="C17" s="211"/>
      <c r="D17" s="211"/>
      <c r="E17" s="211"/>
      <c r="F17" s="211"/>
      <c r="G17" s="211"/>
      <c r="H17" s="211"/>
      <c r="I17" s="211"/>
      <c r="J17" s="211"/>
      <c r="K17" s="211"/>
      <c r="L17" s="211"/>
      <c r="M17" s="211"/>
    </row>
    <row r="18" spans="1:13" x14ac:dyDescent="0.4">
      <c r="A18" s="210" t="s">
        <v>339</v>
      </c>
      <c r="B18" s="211">
        <v>0.90077760126099193</v>
      </c>
      <c r="C18" s="211">
        <v>0.95038880063049591</v>
      </c>
      <c r="D18" s="211">
        <v>0.79750444236282947</v>
      </c>
      <c r="E18" s="211">
        <v>0.90077760126099193</v>
      </c>
      <c r="F18" s="211">
        <v>0.95038880063049591</v>
      </c>
      <c r="G18" s="211">
        <v>0.79750444236282947</v>
      </c>
      <c r="H18" s="211">
        <v>0.90077760126099193</v>
      </c>
      <c r="I18" s="211">
        <v>0.95038880063049591</v>
      </c>
      <c r="J18" s="211">
        <v>0.79750444236282947</v>
      </c>
      <c r="K18" s="211">
        <v>0.90077760126099193</v>
      </c>
      <c r="L18" s="211">
        <v>0.95038880063049591</v>
      </c>
      <c r="M18" s="211">
        <v>0.79750444236282947</v>
      </c>
    </row>
    <row r="19" spans="1:13" x14ac:dyDescent="0.4">
      <c r="A19" s="210" t="s">
        <v>656</v>
      </c>
      <c r="B19" s="211">
        <v>0.11719608863320596</v>
      </c>
      <c r="C19" s="211">
        <v>5.3097396376214245E-2</v>
      </c>
      <c r="D19" s="211">
        <v>0.19054880832883914</v>
      </c>
      <c r="E19" s="211">
        <v>3.2082767079096186E-2</v>
      </c>
      <c r="F19" s="211">
        <v>1.436003050252288E-2</v>
      </c>
      <c r="G19" s="211">
        <v>5.5398059298382929E-2</v>
      </c>
      <c r="H19" s="211">
        <v>0.11719607407778088</v>
      </c>
      <c r="I19" s="211">
        <v>5.3097395931356317E-2</v>
      </c>
      <c r="J19" s="211">
        <v>0.19054883063733197</v>
      </c>
      <c r="K19" s="211">
        <v>0.22900941903104721</v>
      </c>
      <c r="L19" s="211">
        <v>0.1101892372066624</v>
      </c>
      <c r="M19" s="211">
        <v>0.36213678545362082</v>
      </c>
    </row>
    <row r="20" spans="1:13" x14ac:dyDescent="0.4">
      <c r="A20" s="210" t="s">
        <v>328</v>
      </c>
      <c r="B20" s="211">
        <v>0.55338327411321364</v>
      </c>
      <c r="C20" s="211">
        <v>0.23248775314528025</v>
      </c>
      <c r="D20" s="211">
        <v>1.4505626221120593</v>
      </c>
      <c r="E20" s="211">
        <v>0.43503913430502128</v>
      </c>
      <c r="F20" s="211">
        <v>0.1871516529965942</v>
      </c>
      <c r="G20" s="211">
        <v>1.172375477152098</v>
      </c>
      <c r="H20" s="211">
        <v>0.55338325387490972</v>
      </c>
      <c r="I20" s="211">
        <v>0.23248775262464294</v>
      </c>
      <c r="J20" s="211">
        <v>1.4505626680306793</v>
      </c>
      <c r="K20" s="211">
        <v>0.70885191478433773</v>
      </c>
      <c r="L20" s="211">
        <v>0.29930492966682354</v>
      </c>
      <c r="M20" s="211">
        <v>1.8037502278651085</v>
      </c>
    </row>
    <row r="21" spans="1:13" x14ac:dyDescent="0.4">
      <c r="A21" s="210" t="s">
        <v>329</v>
      </c>
      <c r="B21" s="211">
        <v>0.13020310940089308</v>
      </c>
      <c r="C21" s="211">
        <v>6.1320483819866434E-2</v>
      </c>
      <c r="D21" s="211">
        <v>0.31590939876339674</v>
      </c>
      <c r="E21" s="211">
        <v>0.13020310940089308</v>
      </c>
      <c r="F21" s="211">
        <v>6.1320483819866434E-2</v>
      </c>
      <c r="G21" s="211">
        <v>0.31590939876339674</v>
      </c>
      <c r="H21" s="211">
        <v>0.13020310940089308</v>
      </c>
      <c r="I21" s="211">
        <v>6.1320483819866434E-2</v>
      </c>
      <c r="J21" s="211">
        <v>0.31590939876339674</v>
      </c>
      <c r="K21" s="211">
        <v>0.13020310940089308</v>
      </c>
      <c r="L21" s="211">
        <v>6.1320483819866434E-2</v>
      </c>
      <c r="M21" s="211">
        <v>0.31590939876339674</v>
      </c>
    </row>
    <row r="22" spans="1:13" x14ac:dyDescent="0.4">
      <c r="A22" s="210" t="s">
        <v>340</v>
      </c>
      <c r="B22" s="211">
        <v>1.0674897969609647</v>
      </c>
      <c r="C22" s="211">
        <v>1.0674897969609647</v>
      </c>
      <c r="D22" s="211">
        <v>1.0674897969609647</v>
      </c>
      <c r="E22" s="211">
        <v>1.0674897969609647</v>
      </c>
      <c r="F22" s="211">
        <v>1.0674897969609647</v>
      </c>
      <c r="G22" s="211">
        <v>1.0674897969609647</v>
      </c>
      <c r="H22" s="211">
        <v>1.0674897969609647</v>
      </c>
      <c r="I22" s="211">
        <v>1.0674897969609647</v>
      </c>
      <c r="J22" s="211">
        <v>1.0674897969609647</v>
      </c>
      <c r="K22" s="211">
        <v>1.0674897969609647</v>
      </c>
      <c r="L22" s="211">
        <v>1.0674897969609647</v>
      </c>
      <c r="M22" s="211">
        <v>1.0674897969609647</v>
      </c>
    </row>
    <row r="23" spans="1:13" x14ac:dyDescent="0.4">
      <c r="A23" s="210" t="s">
        <v>630</v>
      </c>
      <c r="B23" s="215">
        <v>287269.04598950845</v>
      </c>
      <c r="C23" s="215">
        <v>291567.17470379855</v>
      </c>
      <c r="D23" s="215">
        <v>268518.19223039533</v>
      </c>
      <c r="E23" s="215">
        <v>259094.06436834819</v>
      </c>
      <c r="F23" s="215">
        <v>277086.8813755397</v>
      </c>
      <c r="G23" s="215">
        <v>232859.05967352362</v>
      </c>
      <c r="H23" s="215">
        <v>287269.04188029194</v>
      </c>
      <c r="I23" s="215">
        <v>291567.17455686699</v>
      </c>
      <c r="J23" s="215">
        <v>268518.19717065187</v>
      </c>
      <c r="K23" s="215">
        <v>326031.33189249196</v>
      </c>
      <c r="L23" s="215">
        <v>313278.65422801784</v>
      </c>
      <c r="M23" s="215">
        <v>324405.97412797611</v>
      </c>
    </row>
    <row r="24" spans="1:13" x14ac:dyDescent="0.4">
      <c r="A24" s="210" t="s">
        <v>631</v>
      </c>
      <c r="B24" s="215">
        <v>346727.60243209125</v>
      </c>
      <c r="C24" s="215">
        <v>325632.61693065468</v>
      </c>
      <c r="D24" s="215">
        <v>346048.17331810459</v>
      </c>
      <c r="E24" s="215">
        <v>297466.12740453403</v>
      </c>
      <c r="F24" s="215">
        <v>301553.77357612021</v>
      </c>
      <c r="G24" s="215">
        <v>278413.73202479957</v>
      </c>
      <c r="H24" s="215">
        <v>346727.59426650533</v>
      </c>
      <c r="I24" s="215">
        <v>325632.61666174943</v>
      </c>
      <c r="J24" s="215">
        <v>346048.18460160517</v>
      </c>
      <c r="K24" s="215">
        <v>423265.5187828301</v>
      </c>
      <c r="L24" s="215">
        <v>367060.73555491073</v>
      </c>
      <c r="M24" s="215">
        <v>456718.46622109727</v>
      </c>
    </row>
    <row r="25" spans="1:13" x14ac:dyDescent="0.4">
      <c r="A25" s="210" t="s">
        <v>341</v>
      </c>
      <c r="B25" s="211">
        <v>0.68721835490088645</v>
      </c>
      <c r="C25" s="211">
        <v>0.83913492041752624</v>
      </c>
      <c r="D25" s="211">
        <v>0.6842075512307374</v>
      </c>
      <c r="E25" s="211">
        <v>0.78283380698338378</v>
      </c>
      <c r="F25" s="211">
        <v>0.89505273022711751</v>
      </c>
      <c r="G25" s="211">
        <v>0.82243951735421938</v>
      </c>
      <c r="H25" s="211">
        <v>0.68721836820611415</v>
      </c>
      <c r="I25" s="211">
        <v>0.83913492098289122</v>
      </c>
      <c r="J25" s="211">
        <v>0.68420753316854355</v>
      </c>
      <c r="K25" s="211">
        <v>0.58147065925645824</v>
      </c>
      <c r="L25" s="211">
        <v>0.76125813941206322</v>
      </c>
      <c r="M25" s="211">
        <v>0.53831492950444859</v>
      </c>
    </row>
    <row r="26" spans="1:13" x14ac:dyDescent="0.4">
      <c r="A26" s="210" t="s">
        <v>338</v>
      </c>
      <c r="B26" s="215">
        <v>83674.304779825819</v>
      </c>
      <c r="C26" s="215">
        <v>87402.950972622159</v>
      </c>
      <c r="D26" s="215">
        <v>74537.71940219136</v>
      </c>
      <c r="E26" s="215">
        <v>83674.304779825819</v>
      </c>
      <c r="F26" s="215">
        <v>87402.950972622159</v>
      </c>
      <c r="G26" s="215">
        <v>74537.71940219136</v>
      </c>
      <c r="H26" s="215">
        <v>83674.304779825819</v>
      </c>
      <c r="I26" s="215">
        <v>87402.950972622159</v>
      </c>
      <c r="J26" s="215">
        <v>74537.71940219136</v>
      </c>
      <c r="K26" s="215">
        <v>83674.304779825819</v>
      </c>
      <c r="L26" s="215">
        <v>87402.950972622159</v>
      </c>
      <c r="M26" s="215">
        <v>74537.71940219136</v>
      </c>
    </row>
    <row r="27" spans="1:13" x14ac:dyDescent="0.4">
      <c r="A27" s="210" t="s">
        <v>632</v>
      </c>
      <c r="B27" s="215">
        <v>60944.011825903814</v>
      </c>
      <c r="C27" s="215">
        <v>28701.650901925823</v>
      </c>
      <c r="D27" s="215">
        <v>73791.916976554043</v>
      </c>
      <c r="E27" s="215">
        <v>17346.58234052443</v>
      </c>
      <c r="F27" s="215">
        <v>8047.0252602871478</v>
      </c>
      <c r="G27" s="215">
        <v>20642.727590300638</v>
      </c>
      <c r="H27" s="215">
        <v>60944.007227530063</v>
      </c>
      <c r="I27" s="215">
        <v>28701.650747421139</v>
      </c>
      <c r="J27" s="215">
        <v>73791.918681577357</v>
      </c>
      <c r="K27" s="215">
        <v>75324.185911354201</v>
      </c>
      <c r="L27" s="215">
        <v>39255.048205990563</v>
      </c>
      <c r="M27" s="215">
        <v>74524.766255007635</v>
      </c>
    </row>
    <row r="28" spans="1:13" x14ac:dyDescent="0.4">
      <c r="A28" s="210" t="s">
        <v>336</v>
      </c>
      <c r="B28" s="215">
        <v>732806.8002418282</v>
      </c>
      <c r="C28" s="215">
        <v>366403.4001209141</v>
      </c>
      <c r="D28" s="215">
        <v>1535731.7004199729</v>
      </c>
      <c r="E28" s="215">
        <v>732806.8002418282</v>
      </c>
      <c r="F28" s="215">
        <v>366403.4001209141</v>
      </c>
      <c r="G28" s="215">
        <v>1535731.7004199729</v>
      </c>
      <c r="H28" s="215">
        <v>732806.8002418282</v>
      </c>
      <c r="I28" s="215">
        <v>366403.4001209141</v>
      </c>
      <c r="J28" s="215">
        <v>1535731.7004199729</v>
      </c>
      <c r="K28" s="215">
        <v>1465613.6004836564</v>
      </c>
      <c r="L28" s="215">
        <v>732806.8002418282</v>
      </c>
      <c r="M28" s="215">
        <v>3071463.4008399458</v>
      </c>
    </row>
    <row r="29" spans="1:13" x14ac:dyDescent="0.4">
      <c r="A29" s="210" t="s">
        <v>337</v>
      </c>
      <c r="B29" s="215">
        <v>146561.36004836563</v>
      </c>
      <c r="C29" s="215">
        <v>73280.680024182817</v>
      </c>
      <c r="D29" s="215">
        <v>307146.34008399461</v>
      </c>
      <c r="E29" s="215">
        <v>146561.36004836563</v>
      </c>
      <c r="F29" s="215">
        <v>73280.680024182817</v>
      </c>
      <c r="G29" s="215">
        <v>307146.34008399461</v>
      </c>
      <c r="H29" s="215">
        <v>146561.36004836563</v>
      </c>
      <c r="I29" s="215">
        <v>73280.680024182817</v>
      </c>
      <c r="J29" s="215">
        <v>307146.34008399461</v>
      </c>
      <c r="K29" s="215">
        <v>439684.08014509693</v>
      </c>
      <c r="L29" s="215">
        <v>219842.04007254847</v>
      </c>
      <c r="M29" s="215">
        <v>921439.02025198366</v>
      </c>
    </row>
    <row r="30" spans="1:13" x14ac:dyDescent="0.4">
      <c r="A30" s="210" t="s">
        <v>633</v>
      </c>
      <c r="B30" s="215">
        <v>77415.443619193247</v>
      </c>
      <c r="C30" s="215">
        <v>29805.70206449207</v>
      </c>
      <c r="D30" s="215">
        <v>197254.07250722632</v>
      </c>
      <c r="E30" s="215">
        <v>17601.699663745982</v>
      </c>
      <c r="F30" s="215">
        <v>8069.8785766506189</v>
      </c>
      <c r="G30" s="215">
        <v>21196.178515478488</v>
      </c>
      <c r="H30" s="215">
        <v>77415.43382519274</v>
      </c>
      <c r="I30" s="215">
        <v>29805.701891312463</v>
      </c>
      <c r="J30" s="215">
        <v>197254.15813828021</v>
      </c>
      <c r="K30" s="215">
        <v>123278.14542530564</v>
      </c>
      <c r="L30" s="215">
        <v>42268.633161114049</v>
      </c>
      <c r="M30" s="215">
        <v>348492.98541478248</v>
      </c>
    </row>
    <row r="31" spans="1:13" x14ac:dyDescent="0.4">
      <c r="A31" s="210" t="s">
        <v>634</v>
      </c>
      <c r="B31" s="215">
        <v>209537.14944459402</v>
      </c>
      <c r="C31" s="215">
        <v>51784.263239344073</v>
      </c>
      <c r="D31" s="215">
        <v>1028335.4574356524</v>
      </c>
      <c r="E31" s="215">
        <v>78620.492338442389</v>
      </c>
      <c r="F31" s="215">
        <v>39037.751436191902</v>
      </c>
      <c r="G31" s="215">
        <v>121380.53231168151</v>
      </c>
      <c r="H31" s="215">
        <v>209537.10809218785</v>
      </c>
      <c r="I31" s="215">
        <v>51784.26301630112</v>
      </c>
      <c r="J31" s="215">
        <v>1028336.1498126835</v>
      </c>
      <c r="K31" s="215">
        <v>415869.77576559328</v>
      </c>
      <c r="L31" s="215">
        <v>69091.983958490426</v>
      </c>
      <c r="M31" s="215">
        <v>2173046.7116684858</v>
      </c>
    </row>
    <row r="32" spans="1:13" x14ac:dyDescent="0.4">
      <c r="A32" s="210" t="s">
        <v>635</v>
      </c>
      <c r="B32" s="217">
        <v>5.3150890874924632E-2</v>
      </c>
      <c r="C32" s="217">
        <v>1.6016511452024276E-2</v>
      </c>
      <c r="D32" s="217">
        <v>0.20075660240354962</v>
      </c>
      <c r="E32" s="217">
        <v>2.2829503899483714E-2</v>
      </c>
      <c r="F32" s="217">
        <v>1.2898346815639958E-2</v>
      </c>
      <c r="G32" s="217">
        <v>2.8882929192429935E-2</v>
      </c>
      <c r="H32" s="217">
        <v>5.3150881608302093E-2</v>
      </c>
      <c r="I32" s="217">
        <v>1.6016511395955495E-2</v>
      </c>
      <c r="J32" s="217">
        <v>0.20075673109535688</v>
      </c>
      <c r="K32" s="217">
        <v>8.9943505180299199E-2</v>
      </c>
      <c r="L32" s="217">
        <v>1.94748819137678E-2</v>
      </c>
      <c r="M32" s="217">
        <v>0.3407047905661017</v>
      </c>
    </row>
    <row r="33" spans="1:13" x14ac:dyDescent="0.4">
      <c r="A33" s="210" t="s">
        <v>375</v>
      </c>
      <c r="B33" s="216">
        <v>58.3</v>
      </c>
      <c r="C33" s="216">
        <v>58.3</v>
      </c>
      <c r="D33" s="216">
        <v>58.3</v>
      </c>
      <c r="E33" s="216">
        <v>58.3</v>
      </c>
      <c r="F33" s="216">
        <v>58.3</v>
      </c>
      <c r="G33" s="216">
        <v>58.3</v>
      </c>
      <c r="H33" s="216">
        <v>58.3</v>
      </c>
      <c r="I33" s="216">
        <v>58.3</v>
      </c>
      <c r="J33" s="216">
        <v>58.3</v>
      </c>
      <c r="K33" s="216">
        <v>58.3</v>
      </c>
      <c r="L33" s="216">
        <v>58.3</v>
      </c>
      <c r="M33" s="216">
        <v>58.3</v>
      </c>
    </row>
    <row r="34" spans="1:13" x14ac:dyDescent="0.4">
      <c r="A34" s="210" t="s">
        <v>376</v>
      </c>
      <c r="B34" s="216">
        <v>135</v>
      </c>
      <c r="C34" s="216">
        <v>135</v>
      </c>
      <c r="D34" s="216">
        <v>135</v>
      </c>
      <c r="E34" s="216">
        <v>135</v>
      </c>
      <c r="F34" s="216">
        <v>135</v>
      </c>
      <c r="G34" s="216">
        <v>135</v>
      </c>
      <c r="H34" s="216">
        <v>135</v>
      </c>
      <c r="I34" s="216">
        <v>135</v>
      </c>
      <c r="J34" s="216">
        <v>135</v>
      </c>
      <c r="K34" s="216">
        <v>135</v>
      </c>
      <c r="L34" s="216">
        <v>135</v>
      </c>
      <c r="M34" s="216">
        <v>135</v>
      </c>
    </row>
    <row r="35" spans="1:13" x14ac:dyDescent="0.4">
      <c r="A35" s="210" t="s">
        <v>651</v>
      </c>
      <c r="B35" s="215">
        <v>-2.4597918090876192E-3</v>
      </c>
      <c r="C35" s="215">
        <v>-8.9646317064762115E-5</v>
      </c>
      <c r="D35" s="215">
        <v>1.4287587371654809E-2</v>
      </c>
      <c r="E35" s="215">
        <v>-7.6282420195639133E-5</v>
      </c>
      <c r="F35" s="215">
        <v>-7.818517042323947E-5</v>
      </c>
      <c r="G35" s="215">
        <v>-8.268881356343627E-5</v>
      </c>
      <c r="H35" s="215">
        <v>9.2141045024618506E-4</v>
      </c>
      <c r="I35" s="215">
        <v>3.9930600905790925E-5</v>
      </c>
      <c r="J35" s="215">
        <v>1.0327020951081067E-2</v>
      </c>
      <c r="K35" s="215">
        <v>6.4616906456649303E-5</v>
      </c>
      <c r="L35" s="215">
        <v>-2.2768171038478613E-4</v>
      </c>
      <c r="M35" s="215">
        <v>6.2006949447095394E-3</v>
      </c>
    </row>
    <row r="37" spans="1:13" x14ac:dyDescent="0.4">
      <c r="A37" s="210"/>
      <c r="B37" s="212"/>
      <c r="C37" s="212"/>
      <c r="D37" s="212"/>
      <c r="E37" s="212"/>
      <c r="F37" s="212"/>
      <c r="G37" s="212"/>
      <c r="H37" s="212"/>
      <c r="I37" s="212"/>
      <c r="J37" s="212"/>
      <c r="K37" s="212"/>
      <c r="L37" s="212"/>
      <c r="M37" s="212"/>
    </row>
    <row r="38" spans="1:13" x14ac:dyDescent="0.4">
      <c r="A38" s="199" t="s">
        <v>342</v>
      </c>
    </row>
    <row r="39" spans="1:13" x14ac:dyDescent="0.4">
      <c r="A39" s="205" t="s">
        <v>346</v>
      </c>
      <c r="B39" s="206">
        <v>0.47099649521100573</v>
      </c>
      <c r="C39" s="206">
        <v>0.2063991648409218</v>
      </c>
      <c r="D39" s="206">
        <v>0.91128797930708605</v>
      </c>
      <c r="E39" s="206">
        <v>0.2849920471790206</v>
      </c>
      <c r="F39" s="206">
        <v>0.12930668506691889</v>
      </c>
      <c r="G39" s="206">
        <v>0.56808267653581668</v>
      </c>
      <c r="H39" s="206">
        <v>0.47099646136981566</v>
      </c>
      <c r="I39" s="206">
        <v>0.20639916386799628</v>
      </c>
      <c r="J39" s="206">
        <v>0.91128804097437954</v>
      </c>
      <c r="K39" s="206">
        <v>0.7252367655464671</v>
      </c>
      <c r="L39" s="206">
        <v>0.32377442168937121</v>
      </c>
      <c r="M39" s="206">
        <v>1.3798631074218513</v>
      </c>
    </row>
    <row r="40" spans="1:13" x14ac:dyDescent="0.4">
      <c r="A40" s="205" t="s">
        <v>345</v>
      </c>
      <c r="B40" s="206">
        <v>-3.2205101336545895E-2</v>
      </c>
      <c r="C40" s="206">
        <v>-3.9413589105572737E-2</v>
      </c>
      <c r="D40" s="206">
        <v>8.2546101567828628E-2</v>
      </c>
      <c r="E40" s="206">
        <v>-0.20697405249819048</v>
      </c>
      <c r="F40" s="206">
        <v>-0.10173931742852176</v>
      </c>
      <c r="G40" s="206">
        <v>-0.52372618586312092</v>
      </c>
      <c r="H40" s="206">
        <v>3.9241529013584305E-2</v>
      </c>
      <c r="I40" s="206">
        <v>-2.1756507867662284E-2</v>
      </c>
      <c r="J40" s="206">
        <v>0.43318223652724042</v>
      </c>
      <c r="K40" s="206">
        <v>0.22560235715446098</v>
      </c>
      <c r="L40" s="206">
        <v>5.4468157856985958E-2</v>
      </c>
      <c r="M40" s="206">
        <v>0.87101524440755462</v>
      </c>
    </row>
    <row r="41" spans="1:13" x14ac:dyDescent="0.4">
      <c r="A41" s="41" t="s">
        <v>343</v>
      </c>
      <c r="B41" s="217">
        <v>0.34732545897016109</v>
      </c>
      <c r="C41" s="217">
        <v>0.14796646866452967</v>
      </c>
      <c r="D41" s="217">
        <v>1.1750668214566562</v>
      </c>
      <c r="E41" s="217">
        <v>0.34732545897016109</v>
      </c>
      <c r="F41" s="217">
        <v>0.14796646866452967</v>
      </c>
      <c r="G41" s="217">
        <v>1.1750668214566562</v>
      </c>
      <c r="H41" s="217">
        <v>0.34732545897016109</v>
      </c>
      <c r="I41" s="217">
        <v>0.14796646866452967</v>
      </c>
      <c r="J41" s="217">
        <v>1.1750668214566562</v>
      </c>
      <c r="K41" s="217">
        <v>0.34732545897016109</v>
      </c>
      <c r="L41" s="217">
        <v>0.14796646866452967</v>
      </c>
      <c r="M41" s="217">
        <v>1.1750668214566562</v>
      </c>
    </row>
    <row r="42" spans="1:13" x14ac:dyDescent="0.4">
      <c r="A42" s="210" t="s">
        <v>344</v>
      </c>
      <c r="B42" s="217">
        <v>0.56652152437693848</v>
      </c>
      <c r="C42" s="217">
        <v>0.28326076218846924</v>
      </c>
      <c r="D42" s="217">
        <v>1.2131525253673499</v>
      </c>
      <c r="E42" s="217">
        <v>0.56652152437693848</v>
      </c>
      <c r="F42" s="217">
        <v>0.28326076218846924</v>
      </c>
      <c r="G42" s="217">
        <v>1.2131525253673499</v>
      </c>
      <c r="H42" s="217">
        <v>0.56652152437693848</v>
      </c>
      <c r="I42" s="217">
        <v>0.28326076218846924</v>
      </c>
      <c r="J42" s="217">
        <v>1.2131525253673499</v>
      </c>
      <c r="K42" s="217">
        <v>0.56652152437693848</v>
      </c>
      <c r="L42" s="217">
        <v>0.28326076218846924</v>
      </c>
      <c r="M42" s="217">
        <v>1.2131525253673499</v>
      </c>
    </row>
    <row r="43" spans="1:13" x14ac:dyDescent="0.4">
      <c r="A43" s="210" t="s">
        <v>347</v>
      </c>
      <c r="B43" s="211">
        <v>0.23513845298792524</v>
      </c>
      <c r="C43" s="211">
        <v>0.10902038461741537</v>
      </c>
      <c r="D43" s="211">
        <v>0.39430629685862684</v>
      </c>
      <c r="E43" s="211">
        <v>5.6510658652703549E-2</v>
      </c>
      <c r="F43" s="211">
        <v>4.7706375548783875E-2</v>
      </c>
      <c r="G43" s="211">
        <v>-0.2481090173824354</v>
      </c>
      <c r="H43" s="211">
        <v>0.27643509596880644</v>
      </c>
      <c r="I43" s="211">
        <v>0.11813352293332113</v>
      </c>
      <c r="J43" s="211">
        <v>0.63356604381448456</v>
      </c>
      <c r="K43" s="211">
        <v>0.56055580190707022</v>
      </c>
      <c r="L43" s="211">
        <v>0.23005773358641513</v>
      </c>
      <c r="M43" s="211">
        <v>1.3693676592515693</v>
      </c>
    </row>
    <row r="44" spans="1:13" x14ac:dyDescent="0.4">
      <c r="A44" s="210" t="s">
        <v>348</v>
      </c>
      <c r="B44" s="217">
        <v>0.93419847972853698</v>
      </c>
      <c r="C44" s="217">
        <v>0.35410961349900361</v>
      </c>
      <c r="D44" s="217">
        <v>2.7567887296947955</v>
      </c>
      <c r="E44" s="217">
        <v>0.6098243564748973</v>
      </c>
      <c r="F44" s="217">
        <v>0.25181891569248749</v>
      </c>
      <c r="G44" s="217">
        <v>1.6034754902166215</v>
      </c>
      <c r="H44" s="217">
        <v>0.88862987418815198</v>
      </c>
      <c r="I44" s="217">
        <v>0.34405378655826846</v>
      </c>
      <c r="J44" s="217">
        <v>2.4927806295630939</v>
      </c>
      <c r="K44" s="217">
        <v>1.3205600690728869</v>
      </c>
      <c r="L44" s="217">
        <v>0.47833306954276256</v>
      </c>
      <c r="M44" s="217">
        <v>4.1129025028003685</v>
      </c>
    </row>
    <row r="45" spans="1:13" x14ac:dyDescent="0.4">
      <c r="A45" s="210" t="s">
        <v>349</v>
      </c>
      <c r="B45" s="211">
        <v>0.56747937001455018</v>
      </c>
      <c r="C45" s="211">
        <v>0.2255385317923202</v>
      </c>
      <c r="D45" s="211">
        <v>1.5174567391015445</v>
      </c>
      <c r="E45" s="211">
        <v>0.31956214880156475</v>
      </c>
      <c r="F45" s="211">
        <v>0.1447437488402803</v>
      </c>
      <c r="G45" s="211">
        <v>0.63215486507252927</v>
      </c>
      <c r="H45" s="211">
        <v>0.56747930706603467</v>
      </c>
      <c r="I45" s="211">
        <v>0.22553853068077667</v>
      </c>
      <c r="J45" s="211">
        <v>1.5174573503420716</v>
      </c>
      <c r="K45" s="211">
        <v>0.92187028912170876</v>
      </c>
      <c r="L45" s="211">
        <v>0.34809059152501143</v>
      </c>
      <c r="M45" s="211">
        <v>2.6736746585385247</v>
      </c>
    </row>
    <row r="46" spans="1:13" x14ac:dyDescent="0.4">
      <c r="A46" s="210" t="s">
        <v>638</v>
      </c>
      <c r="B46" s="211">
        <v>0.52458887032037238</v>
      </c>
      <c r="C46" s="211">
        <v>0.52458887032037238</v>
      </c>
      <c r="D46" s="211">
        <v>0.52458887032037238</v>
      </c>
      <c r="E46" s="211">
        <v>0.52458887032037238</v>
      </c>
      <c r="F46" s="211">
        <v>0.52458887032037238</v>
      </c>
      <c r="G46" s="211">
        <v>0.52458887032037238</v>
      </c>
      <c r="H46" s="211">
        <v>0.52458887032037238</v>
      </c>
      <c r="I46" s="211">
        <v>0.52458887032037238</v>
      </c>
      <c r="J46" s="211">
        <v>0.52458887032037238</v>
      </c>
      <c r="K46" s="211">
        <v>0.52458887032037238</v>
      </c>
      <c r="L46" s="211">
        <v>0.52458887032037238</v>
      </c>
      <c r="M46" s="211">
        <v>0.52458887032037238</v>
      </c>
    </row>
    <row r="47" spans="1:13" x14ac:dyDescent="0.4">
      <c r="A47" s="210" t="s">
        <v>639</v>
      </c>
      <c r="B47" s="211">
        <v>0.47541112967962762</v>
      </c>
      <c r="C47" s="211">
        <v>0.47541112967962762</v>
      </c>
      <c r="D47" s="211">
        <v>0.47541112967962762</v>
      </c>
      <c r="E47" s="211">
        <v>0.47541112967962762</v>
      </c>
      <c r="F47" s="211">
        <v>0.47541112967962762</v>
      </c>
      <c r="G47" s="211">
        <v>0.47541112967962762</v>
      </c>
      <c r="H47" s="211">
        <v>0.47541112967962762</v>
      </c>
      <c r="I47" s="211">
        <v>0.47541112967962762</v>
      </c>
      <c r="J47" s="211">
        <v>0.47541112967962762</v>
      </c>
      <c r="K47" s="211">
        <v>0.47541112967962762</v>
      </c>
      <c r="L47" s="211">
        <v>0.47541112967962762</v>
      </c>
      <c r="M47" s="211">
        <v>0.47541112967962762</v>
      </c>
    </row>
    <row r="48" spans="1:13" x14ac:dyDescent="0.4">
      <c r="A48" s="210" t="s">
        <v>640</v>
      </c>
      <c r="B48" s="211">
        <v>0.41336421910048715</v>
      </c>
      <c r="C48" s="211">
        <v>0.47471355296995527</v>
      </c>
      <c r="D48" s="211">
        <v>0.29054623016508774</v>
      </c>
      <c r="E48" s="211">
        <v>0.42001336080109075</v>
      </c>
      <c r="F48" s="211">
        <v>0.48012064231265178</v>
      </c>
      <c r="G48" s="211">
        <v>0.2416643479219695</v>
      </c>
      <c r="H48" s="211">
        <v>0.42718499824083694</v>
      </c>
      <c r="I48" s="211">
        <v>0.47861441070897998</v>
      </c>
      <c r="J48" s="211">
        <v>0.34040321096280657</v>
      </c>
      <c r="K48" s="211">
        <v>0.42596537853158362</v>
      </c>
      <c r="L48" s="211">
        <v>0.47865818584267089</v>
      </c>
      <c r="M48" s="211">
        <v>0.33833804549118085</v>
      </c>
    </row>
    <row r="49" spans="1:13" x14ac:dyDescent="0.4">
      <c r="A49" s="210" t="s">
        <v>641</v>
      </c>
      <c r="B49" s="211">
        <v>0.58663578089951285</v>
      </c>
      <c r="C49" s="211">
        <v>0.52528644703004468</v>
      </c>
      <c r="D49" s="211">
        <v>0.70945376983491226</v>
      </c>
      <c r="E49" s="211">
        <v>0.57998663919890925</v>
      </c>
      <c r="F49" s="211">
        <v>0.51987935768734816</v>
      </c>
      <c r="G49" s="211">
        <v>0.75833565207803044</v>
      </c>
      <c r="H49" s="211">
        <v>0.57281500175916311</v>
      </c>
      <c r="I49" s="211">
        <v>0.52138558929101997</v>
      </c>
      <c r="J49" s="211">
        <v>0.65959678903719343</v>
      </c>
      <c r="K49" s="211">
        <v>0.57403462146841644</v>
      </c>
      <c r="L49" s="211">
        <v>0.52134181415732916</v>
      </c>
      <c r="M49" s="211">
        <v>0.66166195450881915</v>
      </c>
    </row>
    <row r="50" spans="1:13" x14ac:dyDescent="0.4">
      <c r="A50" s="210" t="s">
        <v>649</v>
      </c>
      <c r="B50" s="215">
        <v>40739.878499999526</v>
      </c>
      <c r="C50" s="215">
        <v>40739.878499999526</v>
      </c>
      <c r="D50" s="215">
        <v>40739.878499999526</v>
      </c>
      <c r="E50" s="215">
        <v>40739.878499999526</v>
      </c>
      <c r="F50" s="215">
        <v>40739.878499999526</v>
      </c>
      <c r="G50" s="215">
        <v>40739.878499999526</v>
      </c>
      <c r="H50" s="215">
        <v>40739.878499999526</v>
      </c>
      <c r="I50" s="215">
        <v>40739.878499999526</v>
      </c>
      <c r="J50" s="215">
        <v>40739.878499999526</v>
      </c>
      <c r="K50" s="215">
        <v>40739.878499999526</v>
      </c>
      <c r="L50" s="215">
        <v>40739.878499999526</v>
      </c>
      <c r="M50" s="215">
        <v>40739.878499999526</v>
      </c>
    </row>
    <row r="51" spans="1:13" x14ac:dyDescent="0.4">
      <c r="A51" s="210" t="s">
        <v>650</v>
      </c>
      <c r="B51" s="215">
        <v>29404.909965814732</v>
      </c>
      <c r="C51" s="215">
        <v>34953.903887912864</v>
      </c>
      <c r="D51" s="215">
        <v>28378.841922597552</v>
      </c>
      <c r="E51" s="215">
        <v>29404.908671555982</v>
      </c>
      <c r="F51" s="215">
        <v>34953.903882299201</v>
      </c>
      <c r="G51" s="215">
        <v>28378.848754779436</v>
      </c>
      <c r="H51" s="215">
        <v>29404.908120355743</v>
      </c>
      <c r="I51" s="215">
        <v>34953.903792115627</v>
      </c>
      <c r="J51" s="215">
        <v>28378.843803325901</v>
      </c>
      <c r="K51" s="215">
        <v>29404.908594293578</v>
      </c>
      <c r="L51" s="215">
        <v>34953.9039716181</v>
      </c>
      <c r="M51" s="215">
        <v>28378.84620973235</v>
      </c>
    </row>
    <row r="52" spans="1:13" x14ac:dyDescent="0.4">
      <c r="A52" s="210" t="s">
        <v>350</v>
      </c>
      <c r="B52" s="217">
        <v>-2.8752140244806433E-3</v>
      </c>
      <c r="C52" s="217">
        <v>-1.7895616342201016E-3</v>
      </c>
      <c r="D52" s="217">
        <v>-2.4130993441178537E-3</v>
      </c>
      <c r="E52" s="217">
        <v>-3.2914031999633853E-3</v>
      </c>
      <c r="F52" s="217">
        <v>-1.9117266138470328E-3</v>
      </c>
      <c r="G52" s="217">
        <v>-2.9413510020141844E-3</v>
      </c>
      <c r="H52" s="217">
        <v>-2.875211442019875E-3</v>
      </c>
      <c r="I52" s="217">
        <v>-1.7895616062891901E-3</v>
      </c>
      <c r="J52" s="217">
        <v>-2.4131215664817849E-3</v>
      </c>
      <c r="K52" s="217">
        <v>-2.4515051117859205E-3</v>
      </c>
      <c r="L52" s="217">
        <v>-1.630886426872023E-3</v>
      </c>
      <c r="M52" s="217">
        <v>-1.9379069407865395E-3</v>
      </c>
    </row>
    <row r="53" spans="1:13" x14ac:dyDescent="0.4">
      <c r="A53" s="210" t="s">
        <v>657</v>
      </c>
      <c r="B53" s="217">
        <v>0.12331540688915563</v>
      </c>
      <c r="C53" s="217">
        <v>3.0704425539222448E-2</v>
      </c>
      <c r="D53" s="217">
        <v>0.54103791705217152</v>
      </c>
      <c r="E53" s="217">
        <v>5.6466123596181347E-2</v>
      </c>
      <c r="F53" s="217">
        <v>2.4752667976949683E-2</v>
      </c>
      <c r="G53" s="217">
        <v>0.14515498198768209</v>
      </c>
      <c r="H53" s="217">
        <v>0.18358645949848426</v>
      </c>
      <c r="I53" s="217">
        <v>4.8199999680912126E-2</v>
      </c>
      <c r="J53" s="217">
        <v>0.65332557294380122</v>
      </c>
      <c r="K53" s="217">
        <v>0.19326240622867608</v>
      </c>
      <c r="L53" s="217">
        <v>3.7319327454462037E-2</v>
      </c>
      <c r="M53" s="217">
        <v>0.66150178447011998</v>
      </c>
    </row>
  </sheetData>
  <mergeCells count="4">
    <mergeCell ref="H4:J4"/>
    <mergeCell ref="E4:G4"/>
    <mergeCell ref="B4:D4"/>
    <mergeCell ref="K4:M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29"/>
  <sheetViews>
    <sheetView zoomScale="90" zoomScaleNormal="90" workbookViewId="0">
      <pane xSplit="2" ySplit="5" topLeftCell="C6" activePane="bottomRight" state="frozen"/>
      <selection pane="topRight" activeCell="C1" sqref="C1"/>
      <selection pane="bottomLeft" activeCell="A6" sqref="A6"/>
      <selection pane="bottomRight" activeCell="W12" sqref="W12"/>
    </sheetView>
  </sheetViews>
  <sheetFormatPr defaultRowHeight="14.6" x14ac:dyDescent="0.4"/>
  <cols>
    <col min="1" max="1" width="6.15234375" customWidth="1"/>
    <col min="2" max="2" width="39.69140625" customWidth="1"/>
    <col min="3" max="6" width="17.07421875" customWidth="1"/>
    <col min="7" max="7" width="16.53515625" customWidth="1"/>
    <col min="8" max="8" width="15.15234375" customWidth="1"/>
    <col min="9" max="9" width="14.921875" customWidth="1"/>
    <col min="10" max="10" width="13.69140625" customWidth="1"/>
    <col min="11" max="11" width="13.53515625" customWidth="1"/>
    <col min="12" max="12" width="14.765625" customWidth="1"/>
    <col min="13" max="17" width="14" customWidth="1"/>
    <col min="18" max="18" width="12.84375" customWidth="1"/>
    <col min="19" max="21" width="14" customWidth="1"/>
    <col min="22" max="22" width="3.3046875" customWidth="1"/>
    <col min="23" max="23" width="12.23046875" customWidth="1"/>
    <col min="24" max="24" width="12.07421875" customWidth="1"/>
  </cols>
  <sheetData>
    <row r="2" spans="1:24" x14ac:dyDescent="0.4">
      <c r="B2" t="s">
        <v>381</v>
      </c>
      <c r="C2" s="130">
        <v>0.05</v>
      </c>
    </row>
    <row r="3" spans="1:24" x14ac:dyDescent="0.4">
      <c r="B3" t="s">
        <v>382</v>
      </c>
      <c r="C3" s="130">
        <v>1.2999999999999999E-2</v>
      </c>
    </row>
    <row r="4" spans="1:24" x14ac:dyDescent="0.4">
      <c r="S4" s="244" t="s">
        <v>383</v>
      </c>
      <c r="T4" s="230"/>
      <c r="U4" s="230"/>
    </row>
    <row r="5" spans="1:24" s="160" customFormat="1" ht="58.3" customHeight="1" x14ac:dyDescent="0.4">
      <c r="B5" s="161" t="s">
        <v>384</v>
      </c>
      <c r="C5" s="160" t="s">
        <v>385</v>
      </c>
      <c r="D5" s="160" t="s">
        <v>386</v>
      </c>
      <c r="E5" s="160" t="s">
        <v>387</v>
      </c>
      <c r="F5" s="160" t="s">
        <v>388</v>
      </c>
      <c r="G5" s="160" t="s">
        <v>389</v>
      </c>
      <c r="H5" s="160" t="s">
        <v>390</v>
      </c>
      <c r="I5" s="160" t="s">
        <v>391</v>
      </c>
      <c r="J5" s="160" t="s">
        <v>392</v>
      </c>
      <c r="K5" s="160" t="s">
        <v>393</v>
      </c>
      <c r="L5" s="160" t="s">
        <v>394</v>
      </c>
      <c r="M5" s="160" t="s">
        <v>395</v>
      </c>
      <c r="N5" s="160" t="s">
        <v>396</v>
      </c>
      <c r="O5" s="160" t="s">
        <v>397</v>
      </c>
      <c r="P5" s="160" t="s">
        <v>398</v>
      </c>
      <c r="Q5" s="160" t="s">
        <v>399</v>
      </c>
      <c r="R5" s="160" t="s">
        <v>400</v>
      </c>
      <c r="S5" s="160" t="s">
        <v>401</v>
      </c>
      <c r="T5" s="160" t="s">
        <v>402</v>
      </c>
      <c r="U5" s="160" t="s">
        <v>403</v>
      </c>
      <c r="W5" s="160" t="s">
        <v>404</v>
      </c>
      <c r="X5" s="160" t="s">
        <v>405</v>
      </c>
    </row>
    <row r="6" spans="1:24" x14ac:dyDescent="0.4">
      <c r="A6" s="171" t="s">
        <v>406</v>
      </c>
      <c r="B6" s="171" t="s">
        <v>407</v>
      </c>
      <c r="C6" s="48">
        <v>188680</v>
      </c>
      <c r="D6" s="48">
        <v>16436</v>
      </c>
      <c r="E6" s="48">
        <v>21090</v>
      </c>
      <c r="F6" s="48">
        <v>9253</v>
      </c>
      <c r="G6" s="100">
        <f t="shared" ref="G6:G25" si="0">C6+D6-E6+F6</f>
        <v>193279</v>
      </c>
      <c r="H6" s="48">
        <f>SUMIF('Projection Engine'!$C$5:$C$119,A6,'Projection Engine'!$AM$5:$AM$119)</f>
        <v>40912</v>
      </c>
      <c r="I6" s="100">
        <f t="shared" ref="I6:I25" si="1">C6*$C$2</f>
        <v>9434</v>
      </c>
      <c r="J6" s="100">
        <f t="shared" ref="J6:J25" si="2">E6+I6</f>
        <v>30524</v>
      </c>
      <c r="K6" s="100">
        <f t="shared" ref="K6:K25" si="3">H6-J6</f>
        <v>10388</v>
      </c>
      <c r="L6" s="49">
        <f t="shared" ref="L6:L26" si="4">K6/H6</f>
        <v>0.25391083300743056</v>
      </c>
      <c r="M6" s="49">
        <f t="shared" ref="M6:M26" si="5">K6/C6</f>
        <v>5.5056179775280899E-2</v>
      </c>
      <c r="N6" s="173">
        <f t="shared" ref="N6:N26" si="6">F6/C6</f>
        <v>4.9040703837184653E-2</v>
      </c>
      <c r="O6" s="174">
        <f t="shared" ref="O6:O26" si="7">1-S6</f>
        <v>0</v>
      </c>
      <c r="P6" s="174">
        <f t="shared" ref="P6:P26" si="8">MAX((D6-E6)/C6,0)</f>
        <v>0</v>
      </c>
      <c r="Q6" s="130">
        <f t="shared" ref="Q6:Q26" si="9">MAX(0,P6-$C$3)</f>
        <v>0</v>
      </c>
      <c r="R6" s="49">
        <f t="shared" ref="R6:R26" si="10">D6/C6</f>
        <v>8.7110451558193761E-2</v>
      </c>
      <c r="S6" s="174">
        <f t="shared" ref="S6:S26" si="11">MIN(1,E6/D6)</f>
        <v>1</v>
      </c>
      <c r="T6" s="49">
        <f t="shared" ref="T6:T26" si="12">MIN(1-S6,($C$3*C6)/D6)</f>
        <v>0</v>
      </c>
      <c r="U6" s="130">
        <f t="shared" ref="U6:U26" si="13">1-S6-T6</f>
        <v>0</v>
      </c>
      <c r="W6" s="172">
        <f t="shared" ref="W6:W26" si="14">U6*D6</f>
        <v>0</v>
      </c>
      <c r="X6" s="61">
        <f t="shared" ref="X6:X26" si="15">E6/C6</f>
        <v>0.11177655289378842</v>
      </c>
    </row>
    <row r="7" spans="1:24" x14ac:dyDescent="0.4">
      <c r="A7" s="171" t="s">
        <v>408</v>
      </c>
      <c r="B7" s="171" t="s">
        <v>409</v>
      </c>
      <c r="C7" s="48">
        <v>1106979</v>
      </c>
      <c r="D7" s="48">
        <v>77879</v>
      </c>
      <c r="E7" s="48">
        <v>72726</v>
      </c>
      <c r="F7" s="48">
        <v>42392</v>
      </c>
      <c r="G7" s="100">
        <f t="shared" si="0"/>
        <v>1154524</v>
      </c>
      <c r="H7" s="48">
        <f>SUMIF('Projection Engine'!$C$5:$C$119,A7,'Projection Engine'!$AM$5:$AM$119)</f>
        <v>246134</v>
      </c>
      <c r="I7" s="100">
        <f t="shared" si="1"/>
        <v>55348.950000000004</v>
      </c>
      <c r="J7" s="100">
        <f t="shared" si="2"/>
        <v>128074.95000000001</v>
      </c>
      <c r="K7" s="100">
        <f t="shared" si="3"/>
        <v>118059.04999999999</v>
      </c>
      <c r="L7" s="49">
        <f t="shared" si="4"/>
        <v>0.47965356269349213</v>
      </c>
      <c r="M7" s="49">
        <f t="shared" si="5"/>
        <v>0.10664976481035321</v>
      </c>
      <c r="N7" s="173">
        <f t="shared" si="6"/>
        <v>3.8295216079076475E-2</v>
      </c>
      <c r="O7" s="174">
        <f t="shared" si="7"/>
        <v>6.6166745849330355E-2</v>
      </c>
      <c r="P7" s="174">
        <f t="shared" si="8"/>
        <v>4.655011522350469E-3</v>
      </c>
      <c r="Q7" s="130">
        <f t="shared" si="9"/>
        <v>0</v>
      </c>
      <c r="R7" s="49">
        <f t="shared" si="10"/>
        <v>7.0352734785393403E-2</v>
      </c>
      <c r="S7" s="174">
        <f t="shared" si="11"/>
        <v>0.93383325415066964</v>
      </c>
      <c r="T7" s="49">
        <f t="shared" si="12"/>
        <v>6.6166745849330355E-2</v>
      </c>
      <c r="U7" s="130">
        <f t="shared" si="13"/>
        <v>0</v>
      </c>
      <c r="W7" s="172">
        <f t="shared" si="14"/>
        <v>0</v>
      </c>
      <c r="X7" s="61">
        <f t="shared" si="15"/>
        <v>6.5697723263042934E-2</v>
      </c>
    </row>
    <row r="8" spans="1:24" x14ac:dyDescent="0.4">
      <c r="A8" s="171" t="s">
        <v>410</v>
      </c>
      <c r="B8" s="171" t="s">
        <v>411</v>
      </c>
      <c r="C8" s="48">
        <v>213426</v>
      </c>
      <c r="D8" s="48">
        <v>27069</v>
      </c>
      <c r="E8" s="48">
        <v>22819</v>
      </c>
      <c r="F8" s="48">
        <v>7985</v>
      </c>
      <c r="G8" s="100">
        <f t="shared" si="0"/>
        <v>225661</v>
      </c>
      <c r="H8" s="48">
        <f>SUMIF('Projection Engine'!$C$5:$C$119,A8,'Projection Engine'!$AM$5:$AM$119)</f>
        <v>57088</v>
      </c>
      <c r="I8" s="100">
        <f t="shared" si="1"/>
        <v>10671.300000000001</v>
      </c>
      <c r="J8" s="100">
        <f t="shared" si="2"/>
        <v>33490.300000000003</v>
      </c>
      <c r="K8" s="100">
        <f t="shared" si="3"/>
        <v>23597.699999999997</v>
      </c>
      <c r="L8" s="49">
        <f t="shared" si="4"/>
        <v>0.41335657230941697</v>
      </c>
      <c r="M8" s="49">
        <f t="shared" si="5"/>
        <v>0.11056619156054087</v>
      </c>
      <c r="N8" s="173">
        <f t="shared" si="6"/>
        <v>3.7413436038720681E-2</v>
      </c>
      <c r="O8" s="174">
        <f t="shared" si="7"/>
        <v>0.15700616941889245</v>
      </c>
      <c r="P8" s="174">
        <f t="shared" si="8"/>
        <v>1.9913225192806874E-2</v>
      </c>
      <c r="Q8" s="130">
        <f t="shared" si="9"/>
        <v>6.9132251928068749E-3</v>
      </c>
      <c r="R8" s="49">
        <f t="shared" si="10"/>
        <v>0.12683084535155043</v>
      </c>
      <c r="S8" s="174">
        <f t="shared" si="11"/>
        <v>0.84299383058110755</v>
      </c>
      <c r="T8" s="49">
        <f t="shared" si="12"/>
        <v>0.1024987254793306</v>
      </c>
      <c r="U8" s="130">
        <f t="shared" si="13"/>
        <v>5.4507443939561848E-2</v>
      </c>
      <c r="W8" s="172">
        <f t="shared" si="14"/>
        <v>1475.4619999999998</v>
      </c>
      <c r="X8" s="61">
        <f t="shared" si="15"/>
        <v>0.10691762015874355</v>
      </c>
    </row>
    <row r="9" spans="1:24" x14ac:dyDescent="0.4">
      <c r="A9" s="171" t="s">
        <v>412</v>
      </c>
      <c r="B9" s="171" t="s">
        <v>413</v>
      </c>
      <c r="C9" s="48">
        <v>563849</v>
      </c>
      <c r="D9" s="48">
        <v>50013</v>
      </c>
      <c r="E9" s="48">
        <v>22994</v>
      </c>
      <c r="F9" s="48">
        <v>17864</v>
      </c>
      <c r="G9" s="100">
        <f t="shared" si="0"/>
        <v>608732</v>
      </c>
      <c r="H9" s="48">
        <f>SUMIF('Projection Engine'!$C$5:$C$119,A9,'Projection Engine'!$AM$5:$AM$119)</f>
        <v>34608</v>
      </c>
      <c r="I9" s="100">
        <f t="shared" si="1"/>
        <v>28192.45</v>
      </c>
      <c r="J9" s="100">
        <f t="shared" si="2"/>
        <v>51186.45</v>
      </c>
      <c r="K9" s="100">
        <f t="shared" si="3"/>
        <v>-16578.449999999997</v>
      </c>
      <c r="L9" s="49">
        <f t="shared" si="4"/>
        <v>-0.47903519417475721</v>
      </c>
      <c r="M9" s="49">
        <f t="shared" si="5"/>
        <v>-2.9402286782454164E-2</v>
      </c>
      <c r="N9" s="173">
        <f t="shared" si="6"/>
        <v>3.168224116740475E-2</v>
      </c>
      <c r="O9" s="174">
        <f t="shared" si="7"/>
        <v>0.54023953772019273</v>
      </c>
      <c r="P9" s="174">
        <f t="shared" si="8"/>
        <v>4.791885770835809E-2</v>
      </c>
      <c r="Q9" s="130">
        <f t="shared" si="9"/>
        <v>3.4918857708358092E-2</v>
      </c>
      <c r="R9" s="49">
        <f t="shared" si="10"/>
        <v>8.8699279417007032E-2</v>
      </c>
      <c r="S9" s="174">
        <f t="shared" si="11"/>
        <v>0.45976046227980727</v>
      </c>
      <c r="T9" s="49">
        <f t="shared" si="12"/>
        <v>0.14656263371523404</v>
      </c>
      <c r="U9" s="130">
        <f t="shared" si="13"/>
        <v>0.39367690400495869</v>
      </c>
      <c r="W9" s="172">
        <f t="shared" si="14"/>
        <v>19688.963</v>
      </c>
      <c r="X9" s="61">
        <f t="shared" si="15"/>
        <v>4.0780421708648949E-2</v>
      </c>
    </row>
    <row r="10" spans="1:24" x14ac:dyDescent="0.4">
      <c r="A10" s="171" t="s">
        <v>414</v>
      </c>
      <c r="B10" s="171" t="s">
        <v>415</v>
      </c>
      <c r="C10" s="48">
        <v>86538</v>
      </c>
      <c r="D10" s="48">
        <v>14607</v>
      </c>
      <c r="E10" s="48">
        <v>10439</v>
      </c>
      <c r="F10" s="48">
        <v>2422</v>
      </c>
      <c r="G10" s="100">
        <f t="shared" si="0"/>
        <v>93128</v>
      </c>
      <c r="H10" s="48">
        <f>SUMIF('Projection Engine'!$C$5:$C$119,A10,'Projection Engine'!$AM$5:$AM$119)</f>
        <v>78966</v>
      </c>
      <c r="I10" s="100">
        <f t="shared" si="1"/>
        <v>4326.9000000000005</v>
      </c>
      <c r="J10" s="100">
        <f t="shared" si="2"/>
        <v>14765.900000000001</v>
      </c>
      <c r="K10" s="100">
        <f t="shared" si="3"/>
        <v>64200.1</v>
      </c>
      <c r="L10" s="49">
        <f t="shared" si="4"/>
        <v>0.81300939644910464</v>
      </c>
      <c r="M10" s="49">
        <f t="shared" si="5"/>
        <v>0.74187177887170952</v>
      </c>
      <c r="N10" s="173">
        <f t="shared" si="6"/>
        <v>2.7987704823314613E-2</v>
      </c>
      <c r="O10" s="174">
        <f t="shared" si="7"/>
        <v>0.28534264393783804</v>
      </c>
      <c r="P10" s="174">
        <f t="shared" si="8"/>
        <v>4.8163812429221846E-2</v>
      </c>
      <c r="Q10" s="130">
        <f t="shared" si="9"/>
        <v>3.5163812429221848E-2</v>
      </c>
      <c r="R10" s="49">
        <f t="shared" si="10"/>
        <v>0.16879290022880122</v>
      </c>
      <c r="S10" s="174">
        <f t="shared" si="11"/>
        <v>0.71465735606216196</v>
      </c>
      <c r="T10" s="49">
        <f t="shared" si="12"/>
        <v>7.7017457383446286E-2</v>
      </c>
      <c r="U10" s="130">
        <f t="shared" si="13"/>
        <v>0.20832518655439175</v>
      </c>
      <c r="W10" s="172">
        <f t="shared" si="14"/>
        <v>3043.0060000000003</v>
      </c>
      <c r="X10" s="61">
        <f t="shared" si="15"/>
        <v>0.12062908779957937</v>
      </c>
    </row>
    <row r="11" spans="1:24" x14ac:dyDescent="0.4">
      <c r="A11" s="171" t="s">
        <v>416</v>
      </c>
      <c r="B11" s="171" t="s">
        <v>161</v>
      </c>
      <c r="C11" s="48">
        <v>85296</v>
      </c>
      <c r="D11" s="48">
        <v>8413</v>
      </c>
      <c r="E11" s="48">
        <v>8225</v>
      </c>
      <c r="F11" s="48">
        <v>2943</v>
      </c>
      <c r="G11" s="100">
        <f t="shared" si="0"/>
        <v>88427</v>
      </c>
      <c r="H11" s="48">
        <f>SUMIF('Projection Engine'!$C$5:$C$119,A11,'Projection Engine'!$AM$5:$AM$119)</f>
        <v>42936</v>
      </c>
      <c r="I11" s="100">
        <f t="shared" si="1"/>
        <v>4264.8</v>
      </c>
      <c r="J11" s="100">
        <f t="shared" si="2"/>
        <v>12489.8</v>
      </c>
      <c r="K11" s="100">
        <f t="shared" si="3"/>
        <v>30446.2</v>
      </c>
      <c r="L11" s="49">
        <f t="shared" si="4"/>
        <v>0.70910657723122794</v>
      </c>
      <c r="M11" s="49">
        <f t="shared" si="5"/>
        <v>0.35694757081223039</v>
      </c>
      <c r="N11" s="173">
        <f t="shared" si="6"/>
        <v>3.4503376477208782E-2</v>
      </c>
      <c r="O11" s="174">
        <f t="shared" si="7"/>
        <v>2.2346368715083775E-2</v>
      </c>
      <c r="P11" s="174">
        <f t="shared" si="8"/>
        <v>2.2040892890639657E-3</v>
      </c>
      <c r="Q11" s="130">
        <f t="shared" si="9"/>
        <v>0</v>
      </c>
      <c r="R11" s="49">
        <f t="shared" si="10"/>
        <v>9.8632995685612457E-2</v>
      </c>
      <c r="S11" s="174">
        <f t="shared" si="11"/>
        <v>0.97765363128491622</v>
      </c>
      <c r="T11" s="49">
        <f t="shared" si="12"/>
        <v>2.2346368715083775E-2</v>
      </c>
      <c r="U11" s="130">
        <f t="shared" si="13"/>
        <v>0</v>
      </c>
      <c r="W11" s="172">
        <f t="shared" si="14"/>
        <v>0</v>
      </c>
      <c r="X11" s="61">
        <f t="shared" si="15"/>
        <v>9.6428906396548483E-2</v>
      </c>
    </row>
    <row r="12" spans="1:24" x14ac:dyDescent="0.4">
      <c r="A12" s="171" t="s">
        <v>417</v>
      </c>
      <c r="B12" s="171" t="s">
        <v>163</v>
      </c>
      <c r="C12" s="48">
        <v>105405</v>
      </c>
      <c r="D12" s="48">
        <v>11441</v>
      </c>
      <c r="E12" s="48">
        <v>9165</v>
      </c>
      <c r="F12" s="48">
        <v>3141</v>
      </c>
      <c r="G12" s="100">
        <f t="shared" si="0"/>
        <v>110822</v>
      </c>
      <c r="H12" s="48">
        <f>SUMIF('Projection Engine'!$C$5:$C$119,A12,'Projection Engine'!$AM$5:$AM$119)</f>
        <v>38030</v>
      </c>
      <c r="I12" s="100">
        <f t="shared" si="1"/>
        <v>5270.25</v>
      </c>
      <c r="J12" s="100">
        <f t="shared" si="2"/>
        <v>14435.25</v>
      </c>
      <c r="K12" s="100">
        <f t="shared" si="3"/>
        <v>23594.75</v>
      </c>
      <c r="L12" s="49">
        <f t="shared" si="4"/>
        <v>0.62042466473836444</v>
      </c>
      <c r="M12" s="49">
        <f t="shared" si="5"/>
        <v>0.22384848916085576</v>
      </c>
      <c r="N12" s="173">
        <f t="shared" si="6"/>
        <v>2.9799345382097622E-2</v>
      </c>
      <c r="O12" s="174">
        <f t="shared" si="7"/>
        <v>0.19893365964513587</v>
      </c>
      <c r="P12" s="174">
        <f t="shared" si="8"/>
        <v>2.1592903562449601E-2</v>
      </c>
      <c r="Q12" s="130">
        <f t="shared" si="9"/>
        <v>8.5929035624496015E-3</v>
      </c>
      <c r="R12" s="49">
        <f t="shared" si="10"/>
        <v>0.10854323798681277</v>
      </c>
      <c r="S12" s="174">
        <f t="shared" si="11"/>
        <v>0.80106634035486413</v>
      </c>
      <c r="T12" s="49">
        <f t="shared" si="12"/>
        <v>0.11976793986539637</v>
      </c>
      <c r="U12" s="130">
        <f t="shared" si="13"/>
        <v>7.9165719779739505E-2</v>
      </c>
      <c r="W12" s="172">
        <f t="shared" si="14"/>
        <v>905.73499999999967</v>
      </c>
      <c r="X12" s="61">
        <f t="shared" si="15"/>
        <v>8.6950334424363174E-2</v>
      </c>
    </row>
    <row r="13" spans="1:24" x14ac:dyDescent="0.4">
      <c r="A13" s="171" t="s">
        <v>418</v>
      </c>
      <c r="B13" s="171" t="s">
        <v>419</v>
      </c>
      <c r="C13" s="48">
        <v>96535</v>
      </c>
      <c r="D13" s="48">
        <v>7794</v>
      </c>
      <c r="E13" s="48">
        <v>5998</v>
      </c>
      <c r="F13" s="48">
        <v>3482</v>
      </c>
      <c r="G13" s="100">
        <f t="shared" si="0"/>
        <v>101813</v>
      </c>
      <c r="H13" s="48">
        <f>SUMIF('Projection Engine'!$C$5:$C$119,A13,'Projection Engine'!$AM$5:$AM$119)</f>
        <v>19172</v>
      </c>
      <c r="I13" s="100">
        <f t="shared" si="1"/>
        <v>4826.75</v>
      </c>
      <c r="J13" s="100">
        <f t="shared" si="2"/>
        <v>10824.75</v>
      </c>
      <c r="K13" s="100">
        <f t="shared" si="3"/>
        <v>8347.25</v>
      </c>
      <c r="L13" s="49">
        <f t="shared" si="4"/>
        <v>0.43538754433548926</v>
      </c>
      <c r="M13" s="49">
        <f t="shared" si="5"/>
        <v>8.646863831770861E-2</v>
      </c>
      <c r="N13" s="173">
        <f t="shared" si="6"/>
        <v>3.6069819236546327E-2</v>
      </c>
      <c r="O13" s="174">
        <f t="shared" si="7"/>
        <v>0.23043366692327427</v>
      </c>
      <c r="P13" s="174">
        <f t="shared" si="8"/>
        <v>1.8604651162790697E-2</v>
      </c>
      <c r="Q13" s="130">
        <f t="shared" si="9"/>
        <v>5.604651162790698E-3</v>
      </c>
      <c r="R13" s="49">
        <f t="shared" si="10"/>
        <v>8.0737556326720875E-2</v>
      </c>
      <c r="S13" s="174">
        <f t="shared" si="11"/>
        <v>0.76956633307672573</v>
      </c>
      <c r="T13" s="49">
        <f t="shared" si="12"/>
        <v>0.16101552476263792</v>
      </c>
      <c r="U13" s="130">
        <f t="shared" si="13"/>
        <v>6.9418142160636354E-2</v>
      </c>
      <c r="W13" s="172">
        <f t="shared" si="14"/>
        <v>541.04499999999973</v>
      </c>
      <c r="X13" s="61">
        <f t="shared" si="15"/>
        <v>6.2132905163930184E-2</v>
      </c>
    </row>
    <row r="14" spans="1:24" x14ac:dyDescent="0.4">
      <c r="A14" s="171" t="s">
        <v>420</v>
      </c>
      <c r="B14" s="171" t="s">
        <v>421</v>
      </c>
      <c r="C14" s="48">
        <v>658794</v>
      </c>
      <c r="D14" s="48">
        <v>66884</v>
      </c>
      <c r="E14" s="48">
        <v>37077</v>
      </c>
      <c r="F14" s="48">
        <v>26653</v>
      </c>
      <c r="G14" s="100">
        <f t="shared" si="0"/>
        <v>715254</v>
      </c>
      <c r="H14" s="48">
        <f>SUMIF('Projection Engine'!$C$5:$C$119,A14,'Projection Engine'!$AM$5:$AM$119)</f>
        <v>57319</v>
      </c>
      <c r="I14" s="100">
        <f t="shared" si="1"/>
        <v>32939.700000000004</v>
      </c>
      <c r="J14" s="100">
        <f t="shared" si="2"/>
        <v>70016.700000000012</v>
      </c>
      <c r="K14" s="100">
        <f t="shared" si="3"/>
        <v>-12697.700000000012</v>
      </c>
      <c r="L14" s="49">
        <f t="shared" si="4"/>
        <v>-0.22152689335124498</v>
      </c>
      <c r="M14" s="49">
        <f t="shared" si="5"/>
        <v>-1.9274158538177353E-2</v>
      </c>
      <c r="N14" s="173">
        <f t="shared" si="6"/>
        <v>4.045725978075089E-2</v>
      </c>
      <c r="O14" s="174">
        <f t="shared" si="7"/>
        <v>0.44565217391304346</v>
      </c>
      <c r="P14" s="174">
        <f t="shared" si="8"/>
        <v>4.5244795793525742E-2</v>
      </c>
      <c r="Q14" s="130">
        <f t="shared" si="9"/>
        <v>3.2244795793525745E-2</v>
      </c>
      <c r="R14" s="49">
        <f t="shared" si="10"/>
        <v>0.1015249076342529</v>
      </c>
      <c r="S14" s="174">
        <f t="shared" si="11"/>
        <v>0.55434782608695654</v>
      </c>
      <c r="T14" s="49">
        <f t="shared" si="12"/>
        <v>0.12804739549070032</v>
      </c>
      <c r="U14" s="130">
        <f t="shared" si="13"/>
        <v>0.31760477842234314</v>
      </c>
      <c r="W14" s="172">
        <f t="shared" si="14"/>
        <v>21242.678</v>
      </c>
      <c r="X14" s="61">
        <f t="shared" si="15"/>
        <v>5.6280111840727148E-2</v>
      </c>
    </row>
    <row r="15" spans="1:24" x14ac:dyDescent="0.4">
      <c r="A15" s="171" t="s">
        <v>422</v>
      </c>
      <c r="B15" s="171" t="s">
        <v>423</v>
      </c>
      <c r="C15" s="48">
        <v>249704</v>
      </c>
      <c r="D15" s="48">
        <v>24933</v>
      </c>
      <c r="E15" s="48">
        <v>16463</v>
      </c>
      <c r="F15" s="48">
        <v>8606</v>
      </c>
      <c r="G15" s="100">
        <f t="shared" si="0"/>
        <v>266780</v>
      </c>
      <c r="H15" s="48">
        <f>SUMIF('Projection Engine'!$C$5:$C$119,A15,'Projection Engine'!$AM$5:$AM$119)</f>
        <v>27921</v>
      </c>
      <c r="I15" s="100">
        <f t="shared" si="1"/>
        <v>12485.2</v>
      </c>
      <c r="J15" s="100">
        <f t="shared" si="2"/>
        <v>28948.2</v>
      </c>
      <c r="K15" s="100">
        <f t="shared" si="3"/>
        <v>-1027.2000000000007</v>
      </c>
      <c r="L15" s="49">
        <f t="shared" si="4"/>
        <v>-3.6789513269582061E-2</v>
      </c>
      <c r="M15" s="49">
        <f t="shared" si="5"/>
        <v>-4.1136705859737962E-3</v>
      </c>
      <c r="N15" s="173">
        <f t="shared" si="6"/>
        <v>3.4464806330695541E-2</v>
      </c>
      <c r="O15" s="174">
        <f t="shared" si="7"/>
        <v>0.33971042393614892</v>
      </c>
      <c r="P15" s="174">
        <f t="shared" si="8"/>
        <v>3.3920161471181882E-2</v>
      </c>
      <c r="Q15" s="130">
        <f t="shared" si="9"/>
        <v>2.0920161471181885E-2</v>
      </c>
      <c r="R15" s="49">
        <f t="shared" si="10"/>
        <v>9.9850222663633748E-2</v>
      </c>
      <c r="S15" s="174">
        <f t="shared" si="11"/>
        <v>0.66028957606385108</v>
      </c>
      <c r="T15" s="49">
        <f t="shared" si="12"/>
        <v>0.13019500260698672</v>
      </c>
      <c r="U15" s="130">
        <f t="shared" si="13"/>
        <v>0.2095154213291622</v>
      </c>
      <c r="W15" s="172">
        <f t="shared" si="14"/>
        <v>5223.8480000000009</v>
      </c>
      <c r="X15" s="61">
        <f t="shared" si="15"/>
        <v>6.5930061192451858E-2</v>
      </c>
    </row>
    <row r="16" spans="1:24" x14ac:dyDescent="0.4">
      <c r="A16" s="171" t="s">
        <v>424</v>
      </c>
      <c r="B16" s="171" t="s">
        <v>425</v>
      </c>
      <c r="C16" s="48">
        <v>134921</v>
      </c>
      <c r="D16" s="48">
        <v>14548</v>
      </c>
      <c r="E16" s="48">
        <v>14609</v>
      </c>
      <c r="F16" s="48">
        <v>3376</v>
      </c>
      <c r="G16" s="100">
        <f t="shared" si="0"/>
        <v>138236</v>
      </c>
      <c r="H16" s="48">
        <f>SUMIF('Projection Engine'!$C$5:$C$119,A16,'Projection Engine'!$AM$5:$AM$119)</f>
        <v>113903</v>
      </c>
      <c r="I16" s="100">
        <f t="shared" si="1"/>
        <v>6746.05</v>
      </c>
      <c r="J16" s="100">
        <f t="shared" si="2"/>
        <v>21355.05</v>
      </c>
      <c r="K16" s="100">
        <f t="shared" si="3"/>
        <v>92547.95</v>
      </c>
      <c r="L16" s="49">
        <f t="shared" si="4"/>
        <v>0.81251547369252786</v>
      </c>
      <c r="M16" s="49">
        <f t="shared" si="5"/>
        <v>0.68594177333402506</v>
      </c>
      <c r="N16" s="173">
        <f t="shared" si="6"/>
        <v>2.5022049940335456E-2</v>
      </c>
      <c r="O16" s="174">
        <f t="shared" si="7"/>
        <v>0</v>
      </c>
      <c r="P16" s="174">
        <f t="shared" si="8"/>
        <v>0</v>
      </c>
      <c r="Q16" s="130">
        <f t="shared" si="9"/>
        <v>0</v>
      </c>
      <c r="R16" s="49">
        <f t="shared" si="10"/>
        <v>0.10782606117654035</v>
      </c>
      <c r="S16" s="174">
        <f t="shared" si="11"/>
        <v>1</v>
      </c>
      <c r="T16" s="49">
        <f t="shared" si="12"/>
        <v>0</v>
      </c>
      <c r="U16" s="130">
        <f t="shared" si="13"/>
        <v>0</v>
      </c>
      <c r="W16" s="172">
        <f t="shared" si="14"/>
        <v>0</v>
      </c>
      <c r="X16" s="61">
        <f t="shared" si="15"/>
        <v>0.10827817760022532</v>
      </c>
    </row>
    <row r="17" spans="1:24" x14ac:dyDescent="0.4">
      <c r="A17" s="171" t="s">
        <v>426</v>
      </c>
      <c r="B17" s="171" t="s">
        <v>427</v>
      </c>
      <c r="C17" s="48">
        <v>355113</v>
      </c>
      <c r="D17" s="48">
        <v>20861</v>
      </c>
      <c r="E17" s="48">
        <v>15506</v>
      </c>
      <c r="F17" s="48">
        <v>14056</v>
      </c>
      <c r="G17" s="100">
        <f t="shared" si="0"/>
        <v>374524</v>
      </c>
      <c r="H17" s="48">
        <f>SUMIF('Projection Engine'!$C$5:$C$119,A17,'Projection Engine'!$AM$5:$AM$119)</f>
        <v>37249</v>
      </c>
      <c r="I17" s="100">
        <f t="shared" si="1"/>
        <v>17755.650000000001</v>
      </c>
      <c r="J17" s="100">
        <f t="shared" si="2"/>
        <v>33261.65</v>
      </c>
      <c r="K17" s="100">
        <f t="shared" si="3"/>
        <v>3987.3499999999985</v>
      </c>
      <c r="L17" s="49">
        <f t="shared" si="4"/>
        <v>0.10704582673360355</v>
      </c>
      <c r="M17" s="49">
        <f t="shared" si="5"/>
        <v>1.1228397721288712E-2</v>
      </c>
      <c r="N17" s="173">
        <f t="shared" si="6"/>
        <v>3.9581766930526341E-2</v>
      </c>
      <c r="O17" s="174">
        <f t="shared" si="7"/>
        <v>0.25669910359043191</v>
      </c>
      <c r="P17" s="174">
        <f t="shared" si="8"/>
        <v>1.5079707022834985E-2</v>
      </c>
      <c r="Q17" s="130">
        <f t="shared" si="9"/>
        <v>2.0797070228349857E-3</v>
      </c>
      <c r="R17" s="49">
        <f t="shared" si="10"/>
        <v>5.8744681270468835E-2</v>
      </c>
      <c r="S17" s="174">
        <f t="shared" si="11"/>
        <v>0.74330089640956809</v>
      </c>
      <c r="T17" s="49">
        <f t="shared" si="12"/>
        <v>0.22129663007526007</v>
      </c>
      <c r="U17" s="130">
        <f t="shared" si="13"/>
        <v>3.5402473515171839E-2</v>
      </c>
      <c r="W17" s="172">
        <f t="shared" si="14"/>
        <v>738.53099999999972</v>
      </c>
      <c r="X17" s="61">
        <f t="shared" si="15"/>
        <v>4.3664974247633853E-2</v>
      </c>
    </row>
    <row r="18" spans="1:24" x14ac:dyDescent="0.4">
      <c r="A18" s="171" t="s">
        <v>428</v>
      </c>
      <c r="B18" s="171" t="s">
        <v>207</v>
      </c>
      <c r="C18" s="48">
        <v>109145</v>
      </c>
      <c r="D18" s="48">
        <v>23073</v>
      </c>
      <c r="E18" s="48">
        <v>17306</v>
      </c>
      <c r="F18" s="48">
        <v>3202</v>
      </c>
      <c r="G18" s="100">
        <f t="shared" si="0"/>
        <v>118114</v>
      </c>
      <c r="H18" s="48">
        <f>SUMIF('Projection Engine'!$C$5:$C$119,A18,'Projection Engine'!$AM$5:$AM$119)</f>
        <v>50196</v>
      </c>
      <c r="I18" s="100">
        <f t="shared" si="1"/>
        <v>5457.25</v>
      </c>
      <c r="J18" s="100">
        <f t="shared" si="2"/>
        <v>22763.25</v>
      </c>
      <c r="K18" s="100">
        <f t="shared" si="3"/>
        <v>27432.75</v>
      </c>
      <c r="L18" s="49">
        <f t="shared" si="4"/>
        <v>0.54651267033229745</v>
      </c>
      <c r="M18" s="49">
        <f t="shared" si="5"/>
        <v>0.25134225113381281</v>
      </c>
      <c r="N18" s="173">
        <f t="shared" si="6"/>
        <v>2.9337120344495853E-2</v>
      </c>
      <c r="O18" s="174">
        <f t="shared" si="7"/>
        <v>0.24994582412343436</v>
      </c>
      <c r="P18" s="174">
        <f t="shared" si="8"/>
        <v>5.2837967840945528E-2</v>
      </c>
      <c r="Q18" s="130">
        <f t="shared" si="9"/>
        <v>3.983796784094553E-2</v>
      </c>
      <c r="R18" s="49">
        <f t="shared" si="10"/>
        <v>0.21139768198268358</v>
      </c>
      <c r="S18" s="174">
        <f t="shared" si="11"/>
        <v>0.75005417587656564</v>
      </c>
      <c r="T18" s="49">
        <f t="shared" si="12"/>
        <v>6.1495470896719105E-2</v>
      </c>
      <c r="U18" s="130">
        <f t="shared" si="13"/>
        <v>0.18845035322671524</v>
      </c>
      <c r="W18" s="172">
        <f t="shared" si="14"/>
        <v>4348.1150000000007</v>
      </c>
      <c r="X18" s="61">
        <f t="shared" si="15"/>
        <v>0.15855971414173806</v>
      </c>
    </row>
    <row r="19" spans="1:24" x14ac:dyDescent="0.4">
      <c r="A19" s="171" t="s">
        <v>429</v>
      </c>
      <c r="B19" s="171" t="s">
        <v>430</v>
      </c>
      <c r="C19" s="48">
        <v>21493</v>
      </c>
      <c r="D19" s="48">
        <v>2303</v>
      </c>
      <c r="E19" s="48">
        <v>3156</v>
      </c>
      <c r="F19" s="48">
        <v>502</v>
      </c>
      <c r="G19" s="100">
        <f t="shared" si="0"/>
        <v>21142</v>
      </c>
      <c r="H19" s="48">
        <f>SUMIF('Projection Engine'!$C$5:$C$119,A19,'Projection Engine'!$AM$5:$AM$119)</f>
        <v>10896</v>
      </c>
      <c r="I19" s="100">
        <f t="shared" si="1"/>
        <v>1074.6500000000001</v>
      </c>
      <c r="J19" s="100">
        <f t="shared" si="2"/>
        <v>4230.6499999999996</v>
      </c>
      <c r="K19" s="100">
        <f t="shared" si="3"/>
        <v>6665.35</v>
      </c>
      <c r="L19" s="49">
        <f t="shared" si="4"/>
        <v>0.61172448604992657</v>
      </c>
      <c r="M19" s="49">
        <f t="shared" si="5"/>
        <v>0.3101172474759224</v>
      </c>
      <c r="N19" s="173">
        <f t="shared" si="6"/>
        <v>2.3356441632159306E-2</v>
      </c>
      <c r="O19" s="174">
        <f t="shared" si="7"/>
        <v>0</v>
      </c>
      <c r="P19" s="174">
        <f t="shared" si="8"/>
        <v>0</v>
      </c>
      <c r="Q19" s="130">
        <f t="shared" si="9"/>
        <v>0</v>
      </c>
      <c r="R19" s="49">
        <f t="shared" si="10"/>
        <v>0.1071511654957428</v>
      </c>
      <c r="S19" s="174">
        <f t="shared" si="11"/>
        <v>1</v>
      </c>
      <c r="T19" s="49">
        <f t="shared" si="12"/>
        <v>0</v>
      </c>
      <c r="U19" s="130">
        <f t="shared" si="13"/>
        <v>0</v>
      </c>
      <c r="W19" s="172">
        <f t="shared" si="14"/>
        <v>0</v>
      </c>
      <c r="X19" s="61">
        <f t="shared" si="15"/>
        <v>0.14683850555994976</v>
      </c>
    </row>
    <row r="20" spans="1:24" x14ac:dyDescent="0.4">
      <c r="A20" s="171" t="s">
        <v>431</v>
      </c>
      <c r="B20" s="171" t="s">
        <v>432</v>
      </c>
      <c r="C20" s="48">
        <v>431169</v>
      </c>
      <c r="D20" s="48">
        <v>43847</v>
      </c>
      <c r="E20" s="48">
        <v>24154</v>
      </c>
      <c r="F20" s="48">
        <v>18458</v>
      </c>
      <c r="G20" s="100">
        <f t="shared" si="0"/>
        <v>469320</v>
      </c>
      <c r="H20" s="48">
        <f>SUMIF('Projection Engine'!$C$5:$C$119,A20,'Projection Engine'!$AM$5:$AM$119)</f>
        <v>25324</v>
      </c>
      <c r="I20" s="100">
        <f t="shared" si="1"/>
        <v>21558.45</v>
      </c>
      <c r="J20" s="100">
        <f t="shared" si="2"/>
        <v>45712.45</v>
      </c>
      <c r="K20" s="100">
        <f t="shared" si="3"/>
        <v>-20388.449999999997</v>
      </c>
      <c r="L20" s="49">
        <f t="shared" si="4"/>
        <v>-0.80510385405149254</v>
      </c>
      <c r="M20" s="49">
        <f t="shared" si="5"/>
        <v>-4.7286446845668399E-2</v>
      </c>
      <c r="N20" s="173">
        <f t="shared" si="6"/>
        <v>4.2809200104831281E-2</v>
      </c>
      <c r="O20" s="174">
        <f t="shared" si="7"/>
        <v>0.44912992907154425</v>
      </c>
      <c r="P20" s="174">
        <f t="shared" si="8"/>
        <v>4.5673506212181303E-2</v>
      </c>
      <c r="Q20" s="130">
        <f t="shared" si="9"/>
        <v>3.2673506212181305E-2</v>
      </c>
      <c r="R20" s="49">
        <f t="shared" si="10"/>
        <v>0.10169330355382693</v>
      </c>
      <c r="S20" s="174">
        <f t="shared" si="11"/>
        <v>0.55087007092845575</v>
      </c>
      <c r="T20" s="49">
        <f t="shared" si="12"/>
        <v>0.12783535931762721</v>
      </c>
      <c r="U20" s="130">
        <f t="shared" si="13"/>
        <v>0.32129456975391701</v>
      </c>
      <c r="W20" s="172">
        <f t="shared" si="14"/>
        <v>14087.803</v>
      </c>
      <c r="X20" s="61">
        <f t="shared" si="15"/>
        <v>5.6019797341645618E-2</v>
      </c>
    </row>
    <row r="21" spans="1:24" x14ac:dyDescent="0.4">
      <c r="A21" s="171" t="s">
        <v>433</v>
      </c>
      <c r="B21" s="171" t="s">
        <v>434</v>
      </c>
      <c r="C21" s="48">
        <v>232727</v>
      </c>
      <c r="D21" s="48">
        <v>19082</v>
      </c>
      <c r="E21" s="48">
        <v>11453</v>
      </c>
      <c r="F21" s="48">
        <v>9628</v>
      </c>
      <c r="G21" s="100">
        <f t="shared" si="0"/>
        <v>249984</v>
      </c>
      <c r="H21" s="48">
        <f>SUMIF('Projection Engine'!$C$5:$C$119,A21,'Projection Engine'!$AM$5:$AM$119)</f>
        <v>14076</v>
      </c>
      <c r="I21" s="100">
        <f t="shared" si="1"/>
        <v>11636.35</v>
      </c>
      <c r="J21" s="100">
        <f t="shared" si="2"/>
        <v>23089.35</v>
      </c>
      <c r="K21" s="100">
        <f t="shared" si="3"/>
        <v>-9013.3499999999985</v>
      </c>
      <c r="L21" s="49">
        <f t="shared" si="4"/>
        <v>-0.64033461210571174</v>
      </c>
      <c r="M21" s="49">
        <f t="shared" si="5"/>
        <v>-3.8729283667129293E-2</v>
      </c>
      <c r="N21" s="173">
        <f t="shared" si="6"/>
        <v>4.1370360980891772E-2</v>
      </c>
      <c r="O21" s="174">
        <f t="shared" si="7"/>
        <v>0.39980085944869515</v>
      </c>
      <c r="P21" s="174">
        <f t="shared" si="8"/>
        <v>3.2780897790114595E-2</v>
      </c>
      <c r="Q21" s="130">
        <f t="shared" si="9"/>
        <v>1.9780897790114597E-2</v>
      </c>
      <c r="R21" s="49">
        <f t="shared" si="10"/>
        <v>8.1993064835622853E-2</v>
      </c>
      <c r="S21" s="174">
        <f t="shared" si="11"/>
        <v>0.60019914055130485</v>
      </c>
      <c r="T21" s="49">
        <f t="shared" si="12"/>
        <v>0.15854999475945919</v>
      </c>
      <c r="U21" s="130">
        <f t="shared" si="13"/>
        <v>0.24125086468923596</v>
      </c>
      <c r="W21" s="172">
        <f t="shared" si="14"/>
        <v>4603.5490000000009</v>
      </c>
      <c r="X21" s="61">
        <f t="shared" si="15"/>
        <v>4.9212167045508258E-2</v>
      </c>
    </row>
    <row r="22" spans="1:24" x14ac:dyDescent="0.4">
      <c r="A22" s="171" t="s">
        <v>435</v>
      </c>
      <c r="B22" s="171" t="s">
        <v>436</v>
      </c>
      <c r="C22" s="48">
        <v>252318</v>
      </c>
      <c r="D22" s="48">
        <v>24272</v>
      </c>
      <c r="E22" s="48">
        <v>13111</v>
      </c>
      <c r="F22" s="48">
        <v>9874</v>
      </c>
      <c r="G22" s="100">
        <f t="shared" si="0"/>
        <v>273353</v>
      </c>
      <c r="H22" s="48">
        <f>SUMIF('Projection Engine'!$C$5:$C$119,A22,'Projection Engine'!$AM$5:$AM$119)</f>
        <v>29616</v>
      </c>
      <c r="I22" s="100">
        <f t="shared" si="1"/>
        <v>12615.900000000001</v>
      </c>
      <c r="J22" s="100">
        <f t="shared" si="2"/>
        <v>25726.9</v>
      </c>
      <c r="K22" s="100">
        <f t="shared" si="3"/>
        <v>3889.0999999999985</v>
      </c>
      <c r="L22" s="49">
        <f t="shared" si="4"/>
        <v>0.13131753106428953</v>
      </c>
      <c r="M22" s="49">
        <f t="shared" si="5"/>
        <v>1.5413486156358241E-2</v>
      </c>
      <c r="N22" s="173">
        <f t="shared" si="6"/>
        <v>3.9133157364912532E-2</v>
      </c>
      <c r="O22" s="174">
        <f t="shared" si="7"/>
        <v>0.45983025708635461</v>
      </c>
      <c r="P22" s="174">
        <f t="shared" si="8"/>
        <v>4.4233863616547374E-2</v>
      </c>
      <c r="Q22" s="130">
        <f t="shared" si="9"/>
        <v>3.1233863616547376E-2</v>
      </c>
      <c r="R22" s="49">
        <f t="shared" si="10"/>
        <v>9.6196070038602088E-2</v>
      </c>
      <c r="S22" s="174">
        <f t="shared" si="11"/>
        <v>0.54016974291364539</v>
      </c>
      <c r="T22" s="49">
        <f t="shared" si="12"/>
        <v>0.13514065589980223</v>
      </c>
      <c r="U22" s="130">
        <f t="shared" si="13"/>
        <v>0.32468960118655238</v>
      </c>
      <c r="W22" s="172">
        <f t="shared" si="14"/>
        <v>7880.8659999999991</v>
      </c>
      <c r="X22" s="61">
        <f t="shared" si="15"/>
        <v>5.1962206422054708E-2</v>
      </c>
    </row>
    <row r="23" spans="1:24" x14ac:dyDescent="0.4">
      <c r="A23" s="171" t="s">
        <v>437</v>
      </c>
      <c r="B23" s="171" t="s">
        <v>438</v>
      </c>
      <c r="C23" s="48">
        <v>98314</v>
      </c>
      <c r="D23" s="48">
        <v>8212</v>
      </c>
      <c r="E23" s="48">
        <v>5289</v>
      </c>
      <c r="F23" s="48">
        <v>3876</v>
      </c>
      <c r="G23" s="100">
        <f t="shared" si="0"/>
        <v>105113</v>
      </c>
      <c r="H23" s="48">
        <f>SUMIF('Projection Engine'!$C$5:$C$119,A23,'Projection Engine'!$AM$5:$AM$119)</f>
        <v>6420</v>
      </c>
      <c r="I23" s="100">
        <f t="shared" si="1"/>
        <v>4915.7000000000007</v>
      </c>
      <c r="J23" s="100">
        <f t="shared" si="2"/>
        <v>10204.700000000001</v>
      </c>
      <c r="K23" s="100">
        <f t="shared" si="3"/>
        <v>-3784.7000000000007</v>
      </c>
      <c r="L23" s="49">
        <f t="shared" si="4"/>
        <v>-0.58951713395638639</v>
      </c>
      <c r="M23" s="49">
        <f t="shared" si="5"/>
        <v>-3.8496043289867166E-2</v>
      </c>
      <c r="N23" s="173">
        <f t="shared" si="6"/>
        <v>3.9424700449579915E-2</v>
      </c>
      <c r="O23" s="174">
        <f t="shared" si="7"/>
        <v>0.35594252313687291</v>
      </c>
      <c r="P23" s="174">
        <f t="shared" si="8"/>
        <v>2.9731269198689913E-2</v>
      </c>
      <c r="Q23" s="130">
        <f t="shared" si="9"/>
        <v>1.6731269198689912E-2</v>
      </c>
      <c r="R23" s="49">
        <f t="shared" si="10"/>
        <v>8.3528286917427835E-2</v>
      </c>
      <c r="S23" s="174">
        <f t="shared" si="11"/>
        <v>0.64405747686312709</v>
      </c>
      <c r="T23" s="49">
        <f t="shared" si="12"/>
        <v>0.15563589868485142</v>
      </c>
      <c r="U23" s="130">
        <f t="shared" si="13"/>
        <v>0.20030662445202149</v>
      </c>
      <c r="W23" s="172">
        <f t="shared" si="14"/>
        <v>1644.9180000000006</v>
      </c>
      <c r="X23" s="61">
        <f t="shared" si="15"/>
        <v>5.3797017718737919E-2</v>
      </c>
    </row>
    <row r="24" spans="1:24" x14ac:dyDescent="0.4">
      <c r="A24" s="171" t="s">
        <v>439</v>
      </c>
      <c r="B24" s="171" t="s">
        <v>243</v>
      </c>
      <c r="C24" s="48">
        <v>34593</v>
      </c>
      <c r="D24" s="48">
        <v>4591</v>
      </c>
      <c r="E24" s="48">
        <v>3083</v>
      </c>
      <c r="F24" s="48">
        <v>967</v>
      </c>
      <c r="G24" s="100">
        <f t="shared" si="0"/>
        <v>37068</v>
      </c>
      <c r="H24" s="48">
        <f>SUMIF('Projection Engine'!$C$5:$C$119,A24,'Projection Engine'!$AM$5:$AM$119)</f>
        <v>8577</v>
      </c>
      <c r="I24" s="100">
        <f t="shared" si="1"/>
        <v>1729.65</v>
      </c>
      <c r="J24" s="100">
        <f t="shared" si="2"/>
        <v>4812.6499999999996</v>
      </c>
      <c r="K24" s="100">
        <f t="shared" si="3"/>
        <v>3764.3500000000004</v>
      </c>
      <c r="L24" s="49">
        <f t="shared" si="4"/>
        <v>0.43888888888888894</v>
      </c>
      <c r="M24" s="49">
        <f t="shared" si="5"/>
        <v>0.10881825802908104</v>
      </c>
      <c r="N24" s="173">
        <f t="shared" si="6"/>
        <v>2.7953632237735958E-2</v>
      </c>
      <c r="O24" s="174">
        <f t="shared" si="7"/>
        <v>0.32846874319320407</v>
      </c>
      <c r="P24" s="174">
        <f t="shared" si="8"/>
        <v>4.3592634347989476E-2</v>
      </c>
      <c r="Q24" s="130">
        <f t="shared" si="9"/>
        <v>3.0592634347989478E-2</v>
      </c>
      <c r="R24" s="49">
        <f t="shared" si="10"/>
        <v>0.13271471106871333</v>
      </c>
      <c r="S24" s="174">
        <f t="shared" si="11"/>
        <v>0.67153125680679593</v>
      </c>
      <c r="T24" s="49">
        <f t="shared" si="12"/>
        <v>9.7954476148987155E-2</v>
      </c>
      <c r="U24" s="130">
        <f t="shared" si="13"/>
        <v>0.2305142670442169</v>
      </c>
      <c r="W24" s="172">
        <f t="shared" si="14"/>
        <v>1058.2909999999997</v>
      </c>
      <c r="X24" s="61">
        <f t="shared" si="15"/>
        <v>8.912207672072385E-2</v>
      </c>
    </row>
    <row r="25" spans="1:24" x14ac:dyDescent="0.4">
      <c r="A25" s="171" t="s">
        <v>440</v>
      </c>
      <c r="B25" s="171" t="s">
        <v>441</v>
      </c>
      <c r="C25" s="48">
        <v>2960684</v>
      </c>
      <c r="D25" s="48">
        <v>138570</v>
      </c>
      <c r="E25" s="48">
        <v>101070</v>
      </c>
      <c r="F25" s="48">
        <v>137873</v>
      </c>
      <c r="G25" s="100">
        <f t="shared" si="0"/>
        <v>3136057</v>
      </c>
      <c r="H25" s="48">
        <f>SUMIF('Projection Engine'!$C$5:$C$119,A25,'Projection Engine'!$AM$5:$AM$119)</f>
        <v>211373</v>
      </c>
      <c r="I25" s="100">
        <f t="shared" si="1"/>
        <v>148034.20000000001</v>
      </c>
      <c r="J25" s="100">
        <f t="shared" si="2"/>
        <v>249104.2</v>
      </c>
      <c r="K25" s="100">
        <f t="shared" si="3"/>
        <v>-37731.200000000012</v>
      </c>
      <c r="L25" s="49">
        <f t="shared" si="4"/>
        <v>-0.17850529632450696</v>
      </c>
      <c r="M25" s="49">
        <f t="shared" si="5"/>
        <v>-1.2744082110755492E-2</v>
      </c>
      <c r="N25" s="173">
        <f t="shared" si="6"/>
        <v>4.6567955242774982E-2</v>
      </c>
      <c r="O25" s="174">
        <f t="shared" si="7"/>
        <v>0.27062134661182069</v>
      </c>
      <c r="P25" s="174">
        <f t="shared" si="8"/>
        <v>1.2665992047783552E-2</v>
      </c>
      <c r="Q25" s="130">
        <f t="shared" si="9"/>
        <v>0</v>
      </c>
      <c r="R25" s="49">
        <f t="shared" si="10"/>
        <v>4.6803373814969781E-2</v>
      </c>
      <c r="S25" s="174">
        <f t="shared" si="11"/>
        <v>0.72937865338817931</v>
      </c>
      <c r="T25" s="49">
        <f t="shared" si="12"/>
        <v>0.27062134661182069</v>
      </c>
      <c r="U25" s="130">
        <f t="shared" si="13"/>
        <v>0</v>
      </c>
      <c r="W25" s="172">
        <f t="shared" si="14"/>
        <v>0</v>
      </c>
      <c r="X25" s="61">
        <f t="shared" si="15"/>
        <v>3.4137381767186233E-2</v>
      </c>
    </row>
    <row r="26" spans="1:24" x14ac:dyDescent="0.4">
      <c r="C26" s="159">
        <f t="shared" ref="C26:K26" si="16">SUM(C6:C25)</f>
        <v>7985683</v>
      </c>
      <c r="D26" s="159">
        <f t="shared" si="16"/>
        <v>604828</v>
      </c>
      <c r="E26" s="159">
        <f t="shared" si="16"/>
        <v>435733</v>
      </c>
      <c r="F26" s="159">
        <f t="shared" si="16"/>
        <v>326553</v>
      </c>
      <c r="G26" s="159">
        <f t="shared" si="16"/>
        <v>8481331</v>
      </c>
      <c r="H26" s="159">
        <f t="shared" si="16"/>
        <v>1150716</v>
      </c>
      <c r="I26" s="159">
        <f t="shared" si="16"/>
        <v>399284.15</v>
      </c>
      <c r="J26" s="159">
        <f t="shared" si="16"/>
        <v>835017.15000000014</v>
      </c>
      <c r="K26" s="159">
        <f t="shared" si="16"/>
        <v>315698.84999999986</v>
      </c>
      <c r="L26" s="164">
        <f t="shared" si="4"/>
        <v>0.27434992648055634</v>
      </c>
      <c r="M26" s="164">
        <f t="shared" si="5"/>
        <v>3.9533105684260175E-2</v>
      </c>
      <c r="N26" s="175">
        <f t="shared" si="6"/>
        <v>4.0892306894726477E-2</v>
      </c>
      <c r="O26" s="176">
        <f t="shared" si="7"/>
        <v>0.27957535034753678</v>
      </c>
      <c r="P26" s="176">
        <f t="shared" si="8"/>
        <v>2.1174769897577952E-2</v>
      </c>
      <c r="Q26" s="168">
        <f t="shared" si="9"/>
        <v>8.1747698975779531E-3</v>
      </c>
      <c r="R26" s="164">
        <f t="shared" si="10"/>
        <v>7.5739044487490928E-2</v>
      </c>
      <c r="S26" s="176">
        <f t="shared" si="11"/>
        <v>0.72042464965246322</v>
      </c>
      <c r="T26" s="164">
        <f t="shared" si="12"/>
        <v>0.17164198582076226</v>
      </c>
      <c r="U26" s="168">
        <f t="shared" si="13"/>
        <v>0.10793336452677452</v>
      </c>
      <c r="W26" s="172">
        <f t="shared" si="14"/>
        <v>65281.120999999977</v>
      </c>
      <c r="X26" s="61">
        <f t="shared" si="15"/>
        <v>5.4564274589912976E-2</v>
      </c>
    </row>
    <row r="27" spans="1:24" x14ac:dyDescent="0.4">
      <c r="W27" s="180">
        <f>C26*U26</f>
        <v>861921.63423426636</v>
      </c>
    </row>
    <row r="28" spans="1:24" x14ac:dyDescent="0.4">
      <c r="B28" s="171" t="s">
        <v>442</v>
      </c>
    </row>
    <row r="29" spans="1:24" x14ac:dyDescent="0.4">
      <c r="B29" t="s">
        <v>443</v>
      </c>
    </row>
  </sheetData>
  <mergeCells count="1">
    <mergeCell ref="S4:U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0"/>
  <sheetViews>
    <sheetView showGridLines="0" zoomScale="90" zoomScaleNormal="90" workbookViewId="0">
      <pane ySplit="1" topLeftCell="A71" activePane="bottomLeft" state="frozen"/>
      <selection pane="bottomLeft" activeCell="G124" sqref="G124"/>
    </sheetView>
  </sheetViews>
  <sheetFormatPr defaultRowHeight="14.6" x14ac:dyDescent="0.4"/>
  <cols>
    <col min="1" max="1" width="6" customWidth="1"/>
    <col min="2" max="2" width="12" customWidth="1"/>
    <col min="3" max="3" width="45" customWidth="1"/>
    <col min="4" max="4" width="9.07421875" customWidth="1"/>
    <col min="5" max="5" width="45" customWidth="1"/>
    <col min="6" max="8" width="18.3828125" customWidth="1"/>
    <col min="9" max="9" width="14.4609375" customWidth="1"/>
    <col min="10" max="10" width="16.23046875" customWidth="1"/>
    <col min="11" max="12" width="14.23046875" customWidth="1"/>
    <col min="13" max="13" width="12.765625" customWidth="1"/>
    <col min="14" max="14" width="13" style="110" customWidth="1"/>
  </cols>
  <sheetData>
    <row r="1" spans="1:14" ht="44.6" customHeight="1" x14ac:dyDescent="0.4">
      <c r="A1" s="50" t="s">
        <v>444</v>
      </c>
      <c r="B1" s="50" t="s">
        <v>445</v>
      </c>
      <c r="C1" s="50" t="s">
        <v>446</v>
      </c>
      <c r="D1" s="50" t="s">
        <v>447</v>
      </c>
      <c r="E1" s="50" t="s">
        <v>448</v>
      </c>
      <c r="F1" s="50" t="s">
        <v>449</v>
      </c>
      <c r="G1" s="50" t="s">
        <v>450</v>
      </c>
      <c r="H1" s="50" t="s">
        <v>451</v>
      </c>
      <c r="I1" s="50" t="s">
        <v>264</v>
      </c>
      <c r="J1" s="50" t="s">
        <v>267</v>
      </c>
      <c r="K1" s="50" t="s">
        <v>452</v>
      </c>
      <c r="L1" s="50" t="s">
        <v>453</v>
      </c>
      <c r="M1" s="50" t="s">
        <v>454</v>
      </c>
      <c r="N1" s="50" t="s">
        <v>455</v>
      </c>
    </row>
    <row r="2" spans="1:14" x14ac:dyDescent="0.4">
      <c r="A2" s="8">
        <v>1</v>
      </c>
      <c r="B2" s="8" t="s">
        <v>14</v>
      </c>
      <c r="C2" s="8" t="s">
        <v>15</v>
      </c>
      <c r="D2" s="8">
        <v>1</v>
      </c>
      <c r="E2" s="8" t="s">
        <v>456</v>
      </c>
      <c r="F2" s="56">
        <f t="array" ref="F2:F116">TRANSPOSE('Base Table 5'!E124:DO124)</f>
        <v>3787</v>
      </c>
      <c r="G2" s="56">
        <f t="array" ref="G2:G116">TRANSPOSE('Base Table 5'!E125:DO125)</f>
        <v>16700</v>
      </c>
      <c r="H2" s="56">
        <f t="shared" ref="H2:H33" si="0">F2+G2</f>
        <v>20487</v>
      </c>
      <c r="I2" s="51">
        <f t="shared" ref="I2:I33" si="1">F2/H2</f>
        <v>0.18484892858886123</v>
      </c>
      <c r="J2" s="51">
        <f>'Scenario Parameters'!$C$51*I2</f>
        <v>9.2424464294430617E-2</v>
      </c>
      <c r="K2" s="51">
        <f>VLOOKUP(D2,'Scenario Parameters'!$A$4:$F$42,6,FALSE)</f>
        <v>0.15</v>
      </c>
      <c r="L2" s="51">
        <f>(1-J2)*'Scenario Parameters'!$C$52</f>
        <v>0.45378776785278468</v>
      </c>
      <c r="M2" s="51">
        <f t="shared" ref="M2:M33" si="2">J2*K2</f>
        <v>1.3863669644164592E-2</v>
      </c>
      <c r="N2" s="165" t="s">
        <v>406</v>
      </c>
    </row>
    <row r="3" spans="1:14" x14ac:dyDescent="0.4">
      <c r="A3" s="3">
        <v>2</v>
      </c>
      <c r="B3" s="3" t="s">
        <v>16</v>
      </c>
      <c r="C3" s="3" t="s">
        <v>17</v>
      </c>
      <c r="D3" s="3">
        <v>1</v>
      </c>
      <c r="E3" s="3" t="s">
        <v>456</v>
      </c>
      <c r="F3" s="55">
        <v>985</v>
      </c>
      <c r="G3" s="55">
        <v>5007</v>
      </c>
      <c r="H3" s="55">
        <f t="shared" si="0"/>
        <v>5992</v>
      </c>
      <c r="I3" s="52">
        <f t="shared" si="1"/>
        <v>0.16438584779706275</v>
      </c>
      <c r="J3" s="52">
        <f>'Scenario Parameters'!$C$51*I3</f>
        <v>8.2192923898531375E-2</v>
      </c>
      <c r="K3" s="52">
        <f>VLOOKUP(D3,'Scenario Parameters'!$A$4:$F$42,6,FALSE)</f>
        <v>0.15</v>
      </c>
      <c r="L3" s="52">
        <f>(1-J3)*'Scenario Parameters'!$C$52</f>
        <v>0.45890353805073431</v>
      </c>
      <c r="M3" s="52">
        <f t="shared" si="2"/>
        <v>1.2328938584779707E-2</v>
      </c>
      <c r="N3" s="166" t="s">
        <v>406</v>
      </c>
    </row>
    <row r="4" spans="1:14" x14ac:dyDescent="0.4">
      <c r="A4" s="8">
        <v>3</v>
      </c>
      <c r="B4" s="8" t="s">
        <v>18</v>
      </c>
      <c r="C4" s="8" t="s">
        <v>19</v>
      </c>
      <c r="D4" s="8">
        <v>1</v>
      </c>
      <c r="E4" s="8" t="s">
        <v>456</v>
      </c>
      <c r="F4" s="56">
        <v>3603</v>
      </c>
      <c r="G4" s="56">
        <v>14257</v>
      </c>
      <c r="H4" s="56">
        <f t="shared" si="0"/>
        <v>17860</v>
      </c>
      <c r="I4" s="51">
        <f t="shared" si="1"/>
        <v>0.20173572228443448</v>
      </c>
      <c r="J4" s="51">
        <f>'Scenario Parameters'!$C$51*I4</f>
        <v>0.10086786114221724</v>
      </c>
      <c r="K4" s="51">
        <f>VLOOKUP(D4,'Scenario Parameters'!$A$4:$F$42,6,FALSE)</f>
        <v>0.15</v>
      </c>
      <c r="L4" s="51">
        <f>(1-J4)*'Scenario Parameters'!$C$52</f>
        <v>0.44956606942889138</v>
      </c>
      <c r="M4" s="51">
        <f t="shared" si="2"/>
        <v>1.5130179171332586E-2</v>
      </c>
      <c r="N4" s="165" t="s">
        <v>406</v>
      </c>
    </row>
    <row r="5" spans="1:14" x14ac:dyDescent="0.4">
      <c r="A5" s="3">
        <v>4</v>
      </c>
      <c r="B5" s="3" t="s">
        <v>20</v>
      </c>
      <c r="C5" s="3" t="s">
        <v>21</v>
      </c>
      <c r="D5" s="3">
        <v>1</v>
      </c>
      <c r="E5" s="3" t="s">
        <v>456</v>
      </c>
      <c r="F5" s="55">
        <v>538</v>
      </c>
      <c r="G5" s="55">
        <v>631</v>
      </c>
      <c r="H5" s="55">
        <f t="shared" si="0"/>
        <v>1169</v>
      </c>
      <c r="I5" s="52">
        <f t="shared" si="1"/>
        <v>0.4602224123182207</v>
      </c>
      <c r="J5" s="52">
        <f>'Scenario Parameters'!$C$51*I5</f>
        <v>0.23011120615911035</v>
      </c>
      <c r="K5" s="52">
        <f>VLOOKUP(D5,'Scenario Parameters'!$A$4:$F$42,6,FALSE)</f>
        <v>0.15</v>
      </c>
      <c r="L5" s="52">
        <f>(1-J5)*'Scenario Parameters'!$C$52</f>
        <v>0.3849443969204448</v>
      </c>
      <c r="M5" s="52">
        <f t="shared" si="2"/>
        <v>3.4516680923866554E-2</v>
      </c>
      <c r="N5" s="166" t="s">
        <v>406</v>
      </c>
    </row>
    <row r="6" spans="1:14" x14ac:dyDescent="0.4">
      <c r="A6" s="8">
        <v>5</v>
      </c>
      <c r="B6" s="8" t="s">
        <v>22</v>
      </c>
      <c r="C6" s="8" t="s">
        <v>23</v>
      </c>
      <c r="D6" s="8">
        <v>1</v>
      </c>
      <c r="E6" s="8" t="s">
        <v>456</v>
      </c>
      <c r="F6" s="56">
        <v>916</v>
      </c>
      <c r="G6" s="56">
        <v>1241</v>
      </c>
      <c r="H6" s="56">
        <f t="shared" si="0"/>
        <v>2157</v>
      </c>
      <c r="I6" s="51">
        <f t="shared" si="1"/>
        <v>0.4246638850254984</v>
      </c>
      <c r="J6" s="51">
        <f>'Scenario Parameters'!$C$51*I6</f>
        <v>0.2123319425127492</v>
      </c>
      <c r="K6" s="51">
        <f>VLOOKUP(D6,'Scenario Parameters'!$A$4:$F$42,6,FALSE)</f>
        <v>0.15</v>
      </c>
      <c r="L6" s="51">
        <f>(1-J6)*'Scenario Parameters'!$C$52</f>
        <v>0.39383402874362539</v>
      </c>
      <c r="M6" s="51">
        <f t="shared" si="2"/>
        <v>3.1849791376912379E-2</v>
      </c>
      <c r="N6" s="165" t="s">
        <v>406</v>
      </c>
    </row>
    <row r="7" spans="1:14" x14ac:dyDescent="0.4">
      <c r="A7" s="3">
        <v>6</v>
      </c>
      <c r="B7" s="3" t="s">
        <v>24</v>
      </c>
      <c r="C7" s="3" t="s">
        <v>25</v>
      </c>
      <c r="D7" s="3">
        <v>1</v>
      </c>
      <c r="E7" s="3" t="s">
        <v>456</v>
      </c>
      <c r="F7" s="55">
        <v>408</v>
      </c>
      <c r="G7" s="55">
        <v>937</v>
      </c>
      <c r="H7" s="55">
        <f t="shared" si="0"/>
        <v>1345</v>
      </c>
      <c r="I7" s="52">
        <f t="shared" si="1"/>
        <v>0.30334572490706319</v>
      </c>
      <c r="J7" s="52">
        <f>'Scenario Parameters'!$C$51*I7</f>
        <v>0.15167286245353159</v>
      </c>
      <c r="K7" s="52">
        <f>VLOOKUP(D7,'Scenario Parameters'!$A$4:$F$42,6,FALSE)</f>
        <v>0.15</v>
      </c>
      <c r="L7" s="52">
        <f>(1-J7)*'Scenario Parameters'!$C$52</f>
        <v>0.42416356877323419</v>
      </c>
      <c r="M7" s="52">
        <f t="shared" si="2"/>
        <v>2.2750929368029738E-2</v>
      </c>
      <c r="N7" s="166" t="s">
        <v>406</v>
      </c>
    </row>
    <row r="8" spans="1:14" x14ac:dyDescent="0.4">
      <c r="A8" s="8">
        <v>7</v>
      </c>
      <c r="B8" s="8" t="s">
        <v>26</v>
      </c>
      <c r="C8" s="8" t="s">
        <v>27</v>
      </c>
      <c r="D8" s="8">
        <v>1</v>
      </c>
      <c r="E8" s="8" t="s">
        <v>456</v>
      </c>
      <c r="F8" s="56">
        <v>2094</v>
      </c>
      <c r="G8" s="56">
        <v>2139</v>
      </c>
      <c r="H8" s="56">
        <f t="shared" si="0"/>
        <v>4233</v>
      </c>
      <c r="I8" s="51">
        <f t="shared" si="1"/>
        <v>0.49468462083628634</v>
      </c>
      <c r="J8" s="51">
        <f>'Scenario Parameters'!$C$51*I8</f>
        <v>0.24734231041814317</v>
      </c>
      <c r="K8" s="51">
        <f>VLOOKUP(D8,'Scenario Parameters'!$A$4:$F$42,6,FALSE)</f>
        <v>0.15</v>
      </c>
      <c r="L8" s="51">
        <f>(1-J8)*'Scenario Parameters'!$C$52</f>
        <v>0.37632884479092843</v>
      </c>
      <c r="M8" s="51">
        <f t="shared" si="2"/>
        <v>3.7101346562721474E-2</v>
      </c>
      <c r="N8" s="165" t="s">
        <v>406</v>
      </c>
    </row>
    <row r="9" spans="1:14" x14ac:dyDescent="0.4">
      <c r="A9" s="3">
        <v>8</v>
      </c>
      <c r="B9" s="3" t="s">
        <v>28</v>
      </c>
      <c r="C9" s="3" t="s">
        <v>29</v>
      </c>
      <c r="D9" s="3">
        <v>2</v>
      </c>
      <c r="E9" s="3" t="s">
        <v>457</v>
      </c>
      <c r="F9" s="55">
        <v>9222</v>
      </c>
      <c r="G9" s="55">
        <v>48126</v>
      </c>
      <c r="H9" s="55">
        <f t="shared" si="0"/>
        <v>57348</v>
      </c>
      <c r="I9" s="52">
        <f t="shared" si="1"/>
        <v>0.16080770035572295</v>
      </c>
      <c r="J9" s="52">
        <f>'Scenario Parameters'!$C$51*I9</f>
        <v>8.0403850177861474E-2</v>
      </c>
      <c r="K9" s="52">
        <f>VLOOKUP(D9,'Scenario Parameters'!$A$4:$F$42,6,FALSE)</f>
        <v>5.000000000000001E-2</v>
      </c>
      <c r="L9" s="52">
        <f>(1-J9)*'Scenario Parameters'!$C$52</f>
        <v>0.45979807491106928</v>
      </c>
      <c r="M9" s="52">
        <f t="shared" si="2"/>
        <v>4.0201925088930749E-3</v>
      </c>
      <c r="N9" s="166" t="s">
        <v>408</v>
      </c>
    </row>
    <row r="10" spans="1:14" x14ac:dyDescent="0.4">
      <c r="A10" s="8">
        <v>9</v>
      </c>
      <c r="B10" s="8" t="s">
        <v>30</v>
      </c>
      <c r="C10" s="8" t="s">
        <v>31</v>
      </c>
      <c r="D10" s="8">
        <v>2</v>
      </c>
      <c r="E10" s="8" t="s">
        <v>457</v>
      </c>
      <c r="F10" s="56">
        <v>5213</v>
      </c>
      <c r="G10" s="56">
        <v>73903</v>
      </c>
      <c r="H10" s="56">
        <f t="shared" si="0"/>
        <v>79116</v>
      </c>
      <c r="I10" s="51">
        <f t="shared" si="1"/>
        <v>6.5890591030891343E-2</v>
      </c>
      <c r="J10" s="51">
        <f>'Scenario Parameters'!$C$51*I10</f>
        <v>3.2945295515445672E-2</v>
      </c>
      <c r="K10" s="51">
        <f>VLOOKUP(D10,'Scenario Parameters'!$A$4:$F$42,6,FALSE)</f>
        <v>5.000000000000001E-2</v>
      </c>
      <c r="L10" s="51">
        <f>(1-J10)*'Scenario Parameters'!$C$52</f>
        <v>0.48352735224227716</v>
      </c>
      <c r="M10" s="51">
        <f t="shared" si="2"/>
        <v>1.6472647757722839E-3</v>
      </c>
      <c r="N10" s="165" t="s">
        <v>408</v>
      </c>
    </row>
    <row r="11" spans="1:14" x14ac:dyDescent="0.4">
      <c r="A11" s="3">
        <v>10</v>
      </c>
      <c r="B11" s="3" t="s">
        <v>32</v>
      </c>
      <c r="C11" s="3" t="s">
        <v>33</v>
      </c>
      <c r="D11" s="3">
        <v>3</v>
      </c>
      <c r="E11" s="3" t="s">
        <v>458</v>
      </c>
      <c r="F11" s="55">
        <v>9726</v>
      </c>
      <c r="G11" s="55">
        <v>101348</v>
      </c>
      <c r="H11" s="55">
        <f t="shared" si="0"/>
        <v>111074</v>
      </c>
      <c r="I11" s="52">
        <f t="shared" si="1"/>
        <v>8.756324612420549E-2</v>
      </c>
      <c r="J11" s="52">
        <f>'Scenario Parameters'!$C$51*I11</f>
        <v>4.3781623062102745E-2</v>
      </c>
      <c r="K11" s="52">
        <f>VLOOKUP(D11,'Scenario Parameters'!$A$4:$F$42,6,FALSE)</f>
        <v>0.05</v>
      </c>
      <c r="L11" s="52">
        <f>(1-J11)*'Scenario Parameters'!$C$52</f>
        <v>0.47810918846894862</v>
      </c>
      <c r="M11" s="52">
        <f t="shared" si="2"/>
        <v>2.1890811531051373E-3</v>
      </c>
      <c r="N11" s="166" t="s">
        <v>408</v>
      </c>
    </row>
    <row r="12" spans="1:14" x14ac:dyDescent="0.4">
      <c r="A12" s="8">
        <v>11</v>
      </c>
      <c r="B12" s="8" t="s">
        <v>34</v>
      </c>
      <c r="C12" s="8" t="s">
        <v>35</v>
      </c>
      <c r="D12" s="8">
        <v>3</v>
      </c>
      <c r="E12" s="8" t="s">
        <v>458</v>
      </c>
      <c r="F12" s="56">
        <v>9124</v>
      </c>
      <c r="G12" s="56">
        <v>8732</v>
      </c>
      <c r="H12" s="56">
        <f t="shared" si="0"/>
        <v>17856</v>
      </c>
      <c r="I12" s="51">
        <f t="shared" si="1"/>
        <v>0.51097670250896055</v>
      </c>
      <c r="J12" s="51">
        <f>'Scenario Parameters'!$C$51*I12</f>
        <v>0.25548835125448027</v>
      </c>
      <c r="K12" s="51">
        <f>VLOOKUP(D12,'Scenario Parameters'!$A$4:$F$42,6,FALSE)</f>
        <v>0.05</v>
      </c>
      <c r="L12" s="51">
        <f>(1-J12)*'Scenario Parameters'!$C$52</f>
        <v>0.37225582437275984</v>
      </c>
      <c r="M12" s="51">
        <f t="shared" si="2"/>
        <v>1.2774417562724015E-2</v>
      </c>
      <c r="N12" s="165" t="s">
        <v>408</v>
      </c>
    </row>
    <row r="13" spans="1:14" x14ac:dyDescent="0.4">
      <c r="A13" s="3">
        <v>12</v>
      </c>
      <c r="B13" s="3" t="s">
        <v>36</v>
      </c>
      <c r="C13" s="3" t="s">
        <v>37</v>
      </c>
      <c r="D13" s="3">
        <v>3</v>
      </c>
      <c r="E13" s="3" t="s">
        <v>458</v>
      </c>
      <c r="F13" s="55">
        <v>1869</v>
      </c>
      <c r="G13" s="55">
        <v>8283</v>
      </c>
      <c r="H13" s="55">
        <f t="shared" si="0"/>
        <v>10152</v>
      </c>
      <c r="I13" s="52">
        <f t="shared" si="1"/>
        <v>0.1841016548463357</v>
      </c>
      <c r="J13" s="52">
        <f>'Scenario Parameters'!$C$51*I13</f>
        <v>9.205082742316785E-2</v>
      </c>
      <c r="K13" s="52">
        <f>VLOOKUP(D13,'Scenario Parameters'!$A$4:$F$42,6,FALSE)</f>
        <v>0.05</v>
      </c>
      <c r="L13" s="52">
        <f>(1-J13)*'Scenario Parameters'!$C$52</f>
        <v>0.45397458628841608</v>
      </c>
      <c r="M13" s="52">
        <f t="shared" si="2"/>
        <v>4.602541371158393E-3</v>
      </c>
      <c r="N13" s="166" t="s">
        <v>408</v>
      </c>
    </row>
    <row r="14" spans="1:14" x14ac:dyDescent="0.4">
      <c r="A14" s="8">
        <v>13</v>
      </c>
      <c r="B14" s="8" t="s">
        <v>38</v>
      </c>
      <c r="C14" s="8" t="s">
        <v>39</v>
      </c>
      <c r="D14" s="8">
        <v>4</v>
      </c>
      <c r="E14" s="8" t="s">
        <v>459</v>
      </c>
      <c r="F14" s="56">
        <v>8806</v>
      </c>
      <c r="G14" s="56">
        <v>5742</v>
      </c>
      <c r="H14" s="56">
        <f t="shared" si="0"/>
        <v>14548</v>
      </c>
      <c r="I14" s="51">
        <f t="shared" si="1"/>
        <v>0.60530657135001376</v>
      </c>
      <c r="J14" s="51">
        <f>'Scenario Parameters'!$C$51*I14</f>
        <v>0.30265328567500688</v>
      </c>
      <c r="K14" s="51">
        <f>VLOOKUP(D14,'Scenario Parameters'!$A$4:$F$42,6,FALSE)</f>
        <v>0.5</v>
      </c>
      <c r="L14" s="51">
        <f>(1-J14)*'Scenario Parameters'!$C$52</f>
        <v>0.34867335716249659</v>
      </c>
      <c r="M14" s="51">
        <f t="shared" si="2"/>
        <v>0.15132664283750344</v>
      </c>
      <c r="N14" s="165" t="s">
        <v>408</v>
      </c>
    </row>
    <row r="15" spans="1:14" x14ac:dyDescent="0.4">
      <c r="A15" s="3">
        <v>14</v>
      </c>
      <c r="B15" s="3" t="s">
        <v>40</v>
      </c>
      <c r="C15" s="3" t="s">
        <v>41</v>
      </c>
      <c r="D15" s="3">
        <v>5</v>
      </c>
      <c r="E15" s="3" t="s">
        <v>460</v>
      </c>
      <c r="F15" s="55">
        <v>5581</v>
      </c>
      <c r="G15" s="55">
        <v>4595</v>
      </c>
      <c r="H15" s="55">
        <f t="shared" si="0"/>
        <v>10176</v>
      </c>
      <c r="I15" s="52">
        <f t="shared" si="1"/>
        <v>0.54844732704402521</v>
      </c>
      <c r="J15" s="52">
        <f>'Scenario Parameters'!$C$51*I15</f>
        <v>0.27422366352201261</v>
      </c>
      <c r="K15" s="52">
        <f>VLOOKUP(D15,'Scenario Parameters'!$A$4:$F$42,6,FALSE)</f>
        <v>0.25</v>
      </c>
      <c r="L15" s="52">
        <f>(1-J15)*'Scenario Parameters'!$C$52</f>
        <v>0.36288816823899372</v>
      </c>
      <c r="M15" s="52">
        <f t="shared" si="2"/>
        <v>6.8555915880503152E-2</v>
      </c>
      <c r="N15" s="166" t="s">
        <v>410</v>
      </c>
    </row>
    <row r="16" spans="1:14" x14ac:dyDescent="0.4">
      <c r="A16" s="8">
        <v>15</v>
      </c>
      <c r="B16" s="8" t="s">
        <v>42</v>
      </c>
      <c r="C16" s="8" t="s">
        <v>43</v>
      </c>
      <c r="D16" s="8">
        <v>5</v>
      </c>
      <c r="E16" s="8" t="s">
        <v>460</v>
      </c>
      <c r="F16" s="56">
        <v>142</v>
      </c>
      <c r="G16" s="56">
        <v>361</v>
      </c>
      <c r="H16" s="56">
        <f t="shared" si="0"/>
        <v>503</v>
      </c>
      <c r="I16" s="51">
        <f t="shared" si="1"/>
        <v>0.28230616302186878</v>
      </c>
      <c r="J16" s="51">
        <f>'Scenario Parameters'!$C$51*I16</f>
        <v>0.14115308151093439</v>
      </c>
      <c r="K16" s="51">
        <f>VLOOKUP(D16,'Scenario Parameters'!$A$4:$F$42,6,FALSE)</f>
        <v>0.25</v>
      </c>
      <c r="L16" s="51">
        <f>(1-J16)*'Scenario Parameters'!$C$52</f>
        <v>0.42942345924453279</v>
      </c>
      <c r="M16" s="51">
        <f t="shared" si="2"/>
        <v>3.5288270377733598E-2</v>
      </c>
      <c r="N16" s="165" t="s">
        <v>410</v>
      </c>
    </row>
    <row r="17" spans="1:14" x14ac:dyDescent="0.4">
      <c r="A17" s="3">
        <v>16</v>
      </c>
      <c r="B17" s="3" t="s">
        <v>44</v>
      </c>
      <c r="C17" s="3" t="s">
        <v>45</v>
      </c>
      <c r="D17" s="3">
        <v>5</v>
      </c>
      <c r="E17" s="3" t="s">
        <v>460</v>
      </c>
      <c r="F17" s="55">
        <v>2156</v>
      </c>
      <c r="G17" s="55">
        <v>1232</v>
      </c>
      <c r="H17" s="55">
        <f t="shared" si="0"/>
        <v>3388</v>
      </c>
      <c r="I17" s="52">
        <f t="shared" si="1"/>
        <v>0.63636363636363635</v>
      </c>
      <c r="J17" s="52">
        <f>'Scenario Parameters'!$C$51*I17</f>
        <v>0.31818181818181818</v>
      </c>
      <c r="K17" s="52">
        <f>VLOOKUP(D17,'Scenario Parameters'!$A$4:$F$42,6,FALSE)</f>
        <v>0.25</v>
      </c>
      <c r="L17" s="52">
        <f>(1-J17)*'Scenario Parameters'!$C$52</f>
        <v>0.34090909090909094</v>
      </c>
      <c r="M17" s="52">
        <f t="shared" si="2"/>
        <v>7.9545454545454544E-2</v>
      </c>
      <c r="N17" s="166" t="s">
        <v>410</v>
      </c>
    </row>
    <row r="18" spans="1:14" x14ac:dyDescent="0.4">
      <c r="A18" s="8">
        <v>17</v>
      </c>
      <c r="B18" s="8" t="s">
        <v>46</v>
      </c>
      <c r="C18" s="8" t="s">
        <v>47</v>
      </c>
      <c r="D18" s="8">
        <v>5</v>
      </c>
      <c r="E18" s="8" t="s">
        <v>460</v>
      </c>
      <c r="F18" s="56">
        <v>1100</v>
      </c>
      <c r="G18" s="56">
        <v>384</v>
      </c>
      <c r="H18" s="56">
        <f t="shared" si="0"/>
        <v>1484</v>
      </c>
      <c r="I18" s="51">
        <f t="shared" si="1"/>
        <v>0.74123989218328845</v>
      </c>
      <c r="J18" s="51">
        <f>'Scenario Parameters'!$C$51*I18</f>
        <v>0.37061994609164423</v>
      </c>
      <c r="K18" s="51">
        <f>VLOOKUP(D18,'Scenario Parameters'!$A$4:$F$42,6,FALSE)</f>
        <v>0.25</v>
      </c>
      <c r="L18" s="51">
        <f>(1-J18)*'Scenario Parameters'!$C$52</f>
        <v>0.31469002695417791</v>
      </c>
      <c r="M18" s="51">
        <f t="shared" si="2"/>
        <v>9.2654986522911056E-2</v>
      </c>
      <c r="N18" s="165" t="s">
        <v>410</v>
      </c>
    </row>
    <row r="19" spans="1:14" x14ac:dyDescent="0.4">
      <c r="A19" s="3">
        <v>18</v>
      </c>
      <c r="B19" s="3" t="s">
        <v>48</v>
      </c>
      <c r="C19" s="3" t="s">
        <v>49</v>
      </c>
      <c r="D19" s="3">
        <v>5</v>
      </c>
      <c r="E19" s="3" t="s">
        <v>460</v>
      </c>
      <c r="F19" s="55">
        <v>217</v>
      </c>
      <c r="G19" s="55">
        <v>345</v>
      </c>
      <c r="H19" s="55">
        <f t="shared" si="0"/>
        <v>562</v>
      </c>
      <c r="I19" s="52">
        <f t="shared" si="1"/>
        <v>0.38612099644128112</v>
      </c>
      <c r="J19" s="52">
        <f>'Scenario Parameters'!$C$51*I19</f>
        <v>0.19306049822064056</v>
      </c>
      <c r="K19" s="52">
        <f>VLOOKUP(D19,'Scenario Parameters'!$A$4:$F$42,6,FALSE)</f>
        <v>0.25</v>
      </c>
      <c r="L19" s="52">
        <f>(1-J19)*'Scenario Parameters'!$C$52</f>
        <v>0.40346975088967973</v>
      </c>
      <c r="M19" s="52">
        <f t="shared" si="2"/>
        <v>4.826512455516014E-2</v>
      </c>
      <c r="N19" s="166" t="s">
        <v>410</v>
      </c>
    </row>
    <row r="20" spans="1:14" x14ac:dyDescent="0.4">
      <c r="A20" s="8">
        <v>19</v>
      </c>
      <c r="B20" s="8" t="s">
        <v>50</v>
      </c>
      <c r="C20" s="8" t="s">
        <v>51</v>
      </c>
      <c r="D20" s="8">
        <v>5</v>
      </c>
      <c r="E20" s="8" t="s">
        <v>460</v>
      </c>
      <c r="F20" s="56">
        <v>1044</v>
      </c>
      <c r="G20" s="56">
        <v>412</v>
      </c>
      <c r="H20" s="56">
        <f t="shared" si="0"/>
        <v>1456</v>
      </c>
      <c r="I20" s="51">
        <f t="shared" si="1"/>
        <v>0.71703296703296704</v>
      </c>
      <c r="J20" s="51">
        <f>'Scenario Parameters'!$C$51*I20</f>
        <v>0.35851648351648352</v>
      </c>
      <c r="K20" s="51">
        <f>VLOOKUP(D20,'Scenario Parameters'!$A$4:$F$42,6,FALSE)</f>
        <v>0.25</v>
      </c>
      <c r="L20" s="51">
        <f>(1-J20)*'Scenario Parameters'!$C$52</f>
        <v>0.32074175824175821</v>
      </c>
      <c r="M20" s="51">
        <f t="shared" si="2"/>
        <v>8.962912087912088E-2</v>
      </c>
      <c r="N20" s="165" t="s">
        <v>410</v>
      </c>
    </row>
    <row r="21" spans="1:14" x14ac:dyDescent="0.4">
      <c r="A21" s="3">
        <v>20</v>
      </c>
      <c r="B21" s="3" t="s">
        <v>52</v>
      </c>
      <c r="C21" s="3" t="s">
        <v>53</v>
      </c>
      <c r="D21" s="3">
        <v>5</v>
      </c>
      <c r="E21" s="3" t="s">
        <v>460</v>
      </c>
      <c r="F21" s="55">
        <v>3161</v>
      </c>
      <c r="G21" s="55">
        <v>429</v>
      </c>
      <c r="H21" s="55">
        <f t="shared" si="0"/>
        <v>3590</v>
      </c>
      <c r="I21" s="52">
        <f t="shared" si="1"/>
        <v>0.88050139275766015</v>
      </c>
      <c r="J21" s="52">
        <f>'Scenario Parameters'!$C$51*I21</f>
        <v>0.44025069637883008</v>
      </c>
      <c r="K21" s="52">
        <f>VLOOKUP(D21,'Scenario Parameters'!$A$4:$F$42,6,FALSE)</f>
        <v>0.25</v>
      </c>
      <c r="L21" s="52">
        <f>(1-J21)*'Scenario Parameters'!$C$52</f>
        <v>0.27987465181058496</v>
      </c>
      <c r="M21" s="52">
        <f t="shared" si="2"/>
        <v>0.11006267409470752</v>
      </c>
      <c r="N21" s="166" t="s">
        <v>410</v>
      </c>
    </row>
    <row r="22" spans="1:14" x14ac:dyDescent="0.4">
      <c r="A22" s="8">
        <v>21</v>
      </c>
      <c r="B22" s="8" t="s">
        <v>54</v>
      </c>
      <c r="C22" s="8" t="s">
        <v>55</v>
      </c>
      <c r="D22" s="8">
        <v>5</v>
      </c>
      <c r="E22" s="8" t="s">
        <v>460</v>
      </c>
      <c r="F22" s="56">
        <v>1939</v>
      </c>
      <c r="G22" s="56">
        <v>1570</v>
      </c>
      <c r="H22" s="56">
        <f t="shared" si="0"/>
        <v>3509</v>
      </c>
      <c r="I22" s="51">
        <f t="shared" si="1"/>
        <v>0.55257908235964659</v>
      </c>
      <c r="J22" s="51">
        <f>'Scenario Parameters'!$C$51*I22</f>
        <v>0.27628954117982329</v>
      </c>
      <c r="K22" s="51">
        <f>VLOOKUP(D22,'Scenario Parameters'!$A$4:$F$42,6,FALSE)</f>
        <v>0.25</v>
      </c>
      <c r="L22" s="51">
        <f>(1-J22)*'Scenario Parameters'!$C$52</f>
        <v>0.36185522941008835</v>
      </c>
      <c r="M22" s="51">
        <f t="shared" si="2"/>
        <v>6.9072385294955824E-2</v>
      </c>
      <c r="N22" s="165" t="s">
        <v>410</v>
      </c>
    </row>
    <row r="23" spans="1:14" x14ac:dyDescent="0.4">
      <c r="A23" s="3">
        <v>22</v>
      </c>
      <c r="B23" s="3" t="s">
        <v>56</v>
      </c>
      <c r="C23" s="3" t="s">
        <v>57</v>
      </c>
      <c r="D23" s="3">
        <v>5</v>
      </c>
      <c r="E23" s="3" t="s">
        <v>460</v>
      </c>
      <c r="F23" s="55">
        <v>2406</v>
      </c>
      <c r="G23" s="55">
        <v>2742</v>
      </c>
      <c r="H23" s="55">
        <f t="shared" si="0"/>
        <v>5148</v>
      </c>
      <c r="I23" s="52">
        <f t="shared" si="1"/>
        <v>0.46736596736596736</v>
      </c>
      <c r="J23" s="52">
        <f>'Scenario Parameters'!$C$51*I23</f>
        <v>0.23368298368298368</v>
      </c>
      <c r="K23" s="52">
        <f>VLOOKUP(D23,'Scenario Parameters'!$A$4:$F$42,6,FALSE)</f>
        <v>0.25</v>
      </c>
      <c r="L23" s="52">
        <f>(1-J23)*'Scenario Parameters'!$C$52</f>
        <v>0.38315850815850816</v>
      </c>
      <c r="M23" s="52">
        <f t="shared" si="2"/>
        <v>5.842074592074592E-2</v>
      </c>
      <c r="N23" s="166" t="s">
        <v>410</v>
      </c>
    </row>
    <row r="24" spans="1:14" x14ac:dyDescent="0.4">
      <c r="A24" s="8">
        <v>23</v>
      </c>
      <c r="B24" s="8" t="s">
        <v>58</v>
      </c>
      <c r="C24" s="8" t="s">
        <v>59</v>
      </c>
      <c r="D24" s="8">
        <v>5</v>
      </c>
      <c r="E24" s="8" t="s">
        <v>460</v>
      </c>
      <c r="F24" s="56">
        <v>810</v>
      </c>
      <c r="G24" s="56">
        <v>548</v>
      </c>
      <c r="H24" s="56">
        <f t="shared" si="0"/>
        <v>1358</v>
      </c>
      <c r="I24" s="51">
        <f t="shared" si="1"/>
        <v>0.59646539027982326</v>
      </c>
      <c r="J24" s="51">
        <f>'Scenario Parameters'!$C$51*I24</f>
        <v>0.29823269513991163</v>
      </c>
      <c r="K24" s="51">
        <f>VLOOKUP(D24,'Scenario Parameters'!$A$4:$F$42,6,FALSE)</f>
        <v>0.25</v>
      </c>
      <c r="L24" s="51">
        <f>(1-J24)*'Scenario Parameters'!$C$52</f>
        <v>0.35088365243004416</v>
      </c>
      <c r="M24" s="51">
        <f t="shared" si="2"/>
        <v>7.4558173784977907E-2</v>
      </c>
      <c r="N24" s="165" t="s">
        <v>410</v>
      </c>
    </row>
    <row r="25" spans="1:14" x14ac:dyDescent="0.4">
      <c r="A25" s="3">
        <v>24</v>
      </c>
      <c r="B25" s="3" t="s">
        <v>60</v>
      </c>
      <c r="C25" s="3" t="s">
        <v>61</v>
      </c>
      <c r="D25" s="3">
        <v>5</v>
      </c>
      <c r="E25" s="3" t="s">
        <v>460</v>
      </c>
      <c r="F25" s="55">
        <v>996</v>
      </c>
      <c r="G25" s="55">
        <v>1518</v>
      </c>
      <c r="H25" s="55">
        <f t="shared" si="0"/>
        <v>2514</v>
      </c>
      <c r="I25" s="52">
        <f t="shared" si="1"/>
        <v>0.39618138424821003</v>
      </c>
      <c r="J25" s="52">
        <f>'Scenario Parameters'!$C$51*I25</f>
        <v>0.19809069212410502</v>
      </c>
      <c r="K25" s="52">
        <f>VLOOKUP(D25,'Scenario Parameters'!$A$4:$F$42,6,FALSE)</f>
        <v>0.25</v>
      </c>
      <c r="L25" s="52">
        <f>(1-J25)*'Scenario Parameters'!$C$52</f>
        <v>0.40095465393794749</v>
      </c>
      <c r="M25" s="52">
        <f t="shared" si="2"/>
        <v>4.9522673031026254E-2</v>
      </c>
      <c r="N25" s="166" t="s">
        <v>410</v>
      </c>
    </row>
    <row r="26" spans="1:14" x14ac:dyDescent="0.4">
      <c r="A26" s="8">
        <v>25</v>
      </c>
      <c r="B26" s="8" t="s">
        <v>62</v>
      </c>
      <c r="C26" s="8" t="s">
        <v>63</v>
      </c>
      <c r="D26" s="8">
        <v>5</v>
      </c>
      <c r="E26" s="8" t="s">
        <v>460</v>
      </c>
      <c r="F26" s="56">
        <v>1569</v>
      </c>
      <c r="G26" s="56">
        <v>804</v>
      </c>
      <c r="H26" s="56">
        <f t="shared" si="0"/>
        <v>2373</v>
      </c>
      <c r="I26" s="51">
        <f t="shared" si="1"/>
        <v>0.66118836915297097</v>
      </c>
      <c r="J26" s="51">
        <f>'Scenario Parameters'!$C$51*I26</f>
        <v>0.33059418457648548</v>
      </c>
      <c r="K26" s="51">
        <f>VLOOKUP(D26,'Scenario Parameters'!$A$4:$F$42,6,FALSE)</f>
        <v>0.25</v>
      </c>
      <c r="L26" s="51">
        <f>(1-J26)*'Scenario Parameters'!$C$52</f>
        <v>0.33470290771175726</v>
      </c>
      <c r="M26" s="51">
        <f t="shared" si="2"/>
        <v>8.2648546144121371E-2</v>
      </c>
      <c r="N26" s="165" t="s">
        <v>410</v>
      </c>
    </row>
    <row r="27" spans="1:14" x14ac:dyDescent="0.4">
      <c r="A27" s="3">
        <v>26</v>
      </c>
      <c r="B27" s="3" t="s">
        <v>64</v>
      </c>
      <c r="C27" s="3" t="s">
        <v>65</v>
      </c>
      <c r="D27" s="3">
        <v>5</v>
      </c>
      <c r="E27" s="3" t="s">
        <v>460</v>
      </c>
      <c r="F27" s="55">
        <v>105</v>
      </c>
      <c r="G27" s="55">
        <v>63</v>
      </c>
      <c r="H27" s="55">
        <f t="shared" si="0"/>
        <v>168</v>
      </c>
      <c r="I27" s="52">
        <f t="shared" si="1"/>
        <v>0.625</v>
      </c>
      <c r="J27" s="52">
        <f>'Scenario Parameters'!$C$51*I27</f>
        <v>0.3125</v>
      </c>
      <c r="K27" s="52">
        <f>VLOOKUP(D27,'Scenario Parameters'!$A$4:$F$42,6,FALSE)</f>
        <v>0.25</v>
      </c>
      <c r="L27" s="52">
        <f>(1-J27)*'Scenario Parameters'!$C$52</f>
        <v>0.34375</v>
      </c>
      <c r="M27" s="52">
        <f t="shared" si="2"/>
        <v>7.8125E-2</v>
      </c>
      <c r="N27" s="166" t="s">
        <v>410</v>
      </c>
    </row>
    <row r="28" spans="1:14" x14ac:dyDescent="0.4">
      <c r="A28" s="8">
        <v>27</v>
      </c>
      <c r="B28" s="8" t="s">
        <v>66</v>
      </c>
      <c r="C28" s="8" t="s">
        <v>67</v>
      </c>
      <c r="D28" s="8">
        <v>5</v>
      </c>
      <c r="E28" s="8" t="s">
        <v>460</v>
      </c>
      <c r="F28" s="56">
        <v>86</v>
      </c>
      <c r="G28" s="56">
        <v>153</v>
      </c>
      <c r="H28" s="56">
        <f t="shared" si="0"/>
        <v>239</v>
      </c>
      <c r="I28" s="51">
        <f t="shared" si="1"/>
        <v>0.35983263598326359</v>
      </c>
      <c r="J28" s="51">
        <f>'Scenario Parameters'!$C$51*I28</f>
        <v>0.1799163179916318</v>
      </c>
      <c r="K28" s="51">
        <f>VLOOKUP(D28,'Scenario Parameters'!$A$4:$F$42,6,FALSE)</f>
        <v>0.25</v>
      </c>
      <c r="L28" s="51">
        <f>(1-J28)*'Scenario Parameters'!$C$52</f>
        <v>0.41004184100418412</v>
      </c>
      <c r="M28" s="51">
        <f t="shared" si="2"/>
        <v>4.4979079497907949E-2</v>
      </c>
      <c r="N28" s="165" t="s">
        <v>410</v>
      </c>
    </row>
    <row r="29" spans="1:14" x14ac:dyDescent="0.4">
      <c r="A29" s="3">
        <v>28</v>
      </c>
      <c r="B29" s="3" t="s">
        <v>68</v>
      </c>
      <c r="C29" s="3" t="s">
        <v>69</v>
      </c>
      <c r="D29" s="3">
        <v>5</v>
      </c>
      <c r="E29" s="3" t="s">
        <v>460</v>
      </c>
      <c r="F29" s="55">
        <v>830</v>
      </c>
      <c r="G29" s="55">
        <v>564</v>
      </c>
      <c r="H29" s="55">
        <f t="shared" si="0"/>
        <v>1394</v>
      </c>
      <c r="I29" s="52">
        <f t="shared" si="1"/>
        <v>0.59540889526542329</v>
      </c>
      <c r="J29" s="52">
        <f>'Scenario Parameters'!$C$51*I29</f>
        <v>0.29770444763271164</v>
      </c>
      <c r="K29" s="52">
        <f>VLOOKUP(D29,'Scenario Parameters'!$A$4:$F$42,6,FALSE)</f>
        <v>0.25</v>
      </c>
      <c r="L29" s="52">
        <f>(1-J29)*'Scenario Parameters'!$C$52</f>
        <v>0.35114777618364418</v>
      </c>
      <c r="M29" s="52">
        <f t="shared" si="2"/>
        <v>7.4426111908177911E-2</v>
      </c>
      <c r="N29" s="166" t="s">
        <v>410</v>
      </c>
    </row>
    <row r="30" spans="1:14" x14ac:dyDescent="0.4">
      <c r="A30" s="8">
        <v>29</v>
      </c>
      <c r="B30" s="8" t="s">
        <v>70</v>
      </c>
      <c r="C30" s="8" t="s">
        <v>71</v>
      </c>
      <c r="D30" s="8">
        <v>5</v>
      </c>
      <c r="E30" s="8" t="s">
        <v>460</v>
      </c>
      <c r="F30" s="56">
        <v>24</v>
      </c>
      <c r="G30" s="56">
        <v>9</v>
      </c>
      <c r="H30" s="56">
        <f t="shared" si="0"/>
        <v>33</v>
      </c>
      <c r="I30" s="51">
        <f t="shared" si="1"/>
        <v>0.72727272727272729</v>
      </c>
      <c r="J30" s="51">
        <f>'Scenario Parameters'!$C$51*I30</f>
        <v>0.36363636363636365</v>
      </c>
      <c r="K30" s="51">
        <f>VLOOKUP(D30,'Scenario Parameters'!$A$4:$F$42,6,FALSE)</f>
        <v>0.25</v>
      </c>
      <c r="L30" s="51">
        <f>(1-J30)*'Scenario Parameters'!$C$52</f>
        <v>0.31818181818181818</v>
      </c>
      <c r="M30" s="51">
        <f t="shared" si="2"/>
        <v>9.0909090909090912E-2</v>
      </c>
      <c r="N30" s="165" t="s">
        <v>410</v>
      </c>
    </row>
    <row r="31" spans="1:14" x14ac:dyDescent="0.4">
      <c r="A31" s="3">
        <v>30</v>
      </c>
      <c r="B31" s="3" t="s">
        <v>72</v>
      </c>
      <c r="C31" s="3" t="s">
        <v>73</v>
      </c>
      <c r="D31" s="3">
        <v>5</v>
      </c>
      <c r="E31" s="3" t="s">
        <v>460</v>
      </c>
      <c r="F31" s="55">
        <v>483</v>
      </c>
      <c r="G31" s="55">
        <v>168</v>
      </c>
      <c r="H31" s="55">
        <f t="shared" si="0"/>
        <v>651</v>
      </c>
      <c r="I31" s="52">
        <f t="shared" si="1"/>
        <v>0.74193548387096775</v>
      </c>
      <c r="J31" s="52">
        <f>'Scenario Parameters'!$C$51*I31</f>
        <v>0.37096774193548387</v>
      </c>
      <c r="K31" s="52">
        <f>VLOOKUP(D31,'Scenario Parameters'!$A$4:$F$42,6,FALSE)</f>
        <v>0.25</v>
      </c>
      <c r="L31" s="52">
        <f>(1-J31)*'Scenario Parameters'!$C$52</f>
        <v>0.31451612903225806</v>
      </c>
      <c r="M31" s="52">
        <f t="shared" si="2"/>
        <v>9.2741935483870969E-2</v>
      </c>
      <c r="N31" s="166" t="s">
        <v>410</v>
      </c>
    </row>
    <row r="32" spans="1:14" x14ac:dyDescent="0.4">
      <c r="A32" s="8">
        <v>31</v>
      </c>
      <c r="B32" s="8" t="s">
        <v>74</v>
      </c>
      <c r="C32" s="8" t="s">
        <v>75</v>
      </c>
      <c r="D32" s="8">
        <v>5</v>
      </c>
      <c r="E32" s="8" t="s">
        <v>460</v>
      </c>
      <c r="F32" s="56">
        <v>133</v>
      </c>
      <c r="G32" s="56">
        <v>103</v>
      </c>
      <c r="H32" s="56">
        <f t="shared" si="0"/>
        <v>236</v>
      </c>
      <c r="I32" s="51">
        <f t="shared" si="1"/>
        <v>0.56355932203389836</v>
      </c>
      <c r="J32" s="51">
        <f>'Scenario Parameters'!$C$51*I32</f>
        <v>0.28177966101694918</v>
      </c>
      <c r="K32" s="51">
        <f>VLOOKUP(D32,'Scenario Parameters'!$A$4:$F$42,6,FALSE)</f>
        <v>0.25</v>
      </c>
      <c r="L32" s="51">
        <f>(1-J32)*'Scenario Parameters'!$C$52</f>
        <v>0.35911016949152541</v>
      </c>
      <c r="M32" s="51">
        <f t="shared" si="2"/>
        <v>7.0444915254237295E-2</v>
      </c>
      <c r="N32" s="165" t="s">
        <v>410</v>
      </c>
    </row>
    <row r="33" spans="1:14" x14ac:dyDescent="0.4">
      <c r="A33" s="3">
        <v>32</v>
      </c>
      <c r="B33" s="3" t="s">
        <v>76</v>
      </c>
      <c r="C33" s="3" t="s">
        <v>77</v>
      </c>
      <c r="D33" s="3">
        <v>6</v>
      </c>
      <c r="E33" s="3" t="s">
        <v>461</v>
      </c>
      <c r="F33" s="55">
        <v>935</v>
      </c>
      <c r="G33" s="55">
        <v>797</v>
      </c>
      <c r="H33" s="55">
        <f t="shared" si="0"/>
        <v>1732</v>
      </c>
      <c r="I33" s="52">
        <f t="shared" si="1"/>
        <v>0.539838337182448</v>
      </c>
      <c r="J33" s="52">
        <f>'Scenario Parameters'!$C$51*I33</f>
        <v>0.269919168591224</v>
      </c>
      <c r="K33" s="52">
        <f>VLOOKUP(D33,'Scenario Parameters'!$A$4:$F$42,6,FALSE)</f>
        <v>0.25</v>
      </c>
      <c r="L33" s="52">
        <f>(1-J33)*'Scenario Parameters'!$C$52</f>
        <v>0.365040415704388</v>
      </c>
      <c r="M33" s="52">
        <f t="shared" si="2"/>
        <v>6.7479792147806E-2</v>
      </c>
      <c r="N33" s="166" t="s">
        <v>410</v>
      </c>
    </row>
    <row r="34" spans="1:14" x14ac:dyDescent="0.4">
      <c r="A34" s="8">
        <v>33</v>
      </c>
      <c r="B34" s="8" t="s">
        <v>78</v>
      </c>
      <c r="C34" s="8" t="s">
        <v>79</v>
      </c>
      <c r="D34" s="8">
        <v>6</v>
      </c>
      <c r="E34" s="8" t="s">
        <v>461</v>
      </c>
      <c r="F34" s="56">
        <v>2796</v>
      </c>
      <c r="G34" s="56">
        <v>2371</v>
      </c>
      <c r="H34" s="56">
        <f t="shared" ref="H34:H65" si="3">F34+G34</f>
        <v>5167</v>
      </c>
      <c r="I34" s="51">
        <f t="shared" ref="I34:I65" si="4">F34/H34</f>
        <v>0.54112637894329396</v>
      </c>
      <c r="J34" s="51">
        <f>'Scenario Parameters'!$C$51*I34</f>
        <v>0.27056318947164698</v>
      </c>
      <c r="K34" s="51">
        <f>VLOOKUP(D34,'Scenario Parameters'!$A$4:$F$42,6,FALSE)</f>
        <v>0.25</v>
      </c>
      <c r="L34" s="51">
        <f>(1-J34)*'Scenario Parameters'!$C$52</f>
        <v>0.36471840526417654</v>
      </c>
      <c r="M34" s="51">
        <f t="shared" ref="M34:M65" si="5">J34*K34</f>
        <v>6.7640797367911745E-2</v>
      </c>
      <c r="N34" s="165" t="s">
        <v>410</v>
      </c>
    </row>
    <row r="35" spans="1:14" x14ac:dyDescent="0.4">
      <c r="A35" s="3">
        <v>34</v>
      </c>
      <c r="B35" s="3" t="s">
        <v>80</v>
      </c>
      <c r="C35" s="3" t="s">
        <v>81</v>
      </c>
      <c r="D35" s="3">
        <v>6</v>
      </c>
      <c r="E35" s="3" t="s">
        <v>461</v>
      </c>
      <c r="F35" s="55">
        <v>458</v>
      </c>
      <c r="G35" s="55">
        <v>335</v>
      </c>
      <c r="H35" s="55">
        <f t="shared" si="3"/>
        <v>793</v>
      </c>
      <c r="I35" s="52">
        <f t="shared" si="4"/>
        <v>0.57755359394703654</v>
      </c>
      <c r="J35" s="52">
        <f>'Scenario Parameters'!$C$51*I35</f>
        <v>0.28877679697351827</v>
      </c>
      <c r="K35" s="52">
        <f>VLOOKUP(D35,'Scenario Parameters'!$A$4:$F$42,6,FALSE)</f>
        <v>0.25</v>
      </c>
      <c r="L35" s="52">
        <f>(1-J35)*'Scenario Parameters'!$C$52</f>
        <v>0.35561160151324089</v>
      </c>
      <c r="M35" s="52">
        <f t="shared" si="5"/>
        <v>7.2194199243379567E-2</v>
      </c>
      <c r="N35" s="166" t="s">
        <v>410</v>
      </c>
    </row>
    <row r="36" spans="1:14" x14ac:dyDescent="0.4">
      <c r="A36" s="8">
        <v>35</v>
      </c>
      <c r="B36" s="8" t="s">
        <v>82</v>
      </c>
      <c r="C36" s="8" t="s">
        <v>83</v>
      </c>
      <c r="D36" s="8">
        <v>6</v>
      </c>
      <c r="E36" s="8" t="s">
        <v>461</v>
      </c>
      <c r="F36" s="56">
        <v>1389</v>
      </c>
      <c r="G36" s="56">
        <v>732</v>
      </c>
      <c r="H36" s="56">
        <f t="shared" si="3"/>
        <v>2121</v>
      </c>
      <c r="I36" s="51">
        <f t="shared" si="4"/>
        <v>0.65487977369165484</v>
      </c>
      <c r="J36" s="51">
        <f>'Scenario Parameters'!$C$51*I36</f>
        <v>0.32743988684582742</v>
      </c>
      <c r="K36" s="51">
        <f>VLOOKUP(D36,'Scenario Parameters'!$A$4:$F$42,6,FALSE)</f>
        <v>0.25</v>
      </c>
      <c r="L36" s="51">
        <f>(1-J36)*'Scenario Parameters'!$C$52</f>
        <v>0.33628005657708626</v>
      </c>
      <c r="M36" s="51">
        <f t="shared" si="5"/>
        <v>8.1859971711456855E-2</v>
      </c>
      <c r="N36" s="165" t="s">
        <v>410</v>
      </c>
    </row>
    <row r="37" spans="1:14" x14ac:dyDescent="0.4">
      <c r="A37" s="3">
        <v>36</v>
      </c>
      <c r="B37" s="3" t="s">
        <v>84</v>
      </c>
      <c r="C37" s="3" t="s">
        <v>85</v>
      </c>
      <c r="D37" s="3">
        <v>7</v>
      </c>
      <c r="E37" s="3" t="s">
        <v>462</v>
      </c>
      <c r="F37" s="55">
        <v>1911</v>
      </c>
      <c r="G37" s="55">
        <v>453</v>
      </c>
      <c r="H37" s="55">
        <f t="shared" si="3"/>
        <v>2364</v>
      </c>
      <c r="I37" s="52">
        <f t="shared" si="4"/>
        <v>0.80837563451776651</v>
      </c>
      <c r="J37" s="52">
        <f>'Scenario Parameters'!$C$51*I37</f>
        <v>0.40418781725888325</v>
      </c>
      <c r="K37" s="52">
        <f>VLOOKUP(D37,'Scenario Parameters'!$A$4:$F$42,6,FALSE)</f>
        <v>0.05</v>
      </c>
      <c r="L37" s="52">
        <f>(1-J37)*'Scenario Parameters'!$C$52</f>
        <v>0.29790609137055835</v>
      </c>
      <c r="M37" s="52">
        <f t="shared" si="5"/>
        <v>2.0209390862944165E-2</v>
      </c>
      <c r="N37" s="166" t="s">
        <v>410</v>
      </c>
    </row>
    <row r="38" spans="1:14" x14ac:dyDescent="0.4">
      <c r="A38" s="8">
        <v>37</v>
      </c>
      <c r="B38" s="8" t="s">
        <v>86</v>
      </c>
      <c r="C38" s="8" t="s">
        <v>87</v>
      </c>
      <c r="D38" s="8">
        <v>2</v>
      </c>
      <c r="E38" s="8" t="s">
        <v>457</v>
      </c>
      <c r="F38" s="56">
        <v>540</v>
      </c>
      <c r="G38" s="56">
        <v>1595</v>
      </c>
      <c r="H38" s="56">
        <f t="shared" si="3"/>
        <v>2135</v>
      </c>
      <c r="I38" s="51">
        <f t="shared" si="4"/>
        <v>0.25292740046838408</v>
      </c>
      <c r="J38" s="51">
        <f>'Scenario Parameters'!$C$51*I38</f>
        <v>0.12646370023419204</v>
      </c>
      <c r="K38" s="51">
        <f>VLOOKUP(D38,'Scenario Parameters'!$A$4:$F$42,6,FALSE)</f>
        <v>5.000000000000001E-2</v>
      </c>
      <c r="L38" s="51">
        <f>(1-J38)*'Scenario Parameters'!$C$52</f>
        <v>0.43676814988290397</v>
      </c>
      <c r="M38" s="51">
        <f t="shared" si="5"/>
        <v>6.3231850117096032E-3</v>
      </c>
      <c r="N38" s="165" t="s">
        <v>410</v>
      </c>
    </row>
    <row r="39" spans="1:14" x14ac:dyDescent="0.4">
      <c r="A39" s="3">
        <v>38</v>
      </c>
      <c r="B39" s="3" t="s">
        <v>88</v>
      </c>
      <c r="C39" s="3" t="s">
        <v>89</v>
      </c>
      <c r="D39" s="3">
        <v>8</v>
      </c>
      <c r="E39" s="3" t="s">
        <v>463</v>
      </c>
      <c r="F39" s="55">
        <v>2287</v>
      </c>
      <c r="G39" s="55">
        <v>1428</v>
      </c>
      <c r="H39" s="55">
        <f t="shared" si="3"/>
        <v>3715</v>
      </c>
      <c r="I39" s="52">
        <f t="shared" si="4"/>
        <v>0.61561238223418568</v>
      </c>
      <c r="J39" s="52">
        <f>'Scenario Parameters'!$C$51*I39</f>
        <v>0.30780619111709284</v>
      </c>
      <c r="K39" s="52">
        <f>VLOOKUP(D39,'Scenario Parameters'!$A$4:$F$42,6,FALSE)</f>
        <v>0.5</v>
      </c>
      <c r="L39" s="52">
        <f>(1-J39)*'Scenario Parameters'!$C$52</f>
        <v>0.34609690444145358</v>
      </c>
      <c r="M39" s="52">
        <f t="shared" si="5"/>
        <v>0.15390309555854642</v>
      </c>
      <c r="N39" s="166" t="s">
        <v>410</v>
      </c>
    </row>
    <row r="40" spans="1:14" x14ac:dyDescent="0.4">
      <c r="A40" s="8">
        <v>39</v>
      </c>
      <c r="B40" s="8" t="s">
        <v>90</v>
      </c>
      <c r="C40" s="8" t="s">
        <v>91</v>
      </c>
      <c r="D40" s="8">
        <v>8</v>
      </c>
      <c r="E40" s="8" t="s">
        <v>463</v>
      </c>
      <c r="F40" s="56">
        <v>173</v>
      </c>
      <c r="G40" s="56">
        <v>216</v>
      </c>
      <c r="H40" s="56">
        <f t="shared" si="3"/>
        <v>389</v>
      </c>
      <c r="I40" s="51">
        <f t="shared" si="4"/>
        <v>0.44473007712082263</v>
      </c>
      <c r="J40" s="51">
        <f>'Scenario Parameters'!$C$51*I40</f>
        <v>0.22236503856041132</v>
      </c>
      <c r="K40" s="51">
        <f>VLOOKUP(D40,'Scenario Parameters'!$A$4:$F$42,6,FALSE)</f>
        <v>0.5</v>
      </c>
      <c r="L40" s="51">
        <f>(1-J40)*'Scenario Parameters'!$C$52</f>
        <v>0.38881748071979433</v>
      </c>
      <c r="M40" s="51">
        <f t="shared" si="5"/>
        <v>0.11118251928020566</v>
      </c>
      <c r="N40" s="165" t="s">
        <v>410</v>
      </c>
    </row>
    <row r="41" spans="1:14" x14ac:dyDescent="0.4">
      <c r="A41" s="3">
        <v>40</v>
      </c>
      <c r="B41" s="3" t="s">
        <v>92</v>
      </c>
      <c r="C41" s="3" t="s">
        <v>93</v>
      </c>
      <c r="D41" s="3">
        <v>6</v>
      </c>
      <c r="E41" s="3" t="s">
        <v>461</v>
      </c>
      <c r="F41" s="55">
        <v>3012</v>
      </c>
      <c r="G41" s="55">
        <v>2276</v>
      </c>
      <c r="H41" s="55">
        <f t="shared" si="3"/>
        <v>5288</v>
      </c>
      <c r="I41" s="52">
        <f t="shared" si="4"/>
        <v>0.56959152798789714</v>
      </c>
      <c r="J41" s="52">
        <f>'Scenario Parameters'!$C$51*I41</f>
        <v>0.28479576399394857</v>
      </c>
      <c r="K41" s="52">
        <f>VLOOKUP(D41,'Scenario Parameters'!$A$4:$F$42,6,FALSE)</f>
        <v>0.25</v>
      </c>
      <c r="L41" s="52">
        <f>(1-J41)*'Scenario Parameters'!$C$52</f>
        <v>0.35760211800302572</v>
      </c>
      <c r="M41" s="52">
        <f t="shared" si="5"/>
        <v>7.1198940998487142E-2</v>
      </c>
      <c r="N41" s="166" t="s">
        <v>410</v>
      </c>
    </row>
    <row r="42" spans="1:14" x14ac:dyDescent="0.4">
      <c r="A42" s="8">
        <v>41</v>
      </c>
      <c r="B42" s="8" t="s">
        <v>94</v>
      </c>
      <c r="C42" s="8" t="s">
        <v>95</v>
      </c>
      <c r="D42" s="8">
        <v>6</v>
      </c>
      <c r="E42" s="8" t="s">
        <v>461</v>
      </c>
      <c r="F42" s="56">
        <v>931</v>
      </c>
      <c r="G42" s="56">
        <v>1033</v>
      </c>
      <c r="H42" s="56">
        <f t="shared" si="3"/>
        <v>1964</v>
      </c>
      <c r="I42" s="51">
        <f t="shared" si="4"/>
        <v>0.47403258655804481</v>
      </c>
      <c r="J42" s="51">
        <f>'Scenario Parameters'!$C$51*I42</f>
        <v>0.23701629327902241</v>
      </c>
      <c r="K42" s="51">
        <f>VLOOKUP(D42,'Scenario Parameters'!$A$4:$F$42,6,FALSE)</f>
        <v>0.25</v>
      </c>
      <c r="L42" s="51">
        <f>(1-J42)*'Scenario Parameters'!$C$52</f>
        <v>0.3814918533604888</v>
      </c>
      <c r="M42" s="51">
        <f t="shared" si="5"/>
        <v>5.9254073319755601E-2</v>
      </c>
      <c r="N42" s="165" t="s">
        <v>410</v>
      </c>
    </row>
    <row r="43" spans="1:14" x14ac:dyDescent="0.4">
      <c r="A43" s="3">
        <v>42</v>
      </c>
      <c r="B43" s="3" t="s">
        <v>96</v>
      </c>
      <c r="C43" s="3" t="s">
        <v>97</v>
      </c>
      <c r="D43" s="3">
        <v>6</v>
      </c>
      <c r="E43" s="3" t="s">
        <v>461</v>
      </c>
      <c r="F43" s="55">
        <v>3412</v>
      </c>
      <c r="G43" s="55">
        <v>2512</v>
      </c>
      <c r="H43" s="55">
        <f t="shared" si="3"/>
        <v>5924</v>
      </c>
      <c r="I43" s="52">
        <f t="shared" si="4"/>
        <v>0.57596218771100605</v>
      </c>
      <c r="J43" s="52">
        <f>'Scenario Parameters'!$C$51*I43</f>
        <v>0.28798109385550302</v>
      </c>
      <c r="K43" s="52">
        <f>VLOOKUP(D43,'Scenario Parameters'!$A$4:$F$42,6,FALSE)</f>
        <v>0.25</v>
      </c>
      <c r="L43" s="52">
        <f>(1-J43)*'Scenario Parameters'!$C$52</f>
        <v>0.35600945307224852</v>
      </c>
      <c r="M43" s="52">
        <f t="shared" si="5"/>
        <v>7.1995273463875756E-2</v>
      </c>
      <c r="N43" s="166" t="s">
        <v>410</v>
      </c>
    </row>
    <row r="44" spans="1:14" x14ac:dyDescent="0.4">
      <c r="A44" s="8">
        <v>43</v>
      </c>
      <c r="B44" s="8" t="s">
        <v>98</v>
      </c>
      <c r="C44" s="8" t="s">
        <v>99</v>
      </c>
      <c r="D44" s="8">
        <v>6</v>
      </c>
      <c r="E44" s="8" t="s">
        <v>461</v>
      </c>
      <c r="F44" s="56">
        <v>277</v>
      </c>
      <c r="G44" s="56">
        <v>266</v>
      </c>
      <c r="H44" s="56">
        <f t="shared" si="3"/>
        <v>543</v>
      </c>
      <c r="I44" s="51">
        <f t="shared" si="4"/>
        <v>0.5101289134438306</v>
      </c>
      <c r="J44" s="51">
        <f>'Scenario Parameters'!$C$51*I44</f>
        <v>0.2550644567219153</v>
      </c>
      <c r="K44" s="51">
        <f>VLOOKUP(D44,'Scenario Parameters'!$A$4:$F$42,6,FALSE)</f>
        <v>0.25</v>
      </c>
      <c r="L44" s="51">
        <f>(1-J44)*'Scenario Parameters'!$C$52</f>
        <v>0.37246777163904232</v>
      </c>
      <c r="M44" s="51">
        <f t="shared" si="5"/>
        <v>6.3766114180478825E-2</v>
      </c>
      <c r="N44" s="165" t="s">
        <v>410</v>
      </c>
    </row>
    <row r="45" spans="1:14" x14ac:dyDescent="0.4">
      <c r="A45" s="3">
        <v>44</v>
      </c>
      <c r="B45" s="3" t="s">
        <v>100</v>
      </c>
      <c r="C45" s="3" t="s">
        <v>101</v>
      </c>
      <c r="D45" s="3">
        <v>6</v>
      </c>
      <c r="E45" s="3" t="s">
        <v>461</v>
      </c>
      <c r="F45" s="55">
        <v>1156</v>
      </c>
      <c r="G45" s="55">
        <v>898</v>
      </c>
      <c r="H45" s="55">
        <f t="shared" si="3"/>
        <v>2054</v>
      </c>
      <c r="I45" s="52">
        <f t="shared" si="4"/>
        <v>0.56280428432327168</v>
      </c>
      <c r="J45" s="52">
        <f>'Scenario Parameters'!$C$51*I45</f>
        <v>0.28140214216163584</v>
      </c>
      <c r="K45" s="52">
        <f>VLOOKUP(D45,'Scenario Parameters'!$A$4:$F$42,6,FALSE)</f>
        <v>0.25</v>
      </c>
      <c r="L45" s="52">
        <f>(1-J45)*'Scenario Parameters'!$C$52</f>
        <v>0.35929892891918208</v>
      </c>
      <c r="M45" s="52">
        <f t="shared" si="5"/>
        <v>7.0350535540408959E-2</v>
      </c>
      <c r="N45" s="166" t="s">
        <v>410</v>
      </c>
    </row>
    <row r="46" spans="1:14" x14ac:dyDescent="0.4">
      <c r="A46" s="8">
        <v>45</v>
      </c>
      <c r="B46" s="8" t="s">
        <v>102</v>
      </c>
      <c r="C46" s="8" t="s">
        <v>103</v>
      </c>
      <c r="D46" s="8">
        <v>6</v>
      </c>
      <c r="E46" s="8" t="s">
        <v>461</v>
      </c>
      <c r="F46" s="56">
        <v>385</v>
      </c>
      <c r="G46" s="56">
        <v>547</v>
      </c>
      <c r="H46" s="56">
        <f t="shared" si="3"/>
        <v>932</v>
      </c>
      <c r="I46" s="51">
        <f t="shared" si="4"/>
        <v>0.41309012875536483</v>
      </c>
      <c r="J46" s="51">
        <f>'Scenario Parameters'!$C$51*I46</f>
        <v>0.20654506437768241</v>
      </c>
      <c r="K46" s="51">
        <f>VLOOKUP(D46,'Scenario Parameters'!$A$4:$F$42,6,FALSE)</f>
        <v>0.25</v>
      </c>
      <c r="L46" s="51">
        <f>(1-J46)*'Scenario Parameters'!$C$52</f>
        <v>0.39672746781115881</v>
      </c>
      <c r="M46" s="51">
        <f t="shared" si="5"/>
        <v>5.1636266094420603E-2</v>
      </c>
      <c r="N46" s="165" t="s">
        <v>410</v>
      </c>
    </row>
    <row r="47" spans="1:14" x14ac:dyDescent="0.4">
      <c r="A47" s="3">
        <v>46</v>
      </c>
      <c r="B47" s="3" t="s">
        <v>104</v>
      </c>
      <c r="C47" s="3" t="s">
        <v>105</v>
      </c>
      <c r="D47" s="3">
        <v>6</v>
      </c>
      <c r="E47" s="3" t="s">
        <v>461</v>
      </c>
      <c r="F47" s="55">
        <v>1591</v>
      </c>
      <c r="G47" s="55">
        <v>1872</v>
      </c>
      <c r="H47" s="55">
        <f t="shared" si="3"/>
        <v>3463</v>
      </c>
      <c r="I47" s="52">
        <f t="shared" si="4"/>
        <v>0.45942824140918281</v>
      </c>
      <c r="J47" s="52">
        <f>'Scenario Parameters'!$C$51*I47</f>
        <v>0.22971412070459141</v>
      </c>
      <c r="K47" s="52">
        <f>VLOOKUP(D47,'Scenario Parameters'!$A$4:$F$42,6,FALSE)</f>
        <v>0.25</v>
      </c>
      <c r="L47" s="52">
        <f>(1-J47)*'Scenario Parameters'!$C$52</f>
        <v>0.3851429396477043</v>
      </c>
      <c r="M47" s="52">
        <f t="shared" si="5"/>
        <v>5.7428530176147852E-2</v>
      </c>
      <c r="N47" s="166" t="s">
        <v>410</v>
      </c>
    </row>
    <row r="48" spans="1:14" x14ac:dyDescent="0.4">
      <c r="A48" s="8">
        <v>47</v>
      </c>
      <c r="B48" s="8" t="s">
        <v>106</v>
      </c>
      <c r="C48" s="8" t="s">
        <v>107</v>
      </c>
      <c r="D48" s="8">
        <v>6</v>
      </c>
      <c r="E48" s="8" t="s">
        <v>461</v>
      </c>
      <c r="F48" s="56">
        <v>914</v>
      </c>
      <c r="G48" s="56">
        <v>863</v>
      </c>
      <c r="H48" s="56">
        <f t="shared" si="3"/>
        <v>1777</v>
      </c>
      <c r="I48" s="51">
        <f t="shared" si="4"/>
        <v>0.51435002813731012</v>
      </c>
      <c r="J48" s="51">
        <f>'Scenario Parameters'!$C$51*I48</f>
        <v>0.25717501406865506</v>
      </c>
      <c r="K48" s="51">
        <f>VLOOKUP(D48,'Scenario Parameters'!$A$4:$F$42,6,FALSE)</f>
        <v>0.25</v>
      </c>
      <c r="L48" s="51">
        <f>(1-J48)*'Scenario Parameters'!$C$52</f>
        <v>0.37141249296567247</v>
      </c>
      <c r="M48" s="51">
        <f t="shared" si="5"/>
        <v>6.4293753517163765E-2</v>
      </c>
      <c r="N48" s="165" t="s">
        <v>410</v>
      </c>
    </row>
    <row r="49" spans="1:14" x14ac:dyDescent="0.4">
      <c r="A49" s="3">
        <v>48</v>
      </c>
      <c r="B49" s="3" t="s">
        <v>108</v>
      </c>
      <c r="C49" s="3" t="s">
        <v>109</v>
      </c>
      <c r="D49" s="3">
        <v>6</v>
      </c>
      <c r="E49" s="3" t="s">
        <v>461</v>
      </c>
      <c r="F49" s="55">
        <v>615</v>
      </c>
      <c r="G49" s="55">
        <v>560</v>
      </c>
      <c r="H49" s="55">
        <f t="shared" si="3"/>
        <v>1175</v>
      </c>
      <c r="I49" s="52">
        <f t="shared" si="4"/>
        <v>0.52340425531914891</v>
      </c>
      <c r="J49" s="52">
        <f>'Scenario Parameters'!$C$51*I49</f>
        <v>0.26170212765957446</v>
      </c>
      <c r="K49" s="52">
        <f>VLOOKUP(D49,'Scenario Parameters'!$A$4:$F$42,6,FALSE)</f>
        <v>0.25</v>
      </c>
      <c r="L49" s="52">
        <f>(1-J49)*'Scenario Parameters'!$C$52</f>
        <v>0.36914893617021277</v>
      </c>
      <c r="M49" s="52">
        <f t="shared" si="5"/>
        <v>6.5425531914893614E-2</v>
      </c>
      <c r="N49" s="166" t="s">
        <v>410</v>
      </c>
    </row>
    <row r="50" spans="1:14" x14ac:dyDescent="0.4">
      <c r="A50" s="8">
        <v>49</v>
      </c>
      <c r="B50" s="8" t="s">
        <v>110</v>
      </c>
      <c r="C50" s="8" t="s">
        <v>111</v>
      </c>
      <c r="D50" s="8">
        <v>6</v>
      </c>
      <c r="E50" s="8" t="s">
        <v>461</v>
      </c>
      <c r="F50" s="56">
        <v>2518</v>
      </c>
      <c r="G50" s="56">
        <v>510</v>
      </c>
      <c r="H50" s="56">
        <f t="shared" si="3"/>
        <v>3028</v>
      </c>
      <c r="I50" s="51">
        <f t="shared" si="4"/>
        <v>0.8315719947159842</v>
      </c>
      <c r="J50" s="51">
        <f>'Scenario Parameters'!$C$51*I50</f>
        <v>0.4157859973579921</v>
      </c>
      <c r="K50" s="51">
        <f>VLOOKUP(D50,'Scenario Parameters'!$A$4:$F$42,6,FALSE)</f>
        <v>0.25</v>
      </c>
      <c r="L50" s="51">
        <f>(1-J50)*'Scenario Parameters'!$C$52</f>
        <v>0.29210700132100398</v>
      </c>
      <c r="M50" s="51">
        <f t="shared" si="5"/>
        <v>0.10394649933949802</v>
      </c>
      <c r="N50" s="165" t="s">
        <v>410</v>
      </c>
    </row>
    <row r="51" spans="1:14" x14ac:dyDescent="0.4">
      <c r="A51" s="3">
        <v>50</v>
      </c>
      <c r="B51" s="3" t="s">
        <v>112</v>
      </c>
      <c r="C51" s="3" t="s">
        <v>113</v>
      </c>
      <c r="D51" s="3">
        <v>6</v>
      </c>
      <c r="E51" s="3" t="s">
        <v>461</v>
      </c>
      <c r="F51" s="55">
        <v>2910</v>
      </c>
      <c r="G51" s="55">
        <v>1566</v>
      </c>
      <c r="H51" s="55">
        <f t="shared" si="3"/>
        <v>4476</v>
      </c>
      <c r="I51" s="52">
        <f t="shared" si="4"/>
        <v>0.65013404825737264</v>
      </c>
      <c r="J51" s="52">
        <f>'Scenario Parameters'!$C$51*I51</f>
        <v>0.32506702412868632</v>
      </c>
      <c r="K51" s="52">
        <f>VLOOKUP(D51,'Scenario Parameters'!$A$4:$F$42,6,FALSE)</f>
        <v>0.25</v>
      </c>
      <c r="L51" s="52">
        <f>(1-J51)*'Scenario Parameters'!$C$52</f>
        <v>0.33746648793565681</v>
      </c>
      <c r="M51" s="52">
        <f t="shared" si="5"/>
        <v>8.126675603217158E-2</v>
      </c>
      <c r="N51" s="166" t="s">
        <v>410</v>
      </c>
    </row>
    <row r="52" spans="1:14" x14ac:dyDescent="0.4">
      <c r="A52" s="8">
        <v>51</v>
      </c>
      <c r="B52" s="8" t="s">
        <v>114</v>
      </c>
      <c r="C52" s="8" t="s">
        <v>115</v>
      </c>
      <c r="D52" s="8">
        <v>6</v>
      </c>
      <c r="E52" s="8" t="s">
        <v>461</v>
      </c>
      <c r="F52" s="56">
        <v>197</v>
      </c>
      <c r="G52" s="56">
        <v>322</v>
      </c>
      <c r="H52" s="56">
        <f t="shared" si="3"/>
        <v>519</v>
      </c>
      <c r="I52" s="51">
        <f t="shared" si="4"/>
        <v>0.37957610789980734</v>
      </c>
      <c r="J52" s="51">
        <f>'Scenario Parameters'!$C$51*I52</f>
        <v>0.18978805394990367</v>
      </c>
      <c r="K52" s="51">
        <f>VLOOKUP(D52,'Scenario Parameters'!$A$4:$F$42,6,FALSE)</f>
        <v>0.25</v>
      </c>
      <c r="L52" s="51">
        <f>(1-J52)*'Scenario Parameters'!$C$52</f>
        <v>0.40510597302504814</v>
      </c>
      <c r="M52" s="51">
        <f t="shared" si="5"/>
        <v>4.7447013487475917E-2</v>
      </c>
      <c r="N52" s="165" t="s">
        <v>410</v>
      </c>
    </row>
    <row r="53" spans="1:14" x14ac:dyDescent="0.4">
      <c r="A53" s="3">
        <v>52</v>
      </c>
      <c r="B53" s="3" t="s">
        <v>116</v>
      </c>
      <c r="C53" s="3" t="s">
        <v>117</v>
      </c>
      <c r="D53" s="3">
        <v>6</v>
      </c>
      <c r="E53" s="3" t="s">
        <v>461</v>
      </c>
      <c r="F53" s="55">
        <v>4830</v>
      </c>
      <c r="G53" s="55">
        <v>3591</v>
      </c>
      <c r="H53" s="55">
        <f t="shared" si="3"/>
        <v>8421</v>
      </c>
      <c r="I53" s="52">
        <f t="shared" si="4"/>
        <v>0.57356608478802995</v>
      </c>
      <c r="J53" s="52">
        <f>'Scenario Parameters'!$C$51*I53</f>
        <v>0.28678304239401498</v>
      </c>
      <c r="K53" s="52">
        <f>VLOOKUP(D53,'Scenario Parameters'!$A$4:$F$42,6,FALSE)</f>
        <v>0.25</v>
      </c>
      <c r="L53" s="52">
        <f>(1-J53)*'Scenario Parameters'!$C$52</f>
        <v>0.35660847880299251</v>
      </c>
      <c r="M53" s="52">
        <f t="shared" si="5"/>
        <v>7.1695760598503744E-2</v>
      </c>
      <c r="N53" s="166" t="s">
        <v>410</v>
      </c>
    </row>
    <row r="54" spans="1:14" x14ac:dyDescent="0.4">
      <c r="A54" s="8">
        <v>53</v>
      </c>
      <c r="B54" s="8" t="s">
        <v>118</v>
      </c>
      <c r="C54" s="8" t="s">
        <v>119</v>
      </c>
      <c r="D54" s="8">
        <v>6</v>
      </c>
      <c r="E54" s="8" t="s">
        <v>461</v>
      </c>
      <c r="F54" s="56">
        <v>1486</v>
      </c>
      <c r="G54" s="56">
        <v>1141</v>
      </c>
      <c r="H54" s="56">
        <f t="shared" si="3"/>
        <v>2627</v>
      </c>
      <c r="I54" s="51">
        <f t="shared" si="4"/>
        <v>0.56566425580510082</v>
      </c>
      <c r="J54" s="51">
        <f>'Scenario Parameters'!$C$51*I54</f>
        <v>0.28283212790255041</v>
      </c>
      <c r="K54" s="51">
        <f>VLOOKUP(D54,'Scenario Parameters'!$A$4:$F$42,6,FALSE)</f>
        <v>0.25</v>
      </c>
      <c r="L54" s="51">
        <f>(1-J54)*'Scenario Parameters'!$C$52</f>
        <v>0.35858393604872479</v>
      </c>
      <c r="M54" s="51">
        <f t="shared" si="5"/>
        <v>7.0708031975637603E-2</v>
      </c>
      <c r="N54" s="165" t="s">
        <v>410</v>
      </c>
    </row>
    <row r="55" spans="1:14" x14ac:dyDescent="0.4">
      <c r="A55" s="3">
        <v>54</v>
      </c>
      <c r="B55" s="3" t="s">
        <v>120</v>
      </c>
      <c r="C55" s="3" t="s">
        <v>121</v>
      </c>
      <c r="D55" s="3">
        <v>6</v>
      </c>
      <c r="E55" s="3" t="s">
        <v>461</v>
      </c>
      <c r="F55" s="55">
        <v>2624</v>
      </c>
      <c r="G55" s="55">
        <v>1117</v>
      </c>
      <c r="H55" s="55">
        <f t="shared" si="3"/>
        <v>3741</v>
      </c>
      <c r="I55" s="52">
        <f t="shared" si="4"/>
        <v>0.70141673349371825</v>
      </c>
      <c r="J55" s="52">
        <f>'Scenario Parameters'!$C$51*I55</f>
        <v>0.35070836674685912</v>
      </c>
      <c r="K55" s="52">
        <f>VLOOKUP(D55,'Scenario Parameters'!$A$4:$F$42,6,FALSE)</f>
        <v>0.25</v>
      </c>
      <c r="L55" s="52">
        <f>(1-J55)*'Scenario Parameters'!$C$52</f>
        <v>0.32464581662657044</v>
      </c>
      <c r="M55" s="52">
        <f t="shared" si="5"/>
        <v>8.7677091686714781E-2</v>
      </c>
      <c r="N55" s="166" t="s">
        <v>410</v>
      </c>
    </row>
    <row r="56" spans="1:14" x14ac:dyDescent="0.4">
      <c r="A56" s="8">
        <v>55</v>
      </c>
      <c r="B56" s="8" t="s">
        <v>122</v>
      </c>
      <c r="C56" s="8" t="s">
        <v>123</v>
      </c>
      <c r="D56" s="8">
        <v>9</v>
      </c>
      <c r="E56" s="8" t="s">
        <v>464</v>
      </c>
      <c r="F56" s="56">
        <v>3818</v>
      </c>
      <c r="G56" s="56">
        <v>1954</v>
      </c>
      <c r="H56" s="56">
        <f t="shared" si="3"/>
        <v>5772</v>
      </c>
      <c r="I56" s="51">
        <f t="shared" si="4"/>
        <v>0.66146916146916146</v>
      </c>
      <c r="J56" s="51">
        <f>'Scenario Parameters'!$C$51*I56</f>
        <v>0.33073458073458073</v>
      </c>
      <c r="K56" s="51">
        <f>VLOOKUP(D56,'Scenario Parameters'!$A$4:$F$42,6,FALSE)</f>
        <v>0.5</v>
      </c>
      <c r="L56" s="51">
        <f>(1-J56)*'Scenario Parameters'!$C$52</f>
        <v>0.33463270963270964</v>
      </c>
      <c r="M56" s="51">
        <f t="shared" si="5"/>
        <v>0.16536729036729036</v>
      </c>
      <c r="N56" s="165" t="s">
        <v>410</v>
      </c>
    </row>
    <row r="57" spans="1:14" x14ac:dyDescent="0.4">
      <c r="A57" s="3">
        <v>56</v>
      </c>
      <c r="B57" s="3" t="s">
        <v>124</v>
      </c>
      <c r="C57" s="3" t="s">
        <v>125</v>
      </c>
      <c r="D57" s="3">
        <v>10</v>
      </c>
      <c r="E57" s="3" t="s">
        <v>465</v>
      </c>
      <c r="F57" s="55">
        <v>2250</v>
      </c>
      <c r="G57" s="55">
        <v>1146</v>
      </c>
      <c r="H57" s="55">
        <f t="shared" si="3"/>
        <v>3396</v>
      </c>
      <c r="I57" s="52">
        <f t="shared" si="4"/>
        <v>0.66254416961130747</v>
      </c>
      <c r="J57" s="52">
        <f>'Scenario Parameters'!$C$51*I57</f>
        <v>0.33127208480565373</v>
      </c>
      <c r="K57" s="52">
        <f>VLOOKUP(D57,'Scenario Parameters'!$A$4:$F$42,6,FALSE)</f>
        <v>0.25</v>
      </c>
      <c r="L57" s="52">
        <f>(1-J57)*'Scenario Parameters'!$C$52</f>
        <v>0.33436395759717313</v>
      </c>
      <c r="M57" s="52">
        <f t="shared" si="5"/>
        <v>8.2818021201413433E-2</v>
      </c>
      <c r="N57" s="166" t="s">
        <v>410</v>
      </c>
    </row>
    <row r="58" spans="1:14" x14ac:dyDescent="0.4">
      <c r="A58" s="8">
        <v>57</v>
      </c>
      <c r="B58" s="8" t="s">
        <v>126</v>
      </c>
      <c r="C58" s="8" t="s">
        <v>127</v>
      </c>
      <c r="D58" s="8">
        <v>10</v>
      </c>
      <c r="E58" s="8" t="s">
        <v>465</v>
      </c>
      <c r="F58" s="56">
        <v>1153</v>
      </c>
      <c r="G58" s="56">
        <v>510</v>
      </c>
      <c r="H58" s="56">
        <f t="shared" si="3"/>
        <v>1663</v>
      </c>
      <c r="I58" s="51">
        <f t="shared" si="4"/>
        <v>0.69332531569452793</v>
      </c>
      <c r="J58" s="51">
        <f>'Scenario Parameters'!$C$51*I58</f>
        <v>0.34666265784726397</v>
      </c>
      <c r="K58" s="51">
        <f>VLOOKUP(D58,'Scenario Parameters'!$A$4:$F$42,6,FALSE)</f>
        <v>0.25</v>
      </c>
      <c r="L58" s="51">
        <f>(1-J58)*'Scenario Parameters'!$C$52</f>
        <v>0.32666867107636799</v>
      </c>
      <c r="M58" s="51">
        <f t="shared" si="5"/>
        <v>8.6665664461815992E-2</v>
      </c>
      <c r="N58" s="165" t="s">
        <v>410</v>
      </c>
    </row>
    <row r="59" spans="1:14" x14ac:dyDescent="0.4">
      <c r="A59" s="3">
        <v>58</v>
      </c>
      <c r="B59" s="3" t="s">
        <v>128</v>
      </c>
      <c r="C59" s="3" t="s">
        <v>129</v>
      </c>
      <c r="D59" s="3">
        <v>10</v>
      </c>
      <c r="E59" s="3" t="s">
        <v>465</v>
      </c>
      <c r="F59" s="55">
        <v>1646</v>
      </c>
      <c r="G59" s="55">
        <v>516</v>
      </c>
      <c r="H59" s="55">
        <f t="shared" si="3"/>
        <v>2162</v>
      </c>
      <c r="I59" s="52">
        <f t="shared" si="4"/>
        <v>0.76133209990749307</v>
      </c>
      <c r="J59" s="52">
        <f>'Scenario Parameters'!$C$51*I59</f>
        <v>0.38066604995374653</v>
      </c>
      <c r="K59" s="52">
        <f>VLOOKUP(D59,'Scenario Parameters'!$A$4:$F$42,6,FALSE)</f>
        <v>0.25</v>
      </c>
      <c r="L59" s="52">
        <f>(1-J59)*'Scenario Parameters'!$C$52</f>
        <v>0.30966697502312673</v>
      </c>
      <c r="M59" s="52">
        <f t="shared" si="5"/>
        <v>9.5166512488436633E-2</v>
      </c>
      <c r="N59" s="166" t="s">
        <v>410</v>
      </c>
    </row>
    <row r="60" spans="1:14" x14ac:dyDescent="0.4">
      <c r="A60" s="8">
        <v>59</v>
      </c>
      <c r="B60" s="8" t="s">
        <v>130</v>
      </c>
      <c r="C60" s="8" t="s">
        <v>131</v>
      </c>
      <c r="D60" s="8">
        <v>10</v>
      </c>
      <c r="E60" s="8" t="s">
        <v>465</v>
      </c>
      <c r="F60" s="56">
        <v>3821</v>
      </c>
      <c r="G60" s="56">
        <v>4579</v>
      </c>
      <c r="H60" s="56">
        <f t="shared" si="3"/>
        <v>8400</v>
      </c>
      <c r="I60" s="51">
        <f t="shared" si="4"/>
        <v>0.45488095238095239</v>
      </c>
      <c r="J60" s="51">
        <f>'Scenario Parameters'!$C$51*I60</f>
        <v>0.22744047619047619</v>
      </c>
      <c r="K60" s="51">
        <f>VLOOKUP(D60,'Scenario Parameters'!$A$4:$F$42,6,FALSE)</f>
        <v>0.25</v>
      </c>
      <c r="L60" s="51">
        <f>(1-J60)*'Scenario Parameters'!$C$52</f>
        <v>0.38627976190476188</v>
      </c>
      <c r="M60" s="51">
        <f t="shared" si="5"/>
        <v>5.6860119047619048E-2</v>
      </c>
      <c r="N60" s="165" t="s">
        <v>410</v>
      </c>
    </row>
    <row r="61" spans="1:14" x14ac:dyDescent="0.4">
      <c r="A61" s="3">
        <v>60</v>
      </c>
      <c r="B61" s="3" t="s">
        <v>132</v>
      </c>
      <c r="C61" s="3" t="s">
        <v>133</v>
      </c>
      <c r="D61" s="3">
        <v>10</v>
      </c>
      <c r="E61" s="3" t="s">
        <v>465</v>
      </c>
      <c r="F61" s="55">
        <v>1586</v>
      </c>
      <c r="G61" s="55">
        <v>1044</v>
      </c>
      <c r="H61" s="55">
        <f t="shared" si="3"/>
        <v>2630</v>
      </c>
      <c r="I61" s="52">
        <f t="shared" si="4"/>
        <v>0.60304182509505699</v>
      </c>
      <c r="J61" s="52">
        <f>'Scenario Parameters'!$C$51*I61</f>
        <v>0.3015209125475285</v>
      </c>
      <c r="K61" s="52">
        <f>VLOOKUP(D61,'Scenario Parameters'!$A$4:$F$42,6,FALSE)</f>
        <v>0.25</v>
      </c>
      <c r="L61" s="52">
        <f>(1-J61)*'Scenario Parameters'!$C$52</f>
        <v>0.34923954372623578</v>
      </c>
      <c r="M61" s="52">
        <f t="shared" si="5"/>
        <v>7.5380228136882124E-2</v>
      </c>
      <c r="N61" s="166" t="s">
        <v>410</v>
      </c>
    </row>
    <row r="62" spans="1:14" x14ac:dyDescent="0.4">
      <c r="A62" s="8">
        <v>61</v>
      </c>
      <c r="B62" s="8" t="s">
        <v>134</v>
      </c>
      <c r="C62" s="8" t="s">
        <v>135</v>
      </c>
      <c r="D62" s="8">
        <v>10</v>
      </c>
      <c r="E62" s="8" t="s">
        <v>465</v>
      </c>
      <c r="F62" s="56">
        <v>455</v>
      </c>
      <c r="G62" s="56">
        <v>383</v>
      </c>
      <c r="H62" s="56">
        <f t="shared" si="3"/>
        <v>838</v>
      </c>
      <c r="I62" s="51">
        <f t="shared" si="4"/>
        <v>0.54295942720763724</v>
      </c>
      <c r="J62" s="51">
        <f>'Scenario Parameters'!$C$51*I62</f>
        <v>0.27147971360381862</v>
      </c>
      <c r="K62" s="51">
        <f>VLOOKUP(D62,'Scenario Parameters'!$A$4:$F$42,6,FALSE)</f>
        <v>0.25</v>
      </c>
      <c r="L62" s="51">
        <f>(1-J62)*'Scenario Parameters'!$C$52</f>
        <v>0.36426014319809069</v>
      </c>
      <c r="M62" s="51">
        <f t="shared" si="5"/>
        <v>6.7869928400954654E-2</v>
      </c>
      <c r="N62" s="165" t="s">
        <v>410</v>
      </c>
    </row>
    <row r="63" spans="1:14" x14ac:dyDescent="0.4">
      <c r="A63" s="3">
        <v>62</v>
      </c>
      <c r="B63" s="3" t="s">
        <v>136</v>
      </c>
      <c r="C63" s="3" t="s">
        <v>137</v>
      </c>
      <c r="D63" s="3">
        <v>10</v>
      </c>
      <c r="E63" s="3" t="s">
        <v>465</v>
      </c>
      <c r="F63" s="55">
        <v>5379</v>
      </c>
      <c r="G63" s="55">
        <v>2317</v>
      </c>
      <c r="H63" s="55">
        <f t="shared" si="3"/>
        <v>7696</v>
      </c>
      <c r="I63" s="52">
        <f t="shared" si="4"/>
        <v>0.69893451143451146</v>
      </c>
      <c r="J63" s="52">
        <f>'Scenario Parameters'!$C$51*I63</f>
        <v>0.34946725571725573</v>
      </c>
      <c r="K63" s="52">
        <f>VLOOKUP(D63,'Scenario Parameters'!$A$4:$F$42,6,FALSE)</f>
        <v>0.25</v>
      </c>
      <c r="L63" s="52">
        <f>(1-J63)*'Scenario Parameters'!$C$52</f>
        <v>0.32526637214137211</v>
      </c>
      <c r="M63" s="52">
        <f t="shared" si="5"/>
        <v>8.7366813929313933E-2</v>
      </c>
      <c r="N63" s="166" t="s">
        <v>410</v>
      </c>
    </row>
    <row r="64" spans="1:14" x14ac:dyDescent="0.4">
      <c r="A64" s="8">
        <v>63</v>
      </c>
      <c r="B64" s="8" t="s">
        <v>138</v>
      </c>
      <c r="C64" s="8" t="s">
        <v>139</v>
      </c>
      <c r="D64" s="8">
        <v>10</v>
      </c>
      <c r="E64" s="8" t="s">
        <v>465</v>
      </c>
      <c r="F64" s="56">
        <v>1617</v>
      </c>
      <c r="G64" s="56">
        <v>1003</v>
      </c>
      <c r="H64" s="56">
        <f t="shared" si="3"/>
        <v>2620</v>
      </c>
      <c r="I64" s="51">
        <f t="shared" si="4"/>
        <v>0.61717557251908395</v>
      </c>
      <c r="J64" s="51">
        <f>'Scenario Parameters'!$C$51*I64</f>
        <v>0.30858778625954197</v>
      </c>
      <c r="K64" s="51">
        <f>VLOOKUP(D64,'Scenario Parameters'!$A$4:$F$42,6,FALSE)</f>
        <v>0.25</v>
      </c>
      <c r="L64" s="51">
        <f>(1-J64)*'Scenario Parameters'!$C$52</f>
        <v>0.34570610687022901</v>
      </c>
      <c r="M64" s="51">
        <f t="shared" si="5"/>
        <v>7.7146946564885494E-2</v>
      </c>
      <c r="N64" s="165" t="s">
        <v>410</v>
      </c>
    </row>
    <row r="65" spans="1:14" x14ac:dyDescent="0.4">
      <c r="A65" s="3">
        <v>64</v>
      </c>
      <c r="B65" s="3" t="s">
        <v>140</v>
      </c>
      <c r="C65" s="3" t="s">
        <v>141</v>
      </c>
      <c r="D65" s="3">
        <v>10</v>
      </c>
      <c r="E65" s="3" t="s">
        <v>465</v>
      </c>
      <c r="F65" s="55">
        <v>812</v>
      </c>
      <c r="G65" s="55">
        <v>635</v>
      </c>
      <c r="H65" s="55">
        <f t="shared" si="3"/>
        <v>1447</v>
      </c>
      <c r="I65" s="52">
        <f t="shared" si="4"/>
        <v>0.56116102280580515</v>
      </c>
      <c r="J65" s="52">
        <f>'Scenario Parameters'!$C$51*I65</f>
        <v>0.28058051140290258</v>
      </c>
      <c r="K65" s="52">
        <f>VLOOKUP(D65,'Scenario Parameters'!$A$4:$F$42,6,FALSE)</f>
        <v>0.25</v>
      </c>
      <c r="L65" s="52">
        <f>(1-J65)*'Scenario Parameters'!$C$52</f>
        <v>0.35970974429854874</v>
      </c>
      <c r="M65" s="52">
        <f t="shared" si="5"/>
        <v>7.0145127850725644E-2</v>
      </c>
      <c r="N65" s="166" t="s">
        <v>410</v>
      </c>
    </row>
    <row r="66" spans="1:14" x14ac:dyDescent="0.4">
      <c r="A66" s="8">
        <v>65</v>
      </c>
      <c r="B66" s="8" t="s">
        <v>142</v>
      </c>
      <c r="C66" s="8" t="s">
        <v>143</v>
      </c>
      <c r="D66" s="8">
        <v>11</v>
      </c>
      <c r="E66" s="8" t="s">
        <v>466</v>
      </c>
      <c r="F66" s="56">
        <v>2384</v>
      </c>
      <c r="G66" s="56">
        <v>5519</v>
      </c>
      <c r="H66" s="56">
        <f t="shared" ref="H66:H97" si="6">F66+G66</f>
        <v>7903</v>
      </c>
      <c r="I66" s="51">
        <f t="shared" ref="I66:I97" si="7">F66/H66</f>
        <v>0.30165759838036188</v>
      </c>
      <c r="J66" s="51">
        <f>'Scenario Parameters'!$C$51*I66</f>
        <v>0.15082879919018094</v>
      </c>
      <c r="K66" s="51">
        <f>VLOOKUP(D66,'Scenario Parameters'!$A$4:$F$42,6,FALSE)</f>
        <v>0.1</v>
      </c>
      <c r="L66" s="51">
        <f>(1-J66)*'Scenario Parameters'!$C$52</f>
        <v>0.42458560040490956</v>
      </c>
      <c r="M66" s="51">
        <f t="shared" ref="M66:M97" si="8">J66*K66</f>
        <v>1.5082879919018095E-2</v>
      </c>
      <c r="N66" s="165" t="s">
        <v>412</v>
      </c>
    </row>
    <row r="67" spans="1:14" x14ac:dyDescent="0.4">
      <c r="A67" s="3">
        <v>66</v>
      </c>
      <c r="B67" s="3" t="s">
        <v>144</v>
      </c>
      <c r="C67" s="3" t="s">
        <v>145</v>
      </c>
      <c r="D67" s="3">
        <v>11</v>
      </c>
      <c r="E67" s="3" t="s">
        <v>466</v>
      </c>
      <c r="F67" s="55">
        <v>6971</v>
      </c>
      <c r="G67" s="55">
        <v>14816</v>
      </c>
      <c r="H67" s="55">
        <f t="shared" si="6"/>
        <v>21787</v>
      </c>
      <c r="I67" s="52">
        <f t="shared" si="7"/>
        <v>0.31996144489833389</v>
      </c>
      <c r="J67" s="52">
        <f>'Scenario Parameters'!$C$51*I67</f>
        <v>0.15998072244916695</v>
      </c>
      <c r="K67" s="52">
        <f>VLOOKUP(D67,'Scenario Parameters'!$A$4:$F$42,6,FALSE)</f>
        <v>0.1</v>
      </c>
      <c r="L67" s="52">
        <f>(1-J67)*'Scenario Parameters'!$C$52</f>
        <v>0.42000963877541653</v>
      </c>
      <c r="M67" s="52">
        <f t="shared" si="8"/>
        <v>1.5998072244916697E-2</v>
      </c>
      <c r="N67" s="166" t="s">
        <v>412</v>
      </c>
    </row>
    <row r="68" spans="1:14" x14ac:dyDescent="0.4">
      <c r="A68" s="8">
        <v>67</v>
      </c>
      <c r="B68" s="8" t="s">
        <v>146</v>
      </c>
      <c r="C68" s="8" t="s">
        <v>147</v>
      </c>
      <c r="D68" s="8">
        <v>2</v>
      </c>
      <c r="E68" s="8" t="s">
        <v>457</v>
      </c>
      <c r="F68" s="56">
        <v>380</v>
      </c>
      <c r="G68" s="56">
        <v>1740</v>
      </c>
      <c r="H68" s="56">
        <f t="shared" si="6"/>
        <v>2120</v>
      </c>
      <c r="I68" s="51">
        <f t="shared" si="7"/>
        <v>0.17924528301886791</v>
      </c>
      <c r="J68" s="51">
        <f>'Scenario Parameters'!$C$51*I68</f>
        <v>8.9622641509433956E-2</v>
      </c>
      <c r="K68" s="51">
        <f>VLOOKUP(D68,'Scenario Parameters'!$A$4:$F$42,6,FALSE)</f>
        <v>5.000000000000001E-2</v>
      </c>
      <c r="L68" s="51">
        <f>(1-J68)*'Scenario Parameters'!$C$52</f>
        <v>0.455188679245283</v>
      </c>
      <c r="M68" s="51">
        <f t="shared" si="8"/>
        <v>4.4811320754716989E-3</v>
      </c>
      <c r="N68" s="165" t="s">
        <v>412</v>
      </c>
    </row>
    <row r="69" spans="1:14" x14ac:dyDescent="0.4">
      <c r="A69" s="3">
        <v>68</v>
      </c>
      <c r="B69" s="3" t="s">
        <v>148</v>
      </c>
      <c r="C69" s="3" t="s">
        <v>149</v>
      </c>
      <c r="D69" s="3">
        <v>12</v>
      </c>
      <c r="E69" s="3" t="s">
        <v>467</v>
      </c>
      <c r="F69" s="55">
        <v>5128</v>
      </c>
      <c r="G69" s="55">
        <v>10673</v>
      </c>
      <c r="H69" s="55">
        <f t="shared" si="6"/>
        <v>15801</v>
      </c>
      <c r="I69" s="52">
        <f t="shared" si="7"/>
        <v>0.32453642174545916</v>
      </c>
      <c r="J69" s="52">
        <f>'Scenario Parameters'!$C$51*I69</f>
        <v>0.16226821087272958</v>
      </c>
      <c r="K69" s="52">
        <f>VLOOKUP(D69,'Scenario Parameters'!$A$4:$F$42,6,FALSE)</f>
        <v>0.25</v>
      </c>
      <c r="L69" s="52">
        <f>(1-J69)*'Scenario Parameters'!$C$52</f>
        <v>0.41886589456363521</v>
      </c>
      <c r="M69" s="52">
        <f t="shared" si="8"/>
        <v>4.0567052718182395E-2</v>
      </c>
      <c r="N69" s="166" t="s">
        <v>412</v>
      </c>
    </row>
    <row r="70" spans="1:14" x14ac:dyDescent="0.4">
      <c r="A70" s="8">
        <v>69</v>
      </c>
      <c r="B70" s="8" t="s">
        <v>150</v>
      </c>
      <c r="C70" s="8" t="s">
        <v>151</v>
      </c>
      <c r="D70" s="8">
        <v>12</v>
      </c>
      <c r="E70" s="8" t="s">
        <v>467</v>
      </c>
      <c r="F70" s="56">
        <v>4182</v>
      </c>
      <c r="G70" s="56">
        <v>1860</v>
      </c>
      <c r="H70" s="56">
        <f t="shared" si="6"/>
        <v>6042</v>
      </c>
      <c r="I70" s="51">
        <f t="shared" si="7"/>
        <v>0.69215491559086395</v>
      </c>
      <c r="J70" s="51">
        <f>'Scenario Parameters'!$C$51*I70</f>
        <v>0.34607745779543198</v>
      </c>
      <c r="K70" s="51">
        <f>VLOOKUP(D70,'Scenario Parameters'!$A$4:$F$42,6,FALSE)</f>
        <v>0.25</v>
      </c>
      <c r="L70" s="51">
        <f>(1-J70)*'Scenario Parameters'!$C$52</f>
        <v>0.32696127110228401</v>
      </c>
      <c r="M70" s="51">
        <f t="shared" si="8"/>
        <v>8.6519364448857994E-2</v>
      </c>
      <c r="N70" s="165" t="s">
        <v>412</v>
      </c>
    </row>
    <row r="71" spans="1:14" x14ac:dyDescent="0.4">
      <c r="A71" s="3">
        <v>70</v>
      </c>
      <c r="B71" s="3" t="s">
        <v>152</v>
      </c>
      <c r="C71" s="3" t="s">
        <v>153</v>
      </c>
      <c r="D71" s="3">
        <v>13</v>
      </c>
      <c r="E71" s="3" t="s">
        <v>468</v>
      </c>
      <c r="F71" s="55">
        <v>12219</v>
      </c>
      <c r="G71" s="55">
        <v>12036</v>
      </c>
      <c r="H71" s="55">
        <f t="shared" si="6"/>
        <v>24255</v>
      </c>
      <c r="I71" s="52">
        <f t="shared" si="7"/>
        <v>0.50377241805813233</v>
      </c>
      <c r="J71" s="52">
        <f>'Scenario Parameters'!$C$51*I71</f>
        <v>0.25188620902906617</v>
      </c>
      <c r="K71" s="52">
        <f>VLOOKUP(D71,'Scenario Parameters'!$A$4:$F$42,6,FALSE)</f>
        <v>0.4</v>
      </c>
      <c r="L71" s="52">
        <f>(1-J71)*'Scenario Parameters'!$C$52</f>
        <v>0.37405689548546694</v>
      </c>
      <c r="M71" s="52">
        <f t="shared" si="8"/>
        <v>0.10075448361162648</v>
      </c>
      <c r="N71" s="166" t="s">
        <v>414</v>
      </c>
    </row>
    <row r="72" spans="1:14" x14ac:dyDescent="0.4">
      <c r="A72" s="8">
        <v>71</v>
      </c>
      <c r="B72" s="8" t="s">
        <v>154</v>
      </c>
      <c r="C72" s="8" t="s">
        <v>155</v>
      </c>
      <c r="D72" s="8">
        <v>14</v>
      </c>
      <c r="E72" s="8" t="s">
        <v>469</v>
      </c>
      <c r="F72" s="56">
        <v>9928</v>
      </c>
      <c r="G72" s="56">
        <v>6490</v>
      </c>
      <c r="H72" s="56">
        <f t="shared" si="6"/>
        <v>16418</v>
      </c>
      <c r="I72" s="51">
        <f t="shared" si="7"/>
        <v>0.60470215617005729</v>
      </c>
      <c r="J72" s="51">
        <f>'Scenario Parameters'!$C$51*I72</f>
        <v>0.30235107808502865</v>
      </c>
      <c r="K72" s="51">
        <f>VLOOKUP(D72,'Scenario Parameters'!$A$4:$F$42,6,FALSE)</f>
        <v>0.4</v>
      </c>
      <c r="L72" s="51">
        <f>(1-J72)*'Scenario Parameters'!$C$52</f>
        <v>0.34882446095748565</v>
      </c>
      <c r="M72" s="51">
        <f t="shared" si="8"/>
        <v>0.12094043123401146</v>
      </c>
      <c r="N72" s="165" t="s">
        <v>414</v>
      </c>
    </row>
    <row r="73" spans="1:14" x14ac:dyDescent="0.4">
      <c r="A73" s="3">
        <v>72</v>
      </c>
      <c r="B73" s="3" t="s">
        <v>156</v>
      </c>
      <c r="C73" s="3" t="s">
        <v>157</v>
      </c>
      <c r="D73" s="3">
        <v>15</v>
      </c>
      <c r="E73" s="3" t="s">
        <v>470</v>
      </c>
      <c r="F73" s="55">
        <v>21489</v>
      </c>
      <c r="G73" s="55">
        <v>21117</v>
      </c>
      <c r="H73" s="55">
        <f t="shared" si="6"/>
        <v>42606</v>
      </c>
      <c r="I73" s="52">
        <f t="shared" si="7"/>
        <v>0.5043655823123504</v>
      </c>
      <c r="J73" s="52">
        <f>'Scenario Parameters'!$C$51*I73</f>
        <v>0.2521827911561752</v>
      </c>
      <c r="K73" s="52">
        <f>VLOOKUP(D73,'Scenario Parameters'!$A$4:$F$42,6,FALSE)</f>
        <v>0.4</v>
      </c>
      <c r="L73" s="52">
        <f>(1-J73)*'Scenario Parameters'!$C$52</f>
        <v>0.37390860442191243</v>
      </c>
      <c r="M73" s="52">
        <f t="shared" si="8"/>
        <v>0.10087311646247009</v>
      </c>
      <c r="N73" s="166" t="s">
        <v>414</v>
      </c>
    </row>
    <row r="74" spans="1:14" x14ac:dyDescent="0.4">
      <c r="A74" s="8">
        <v>73</v>
      </c>
      <c r="B74" s="8" t="s">
        <v>158</v>
      </c>
      <c r="C74" s="8" t="s">
        <v>159</v>
      </c>
      <c r="D74" s="8">
        <v>16</v>
      </c>
      <c r="E74" s="8" t="s">
        <v>159</v>
      </c>
      <c r="F74" s="56">
        <v>61495</v>
      </c>
      <c r="G74" s="56">
        <v>39323</v>
      </c>
      <c r="H74" s="56">
        <f t="shared" si="6"/>
        <v>100818</v>
      </c>
      <c r="I74" s="51">
        <f t="shared" si="7"/>
        <v>0.60996052292249403</v>
      </c>
      <c r="J74" s="51">
        <f>'Scenario Parameters'!$C$51*I74</f>
        <v>0.30498026146124702</v>
      </c>
      <c r="K74" s="51">
        <f>VLOOKUP(D74,'Scenario Parameters'!$A$4:$F$42,6,FALSE)</f>
        <v>0.4</v>
      </c>
      <c r="L74" s="51">
        <f>(1-J74)*'Scenario Parameters'!$C$52</f>
        <v>0.34750986926937649</v>
      </c>
      <c r="M74" s="51">
        <f t="shared" si="8"/>
        <v>0.12199210458449881</v>
      </c>
      <c r="N74" s="165" t="s">
        <v>414</v>
      </c>
    </row>
    <row r="75" spans="1:14" x14ac:dyDescent="0.4">
      <c r="A75" s="3">
        <v>74</v>
      </c>
      <c r="B75" s="3" t="s">
        <v>160</v>
      </c>
      <c r="C75" s="3" t="s">
        <v>161</v>
      </c>
      <c r="D75" s="3">
        <v>17</v>
      </c>
      <c r="E75" s="3" t="s">
        <v>161</v>
      </c>
      <c r="F75" s="55">
        <v>59909</v>
      </c>
      <c r="G75" s="55">
        <v>42936</v>
      </c>
      <c r="H75" s="55">
        <f t="shared" si="6"/>
        <v>102845</v>
      </c>
      <c r="I75" s="52">
        <f t="shared" si="7"/>
        <v>0.58251738052408963</v>
      </c>
      <c r="J75" s="52">
        <f>'Scenario Parameters'!$C$51*I75</f>
        <v>0.29125869026204482</v>
      </c>
      <c r="K75" s="52">
        <f>VLOOKUP(D75,'Scenario Parameters'!$A$4:$F$42,6,FALSE)</f>
        <v>0.75</v>
      </c>
      <c r="L75" s="52">
        <f>(1-J75)*'Scenario Parameters'!$C$52</f>
        <v>0.35437065486897756</v>
      </c>
      <c r="M75" s="52">
        <f t="shared" si="8"/>
        <v>0.2184440176965336</v>
      </c>
      <c r="N75" s="166" t="s">
        <v>416</v>
      </c>
    </row>
    <row r="76" spans="1:14" x14ac:dyDescent="0.4">
      <c r="A76" s="8">
        <v>75</v>
      </c>
      <c r="B76" s="8" t="s">
        <v>162</v>
      </c>
      <c r="C76" s="8" t="s">
        <v>163</v>
      </c>
      <c r="D76" s="8">
        <v>18</v>
      </c>
      <c r="E76" s="8" t="s">
        <v>163</v>
      </c>
      <c r="F76" s="56">
        <v>71894</v>
      </c>
      <c r="G76" s="56">
        <v>38030</v>
      </c>
      <c r="H76" s="56">
        <f t="shared" si="6"/>
        <v>109924</v>
      </c>
      <c r="I76" s="51">
        <f t="shared" si="7"/>
        <v>0.65403369600815109</v>
      </c>
      <c r="J76" s="51">
        <f>'Scenario Parameters'!$C$51*I76</f>
        <v>0.32701684800407554</v>
      </c>
      <c r="K76" s="51">
        <f>VLOOKUP(D76,'Scenario Parameters'!$A$4:$F$42,6,FALSE)</f>
        <v>0.2</v>
      </c>
      <c r="L76" s="51">
        <f>(1-J76)*'Scenario Parameters'!$C$52</f>
        <v>0.3364915759979622</v>
      </c>
      <c r="M76" s="51">
        <f t="shared" si="8"/>
        <v>6.5403369600815109E-2</v>
      </c>
      <c r="N76" s="165" t="s">
        <v>417</v>
      </c>
    </row>
    <row r="77" spans="1:14" x14ac:dyDescent="0.4">
      <c r="A77" s="3">
        <v>76</v>
      </c>
      <c r="B77" s="3" t="s">
        <v>164</v>
      </c>
      <c r="C77" s="3" t="s">
        <v>165</v>
      </c>
      <c r="D77" s="3">
        <v>19</v>
      </c>
      <c r="E77" s="3" t="s">
        <v>165</v>
      </c>
      <c r="F77" s="55">
        <v>7219</v>
      </c>
      <c r="G77" s="55">
        <v>4389</v>
      </c>
      <c r="H77" s="55">
        <f t="shared" si="6"/>
        <v>11608</v>
      </c>
      <c r="I77" s="52">
        <f t="shared" si="7"/>
        <v>0.62189869055823566</v>
      </c>
      <c r="J77" s="52">
        <f>'Scenario Parameters'!$C$51*I77</f>
        <v>0.31094934527911783</v>
      </c>
      <c r="K77" s="52">
        <f>VLOOKUP(D77,'Scenario Parameters'!$A$4:$F$42,6,FALSE)</f>
        <v>0.2</v>
      </c>
      <c r="L77" s="52">
        <f>(1-J77)*'Scenario Parameters'!$C$52</f>
        <v>0.34452532736044106</v>
      </c>
      <c r="M77" s="52">
        <f t="shared" si="8"/>
        <v>6.218986905582357E-2</v>
      </c>
      <c r="N77" s="166" t="s">
        <v>418</v>
      </c>
    </row>
    <row r="78" spans="1:14" x14ac:dyDescent="0.4">
      <c r="A78" s="8">
        <v>77</v>
      </c>
      <c r="B78" s="8" t="s">
        <v>166</v>
      </c>
      <c r="C78" s="8" t="s">
        <v>167</v>
      </c>
      <c r="D78" s="8">
        <v>20</v>
      </c>
      <c r="E78" s="8" t="s">
        <v>471</v>
      </c>
      <c r="F78" s="56">
        <v>35172</v>
      </c>
      <c r="G78" s="56">
        <v>14783</v>
      </c>
      <c r="H78" s="56">
        <f t="shared" si="6"/>
        <v>49955</v>
      </c>
      <c r="I78" s="51">
        <f t="shared" si="7"/>
        <v>0.70407366629966972</v>
      </c>
      <c r="J78" s="51">
        <f>'Scenario Parameters'!$C$51*I78</f>
        <v>0.35203683314983486</v>
      </c>
      <c r="K78" s="51">
        <f>VLOOKUP(D78,'Scenario Parameters'!$A$4:$F$42,6,FALSE)</f>
        <v>0.05</v>
      </c>
      <c r="L78" s="51">
        <f>(1-J78)*'Scenario Parameters'!$C$52</f>
        <v>0.32398158342508254</v>
      </c>
      <c r="M78" s="51">
        <f t="shared" si="8"/>
        <v>1.7601841657491745E-2</v>
      </c>
      <c r="N78" s="165" t="s">
        <v>418</v>
      </c>
    </row>
    <row r="79" spans="1:14" x14ac:dyDescent="0.4">
      <c r="A79" s="3">
        <v>78</v>
      </c>
      <c r="B79" s="3" t="s">
        <v>168</v>
      </c>
      <c r="C79" s="3" t="s">
        <v>169</v>
      </c>
      <c r="D79" s="3">
        <v>21</v>
      </c>
      <c r="E79" s="3" t="s">
        <v>169</v>
      </c>
      <c r="F79" s="55">
        <v>21514</v>
      </c>
      <c r="G79" s="55">
        <v>11229</v>
      </c>
      <c r="H79" s="55">
        <f t="shared" si="6"/>
        <v>32743</v>
      </c>
      <c r="I79" s="52">
        <f t="shared" si="7"/>
        <v>0.65705647008520907</v>
      </c>
      <c r="J79" s="52">
        <f>'Scenario Parameters'!$C$51*I79</f>
        <v>0.32852823504260453</v>
      </c>
      <c r="K79" s="52">
        <f>VLOOKUP(D79,'Scenario Parameters'!$A$4:$F$42,6,FALSE)</f>
        <v>0.8</v>
      </c>
      <c r="L79" s="52">
        <f>(1-J79)*'Scenario Parameters'!$C$52</f>
        <v>0.33573588247869773</v>
      </c>
      <c r="M79" s="52">
        <f t="shared" si="8"/>
        <v>0.26282258803408365</v>
      </c>
      <c r="N79" s="166" t="s">
        <v>420</v>
      </c>
    </row>
    <row r="80" spans="1:14" x14ac:dyDescent="0.4">
      <c r="A80" s="8">
        <v>79</v>
      </c>
      <c r="B80" s="8" t="s">
        <v>170</v>
      </c>
      <c r="C80" s="8" t="s">
        <v>171</v>
      </c>
      <c r="D80" s="8">
        <v>22</v>
      </c>
      <c r="E80" s="8" t="s">
        <v>472</v>
      </c>
      <c r="F80" s="56">
        <v>6975</v>
      </c>
      <c r="G80" s="56">
        <v>3301</v>
      </c>
      <c r="H80" s="56">
        <f t="shared" si="6"/>
        <v>10276</v>
      </c>
      <c r="I80" s="51">
        <f t="shared" si="7"/>
        <v>0.67876605683145197</v>
      </c>
      <c r="J80" s="51">
        <f>'Scenario Parameters'!$C$51*I80</f>
        <v>0.33938302841572598</v>
      </c>
      <c r="K80" s="51">
        <f>VLOOKUP(D80,'Scenario Parameters'!$A$4:$F$42,6,FALSE)</f>
        <v>0.2</v>
      </c>
      <c r="L80" s="51">
        <f>(1-J80)*'Scenario Parameters'!$C$52</f>
        <v>0.33030848579213701</v>
      </c>
      <c r="M80" s="51">
        <f t="shared" si="8"/>
        <v>6.78766056831452E-2</v>
      </c>
      <c r="N80" s="165" t="s">
        <v>420</v>
      </c>
    </row>
    <row r="81" spans="1:16" x14ac:dyDescent="0.4">
      <c r="A81" s="3">
        <v>80</v>
      </c>
      <c r="B81" s="3" t="s">
        <v>172</v>
      </c>
      <c r="C81" s="3" t="s">
        <v>173</v>
      </c>
      <c r="D81" s="3">
        <v>22</v>
      </c>
      <c r="E81" s="3" t="s">
        <v>472</v>
      </c>
      <c r="F81" s="55">
        <v>2758</v>
      </c>
      <c r="G81" s="55">
        <v>3100</v>
      </c>
      <c r="H81" s="55">
        <f t="shared" si="6"/>
        <v>5858</v>
      </c>
      <c r="I81" s="52">
        <f t="shared" si="7"/>
        <v>0.47080914988050532</v>
      </c>
      <c r="J81" s="52">
        <f>'Scenario Parameters'!$C$51*I81</f>
        <v>0.23540457494025266</v>
      </c>
      <c r="K81" s="52">
        <f>VLOOKUP(D81,'Scenario Parameters'!$A$4:$F$42,6,FALSE)</f>
        <v>0.2</v>
      </c>
      <c r="L81" s="52">
        <f>(1-J81)*'Scenario Parameters'!$C$52</f>
        <v>0.38229771252987366</v>
      </c>
      <c r="M81" s="52">
        <f t="shared" si="8"/>
        <v>4.7080914988050532E-2</v>
      </c>
      <c r="N81" s="166" t="s">
        <v>420</v>
      </c>
    </row>
    <row r="82" spans="1:16" x14ac:dyDescent="0.4">
      <c r="A82" s="8">
        <v>81</v>
      </c>
      <c r="B82" s="8" t="s">
        <v>174</v>
      </c>
      <c r="C82" s="8" t="s">
        <v>175</v>
      </c>
      <c r="D82" s="8">
        <v>22</v>
      </c>
      <c r="E82" s="8" t="s">
        <v>472</v>
      </c>
      <c r="F82" s="56">
        <v>5866</v>
      </c>
      <c r="G82" s="56">
        <v>5536</v>
      </c>
      <c r="H82" s="56">
        <f t="shared" si="6"/>
        <v>11402</v>
      </c>
      <c r="I82" s="51">
        <f t="shared" si="7"/>
        <v>0.51447114541308547</v>
      </c>
      <c r="J82" s="51">
        <f>'Scenario Parameters'!$C$51*I82</f>
        <v>0.25723557270654274</v>
      </c>
      <c r="K82" s="51">
        <f>VLOOKUP(D82,'Scenario Parameters'!$A$4:$F$42,6,FALSE)</f>
        <v>0.2</v>
      </c>
      <c r="L82" s="51">
        <f>(1-J82)*'Scenario Parameters'!$C$52</f>
        <v>0.37138221364672863</v>
      </c>
      <c r="M82" s="51">
        <f t="shared" si="8"/>
        <v>5.1447114541308549E-2</v>
      </c>
      <c r="N82" s="165" t="s">
        <v>420</v>
      </c>
    </row>
    <row r="83" spans="1:16" x14ac:dyDescent="0.4">
      <c r="A83" s="3">
        <v>82</v>
      </c>
      <c r="B83" s="3" t="s">
        <v>176</v>
      </c>
      <c r="C83" s="3" t="s">
        <v>177</v>
      </c>
      <c r="D83" s="3">
        <v>23</v>
      </c>
      <c r="E83" s="3" t="s">
        <v>473</v>
      </c>
      <c r="F83" s="55">
        <v>5335</v>
      </c>
      <c r="G83" s="55">
        <v>3461</v>
      </c>
      <c r="H83" s="55">
        <f t="shared" si="6"/>
        <v>8796</v>
      </c>
      <c r="I83" s="52">
        <f t="shared" si="7"/>
        <v>0.6065256934970441</v>
      </c>
      <c r="J83" s="52">
        <f>'Scenario Parameters'!$C$51*I83</f>
        <v>0.30326284674852205</v>
      </c>
      <c r="K83" s="52">
        <f>VLOOKUP(D83,'Scenario Parameters'!$A$4:$F$42,6,FALSE)</f>
        <v>0.6</v>
      </c>
      <c r="L83" s="52">
        <f>(1-J83)*'Scenario Parameters'!$C$52</f>
        <v>0.34836857662573895</v>
      </c>
      <c r="M83" s="52">
        <f t="shared" si="8"/>
        <v>0.18195770804911324</v>
      </c>
      <c r="N83" s="166" t="s">
        <v>420</v>
      </c>
    </row>
    <row r="84" spans="1:16" x14ac:dyDescent="0.4">
      <c r="A84" s="8">
        <v>83</v>
      </c>
      <c r="B84" s="8" t="s">
        <v>178</v>
      </c>
      <c r="C84" s="8" t="s">
        <v>179</v>
      </c>
      <c r="D84" s="8">
        <v>23</v>
      </c>
      <c r="E84" s="8" t="s">
        <v>473</v>
      </c>
      <c r="F84" s="56">
        <v>13922</v>
      </c>
      <c r="G84" s="56">
        <v>30692</v>
      </c>
      <c r="H84" s="56">
        <f t="shared" si="6"/>
        <v>44614</v>
      </c>
      <c r="I84" s="51">
        <f t="shared" si="7"/>
        <v>0.31205451203658047</v>
      </c>
      <c r="J84" s="51">
        <f>'Scenario Parameters'!$C$51*I84</f>
        <v>0.15602725601829023</v>
      </c>
      <c r="K84" s="51">
        <f>VLOOKUP(D84,'Scenario Parameters'!$A$4:$F$42,6,FALSE)</f>
        <v>0.6</v>
      </c>
      <c r="L84" s="51">
        <f>(1-J84)*'Scenario Parameters'!$C$52</f>
        <v>0.42198637199085487</v>
      </c>
      <c r="M84" s="51">
        <f t="shared" si="8"/>
        <v>9.3616353610974132E-2</v>
      </c>
      <c r="N84" s="165" t="s">
        <v>420</v>
      </c>
    </row>
    <row r="85" spans="1:16" x14ac:dyDescent="0.4">
      <c r="A85" s="3">
        <v>84</v>
      </c>
      <c r="B85" s="3" t="s">
        <v>180</v>
      </c>
      <c r="C85" s="3" t="s">
        <v>181</v>
      </c>
      <c r="D85" s="3">
        <v>7</v>
      </c>
      <c r="E85" s="3" t="s">
        <v>462</v>
      </c>
      <c r="F85" s="55">
        <v>9369</v>
      </c>
      <c r="G85" s="55">
        <v>3097</v>
      </c>
      <c r="H85" s="55">
        <f t="shared" si="6"/>
        <v>12466</v>
      </c>
      <c r="I85" s="52">
        <f t="shared" si="7"/>
        <v>0.7515642547729825</v>
      </c>
      <c r="J85" s="52">
        <f>'Scenario Parameters'!$C$51*I85</f>
        <v>0.37578212738649125</v>
      </c>
      <c r="K85" s="52">
        <f>VLOOKUP(D85,'Scenario Parameters'!$A$4:$F$42,6,FALSE)</f>
        <v>0.05</v>
      </c>
      <c r="L85" s="52">
        <f>(1-J85)*'Scenario Parameters'!$C$52</f>
        <v>0.3121089363067544</v>
      </c>
      <c r="M85" s="52">
        <f t="shared" si="8"/>
        <v>1.8789106369324564E-2</v>
      </c>
      <c r="N85" s="166" t="s">
        <v>422</v>
      </c>
    </row>
    <row r="86" spans="1:16" x14ac:dyDescent="0.4">
      <c r="A86" s="8">
        <v>85</v>
      </c>
      <c r="B86" s="8" t="s">
        <v>182</v>
      </c>
      <c r="C86" s="8" t="s">
        <v>183</v>
      </c>
      <c r="D86" s="8">
        <v>7</v>
      </c>
      <c r="E86" s="8" t="s">
        <v>462</v>
      </c>
      <c r="F86" s="56">
        <v>2672</v>
      </c>
      <c r="G86" s="56">
        <v>827</v>
      </c>
      <c r="H86" s="56">
        <f t="shared" si="6"/>
        <v>3499</v>
      </c>
      <c r="I86" s="51">
        <f t="shared" si="7"/>
        <v>0.76364675621606171</v>
      </c>
      <c r="J86" s="51">
        <f>'Scenario Parameters'!$C$51*I86</f>
        <v>0.38182337810803085</v>
      </c>
      <c r="K86" s="51">
        <f>VLOOKUP(D86,'Scenario Parameters'!$A$4:$F$42,6,FALSE)</f>
        <v>0.05</v>
      </c>
      <c r="L86" s="51">
        <f>(1-J86)*'Scenario Parameters'!$C$52</f>
        <v>0.30908831094598455</v>
      </c>
      <c r="M86" s="51">
        <f t="shared" si="8"/>
        <v>1.9091168905401544E-2</v>
      </c>
      <c r="N86" s="165" t="s">
        <v>422</v>
      </c>
    </row>
    <row r="87" spans="1:16" x14ac:dyDescent="0.4">
      <c r="A87" s="3">
        <v>86</v>
      </c>
      <c r="B87" s="3" t="s">
        <v>184</v>
      </c>
      <c r="C87" s="3" t="s">
        <v>185</v>
      </c>
      <c r="D87" s="3">
        <v>7</v>
      </c>
      <c r="E87" s="3" t="s">
        <v>462</v>
      </c>
      <c r="F87" s="55">
        <v>2222</v>
      </c>
      <c r="G87" s="55">
        <v>1666</v>
      </c>
      <c r="H87" s="55">
        <f t="shared" si="6"/>
        <v>3888</v>
      </c>
      <c r="I87" s="52">
        <f t="shared" si="7"/>
        <v>0.57150205761316875</v>
      </c>
      <c r="J87" s="52">
        <f>'Scenario Parameters'!$C$51*I87</f>
        <v>0.28575102880658437</v>
      </c>
      <c r="K87" s="52">
        <f>VLOOKUP(D87,'Scenario Parameters'!$A$4:$F$42,6,FALSE)</f>
        <v>0.05</v>
      </c>
      <c r="L87" s="52">
        <f>(1-J87)*'Scenario Parameters'!$C$52</f>
        <v>0.35712448559670784</v>
      </c>
      <c r="M87" s="52">
        <f t="shared" si="8"/>
        <v>1.428755144032922E-2</v>
      </c>
      <c r="N87" s="166" t="s">
        <v>422</v>
      </c>
    </row>
    <row r="88" spans="1:16" x14ac:dyDescent="0.4">
      <c r="A88" s="8">
        <v>87</v>
      </c>
      <c r="B88" s="8" t="s">
        <v>186</v>
      </c>
      <c r="C88" s="8" t="s">
        <v>187</v>
      </c>
      <c r="D88" s="8">
        <v>24</v>
      </c>
      <c r="E88" s="8" t="s">
        <v>474</v>
      </c>
      <c r="F88" s="56">
        <v>4377</v>
      </c>
      <c r="G88" s="56">
        <v>6447</v>
      </c>
      <c r="H88" s="56">
        <f t="shared" si="6"/>
        <v>10824</v>
      </c>
      <c r="I88" s="51">
        <f t="shared" si="7"/>
        <v>0.4043791574279379</v>
      </c>
      <c r="J88" s="51">
        <f>'Scenario Parameters'!$C$51*I88</f>
        <v>0.20218957871396895</v>
      </c>
      <c r="K88" s="51">
        <f>VLOOKUP(D88,'Scenario Parameters'!$A$4:$F$42,6,FALSE)</f>
        <v>0.15</v>
      </c>
      <c r="L88" s="51">
        <f>(1-J88)*'Scenario Parameters'!$C$52</f>
        <v>0.39890521064301554</v>
      </c>
      <c r="M88" s="51">
        <f t="shared" si="8"/>
        <v>3.0328436807095342E-2</v>
      </c>
      <c r="N88" s="165" t="s">
        <v>422</v>
      </c>
    </row>
    <row r="89" spans="1:16" x14ac:dyDescent="0.4">
      <c r="A89" s="3">
        <v>88</v>
      </c>
      <c r="B89" s="3" t="s">
        <v>188</v>
      </c>
      <c r="C89" s="3" t="s">
        <v>189</v>
      </c>
      <c r="D89" s="3">
        <v>24</v>
      </c>
      <c r="E89" s="3" t="s">
        <v>474</v>
      </c>
      <c r="F89" s="55">
        <v>7957</v>
      </c>
      <c r="G89" s="55">
        <v>14868</v>
      </c>
      <c r="H89" s="55">
        <f t="shared" si="6"/>
        <v>22825</v>
      </c>
      <c r="I89" s="52">
        <f t="shared" si="7"/>
        <v>0.34860898138006574</v>
      </c>
      <c r="J89" s="52">
        <f>'Scenario Parameters'!$C$51*I89</f>
        <v>0.17430449069003287</v>
      </c>
      <c r="K89" s="52">
        <f>VLOOKUP(D89,'Scenario Parameters'!$A$4:$F$42,6,FALSE)</f>
        <v>0.15</v>
      </c>
      <c r="L89" s="52">
        <f>(1-J89)*'Scenario Parameters'!$C$52</f>
        <v>0.41284775465498358</v>
      </c>
      <c r="M89" s="52">
        <f t="shared" si="8"/>
        <v>2.6145673603504931E-2</v>
      </c>
      <c r="N89" s="166" t="s">
        <v>422</v>
      </c>
    </row>
    <row r="90" spans="1:16" x14ac:dyDescent="0.4">
      <c r="A90" s="8">
        <v>89</v>
      </c>
      <c r="B90" s="8" t="s">
        <v>190</v>
      </c>
      <c r="C90" s="8" t="s">
        <v>191</v>
      </c>
      <c r="D90" s="8">
        <v>7</v>
      </c>
      <c r="E90" s="8" t="s">
        <v>462</v>
      </c>
      <c r="F90" s="56">
        <v>747</v>
      </c>
      <c r="G90" s="56">
        <v>1016</v>
      </c>
      <c r="H90" s="56">
        <f t="shared" si="6"/>
        <v>1763</v>
      </c>
      <c r="I90" s="51">
        <f t="shared" si="7"/>
        <v>0.42370958593306862</v>
      </c>
      <c r="J90" s="51">
        <f>'Scenario Parameters'!$C$51*I90</f>
        <v>0.21185479296653431</v>
      </c>
      <c r="K90" s="51">
        <f>VLOOKUP(D90,'Scenario Parameters'!$A$4:$F$42,6,FALSE)</f>
        <v>0.05</v>
      </c>
      <c r="L90" s="51">
        <f>(1-J90)*'Scenario Parameters'!$C$52</f>
        <v>0.39407260351673284</v>
      </c>
      <c r="M90" s="51">
        <f t="shared" si="8"/>
        <v>1.0592739648326716E-2</v>
      </c>
      <c r="N90" s="165" t="s">
        <v>422</v>
      </c>
    </row>
    <row r="91" spans="1:16" x14ac:dyDescent="0.4">
      <c r="A91" s="3">
        <v>90</v>
      </c>
      <c r="B91" s="3" t="s">
        <v>192</v>
      </c>
      <c r="C91" s="3" t="s">
        <v>193</v>
      </c>
      <c r="D91" s="3">
        <v>25</v>
      </c>
      <c r="E91" s="3" t="s">
        <v>475</v>
      </c>
      <c r="F91" s="55">
        <v>28102</v>
      </c>
      <c r="G91" s="55">
        <v>88585</v>
      </c>
      <c r="H91" s="55">
        <f t="shared" si="6"/>
        <v>116687</v>
      </c>
      <c r="I91" s="52">
        <f t="shared" si="7"/>
        <v>0.2408323120827513</v>
      </c>
      <c r="J91" s="52">
        <f>'Scenario Parameters'!$C$51*I91</f>
        <v>0.12041615604137565</v>
      </c>
      <c r="K91" s="52">
        <f>VLOOKUP(D91,'Scenario Parameters'!$A$4:$F$42,6,FALSE)</f>
        <v>0.5</v>
      </c>
      <c r="L91" s="52">
        <f>(1-J91)*'Scenario Parameters'!$C$52</f>
        <v>0.43979192197931216</v>
      </c>
      <c r="M91" s="52">
        <f t="shared" si="8"/>
        <v>6.0208078020687825E-2</v>
      </c>
      <c r="N91" s="166" t="s">
        <v>424</v>
      </c>
    </row>
    <row r="92" spans="1:16" x14ac:dyDescent="0.4">
      <c r="A92" s="8">
        <v>91</v>
      </c>
      <c r="B92" s="8" t="s">
        <v>194</v>
      </c>
      <c r="C92" s="8" t="s">
        <v>195</v>
      </c>
      <c r="D92" s="8">
        <v>25</v>
      </c>
      <c r="E92" s="8" t="s">
        <v>475</v>
      </c>
      <c r="F92" s="56">
        <v>9214</v>
      </c>
      <c r="G92" s="56">
        <v>11285</v>
      </c>
      <c r="H92" s="56">
        <f t="shared" si="6"/>
        <v>20499</v>
      </c>
      <c r="I92" s="51">
        <f t="shared" si="7"/>
        <v>0.44948534074832919</v>
      </c>
      <c r="J92" s="51">
        <f>'Scenario Parameters'!$C$51*I92</f>
        <v>0.22474267037416459</v>
      </c>
      <c r="K92" s="51">
        <f>VLOOKUP(D92,'Scenario Parameters'!$A$4:$F$42,6,FALSE)</f>
        <v>0.5</v>
      </c>
      <c r="L92" s="51">
        <f>(1-J92)*'Scenario Parameters'!$C$52</f>
        <v>0.38762866481291769</v>
      </c>
      <c r="M92" s="51">
        <f t="shared" si="8"/>
        <v>0.1123713351870823</v>
      </c>
      <c r="N92" s="165" t="s">
        <v>424</v>
      </c>
    </row>
    <row r="93" spans="1:16" x14ac:dyDescent="0.4">
      <c r="A93" s="3">
        <v>92</v>
      </c>
      <c r="B93" s="3" t="s">
        <v>196</v>
      </c>
      <c r="C93" s="3" t="s">
        <v>197</v>
      </c>
      <c r="D93" s="3">
        <v>25</v>
      </c>
      <c r="E93" s="3" t="s">
        <v>475</v>
      </c>
      <c r="F93" s="55">
        <v>26460</v>
      </c>
      <c r="G93" s="55">
        <v>14033</v>
      </c>
      <c r="H93" s="55">
        <f t="shared" si="6"/>
        <v>40493</v>
      </c>
      <c r="I93" s="52">
        <f t="shared" si="7"/>
        <v>0.65344627466475691</v>
      </c>
      <c r="J93" s="52">
        <f>'Scenario Parameters'!$C$51*I93</f>
        <v>0.32672313733237845</v>
      </c>
      <c r="K93" s="52">
        <f>VLOOKUP(D93,'Scenario Parameters'!$A$4:$F$42,6,FALSE)</f>
        <v>0.5</v>
      </c>
      <c r="L93" s="52">
        <f>(1-J93)*'Scenario Parameters'!$C$52</f>
        <v>0.33663843133381077</v>
      </c>
      <c r="M93" s="52">
        <f t="shared" si="8"/>
        <v>0.16336156866618923</v>
      </c>
      <c r="N93" s="166" t="s">
        <v>424</v>
      </c>
    </row>
    <row r="94" spans="1:16" x14ac:dyDescent="0.4">
      <c r="A94" s="8">
        <v>93</v>
      </c>
      <c r="B94" s="8" t="s">
        <v>198</v>
      </c>
      <c r="C94" s="8" t="s">
        <v>199</v>
      </c>
      <c r="D94" s="8">
        <v>26</v>
      </c>
      <c r="E94" s="8" t="s">
        <v>476</v>
      </c>
      <c r="F94" s="56">
        <v>6628</v>
      </c>
      <c r="G94" s="56">
        <v>3446</v>
      </c>
      <c r="H94" s="56">
        <f t="shared" si="6"/>
        <v>10074</v>
      </c>
      <c r="I94" s="51">
        <f t="shared" si="7"/>
        <v>0.65793130831844349</v>
      </c>
      <c r="J94" s="51">
        <f>'Scenario Parameters'!$C$51*I94</f>
        <v>0.32896565415922174</v>
      </c>
      <c r="K94" s="51">
        <f>VLOOKUP(D94,'Scenario Parameters'!$A$4:$F$42,6,FALSE)</f>
        <v>0.5</v>
      </c>
      <c r="L94" s="51">
        <f>(1-J94)*'Scenario Parameters'!$C$52</f>
        <v>0.33551717292038913</v>
      </c>
      <c r="M94" s="51">
        <f t="shared" si="8"/>
        <v>0.16448282707961087</v>
      </c>
      <c r="N94" s="165" t="s">
        <v>426</v>
      </c>
      <c r="P94" s="158"/>
    </row>
    <row r="95" spans="1:16" x14ac:dyDescent="0.4">
      <c r="A95" s="3">
        <v>94</v>
      </c>
      <c r="B95" s="3" t="s">
        <v>200</v>
      </c>
      <c r="C95" s="3" t="s">
        <v>201</v>
      </c>
      <c r="D95" s="3">
        <v>27</v>
      </c>
      <c r="E95" s="3" t="s">
        <v>477</v>
      </c>
      <c r="F95" s="55">
        <v>0</v>
      </c>
      <c r="G95" s="55">
        <v>171442</v>
      </c>
      <c r="H95" s="55">
        <f t="shared" si="6"/>
        <v>171442</v>
      </c>
      <c r="I95" s="52">
        <f t="shared" si="7"/>
        <v>0</v>
      </c>
      <c r="J95" s="52">
        <f>'Scenario Parameters'!$C$51*I95</f>
        <v>0</v>
      </c>
      <c r="K95" s="52">
        <f>VLOOKUP(D95,'Scenario Parameters'!$A$4:$F$42,6,FALSE)</f>
        <v>0</v>
      </c>
      <c r="L95" s="52">
        <f>(1-J95)*'Scenario Parameters'!$C$52</f>
        <v>0.5</v>
      </c>
      <c r="M95" s="52">
        <f t="shared" si="8"/>
        <v>0</v>
      </c>
      <c r="N95" s="166" t="s">
        <v>440</v>
      </c>
      <c r="P95" s="158"/>
    </row>
    <row r="96" spans="1:16" x14ac:dyDescent="0.4">
      <c r="A96" s="8">
        <v>95</v>
      </c>
      <c r="B96" s="8" t="s">
        <v>202</v>
      </c>
      <c r="C96" s="8" t="s">
        <v>203</v>
      </c>
      <c r="D96" s="8">
        <v>27</v>
      </c>
      <c r="E96" s="8" t="s">
        <v>477</v>
      </c>
      <c r="F96" s="56">
        <v>0</v>
      </c>
      <c r="G96" s="56">
        <v>39931</v>
      </c>
      <c r="H96" s="56">
        <f t="shared" si="6"/>
        <v>39931</v>
      </c>
      <c r="I96" s="51">
        <f t="shared" si="7"/>
        <v>0</v>
      </c>
      <c r="J96" s="51">
        <f>'Scenario Parameters'!$C$51*I96</f>
        <v>0</v>
      </c>
      <c r="K96" s="51">
        <f>VLOOKUP(D96,'Scenario Parameters'!$A$4:$F$42,6,FALSE)</f>
        <v>0</v>
      </c>
      <c r="L96" s="51">
        <f>(1-J96)*'Scenario Parameters'!$C$52</f>
        <v>0.5</v>
      </c>
      <c r="M96" s="51">
        <f t="shared" si="8"/>
        <v>0</v>
      </c>
      <c r="N96" s="165" t="s">
        <v>440</v>
      </c>
      <c r="P96" s="158"/>
    </row>
    <row r="97" spans="1:16" x14ac:dyDescent="0.4">
      <c r="A97" s="3">
        <v>96</v>
      </c>
      <c r="B97" s="3" t="s">
        <v>204</v>
      </c>
      <c r="C97" s="3" t="s">
        <v>205</v>
      </c>
      <c r="D97" s="3">
        <v>28</v>
      </c>
      <c r="E97" s="3" t="s">
        <v>478</v>
      </c>
      <c r="F97" s="55">
        <v>19439</v>
      </c>
      <c r="G97" s="55">
        <v>33803</v>
      </c>
      <c r="H97" s="55">
        <f t="shared" si="6"/>
        <v>53242</v>
      </c>
      <c r="I97" s="52">
        <f t="shared" si="7"/>
        <v>0.3651064948724691</v>
      </c>
      <c r="J97" s="52">
        <f>'Scenario Parameters'!$C$51*I97</f>
        <v>0.18255324743623455</v>
      </c>
      <c r="K97" s="52">
        <f>VLOOKUP(D97,'Scenario Parameters'!$A$4:$F$42,6,FALSE)</f>
        <v>0.15</v>
      </c>
      <c r="L97" s="52">
        <f>(1-J97)*'Scenario Parameters'!$C$52</f>
        <v>0.40872337628188271</v>
      </c>
      <c r="M97" s="52">
        <f t="shared" si="8"/>
        <v>2.7382987115435183E-2</v>
      </c>
      <c r="N97" s="166" t="s">
        <v>426</v>
      </c>
      <c r="P97" s="158"/>
    </row>
    <row r="98" spans="1:16" x14ac:dyDescent="0.4">
      <c r="A98" s="8">
        <v>97</v>
      </c>
      <c r="B98" s="8" t="s">
        <v>206</v>
      </c>
      <c r="C98" s="8" t="s">
        <v>207</v>
      </c>
      <c r="D98" s="8">
        <v>29</v>
      </c>
      <c r="E98" s="8" t="s">
        <v>479</v>
      </c>
      <c r="F98" s="56">
        <v>107821</v>
      </c>
      <c r="G98" s="56">
        <v>37875</v>
      </c>
      <c r="H98" s="56">
        <f t="shared" ref="H98:H118" si="9">F98+G98</f>
        <v>145696</v>
      </c>
      <c r="I98" s="51">
        <f t="shared" ref="I98:I118" si="10">F98/H98</f>
        <v>0.74004090709422354</v>
      </c>
      <c r="J98" s="51">
        <f>'Scenario Parameters'!$C$51*I98</f>
        <v>0.37002045354711177</v>
      </c>
      <c r="K98" s="51">
        <f>VLOOKUP(D98,'Scenario Parameters'!$A$4:$F$42,6,FALSE)</f>
        <v>0.6</v>
      </c>
      <c r="L98" s="51">
        <f>(1-J98)*'Scenario Parameters'!$C$52</f>
        <v>0.31498977322644411</v>
      </c>
      <c r="M98" s="51">
        <f t="shared" ref="M98:M118" si="11">J98*K98</f>
        <v>0.22201227212826705</v>
      </c>
      <c r="N98" s="165" t="s">
        <v>428</v>
      </c>
      <c r="P98" s="158"/>
    </row>
    <row r="99" spans="1:16" x14ac:dyDescent="0.4">
      <c r="A99" s="3">
        <v>98</v>
      </c>
      <c r="B99" s="3" t="s">
        <v>208</v>
      </c>
      <c r="C99" s="3" t="s">
        <v>209</v>
      </c>
      <c r="D99" s="3">
        <v>24</v>
      </c>
      <c r="E99" s="3" t="s">
        <v>474</v>
      </c>
      <c r="F99" s="55">
        <v>32969</v>
      </c>
      <c r="G99" s="55">
        <v>12321</v>
      </c>
      <c r="H99" s="55">
        <f t="shared" si="9"/>
        <v>45290</v>
      </c>
      <c r="I99" s="52">
        <f t="shared" si="10"/>
        <v>0.72795319054979024</v>
      </c>
      <c r="J99" s="52">
        <f>'Scenario Parameters'!$C$51*I99</f>
        <v>0.36397659527489512</v>
      </c>
      <c r="K99" s="52">
        <f>VLOOKUP(D99,'Scenario Parameters'!$A$4:$F$42,6,FALSE)</f>
        <v>0.15</v>
      </c>
      <c r="L99" s="52">
        <f>(1-J99)*'Scenario Parameters'!$C$52</f>
        <v>0.31801170236255244</v>
      </c>
      <c r="M99" s="52">
        <f t="shared" si="11"/>
        <v>5.4596489291234264E-2</v>
      </c>
      <c r="N99" s="166" t="s">
        <v>428</v>
      </c>
      <c r="P99" s="158"/>
    </row>
    <row r="100" spans="1:16" x14ac:dyDescent="0.4">
      <c r="A100" s="8">
        <v>99</v>
      </c>
      <c r="B100" s="8" t="s">
        <v>210</v>
      </c>
      <c r="C100" s="8" t="s">
        <v>211</v>
      </c>
      <c r="D100" s="8">
        <v>28</v>
      </c>
      <c r="E100" s="8" t="s">
        <v>478</v>
      </c>
      <c r="F100" s="56">
        <v>65736</v>
      </c>
      <c r="G100" s="56">
        <v>7498</v>
      </c>
      <c r="H100" s="56">
        <f t="shared" si="9"/>
        <v>73234</v>
      </c>
      <c r="I100" s="51">
        <f t="shared" si="10"/>
        <v>0.89761586148510253</v>
      </c>
      <c r="J100" s="51">
        <f>'Scenario Parameters'!$C$51*I100</f>
        <v>0.44880793074255126</v>
      </c>
      <c r="K100" s="51">
        <f>VLOOKUP(D100,'Scenario Parameters'!$A$4:$F$42,6,FALSE)</f>
        <v>0.15</v>
      </c>
      <c r="L100" s="51">
        <f>(1-J100)*'Scenario Parameters'!$C$52</f>
        <v>0.2755960346287244</v>
      </c>
      <c r="M100" s="51">
        <f t="shared" si="11"/>
        <v>6.7321189611382684E-2</v>
      </c>
      <c r="N100" s="165" t="s">
        <v>429</v>
      </c>
      <c r="P100" s="158"/>
    </row>
    <row r="101" spans="1:16" x14ac:dyDescent="0.4">
      <c r="A101" s="3">
        <v>100</v>
      </c>
      <c r="B101" s="3" t="s">
        <v>212</v>
      </c>
      <c r="C101" s="3" t="s">
        <v>213</v>
      </c>
      <c r="D101" s="3">
        <v>30</v>
      </c>
      <c r="E101" s="3" t="s">
        <v>480</v>
      </c>
      <c r="F101" s="55">
        <v>9441</v>
      </c>
      <c r="G101" s="55">
        <v>3398</v>
      </c>
      <c r="H101" s="55">
        <f t="shared" si="9"/>
        <v>12839</v>
      </c>
      <c r="I101" s="52">
        <f t="shared" si="10"/>
        <v>0.73533764311862293</v>
      </c>
      <c r="J101" s="52">
        <f>'Scenario Parameters'!$C$51*I101</f>
        <v>0.36766882155931147</v>
      </c>
      <c r="K101" s="52">
        <f>VLOOKUP(D101,'Scenario Parameters'!$A$4:$F$42,6,FALSE)</f>
        <v>0.3</v>
      </c>
      <c r="L101" s="52">
        <f>(1-J101)*'Scenario Parameters'!$C$52</f>
        <v>0.31616558922034427</v>
      </c>
      <c r="M101" s="52">
        <f t="shared" si="11"/>
        <v>0.11030064646779343</v>
      </c>
      <c r="N101" s="166" t="s">
        <v>429</v>
      </c>
      <c r="P101" s="158"/>
    </row>
    <row r="102" spans="1:16" x14ac:dyDescent="0.4">
      <c r="A102" s="8">
        <v>101</v>
      </c>
      <c r="B102" s="8" t="s">
        <v>214</v>
      </c>
      <c r="C102" s="8" t="s">
        <v>215</v>
      </c>
      <c r="D102" s="8">
        <v>31</v>
      </c>
      <c r="E102" s="8" t="s">
        <v>481</v>
      </c>
      <c r="F102" s="56">
        <v>67916</v>
      </c>
      <c r="G102" s="56">
        <v>12268</v>
      </c>
      <c r="H102" s="56">
        <f t="shared" si="9"/>
        <v>80184</v>
      </c>
      <c r="I102" s="51">
        <f t="shared" si="10"/>
        <v>0.84700189564002792</v>
      </c>
      <c r="J102" s="51">
        <f>'Scenario Parameters'!$C$51*I102</f>
        <v>0.42350094782001396</v>
      </c>
      <c r="K102" s="51">
        <f>VLOOKUP(D102,'Scenario Parameters'!$A$4:$F$42,6,FALSE)</f>
        <v>0.25</v>
      </c>
      <c r="L102" s="51">
        <f>(1-J102)*'Scenario Parameters'!$C$52</f>
        <v>0.28824952608999299</v>
      </c>
      <c r="M102" s="51">
        <f t="shared" si="11"/>
        <v>0.10587523695500349</v>
      </c>
      <c r="N102" s="165" t="s">
        <v>431</v>
      </c>
      <c r="P102" s="158"/>
    </row>
    <row r="103" spans="1:16" x14ac:dyDescent="0.4">
      <c r="A103" s="3">
        <v>102</v>
      </c>
      <c r="B103" s="3" t="s">
        <v>216</v>
      </c>
      <c r="C103" s="3" t="s">
        <v>217</v>
      </c>
      <c r="D103" s="3">
        <v>32</v>
      </c>
      <c r="E103" s="3" t="s">
        <v>217</v>
      </c>
      <c r="F103" s="55">
        <v>18256</v>
      </c>
      <c r="G103" s="55">
        <v>9388</v>
      </c>
      <c r="H103" s="55">
        <f t="shared" si="9"/>
        <v>27644</v>
      </c>
      <c r="I103" s="52">
        <f t="shared" si="10"/>
        <v>0.66039646939661412</v>
      </c>
      <c r="J103" s="52">
        <f>'Scenario Parameters'!$C$51*I103</f>
        <v>0.33019823469830706</v>
      </c>
      <c r="K103" s="52">
        <f>VLOOKUP(D103,'Scenario Parameters'!$A$4:$F$42,6,FALSE)</f>
        <v>0.25</v>
      </c>
      <c r="L103" s="52">
        <f>(1-J103)*'Scenario Parameters'!$C$52</f>
        <v>0.3349008826508465</v>
      </c>
      <c r="M103" s="52">
        <f t="shared" si="11"/>
        <v>8.2549558674576765E-2</v>
      </c>
      <c r="N103" s="166" t="s">
        <v>431</v>
      </c>
      <c r="P103" s="158"/>
    </row>
    <row r="104" spans="1:16" x14ac:dyDescent="0.4">
      <c r="A104" s="8">
        <v>103</v>
      </c>
      <c r="B104" s="8" t="s">
        <v>218</v>
      </c>
      <c r="C104" s="8" t="s">
        <v>219</v>
      </c>
      <c r="D104" s="8">
        <v>33</v>
      </c>
      <c r="E104" s="8" t="s">
        <v>482</v>
      </c>
      <c r="F104" s="56">
        <v>23910</v>
      </c>
      <c r="G104" s="56">
        <v>3668</v>
      </c>
      <c r="H104" s="56">
        <f t="shared" si="9"/>
        <v>27578</v>
      </c>
      <c r="I104" s="51">
        <f t="shared" si="10"/>
        <v>0.86699543114076438</v>
      </c>
      <c r="J104" s="51">
        <f>'Scenario Parameters'!$C$51*I104</f>
        <v>0.43349771557038219</v>
      </c>
      <c r="K104" s="51">
        <f>VLOOKUP(D104,'Scenario Parameters'!$A$4:$F$42,6,FALSE)</f>
        <v>0.1</v>
      </c>
      <c r="L104" s="51">
        <f>(1-J104)*'Scenario Parameters'!$C$52</f>
        <v>0.2832511422148089</v>
      </c>
      <c r="M104" s="51">
        <f t="shared" si="11"/>
        <v>4.3349771557038223E-2</v>
      </c>
      <c r="N104" s="165" t="s">
        <v>431</v>
      </c>
      <c r="P104" s="158"/>
    </row>
    <row r="105" spans="1:16" x14ac:dyDescent="0.4">
      <c r="A105" s="3">
        <v>104</v>
      </c>
      <c r="B105" s="3" t="s">
        <v>220</v>
      </c>
      <c r="C105" s="3" t="s">
        <v>221</v>
      </c>
      <c r="D105" s="3">
        <v>34</v>
      </c>
      <c r="E105" s="3" t="s">
        <v>483</v>
      </c>
      <c r="F105" s="55">
        <v>64157</v>
      </c>
      <c r="G105" s="55">
        <v>5551</v>
      </c>
      <c r="H105" s="55">
        <f t="shared" si="9"/>
        <v>69708</v>
      </c>
      <c r="I105" s="52">
        <f t="shared" si="10"/>
        <v>0.92036782004934869</v>
      </c>
      <c r="J105" s="52">
        <f>'Scenario Parameters'!$C$51*I105</f>
        <v>0.46018391002467435</v>
      </c>
      <c r="K105" s="52">
        <f>VLOOKUP(D105,'Scenario Parameters'!$A$4:$F$42,6,FALSE)</f>
        <v>0.5</v>
      </c>
      <c r="L105" s="52">
        <f>(1-J105)*'Scenario Parameters'!$C$52</f>
        <v>0.26990804498766285</v>
      </c>
      <c r="M105" s="52">
        <f t="shared" si="11"/>
        <v>0.23009195501233717</v>
      </c>
      <c r="N105" s="166" t="s">
        <v>433</v>
      </c>
      <c r="P105" s="158"/>
    </row>
    <row r="106" spans="1:16" x14ac:dyDescent="0.4">
      <c r="A106" s="8">
        <v>105</v>
      </c>
      <c r="B106" s="8" t="s">
        <v>222</v>
      </c>
      <c r="C106" s="8" t="s">
        <v>223</v>
      </c>
      <c r="D106" s="8">
        <v>35</v>
      </c>
      <c r="E106" s="8" t="s">
        <v>484</v>
      </c>
      <c r="F106" s="56">
        <v>38324</v>
      </c>
      <c r="G106" s="56">
        <v>4151</v>
      </c>
      <c r="H106" s="56">
        <f t="shared" si="9"/>
        <v>42475</v>
      </c>
      <c r="I106" s="51">
        <f t="shared" si="10"/>
        <v>0.90227192466156558</v>
      </c>
      <c r="J106" s="51">
        <f>'Scenario Parameters'!$C$51*I106</f>
        <v>0.45113596233078279</v>
      </c>
      <c r="K106" s="51">
        <f>VLOOKUP(D106,'Scenario Parameters'!$A$4:$F$42,6,FALSE)</f>
        <v>0.5</v>
      </c>
      <c r="L106" s="51">
        <f>(1-J106)*'Scenario Parameters'!$C$52</f>
        <v>0.2744320188346086</v>
      </c>
      <c r="M106" s="51">
        <f t="shared" si="11"/>
        <v>0.2255679811653914</v>
      </c>
      <c r="N106" s="165" t="s">
        <v>433</v>
      </c>
      <c r="P106" s="158"/>
    </row>
    <row r="107" spans="1:16" x14ac:dyDescent="0.4">
      <c r="A107" s="3">
        <v>106</v>
      </c>
      <c r="B107" s="3" t="s">
        <v>224</v>
      </c>
      <c r="C107" s="3" t="s">
        <v>225</v>
      </c>
      <c r="D107" s="3">
        <v>7</v>
      </c>
      <c r="E107" s="3" t="s">
        <v>462</v>
      </c>
      <c r="F107" s="55">
        <v>5971</v>
      </c>
      <c r="G107" s="55">
        <v>4374</v>
      </c>
      <c r="H107" s="55">
        <f t="shared" si="9"/>
        <v>10345</v>
      </c>
      <c r="I107" s="52">
        <f t="shared" si="10"/>
        <v>0.57718704688255196</v>
      </c>
      <c r="J107" s="52">
        <f>'Scenario Parameters'!$C$51*I107</f>
        <v>0.28859352344127598</v>
      </c>
      <c r="K107" s="52">
        <f>VLOOKUP(D107,'Scenario Parameters'!$A$4:$F$42,6,FALSE)</f>
        <v>0.05</v>
      </c>
      <c r="L107" s="52">
        <f>(1-J107)*'Scenario Parameters'!$C$52</f>
        <v>0.35570323827936201</v>
      </c>
      <c r="M107" s="52">
        <f t="shared" si="11"/>
        <v>1.44296761720638E-2</v>
      </c>
      <c r="N107" s="166" t="s">
        <v>433</v>
      </c>
      <c r="P107" s="158"/>
    </row>
    <row r="108" spans="1:16" x14ac:dyDescent="0.4">
      <c r="A108" s="8">
        <v>107</v>
      </c>
      <c r="B108" s="8" t="s">
        <v>226</v>
      </c>
      <c r="C108" s="8" t="s">
        <v>227</v>
      </c>
      <c r="D108" s="8">
        <v>36</v>
      </c>
      <c r="E108" s="8" t="s">
        <v>485</v>
      </c>
      <c r="F108" s="56">
        <v>89096</v>
      </c>
      <c r="G108" s="56">
        <v>18953</v>
      </c>
      <c r="H108" s="56">
        <f t="shared" si="9"/>
        <v>108049</v>
      </c>
      <c r="I108" s="51">
        <f t="shared" si="10"/>
        <v>0.82458884395042986</v>
      </c>
      <c r="J108" s="51">
        <f>'Scenario Parameters'!$C$51*I108</f>
        <v>0.41229442197521493</v>
      </c>
      <c r="K108" s="51">
        <f>VLOOKUP(D108,'Scenario Parameters'!$A$4:$F$42,6,FALSE)</f>
        <v>0.5</v>
      </c>
      <c r="L108" s="51">
        <f>(1-J108)*'Scenario Parameters'!$C$52</f>
        <v>0.29385278901239253</v>
      </c>
      <c r="M108" s="51">
        <f t="shared" si="11"/>
        <v>0.20614721098760747</v>
      </c>
      <c r="N108" s="165" t="s">
        <v>435</v>
      </c>
      <c r="P108" s="158"/>
    </row>
    <row r="109" spans="1:16" x14ac:dyDescent="0.4">
      <c r="A109" s="3">
        <v>108</v>
      </c>
      <c r="B109" s="3" t="s">
        <v>228</v>
      </c>
      <c r="C109" s="3" t="s">
        <v>229</v>
      </c>
      <c r="D109" s="3">
        <v>37</v>
      </c>
      <c r="E109" s="3" t="s">
        <v>486</v>
      </c>
      <c r="F109" s="55">
        <v>89700</v>
      </c>
      <c r="G109" s="55">
        <v>10663</v>
      </c>
      <c r="H109" s="55">
        <f t="shared" si="9"/>
        <v>100363</v>
      </c>
      <c r="I109" s="52">
        <f t="shared" si="10"/>
        <v>0.89375566692904751</v>
      </c>
      <c r="J109" s="52">
        <f>'Scenario Parameters'!$C$51*I109</f>
        <v>0.44687783346452375</v>
      </c>
      <c r="K109" s="52">
        <f>VLOOKUP(D109,'Scenario Parameters'!$A$4:$F$42,6,FALSE)</f>
        <v>0.25</v>
      </c>
      <c r="L109" s="52">
        <f>(1-J109)*'Scenario Parameters'!$C$52</f>
        <v>0.27656108326773809</v>
      </c>
      <c r="M109" s="52">
        <f t="shared" si="11"/>
        <v>0.11171945836613094</v>
      </c>
      <c r="N109" s="166" t="s">
        <v>435</v>
      </c>
      <c r="P109" s="158"/>
    </row>
    <row r="110" spans="1:16" x14ac:dyDescent="0.4">
      <c r="A110" s="8">
        <v>109</v>
      </c>
      <c r="B110" s="8" t="s">
        <v>230</v>
      </c>
      <c r="C110" s="8" t="s">
        <v>231</v>
      </c>
      <c r="D110" s="8">
        <v>7</v>
      </c>
      <c r="E110" s="8" t="s">
        <v>462</v>
      </c>
      <c r="F110" s="56">
        <v>2554</v>
      </c>
      <c r="G110" s="56">
        <v>2688</v>
      </c>
      <c r="H110" s="56">
        <f t="shared" si="9"/>
        <v>5242</v>
      </c>
      <c r="I110" s="51">
        <f t="shared" si="10"/>
        <v>0.48721861884776801</v>
      </c>
      <c r="J110" s="51">
        <f>'Scenario Parameters'!$C$51*I110</f>
        <v>0.24360930942388401</v>
      </c>
      <c r="K110" s="51">
        <f>VLOOKUP(D110,'Scenario Parameters'!$A$4:$F$42,6,FALSE)</f>
        <v>0.05</v>
      </c>
      <c r="L110" s="51">
        <f>(1-J110)*'Scenario Parameters'!$C$52</f>
        <v>0.37819534528805798</v>
      </c>
      <c r="M110" s="51">
        <f t="shared" si="11"/>
        <v>1.2180465471194201E-2</v>
      </c>
      <c r="N110" s="165" t="s">
        <v>437</v>
      </c>
      <c r="P110" s="158"/>
    </row>
    <row r="111" spans="1:16" x14ac:dyDescent="0.4">
      <c r="A111" s="3">
        <v>110</v>
      </c>
      <c r="B111" s="3" t="s">
        <v>232</v>
      </c>
      <c r="C111" s="3" t="s">
        <v>233</v>
      </c>
      <c r="D111" s="3">
        <v>7</v>
      </c>
      <c r="E111" s="3" t="s">
        <v>462</v>
      </c>
      <c r="F111" s="55">
        <v>7462</v>
      </c>
      <c r="G111" s="55">
        <v>1988</v>
      </c>
      <c r="H111" s="55">
        <f t="shared" si="9"/>
        <v>9450</v>
      </c>
      <c r="I111" s="52">
        <f t="shared" si="10"/>
        <v>0.78962962962962968</v>
      </c>
      <c r="J111" s="52">
        <f>'Scenario Parameters'!$C$51*I111</f>
        <v>0.39481481481481484</v>
      </c>
      <c r="K111" s="52">
        <f>VLOOKUP(D111,'Scenario Parameters'!$A$4:$F$42,6,FALSE)</f>
        <v>0.05</v>
      </c>
      <c r="L111" s="52">
        <f>(1-J111)*'Scenario Parameters'!$C$52</f>
        <v>0.30259259259259258</v>
      </c>
      <c r="M111" s="52">
        <f t="shared" si="11"/>
        <v>1.9740740740740743E-2</v>
      </c>
      <c r="N111" s="166" t="s">
        <v>437</v>
      </c>
      <c r="P111" s="158"/>
    </row>
    <row r="112" spans="1:16" x14ac:dyDescent="0.4">
      <c r="A112" s="8">
        <v>111</v>
      </c>
      <c r="B112" s="8" t="s">
        <v>234</v>
      </c>
      <c r="C112" s="8" t="s">
        <v>235</v>
      </c>
      <c r="D112" s="8">
        <v>7</v>
      </c>
      <c r="E112" s="8" t="s">
        <v>462</v>
      </c>
      <c r="F112" s="56">
        <v>2971</v>
      </c>
      <c r="G112" s="56">
        <v>1744</v>
      </c>
      <c r="H112" s="56">
        <f t="shared" si="9"/>
        <v>4715</v>
      </c>
      <c r="I112" s="51">
        <f t="shared" si="10"/>
        <v>0.63011664899257691</v>
      </c>
      <c r="J112" s="51">
        <f>'Scenario Parameters'!$C$51*I112</f>
        <v>0.31505832449628846</v>
      </c>
      <c r="K112" s="51">
        <f>VLOOKUP(D112,'Scenario Parameters'!$A$4:$F$42,6,FALSE)</f>
        <v>0.05</v>
      </c>
      <c r="L112" s="51">
        <f>(1-J112)*'Scenario Parameters'!$C$52</f>
        <v>0.34247083775185577</v>
      </c>
      <c r="M112" s="51">
        <f t="shared" si="11"/>
        <v>1.5752916224814423E-2</v>
      </c>
      <c r="N112" s="165" t="s">
        <v>437</v>
      </c>
      <c r="P112" s="158"/>
    </row>
    <row r="113" spans="1:16" x14ac:dyDescent="0.4">
      <c r="A113" s="3">
        <v>112</v>
      </c>
      <c r="B113" s="3" t="s">
        <v>236</v>
      </c>
      <c r="C113" s="3" t="s">
        <v>237</v>
      </c>
      <c r="D113" s="3">
        <v>38</v>
      </c>
      <c r="E113" s="3" t="s">
        <v>487</v>
      </c>
      <c r="F113" s="55">
        <v>8300</v>
      </c>
      <c r="G113" s="55">
        <v>3159</v>
      </c>
      <c r="H113" s="55">
        <f t="shared" si="9"/>
        <v>11459</v>
      </c>
      <c r="I113" s="52">
        <f t="shared" si="10"/>
        <v>0.72432149402216595</v>
      </c>
      <c r="J113" s="52">
        <f>'Scenario Parameters'!$C$51*I113</f>
        <v>0.36216074701108297</v>
      </c>
      <c r="K113" s="52">
        <f>VLOOKUP(D113,'Scenario Parameters'!$A$4:$F$42,6,FALSE)</f>
        <v>0.5</v>
      </c>
      <c r="L113" s="52">
        <f>(1-J113)*'Scenario Parameters'!$C$52</f>
        <v>0.31891962649445849</v>
      </c>
      <c r="M113" s="52">
        <f t="shared" si="11"/>
        <v>0.18108037350554149</v>
      </c>
      <c r="N113" s="166" t="s">
        <v>439</v>
      </c>
      <c r="P113" s="158"/>
    </row>
    <row r="114" spans="1:16" x14ac:dyDescent="0.4">
      <c r="A114" s="8">
        <v>113</v>
      </c>
      <c r="B114" s="8" t="s">
        <v>238</v>
      </c>
      <c r="C114" s="8" t="s">
        <v>239</v>
      </c>
      <c r="D114" s="8">
        <v>30</v>
      </c>
      <c r="E114" s="8" t="s">
        <v>480</v>
      </c>
      <c r="F114" s="56">
        <v>5718</v>
      </c>
      <c r="G114" s="56">
        <v>2429</v>
      </c>
      <c r="H114" s="56">
        <f t="shared" si="9"/>
        <v>8147</v>
      </c>
      <c r="I114" s="51">
        <f t="shared" si="10"/>
        <v>0.70185344298514796</v>
      </c>
      <c r="J114" s="51">
        <f>'Scenario Parameters'!$C$51*I114</f>
        <v>0.35092672149257398</v>
      </c>
      <c r="K114" s="51">
        <f>VLOOKUP(D114,'Scenario Parameters'!$A$4:$F$42,6,FALSE)</f>
        <v>0.3</v>
      </c>
      <c r="L114" s="51">
        <f>(1-J114)*'Scenario Parameters'!$C$52</f>
        <v>0.32453663925371301</v>
      </c>
      <c r="M114" s="51">
        <f t="shared" si="11"/>
        <v>0.1052780164477722</v>
      </c>
      <c r="N114" s="165" t="s">
        <v>439</v>
      </c>
    </row>
    <row r="115" spans="1:16" x14ac:dyDescent="0.4">
      <c r="A115" s="3">
        <v>114</v>
      </c>
      <c r="B115" s="3" t="s">
        <v>240</v>
      </c>
      <c r="C115" s="3" t="s">
        <v>241</v>
      </c>
      <c r="D115" s="3">
        <v>39</v>
      </c>
      <c r="E115" s="3" t="s">
        <v>241</v>
      </c>
      <c r="F115" s="55">
        <v>6260</v>
      </c>
      <c r="G115" s="55">
        <v>1689</v>
      </c>
      <c r="H115" s="55">
        <f t="shared" si="9"/>
        <v>7949</v>
      </c>
      <c r="I115" s="52">
        <f t="shared" si="10"/>
        <v>0.7875204428229966</v>
      </c>
      <c r="J115" s="52">
        <f>'Scenario Parameters'!$C$51*I115</f>
        <v>0.3937602214114983</v>
      </c>
      <c r="K115" s="52">
        <f>VLOOKUP(D115,'Scenario Parameters'!$A$4:$F$42,6,FALSE)</f>
        <v>0.05</v>
      </c>
      <c r="L115" s="52">
        <f>(1-J115)*'Scenario Parameters'!$C$52</f>
        <v>0.30311988929425082</v>
      </c>
      <c r="M115" s="52">
        <f t="shared" si="11"/>
        <v>1.9688011070574916E-2</v>
      </c>
      <c r="N115" s="166" t="s">
        <v>439</v>
      </c>
    </row>
    <row r="116" spans="1:16" x14ac:dyDescent="0.4">
      <c r="A116" s="8">
        <v>115</v>
      </c>
      <c r="B116" s="8" t="s">
        <v>242</v>
      </c>
      <c r="C116" s="8" t="s">
        <v>243</v>
      </c>
      <c r="D116" s="8">
        <v>28</v>
      </c>
      <c r="E116" s="8" t="s">
        <v>478</v>
      </c>
      <c r="F116" s="56">
        <v>12303</v>
      </c>
      <c r="G116" s="56">
        <v>1300</v>
      </c>
      <c r="H116" s="56">
        <f t="shared" si="9"/>
        <v>13603</v>
      </c>
      <c r="I116" s="51">
        <f t="shared" si="10"/>
        <v>0.9044328456958024</v>
      </c>
      <c r="J116" s="51">
        <f>'Scenario Parameters'!$C$51*I116</f>
        <v>0.4522164228479012</v>
      </c>
      <c r="K116" s="51">
        <f>VLOOKUP(D116,'Scenario Parameters'!$A$4:$F$42,6,FALSE)</f>
        <v>0.15</v>
      </c>
      <c r="L116" s="51">
        <f>(1-J116)*'Scenario Parameters'!$C$52</f>
        <v>0.2738917885760494</v>
      </c>
      <c r="M116" s="51">
        <f t="shared" si="11"/>
        <v>6.7832463427185172E-2</v>
      </c>
      <c r="N116" s="165" t="s">
        <v>439</v>
      </c>
    </row>
    <row r="117" spans="1:16" x14ac:dyDescent="0.4">
      <c r="A117" s="3">
        <v>116</v>
      </c>
      <c r="B117" s="3" t="s">
        <v>244</v>
      </c>
      <c r="C117" s="3" t="s">
        <v>245</v>
      </c>
      <c r="D117" s="3">
        <v>40</v>
      </c>
      <c r="E117" s="3" t="s">
        <v>245</v>
      </c>
      <c r="F117" s="55">
        <v>75</v>
      </c>
      <c r="G117" s="55">
        <v>25</v>
      </c>
      <c r="H117" s="55">
        <f t="shared" si="9"/>
        <v>100</v>
      </c>
      <c r="I117" s="52">
        <f t="shared" si="10"/>
        <v>0.75</v>
      </c>
      <c r="J117" s="52">
        <f>'Scenario Parameters'!$C$51*I117</f>
        <v>0.375</v>
      </c>
      <c r="K117" s="52">
        <f>VLOOKUP(D117,'Scenario Parameters'!$A$4:$F$44,6,FALSE)</f>
        <v>0</v>
      </c>
      <c r="L117" s="52">
        <f>(1-J117)*'Scenario Parameters'!$C$52</f>
        <v>0.3125</v>
      </c>
      <c r="M117" s="52">
        <f t="shared" si="11"/>
        <v>0</v>
      </c>
      <c r="N117" s="166" t="s">
        <v>420</v>
      </c>
    </row>
    <row r="118" spans="1:16" x14ac:dyDescent="0.4">
      <c r="A118" s="8">
        <v>117</v>
      </c>
      <c r="B118" s="8" t="s">
        <v>246</v>
      </c>
      <c r="C118" s="8" t="s">
        <v>247</v>
      </c>
      <c r="D118" s="8">
        <v>41</v>
      </c>
      <c r="E118" s="8" t="s">
        <v>247</v>
      </c>
      <c r="F118" s="56">
        <v>25</v>
      </c>
      <c r="G118" s="56">
        <v>75</v>
      </c>
      <c r="H118" s="56">
        <f t="shared" si="9"/>
        <v>100</v>
      </c>
      <c r="I118" s="51">
        <f t="shared" si="10"/>
        <v>0.25</v>
      </c>
      <c r="J118" s="51">
        <f>'Scenario Parameters'!$C$51*I118</f>
        <v>0.125</v>
      </c>
      <c r="K118" s="51">
        <f>VLOOKUP(D118,'Scenario Parameters'!$A$4:$F$44,6,FALSE)</f>
        <v>0</v>
      </c>
      <c r="L118" s="51">
        <f>(1-J118)*'Scenario Parameters'!$C$52</f>
        <v>0.4375</v>
      </c>
      <c r="M118" s="51">
        <f t="shared" si="11"/>
        <v>0</v>
      </c>
      <c r="N118" s="165" t="s">
        <v>420</v>
      </c>
    </row>
    <row r="119" spans="1:16" s="62" customFormat="1" x14ac:dyDescent="0.4">
      <c r="A119" s="167"/>
      <c r="B119" s="167"/>
      <c r="C119" s="167"/>
      <c r="D119" s="167"/>
      <c r="E119" s="167"/>
      <c r="F119" s="167">
        <f>SUM(F2:F118)</f>
        <v>1269849</v>
      </c>
      <c r="G119" s="167">
        <f>SUM(G2:G118)</f>
        <v>1150816</v>
      </c>
      <c r="H119" s="167">
        <f>SUM(H2:H118)</f>
        <v>2420665</v>
      </c>
      <c r="I119" s="167"/>
      <c r="J119" s="167"/>
      <c r="K119" s="167"/>
      <c r="L119" s="167"/>
      <c r="M119" s="167"/>
      <c r="N119" s="167"/>
    </row>
    <row r="120" spans="1:16" x14ac:dyDescent="0.4">
      <c r="F120" s="49">
        <f>F119/H119</f>
        <v>0.52458683874059397</v>
      </c>
      <c r="G120" s="49">
        <f>G119/H119</f>
        <v>0.47541316125940597</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7"/>
  <sheetViews>
    <sheetView zoomScale="90" zoomScaleNormal="90" workbookViewId="0">
      <selection activeCell="C51" sqref="C51"/>
    </sheetView>
  </sheetViews>
  <sheetFormatPr defaultRowHeight="14.6" x14ac:dyDescent="0.4"/>
  <cols>
    <col min="1" max="1" width="6" customWidth="1"/>
    <col min="2" max="2" width="50" customWidth="1"/>
    <col min="3" max="4" width="16" customWidth="1"/>
    <col min="5" max="7" width="18" customWidth="1"/>
    <col min="8" max="8" width="38.61328125" customWidth="1"/>
  </cols>
  <sheetData>
    <row r="1" spans="1:8" ht="28" customHeight="1" x14ac:dyDescent="0.4">
      <c r="A1" s="246" t="s">
        <v>488</v>
      </c>
      <c r="B1" s="230"/>
      <c r="C1" s="230"/>
      <c r="D1" s="230"/>
      <c r="E1" s="230"/>
      <c r="F1" s="230"/>
      <c r="G1" s="230"/>
    </row>
    <row r="2" spans="1:8" ht="40" customHeight="1" thickBot="1" x14ac:dyDescent="0.45">
      <c r="A2" s="248" t="s">
        <v>489</v>
      </c>
      <c r="B2" s="230"/>
      <c r="C2" s="230"/>
      <c r="D2" s="230"/>
      <c r="E2" s="230"/>
      <c r="F2" s="230"/>
      <c r="G2" s="230"/>
    </row>
    <row r="3" spans="1:8" ht="42" customHeight="1" thickBot="1" x14ac:dyDescent="0.45">
      <c r="A3" s="66" t="s">
        <v>444</v>
      </c>
      <c r="B3" s="66" t="s">
        <v>261</v>
      </c>
      <c r="C3" s="66" t="s">
        <v>490</v>
      </c>
      <c r="D3" s="81" t="s">
        <v>491</v>
      </c>
      <c r="E3" s="81" t="s">
        <v>492</v>
      </c>
      <c r="F3" s="81" t="s">
        <v>493</v>
      </c>
      <c r="G3" s="81" t="s">
        <v>494</v>
      </c>
    </row>
    <row r="4" spans="1:8" ht="16" customHeight="1" x14ac:dyDescent="0.4">
      <c r="A4" s="67">
        <v>1</v>
      </c>
      <c r="B4" s="68" t="s">
        <v>275</v>
      </c>
      <c r="C4" s="69">
        <f>SUMIF(Industries!$D$2:$D$116,A4,'Base Table 5'!$DQ$4:$DQ$118)</f>
        <v>14842.450400000002</v>
      </c>
      <c r="D4" s="78">
        <f t="shared" ref="D4:D42" si="0">C4/SUM($C$4:$C$42)</f>
        <v>1.243259040462831E-2</v>
      </c>
      <c r="E4" s="83">
        <v>0</v>
      </c>
      <c r="F4" s="82">
        <f t="shared" ref="F4:F42" si="1">IF(SUM($E$4:$E$42)=0,0,E4/SUM($E$4:$E$42)*$C$49)</f>
        <v>0</v>
      </c>
      <c r="G4" s="85">
        <f t="shared" ref="G4:G44" si="2">IF(D4=0,0,F4/D4)</f>
        <v>0</v>
      </c>
    </row>
    <row r="5" spans="1:8" ht="16" customHeight="1" x14ac:dyDescent="0.4">
      <c r="A5" s="70">
        <v>2</v>
      </c>
      <c r="B5" s="71" t="s">
        <v>276</v>
      </c>
      <c r="C5" s="72">
        <f>SUMIF(Industries!$D$2:$D$116,A5,'Base Table 5'!$DQ$4:$DQ$118)</f>
        <v>12220.5144</v>
      </c>
      <c r="D5" s="84">
        <f t="shared" si="0"/>
        <v>1.0236358955193954E-2</v>
      </c>
      <c r="E5" s="83">
        <v>0</v>
      </c>
      <c r="F5" s="82">
        <f t="shared" si="1"/>
        <v>0</v>
      </c>
      <c r="G5" s="85">
        <f t="shared" si="2"/>
        <v>0</v>
      </c>
    </row>
    <row r="6" spans="1:8" ht="16" customHeight="1" x14ac:dyDescent="0.4">
      <c r="A6" s="67">
        <v>3</v>
      </c>
      <c r="B6" s="68" t="s">
        <v>278</v>
      </c>
      <c r="C6" s="69">
        <f>SUMIF(Industries!$D$2:$D$116,A6,'Base Table 5'!$DQ$4:$DQ$118)</f>
        <v>490.01619999999997</v>
      </c>
      <c r="D6" s="78">
        <f t="shared" si="0"/>
        <v>4.1045585749320925E-4</v>
      </c>
      <c r="E6" s="83">
        <v>0</v>
      </c>
      <c r="F6" s="82">
        <f t="shared" si="1"/>
        <v>0</v>
      </c>
      <c r="G6" s="85">
        <f t="shared" si="2"/>
        <v>0</v>
      </c>
    </row>
    <row r="7" spans="1:8" ht="16" customHeight="1" x14ac:dyDescent="0.4">
      <c r="A7" s="70">
        <v>4</v>
      </c>
      <c r="B7" s="71" t="s">
        <v>280</v>
      </c>
      <c r="C7" s="72">
        <f>SUMIF(Industries!$D$2:$D$116,A7,'Base Table 5'!$DQ$4:$DQ$118)</f>
        <v>190.76150000000001</v>
      </c>
      <c r="D7" s="84">
        <f t="shared" si="0"/>
        <v>1.5978895199626224E-4</v>
      </c>
      <c r="E7" s="83">
        <v>0</v>
      </c>
      <c r="F7" s="82">
        <f t="shared" si="1"/>
        <v>0</v>
      </c>
      <c r="G7" s="85">
        <f t="shared" si="2"/>
        <v>0</v>
      </c>
    </row>
    <row r="8" spans="1:8" ht="16" customHeight="1" x14ac:dyDescent="0.4">
      <c r="A8" s="67">
        <v>5</v>
      </c>
      <c r="B8" s="68" t="s">
        <v>281</v>
      </c>
      <c r="C8" s="69">
        <f>SUMIF(Industries!$D$2:$D$116,A8,'Base Table 5'!$DQ$4:$DQ$118)</f>
        <v>57953.97570000001</v>
      </c>
      <c r="D8" s="78">
        <f t="shared" si="0"/>
        <v>4.8544413003251963E-2</v>
      </c>
      <c r="E8" s="83">
        <v>0</v>
      </c>
      <c r="F8" s="82">
        <f t="shared" si="1"/>
        <v>0</v>
      </c>
      <c r="G8" s="85">
        <f t="shared" si="2"/>
        <v>0</v>
      </c>
    </row>
    <row r="9" spans="1:8" ht="16" customHeight="1" x14ac:dyDescent="0.4">
      <c r="A9" s="70">
        <v>6</v>
      </c>
      <c r="B9" s="71" t="s">
        <v>282</v>
      </c>
      <c r="C9" s="72">
        <f>SUMIF(Industries!$D$2:$D$116,A9,'Base Table 5'!$DQ$4:$DQ$118)</f>
        <v>10078.018900000001</v>
      </c>
      <c r="D9" s="84">
        <f t="shared" si="0"/>
        <v>8.4417247622267794E-3</v>
      </c>
      <c r="E9" s="83">
        <v>0</v>
      </c>
      <c r="F9" s="82">
        <f t="shared" si="1"/>
        <v>0</v>
      </c>
      <c r="G9" s="85">
        <f t="shared" si="2"/>
        <v>0</v>
      </c>
    </row>
    <row r="10" spans="1:8" ht="16" customHeight="1" x14ac:dyDescent="0.4">
      <c r="A10" s="67">
        <v>7</v>
      </c>
      <c r="B10" s="68" t="s">
        <v>283</v>
      </c>
      <c r="C10" s="69">
        <f>SUMIF(Industries!$D$2:$D$116,A10,'Base Table 5'!$DQ$4:$DQ$118)</f>
        <v>47662.1855</v>
      </c>
      <c r="D10" s="78">
        <f t="shared" si="0"/>
        <v>3.9923625421777693E-2</v>
      </c>
      <c r="E10" s="83">
        <v>0.06</v>
      </c>
      <c r="F10" s="82">
        <f t="shared" si="1"/>
        <v>6.9767441860465101E-2</v>
      </c>
      <c r="G10" s="85">
        <f t="shared" si="2"/>
        <v>1.7475227042483994</v>
      </c>
    </row>
    <row r="11" spans="1:8" ht="16" customHeight="1" x14ac:dyDescent="0.4">
      <c r="A11" s="70">
        <v>8</v>
      </c>
      <c r="B11" s="71" t="s">
        <v>284</v>
      </c>
      <c r="C11" s="72">
        <f>SUMIF(Industries!$D$2:$D$116,A11,'Base Table 5'!$DQ$4:$DQ$118)</f>
        <v>3258.0350000000003</v>
      </c>
      <c r="D11" s="84">
        <f t="shared" si="0"/>
        <v>2.7290517123064262E-3</v>
      </c>
      <c r="E11" s="83">
        <v>5.0000000000000001E-3</v>
      </c>
      <c r="F11" s="82">
        <f t="shared" si="1"/>
        <v>5.8139534883720921E-3</v>
      </c>
      <c r="G11" s="85">
        <f t="shared" si="2"/>
        <v>2.1303933018764591</v>
      </c>
    </row>
    <row r="12" spans="1:8" ht="16" customHeight="1" x14ac:dyDescent="0.4">
      <c r="A12" s="67">
        <v>9</v>
      </c>
      <c r="B12" s="68" t="s">
        <v>286</v>
      </c>
      <c r="C12" s="69">
        <f>SUMIF(Industries!$D$2:$D$116,A12,'Base Table 5'!$DQ$4:$DQ$118)</f>
        <v>10816.209199999999</v>
      </c>
      <c r="D12" s="78">
        <f t="shared" si="0"/>
        <v>9.0600605082279701E-3</v>
      </c>
      <c r="E12" s="83">
        <v>0</v>
      </c>
      <c r="F12" s="82">
        <f t="shared" si="1"/>
        <v>0</v>
      </c>
      <c r="G12" s="85">
        <f t="shared" si="2"/>
        <v>0</v>
      </c>
    </row>
    <row r="13" spans="1:8" ht="16" customHeight="1" x14ac:dyDescent="0.4">
      <c r="A13" s="70">
        <v>10</v>
      </c>
      <c r="B13" s="71" t="s">
        <v>288</v>
      </c>
      <c r="C13" s="72">
        <f>SUMIF(Industries!$D$2:$D$116,A13,'Base Table 5'!$DQ$4:$DQ$118)</f>
        <v>6928.7417000000005</v>
      </c>
      <c r="D13" s="84">
        <f t="shared" si="0"/>
        <v>5.8037726422564325E-3</v>
      </c>
      <c r="E13" s="83">
        <v>0</v>
      </c>
      <c r="F13" s="82">
        <f t="shared" si="1"/>
        <v>0</v>
      </c>
      <c r="G13" s="85">
        <f t="shared" si="2"/>
        <v>0</v>
      </c>
    </row>
    <row r="14" spans="1:8" ht="16" customHeight="1" x14ac:dyDescent="0.4">
      <c r="A14" s="67">
        <v>11</v>
      </c>
      <c r="B14" s="68" t="s">
        <v>289</v>
      </c>
      <c r="C14" s="69">
        <f>SUMIF(Industries!$D$2:$D$116,A14,'Base Table 5'!$DQ$4:$DQ$118)</f>
        <v>17995.130499999999</v>
      </c>
      <c r="D14" s="78">
        <f t="shared" si="0"/>
        <v>1.507339292064161E-2</v>
      </c>
      <c r="E14" s="83">
        <v>0.01</v>
      </c>
      <c r="F14" s="82">
        <f t="shared" si="1"/>
        <v>1.1627906976744184E-2</v>
      </c>
      <c r="G14" s="85">
        <f t="shared" si="2"/>
        <v>0.77141935050474586</v>
      </c>
    </row>
    <row r="15" spans="1:8" ht="16" customHeight="1" x14ac:dyDescent="0.4">
      <c r="A15" s="70">
        <v>12</v>
      </c>
      <c r="B15" s="71" t="s">
        <v>290</v>
      </c>
      <c r="C15" s="72">
        <f>SUMIF(Industries!$D$2:$D$116,A15,'Base Table 5'!$DQ$4:$DQ$118)</f>
        <v>13286.5175</v>
      </c>
      <c r="D15" s="84">
        <f t="shared" si="0"/>
        <v>1.1129282937096837E-2</v>
      </c>
      <c r="E15" s="83">
        <v>0</v>
      </c>
      <c r="F15" s="82">
        <f t="shared" si="1"/>
        <v>0</v>
      </c>
      <c r="G15" s="85">
        <f t="shared" si="2"/>
        <v>0</v>
      </c>
    </row>
    <row r="16" spans="1:8" ht="16" customHeight="1" x14ac:dyDescent="0.4">
      <c r="A16" s="67">
        <v>13</v>
      </c>
      <c r="B16" s="68" t="s">
        <v>291</v>
      </c>
      <c r="C16" s="129">
        <f>SUMIF(Industries!$D$2:$D$116,A16,'Base Table 5'!$DQ$4:$DQ$118)+SUMIF(Industries!$D$2:$D$116,A16,'Base Table 5'!$DS$4:$DS$118)</f>
        <v>91071.94230000001</v>
      </c>
      <c r="D16" s="78">
        <f t="shared" si="0"/>
        <v>7.6285257855390448E-2</v>
      </c>
      <c r="E16" s="83">
        <v>0.12</v>
      </c>
      <c r="F16" s="82">
        <f t="shared" si="1"/>
        <v>0.1395348837209302</v>
      </c>
      <c r="G16" s="85">
        <f t="shared" si="2"/>
        <v>1.8291199065675103</v>
      </c>
      <c r="H16" t="s">
        <v>495</v>
      </c>
    </row>
    <row r="17" spans="1:7" ht="16" customHeight="1" x14ac:dyDescent="0.4">
      <c r="A17" s="70">
        <v>14</v>
      </c>
      <c r="B17" s="71" t="s">
        <v>292</v>
      </c>
      <c r="C17" s="72">
        <f>SUMIF(Industries!$D$2:$D$116,A17,'Base Table 5'!$DQ$4:$DQ$118)</f>
        <v>87.2577</v>
      </c>
      <c r="D17" s="84">
        <f t="shared" si="0"/>
        <v>7.3090306149848114E-5</v>
      </c>
      <c r="E17" s="83">
        <v>0</v>
      </c>
      <c r="F17" s="82">
        <f t="shared" si="1"/>
        <v>0</v>
      </c>
      <c r="G17" s="85">
        <f t="shared" si="2"/>
        <v>0</v>
      </c>
    </row>
    <row r="18" spans="1:7" ht="16" customHeight="1" x14ac:dyDescent="0.4">
      <c r="A18" s="67">
        <v>15</v>
      </c>
      <c r="B18" s="68" t="s">
        <v>293</v>
      </c>
      <c r="C18" s="69">
        <f>SUMIF(Industries!$D$2:$D$116,A18,'Base Table 5'!$DQ$4:$DQ$118)</f>
        <v>39.280799999999999</v>
      </c>
      <c r="D18" s="78">
        <f t="shared" si="0"/>
        <v>3.2903064117103174E-5</v>
      </c>
      <c r="E18" s="83">
        <v>0</v>
      </c>
      <c r="F18" s="82">
        <f t="shared" si="1"/>
        <v>0</v>
      </c>
      <c r="G18" s="85">
        <f t="shared" si="2"/>
        <v>0</v>
      </c>
    </row>
    <row r="19" spans="1:7" ht="16" customHeight="1" x14ac:dyDescent="0.4">
      <c r="A19" s="70">
        <v>16</v>
      </c>
      <c r="B19" s="71" t="s">
        <v>294</v>
      </c>
      <c r="C19" s="72">
        <f>SUMIF(Industries!$D$2:$D$116,A19,'Base Table 5'!$DQ$4:$DQ$118)</f>
        <v>2215.9850999999999</v>
      </c>
      <c r="D19" s="84">
        <f t="shared" si="0"/>
        <v>1.856191824704316E-3</v>
      </c>
      <c r="E19" s="83">
        <v>0</v>
      </c>
      <c r="F19" s="82">
        <f t="shared" si="1"/>
        <v>0</v>
      </c>
      <c r="G19" s="85">
        <f t="shared" si="2"/>
        <v>0</v>
      </c>
    </row>
    <row r="20" spans="1:7" ht="16" customHeight="1" x14ac:dyDescent="0.4">
      <c r="A20" s="67">
        <v>17</v>
      </c>
      <c r="B20" s="68" t="s">
        <v>295</v>
      </c>
      <c r="C20" s="69">
        <f>SUMIF(Industries!$D$2:$D$116,A20,'Base Table 5'!$DQ$4:$DQ$118)</f>
        <v>51841.531300000002</v>
      </c>
      <c r="D20" s="78">
        <f t="shared" si="0"/>
        <v>4.3424401445304357E-2</v>
      </c>
      <c r="E20" s="83">
        <v>0.02</v>
      </c>
      <c r="F20" s="82">
        <f t="shared" si="1"/>
        <v>2.3255813953488368E-2</v>
      </c>
      <c r="G20" s="85">
        <f t="shared" si="2"/>
        <v>0.53554713892327255</v>
      </c>
    </row>
    <row r="21" spans="1:7" ht="16" customHeight="1" x14ac:dyDescent="0.4">
      <c r="A21" s="70">
        <v>18</v>
      </c>
      <c r="B21" s="71" t="s">
        <v>296</v>
      </c>
      <c r="C21" s="72">
        <f>SUMIF(Industries!$D$2:$D$116,A21,'Base Table 5'!$DQ$4:$DQ$118)</f>
        <v>134712.0833</v>
      </c>
      <c r="D21" s="84">
        <f t="shared" si="0"/>
        <v>0.11283986869331694</v>
      </c>
      <c r="E21" s="83">
        <v>0.05</v>
      </c>
      <c r="F21" s="82">
        <f t="shared" si="1"/>
        <v>5.8139534883720929E-2</v>
      </c>
      <c r="G21" s="85">
        <f t="shared" si="2"/>
        <v>0.51523929934495127</v>
      </c>
    </row>
    <row r="22" spans="1:7" ht="16" customHeight="1" x14ac:dyDescent="0.4">
      <c r="A22" s="67">
        <v>19</v>
      </c>
      <c r="B22" s="68" t="s">
        <v>297</v>
      </c>
      <c r="C22" s="69">
        <f>SUMIF(Industries!$D$2:$D$116,A22,'Base Table 5'!$DQ$4:$DQ$118)</f>
        <v>14697.3838</v>
      </c>
      <c r="D22" s="78">
        <f t="shared" si="0"/>
        <v>1.2311077206296041E-2</v>
      </c>
      <c r="E22" s="83">
        <v>0.03</v>
      </c>
      <c r="F22" s="82">
        <f t="shared" si="1"/>
        <v>3.4883720930232551E-2</v>
      </c>
      <c r="G22" s="85">
        <f t="shared" si="2"/>
        <v>2.8335230415412043</v>
      </c>
    </row>
    <row r="23" spans="1:7" ht="16" customHeight="1" x14ac:dyDescent="0.4">
      <c r="A23" s="70">
        <v>20</v>
      </c>
      <c r="B23" s="71" t="s">
        <v>298</v>
      </c>
      <c r="C23" s="72">
        <f>SUMIF(Industries!$D$2:$D$116,A23,'Base Table 5'!$DQ$4:$DQ$118)</f>
        <v>79128.500199999995</v>
      </c>
      <c r="D23" s="84">
        <f t="shared" si="0"/>
        <v>6.628098499956242E-2</v>
      </c>
      <c r="E23" s="83">
        <v>0.1</v>
      </c>
      <c r="F23" s="82">
        <f t="shared" si="1"/>
        <v>0.11627906976744186</v>
      </c>
      <c r="G23" s="85">
        <f t="shared" si="2"/>
        <v>1.7543352707900994</v>
      </c>
    </row>
    <row r="24" spans="1:7" ht="16" customHeight="1" x14ac:dyDescent="0.4">
      <c r="A24" s="67">
        <v>21</v>
      </c>
      <c r="B24" s="68" t="s">
        <v>299</v>
      </c>
      <c r="C24" s="69">
        <f>SUMIF(Industries!$D$2:$D$116,A24,'Base Table 5'!$DQ$4:$DQ$118)</f>
        <v>12301.8261</v>
      </c>
      <c r="D24" s="78">
        <f t="shared" si="0"/>
        <v>1.0304468669827328E-2</v>
      </c>
      <c r="E24" s="83">
        <v>0</v>
      </c>
      <c r="F24" s="82">
        <f t="shared" si="1"/>
        <v>0</v>
      </c>
      <c r="G24" s="85">
        <f t="shared" si="2"/>
        <v>0</v>
      </c>
    </row>
    <row r="25" spans="1:7" ht="16" customHeight="1" x14ac:dyDescent="0.4">
      <c r="A25" s="70">
        <v>22</v>
      </c>
      <c r="B25" s="71" t="s">
        <v>300</v>
      </c>
      <c r="C25" s="72">
        <f>SUMIF(Industries!$D$2:$D$116,A25,'Base Table 5'!$DQ$4:$DQ$118)</f>
        <v>23848.224099999999</v>
      </c>
      <c r="D25" s="84">
        <f t="shared" si="0"/>
        <v>1.9976162569024694E-2</v>
      </c>
      <c r="E25" s="83">
        <v>0.02</v>
      </c>
      <c r="F25" s="82">
        <f t="shared" si="1"/>
        <v>2.3255813953488368E-2</v>
      </c>
      <c r="G25" s="85">
        <f t="shared" si="2"/>
        <v>1.1641782486066241</v>
      </c>
    </row>
    <row r="26" spans="1:7" ht="16" customHeight="1" x14ac:dyDescent="0.4">
      <c r="A26" s="67">
        <v>23</v>
      </c>
      <c r="B26" s="68" t="s">
        <v>301</v>
      </c>
      <c r="C26" s="69">
        <f>SUMIF(Industries!$D$2:$D$116,A26,'Base Table 5'!$DQ$4:$DQ$118)</f>
        <v>6027.1140999999998</v>
      </c>
      <c r="D26" s="78">
        <f t="shared" si="0"/>
        <v>5.0485357139721338E-3</v>
      </c>
      <c r="E26" s="83">
        <v>0.02</v>
      </c>
      <c r="F26" s="82">
        <f t="shared" si="1"/>
        <v>2.3255813953488368E-2</v>
      </c>
      <c r="G26" s="85">
        <f t="shared" si="2"/>
        <v>4.6064473485106721</v>
      </c>
    </row>
    <row r="27" spans="1:7" ht="16" customHeight="1" x14ac:dyDescent="0.4">
      <c r="A27" s="70">
        <v>24</v>
      </c>
      <c r="B27" s="71" t="s">
        <v>302</v>
      </c>
      <c r="C27" s="72">
        <f>SUMIF(Industries!$D$2:$D$116,A27,'Base Table 5'!$DQ$4:$DQ$118)</f>
        <v>23027.6034</v>
      </c>
      <c r="D27" s="84">
        <f t="shared" si="0"/>
        <v>1.9288780043518031E-2</v>
      </c>
      <c r="E27" s="83">
        <v>0.06</v>
      </c>
      <c r="F27" s="82">
        <f t="shared" si="1"/>
        <v>6.9767441860465101E-2</v>
      </c>
      <c r="G27" s="85">
        <f t="shared" si="2"/>
        <v>3.6169960828554504</v>
      </c>
    </row>
    <row r="28" spans="1:7" ht="16" customHeight="1" x14ac:dyDescent="0.4">
      <c r="A28" s="67">
        <v>25</v>
      </c>
      <c r="B28" s="68" t="s">
        <v>304</v>
      </c>
      <c r="C28" s="69">
        <f>SUMIF(Industries!$D$2:$D$116,A28,'Base Table 5'!$DQ$4:$DQ$118)</f>
        <v>97195.992499999993</v>
      </c>
      <c r="D28" s="78">
        <f t="shared" si="0"/>
        <v>8.1414990864569436E-2</v>
      </c>
      <c r="E28" s="83">
        <v>0</v>
      </c>
      <c r="F28" s="82">
        <f t="shared" si="1"/>
        <v>0</v>
      </c>
      <c r="G28" s="85">
        <f t="shared" si="2"/>
        <v>0</v>
      </c>
    </row>
    <row r="29" spans="1:7" ht="16" customHeight="1" x14ac:dyDescent="0.4">
      <c r="A29" s="70">
        <v>26</v>
      </c>
      <c r="B29" s="71" t="s">
        <v>305</v>
      </c>
      <c r="C29" s="72">
        <f>SUMIF(Industries!$D$2:$D$116,A29,'Base Table 5'!$DQ$4:$DQ$118)</f>
        <v>1662.5074</v>
      </c>
      <c r="D29" s="84">
        <f t="shared" si="0"/>
        <v>1.392578246302481E-3</v>
      </c>
      <c r="E29" s="83">
        <v>0.01</v>
      </c>
      <c r="F29" s="82">
        <f t="shared" si="1"/>
        <v>1.1627906976744184E-2</v>
      </c>
      <c r="G29" s="85">
        <f t="shared" si="2"/>
        <v>8.3499128380169267</v>
      </c>
    </row>
    <row r="30" spans="1:7" ht="16" customHeight="1" x14ac:dyDescent="0.4">
      <c r="A30" s="67">
        <v>27</v>
      </c>
      <c r="B30" s="68" t="s">
        <v>306</v>
      </c>
      <c r="C30" s="69">
        <f>SUMIF(Industries!$D$2:$D$116,A30,'Base Table 5'!$DQ$4:$DQ$118)</f>
        <v>278802</v>
      </c>
      <c r="D30" s="78">
        <f t="shared" si="0"/>
        <v>0.23353496064175375</v>
      </c>
      <c r="E30" s="83">
        <v>0.25</v>
      </c>
      <c r="F30" s="82">
        <f t="shared" si="1"/>
        <v>0.29069767441860461</v>
      </c>
      <c r="G30" s="85">
        <f t="shared" si="2"/>
        <v>1.2447715477792609</v>
      </c>
    </row>
    <row r="31" spans="1:7" ht="16" customHeight="1" x14ac:dyDescent="0.4">
      <c r="A31" s="70">
        <v>28</v>
      </c>
      <c r="B31" s="71" t="s">
        <v>307</v>
      </c>
      <c r="C31" s="72">
        <f>SUMIF(Industries!$D$2:$D$116,A31,'Base Table 5'!$DQ$4:$DQ$118)</f>
        <v>15988.5026</v>
      </c>
      <c r="D31" s="84">
        <f t="shared" si="0"/>
        <v>1.3392566500281838E-2</v>
      </c>
      <c r="E31" s="83">
        <v>0</v>
      </c>
      <c r="F31" s="82">
        <f t="shared" si="1"/>
        <v>0</v>
      </c>
      <c r="G31" s="85">
        <f t="shared" si="2"/>
        <v>0</v>
      </c>
    </row>
    <row r="32" spans="1:7" ht="16" customHeight="1" x14ac:dyDescent="0.4">
      <c r="A32" s="67">
        <v>29</v>
      </c>
      <c r="B32" s="68" t="s">
        <v>308</v>
      </c>
      <c r="C32" s="69">
        <f>SUMIF(Industries!$D$2:$D$116,A32,'Base Table 5'!$DQ$4:$DQ$118)</f>
        <v>8736.2347000000009</v>
      </c>
      <c r="D32" s="78">
        <f t="shared" si="0"/>
        <v>7.317796238268102E-3</v>
      </c>
      <c r="E32" s="83">
        <v>5.0000000000000001E-3</v>
      </c>
      <c r="F32" s="82">
        <f t="shared" si="1"/>
        <v>5.8139534883720921E-3</v>
      </c>
      <c r="G32" s="85">
        <f t="shared" si="2"/>
        <v>0.79449513201368893</v>
      </c>
    </row>
    <row r="33" spans="1:7" ht="16" customHeight="1" x14ac:dyDescent="0.4">
      <c r="A33" s="70">
        <v>30</v>
      </c>
      <c r="B33" s="71" t="s">
        <v>309</v>
      </c>
      <c r="C33" s="72">
        <f>SUMIF(Industries!$D$2:$D$116,A33,'Base Table 5'!$DQ$4:$DQ$118)</f>
        <v>2652.2240000000002</v>
      </c>
      <c r="D33" s="84">
        <f t="shared" si="0"/>
        <v>2.2216018086423867E-3</v>
      </c>
      <c r="E33" s="83">
        <v>0.01</v>
      </c>
      <c r="F33" s="82">
        <f t="shared" si="1"/>
        <v>1.1627906976744184E-2</v>
      </c>
      <c r="G33" s="85">
        <f t="shared" si="2"/>
        <v>5.2340194050570918</v>
      </c>
    </row>
    <row r="34" spans="1:7" ht="16" customHeight="1" x14ac:dyDescent="0.4">
      <c r="A34" s="67">
        <v>31</v>
      </c>
      <c r="B34" s="68" t="s">
        <v>310</v>
      </c>
      <c r="C34" s="69">
        <f>SUMIF(Industries!$D$2:$D$116,A34,'Base Table 5'!$DQ$4:$DQ$118)</f>
        <v>1115.3596</v>
      </c>
      <c r="D34" s="78">
        <f t="shared" si="0"/>
        <v>9.3426682838502659E-4</v>
      </c>
      <c r="E34" s="83">
        <v>0</v>
      </c>
      <c r="F34" s="82">
        <f t="shared" si="1"/>
        <v>0</v>
      </c>
      <c r="G34" s="85">
        <f t="shared" si="2"/>
        <v>0</v>
      </c>
    </row>
    <row r="35" spans="1:7" ht="16" customHeight="1" x14ac:dyDescent="0.4">
      <c r="A35" s="70">
        <v>32</v>
      </c>
      <c r="B35" s="71" t="s">
        <v>311</v>
      </c>
      <c r="C35" s="72">
        <f>SUMIF(Industries!$D$2:$D$116,A35,'Base Table 5'!$DQ$4:$DQ$118)</f>
        <v>13.911799999999999</v>
      </c>
      <c r="D35" s="84">
        <f t="shared" si="0"/>
        <v>1.1653042895875745E-5</v>
      </c>
      <c r="E35" s="83">
        <v>0</v>
      </c>
      <c r="F35" s="82">
        <f t="shared" si="1"/>
        <v>0</v>
      </c>
      <c r="G35" s="85">
        <f t="shared" si="2"/>
        <v>0</v>
      </c>
    </row>
    <row r="36" spans="1:7" ht="16" customHeight="1" x14ac:dyDescent="0.4">
      <c r="A36" s="67">
        <v>33</v>
      </c>
      <c r="B36" s="68" t="s">
        <v>312</v>
      </c>
      <c r="C36" s="69">
        <f>SUMIF(Industries!$D$2:$D$116,A36,'Base Table 5'!$DQ$4:$DQ$118)</f>
        <v>268.35539999999997</v>
      </c>
      <c r="D36" s="78">
        <f t="shared" si="0"/>
        <v>2.247844985939917E-4</v>
      </c>
      <c r="E36" s="83">
        <v>0</v>
      </c>
      <c r="F36" s="82">
        <f t="shared" si="1"/>
        <v>0</v>
      </c>
      <c r="G36" s="85">
        <f t="shared" si="2"/>
        <v>0</v>
      </c>
    </row>
    <row r="37" spans="1:7" ht="16" customHeight="1" x14ac:dyDescent="0.4">
      <c r="A37" s="70">
        <v>34</v>
      </c>
      <c r="B37" s="71" t="s">
        <v>313</v>
      </c>
      <c r="C37" s="72">
        <f>SUMIF(Industries!$D$2:$D$116,A37,'Base Table 5'!$DQ$4:$DQ$118)</f>
        <v>15999.898800000001</v>
      </c>
      <c r="D37" s="84">
        <f t="shared" si="0"/>
        <v>1.3402112382730551E-2</v>
      </c>
      <c r="E37" s="83">
        <v>0</v>
      </c>
      <c r="F37" s="82">
        <f t="shared" si="1"/>
        <v>0</v>
      </c>
      <c r="G37" s="85">
        <f t="shared" si="2"/>
        <v>0</v>
      </c>
    </row>
    <row r="38" spans="1:7" ht="16" customHeight="1" x14ac:dyDescent="0.4">
      <c r="A38" s="67">
        <v>35</v>
      </c>
      <c r="B38" s="68" t="s">
        <v>314</v>
      </c>
      <c r="C38" s="69">
        <f>SUMIF(Industries!$D$2:$D$116,A38,'Base Table 5'!$DQ$4:$DQ$118)</f>
        <v>22632.852200000001</v>
      </c>
      <c r="D38" s="78">
        <f t="shared" si="0"/>
        <v>1.8958121705502935E-2</v>
      </c>
      <c r="E38" s="83">
        <v>0</v>
      </c>
      <c r="F38" s="82">
        <f t="shared" si="1"/>
        <v>0</v>
      </c>
      <c r="G38" s="85">
        <f t="shared" si="2"/>
        <v>0</v>
      </c>
    </row>
    <row r="39" spans="1:7" ht="16" customHeight="1" x14ac:dyDescent="0.4">
      <c r="A39" s="70">
        <v>36</v>
      </c>
      <c r="B39" s="71" t="s">
        <v>316</v>
      </c>
      <c r="C39" s="72">
        <f>SUMIF(Industries!$D$2:$D$116,A39,'Base Table 5'!$DQ$4:$DQ$118)</f>
        <v>59859.7166</v>
      </c>
      <c r="D39" s="84">
        <f t="shared" si="0"/>
        <v>5.0140732707109462E-2</v>
      </c>
      <c r="E39" s="83">
        <v>0.03</v>
      </c>
      <c r="F39" s="82">
        <f t="shared" si="1"/>
        <v>3.4883720930232551E-2</v>
      </c>
      <c r="G39" s="85">
        <f t="shared" si="2"/>
        <v>0.69571621806967299</v>
      </c>
    </row>
    <row r="40" spans="1:7" ht="16" customHeight="1" x14ac:dyDescent="0.4">
      <c r="A40" s="67">
        <v>37</v>
      </c>
      <c r="B40" s="68" t="s">
        <v>318</v>
      </c>
      <c r="C40" s="69">
        <f>SUMIF(Industries!$D$2:$D$116,A40,'Base Table 5'!$DQ$4:$DQ$118)</f>
        <v>26036.732400000001</v>
      </c>
      <c r="D40" s="78">
        <f t="shared" si="0"/>
        <v>2.1809338800560522E-2</v>
      </c>
      <c r="E40" s="83">
        <v>0.02</v>
      </c>
      <c r="F40" s="82">
        <f t="shared" si="1"/>
        <v>2.3255813953488368E-2</v>
      </c>
      <c r="G40" s="85">
        <f t="shared" si="2"/>
        <v>1.0663236591514949</v>
      </c>
    </row>
    <row r="41" spans="1:7" ht="16" customHeight="1" x14ac:dyDescent="0.4">
      <c r="A41" s="70">
        <v>38</v>
      </c>
      <c r="B41" s="71" t="s">
        <v>319</v>
      </c>
      <c r="C41" s="72">
        <f>SUMIF(Industries!$D$2:$D$116,A41,'Base Table 5'!$DQ$4:$DQ$118)</f>
        <v>14886.6713</v>
      </c>
      <c r="D41" s="84">
        <f t="shared" si="0"/>
        <v>1.2469631480879709E-2</v>
      </c>
      <c r="E41" s="83">
        <v>0</v>
      </c>
      <c r="F41" s="82">
        <f t="shared" si="1"/>
        <v>0</v>
      </c>
      <c r="G41" s="85">
        <f t="shared" si="2"/>
        <v>0</v>
      </c>
    </row>
    <row r="42" spans="1:7" ht="16" customHeight="1" x14ac:dyDescent="0.4">
      <c r="A42" s="67">
        <v>39</v>
      </c>
      <c r="B42" s="68" t="s">
        <v>320</v>
      </c>
      <c r="C42" s="69">
        <f>SUMIF(Industries!$D$2:$D$116,A42,'Base Table 5'!$DQ$4:$DQ$118)</f>
        <v>13261.8539</v>
      </c>
      <c r="D42" s="78">
        <f t="shared" si="0"/>
        <v>1.1108623785242532E-2</v>
      </c>
      <c r="E42" s="83">
        <v>0.04</v>
      </c>
      <c r="F42" s="82">
        <f t="shared" si="1"/>
        <v>4.6511627906976737E-2</v>
      </c>
      <c r="G42" s="85">
        <f t="shared" si="2"/>
        <v>4.1869838070100114</v>
      </c>
    </row>
    <row r="43" spans="1:7" ht="16" customHeight="1" x14ac:dyDescent="0.4">
      <c r="A43" s="70">
        <v>40</v>
      </c>
      <c r="B43" s="71" t="s">
        <v>245</v>
      </c>
      <c r="C43" s="72">
        <v>0</v>
      </c>
      <c r="D43" s="84">
        <f>C43/SUM($C$4:$C$44)</f>
        <v>0</v>
      </c>
      <c r="E43" s="83">
        <v>0</v>
      </c>
      <c r="F43" s="82">
        <f>IF(SUM($E$4:$E$44)=0,0,E43/SUM($E$4:$E$44)*$C$49)</f>
        <v>0</v>
      </c>
      <c r="G43" s="85">
        <f t="shared" si="2"/>
        <v>0</v>
      </c>
    </row>
    <row r="44" spans="1:7" ht="16" customHeight="1" x14ac:dyDescent="0.4">
      <c r="A44" s="67">
        <v>41</v>
      </c>
      <c r="B44" s="68" t="s">
        <v>247</v>
      </c>
      <c r="C44" s="69">
        <v>0</v>
      </c>
      <c r="D44" s="78">
        <f>C44/SUM($C$4:$C$44)</f>
        <v>0</v>
      </c>
      <c r="E44" s="83">
        <v>0</v>
      </c>
      <c r="F44" s="82">
        <f>IF(SUM($E$4:$E$44)=0,0,E44/SUM($E$4:$E$44)*$C$49)</f>
        <v>0</v>
      </c>
      <c r="G44" s="85">
        <f t="shared" si="2"/>
        <v>0</v>
      </c>
    </row>
    <row r="45" spans="1:7" ht="6" customHeight="1" thickBot="1" x14ac:dyDescent="0.45"/>
    <row r="46" spans="1:7" ht="18" customHeight="1" thickBot="1" x14ac:dyDescent="0.45">
      <c r="A46" s="73" t="s">
        <v>496</v>
      </c>
      <c r="B46" s="74" t="s">
        <v>248</v>
      </c>
      <c r="C46" s="75">
        <f>SUM($C$4:$C$44)</f>
        <v>1193834.1019000004</v>
      </c>
      <c r="D46" s="86">
        <f>SUM($D$4:$D$44)</f>
        <v>1</v>
      </c>
      <c r="E46" s="86">
        <f>SUM($E$4:$E$44)</f>
        <v>0.8600000000000001</v>
      </c>
      <c r="F46" s="86">
        <f>SUM($F$4:$F$44)</f>
        <v>0.99999999999999989</v>
      </c>
      <c r="G46" s="86"/>
    </row>
    <row r="48" spans="1:7" ht="18" customHeight="1" x14ac:dyDescent="0.4">
      <c r="A48" s="245" t="s">
        <v>497</v>
      </c>
      <c r="B48" s="230"/>
      <c r="C48" s="76"/>
      <c r="D48" s="76"/>
      <c r="E48" s="76"/>
      <c r="F48" s="76"/>
      <c r="G48" s="76"/>
    </row>
    <row r="49" spans="1:3" ht="18" customHeight="1" x14ac:dyDescent="0.4">
      <c r="A49" s="247" t="s">
        <v>498</v>
      </c>
      <c r="B49" s="230"/>
      <c r="C49" s="77">
        <v>1</v>
      </c>
    </row>
    <row r="50" spans="1:3" ht="18" customHeight="1" x14ac:dyDescent="0.4">
      <c r="A50" s="247" t="s">
        <v>499</v>
      </c>
      <c r="B50" s="230"/>
      <c r="C50" s="191">
        <v>2</v>
      </c>
    </row>
    <row r="52" spans="1:3" x14ac:dyDescent="0.4">
      <c r="A52" s="192" t="s">
        <v>272</v>
      </c>
    </row>
    <row r="53" spans="1:3" ht="14.6" customHeight="1" x14ac:dyDescent="0.4">
      <c r="A53" t="s">
        <v>500</v>
      </c>
    </row>
    <row r="54" spans="1:3" ht="14.6" customHeight="1" x14ac:dyDescent="0.4">
      <c r="A54" t="s">
        <v>501</v>
      </c>
    </row>
    <row r="55" spans="1:3" ht="14.6" customHeight="1" x14ac:dyDescent="0.4">
      <c r="A55" t="s">
        <v>502</v>
      </c>
    </row>
    <row r="56" spans="1:3" ht="14.6" customHeight="1" x14ac:dyDescent="0.4">
      <c r="A56" t="s">
        <v>503</v>
      </c>
    </row>
    <row r="57" spans="1:3" x14ac:dyDescent="0.4">
      <c r="A57" t="s">
        <v>504</v>
      </c>
    </row>
  </sheetData>
  <mergeCells count="5">
    <mergeCell ref="A48:B48"/>
    <mergeCell ref="A1:G1"/>
    <mergeCell ref="A49:B49"/>
    <mergeCell ref="A2:G2"/>
    <mergeCell ref="A50:B5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D143"/>
  <sheetViews>
    <sheetView zoomScale="90" zoomScaleNormal="90" workbookViewId="0">
      <pane xSplit="4" ySplit="3" topLeftCell="CL103" activePane="bottomRight" state="frozen"/>
      <selection pane="topRight" activeCell="D1" sqref="D1"/>
      <selection pane="bottomLeft" activeCell="A4" sqref="A4"/>
      <selection pane="bottomRight" activeCell="DP140" sqref="DP140:DP143"/>
    </sheetView>
  </sheetViews>
  <sheetFormatPr defaultRowHeight="14.6" x14ac:dyDescent="0.4"/>
  <cols>
    <col min="1" max="1" width="5" customWidth="1"/>
    <col min="2" max="2" width="7.07421875" style="110" customWidth="1"/>
    <col min="3" max="3" width="5.69140625" customWidth="1"/>
    <col min="4" max="4" width="50.23046875" customWidth="1"/>
    <col min="5" max="100" width="9" customWidth="1"/>
    <col min="101" max="101" width="9.921875" customWidth="1"/>
    <col min="102" max="119" width="9" customWidth="1"/>
    <col min="120" max="120" width="11.3046875" customWidth="1"/>
    <col min="121" max="129" width="15.3046875" customWidth="1"/>
  </cols>
  <sheetData>
    <row r="1" spans="1:134" ht="20.05" customHeight="1" x14ac:dyDescent="0.4">
      <c r="A1" s="231" t="s">
        <v>505</v>
      </c>
      <c r="B1" s="229"/>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N1" s="230"/>
      <c r="BO1" s="230"/>
      <c r="BP1" s="230"/>
      <c r="BQ1" s="230"/>
      <c r="BR1" s="230"/>
      <c r="BS1" s="230"/>
      <c r="BT1" s="230"/>
      <c r="BU1" s="230"/>
      <c r="BV1" s="230"/>
      <c r="BW1" s="230"/>
      <c r="BX1" s="230"/>
      <c r="BY1" s="230"/>
      <c r="BZ1" s="230"/>
      <c r="CA1" s="230"/>
      <c r="CB1" s="230"/>
      <c r="CC1" s="230"/>
      <c r="CD1" s="230"/>
      <c r="CE1" s="230"/>
      <c r="CF1" s="230"/>
      <c r="CG1" s="230"/>
      <c r="CH1" s="230"/>
      <c r="CI1" s="230"/>
      <c r="CJ1" s="230"/>
      <c r="CK1" s="230"/>
      <c r="CL1" s="230"/>
      <c r="CM1" s="230"/>
      <c r="CN1" s="230"/>
      <c r="CO1" s="230"/>
      <c r="CP1" s="230"/>
      <c r="CQ1" s="230"/>
      <c r="CR1" s="230"/>
      <c r="CS1" s="230"/>
      <c r="CT1" s="230"/>
      <c r="CU1" s="230"/>
      <c r="CV1" s="230"/>
      <c r="CW1" s="230"/>
      <c r="CX1" s="230"/>
      <c r="CY1" s="230"/>
      <c r="CZ1" s="230"/>
      <c r="DA1" s="230"/>
      <c r="DB1" s="230"/>
      <c r="DC1" s="230"/>
      <c r="DD1" s="230"/>
      <c r="DE1" s="230"/>
      <c r="DF1" s="230"/>
      <c r="DG1" s="230"/>
      <c r="DH1" s="230"/>
      <c r="DI1" s="230"/>
      <c r="DJ1" s="230"/>
      <c r="DK1" s="230"/>
      <c r="DL1" s="230"/>
      <c r="DM1" s="230"/>
      <c r="DN1" s="230"/>
      <c r="DO1" s="230"/>
      <c r="DP1" s="230"/>
      <c r="DQ1" s="230"/>
      <c r="DR1" s="230"/>
      <c r="DS1" s="230"/>
      <c r="DT1" s="230"/>
      <c r="DU1" s="230"/>
      <c r="DV1" s="230"/>
      <c r="DW1" s="230"/>
      <c r="DX1" s="230"/>
      <c r="DY1" s="230"/>
    </row>
    <row r="2" spans="1:134" ht="95.15" customHeight="1" x14ac:dyDescent="0.4">
      <c r="A2" s="233" t="s">
        <v>506</v>
      </c>
      <c r="B2" s="229"/>
      <c r="C2" s="230"/>
      <c r="D2" s="230"/>
      <c r="E2" s="28" t="s">
        <v>15</v>
      </c>
      <c r="F2" s="28" t="s">
        <v>17</v>
      </c>
      <c r="G2" s="28" t="s">
        <v>19</v>
      </c>
      <c r="H2" s="28" t="s">
        <v>21</v>
      </c>
      <c r="I2" s="28" t="s">
        <v>23</v>
      </c>
      <c r="J2" s="28" t="s">
        <v>25</v>
      </c>
      <c r="K2" s="28" t="s">
        <v>27</v>
      </c>
      <c r="L2" s="28" t="s">
        <v>29</v>
      </c>
      <c r="M2" s="28" t="s">
        <v>31</v>
      </c>
      <c r="N2" s="28" t="s">
        <v>33</v>
      </c>
      <c r="O2" s="28" t="s">
        <v>35</v>
      </c>
      <c r="P2" s="28" t="s">
        <v>37</v>
      </c>
      <c r="Q2" s="28" t="s">
        <v>39</v>
      </c>
      <c r="R2" s="28" t="s">
        <v>41</v>
      </c>
      <c r="S2" s="28" t="s">
        <v>43</v>
      </c>
      <c r="T2" s="28" t="s">
        <v>45</v>
      </c>
      <c r="U2" s="28" t="s">
        <v>47</v>
      </c>
      <c r="V2" s="28" t="s">
        <v>49</v>
      </c>
      <c r="W2" s="28" t="s">
        <v>51</v>
      </c>
      <c r="X2" s="28" t="s">
        <v>53</v>
      </c>
      <c r="Y2" s="28" t="s">
        <v>55</v>
      </c>
      <c r="Z2" s="28" t="s">
        <v>57</v>
      </c>
      <c r="AA2" s="28" t="s">
        <v>59</v>
      </c>
      <c r="AB2" s="28" t="s">
        <v>61</v>
      </c>
      <c r="AC2" s="28" t="s">
        <v>63</v>
      </c>
      <c r="AD2" s="28" t="s">
        <v>65</v>
      </c>
      <c r="AE2" s="28" t="s">
        <v>67</v>
      </c>
      <c r="AF2" s="28" t="s">
        <v>69</v>
      </c>
      <c r="AG2" s="28" t="s">
        <v>71</v>
      </c>
      <c r="AH2" s="28" t="s">
        <v>73</v>
      </c>
      <c r="AI2" s="28" t="s">
        <v>75</v>
      </c>
      <c r="AJ2" s="28" t="s">
        <v>77</v>
      </c>
      <c r="AK2" s="28" t="s">
        <v>79</v>
      </c>
      <c r="AL2" s="28" t="s">
        <v>81</v>
      </c>
      <c r="AM2" s="28" t="s">
        <v>83</v>
      </c>
      <c r="AN2" s="28" t="s">
        <v>85</v>
      </c>
      <c r="AO2" s="28" t="s">
        <v>87</v>
      </c>
      <c r="AP2" s="28" t="s">
        <v>89</v>
      </c>
      <c r="AQ2" s="28" t="s">
        <v>91</v>
      </c>
      <c r="AR2" s="28" t="s">
        <v>93</v>
      </c>
      <c r="AS2" s="28" t="s">
        <v>95</v>
      </c>
      <c r="AT2" s="28" t="s">
        <v>97</v>
      </c>
      <c r="AU2" s="28" t="s">
        <v>99</v>
      </c>
      <c r="AV2" s="28" t="s">
        <v>101</v>
      </c>
      <c r="AW2" s="28" t="s">
        <v>103</v>
      </c>
      <c r="AX2" s="28" t="s">
        <v>105</v>
      </c>
      <c r="AY2" s="28" t="s">
        <v>107</v>
      </c>
      <c r="AZ2" s="28" t="s">
        <v>109</v>
      </c>
      <c r="BA2" s="28" t="s">
        <v>111</v>
      </c>
      <c r="BB2" s="28" t="s">
        <v>113</v>
      </c>
      <c r="BC2" s="28" t="s">
        <v>115</v>
      </c>
      <c r="BD2" s="28" t="s">
        <v>117</v>
      </c>
      <c r="BE2" s="28" t="s">
        <v>119</v>
      </c>
      <c r="BF2" s="28" t="s">
        <v>121</v>
      </c>
      <c r="BG2" s="28" t="s">
        <v>507</v>
      </c>
      <c r="BH2" s="28" t="s">
        <v>125</v>
      </c>
      <c r="BI2" s="28" t="s">
        <v>127</v>
      </c>
      <c r="BJ2" s="28" t="s">
        <v>129</v>
      </c>
      <c r="BK2" s="28" t="s">
        <v>131</v>
      </c>
      <c r="BL2" s="28" t="s">
        <v>133</v>
      </c>
      <c r="BM2" s="28" t="s">
        <v>135</v>
      </c>
      <c r="BN2" s="28" t="s">
        <v>137</v>
      </c>
      <c r="BO2" s="28" t="s">
        <v>139</v>
      </c>
      <c r="BP2" s="28" t="s">
        <v>141</v>
      </c>
      <c r="BQ2" s="28" t="s">
        <v>143</v>
      </c>
      <c r="BR2" s="28" t="s">
        <v>145</v>
      </c>
      <c r="BS2" s="28" t="s">
        <v>147</v>
      </c>
      <c r="BT2" s="28" t="s">
        <v>149</v>
      </c>
      <c r="BU2" s="28" t="s">
        <v>151</v>
      </c>
      <c r="BV2" s="28" t="s">
        <v>153</v>
      </c>
      <c r="BW2" s="28" t="s">
        <v>155</v>
      </c>
      <c r="BX2" s="28" t="s">
        <v>157</v>
      </c>
      <c r="BY2" s="28" t="s">
        <v>159</v>
      </c>
      <c r="BZ2" s="28" t="s">
        <v>161</v>
      </c>
      <c r="CA2" s="28" t="s">
        <v>163</v>
      </c>
      <c r="CB2" s="28" t="s">
        <v>165</v>
      </c>
      <c r="CC2" s="28" t="s">
        <v>167</v>
      </c>
      <c r="CD2" s="28" t="s">
        <v>169</v>
      </c>
      <c r="CE2" s="28" t="s">
        <v>171</v>
      </c>
      <c r="CF2" s="28" t="s">
        <v>173</v>
      </c>
      <c r="CG2" s="28" t="s">
        <v>175</v>
      </c>
      <c r="CH2" s="28" t="s">
        <v>177</v>
      </c>
      <c r="CI2" s="28" t="s">
        <v>179</v>
      </c>
      <c r="CJ2" s="28" t="s">
        <v>181</v>
      </c>
      <c r="CK2" s="28" t="s">
        <v>183</v>
      </c>
      <c r="CL2" s="28" t="s">
        <v>185</v>
      </c>
      <c r="CM2" s="28" t="s">
        <v>187</v>
      </c>
      <c r="CN2" s="28" t="s">
        <v>189</v>
      </c>
      <c r="CO2" s="28" t="s">
        <v>191</v>
      </c>
      <c r="CP2" s="28" t="s">
        <v>193</v>
      </c>
      <c r="CQ2" s="28" t="s">
        <v>195</v>
      </c>
      <c r="CR2" s="28" t="s">
        <v>197</v>
      </c>
      <c r="CS2" s="28" t="s">
        <v>199</v>
      </c>
      <c r="CT2" s="28" t="s">
        <v>201</v>
      </c>
      <c r="CU2" s="28" t="s">
        <v>203</v>
      </c>
      <c r="CV2" s="28" t="s">
        <v>205</v>
      </c>
      <c r="CW2" s="28" t="s">
        <v>207</v>
      </c>
      <c r="CX2" s="28" t="s">
        <v>209</v>
      </c>
      <c r="CY2" s="28" t="s">
        <v>211</v>
      </c>
      <c r="CZ2" s="28" t="s">
        <v>213</v>
      </c>
      <c r="DA2" s="28" t="s">
        <v>215</v>
      </c>
      <c r="DB2" s="28" t="s">
        <v>217</v>
      </c>
      <c r="DC2" s="28" t="s">
        <v>219</v>
      </c>
      <c r="DD2" s="28" t="s">
        <v>221</v>
      </c>
      <c r="DE2" s="28" t="s">
        <v>223</v>
      </c>
      <c r="DF2" s="28" t="s">
        <v>225</v>
      </c>
      <c r="DG2" s="28" t="s">
        <v>227</v>
      </c>
      <c r="DH2" s="28" t="s">
        <v>229</v>
      </c>
      <c r="DI2" s="28" t="s">
        <v>231</v>
      </c>
      <c r="DJ2" s="28" t="s">
        <v>233</v>
      </c>
      <c r="DK2" s="28" t="s">
        <v>235</v>
      </c>
      <c r="DL2" s="28" t="s">
        <v>237</v>
      </c>
      <c r="DM2" s="28" t="s">
        <v>239</v>
      </c>
      <c r="DN2" s="28" t="s">
        <v>241</v>
      </c>
      <c r="DO2" s="28" t="s">
        <v>243</v>
      </c>
      <c r="DP2" s="28" t="s">
        <v>508</v>
      </c>
      <c r="DQ2" s="232" t="s">
        <v>509</v>
      </c>
      <c r="DR2" s="230"/>
      <c r="DS2" s="230"/>
      <c r="DT2" s="230"/>
      <c r="DU2" s="230"/>
      <c r="DV2" s="230"/>
      <c r="DW2" s="230"/>
      <c r="DX2" s="230"/>
      <c r="DY2" s="13" t="s">
        <v>248</v>
      </c>
    </row>
    <row r="3" spans="1:134" ht="36" customHeight="1" x14ac:dyDescent="0.4">
      <c r="A3" s="30" t="s">
        <v>444</v>
      </c>
      <c r="B3" s="30" t="s">
        <v>445</v>
      </c>
      <c r="C3" s="30"/>
      <c r="D3" s="31" t="s">
        <v>446</v>
      </c>
      <c r="E3" s="32" t="s">
        <v>14</v>
      </c>
      <c r="F3" s="32" t="s">
        <v>16</v>
      </c>
      <c r="G3" s="32" t="s">
        <v>18</v>
      </c>
      <c r="H3" s="32" t="s">
        <v>20</v>
      </c>
      <c r="I3" s="32" t="s">
        <v>22</v>
      </c>
      <c r="J3" s="32" t="s">
        <v>24</v>
      </c>
      <c r="K3" s="32" t="s">
        <v>26</v>
      </c>
      <c r="L3" s="32" t="s">
        <v>28</v>
      </c>
      <c r="M3" s="32" t="s">
        <v>30</v>
      </c>
      <c r="N3" s="32" t="s">
        <v>32</v>
      </c>
      <c r="O3" s="32" t="s">
        <v>34</v>
      </c>
      <c r="P3" s="32" t="s">
        <v>36</v>
      </c>
      <c r="Q3" s="32" t="s">
        <v>38</v>
      </c>
      <c r="R3" s="32" t="s">
        <v>40</v>
      </c>
      <c r="S3" s="32" t="s">
        <v>42</v>
      </c>
      <c r="T3" s="32" t="s">
        <v>44</v>
      </c>
      <c r="U3" s="32" t="s">
        <v>46</v>
      </c>
      <c r="V3" s="32" t="s">
        <v>48</v>
      </c>
      <c r="W3" s="32" t="s">
        <v>50</v>
      </c>
      <c r="X3" s="32" t="s">
        <v>52</v>
      </c>
      <c r="Y3" s="32" t="s">
        <v>54</v>
      </c>
      <c r="Z3" s="32" t="s">
        <v>56</v>
      </c>
      <c r="AA3" s="32" t="s">
        <v>58</v>
      </c>
      <c r="AB3" s="32" t="s">
        <v>60</v>
      </c>
      <c r="AC3" s="32" t="s">
        <v>62</v>
      </c>
      <c r="AD3" s="32" t="s">
        <v>64</v>
      </c>
      <c r="AE3" s="32" t="s">
        <v>66</v>
      </c>
      <c r="AF3" s="32" t="s">
        <v>68</v>
      </c>
      <c r="AG3" s="32" t="s">
        <v>70</v>
      </c>
      <c r="AH3" s="32" t="s">
        <v>72</v>
      </c>
      <c r="AI3" s="32" t="s">
        <v>74</v>
      </c>
      <c r="AJ3" s="32" t="s">
        <v>76</v>
      </c>
      <c r="AK3" s="32" t="s">
        <v>78</v>
      </c>
      <c r="AL3" s="32" t="s">
        <v>80</v>
      </c>
      <c r="AM3" s="32" t="s">
        <v>82</v>
      </c>
      <c r="AN3" s="32" t="s">
        <v>84</v>
      </c>
      <c r="AO3" s="32" t="s">
        <v>86</v>
      </c>
      <c r="AP3" s="32" t="s">
        <v>88</v>
      </c>
      <c r="AQ3" s="32" t="s">
        <v>90</v>
      </c>
      <c r="AR3" s="32" t="s">
        <v>92</v>
      </c>
      <c r="AS3" s="32" t="s">
        <v>94</v>
      </c>
      <c r="AT3" s="32" t="s">
        <v>96</v>
      </c>
      <c r="AU3" s="32" t="s">
        <v>98</v>
      </c>
      <c r="AV3" s="32" t="s">
        <v>100</v>
      </c>
      <c r="AW3" s="32" t="s">
        <v>102</v>
      </c>
      <c r="AX3" s="32" t="s">
        <v>104</v>
      </c>
      <c r="AY3" s="32" t="s">
        <v>106</v>
      </c>
      <c r="AZ3" s="32" t="s">
        <v>108</v>
      </c>
      <c r="BA3" s="32" t="s">
        <v>110</v>
      </c>
      <c r="BB3" s="32" t="s">
        <v>112</v>
      </c>
      <c r="BC3" s="32" t="s">
        <v>114</v>
      </c>
      <c r="BD3" s="32" t="s">
        <v>116</v>
      </c>
      <c r="BE3" s="32" t="s">
        <v>118</v>
      </c>
      <c r="BF3" s="32" t="s">
        <v>120</v>
      </c>
      <c r="BG3" s="32" t="s">
        <v>122</v>
      </c>
      <c r="BH3" s="32" t="s">
        <v>124</v>
      </c>
      <c r="BI3" s="32" t="s">
        <v>126</v>
      </c>
      <c r="BJ3" s="32" t="s">
        <v>128</v>
      </c>
      <c r="BK3" s="32" t="s">
        <v>130</v>
      </c>
      <c r="BL3" s="32" t="s">
        <v>132</v>
      </c>
      <c r="BM3" s="32" t="s">
        <v>134</v>
      </c>
      <c r="BN3" s="32" t="s">
        <v>136</v>
      </c>
      <c r="BO3" s="32" t="s">
        <v>138</v>
      </c>
      <c r="BP3" s="32" t="s">
        <v>140</v>
      </c>
      <c r="BQ3" s="32" t="s">
        <v>142</v>
      </c>
      <c r="BR3" s="32" t="s">
        <v>144</v>
      </c>
      <c r="BS3" s="32" t="s">
        <v>146</v>
      </c>
      <c r="BT3" s="32" t="s">
        <v>148</v>
      </c>
      <c r="BU3" s="32" t="s">
        <v>150</v>
      </c>
      <c r="BV3" s="32" t="s">
        <v>152</v>
      </c>
      <c r="BW3" s="32" t="s">
        <v>154</v>
      </c>
      <c r="BX3" s="32" t="s">
        <v>156</v>
      </c>
      <c r="BY3" s="32" t="s">
        <v>158</v>
      </c>
      <c r="BZ3" s="32" t="s">
        <v>160</v>
      </c>
      <c r="CA3" s="32" t="s">
        <v>162</v>
      </c>
      <c r="CB3" s="32" t="s">
        <v>164</v>
      </c>
      <c r="CC3" s="32" t="s">
        <v>166</v>
      </c>
      <c r="CD3" s="32" t="s">
        <v>168</v>
      </c>
      <c r="CE3" s="32" t="s">
        <v>170</v>
      </c>
      <c r="CF3" s="32" t="s">
        <v>172</v>
      </c>
      <c r="CG3" s="32" t="s">
        <v>174</v>
      </c>
      <c r="CH3" s="32" t="s">
        <v>176</v>
      </c>
      <c r="CI3" s="32" t="s">
        <v>178</v>
      </c>
      <c r="CJ3" s="32" t="s">
        <v>180</v>
      </c>
      <c r="CK3" s="32" t="s">
        <v>182</v>
      </c>
      <c r="CL3" s="32" t="s">
        <v>184</v>
      </c>
      <c r="CM3" s="32" t="s">
        <v>186</v>
      </c>
      <c r="CN3" s="32" t="s">
        <v>188</v>
      </c>
      <c r="CO3" s="32" t="s">
        <v>190</v>
      </c>
      <c r="CP3" s="32" t="s">
        <v>192</v>
      </c>
      <c r="CQ3" s="32" t="s">
        <v>194</v>
      </c>
      <c r="CR3" s="32" t="s">
        <v>196</v>
      </c>
      <c r="CS3" s="32" t="s">
        <v>198</v>
      </c>
      <c r="CT3" s="32" t="s">
        <v>200</v>
      </c>
      <c r="CU3" s="32" t="s">
        <v>202</v>
      </c>
      <c r="CV3" s="32" t="s">
        <v>204</v>
      </c>
      <c r="CW3" s="32" t="s">
        <v>206</v>
      </c>
      <c r="CX3" s="32" t="s">
        <v>208</v>
      </c>
      <c r="CY3" s="32" t="s">
        <v>210</v>
      </c>
      <c r="CZ3" s="32" t="s">
        <v>212</v>
      </c>
      <c r="DA3" s="32" t="s">
        <v>214</v>
      </c>
      <c r="DB3" s="32" t="s">
        <v>216</v>
      </c>
      <c r="DC3" s="32" t="s">
        <v>218</v>
      </c>
      <c r="DD3" s="32" t="s">
        <v>220</v>
      </c>
      <c r="DE3" s="32" t="s">
        <v>222</v>
      </c>
      <c r="DF3" s="32" t="s">
        <v>224</v>
      </c>
      <c r="DG3" s="32" t="s">
        <v>226</v>
      </c>
      <c r="DH3" s="32" t="s">
        <v>228</v>
      </c>
      <c r="DI3" s="32" t="s">
        <v>230</v>
      </c>
      <c r="DJ3" s="32" t="s">
        <v>232</v>
      </c>
      <c r="DK3" s="32" t="s">
        <v>234</v>
      </c>
      <c r="DL3" s="32" t="s">
        <v>236</v>
      </c>
      <c r="DM3" s="32" t="s">
        <v>238</v>
      </c>
      <c r="DN3" s="32" t="s">
        <v>240</v>
      </c>
      <c r="DO3" s="32" t="s">
        <v>242</v>
      </c>
      <c r="DP3" s="32"/>
      <c r="DQ3" s="33" t="s">
        <v>510</v>
      </c>
      <c r="DR3" s="33" t="s">
        <v>511</v>
      </c>
      <c r="DS3" s="33" t="s">
        <v>512</v>
      </c>
      <c r="DT3" s="33" t="s">
        <v>513</v>
      </c>
      <c r="DU3" s="33" t="s">
        <v>514</v>
      </c>
      <c r="DV3" s="33" t="s">
        <v>515</v>
      </c>
      <c r="DW3" s="33" t="s">
        <v>516</v>
      </c>
      <c r="DX3" s="33" t="s">
        <v>517</v>
      </c>
      <c r="DY3" s="33" t="s">
        <v>518</v>
      </c>
    </row>
    <row r="4" spans="1:134" x14ac:dyDescent="0.4">
      <c r="A4" s="34">
        <v>1</v>
      </c>
      <c r="B4" s="7" t="s">
        <v>14</v>
      </c>
      <c r="C4" s="111">
        <f>INDEX(Industries!$D:$D,MATCH($A4,Industries!$A:$A,0))</f>
        <v>1</v>
      </c>
      <c r="D4" s="35" t="s">
        <v>15</v>
      </c>
      <c r="E4" s="36">
        <v>3068.8409000000001</v>
      </c>
      <c r="F4" s="36">
        <v>424.77440000000001</v>
      </c>
      <c r="G4" s="36">
        <v>513.22820000000002</v>
      </c>
      <c r="H4" s="36">
        <v>2.2944</v>
      </c>
      <c r="I4" s="36">
        <v>4.6800000000000001E-2</v>
      </c>
      <c r="J4" s="36">
        <v>0.8306</v>
      </c>
      <c r="K4" s="36">
        <v>28.354399999999998</v>
      </c>
      <c r="L4" s="36">
        <v>1.8332999999999999</v>
      </c>
      <c r="M4" s="36">
        <v>3.661</v>
      </c>
      <c r="N4" s="36">
        <v>0.71130000000000004</v>
      </c>
      <c r="O4" s="36">
        <v>5.9194000000000004</v>
      </c>
      <c r="P4" s="36">
        <v>0.28889999999999999</v>
      </c>
      <c r="Q4" s="36">
        <v>0.54169999999999996</v>
      </c>
      <c r="R4" s="36">
        <v>17580.183499999999</v>
      </c>
      <c r="S4" s="36">
        <v>0.1241</v>
      </c>
      <c r="T4" s="36">
        <v>6677.9105</v>
      </c>
      <c r="U4" s="36">
        <v>1.4987999999999999</v>
      </c>
      <c r="V4" s="36">
        <v>49.301200000000001</v>
      </c>
      <c r="W4" s="36">
        <v>2176.2188000000001</v>
      </c>
      <c r="X4" s="36">
        <v>68.434799999999996</v>
      </c>
      <c r="Y4" s="36">
        <v>31.687000000000001</v>
      </c>
      <c r="Z4" s="36">
        <v>50.224200000000003</v>
      </c>
      <c r="AA4" s="36">
        <v>20.408200000000001</v>
      </c>
      <c r="AB4" s="36">
        <v>636.07500000000005</v>
      </c>
      <c r="AC4" s="36">
        <v>325.31290000000001</v>
      </c>
      <c r="AD4" s="36">
        <v>61.686199999999999</v>
      </c>
      <c r="AE4" s="36">
        <v>2.3235000000000001</v>
      </c>
      <c r="AF4" s="36">
        <v>291.48869999999999</v>
      </c>
      <c r="AG4" s="36">
        <v>4.0000000000000002E-4</v>
      </c>
      <c r="AH4" s="36">
        <v>3.5000000000000001E-3</v>
      </c>
      <c r="AI4" s="36">
        <v>1.8E-3</v>
      </c>
      <c r="AJ4" s="36">
        <v>0.99839999999999995</v>
      </c>
      <c r="AK4" s="36">
        <v>0.95440000000000003</v>
      </c>
      <c r="AL4" s="36">
        <v>0.33850000000000002</v>
      </c>
      <c r="AM4" s="36">
        <v>0.93559999999999999</v>
      </c>
      <c r="AN4" s="36">
        <v>0.1</v>
      </c>
      <c r="AO4" s="36">
        <v>0.2545</v>
      </c>
      <c r="AP4" s="36">
        <v>34.3489</v>
      </c>
      <c r="AQ4" s="36">
        <v>95.316999999999993</v>
      </c>
      <c r="AR4" s="36">
        <v>75.398200000000003</v>
      </c>
      <c r="AS4" s="36">
        <v>48.729399999999998</v>
      </c>
      <c r="AT4" s="36">
        <v>0.34789999999999999</v>
      </c>
      <c r="AU4" s="36">
        <v>5.62E-2</v>
      </c>
      <c r="AV4" s="36">
        <v>0.46179999999999999</v>
      </c>
      <c r="AW4" s="36">
        <v>8.9300000000000004E-2</v>
      </c>
      <c r="AX4" s="36">
        <v>0.83250000000000002</v>
      </c>
      <c r="AY4" s="36">
        <v>0.19120000000000001</v>
      </c>
      <c r="AZ4" s="36">
        <v>0.1845</v>
      </c>
      <c r="BA4" s="36">
        <v>1.4641999999999999</v>
      </c>
      <c r="BB4" s="36">
        <v>6.0000999999999998</v>
      </c>
      <c r="BC4" s="36">
        <v>3.9600000000000003E-2</v>
      </c>
      <c r="BD4" s="36">
        <v>0.42149999999999999</v>
      </c>
      <c r="BE4" s="36">
        <v>7.4200000000000002E-2</v>
      </c>
      <c r="BF4" s="36">
        <v>0.16739999999999999</v>
      </c>
      <c r="BG4" s="36">
        <v>0.23380000000000001</v>
      </c>
      <c r="BH4" s="36">
        <v>6.7000000000000004E-2</v>
      </c>
      <c r="BI4" s="36">
        <v>6.8199999999999997E-2</v>
      </c>
      <c r="BJ4" s="36">
        <v>9.4100000000000003E-2</v>
      </c>
      <c r="BK4" s="36">
        <v>0.2167</v>
      </c>
      <c r="BL4" s="36">
        <v>0.12570000000000001</v>
      </c>
      <c r="BM4" s="36">
        <v>4.5699999999999998E-2</v>
      </c>
      <c r="BN4" s="36">
        <v>0.25600000000000001</v>
      </c>
      <c r="BO4" s="36">
        <v>0.18790000000000001</v>
      </c>
      <c r="BP4" s="36">
        <v>9.4100000000000003E-2</v>
      </c>
      <c r="BQ4" s="36">
        <v>1.9691000000000001</v>
      </c>
      <c r="BR4" s="36">
        <v>2.3300999999999998</v>
      </c>
      <c r="BS4" s="36">
        <v>3.09E-2</v>
      </c>
      <c r="BT4" s="36">
        <v>1.4597</v>
      </c>
      <c r="BU4" s="36">
        <v>0.20710000000000001</v>
      </c>
      <c r="BV4" s="36">
        <v>2.4457</v>
      </c>
      <c r="BW4" s="36">
        <v>1.4891000000000001</v>
      </c>
      <c r="BX4" s="36">
        <v>1.3447</v>
      </c>
      <c r="BY4" s="36">
        <v>7.5091000000000001</v>
      </c>
      <c r="BZ4" s="36">
        <v>230.79580000000001</v>
      </c>
      <c r="CA4" s="36">
        <v>612.98429999999996</v>
      </c>
      <c r="CB4" s="36">
        <v>26.593</v>
      </c>
      <c r="CC4" s="36">
        <v>105.17149999999999</v>
      </c>
      <c r="CD4" s="36">
        <v>0.62409999999999999</v>
      </c>
      <c r="CE4" s="36">
        <v>0.88439999999999996</v>
      </c>
      <c r="CF4" s="36">
        <v>0.26450000000000001</v>
      </c>
      <c r="CG4" s="36">
        <v>0.33379999999999999</v>
      </c>
      <c r="CH4" s="36">
        <v>0.25130000000000002</v>
      </c>
      <c r="CI4" s="36">
        <v>10.436500000000001</v>
      </c>
      <c r="CJ4" s="36">
        <v>0.43559999999999999</v>
      </c>
      <c r="CK4" s="36">
        <v>0.15509999999999999</v>
      </c>
      <c r="CL4" s="36">
        <v>0.12130000000000001</v>
      </c>
      <c r="CM4" s="36">
        <v>0.99850000000000005</v>
      </c>
      <c r="CN4" s="36">
        <v>0.8024</v>
      </c>
      <c r="CO4" s="36">
        <v>2.7400000000000001E-2</v>
      </c>
      <c r="CP4" s="36">
        <v>0.2908</v>
      </c>
      <c r="CQ4" s="36">
        <v>0.3049</v>
      </c>
      <c r="CR4" s="36">
        <v>0.14460000000000001</v>
      </c>
      <c r="CS4" s="36">
        <v>1.9227000000000001</v>
      </c>
      <c r="CT4" s="36">
        <v>3.6799999999999999E-2</v>
      </c>
      <c r="CU4" s="36">
        <v>1.1900000000000001E-2</v>
      </c>
      <c r="CV4" s="36">
        <v>1008.033</v>
      </c>
      <c r="CW4" s="36">
        <v>18.073399999999999</v>
      </c>
      <c r="CX4" s="36">
        <v>0.62360000000000004</v>
      </c>
      <c r="CY4" s="36">
        <v>0.29520000000000002</v>
      </c>
      <c r="CZ4" s="36">
        <v>2.8898999999999999</v>
      </c>
      <c r="DA4" s="36">
        <v>11.9786</v>
      </c>
      <c r="DB4" s="36">
        <v>0.90080000000000005</v>
      </c>
      <c r="DC4" s="36">
        <v>4.5609999999999999</v>
      </c>
      <c r="DD4" s="36">
        <v>2.5705</v>
      </c>
      <c r="DE4" s="36">
        <v>2.6764000000000001</v>
      </c>
      <c r="DF4" s="36">
        <v>0.23749999999999999</v>
      </c>
      <c r="DG4" s="36">
        <v>10.6373</v>
      </c>
      <c r="DH4" s="36">
        <v>24.322099999999999</v>
      </c>
      <c r="DI4" s="36">
        <v>0.22819999999999999</v>
      </c>
      <c r="DJ4" s="36">
        <v>0.50019999999999998</v>
      </c>
      <c r="DK4" s="36">
        <v>0.49249999999999999</v>
      </c>
      <c r="DL4" s="36">
        <v>0.88400000000000001</v>
      </c>
      <c r="DM4" s="36">
        <v>0.57789999999999997</v>
      </c>
      <c r="DN4" s="36">
        <v>0.88129999999999997</v>
      </c>
      <c r="DO4" s="36">
        <v>17.432400000000001</v>
      </c>
      <c r="DP4" s="36">
        <f t="shared" ref="DP4:DP35" si="0">SUM(E4:DO4)</f>
        <v>34414.475400000025</v>
      </c>
      <c r="DQ4" s="36">
        <v>355.01069999999999</v>
      </c>
      <c r="DR4" s="36">
        <v>28.335100000000001</v>
      </c>
      <c r="DS4" s="36">
        <v>3607.2873</v>
      </c>
      <c r="DT4" s="36">
        <v>57.950499999999998</v>
      </c>
      <c r="DU4" s="36">
        <v>370.05880000000002</v>
      </c>
      <c r="DV4" s="36">
        <v>-948.59190000000001</v>
      </c>
      <c r="DW4" s="36">
        <v>17843.473999999998</v>
      </c>
      <c r="DX4" s="36">
        <f t="shared" ref="DX4:DX35" si="1">SUM(DQ4:DW4)</f>
        <v>21313.5245</v>
      </c>
      <c r="DY4" s="36">
        <f t="shared" ref="DY4:DY35" si="2">DP4+DX4</f>
        <v>55727.999900000024</v>
      </c>
      <c r="EA4" s="14">
        <f t="shared" ref="EA4:EA35" si="3">SUM(DS4:DU4)</f>
        <v>4035.2965999999997</v>
      </c>
      <c r="EB4" s="61">
        <f t="shared" ref="EB4:EB35" si="4">EA4/$EA$122</f>
        <v>7.9211100151235902E-3</v>
      </c>
      <c r="ED4" s="61">
        <f t="array" ref="ED4:ED118">TRANSPOSE(E137:DO137)</f>
        <v>0.3823930533390506</v>
      </c>
    </row>
    <row r="5" spans="1:134" x14ac:dyDescent="0.4">
      <c r="A5" s="37">
        <v>2</v>
      </c>
      <c r="B5" s="2" t="s">
        <v>16</v>
      </c>
      <c r="C5" s="112">
        <f>INDEX(Industries!$D:$D,MATCH($A5,Industries!$A:$A,0))</f>
        <v>1</v>
      </c>
      <c r="D5" s="38" t="s">
        <v>17</v>
      </c>
      <c r="E5" s="36">
        <v>77.765799999999999</v>
      </c>
      <c r="F5" s="36">
        <v>166.45519999999999</v>
      </c>
      <c r="G5" s="36">
        <v>192.5641</v>
      </c>
      <c r="H5" s="36">
        <v>0.24160000000000001</v>
      </c>
      <c r="I5" s="36">
        <v>5.7000000000000002E-3</v>
      </c>
      <c r="J5" s="36">
        <v>5.1166</v>
      </c>
      <c r="K5" s="36">
        <v>1.9563999999999999</v>
      </c>
      <c r="L5" s="36">
        <v>0.16370000000000001</v>
      </c>
      <c r="M5" s="36">
        <v>0.1162</v>
      </c>
      <c r="N5" s="36">
        <v>8.0299999999999996E-2</v>
      </c>
      <c r="O5" s="36">
        <v>0.1973</v>
      </c>
      <c r="P5" s="36">
        <v>2.8299999999999999E-2</v>
      </c>
      <c r="Q5" s="36">
        <v>3.5700000000000003E-2</v>
      </c>
      <c r="R5" s="36">
        <v>6780.3711000000003</v>
      </c>
      <c r="S5" s="36">
        <v>4.8000000000000001E-2</v>
      </c>
      <c r="T5" s="36">
        <v>142.95699999999999</v>
      </c>
      <c r="U5" s="36">
        <v>0.33069999999999999</v>
      </c>
      <c r="V5" s="36">
        <v>1.5738000000000001</v>
      </c>
      <c r="W5" s="36">
        <v>4.5921000000000003</v>
      </c>
      <c r="X5" s="36">
        <v>57.3337</v>
      </c>
      <c r="Y5" s="36">
        <v>38.875700000000002</v>
      </c>
      <c r="Z5" s="36">
        <v>241.0498</v>
      </c>
      <c r="AA5" s="36">
        <v>0.1041</v>
      </c>
      <c r="AB5" s="36">
        <v>0.14510000000000001</v>
      </c>
      <c r="AC5" s="36">
        <v>0.10630000000000001</v>
      </c>
      <c r="AD5" s="36">
        <v>6.1999999999999998E-3</v>
      </c>
      <c r="AE5" s="36">
        <v>6.4899999999999999E-2</v>
      </c>
      <c r="AF5" s="36">
        <v>4.4699999999999997E-2</v>
      </c>
      <c r="AG5" s="36"/>
      <c r="AH5" s="36">
        <v>8.0000000000000004E-4</v>
      </c>
      <c r="AI5" s="36">
        <v>8.9999999999999998E-4</v>
      </c>
      <c r="AJ5" s="36">
        <v>0.68410000000000004</v>
      </c>
      <c r="AK5" s="36">
        <v>0.54510000000000003</v>
      </c>
      <c r="AL5" s="36">
        <v>3.1099999999999999E-2</v>
      </c>
      <c r="AM5" s="36">
        <v>4.9200000000000001E-2</v>
      </c>
      <c r="AN5" s="36">
        <v>4.1000000000000002E-2</v>
      </c>
      <c r="AO5" s="36">
        <v>7.2800000000000004E-2</v>
      </c>
      <c r="AP5" s="36">
        <v>13.1275</v>
      </c>
      <c r="AQ5" s="36">
        <v>0.28289999999999998</v>
      </c>
      <c r="AR5" s="36">
        <v>0.31680000000000003</v>
      </c>
      <c r="AS5" s="36">
        <v>0.50280000000000002</v>
      </c>
      <c r="AT5" s="36">
        <v>0.16239999999999999</v>
      </c>
      <c r="AU5" s="36">
        <v>4.7000000000000002E-3</v>
      </c>
      <c r="AV5" s="36">
        <v>0.16700000000000001</v>
      </c>
      <c r="AW5" s="36">
        <v>3.8399999999999997E-2</v>
      </c>
      <c r="AX5" s="36">
        <v>0.40629999999999999</v>
      </c>
      <c r="AY5" s="36">
        <v>7.7700000000000005E-2</v>
      </c>
      <c r="AZ5" s="36">
        <v>0.12809999999999999</v>
      </c>
      <c r="BA5" s="36">
        <v>0.18329999999999999</v>
      </c>
      <c r="BB5" s="36">
        <v>0.70609999999999995</v>
      </c>
      <c r="BC5" s="36">
        <v>1.8200000000000001E-2</v>
      </c>
      <c r="BD5" s="36">
        <v>0.2671</v>
      </c>
      <c r="BE5" s="36">
        <v>4.5499999999999999E-2</v>
      </c>
      <c r="BF5" s="36">
        <v>0.1016</v>
      </c>
      <c r="BG5" s="36">
        <v>0.16450000000000001</v>
      </c>
      <c r="BH5" s="36">
        <v>4.7800000000000002E-2</v>
      </c>
      <c r="BI5" s="36">
        <v>4.8300000000000003E-2</v>
      </c>
      <c r="BJ5" s="36">
        <v>6.6199999999999995E-2</v>
      </c>
      <c r="BK5" s="36">
        <v>0.15340000000000001</v>
      </c>
      <c r="BL5" s="36">
        <v>7.1400000000000005E-2</v>
      </c>
      <c r="BM5" s="36">
        <v>3.0099999999999998E-2</v>
      </c>
      <c r="BN5" s="36">
        <v>0.1605</v>
      </c>
      <c r="BO5" s="36">
        <v>0.1368</v>
      </c>
      <c r="BP5" s="36">
        <v>6.6299999999999998E-2</v>
      </c>
      <c r="BQ5" s="36">
        <v>0.1072</v>
      </c>
      <c r="BR5" s="36">
        <v>4.4200000000000003E-2</v>
      </c>
      <c r="BS5" s="36">
        <v>2.7000000000000001E-3</v>
      </c>
      <c r="BT5" s="36">
        <v>9.5500000000000002E-2</v>
      </c>
      <c r="BU5" s="36">
        <v>4.5499999999999999E-2</v>
      </c>
      <c r="BV5" s="36">
        <v>1.6242000000000001</v>
      </c>
      <c r="BW5" s="36">
        <v>0.96950000000000003</v>
      </c>
      <c r="BX5" s="36">
        <v>0.68079999999999996</v>
      </c>
      <c r="BY5" s="36">
        <v>4.5576999999999996</v>
      </c>
      <c r="BZ5" s="36">
        <v>164.08009999999999</v>
      </c>
      <c r="CA5" s="36">
        <v>461.11720000000003</v>
      </c>
      <c r="CB5" s="36">
        <v>84.33</v>
      </c>
      <c r="CC5" s="36">
        <v>222.8929</v>
      </c>
      <c r="CD5" s="36">
        <v>0.13150000000000001</v>
      </c>
      <c r="CE5" s="36">
        <v>3.2300000000000002E-2</v>
      </c>
      <c r="CF5" s="36">
        <v>1.14E-2</v>
      </c>
      <c r="CG5" s="36">
        <v>0.2235</v>
      </c>
      <c r="CH5" s="36">
        <v>9.9599999999999994E-2</v>
      </c>
      <c r="CI5" s="36">
        <v>2.1000000000000001E-2</v>
      </c>
      <c r="CJ5" s="36">
        <v>5.7200000000000001E-2</v>
      </c>
      <c r="CK5" s="36">
        <v>1.7617</v>
      </c>
      <c r="CL5" s="36">
        <v>1.52E-2</v>
      </c>
      <c r="CM5" s="36">
        <v>1.6400000000000001E-2</v>
      </c>
      <c r="CN5" s="36">
        <v>9.8100000000000007E-2</v>
      </c>
      <c r="CO5" s="36">
        <v>8.9999999999999998E-4</v>
      </c>
      <c r="CP5" s="36">
        <v>1.04E-2</v>
      </c>
      <c r="CQ5" s="36">
        <v>1.4200000000000001E-2</v>
      </c>
      <c r="CR5" s="36">
        <v>3.5299999999999998E-2</v>
      </c>
      <c r="CS5" s="36">
        <v>4.41E-2</v>
      </c>
      <c r="CT5" s="36">
        <v>2.7300000000000001E-2</v>
      </c>
      <c r="CU5" s="36">
        <v>8.8000000000000005E-3</v>
      </c>
      <c r="CV5" s="36">
        <v>82.886700000000005</v>
      </c>
      <c r="CW5" s="36">
        <v>3.7172999999999998</v>
      </c>
      <c r="CX5" s="36">
        <v>3.8800000000000001E-2</v>
      </c>
      <c r="CY5" s="36">
        <v>3.78E-2</v>
      </c>
      <c r="CZ5" s="36">
        <v>3.8899999999999997E-2</v>
      </c>
      <c r="DA5" s="36">
        <v>0.96109999999999995</v>
      </c>
      <c r="DB5" s="36">
        <v>9.8100000000000007E-2</v>
      </c>
      <c r="DC5" s="36">
        <v>5.0044000000000004</v>
      </c>
      <c r="DD5" s="36">
        <v>17.987100000000002</v>
      </c>
      <c r="DE5" s="36">
        <v>21.599499999999999</v>
      </c>
      <c r="DF5" s="36">
        <v>1.6673</v>
      </c>
      <c r="DG5" s="36">
        <v>43.672899999999998</v>
      </c>
      <c r="DH5" s="36">
        <v>30.843399999999999</v>
      </c>
      <c r="DI5" s="36">
        <v>2.4400000000000002E-2</v>
      </c>
      <c r="DJ5" s="36">
        <v>82.439300000000003</v>
      </c>
      <c r="DK5" s="36">
        <v>20.459299999999999</v>
      </c>
      <c r="DL5" s="36">
        <v>0.16189999999999999</v>
      </c>
      <c r="DM5" s="36">
        <v>0.2024</v>
      </c>
      <c r="DN5" s="36">
        <v>1.1558999999999999</v>
      </c>
      <c r="DO5" s="36">
        <v>1.55E-2</v>
      </c>
      <c r="DP5" s="36">
        <f t="shared" si="0"/>
        <v>8987.4051999999974</v>
      </c>
      <c r="DQ5" s="36">
        <v>1158.7046</v>
      </c>
      <c r="DR5" s="36">
        <v>1.3385</v>
      </c>
      <c r="DS5" s="36">
        <v>1447.9547</v>
      </c>
      <c r="DT5" s="36">
        <v>1.4763999999999999</v>
      </c>
      <c r="DU5" s="36">
        <v>7.3920000000000003</v>
      </c>
      <c r="DV5" s="36">
        <v>33.825200000000002</v>
      </c>
      <c r="DW5" s="36">
        <v>321.90320000000003</v>
      </c>
      <c r="DX5" s="36">
        <f t="shared" si="1"/>
        <v>2972.5946000000004</v>
      </c>
      <c r="DY5" s="36">
        <f t="shared" si="2"/>
        <v>11959.999799999998</v>
      </c>
      <c r="EA5" s="14">
        <f t="shared" si="3"/>
        <v>1456.8231000000001</v>
      </c>
      <c r="EB5" s="61">
        <f t="shared" si="4"/>
        <v>2.8596797686874856E-3</v>
      </c>
      <c r="ED5" s="61">
        <v>0.50769229495755119</v>
      </c>
    </row>
    <row r="6" spans="1:134" x14ac:dyDescent="0.4">
      <c r="A6" s="34">
        <v>3</v>
      </c>
      <c r="B6" s="7" t="s">
        <v>18</v>
      </c>
      <c r="C6" s="111">
        <f>INDEX(Industries!$D:$D,MATCH($A6,Industries!$A:$A,0))</f>
        <v>1</v>
      </c>
      <c r="D6" s="35" t="s">
        <v>19</v>
      </c>
      <c r="E6" s="36">
        <v>2360.2937999999999</v>
      </c>
      <c r="F6" s="36">
        <v>918.6046</v>
      </c>
      <c r="G6" s="36">
        <v>707.63409999999999</v>
      </c>
      <c r="H6" s="36">
        <v>2.3885999999999998</v>
      </c>
      <c r="I6" s="36">
        <v>2.6700000000000002E-2</v>
      </c>
      <c r="J6" s="36">
        <v>0.62039999999999995</v>
      </c>
      <c r="K6" s="36">
        <v>5694.8387000000002</v>
      </c>
      <c r="L6" s="36">
        <v>4.6800000000000001E-2</v>
      </c>
      <c r="M6" s="36">
        <v>3.32E-2</v>
      </c>
      <c r="N6" s="36">
        <v>2.29E-2</v>
      </c>
      <c r="O6" s="36">
        <v>5.6399999999999999E-2</v>
      </c>
      <c r="P6" s="36">
        <v>8.0999999999999996E-3</v>
      </c>
      <c r="Q6" s="36">
        <v>1.0200000000000001E-2</v>
      </c>
      <c r="R6" s="36">
        <v>53.520699999999998</v>
      </c>
      <c r="S6" s="36">
        <v>0.76680000000000004</v>
      </c>
      <c r="T6" s="36">
        <v>15.7272</v>
      </c>
      <c r="U6" s="36">
        <v>1642.4019000000001</v>
      </c>
      <c r="V6" s="36">
        <v>32.613100000000003</v>
      </c>
      <c r="W6" s="36">
        <v>4.1337999999999999</v>
      </c>
      <c r="X6" s="36">
        <v>190.23060000000001</v>
      </c>
      <c r="Y6" s="36">
        <v>2888.6880000000001</v>
      </c>
      <c r="Z6" s="36">
        <v>1202.08</v>
      </c>
      <c r="AA6" s="36">
        <v>58.325099999999999</v>
      </c>
      <c r="AB6" s="36">
        <v>13.648199999999999</v>
      </c>
      <c r="AC6" s="36">
        <v>1960.6590000000001</v>
      </c>
      <c r="AD6" s="36">
        <v>3.1722999999999999</v>
      </c>
      <c r="AE6" s="36">
        <v>0.26419999999999999</v>
      </c>
      <c r="AF6" s="36">
        <v>4.9775</v>
      </c>
      <c r="AG6" s="36">
        <v>2.0000000000000001E-4</v>
      </c>
      <c r="AH6" s="36">
        <v>8.6E-3</v>
      </c>
      <c r="AI6" s="36">
        <v>3.95E-2</v>
      </c>
      <c r="AJ6" s="36">
        <v>0.95279999999999998</v>
      </c>
      <c r="AK6" s="36">
        <v>1.5904</v>
      </c>
      <c r="AL6" s="36">
        <v>0.45669999999999999</v>
      </c>
      <c r="AM6" s="36">
        <v>3.4333</v>
      </c>
      <c r="AN6" s="36">
        <v>0.97929999999999995</v>
      </c>
      <c r="AO6" s="36">
        <v>2.0799999999999999E-2</v>
      </c>
      <c r="AP6" s="36">
        <v>4.7371999999999996</v>
      </c>
      <c r="AQ6" s="36">
        <v>2.7E-2</v>
      </c>
      <c r="AR6" s="36">
        <v>2.3631000000000002</v>
      </c>
      <c r="AS6" s="36">
        <v>0.22220000000000001</v>
      </c>
      <c r="AT6" s="36">
        <v>340.22129999999999</v>
      </c>
      <c r="AU6" s="36">
        <v>39.8566</v>
      </c>
      <c r="AV6" s="36">
        <v>1.9752000000000001</v>
      </c>
      <c r="AW6" s="36">
        <v>1.7479</v>
      </c>
      <c r="AX6" s="36">
        <v>2.2378</v>
      </c>
      <c r="AY6" s="36">
        <v>1.2082999999999999</v>
      </c>
      <c r="AZ6" s="36">
        <v>0.90329999999999999</v>
      </c>
      <c r="BA6" s="36">
        <v>5.2400000000000002E-2</v>
      </c>
      <c r="BB6" s="36">
        <v>0.20169999999999999</v>
      </c>
      <c r="BC6" s="36">
        <v>5.1999999999999998E-3</v>
      </c>
      <c r="BD6" s="36">
        <v>0.35589999999999999</v>
      </c>
      <c r="BE6" s="36">
        <v>1.67E-2</v>
      </c>
      <c r="BF6" s="36">
        <v>0.219</v>
      </c>
      <c r="BG6" s="36">
        <v>4.7E-2</v>
      </c>
      <c r="BH6" s="36">
        <v>1.37E-2</v>
      </c>
      <c r="BI6" s="36">
        <v>1.38E-2</v>
      </c>
      <c r="BJ6" s="36">
        <v>1.89E-2</v>
      </c>
      <c r="BK6" s="36">
        <v>4.48E-2</v>
      </c>
      <c r="BL6" s="36">
        <v>2.3599999999999999E-2</v>
      </c>
      <c r="BM6" s="36">
        <v>8.9999999999999993E-3</v>
      </c>
      <c r="BN6" s="36">
        <v>4.82E-2</v>
      </c>
      <c r="BO6" s="36">
        <v>25.1297</v>
      </c>
      <c r="BP6" s="36">
        <v>1.9099999999999999E-2</v>
      </c>
      <c r="BQ6" s="36">
        <v>1.1367</v>
      </c>
      <c r="BR6" s="36">
        <v>1.3571</v>
      </c>
      <c r="BS6" s="36">
        <v>8.0399999999999999E-2</v>
      </c>
      <c r="BT6" s="36">
        <v>15.138400000000001</v>
      </c>
      <c r="BU6" s="36">
        <v>1.9599999999999999E-2</v>
      </c>
      <c r="BV6" s="36">
        <v>89.676599999999993</v>
      </c>
      <c r="BW6" s="36">
        <v>42.867100000000001</v>
      </c>
      <c r="BX6" s="36">
        <v>30.932099999999998</v>
      </c>
      <c r="BY6" s="36">
        <v>405.02449999999999</v>
      </c>
      <c r="BZ6" s="36">
        <v>86.276399999999995</v>
      </c>
      <c r="CA6" s="36">
        <v>687.84460000000001</v>
      </c>
      <c r="CB6" s="36">
        <v>309.96449999999999</v>
      </c>
      <c r="CC6" s="36">
        <v>1303.1741</v>
      </c>
      <c r="CD6" s="36">
        <v>4.1539999999999999</v>
      </c>
      <c r="CE6" s="36">
        <v>5.3771000000000004</v>
      </c>
      <c r="CF6" s="36">
        <v>6.5391000000000004</v>
      </c>
      <c r="CG6" s="36">
        <v>6.9884000000000004</v>
      </c>
      <c r="CH6" s="36">
        <v>10.9116</v>
      </c>
      <c r="CI6" s="36">
        <v>46.258299999999998</v>
      </c>
      <c r="CJ6" s="36">
        <v>1.6400000000000001E-2</v>
      </c>
      <c r="CK6" s="36">
        <v>17.535599999999999</v>
      </c>
      <c r="CL6" s="36">
        <v>4.3E-3</v>
      </c>
      <c r="CM6" s="36">
        <v>4.7000000000000002E-3</v>
      </c>
      <c r="CN6" s="36">
        <v>2.8000000000000001E-2</v>
      </c>
      <c r="CO6" s="36">
        <v>0.33710000000000001</v>
      </c>
      <c r="CP6" s="36">
        <v>0.33960000000000001</v>
      </c>
      <c r="CQ6" s="36">
        <v>4.1000000000000003E-3</v>
      </c>
      <c r="CR6" s="36">
        <v>1.01E-2</v>
      </c>
      <c r="CS6" s="36">
        <v>23.0427</v>
      </c>
      <c r="CT6" s="36">
        <v>7.7999999999999996E-3</v>
      </c>
      <c r="CU6" s="36">
        <v>2.5000000000000001E-3</v>
      </c>
      <c r="CV6" s="36">
        <v>119.00920000000001</v>
      </c>
      <c r="CW6" s="36">
        <v>14.833</v>
      </c>
      <c r="CX6" s="36">
        <v>1.11E-2</v>
      </c>
      <c r="CY6" s="36">
        <v>9.4727999999999994</v>
      </c>
      <c r="CZ6" s="36">
        <v>6.6246</v>
      </c>
      <c r="DA6" s="36">
        <v>31.425699999999999</v>
      </c>
      <c r="DB6" s="36">
        <v>6.819</v>
      </c>
      <c r="DC6" s="36">
        <v>13.5486</v>
      </c>
      <c r="DD6" s="36">
        <v>25.3</v>
      </c>
      <c r="DE6" s="36">
        <v>41.9495</v>
      </c>
      <c r="DF6" s="36">
        <v>4.8003</v>
      </c>
      <c r="DG6" s="36">
        <v>213.92509999999999</v>
      </c>
      <c r="DH6" s="36">
        <v>162.4736</v>
      </c>
      <c r="DI6" s="36">
        <v>16.263999999999999</v>
      </c>
      <c r="DJ6" s="36">
        <v>142.64859999999999</v>
      </c>
      <c r="DK6" s="36">
        <v>99.648300000000006</v>
      </c>
      <c r="DL6" s="36">
        <v>3.5352000000000001</v>
      </c>
      <c r="DM6" s="36">
        <v>2.7118000000000002</v>
      </c>
      <c r="DN6" s="36">
        <v>58.897599999999997</v>
      </c>
      <c r="DO6" s="36">
        <v>1.6289</v>
      </c>
      <c r="DP6" s="36">
        <f t="shared" si="0"/>
        <v>22255.57349999998</v>
      </c>
      <c r="DQ6" s="36">
        <v>11196.7587</v>
      </c>
      <c r="DR6" s="36">
        <v>6.0586000000000002</v>
      </c>
      <c r="DS6" s="36">
        <v>1178.4002</v>
      </c>
      <c r="DT6" s="36">
        <v>20.9833</v>
      </c>
      <c r="DU6" s="36">
        <v>150.35169999999999</v>
      </c>
      <c r="DV6" s="36">
        <v>-496.73509999999999</v>
      </c>
      <c r="DW6" s="36">
        <v>2757.6097</v>
      </c>
      <c r="DX6" s="36">
        <f t="shared" si="1"/>
        <v>14813.427100000001</v>
      </c>
      <c r="DY6" s="36">
        <f t="shared" si="2"/>
        <v>37069.000599999985</v>
      </c>
      <c r="EA6" s="14">
        <f t="shared" si="3"/>
        <v>1349.7352000000001</v>
      </c>
      <c r="EB6" s="61">
        <f t="shared" si="4"/>
        <v>2.6494709237692322E-3</v>
      </c>
      <c r="ED6" s="61">
        <v>0.48978931710905949</v>
      </c>
    </row>
    <row r="7" spans="1:134" x14ac:dyDescent="0.4">
      <c r="A7" s="37">
        <v>4</v>
      </c>
      <c r="B7" s="2" t="s">
        <v>20</v>
      </c>
      <c r="C7" s="112">
        <f>INDEX(Industries!$D:$D,MATCH($A7,Industries!$A:$A,0))</f>
        <v>1</v>
      </c>
      <c r="D7" s="38" t="s">
        <v>21</v>
      </c>
      <c r="E7" s="36">
        <v>3.3500000000000002E-2</v>
      </c>
      <c r="F7" s="36">
        <v>8.8999999999999999E-3</v>
      </c>
      <c r="G7" s="36">
        <v>1.9199999999999998E-2</v>
      </c>
      <c r="H7" s="36">
        <v>80.629599999999996</v>
      </c>
      <c r="I7" s="36">
        <v>1E-4</v>
      </c>
      <c r="J7" s="36">
        <v>8.3000000000000001E-3</v>
      </c>
      <c r="K7" s="36">
        <v>2.58E-2</v>
      </c>
      <c r="L7" s="36">
        <v>0.1198</v>
      </c>
      <c r="M7" s="36">
        <v>0.18809999999999999</v>
      </c>
      <c r="N7" s="36">
        <v>4.4299999999999999E-2</v>
      </c>
      <c r="O7" s="36">
        <v>0.1648</v>
      </c>
      <c r="P7" s="36">
        <v>2.2100000000000002E-2</v>
      </c>
      <c r="Q7" s="36">
        <v>1.14E-2</v>
      </c>
      <c r="R7" s="36">
        <v>2E-3</v>
      </c>
      <c r="S7" s="36">
        <v>403.43259999999998</v>
      </c>
      <c r="T7" s="36">
        <v>3.3E-3</v>
      </c>
      <c r="U7" s="36">
        <v>1E-3</v>
      </c>
      <c r="V7" s="36">
        <v>174.5848</v>
      </c>
      <c r="W7" s="36">
        <v>0.58689999999999998</v>
      </c>
      <c r="X7" s="36">
        <v>27.291599999999999</v>
      </c>
      <c r="Y7" s="36">
        <v>14.408799999999999</v>
      </c>
      <c r="Z7" s="36">
        <v>287.96249999999998</v>
      </c>
      <c r="AA7" s="36">
        <v>1.44E-2</v>
      </c>
      <c r="AB7" s="36">
        <v>6.9999999999999999E-4</v>
      </c>
      <c r="AC7" s="36">
        <v>1.4E-3</v>
      </c>
      <c r="AD7" s="36"/>
      <c r="AE7" s="36">
        <v>1E-4</v>
      </c>
      <c r="AF7" s="36">
        <v>1.9E-3</v>
      </c>
      <c r="AG7" s="36"/>
      <c r="AH7" s="36">
        <v>5.0000000000000001E-4</v>
      </c>
      <c r="AI7" s="36">
        <v>5.0000000000000001E-4</v>
      </c>
      <c r="AJ7" s="36">
        <v>2.9999999999999997E-4</v>
      </c>
      <c r="AK7" s="36">
        <v>6.9999999999999999E-4</v>
      </c>
      <c r="AL7" s="36">
        <v>3.8999999999999998E-3</v>
      </c>
      <c r="AM7" s="36">
        <v>9.9000000000000008E-3</v>
      </c>
      <c r="AN7" s="36">
        <v>4.5999999999999999E-3</v>
      </c>
      <c r="AO7" s="36">
        <v>1.54E-2</v>
      </c>
      <c r="AP7" s="36">
        <v>1.1000000000000001E-3</v>
      </c>
      <c r="AQ7" s="36"/>
      <c r="AR7" s="36">
        <v>1.11E-2</v>
      </c>
      <c r="AS7" s="36">
        <v>2.2000000000000001E-3</v>
      </c>
      <c r="AT7" s="36">
        <v>1.6899999999999998E-2</v>
      </c>
      <c r="AU7" s="36">
        <v>5.0000000000000001E-4</v>
      </c>
      <c r="AV7" s="36">
        <v>3.7000000000000002E-3</v>
      </c>
      <c r="AW7" s="36">
        <v>2.7000000000000001E-3</v>
      </c>
      <c r="AX7" s="36">
        <v>1.32E-2</v>
      </c>
      <c r="AY7" s="36">
        <v>1.0200000000000001E-2</v>
      </c>
      <c r="AZ7" s="36">
        <v>1E-3</v>
      </c>
      <c r="BA7" s="36">
        <v>1.2699999999999999E-2</v>
      </c>
      <c r="BB7" s="36">
        <v>2.3999999999999998E-3</v>
      </c>
      <c r="BC7" s="36">
        <v>5.9999999999999995E-4</v>
      </c>
      <c r="BD7" s="36">
        <v>2.2200000000000001E-2</v>
      </c>
      <c r="BE7" s="36">
        <v>3.3999999999999998E-3</v>
      </c>
      <c r="BF7" s="36">
        <v>7.6E-3</v>
      </c>
      <c r="BG7" s="36">
        <v>2.2200000000000001E-2</v>
      </c>
      <c r="BH7" s="36">
        <v>2.07E-2</v>
      </c>
      <c r="BI7" s="36">
        <v>5.7000000000000002E-3</v>
      </c>
      <c r="BJ7" s="36"/>
      <c r="BK7" s="36">
        <v>1.8200000000000001E-2</v>
      </c>
      <c r="BL7" s="36">
        <v>2.0999999999999999E-3</v>
      </c>
      <c r="BM7" s="36">
        <v>1.1000000000000001E-3</v>
      </c>
      <c r="BN7" s="36">
        <v>6.7000000000000002E-3</v>
      </c>
      <c r="BO7" s="36">
        <v>4.7999999999999996E-3</v>
      </c>
      <c r="BP7" s="36">
        <v>7.1000000000000004E-3</v>
      </c>
      <c r="BQ7" s="36">
        <v>1.9900000000000001E-2</v>
      </c>
      <c r="BR7" s="36">
        <v>4.4299999999999999E-2</v>
      </c>
      <c r="BS7" s="36">
        <v>6.7999999999999996E-3</v>
      </c>
      <c r="BT7" s="36">
        <v>1.7899999999999999E-2</v>
      </c>
      <c r="BU7" s="36">
        <v>1.1999999999999999E-3</v>
      </c>
      <c r="BV7" s="36">
        <v>0.14449999999999999</v>
      </c>
      <c r="BW7" s="36">
        <v>5.1499999999999997E-2</v>
      </c>
      <c r="BX7" s="36">
        <v>0.23369999999999999</v>
      </c>
      <c r="BY7" s="36">
        <v>0.53380000000000005</v>
      </c>
      <c r="BZ7" s="36">
        <v>14.307399999999999</v>
      </c>
      <c r="CA7" s="36">
        <v>522.11289999999997</v>
      </c>
      <c r="CB7" s="36">
        <v>212.96610000000001</v>
      </c>
      <c r="CC7" s="36">
        <v>299.06720000000001</v>
      </c>
      <c r="CD7" s="36">
        <v>4.2700000000000002E-2</v>
      </c>
      <c r="CE7" s="36">
        <v>1.14E-2</v>
      </c>
      <c r="CF7" s="36">
        <v>4.3E-3</v>
      </c>
      <c r="CG7" s="36">
        <v>9.7000000000000003E-3</v>
      </c>
      <c r="CH7" s="36">
        <v>2.2599999999999999E-2</v>
      </c>
      <c r="CI7" s="36">
        <v>6.0900000000000003E-2</v>
      </c>
      <c r="CJ7" s="36">
        <v>1.6000000000000001E-3</v>
      </c>
      <c r="CK7" s="36">
        <v>2.2000000000000001E-3</v>
      </c>
      <c r="CL7" s="36">
        <v>5.0000000000000001E-4</v>
      </c>
      <c r="CM7" s="36">
        <v>0.2291</v>
      </c>
      <c r="CN7" s="36">
        <v>8.0000000000000002E-3</v>
      </c>
      <c r="CO7" s="36">
        <v>1E-4</v>
      </c>
      <c r="CP7" s="36">
        <v>4.1999999999999997E-3</v>
      </c>
      <c r="CQ7" s="36">
        <v>2.8E-3</v>
      </c>
      <c r="CR7" s="36">
        <v>1.0500000000000001E-2</v>
      </c>
      <c r="CS7" s="36">
        <v>4.19E-2</v>
      </c>
      <c r="CT7" s="36"/>
      <c r="CU7" s="36"/>
      <c r="CV7" s="36">
        <v>6.5600000000000006E-2</v>
      </c>
      <c r="CW7" s="36">
        <v>0.25169999999999998</v>
      </c>
      <c r="CX7" s="36">
        <v>0.14630000000000001</v>
      </c>
      <c r="CY7" s="36">
        <v>0.1368</v>
      </c>
      <c r="CZ7" s="36">
        <v>9.0300000000000005E-2</v>
      </c>
      <c r="DA7" s="36">
        <v>2.98E-2</v>
      </c>
      <c r="DB7" s="36">
        <v>1.3899999999999999E-2</v>
      </c>
      <c r="DC7" s="36">
        <v>4.7300000000000002E-2</v>
      </c>
      <c r="DD7" s="36">
        <v>1.9900000000000001E-2</v>
      </c>
      <c r="DE7" s="36">
        <v>3.2000000000000001E-2</v>
      </c>
      <c r="DF7" s="36">
        <v>3.5999999999999999E-3</v>
      </c>
      <c r="DG7" s="36">
        <v>6.5500000000000003E-2</v>
      </c>
      <c r="DH7" s="36">
        <v>5.0099999999999999E-2</v>
      </c>
      <c r="DI7" s="36">
        <v>5.1999999999999998E-3</v>
      </c>
      <c r="DJ7" s="36">
        <v>1.6299999999999999E-2</v>
      </c>
      <c r="DK7" s="36">
        <v>19.309999999999999</v>
      </c>
      <c r="DL7" s="36">
        <v>4.7E-2</v>
      </c>
      <c r="DM7" s="36">
        <v>0.21990000000000001</v>
      </c>
      <c r="DN7" s="36">
        <v>4.2200000000000001E-2</v>
      </c>
      <c r="DO7" s="36">
        <v>1.6999999999999999E-3</v>
      </c>
      <c r="DP7" s="36">
        <f t="shared" si="0"/>
        <v>2060.3586000000005</v>
      </c>
      <c r="DQ7" s="36">
        <v>1177.4662000000001</v>
      </c>
      <c r="DR7" s="36"/>
      <c r="DS7" s="36">
        <v>8.6867000000000001</v>
      </c>
      <c r="DT7" s="36">
        <v>7.9200000000000007E-2</v>
      </c>
      <c r="DU7" s="36">
        <v>2.234</v>
      </c>
      <c r="DV7" s="36">
        <v>74.664100000000005</v>
      </c>
      <c r="DW7" s="36">
        <v>72.5107</v>
      </c>
      <c r="DX7" s="36">
        <f t="shared" si="1"/>
        <v>1335.6408999999999</v>
      </c>
      <c r="DY7" s="36">
        <f t="shared" si="2"/>
        <v>3395.9995000000004</v>
      </c>
      <c r="EA7" s="14">
        <f t="shared" si="3"/>
        <v>10.9999</v>
      </c>
      <c r="EB7" s="61">
        <f t="shared" si="4"/>
        <v>2.1592320637684473E-5</v>
      </c>
      <c r="ED7" s="61">
        <v>0.34746755779335131</v>
      </c>
    </row>
    <row r="8" spans="1:134" x14ac:dyDescent="0.4">
      <c r="A8" s="34">
        <v>5</v>
      </c>
      <c r="B8" s="7" t="s">
        <v>22</v>
      </c>
      <c r="C8" s="111">
        <f>INDEX(Industries!$D:$D,MATCH($A8,Industries!$A:$A,0))</f>
        <v>1</v>
      </c>
      <c r="D8" s="35" t="s">
        <v>23</v>
      </c>
      <c r="E8" s="36">
        <v>34.567599999999999</v>
      </c>
      <c r="F8" s="36">
        <v>13.0974</v>
      </c>
      <c r="G8" s="36">
        <v>16.7835</v>
      </c>
      <c r="H8" s="36">
        <v>1.0456000000000001</v>
      </c>
      <c r="I8" s="36">
        <v>156.0069</v>
      </c>
      <c r="J8" s="36">
        <v>6.9099999999999995E-2</v>
      </c>
      <c r="K8" s="36">
        <v>0.36919999999999997</v>
      </c>
      <c r="L8" s="36">
        <v>11.3567</v>
      </c>
      <c r="M8" s="36">
        <v>12.9939</v>
      </c>
      <c r="N8" s="36">
        <v>1.2138</v>
      </c>
      <c r="O8" s="36">
        <v>4.2946</v>
      </c>
      <c r="P8" s="36">
        <v>0.62560000000000004</v>
      </c>
      <c r="Q8" s="36">
        <v>0.56710000000000005</v>
      </c>
      <c r="R8" s="36">
        <v>0.31069999999999998</v>
      </c>
      <c r="S8" s="36">
        <v>7.4000000000000003E-3</v>
      </c>
      <c r="T8" s="36">
        <v>0.3165</v>
      </c>
      <c r="U8" s="36">
        <v>0.1343</v>
      </c>
      <c r="V8" s="36">
        <v>0.2235</v>
      </c>
      <c r="W8" s="36">
        <v>0.56940000000000002</v>
      </c>
      <c r="X8" s="36">
        <v>0.1575</v>
      </c>
      <c r="Y8" s="36">
        <v>0.61909999999999998</v>
      </c>
      <c r="Z8" s="36">
        <v>0.3266</v>
      </c>
      <c r="AA8" s="36">
        <v>1.2885</v>
      </c>
      <c r="AB8" s="36">
        <v>8.5800000000000001E-2</v>
      </c>
      <c r="AC8" s="36">
        <v>0.13919999999999999</v>
      </c>
      <c r="AD8" s="36">
        <v>3.8E-3</v>
      </c>
      <c r="AE8" s="36">
        <v>1.8200000000000001E-2</v>
      </c>
      <c r="AF8" s="36">
        <v>0.1706</v>
      </c>
      <c r="AG8" s="36">
        <v>5.0000000000000001E-4</v>
      </c>
      <c r="AH8" s="36">
        <v>4.3400000000000001E-2</v>
      </c>
      <c r="AI8" s="36">
        <v>4.3799999999999999E-2</v>
      </c>
      <c r="AJ8" s="36">
        <v>2363.038</v>
      </c>
      <c r="AK8" s="36">
        <v>942.71820000000002</v>
      </c>
      <c r="AL8" s="36">
        <v>0.30719999999999997</v>
      </c>
      <c r="AM8" s="36">
        <v>0.629</v>
      </c>
      <c r="AN8" s="36">
        <v>3.5373999999999999</v>
      </c>
      <c r="AO8" s="36">
        <v>2.3963000000000001</v>
      </c>
      <c r="AP8" s="36">
        <v>13.559799999999999</v>
      </c>
      <c r="AQ8" s="36">
        <v>3.2000000000000002E-3</v>
      </c>
      <c r="AR8" s="36">
        <v>119.6808</v>
      </c>
      <c r="AS8" s="36">
        <v>36.159300000000002</v>
      </c>
      <c r="AT8" s="36">
        <v>27.599699999999999</v>
      </c>
      <c r="AU8" s="36">
        <v>3.44E-2</v>
      </c>
      <c r="AV8" s="36">
        <v>0.3372</v>
      </c>
      <c r="AW8" s="36">
        <v>0.23899999999999999</v>
      </c>
      <c r="AX8" s="36">
        <v>1.1439999999999999</v>
      </c>
      <c r="AY8" s="36">
        <v>0.90649999999999997</v>
      </c>
      <c r="AZ8" s="36">
        <v>0.10390000000000001</v>
      </c>
      <c r="BA8" s="36">
        <v>0.36559999999999998</v>
      </c>
      <c r="BB8" s="36">
        <v>0.3165</v>
      </c>
      <c r="BC8" s="36">
        <v>1.7999999999999999E-2</v>
      </c>
      <c r="BD8" s="36">
        <v>1.2155</v>
      </c>
      <c r="BE8" s="36">
        <v>0.26440000000000002</v>
      </c>
      <c r="BF8" s="36">
        <v>0.52969999999999995</v>
      </c>
      <c r="BG8" s="36">
        <v>1.3640000000000001</v>
      </c>
      <c r="BH8" s="36">
        <v>1.3546</v>
      </c>
      <c r="BI8" s="36">
        <v>0.4798</v>
      </c>
      <c r="BJ8" s="36">
        <v>9.4999999999999998E-3</v>
      </c>
      <c r="BK8" s="36">
        <v>1.6411</v>
      </c>
      <c r="BL8" s="36">
        <v>0.1956</v>
      </c>
      <c r="BM8" s="36">
        <v>0.1002</v>
      </c>
      <c r="BN8" s="36">
        <v>0.55979999999999996</v>
      </c>
      <c r="BO8" s="36">
        <v>0.4481</v>
      </c>
      <c r="BP8" s="36">
        <v>0.65139999999999998</v>
      </c>
      <c r="BQ8" s="36">
        <v>1.5299999999999999E-2</v>
      </c>
      <c r="BR8" s="36">
        <v>0.68289999999999995</v>
      </c>
      <c r="BS8" s="36">
        <v>2.5600000000000001E-2</v>
      </c>
      <c r="BT8" s="36">
        <v>1.6204000000000001</v>
      </c>
      <c r="BU8" s="36">
        <v>6.3E-3</v>
      </c>
      <c r="BV8" s="36">
        <v>4.2358000000000002</v>
      </c>
      <c r="BW8" s="36">
        <v>2.1257000000000001</v>
      </c>
      <c r="BX8" s="36">
        <v>2.5245000000000002</v>
      </c>
      <c r="BY8" s="36">
        <v>13.1099</v>
      </c>
      <c r="BZ8" s="36">
        <v>0.93069999999999997</v>
      </c>
      <c r="CA8" s="36">
        <v>0.70709999999999995</v>
      </c>
      <c r="CB8" s="36">
        <v>0.26800000000000002</v>
      </c>
      <c r="CC8" s="36">
        <v>0.80279999999999996</v>
      </c>
      <c r="CD8" s="36">
        <v>2.0558000000000001</v>
      </c>
      <c r="CE8" s="36">
        <v>4.5960999999999999</v>
      </c>
      <c r="CF8" s="36">
        <v>0.33100000000000002</v>
      </c>
      <c r="CG8" s="36">
        <v>0.42880000000000001</v>
      </c>
      <c r="CH8" s="36">
        <v>0.61960000000000004</v>
      </c>
      <c r="CI8" s="36">
        <v>0.14729999999999999</v>
      </c>
      <c r="CJ8" s="36">
        <v>8.2000000000000007E-3</v>
      </c>
      <c r="CK8" s="36">
        <v>5.3E-3</v>
      </c>
      <c r="CL8" s="36">
        <v>2.2000000000000001E-3</v>
      </c>
      <c r="CM8" s="36">
        <v>20.620999999999999</v>
      </c>
      <c r="CN8" s="36">
        <v>1.4E-2</v>
      </c>
      <c r="CO8" s="36">
        <v>1.12E-2</v>
      </c>
      <c r="CP8" s="36">
        <v>0.38340000000000002</v>
      </c>
      <c r="CQ8" s="36">
        <v>0.25750000000000001</v>
      </c>
      <c r="CR8" s="36">
        <v>0.94730000000000003</v>
      </c>
      <c r="CS8" s="36">
        <v>2.4538000000000002</v>
      </c>
      <c r="CT8" s="36">
        <v>3.8999999999999998E-3</v>
      </c>
      <c r="CU8" s="36">
        <v>1.2999999999999999E-3</v>
      </c>
      <c r="CV8" s="36">
        <v>19.953700000000001</v>
      </c>
      <c r="CW8" s="36">
        <v>20.9559</v>
      </c>
      <c r="CX8" s="36">
        <v>13.1752</v>
      </c>
      <c r="CY8" s="36">
        <v>12.0063</v>
      </c>
      <c r="CZ8" s="36">
        <v>3.0686</v>
      </c>
      <c r="DA8" s="36">
        <v>0.6653</v>
      </c>
      <c r="DB8" s="36">
        <v>0.79300000000000004</v>
      </c>
      <c r="DC8" s="36">
        <v>2.4066999999999998</v>
      </c>
      <c r="DD8" s="36">
        <v>1.4433</v>
      </c>
      <c r="DE8" s="36">
        <v>2.4782000000000002</v>
      </c>
      <c r="DF8" s="36">
        <v>0.32450000000000001</v>
      </c>
      <c r="DG8" s="36">
        <v>1.6573</v>
      </c>
      <c r="DH8" s="36">
        <v>1.4242999999999999</v>
      </c>
      <c r="DI8" s="36">
        <v>3.3E-3</v>
      </c>
      <c r="DJ8" s="36">
        <v>0.45650000000000002</v>
      </c>
      <c r="DK8" s="36">
        <v>0.2298</v>
      </c>
      <c r="DL8" s="36">
        <v>3.9775999999999998</v>
      </c>
      <c r="DM8" s="36">
        <v>4.5149999999999997</v>
      </c>
      <c r="DN8" s="36">
        <v>0.47</v>
      </c>
      <c r="DO8" s="36">
        <v>0.15049999999999999</v>
      </c>
      <c r="DP8" s="36">
        <f t="shared" si="0"/>
        <v>3929.4552000000008</v>
      </c>
      <c r="DQ8" s="36">
        <v>119.6113</v>
      </c>
      <c r="DR8" s="36">
        <v>82</v>
      </c>
      <c r="DS8" s="36">
        <v>43.7303</v>
      </c>
      <c r="DT8" s="36">
        <v>0.41720000000000002</v>
      </c>
      <c r="DU8" s="36">
        <v>11.2676</v>
      </c>
      <c r="DV8" s="36">
        <v>70.909199999999998</v>
      </c>
      <c r="DW8" s="36">
        <v>201.60919999999999</v>
      </c>
      <c r="DX8" s="36">
        <f t="shared" si="1"/>
        <v>529.54480000000001</v>
      </c>
      <c r="DY8" s="36">
        <f t="shared" si="2"/>
        <v>4459.0000000000009</v>
      </c>
      <c r="EA8" s="14">
        <f t="shared" si="3"/>
        <v>55.415100000000002</v>
      </c>
      <c r="EB8" s="61">
        <f t="shared" si="4"/>
        <v>1.0877740773728387E-4</v>
      </c>
      <c r="ED8" s="61">
        <v>0.49652383973771341</v>
      </c>
    </row>
    <row r="9" spans="1:134" x14ac:dyDescent="0.4">
      <c r="A9" s="37">
        <v>6</v>
      </c>
      <c r="B9" s="2" t="s">
        <v>24</v>
      </c>
      <c r="C9" s="112">
        <f>INDEX(Industries!$D:$D,MATCH($A9,Industries!$A:$A,0))</f>
        <v>1</v>
      </c>
      <c r="D9" s="38" t="s">
        <v>25</v>
      </c>
      <c r="E9" s="36">
        <v>17.391999999999999</v>
      </c>
      <c r="F9" s="36">
        <v>5.9416000000000002</v>
      </c>
      <c r="G9" s="36">
        <v>16.169899999999998</v>
      </c>
      <c r="H9" s="36">
        <v>1.0512999999999999</v>
      </c>
      <c r="I9" s="36">
        <v>7.4999999999999997E-3</v>
      </c>
      <c r="J9" s="36">
        <v>5.7342000000000004</v>
      </c>
      <c r="K9" s="36">
        <v>1.8935</v>
      </c>
      <c r="L9" s="36">
        <v>7.5682999999999998</v>
      </c>
      <c r="M9" s="36">
        <v>13.918900000000001</v>
      </c>
      <c r="N9" s="36">
        <v>2.6836000000000002</v>
      </c>
      <c r="O9" s="36">
        <v>10.1793</v>
      </c>
      <c r="P9" s="36">
        <v>1.319</v>
      </c>
      <c r="Q9" s="36">
        <v>0.45660000000000001</v>
      </c>
      <c r="R9" s="36">
        <v>0.21679999999999999</v>
      </c>
      <c r="S9" s="36">
        <v>337.8082</v>
      </c>
      <c r="T9" s="36">
        <v>7.4200000000000002E-2</v>
      </c>
      <c r="U9" s="36">
        <v>0.29899999999999999</v>
      </c>
      <c r="V9" s="36">
        <v>0.84319999999999995</v>
      </c>
      <c r="W9" s="36">
        <v>0.96009999999999995</v>
      </c>
      <c r="X9" s="36">
        <v>0.3639</v>
      </c>
      <c r="Y9" s="36">
        <v>4.8300000000000003E-2</v>
      </c>
      <c r="Z9" s="36">
        <v>23.358499999999999</v>
      </c>
      <c r="AA9" s="36">
        <v>2.0857999999999999</v>
      </c>
      <c r="AB9" s="36">
        <v>1.29E-2</v>
      </c>
      <c r="AC9" s="36">
        <v>1.4800000000000001E-2</v>
      </c>
      <c r="AD9" s="36">
        <v>5.9999999999999995E-4</v>
      </c>
      <c r="AE9" s="36">
        <v>12.947800000000001</v>
      </c>
      <c r="AF9" s="36">
        <v>1.2200000000000001E-2</v>
      </c>
      <c r="AG9" s="36"/>
      <c r="AH9" s="36">
        <v>8.0000000000000004E-4</v>
      </c>
      <c r="AI9" s="36">
        <v>8.0000000000000004E-4</v>
      </c>
      <c r="AJ9" s="36">
        <v>7.2800000000000004E-2</v>
      </c>
      <c r="AK9" s="36">
        <v>0.1021</v>
      </c>
      <c r="AL9" s="36">
        <v>5.5199999999999999E-2</v>
      </c>
      <c r="AM9" s="36">
        <v>0.27550000000000002</v>
      </c>
      <c r="AN9" s="36">
        <v>0.15290000000000001</v>
      </c>
      <c r="AO9" s="36">
        <v>1.1531</v>
      </c>
      <c r="AP9" s="36">
        <v>9.1999999999999998E-3</v>
      </c>
      <c r="AQ9" s="36">
        <v>1.1000000000000001E-3</v>
      </c>
      <c r="AR9" s="36">
        <v>0.1237</v>
      </c>
      <c r="AS9" s="36">
        <v>9.7999999999999997E-3</v>
      </c>
      <c r="AT9" s="36">
        <v>0.124</v>
      </c>
      <c r="AU9" s="36">
        <v>1.04E-2</v>
      </c>
      <c r="AV9" s="36">
        <v>0.04</v>
      </c>
      <c r="AW9" s="36">
        <v>1.43E-2</v>
      </c>
      <c r="AX9" s="36">
        <v>0.1479</v>
      </c>
      <c r="AY9" s="36">
        <v>4.2700000000000002E-2</v>
      </c>
      <c r="AZ9" s="36">
        <v>1.77E-2</v>
      </c>
      <c r="BA9" s="36">
        <v>0.79049999999999998</v>
      </c>
      <c r="BB9" s="36">
        <v>6.5000000000000002E-2</v>
      </c>
      <c r="BC9" s="36">
        <v>4.2299999999999997E-2</v>
      </c>
      <c r="BD9" s="36">
        <v>0.82799999999999996</v>
      </c>
      <c r="BE9" s="36">
        <v>5.0799999999999998E-2</v>
      </c>
      <c r="BF9" s="36">
        <v>0.18210000000000001</v>
      </c>
      <c r="BG9" s="36">
        <v>0.66830000000000001</v>
      </c>
      <c r="BH9" s="36">
        <v>0.52170000000000005</v>
      </c>
      <c r="BI9" s="36">
        <v>5.3100000000000001E-2</v>
      </c>
      <c r="BJ9" s="36">
        <v>5.4000000000000003E-3</v>
      </c>
      <c r="BK9" s="36">
        <v>5.7200000000000001E-2</v>
      </c>
      <c r="BL9" s="36">
        <v>1.6199999999999999E-2</v>
      </c>
      <c r="BM9" s="36">
        <v>8.8000000000000005E-3</v>
      </c>
      <c r="BN9" s="36">
        <v>8.1000000000000003E-2</v>
      </c>
      <c r="BO9" s="36">
        <v>2.1100000000000001E-2</v>
      </c>
      <c r="BP9" s="36">
        <v>0.23680000000000001</v>
      </c>
      <c r="BQ9" s="36">
        <v>1.7225999999999999</v>
      </c>
      <c r="BR9" s="36">
        <v>3.1753</v>
      </c>
      <c r="BS9" s="36">
        <v>0.56100000000000005</v>
      </c>
      <c r="BT9" s="36">
        <v>3.4599999999999999E-2</v>
      </c>
      <c r="BU9" s="36">
        <v>0.105</v>
      </c>
      <c r="BV9" s="36">
        <v>8.8001000000000005</v>
      </c>
      <c r="BW9" s="36">
        <v>2.6433</v>
      </c>
      <c r="BX9" s="36">
        <v>17.877099999999999</v>
      </c>
      <c r="BY9" s="36">
        <v>34.5762</v>
      </c>
      <c r="BZ9" s="36">
        <v>26.862200000000001</v>
      </c>
      <c r="CA9" s="36">
        <v>613.58860000000004</v>
      </c>
      <c r="CB9" s="36">
        <v>28.545999999999999</v>
      </c>
      <c r="CC9" s="36">
        <v>65.0899</v>
      </c>
      <c r="CD9" s="36">
        <v>1.7706</v>
      </c>
      <c r="CE9" s="36">
        <v>0.73580000000000001</v>
      </c>
      <c r="CF9" s="36">
        <v>5.8299999999999998E-2</v>
      </c>
      <c r="CG9" s="36">
        <v>0.48230000000000001</v>
      </c>
      <c r="CH9" s="36">
        <v>1.3813</v>
      </c>
      <c r="CI9" s="36">
        <v>5.1059000000000001</v>
      </c>
      <c r="CJ9" s="36">
        <v>0.1394</v>
      </c>
      <c r="CK9" s="36">
        <v>0.191</v>
      </c>
      <c r="CL9" s="36">
        <v>4.4499999999999998E-2</v>
      </c>
      <c r="CM9" s="36">
        <v>0.34499999999999997</v>
      </c>
      <c r="CN9" s="36">
        <v>0.69350000000000001</v>
      </c>
      <c r="CO9" s="36">
        <v>2.9999999999999997E-4</v>
      </c>
      <c r="CP9" s="36">
        <v>7.1999999999999998E-3</v>
      </c>
      <c r="CQ9" s="36">
        <v>5.4000000000000003E-3</v>
      </c>
      <c r="CR9" s="36">
        <v>1.8599999999999998E-2</v>
      </c>
      <c r="CS9" s="36">
        <v>1.306</v>
      </c>
      <c r="CT9" s="36">
        <v>2.2000000000000001E-3</v>
      </c>
      <c r="CU9" s="36">
        <v>6.9999999999999999E-4</v>
      </c>
      <c r="CV9" s="36">
        <v>1.4084000000000001</v>
      </c>
      <c r="CW9" s="36">
        <v>1.9922</v>
      </c>
      <c r="CX9" s="36">
        <v>0.22270000000000001</v>
      </c>
      <c r="CY9" s="36">
        <v>0.50229999999999997</v>
      </c>
      <c r="CZ9" s="36">
        <v>4.8913000000000002</v>
      </c>
      <c r="DA9" s="36">
        <v>7.2575000000000003</v>
      </c>
      <c r="DB9" s="36">
        <v>0.4733</v>
      </c>
      <c r="DC9" s="36">
        <v>1.8177000000000001</v>
      </c>
      <c r="DD9" s="36">
        <v>0.39629999999999999</v>
      </c>
      <c r="DE9" s="36">
        <v>0.46899999999999997</v>
      </c>
      <c r="DF9" s="36">
        <v>1.21E-2</v>
      </c>
      <c r="DG9" s="36">
        <v>4.1901000000000002</v>
      </c>
      <c r="DH9" s="36">
        <v>3.0701999999999998</v>
      </c>
      <c r="DI9" s="36">
        <v>3.6798999999999999</v>
      </c>
      <c r="DJ9" s="36">
        <v>1.8265</v>
      </c>
      <c r="DK9" s="36">
        <v>2.4626999999999999</v>
      </c>
      <c r="DL9" s="36">
        <v>0.34079999999999999</v>
      </c>
      <c r="DM9" s="36">
        <v>14.7125</v>
      </c>
      <c r="DN9" s="36">
        <v>3.1968000000000001</v>
      </c>
      <c r="DO9" s="36">
        <v>3.5999999999999999E-3</v>
      </c>
      <c r="DP9" s="36">
        <f t="shared" si="0"/>
        <v>1338.1401000000005</v>
      </c>
      <c r="DQ9" s="36">
        <v>830.62450000000001</v>
      </c>
      <c r="DR9" s="36">
        <v>28</v>
      </c>
      <c r="DS9" s="36">
        <v>28.598800000000001</v>
      </c>
      <c r="DT9" s="36">
        <v>0.27129999999999999</v>
      </c>
      <c r="DU9" s="36">
        <v>7.3670999999999998</v>
      </c>
      <c r="DV9" s="36">
        <v>51.931800000000003</v>
      </c>
      <c r="DW9" s="36">
        <v>822.06669999999997</v>
      </c>
      <c r="DX9" s="36">
        <f t="shared" si="1"/>
        <v>1768.8602000000001</v>
      </c>
      <c r="DY9" s="36">
        <f t="shared" si="2"/>
        <v>3107.0003000000006</v>
      </c>
      <c r="EA9" s="14">
        <f t="shared" si="3"/>
        <v>36.237200000000001</v>
      </c>
      <c r="EB9" s="61">
        <f t="shared" si="4"/>
        <v>7.1132032237738503E-5</v>
      </c>
      <c r="ED9" s="61">
        <v>0.43192784912419052</v>
      </c>
    </row>
    <row r="10" spans="1:134" x14ac:dyDescent="0.4">
      <c r="A10" s="34">
        <v>7</v>
      </c>
      <c r="B10" s="7" t="s">
        <v>26</v>
      </c>
      <c r="C10" s="111">
        <f>INDEX(Industries!$D:$D,MATCH($A10,Industries!$A:$A,0))</f>
        <v>1</v>
      </c>
      <c r="D10" s="35" t="s">
        <v>27</v>
      </c>
      <c r="E10" s="36">
        <v>3896.3851</v>
      </c>
      <c r="F10" s="36">
        <v>298.00040000000001</v>
      </c>
      <c r="G10" s="36">
        <v>4318.0987999999998</v>
      </c>
      <c r="H10" s="36">
        <v>74.766599999999997</v>
      </c>
      <c r="I10" s="36">
        <v>868.18700000000001</v>
      </c>
      <c r="J10" s="36">
        <v>383.3612</v>
      </c>
      <c r="K10" s="36">
        <v>269.95010000000002</v>
      </c>
      <c r="L10" s="36">
        <v>28.444800000000001</v>
      </c>
      <c r="M10" s="36">
        <v>7.5316000000000001</v>
      </c>
      <c r="N10" s="36">
        <v>43.7286</v>
      </c>
      <c r="O10" s="36">
        <v>160.3888</v>
      </c>
      <c r="P10" s="36">
        <v>16.9939</v>
      </c>
      <c r="Q10" s="36">
        <v>0.31130000000000002</v>
      </c>
      <c r="R10" s="36">
        <v>0.7923</v>
      </c>
      <c r="S10" s="36">
        <v>2.2599999999999999E-2</v>
      </c>
      <c r="T10" s="36">
        <v>0.23630000000000001</v>
      </c>
      <c r="U10" s="36">
        <v>0.15759999999999999</v>
      </c>
      <c r="V10" s="36">
        <v>4.5499999999999999E-2</v>
      </c>
      <c r="W10" s="36">
        <v>0.3211</v>
      </c>
      <c r="X10" s="36">
        <v>0.1744</v>
      </c>
      <c r="Y10" s="36">
        <v>0.13589999999999999</v>
      </c>
      <c r="Z10" s="36">
        <v>0.27460000000000001</v>
      </c>
      <c r="AA10" s="36">
        <v>0.18340000000000001</v>
      </c>
      <c r="AB10" s="36">
        <v>7.3899999999999993E-2</v>
      </c>
      <c r="AC10" s="36">
        <v>6.4699999999999994E-2</v>
      </c>
      <c r="AD10" s="36">
        <v>3.2000000000000002E-3</v>
      </c>
      <c r="AE10" s="36">
        <v>3.1399999999999997E-2</v>
      </c>
      <c r="AF10" s="36">
        <v>4.5699999999999998E-2</v>
      </c>
      <c r="AG10" s="36">
        <v>1E-4</v>
      </c>
      <c r="AH10" s="36">
        <v>4.3E-3</v>
      </c>
      <c r="AI10" s="36">
        <v>4.4000000000000003E-3</v>
      </c>
      <c r="AJ10" s="36">
        <v>0.33229999999999998</v>
      </c>
      <c r="AK10" s="36">
        <v>0.29370000000000002</v>
      </c>
      <c r="AL10" s="36">
        <v>6.8000000000000005E-2</v>
      </c>
      <c r="AM10" s="36">
        <v>0.22020000000000001</v>
      </c>
      <c r="AN10" s="36">
        <v>0.12959999999999999</v>
      </c>
      <c r="AO10" s="36">
        <v>0.65159999999999996</v>
      </c>
      <c r="AP10" s="36">
        <v>5.7500000000000002E-2</v>
      </c>
      <c r="AQ10" s="36">
        <v>6.4000000000000003E-3</v>
      </c>
      <c r="AR10" s="36">
        <v>0.28660000000000002</v>
      </c>
      <c r="AS10" s="36">
        <v>4.5900000000000003E-2</v>
      </c>
      <c r="AT10" s="36">
        <v>0.25530000000000003</v>
      </c>
      <c r="AU10" s="36">
        <v>1.2800000000000001E-2</v>
      </c>
      <c r="AV10" s="36">
        <v>0.1215</v>
      </c>
      <c r="AW10" s="36">
        <v>4.48E-2</v>
      </c>
      <c r="AX10" s="36">
        <v>0.34460000000000002</v>
      </c>
      <c r="AY10" s="36">
        <v>0.1293</v>
      </c>
      <c r="AZ10" s="36">
        <v>7.1199999999999999E-2</v>
      </c>
      <c r="BA10" s="36">
        <v>0.52590000000000003</v>
      </c>
      <c r="BB10" s="36">
        <v>0.35270000000000001</v>
      </c>
      <c r="BC10" s="36">
        <v>3.3500000000000002E-2</v>
      </c>
      <c r="BD10" s="36">
        <v>0.65259999999999996</v>
      </c>
      <c r="BE10" s="36">
        <v>7.2999999999999995E-2</v>
      </c>
      <c r="BF10" s="36">
        <v>0.1908</v>
      </c>
      <c r="BG10" s="36">
        <v>0.5282</v>
      </c>
      <c r="BH10" s="36">
        <v>0.41299999999999998</v>
      </c>
      <c r="BI10" s="36">
        <v>0.10390000000000001</v>
      </c>
      <c r="BJ10" s="36">
        <v>4.5600000000000002E-2</v>
      </c>
      <c r="BK10" s="36">
        <v>0.248</v>
      </c>
      <c r="BL10" s="36">
        <v>6.1600000000000002E-2</v>
      </c>
      <c r="BM10" s="36">
        <v>2.6499999999999999E-2</v>
      </c>
      <c r="BN10" s="36">
        <v>0.17019999999999999</v>
      </c>
      <c r="BO10" s="36">
        <v>0.1142</v>
      </c>
      <c r="BP10" s="36">
        <v>8.9800000000000005E-2</v>
      </c>
      <c r="BQ10" s="36">
        <v>0.97070000000000001</v>
      </c>
      <c r="BR10" s="36">
        <v>1.7782</v>
      </c>
      <c r="BS10" s="36">
        <v>0.31540000000000001</v>
      </c>
      <c r="BT10" s="36">
        <v>0.23599999999999999</v>
      </c>
      <c r="BU10" s="36">
        <v>7.4899999999999994E-2</v>
      </c>
      <c r="BV10" s="36">
        <v>5.6433</v>
      </c>
      <c r="BW10" s="36">
        <v>1.9931000000000001</v>
      </c>
      <c r="BX10" s="36">
        <v>9.8688000000000002</v>
      </c>
      <c r="BY10" s="36">
        <v>21.111999999999998</v>
      </c>
      <c r="BZ10" s="36">
        <v>12.972799999999999</v>
      </c>
      <c r="CA10" s="36">
        <v>1.6348</v>
      </c>
      <c r="CB10" s="36">
        <v>0.46779999999999999</v>
      </c>
      <c r="CC10" s="36">
        <v>0.85350000000000004</v>
      </c>
      <c r="CD10" s="36">
        <v>5.5213000000000001</v>
      </c>
      <c r="CE10" s="36">
        <v>0.4375</v>
      </c>
      <c r="CF10" s="36">
        <v>7.2300000000000003E-2</v>
      </c>
      <c r="CG10" s="36">
        <v>0.38950000000000001</v>
      </c>
      <c r="CH10" s="36">
        <v>0.83069999999999999</v>
      </c>
      <c r="CI10" s="36">
        <v>3.8523999999999998</v>
      </c>
      <c r="CJ10" s="36">
        <v>0.6643</v>
      </c>
      <c r="CK10" s="36">
        <v>0.13100000000000001</v>
      </c>
      <c r="CL10" s="36">
        <v>3.9199999999999999E-2</v>
      </c>
      <c r="CM10" s="36">
        <v>1.911</v>
      </c>
      <c r="CN10" s="36">
        <v>1.3828</v>
      </c>
      <c r="CO10" s="36">
        <v>3.0000000000000001E-3</v>
      </c>
      <c r="CP10" s="36">
        <v>2.9155000000000002</v>
      </c>
      <c r="CQ10" s="36">
        <v>3.7126999999999999</v>
      </c>
      <c r="CR10" s="36">
        <v>0.74409999999999998</v>
      </c>
      <c r="CS10" s="36">
        <v>0.95609999999999995</v>
      </c>
      <c r="CT10" s="36">
        <v>1.2800000000000001E-2</v>
      </c>
      <c r="CU10" s="36">
        <v>4.1000000000000003E-3</v>
      </c>
      <c r="CV10" s="36">
        <v>1.1958</v>
      </c>
      <c r="CW10" s="36">
        <v>9.2533999999999992</v>
      </c>
      <c r="CX10" s="36">
        <v>2.5177</v>
      </c>
      <c r="CY10" s="36">
        <v>1.8149</v>
      </c>
      <c r="CZ10" s="36">
        <v>2.8603999999999998</v>
      </c>
      <c r="DA10" s="36">
        <v>95.994900000000001</v>
      </c>
      <c r="DB10" s="36">
        <v>0.53490000000000004</v>
      </c>
      <c r="DC10" s="36">
        <v>2.6541999999999999</v>
      </c>
      <c r="DD10" s="36">
        <v>0.65169999999999995</v>
      </c>
      <c r="DE10" s="36">
        <v>0.78520000000000001</v>
      </c>
      <c r="DF10" s="36">
        <v>7.2800000000000004E-2</v>
      </c>
      <c r="DG10" s="36">
        <v>2.6263999999999998</v>
      </c>
      <c r="DH10" s="36">
        <v>2.1631999999999998</v>
      </c>
      <c r="DI10" s="36">
        <v>0.27539999999999998</v>
      </c>
      <c r="DJ10" s="36">
        <v>0.65090000000000003</v>
      </c>
      <c r="DK10" s="36">
        <v>0.31319999999999998</v>
      </c>
      <c r="DL10" s="36">
        <v>0.56940000000000002</v>
      </c>
      <c r="DM10" s="36">
        <v>8.1875</v>
      </c>
      <c r="DN10" s="36">
        <v>1.8084</v>
      </c>
      <c r="DO10" s="36">
        <v>4.0500000000000001E-2</v>
      </c>
      <c r="DP10" s="36">
        <f t="shared" si="0"/>
        <v>10591.892799999996</v>
      </c>
      <c r="DQ10" s="36">
        <v>4.2744</v>
      </c>
      <c r="DR10" s="36">
        <v>844.67060000000004</v>
      </c>
      <c r="DS10" s="36">
        <v>86.334299999999999</v>
      </c>
      <c r="DT10" s="36">
        <v>1.1483000000000001</v>
      </c>
      <c r="DU10" s="36">
        <v>21.125299999999999</v>
      </c>
      <c r="DV10" s="36">
        <v>-89.748099999999994</v>
      </c>
      <c r="DW10" s="36">
        <v>4084.3024999999998</v>
      </c>
      <c r="DX10" s="36">
        <f t="shared" si="1"/>
        <v>4952.1072999999997</v>
      </c>
      <c r="DY10" s="36">
        <f t="shared" si="2"/>
        <v>15544.000099999996</v>
      </c>
      <c r="EA10" s="14">
        <f t="shared" si="3"/>
        <v>108.6079</v>
      </c>
      <c r="EB10" s="61">
        <f t="shared" si="4"/>
        <v>2.131925381672171E-4</v>
      </c>
      <c r="ED10" s="61">
        <v>0.27547606616394699</v>
      </c>
    </row>
    <row r="11" spans="1:134" x14ac:dyDescent="0.4">
      <c r="A11" s="37">
        <v>8</v>
      </c>
      <c r="B11" s="2" t="s">
        <v>28</v>
      </c>
      <c r="C11" s="112">
        <f>INDEX(Industries!$D:$D,MATCH($A11,Industries!$A:$A,0))</f>
        <v>2</v>
      </c>
      <c r="D11" s="38" t="s">
        <v>29</v>
      </c>
      <c r="E11" s="36">
        <v>30.697600000000001</v>
      </c>
      <c r="F11" s="36">
        <v>4.9484000000000004</v>
      </c>
      <c r="G11" s="36">
        <v>11.305899999999999</v>
      </c>
      <c r="H11" s="36">
        <v>1.3415999999999999</v>
      </c>
      <c r="I11" s="36">
        <v>0.17299999999999999</v>
      </c>
      <c r="J11" s="36">
        <v>0.86670000000000003</v>
      </c>
      <c r="K11" s="36">
        <v>4.5904999999999996</v>
      </c>
      <c r="L11" s="36">
        <v>1843.8451</v>
      </c>
      <c r="M11" s="36">
        <v>207.3133</v>
      </c>
      <c r="N11" s="36">
        <v>898.21310000000005</v>
      </c>
      <c r="O11" s="36">
        <v>1245.1695</v>
      </c>
      <c r="P11" s="36">
        <v>411.22469999999998</v>
      </c>
      <c r="Q11" s="36">
        <v>33.017400000000002</v>
      </c>
      <c r="R11" s="36">
        <v>18.204699999999999</v>
      </c>
      <c r="S11" s="36">
        <v>0.1323</v>
      </c>
      <c r="T11" s="36">
        <v>2.4984999999999999</v>
      </c>
      <c r="U11" s="36">
        <v>6.6513999999999998</v>
      </c>
      <c r="V11" s="36">
        <v>4.1121999999999996</v>
      </c>
      <c r="W11" s="36">
        <v>18.571200000000001</v>
      </c>
      <c r="X11" s="36">
        <v>1.8608</v>
      </c>
      <c r="Y11" s="36">
        <v>15.9496</v>
      </c>
      <c r="Z11" s="36">
        <v>7.4272</v>
      </c>
      <c r="AA11" s="36">
        <v>7.1033999999999997</v>
      </c>
      <c r="AB11" s="36">
        <v>4.0922999999999998</v>
      </c>
      <c r="AC11" s="36">
        <v>3.4554999999999998</v>
      </c>
      <c r="AD11" s="36">
        <v>0.13070000000000001</v>
      </c>
      <c r="AE11" s="36">
        <v>6.4799999999999996E-2</v>
      </c>
      <c r="AF11" s="36">
        <v>0.98460000000000003</v>
      </c>
      <c r="AG11" s="36">
        <v>1.83E-2</v>
      </c>
      <c r="AH11" s="36">
        <v>0.15210000000000001</v>
      </c>
      <c r="AI11" s="36">
        <v>0.1081</v>
      </c>
      <c r="AJ11" s="36">
        <v>2.1714000000000002</v>
      </c>
      <c r="AK11" s="36">
        <v>2.8761000000000001</v>
      </c>
      <c r="AL11" s="36">
        <v>17.7974</v>
      </c>
      <c r="AM11" s="36">
        <v>8.1623000000000001</v>
      </c>
      <c r="AN11" s="36">
        <v>1.804</v>
      </c>
      <c r="AO11" s="36">
        <v>11.8363</v>
      </c>
      <c r="AP11" s="36">
        <v>8.9530999999999992</v>
      </c>
      <c r="AQ11" s="36">
        <v>1.2001999999999999</v>
      </c>
      <c r="AR11" s="36">
        <v>22.484200000000001</v>
      </c>
      <c r="AS11" s="36">
        <v>4.7766000000000002</v>
      </c>
      <c r="AT11" s="36">
        <v>5.0772000000000004</v>
      </c>
      <c r="AU11" s="36">
        <v>0.5242</v>
      </c>
      <c r="AV11" s="36">
        <v>3.9683000000000002</v>
      </c>
      <c r="AW11" s="36">
        <v>0.2873</v>
      </c>
      <c r="AX11" s="36">
        <v>84.321299999999994</v>
      </c>
      <c r="AY11" s="36">
        <v>0.74329999999999996</v>
      </c>
      <c r="AZ11" s="36">
        <v>3.4238</v>
      </c>
      <c r="BA11" s="36">
        <v>886.47490000000005</v>
      </c>
      <c r="BB11" s="36">
        <v>439.96800000000002</v>
      </c>
      <c r="BC11" s="36">
        <v>0.67610000000000003</v>
      </c>
      <c r="BD11" s="36">
        <v>20.127800000000001</v>
      </c>
      <c r="BE11" s="36">
        <v>6.4542999999999999</v>
      </c>
      <c r="BF11" s="36">
        <v>5.4279000000000002</v>
      </c>
      <c r="BG11" s="36">
        <v>7.1902999999999997</v>
      </c>
      <c r="BH11" s="36">
        <v>2.3769999999999998</v>
      </c>
      <c r="BI11" s="36">
        <v>0.72789999999999999</v>
      </c>
      <c r="BJ11" s="36">
        <v>1.4559</v>
      </c>
      <c r="BK11" s="36">
        <v>1.8502000000000001</v>
      </c>
      <c r="BL11" s="36">
        <v>1.2441</v>
      </c>
      <c r="BM11" s="36">
        <v>0.47449999999999998</v>
      </c>
      <c r="BN11" s="36">
        <v>4.1508000000000003</v>
      </c>
      <c r="BO11" s="36">
        <v>1.9692000000000001</v>
      </c>
      <c r="BP11" s="36">
        <v>0.69020000000000004</v>
      </c>
      <c r="BQ11" s="36">
        <v>2690.5875999999998</v>
      </c>
      <c r="BR11" s="36">
        <v>10.104100000000001</v>
      </c>
      <c r="BS11" s="36">
        <v>2.5724</v>
      </c>
      <c r="BT11" s="36">
        <v>4.9508999999999999</v>
      </c>
      <c r="BU11" s="36">
        <v>4.2350000000000003</v>
      </c>
      <c r="BV11" s="36">
        <v>69.578500000000005</v>
      </c>
      <c r="BW11" s="36">
        <v>15.949299999999999</v>
      </c>
      <c r="BX11" s="36">
        <v>75.511099999999999</v>
      </c>
      <c r="BY11" s="36">
        <v>86.624799999999993</v>
      </c>
      <c r="BZ11" s="36">
        <v>131.9469</v>
      </c>
      <c r="CA11" s="36">
        <v>44.215200000000003</v>
      </c>
      <c r="CB11" s="36">
        <v>9.4209999999999994</v>
      </c>
      <c r="CC11" s="36">
        <v>17.992599999999999</v>
      </c>
      <c r="CD11" s="36">
        <v>23.7211</v>
      </c>
      <c r="CE11" s="36">
        <v>12.031499999999999</v>
      </c>
      <c r="CF11" s="36">
        <v>3.0676000000000001</v>
      </c>
      <c r="CG11" s="36">
        <v>3.4559000000000002</v>
      </c>
      <c r="CH11" s="36">
        <v>7.6406999999999998</v>
      </c>
      <c r="CI11" s="36">
        <v>37.355699999999999</v>
      </c>
      <c r="CJ11" s="36">
        <v>6.8293999999999997</v>
      </c>
      <c r="CK11" s="36">
        <v>3.1335000000000002</v>
      </c>
      <c r="CL11" s="36">
        <v>0.98119999999999996</v>
      </c>
      <c r="CM11" s="36">
        <v>10.501300000000001</v>
      </c>
      <c r="CN11" s="36">
        <v>16.076499999999999</v>
      </c>
      <c r="CO11" s="36">
        <v>5.3800000000000001E-2</v>
      </c>
      <c r="CP11" s="36">
        <v>9.3815000000000008</v>
      </c>
      <c r="CQ11" s="36">
        <v>9.9923999999999999</v>
      </c>
      <c r="CR11" s="36">
        <v>39.1798</v>
      </c>
      <c r="CS11" s="36">
        <v>10.2776</v>
      </c>
      <c r="CT11" s="36">
        <v>83.787700000000001</v>
      </c>
      <c r="CU11" s="36">
        <v>32.584299999999999</v>
      </c>
      <c r="CV11" s="36">
        <v>38.2179</v>
      </c>
      <c r="CW11" s="36">
        <v>218.3475</v>
      </c>
      <c r="CX11" s="36">
        <v>44.328800000000001</v>
      </c>
      <c r="CY11" s="36">
        <v>109.06910000000001</v>
      </c>
      <c r="CZ11" s="36">
        <v>7.7332000000000001</v>
      </c>
      <c r="DA11" s="36">
        <v>63.008699999999997</v>
      </c>
      <c r="DB11" s="36">
        <v>47.761400000000002</v>
      </c>
      <c r="DC11" s="36">
        <v>5.7538</v>
      </c>
      <c r="DD11" s="36">
        <v>15.0158</v>
      </c>
      <c r="DE11" s="36">
        <v>15.0113</v>
      </c>
      <c r="DF11" s="36">
        <v>2.3635000000000002</v>
      </c>
      <c r="DG11" s="36">
        <v>24.4953</v>
      </c>
      <c r="DH11" s="36">
        <v>17.6601</v>
      </c>
      <c r="DI11" s="36">
        <v>2.4542999999999999</v>
      </c>
      <c r="DJ11" s="36">
        <v>4.6135000000000002</v>
      </c>
      <c r="DK11" s="36">
        <v>3.6055999999999999</v>
      </c>
      <c r="DL11" s="36">
        <v>10.223699999999999</v>
      </c>
      <c r="DM11" s="36">
        <v>19.0809</v>
      </c>
      <c r="DN11" s="36">
        <v>8.7807999999999993</v>
      </c>
      <c r="DO11" s="36">
        <v>0.37690000000000001</v>
      </c>
      <c r="DP11" s="36">
        <f t="shared" si="0"/>
        <v>10477.533600000001</v>
      </c>
      <c r="DQ11" s="36">
        <v>65.518900000000002</v>
      </c>
      <c r="DR11" s="36">
        <v>38.479799999999997</v>
      </c>
      <c r="DS11" s="36">
        <v>224.09530000000001</v>
      </c>
      <c r="DT11" s="36">
        <v>76.094099999999997</v>
      </c>
      <c r="DU11" s="36">
        <v>120.23050000000001</v>
      </c>
      <c r="DV11" s="36">
        <v>-247.01730000000001</v>
      </c>
      <c r="DW11" s="36">
        <v>88462.065300000002</v>
      </c>
      <c r="DX11" s="36">
        <f t="shared" si="1"/>
        <v>88739.4666</v>
      </c>
      <c r="DY11" s="36">
        <f t="shared" si="2"/>
        <v>99217.000199999995</v>
      </c>
      <c r="EA11" s="14">
        <f t="shared" si="3"/>
        <v>420.41989999999998</v>
      </c>
      <c r="EB11" s="61">
        <f t="shared" si="4"/>
        <v>8.2526580089484832E-4</v>
      </c>
      <c r="ED11" s="61">
        <v>0.58347863773345299</v>
      </c>
    </row>
    <row r="12" spans="1:134" x14ac:dyDescent="0.4">
      <c r="A12" s="34">
        <v>9</v>
      </c>
      <c r="B12" s="7" t="s">
        <v>30</v>
      </c>
      <c r="C12" s="111">
        <f>INDEX(Industries!$D:$D,MATCH($A12,Industries!$A:$A,0))</f>
        <v>2</v>
      </c>
      <c r="D12" s="35" t="s">
        <v>31</v>
      </c>
      <c r="E12" s="36">
        <v>173.274</v>
      </c>
      <c r="F12" s="36">
        <v>4.0951000000000004</v>
      </c>
      <c r="G12" s="36">
        <v>44.144500000000001</v>
      </c>
      <c r="H12" s="36">
        <v>51.367100000000001</v>
      </c>
      <c r="I12" s="36">
        <v>0.34910000000000002</v>
      </c>
      <c r="J12" s="36">
        <v>1.8086</v>
      </c>
      <c r="K12" s="36">
        <v>10.954700000000001</v>
      </c>
      <c r="L12" s="36">
        <v>466.89269999999999</v>
      </c>
      <c r="M12" s="36">
        <v>559.96979999999996</v>
      </c>
      <c r="N12" s="36">
        <v>781.94870000000003</v>
      </c>
      <c r="O12" s="36">
        <v>1185.1532999999999</v>
      </c>
      <c r="P12" s="36">
        <v>169.77199999999999</v>
      </c>
      <c r="Q12" s="36">
        <v>61.900399999999998</v>
      </c>
      <c r="R12" s="36">
        <v>138.0411</v>
      </c>
      <c r="S12" s="36">
        <v>0.88490000000000002</v>
      </c>
      <c r="T12" s="36">
        <v>149.97819999999999</v>
      </c>
      <c r="U12" s="36">
        <v>34.31</v>
      </c>
      <c r="V12" s="36">
        <v>70.410200000000003</v>
      </c>
      <c r="W12" s="36">
        <v>66.052099999999996</v>
      </c>
      <c r="X12" s="36">
        <v>57.781999999999996</v>
      </c>
      <c r="Y12" s="36">
        <v>59.4161</v>
      </c>
      <c r="Z12" s="36">
        <v>143.27350000000001</v>
      </c>
      <c r="AA12" s="36">
        <v>15.282999999999999</v>
      </c>
      <c r="AB12" s="36">
        <v>13.096</v>
      </c>
      <c r="AC12" s="36">
        <v>24.64</v>
      </c>
      <c r="AD12" s="36">
        <v>2.0799999999999999E-2</v>
      </c>
      <c r="AE12" s="36">
        <v>3.85E-2</v>
      </c>
      <c r="AF12" s="36">
        <v>12.3576</v>
      </c>
      <c r="AG12" s="36">
        <v>1.04E-2</v>
      </c>
      <c r="AH12" s="36">
        <v>6.4199999999999993E-2</v>
      </c>
      <c r="AI12" s="36">
        <v>4.4699999999999997E-2</v>
      </c>
      <c r="AJ12" s="36">
        <v>7.0331999999999999</v>
      </c>
      <c r="AK12" s="36">
        <v>39.905200000000001</v>
      </c>
      <c r="AL12" s="36">
        <v>126.0033</v>
      </c>
      <c r="AM12" s="36">
        <v>141.36760000000001</v>
      </c>
      <c r="AN12" s="36">
        <v>6.5248999999999997</v>
      </c>
      <c r="AO12" s="36">
        <v>705.20439999999996</v>
      </c>
      <c r="AP12" s="36">
        <v>2.9024000000000001</v>
      </c>
      <c r="AQ12" s="36">
        <v>0.20880000000000001</v>
      </c>
      <c r="AR12" s="36">
        <v>847.55989999999997</v>
      </c>
      <c r="AS12" s="36">
        <v>6.4798</v>
      </c>
      <c r="AT12" s="36">
        <v>25.188600000000001</v>
      </c>
      <c r="AU12" s="36">
        <v>2.4300999999999999</v>
      </c>
      <c r="AV12" s="36">
        <v>218.4563</v>
      </c>
      <c r="AW12" s="36">
        <v>38.640900000000002</v>
      </c>
      <c r="AX12" s="36">
        <v>46.832799999999999</v>
      </c>
      <c r="AY12" s="36">
        <v>100.4504</v>
      </c>
      <c r="AZ12" s="36">
        <v>30.445699999999999</v>
      </c>
      <c r="BA12" s="36">
        <v>223.0582</v>
      </c>
      <c r="BB12" s="36">
        <v>1099.9188999999999</v>
      </c>
      <c r="BC12" s="36">
        <v>6.3007999999999997</v>
      </c>
      <c r="BD12" s="36">
        <v>42.999099999999999</v>
      </c>
      <c r="BE12" s="36">
        <v>21.933199999999999</v>
      </c>
      <c r="BF12" s="36">
        <v>26.446100000000001</v>
      </c>
      <c r="BG12" s="36">
        <v>10.081200000000001</v>
      </c>
      <c r="BH12" s="36">
        <v>3.6951000000000001</v>
      </c>
      <c r="BI12" s="36">
        <v>3.9293</v>
      </c>
      <c r="BJ12" s="36">
        <v>3.8755999999999999</v>
      </c>
      <c r="BK12" s="36">
        <v>7.2062999999999997</v>
      </c>
      <c r="BL12" s="36">
        <v>2.7553000000000001</v>
      </c>
      <c r="BM12" s="36">
        <v>2.2610000000000001</v>
      </c>
      <c r="BN12" s="36">
        <v>8.9270999999999994</v>
      </c>
      <c r="BO12" s="36">
        <v>4.5514000000000001</v>
      </c>
      <c r="BP12" s="36">
        <v>0.501</v>
      </c>
      <c r="BQ12" s="36">
        <v>1756.0114000000001</v>
      </c>
      <c r="BR12" s="36">
        <v>34.071100000000001</v>
      </c>
      <c r="BS12" s="36">
        <v>10.93</v>
      </c>
      <c r="BT12" s="36">
        <v>21.6721</v>
      </c>
      <c r="BU12" s="36">
        <v>21.0901</v>
      </c>
      <c r="BV12" s="36">
        <v>145.87690000000001</v>
      </c>
      <c r="BW12" s="36">
        <v>97.250399999999999</v>
      </c>
      <c r="BX12" s="36">
        <v>145.34350000000001</v>
      </c>
      <c r="BY12" s="36">
        <v>382.62200000000001</v>
      </c>
      <c r="BZ12" s="36">
        <v>150.62540000000001</v>
      </c>
      <c r="CA12" s="36">
        <v>105.0423</v>
      </c>
      <c r="CB12" s="36">
        <v>170.95769999999999</v>
      </c>
      <c r="CC12" s="36">
        <v>620.19510000000002</v>
      </c>
      <c r="CD12" s="36">
        <v>62.9572</v>
      </c>
      <c r="CE12" s="36">
        <v>16.090699999999998</v>
      </c>
      <c r="CF12" s="36">
        <v>30.622900000000001</v>
      </c>
      <c r="CG12" s="36">
        <v>3.3136000000000001</v>
      </c>
      <c r="CH12" s="36">
        <v>15.736700000000001</v>
      </c>
      <c r="CI12" s="36">
        <v>63.420400000000001</v>
      </c>
      <c r="CJ12" s="36">
        <v>9.2167999999999992</v>
      </c>
      <c r="CK12" s="36">
        <v>2.8723999999999998</v>
      </c>
      <c r="CL12" s="36">
        <v>2.7353999999999998</v>
      </c>
      <c r="CM12" s="36">
        <v>11.1694</v>
      </c>
      <c r="CN12" s="36">
        <v>13.1587</v>
      </c>
      <c r="CO12" s="36">
        <v>0.21560000000000001</v>
      </c>
      <c r="CP12" s="36">
        <v>3.9380000000000002</v>
      </c>
      <c r="CQ12" s="36">
        <v>2.6021999999999998</v>
      </c>
      <c r="CR12" s="36">
        <v>3.6579999999999999</v>
      </c>
      <c r="CS12" s="36">
        <v>31.150700000000001</v>
      </c>
      <c r="CT12" s="36">
        <v>131.42519999999999</v>
      </c>
      <c r="CU12" s="36">
        <v>48.052500000000002</v>
      </c>
      <c r="CV12" s="36">
        <v>70.382800000000003</v>
      </c>
      <c r="CW12" s="36">
        <v>129.70849999999999</v>
      </c>
      <c r="CX12" s="36">
        <v>7.7573999999999996</v>
      </c>
      <c r="CY12" s="36">
        <v>19.863700000000001</v>
      </c>
      <c r="CZ12" s="36">
        <v>11.7758</v>
      </c>
      <c r="DA12" s="36">
        <v>176.15090000000001</v>
      </c>
      <c r="DB12" s="36">
        <v>71.712000000000003</v>
      </c>
      <c r="DC12" s="36">
        <v>49.020200000000003</v>
      </c>
      <c r="DD12" s="36">
        <v>92.509299999999996</v>
      </c>
      <c r="DE12" s="36">
        <v>63.725499999999997</v>
      </c>
      <c r="DF12" s="36">
        <v>12.852399999999999</v>
      </c>
      <c r="DG12" s="36">
        <v>201.81790000000001</v>
      </c>
      <c r="DH12" s="36">
        <v>179.55879999999999</v>
      </c>
      <c r="DI12" s="36">
        <v>12.099500000000001</v>
      </c>
      <c r="DJ12" s="36">
        <v>35.603999999999999</v>
      </c>
      <c r="DK12" s="36">
        <v>7.8352000000000004</v>
      </c>
      <c r="DL12" s="36">
        <v>74.908900000000003</v>
      </c>
      <c r="DM12" s="36">
        <v>52.517200000000003</v>
      </c>
      <c r="DN12" s="36">
        <v>46.99</v>
      </c>
      <c r="DO12" s="36">
        <v>22.4467</v>
      </c>
      <c r="DP12" s="36">
        <f t="shared" si="0"/>
        <v>13564.668300000003</v>
      </c>
      <c r="DQ12" s="36">
        <v>6577.3293000000003</v>
      </c>
      <c r="DR12" s="36">
        <v>118.2936</v>
      </c>
      <c r="DS12" s="36">
        <v>1283.3104000000001</v>
      </c>
      <c r="DT12" s="36">
        <v>149.5934</v>
      </c>
      <c r="DU12" s="36">
        <v>447.584</v>
      </c>
      <c r="DV12" s="36">
        <v>67.855999999999995</v>
      </c>
      <c r="DW12" s="36">
        <v>81461.365099999995</v>
      </c>
      <c r="DX12" s="36">
        <f t="shared" si="1"/>
        <v>90105.3318</v>
      </c>
      <c r="DY12" s="36">
        <f t="shared" si="2"/>
        <v>103670.0001</v>
      </c>
      <c r="EA12" s="14">
        <f t="shared" si="3"/>
        <v>1880.4878000000001</v>
      </c>
      <c r="EB12" s="61">
        <f t="shared" si="4"/>
        <v>3.6913149694864384E-3</v>
      </c>
      <c r="ED12" s="61">
        <v>0.76595929317453537</v>
      </c>
    </row>
    <row r="13" spans="1:134" x14ac:dyDescent="0.4">
      <c r="A13" s="37">
        <v>10</v>
      </c>
      <c r="B13" s="2" t="s">
        <v>32</v>
      </c>
      <c r="C13" s="112">
        <f>INDEX(Industries!$D:$D,MATCH($A13,Industries!$A:$A,0))</f>
        <v>3</v>
      </c>
      <c r="D13" s="38" t="s">
        <v>33</v>
      </c>
      <c r="E13" s="36">
        <v>33.740200000000002</v>
      </c>
      <c r="F13" s="36">
        <v>4.0117000000000003</v>
      </c>
      <c r="G13" s="36">
        <v>21.192799999999998</v>
      </c>
      <c r="H13" s="36">
        <v>2.9085000000000001</v>
      </c>
      <c r="I13" s="36">
        <v>0.1978</v>
      </c>
      <c r="J13" s="36">
        <v>1.9988999999999999</v>
      </c>
      <c r="K13" s="36">
        <v>7.6376999999999997</v>
      </c>
      <c r="L13" s="36">
        <v>398.52730000000003</v>
      </c>
      <c r="M13" s="36">
        <v>52.488799999999998</v>
      </c>
      <c r="N13" s="36">
        <v>159.42439999999999</v>
      </c>
      <c r="O13" s="36">
        <v>138.17429999999999</v>
      </c>
      <c r="P13" s="36">
        <v>13.601000000000001</v>
      </c>
      <c r="Q13" s="36">
        <v>4.6253000000000002</v>
      </c>
      <c r="R13" s="36">
        <v>6.0105000000000004</v>
      </c>
      <c r="S13" s="36">
        <v>0.49919999999999998</v>
      </c>
      <c r="T13" s="36">
        <v>2.4841000000000002</v>
      </c>
      <c r="U13" s="36">
        <v>1.5048999999999999</v>
      </c>
      <c r="V13" s="36">
        <v>0.44540000000000002</v>
      </c>
      <c r="W13" s="36">
        <v>10.065300000000001</v>
      </c>
      <c r="X13" s="36">
        <v>1.7030000000000001</v>
      </c>
      <c r="Y13" s="36">
        <v>3.3041999999999998</v>
      </c>
      <c r="Z13" s="36">
        <v>3.4392999999999998</v>
      </c>
      <c r="AA13" s="36">
        <v>8.1424000000000003</v>
      </c>
      <c r="AB13" s="36">
        <v>4.2149000000000001</v>
      </c>
      <c r="AC13" s="36">
        <v>3.6987999999999999</v>
      </c>
      <c r="AD13" s="36">
        <v>0.1045</v>
      </c>
      <c r="AE13" s="36">
        <v>1.38E-2</v>
      </c>
      <c r="AF13" s="36">
        <v>0.82289999999999996</v>
      </c>
      <c r="AG13" s="36">
        <v>1.6000000000000001E-3</v>
      </c>
      <c r="AH13" s="36">
        <v>2.3300000000000001E-2</v>
      </c>
      <c r="AI13" s="36">
        <v>4.2999999999999997E-2</v>
      </c>
      <c r="AJ13" s="36">
        <v>1.1032999999999999</v>
      </c>
      <c r="AK13" s="36">
        <v>2.0468000000000002</v>
      </c>
      <c r="AL13" s="36">
        <v>1.3024</v>
      </c>
      <c r="AM13" s="36">
        <v>9.2024000000000008</v>
      </c>
      <c r="AN13" s="36">
        <v>2.1724999999999999</v>
      </c>
      <c r="AO13" s="36">
        <v>5.8018000000000001</v>
      </c>
      <c r="AP13" s="36">
        <v>9.6212999999999997</v>
      </c>
      <c r="AQ13" s="36">
        <v>1.1186</v>
      </c>
      <c r="AR13" s="36">
        <v>9.1872000000000007</v>
      </c>
      <c r="AS13" s="36">
        <v>6.9244000000000003</v>
      </c>
      <c r="AT13" s="36">
        <v>5.5303000000000004</v>
      </c>
      <c r="AU13" s="36">
        <v>0.18390000000000001</v>
      </c>
      <c r="AV13" s="36">
        <v>1.1806000000000001</v>
      </c>
      <c r="AW13" s="36">
        <v>0.3488</v>
      </c>
      <c r="AX13" s="36">
        <v>6.3478000000000003</v>
      </c>
      <c r="AY13" s="36">
        <v>0.89610000000000001</v>
      </c>
      <c r="AZ13" s="36">
        <v>0.23480000000000001</v>
      </c>
      <c r="BA13" s="36">
        <v>1990.8105</v>
      </c>
      <c r="BB13" s="36">
        <v>73.215400000000002</v>
      </c>
      <c r="BC13" s="36">
        <v>0.71840000000000004</v>
      </c>
      <c r="BD13" s="36">
        <v>23.364599999999999</v>
      </c>
      <c r="BE13" s="36">
        <v>6.8090000000000002</v>
      </c>
      <c r="BF13" s="36">
        <v>6.0130999999999997</v>
      </c>
      <c r="BG13" s="36">
        <v>8.3968000000000007</v>
      </c>
      <c r="BH13" s="36">
        <v>3.6253000000000002</v>
      </c>
      <c r="BI13" s="36">
        <v>0.60850000000000004</v>
      </c>
      <c r="BJ13" s="36">
        <v>2.1465000000000001</v>
      </c>
      <c r="BK13" s="36">
        <v>1.1962999999999999</v>
      </c>
      <c r="BL13" s="36">
        <v>0.97640000000000005</v>
      </c>
      <c r="BM13" s="36">
        <v>0.2394</v>
      </c>
      <c r="BN13" s="36">
        <v>3.2427000000000001</v>
      </c>
      <c r="BO13" s="36">
        <v>1.2031000000000001</v>
      </c>
      <c r="BP13" s="36">
        <v>0.23960000000000001</v>
      </c>
      <c r="BQ13" s="36">
        <v>19.173100000000002</v>
      </c>
      <c r="BR13" s="36">
        <v>17.001200000000001</v>
      </c>
      <c r="BS13" s="36">
        <v>4.8060999999999998</v>
      </c>
      <c r="BT13" s="36">
        <v>4.9786000000000001</v>
      </c>
      <c r="BU13" s="36">
        <v>49.110700000000001</v>
      </c>
      <c r="BV13" s="36">
        <v>71.233999999999995</v>
      </c>
      <c r="BW13" s="36">
        <v>19.6175</v>
      </c>
      <c r="BX13" s="36">
        <v>113.6472</v>
      </c>
      <c r="BY13" s="36">
        <v>187.673</v>
      </c>
      <c r="BZ13" s="36">
        <v>447.90679999999998</v>
      </c>
      <c r="CA13" s="36">
        <v>118.3165</v>
      </c>
      <c r="CB13" s="36">
        <v>4.8952999999999998</v>
      </c>
      <c r="CC13" s="36">
        <v>41.4495</v>
      </c>
      <c r="CD13" s="36">
        <v>157.73589999999999</v>
      </c>
      <c r="CE13" s="36">
        <v>102.15519999999999</v>
      </c>
      <c r="CF13" s="36">
        <v>20.040800000000001</v>
      </c>
      <c r="CG13" s="36">
        <v>7.3840000000000003</v>
      </c>
      <c r="CH13" s="36">
        <v>23.340399999999999</v>
      </c>
      <c r="CI13" s="36">
        <v>133.7517</v>
      </c>
      <c r="CJ13" s="36">
        <v>14.8134</v>
      </c>
      <c r="CK13" s="36">
        <v>7.7576999999999998</v>
      </c>
      <c r="CL13" s="36">
        <v>1.4755</v>
      </c>
      <c r="CM13" s="36">
        <v>25.259699999999999</v>
      </c>
      <c r="CN13" s="36">
        <v>30.7559</v>
      </c>
      <c r="CO13" s="36">
        <v>0.12989999999999999</v>
      </c>
      <c r="CP13" s="36">
        <v>12.4396</v>
      </c>
      <c r="CQ13" s="36">
        <v>10.361499999999999</v>
      </c>
      <c r="CR13" s="36">
        <v>96.983400000000003</v>
      </c>
      <c r="CS13" s="36">
        <v>39.405999999999999</v>
      </c>
      <c r="CT13" s="36">
        <v>0.74919999999999998</v>
      </c>
      <c r="CU13" s="36">
        <v>0.28199999999999997</v>
      </c>
      <c r="CV13" s="36">
        <v>44.284999999999997</v>
      </c>
      <c r="CW13" s="36">
        <v>494.60140000000001</v>
      </c>
      <c r="CX13" s="36">
        <v>103.05200000000001</v>
      </c>
      <c r="CY13" s="36">
        <v>254.93369999999999</v>
      </c>
      <c r="CZ13" s="36">
        <v>24.574200000000001</v>
      </c>
      <c r="DA13" s="36">
        <v>41.128399999999999</v>
      </c>
      <c r="DB13" s="36">
        <v>5.5949</v>
      </c>
      <c r="DC13" s="36">
        <v>12.5732</v>
      </c>
      <c r="DD13" s="36">
        <v>27.103400000000001</v>
      </c>
      <c r="DE13" s="36">
        <v>26.5807</v>
      </c>
      <c r="DF13" s="36">
        <v>5.3154000000000003</v>
      </c>
      <c r="DG13" s="36">
        <v>31.600200000000001</v>
      </c>
      <c r="DH13" s="36">
        <v>27.992799999999999</v>
      </c>
      <c r="DI13" s="36">
        <v>5.2521000000000004</v>
      </c>
      <c r="DJ13" s="36">
        <v>10.3324</v>
      </c>
      <c r="DK13" s="36">
        <v>7.14</v>
      </c>
      <c r="DL13" s="36">
        <v>13.2508</v>
      </c>
      <c r="DM13" s="36">
        <v>45.006300000000003</v>
      </c>
      <c r="DN13" s="36">
        <v>16.6677</v>
      </c>
      <c r="DO13" s="36">
        <v>0.46339999999999998</v>
      </c>
      <c r="DP13" s="36">
        <f t="shared" si="0"/>
        <v>6053.1376999999975</v>
      </c>
      <c r="DQ13" s="36">
        <v>62.792400000000001</v>
      </c>
      <c r="DR13" s="36">
        <v>35.520099999999999</v>
      </c>
      <c r="DS13" s="36">
        <v>392.76530000000002</v>
      </c>
      <c r="DT13" s="36">
        <v>48.676400000000001</v>
      </c>
      <c r="DU13" s="36">
        <v>170.648</v>
      </c>
      <c r="DV13" s="36">
        <v>-445.25889999999998</v>
      </c>
      <c r="DW13" s="36">
        <v>133430.71849999999</v>
      </c>
      <c r="DX13" s="36">
        <f t="shared" si="1"/>
        <v>133695.86179999998</v>
      </c>
      <c r="DY13" s="36">
        <f t="shared" si="2"/>
        <v>139748.99949999998</v>
      </c>
      <c r="EA13" s="14">
        <f t="shared" si="3"/>
        <v>612.08969999999999</v>
      </c>
      <c r="EB13" s="61">
        <f t="shared" si="4"/>
        <v>1.2015052010858368E-3</v>
      </c>
      <c r="ED13" s="61">
        <v>0.7989753062984174</v>
      </c>
    </row>
    <row r="14" spans="1:134" x14ac:dyDescent="0.4">
      <c r="A14" s="34">
        <v>11</v>
      </c>
      <c r="B14" s="7" t="s">
        <v>34</v>
      </c>
      <c r="C14" s="111">
        <f>INDEX(Industries!$D:$D,MATCH($A14,Industries!$A:$A,0))</f>
        <v>3</v>
      </c>
      <c r="D14" s="35" t="s">
        <v>35</v>
      </c>
      <c r="E14" s="36">
        <v>28.104099999999999</v>
      </c>
      <c r="F14" s="36">
        <v>4.5095999999999998</v>
      </c>
      <c r="G14" s="36">
        <v>18.784600000000001</v>
      </c>
      <c r="H14" s="36">
        <v>0.61419999999999997</v>
      </c>
      <c r="I14" s="36">
        <v>0.309</v>
      </c>
      <c r="J14" s="36">
        <v>0.54679999999999995</v>
      </c>
      <c r="K14" s="36">
        <v>8.0427999999999997</v>
      </c>
      <c r="L14" s="36">
        <v>324.70819999999998</v>
      </c>
      <c r="M14" s="36">
        <v>74.282899999999998</v>
      </c>
      <c r="N14" s="36">
        <v>181.38570000000001</v>
      </c>
      <c r="O14" s="36">
        <v>273.1044</v>
      </c>
      <c r="P14" s="36">
        <v>75.149500000000003</v>
      </c>
      <c r="Q14" s="36">
        <v>43.035600000000002</v>
      </c>
      <c r="R14" s="36">
        <v>6.4923000000000002</v>
      </c>
      <c r="S14" s="36">
        <v>0.14149999999999999</v>
      </c>
      <c r="T14" s="36">
        <v>2.5409000000000002</v>
      </c>
      <c r="U14" s="36">
        <v>1.1234</v>
      </c>
      <c r="V14" s="36">
        <v>0.39019999999999999</v>
      </c>
      <c r="W14" s="36">
        <v>1.3096000000000001</v>
      </c>
      <c r="X14" s="36">
        <v>0.93279999999999996</v>
      </c>
      <c r="Y14" s="36">
        <v>7.3373999999999997</v>
      </c>
      <c r="Z14" s="36">
        <v>1.8757999999999999</v>
      </c>
      <c r="AA14" s="36">
        <v>1.6182000000000001</v>
      </c>
      <c r="AB14" s="36">
        <v>0.74980000000000002</v>
      </c>
      <c r="AC14" s="36">
        <v>1.0638000000000001</v>
      </c>
      <c r="AD14" s="36">
        <v>1.7000000000000001E-2</v>
      </c>
      <c r="AE14" s="36">
        <v>4.99E-2</v>
      </c>
      <c r="AF14" s="36">
        <v>0.27889999999999998</v>
      </c>
      <c r="AG14" s="36">
        <v>1.5100000000000001E-2</v>
      </c>
      <c r="AH14" s="36">
        <v>0.16789999999999999</v>
      </c>
      <c r="AI14" s="36">
        <v>4.1799999999999997E-2</v>
      </c>
      <c r="AJ14" s="36">
        <v>3.5158</v>
      </c>
      <c r="AK14" s="36">
        <v>5.8201000000000001</v>
      </c>
      <c r="AL14" s="36">
        <v>2.7099000000000002</v>
      </c>
      <c r="AM14" s="36">
        <v>2.2953000000000001</v>
      </c>
      <c r="AN14" s="36">
        <v>0.85819999999999996</v>
      </c>
      <c r="AO14" s="36">
        <v>2.0449000000000002</v>
      </c>
      <c r="AP14" s="36">
        <v>3.5409999999999999</v>
      </c>
      <c r="AQ14" s="36">
        <v>0.20169999999999999</v>
      </c>
      <c r="AR14" s="36">
        <v>342.65940000000001</v>
      </c>
      <c r="AS14" s="36">
        <v>6.4356</v>
      </c>
      <c r="AT14" s="36">
        <v>2.7084999999999999</v>
      </c>
      <c r="AU14" s="36">
        <v>0.73119999999999996</v>
      </c>
      <c r="AV14" s="36">
        <v>2.3584000000000001</v>
      </c>
      <c r="AW14" s="36">
        <v>3.8401000000000001</v>
      </c>
      <c r="AX14" s="36">
        <v>313.0129</v>
      </c>
      <c r="AY14" s="36">
        <v>19.353899999999999</v>
      </c>
      <c r="AZ14" s="36">
        <v>76.323400000000007</v>
      </c>
      <c r="BA14" s="36">
        <v>1270.6502</v>
      </c>
      <c r="BB14" s="36">
        <v>39905.390700000004</v>
      </c>
      <c r="BC14" s="36">
        <v>0.49249999999999999</v>
      </c>
      <c r="BD14" s="36">
        <v>3.5143</v>
      </c>
      <c r="BE14" s="36">
        <v>0.74609999999999999</v>
      </c>
      <c r="BF14" s="36">
        <v>1.2474000000000001</v>
      </c>
      <c r="BG14" s="36">
        <v>1.4758</v>
      </c>
      <c r="BH14" s="36">
        <v>0.3478</v>
      </c>
      <c r="BI14" s="36">
        <v>0.42059999999999997</v>
      </c>
      <c r="BJ14" s="36">
        <v>0.55559999999999998</v>
      </c>
      <c r="BK14" s="36">
        <v>1.2029000000000001</v>
      </c>
      <c r="BL14" s="36">
        <v>0.64339999999999997</v>
      </c>
      <c r="BM14" s="36">
        <v>0.2525</v>
      </c>
      <c r="BN14" s="36">
        <v>1.8653</v>
      </c>
      <c r="BO14" s="36">
        <v>2.0148999999999999</v>
      </c>
      <c r="BP14" s="36">
        <v>1.1455</v>
      </c>
      <c r="BQ14" s="36">
        <v>21.388300000000001</v>
      </c>
      <c r="BR14" s="36">
        <v>40.5764</v>
      </c>
      <c r="BS14" s="36">
        <v>2.5470000000000002</v>
      </c>
      <c r="BT14" s="36">
        <v>26.198399999999999</v>
      </c>
      <c r="BU14" s="36">
        <v>3.6888000000000001</v>
      </c>
      <c r="BV14" s="36">
        <v>340.52510000000001</v>
      </c>
      <c r="BW14" s="36">
        <v>272.47620000000001</v>
      </c>
      <c r="BX14" s="36">
        <v>199.2816</v>
      </c>
      <c r="BY14" s="36">
        <v>827.06849999999997</v>
      </c>
      <c r="BZ14" s="36">
        <v>92.869200000000006</v>
      </c>
      <c r="CA14" s="36">
        <v>57.776899999999998</v>
      </c>
      <c r="CB14" s="36">
        <v>12.075699999999999</v>
      </c>
      <c r="CC14" s="36">
        <v>46.701099999999997</v>
      </c>
      <c r="CD14" s="36">
        <v>10.8096</v>
      </c>
      <c r="CE14" s="36">
        <v>12.1999</v>
      </c>
      <c r="CF14" s="36">
        <v>3.6922000000000001</v>
      </c>
      <c r="CG14" s="36">
        <v>1.9589000000000001</v>
      </c>
      <c r="CH14" s="36">
        <v>3.2256</v>
      </c>
      <c r="CI14" s="36">
        <v>21.840299999999999</v>
      </c>
      <c r="CJ14" s="36">
        <v>8.2573000000000008</v>
      </c>
      <c r="CK14" s="36">
        <v>2.4889999999999999</v>
      </c>
      <c r="CL14" s="36">
        <v>1.6392</v>
      </c>
      <c r="CM14" s="36">
        <v>13.927099999999999</v>
      </c>
      <c r="CN14" s="36">
        <v>13.1355</v>
      </c>
      <c r="CO14" s="36">
        <v>0.254</v>
      </c>
      <c r="CP14" s="36">
        <v>7.6121999999999996</v>
      </c>
      <c r="CQ14" s="36">
        <v>12.465299999999999</v>
      </c>
      <c r="CR14" s="36">
        <v>22.510100000000001</v>
      </c>
      <c r="CS14" s="36">
        <v>20.467199999999998</v>
      </c>
      <c r="CT14" s="36">
        <v>31.084499999999998</v>
      </c>
      <c r="CU14" s="36">
        <v>12.071</v>
      </c>
      <c r="CV14" s="36">
        <v>38.067500000000003</v>
      </c>
      <c r="CW14" s="36">
        <v>166.87350000000001</v>
      </c>
      <c r="CX14" s="36">
        <v>40.584800000000001</v>
      </c>
      <c r="CY14" s="36">
        <v>66.554000000000002</v>
      </c>
      <c r="CZ14" s="36">
        <v>4.8383000000000003</v>
      </c>
      <c r="DA14" s="36">
        <v>79.109200000000001</v>
      </c>
      <c r="DB14" s="36">
        <v>23.614000000000001</v>
      </c>
      <c r="DC14" s="36">
        <v>7.8587999999999996</v>
      </c>
      <c r="DD14" s="36">
        <v>13.5923</v>
      </c>
      <c r="DE14" s="36">
        <v>11.4582</v>
      </c>
      <c r="DF14" s="36">
        <v>2.149</v>
      </c>
      <c r="DG14" s="36">
        <v>42.5246</v>
      </c>
      <c r="DH14" s="36">
        <v>17.523700000000002</v>
      </c>
      <c r="DI14" s="36">
        <v>2.4211999999999998</v>
      </c>
      <c r="DJ14" s="36">
        <v>4.0766999999999998</v>
      </c>
      <c r="DK14" s="36">
        <v>4.8305999999999996</v>
      </c>
      <c r="DL14" s="36">
        <v>7.3181000000000003</v>
      </c>
      <c r="DM14" s="36">
        <v>7.9391999999999996</v>
      </c>
      <c r="DN14" s="36">
        <v>8.0277999999999992</v>
      </c>
      <c r="DO14" s="36">
        <v>1.1483000000000001</v>
      </c>
      <c r="DP14" s="36">
        <f t="shared" si="0"/>
        <v>45732.421399999985</v>
      </c>
      <c r="DQ14" s="36">
        <v>370.60079999999999</v>
      </c>
      <c r="DR14" s="36">
        <v>130.7501</v>
      </c>
      <c r="DS14" s="36">
        <v>691.85329999999999</v>
      </c>
      <c r="DT14" s="36">
        <v>88.302400000000006</v>
      </c>
      <c r="DU14" s="36">
        <v>295.34539999999998</v>
      </c>
      <c r="DV14" s="36">
        <v>520.36059999999998</v>
      </c>
      <c r="DW14" s="36">
        <v>18454.3662</v>
      </c>
      <c r="DX14" s="36">
        <f t="shared" si="1"/>
        <v>20551.578799999999</v>
      </c>
      <c r="DY14" s="36">
        <f t="shared" si="2"/>
        <v>66284.00019999998</v>
      </c>
      <c r="EA14" s="14">
        <f t="shared" si="3"/>
        <v>1075.5011</v>
      </c>
      <c r="EB14" s="61">
        <f t="shared" si="4"/>
        <v>2.1111614285022908E-3</v>
      </c>
      <c r="ED14" s="61">
        <v>0.2781214177723777</v>
      </c>
    </row>
    <row r="15" spans="1:134" x14ac:dyDescent="0.4">
      <c r="A15" s="37">
        <v>12</v>
      </c>
      <c r="B15" s="2" t="s">
        <v>36</v>
      </c>
      <c r="C15" s="112">
        <f>INDEX(Industries!$D:$D,MATCH($A15,Industries!$A:$A,0))</f>
        <v>3</v>
      </c>
      <c r="D15" s="38" t="s">
        <v>37</v>
      </c>
      <c r="E15" s="36">
        <v>11.042199999999999</v>
      </c>
      <c r="F15" s="36">
        <v>2.7063999999999999</v>
      </c>
      <c r="G15" s="36">
        <v>6.6433</v>
      </c>
      <c r="H15" s="36">
        <v>0.4284</v>
      </c>
      <c r="I15" s="36">
        <v>4.4299999999999999E-2</v>
      </c>
      <c r="J15" s="36">
        <v>0.33579999999999999</v>
      </c>
      <c r="K15" s="36">
        <v>1.7991999999999999</v>
      </c>
      <c r="L15" s="36">
        <v>184.35810000000001</v>
      </c>
      <c r="M15" s="36">
        <v>143.3595</v>
      </c>
      <c r="N15" s="36">
        <v>102.81440000000001</v>
      </c>
      <c r="O15" s="36">
        <v>172.43119999999999</v>
      </c>
      <c r="P15" s="36">
        <v>42.589300000000001</v>
      </c>
      <c r="Q15" s="36">
        <v>12.780900000000001</v>
      </c>
      <c r="R15" s="36">
        <v>2.7627999999999999</v>
      </c>
      <c r="S15" s="36">
        <v>8.7800000000000003E-2</v>
      </c>
      <c r="T15" s="36">
        <v>0.93330000000000002</v>
      </c>
      <c r="U15" s="36">
        <v>0.79479999999999995</v>
      </c>
      <c r="V15" s="36">
        <v>0.21029999999999999</v>
      </c>
      <c r="W15" s="36">
        <v>1.0481</v>
      </c>
      <c r="X15" s="36">
        <v>0.70599999999999996</v>
      </c>
      <c r="Y15" s="36">
        <v>1.1902999999999999</v>
      </c>
      <c r="Z15" s="36">
        <v>86.428700000000006</v>
      </c>
      <c r="AA15" s="36">
        <v>1.1860999999999999</v>
      </c>
      <c r="AB15" s="36">
        <v>0.3236</v>
      </c>
      <c r="AC15" s="36">
        <v>0.58189999999999997</v>
      </c>
      <c r="AD15" s="36">
        <v>1.3599999999999999E-2</v>
      </c>
      <c r="AE15" s="36">
        <v>8.3699999999999997E-2</v>
      </c>
      <c r="AF15" s="36">
        <v>0.29609999999999997</v>
      </c>
      <c r="AG15" s="36">
        <v>5.4999999999999997E-3</v>
      </c>
      <c r="AH15" s="36">
        <v>2.8299999999999999E-2</v>
      </c>
      <c r="AI15" s="36">
        <v>3.1199999999999999E-2</v>
      </c>
      <c r="AJ15" s="36">
        <v>0.83430000000000004</v>
      </c>
      <c r="AK15" s="36">
        <v>1.3151999999999999</v>
      </c>
      <c r="AL15" s="36">
        <v>0.2873</v>
      </c>
      <c r="AM15" s="36">
        <v>0.41270000000000001</v>
      </c>
      <c r="AN15" s="36">
        <v>0.38929999999999998</v>
      </c>
      <c r="AO15" s="36">
        <v>10.2768</v>
      </c>
      <c r="AP15" s="36">
        <v>0.88529999999999998</v>
      </c>
      <c r="AQ15" s="36">
        <v>0.06</v>
      </c>
      <c r="AR15" s="36">
        <v>84.278999999999996</v>
      </c>
      <c r="AS15" s="36">
        <v>0.38429999999999997</v>
      </c>
      <c r="AT15" s="36">
        <v>1.8448</v>
      </c>
      <c r="AU15" s="36">
        <v>0.15290000000000001</v>
      </c>
      <c r="AV15" s="36">
        <v>519.37130000000002</v>
      </c>
      <c r="AW15" s="36">
        <v>228.75069999999999</v>
      </c>
      <c r="AX15" s="36">
        <v>1212.3732</v>
      </c>
      <c r="AY15" s="36">
        <v>69.956599999999995</v>
      </c>
      <c r="AZ15" s="36">
        <v>186.12710000000001</v>
      </c>
      <c r="BA15" s="36">
        <v>114.97620000000001</v>
      </c>
      <c r="BB15" s="36">
        <v>4.0145999999999997</v>
      </c>
      <c r="BC15" s="36">
        <v>43.702100000000002</v>
      </c>
      <c r="BD15" s="36">
        <v>5.1654999999999998</v>
      </c>
      <c r="BE15" s="36">
        <v>19.642399999999999</v>
      </c>
      <c r="BF15" s="36">
        <v>53.356999999999999</v>
      </c>
      <c r="BG15" s="36">
        <v>1.1164000000000001</v>
      </c>
      <c r="BH15" s="36">
        <v>1.4217</v>
      </c>
      <c r="BI15" s="36">
        <v>0.62519999999999998</v>
      </c>
      <c r="BJ15" s="36">
        <v>1.4578</v>
      </c>
      <c r="BK15" s="36">
        <v>0.83</v>
      </c>
      <c r="BL15" s="36">
        <v>2.4904999999999999</v>
      </c>
      <c r="BM15" s="36">
        <v>0.41539999999999999</v>
      </c>
      <c r="BN15" s="36">
        <v>4.1981000000000002</v>
      </c>
      <c r="BO15" s="36">
        <v>1.0118</v>
      </c>
      <c r="BP15" s="36">
        <v>72.992199999999997</v>
      </c>
      <c r="BQ15" s="36">
        <v>3.3889999999999998</v>
      </c>
      <c r="BR15" s="36">
        <v>5.7058</v>
      </c>
      <c r="BS15" s="36">
        <v>1.0564</v>
      </c>
      <c r="BT15" s="36">
        <v>131.65530000000001</v>
      </c>
      <c r="BU15" s="36">
        <v>13.0893</v>
      </c>
      <c r="BV15" s="36">
        <v>251.53489999999999</v>
      </c>
      <c r="BW15" s="36">
        <v>201.60239999999999</v>
      </c>
      <c r="BX15" s="36">
        <v>372.65050000000002</v>
      </c>
      <c r="BY15" s="36">
        <v>3265.0884999999998</v>
      </c>
      <c r="BZ15" s="36">
        <v>40.781799999999997</v>
      </c>
      <c r="CA15" s="36">
        <v>101.01</v>
      </c>
      <c r="CB15" s="36">
        <v>4.4226999999999999</v>
      </c>
      <c r="CC15" s="36">
        <v>11.359400000000001</v>
      </c>
      <c r="CD15" s="36">
        <v>6.3616000000000001</v>
      </c>
      <c r="CE15" s="36">
        <v>2.4689000000000001</v>
      </c>
      <c r="CF15" s="36">
        <v>1.3291999999999999</v>
      </c>
      <c r="CG15" s="36">
        <v>1.6517999999999999</v>
      </c>
      <c r="CH15" s="36">
        <v>1.7168000000000001</v>
      </c>
      <c r="CI15" s="36">
        <v>9.9517000000000007</v>
      </c>
      <c r="CJ15" s="36">
        <v>4.2335000000000003</v>
      </c>
      <c r="CK15" s="36">
        <v>1.5696000000000001</v>
      </c>
      <c r="CL15" s="36">
        <v>0.27100000000000002</v>
      </c>
      <c r="CM15" s="36">
        <v>5.1661999999999999</v>
      </c>
      <c r="CN15" s="36">
        <v>11.8582</v>
      </c>
      <c r="CO15" s="36">
        <v>4.1364999999999998</v>
      </c>
      <c r="CP15" s="36">
        <v>2.3784000000000001</v>
      </c>
      <c r="CQ15" s="36">
        <v>1.6667000000000001</v>
      </c>
      <c r="CR15" s="36">
        <v>20.961200000000002</v>
      </c>
      <c r="CS15" s="36">
        <v>6.7949999999999999</v>
      </c>
      <c r="CT15" s="36">
        <v>15.931800000000001</v>
      </c>
      <c r="CU15" s="36">
        <v>6.0659999999999998</v>
      </c>
      <c r="CV15" s="36">
        <v>20.885100000000001</v>
      </c>
      <c r="CW15" s="36">
        <v>126.1421</v>
      </c>
      <c r="CX15" s="36">
        <v>31.1647</v>
      </c>
      <c r="CY15" s="36">
        <v>60.266100000000002</v>
      </c>
      <c r="CZ15" s="36">
        <v>6.7154999999999996</v>
      </c>
      <c r="DA15" s="36">
        <v>25.704000000000001</v>
      </c>
      <c r="DB15" s="36">
        <v>7.5906000000000002</v>
      </c>
      <c r="DC15" s="36">
        <v>3.6951999999999998</v>
      </c>
      <c r="DD15" s="36">
        <v>9.2576999999999998</v>
      </c>
      <c r="DE15" s="36">
        <v>10.2057</v>
      </c>
      <c r="DF15" s="36">
        <v>1.8837999999999999</v>
      </c>
      <c r="DG15" s="36">
        <v>26.59</v>
      </c>
      <c r="DH15" s="36">
        <v>24.799800000000001</v>
      </c>
      <c r="DI15" s="36">
        <v>1.9277</v>
      </c>
      <c r="DJ15" s="36">
        <v>33.9452</v>
      </c>
      <c r="DK15" s="36">
        <v>36.975000000000001</v>
      </c>
      <c r="DL15" s="36">
        <v>3.0680999999999998</v>
      </c>
      <c r="DM15" s="36">
        <v>6.3994</v>
      </c>
      <c r="DN15" s="36">
        <v>20.4177</v>
      </c>
      <c r="DO15" s="36">
        <v>1.488</v>
      </c>
      <c r="DP15" s="36">
        <f t="shared" si="0"/>
        <v>8390.1442999999999</v>
      </c>
      <c r="DQ15" s="36">
        <v>56.622999999999998</v>
      </c>
      <c r="DR15" s="36">
        <v>9.7094000000000005</v>
      </c>
      <c r="DS15" s="36">
        <v>89.532799999999995</v>
      </c>
      <c r="DT15" s="36">
        <v>9.3985000000000003</v>
      </c>
      <c r="DU15" s="36">
        <v>27.8505</v>
      </c>
      <c r="DV15" s="36">
        <v>488.57339999999999</v>
      </c>
      <c r="DW15" s="36">
        <v>10246.167799999999</v>
      </c>
      <c r="DX15" s="36">
        <f t="shared" si="1"/>
        <v>10927.855399999999</v>
      </c>
      <c r="DY15" s="36">
        <f t="shared" si="2"/>
        <v>19317.9997</v>
      </c>
      <c r="EA15" s="14">
        <f t="shared" si="3"/>
        <v>126.78179999999999</v>
      </c>
      <c r="EB15" s="61">
        <f t="shared" si="4"/>
        <v>2.4886710575757826E-4</v>
      </c>
      <c r="ED15" s="61">
        <v>0.53701212417459609</v>
      </c>
    </row>
    <row r="16" spans="1:134" x14ac:dyDescent="0.4">
      <c r="A16" s="34">
        <v>13</v>
      </c>
      <c r="B16" s="7" t="s">
        <v>38</v>
      </c>
      <c r="C16" s="111">
        <f>INDEX(Industries!$D:$D,MATCH($A16,Industries!$A:$A,0))</f>
        <v>4</v>
      </c>
      <c r="D16" s="35" t="s">
        <v>39</v>
      </c>
      <c r="E16" s="36">
        <v>53.788899999999998</v>
      </c>
      <c r="F16" s="36">
        <v>8.2606999999999999</v>
      </c>
      <c r="G16" s="36">
        <v>21.2864</v>
      </c>
      <c r="H16" s="36">
        <v>1.6506000000000001</v>
      </c>
      <c r="I16" s="36">
        <v>2.6362999999999999</v>
      </c>
      <c r="J16" s="36">
        <v>1.3152999999999999</v>
      </c>
      <c r="K16" s="36">
        <v>6.1657999999999999</v>
      </c>
      <c r="L16" s="36">
        <v>7589.3582999999999</v>
      </c>
      <c r="M16" s="36">
        <v>837.92</v>
      </c>
      <c r="N16" s="36">
        <v>3906.7226000000001</v>
      </c>
      <c r="O16" s="36">
        <v>5395.8491999999997</v>
      </c>
      <c r="P16" s="36">
        <v>1835.4294</v>
      </c>
      <c r="Q16" s="36">
        <v>132.2159</v>
      </c>
      <c r="R16" s="36">
        <v>7.8502000000000001</v>
      </c>
      <c r="S16" s="36">
        <v>0.36630000000000001</v>
      </c>
      <c r="T16" s="36">
        <v>11.2761</v>
      </c>
      <c r="U16" s="36">
        <v>3.6044</v>
      </c>
      <c r="V16" s="36">
        <v>1.6474</v>
      </c>
      <c r="W16" s="36">
        <v>10.1539</v>
      </c>
      <c r="X16" s="36">
        <v>4.6612</v>
      </c>
      <c r="Y16" s="36">
        <v>8.3666999999999998</v>
      </c>
      <c r="Z16" s="36">
        <v>14.291600000000001</v>
      </c>
      <c r="AA16" s="36">
        <v>23.844200000000001</v>
      </c>
      <c r="AB16" s="36">
        <v>15.231</v>
      </c>
      <c r="AC16" s="36">
        <v>9.4108999999999998</v>
      </c>
      <c r="AD16" s="36">
        <v>0.48349999999999999</v>
      </c>
      <c r="AE16" s="36">
        <v>0.19650000000000001</v>
      </c>
      <c r="AF16" s="36">
        <v>2.2010999999999998</v>
      </c>
      <c r="AG16" s="36">
        <v>5.04E-2</v>
      </c>
      <c r="AH16" s="36">
        <v>0.24729999999999999</v>
      </c>
      <c r="AI16" s="36">
        <v>0.46689999999999998</v>
      </c>
      <c r="AJ16" s="36">
        <v>1.8326</v>
      </c>
      <c r="AK16" s="36">
        <v>6.2477</v>
      </c>
      <c r="AL16" s="36">
        <v>2.9638</v>
      </c>
      <c r="AM16" s="36">
        <v>33.2438</v>
      </c>
      <c r="AN16" s="36">
        <v>6.0517000000000003</v>
      </c>
      <c r="AO16" s="36">
        <v>6.9706000000000001</v>
      </c>
      <c r="AP16" s="36">
        <v>36.055999999999997</v>
      </c>
      <c r="AQ16" s="36">
        <v>4.0326000000000004</v>
      </c>
      <c r="AR16" s="36">
        <v>25.002600000000001</v>
      </c>
      <c r="AS16" s="36">
        <v>18.351600000000001</v>
      </c>
      <c r="AT16" s="36">
        <v>18.611999999999998</v>
      </c>
      <c r="AU16" s="36">
        <v>0.87490000000000001</v>
      </c>
      <c r="AV16" s="36">
        <v>2.5217000000000001</v>
      </c>
      <c r="AW16" s="36">
        <v>0.62360000000000004</v>
      </c>
      <c r="AX16" s="36">
        <v>21.830300000000001</v>
      </c>
      <c r="AY16" s="36">
        <v>2.1394000000000002</v>
      </c>
      <c r="AZ16" s="36">
        <v>1.1615</v>
      </c>
      <c r="BA16" s="36">
        <v>7.9494999999999996</v>
      </c>
      <c r="BB16" s="36">
        <v>5.5772000000000004</v>
      </c>
      <c r="BC16" s="36">
        <v>1.3549</v>
      </c>
      <c r="BD16" s="36">
        <v>68.3279</v>
      </c>
      <c r="BE16" s="36">
        <v>24.2103</v>
      </c>
      <c r="BF16" s="36">
        <v>16.920999999999999</v>
      </c>
      <c r="BG16" s="36">
        <v>23.741800000000001</v>
      </c>
      <c r="BH16" s="36">
        <v>6.2474999999999996</v>
      </c>
      <c r="BI16" s="36">
        <v>1.8595999999999999</v>
      </c>
      <c r="BJ16" s="36">
        <v>2.3142</v>
      </c>
      <c r="BK16" s="36">
        <v>4.6258999999999997</v>
      </c>
      <c r="BL16" s="36">
        <v>3.3085</v>
      </c>
      <c r="BM16" s="36">
        <v>0.96160000000000001</v>
      </c>
      <c r="BN16" s="36">
        <v>11.7659</v>
      </c>
      <c r="BO16" s="36">
        <v>5.2256999999999998</v>
      </c>
      <c r="BP16" s="36">
        <v>1.5934999999999999</v>
      </c>
      <c r="BQ16" s="36">
        <v>6.9802999999999997</v>
      </c>
      <c r="BR16" s="36">
        <v>13.4877</v>
      </c>
      <c r="BS16" s="36">
        <v>1.5607</v>
      </c>
      <c r="BT16" s="36">
        <v>8.7934999999999999</v>
      </c>
      <c r="BU16" s="36">
        <v>25.200500000000002</v>
      </c>
      <c r="BV16" s="36">
        <v>87.906000000000006</v>
      </c>
      <c r="BW16" s="36">
        <v>48.764099999999999</v>
      </c>
      <c r="BX16" s="36">
        <v>114.94240000000001</v>
      </c>
      <c r="BY16" s="36">
        <v>112.8091</v>
      </c>
      <c r="BZ16" s="36">
        <v>260.95</v>
      </c>
      <c r="CA16" s="36">
        <v>82.963700000000003</v>
      </c>
      <c r="CB16" s="36">
        <v>14.342700000000001</v>
      </c>
      <c r="CC16" s="36">
        <v>27.1919</v>
      </c>
      <c r="CD16" s="36">
        <v>94.454400000000007</v>
      </c>
      <c r="CE16" s="36">
        <v>15.045999999999999</v>
      </c>
      <c r="CF16" s="36">
        <v>5.6826999999999996</v>
      </c>
      <c r="CG16" s="36">
        <v>6.0117000000000003</v>
      </c>
      <c r="CH16" s="36">
        <v>29.912800000000001</v>
      </c>
      <c r="CI16" s="36">
        <v>91.739400000000003</v>
      </c>
      <c r="CJ16" s="36">
        <v>10.444100000000001</v>
      </c>
      <c r="CK16" s="36">
        <v>1.5726</v>
      </c>
      <c r="CL16" s="36">
        <v>1.2708999999999999</v>
      </c>
      <c r="CM16" s="36">
        <v>2.0798999999999999</v>
      </c>
      <c r="CN16" s="36">
        <v>69.665300000000002</v>
      </c>
      <c r="CO16" s="36">
        <v>8.7900000000000006E-2</v>
      </c>
      <c r="CP16" s="36">
        <v>25.424900000000001</v>
      </c>
      <c r="CQ16" s="36">
        <v>19.759799999999998</v>
      </c>
      <c r="CR16" s="36">
        <v>6.9189999999999996</v>
      </c>
      <c r="CS16" s="36">
        <v>11.558</v>
      </c>
      <c r="CT16" s="36">
        <v>127.6925</v>
      </c>
      <c r="CU16" s="36">
        <v>49.638300000000001</v>
      </c>
      <c r="CV16" s="36">
        <v>45.515700000000002</v>
      </c>
      <c r="CW16" s="36">
        <v>85.850499999999997</v>
      </c>
      <c r="CX16" s="36">
        <v>24.753599999999999</v>
      </c>
      <c r="CY16" s="36">
        <v>43.8461</v>
      </c>
      <c r="CZ16" s="36">
        <v>10.3629</v>
      </c>
      <c r="DA16" s="36">
        <v>95.479900000000001</v>
      </c>
      <c r="DB16" s="36">
        <v>74.447599999999994</v>
      </c>
      <c r="DC16" s="36">
        <v>13.327199999999999</v>
      </c>
      <c r="DD16" s="36">
        <v>27.806799999999999</v>
      </c>
      <c r="DE16" s="36">
        <v>36.184800000000003</v>
      </c>
      <c r="DF16" s="36">
        <v>6.7836999999999996</v>
      </c>
      <c r="DG16" s="36">
        <v>57.088000000000001</v>
      </c>
      <c r="DH16" s="36">
        <v>33.119199999999999</v>
      </c>
      <c r="DI16" s="36">
        <v>5.7866</v>
      </c>
      <c r="DJ16" s="36">
        <v>6.3776000000000002</v>
      </c>
      <c r="DK16" s="36">
        <v>4.4720000000000004</v>
      </c>
      <c r="DL16" s="36">
        <v>26.252700000000001</v>
      </c>
      <c r="DM16" s="36">
        <v>17.3767</v>
      </c>
      <c r="DN16" s="36">
        <v>10.770099999999999</v>
      </c>
      <c r="DO16" s="36">
        <v>0.88119999999999998</v>
      </c>
      <c r="DP16" s="36">
        <f t="shared" si="0"/>
        <v>22282.786099999987</v>
      </c>
      <c r="DQ16" s="36">
        <v>190.76150000000001</v>
      </c>
      <c r="DR16" s="36">
        <v>242.28749999999999</v>
      </c>
      <c r="DS16" s="36">
        <v>5628.4062000000004</v>
      </c>
      <c r="DT16" s="36">
        <v>6.6292</v>
      </c>
      <c r="DU16" s="36">
        <v>73.941999999999993</v>
      </c>
      <c r="DV16" s="36">
        <v>3.78E-2</v>
      </c>
      <c r="DW16" s="36">
        <v>311.1497</v>
      </c>
      <c r="DX16" s="36">
        <f t="shared" si="1"/>
        <v>6453.2139000000006</v>
      </c>
      <c r="DY16" s="36">
        <f t="shared" si="2"/>
        <v>28735.999999999985</v>
      </c>
      <c r="EA16" s="14">
        <f t="shared" si="3"/>
        <v>5708.9774000000007</v>
      </c>
      <c r="EB16" s="61">
        <f t="shared" si="4"/>
        <v>1.1206471925571528E-2</v>
      </c>
      <c r="ED16" s="61">
        <v>0.52021854663368461</v>
      </c>
    </row>
    <row r="17" spans="1:134" x14ac:dyDescent="0.4">
      <c r="A17" s="37">
        <v>14</v>
      </c>
      <c r="B17" s="2" t="s">
        <v>40</v>
      </c>
      <c r="C17" s="112">
        <f>INDEX(Industries!$D:$D,MATCH($A17,Industries!$A:$A,0))</f>
        <v>5</v>
      </c>
      <c r="D17" s="38" t="s">
        <v>41</v>
      </c>
      <c r="E17" s="36">
        <v>120.87909999999999</v>
      </c>
      <c r="F17" s="36">
        <v>70.979500000000002</v>
      </c>
      <c r="G17" s="36">
        <v>3.3307000000000002</v>
      </c>
      <c r="H17" s="36">
        <v>7.4219999999999997</v>
      </c>
      <c r="I17" s="36">
        <v>0.1119</v>
      </c>
      <c r="J17" s="36">
        <v>1.5763</v>
      </c>
      <c r="K17" s="36">
        <v>6.0715000000000003</v>
      </c>
      <c r="L17" s="36">
        <v>6.4257999999999997</v>
      </c>
      <c r="M17" s="36">
        <v>13.8367</v>
      </c>
      <c r="N17" s="36">
        <v>2.6480999999999999</v>
      </c>
      <c r="O17" s="36">
        <v>10.854200000000001</v>
      </c>
      <c r="P17" s="36">
        <v>1.1863999999999999</v>
      </c>
      <c r="Q17" s="36">
        <v>2.1768000000000001</v>
      </c>
      <c r="R17" s="36">
        <v>1663.5459000000001</v>
      </c>
      <c r="S17" s="36">
        <v>2.9847999999999999</v>
      </c>
      <c r="T17" s="36">
        <v>8.0116999999999994</v>
      </c>
      <c r="U17" s="36">
        <v>114.1052</v>
      </c>
      <c r="V17" s="36">
        <v>67.430099999999996</v>
      </c>
      <c r="W17" s="36">
        <v>49.524000000000001</v>
      </c>
      <c r="X17" s="36">
        <v>624.68679999999995</v>
      </c>
      <c r="Y17" s="36">
        <v>54.343499999999999</v>
      </c>
      <c r="Z17" s="36">
        <v>946.947</v>
      </c>
      <c r="AA17" s="36">
        <v>10.236599999999999</v>
      </c>
      <c r="AB17" s="36">
        <v>1.9429000000000001</v>
      </c>
      <c r="AC17" s="36">
        <v>2.5432000000000001</v>
      </c>
      <c r="AD17" s="36">
        <v>3.2000000000000001E-2</v>
      </c>
      <c r="AE17" s="36">
        <v>376.61509999999998</v>
      </c>
      <c r="AF17" s="36">
        <v>1.51</v>
      </c>
      <c r="AG17" s="36">
        <v>1.1000000000000001E-3</v>
      </c>
      <c r="AH17" s="36">
        <v>6.0699999999999997E-2</v>
      </c>
      <c r="AI17" s="36">
        <v>0.20780000000000001</v>
      </c>
      <c r="AJ17" s="36">
        <v>2.1955</v>
      </c>
      <c r="AK17" s="36">
        <v>2.2675000000000001</v>
      </c>
      <c r="AL17" s="36">
        <v>0.39839999999999998</v>
      </c>
      <c r="AM17" s="36">
        <v>0.71530000000000005</v>
      </c>
      <c r="AN17" s="36">
        <v>1.0209999999999999</v>
      </c>
      <c r="AO17" s="36">
        <v>0.98299999999999998</v>
      </c>
      <c r="AP17" s="36">
        <v>3.8955000000000002</v>
      </c>
      <c r="AQ17" s="36">
        <v>1.4157</v>
      </c>
      <c r="AR17" s="36">
        <v>116.1169</v>
      </c>
      <c r="AS17" s="36">
        <v>21.871099999999998</v>
      </c>
      <c r="AT17" s="36">
        <v>1.2458</v>
      </c>
      <c r="AU17" s="36">
        <v>0.15110000000000001</v>
      </c>
      <c r="AV17" s="36">
        <v>0.79930000000000001</v>
      </c>
      <c r="AW17" s="36">
        <v>0.23930000000000001</v>
      </c>
      <c r="AX17" s="36">
        <v>1.7203999999999999</v>
      </c>
      <c r="AY17" s="36">
        <v>0.4521</v>
      </c>
      <c r="AZ17" s="36">
        <v>0.45679999999999998</v>
      </c>
      <c r="BA17" s="36">
        <v>1.8006</v>
      </c>
      <c r="BB17" s="36">
        <v>4.8407</v>
      </c>
      <c r="BC17" s="36">
        <v>0.1216</v>
      </c>
      <c r="BD17" s="36">
        <v>1.9803999999999999</v>
      </c>
      <c r="BE17" s="36">
        <v>0.307</v>
      </c>
      <c r="BF17" s="36">
        <v>0.86109999999999998</v>
      </c>
      <c r="BG17" s="36">
        <v>1.6728000000000001</v>
      </c>
      <c r="BH17" s="36">
        <v>0.71809999999999996</v>
      </c>
      <c r="BI17" s="36">
        <v>0.46210000000000001</v>
      </c>
      <c r="BJ17" s="36">
        <v>0.64019999999999999</v>
      </c>
      <c r="BK17" s="36">
        <v>1.8987000000000001</v>
      </c>
      <c r="BL17" s="36">
        <v>1.1415999999999999</v>
      </c>
      <c r="BM17" s="36">
        <v>0.27379999999999999</v>
      </c>
      <c r="BN17" s="36">
        <v>2.3856999999999999</v>
      </c>
      <c r="BO17" s="36">
        <v>7.5298999999999996</v>
      </c>
      <c r="BP17" s="36">
        <v>10.1104</v>
      </c>
      <c r="BQ17" s="36">
        <v>2.3851</v>
      </c>
      <c r="BR17" s="36">
        <v>3.1600999999999999</v>
      </c>
      <c r="BS17" s="36">
        <v>0.30940000000000001</v>
      </c>
      <c r="BT17" s="36">
        <v>2.2970000000000002</v>
      </c>
      <c r="BU17" s="36">
        <v>23.648199999999999</v>
      </c>
      <c r="BV17" s="36">
        <v>14.9818</v>
      </c>
      <c r="BW17" s="36">
        <v>17.329799999999999</v>
      </c>
      <c r="BX17" s="36">
        <v>25.265599999999999</v>
      </c>
      <c r="BY17" s="36">
        <v>140.8126</v>
      </c>
      <c r="BZ17" s="36">
        <v>916.76779999999997</v>
      </c>
      <c r="CA17" s="36">
        <v>621.61919999999998</v>
      </c>
      <c r="CB17" s="36">
        <v>465.5917</v>
      </c>
      <c r="CC17" s="36">
        <v>9649.5655999999999</v>
      </c>
      <c r="CD17" s="36">
        <v>4.0290999999999997</v>
      </c>
      <c r="CE17" s="36">
        <v>2.1147</v>
      </c>
      <c r="CF17" s="36">
        <v>0.43280000000000002</v>
      </c>
      <c r="CG17" s="36">
        <v>1.7591000000000001</v>
      </c>
      <c r="CH17" s="36">
        <v>2.8092999999999999</v>
      </c>
      <c r="CI17" s="36">
        <v>4.8680000000000003</v>
      </c>
      <c r="CJ17" s="36">
        <v>1.3220000000000001</v>
      </c>
      <c r="CK17" s="36">
        <v>0.56810000000000005</v>
      </c>
      <c r="CL17" s="36">
        <v>0.26540000000000002</v>
      </c>
      <c r="CM17" s="36">
        <v>0.97529999999999994</v>
      </c>
      <c r="CN17" s="36">
        <v>2.4129</v>
      </c>
      <c r="CO17" s="36">
        <v>2.2800000000000001E-2</v>
      </c>
      <c r="CP17" s="36">
        <v>1.0565</v>
      </c>
      <c r="CQ17" s="36">
        <v>2.0598999999999998</v>
      </c>
      <c r="CR17" s="36">
        <v>1.4791000000000001</v>
      </c>
      <c r="CS17" s="36">
        <v>6.702</v>
      </c>
      <c r="CT17" s="36">
        <v>0.35089999999999999</v>
      </c>
      <c r="CU17" s="36">
        <v>0.1275</v>
      </c>
      <c r="CV17" s="36">
        <v>4.7529000000000003</v>
      </c>
      <c r="CW17" s="36">
        <v>108.194</v>
      </c>
      <c r="CX17" s="36">
        <v>2.5213000000000001</v>
      </c>
      <c r="CY17" s="36">
        <v>33.305</v>
      </c>
      <c r="CZ17" s="36">
        <v>21.876799999999999</v>
      </c>
      <c r="DA17" s="36">
        <v>5.5167999999999999</v>
      </c>
      <c r="DB17" s="36">
        <v>9.7108000000000008</v>
      </c>
      <c r="DC17" s="36">
        <v>51.382300000000001</v>
      </c>
      <c r="DD17" s="36">
        <v>62.441699999999997</v>
      </c>
      <c r="DE17" s="36">
        <v>68.4041</v>
      </c>
      <c r="DF17" s="36">
        <v>3.1400999999999999</v>
      </c>
      <c r="DG17" s="36">
        <v>262.23680000000002</v>
      </c>
      <c r="DH17" s="36">
        <v>601.69389999999999</v>
      </c>
      <c r="DI17" s="36">
        <v>3.2208000000000001</v>
      </c>
      <c r="DJ17" s="36">
        <v>34.330100000000002</v>
      </c>
      <c r="DK17" s="36">
        <v>14.1701</v>
      </c>
      <c r="DL17" s="36">
        <v>45.365400000000001</v>
      </c>
      <c r="DM17" s="36">
        <v>10.5322</v>
      </c>
      <c r="DN17" s="36">
        <v>16.55</v>
      </c>
      <c r="DO17" s="36">
        <v>24.891200000000001</v>
      </c>
      <c r="DP17" s="36">
        <f t="shared" si="0"/>
        <v>17666.242399999996</v>
      </c>
      <c r="DQ17" s="36">
        <v>10819.2305</v>
      </c>
      <c r="DR17" s="36">
        <v>7.4945000000000004</v>
      </c>
      <c r="DS17" s="36">
        <v>100.5271</v>
      </c>
      <c r="DT17" s="36">
        <v>3.1271</v>
      </c>
      <c r="DU17" s="36">
        <v>26.9175</v>
      </c>
      <c r="DV17" s="36">
        <v>209.1739</v>
      </c>
      <c r="DW17" s="36">
        <v>15614.2868</v>
      </c>
      <c r="DX17" s="36">
        <f t="shared" si="1"/>
        <v>26780.757399999999</v>
      </c>
      <c r="DY17" s="36">
        <f t="shared" si="2"/>
        <v>44446.999799999991</v>
      </c>
      <c r="EA17" s="14">
        <f t="shared" si="3"/>
        <v>130.57169999999999</v>
      </c>
      <c r="EB17" s="61">
        <f t="shared" si="4"/>
        <v>2.5630651302353162E-4</v>
      </c>
      <c r="ED17" s="61">
        <v>0.23441402119378127</v>
      </c>
    </row>
    <row r="18" spans="1:134" x14ac:dyDescent="0.4">
      <c r="A18" s="34">
        <v>15</v>
      </c>
      <c r="B18" s="7" t="s">
        <v>42</v>
      </c>
      <c r="C18" s="111">
        <f>INDEX(Industries!$D:$D,MATCH($A18,Industries!$A:$A,0))</f>
        <v>5</v>
      </c>
      <c r="D18" s="35" t="s">
        <v>43</v>
      </c>
      <c r="E18" s="36">
        <v>1.9003000000000001</v>
      </c>
      <c r="F18" s="36">
        <v>0.2412</v>
      </c>
      <c r="G18" s="36">
        <v>0.76829999999999998</v>
      </c>
      <c r="H18" s="36">
        <v>7.5029000000000003</v>
      </c>
      <c r="I18" s="36">
        <v>6.3399999999999998E-2</v>
      </c>
      <c r="J18" s="36">
        <v>1.8869</v>
      </c>
      <c r="K18" s="36">
        <v>2.1758999999999999</v>
      </c>
      <c r="L18" s="36">
        <v>3.1743000000000001</v>
      </c>
      <c r="M18" s="36">
        <v>1.9931000000000001</v>
      </c>
      <c r="N18" s="36">
        <v>1.2093</v>
      </c>
      <c r="O18" s="36">
        <v>7.7032999999999996</v>
      </c>
      <c r="P18" s="36">
        <v>0.5444</v>
      </c>
      <c r="Q18" s="36">
        <v>2.9834999999999998</v>
      </c>
      <c r="R18" s="36">
        <v>4.9997999999999996</v>
      </c>
      <c r="S18" s="36">
        <v>0.93989999999999996</v>
      </c>
      <c r="T18" s="36">
        <v>3.5687000000000002</v>
      </c>
      <c r="U18" s="36">
        <v>9.8078000000000003</v>
      </c>
      <c r="V18" s="36">
        <v>0.50229999999999997</v>
      </c>
      <c r="W18" s="36">
        <v>3.9148000000000001</v>
      </c>
      <c r="X18" s="36">
        <v>15.584099999999999</v>
      </c>
      <c r="Y18" s="36">
        <v>2.4664999999999999</v>
      </c>
      <c r="Z18" s="36">
        <v>57.616199999999999</v>
      </c>
      <c r="AA18" s="36">
        <v>0.51939999999999997</v>
      </c>
      <c r="AB18" s="36">
        <v>0.82489999999999997</v>
      </c>
      <c r="AC18" s="36">
        <v>0.1832</v>
      </c>
      <c r="AD18" s="36">
        <v>1.1599999999999999E-2</v>
      </c>
      <c r="AE18" s="36">
        <v>4.5699999999999998E-2</v>
      </c>
      <c r="AF18" s="36">
        <v>0.3291</v>
      </c>
      <c r="AG18" s="36">
        <v>2.0000000000000001E-4</v>
      </c>
      <c r="AH18" s="36">
        <v>3.39E-2</v>
      </c>
      <c r="AI18" s="36">
        <v>3.5000000000000003E-2</v>
      </c>
      <c r="AJ18" s="36">
        <v>0.376</v>
      </c>
      <c r="AK18" s="36">
        <v>0.84060000000000001</v>
      </c>
      <c r="AL18" s="36">
        <v>0.1459</v>
      </c>
      <c r="AM18" s="36">
        <v>0.3664</v>
      </c>
      <c r="AN18" s="36">
        <v>0.27329999999999999</v>
      </c>
      <c r="AO18" s="36">
        <v>0.49759999999999999</v>
      </c>
      <c r="AP18" s="36">
        <v>1.7786999999999999</v>
      </c>
      <c r="AQ18" s="36">
        <v>4.0899999999999999E-2</v>
      </c>
      <c r="AR18" s="36">
        <v>7.8914999999999997</v>
      </c>
      <c r="AS18" s="36">
        <v>2.7433000000000001</v>
      </c>
      <c r="AT18" s="36">
        <v>0.65310000000000001</v>
      </c>
      <c r="AU18" s="36">
        <v>3.1899999999999998E-2</v>
      </c>
      <c r="AV18" s="36">
        <v>0.1608</v>
      </c>
      <c r="AW18" s="36">
        <v>6.3E-2</v>
      </c>
      <c r="AX18" s="36">
        <v>0.70579999999999998</v>
      </c>
      <c r="AY18" s="36">
        <v>0.15640000000000001</v>
      </c>
      <c r="AZ18" s="36">
        <v>8.43E-2</v>
      </c>
      <c r="BA18" s="36">
        <v>0.31130000000000002</v>
      </c>
      <c r="BB18" s="36">
        <v>0.29170000000000001</v>
      </c>
      <c r="BC18" s="36">
        <v>3.6499999999999998E-2</v>
      </c>
      <c r="BD18" s="36">
        <v>0.78979999999999995</v>
      </c>
      <c r="BE18" s="36">
        <v>0.14130000000000001</v>
      </c>
      <c r="BF18" s="36">
        <v>0.4546</v>
      </c>
      <c r="BG18" s="36">
        <v>0.79039999999999999</v>
      </c>
      <c r="BH18" s="36">
        <v>0.35189999999999999</v>
      </c>
      <c r="BI18" s="36">
        <v>0.1968</v>
      </c>
      <c r="BJ18" s="36">
        <v>0.46450000000000002</v>
      </c>
      <c r="BK18" s="36">
        <v>0.72050000000000003</v>
      </c>
      <c r="BL18" s="36">
        <v>0.28289999999999998</v>
      </c>
      <c r="BM18" s="36">
        <v>8.5800000000000001E-2</v>
      </c>
      <c r="BN18" s="36">
        <v>1.3181</v>
      </c>
      <c r="BO18" s="36">
        <v>0.43140000000000001</v>
      </c>
      <c r="BP18" s="36">
        <v>9.9599999999999994E-2</v>
      </c>
      <c r="BQ18" s="36">
        <v>0.50900000000000001</v>
      </c>
      <c r="BR18" s="36">
        <v>0.76680000000000004</v>
      </c>
      <c r="BS18" s="36">
        <v>7.51E-2</v>
      </c>
      <c r="BT18" s="36">
        <v>0.78810000000000002</v>
      </c>
      <c r="BU18" s="36">
        <v>0.38900000000000001</v>
      </c>
      <c r="BV18" s="36">
        <v>5.7733999999999996</v>
      </c>
      <c r="BW18" s="36">
        <v>2.9216000000000002</v>
      </c>
      <c r="BX18" s="36">
        <v>2.9653</v>
      </c>
      <c r="BY18" s="36">
        <v>10.446300000000001</v>
      </c>
      <c r="BZ18" s="36">
        <v>48.416400000000003</v>
      </c>
      <c r="CA18" s="36">
        <v>41.225299999999997</v>
      </c>
      <c r="CB18" s="36">
        <v>15.9526</v>
      </c>
      <c r="CC18" s="36">
        <v>91.455200000000005</v>
      </c>
      <c r="CD18" s="36">
        <v>2.016</v>
      </c>
      <c r="CE18" s="36">
        <v>0.34360000000000002</v>
      </c>
      <c r="CF18" s="36">
        <v>0.1724</v>
      </c>
      <c r="CG18" s="36">
        <v>0.65390000000000004</v>
      </c>
      <c r="CH18" s="36">
        <v>1.1868000000000001</v>
      </c>
      <c r="CI18" s="36">
        <v>1.5458000000000001</v>
      </c>
      <c r="CJ18" s="36">
        <v>0.56940000000000002</v>
      </c>
      <c r="CK18" s="36">
        <v>0.12479999999999999</v>
      </c>
      <c r="CL18" s="36">
        <v>9.4E-2</v>
      </c>
      <c r="CM18" s="36">
        <v>0.9496</v>
      </c>
      <c r="CN18" s="36">
        <v>2.3067000000000002</v>
      </c>
      <c r="CO18" s="36">
        <v>4.4000000000000003E-3</v>
      </c>
      <c r="CP18" s="36">
        <v>0.92800000000000005</v>
      </c>
      <c r="CQ18" s="36">
        <v>0.40439999999999998</v>
      </c>
      <c r="CR18" s="36">
        <v>0.46379999999999999</v>
      </c>
      <c r="CS18" s="36">
        <v>0.78769999999999996</v>
      </c>
      <c r="CT18" s="36">
        <v>0.10580000000000001</v>
      </c>
      <c r="CU18" s="36">
        <v>3.73E-2</v>
      </c>
      <c r="CV18" s="36">
        <v>3.3933</v>
      </c>
      <c r="CW18" s="36">
        <v>5.2775999999999996</v>
      </c>
      <c r="CX18" s="36">
        <v>0.8387</v>
      </c>
      <c r="CY18" s="36">
        <v>1.9533</v>
      </c>
      <c r="CZ18" s="36">
        <v>1.6908000000000001</v>
      </c>
      <c r="DA18" s="36">
        <v>5.1383999999999999</v>
      </c>
      <c r="DB18" s="36">
        <v>4.5117000000000003</v>
      </c>
      <c r="DC18" s="36">
        <v>5.2634999999999996</v>
      </c>
      <c r="DD18" s="36">
        <v>6.7801</v>
      </c>
      <c r="DE18" s="36">
        <v>10.238899999999999</v>
      </c>
      <c r="DF18" s="36">
        <v>0.74399999999999999</v>
      </c>
      <c r="DG18" s="36">
        <v>23.519500000000001</v>
      </c>
      <c r="DH18" s="36">
        <v>63.950499999999998</v>
      </c>
      <c r="DI18" s="36">
        <v>0.29649999999999999</v>
      </c>
      <c r="DJ18" s="36">
        <v>1.4818</v>
      </c>
      <c r="DK18" s="36">
        <v>7.4522000000000004</v>
      </c>
      <c r="DL18" s="36">
        <v>2.0472000000000001</v>
      </c>
      <c r="DM18" s="36">
        <v>2.3357000000000001</v>
      </c>
      <c r="DN18" s="36">
        <v>0.83609999999999995</v>
      </c>
      <c r="DO18" s="36">
        <v>9.7299999999999998E-2</v>
      </c>
      <c r="DP18" s="36">
        <f t="shared" si="0"/>
        <v>539.33209999999997</v>
      </c>
      <c r="DQ18" s="36">
        <v>755.40520000000004</v>
      </c>
      <c r="DR18" s="36">
        <v>0.43580000000000002</v>
      </c>
      <c r="DS18" s="36">
        <v>13.9191</v>
      </c>
      <c r="DT18" s="36">
        <v>0.62150000000000005</v>
      </c>
      <c r="DU18" s="36">
        <v>2.5301</v>
      </c>
      <c r="DV18" s="36">
        <v>-19.113600000000002</v>
      </c>
      <c r="DW18" s="36">
        <v>322.8698</v>
      </c>
      <c r="DX18" s="36">
        <f t="shared" si="1"/>
        <v>1076.6678999999999</v>
      </c>
      <c r="DY18" s="36">
        <f t="shared" si="2"/>
        <v>1616</v>
      </c>
      <c r="EA18" s="14">
        <f t="shared" si="3"/>
        <v>17.070699999999999</v>
      </c>
      <c r="EB18" s="61">
        <f t="shared" si="4"/>
        <v>3.3509034437560368E-5</v>
      </c>
      <c r="ED18" s="61">
        <v>0.31497526701579626</v>
      </c>
    </row>
    <row r="19" spans="1:134" x14ac:dyDescent="0.4">
      <c r="A19" s="37">
        <v>16</v>
      </c>
      <c r="B19" s="2" t="s">
        <v>44</v>
      </c>
      <c r="C19" s="112">
        <f>INDEX(Industries!$D:$D,MATCH($A19,Industries!$A:$A,0))</f>
        <v>5</v>
      </c>
      <c r="D19" s="38" t="s">
        <v>45</v>
      </c>
      <c r="E19" s="36">
        <v>57.263500000000001</v>
      </c>
      <c r="F19" s="36">
        <v>23.404800000000002</v>
      </c>
      <c r="G19" s="36">
        <v>1.4879</v>
      </c>
      <c r="H19" s="36">
        <v>0.57689999999999997</v>
      </c>
      <c r="I19" s="36">
        <v>3.95E-2</v>
      </c>
      <c r="J19" s="36">
        <v>0.18340000000000001</v>
      </c>
      <c r="K19" s="36">
        <v>1.0019</v>
      </c>
      <c r="L19" s="36">
        <v>3.871</v>
      </c>
      <c r="M19" s="36">
        <v>5.0488999999999997</v>
      </c>
      <c r="N19" s="36">
        <v>8.9852000000000007</v>
      </c>
      <c r="O19" s="36">
        <v>18.327400000000001</v>
      </c>
      <c r="P19" s="36">
        <v>0.78300000000000003</v>
      </c>
      <c r="Q19" s="36">
        <v>1.3597999999999999</v>
      </c>
      <c r="R19" s="36">
        <v>48.641399999999997</v>
      </c>
      <c r="S19" s="36">
        <v>0.7399</v>
      </c>
      <c r="T19" s="36">
        <v>2163.9974000000002</v>
      </c>
      <c r="U19" s="36">
        <v>36.6496</v>
      </c>
      <c r="V19" s="36">
        <v>179.29079999999999</v>
      </c>
      <c r="W19" s="36">
        <v>31.215499999999999</v>
      </c>
      <c r="X19" s="36">
        <v>251.98759999999999</v>
      </c>
      <c r="Y19" s="36">
        <v>186.78049999999999</v>
      </c>
      <c r="Z19" s="36">
        <v>555.67269999999996</v>
      </c>
      <c r="AA19" s="36">
        <v>11.226900000000001</v>
      </c>
      <c r="AB19" s="36">
        <v>0.39279999999999998</v>
      </c>
      <c r="AC19" s="36">
        <v>13.133900000000001</v>
      </c>
      <c r="AD19" s="36">
        <v>4.3799999999999999E-2</v>
      </c>
      <c r="AE19" s="36">
        <v>8.2699999999999996E-2</v>
      </c>
      <c r="AF19" s="36">
        <v>0.5302</v>
      </c>
      <c r="AG19" s="36">
        <v>2.0299999999999999E-2</v>
      </c>
      <c r="AH19" s="36">
        <v>3.0300000000000001E-2</v>
      </c>
      <c r="AI19" s="36">
        <v>3.2800000000000003E-2</v>
      </c>
      <c r="AJ19" s="36">
        <v>0.78200000000000003</v>
      </c>
      <c r="AK19" s="36">
        <v>0.95689999999999997</v>
      </c>
      <c r="AL19" s="36">
        <v>0.18790000000000001</v>
      </c>
      <c r="AM19" s="36">
        <v>0.45610000000000001</v>
      </c>
      <c r="AN19" s="36">
        <v>0.28970000000000001</v>
      </c>
      <c r="AO19" s="36">
        <v>0.5595</v>
      </c>
      <c r="AP19" s="36">
        <v>24.7303</v>
      </c>
      <c r="AQ19" s="36">
        <v>8.0500000000000002E-2</v>
      </c>
      <c r="AR19" s="36">
        <v>5.4720000000000004</v>
      </c>
      <c r="AS19" s="36">
        <v>42.607500000000002</v>
      </c>
      <c r="AT19" s="36">
        <v>1.0606</v>
      </c>
      <c r="AU19" s="36">
        <v>6.7599999999999993E-2</v>
      </c>
      <c r="AV19" s="36">
        <v>0.3281</v>
      </c>
      <c r="AW19" s="36">
        <v>0.1366</v>
      </c>
      <c r="AX19" s="36">
        <v>1.0042</v>
      </c>
      <c r="AY19" s="36">
        <v>0.35959999999999998</v>
      </c>
      <c r="AZ19" s="36">
        <v>0.82769999999999999</v>
      </c>
      <c r="BA19" s="36">
        <v>0.53649999999999998</v>
      </c>
      <c r="BB19" s="36">
        <v>0.89710000000000001</v>
      </c>
      <c r="BC19" s="36">
        <v>5.7000000000000002E-2</v>
      </c>
      <c r="BD19" s="36">
        <v>1.0698000000000001</v>
      </c>
      <c r="BE19" s="36">
        <v>0.19359999999999999</v>
      </c>
      <c r="BF19" s="36">
        <v>0.47470000000000001</v>
      </c>
      <c r="BG19" s="36">
        <v>1.9917</v>
      </c>
      <c r="BH19" s="36">
        <v>2.0861999999999998</v>
      </c>
      <c r="BI19" s="36">
        <v>3.1408</v>
      </c>
      <c r="BJ19" s="36">
        <v>1.9386000000000001</v>
      </c>
      <c r="BK19" s="36">
        <v>2.3812000000000002</v>
      </c>
      <c r="BL19" s="36">
        <v>1.1346000000000001</v>
      </c>
      <c r="BM19" s="36">
        <v>0.4506</v>
      </c>
      <c r="BN19" s="36">
        <v>1.3355999999999999</v>
      </c>
      <c r="BO19" s="36">
        <v>0.86950000000000005</v>
      </c>
      <c r="BP19" s="36">
        <v>1.6841999999999999</v>
      </c>
      <c r="BQ19" s="36">
        <v>0.86899999999999999</v>
      </c>
      <c r="BR19" s="36">
        <v>1.8485</v>
      </c>
      <c r="BS19" s="36">
        <v>0.1744</v>
      </c>
      <c r="BT19" s="36">
        <v>11.1571</v>
      </c>
      <c r="BU19" s="36">
        <v>36.873399999999997</v>
      </c>
      <c r="BV19" s="36">
        <v>17.9681</v>
      </c>
      <c r="BW19" s="36">
        <v>20.228999999999999</v>
      </c>
      <c r="BX19" s="36">
        <v>20.6052</v>
      </c>
      <c r="BY19" s="36">
        <v>57.326300000000003</v>
      </c>
      <c r="BZ19" s="36">
        <v>62.511499999999998</v>
      </c>
      <c r="CA19" s="36">
        <v>363.59840000000003</v>
      </c>
      <c r="CB19" s="36">
        <v>107.71720000000001</v>
      </c>
      <c r="CC19" s="36">
        <v>821.12710000000004</v>
      </c>
      <c r="CD19" s="36">
        <v>5.2301000000000002</v>
      </c>
      <c r="CE19" s="36">
        <v>2.4843000000000002</v>
      </c>
      <c r="CF19" s="36">
        <v>0.2462</v>
      </c>
      <c r="CG19" s="36">
        <v>0.75860000000000005</v>
      </c>
      <c r="CH19" s="36">
        <v>18.9697</v>
      </c>
      <c r="CI19" s="36">
        <v>2.5771000000000002</v>
      </c>
      <c r="CJ19" s="36">
        <v>1.5145</v>
      </c>
      <c r="CK19" s="36">
        <v>0.78200000000000003</v>
      </c>
      <c r="CL19" s="36">
        <v>0.1147</v>
      </c>
      <c r="CM19" s="36">
        <v>5.0274000000000001</v>
      </c>
      <c r="CN19" s="36">
        <v>3.1663999999999999</v>
      </c>
      <c r="CO19" s="36">
        <v>1.06E-2</v>
      </c>
      <c r="CP19" s="36">
        <v>1.6294</v>
      </c>
      <c r="CQ19" s="36">
        <v>1.8576999999999999</v>
      </c>
      <c r="CR19" s="36">
        <v>2.0028999999999999</v>
      </c>
      <c r="CS19" s="36">
        <v>6.6581000000000001</v>
      </c>
      <c r="CT19" s="36">
        <v>4.3116000000000003</v>
      </c>
      <c r="CU19" s="36">
        <v>1.6735</v>
      </c>
      <c r="CV19" s="36">
        <v>14.6494</v>
      </c>
      <c r="CW19" s="36">
        <v>88.858599999999996</v>
      </c>
      <c r="CX19" s="36">
        <v>7.3249000000000004</v>
      </c>
      <c r="CY19" s="36">
        <v>43.773400000000002</v>
      </c>
      <c r="CZ19" s="36">
        <v>22.545100000000001</v>
      </c>
      <c r="DA19" s="36">
        <v>5.3747999999999996</v>
      </c>
      <c r="DB19" s="36">
        <v>7.8445</v>
      </c>
      <c r="DC19" s="36">
        <v>64.676900000000003</v>
      </c>
      <c r="DD19" s="36">
        <v>74.209100000000007</v>
      </c>
      <c r="DE19" s="36">
        <v>103.9337</v>
      </c>
      <c r="DF19" s="36">
        <v>11.3881</v>
      </c>
      <c r="DG19" s="36">
        <v>422.75709999999998</v>
      </c>
      <c r="DH19" s="36">
        <v>833.26750000000004</v>
      </c>
      <c r="DI19" s="36">
        <v>3.4582999999999999</v>
      </c>
      <c r="DJ19" s="36">
        <v>3.2370999999999999</v>
      </c>
      <c r="DK19" s="36">
        <v>27.086500000000001</v>
      </c>
      <c r="DL19" s="36">
        <v>23.247800000000002</v>
      </c>
      <c r="DM19" s="36">
        <v>11.6845</v>
      </c>
      <c r="DN19" s="36">
        <v>21.362400000000001</v>
      </c>
      <c r="DO19" s="36">
        <v>33.658700000000003</v>
      </c>
      <c r="DP19" s="36">
        <f t="shared" si="0"/>
        <v>7108.3091999999997</v>
      </c>
      <c r="DQ19" s="36">
        <v>7683.9448000000002</v>
      </c>
      <c r="DR19" s="36">
        <v>0.4103</v>
      </c>
      <c r="DS19" s="36">
        <v>56.0623</v>
      </c>
      <c r="DT19" s="36">
        <v>0.872</v>
      </c>
      <c r="DU19" s="36">
        <v>13.867900000000001</v>
      </c>
      <c r="DV19" s="36">
        <v>206.52760000000001</v>
      </c>
      <c r="DW19" s="36">
        <v>3301.0061000000001</v>
      </c>
      <c r="DX19" s="36">
        <f t="shared" si="1"/>
        <v>11262.691000000001</v>
      </c>
      <c r="DY19" s="36">
        <f t="shared" si="2"/>
        <v>18371.000200000002</v>
      </c>
      <c r="EA19" s="14">
        <f t="shared" si="3"/>
        <v>70.802199999999999</v>
      </c>
      <c r="EB19" s="61">
        <f t="shared" si="4"/>
        <v>1.3898160931039952E-4</v>
      </c>
      <c r="ED19" s="61">
        <v>0.19215067016329349</v>
      </c>
    </row>
    <row r="20" spans="1:134" x14ac:dyDescent="0.4">
      <c r="A20" s="34">
        <v>17</v>
      </c>
      <c r="B20" s="7" t="s">
        <v>46</v>
      </c>
      <c r="C20" s="111">
        <f>INDEX(Industries!$D:$D,MATCH($A20,Industries!$A:$A,0))</f>
        <v>5</v>
      </c>
      <c r="D20" s="35" t="s">
        <v>47</v>
      </c>
      <c r="E20" s="36">
        <v>2.9260999999999999</v>
      </c>
      <c r="F20" s="36">
        <v>0.76729999999999998</v>
      </c>
      <c r="G20" s="36">
        <v>1.1363000000000001</v>
      </c>
      <c r="H20" s="36">
        <v>3.1534</v>
      </c>
      <c r="I20" s="36">
        <v>0.1203</v>
      </c>
      <c r="J20" s="36">
        <v>2.2823000000000002</v>
      </c>
      <c r="K20" s="36">
        <v>7.9992000000000001</v>
      </c>
      <c r="L20" s="36">
        <v>2.6349999999999998</v>
      </c>
      <c r="M20" s="36">
        <v>10.7104</v>
      </c>
      <c r="N20" s="36">
        <v>1.8167</v>
      </c>
      <c r="O20" s="36">
        <v>4.0829000000000004</v>
      </c>
      <c r="P20" s="36">
        <v>0.55349999999999999</v>
      </c>
      <c r="Q20" s="36">
        <v>7.9585999999999997</v>
      </c>
      <c r="R20" s="36">
        <v>164.30760000000001</v>
      </c>
      <c r="S20" s="36">
        <v>0.94010000000000005</v>
      </c>
      <c r="T20" s="36">
        <v>33.2913</v>
      </c>
      <c r="U20" s="36">
        <v>88.709199999999996</v>
      </c>
      <c r="V20" s="36">
        <v>3.2663000000000002</v>
      </c>
      <c r="W20" s="36">
        <v>37.713500000000003</v>
      </c>
      <c r="X20" s="36">
        <v>143.4316</v>
      </c>
      <c r="Y20" s="36">
        <v>13.907500000000001</v>
      </c>
      <c r="Z20" s="36">
        <v>225.8724</v>
      </c>
      <c r="AA20" s="36">
        <v>8.3962000000000003</v>
      </c>
      <c r="AB20" s="36">
        <v>0.66039999999999999</v>
      </c>
      <c r="AC20" s="36">
        <v>0.61109999999999998</v>
      </c>
      <c r="AD20" s="36">
        <v>1.6500000000000001E-2</v>
      </c>
      <c r="AE20" s="36">
        <v>5.96E-2</v>
      </c>
      <c r="AF20" s="36">
        <v>0.33489999999999998</v>
      </c>
      <c r="AG20" s="36">
        <v>1.2999999999999999E-3</v>
      </c>
      <c r="AH20" s="36">
        <v>4.8599999999999997E-2</v>
      </c>
      <c r="AI20" s="36">
        <v>4.3200000000000002E-2</v>
      </c>
      <c r="AJ20" s="36">
        <v>0.4</v>
      </c>
      <c r="AK20" s="36">
        <v>0.78180000000000005</v>
      </c>
      <c r="AL20" s="36">
        <v>0.15559999999999999</v>
      </c>
      <c r="AM20" s="36">
        <v>0.32600000000000001</v>
      </c>
      <c r="AN20" s="36">
        <v>0.28999999999999998</v>
      </c>
      <c r="AO20" s="36">
        <v>0.25600000000000001</v>
      </c>
      <c r="AP20" s="36">
        <v>1.6809000000000001</v>
      </c>
      <c r="AQ20" s="36">
        <v>9.0700000000000003E-2</v>
      </c>
      <c r="AR20" s="36">
        <v>3.9026000000000001</v>
      </c>
      <c r="AS20" s="36">
        <v>1.4603999999999999</v>
      </c>
      <c r="AT20" s="36">
        <v>0.47899999999999998</v>
      </c>
      <c r="AU20" s="36">
        <v>6.8900000000000003E-2</v>
      </c>
      <c r="AV20" s="36">
        <v>0.20399999999999999</v>
      </c>
      <c r="AW20" s="36">
        <v>8.4000000000000005E-2</v>
      </c>
      <c r="AX20" s="36">
        <v>0.4173</v>
      </c>
      <c r="AY20" s="36">
        <v>0.21129999999999999</v>
      </c>
      <c r="AZ20" s="36">
        <v>0.1113</v>
      </c>
      <c r="BA20" s="36">
        <v>0.44540000000000002</v>
      </c>
      <c r="BB20" s="36">
        <v>0.58450000000000002</v>
      </c>
      <c r="BC20" s="36">
        <v>5.57E-2</v>
      </c>
      <c r="BD20" s="36">
        <v>0.94769999999999999</v>
      </c>
      <c r="BE20" s="36">
        <v>0.1822</v>
      </c>
      <c r="BF20" s="36">
        <v>0.58809999999999996</v>
      </c>
      <c r="BG20" s="36">
        <v>1.5663</v>
      </c>
      <c r="BH20" s="36">
        <v>0.6825</v>
      </c>
      <c r="BI20" s="36">
        <v>0.28849999999999998</v>
      </c>
      <c r="BJ20" s="36">
        <v>0.54620000000000002</v>
      </c>
      <c r="BK20" s="36">
        <v>1.0599000000000001</v>
      </c>
      <c r="BL20" s="36">
        <v>0.46700000000000003</v>
      </c>
      <c r="BM20" s="36">
        <v>0.1799</v>
      </c>
      <c r="BN20" s="36">
        <v>1.7944</v>
      </c>
      <c r="BO20" s="36">
        <v>0.54149999999999998</v>
      </c>
      <c r="BP20" s="36">
        <v>0.1095</v>
      </c>
      <c r="BQ20" s="36">
        <v>0.61350000000000005</v>
      </c>
      <c r="BR20" s="36">
        <v>0.73629999999999995</v>
      </c>
      <c r="BS20" s="36">
        <v>7.8600000000000003E-2</v>
      </c>
      <c r="BT20" s="36">
        <v>0.65400000000000003</v>
      </c>
      <c r="BU20" s="36">
        <v>0.54059999999999997</v>
      </c>
      <c r="BV20" s="36">
        <v>6.8281000000000001</v>
      </c>
      <c r="BW20" s="36">
        <v>2.9742999999999999</v>
      </c>
      <c r="BX20" s="36">
        <v>3.9197000000000002</v>
      </c>
      <c r="BY20" s="36">
        <v>13.610099999999999</v>
      </c>
      <c r="BZ20" s="36">
        <v>13.053599999999999</v>
      </c>
      <c r="CA20" s="36">
        <v>57.401499999999999</v>
      </c>
      <c r="CB20" s="36">
        <v>30.1587</v>
      </c>
      <c r="CC20" s="36">
        <v>219.23920000000001</v>
      </c>
      <c r="CD20" s="36">
        <v>2.5686</v>
      </c>
      <c r="CE20" s="36">
        <v>0.61129999999999995</v>
      </c>
      <c r="CF20" s="36">
        <v>0.17960000000000001</v>
      </c>
      <c r="CG20" s="36">
        <v>0.67589999999999995</v>
      </c>
      <c r="CH20" s="36">
        <v>0.72609999999999997</v>
      </c>
      <c r="CI20" s="36">
        <v>0.92789999999999995</v>
      </c>
      <c r="CJ20" s="36">
        <v>0.50329999999999997</v>
      </c>
      <c r="CK20" s="36">
        <v>0.19700000000000001</v>
      </c>
      <c r="CL20" s="36">
        <v>0.12479999999999999</v>
      </c>
      <c r="CM20" s="36">
        <v>0.23649999999999999</v>
      </c>
      <c r="CN20" s="36">
        <v>0.83499999999999996</v>
      </c>
      <c r="CO20" s="36">
        <v>6.7000000000000002E-3</v>
      </c>
      <c r="CP20" s="36">
        <v>0.63649999999999995</v>
      </c>
      <c r="CQ20" s="36">
        <v>0.66069999999999995</v>
      </c>
      <c r="CR20" s="36">
        <v>0.35260000000000002</v>
      </c>
      <c r="CS20" s="36">
        <v>0.67100000000000004</v>
      </c>
      <c r="CT20" s="36">
        <v>1.9591000000000001</v>
      </c>
      <c r="CU20" s="36">
        <v>0.75680000000000003</v>
      </c>
      <c r="CV20" s="36">
        <v>1.2773000000000001</v>
      </c>
      <c r="CW20" s="36">
        <v>2.7235999999999998</v>
      </c>
      <c r="CX20" s="36">
        <v>0.4214</v>
      </c>
      <c r="CY20" s="36">
        <v>1.1173999999999999</v>
      </c>
      <c r="CZ20" s="36">
        <v>0.96860000000000002</v>
      </c>
      <c r="DA20" s="36">
        <v>2.4447000000000001</v>
      </c>
      <c r="DB20" s="36">
        <v>13.799200000000001</v>
      </c>
      <c r="DC20" s="36">
        <v>21.891200000000001</v>
      </c>
      <c r="DD20" s="36">
        <v>11.215199999999999</v>
      </c>
      <c r="DE20" s="36">
        <v>15.2393</v>
      </c>
      <c r="DF20" s="36">
        <v>0.98370000000000002</v>
      </c>
      <c r="DG20" s="36">
        <v>42.2194</v>
      </c>
      <c r="DH20" s="36">
        <v>132.4529</v>
      </c>
      <c r="DI20" s="36">
        <v>1.1152</v>
      </c>
      <c r="DJ20" s="36">
        <v>3.4453</v>
      </c>
      <c r="DK20" s="36">
        <v>8.6658000000000008</v>
      </c>
      <c r="DL20" s="36">
        <v>3.0567000000000002</v>
      </c>
      <c r="DM20" s="36">
        <v>3.4028999999999998</v>
      </c>
      <c r="DN20" s="36">
        <v>1.2816000000000001</v>
      </c>
      <c r="DO20" s="36">
        <v>6.7176999999999998</v>
      </c>
      <c r="DP20" s="36">
        <f t="shared" si="0"/>
        <v>1425.5890999999999</v>
      </c>
      <c r="DQ20" s="36">
        <v>2790.2869999999998</v>
      </c>
      <c r="DR20" s="36">
        <v>0.58430000000000004</v>
      </c>
      <c r="DS20" s="36">
        <v>48.275300000000001</v>
      </c>
      <c r="DT20" s="36">
        <v>3.3437999999999999</v>
      </c>
      <c r="DU20" s="36">
        <v>13.9251</v>
      </c>
      <c r="DV20" s="36">
        <v>-0.29580000000000001</v>
      </c>
      <c r="DW20" s="36">
        <v>2872.2918</v>
      </c>
      <c r="DX20" s="36">
        <f t="shared" si="1"/>
        <v>5728.4115000000002</v>
      </c>
      <c r="DY20" s="36">
        <f t="shared" si="2"/>
        <v>7154.0006000000003</v>
      </c>
      <c r="EA20" s="14">
        <f t="shared" si="3"/>
        <v>65.544200000000004</v>
      </c>
      <c r="EB20" s="61">
        <f t="shared" si="4"/>
        <v>1.2866038621628547E-4</v>
      </c>
      <c r="ED20" s="61">
        <v>0.21386636547572879</v>
      </c>
    </row>
    <row r="21" spans="1:134" x14ac:dyDescent="0.4">
      <c r="A21" s="37">
        <v>18</v>
      </c>
      <c r="B21" s="2" t="s">
        <v>48</v>
      </c>
      <c r="C21" s="112">
        <f>INDEX(Industries!$D:$D,MATCH($A21,Industries!$A:$A,0))</f>
        <v>5</v>
      </c>
      <c r="D21" s="38" t="s">
        <v>49</v>
      </c>
      <c r="E21" s="36">
        <v>4.4642999999999997</v>
      </c>
      <c r="F21" s="36">
        <v>0.93969999999999998</v>
      </c>
      <c r="G21" s="36">
        <v>1.6554</v>
      </c>
      <c r="H21" s="36">
        <v>0.45800000000000002</v>
      </c>
      <c r="I21" s="36">
        <v>4.7500000000000001E-2</v>
      </c>
      <c r="J21" s="36">
        <v>0.25259999999999999</v>
      </c>
      <c r="K21" s="36">
        <v>1.0403</v>
      </c>
      <c r="L21" s="36">
        <v>3.1364999999999998</v>
      </c>
      <c r="M21" s="36">
        <v>4.4192999999999998</v>
      </c>
      <c r="N21" s="36">
        <v>1.2495000000000001</v>
      </c>
      <c r="O21" s="36">
        <v>4.4326999999999996</v>
      </c>
      <c r="P21" s="36">
        <v>0.57269999999999999</v>
      </c>
      <c r="Q21" s="36">
        <v>0.31890000000000002</v>
      </c>
      <c r="R21" s="36">
        <v>2.7795000000000001</v>
      </c>
      <c r="S21" s="36">
        <v>5.2248999999999999</v>
      </c>
      <c r="T21" s="36">
        <v>21.231100000000001</v>
      </c>
      <c r="U21" s="36">
        <v>85.627200000000002</v>
      </c>
      <c r="V21" s="36">
        <v>596.23149999999998</v>
      </c>
      <c r="W21" s="36">
        <v>21.9453</v>
      </c>
      <c r="X21" s="36">
        <v>200.96879999999999</v>
      </c>
      <c r="Y21" s="36">
        <v>31.089500000000001</v>
      </c>
      <c r="Z21" s="36">
        <v>160.90180000000001</v>
      </c>
      <c r="AA21" s="36">
        <v>5.1017999999999999</v>
      </c>
      <c r="AB21" s="36">
        <v>2.5438000000000001</v>
      </c>
      <c r="AC21" s="36">
        <v>9.9500000000000005E-2</v>
      </c>
      <c r="AD21" s="36">
        <v>8.0000000000000002E-3</v>
      </c>
      <c r="AE21" s="36">
        <v>2.7199999999999998E-2</v>
      </c>
      <c r="AF21" s="36">
        <v>0.29820000000000002</v>
      </c>
      <c r="AG21" s="36">
        <v>2.0000000000000001E-4</v>
      </c>
      <c r="AH21" s="36">
        <v>3.0499999999999999E-2</v>
      </c>
      <c r="AI21" s="36">
        <v>2.1299999999999999E-2</v>
      </c>
      <c r="AJ21" s="36">
        <v>0.16930000000000001</v>
      </c>
      <c r="AK21" s="36">
        <v>0.34970000000000001</v>
      </c>
      <c r="AL21" s="36">
        <v>8.5199999999999998E-2</v>
      </c>
      <c r="AM21" s="36">
        <v>0.21940000000000001</v>
      </c>
      <c r="AN21" s="36">
        <v>0.17380000000000001</v>
      </c>
      <c r="AO21" s="36">
        <v>2.2646999999999999</v>
      </c>
      <c r="AP21" s="36">
        <v>16.854099999999999</v>
      </c>
      <c r="AQ21" s="36">
        <v>0.1583</v>
      </c>
      <c r="AR21" s="36">
        <v>25.188099999999999</v>
      </c>
      <c r="AS21" s="36">
        <v>8.6036999999999999</v>
      </c>
      <c r="AT21" s="36">
        <v>27.601299999999998</v>
      </c>
      <c r="AU21" s="36">
        <v>3.5799999999999998E-2</v>
      </c>
      <c r="AV21" s="36">
        <v>9.64E-2</v>
      </c>
      <c r="AW21" s="36">
        <v>4.1399999999999999E-2</v>
      </c>
      <c r="AX21" s="36">
        <v>0.18190000000000001</v>
      </c>
      <c r="AY21" s="36">
        <v>9.0800000000000006E-2</v>
      </c>
      <c r="AZ21" s="36">
        <v>5.1900000000000002E-2</v>
      </c>
      <c r="BA21" s="36">
        <v>0.39140000000000003</v>
      </c>
      <c r="BB21" s="36">
        <v>0.14599999999999999</v>
      </c>
      <c r="BC21" s="36">
        <v>6.3600000000000004E-2</v>
      </c>
      <c r="BD21" s="36">
        <v>0.73260000000000003</v>
      </c>
      <c r="BE21" s="36">
        <v>0.11169999999999999</v>
      </c>
      <c r="BF21" s="36">
        <v>0.37519999999999998</v>
      </c>
      <c r="BG21" s="36">
        <v>0.70640000000000003</v>
      </c>
      <c r="BH21" s="36">
        <v>0.32879999999999998</v>
      </c>
      <c r="BI21" s="36">
        <v>0.1575</v>
      </c>
      <c r="BJ21" s="36">
        <v>0.26929999999999998</v>
      </c>
      <c r="BK21" s="36">
        <v>0.48070000000000002</v>
      </c>
      <c r="BL21" s="36">
        <v>0.18590000000000001</v>
      </c>
      <c r="BM21" s="36">
        <v>0.1009</v>
      </c>
      <c r="BN21" s="36">
        <v>0.88</v>
      </c>
      <c r="BO21" s="36">
        <v>0.25840000000000002</v>
      </c>
      <c r="BP21" s="36">
        <v>4.6399999999999997E-2</v>
      </c>
      <c r="BQ21" s="36">
        <v>0.68479999999999996</v>
      </c>
      <c r="BR21" s="36">
        <v>1.0881000000000001</v>
      </c>
      <c r="BS21" s="36">
        <v>0.17649999999999999</v>
      </c>
      <c r="BT21" s="36">
        <v>0.25219999999999998</v>
      </c>
      <c r="BU21" s="36">
        <v>0.2442</v>
      </c>
      <c r="BV21" s="36">
        <v>5.1980000000000004</v>
      </c>
      <c r="BW21" s="36">
        <v>2.1032999999999999</v>
      </c>
      <c r="BX21" s="36">
        <v>6.3628999999999998</v>
      </c>
      <c r="BY21" s="36">
        <v>15.5108</v>
      </c>
      <c r="BZ21" s="36">
        <v>4.2746000000000004</v>
      </c>
      <c r="CA21" s="36">
        <v>16.110099999999999</v>
      </c>
      <c r="CB21" s="36">
        <v>9.3257999999999992</v>
      </c>
      <c r="CC21" s="36">
        <v>78.051299999999998</v>
      </c>
      <c r="CD21" s="36">
        <v>1.6776</v>
      </c>
      <c r="CE21" s="36">
        <v>0.36830000000000002</v>
      </c>
      <c r="CF21" s="36">
        <v>0.1085</v>
      </c>
      <c r="CG21" s="36">
        <v>0.43490000000000001</v>
      </c>
      <c r="CH21" s="36">
        <v>0.62929999999999997</v>
      </c>
      <c r="CI21" s="36">
        <v>1.5920000000000001</v>
      </c>
      <c r="CJ21" s="36">
        <v>0.23380000000000001</v>
      </c>
      <c r="CK21" s="36">
        <v>0.12870000000000001</v>
      </c>
      <c r="CL21" s="36">
        <v>6.1899999999999997E-2</v>
      </c>
      <c r="CM21" s="36">
        <v>5.5199999999999999E-2</v>
      </c>
      <c r="CN21" s="36">
        <v>0.41959999999999997</v>
      </c>
      <c r="CO21" s="36">
        <v>2.5999999999999999E-3</v>
      </c>
      <c r="CP21" s="36">
        <v>0.13750000000000001</v>
      </c>
      <c r="CQ21" s="36">
        <v>0.1288</v>
      </c>
      <c r="CR21" s="36">
        <v>0.11700000000000001</v>
      </c>
      <c r="CS21" s="36">
        <v>0.56130000000000002</v>
      </c>
      <c r="CT21" s="36">
        <v>5.74E-2</v>
      </c>
      <c r="CU21" s="36">
        <v>1.9699999999999999E-2</v>
      </c>
      <c r="CV21" s="36">
        <v>0.50639999999999996</v>
      </c>
      <c r="CW21" s="36">
        <v>1.4455</v>
      </c>
      <c r="CX21" s="36">
        <v>9.9500000000000005E-2</v>
      </c>
      <c r="CY21" s="36">
        <v>0.34499999999999997</v>
      </c>
      <c r="CZ21" s="36">
        <v>1.6029</v>
      </c>
      <c r="DA21" s="36">
        <v>0.98089999999999999</v>
      </c>
      <c r="DB21" s="36">
        <v>1.643</v>
      </c>
      <c r="DC21" s="36">
        <v>0.98560000000000003</v>
      </c>
      <c r="DD21" s="36">
        <v>7.5423999999999998</v>
      </c>
      <c r="DE21" s="36">
        <v>14.235099999999999</v>
      </c>
      <c r="DF21" s="36">
        <v>0.78259999999999996</v>
      </c>
      <c r="DG21" s="36">
        <v>10.703099999999999</v>
      </c>
      <c r="DH21" s="36">
        <v>25.700199999999999</v>
      </c>
      <c r="DI21" s="36">
        <v>0.25519999999999998</v>
      </c>
      <c r="DJ21" s="36">
        <v>0.77929999999999999</v>
      </c>
      <c r="DK21" s="36">
        <v>1.2761</v>
      </c>
      <c r="DL21" s="36">
        <v>1.5283</v>
      </c>
      <c r="DM21" s="36">
        <v>5.5132000000000003</v>
      </c>
      <c r="DN21" s="36">
        <v>1.2565</v>
      </c>
      <c r="DO21" s="36">
        <v>7.4499999999999997E-2</v>
      </c>
      <c r="DP21" s="36">
        <f t="shared" si="0"/>
        <v>1467.8901000000005</v>
      </c>
      <c r="DQ21" s="36">
        <v>656.82780000000002</v>
      </c>
      <c r="DR21" s="36"/>
      <c r="DS21" s="36">
        <v>15.0296</v>
      </c>
      <c r="DT21" s="36">
        <v>0.48459999999999998</v>
      </c>
      <c r="DU21" s="36">
        <v>3.0983000000000001</v>
      </c>
      <c r="DV21" s="36">
        <v>15.9308</v>
      </c>
      <c r="DW21" s="36">
        <v>701.73860000000002</v>
      </c>
      <c r="DX21" s="36">
        <f t="shared" si="1"/>
        <v>1393.1097</v>
      </c>
      <c r="DY21" s="36">
        <f t="shared" si="2"/>
        <v>2860.9998000000005</v>
      </c>
      <c r="EA21" s="14">
        <f t="shared" si="3"/>
        <v>18.612500000000001</v>
      </c>
      <c r="EB21" s="61">
        <f t="shared" si="4"/>
        <v>3.6535520129174108E-5</v>
      </c>
      <c r="ED21" s="61">
        <v>0.19993010136071662</v>
      </c>
    </row>
    <row r="22" spans="1:134" x14ac:dyDescent="0.4">
      <c r="A22" s="34">
        <v>19</v>
      </c>
      <c r="B22" s="7" t="s">
        <v>50</v>
      </c>
      <c r="C22" s="111">
        <f>INDEX(Industries!$D:$D,MATCH($A22,Industries!$A:$A,0))</f>
        <v>5</v>
      </c>
      <c r="D22" s="35" t="s">
        <v>51</v>
      </c>
      <c r="E22" s="36">
        <v>19.546700000000001</v>
      </c>
      <c r="F22" s="36">
        <v>16.752800000000001</v>
      </c>
      <c r="G22" s="36">
        <v>9.7451000000000008</v>
      </c>
      <c r="H22" s="36">
        <v>2.1145</v>
      </c>
      <c r="I22" s="36">
        <v>0.49220000000000003</v>
      </c>
      <c r="J22" s="36">
        <v>1.9254</v>
      </c>
      <c r="K22" s="36">
        <v>5.0285000000000002</v>
      </c>
      <c r="L22" s="36">
        <v>3.9201000000000001</v>
      </c>
      <c r="M22" s="36">
        <v>4.4111000000000002</v>
      </c>
      <c r="N22" s="36">
        <v>2.0186999999999999</v>
      </c>
      <c r="O22" s="36">
        <v>5.7638999999999996</v>
      </c>
      <c r="P22" s="36">
        <v>0.81559999999999999</v>
      </c>
      <c r="Q22" s="36">
        <v>3.2968999999999999</v>
      </c>
      <c r="R22" s="36">
        <v>64.28</v>
      </c>
      <c r="S22" s="36">
        <v>0.62409999999999999</v>
      </c>
      <c r="T22" s="36">
        <v>34.464100000000002</v>
      </c>
      <c r="U22" s="36">
        <v>133.8905</v>
      </c>
      <c r="V22" s="36">
        <v>5.375</v>
      </c>
      <c r="W22" s="36">
        <v>133.48740000000001</v>
      </c>
      <c r="X22" s="36">
        <v>657.52610000000004</v>
      </c>
      <c r="Y22" s="36">
        <v>283.46469999999999</v>
      </c>
      <c r="Z22" s="36">
        <v>287.02260000000001</v>
      </c>
      <c r="AA22" s="36">
        <v>85.242699999999999</v>
      </c>
      <c r="AB22" s="36">
        <v>90.286199999999994</v>
      </c>
      <c r="AC22" s="36">
        <v>0.57079999999999997</v>
      </c>
      <c r="AD22" s="36">
        <v>3.3700000000000001E-2</v>
      </c>
      <c r="AE22" s="36">
        <v>0.1071</v>
      </c>
      <c r="AF22" s="36">
        <v>1.048</v>
      </c>
      <c r="AG22" s="36">
        <v>6.9999999999999999E-4</v>
      </c>
      <c r="AH22" s="36">
        <v>0.1234</v>
      </c>
      <c r="AI22" s="36">
        <v>9.4200000000000006E-2</v>
      </c>
      <c r="AJ22" s="36">
        <v>0.58860000000000001</v>
      </c>
      <c r="AK22" s="36">
        <v>1.3647</v>
      </c>
      <c r="AL22" s="36">
        <v>0.2949</v>
      </c>
      <c r="AM22" s="36">
        <v>0.60770000000000002</v>
      </c>
      <c r="AN22" s="36">
        <v>0.57120000000000004</v>
      </c>
      <c r="AO22" s="36">
        <v>0.25119999999999998</v>
      </c>
      <c r="AP22" s="36">
        <v>1.2016</v>
      </c>
      <c r="AQ22" s="36">
        <v>0.93469999999999998</v>
      </c>
      <c r="AR22" s="36">
        <v>1.9624999999999999</v>
      </c>
      <c r="AS22" s="36">
        <v>0.53910000000000002</v>
      </c>
      <c r="AT22" s="36">
        <v>1.0645</v>
      </c>
      <c r="AU22" s="36">
        <v>0.12859999999999999</v>
      </c>
      <c r="AV22" s="36">
        <v>0.36180000000000001</v>
      </c>
      <c r="AW22" s="36">
        <v>0.22470000000000001</v>
      </c>
      <c r="AX22" s="36">
        <v>0.60860000000000003</v>
      </c>
      <c r="AY22" s="36">
        <v>0.93159999999999998</v>
      </c>
      <c r="AZ22" s="36">
        <v>0.20080000000000001</v>
      </c>
      <c r="BA22" s="36">
        <v>0.68110000000000004</v>
      </c>
      <c r="BB22" s="36">
        <v>0.49709999999999999</v>
      </c>
      <c r="BC22" s="36">
        <v>0.1714</v>
      </c>
      <c r="BD22" s="36">
        <v>2.0261999999999998</v>
      </c>
      <c r="BE22" s="36">
        <v>0.40110000000000001</v>
      </c>
      <c r="BF22" s="36">
        <v>1.3373999999999999</v>
      </c>
      <c r="BG22" s="36">
        <v>2.2688999999999999</v>
      </c>
      <c r="BH22" s="36">
        <v>0.78349999999999997</v>
      </c>
      <c r="BI22" s="36">
        <v>0.61409999999999998</v>
      </c>
      <c r="BJ22" s="36">
        <v>1.1533</v>
      </c>
      <c r="BK22" s="36">
        <v>2.2067999999999999</v>
      </c>
      <c r="BL22" s="36">
        <v>0.89290000000000003</v>
      </c>
      <c r="BM22" s="36">
        <v>0.60299999999999998</v>
      </c>
      <c r="BN22" s="36">
        <v>3.8128000000000002</v>
      </c>
      <c r="BO22" s="36">
        <v>1.1161000000000001</v>
      </c>
      <c r="BP22" s="36">
        <v>0.1925</v>
      </c>
      <c r="BQ22" s="36">
        <v>0.67730000000000001</v>
      </c>
      <c r="BR22" s="36">
        <v>0.65229999999999999</v>
      </c>
      <c r="BS22" s="36">
        <v>4.6899999999999997E-2</v>
      </c>
      <c r="BT22" s="36">
        <v>1.0774999999999999</v>
      </c>
      <c r="BU22" s="36">
        <v>1.1404000000000001</v>
      </c>
      <c r="BV22" s="36">
        <v>11.456799999999999</v>
      </c>
      <c r="BW22" s="36">
        <v>5.8109999999999999</v>
      </c>
      <c r="BX22" s="36">
        <v>4.7209000000000003</v>
      </c>
      <c r="BY22" s="36">
        <v>24.4267</v>
      </c>
      <c r="BZ22" s="36">
        <v>12.5162</v>
      </c>
      <c r="CA22" s="36">
        <v>202.17070000000001</v>
      </c>
      <c r="CB22" s="36">
        <v>84.140299999999996</v>
      </c>
      <c r="CC22" s="36">
        <v>268.18990000000002</v>
      </c>
      <c r="CD22" s="36">
        <v>5.1981000000000002</v>
      </c>
      <c r="CE22" s="36">
        <v>0.67200000000000004</v>
      </c>
      <c r="CF22" s="36">
        <v>0.38379999999999997</v>
      </c>
      <c r="CG22" s="36">
        <v>1.2967</v>
      </c>
      <c r="CH22" s="36">
        <v>0.98519999999999996</v>
      </c>
      <c r="CI22" s="36">
        <v>0.37569999999999998</v>
      </c>
      <c r="CJ22" s="36">
        <v>0.90590000000000004</v>
      </c>
      <c r="CK22" s="36">
        <v>0.3458</v>
      </c>
      <c r="CL22" s="36">
        <v>0.2175</v>
      </c>
      <c r="CM22" s="36">
        <v>0.26569999999999999</v>
      </c>
      <c r="CN22" s="36">
        <v>1.0708</v>
      </c>
      <c r="CO22" s="36">
        <v>1.15E-2</v>
      </c>
      <c r="CP22" s="36">
        <v>0.81979999999999997</v>
      </c>
      <c r="CQ22" s="36">
        <v>0.82940000000000003</v>
      </c>
      <c r="CR22" s="36">
        <v>0.6431</v>
      </c>
      <c r="CS22" s="36">
        <v>0.89159999999999995</v>
      </c>
      <c r="CT22" s="36">
        <v>0.24929999999999999</v>
      </c>
      <c r="CU22" s="36">
        <v>8.5800000000000001E-2</v>
      </c>
      <c r="CV22" s="36">
        <v>0.53469999999999995</v>
      </c>
      <c r="CW22" s="36">
        <v>4.5091999999999999</v>
      </c>
      <c r="CX22" s="36">
        <v>0.59660000000000002</v>
      </c>
      <c r="CY22" s="36">
        <v>1.3032999999999999</v>
      </c>
      <c r="CZ22" s="36">
        <v>0.88670000000000004</v>
      </c>
      <c r="DA22" s="36">
        <v>2.1240999999999999</v>
      </c>
      <c r="DB22" s="36">
        <v>10.957100000000001</v>
      </c>
      <c r="DC22" s="36">
        <v>15.909700000000001</v>
      </c>
      <c r="DD22" s="36">
        <v>21.043800000000001</v>
      </c>
      <c r="DE22" s="36">
        <v>31.253900000000002</v>
      </c>
      <c r="DF22" s="36">
        <v>3.8380999999999998</v>
      </c>
      <c r="DG22" s="36">
        <v>73.732500000000002</v>
      </c>
      <c r="DH22" s="36">
        <v>254.78909999999999</v>
      </c>
      <c r="DI22" s="36">
        <v>1.1807000000000001</v>
      </c>
      <c r="DJ22" s="36">
        <v>10.698700000000001</v>
      </c>
      <c r="DK22" s="36">
        <v>12.3687</v>
      </c>
      <c r="DL22" s="36">
        <v>6.5641999999999996</v>
      </c>
      <c r="DM22" s="36">
        <v>5.5933999999999999</v>
      </c>
      <c r="DN22" s="36">
        <v>1.7435</v>
      </c>
      <c r="DO22" s="36">
        <v>0.33510000000000001</v>
      </c>
      <c r="DP22" s="36">
        <f t="shared" si="0"/>
        <v>2976.3055000000004</v>
      </c>
      <c r="DQ22" s="36">
        <v>2975.4542000000001</v>
      </c>
      <c r="DR22" s="36">
        <v>2E-3</v>
      </c>
      <c r="DS22" s="36">
        <v>59.448700000000002</v>
      </c>
      <c r="DT22" s="36">
        <v>2.0779000000000001</v>
      </c>
      <c r="DU22" s="36">
        <v>11.7789</v>
      </c>
      <c r="DV22" s="36">
        <v>46.1648</v>
      </c>
      <c r="DW22" s="36">
        <v>1754.7684999999999</v>
      </c>
      <c r="DX22" s="36">
        <f t="shared" si="1"/>
        <v>4849.6949999999997</v>
      </c>
      <c r="DY22" s="36">
        <f t="shared" si="2"/>
        <v>7826.0005000000001</v>
      </c>
      <c r="EA22" s="14">
        <f t="shared" si="3"/>
        <v>73.305499999999995</v>
      </c>
      <c r="EB22" s="61">
        <f t="shared" si="4"/>
        <v>1.4389547727759153E-4</v>
      </c>
      <c r="ED22" s="61">
        <v>0.19384105258579362</v>
      </c>
    </row>
    <row r="23" spans="1:134" x14ac:dyDescent="0.4">
      <c r="A23" s="37">
        <v>20</v>
      </c>
      <c r="B23" s="2" t="s">
        <v>52</v>
      </c>
      <c r="C23" s="112">
        <f>INDEX(Industries!$D:$D,MATCH($A23,Industries!$A:$A,0))</f>
        <v>5</v>
      </c>
      <c r="D23" s="38" t="s">
        <v>53</v>
      </c>
      <c r="E23" s="36">
        <v>7.4984000000000002</v>
      </c>
      <c r="F23" s="36">
        <v>3.5011999999999999</v>
      </c>
      <c r="G23" s="36">
        <v>4.0603999999999996</v>
      </c>
      <c r="H23" s="36">
        <v>1.3636999999999999</v>
      </c>
      <c r="I23" s="36">
        <v>9.3200000000000005E-2</v>
      </c>
      <c r="J23" s="36">
        <v>0.76739999999999997</v>
      </c>
      <c r="K23" s="36">
        <v>3.2902999999999998</v>
      </c>
      <c r="L23" s="36">
        <v>24.8809</v>
      </c>
      <c r="M23" s="36">
        <v>4.9301000000000004</v>
      </c>
      <c r="N23" s="36">
        <v>17.403400000000001</v>
      </c>
      <c r="O23" s="36">
        <v>40.764099999999999</v>
      </c>
      <c r="P23" s="36">
        <v>1.7871999999999999</v>
      </c>
      <c r="Q23" s="36">
        <v>29.4224</v>
      </c>
      <c r="R23" s="36">
        <v>12.2303</v>
      </c>
      <c r="S23" s="36">
        <v>1.2104999999999999</v>
      </c>
      <c r="T23" s="36">
        <v>41.7898</v>
      </c>
      <c r="U23" s="36">
        <v>40.3917</v>
      </c>
      <c r="V23" s="36">
        <v>3.0455000000000001</v>
      </c>
      <c r="W23" s="36">
        <v>27.531199999999998</v>
      </c>
      <c r="X23" s="36">
        <v>269.95890000000003</v>
      </c>
      <c r="Y23" s="36">
        <v>65.734200000000001</v>
      </c>
      <c r="Z23" s="36">
        <v>95.028400000000005</v>
      </c>
      <c r="AA23" s="36">
        <v>6.5262000000000002</v>
      </c>
      <c r="AB23" s="36">
        <v>6.1952999999999996</v>
      </c>
      <c r="AC23" s="36">
        <v>0.49740000000000001</v>
      </c>
      <c r="AD23" s="36">
        <v>1.61E-2</v>
      </c>
      <c r="AE23" s="36">
        <v>5.4399999999999997E-2</v>
      </c>
      <c r="AF23" s="36">
        <v>1.25</v>
      </c>
      <c r="AG23" s="36">
        <v>1.8E-3</v>
      </c>
      <c r="AH23" s="36">
        <v>4.9500000000000002E-2</v>
      </c>
      <c r="AI23" s="36">
        <v>4.4200000000000003E-2</v>
      </c>
      <c r="AJ23" s="36">
        <v>0.433</v>
      </c>
      <c r="AK23" s="36">
        <v>1.1154999999999999</v>
      </c>
      <c r="AL23" s="36">
        <v>2.1353</v>
      </c>
      <c r="AM23" s="36">
        <v>3.1331000000000002</v>
      </c>
      <c r="AN23" s="36">
        <v>0.90780000000000005</v>
      </c>
      <c r="AO23" s="36">
        <v>8.7758000000000003</v>
      </c>
      <c r="AP23" s="36">
        <v>2.3054999999999999</v>
      </c>
      <c r="AQ23" s="36">
        <v>0.28960000000000002</v>
      </c>
      <c r="AR23" s="36">
        <v>7.5677000000000003</v>
      </c>
      <c r="AS23" s="36">
        <v>3.7002999999999999</v>
      </c>
      <c r="AT23" s="36">
        <v>3.1751</v>
      </c>
      <c r="AU23" s="36">
        <v>2.5636999999999999</v>
      </c>
      <c r="AV23" s="36">
        <v>1.0571999999999999</v>
      </c>
      <c r="AW23" s="36">
        <v>0.4224</v>
      </c>
      <c r="AX23" s="36">
        <v>1.5242</v>
      </c>
      <c r="AY23" s="36">
        <v>0.47539999999999999</v>
      </c>
      <c r="AZ23" s="36">
        <v>0.31929999999999997</v>
      </c>
      <c r="BA23" s="36">
        <v>2.2502</v>
      </c>
      <c r="BB23" s="36">
        <v>0.39939999999999998</v>
      </c>
      <c r="BC23" s="36">
        <v>0.5202</v>
      </c>
      <c r="BD23" s="36">
        <v>3.5137</v>
      </c>
      <c r="BE23" s="36">
        <v>1.2315</v>
      </c>
      <c r="BF23" s="36">
        <v>2.4485000000000001</v>
      </c>
      <c r="BG23" s="36">
        <v>1.5343</v>
      </c>
      <c r="BH23" s="36">
        <v>3.0283000000000002</v>
      </c>
      <c r="BI23" s="36">
        <v>3.2029000000000001</v>
      </c>
      <c r="BJ23" s="36">
        <v>5.1338999999999997</v>
      </c>
      <c r="BK23" s="36">
        <v>2.7561</v>
      </c>
      <c r="BL23" s="36">
        <v>9.1911000000000005</v>
      </c>
      <c r="BM23" s="36">
        <v>0.44019999999999998</v>
      </c>
      <c r="BN23" s="36">
        <v>4.6481000000000003</v>
      </c>
      <c r="BO23" s="36">
        <v>1.3684000000000001</v>
      </c>
      <c r="BP23" s="36">
        <v>0.14149999999999999</v>
      </c>
      <c r="BQ23" s="36">
        <v>0.68410000000000004</v>
      </c>
      <c r="BR23" s="36">
        <v>0.96950000000000003</v>
      </c>
      <c r="BS23" s="36">
        <v>2.0644999999999998</v>
      </c>
      <c r="BT23" s="36">
        <v>4.4654999999999996</v>
      </c>
      <c r="BU23" s="36">
        <v>25.294899999999998</v>
      </c>
      <c r="BV23" s="36">
        <v>6.4042000000000003</v>
      </c>
      <c r="BW23" s="36">
        <v>3.0446</v>
      </c>
      <c r="BX23" s="36">
        <v>4.0304000000000002</v>
      </c>
      <c r="BY23" s="36">
        <v>32.142400000000002</v>
      </c>
      <c r="BZ23" s="36">
        <v>55.004199999999997</v>
      </c>
      <c r="CA23" s="36">
        <v>230.6413</v>
      </c>
      <c r="CB23" s="36">
        <v>131.89500000000001</v>
      </c>
      <c r="CC23" s="36">
        <v>1697.1661999999999</v>
      </c>
      <c r="CD23" s="36">
        <v>3.2810000000000001</v>
      </c>
      <c r="CE23" s="36">
        <v>1.6331</v>
      </c>
      <c r="CF23" s="36">
        <v>8.5884999999999998</v>
      </c>
      <c r="CG23" s="36">
        <v>0.69679999999999997</v>
      </c>
      <c r="CH23" s="36">
        <v>6.0555000000000003</v>
      </c>
      <c r="CI23" s="36">
        <v>0.79700000000000004</v>
      </c>
      <c r="CJ23" s="36">
        <v>0.4773</v>
      </c>
      <c r="CK23" s="36">
        <v>0.7329</v>
      </c>
      <c r="CL23" s="36">
        <v>0.10639999999999999</v>
      </c>
      <c r="CM23" s="36">
        <v>0.79479999999999995</v>
      </c>
      <c r="CN23" s="36">
        <v>0.83709999999999996</v>
      </c>
      <c r="CO23" s="36">
        <v>5.7999999999999996E-3</v>
      </c>
      <c r="CP23" s="36">
        <v>0.49790000000000001</v>
      </c>
      <c r="CQ23" s="36">
        <v>0.41959999999999997</v>
      </c>
      <c r="CR23" s="36">
        <v>0.51</v>
      </c>
      <c r="CS23" s="36">
        <v>2.6244000000000001</v>
      </c>
      <c r="CT23" s="36">
        <v>0.1174</v>
      </c>
      <c r="CU23" s="36">
        <v>4.0399999999999998E-2</v>
      </c>
      <c r="CV23" s="36">
        <v>1.6748000000000001</v>
      </c>
      <c r="CW23" s="36">
        <v>36.546900000000001</v>
      </c>
      <c r="CX23" s="36">
        <v>0.79700000000000004</v>
      </c>
      <c r="CY23" s="36">
        <v>8.6146999999999991</v>
      </c>
      <c r="CZ23" s="36">
        <v>5.8494999999999999</v>
      </c>
      <c r="DA23" s="36">
        <v>12.838900000000001</v>
      </c>
      <c r="DB23" s="36">
        <v>57.0595</v>
      </c>
      <c r="DC23" s="36">
        <v>30.9618</v>
      </c>
      <c r="DD23" s="36">
        <v>81.921000000000006</v>
      </c>
      <c r="DE23" s="36">
        <v>140.04820000000001</v>
      </c>
      <c r="DF23" s="36">
        <v>12.234</v>
      </c>
      <c r="DG23" s="36">
        <v>65.584599999999995</v>
      </c>
      <c r="DH23" s="36">
        <v>355.23989999999998</v>
      </c>
      <c r="DI23" s="36">
        <v>1.8555999999999999</v>
      </c>
      <c r="DJ23" s="36">
        <v>9.2218999999999998</v>
      </c>
      <c r="DK23" s="36">
        <v>29.281700000000001</v>
      </c>
      <c r="DL23" s="36">
        <v>3.7048999999999999</v>
      </c>
      <c r="DM23" s="36">
        <v>4.1852</v>
      </c>
      <c r="DN23" s="36">
        <v>8.4324999999999992</v>
      </c>
      <c r="DO23" s="36">
        <v>4.9476000000000004</v>
      </c>
      <c r="DP23" s="36">
        <f t="shared" si="0"/>
        <v>3886.0501999999992</v>
      </c>
      <c r="DQ23" s="36">
        <v>6153.9696999999996</v>
      </c>
      <c r="DR23" s="36">
        <v>2E-3</v>
      </c>
      <c r="DS23" s="36">
        <v>37.511200000000002</v>
      </c>
      <c r="DT23" s="36">
        <v>1.0471999999999999</v>
      </c>
      <c r="DU23" s="36">
        <v>8.0747999999999998</v>
      </c>
      <c r="DV23" s="36">
        <v>40.573900000000002</v>
      </c>
      <c r="DW23" s="36">
        <v>574.77070000000003</v>
      </c>
      <c r="DX23" s="36">
        <f t="shared" si="1"/>
        <v>6815.9495000000006</v>
      </c>
      <c r="DY23" s="36">
        <f t="shared" si="2"/>
        <v>10701.9997</v>
      </c>
      <c r="EA23" s="14">
        <f t="shared" si="3"/>
        <v>46.633200000000002</v>
      </c>
      <c r="EB23" s="61">
        <f t="shared" si="4"/>
        <v>9.1538923695785201E-5</v>
      </c>
      <c r="ED23" s="61">
        <v>0.34713137406903954</v>
      </c>
    </row>
    <row r="24" spans="1:134" x14ac:dyDescent="0.4">
      <c r="A24" s="34">
        <v>21</v>
      </c>
      <c r="B24" s="7" t="s">
        <v>54</v>
      </c>
      <c r="C24" s="111">
        <f>INDEX(Industries!$D:$D,MATCH($A24,Industries!$A:$A,0))</f>
        <v>5</v>
      </c>
      <c r="D24" s="35" t="s">
        <v>55</v>
      </c>
      <c r="E24" s="36">
        <v>7.7023999999999999</v>
      </c>
      <c r="F24" s="36">
        <v>3.4699</v>
      </c>
      <c r="G24" s="36">
        <v>3.6703999999999999</v>
      </c>
      <c r="H24" s="36">
        <v>2.0665</v>
      </c>
      <c r="I24" s="36">
        <v>4.7500000000000001E-2</v>
      </c>
      <c r="J24" s="36">
        <v>0.85109999999999997</v>
      </c>
      <c r="K24" s="36">
        <v>2.6938</v>
      </c>
      <c r="L24" s="36">
        <v>15.566700000000001</v>
      </c>
      <c r="M24" s="36">
        <v>18.100000000000001</v>
      </c>
      <c r="N24" s="36">
        <v>10.430400000000001</v>
      </c>
      <c r="O24" s="36">
        <v>40.109699999999997</v>
      </c>
      <c r="P24" s="36">
        <v>2.6829000000000001</v>
      </c>
      <c r="Q24" s="36">
        <v>3.3025000000000002</v>
      </c>
      <c r="R24" s="36">
        <v>4.8624000000000001</v>
      </c>
      <c r="S24" s="36">
        <v>4.5578000000000003</v>
      </c>
      <c r="T24" s="36">
        <v>155.1645</v>
      </c>
      <c r="U24" s="36">
        <v>32.817999999999998</v>
      </c>
      <c r="V24" s="36">
        <v>4.6551999999999998</v>
      </c>
      <c r="W24" s="36">
        <v>213.4795</v>
      </c>
      <c r="X24" s="36">
        <v>500.86270000000002</v>
      </c>
      <c r="Y24" s="36">
        <v>1266.4238</v>
      </c>
      <c r="Z24" s="36">
        <v>701.33669999999995</v>
      </c>
      <c r="AA24" s="36">
        <v>326.59289999999999</v>
      </c>
      <c r="AB24" s="36">
        <v>54.357700000000001</v>
      </c>
      <c r="AC24" s="36">
        <v>15.2873</v>
      </c>
      <c r="AD24" s="36">
        <v>1.0500000000000001E-2</v>
      </c>
      <c r="AE24" s="36">
        <v>3.4700000000000002E-2</v>
      </c>
      <c r="AF24" s="36">
        <v>0.41370000000000001</v>
      </c>
      <c r="AG24" s="36">
        <v>9.1999999999999998E-3</v>
      </c>
      <c r="AH24" s="36">
        <v>5.3400000000000003E-2</v>
      </c>
      <c r="AI24" s="36">
        <v>5.9200000000000003E-2</v>
      </c>
      <c r="AJ24" s="36">
        <v>0.42699999999999999</v>
      </c>
      <c r="AK24" s="36">
        <v>1.4628000000000001</v>
      </c>
      <c r="AL24" s="36">
        <v>0.56720000000000004</v>
      </c>
      <c r="AM24" s="36">
        <v>1.413</v>
      </c>
      <c r="AN24" s="36">
        <v>0.748</v>
      </c>
      <c r="AO24" s="36">
        <v>2.6595</v>
      </c>
      <c r="AP24" s="36">
        <v>18.527799999999999</v>
      </c>
      <c r="AQ24" s="36">
        <v>4.1599999999999998E-2</v>
      </c>
      <c r="AR24" s="36">
        <v>2.5724</v>
      </c>
      <c r="AS24" s="36">
        <v>8.0211000000000006</v>
      </c>
      <c r="AT24" s="36">
        <v>2.8176000000000001</v>
      </c>
      <c r="AU24" s="36">
        <v>0.125</v>
      </c>
      <c r="AV24" s="36">
        <v>0.58340000000000003</v>
      </c>
      <c r="AW24" s="36">
        <v>0.30099999999999999</v>
      </c>
      <c r="AX24" s="36">
        <v>3.0623999999999998</v>
      </c>
      <c r="AY24" s="36">
        <v>1.0285</v>
      </c>
      <c r="AZ24" s="36">
        <v>0.13159999999999999</v>
      </c>
      <c r="BA24" s="36">
        <v>1.5334000000000001</v>
      </c>
      <c r="BB24" s="36">
        <v>2.9676999999999998</v>
      </c>
      <c r="BC24" s="36">
        <v>8.2199999999999995E-2</v>
      </c>
      <c r="BD24" s="36">
        <v>2.8454999999999999</v>
      </c>
      <c r="BE24" s="36">
        <v>1.1714</v>
      </c>
      <c r="BF24" s="36">
        <v>2.5680999999999998</v>
      </c>
      <c r="BG24" s="36">
        <v>2.0663</v>
      </c>
      <c r="BH24" s="36">
        <v>1.8325</v>
      </c>
      <c r="BI24" s="36">
        <v>0.57269999999999999</v>
      </c>
      <c r="BJ24" s="36">
        <v>0.4577</v>
      </c>
      <c r="BK24" s="36">
        <v>1.9177999999999999</v>
      </c>
      <c r="BL24" s="36">
        <v>1.6158999999999999</v>
      </c>
      <c r="BM24" s="36">
        <v>0.64070000000000005</v>
      </c>
      <c r="BN24" s="36">
        <v>1.8942000000000001</v>
      </c>
      <c r="BO24" s="36">
        <v>0.96499999999999997</v>
      </c>
      <c r="BP24" s="36">
        <v>1.3647</v>
      </c>
      <c r="BQ24" s="36">
        <v>3.3645999999999998</v>
      </c>
      <c r="BR24" s="36">
        <v>6.1269</v>
      </c>
      <c r="BS24" s="36">
        <v>0.94669999999999999</v>
      </c>
      <c r="BT24" s="36">
        <v>3.5044</v>
      </c>
      <c r="BU24" s="36">
        <v>0.89680000000000004</v>
      </c>
      <c r="BV24" s="36">
        <v>20.597000000000001</v>
      </c>
      <c r="BW24" s="36">
        <v>4.9930000000000003</v>
      </c>
      <c r="BX24" s="36">
        <v>17.605</v>
      </c>
      <c r="BY24" s="36">
        <v>45.294699999999999</v>
      </c>
      <c r="BZ24" s="36">
        <v>27.837700000000002</v>
      </c>
      <c r="CA24" s="36">
        <v>120.5399</v>
      </c>
      <c r="CB24" s="36">
        <v>155.7303</v>
      </c>
      <c r="CC24" s="36">
        <v>1241.9798000000001</v>
      </c>
      <c r="CD24" s="36">
        <v>12.9001</v>
      </c>
      <c r="CE24" s="36">
        <v>3.6124999999999998</v>
      </c>
      <c r="CF24" s="36">
        <v>1.9839</v>
      </c>
      <c r="CG24" s="36">
        <v>2.5164</v>
      </c>
      <c r="CH24" s="36">
        <v>5.9958</v>
      </c>
      <c r="CI24" s="36">
        <v>7.9547999999999996</v>
      </c>
      <c r="CJ24" s="36">
        <v>4.3053999999999997</v>
      </c>
      <c r="CK24" s="36">
        <v>3.6151</v>
      </c>
      <c r="CL24" s="36">
        <v>0.21410000000000001</v>
      </c>
      <c r="CM24" s="36">
        <v>23.0794</v>
      </c>
      <c r="CN24" s="36">
        <v>13.2052</v>
      </c>
      <c r="CO24" s="36">
        <v>4.2999999999999997E-2</v>
      </c>
      <c r="CP24" s="36">
        <v>7.0808999999999997</v>
      </c>
      <c r="CQ24" s="36">
        <v>4.4170999999999996</v>
      </c>
      <c r="CR24" s="36">
        <v>17.196100000000001</v>
      </c>
      <c r="CS24" s="36">
        <v>5.859</v>
      </c>
      <c r="CT24" s="36">
        <v>8.9153000000000002</v>
      </c>
      <c r="CU24" s="36">
        <v>3.4643999999999999</v>
      </c>
      <c r="CV24" s="36">
        <v>10.7911</v>
      </c>
      <c r="CW24" s="36">
        <v>84.453199999999995</v>
      </c>
      <c r="CX24" s="36">
        <v>27.5762</v>
      </c>
      <c r="CY24" s="36">
        <v>31.269500000000001</v>
      </c>
      <c r="CZ24" s="36">
        <v>20.732600000000001</v>
      </c>
      <c r="DA24" s="36">
        <v>12.3795</v>
      </c>
      <c r="DB24" s="36">
        <v>30.107399999999998</v>
      </c>
      <c r="DC24" s="36">
        <v>26.7651</v>
      </c>
      <c r="DD24" s="36">
        <v>23.76</v>
      </c>
      <c r="DE24" s="36">
        <v>28.913499999999999</v>
      </c>
      <c r="DF24" s="36">
        <v>1.8481000000000001</v>
      </c>
      <c r="DG24" s="36">
        <v>27.5518</v>
      </c>
      <c r="DH24" s="36">
        <v>288.3648</v>
      </c>
      <c r="DI24" s="36">
        <v>17.3294</v>
      </c>
      <c r="DJ24" s="36">
        <v>49.9846</v>
      </c>
      <c r="DK24" s="36">
        <v>33.306699999999999</v>
      </c>
      <c r="DL24" s="36">
        <v>5.6417999999999999</v>
      </c>
      <c r="DM24" s="36">
        <v>15.042199999999999</v>
      </c>
      <c r="DN24" s="36">
        <v>10.360300000000001</v>
      </c>
      <c r="DO24" s="36">
        <v>0.51739999999999997</v>
      </c>
      <c r="DP24" s="36">
        <f t="shared" si="0"/>
        <v>5983.1292000000012</v>
      </c>
      <c r="DQ24" s="36">
        <v>3535.9176000000002</v>
      </c>
      <c r="DR24" s="36">
        <v>7.1307</v>
      </c>
      <c r="DS24" s="36">
        <v>98.349199999999996</v>
      </c>
      <c r="DT24" s="36">
        <v>12.0985</v>
      </c>
      <c r="DU24" s="36">
        <v>35.746499999999997</v>
      </c>
      <c r="DV24" s="36">
        <v>-147.97900000000001</v>
      </c>
      <c r="DW24" s="36">
        <v>3286.6073000000001</v>
      </c>
      <c r="DX24" s="36">
        <f t="shared" si="1"/>
        <v>6827.8708000000006</v>
      </c>
      <c r="DY24" s="36">
        <f t="shared" si="2"/>
        <v>12811.000000000002</v>
      </c>
      <c r="EA24" s="14">
        <f t="shared" si="3"/>
        <v>146.1942</v>
      </c>
      <c r="EB24" s="61">
        <f t="shared" si="4"/>
        <v>2.8697279445901971E-4</v>
      </c>
      <c r="ED24" s="61">
        <v>0.2799156952625424</v>
      </c>
    </row>
    <row r="25" spans="1:134" x14ac:dyDescent="0.4">
      <c r="A25" s="37">
        <v>22</v>
      </c>
      <c r="B25" s="2" t="s">
        <v>56</v>
      </c>
      <c r="C25" s="112">
        <f>INDEX(Industries!$D:$D,MATCH($A25,Industries!$A:$A,0))</f>
        <v>5</v>
      </c>
      <c r="D25" s="38" t="s">
        <v>57</v>
      </c>
      <c r="E25" s="36">
        <v>693.9588</v>
      </c>
      <c r="F25" s="36">
        <v>589.41999999999996</v>
      </c>
      <c r="G25" s="36">
        <v>9.5650999999999993</v>
      </c>
      <c r="H25" s="36">
        <v>117.8115</v>
      </c>
      <c r="I25" s="36">
        <v>0.64</v>
      </c>
      <c r="J25" s="36">
        <v>18.276299999999999</v>
      </c>
      <c r="K25" s="36">
        <v>65.229600000000005</v>
      </c>
      <c r="L25" s="36">
        <v>12.1676</v>
      </c>
      <c r="M25" s="36">
        <v>20.0655</v>
      </c>
      <c r="N25" s="36">
        <v>6.3701999999999996</v>
      </c>
      <c r="O25" s="36">
        <v>16.755800000000001</v>
      </c>
      <c r="P25" s="36">
        <v>2.5674000000000001</v>
      </c>
      <c r="Q25" s="36">
        <v>14.883100000000001</v>
      </c>
      <c r="R25" s="36">
        <v>71.424099999999996</v>
      </c>
      <c r="S25" s="36">
        <v>5.9222000000000001</v>
      </c>
      <c r="T25" s="36">
        <v>284.99419999999998</v>
      </c>
      <c r="U25" s="36">
        <v>258.85820000000001</v>
      </c>
      <c r="V25" s="36">
        <v>25.432600000000001</v>
      </c>
      <c r="W25" s="36">
        <v>176.14619999999999</v>
      </c>
      <c r="X25" s="36">
        <v>616.22529999999995</v>
      </c>
      <c r="Y25" s="36">
        <v>235.108</v>
      </c>
      <c r="Z25" s="36">
        <v>978.48249999999996</v>
      </c>
      <c r="AA25" s="36">
        <v>23.426200000000001</v>
      </c>
      <c r="AB25" s="36">
        <v>5.9267000000000003</v>
      </c>
      <c r="AC25" s="36">
        <v>3.2921999999999998</v>
      </c>
      <c r="AD25" s="36">
        <v>0.1116</v>
      </c>
      <c r="AE25" s="36">
        <v>0.4551</v>
      </c>
      <c r="AF25" s="36">
        <v>2.1385000000000001</v>
      </c>
      <c r="AG25" s="36">
        <v>1.14E-2</v>
      </c>
      <c r="AH25" s="36">
        <v>0.31390000000000001</v>
      </c>
      <c r="AI25" s="36">
        <v>0.2802</v>
      </c>
      <c r="AJ25" s="36">
        <v>3.2791000000000001</v>
      </c>
      <c r="AK25" s="36">
        <v>5.3609999999999998</v>
      </c>
      <c r="AL25" s="36">
        <v>0.93420000000000003</v>
      </c>
      <c r="AM25" s="36">
        <v>2.0392999999999999</v>
      </c>
      <c r="AN25" s="36">
        <v>1.8008999999999999</v>
      </c>
      <c r="AO25" s="36">
        <v>1.0801000000000001</v>
      </c>
      <c r="AP25" s="36">
        <v>4.8856000000000002</v>
      </c>
      <c r="AQ25" s="36">
        <v>5.1817000000000002</v>
      </c>
      <c r="AR25" s="36">
        <v>32.634700000000002</v>
      </c>
      <c r="AS25" s="36">
        <v>10.468299999999999</v>
      </c>
      <c r="AT25" s="36">
        <v>3.1126</v>
      </c>
      <c r="AU25" s="36">
        <v>0.30640000000000001</v>
      </c>
      <c r="AV25" s="36">
        <v>1.4490000000000001</v>
      </c>
      <c r="AW25" s="36">
        <v>0.56689999999999996</v>
      </c>
      <c r="AX25" s="36">
        <v>2.8782000000000001</v>
      </c>
      <c r="AY25" s="36">
        <v>1.7203999999999999</v>
      </c>
      <c r="AZ25" s="36">
        <v>0.84960000000000002</v>
      </c>
      <c r="BA25" s="36">
        <v>2.5070000000000001</v>
      </c>
      <c r="BB25" s="36">
        <v>3.4117999999999999</v>
      </c>
      <c r="BC25" s="36">
        <v>0.31340000000000001</v>
      </c>
      <c r="BD25" s="36">
        <v>6.2198000000000002</v>
      </c>
      <c r="BE25" s="36">
        <v>1.1544000000000001</v>
      </c>
      <c r="BF25" s="36">
        <v>3.7643</v>
      </c>
      <c r="BG25" s="36">
        <v>7.0507999999999997</v>
      </c>
      <c r="BH25" s="36">
        <v>2.4864000000000002</v>
      </c>
      <c r="BI25" s="36">
        <v>1.8314999999999999</v>
      </c>
      <c r="BJ25" s="36">
        <v>3.4988000000000001</v>
      </c>
      <c r="BK25" s="36">
        <v>7.5711000000000004</v>
      </c>
      <c r="BL25" s="36">
        <v>3.6052</v>
      </c>
      <c r="BM25" s="36">
        <v>1.4668000000000001</v>
      </c>
      <c r="BN25" s="36">
        <v>13.117900000000001</v>
      </c>
      <c r="BO25" s="36">
        <v>3.9969000000000001</v>
      </c>
      <c r="BP25" s="36">
        <v>0.83650000000000002</v>
      </c>
      <c r="BQ25" s="36">
        <v>2.7454000000000001</v>
      </c>
      <c r="BR25" s="36">
        <v>2.6627000000000001</v>
      </c>
      <c r="BS25" s="36">
        <v>1.0095000000000001</v>
      </c>
      <c r="BT25" s="36">
        <v>4.5319000000000003</v>
      </c>
      <c r="BU25" s="36">
        <v>31.6373</v>
      </c>
      <c r="BV25" s="36">
        <v>37.815100000000001</v>
      </c>
      <c r="BW25" s="36">
        <v>19.832699999999999</v>
      </c>
      <c r="BX25" s="36">
        <v>16.026700000000002</v>
      </c>
      <c r="BY25" s="36">
        <v>100.5711</v>
      </c>
      <c r="BZ25" s="36">
        <v>68.611999999999995</v>
      </c>
      <c r="CA25" s="36">
        <v>412.45429999999999</v>
      </c>
      <c r="CB25" s="36">
        <v>86.933300000000003</v>
      </c>
      <c r="CC25" s="36">
        <v>818.03300000000002</v>
      </c>
      <c r="CD25" s="36">
        <v>16.2301</v>
      </c>
      <c r="CE25" s="36">
        <v>2.3437000000000001</v>
      </c>
      <c r="CF25" s="36">
        <v>0.94679999999999997</v>
      </c>
      <c r="CG25" s="36">
        <v>4.3177000000000003</v>
      </c>
      <c r="CH25" s="36">
        <v>4.4713000000000003</v>
      </c>
      <c r="CI25" s="36">
        <v>2.0987</v>
      </c>
      <c r="CJ25" s="36">
        <v>2.9039000000000001</v>
      </c>
      <c r="CK25" s="36">
        <v>11.8604</v>
      </c>
      <c r="CL25" s="36">
        <v>0.66949999999999998</v>
      </c>
      <c r="CM25" s="36">
        <v>2.6556999999999999</v>
      </c>
      <c r="CN25" s="36">
        <v>3.9180000000000001</v>
      </c>
      <c r="CO25" s="36">
        <v>4.24E-2</v>
      </c>
      <c r="CP25" s="36">
        <v>2.7667999999999999</v>
      </c>
      <c r="CQ25" s="36">
        <v>2.7654999999999998</v>
      </c>
      <c r="CR25" s="36">
        <v>2.1674000000000002</v>
      </c>
      <c r="CS25" s="36">
        <v>3.6456</v>
      </c>
      <c r="CT25" s="36">
        <v>0.78839999999999999</v>
      </c>
      <c r="CU25" s="36">
        <v>0.27029999999999998</v>
      </c>
      <c r="CV25" s="36">
        <v>2.8445</v>
      </c>
      <c r="CW25" s="36">
        <v>21.007400000000001</v>
      </c>
      <c r="CX25" s="36">
        <v>3.0825</v>
      </c>
      <c r="CY25" s="36">
        <v>9.8771000000000004</v>
      </c>
      <c r="CZ25" s="36">
        <v>6.5776000000000003</v>
      </c>
      <c r="DA25" s="36">
        <v>37.764000000000003</v>
      </c>
      <c r="DB25" s="36">
        <v>78.837599999999995</v>
      </c>
      <c r="DC25" s="36">
        <v>80.590699999999998</v>
      </c>
      <c r="DD25" s="36">
        <v>49.3994</v>
      </c>
      <c r="DE25" s="36">
        <v>73.702699999999993</v>
      </c>
      <c r="DF25" s="36">
        <v>4.1317000000000004</v>
      </c>
      <c r="DG25" s="36">
        <v>102.4037</v>
      </c>
      <c r="DH25" s="36">
        <v>490.22280000000001</v>
      </c>
      <c r="DI25" s="36">
        <v>59.183900000000001</v>
      </c>
      <c r="DJ25" s="36">
        <v>771.08929999999998</v>
      </c>
      <c r="DK25" s="36">
        <v>52.552100000000003</v>
      </c>
      <c r="DL25" s="36">
        <v>20.683900000000001</v>
      </c>
      <c r="DM25" s="36">
        <v>20.4495</v>
      </c>
      <c r="DN25" s="36">
        <v>56.024000000000001</v>
      </c>
      <c r="DO25" s="36">
        <v>3.6598000000000002</v>
      </c>
      <c r="DP25" s="36">
        <f t="shared" si="0"/>
        <v>8009.4520000000011</v>
      </c>
      <c r="DQ25" s="36">
        <v>6943.7709999999997</v>
      </c>
      <c r="DR25" s="36">
        <v>1.0184</v>
      </c>
      <c r="DS25" s="36">
        <v>152.15960000000001</v>
      </c>
      <c r="DT25" s="36">
        <v>6.1196000000000002</v>
      </c>
      <c r="DU25" s="36">
        <v>29.291599999999999</v>
      </c>
      <c r="DV25" s="36">
        <v>23.299099999999999</v>
      </c>
      <c r="DW25" s="36">
        <v>2338.8888000000002</v>
      </c>
      <c r="DX25" s="36">
        <f t="shared" si="1"/>
        <v>9494.5481</v>
      </c>
      <c r="DY25" s="36">
        <f t="shared" si="2"/>
        <v>17504.000100000001</v>
      </c>
      <c r="EA25" s="14">
        <f t="shared" si="3"/>
        <v>187.57079999999999</v>
      </c>
      <c r="EB25" s="61">
        <f t="shared" si="4"/>
        <v>3.6819324319920969E-4</v>
      </c>
      <c r="ED25" s="61">
        <v>0.29901736575058618</v>
      </c>
    </row>
    <row r="26" spans="1:134" x14ac:dyDescent="0.4">
      <c r="A26" s="34">
        <v>23</v>
      </c>
      <c r="B26" s="7" t="s">
        <v>58</v>
      </c>
      <c r="C26" s="111">
        <f>INDEX(Industries!$D:$D,MATCH($A26,Industries!$A:$A,0))</f>
        <v>5</v>
      </c>
      <c r="D26" s="35" t="s">
        <v>59</v>
      </c>
      <c r="E26" s="36">
        <v>2.7244000000000002</v>
      </c>
      <c r="F26" s="36">
        <v>0.75229999999999997</v>
      </c>
      <c r="G26" s="36">
        <v>1.1194</v>
      </c>
      <c r="H26" s="36">
        <v>0.45079999999999998</v>
      </c>
      <c r="I26" s="36">
        <v>8.6699999999999999E-2</v>
      </c>
      <c r="J26" s="36">
        <v>0.2253</v>
      </c>
      <c r="K26" s="36">
        <v>1.2277</v>
      </c>
      <c r="L26" s="36">
        <v>3.7938000000000001</v>
      </c>
      <c r="M26" s="36">
        <v>3.4965999999999999</v>
      </c>
      <c r="N26" s="36">
        <v>1.8013999999999999</v>
      </c>
      <c r="O26" s="36">
        <v>4.6698000000000004</v>
      </c>
      <c r="P26" s="36">
        <v>0.66200000000000003</v>
      </c>
      <c r="Q26" s="36">
        <v>0.71860000000000002</v>
      </c>
      <c r="R26" s="36">
        <v>1.4141999999999999</v>
      </c>
      <c r="S26" s="36">
        <v>0.1036</v>
      </c>
      <c r="T26" s="36">
        <v>25.550899999999999</v>
      </c>
      <c r="U26" s="36">
        <v>30.924700000000001</v>
      </c>
      <c r="V26" s="36">
        <v>2.6894</v>
      </c>
      <c r="W26" s="36">
        <v>1.4668000000000001</v>
      </c>
      <c r="X26" s="36">
        <v>6.1226000000000003</v>
      </c>
      <c r="Y26" s="36">
        <v>5.8132999999999999</v>
      </c>
      <c r="Z26" s="36">
        <v>11.6389</v>
      </c>
      <c r="AA26" s="36">
        <v>127.789</v>
      </c>
      <c r="AB26" s="36">
        <v>0.24829999999999999</v>
      </c>
      <c r="AC26" s="36">
        <v>12.428699999999999</v>
      </c>
      <c r="AD26" s="36">
        <v>1.35E-2</v>
      </c>
      <c r="AE26" s="36">
        <v>3.4599999999999999E-2</v>
      </c>
      <c r="AF26" s="36">
        <v>0.93779999999999997</v>
      </c>
      <c r="AG26" s="36">
        <v>2.9999999999999997E-4</v>
      </c>
      <c r="AH26" s="36">
        <v>4.82E-2</v>
      </c>
      <c r="AI26" s="36">
        <v>4.2599999999999999E-2</v>
      </c>
      <c r="AJ26" s="36">
        <v>0.1338</v>
      </c>
      <c r="AK26" s="36">
        <v>1.1859999999999999</v>
      </c>
      <c r="AL26" s="36">
        <v>0.1326</v>
      </c>
      <c r="AM26" s="36">
        <v>1.0169999999999999</v>
      </c>
      <c r="AN26" s="36">
        <v>1.008</v>
      </c>
      <c r="AO26" s="36">
        <v>0.29480000000000001</v>
      </c>
      <c r="AP26" s="36">
        <v>0.97519999999999996</v>
      </c>
      <c r="AQ26" s="36">
        <v>5.3199999999999997E-2</v>
      </c>
      <c r="AR26" s="36">
        <v>0.76590000000000003</v>
      </c>
      <c r="AS26" s="36">
        <v>0.78059999999999996</v>
      </c>
      <c r="AT26" s="36">
        <v>1.0832999999999999</v>
      </c>
      <c r="AU26" s="36">
        <v>0.76039999999999996</v>
      </c>
      <c r="AV26" s="36">
        <v>0.14699999999999999</v>
      </c>
      <c r="AW26" s="36">
        <v>7.6700000000000004E-2</v>
      </c>
      <c r="AX26" s="36">
        <v>0.28489999999999999</v>
      </c>
      <c r="AY26" s="36">
        <v>0.1903</v>
      </c>
      <c r="AZ26" s="36">
        <v>6.6600000000000006E-2</v>
      </c>
      <c r="BA26" s="36">
        <v>1.3539000000000001</v>
      </c>
      <c r="BB26" s="36">
        <v>0.10059999999999999</v>
      </c>
      <c r="BC26" s="36">
        <v>4.6899999999999997E-2</v>
      </c>
      <c r="BD26" s="36">
        <v>0.97570000000000001</v>
      </c>
      <c r="BE26" s="36">
        <v>0.1731</v>
      </c>
      <c r="BF26" s="36">
        <v>0.56920000000000004</v>
      </c>
      <c r="BG26" s="36">
        <v>1.4133</v>
      </c>
      <c r="BH26" s="36">
        <v>0.86990000000000001</v>
      </c>
      <c r="BI26" s="36">
        <v>0.78</v>
      </c>
      <c r="BJ26" s="36">
        <v>1.2537</v>
      </c>
      <c r="BK26" s="36">
        <v>0.95069999999999999</v>
      </c>
      <c r="BL26" s="36">
        <v>0.32900000000000001</v>
      </c>
      <c r="BM26" s="36">
        <v>9.8799999999999999E-2</v>
      </c>
      <c r="BN26" s="36">
        <v>1.6533</v>
      </c>
      <c r="BO26" s="36">
        <v>0.495</v>
      </c>
      <c r="BP26" s="36">
        <v>0.10580000000000001</v>
      </c>
      <c r="BQ26" s="36">
        <v>0.56510000000000005</v>
      </c>
      <c r="BR26" s="36">
        <v>0.86850000000000005</v>
      </c>
      <c r="BS26" s="36">
        <v>0.1421</v>
      </c>
      <c r="BT26" s="36">
        <v>0.55369999999999997</v>
      </c>
      <c r="BU26" s="36">
        <v>0.58620000000000005</v>
      </c>
      <c r="BV26" s="36">
        <v>6.5885999999999996</v>
      </c>
      <c r="BW26" s="36">
        <v>2.8595999999999999</v>
      </c>
      <c r="BX26" s="36">
        <v>5.0670000000000002</v>
      </c>
      <c r="BY26" s="36">
        <v>15.5754</v>
      </c>
      <c r="BZ26" s="36">
        <v>5.2282999999999999</v>
      </c>
      <c r="CA26" s="36">
        <v>7.1393000000000004</v>
      </c>
      <c r="CB26" s="36">
        <v>7.8678999999999997</v>
      </c>
      <c r="CC26" s="36">
        <v>114.93689999999999</v>
      </c>
      <c r="CD26" s="36">
        <v>3.2829000000000002</v>
      </c>
      <c r="CE26" s="36">
        <v>0.57520000000000004</v>
      </c>
      <c r="CF26" s="36">
        <v>0.16270000000000001</v>
      </c>
      <c r="CG26" s="36">
        <v>0.66400000000000003</v>
      </c>
      <c r="CH26" s="36">
        <v>0.73280000000000001</v>
      </c>
      <c r="CI26" s="36">
        <v>1.2949999999999999</v>
      </c>
      <c r="CJ26" s="36">
        <v>0.78939999999999999</v>
      </c>
      <c r="CK26" s="36">
        <v>0.22450000000000001</v>
      </c>
      <c r="CL26" s="36">
        <v>0.11169999999999999</v>
      </c>
      <c r="CM26" s="36">
        <v>1.2476</v>
      </c>
      <c r="CN26" s="36">
        <v>1.3466</v>
      </c>
      <c r="CO26" s="36">
        <v>6.7000000000000002E-3</v>
      </c>
      <c r="CP26" s="36">
        <v>1.9959</v>
      </c>
      <c r="CQ26" s="36">
        <v>7.1176000000000004</v>
      </c>
      <c r="CR26" s="36">
        <v>4.7104999999999997</v>
      </c>
      <c r="CS26" s="36">
        <v>0.90610000000000002</v>
      </c>
      <c r="CT26" s="36">
        <v>0.47020000000000001</v>
      </c>
      <c r="CU26" s="36">
        <v>0.1784</v>
      </c>
      <c r="CV26" s="36">
        <v>0.96289999999999998</v>
      </c>
      <c r="CW26" s="36">
        <v>4.9078999999999997</v>
      </c>
      <c r="CX26" s="36">
        <v>2.0400999999999998</v>
      </c>
      <c r="CY26" s="36">
        <v>2.1093000000000002</v>
      </c>
      <c r="CZ26" s="36">
        <v>1.5808</v>
      </c>
      <c r="DA26" s="36">
        <v>2.9397000000000002</v>
      </c>
      <c r="DB26" s="36">
        <v>9.8329000000000004</v>
      </c>
      <c r="DC26" s="36">
        <v>1.9518</v>
      </c>
      <c r="DD26" s="36">
        <v>2.2347999999999999</v>
      </c>
      <c r="DE26" s="36">
        <v>2.9018999999999999</v>
      </c>
      <c r="DF26" s="36">
        <v>0.21629999999999999</v>
      </c>
      <c r="DG26" s="36">
        <v>10.8148</v>
      </c>
      <c r="DH26" s="36">
        <v>32.343800000000002</v>
      </c>
      <c r="DI26" s="36">
        <v>0.89290000000000003</v>
      </c>
      <c r="DJ26" s="36">
        <v>30.111999999999998</v>
      </c>
      <c r="DK26" s="36">
        <v>34.551000000000002</v>
      </c>
      <c r="DL26" s="36">
        <v>3.9102999999999999</v>
      </c>
      <c r="DM26" s="36">
        <v>5.3220000000000001</v>
      </c>
      <c r="DN26" s="36">
        <v>2.4847000000000001</v>
      </c>
      <c r="DO26" s="36">
        <v>4.9985999999999997</v>
      </c>
      <c r="DP26" s="36">
        <f t="shared" si="0"/>
        <v>620.02629999999988</v>
      </c>
      <c r="DQ26" s="36">
        <v>6216.4619000000002</v>
      </c>
      <c r="DR26" s="36">
        <v>9.2999999999999992E-3</v>
      </c>
      <c r="DS26" s="36">
        <v>35.9452</v>
      </c>
      <c r="DT26" s="36">
        <v>1.3965000000000001</v>
      </c>
      <c r="DU26" s="36">
        <v>7.2195999999999998</v>
      </c>
      <c r="DV26" s="36">
        <v>91.8857</v>
      </c>
      <c r="DW26" s="36">
        <v>560.05589999999995</v>
      </c>
      <c r="DX26" s="36">
        <f t="shared" si="1"/>
        <v>6912.9741000000004</v>
      </c>
      <c r="DY26" s="36">
        <f t="shared" si="2"/>
        <v>7533.0003999999999</v>
      </c>
      <c r="EA26" s="14">
        <f t="shared" si="3"/>
        <v>44.561300000000003</v>
      </c>
      <c r="EB26" s="61">
        <f t="shared" si="4"/>
        <v>8.7471874983595225E-5</v>
      </c>
      <c r="ED26" s="61">
        <v>0.18651267507616257</v>
      </c>
    </row>
    <row r="27" spans="1:134" x14ac:dyDescent="0.4">
      <c r="A27" s="37">
        <v>24</v>
      </c>
      <c r="B27" s="2" t="s">
        <v>60</v>
      </c>
      <c r="C27" s="112">
        <f>INDEX(Industries!$D:$D,MATCH($A27,Industries!$A:$A,0))</f>
        <v>5</v>
      </c>
      <c r="D27" s="38" t="s">
        <v>61</v>
      </c>
      <c r="E27" s="36">
        <v>20.14</v>
      </c>
      <c r="F27" s="36">
        <v>0.53939999999999999</v>
      </c>
      <c r="G27" s="36">
        <v>4.3162000000000003</v>
      </c>
      <c r="H27" s="36">
        <v>2.8799999999999999E-2</v>
      </c>
      <c r="I27" s="36">
        <v>6.7999999999999996E-3</v>
      </c>
      <c r="J27" s="36">
        <v>1.5699999999999999E-2</v>
      </c>
      <c r="K27" s="36">
        <v>19.471800000000002</v>
      </c>
      <c r="L27" s="36">
        <v>2.6741000000000001</v>
      </c>
      <c r="M27" s="36">
        <v>3.7081</v>
      </c>
      <c r="N27" s="36">
        <v>0.91020000000000001</v>
      </c>
      <c r="O27" s="36">
        <v>11.741899999999999</v>
      </c>
      <c r="P27" s="36">
        <v>0.91820000000000002</v>
      </c>
      <c r="Q27" s="36">
        <v>9.2399999999999996E-2</v>
      </c>
      <c r="R27" s="36">
        <v>9.8100000000000007E-2</v>
      </c>
      <c r="S27" s="36">
        <v>5.3600000000000002E-2</v>
      </c>
      <c r="T27" s="36">
        <v>0.17349999999999999</v>
      </c>
      <c r="U27" s="36">
        <v>0.1203</v>
      </c>
      <c r="V27" s="36">
        <v>0.1366</v>
      </c>
      <c r="W27" s="36">
        <v>9.3100000000000002E-2</v>
      </c>
      <c r="X27" s="36">
        <v>0.21149999999999999</v>
      </c>
      <c r="Y27" s="36">
        <v>0.2233</v>
      </c>
      <c r="Z27" s="36">
        <v>0.25679999999999997</v>
      </c>
      <c r="AA27" s="36">
        <v>20.9711</v>
      </c>
      <c r="AB27" s="36">
        <v>285.70909999999998</v>
      </c>
      <c r="AC27" s="36">
        <v>7.6481000000000003</v>
      </c>
      <c r="AD27" s="36">
        <v>5.9999999999999995E-4</v>
      </c>
      <c r="AE27" s="36">
        <v>1.6000000000000001E-3</v>
      </c>
      <c r="AF27" s="36">
        <v>0.86809999999999998</v>
      </c>
      <c r="AG27" s="36">
        <v>1E-4</v>
      </c>
      <c r="AH27" s="36">
        <v>2.8E-3</v>
      </c>
      <c r="AI27" s="36">
        <v>2.5000000000000001E-3</v>
      </c>
      <c r="AJ27" s="36">
        <v>1.38E-2</v>
      </c>
      <c r="AK27" s="36">
        <v>0.96250000000000002</v>
      </c>
      <c r="AL27" s="36">
        <v>0.97929999999999995</v>
      </c>
      <c r="AM27" s="36">
        <v>4.2200000000000001E-2</v>
      </c>
      <c r="AN27" s="36">
        <v>0.50860000000000005</v>
      </c>
      <c r="AO27" s="36">
        <v>3.0099999999999998E-2</v>
      </c>
      <c r="AP27" s="36">
        <v>0.2777</v>
      </c>
      <c r="AQ27" s="36">
        <v>2.7000000000000001E-3</v>
      </c>
      <c r="AR27" s="36">
        <v>8.0299999999999996E-2</v>
      </c>
      <c r="AS27" s="36">
        <v>3.3300000000000003E-2</v>
      </c>
      <c r="AT27" s="36">
        <v>0.999</v>
      </c>
      <c r="AU27" s="36">
        <v>6.8999999999999999E-3</v>
      </c>
      <c r="AV27" s="36">
        <v>0.21290000000000001</v>
      </c>
      <c r="AW27" s="36">
        <v>0.23499999999999999</v>
      </c>
      <c r="AX27" s="36">
        <v>0.19650000000000001</v>
      </c>
      <c r="AY27" s="36">
        <v>0.21560000000000001</v>
      </c>
      <c r="AZ27" s="36">
        <v>0.21060000000000001</v>
      </c>
      <c r="BA27" s="36">
        <v>1.1097999999999999</v>
      </c>
      <c r="BB27" s="36">
        <v>0.4637</v>
      </c>
      <c r="BC27" s="36">
        <v>4.5999999999999999E-3</v>
      </c>
      <c r="BD27" s="36">
        <v>1.0381</v>
      </c>
      <c r="BE27" s="36">
        <v>1.47E-2</v>
      </c>
      <c r="BF27" s="36">
        <v>3.8199999999999998E-2</v>
      </c>
      <c r="BG27" s="36">
        <v>6.6699999999999995E-2</v>
      </c>
      <c r="BH27" s="36">
        <v>0.98280000000000001</v>
      </c>
      <c r="BI27" s="36">
        <v>2.01E-2</v>
      </c>
      <c r="BJ27" s="36">
        <v>2.5600000000000001E-2</v>
      </c>
      <c r="BK27" s="36">
        <v>6.5000000000000002E-2</v>
      </c>
      <c r="BL27" s="36">
        <v>2.81E-2</v>
      </c>
      <c r="BM27" s="36">
        <v>6.1999999999999998E-3</v>
      </c>
      <c r="BN27" s="36">
        <v>1.0465</v>
      </c>
      <c r="BO27" s="36">
        <v>2.6700000000000002E-2</v>
      </c>
      <c r="BP27" s="36">
        <v>0.43159999999999998</v>
      </c>
      <c r="BQ27" s="36">
        <v>0.1779</v>
      </c>
      <c r="BR27" s="36">
        <v>0.23050000000000001</v>
      </c>
      <c r="BS27" s="36">
        <v>3.5999999999999999E-3</v>
      </c>
      <c r="BT27" s="36">
        <v>0.65249999999999997</v>
      </c>
      <c r="BU27" s="36">
        <v>4.0500000000000001E-2</v>
      </c>
      <c r="BV27" s="36">
        <v>1.3365</v>
      </c>
      <c r="BW27" s="36">
        <v>0.15920000000000001</v>
      </c>
      <c r="BX27" s="36">
        <v>1.2064999999999999</v>
      </c>
      <c r="BY27" s="36">
        <v>1.8913</v>
      </c>
      <c r="BZ27" s="36">
        <v>5.3262999999999998</v>
      </c>
      <c r="CA27" s="36">
        <v>6.6174999999999997</v>
      </c>
      <c r="CB27" s="36">
        <v>220.9778</v>
      </c>
      <c r="CC27" s="36">
        <v>1244.0343</v>
      </c>
      <c r="CD27" s="36">
        <v>1.3299000000000001</v>
      </c>
      <c r="CE27" s="36">
        <v>1.1447000000000001</v>
      </c>
      <c r="CF27" s="36">
        <v>3.6299999999999999E-2</v>
      </c>
      <c r="CG27" s="36">
        <v>13.7438</v>
      </c>
      <c r="CH27" s="36">
        <v>9.6299999999999997E-2</v>
      </c>
      <c r="CI27" s="36">
        <v>0.11650000000000001</v>
      </c>
      <c r="CJ27" s="36">
        <v>8.3500000000000005E-2</v>
      </c>
      <c r="CK27" s="36">
        <v>2.5399999999999999E-2</v>
      </c>
      <c r="CL27" s="36">
        <v>2.2200000000000001E-2</v>
      </c>
      <c r="CM27" s="36">
        <v>0.45679999999999998</v>
      </c>
      <c r="CN27" s="36">
        <v>0.19889999999999999</v>
      </c>
      <c r="CO27" s="36">
        <v>3.0000000000000001E-3</v>
      </c>
      <c r="CP27" s="36">
        <v>12.434799999999999</v>
      </c>
      <c r="CQ27" s="36">
        <v>4.58E-2</v>
      </c>
      <c r="CR27" s="36">
        <v>0.1148</v>
      </c>
      <c r="CS27" s="36">
        <v>1.99</v>
      </c>
      <c r="CT27" s="36">
        <v>4.3E-3</v>
      </c>
      <c r="CU27" s="36">
        <v>1.5E-3</v>
      </c>
      <c r="CV27" s="36">
        <v>1.3290999999999999</v>
      </c>
      <c r="CW27" s="36">
        <v>1.8071999999999999</v>
      </c>
      <c r="CX27" s="36">
        <v>0.38290000000000002</v>
      </c>
      <c r="CY27" s="36">
        <v>1.0147999999999999</v>
      </c>
      <c r="CZ27" s="36">
        <v>0.53139999999999998</v>
      </c>
      <c r="DA27" s="36">
        <v>24.2683</v>
      </c>
      <c r="DB27" s="36">
        <v>8.9430999999999994</v>
      </c>
      <c r="DC27" s="36">
        <v>1.1442000000000001</v>
      </c>
      <c r="DD27" s="36">
        <v>0.1923</v>
      </c>
      <c r="DE27" s="36">
        <v>18.5</v>
      </c>
      <c r="DF27" s="36">
        <v>1.0401</v>
      </c>
      <c r="DG27" s="36">
        <v>1.0795999999999999</v>
      </c>
      <c r="DH27" s="36">
        <v>4.5027999999999997</v>
      </c>
      <c r="DI27" s="36">
        <v>4.0800000000000003E-2</v>
      </c>
      <c r="DJ27" s="36">
        <v>7.6703999999999999</v>
      </c>
      <c r="DK27" s="36">
        <v>43.958799999999997</v>
      </c>
      <c r="DL27" s="36">
        <v>2.0714999999999999</v>
      </c>
      <c r="DM27" s="36">
        <v>0.19939999999999999</v>
      </c>
      <c r="DN27" s="36">
        <v>3.1181000000000001</v>
      </c>
      <c r="DO27" s="36">
        <v>0.93069999999999997</v>
      </c>
      <c r="DP27" s="36">
        <f t="shared" si="0"/>
        <v>2028.7382</v>
      </c>
      <c r="DQ27" s="36">
        <v>4248.7955000000002</v>
      </c>
      <c r="DR27" s="36">
        <v>1.2526999999999999</v>
      </c>
      <c r="DS27" s="36">
        <v>8.5740999999999996</v>
      </c>
      <c r="DT27" s="36">
        <v>0.1047</v>
      </c>
      <c r="DU27" s="36">
        <v>2.1415999999999999</v>
      </c>
      <c r="DV27" s="36">
        <v>88.697299999999998</v>
      </c>
      <c r="DW27" s="36">
        <v>296.69569999999999</v>
      </c>
      <c r="DX27" s="36">
        <f t="shared" si="1"/>
        <v>4646.2615999999998</v>
      </c>
      <c r="DY27" s="36">
        <f t="shared" si="2"/>
        <v>6674.9997999999996</v>
      </c>
      <c r="EA27" s="14">
        <f t="shared" si="3"/>
        <v>10.820399999999999</v>
      </c>
      <c r="EB27" s="61">
        <f t="shared" si="4"/>
        <v>2.1239970020454827E-5</v>
      </c>
      <c r="ED27" s="61">
        <v>0.3848689253893311</v>
      </c>
    </row>
    <row r="28" spans="1:134" x14ac:dyDescent="0.4">
      <c r="A28" s="34">
        <v>25</v>
      </c>
      <c r="B28" s="7" t="s">
        <v>62</v>
      </c>
      <c r="C28" s="111">
        <f>INDEX(Industries!$D:$D,MATCH($A28,Industries!$A:$A,0))</f>
        <v>5</v>
      </c>
      <c r="D28" s="35" t="s">
        <v>63</v>
      </c>
      <c r="E28" s="36">
        <v>2.9335</v>
      </c>
      <c r="F28" s="36">
        <v>0.67349999999999999</v>
      </c>
      <c r="G28" s="36">
        <v>1.2446999999999999</v>
      </c>
      <c r="H28" s="36">
        <v>0.60599999999999998</v>
      </c>
      <c r="I28" s="36">
        <v>0.1198</v>
      </c>
      <c r="J28" s="36">
        <v>0.31669999999999998</v>
      </c>
      <c r="K28" s="36">
        <v>2.1105999999999998</v>
      </c>
      <c r="L28" s="36">
        <v>4.7286000000000001</v>
      </c>
      <c r="M28" s="36">
        <v>3.1638000000000002</v>
      </c>
      <c r="N28" s="36">
        <v>2.8855</v>
      </c>
      <c r="O28" s="36">
        <v>10.1645</v>
      </c>
      <c r="P28" s="36">
        <v>1.6678999999999999</v>
      </c>
      <c r="Q28" s="36">
        <v>1.2461</v>
      </c>
      <c r="R28" s="36">
        <v>1.5603</v>
      </c>
      <c r="S28" s="36">
        <v>0.17119999999999999</v>
      </c>
      <c r="T28" s="36">
        <v>1.2057</v>
      </c>
      <c r="U28" s="36">
        <v>2.0699000000000001</v>
      </c>
      <c r="V28" s="36">
        <v>0.53</v>
      </c>
      <c r="W28" s="36">
        <v>1.2412000000000001</v>
      </c>
      <c r="X28" s="36">
        <v>1.1172</v>
      </c>
      <c r="Y28" s="36">
        <v>1.8935</v>
      </c>
      <c r="Z28" s="36">
        <v>2.1191</v>
      </c>
      <c r="AA28" s="36">
        <v>1.2581</v>
      </c>
      <c r="AB28" s="36">
        <v>2.1661000000000001</v>
      </c>
      <c r="AC28" s="36">
        <v>76.671599999999998</v>
      </c>
      <c r="AD28" s="36">
        <v>2.1499999999999998E-2</v>
      </c>
      <c r="AE28" s="36">
        <v>7.2499999999999995E-2</v>
      </c>
      <c r="AF28" s="36">
        <v>1.7601</v>
      </c>
      <c r="AG28" s="36">
        <v>4.0000000000000002E-4</v>
      </c>
      <c r="AH28" s="36">
        <v>7.1499999999999994E-2</v>
      </c>
      <c r="AI28" s="36">
        <v>6.4299999999999996E-2</v>
      </c>
      <c r="AJ28" s="36">
        <v>0.3826</v>
      </c>
      <c r="AK28" s="36">
        <v>1.2565999999999999</v>
      </c>
      <c r="AL28" s="36">
        <v>1.4019999999999999</v>
      </c>
      <c r="AM28" s="36">
        <v>1.4401999999999999</v>
      </c>
      <c r="AN28" s="36">
        <v>1.6375</v>
      </c>
      <c r="AO28" s="36">
        <v>1.0672999999999999</v>
      </c>
      <c r="AP28" s="36">
        <v>10.6373</v>
      </c>
      <c r="AQ28" s="36">
        <v>0.1026</v>
      </c>
      <c r="AR28" s="36">
        <v>10.318099999999999</v>
      </c>
      <c r="AS28" s="36">
        <v>1.0422</v>
      </c>
      <c r="AT28" s="36">
        <v>14.8933</v>
      </c>
      <c r="AU28" s="36">
        <v>0.39760000000000001</v>
      </c>
      <c r="AV28" s="36">
        <v>2.0733000000000001</v>
      </c>
      <c r="AW28" s="36">
        <v>0.27429999999999999</v>
      </c>
      <c r="AX28" s="36">
        <v>1.8003</v>
      </c>
      <c r="AY28" s="36">
        <v>1.2056</v>
      </c>
      <c r="AZ28" s="36">
        <v>0.55820000000000003</v>
      </c>
      <c r="BA28" s="36">
        <v>1.0681</v>
      </c>
      <c r="BB28" s="36">
        <v>0.34670000000000001</v>
      </c>
      <c r="BC28" s="36">
        <v>7.8899999999999998E-2</v>
      </c>
      <c r="BD28" s="36">
        <v>1.9956</v>
      </c>
      <c r="BE28" s="36">
        <v>0.62970000000000004</v>
      </c>
      <c r="BF28" s="36">
        <v>2.3363</v>
      </c>
      <c r="BG28" s="36">
        <v>1.6927000000000001</v>
      </c>
      <c r="BH28" s="36">
        <v>0.80689999999999995</v>
      </c>
      <c r="BI28" s="36">
        <v>0.71819999999999995</v>
      </c>
      <c r="BJ28" s="36">
        <v>0.83930000000000005</v>
      </c>
      <c r="BK28" s="36">
        <v>1.6596</v>
      </c>
      <c r="BL28" s="36">
        <v>0.53669999999999995</v>
      </c>
      <c r="BM28" s="36">
        <v>0.16439999999999999</v>
      </c>
      <c r="BN28" s="36">
        <v>2.5339999999999998</v>
      </c>
      <c r="BO28" s="36">
        <v>1.2577</v>
      </c>
      <c r="BP28" s="36">
        <v>0.86619999999999997</v>
      </c>
      <c r="BQ28" s="36">
        <v>1.0592999999999999</v>
      </c>
      <c r="BR28" s="36">
        <v>1.6878</v>
      </c>
      <c r="BS28" s="36">
        <v>0.2833</v>
      </c>
      <c r="BT28" s="36">
        <v>4.4958</v>
      </c>
      <c r="BU28" s="36">
        <v>0.92490000000000006</v>
      </c>
      <c r="BV28" s="36">
        <v>9.2683</v>
      </c>
      <c r="BW28" s="36">
        <v>5.9368999999999996</v>
      </c>
      <c r="BX28" s="36">
        <v>6.3562000000000003</v>
      </c>
      <c r="BY28" s="36">
        <v>25.673400000000001</v>
      </c>
      <c r="BZ28" s="36">
        <v>7.2717000000000001</v>
      </c>
      <c r="CA28" s="36">
        <v>5.6134000000000004</v>
      </c>
      <c r="CB28" s="36">
        <v>44.527299999999997</v>
      </c>
      <c r="CC28" s="36">
        <v>407.12400000000002</v>
      </c>
      <c r="CD28" s="36">
        <v>3.6414</v>
      </c>
      <c r="CE28" s="36">
        <v>0.81240000000000001</v>
      </c>
      <c r="CF28" s="36">
        <v>0.26240000000000002</v>
      </c>
      <c r="CG28" s="36">
        <v>7.1750999999999996</v>
      </c>
      <c r="CH28" s="36">
        <v>1.0319</v>
      </c>
      <c r="CI28" s="36">
        <v>0.67720000000000002</v>
      </c>
      <c r="CJ28" s="36">
        <v>1.3263</v>
      </c>
      <c r="CK28" s="36">
        <v>0.3473</v>
      </c>
      <c r="CL28" s="36">
        <v>0.1411</v>
      </c>
      <c r="CM28" s="36">
        <v>3.1515</v>
      </c>
      <c r="CN28" s="36">
        <v>0.99490000000000001</v>
      </c>
      <c r="CO28" s="36">
        <v>8.8000000000000005E-3</v>
      </c>
      <c r="CP28" s="36">
        <v>22.081700000000001</v>
      </c>
      <c r="CQ28" s="36">
        <v>1.0156000000000001</v>
      </c>
      <c r="CR28" s="36">
        <v>0.63619999999999999</v>
      </c>
      <c r="CS28" s="36">
        <v>1.4103000000000001</v>
      </c>
      <c r="CT28" s="36">
        <v>0.1457</v>
      </c>
      <c r="CU28" s="36">
        <v>5.0099999999999999E-2</v>
      </c>
      <c r="CV28" s="36">
        <v>1.4577</v>
      </c>
      <c r="CW28" s="36">
        <v>5.4790999999999999</v>
      </c>
      <c r="CX28" s="36">
        <v>2.4971000000000001</v>
      </c>
      <c r="CY28" s="36">
        <v>2.6711</v>
      </c>
      <c r="CZ28" s="36">
        <v>1.786</v>
      </c>
      <c r="DA28" s="36">
        <v>13.9983</v>
      </c>
      <c r="DB28" s="36">
        <v>1.4461999999999999</v>
      </c>
      <c r="DC28" s="36">
        <v>1.3561000000000001</v>
      </c>
      <c r="DD28" s="36">
        <v>2.7864</v>
      </c>
      <c r="DE28" s="36">
        <v>10.0875</v>
      </c>
      <c r="DF28" s="36">
        <v>0.44040000000000001</v>
      </c>
      <c r="DG28" s="36">
        <v>8.8057999999999996</v>
      </c>
      <c r="DH28" s="36">
        <v>6.1456</v>
      </c>
      <c r="DI28" s="36">
        <v>0.54259999999999997</v>
      </c>
      <c r="DJ28" s="36">
        <v>1.5395000000000001</v>
      </c>
      <c r="DK28" s="36">
        <v>6.4581</v>
      </c>
      <c r="DL28" s="36">
        <v>5.2270000000000003</v>
      </c>
      <c r="DM28" s="36">
        <v>5.5293000000000001</v>
      </c>
      <c r="DN28" s="36">
        <v>1.5645</v>
      </c>
      <c r="DO28" s="36">
        <v>0.1956</v>
      </c>
      <c r="DP28" s="36">
        <f t="shared" si="0"/>
        <v>839.02149999999972</v>
      </c>
      <c r="DQ28" s="36">
        <v>3559.7226000000001</v>
      </c>
      <c r="DR28" s="36">
        <v>3.1253000000000002</v>
      </c>
      <c r="DS28" s="36">
        <v>39.831899999999997</v>
      </c>
      <c r="DT28" s="36">
        <v>1.2988999999999999</v>
      </c>
      <c r="DU28" s="36">
        <v>8.0534999999999997</v>
      </c>
      <c r="DV28" s="36">
        <v>217.26320000000001</v>
      </c>
      <c r="DW28" s="36">
        <v>2648.6821</v>
      </c>
      <c r="DX28" s="36">
        <f t="shared" si="1"/>
        <v>6477.9775</v>
      </c>
      <c r="DY28" s="36">
        <f t="shared" si="2"/>
        <v>7316.9989999999998</v>
      </c>
      <c r="EA28" s="14">
        <f t="shared" si="3"/>
        <v>49.1843</v>
      </c>
      <c r="EB28" s="61">
        <f t="shared" si="4"/>
        <v>9.6546620963832797E-5</v>
      </c>
      <c r="ED28" s="61">
        <v>0.33661335233237577</v>
      </c>
    </row>
    <row r="29" spans="1:134" x14ac:dyDescent="0.4">
      <c r="A29" s="37">
        <v>26</v>
      </c>
      <c r="B29" s="2" t="s">
        <v>64</v>
      </c>
      <c r="C29" s="112">
        <f>INDEX(Industries!$D:$D,MATCH($A29,Industries!$A:$A,0))</f>
        <v>5</v>
      </c>
      <c r="D29" s="38" t="s">
        <v>65</v>
      </c>
      <c r="E29" s="36">
        <v>0.10390000000000001</v>
      </c>
      <c r="F29" s="36">
        <v>1.5900000000000001E-2</v>
      </c>
      <c r="G29" s="36">
        <v>7.0800000000000002E-2</v>
      </c>
      <c r="H29" s="36">
        <v>0.14599999999999999</v>
      </c>
      <c r="I29" s="36">
        <v>3.3E-3</v>
      </c>
      <c r="J29" s="36">
        <v>0.1323</v>
      </c>
      <c r="K29" s="36">
        <v>0.12609999999999999</v>
      </c>
      <c r="L29" s="36">
        <v>1.0891999999999999</v>
      </c>
      <c r="M29" s="36">
        <v>0.17710000000000001</v>
      </c>
      <c r="N29" s="36">
        <v>3.1800000000000002E-2</v>
      </c>
      <c r="O29" s="36">
        <v>1.2511000000000001</v>
      </c>
      <c r="P29" s="36">
        <v>0.27689999999999998</v>
      </c>
      <c r="Q29" s="36">
        <v>1.06E-2</v>
      </c>
      <c r="R29" s="36">
        <v>3.7583000000000002</v>
      </c>
      <c r="S29" s="36">
        <v>5.1000000000000004E-3</v>
      </c>
      <c r="T29" s="36">
        <v>5.4600000000000003E-2</v>
      </c>
      <c r="U29" s="36">
        <v>3.6400000000000002E-2</v>
      </c>
      <c r="V29" s="36">
        <v>1.41E-2</v>
      </c>
      <c r="W29" s="36">
        <v>4.1799999999999997E-2</v>
      </c>
      <c r="X29" s="36">
        <v>4.3200000000000002E-2</v>
      </c>
      <c r="Y29" s="36">
        <v>4.6600000000000003E-2</v>
      </c>
      <c r="Z29" s="36">
        <v>8.1600000000000006E-2</v>
      </c>
      <c r="AA29" s="36">
        <v>0.22839999999999999</v>
      </c>
      <c r="AB29" s="36">
        <v>7.8399999999999997E-2</v>
      </c>
      <c r="AC29" s="36">
        <v>9.6199999999999994E-2</v>
      </c>
      <c r="AD29" s="36">
        <v>10.757899999999999</v>
      </c>
      <c r="AE29" s="36">
        <v>7.3000000000000001E-3</v>
      </c>
      <c r="AF29" s="36">
        <v>29.106200000000001</v>
      </c>
      <c r="AG29" s="36">
        <v>0.01</v>
      </c>
      <c r="AH29" s="36">
        <v>0.45810000000000001</v>
      </c>
      <c r="AI29" s="36">
        <v>3.3999999999999998E-3</v>
      </c>
      <c r="AJ29" s="36">
        <v>5.5599999999999997E-2</v>
      </c>
      <c r="AK29" s="36">
        <v>4.5976999999999997</v>
      </c>
      <c r="AL29" s="36">
        <v>6.8199999999999997E-2</v>
      </c>
      <c r="AM29" s="36">
        <v>3.8706</v>
      </c>
      <c r="AN29" s="36">
        <v>2.9639000000000002</v>
      </c>
      <c r="AO29" s="36">
        <v>0.3155</v>
      </c>
      <c r="AP29" s="36">
        <v>22.097100000000001</v>
      </c>
      <c r="AQ29" s="36">
        <v>0.12759999999999999</v>
      </c>
      <c r="AR29" s="36">
        <v>7.3605999999999998</v>
      </c>
      <c r="AS29" s="36">
        <v>5.4626999999999999</v>
      </c>
      <c r="AT29" s="36">
        <v>71.026300000000006</v>
      </c>
      <c r="AU29" s="36">
        <v>7.1800000000000003E-2</v>
      </c>
      <c r="AV29" s="36">
        <v>0.11310000000000001</v>
      </c>
      <c r="AW29" s="36">
        <v>5.1999999999999998E-3</v>
      </c>
      <c r="AX29" s="36">
        <v>6.2100000000000002E-2</v>
      </c>
      <c r="AY29" s="36">
        <v>4.5999999999999999E-2</v>
      </c>
      <c r="AZ29" s="36">
        <v>1.1573</v>
      </c>
      <c r="BA29" s="36">
        <v>0.30370000000000003</v>
      </c>
      <c r="BB29" s="36">
        <v>3.1399999999999997E-2</v>
      </c>
      <c r="BC29" s="36">
        <v>8.0000000000000002E-3</v>
      </c>
      <c r="BD29" s="36">
        <v>0.30709999999999998</v>
      </c>
      <c r="BE29" s="36">
        <v>0.2641</v>
      </c>
      <c r="BF29" s="36">
        <v>0.50700000000000001</v>
      </c>
      <c r="BG29" s="36">
        <v>0.36080000000000001</v>
      </c>
      <c r="BH29" s="36">
        <v>3.3079999999999998</v>
      </c>
      <c r="BI29" s="36">
        <v>0.24390000000000001</v>
      </c>
      <c r="BJ29" s="36">
        <v>1.2283999999999999</v>
      </c>
      <c r="BK29" s="36">
        <v>1.2696000000000001</v>
      </c>
      <c r="BL29" s="36">
        <v>8.5950000000000006</v>
      </c>
      <c r="BM29" s="36">
        <v>0.42509999999999998</v>
      </c>
      <c r="BN29" s="36">
        <v>0.98640000000000005</v>
      </c>
      <c r="BO29" s="36">
        <v>7.5812999999999997</v>
      </c>
      <c r="BP29" s="36">
        <v>0.1575</v>
      </c>
      <c r="BQ29" s="36">
        <v>1.35E-2</v>
      </c>
      <c r="BR29" s="36">
        <v>1.2699999999999999E-2</v>
      </c>
      <c r="BS29" s="36">
        <v>1.1999999999999999E-3</v>
      </c>
      <c r="BT29" s="36">
        <v>1.2583</v>
      </c>
      <c r="BU29" s="36">
        <v>8.72E-2</v>
      </c>
      <c r="BV29" s="36">
        <v>1.4714</v>
      </c>
      <c r="BW29" s="36">
        <v>1.34</v>
      </c>
      <c r="BX29" s="36">
        <v>0.75009999999999999</v>
      </c>
      <c r="BY29" s="36">
        <v>5.3372999999999999</v>
      </c>
      <c r="BZ29" s="36">
        <v>0.47260000000000002</v>
      </c>
      <c r="CA29" s="36">
        <v>1.0228999999999999</v>
      </c>
      <c r="CB29" s="36">
        <v>9.7799999999999998E-2</v>
      </c>
      <c r="CC29" s="36">
        <v>0.34560000000000002</v>
      </c>
      <c r="CD29" s="36">
        <v>0.248</v>
      </c>
      <c r="CE29" s="36">
        <v>3.3099999999999997E-2</v>
      </c>
      <c r="CF29" s="36">
        <v>1.7500000000000002E-2</v>
      </c>
      <c r="CG29" s="36">
        <v>3.44E-2</v>
      </c>
      <c r="CH29" s="36">
        <v>6.0199999999999997E-2</v>
      </c>
      <c r="CI29" s="36">
        <v>3.9899999999999998E-2</v>
      </c>
      <c r="CJ29" s="36">
        <v>4.99E-2</v>
      </c>
      <c r="CK29" s="36">
        <v>1.8599999999999998E-2</v>
      </c>
      <c r="CL29" s="36">
        <v>7.1999999999999998E-3</v>
      </c>
      <c r="CM29" s="36">
        <v>8.8999999999999999E-3</v>
      </c>
      <c r="CN29" s="36">
        <v>6.5199999999999994E-2</v>
      </c>
      <c r="CO29" s="36">
        <v>5.0000000000000001E-4</v>
      </c>
      <c r="CP29" s="36">
        <v>2.7699999999999999E-2</v>
      </c>
      <c r="CQ29" s="36">
        <v>2.93E-2</v>
      </c>
      <c r="CR29" s="36">
        <v>3.8300000000000001E-2</v>
      </c>
      <c r="CS29" s="36">
        <v>0.11269999999999999</v>
      </c>
      <c r="CT29" s="36">
        <v>4.5199999999999997E-2</v>
      </c>
      <c r="CU29" s="36">
        <v>1.6500000000000001E-2</v>
      </c>
      <c r="CV29" s="36">
        <v>1.0430999999999999</v>
      </c>
      <c r="CW29" s="36">
        <v>0.96640000000000004</v>
      </c>
      <c r="CX29" s="36">
        <v>0.12520000000000001</v>
      </c>
      <c r="CY29" s="36">
        <v>0.113</v>
      </c>
      <c r="CZ29" s="36">
        <v>8.6499999999999994E-2</v>
      </c>
      <c r="DA29" s="36">
        <v>0.14419999999999999</v>
      </c>
      <c r="DB29" s="36">
        <v>0.1037</v>
      </c>
      <c r="DC29" s="36">
        <v>9.2899999999999996E-2</v>
      </c>
      <c r="DD29" s="36">
        <v>6.6002000000000001</v>
      </c>
      <c r="DE29" s="36">
        <v>3.5377000000000001</v>
      </c>
      <c r="DF29" s="36">
        <v>1.7399999999999999E-2</v>
      </c>
      <c r="DG29" s="36">
        <v>2.1009000000000002</v>
      </c>
      <c r="DH29" s="36">
        <v>2.7732999999999999</v>
      </c>
      <c r="DI29" s="36">
        <v>1.7899999999999999E-2</v>
      </c>
      <c r="DJ29" s="36">
        <v>5.9200000000000003E-2</v>
      </c>
      <c r="DK29" s="36">
        <v>3.8600000000000002E-2</v>
      </c>
      <c r="DL29" s="36">
        <v>0.1915</v>
      </c>
      <c r="DM29" s="36">
        <v>1.5494000000000001</v>
      </c>
      <c r="DN29" s="36">
        <v>0.1115</v>
      </c>
      <c r="DO29" s="36">
        <v>4.5699999999999998E-2</v>
      </c>
      <c r="DP29" s="36">
        <f t="shared" si="0"/>
        <v>226.02319999999997</v>
      </c>
      <c r="DQ29" s="36">
        <v>16.607700000000001</v>
      </c>
      <c r="DR29" s="36">
        <v>2E-3</v>
      </c>
      <c r="DS29" s="36">
        <v>1.3651</v>
      </c>
      <c r="DT29" s="36">
        <v>3.78E-2</v>
      </c>
      <c r="DU29" s="36">
        <v>0.32200000000000001</v>
      </c>
      <c r="DV29" s="36">
        <v>4.4273999999999996</v>
      </c>
      <c r="DW29" s="36">
        <v>136.21459999999999</v>
      </c>
      <c r="DX29" s="36">
        <f t="shared" si="1"/>
        <v>158.97659999999999</v>
      </c>
      <c r="DY29" s="36">
        <f t="shared" si="2"/>
        <v>384.99979999999994</v>
      </c>
      <c r="EA29" s="14">
        <f t="shared" si="3"/>
        <v>1.7249000000000001</v>
      </c>
      <c r="EB29" s="61">
        <f t="shared" si="4"/>
        <v>3.3859029507488203E-6</v>
      </c>
      <c r="ED29" s="61">
        <v>0.43376645909945916</v>
      </c>
    </row>
    <row r="30" spans="1:134" x14ac:dyDescent="0.4">
      <c r="A30" s="34">
        <v>27</v>
      </c>
      <c r="B30" s="7" t="s">
        <v>66</v>
      </c>
      <c r="C30" s="111">
        <f>INDEX(Industries!$D:$D,MATCH($A30,Industries!$A:$A,0))</f>
        <v>5</v>
      </c>
      <c r="D30" s="35" t="s">
        <v>67</v>
      </c>
      <c r="E30" s="36">
        <v>0.13550000000000001</v>
      </c>
      <c r="F30" s="36">
        <v>1.83E-2</v>
      </c>
      <c r="G30" s="36">
        <v>8.8499999999999995E-2</v>
      </c>
      <c r="H30" s="36">
        <v>9.7000000000000003E-3</v>
      </c>
      <c r="I30" s="36">
        <v>3.3E-3</v>
      </c>
      <c r="J30" s="36">
        <v>4.4999999999999997E-3</v>
      </c>
      <c r="K30" s="36">
        <v>3.8899999999999997E-2</v>
      </c>
      <c r="L30" s="36">
        <v>8.3099999999999993E-2</v>
      </c>
      <c r="M30" s="36">
        <v>3.5200000000000002E-2</v>
      </c>
      <c r="N30" s="36">
        <v>3.95E-2</v>
      </c>
      <c r="O30" s="36">
        <v>0.14000000000000001</v>
      </c>
      <c r="P30" s="36">
        <v>1.7999999999999999E-2</v>
      </c>
      <c r="Q30" s="36">
        <v>1.47E-2</v>
      </c>
      <c r="R30" s="36">
        <v>0.8075</v>
      </c>
      <c r="S30" s="36">
        <v>1.0200000000000001E-2</v>
      </c>
      <c r="T30" s="36">
        <v>4.7800000000000002E-2</v>
      </c>
      <c r="U30" s="36">
        <v>5.8000000000000003E-2</v>
      </c>
      <c r="V30" s="36">
        <v>0.1053</v>
      </c>
      <c r="W30" s="36">
        <v>4.3999999999999997E-2</v>
      </c>
      <c r="X30" s="36">
        <v>3.9600000000000003E-2</v>
      </c>
      <c r="Y30" s="36">
        <v>4.9099999999999998E-2</v>
      </c>
      <c r="Z30" s="36">
        <v>9.0899999999999995E-2</v>
      </c>
      <c r="AA30" s="36">
        <v>3.1600000000000003E-2</v>
      </c>
      <c r="AB30" s="36">
        <v>1.8499999999999999E-2</v>
      </c>
      <c r="AC30" s="36">
        <v>1.6899999999999998E-2</v>
      </c>
      <c r="AD30" s="36">
        <v>7.1000000000000004E-3</v>
      </c>
      <c r="AE30" s="36">
        <v>27.718900000000001</v>
      </c>
      <c r="AF30" s="36">
        <v>3.6591</v>
      </c>
      <c r="AG30" s="36"/>
      <c r="AH30" s="36">
        <v>5.1999999999999998E-3</v>
      </c>
      <c r="AI30" s="36">
        <v>0.79090000000000005</v>
      </c>
      <c r="AJ30" s="36">
        <v>3.5000000000000003E-2</v>
      </c>
      <c r="AK30" s="36">
        <v>4.5699999999999998E-2</v>
      </c>
      <c r="AL30" s="36">
        <v>1.6199999999999999E-2</v>
      </c>
      <c r="AM30" s="36">
        <v>1.5299999999999999E-2</v>
      </c>
      <c r="AN30" s="36">
        <v>3.0116999999999998</v>
      </c>
      <c r="AO30" s="36">
        <v>1.46E-2</v>
      </c>
      <c r="AP30" s="36">
        <v>2.92E-2</v>
      </c>
      <c r="AQ30" s="36">
        <v>2.3099999999999999E-2</v>
      </c>
      <c r="AR30" s="36">
        <v>0.14360000000000001</v>
      </c>
      <c r="AS30" s="36">
        <v>1.3599999999999999E-2</v>
      </c>
      <c r="AT30" s="36">
        <v>0.91969999999999996</v>
      </c>
      <c r="AU30" s="36">
        <v>0.2276</v>
      </c>
      <c r="AV30" s="36">
        <v>2.8500000000000001E-2</v>
      </c>
      <c r="AW30" s="36">
        <v>9.4000000000000004E-3</v>
      </c>
      <c r="AX30" s="36">
        <v>5.8400000000000001E-2</v>
      </c>
      <c r="AY30" s="36">
        <v>0.16800000000000001</v>
      </c>
      <c r="AZ30" s="36">
        <v>9.2999999999999999E-2</v>
      </c>
      <c r="BA30" s="36">
        <v>2.52E-2</v>
      </c>
      <c r="BB30" s="36">
        <v>4.4999999999999998E-2</v>
      </c>
      <c r="BC30" s="36">
        <v>2.2700000000000001E-2</v>
      </c>
      <c r="BD30" s="36">
        <v>5.3699999999999998E-2</v>
      </c>
      <c r="BE30" s="36">
        <v>2.29E-2</v>
      </c>
      <c r="BF30" s="36">
        <v>0.45639999999999997</v>
      </c>
      <c r="BG30" s="36">
        <v>0.16170000000000001</v>
      </c>
      <c r="BH30" s="36">
        <v>0.26829999999999998</v>
      </c>
      <c r="BI30" s="36">
        <v>0.27010000000000001</v>
      </c>
      <c r="BJ30" s="36">
        <v>2.7E-2</v>
      </c>
      <c r="BK30" s="36">
        <v>2.3397999999999999</v>
      </c>
      <c r="BL30" s="36">
        <v>6.5699999999999995E-2</v>
      </c>
      <c r="BM30" s="36">
        <v>3.7699999999999997E-2</v>
      </c>
      <c r="BN30" s="36">
        <v>0.2233</v>
      </c>
      <c r="BO30" s="36">
        <v>31.1477</v>
      </c>
      <c r="BP30" s="36">
        <v>1.6603000000000001</v>
      </c>
      <c r="BQ30" s="36">
        <v>2.23E-2</v>
      </c>
      <c r="BR30" s="36">
        <v>3.4500000000000003E-2</v>
      </c>
      <c r="BS30" s="36">
        <v>9.1000000000000004E-3</v>
      </c>
      <c r="BT30" s="36">
        <v>3.2000000000000001E-2</v>
      </c>
      <c r="BU30" s="36">
        <v>2.7E-2</v>
      </c>
      <c r="BV30" s="36">
        <v>0.87949999999999995</v>
      </c>
      <c r="BW30" s="36">
        <v>0.15429999999999999</v>
      </c>
      <c r="BX30" s="36">
        <v>0.1663</v>
      </c>
      <c r="BY30" s="36">
        <v>1.4332</v>
      </c>
      <c r="BZ30" s="36">
        <v>143.74950000000001</v>
      </c>
      <c r="CA30" s="36">
        <v>0.57010000000000005</v>
      </c>
      <c r="CB30" s="36">
        <v>5.8599999999999999E-2</v>
      </c>
      <c r="CC30" s="36">
        <v>0.4667</v>
      </c>
      <c r="CD30" s="36">
        <v>0.17269999999999999</v>
      </c>
      <c r="CE30" s="36">
        <v>5.8700000000000002E-2</v>
      </c>
      <c r="CF30" s="36">
        <v>0.40939999999999999</v>
      </c>
      <c r="CG30" s="36">
        <v>0.1116</v>
      </c>
      <c r="CH30" s="36">
        <v>0.2024</v>
      </c>
      <c r="CI30" s="36">
        <v>7.3800000000000004E-2</v>
      </c>
      <c r="CJ30" s="36">
        <v>0.17699999999999999</v>
      </c>
      <c r="CK30" s="36">
        <v>0.37269999999999998</v>
      </c>
      <c r="CL30" s="36">
        <v>1.3100000000000001E-2</v>
      </c>
      <c r="CM30" s="36">
        <v>3.6200000000000003E-2</v>
      </c>
      <c r="CN30" s="36">
        <v>0.34189999999999998</v>
      </c>
      <c r="CO30" s="36">
        <v>8.0000000000000004E-4</v>
      </c>
      <c r="CP30" s="36">
        <v>0.68369999999999997</v>
      </c>
      <c r="CQ30" s="36">
        <v>0.88949999999999996</v>
      </c>
      <c r="CR30" s="36">
        <v>0.22320000000000001</v>
      </c>
      <c r="CS30" s="36">
        <v>0.22040000000000001</v>
      </c>
      <c r="CT30" s="36">
        <v>4.7999999999999996E-3</v>
      </c>
      <c r="CU30" s="36">
        <v>1.6000000000000001E-3</v>
      </c>
      <c r="CV30" s="36">
        <v>3.0209000000000001</v>
      </c>
      <c r="CW30" s="36">
        <v>3.2334000000000001</v>
      </c>
      <c r="CX30" s="36">
        <v>0.40210000000000001</v>
      </c>
      <c r="CY30" s="36">
        <v>0.56659999999999999</v>
      </c>
      <c r="CZ30" s="36">
        <v>0.27729999999999999</v>
      </c>
      <c r="DA30" s="36">
        <v>0.52159999999999995</v>
      </c>
      <c r="DB30" s="36">
        <v>0.79</v>
      </c>
      <c r="DC30" s="36">
        <v>0.21360000000000001</v>
      </c>
      <c r="DD30" s="36">
        <v>0.55769999999999997</v>
      </c>
      <c r="DE30" s="36">
        <v>0.31969999999999998</v>
      </c>
      <c r="DF30" s="36">
        <v>0.40250000000000002</v>
      </c>
      <c r="DG30" s="36">
        <v>0.28670000000000001</v>
      </c>
      <c r="DH30" s="36">
        <v>0.2437</v>
      </c>
      <c r="DI30" s="36">
        <v>0.4425</v>
      </c>
      <c r="DJ30" s="36">
        <v>2.2326000000000001</v>
      </c>
      <c r="DK30" s="36">
        <v>0.45619999999999999</v>
      </c>
      <c r="DL30" s="36">
        <v>0.1167</v>
      </c>
      <c r="DM30" s="36">
        <v>0.11169999999999999</v>
      </c>
      <c r="DN30" s="36">
        <v>0.43109999999999998</v>
      </c>
      <c r="DO30" s="36">
        <v>1.78E-2</v>
      </c>
      <c r="DP30" s="36">
        <f t="shared" si="0"/>
        <v>242.05090000000004</v>
      </c>
      <c r="DQ30" s="36">
        <v>121.18600000000001</v>
      </c>
      <c r="DR30" s="36">
        <v>5.8999999999999999E-3</v>
      </c>
      <c r="DS30" s="36">
        <v>3.867</v>
      </c>
      <c r="DT30" s="36">
        <v>0.13339999999999999</v>
      </c>
      <c r="DU30" s="36">
        <v>0.6784</v>
      </c>
      <c r="DV30" s="36">
        <v>8.3516999999999992</v>
      </c>
      <c r="DW30" s="36">
        <v>438.72699999999998</v>
      </c>
      <c r="DX30" s="36">
        <f t="shared" si="1"/>
        <v>572.94939999999997</v>
      </c>
      <c r="DY30" s="36">
        <f t="shared" si="2"/>
        <v>815.00030000000004</v>
      </c>
      <c r="EA30" s="14">
        <f t="shared" si="3"/>
        <v>4.6787999999999998</v>
      </c>
      <c r="EB30" s="61">
        <f t="shared" si="4"/>
        <v>9.184278929771916E-6</v>
      </c>
      <c r="ED30" s="61">
        <v>0.29447852760736198</v>
      </c>
    </row>
    <row r="31" spans="1:134" x14ac:dyDescent="0.4">
      <c r="A31" s="37">
        <v>28</v>
      </c>
      <c r="B31" s="2" t="s">
        <v>68</v>
      </c>
      <c r="C31" s="112">
        <f>INDEX(Industries!$D:$D,MATCH($A31,Industries!$A:$A,0))</f>
        <v>5</v>
      </c>
      <c r="D31" s="38" t="s">
        <v>69</v>
      </c>
      <c r="E31" s="36">
        <v>3.4632000000000001</v>
      </c>
      <c r="F31" s="36">
        <v>0.57950000000000002</v>
      </c>
      <c r="G31" s="36">
        <v>3.5428999999999999</v>
      </c>
      <c r="H31" s="36">
        <v>3.097</v>
      </c>
      <c r="I31" s="36">
        <v>0.13669999999999999</v>
      </c>
      <c r="J31" s="36">
        <v>3.2585999999999999</v>
      </c>
      <c r="K31" s="36">
        <v>3.6621000000000001</v>
      </c>
      <c r="L31" s="36">
        <v>6.0894000000000004</v>
      </c>
      <c r="M31" s="36">
        <v>39.392400000000002</v>
      </c>
      <c r="N31" s="36">
        <v>5.2675999999999998</v>
      </c>
      <c r="O31" s="36">
        <v>9.5274999999999999</v>
      </c>
      <c r="P31" s="36">
        <v>1.0927</v>
      </c>
      <c r="Q31" s="36">
        <v>0.55500000000000005</v>
      </c>
      <c r="R31" s="36">
        <v>9.1222999999999992</v>
      </c>
      <c r="S31" s="36">
        <v>0.1678</v>
      </c>
      <c r="T31" s="36">
        <v>2.5202</v>
      </c>
      <c r="U31" s="36">
        <v>1.2658</v>
      </c>
      <c r="V31" s="36">
        <v>0.57920000000000005</v>
      </c>
      <c r="W31" s="36">
        <v>2.0430000000000001</v>
      </c>
      <c r="X31" s="36">
        <v>1.6278999999999999</v>
      </c>
      <c r="Y31" s="36">
        <v>2.0365000000000002</v>
      </c>
      <c r="Z31" s="36">
        <v>3.3666</v>
      </c>
      <c r="AA31" s="36">
        <v>1.9298</v>
      </c>
      <c r="AB31" s="36">
        <v>0.51670000000000005</v>
      </c>
      <c r="AC31" s="36">
        <v>0.55020000000000002</v>
      </c>
      <c r="AD31" s="36">
        <v>8.9599999999999999E-2</v>
      </c>
      <c r="AE31" s="36">
        <v>0.15179999999999999</v>
      </c>
      <c r="AF31" s="36">
        <v>47.077100000000002</v>
      </c>
      <c r="AG31" s="36">
        <v>9.7999999999999997E-3</v>
      </c>
      <c r="AH31" s="36">
        <v>0.44790000000000002</v>
      </c>
      <c r="AI31" s="36">
        <v>6.25E-2</v>
      </c>
      <c r="AJ31" s="36">
        <v>0.76770000000000005</v>
      </c>
      <c r="AK31" s="36">
        <v>3.4927000000000001</v>
      </c>
      <c r="AL31" s="36">
        <v>0.29170000000000001</v>
      </c>
      <c r="AM31" s="36">
        <v>3.7536</v>
      </c>
      <c r="AN31" s="36">
        <v>4.8452999999999999</v>
      </c>
      <c r="AO31" s="36">
        <v>0.17380000000000001</v>
      </c>
      <c r="AP31" s="36">
        <v>1.3633999999999999</v>
      </c>
      <c r="AQ31" s="36">
        <v>7.1099999999999997E-2</v>
      </c>
      <c r="AR31" s="36">
        <v>8.468</v>
      </c>
      <c r="AS31" s="36">
        <v>1.1337999999999999</v>
      </c>
      <c r="AT31" s="36">
        <v>12.098000000000001</v>
      </c>
      <c r="AU31" s="36">
        <v>0.1497</v>
      </c>
      <c r="AV31" s="36">
        <v>0.65290000000000004</v>
      </c>
      <c r="AW31" s="36">
        <v>0.1993</v>
      </c>
      <c r="AX31" s="36">
        <v>0.86750000000000005</v>
      </c>
      <c r="AY31" s="36">
        <v>1.3498000000000001</v>
      </c>
      <c r="AZ31" s="36">
        <v>0.23630000000000001</v>
      </c>
      <c r="BA31" s="36">
        <v>1.9517</v>
      </c>
      <c r="BB31" s="36">
        <v>0.68300000000000005</v>
      </c>
      <c r="BC31" s="36">
        <v>0.1232</v>
      </c>
      <c r="BD31" s="36">
        <v>5.4842000000000004</v>
      </c>
      <c r="BE31" s="36">
        <v>0.50239999999999996</v>
      </c>
      <c r="BF31" s="36">
        <v>5.6685999999999996</v>
      </c>
      <c r="BG31" s="36">
        <v>9.6875999999999998</v>
      </c>
      <c r="BH31" s="36">
        <v>12.7209</v>
      </c>
      <c r="BI31" s="36">
        <v>1.7914000000000001</v>
      </c>
      <c r="BJ31" s="36">
        <v>3.5213000000000001</v>
      </c>
      <c r="BK31" s="36">
        <v>3.4916</v>
      </c>
      <c r="BL31" s="36">
        <v>2.8746999999999998</v>
      </c>
      <c r="BM31" s="36">
        <v>0.5181</v>
      </c>
      <c r="BN31" s="36">
        <v>4.5147000000000004</v>
      </c>
      <c r="BO31" s="36">
        <v>18.2789</v>
      </c>
      <c r="BP31" s="36">
        <v>0.30270000000000002</v>
      </c>
      <c r="BQ31" s="36">
        <v>1.6792</v>
      </c>
      <c r="BR31" s="36">
        <v>2.6619999999999999</v>
      </c>
      <c r="BS31" s="36">
        <v>0.1173</v>
      </c>
      <c r="BT31" s="36">
        <v>8.5891000000000002</v>
      </c>
      <c r="BU31" s="36">
        <v>6.4819000000000004</v>
      </c>
      <c r="BV31" s="36">
        <v>317.98579999999998</v>
      </c>
      <c r="BW31" s="36">
        <v>275.95960000000002</v>
      </c>
      <c r="BX31" s="36">
        <v>25.593800000000002</v>
      </c>
      <c r="BY31" s="36">
        <v>328.65039999999999</v>
      </c>
      <c r="BZ31" s="36">
        <v>20.856999999999999</v>
      </c>
      <c r="CA31" s="36">
        <v>25.970199999999998</v>
      </c>
      <c r="CB31" s="36">
        <v>4.4095000000000004</v>
      </c>
      <c r="CC31" s="36">
        <v>7.8106</v>
      </c>
      <c r="CD31" s="36">
        <v>19.188099999999999</v>
      </c>
      <c r="CE31" s="36">
        <v>1.3137000000000001</v>
      </c>
      <c r="CF31" s="36">
        <v>0.86980000000000002</v>
      </c>
      <c r="CG31" s="36">
        <v>0.90229999999999999</v>
      </c>
      <c r="CH31" s="36">
        <v>2.4344000000000001</v>
      </c>
      <c r="CI31" s="36">
        <v>0.61399999999999999</v>
      </c>
      <c r="CJ31" s="36">
        <v>3.7976999999999999</v>
      </c>
      <c r="CK31" s="36">
        <v>1.4218</v>
      </c>
      <c r="CL31" s="36">
        <v>0.1166</v>
      </c>
      <c r="CM31" s="36">
        <v>0.4824</v>
      </c>
      <c r="CN31" s="36">
        <v>1.4523999999999999</v>
      </c>
      <c r="CO31" s="36">
        <v>3.7199999999999997E-2</v>
      </c>
      <c r="CP31" s="36">
        <v>0.86529999999999996</v>
      </c>
      <c r="CQ31" s="36">
        <v>0.78659999999999997</v>
      </c>
      <c r="CR31" s="36">
        <v>0.62419999999999998</v>
      </c>
      <c r="CS31" s="36">
        <v>1.5443</v>
      </c>
      <c r="CT31" s="36">
        <v>0.33460000000000001</v>
      </c>
      <c r="CU31" s="36">
        <v>0.1004</v>
      </c>
      <c r="CV31" s="36">
        <v>0.7944</v>
      </c>
      <c r="CW31" s="36">
        <v>6.1352000000000002</v>
      </c>
      <c r="CX31" s="36">
        <v>0.63470000000000004</v>
      </c>
      <c r="CY31" s="36">
        <v>2.2684000000000002</v>
      </c>
      <c r="CZ31" s="36">
        <v>2.8940000000000001</v>
      </c>
      <c r="DA31" s="36">
        <v>5.2431999999999999</v>
      </c>
      <c r="DB31" s="36">
        <v>6.4896000000000003</v>
      </c>
      <c r="DC31" s="36">
        <v>5.2892000000000001</v>
      </c>
      <c r="DD31" s="36">
        <v>18.016300000000001</v>
      </c>
      <c r="DE31" s="36">
        <v>12.853999999999999</v>
      </c>
      <c r="DF31" s="36">
        <v>0.54430000000000001</v>
      </c>
      <c r="DG31" s="36">
        <v>18.329699999999999</v>
      </c>
      <c r="DH31" s="36">
        <v>41.936599999999999</v>
      </c>
      <c r="DI31" s="36">
        <v>1.405</v>
      </c>
      <c r="DJ31" s="36">
        <v>3.7538999999999998</v>
      </c>
      <c r="DK31" s="36">
        <v>3.2557</v>
      </c>
      <c r="DL31" s="36">
        <v>6.0595999999999997</v>
      </c>
      <c r="DM31" s="36">
        <v>6.9242999999999997</v>
      </c>
      <c r="DN31" s="36">
        <v>6.5597000000000003</v>
      </c>
      <c r="DO31" s="36">
        <v>4.4387999999999996</v>
      </c>
      <c r="DP31" s="36">
        <f t="shared" si="0"/>
        <v>1482.7376999999997</v>
      </c>
      <c r="DQ31" s="36">
        <v>1026.1884</v>
      </c>
      <c r="DR31" s="36"/>
      <c r="DS31" s="36">
        <v>416.49509999999998</v>
      </c>
      <c r="DT31" s="36">
        <v>36.063899999999997</v>
      </c>
      <c r="DU31" s="36">
        <v>403.4513</v>
      </c>
      <c r="DV31" s="36">
        <v>13.369</v>
      </c>
      <c r="DW31" s="36">
        <v>197.69470000000001</v>
      </c>
      <c r="DX31" s="36">
        <f t="shared" si="1"/>
        <v>2093.2624000000001</v>
      </c>
      <c r="DY31" s="36">
        <f t="shared" si="2"/>
        <v>3576.0000999999997</v>
      </c>
      <c r="EA31" s="14">
        <f t="shared" si="3"/>
        <v>856.01029999999992</v>
      </c>
      <c r="EB31" s="61">
        <f t="shared" si="4"/>
        <v>1.6803106270748347E-3</v>
      </c>
      <c r="ED31" s="61">
        <v>0.39988810962907362</v>
      </c>
    </row>
    <row r="32" spans="1:134" x14ac:dyDescent="0.4">
      <c r="A32" s="34">
        <v>29</v>
      </c>
      <c r="B32" s="7" t="s">
        <v>70</v>
      </c>
      <c r="C32" s="111">
        <f>INDEX(Industries!$D:$D,MATCH($A32,Industries!$A:$A,0))</f>
        <v>5</v>
      </c>
      <c r="D32" s="35" t="s">
        <v>71</v>
      </c>
      <c r="E32" s="36">
        <v>1.78E-2</v>
      </c>
      <c r="F32" s="36">
        <v>3.0999999999999999E-3</v>
      </c>
      <c r="G32" s="36">
        <v>8.3000000000000001E-3</v>
      </c>
      <c r="H32" s="36">
        <v>4.8999999999999998E-3</v>
      </c>
      <c r="I32" s="36">
        <v>1E-3</v>
      </c>
      <c r="J32" s="36">
        <v>1.34E-2</v>
      </c>
      <c r="K32" s="36">
        <v>1.35E-2</v>
      </c>
      <c r="L32" s="36">
        <v>2.3300000000000001E-2</v>
      </c>
      <c r="M32" s="36">
        <v>7.1999999999999998E-3</v>
      </c>
      <c r="N32" s="36">
        <v>1.03E-2</v>
      </c>
      <c r="O32" s="36">
        <v>0.12959999999999999</v>
      </c>
      <c r="P32" s="36">
        <v>5.1000000000000004E-3</v>
      </c>
      <c r="Q32" s="36">
        <v>5.0000000000000001E-3</v>
      </c>
      <c r="R32" s="36">
        <v>9.4000000000000004E-3</v>
      </c>
      <c r="S32" s="36">
        <v>8.9999999999999998E-4</v>
      </c>
      <c r="T32" s="36">
        <v>8.3000000000000001E-3</v>
      </c>
      <c r="U32" s="36">
        <v>9.5999999999999992E-3</v>
      </c>
      <c r="V32" s="36">
        <v>2.8999999999999998E-3</v>
      </c>
      <c r="W32" s="36">
        <v>6.4000000000000003E-3</v>
      </c>
      <c r="X32" s="36">
        <v>8.3999999999999995E-3</v>
      </c>
      <c r="Y32" s="36">
        <v>7.3000000000000001E-3</v>
      </c>
      <c r="Z32" s="36">
        <v>1.6199999999999999E-2</v>
      </c>
      <c r="AA32" s="36">
        <v>5.8999999999999999E-3</v>
      </c>
      <c r="AB32" s="36">
        <v>1.6999999999999999E-3</v>
      </c>
      <c r="AC32" s="36">
        <v>2.2000000000000001E-3</v>
      </c>
      <c r="AD32" s="36">
        <v>4.0000000000000002E-4</v>
      </c>
      <c r="AE32" s="36">
        <v>4.0000000000000002E-4</v>
      </c>
      <c r="AF32" s="36">
        <v>4.4423000000000004</v>
      </c>
      <c r="AG32" s="36">
        <v>1.6500000000000001E-2</v>
      </c>
      <c r="AH32" s="36">
        <v>0.8679</v>
      </c>
      <c r="AI32" s="36">
        <v>5.0000000000000001E-4</v>
      </c>
      <c r="AJ32" s="36">
        <v>1.8E-3</v>
      </c>
      <c r="AK32" s="36">
        <v>7.0000000000000001E-3</v>
      </c>
      <c r="AL32" s="36">
        <v>1.5E-3</v>
      </c>
      <c r="AM32" s="36">
        <v>4.4699999999999997E-2</v>
      </c>
      <c r="AN32" s="36">
        <v>8.8099999999999998E-2</v>
      </c>
      <c r="AO32" s="36">
        <v>1.2999999999999999E-3</v>
      </c>
      <c r="AP32" s="36">
        <v>4.7999999999999996E-3</v>
      </c>
      <c r="AQ32" s="36">
        <v>5.9999999999999995E-4</v>
      </c>
      <c r="AR32" s="36">
        <v>9.9000000000000008E-3</v>
      </c>
      <c r="AS32" s="36">
        <v>3.3999999999999998E-3</v>
      </c>
      <c r="AT32" s="36">
        <v>0.187</v>
      </c>
      <c r="AU32" s="36">
        <v>5.3E-3</v>
      </c>
      <c r="AV32" s="36">
        <v>2.0999999999999999E-3</v>
      </c>
      <c r="AW32" s="36">
        <v>1.1000000000000001E-3</v>
      </c>
      <c r="AX32" s="36">
        <v>3.3E-3</v>
      </c>
      <c r="AY32" s="36">
        <v>1.32E-2</v>
      </c>
      <c r="AZ32" s="36">
        <v>8.9999999999999998E-4</v>
      </c>
      <c r="BA32" s="36">
        <v>4.1999999999999997E-3</v>
      </c>
      <c r="BB32" s="36">
        <v>1E-3</v>
      </c>
      <c r="BC32" s="36">
        <v>8.0000000000000004E-4</v>
      </c>
      <c r="BD32" s="36">
        <v>1.3899999999999999E-2</v>
      </c>
      <c r="BE32" s="36">
        <v>1.06E-2</v>
      </c>
      <c r="BF32" s="36">
        <v>7.7999999999999996E-3</v>
      </c>
      <c r="BG32" s="36">
        <v>0.1288</v>
      </c>
      <c r="BH32" s="36">
        <v>8.3299999999999999E-2</v>
      </c>
      <c r="BI32" s="36">
        <v>2.0899999999999998E-2</v>
      </c>
      <c r="BJ32" s="36">
        <v>1.0685</v>
      </c>
      <c r="BK32" s="36">
        <v>7.5999999999999998E-2</v>
      </c>
      <c r="BL32" s="36">
        <v>0.01</v>
      </c>
      <c r="BM32" s="36">
        <v>1.7100000000000001E-2</v>
      </c>
      <c r="BN32" s="36">
        <v>0.108</v>
      </c>
      <c r="BO32" s="36">
        <v>5.2893999999999997</v>
      </c>
      <c r="BP32" s="36">
        <v>3.4000000000000002E-2</v>
      </c>
      <c r="BQ32" s="36">
        <v>7.1000000000000004E-3</v>
      </c>
      <c r="BR32" s="36">
        <v>1.0500000000000001E-2</v>
      </c>
      <c r="BS32" s="36">
        <v>3.3E-3</v>
      </c>
      <c r="BT32" s="36">
        <v>1.3100000000000001E-2</v>
      </c>
      <c r="BU32" s="36">
        <v>4.1000000000000003E-3</v>
      </c>
      <c r="BV32" s="36">
        <v>7.0499999999999993E-2</v>
      </c>
      <c r="BW32" s="36">
        <v>3.4099999999999998E-2</v>
      </c>
      <c r="BX32" s="36">
        <v>2.7799999999999998E-2</v>
      </c>
      <c r="BY32" s="36">
        <v>0.1226</v>
      </c>
      <c r="BZ32" s="36">
        <v>0.1699</v>
      </c>
      <c r="CA32" s="36">
        <v>0.94669999999999999</v>
      </c>
      <c r="CB32" s="36">
        <v>1.1299999999999999E-2</v>
      </c>
      <c r="CC32" s="36">
        <v>7.1400000000000005E-2</v>
      </c>
      <c r="CD32" s="36">
        <v>3.6799999999999999E-2</v>
      </c>
      <c r="CE32" s="36">
        <v>6.1999999999999998E-3</v>
      </c>
      <c r="CF32" s="36">
        <v>3.0000000000000001E-3</v>
      </c>
      <c r="CG32" s="36">
        <v>7.7999999999999996E-3</v>
      </c>
      <c r="CH32" s="36">
        <v>7.3000000000000001E-3</v>
      </c>
      <c r="CI32" s="36">
        <v>1.67E-2</v>
      </c>
      <c r="CJ32" s="36">
        <v>9.8799999999999999E-2</v>
      </c>
      <c r="CK32" s="36">
        <v>4.0000000000000001E-3</v>
      </c>
      <c r="CL32" s="36">
        <v>2.5999999999999999E-3</v>
      </c>
      <c r="CM32" s="36">
        <v>1.2999999999999999E-2</v>
      </c>
      <c r="CN32" s="36">
        <v>0.16769999999999999</v>
      </c>
      <c r="CO32" s="36">
        <v>2.9999999999999997E-4</v>
      </c>
      <c r="CP32" s="36">
        <v>0.48259999999999997</v>
      </c>
      <c r="CQ32" s="36">
        <v>0.61680000000000001</v>
      </c>
      <c r="CR32" s="36">
        <v>0.1099</v>
      </c>
      <c r="CS32" s="36">
        <v>1.37E-2</v>
      </c>
      <c r="CT32" s="36">
        <v>1.1999999999999999E-3</v>
      </c>
      <c r="CU32" s="36">
        <v>4.0000000000000002E-4</v>
      </c>
      <c r="CV32" s="36">
        <v>1.66E-2</v>
      </c>
      <c r="CW32" s="36">
        <v>0.2114</v>
      </c>
      <c r="CX32" s="36">
        <v>0.22359999999999999</v>
      </c>
      <c r="CY32" s="36">
        <v>0.1028</v>
      </c>
      <c r="CZ32" s="36">
        <v>1.0699999999999999E-2</v>
      </c>
      <c r="DA32" s="36">
        <v>0.26819999999999999</v>
      </c>
      <c r="DB32" s="36">
        <v>6.88E-2</v>
      </c>
      <c r="DC32" s="36">
        <v>9.01E-2</v>
      </c>
      <c r="DD32" s="36">
        <v>0.70530000000000004</v>
      </c>
      <c r="DE32" s="36">
        <v>0.36899999999999999</v>
      </c>
      <c r="DF32" s="36">
        <v>6.8999999999999999E-3</v>
      </c>
      <c r="DG32" s="36">
        <v>0.67810000000000004</v>
      </c>
      <c r="DH32" s="36">
        <v>0.73219999999999996</v>
      </c>
      <c r="DI32" s="36">
        <v>7.3000000000000001E-3</v>
      </c>
      <c r="DJ32" s="36">
        <v>2.3900000000000001E-2</v>
      </c>
      <c r="DK32" s="36">
        <v>1.78E-2</v>
      </c>
      <c r="DL32" s="36">
        <v>5.4600000000000003E-2</v>
      </c>
      <c r="DM32" s="36">
        <v>0.53100000000000003</v>
      </c>
      <c r="DN32" s="36">
        <v>1.8599999999999998E-2</v>
      </c>
      <c r="DO32" s="36">
        <v>4.4999999999999997E-3</v>
      </c>
      <c r="DP32" s="36">
        <f t="shared" si="0"/>
        <v>20.122600000000002</v>
      </c>
      <c r="DQ32" s="36">
        <v>14.5212</v>
      </c>
      <c r="DR32" s="36"/>
      <c r="DS32" s="36">
        <v>1.9165000000000001</v>
      </c>
      <c r="DT32" s="36">
        <v>7.5200000000000003E-2</v>
      </c>
      <c r="DU32" s="36">
        <v>0.28349999999999997</v>
      </c>
      <c r="DV32" s="36">
        <v>3.8069000000000002</v>
      </c>
      <c r="DW32" s="36">
        <v>10.273899999999999</v>
      </c>
      <c r="DX32" s="36">
        <f t="shared" si="1"/>
        <v>30.877199999999995</v>
      </c>
      <c r="DY32" s="36">
        <f t="shared" si="2"/>
        <v>50.999799999999993</v>
      </c>
      <c r="EA32" s="14">
        <f t="shared" si="3"/>
        <v>2.2751999999999999</v>
      </c>
      <c r="EB32" s="61">
        <f t="shared" si="4"/>
        <v>4.4661176842389214E-6</v>
      </c>
      <c r="ED32" s="61">
        <v>0.62745344099388634</v>
      </c>
    </row>
    <row r="33" spans="1:134" x14ac:dyDescent="0.4">
      <c r="A33" s="37">
        <v>30</v>
      </c>
      <c r="B33" s="2" t="s">
        <v>72</v>
      </c>
      <c r="C33" s="112">
        <f>INDEX(Industries!$D:$D,MATCH($A33,Industries!$A:$A,0))</f>
        <v>5</v>
      </c>
      <c r="D33" s="38" t="s">
        <v>73</v>
      </c>
      <c r="E33" s="36">
        <v>4.8007999999999997</v>
      </c>
      <c r="F33" s="36">
        <v>0.71279999999999999</v>
      </c>
      <c r="G33" s="36">
        <v>2.1227</v>
      </c>
      <c r="H33" s="36">
        <v>0.77800000000000002</v>
      </c>
      <c r="I33" s="36">
        <v>0.26169999999999999</v>
      </c>
      <c r="J33" s="36">
        <v>0.40060000000000001</v>
      </c>
      <c r="K33" s="36">
        <v>2.8376000000000001</v>
      </c>
      <c r="L33" s="36">
        <v>5.5136000000000003</v>
      </c>
      <c r="M33" s="36">
        <v>2.0516999999999999</v>
      </c>
      <c r="N33" s="36">
        <v>2.8532000000000002</v>
      </c>
      <c r="O33" s="36">
        <v>7.2392000000000003</v>
      </c>
      <c r="P33" s="36">
        <v>1.1594</v>
      </c>
      <c r="Q33" s="36">
        <v>0.88300000000000001</v>
      </c>
      <c r="R33" s="36">
        <v>3.1865000000000001</v>
      </c>
      <c r="S33" s="36">
        <v>0.25430000000000003</v>
      </c>
      <c r="T33" s="36">
        <v>2.1231</v>
      </c>
      <c r="U33" s="36">
        <v>2.3793000000000002</v>
      </c>
      <c r="V33" s="36">
        <v>0.70850000000000002</v>
      </c>
      <c r="W33" s="36">
        <v>1.5604</v>
      </c>
      <c r="X33" s="36">
        <v>1.9964</v>
      </c>
      <c r="Y33" s="36">
        <v>1.7636000000000001</v>
      </c>
      <c r="Z33" s="36">
        <v>3.8595999999999999</v>
      </c>
      <c r="AA33" s="36">
        <v>1.1269</v>
      </c>
      <c r="AB33" s="36">
        <v>0.48630000000000001</v>
      </c>
      <c r="AC33" s="36">
        <v>0.50360000000000005</v>
      </c>
      <c r="AD33" s="36">
        <v>5.8582999999999998</v>
      </c>
      <c r="AE33" s="36">
        <v>3.1673</v>
      </c>
      <c r="AF33" s="36">
        <v>7.0822000000000003</v>
      </c>
      <c r="AG33" s="36">
        <v>6.1899999999999997E-2</v>
      </c>
      <c r="AH33" s="36">
        <v>4.7759</v>
      </c>
      <c r="AI33" s="36">
        <v>0.37090000000000001</v>
      </c>
      <c r="AJ33" s="36">
        <v>0.59609999999999996</v>
      </c>
      <c r="AK33" s="36">
        <v>1.6649</v>
      </c>
      <c r="AL33" s="36">
        <v>0.3377</v>
      </c>
      <c r="AM33" s="36">
        <v>1.036</v>
      </c>
      <c r="AN33" s="36">
        <v>1.5122</v>
      </c>
      <c r="AO33" s="36">
        <v>0.312</v>
      </c>
      <c r="AP33" s="36">
        <v>1.0358000000000001</v>
      </c>
      <c r="AQ33" s="36">
        <v>0.16189999999999999</v>
      </c>
      <c r="AR33" s="36">
        <v>2.1217000000000001</v>
      </c>
      <c r="AS33" s="36">
        <v>0.56759999999999999</v>
      </c>
      <c r="AT33" s="36">
        <v>1.5839000000000001</v>
      </c>
      <c r="AU33" s="36">
        <v>0.1328</v>
      </c>
      <c r="AV33" s="36">
        <v>3.1297000000000001</v>
      </c>
      <c r="AW33" s="36">
        <v>0.20499999999999999</v>
      </c>
      <c r="AX33" s="36">
        <v>0.74819999999999998</v>
      </c>
      <c r="AY33" s="36">
        <v>0.54690000000000005</v>
      </c>
      <c r="AZ33" s="36">
        <v>0.22140000000000001</v>
      </c>
      <c r="BA33" s="36">
        <v>0.85309999999999997</v>
      </c>
      <c r="BB33" s="36">
        <v>0.47449999999999998</v>
      </c>
      <c r="BC33" s="36">
        <v>0.1196</v>
      </c>
      <c r="BD33" s="36">
        <v>2.7639</v>
      </c>
      <c r="BE33" s="36">
        <v>0.59289999999999998</v>
      </c>
      <c r="BF33" s="36">
        <v>1.7603</v>
      </c>
      <c r="BG33" s="36">
        <v>3.0430000000000001</v>
      </c>
      <c r="BH33" s="36">
        <v>1.0620000000000001</v>
      </c>
      <c r="BI33" s="36">
        <v>0.81320000000000003</v>
      </c>
      <c r="BJ33" s="36">
        <v>1.5002</v>
      </c>
      <c r="BK33" s="36">
        <v>2.8132999999999999</v>
      </c>
      <c r="BL33" s="36">
        <v>0.97540000000000004</v>
      </c>
      <c r="BM33" s="36">
        <v>0.29449999999999998</v>
      </c>
      <c r="BN33" s="36">
        <v>5.0974000000000004</v>
      </c>
      <c r="BO33" s="36">
        <v>3.5781999999999998</v>
      </c>
      <c r="BP33" s="36">
        <v>0.7409</v>
      </c>
      <c r="BQ33" s="36">
        <v>0.87590000000000001</v>
      </c>
      <c r="BR33" s="36">
        <v>0.92549999999999999</v>
      </c>
      <c r="BS33" s="36">
        <v>7.6700000000000004E-2</v>
      </c>
      <c r="BT33" s="36">
        <v>1.3378000000000001</v>
      </c>
      <c r="BU33" s="36">
        <v>1.6218999999999999</v>
      </c>
      <c r="BV33" s="36">
        <v>15.338100000000001</v>
      </c>
      <c r="BW33" s="36">
        <v>7.5834999999999999</v>
      </c>
      <c r="BX33" s="36">
        <v>6.3357999999999999</v>
      </c>
      <c r="BY33" s="36">
        <v>30.4587</v>
      </c>
      <c r="BZ33" s="36">
        <v>20.426300000000001</v>
      </c>
      <c r="CA33" s="36">
        <v>13.1944</v>
      </c>
      <c r="CB33" s="36">
        <v>1.9272</v>
      </c>
      <c r="CC33" s="36">
        <v>12.509499999999999</v>
      </c>
      <c r="CD33" s="36">
        <v>7.0735000000000001</v>
      </c>
      <c r="CE33" s="36">
        <v>1.1034999999999999</v>
      </c>
      <c r="CF33" s="36">
        <v>0.47210000000000002</v>
      </c>
      <c r="CG33" s="36">
        <v>1.7296</v>
      </c>
      <c r="CH33" s="36">
        <v>1.4972000000000001</v>
      </c>
      <c r="CI33" s="36">
        <v>0.66710000000000003</v>
      </c>
      <c r="CJ33" s="36">
        <v>1.1849000000000001</v>
      </c>
      <c r="CK33" s="36">
        <v>0.44479999999999997</v>
      </c>
      <c r="CL33" s="36">
        <v>0.35539999999999999</v>
      </c>
      <c r="CM33" s="36">
        <v>0.65369999999999995</v>
      </c>
      <c r="CN33" s="36">
        <v>1.6731</v>
      </c>
      <c r="CO33" s="36">
        <v>1.7600000000000001E-2</v>
      </c>
      <c r="CP33" s="36">
        <v>0.94079999999999997</v>
      </c>
      <c r="CQ33" s="36">
        <v>0.81579999999999997</v>
      </c>
      <c r="CR33" s="36">
        <v>1.2593000000000001</v>
      </c>
      <c r="CS33" s="36">
        <v>1.3023</v>
      </c>
      <c r="CT33" s="36">
        <v>0.50319999999999998</v>
      </c>
      <c r="CU33" s="36">
        <v>0.18160000000000001</v>
      </c>
      <c r="CV33" s="36">
        <v>0.88039999999999996</v>
      </c>
      <c r="CW33" s="36">
        <v>5.1938000000000004</v>
      </c>
      <c r="CX33" s="36">
        <v>1.0860000000000001</v>
      </c>
      <c r="CY33" s="36">
        <v>1.9605999999999999</v>
      </c>
      <c r="CZ33" s="36">
        <v>1.3386</v>
      </c>
      <c r="DA33" s="36">
        <v>2.7423999999999999</v>
      </c>
      <c r="DB33" s="36">
        <v>3.4939</v>
      </c>
      <c r="DC33" s="36">
        <v>1.7183999999999999</v>
      </c>
      <c r="DD33" s="36">
        <v>3.7092999999999998</v>
      </c>
      <c r="DE33" s="36">
        <v>4.2824999999999998</v>
      </c>
      <c r="DF33" s="36">
        <v>0.45679999999999998</v>
      </c>
      <c r="DG33" s="36">
        <v>20.3673</v>
      </c>
      <c r="DH33" s="36">
        <v>16.887599999999999</v>
      </c>
      <c r="DI33" s="36">
        <v>0.71499999999999997</v>
      </c>
      <c r="DJ33" s="36">
        <v>2.8142999999999998</v>
      </c>
      <c r="DK33" s="36">
        <v>1.2746999999999999</v>
      </c>
      <c r="DL33" s="36">
        <v>8.5911000000000008</v>
      </c>
      <c r="DM33" s="36">
        <v>7.1032999999999999</v>
      </c>
      <c r="DN33" s="36">
        <v>2.3111000000000002</v>
      </c>
      <c r="DO33" s="36">
        <v>0.48470000000000002</v>
      </c>
      <c r="DP33" s="36">
        <f t="shared" si="0"/>
        <v>337.1740999999999</v>
      </c>
      <c r="DQ33" s="36">
        <v>289.54829999999998</v>
      </c>
      <c r="DR33" s="36">
        <v>5.5999999999999999E-3</v>
      </c>
      <c r="DS33" s="36">
        <v>62.917200000000001</v>
      </c>
      <c r="DT33" s="36">
        <v>2.5257000000000001</v>
      </c>
      <c r="DU33" s="36">
        <v>11.6632</v>
      </c>
      <c r="DV33" s="36">
        <v>-0.51759999999999995</v>
      </c>
      <c r="DW33" s="36">
        <v>398.68380000000002</v>
      </c>
      <c r="DX33" s="36">
        <f t="shared" si="1"/>
        <v>764.82619999999997</v>
      </c>
      <c r="DY33" s="36">
        <f t="shared" si="2"/>
        <v>1102.0002999999999</v>
      </c>
      <c r="EA33" s="14">
        <f t="shared" si="3"/>
        <v>77.106099999999998</v>
      </c>
      <c r="EB33" s="61">
        <f t="shared" si="4"/>
        <v>1.5135588817365272E-4</v>
      </c>
      <c r="ED33" s="61">
        <v>0.60707803992740472</v>
      </c>
    </row>
    <row r="34" spans="1:134" x14ac:dyDescent="0.4">
      <c r="A34" s="34">
        <v>31</v>
      </c>
      <c r="B34" s="7" t="s">
        <v>74</v>
      </c>
      <c r="C34" s="111">
        <f>INDEX(Industries!$D:$D,MATCH($A34,Industries!$A:$A,0))</f>
        <v>5</v>
      </c>
      <c r="D34" s="35" t="s">
        <v>75</v>
      </c>
      <c r="E34" s="36">
        <v>0.70140000000000002</v>
      </c>
      <c r="F34" s="36">
        <v>0.27939999999999998</v>
      </c>
      <c r="G34" s="36">
        <v>0.32350000000000001</v>
      </c>
      <c r="H34" s="36">
        <v>0.13159999999999999</v>
      </c>
      <c r="I34" s="36">
        <v>3.1300000000000001E-2</v>
      </c>
      <c r="J34" s="36">
        <v>7.7899999999999997E-2</v>
      </c>
      <c r="K34" s="36">
        <v>1.1359999999999999</v>
      </c>
      <c r="L34" s="36">
        <v>1.8121</v>
      </c>
      <c r="M34" s="36">
        <v>1.3539000000000001</v>
      </c>
      <c r="N34" s="36">
        <v>0.77290000000000003</v>
      </c>
      <c r="O34" s="36">
        <v>1.6478999999999999</v>
      </c>
      <c r="P34" s="36">
        <v>0.13669999999999999</v>
      </c>
      <c r="Q34" s="36">
        <v>0.1053</v>
      </c>
      <c r="R34" s="36">
        <v>0.90990000000000004</v>
      </c>
      <c r="S34" s="36">
        <v>3.0800000000000001E-2</v>
      </c>
      <c r="T34" s="36">
        <v>0.37009999999999998</v>
      </c>
      <c r="U34" s="36">
        <v>0.3236</v>
      </c>
      <c r="V34" s="36">
        <v>0.10059999999999999</v>
      </c>
      <c r="W34" s="36">
        <v>0.27150000000000002</v>
      </c>
      <c r="X34" s="36">
        <v>0.3029</v>
      </c>
      <c r="Y34" s="36">
        <v>0.38719999999999999</v>
      </c>
      <c r="Z34" s="36">
        <v>0.49480000000000002</v>
      </c>
      <c r="AA34" s="36">
        <v>0.30759999999999998</v>
      </c>
      <c r="AB34" s="36">
        <v>0.15609999999999999</v>
      </c>
      <c r="AC34" s="36">
        <v>9.1800000000000007E-2</v>
      </c>
      <c r="AD34" s="36">
        <v>7.0000000000000001E-3</v>
      </c>
      <c r="AE34" s="36">
        <v>0.42530000000000001</v>
      </c>
      <c r="AF34" s="36">
        <v>2.6215000000000002</v>
      </c>
      <c r="AG34" s="36">
        <v>1E-4</v>
      </c>
      <c r="AH34" s="36">
        <v>3.5499999999999997E-2</v>
      </c>
      <c r="AI34" s="36">
        <v>1.1439999999999999</v>
      </c>
      <c r="AJ34" s="36">
        <v>7.46E-2</v>
      </c>
      <c r="AK34" s="36">
        <v>0.31219999999999998</v>
      </c>
      <c r="AL34" s="36">
        <v>4.6300000000000001E-2</v>
      </c>
      <c r="AM34" s="36">
        <v>0.1041</v>
      </c>
      <c r="AN34" s="36">
        <v>0.46410000000000001</v>
      </c>
      <c r="AO34" s="36">
        <v>4.1099999999999998E-2</v>
      </c>
      <c r="AP34" s="36">
        <v>0.15720000000000001</v>
      </c>
      <c r="AQ34" s="36">
        <v>1.9300000000000001E-2</v>
      </c>
      <c r="AR34" s="36">
        <v>0.46310000000000001</v>
      </c>
      <c r="AS34" s="36">
        <v>0.13789999999999999</v>
      </c>
      <c r="AT34" s="36">
        <v>0.73970000000000002</v>
      </c>
      <c r="AU34" s="36">
        <v>4.8000000000000001E-2</v>
      </c>
      <c r="AV34" s="36">
        <v>0.1016</v>
      </c>
      <c r="AW34" s="36">
        <v>4.0599999999999997E-2</v>
      </c>
      <c r="AX34" s="36">
        <v>0.2949</v>
      </c>
      <c r="AY34" s="36">
        <v>0.12920000000000001</v>
      </c>
      <c r="AZ34" s="36">
        <v>5.79E-2</v>
      </c>
      <c r="BA34" s="36">
        <v>0.2276</v>
      </c>
      <c r="BB34" s="36">
        <v>6.5000000000000002E-2</v>
      </c>
      <c r="BC34" s="36">
        <v>5.45E-2</v>
      </c>
      <c r="BD34" s="36">
        <v>0.49170000000000003</v>
      </c>
      <c r="BE34" s="36">
        <v>8.8300000000000003E-2</v>
      </c>
      <c r="BF34" s="36">
        <v>0.2878</v>
      </c>
      <c r="BG34" s="36">
        <v>0.39789999999999998</v>
      </c>
      <c r="BH34" s="36">
        <v>0.21929999999999999</v>
      </c>
      <c r="BI34" s="36">
        <v>0.30420000000000003</v>
      </c>
      <c r="BJ34" s="36">
        <v>0.79990000000000006</v>
      </c>
      <c r="BK34" s="36">
        <v>0.45800000000000002</v>
      </c>
      <c r="BL34" s="36">
        <v>0.16839999999999999</v>
      </c>
      <c r="BM34" s="36">
        <v>5.1999999999999998E-2</v>
      </c>
      <c r="BN34" s="36">
        <v>0.79239999999999999</v>
      </c>
      <c r="BO34" s="36">
        <v>0.25819999999999999</v>
      </c>
      <c r="BP34" s="36">
        <v>0.11119999999999999</v>
      </c>
      <c r="BQ34" s="36">
        <v>0.56940000000000002</v>
      </c>
      <c r="BR34" s="36">
        <v>0.86140000000000005</v>
      </c>
      <c r="BS34" s="36">
        <v>0.31730000000000003</v>
      </c>
      <c r="BT34" s="36">
        <v>0.19359999999999999</v>
      </c>
      <c r="BU34" s="36">
        <v>0.14099999999999999</v>
      </c>
      <c r="BV34" s="36">
        <v>3.6459000000000001</v>
      </c>
      <c r="BW34" s="36">
        <v>0.91510000000000002</v>
      </c>
      <c r="BX34" s="36">
        <v>0.78910000000000002</v>
      </c>
      <c r="BY34" s="36">
        <v>4.4873000000000003</v>
      </c>
      <c r="BZ34" s="36">
        <v>2.9603999999999999</v>
      </c>
      <c r="CA34" s="36">
        <v>1.6774</v>
      </c>
      <c r="CB34" s="36">
        <v>0.62150000000000005</v>
      </c>
      <c r="CC34" s="36">
        <v>1.6830000000000001</v>
      </c>
      <c r="CD34" s="36">
        <v>1.2307999999999999</v>
      </c>
      <c r="CE34" s="36">
        <v>0.33289999999999997</v>
      </c>
      <c r="CF34" s="36">
        <v>4.53E-2</v>
      </c>
      <c r="CG34" s="36">
        <v>0.2094</v>
      </c>
      <c r="CH34" s="36">
        <v>0.92889999999999995</v>
      </c>
      <c r="CI34" s="36">
        <v>0.16250000000000001</v>
      </c>
      <c r="CJ34" s="36">
        <v>0.16689999999999999</v>
      </c>
      <c r="CK34" s="36">
        <v>0.26640000000000003</v>
      </c>
      <c r="CL34" s="36">
        <v>3.5799999999999998E-2</v>
      </c>
      <c r="CM34" s="36">
        <v>0.3931</v>
      </c>
      <c r="CN34" s="36">
        <v>1.6274999999999999</v>
      </c>
      <c r="CO34" s="36">
        <v>2E-3</v>
      </c>
      <c r="CP34" s="36">
        <v>0.10349999999999999</v>
      </c>
      <c r="CQ34" s="36">
        <v>0.10199999999999999</v>
      </c>
      <c r="CR34" s="36">
        <v>0.1792</v>
      </c>
      <c r="CS34" s="36">
        <v>0.24579999999999999</v>
      </c>
      <c r="CT34" s="36">
        <v>3.7999999999999999E-2</v>
      </c>
      <c r="CU34" s="36">
        <v>1.3100000000000001E-2</v>
      </c>
      <c r="CV34" s="36">
        <v>0.54220000000000002</v>
      </c>
      <c r="CW34" s="36">
        <v>2.0356999999999998</v>
      </c>
      <c r="CX34" s="36">
        <v>0.34310000000000002</v>
      </c>
      <c r="CY34" s="36">
        <v>0.63380000000000003</v>
      </c>
      <c r="CZ34" s="36">
        <v>0.81100000000000005</v>
      </c>
      <c r="DA34" s="36">
        <v>0.2782</v>
      </c>
      <c r="DB34" s="36">
        <v>0.46089999999999998</v>
      </c>
      <c r="DC34" s="36">
        <v>0.59540000000000004</v>
      </c>
      <c r="DD34" s="36">
        <v>0.93140000000000001</v>
      </c>
      <c r="DE34" s="36">
        <v>0.80469999999999997</v>
      </c>
      <c r="DF34" s="36">
        <v>5.1799999999999999E-2</v>
      </c>
      <c r="DG34" s="36">
        <v>13.8842</v>
      </c>
      <c r="DH34" s="36">
        <v>8.2009000000000007</v>
      </c>
      <c r="DI34" s="36">
        <v>0.75390000000000001</v>
      </c>
      <c r="DJ34" s="36">
        <v>0.73819999999999997</v>
      </c>
      <c r="DK34" s="36">
        <v>0.54669999999999996</v>
      </c>
      <c r="DL34" s="36">
        <v>1.992</v>
      </c>
      <c r="DM34" s="36">
        <v>2.9173</v>
      </c>
      <c r="DN34" s="36">
        <v>0.78220000000000001</v>
      </c>
      <c r="DO34" s="36">
        <v>0.32529999999999998</v>
      </c>
      <c r="DP34" s="36">
        <f t="shared" si="0"/>
        <v>87.072800000000001</v>
      </c>
      <c r="DQ34" s="36">
        <v>146.13630000000001</v>
      </c>
      <c r="DR34" s="36">
        <v>9.7799999999999998E-2</v>
      </c>
      <c r="DS34" s="36">
        <v>7.4679000000000002</v>
      </c>
      <c r="DT34" s="36">
        <v>0.3004</v>
      </c>
      <c r="DU34" s="36">
        <v>1.383</v>
      </c>
      <c r="DV34" s="36">
        <v>1.1324000000000001</v>
      </c>
      <c r="DW34" s="36">
        <v>217.41</v>
      </c>
      <c r="DX34" s="36">
        <f t="shared" si="1"/>
        <v>373.92779999999999</v>
      </c>
      <c r="DY34" s="36">
        <f t="shared" si="2"/>
        <v>461.00059999999996</v>
      </c>
      <c r="EA34" s="14">
        <f t="shared" si="3"/>
        <v>9.1512999999999991</v>
      </c>
      <c r="EB34" s="61">
        <f t="shared" si="4"/>
        <v>1.7963600019240345E-5</v>
      </c>
      <c r="ED34" s="61">
        <v>0.53145324697326524</v>
      </c>
    </row>
    <row r="35" spans="1:134" x14ac:dyDescent="0.4">
      <c r="A35" s="37">
        <v>32</v>
      </c>
      <c r="B35" s="2" t="s">
        <v>76</v>
      </c>
      <c r="C35" s="112">
        <f>INDEX(Industries!$D:$D,MATCH($A35,Industries!$A:$A,0))</f>
        <v>6</v>
      </c>
      <c r="D35" s="38" t="s">
        <v>77</v>
      </c>
      <c r="E35" s="36">
        <v>8.0153999999999996</v>
      </c>
      <c r="F35" s="36">
        <v>2.4929000000000001</v>
      </c>
      <c r="G35" s="36">
        <v>2.3022999999999998</v>
      </c>
      <c r="H35" s="36">
        <v>0.97899999999999998</v>
      </c>
      <c r="I35" s="36">
        <v>9.5899999999999999E-2</v>
      </c>
      <c r="J35" s="36">
        <v>0.92720000000000002</v>
      </c>
      <c r="K35" s="36">
        <v>3.6856</v>
      </c>
      <c r="L35" s="36">
        <v>1.4923999999999999</v>
      </c>
      <c r="M35" s="36">
        <v>1.1025</v>
      </c>
      <c r="N35" s="36">
        <v>0.87290000000000001</v>
      </c>
      <c r="O35" s="36">
        <v>3.3374000000000001</v>
      </c>
      <c r="P35" s="36">
        <v>0.21840000000000001</v>
      </c>
      <c r="Q35" s="36">
        <v>0.28499999999999998</v>
      </c>
      <c r="R35" s="36">
        <v>0.62090000000000001</v>
      </c>
      <c r="S35" s="36">
        <v>2.2200000000000001E-2</v>
      </c>
      <c r="T35" s="36">
        <v>0.1842</v>
      </c>
      <c r="U35" s="36">
        <v>0.1368</v>
      </c>
      <c r="V35" s="36">
        <v>3.6499999999999998E-2</v>
      </c>
      <c r="W35" s="36">
        <v>0.19350000000000001</v>
      </c>
      <c r="X35" s="36">
        <v>0.1431</v>
      </c>
      <c r="Y35" s="36">
        <v>0.1051</v>
      </c>
      <c r="Z35" s="36">
        <v>0.2329</v>
      </c>
      <c r="AA35" s="36">
        <v>5.9700000000000003E-2</v>
      </c>
      <c r="AB35" s="36">
        <v>5.79E-2</v>
      </c>
      <c r="AC35" s="36">
        <v>5.5399999999999998E-2</v>
      </c>
      <c r="AD35" s="36">
        <v>2.8999999999999998E-3</v>
      </c>
      <c r="AE35" s="36">
        <v>2.29E-2</v>
      </c>
      <c r="AF35" s="36">
        <v>0.57420000000000004</v>
      </c>
      <c r="AG35" s="36">
        <v>2.9999999999999997E-4</v>
      </c>
      <c r="AH35" s="36">
        <v>2.5999999999999999E-3</v>
      </c>
      <c r="AI35" s="36">
        <v>4.0000000000000001E-3</v>
      </c>
      <c r="AJ35" s="36">
        <v>70.611099999999993</v>
      </c>
      <c r="AK35" s="36">
        <v>971.51310000000001</v>
      </c>
      <c r="AL35" s="36">
        <v>335.20530000000002</v>
      </c>
      <c r="AM35" s="36">
        <v>9.4200000000000006E-2</v>
      </c>
      <c r="AN35" s="36">
        <v>5.8299999999999998E-2</v>
      </c>
      <c r="AO35" s="36">
        <v>0.19220000000000001</v>
      </c>
      <c r="AP35" s="36">
        <v>8.2400000000000001E-2</v>
      </c>
      <c r="AQ35" s="36">
        <v>1.04E-2</v>
      </c>
      <c r="AR35" s="36">
        <v>0.16669999999999999</v>
      </c>
      <c r="AS35" s="36">
        <v>3.4200000000000001E-2</v>
      </c>
      <c r="AT35" s="36">
        <v>0.24049999999999999</v>
      </c>
      <c r="AU35" s="36">
        <v>1.32E-2</v>
      </c>
      <c r="AV35" s="36">
        <v>0.10150000000000001</v>
      </c>
      <c r="AW35" s="36">
        <v>8.5900000000000004E-2</v>
      </c>
      <c r="AX35" s="36">
        <v>0.32479999999999998</v>
      </c>
      <c r="AY35" s="36">
        <v>6.5100000000000005E-2</v>
      </c>
      <c r="AZ35" s="36">
        <v>6.2700000000000006E-2</v>
      </c>
      <c r="BA35" s="36">
        <v>1.4930000000000001</v>
      </c>
      <c r="BB35" s="36">
        <v>0.42580000000000001</v>
      </c>
      <c r="BC35" s="36">
        <v>1.43E-2</v>
      </c>
      <c r="BD35" s="36">
        <v>2.9864000000000002</v>
      </c>
      <c r="BE35" s="36">
        <v>0.32869999999999999</v>
      </c>
      <c r="BF35" s="36">
        <v>0.1237</v>
      </c>
      <c r="BG35" s="36">
        <v>0.1234</v>
      </c>
      <c r="BH35" s="36">
        <v>0.88439999999999996</v>
      </c>
      <c r="BI35" s="36">
        <v>0.33300000000000002</v>
      </c>
      <c r="BJ35" s="36">
        <v>9.7699999999999995E-2</v>
      </c>
      <c r="BK35" s="36">
        <v>0.4204</v>
      </c>
      <c r="BL35" s="36">
        <v>6.2E-2</v>
      </c>
      <c r="BM35" s="36">
        <v>7.2800000000000004E-2</v>
      </c>
      <c r="BN35" s="36">
        <v>1.5215000000000001</v>
      </c>
      <c r="BO35" s="36">
        <v>314.11919999999998</v>
      </c>
      <c r="BP35" s="36">
        <v>1.9499</v>
      </c>
      <c r="BQ35" s="36">
        <v>0.23039999999999999</v>
      </c>
      <c r="BR35" s="36">
        <v>0.33029999999999998</v>
      </c>
      <c r="BS35" s="36">
        <v>2.8299999999999999E-2</v>
      </c>
      <c r="BT35" s="36">
        <v>0.94179999999999997</v>
      </c>
      <c r="BU35" s="36">
        <v>0.1356</v>
      </c>
      <c r="BV35" s="36">
        <v>734.2944</v>
      </c>
      <c r="BW35" s="36">
        <v>102.819</v>
      </c>
      <c r="BX35" s="36">
        <v>224.81389999999999</v>
      </c>
      <c r="BY35" s="36">
        <v>1881.3300999999999</v>
      </c>
      <c r="BZ35" s="36">
        <v>52.9589</v>
      </c>
      <c r="CA35" s="36">
        <v>44.103099999999998</v>
      </c>
      <c r="CB35" s="36">
        <v>1.2011000000000001</v>
      </c>
      <c r="CC35" s="36">
        <v>3.0053000000000001</v>
      </c>
      <c r="CD35" s="36">
        <v>1.6191</v>
      </c>
      <c r="CE35" s="36">
        <v>1.6175999999999999</v>
      </c>
      <c r="CF35" s="36">
        <v>5.7200000000000001E-2</v>
      </c>
      <c r="CG35" s="36">
        <v>0.20080000000000001</v>
      </c>
      <c r="CH35" s="36">
        <v>0.41289999999999999</v>
      </c>
      <c r="CI35" s="36">
        <v>0.80410000000000004</v>
      </c>
      <c r="CJ35" s="36">
        <v>0.18590000000000001</v>
      </c>
      <c r="CK35" s="36">
        <v>4.4600000000000001E-2</v>
      </c>
      <c r="CL35" s="36">
        <v>4.1799999999999997E-2</v>
      </c>
      <c r="CM35" s="36">
        <v>0.2868</v>
      </c>
      <c r="CN35" s="36">
        <v>0.87929999999999997</v>
      </c>
      <c r="CO35" s="36">
        <v>2.6599999999999999E-2</v>
      </c>
      <c r="CP35" s="36">
        <v>0.30349999999999999</v>
      </c>
      <c r="CQ35" s="36">
        <v>0.17910000000000001</v>
      </c>
      <c r="CR35" s="36">
        <v>0.19159999999999999</v>
      </c>
      <c r="CS35" s="36">
        <v>0.58840000000000003</v>
      </c>
      <c r="CT35" s="36">
        <v>1.4930000000000001</v>
      </c>
      <c r="CU35" s="36">
        <v>0.57999999999999996</v>
      </c>
      <c r="CV35" s="36">
        <v>0.80489999999999995</v>
      </c>
      <c r="CW35" s="36">
        <v>1.5376000000000001</v>
      </c>
      <c r="CX35" s="36">
        <v>0.32840000000000003</v>
      </c>
      <c r="CY35" s="36">
        <v>0.47739999999999999</v>
      </c>
      <c r="CZ35" s="36">
        <v>0.497</v>
      </c>
      <c r="DA35" s="36">
        <v>1.4330000000000001</v>
      </c>
      <c r="DB35" s="36">
        <v>3.5223</v>
      </c>
      <c r="DC35" s="36">
        <v>0.20330000000000001</v>
      </c>
      <c r="DD35" s="36">
        <v>4.2195</v>
      </c>
      <c r="DE35" s="36">
        <v>5.5468999999999999</v>
      </c>
      <c r="DF35" s="36">
        <v>0.42199999999999999</v>
      </c>
      <c r="DG35" s="36">
        <v>0.62239999999999995</v>
      </c>
      <c r="DH35" s="36">
        <v>0.63290000000000002</v>
      </c>
      <c r="DI35" s="36">
        <v>0.13619999999999999</v>
      </c>
      <c r="DJ35" s="36">
        <v>0.2082</v>
      </c>
      <c r="DK35" s="36">
        <v>8.6599999999999996E-2</v>
      </c>
      <c r="DL35" s="36">
        <v>0.26579999999999998</v>
      </c>
      <c r="DM35" s="36">
        <v>40.517099999999999</v>
      </c>
      <c r="DN35" s="36">
        <v>0.183</v>
      </c>
      <c r="DO35" s="36">
        <v>2.35E-2</v>
      </c>
      <c r="DP35" s="36">
        <f t="shared" si="0"/>
        <v>4849.4522999999999</v>
      </c>
      <c r="DQ35" s="36">
        <v>41.379800000000003</v>
      </c>
      <c r="DR35" s="36">
        <v>0.4778</v>
      </c>
      <c r="DS35" s="36">
        <v>7.9339000000000004</v>
      </c>
      <c r="DT35" s="36">
        <v>0.1467</v>
      </c>
      <c r="DU35" s="36">
        <v>2.0933999999999999</v>
      </c>
      <c r="DV35" s="36">
        <v>25.140699999999999</v>
      </c>
      <c r="DW35" s="36">
        <v>1078.3758</v>
      </c>
      <c r="DX35" s="36">
        <f t="shared" si="1"/>
        <v>1155.5481</v>
      </c>
      <c r="DY35" s="36">
        <f t="shared" si="2"/>
        <v>6005.0003999999999</v>
      </c>
      <c r="EA35" s="14">
        <f t="shared" si="3"/>
        <v>10.173999999999999</v>
      </c>
      <c r="EB35" s="61">
        <f t="shared" si="4"/>
        <v>1.9971115207211137E-5</v>
      </c>
      <c r="ED35" s="61">
        <v>0.30358034970857606</v>
      </c>
    </row>
    <row r="36" spans="1:134" x14ac:dyDescent="0.4">
      <c r="A36" s="34">
        <v>33</v>
      </c>
      <c r="B36" s="7" t="s">
        <v>78</v>
      </c>
      <c r="C36" s="111">
        <f>INDEX(Industries!$D:$D,MATCH($A36,Industries!$A:$A,0))</f>
        <v>6</v>
      </c>
      <c r="D36" s="35" t="s">
        <v>79</v>
      </c>
      <c r="E36" s="36">
        <v>9.3232999999999997</v>
      </c>
      <c r="F36" s="36">
        <v>3.0449999999999999</v>
      </c>
      <c r="G36" s="36">
        <v>4.0843999999999996</v>
      </c>
      <c r="H36" s="36">
        <v>2.109</v>
      </c>
      <c r="I36" s="36">
        <v>0.1867</v>
      </c>
      <c r="J36" s="36">
        <v>1.0761000000000001</v>
      </c>
      <c r="K36" s="36">
        <v>3.7744</v>
      </c>
      <c r="L36" s="36">
        <v>6.8418000000000001</v>
      </c>
      <c r="M36" s="36">
        <v>4.7085999999999997</v>
      </c>
      <c r="N36" s="36">
        <v>9.7121999999999993</v>
      </c>
      <c r="O36" s="36">
        <v>25.568899999999999</v>
      </c>
      <c r="P36" s="36">
        <v>2.3041999999999998</v>
      </c>
      <c r="Q36" s="36">
        <v>2.9546999999999999</v>
      </c>
      <c r="R36" s="36">
        <v>2.9910999999999999</v>
      </c>
      <c r="S36" s="36">
        <v>0.36830000000000002</v>
      </c>
      <c r="T36" s="36">
        <v>1.7750999999999999</v>
      </c>
      <c r="U36" s="36">
        <v>1.8584000000000001</v>
      </c>
      <c r="V36" s="36">
        <v>0.55400000000000005</v>
      </c>
      <c r="W36" s="36">
        <v>1.4712000000000001</v>
      </c>
      <c r="X36" s="36">
        <v>2.8561999999999999</v>
      </c>
      <c r="Y36" s="36">
        <v>1.3301000000000001</v>
      </c>
      <c r="Z36" s="36">
        <v>4.0758000000000001</v>
      </c>
      <c r="AA36" s="36">
        <v>1.8058000000000001</v>
      </c>
      <c r="AB36" s="36">
        <v>0.76749999999999996</v>
      </c>
      <c r="AC36" s="36">
        <v>0.61329999999999996</v>
      </c>
      <c r="AD36" s="36">
        <v>3.4500000000000003E-2</v>
      </c>
      <c r="AE36" s="36">
        <v>0.12609999999999999</v>
      </c>
      <c r="AF36" s="36">
        <v>7.6426999999999996</v>
      </c>
      <c r="AG36" s="36">
        <v>2E-3</v>
      </c>
      <c r="AH36" s="36">
        <v>0.10150000000000001</v>
      </c>
      <c r="AI36" s="36">
        <v>9.5299999999999996E-2</v>
      </c>
      <c r="AJ36" s="36">
        <v>20.417999999999999</v>
      </c>
      <c r="AK36" s="36">
        <v>209.41800000000001</v>
      </c>
      <c r="AL36" s="36">
        <v>4.5538999999999996</v>
      </c>
      <c r="AM36" s="36">
        <v>1.1049</v>
      </c>
      <c r="AN36" s="36">
        <v>1.0895999999999999</v>
      </c>
      <c r="AO36" s="36">
        <v>3.7806999999999999</v>
      </c>
      <c r="AP36" s="36">
        <v>0.90049999999999997</v>
      </c>
      <c r="AQ36" s="36">
        <v>0.14610000000000001</v>
      </c>
      <c r="AR36" s="36">
        <v>4.6070000000000002</v>
      </c>
      <c r="AS36" s="36">
        <v>0.44119999999999998</v>
      </c>
      <c r="AT36" s="36">
        <v>18.517099999999999</v>
      </c>
      <c r="AU36" s="36">
        <v>0.54569999999999996</v>
      </c>
      <c r="AV36" s="36">
        <v>8.1203000000000003</v>
      </c>
      <c r="AW36" s="36">
        <v>0.44280000000000003</v>
      </c>
      <c r="AX36" s="36">
        <v>2.1774</v>
      </c>
      <c r="AY36" s="36">
        <v>21.450299999999999</v>
      </c>
      <c r="AZ36" s="36">
        <v>2.0583999999999998</v>
      </c>
      <c r="BA36" s="36">
        <v>4.7758000000000003</v>
      </c>
      <c r="BB36" s="36">
        <v>0.90480000000000005</v>
      </c>
      <c r="BC36" s="36">
        <v>0.12640000000000001</v>
      </c>
      <c r="BD36" s="36">
        <v>122.2581</v>
      </c>
      <c r="BE36" s="36">
        <v>3.7789999999999999</v>
      </c>
      <c r="BF36" s="36">
        <v>8.1369000000000007</v>
      </c>
      <c r="BG36" s="36">
        <v>3.5007999999999999</v>
      </c>
      <c r="BH36" s="36">
        <v>19.611699999999999</v>
      </c>
      <c r="BI36" s="36">
        <v>29.177499999999998</v>
      </c>
      <c r="BJ36" s="36">
        <v>18.9725</v>
      </c>
      <c r="BK36" s="36">
        <v>3.1383000000000001</v>
      </c>
      <c r="BL36" s="36">
        <v>1.5368999999999999</v>
      </c>
      <c r="BM36" s="36">
        <v>0.98809999999999998</v>
      </c>
      <c r="BN36" s="36">
        <v>28.771100000000001</v>
      </c>
      <c r="BO36" s="36">
        <v>529.26919999999996</v>
      </c>
      <c r="BP36" s="36">
        <v>5.2224000000000004</v>
      </c>
      <c r="BQ36" s="36">
        <v>1.4354</v>
      </c>
      <c r="BR36" s="36">
        <v>2.5232999999999999</v>
      </c>
      <c r="BS36" s="36">
        <v>0.1646</v>
      </c>
      <c r="BT36" s="36">
        <v>25.770399999999999</v>
      </c>
      <c r="BU36" s="36">
        <v>12.0046</v>
      </c>
      <c r="BV36" s="36">
        <v>5605.8095000000003</v>
      </c>
      <c r="BW36" s="36">
        <v>771.57960000000003</v>
      </c>
      <c r="BX36" s="36">
        <v>381.65960000000001</v>
      </c>
      <c r="BY36" s="36">
        <v>3027.2042999999999</v>
      </c>
      <c r="BZ36" s="36">
        <v>20.002099999999999</v>
      </c>
      <c r="CA36" s="36">
        <v>20.296299999999999</v>
      </c>
      <c r="CB36" s="36">
        <v>3.9883999999999999</v>
      </c>
      <c r="CC36" s="36">
        <v>13.489699999999999</v>
      </c>
      <c r="CD36" s="36">
        <v>15.122299999999999</v>
      </c>
      <c r="CE36" s="36">
        <v>2.4847000000000001</v>
      </c>
      <c r="CF36" s="36">
        <v>0.64739999999999998</v>
      </c>
      <c r="CG36" s="36">
        <v>1.6816</v>
      </c>
      <c r="CH36" s="36">
        <v>3.2856999999999998</v>
      </c>
      <c r="CI36" s="36">
        <v>10.046200000000001</v>
      </c>
      <c r="CJ36" s="36">
        <v>1.3216000000000001</v>
      </c>
      <c r="CK36" s="36">
        <v>2.4030999999999998</v>
      </c>
      <c r="CL36" s="36">
        <v>0.3412</v>
      </c>
      <c r="CM36" s="36">
        <v>1.163</v>
      </c>
      <c r="CN36" s="36">
        <v>3.9264999999999999</v>
      </c>
      <c r="CO36" s="36">
        <v>0.70669999999999999</v>
      </c>
      <c r="CP36" s="36">
        <v>1.4601</v>
      </c>
      <c r="CQ36" s="36">
        <v>0.93469999999999998</v>
      </c>
      <c r="CR36" s="36">
        <v>1.113</v>
      </c>
      <c r="CS36" s="36">
        <v>3.8431000000000002</v>
      </c>
      <c r="CT36" s="36">
        <v>9.1098999999999997</v>
      </c>
      <c r="CU36" s="36">
        <v>3.5335000000000001</v>
      </c>
      <c r="CV36" s="36">
        <v>4.5692000000000004</v>
      </c>
      <c r="CW36" s="36">
        <v>6.0633999999999997</v>
      </c>
      <c r="CX36" s="36">
        <v>2.3220999999999998</v>
      </c>
      <c r="CY36" s="36">
        <v>2.6173000000000002</v>
      </c>
      <c r="CZ36" s="36">
        <v>2.3645</v>
      </c>
      <c r="DA36" s="36">
        <v>7.2096</v>
      </c>
      <c r="DB36" s="36">
        <v>17.841000000000001</v>
      </c>
      <c r="DC36" s="36">
        <v>4.6829999999999998</v>
      </c>
      <c r="DD36" s="36">
        <v>48.900500000000001</v>
      </c>
      <c r="DE36" s="36">
        <v>88.326599999999999</v>
      </c>
      <c r="DF36" s="36">
        <v>15.716799999999999</v>
      </c>
      <c r="DG36" s="36">
        <v>13.4541</v>
      </c>
      <c r="DH36" s="36">
        <v>9.6838999999999995</v>
      </c>
      <c r="DI36" s="36">
        <v>9.75</v>
      </c>
      <c r="DJ36" s="36">
        <v>2.2867000000000002</v>
      </c>
      <c r="DK36" s="36">
        <v>1.024</v>
      </c>
      <c r="DL36" s="36">
        <v>10.535600000000001</v>
      </c>
      <c r="DM36" s="36">
        <v>52.259300000000003</v>
      </c>
      <c r="DN36" s="36">
        <v>2.3336999999999999</v>
      </c>
      <c r="DO36" s="36">
        <v>0.42570000000000002</v>
      </c>
      <c r="DP36" s="36">
        <f t="shared" ref="DP36:DP67" si="5">SUM(E36:DO36)</f>
        <v>11435.518700000001</v>
      </c>
      <c r="DQ36" s="36">
        <v>321.99939999999998</v>
      </c>
      <c r="DR36" s="36">
        <v>0.127</v>
      </c>
      <c r="DS36" s="36">
        <v>363.93630000000002</v>
      </c>
      <c r="DT36" s="36">
        <v>23.337299999999999</v>
      </c>
      <c r="DU36" s="36">
        <v>124.3879</v>
      </c>
      <c r="DV36" s="36">
        <v>5.0537000000000001</v>
      </c>
      <c r="DW36" s="36">
        <v>159.6395</v>
      </c>
      <c r="DX36" s="36">
        <f t="shared" ref="DX36:DX67" si="6">SUM(DQ36:DW36)</f>
        <v>998.48110000000008</v>
      </c>
      <c r="DY36" s="36">
        <f t="shared" ref="DY36:DY67" si="7">DP36+DX36</f>
        <v>12433.999800000001</v>
      </c>
      <c r="EA36" s="14">
        <f t="shared" ref="EA36:EA67" si="8">SUM(DS36:DU36)</f>
        <v>511.66149999999999</v>
      </c>
      <c r="EB36" s="61">
        <f t="shared" ref="EB36:EB67" si="9">EA36/$EA$122</f>
        <v>1.004369054805825E-3</v>
      </c>
      <c r="ED36" s="61">
        <v>0.42721569889013994</v>
      </c>
    </row>
    <row r="37" spans="1:134" x14ac:dyDescent="0.4">
      <c r="A37" s="37">
        <v>34</v>
      </c>
      <c r="B37" s="2" t="s">
        <v>80</v>
      </c>
      <c r="C37" s="112">
        <f>INDEX(Industries!$D:$D,MATCH($A37,Industries!$A:$A,0))</f>
        <v>6</v>
      </c>
      <c r="D37" s="38" t="s">
        <v>81</v>
      </c>
      <c r="E37" s="36">
        <v>0.73650000000000004</v>
      </c>
      <c r="F37" s="36">
        <v>9.9281000000000006</v>
      </c>
      <c r="G37" s="36">
        <v>0.74050000000000005</v>
      </c>
      <c r="H37" s="36">
        <v>2.9100000000000001E-2</v>
      </c>
      <c r="I37" s="36">
        <v>1.83E-2</v>
      </c>
      <c r="J37" s="36">
        <v>2.35E-2</v>
      </c>
      <c r="K37" s="36">
        <v>0.30380000000000001</v>
      </c>
      <c r="L37" s="36">
        <v>0.75460000000000005</v>
      </c>
      <c r="M37" s="36">
        <v>3.5886999999999998</v>
      </c>
      <c r="N37" s="36">
        <v>0.93730000000000002</v>
      </c>
      <c r="O37" s="36">
        <v>7.4555999999999996</v>
      </c>
      <c r="P37" s="36">
        <v>0.3644</v>
      </c>
      <c r="Q37" s="36">
        <v>9.2962000000000007</v>
      </c>
      <c r="R37" s="36">
        <v>68.390500000000003</v>
      </c>
      <c r="S37" s="36">
        <v>2.6446999999999998</v>
      </c>
      <c r="T37" s="36">
        <v>49.632800000000003</v>
      </c>
      <c r="U37" s="36">
        <v>22.549299999999999</v>
      </c>
      <c r="V37" s="36">
        <v>5.1704999999999997</v>
      </c>
      <c r="W37" s="36">
        <v>34.979900000000001</v>
      </c>
      <c r="X37" s="36">
        <v>8.8809000000000005</v>
      </c>
      <c r="Y37" s="36">
        <v>39.773000000000003</v>
      </c>
      <c r="Z37" s="36">
        <v>37.150500000000001</v>
      </c>
      <c r="AA37" s="36">
        <v>128.6251</v>
      </c>
      <c r="AB37" s="36">
        <v>20.18</v>
      </c>
      <c r="AC37" s="36">
        <v>11.635</v>
      </c>
      <c r="AD37" s="36">
        <v>6.3E-3</v>
      </c>
      <c r="AE37" s="36">
        <v>8.6E-3</v>
      </c>
      <c r="AF37" s="36">
        <v>0.95979999999999999</v>
      </c>
      <c r="AG37" s="36">
        <v>1.9E-3</v>
      </c>
      <c r="AH37" s="36">
        <v>4.3200000000000002E-2</v>
      </c>
      <c r="AI37" s="36">
        <v>2.6200000000000001E-2</v>
      </c>
      <c r="AJ37" s="36">
        <v>0.35470000000000002</v>
      </c>
      <c r="AK37" s="36">
        <v>10.9039</v>
      </c>
      <c r="AL37" s="36">
        <v>67.825999999999993</v>
      </c>
      <c r="AM37" s="36">
        <v>259.95659999999998</v>
      </c>
      <c r="AN37" s="36">
        <v>183.38890000000001</v>
      </c>
      <c r="AO37" s="36">
        <v>1.2464</v>
      </c>
      <c r="AP37" s="36">
        <v>53.271000000000001</v>
      </c>
      <c r="AQ37" s="36">
        <v>0.4642</v>
      </c>
      <c r="AR37" s="36">
        <v>38.045200000000001</v>
      </c>
      <c r="AS37" s="36">
        <v>14.2889</v>
      </c>
      <c r="AT37" s="36">
        <v>22.613399999999999</v>
      </c>
      <c r="AU37" s="36">
        <v>2.9283000000000001</v>
      </c>
      <c r="AV37" s="36">
        <v>2.0244</v>
      </c>
      <c r="AW37" s="36">
        <v>1.5086999999999999</v>
      </c>
      <c r="AX37" s="36">
        <v>29.939599999999999</v>
      </c>
      <c r="AY37" s="36">
        <v>12.3291</v>
      </c>
      <c r="AZ37" s="36">
        <v>1.6649</v>
      </c>
      <c r="BA37" s="36">
        <v>1.0367999999999999</v>
      </c>
      <c r="BB37" s="36">
        <v>1.516</v>
      </c>
      <c r="BC37" s="36">
        <v>9.1600000000000001E-2</v>
      </c>
      <c r="BD37" s="36">
        <v>4.7202000000000002</v>
      </c>
      <c r="BE37" s="36">
        <v>0.46500000000000002</v>
      </c>
      <c r="BF37" s="36">
        <v>5.4673999999999996</v>
      </c>
      <c r="BG37" s="36">
        <v>2.7688999999999999</v>
      </c>
      <c r="BH37" s="36">
        <v>0.68069999999999997</v>
      </c>
      <c r="BI37" s="36">
        <v>0.18870000000000001</v>
      </c>
      <c r="BJ37" s="36">
        <v>4.7699999999999999E-2</v>
      </c>
      <c r="BK37" s="36">
        <v>5.0358999999999998</v>
      </c>
      <c r="BL37" s="36">
        <v>2.6126999999999998</v>
      </c>
      <c r="BM37" s="36">
        <v>2.0121000000000002</v>
      </c>
      <c r="BN37" s="36">
        <v>7.4623999999999997</v>
      </c>
      <c r="BO37" s="36">
        <v>1.0920000000000001</v>
      </c>
      <c r="BP37" s="36">
        <v>0.21240000000000001</v>
      </c>
      <c r="BQ37" s="36">
        <v>2.871</v>
      </c>
      <c r="BR37" s="36">
        <v>4.6931000000000003</v>
      </c>
      <c r="BS37" s="36">
        <v>1.6293</v>
      </c>
      <c r="BT37" s="36">
        <v>0.66620000000000001</v>
      </c>
      <c r="BU37" s="36">
        <v>6.1010999999999997</v>
      </c>
      <c r="BV37" s="36">
        <v>129.35489999999999</v>
      </c>
      <c r="BW37" s="36">
        <v>2.5297000000000001</v>
      </c>
      <c r="BX37" s="36">
        <v>57.848500000000001</v>
      </c>
      <c r="BY37" s="36">
        <v>41.805700000000002</v>
      </c>
      <c r="BZ37" s="36">
        <v>249.51779999999999</v>
      </c>
      <c r="CA37" s="36">
        <v>166.97810000000001</v>
      </c>
      <c r="CB37" s="36">
        <v>3.1543999999999999</v>
      </c>
      <c r="CC37" s="36">
        <v>10.099500000000001</v>
      </c>
      <c r="CD37" s="36">
        <v>9.0488</v>
      </c>
      <c r="CE37" s="36">
        <v>3.0676000000000001</v>
      </c>
      <c r="CF37" s="36">
        <v>5.3433000000000002</v>
      </c>
      <c r="CG37" s="36">
        <v>10.4595</v>
      </c>
      <c r="CH37" s="36">
        <v>11.1951</v>
      </c>
      <c r="CI37" s="36">
        <v>0.22559999999999999</v>
      </c>
      <c r="CJ37" s="36">
        <v>349.08190000000002</v>
      </c>
      <c r="CK37" s="36">
        <v>0.97870000000000001</v>
      </c>
      <c r="CL37" s="36">
        <v>6.7900000000000002E-2</v>
      </c>
      <c r="CM37" s="36">
        <v>0.32529999999999998</v>
      </c>
      <c r="CN37" s="36">
        <v>0.93440000000000001</v>
      </c>
      <c r="CO37" s="36">
        <v>1.018</v>
      </c>
      <c r="CP37" s="36">
        <v>2.0777000000000001</v>
      </c>
      <c r="CQ37" s="36">
        <v>0.24099999999999999</v>
      </c>
      <c r="CR37" s="36">
        <v>32.2318</v>
      </c>
      <c r="CS37" s="36">
        <v>2.6013999999999999</v>
      </c>
      <c r="CT37" s="36">
        <v>6.1499999999999999E-2</v>
      </c>
      <c r="CU37" s="36">
        <v>2.3300000000000001E-2</v>
      </c>
      <c r="CV37" s="36">
        <v>2.1983000000000001</v>
      </c>
      <c r="CW37" s="36">
        <v>4.1467999999999998</v>
      </c>
      <c r="CX37" s="36">
        <v>1.1167</v>
      </c>
      <c r="CY37" s="36">
        <v>8.8492999999999995</v>
      </c>
      <c r="CZ37" s="36">
        <v>4.9421999999999997</v>
      </c>
      <c r="DA37" s="36">
        <v>82.927300000000002</v>
      </c>
      <c r="DB37" s="36">
        <v>2.4405000000000001</v>
      </c>
      <c r="DC37" s="36">
        <v>9.4023000000000003</v>
      </c>
      <c r="DD37" s="36">
        <v>1.7784</v>
      </c>
      <c r="DE37" s="36">
        <v>2.8875999999999999</v>
      </c>
      <c r="DF37" s="36">
        <v>0.2145</v>
      </c>
      <c r="DG37" s="36">
        <v>5.7847</v>
      </c>
      <c r="DH37" s="36">
        <v>17.1432</v>
      </c>
      <c r="DI37" s="36">
        <v>7.5579999999999998</v>
      </c>
      <c r="DJ37" s="36">
        <v>0.51529999999999998</v>
      </c>
      <c r="DK37" s="36">
        <v>0.49159999999999998</v>
      </c>
      <c r="DL37" s="36">
        <v>1.1691</v>
      </c>
      <c r="DM37" s="36">
        <v>3.3212999999999999</v>
      </c>
      <c r="DN37" s="36">
        <v>11.7498</v>
      </c>
      <c r="DO37" s="36">
        <v>1.6485000000000001</v>
      </c>
      <c r="DP37" s="36">
        <f t="shared" si="5"/>
        <v>2479.5169999999998</v>
      </c>
      <c r="DQ37" s="36">
        <v>109.47190000000001</v>
      </c>
      <c r="DR37" s="36">
        <v>4.0932000000000004</v>
      </c>
      <c r="DS37" s="36">
        <v>8.6974</v>
      </c>
      <c r="DT37" s="36">
        <v>0.14249999999999999</v>
      </c>
      <c r="DU37" s="36">
        <v>2.0948000000000002</v>
      </c>
      <c r="DV37" s="36">
        <v>23.965299999999999</v>
      </c>
      <c r="DW37" s="36">
        <v>419.0179</v>
      </c>
      <c r="DX37" s="36">
        <f t="shared" si="6"/>
        <v>567.48299999999995</v>
      </c>
      <c r="DY37" s="36">
        <f t="shared" si="7"/>
        <v>3047</v>
      </c>
      <c r="EA37" s="14">
        <f t="shared" si="8"/>
        <v>10.934699999999999</v>
      </c>
      <c r="EB37" s="61">
        <f t="shared" si="9"/>
        <v>2.1464335900952587E-5</v>
      </c>
      <c r="ED37" s="61">
        <v>0.27207092511597303</v>
      </c>
    </row>
    <row r="38" spans="1:134" x14ac:dyDescent="0.4">
      <c r="A38" s="34">
        <v>35</v>
      </c>
      <c r="B38" s="7" t="s">
        <v>82</v>
      </c>
      <c r="C38" s="111">
        <f>INDEX(Industries!$D:$D,MATCH($A38,Industries!$A:$A,0))</f>
        <v>6</v>
      </c>
      <c r="D38" s="35" t="s">
        <v>83</v>
      </c>
      <c r="E38" s="36">
        <v>3.508</v>
      </c>
      <c r="F38" s="36">
        <v>34.165999999999997</v>
      </c>
      <c r="G38" s="36">
        <v>3.6299000000000001</v>
      </c>
      <c r="H38" s="36">
        <v>0.77600000000000002</v>
      </c>
      <c r="I38" s="36">
        <v>0.1191</v>
      </c>
      <c r="J38" s="36">
        <v>0.27529999999999999</v>
      </c>
      <c r="K38" s="36">
        <v>1.7304999999999999</v>
      </c>
      <c r="L38" s="36">
        <v>5.4198000000000004</v>
      </c>
      <c r="M38" s="36">
        <v>8.6562999999999999</v>
      </c>
      <c r="N38" s="36">
        <v>2.6779999999999999</v>
      </c>
      <c r="O38" s="36">
        <v>14.385</v>
      </c>
      <c r="P38" s="36">
        <v>1.1017999999999999</v>
      </c>
      <c r="Q38" s="36">
        <v>6.9179000000000004</v>
      </c>
      <c r="R38" s="36">
        <v>186.74979999999999</v>
      </c>
      <c r="S38" s="36">
        <v>7.2659000000000002</v>
      </c>
      <c r="T38" s="36">
        <v>137.30840000000001</v>
      </c>
      <c r="U38" s="36">
        <v>64.875699999999995</v>
      </c>
      <c r="V38" s="36">
        <v>14.033300000000001</v>
      </c>
      <c r="W38" s="36">
        <v>82.285600000000002</v>
      </c>
      <c r="X38" s="36">
        <v>25.832599999999999</v>
      </c>
      <c r="Y38" s="36">
        <v>112.25839999999999</v>
      </c>
      <c r="Z38" s="36">
        <v>112.23390000000001</v>
      </c>
      <c r="AA38" s="36">
        <v>301.3372</v>
      </c>
      <c r="AB38" s="36">
        <v>48.08</v>
      </c>
      <c r="AC38" s="36">
        <v>32.082500000000003</v>
      </c>
      <c r="AD38" s="36">
        <v>0.20069999999999999</v>
      </c>
      <c r="AE38" s="36">
        <v>0.10680000000000001</v>
      </c>
      <c r="AF38" s="36">
        <v>2.5674999999999999</v>
      </c>
      <c r="AG38" s="36">
        <v>2.3699999999999999E-2</v>
      </c>
      <c r="AH38" s="36">
        <v>0.3715</v>
      </c>
      <c r="AI38" s="36">
        <v>0.22650000000000001</v>
      </c>
      <c r="AJ38" s="36">
        <v>0.56899999999999995</v>
      </c>
      <c r="AK38" s="36">
        <v>6.0248999999999997</v>
      </c>
      <c r="AL38" s="36">
        <v>28.530799999999999</v>
      </c>
      <c r="AM38" s="36">
        <v>159.6369</v>
      </c>
      <c r="AN38" s="36">
        <v>80.133899999999997</v>
      </c>
      <c r="AO38" s="36">
        <v>1.2424999999999999</v>
      </c>
      <c r="AP38" s="36">
        <v>149.94210000000001</v>
      </c>
      <c r="AQ38" s="36">
        <v>1.3184</v>
      </c>
      <c r="AR38" s="36">
        <v>75.129199999999997</v>
      </c>
      <c r="AS38" s="36">
        <v>41.465899999999998</v>
      </c>
      <c r="AT38" s="36">
        <v>47.978700000000003</v>
      </c>
      <c r="AU38" s="36">
        <v>3.3365</v>
      </c>
      <c r="AV38" s="36">
        <v>3.3620999999999999</v>
      </c>
      <c r="AW38" s="36">
        <v>1.361</v>
      </c>
      <c r="AX38" s="36">
        <v>54.9255</v>
      </c>
      <c r="AY38" s="36">
        <v>9.859</v>
      </c>
      <c r="AZ38" s="36">
        <v>1.7666999999999999</v>
      </c>
      <c r="BA38" s="36">
        <v>1.9963</v>
      </c>
      <c r="BB38" s="36">
        <v>0.80879999999999996</v>
      </c>
      <c r="BC38" s="36">
        <v>9.6199999999999994E-2</v>
      </c>
      <c r="BD38" s="36">
        <v>9.9223999999999997</v>
      </c>
      <c r="BE38" s="36">
        <v>1.6337999999999999</v>
      </c>
      <c r="BF38" s="36">
        <v>14.7659</v>
      </c>
      <c r="BG38" s="36">
        <v>9.4971999999999994</v>
      </c>
      <c r="BH38" s="36">
        <v>3.1347</v>
      </c>
      <c r="BI38" s="36">
        <v>2.7709000000000001</v>
      </c>
      <c r="BJ38" s="36">
        <v>2.8155999999999999</v>
      </c>
      <c r="BK38" s="36">
        <v>17.7424</v>
      </c>
      <c r="BL38" s="36">
        <v>6.3735999999999997</v>
      </c>
      <c r="BM38" s="36">
        <v>5.8750999999999998</v>
      </c>
      <c r="BN38" s="36">
        <v>22.438199999999998</v>
      </c>
      <c r="BO38" s="36">
        <v>3.1061000000000001</v>
      </c>
      <c r="BP38" s="36">
        <v>0.82789999999999997</v>
      </c>
      <c r="BQ38" s="36">
        <v>45.527799999999999</v>
      </c>
      <c r="BR38" s="36">
        <v>12.0611</v>
      </c>
      <c r="BS38" s="36">
        <v>0.93269999999999997</v>
      </c>
      <c r="BT38" s="36">
        <v>3.0933000000000002</v>
      </c>
      <c r="BU38" s="36">
        <v>12.2498</v>
      </c>
      <c r="BV38" s="36">
        <v>289.1508</v>
      </c>
      <c r="BW38" s="36">
        <v>24.9009</v>
      </c>
      <c r="BX38" s="36">
        <v>136.00110000000001</v>
      </c>
      <c r="BY38" s="36">
        <v>120.044</v>
      </c>
      <c r="BZ38" s="36">
        <v>538.44830000000002</v>
      </c>
      <c r="CA38" s="36">
        <v>432.94839999999999</v>
      </c>
      <c r="CB38" s="36">
        <v>23.339400000000001</v>
      </c>
      <c r="CC38" s="36">
        <v>128.65549999999999</v>
      </c>
      <c r="CD38" s="36">
        <v>15.4</v>
      </c>
      <c r="CE38" s="36">
        <v>4.7744999999999997</v>
      </c>
      <c r="CF38" s="36">
        <v>8.7040000000000006</v>
      </c>
      <c r="CG38" s="36">
        <v>16.806100000000001</v>
      </c>
      <c r="CH38" s="36">
        <v>17.607700000000001</v>
      </c>
      <c r="CI38" s="36">
        <v>0.78320000000000001</v>
      </c>
      <c r="CJ38" s="36">
        <v>199.14789999999999</v>
      </c>
      <c r="CK38" s="36">
        <v>1.8962000000000001</v>
      </c>
      <c r="CL38" s="36">
        <v>0.4037</v>
      </c>
      <c r="CM38" s="36">
        <v>6.6966000000000001</v>
      </c>
      <c r="CN38" s="36">
        <v>11.823700000000001</v>
      </c>
      <c r="CO38" s="36">
        <v>0.64959999999999996</v>
      </c>
      <c r="CP38" s="36">
        <v>23.5626</v>
      </c>
      <c r="CQ38" s="36">
        <v>4.4875999999999996</v>
      </c>
      <c r="CR38" s="36">
        <v>36.426699999999997</v>
      </c>
      <c r="CS38" s="36">
        <v>7.8653000000000004</v>
      </c>
      <c r="CT38" s="36">
        <v>0.95689999999999997</v>
      </c>
      <c r="CU38" s="36">
        <v>0.36420000000000002</v>
      </c>
      <c r="CV38" s="36">
        <v>6.7958999999999996</v>
      </c>
      <c r="CW38" s="36">
        <v>47.946199999999997</v>
      </c>
      <c r="CX38" s="36">
        <v>11.0025</v>
      </c>
      <c r="CY38" s="36">
        <v>43.703600000000002</v>
      </c>
      <c r="CZ38" s="36">
        <v>8.3512000000000004</v>
      </c>
      <c r="DA38" s="36">
        <v>145.0635</v>
      </c>
      <c r="DB38" s="36">
        <v>9.5886999999999993</v>
      </c>
      <c r="DC38" s="36">
        <v>14.3012</v>
      </c>
      <c r="DD38" s="36">
        <v>32.765000000000001</v>
      </c>
      <c r="DE38" s="36">
        <v>45.678699999999999</v>
      </c>
      <c r="DF38" s="36">
        <v>4.5387000000000004</v>
      </c>
      <c r="DG38" s="36">
        <v>110.6782</v>
      </c>
      <c r="DH38" s="36">
        <v>159.01089999999999</v>
      </c>
      <c r="DI38" s="36">
        <v>7.2443</v>
      </c>
      <c r="DJ38" s="36">
        <v>2.4216000000000002</v>
      </c>
      <c r="DK38" s="36">
        <v>2.0164</v>
      </c>
      <c r="DL38" s="36">
        <v>9.3120999999999992</v>
      </c>
      <c r="DM38" s="36">
        <v>16.107800000000001</v>
      </c>
      <c r="DN38" s="36">
        <v>27.2959</v>
      </c>
      <c r="DO38" s="36">
        <v>3.161</v>
      </c>
      <c r="DP38" s="36">
        <f t="shared" si="5"/>
        <v>4814.2848000000022</v>
      </c>
      <c r="DQ38" s="36">
        <v>1870.7773</v>
      </c>
      <c r="DR38" s="36">
        <v>0.91390000000000005</v>
      </c>
      <c r="DS38" s="36">
        <v>42.825899999999997</v>
      </c>
      <c r="DT38" s="36">
        <v>1.357</v>
      </c>
      <c r="DU38" s="36">
        <v>8.6271000000000004</v>
      </c>
      <c r="DV38" s="36">
        <v>62.401800000000001</v>
      </c>
      <c r="DW38" s="36">
        <v>767.81230000000005</v>
      </c>
      <c r="DX38" s="36">
        <f t="shared" si="6"/>
        <v>2754.7152999999998</v>
      </c>
      <c r="DY38" s="36">
        <f t="shared" si="7"/>
        <v>7569.000100000002</v>
      </c>
      <c r="EA38" s="14">
        <f t="shared" si="8"/>
        <v>52.809999999999995</v>
      </c>
      <c r="EB38" s="61">
        <f t="shared" si="9"/>
        <v>1.0366371084065464E-4</v>
      </c>
      <c r="ED38" s="61">
        <v>0.292112575985437</v>
      </c>
    </row>
    <row r="39" spans="1:134" x14ac:dyDescent="0.4">
      <c r="A39" s="37">
        <v>36</v>
      </c>
      <c r="B39" s="2" t="s">
        <v>84</v>
      </c>
      <c r="C39" s="112">
        <f>INDEX(Industries!$D:$D,MATCH($A39,Industries!$A:$A,0))</f>
        <v>7</v>
      </c>
      <c r="D39" s="38" t="s">
        <v>85</v>
      </c>
      <c r="E39" s="36">
        <v>27.015799999999999</v>
      </c>
      <c r="F39" s="36">
        <v>7.9170999999999996</v>
      </c>
      <c r="G39" s="36">
        <v>94.1143</v>
      </c>
      <c r="H39" s="36">
        <v>4.6882999999999999</v>
      </c>
      <c r="I39" s="36">
        <v>0.2437</v>
      </c>
      <c r="J39" s="36">
        <v>4.6962000000000002</v>
      </c>
      <c r="K39" s="36">
        <v>28.512699999999999</v>
      </c>
      <c r="L39" s="36">
        <v>22.713000000000001</v>
      </c>
      <c r="M39" s="36">
        <v>18.0504</v>
      </c>
      <c r="N39" s="36">
        <v>9.6739999999999995</v>
      </c>
      <c r="O39" s="36">
        <v>35.908000000000001</v>
      </c>
      <c r="P39" s="36">
        <v>3.4062000000000001</v>
      </c>
      <c r="Q39" s="36">
        <v>7.9530000000000003</v>
      </c>
      <c r="R39" s="36">
        <v>12.1683</v>
      </c>
      <c r="S39" s="36">
        <v>1.89</v>
      </c>
      <c r="T39" s="36">
        <v>12.0098</v>
      </c>
      <c r="U39" s="36">
        <v>3.1315</v>
      </c>
      <c r="V39" s="36">
        <v>1.1806000000000001</v>
      </c>
      <c r="W39" s="36">
        <v>20.4693</v>
      </c>
      <c r="X39" s="36">
        <v>4.2138999999999998</v>
      </c>
      <c r="Y39" s="36">
        <v>22.025500000000001</v>
      </c>
      <c r="Z39" s="36">
        <v>16.115500000000001</v>
      </c>
      <c r="AA39" s="36">
        <v>10.2409</v>
      </c>
      <c r="AB39" s="36">
        <v>4.3636999999999997</v>
      </c>
      <c r="AC39" s="36">
        <v>7.5479000000000003</v>
      </c>
      <c r="AD39" s="36">
        <v>0.1522</v>
      </c>
      <c r="AE39" s="36">
        <v>0.1482</v>
      </c>
      <c r="AF39" s="36">
        <v>2.1798999999999999</v>
      </c>
      <c r="AG39" s="36">
        <v>1.9E-2</v>
      </c>
      <c r="AH39" s="36">
        <v>0.25490000000000002</v>
      </c>
      <c r="AI39" s="36">
        <v>0.20319999999999999</v>
      </c>
      <c r="AJ39" s="36">
        <v>1.1229</v>
      </c>
      <c r="AK39" s="36">
        <v>7.5407999999999999</v>
      </c>
      <c r="AL39" s="36">
        <v>13.3568</v>
      </c>
      <c r="AM39" s="36">
        <v>54.533799999999999</v>
      </c>
      <c r="AN39" s="36">
        <v>199.70400000000001</v>
      </c>
      <c r="AO39" s="36">
        <v>3.1280999999999999</v>
      </c>
      <c r="AP39" s="36">
        <v>11.4773</v>
      </c>
      <c r="AQ39" s="36">
        <v>0.14849999999999999</v>
      </c>
      <c r="AR39" s="36">
        <v>15.5764</v>
      </c>
      <c r="AS39" s="36">
        <v>1.5184</v>
      </c>
      <c r="AT39" s="36">
        <v>15.170400000000001</v>
      </c>
      <c r="AU39" s="36">
        <v>0.3382</v>
      </c>
      <c r="AV39" s="36">
        <v>1.5184</v>
      </c>
      <c r="AW39" s="36">
        <v>1.2737000000000001</v>
      </c>
      <c r="AX39" s="36">
        <v>9.2208000000000006</v>
      </c>
      <c r="AY39" s="36">
        <v>4.8116000000000003</v>
      </c>
      <c r="AZ39" s="36">
        <v>1.1432</v>
      </c>
      <c r="BA39" s="36">
        <v>4.0167000000000002</v>
      </c>
      <c r="BB39" s="36">
        <v>0.74270000000000003</v>
      </c>
      <c r="BC39" s="36">
        <v>0.44409999999999999</v>
      </c>
      <c r="BD39" s="36">
        <v>19.023900000000001</v>
      </c>
      <c r="BE39" s="36">
        <v>6.4081000000000001</v>
      </c>
      <c r="BF39" s="36">
        <v>18.208600000000001</v>
      </c>
      <c r="BG39" s="36">
        <v>14.2073</v>
      </c>
      <c r="BH39" s="36">
        <v>3.9518</v>
      </c>
      <c r="BI39" s="36">
        <v>1.9937</v>
      </c>
      <c r="BJ39" s="36">
        <v>2.9706999999999999</v>
      </c>
      <c r="BK39" s="36">
        <v>11.8141</v>
      </c>
      <c r="BL39" s="36">
        <v>6.7091000000000003</v>
      </c>
      <c r="BM39" s="36">
        <v>1.6462000000000001</v>
      </c>
      <c r="BN39" s="36">
        <v>18.8398</v>
      </c>
      <c r="BO39" s="36">
        <v>6.8086000000000002</v>
      </c>
      <c r="BP39" s="36">
        <v>1.2726</v>
      </c>
      <c r="BQ39" s="36">
        <v>6.7465999999999999</v>
      </c>
      <c r="BR39" s="36">
        <v>14.6012</v>
      </c>
      <c r="BS39" s="36">
        <v>3.4992000000000001</v>
      </c>
      <c r="BT39" s="36">
        <v>4.5648999999999997</v>
      </c>
      <c r="BU39" s="36">
        <v>19.245000000000001</v>
      </c>
      <c r="BV39" s="36">
        <v>119.5575</v>
      </c>
      <c r="BW39" s="36">
        <v>38.313200000000002</v>
      </c>
      <c r="BX39" s="36">
        <v>71.038600000000002</v>
      </c>
      <c r="BY39" s="36">
        <v>154.38939999999999</v>
      </c>
      <c r="BZ39" s="36">
        <v>151.96879999999999</v>
      </c>
      <c r="CA39" s="36">
        <v>414.15199999999999</v>
      </c>
      <c r="CB39" s="36">
        <v>16.454599999999999</v>
      </c>
      <c r="CC39" s="36">
        <v>47.256599999999999</v>
      </c>
      <c r="CD39" s="36">
        <v>34.119199999999999</v>
      </c>
      <c r="CE39" s="36">
        <v>3.4319000000000002</v>
      </c>
      <c r="CF39" s="36">
        <v>42.731900000000003</v>
      </c>
      <c r="CG39" s="36">
        <v>141.8074</v>
      </c>
      <c r="CH39" s="36">
        <v>49.563200000000002</v>
      </c>
      <c r="CI39" s="36">
        <v>33.846800000000002</v>
      </c>
      <c r="CJ39" s="36">
        <v>548.00699999999995</v>
      </c>
      <c r="CK39" s="36">
        <v>175.9641</v>
      </c>
      <c r="CL39" s="36">
        <v>14.7613</v>
      </c>
      <c r="CM39" s="36">
        <v>5.1862000000000004</v>
      </c>
      <c r="CN39" s="36">
        <v>71.724599999999995</v>
      </c>
      <c r="CO39" s="36">
        <v>0.81289999999999996</v>
      </c>
      <c r="CP39" s="36">
        <v>18.38</v>
      </c>
      <c r="CQ39" s="36">
        <v>32.8735</v>
      </c>
      <c r="CR39" s="36">
        <v>117.8927</v>
      </c>
      <c r="CS39" s="36">
        <v>28.040500000000002</v>
      </c>
      <c r="CT39" s="36">
        <v>7.8106</v>
      </c>
      <c r="CU39" s="36">
        <v>3.0263</v>
      </c>
      <c r="CV39" s="36">
        <v>145.05719999999999</v>
      </c>
      <c r="CW39" s="36">
        <v>428.27359999999999</v>
      </c>
      <c r="CX39" s="36">
        <v>59.673000000000002</v>
      </c>
      <c r="CY39" s="36">
        <v>92.231499999999997</v>
      </c>
      <c r="CZ39" s="36">
        <v>35.2958</v>
      </c>
      <c r="DA39" s="36">
        <v>238.947</v>
      </c>
      <c r="DB39" s="36">
        <v>60.231499999999997</v>
      </c>
      <c r="DC39" s="36">
        <v>26.6738</v>
      </c>
      <c r="DD39" s="36">
        <v>95.007199999999997</v>
      </c>
      <c r="DE39" s="36">
        <v>96.737700000000004</v>
      </c>
      <c r="DF39" s="36">
        <v>20.9846</v>
      </c>
      <c r="DG39" s="36">
        <v>55.646799999999999</v>
      </c>
      <c r="DH39" s="36">
        <v>55.215800000000002</v>
      </c>
      <c r="DI39" s="36">
        <v>58.731699999999996</v>
      </c>
      <c r="DJ39" s="36">
        <v>61.6526</v>
      </c>
      <c r="DK39" s="36">
        <v>54.241199999999999</v>
      </c>
      <c r="DL39" s="36">
        <v>37.4298</v>
      </c>
      <c r="DM39" s="36">
        <v>28.5837</v>
      </c>
      <c r="DN39" s="36">
        <v>41.918500000000002</v>
      </c>
      <c r="DO39" s="36">
        <v>4.0068999999999999</v>
      </c>
      <c r="DP39" s="36">
        <f t="shared" si="5"/>
        <v>4932.1559000000016</v>
      </c>
      <c r="DQ39" s="36">
        <v>303.48360000000002</v>
      </c>
      <c r="DR39" s="36">
        <v>6.7799999999999999E-2</v>
      </c>
      <c r="DS39" s="36">
        <v>84.679400000000001</v>
      </c>
      <c r="DT39" s="36">
        <v>6.3806000000000003</v>
      </c>
      <c r="DU39" s="36">
        <v>20.485099999999999</v>
      </c>
      <c r="DV39" s="36">
        <v>14.166700000000001</v>
      </c>
      <c r="DW39" s="36">
        <v>298.58080000000001</v>
      </c>
      <c r="DX39" s="36">
        <f t="shared" si="6"/>
        <v>727.84400000000005</v>
      </c>
      <c r="DY39" s="36">
        <f t="shared" si="7"/>
        <v>5659.9999000000016</v>
      </c>
      <c r="EA39" s="14">
        <f t="shared" si="8"/>
        <v>111.54510000000001</v>
      </c>
      <c r="EB39" s="61">
        <f t="shared" si="9"/>
        <v>2.1895813277962329E-4</v>
      </c>
      <c r="ED39" s="61">
        <v>0.4383392303593503</v>
      </c>
    </row>
    <row r="40" spans="1:134" x14ac:dyDescent="0.4">
      <c r="A40" s="34">
        <v>37</v>
      </c>
      <c r="B40" s="7" t="s">
        <v>86</v>
      </c>
      <c r="C40" s="111">
        <f>INDEX(Industries!$D:$D,MATCH($A40,Industries!$A:$A,0))</f>
        <v>2</v>
      </c>
      <c r="D40" s="35" t="s">
        <v>87</v>
      </c>
      <c r="E40" s="36">
        <v>269.8741</v>
      </c>
      <c r="F40" s="36">
        <v>31.270299999999999</v>
      </c>
      <c r="G40" s="36">
        <v>205.78129999999999</v>
      </c>
      <c r="H40" s="36">
        <v>20.173999999999999</v>
      </c>
      <c r="I40" s="36">
        <v>81.145300000000006</v>
      </c>
      <c r="J40" s="36">
        <v>19.134599999999999</v>
      </c>
      <c r="K40" s="36">
        <v>16.625299999999999</v>
      </c>
      <c r="L40" s="36">
        <v>760.38189999999997</v>
      </c>
      <c r="M40" s="36">
        <v>429.87900000000002</v>
      </c>
      <c r="N40" s="36">
        <v>527.50739999999996</v>
      </c>
      <c r="O40" s="36">
        <v>387.13409999999999</v>
      </c>
      <c r="P40" s="36">
        <v>89.293899999999994</v>
      </c>
      <c r="Q40" s="36">
        <v>45.8506</v>
      </c>
      <c r="R40" s="36">
        <v>12.9581</v>
      </c>
      <c r="S40" s="36">
        <v>0.37240000000000001</v>
      </c>
      <c r="T40" s="36">
        <v>7.2356999999999996</v>
      </c>
      <c r="U40" s="36">
        <v>3.2553000000000001</v>
      </c>
      <c r="V40" s="36">
        <v>1.7718</v>
      </c>
      <c r="W40" s="36">
        <v>2.8109999999999999</v>
      </c>
      <c r="X40" s="36">
        <v>8.3338999999999999</v>
      </c>
      <c r="Y40" s="36">
        <v>5.4974999999999996</v>
      </c>
      <c r="Z40" s="36">
        <v>12.1868</v>
      </c>
      <c r="AA40" s="36">
        <v>1.337</v>
      </c>
      <c r="AB40" s="36">
        <v>0.85199999999999998</v>
      </c>
      <c r="AC40" s="36">
        <v>1.3476999999999999</v>
      </c>
      <c r="AD40" s="36">
        <v>0.23469999999999999</v>
      </c>
      <c r="AE40" s="36">
        <v>0.1072</v>
      </c>
      <c r="AF40" s="36">
        <v>1.0274000000000001</v>
      </c>
      <c r="AG40" s="36">
        <v>8.0000000000000004E-4</v>
      </c>
      <c r="AH40" s="36">
        <v>0.13500000000000001</v>
      </c>
      <c r="AI40" s="36">
        <v>2.7292999999999998</v>
      </c>
      <c r="AJ40" s="36">
        <v>14.4709</v>
      </c>
      <c r="AK40" s="36">
        <v>27.9557</v>
      </c>
      <c r="AL40" s="36">
        <v>1.7383999999999999</v>
      </c>
      <c r="AM40" s="36">
        <v>4.9154</v>
      </c>
      <c r="AN40" s="36">
        <v>3.1741000000000001</v>
      </c>
      <c r="AO40" s="36">
        <v>534.04229999999995</v>
      </c>
      <c r="AP40" s="36">
        <v>7.9298999999999999</v>
      </c>
      <c r="AQ40" s="36">
        <v>0.15160000000000001</v>
      </c>
      <c r="AR40" s="36">
        <v>243.09479999999999</v>
      </c>
      <c r="AS40" s="36">
        <v>14.5825</v>
      </c>
      <c r="AT40" s="36">
        <v>78.502399999999994</v>
      </c>
      <c r="AU40" s="36">
        <v>5.5194999999999999</v>
      </c>
      <c r="AV40" s="36">
        <v>14.467000000000001</v>
      </c>
      <c r="AW40" s="36">
        <v>8.4391999999999996</v>
      </c>
      <c r="AX40" s="36">
        <v>238.85650000000001</v>
      </c>
      <c r="AY40" s="36">
        <v>22.816099999999999</v>
      </c>
      <c r="AZ40" s="36">
        <v>5.7558999999999996</v>
      </c>
      <c r="BA40" s="36">
        <v>335.4855</v>
      </c>
      <c r="BB40" s="36">
        <v>105.80840000000001</v>
      </c>
      <c r="BC40" s="36">
        <v>0.88119999999999998</v>
      </c>
      <c r="BD40" s="36">
        <v>16.075900000000001</v>
      </c>
      <c r="BE40" s="36">
        <v>2.7629999999999999</v>
      </c>
      <c r="BF40" s="36">
        <v>9.5603999999999996</v>
      </c>
      <c r="BG40" s="36">
        <v>5.6772</v>
      </c>
      <c r="BH40" s="36">
        <v>7.1212999999999997</v>
      </c>
      <c r="BI40" s="36">
        <v>10.1473</v>
      </c>
      <c r="BJ40" s="36">
        <v>10.399800000000001</v>
      </c>
      <c r="BK40" s="36">
        <v>4.7239000000000004</v>
      </c>
      <c r="BL40" s="36">
        <v>2.2035999999999998</v>
      </c>
      <c r="BM40" s="36">
        <v>0.89290000000000003</v>
      </c>
      <c r="BN40" s="36">
        <v>11.738099999999999</v>
      </c>
      <c r="BO40" s="36">
        <v>2.4706000000000001</v>
      </c>
      <c r="BP40" s="36">
        <v>7.1966999999999999</v>
      </c>
      <c r="BQ40" s="36">
        <v>77.974900000000005</v>
      </c>
      <c r="BR40" s="36">
        <v>19.7437</v>
      </c>
      <c r="BS40" s="36">
        <v>1.5685</v>
      </c>
      <c r="BT40" s="36">
        <v>15.4438</v>
      </c>
      <c r="BU40" s="36">
        <v>73.397499999999994</v>
      </c>
      <c r="BV40" s="36">
        <v>69.670500000000004</v>
      </c>
      <c r="BW40" s="36">
        <v>42.313200000000002</v>
      </c>
      <c r="BX40" s="36">
        <v>223.2998</v>
      </c>
      <c r="BY40" s="36">
        <v>637.75279999999998</v>
      </c>
      <c r="BZ40" s="36">
        <v>107.07470000000001</v>
      </c>
      <c r="CA40" s="36">
        <v>120.905</v>
      </c>
      <c r="CB40" s="36">
        <v>12.3744</v>
      </c>
      <c r="CC40" s="36">
        <v>60.792999999999999</v>
      </c>
      <c r="CD40" s="36">
        <v>1201.3648000000001</v>
      </c>
      <c r="CE40" s="36">
        <v>140.7638</v>
      </c>
      <c r="CF40" s="36">
        <v>180.40100000000001</v>
      </c>
      <c r="CG40" s="36">
        <v>32.508600000000001</v>
      </c>
      <c r="CH40" s="36">
        <v>34.381999999999998</v>
      </c>
      <c r="CI40" s="36">
        <v>106.0608</v>
      </c>
      <c r="CJ40" s="36">
        <v>7.0944000000000003</v>
      </c>
      <c r="CK40" s="36">
        <v>1.5132000000000001</v>
      </c>
      <c r="CL40" s="36">
        <v>1.413</v>
      </c>
      <c r="CM40" s="36">
        <v>1.4168000000000001</v>
      </c>
      <c r="CN40" s="36">
        <v>10.785</v>
      </c>
      <c r="CO40" s="36">
        <v>0.22270000000000001</v>
      </c>
      <c r="CP40" s="36">
        <v>12.250299999999999</v>
      </c>
      <c r="CQ40" s="36">
        <v>5.7683</v>
      </c>
      <c r="CR40" s="36">
        <v>8.1233000000000004</v>
      </c>
      <c r="CS40" s="36">
        <v>119.3428</v>
      </c>
      <c r="CT40" s="36">
        <v>0.37830000000000003</v>
      </c>
      <c r="CU40" s="36">
        <v>0.13109999999999999</v>
      </c>
      <c r="CV40" s="36">
        <v>120.9182</v>
      </c>
      <c r="CW40" s="36">
        <v>100.31270000000001</v>
      </c>
      <c r="CX40" s="36">
        <v>30.235199999999999</v>
      </c>
      <c r="CY40" s="36">
        <v>93.649299999999997</v>
      </c>
      <c r="CZ40" s="36">
        <v>30.588899999999999</v>
      </c>
      <c r="DA40" s="36">
        <v>73.068899999999999</v>
      </c>
      <c r="DB40" s="36">
        <v>29.984200000000001</v>
      </c>
      <c r="DC40" s="36">
        <v>22.8413</v>
      </c>
      <c r="DD40" s="36">
        <v>35.849299999999999</v>
      </c>
      <c r="DE40" s="36">
        <v>33.4315</v>
      </c>
      <c r="DF40" s="36">
        <v>5.726</v>
      </c>
      <c r="DG40" s="36">
        <v>47.592700000000001</v>
      </c>
      <c r="DH40" s="36">
        <v>21.2529</v>
      </c>
      <c r="DI40" s="36">
        <v>5.9715999999999996</v>
      </c>
      <c r="DJ40" s="36">
        <v>21.417100000000001</v>
      </c>
      <c r="DK40" s="36">
        <v>2.9754999999999998</v>
      </c>
      <c r="DL40" s="36">
        <v>147.2021</v>
      </c>
      <c r="DM40" s="36">
        <v>7.8673000000000002</v>
      </c>
      <c r="DN40" s="36">
        <v>46.100099999999998</v>
      </c>
      <c r="DO40" s="36">
        <v>13.618499999999999</v>
      </c>
      <c r="DP40" s="36">
        <f t="shared" si="5"/>
        <v>8922.6386999999995</v>
      </c>
      <c r="DQ40" s="36">
        <v>4261.7919000000002</v>
      </c>
      <c r="DR40" s="36">
        <v>1.3425</v>
      </c>
      <c r="DS40" s="36">
        <v>92.995199999999997</v>
      </c>
      <c r="DT40" s="36">
        <v>2.6915</v>
      </c>
      <c r="DU40" s="36">
        <v>19.303799999999999</v>
      </c>
      <c r="DV40" s="36">
        <v>184.3364</v>
      </c>
      <c r="DW40" s="36">
        <v>3492.9002999999998</v>
      </c>
      <c r="DX40" s="36">
        <f t="shared" si="6"/>
        <v>8055.3616000000002</v>
      </c>
      <c r="DY40" s="36">
        <f t="shared" si="7"/>
        <v>16978.0003</v>
      </c>
      <c r="EA40" s="14">
        <f t="shared" si="8"/>
        <v>114.9905</v>
      </c>
      <c r="EB40" s="61">
        <f t="shared" si="9"/>
        <v>2.257213016743476E-4</v>
      </c>
      <c r="ED40" s="61">
        <v>0.12651666937517178</v>
      </c>
    </row>
    <row r="41" spans="1:134" x14ac:dyDescent="0.4">
      <c r="A41" s="37">
        <v>38</v>
      </c>
      <c r="B41" s="2" t="s">
        <v>88</v>
      </c>
      <c r="C41" s="112">
        <f>INDEX(Industries!$D:$D,MATCH($A41,Industries!$A:$A,0))</f>
        <v>8</v>
      </c>
      <c r="D41" s="38" t="s">
        <v>89</v>
      </c>
      <c r="E41" s="36">
        <v>76.069900000000004</v>
      </c>
      <c r="F41" s="36">
        <v>6.9972000000000003</v>
      </c>
      <c r="G41" s="36">
        <v>10.015599999999999</v>
      </c>
      <c r="H41" s="36">
        <v>2.0783999999999998</v>
      </c>
      <c r="I41" s="36">
        <v>0.55830000000000002</v>
      </c>
      <c r="J41" s="36">
        <v>0.85970000000000002</v>
      </c>
      <c r="K41" s="36">
        <v>6.9710999999999999</v>
      </c>
      <c r="L41" s="36">
        <v>18.265699999999999</v>
      </c>
      <c r="M41" s="36">
        <v>5.7992999999999997</v>
      </c>
      <c r="N41" s="36">
        <v>10.1965</v>
      </c>
      <c r="O41" s="36">
        <v>23.7471</v>
      </c>
      <c r="P41" s="36">
        <v>3.6901999999999999</v>
      </c>
      <c r="Q41" s="36">
        <v>42.424799999999998</v>
      </c>
      <c r="R41" s="36">
        <v>6.1502999999999997</v>
      </c>
      <c r="S41" s="36">
        <v>0.54179999999999995</v>
      </c>
      <c r="T41" s="36">
        <v>4.6616999999999997</v>
      </c>
      <c r="U41" s="36">
        <v>5.1925999999999997</v>
      </c>
      <c r="V41" s="36">
        <v>1.6379999999999999</v>
      </c>
      <c r="W41" s="36">
        <v>3.4403000000000001</v>
      </c>
      <c r="X41" s="36">
        <v>4.2968999999999999</v>
      </c>
      <c r="Y41" s="36">
        <v>4.2385000000000002</v>
      </c>
      <c r="Z41" s="36">
        <v>9.0664999999999996</v>
      </c>
      <c r="AA41" s="36">
        <v>2.5706000000000002</v>
      </c>
      <c r="AB41" s="36">
        <v>1.0058</v>
      </c>
      <c r="AC41" s="36">
        <v>1.3274999999999999</v>
      </c>
      <c r="AD41" s="36">
        <v>8.8599999999999998E-2</v>
      </c>
      <c r="AE41" s="36">
        <v>0.25409999999999999</v>
      </c>
      <c r="AF41" s="36">
        <v>2.0533000000000001</v>
      </c>
      <c r="AG41" s="36">
        <v>2.2000000000000001E-3</v>
      </c>
      <c r="AH41" s="36">
        <v>0.30549999999999999</v>
      </c>
      <c r="AI41" s="36">
        <v>0.26769999999999999</v>
      </c>
      <c r="AJ41" s="36">
        <v>1.4295</v>
      </c>
      <c r="AK41" s="36">
        <v>4.8159999999999998</v>
      </c>
      <c r="AL41" s="36">
        <v>2.5413999999999999</v>
      </c>
      <c r="AM41" s="36">
        <v>3.7193000000000001</v>
      </c>
      <c r="AN41" s="36">
        <v>2.9914000000000001</v>
      </c>
      <c r="AO41" s="36">
        <v>2.7122999999999999</v>
      </c>
      <c r="AP41" s="36">
        <v>43.438099999999999</v>
      </c>
      <c r="AQ41" s="36">
        <v>25.6235</v>
      </c>
      <c r="AR41" s="36">
        <v>13.257300000000001</v>
      </c>
      <c r="AS41" s="36">
        <v>4.2211999999999996</v>
      </c>
      <c r="AT41" s="36">
        <v>7.9619999999999997</v>
      </c>
      <c r="AU41" s="36">
        <v>0.8034</v>
      </c>
      <c r="AV41" s="36">
        <v>2.2113999999999998</v>
      </c>
      <c r="AW41" s="36">
        <v>1.0449999999999999</v>
      </c>
      <c r="AX41" s="36">
        <v>3.1179000000000001</v>
      </c>
      <c r="AY41" s="36">
        <v>2.4607999999999999</v>
      </c>
      <c r="AZ41" s="36">
        <v>1.0515000000000001</v>
      </c>
      <c r="BA41" s="36">
        <v>3.0796999999999999</v>
      </c>
      <c r="BB41" s="36">
        <v>0.88560000000000005</v>
      </c>
      <c r="BC41" s="36">
        <v>0.29780000000000001</v>
      </c>
      <c r="BD41" s="36">
        <v>8.4009999999999998</v>
      </c>
      <c r="BE41" s="36">
        <v>1.4926999999999999</v>
      </c>
      <c r="BF41" s="36">
        <v>5.3282999999999996</v>
      </c>
      <c r="BG41" s="36">
        <v>7.9412000000000003</v>
      </c>
      <c r="BH41" s="36">
        <v>3.8216000000000001</v>
      </c>
      <c r="BI41" s="36">
        <v>2.7214</v>
      </c>
      <c r="BJ41" s="36">
        <v>6.8418999999999999</v>
      </c>
      <c r="BK41" s="36">
        <v>9.0640999999999998</v>
      </c>
      <c r="BL41" s="36">
        <v>4.2046999999999999</v>
      </c>
      <c r="BM41" s="36">
        <v>1.0475000000000001</v>
      </c>
      <c r="BN41" s="36">
        <v>14.1068</v>
      </c>
      <c r="BO41" s="36">
        <v>4.2270000000000003</v>
      </c>
      <c r="BP41" s="36">
        <v>0.75090000000000001</v>
      </c>
      <c r="BQ41" s="36">
        <v>3.0718000000000001</v>
      </c>
      <c r="BR41" s="36">
        <v>4.2938000000000001</v>
      </c>
      <c r="BS41" s="36">
        <v>0.28239999999999998</v>
      </c>
      <c r="BT41" s="36">
        <v>3.4016000000000002</v>
      </c>
      <c r="BU41" s="36">
        <v>2.7524000000000002</v>
      </c>
      <c r="BV41" s="36">
        <v>40.384700000000002</v>
      </c>
      <c r="BW41" s="36">
        <v>95.863100000000003</v>
      </c>
      <c r="BX41" s="36">
        <v>45.274500000000003</v>
      </c>
      <c r="BY41" s="36">
        <v>95.4255</v>
      </c>
      <c r="BZ41" s="36">
        <v>29.372599999999998</v>
      </c>
      <c r="CA41" s="36">
        <v>21.488600000000002</v>
      </c>
      <c r="CB41" s="36">
        <v>4.5873999999999997</v>
      </c>
      <c r="CC41" s="36">
        <v>26.724499999999999</v>
      </c>
      <c r="CD41" s="36">
        <v>16.757400000000001</v>
      </c>
      <c r="CE41" s="36">
        <v>2.7101999999999999</v>
      </c>
      <c r="CF41" s="36">
        <v>1.6338999999999999</v>
      </c>
      <c r="CG41" s="36">
        <v>4.4684999999999997</v>
      </c>
      <c r="CH41" s="36">
        <v>3.3148</v>
      </c>
      <c r="CI41" s="36">
        <v>5.8884999999999996</v>
      </c>
      <c r="CJ41" s="36">
        <v>5.3620999999999999</v>
      </c>
      <c r="CK41" s="36">
        <v>1.6974</v>
      </c>
      <c r="CL41" s="36">
        <v>0.65800000000000003</v>
      </c>
      <c r="CM41" s="36">
        <v>3.1674000000000002</v>
      </c>
      <c r="CN41" s="36">
        <v>43.105499999999999</v>
      </c>
      <c r="CO41" s="36">
        <v>4.0800000000000003E-2</v>
      </c>
      <c r="CP41" s="36">
        <v>5.1215999999999999</v>
      </c>
      <c r="CQ41" s="36">
        <v>5.8251999999999997</v>
      </c>
      <c r="CR41" s="36">
        <v>11.0435</v>
      </c>
      <c r="CS41" s="36">
        <v>4.3718000000000004</v>
      </c>
      <c r="CT41" s="36">
        <v>3.1012</v>
      </c>
      <c r="CU41" s="36">
        <v>1.1741999999999999</v>
      </c>
      <c r="CV41" s="36">
        <v>9.6155000000000008</v>
      </c>
      <c r="CW41" s="36">
        <v>64.730500000000006</v>
      </c>
      <c r="CX41" s="36">
        <v>15.8078</v>
      </c>
      <c r="CY41" s="36">
        <v>19.074400000000001</v>
      </c>
      <c r="CZ41" s="36">
        <v>6.2281000000000004</v>
      </c>
      <c r="DA41" s="36">
        <v>22.617999999999999</v>
      </c>
      <c r="DB41" s="36">
        <v>8.4806000000000008</v>
      </c>
      <c r="DC41" s="36">
        <v>6.5758000000000001</v>
      </c>
      <c r="DD41" s="36">
        <v>18.354900000000001</v>
      </c>
      <c r="DE41" s="36">
        <v>22.5623</v>
      </c>
      <c r="DF41" s="36">
        <v>2.3466999999999998</v>
      </c>
      <c r="DG41" s="36">
        <v>131.04499999999999</v>
      </c>
      <c r="DH41" s="36">
        <v>40.876199999999997</v>
      </c>
      <c r="DI41" s="36">
        <v>2.4691999999999998</v>
      </c>
      <c r="DJ41" s="36">
        <v>65.882800000000003</v>
      </c>
      <c r="DK41" s="36">
        <v>3.5424000000000002</v>
      </c>
      <c r="DL41" s="36">
        <v>19.487100000000002</v>
      </c>
      <c r="DM41" s="36">
        <v>17.919</v>
      </c>
      <c r="DN41" s="36">
        <v>6.3365999999999998</v>
      </c>
      <c r="DO41" s="36">
        <v>0.97729999999999995</v>
      </c>
      <c r="DP41" s="36">
        <f t="shared" si="5"/>
        <v>1429.6850000000006</v>
      </c>
      <c r="DQ41" s="36">
        <v>3215.5268000000001</v>
      </c>
      <c r="DR41" s="36">
        <v>3679.3326000000002</v>
      </c>
      <c r="DS41" s="36">
        <v>338.14100000000002</v>
      </c>
      <c r="DT41" s="36">
        <v>7.4257999999999997</v>
      </c>
      <c r="DU41" s="36">
        <v>76.783900000000003</v>
      </c>
      <c r="DV41" s="36">
        <v>31.150700000000001</v>
      </c>
      <c r="DW41" s="36">
        <v>2201.9546</v>
      </c>
      <c r="DX41" s="36">
        <f t="shared" si="6"/>
        <v>9550.3153999999995</v>
      </c>
      <c r="DY41" s="36">
        <f t="shared" si="7"/>
        <v>10980.000400000001</v>
      </c>
      <c r="EA41" s="14">
        <f t="shared" si="8"/>
        <v>422.35070000000002</v>
      </c>
      <c r="EB41" s="61">
        <f t="shared" si="9"/>
        <v>8.2905587650346669E-4</v>
      </c>
      <c r="ED41" s="61">
        <v>0.34617487284630805</v>
      </c>
    </row>
    <row r="42" spans="1:134" x14ac:dyDescent="0.4">
      <c r="A42" s="34">
        <v>39</v>
      </c>
      <c r="B42" s="7" t="s">
        <v>90</v>
      </c>
      <c r="C42" s="111">
        <f>INDEX(Industries!$D:$D,MATCH($A42,Industries!$A:$A,0))</f>
        <v>8</v>
      </c>
      <c r="D42" s="35" t="s">
        <v>91</v>
      </c>
      <c r="E42" s="36">
        <v>197.9605</v>
      </c>
      <c r="F42" s="36">
        <v>16.299700000000001</v>
      </c>
      <c r="G42" s="36">
        <v>6.2911000000000001</v>
      </c>
      <c r="H42" s="36">
        <v>0.33239999999999997</v>
      </c>
      <c r="I42" s="36">
        <v>8.8000000000000005E-3</v>
      </c>
      <c r="J42" s="36">
        <v>0.14510000000000001</v>
      </c>
      <c r="K42" s="36">
        <v>1.891</v>
      </c>
      <c r="L42" s="36">
        <v>1.4477</v>
      </c>
      <c r="M42" s="36">
        <v>0.58320000000000005</v>
      </c>
      <c r="N42" s="36">
        <v>1.3144</v>
      </c>
      <c r="O42" s="36">
        <v>1.4517</v>
      </c>
      <c r="P42" s="36">
        <v>0.1542</v>
      </c>
      <c r="Q42" s="36">
        <v>7.7374000000000001</v>
      </c>
      <c r="R42" s="36">
        <v>0.26279999999999998</v>
      </c>
      <c r="S42" s="36">
        <v>1.2699999999999999E-2</v>
      </c>
      <c r="T42" s="36">
        <v>0.14360000000000001</v>
      </c>
      <c r="U42" s="36">
        <v>0.20469999999999999</v>
      </c>
      <c r="V42" s="36">
        <v>2.3699999999999999E-2</v>
      </c>
      <c r="W42" s="36">
        <v>0.1023</v>
      </c>
      <c r="X42" s="36">
        <v>0.10730000000000001</v>
      </c>
      <c r="Y42" s="36">
        <v>0.17019999999999999</v>
      </c>
      <c r="Z42" s="36">
        <v>0.39369999999999999</v>
      </c>
      <c r="AA42" s="36">
        <v>7.5600000000000001E-2</v>
      </c>
      <c r="AB42" s="36">
        <v>2.24E-2</v>
      </c>
      <c r="AC42" s="36">
        <v>8.1299999999999997E-2</v>
      </c>
      <c r="AD42" s="36">
        <v>1.8E-3</v>
      </c>
      <c r="AE42" s="36">
        <v>5.4999999999999997E-3</v>
      </c>
      <c r="AF42" s="36">
        <v>5.6899999999999999E-2</v>
      </c>
      <c r="AG42" s="36">
        <v>1E-4</v>
      </c>
      <c r="AH42" s="36">
        <v>5.7000000000000002E-3</v>
      </c>
      <c r="AI42" s="36">
        <v>4.1999999999999997E-3</v>
      </c>
      <c r="AJ42" s="36">
        <v>3.5999999999999997E-2</v>
      </c>
      <c r="AK42" s="36">
        <v>0.1411</v>
      </c>
      <c r="AL42" s="36">
        <v>2.9499999999999998E-2</v>
      </c>
      <c r="AM42" s="36">
        <v>0.1986</v>
      </c>
      <c r="AN42" s="36">
        <v>0.21199999999999999</v>
      </c>
      <c r="AO42" s="36">
        <v>7.3599999999999999E-2</v>
      </c>
      <c r="AP42" s="36">
        <v>31.6419</v>
      </c>
      <c r="AQ42" s="36">
        <v>78.721800000000002</v>
      </c>
      <c r="AR42" s="36">
        <v>0.91390000000000005</v>
      </c>
      <c r="AS42" s="36">
        <v>5.1482000000000001</v>
      </c>
      <c r="AT42" s="36">
        <v>0.43319999999999997</v>
      </c>
      <c r="AU42" s="36">
        <v>4.87E-2</v>
      </c>
      <c r="AV42" s="36">
        <v>8.1100000000000005E-2</v>
      </c>
      <c r="AW42" s="36">
        <v>2.1999999999999999E-2</v>
      </c>
      <c r="AX42" s="36">
        <v>0.2306</v>
      </c>
      <c r="AY42" s="36">
        <v>5.6599999999999998E-2</v>
      </c>
      <c r="AZ42" s="36">
        <v>1.1900000000000001E-2</v>
      </c>
      <c r="BA42" s="36">
        <v>0.12509999999999999</v>
      </c>
      <c r="BB42" s="36">
        <v>2.4E-2</v>
      </c>
      <c r="BC42" s="36">
        <v>9.9000000000000008E-3</v>
      </c>
      <c r="BD42" s="36">
        <v>0.68720000000000003</v>
      </c>
      <c r="BE42" s="36">
        <v>0.06</v>
      </c>
      <c r="BF42" s="36">
        <v>0.14799999999999999</v>
      </c>
      <c r="BG42" s="36">
        <v>0.312</v>
      </c>
      <c r="BH42" s="36">
        <v>0.48170000000000002</v>
      </c>
      <c r="BI42" s="36">
        <v>0.15590000000000001</v>
      </c>
      <c r="BJ42" s="36">
        <v>0.69799999999999995</v>
      </c>
      <c r="BK42" s="36">
        <v>0.50049999999999994</v>
      </c>
      <c r="BL42" s="36">
        <v>0.44490000000000002</v>
      </c>
      <c r="BM42" s="36">
        <v>7.3800000000000004E-2</v>
      </c>
      <c r="BN42" s="36">
        <v>0.95369999999999999</v>
      </c>
      <c r="BO42" s="36">
        <v>0.1089</v>
      </c>
      <c r="BP42" s="36">
        <v>1.89E-2</v>
      </c>
      <c r="BQ42" s="36">
        <v>0.27250000000000002</v>
      </c>
      <c r="BR42" s="36">
        <v>0.47810000000000002</v>
      </c>
      <c r="BS42" s="36">
        <v>4.5199999999999997E-2</v>
      </c>
      <c r="BT42" s="36">
        <v>0.21</v>
      </c>
      <c r="BU42" s="36">
        <v>0.1464</v>
      </c>
      <c r="BV42" s="36">
        <v>1.9773000000000001</v>
      </c>
      <c r="BW42" s="36">
        <v>3.7473999999999998</v>
      </c>
      <c r="BX42" s="36">
        <v>6.1189</v>
      </c>
      <c r="BY42" s="36">
        <v>3.7835000000000001</v>
      </c>
      <c r="BZ42" s="36">
        <v>1.8435999999999999</v>
      </c>
      <c r="CA42" s="36">
        <v>1.0634999999999999</v>
      </c>
      <c r="CB42" s="36">
        <v>0.1792</v>
      </c>
      <c r="CC42" s="36">
        <v>0.73450000000000004</v>
      </c>
      <c r="CD42" s="36">
        <v>0.59230000000000005</v>
      </c>
      <c r="CE42" s="36">
        <v>7.2800000000000004E-2</v>
      </c>
      <c r="CF42" s="36">
        <v>1.7798</v>
      </c>
      <c r="CG42" s="36">
        <v>0.27639999999999998</v>
      </c>
      <c r="CH42" s="36">
        <v>0.17100000000000001</v>
      </c>
      <c r="CI42" s="36">
        <v>1.3542000000000001</v>
      </c>
      <c r="CJ42" s="36">
        <v>0.71840000000000004</v>
      </c>
      <c r="CK42" s="36">
        <v>1.4823</v>
      </c>
      <c r="CL42" s="36">
        <v>2.63E-2</v>
      </c>
      <c r="CM42" s="36">
        <v>1.7899999999999999E-2</v>
      </c>
      <c r="CN42" s="36">
        <v>6.1517999999999997</v>
      </c>
      <c r="CO42" s="36">
        <v>3.3E-3</v>
      </c>
      <c r="CP42" s="36">
        <v>0.4667</v>
      </c>
      <c r="CQ42" s="36">
        <v>0.50800000000000001</v>
      </c>
      <c r="CR42" s="36">
        <v>1.1427</v>
      </c>
      <c r="CS42" s="36">
        <v>0.94750000000000001</v>
      </c>
      <c r="CT42" s="36">
        <v>2.7300000000000001E-2</v>
      </c>
      <c r="CU42" s="36">
        <v>9.1000000000000004E-3</v>
      </c>
      <c r="CV42" s="36">
        <v>2.4975999999999998</v>
      </c>
      <c r="CW42" s="36">
        <v>18.0701</v>
      </c>
      <c r="CX42" s="36">
        <v>3.6899000000000002</v>
      </c>
      <c r="CY42" s="36">
        <v>3.4422000000000001</v>
      </c>
      <c r="CZ42" s="36">
        <v>4.4212999999999996</v>
      </c>
      <c r="DA42" s="36">
        <v>4.9951999999999996</v>
      </c>
      <c r="DB42" s="36">
        <v>0.20910000000000001</v>
      </c>
      <c r="DC42" s="36">
        <v>0.93979999999999997</v>
      </c>
      <c r="DD42" s="36">
        <v>9.0693999999999999</v>
      </c>
      <c r="DE42" s="36">
        <v>14.7776</v>
      </c>
      <c r="DF42" s="36">
        <v>0.87039999999999995</v>
      </c>
      <c r="DG42" s="36">
        <v>5.8917999999999999</v>
      </c>
      <c r="DH42" s="36">
        <v>14.7562</v>
      </c>
      <c r="DI42" s="36">
        <v>2.8816999999999999</v>
      </c>
      <c r="DJ42" s="36">
        <v>187.02289999999999</v>
      </c>
      <c r="DK42" s="36">
        <v>2.3052000000000001</v>
      </c>
      <c r="DL42" s="36">
        <v>0.61529999999999996</v>
      </c>
      <c r="DM42" s="36">
        <v>1.304</v>
      </c>
      <c r="DN42" s="36">
        <v>3.2227000000000001</v>
      </c>
      <c r="DO42" s="36">
        <v>8.0199999999999994E-2</v>
      </c>
      <c r="DP42" s="36">
        <f t="shared" si="5"/>
        <v>677.50540000000012</v>
      </c>
      <c r="DQ42" s="36">
        <v>42.508200000000002</v>
      </c>
      <c r="DR42" s="36">
        <v>13.6897</v>
      </c>
      <c r="DS42" s="36">
        <v>24.592199999999998</v>
      </c>
      <c r="DT42" s="36">
        <v>0.29730000000000001</v>
      </c>
      <c r="DU42" s="36">
        <v>5.4954000000000001</v>
      </c>
      <c r="DV42" s="36">
        <v>-5.7275</v>
      </c>
      <c r="DW42" s="36">
        <v>570.63869999999997</v>
      </c>
      <c r="DX42" s="36">
        <f t="shared" si="6"/>
        <v>651.49399999999991</v>
      </c>
      <c r="DY42" s="36">
        <f t="shared" si="7"/>
        <v>1328.9994000000002</v>
      </c>
      <c r="EA42" s="14">
        <f t="shared" si="8"/>
        <v>30.384899999999998</v>
      </c>
      <c r="EB42" s="61">
        <f t="shared" si="9"/>
        <v>5.964422434240119E-5</v>
      </c>
      <c r="ED42" s="61">
        <v>0.30022568845362096</v>
      </c>
    </row>
    <row r="43" spans="1:134" x14ac:dyDescent="0.4">
      <c r="A43" s="37">
        <v>40</v>
      </c>
      <c r="B43" s="2" t="s">
        <v>92</v>
      </c>
      <c r="C43" s="112">
        <f>INDEX(Industries!$D:$D,MATCH($A43,Industries!$A:$A,0))</f>
        <v>6</v>
      </c>
      <c r="D43" s="38" t="s">
        <v>93</v>
      </c>
      <c r="E43" s="36">
        <v>933.43690000000004</v>
      </c>
      <c r="F43" s="36">
        <v>49.054499999999997</v>
      </c>
      <c r="G43" s="36">
        <v>550.60519999999997</v>
      </c>
      <c r="H43" s="36">
        <v>4.7230999999999996</v>
      </c>
      <c r="I43" s="36">
        <v>0.32029999999999997</v>
      </c>
      <c r="J43" s="36">
        <v>2.3708999999999998</v>
      </c>
      <c r="K43" s="36">
        <v>188.37780000000001</v>
      </c>
      <c r="L43" s="36">
        <v>373.48869999999999</v>
      </c>
      <c r="M43" s="36">
        <v>49.202300000000001</v>
      </c>
      <c r="N43" s="36">
        <v>136.83930000000001</v>
      </c>
      <c r="O43" s="36">
        <v>524.6454</v>
      </c>
      <c r="P43" s="36">
        <v>74.172300000000007</v>
      </c>
      <c r="Q43" s="36">
        <v>106.1207</v>
      </c>
      <c r="R43" s="36">
        <v>24.111999999999998</v>
      </c>
      <c r="S43" s="36">
        <v>3.2275999999999998</v>
      </c>
      <c r="T43" s="36">
        <v>15.202</v>
      </c>
      <c r="U43" s="36">
        <v>6.9850000000000003</v>
      </c>
      <c r="V43" s="36">
        <v>4.2594000000000003</v>
      </c>
      <c r="W43" s="36">
        <v>41.883699999999997</v>
      </c>
      <c r="X43" s="36">
        <v>5.1840000000000002</v>
      </c>
      <c r="Y43" s="36">
        <v>18.095300000000002</v>
      </c>
      <c r="Z43" s="36">
        <v>20.283300000000001</v>
      </c>
      <c r="AA43" s="36">
        <v>10.0381</v>
      </c>
      <c r="AB43" s="36">
        <v>2.6728999999999998</v>
      </c>
      <c r="AC43" s="36">
        <v>4.2393999999999998</v>
      </c>
      <c r="AD43" s="36">
        <v>5.9499999999999997E-2</v>
      </c>
      <c r="AE43" s="36">
        <v>0.34910000000000002</v>
      </c>
      <c r="AF43" s="36">
        <v>12.0929</v>
      </c>
      <c r="AG43" s="36">
        <v>4.3E-3</v>
      </c>
      <c r="AH43" s="36">
        <v>0.19869999999999999</v>
      </c>
      <c r="AI43" s="36">
        <v>0.22939999999999999</v>
      </c>
      <c r="AJ43" s="36">
        <v>4.3177000000000003</v>
      </c>
      <c r="AK43" s="36">
        <v>72.078699999999998</v>
      </c>
      <c r="AL43" s="36">
        <v>33.786200000000001</v>
      </c>
      <c r="AM43" s="36">
        <v>75.396100000000004</v>
      </c>
      <c r="AN43" s="36">
        <v>22.056799999999999</v>
      </c>
      <c r="AO43" s="36">
        <v>70.682900000000004</v>
      </c>
      <c r="AP43" s="36">
        <v>407.25700000000001</v>
      </c>
      <c r="AQ43" s="36">
        <v>3.7553000000000001</v>
      </c>
      <c r="AR43" s="36">
        <v>1201.5435</v>
      </c>
      <c r="AS43" s="36">
        <v>93.662999999999997</v>
      </c>
      <c r="AT43" s="36">
        <v>1168.2606000000001</v>
      </c>
      <c r="AU43" s="36">
        <v>4.6231</v>
      </c>
      <c r="AV43" s="36">
        <v>45.926600000000001</v>
      </c>
      <c r="AW43" s="36">
        <v>2.6823999999999999</v>
      </c>
      <c r="AX43" s="36">
        <v>20.164000000000001</v>
      </c>
      <c r="AY43" s="36">
        <v>27.974799999999998</v>
      </c>
      <c r="AZ43" s="36">
        <v>24.793099999999999</v>
      </c>
      <c r="BA43" s="36">
        <v>75.806899999999999</v>
      </c>
      <c r="BB43" s="36">
        <v>7.2019000000000002</v>
      </c>
      <c r="BC43" s="36">
        <v>0.48060000000000003</v>
      </c>
      <c r="BD43" s="36">
        <v>27.217500000000001</v>
      </c>
      <c r="BE43" s="36">
        <v>6.2523</v>
      </c>
      <c r="BF43" s="36">
        <v>27.4831</v>
      </c>
      <c r="BG43" s="36">
        <v>26.9693</v>
      </c>
      <c r="BH43" s="36">
        <v>44.3001</v>
      </c>
      <c r="BI43" s="36">
        <v>25.867599999999999</v>
      </c>
      <c r="BJ43" s="36">
        <v>26.031099999999999</v>
      </c>
      <c r="BK43" s="36">
        <v>41.948799999999999</v>
      </c>
      <c r="BL43" s="36">
        <v>113.76560000000001</v>
      </c>
      <c r="BM43" s="36">
        <v>11.4742</v>
      </c>
      <c r="BN43" s="36">
        <v>50.284599999999998</v>
      </c>
      <c r="BO43" s="36">
        <v>13.0747</v>
      </c>
      <c r="BP43" s="36">
        <v>13.458299999999999</v>
      </c>
      <c r="BQ43" s="36">
        <v>117.3913</v>
      </c>
      <c r="BR43" s="36">
        <v>206.40280000000001</v>
      </c>
      <c r="BS43" s="36">
        <v>1.7386999999999999</v>
      </c>
      <c r="BT43" s="36">
        <v>175.6404</v>
      </c>
      <c r="BU43" s="36">
        <v>189.45230000000001</v>
      </c>
      <c r="BV43" s="36">
        <v>144.34209999999999</v>
      </c>
      <c r="BW43" s="36">
        <v>249.5932</v>
      </c>
      <c r="BX43" s="36">
        <v>285.46010000000001</v>
      </c>
      <c r="BY43" s="36">
        <v>2028.3385000000001</v>
      </c>
      <c r="BZ43" s="36">
        <v>130.08260000000001</v>
      </c>
      <c r="CA43" s="36">
        <v>53.441699999999997</v>
      </c>
      <c r="CB43" s="36">
        <v>9.9344999999999999</v>
      </c>
      <c r="CC43" s="36">
        <v>21.412199999999999</v>
      </c>
      <c r="CD43" s="36">
        <v>24.302900000000001</v>
      </c>
      <c r="CE43" s="36">
        <v>7.3159999999999998</v>
      </c>
      <c r="CF43" s="36">
        <v>2.4586999999999999</v>
      </c>
      <c r="CG43" s="36">
        <v>7.0479000000000003</v>
      </c>
      <c r="CH43" s="36">
        <v>12.844099999999999</v>
      </c>
      <c r="CI43" s="36">
        <v>22.919</v>
      </c>
      <c r="CJ43" s="36">
        <v>19.2121</v>
      </c>
      <c r="CK43" s="36">
        <v>16.4908</v>
      </c>
      <c r="CL43" s="36">
        <v>0.60109999999999997</v>
      </c>
      <c r="CM43" s="36">
        <v>11.346399999999999</v>
      </c>
      <c r="CN43" s="36">
        <v>62.818899999999999</v>
      </c>
      <c r="CO43" s="36">
        <v>0.2195</v>
      </c>
      <c r="CP43" s="36">
        <v>9.3767999999999994</v>
      </c>
      <c r="CQ43" s="36">
        <v>2.9906999999999999</v>
      </c>
      <c r="CR43" s="36">
        <v>11.094799999999999</v>
      </c>
      <c r="CS43" s="36">
        <v>42.0336</v>
      </c>
      <c r="CT43" s="36">
        <v>8.9754000000000005</v>
      </c>
      <c r="CU43" s="36">
        <v>3.4306999999999999</v>
      </c>
      <c r="CV43" s="36">
        <v>34.451300000000003</v>
      </c>
      <c r="CW43" s="36">
        <v>226.4718</v>
      </c>
      <c r="CX43" s="36">
        <v>35.554099999999998</v>
      </c>
      <c r="CY43" s="36">
        <v>35.310400000000001</v>
      </c>
      <c r="CZ43" s="36">
        <v>74.438400000000001</v>
      </c>
      <c r="DA43" s="36">
        <v>69.005700000000004</v>
      </c>
      <c r="DB43" s="36">
        <v>76.492500000000007</v>
      </c>
      <c r="DC43" s="36">
        <v>43.665999999999997</v>
      </c>
      <c r="DD43" s="36">
        <v>33.259700000000002</v>
      </c>
      <c r="DE43" s="36">
        <v>44.925600000000003</v>
      </c>
      <c r="DF43" s="36">
        <v>4.7525000000000004</v>
      </c>
      <c r="DG43" s="36">
        <v>138.13800000000001</v>
      </c>
      <c r="DH43" s="36">
        <v>280.19880000000001</v>
      </c>
      <c r="DI43" s="36">
        <v>10.425000000000001</v>
      </c>
      <c r="DJ43" s="36">
        <v>44.420499999999997</v>
      </c>
      <c r="DK43" s="36">
        <v>46.816499999999998</v>
      </c>
      <c r="DL43" s="36">
        <v>39.078099999999999</v>
      </c>
      <c r="DM43" s="36">
        <v>54.026400000000002</v>
      </c>
      <c r="DN43" s="36">
        <v>52.727899999999998</v>
      </c>
      <c r="DO43" s="36">
        <v>1.8895999999999999</v>
      </c>
      <c r="DP43" s="36">
        <f t="shared" si="5"/>
        <v>12177.811000000003</v>
      </c>
      <c r="DQ43" s="36">
        <v>1432.2408</v>
      </c>
      <c r="DR43" s="36">
        <v>122.7171</v>
      </c>
      <c r="DS43" s="36">
        <v>571.24580000000003</v>
      </c>
      <c r="DT43" s="36">
        <v>12.147</v>
      </c>
      <c r="DU43" s="36">
        <v>128.22800000000001</v>
      </c>
      <c r="DV43" s="36">
        <v>191.25659999999999</v>
      </c>
      <c r="DW43" s="36">
        <v>4632.3540000000003</v>
      </c>
      <c r="DX43" s="36">
        <f t="shared" si="6"/>
        <v>7090.1893</v>
      </c>
      <c r="DY43" s="36">
        <f t="shared" si="7"/>
        <v>19268.000300000003</v>
      </c>
      <c r="EA43" s="14">
        <f t="shared" si="8"/>
        <v>711.62080000000014</v>
      </c>
      <c r="EB43" s="61">
        <f t="shared" si="9"/>
        <v>1.3968803794621348E-3</v>
      </c>
      <c r="ED43" s="61">
        <v>0.28456507609372894</v>
      </c>
    </row>
    <row r="44" spans="1:134" x14ac:dyDescent="0.4">
      <c r="A44" s="34">
        <v>41</v>
      </c>
      <c r="B44" s="7" t="s">
        <v>94</v>
      </c>
      <c r="C44" s="111">
        <f>INDEX(Industries!$D:$D,MATCH($A44,Industries!$A:$A,0))</f>
        <v>6</v>
      </c>
      <c r="D44" s="35" t="s">
        <v>95</v>
      </c>
      <c r="E44" s="36">
        <v>10.3148</v>
      </c>
      <c r="F44" s="36">
        <v>1.1814</v>
      </c>
      <c r="G44" s="36">
        <v>2.8397000000000001</v>
      </c>
      <c r="H44" s="36">
        <v>1.5248999999999999</v>
      </c>
      <c r="I44" s="36">
        <v>0.1749</v>
      </c>
      <c r="J44" s="36">
        <v>0.94910000000000005</v>
      </c>
      <c r="K44" s="36">
        <v>4.1524000000000001</v>
      </c>
      <c r="L44" s="36">
        <v>17.7059</v>
      </c>
      <c r="M44" s="36">
        <v>13.944000000000001</v>
      </c>
      <c r="N44" s="36">
        <v>5.5282999999999998</v>
      </c>
      <c r="O44" s="36">
        <v>14.9414</v>
      </c>
      <c r="P44" s="36">
        <v>2.1095999999999999</v>
      </c>
      <c r="Q44" s="36">
        <v>4.8242000000000003</v>
      </c>
      <c r="R44" s="36">
        <v>26.9389</v>
      </c>
      <c r="S44" s="36">
        <v>0.33239999999999997</v>
      </c>
      <c r="T44" s="36">
        <v>7.1181000000000001</v>
      </c>
      <c r="U44" s="36">
        <v>7.7290000000000001</v>
      </c>
      <c r="V44" s="36">
        <v>1.0740000000000001</v>
      </c>
      <c r="W44" s="36">
        <v>5.9576000000000002</v>
      </c>
      <c r="X44" s="36">
        <v>12.9815</v>
      </c>
      <c r="Y44" s="36">
        <v>5.3682999999999996</v>
      </c>
      <c r="Z44" s="36">
        <v>14.7887</v>
      </c>
      <c r="AA44" s="36">
        <v>6.8095999999999997</v>
      </c>
      <c r="AB44" s="36">
        <v>0.77629999999999999</v>
      </c>
      <c r="AC44" s="36">
        <v>2.2235</v>
      </c>
      <c r="AD44" s="36">
        <v>3.2099999999999997E-2</v>
      </c>
      <c r="AE44" s="36">
        <v>0.14069999999999999</v>
      </c>
      <c r="AF44" s="36">
        <v>0.92900000000000005</v>
      </c>
      <c r="AG44" s="36">
        <v>6.9999999999999999E-4</v>
      </c>
      <c r="AH44" s="36">
        <v>9.1399999999999995E-2</v>
      </c>
      <c r="AI44" s="36">
        <v>8.8599999999999998E-2</v>
      </c>
      <c r="AJ44" s="36">
        <v>1.4596</v>
      </c>
      <c r="AK44" s="36">
        <v>2.9457</v>
      </c>
      <c r="AL44" s="36">
        <v>1.6714</v>
      </c>
      <c r="AM44" s="36">
        <v>2.4182000000000001</v>
      </c>
      <c r="AN44" s="36">
        <v>2.1926000000000001</v>
      </c>
      <c r="AO44" s="36">
        <v>4.7576999999999998</v>
      </c>
      <c r="AP44" s="36">
        <v>8.8658000000000001</v>
      </c>
      <c r="AQ44" s="36">
        <v>0.21629999999999999</v>
      </c>
      <c r="AR44" s="36">
        <v>53.859699999999997</v>
      </c>
      <c r="AS44" s="36">
        <v>17.7484</v>
      </c>
      <c r="AT44" s="36">
        <v>37.198300000000003</v>
      </c>
      <c r="AU44" s="36">
        <v>3.3298999999999999</v>
      </c>
      <c r="AV44" s="36">
        <v>2.6556000000000002</v>
      </c>
      <c r="AW44" s="36">
        <v>1.5610999999999999</v>
      </c>
      <c r="AX44" s="36">
        <v>5.4987000000000004</v>
      </c>
      <c r="AY44" s="36">
        <v>2.7391999999999999</v>
      </c>
      <c r="AZ44" s="36">
        <v>1.2008000000000001</v>
      </c>
      <c r="BA44" s="36">
        <v>2.1291000000000002</v>
      </c>
      <c r="BB44" s="36">
        <v>0.86819999999999997</v>
      </c>
      <c r="BC44" s="36">
        <v>0.13039999999999999</v>
      </c>
      <c r="BD44" s="36">
        <v>2.9014000000000002</v>
      </c>
      <c r="BE44" s="36">
        <v>0.52759999999999996</v>
      </c>
      <c r="BF44" s="36">
        <v>2.6402999999999999</v>
      </c>
      <c r="BG44" s="36">
        <v>2.3285</v>
      </c>
      <c r="BH44" s="36">
        <v>1.1912</v>
      </c>
      <c r="BI44" s="36">
        <v>1.2114</v>
      </c>
      <c r="BJ44" s="36">
        <v>1.5321</v>
      </c>
      <c r="BK44" s="36">
        <v>4.2149999999999999</v>
      </c>
      <c r="BL44" s="36">
        <v>3.2942999999999998</v>
      </c>
      <c r="BM44" s="36">
        <v>0.56210000000000004</v>
      </c>
      <c r="BN44" s="36">
        <v>8.6931999999999992</v>
      </c>
      <c r="BO44" s="36">
        <v>2.0926</v>
      </c>
      <c r="BP44" s="36">
        <v>0.66700000000000004</v>
      </c>
      <c r="BQ44" s="36">
        <v>4.9386000000000001</v>
      </c>
      <c r="BR44" s="36">
        <v>3.5651999999999999</v>
      </c>
      <c r="BS44" s="36">
        <v>0.1376</v>
      </c>
      <c r="BT44" s="36">
        <v>15.3835</v>
      </c>
      <c r="BU44" s="36">
        <v>3.2763</v>
      </c>
      <c r="BV44" s="36">
        <v>22.4328</v>
      </c>
      <c r="BW44" s="36">
        <v>81.002700000000004</v>
      </c>
      <c r="BX44" s="36">
        <v>16.880800000000001</v>
      </c>
      <c r="BY44" s="36">
        <v>85.893500000000003</v>
      </c>
      <c r="BZ44" s="36">
        <v>99.113900000000001</v>
      </c>
      <c r="CA44" s="36">
        <v>57.409799999999997</v>
      </c>
      <c r="CB44" s="36">
        <v>14.7118</v>
      </c>
      <c r="CC44" s="36">
        <v>41.374000000000002</v>
      </c>
      <c r="CD44" s="36">
        <v>11.200900000000001</v>
      </c>
      <c r="CE44" s="36">
        <v>7.5640000000000001</v>
      </c>
      <c r="CF44" s="36">
        <v>0.40960000000000002</v>
      </c>
      <c r="CG44" s="36">
        <v>1.8098000000000001</v>
      </c>
      <c r="CH44" s="36">
        <v>2.1703000000000001</v>
      </c>
      <c r="CI44" s="36">
        <v>3.7081</v>
      </c>
      <c r="CJ44" s="36">
        <v>2.4085000000000001</v>
      </c>
      <c r="CK44" s="36">
        <v>0.71940000000000004</v>
      </c>
      <c r="CL44" s="36">
        <v>1.8368</v>
      </c>
      <c r="CM44" s="36">
        <v>0.95</v>
      </c>
      <c r="CN44" s="36">
        <v>5.4492000000000003</v>
      </c>
      <c r="CO44" s="36">
        <v>1.6199999999999999E-2</v>
      </c>
      <c r="CP44" s="36">
        <v>1.895</v>
      </c>
      <c r="CQ44" s="36">
        <v>1.0823</v>
      </c>
      <c r="CR44" s="36">
        <v>1.1029</v>
      </c>
      <c r="CS44" s="36">
        <v>25.356200000000001</v>
      </c>
      <c r="CT44" s="36">
        <v>0.82499999999999996</v>
      </c>
      <c r="CU44" s="36">
        <v>0.308</v>
      </c>
      <c r="CV44" s="36">
        <v>11.3604</v>
      </c>
      <c r="CW44" s="36">
        <v>44.107700000000001</v>
      </c>
      <c r="CX44" s="36">
        <v>2.7347000000000001</v>
      </c>
      <c r="CY44" s="36">
        <v>19.7409</v>
      </c>
      <c r="CZ44" s="36">
        <v>36.103000000000002</v>
      </c>
      <c r="DA44" s="36">
        <v>6.1124999999999998</v>
      </c>
      <c r="DB44" s="36">
        <v>16.986899999999999</v>
      </c>
      <c r="DC44" s="36">
        <v>6.6169000000000002</v>
      </c>
      <c r="DD44" s="36">
        <v>18.629200000000001</v>
      </c>
      <c r="DE44" s="36">
        <v>25.055700000000002</v>
      </c>
      <c r="DF44" s="36">
        <v>1.8884000000000001</v>
      </c>
      <c r="DG44" s="36">
        <v>35.543500000000002</v>
      </c>
      <c r="DH44" s="36">
        <v>79.011600000000001</v>
      </c>
      <c r="DI44" s="36">
        <v>0.90510000000000002</v>
      </c>
      <c r="DJ44" s="36">
        <v>6.2180999999999997</v>
      </c>
      <c r="DK44" s="36">
        <v>2.5436999999999999</v>
      </c>
      <c r="DL44" s="36">
        <v>11.3802</v>
      </c>
      <c r="DM44" s="36">
        <v>10.924899999999999</v>
      </c>
      <c r="DN44" s="36">
        <v>40.2286</v>
      </c>
      <c r="DO44" s="36">
        <v>0.99150000000000005</v>
      </c>
      <c r="DP44" s="36">
        <f t="shared" si="5"/>
        <v>1250.8906000000002</v>
      </c>
      <c r="DQ44" s="36">
        <v>1725.9947</v>
      </c>
      <c r="DR44" s="36">
        <v>41.164299999999997</v>
      </c>
      <c r="DS44" s="36">
        <v>132.79519999999999</v>
      </c>
      <c r="DT44" s="36">
        <v>2.5851000000000002</v>
      </c>
      <c r="DU44" s="36">
        <v>30.9437</v>
      </c>
      <c r="DV44" s="36">
        <v>47.624699999999997</v>
      </c>
      <c r="DW44" s="36">
        <v>1376.0017</v>
      </c>
      <c r="DX44" s="36">
        <f t="shared" si="6"/>
        <v>3357.1094000000003</v>
      </c>
      <c r="DY44" s="36">
        <f t="shared" si="7"/>
        <v>4608</v>
      </c>
      <c r="EA44" s="14">
        <f t="shared" si="8"/>
        <v>166.32400000000001</v>
      </c>
      <c r="EB44" s="61">
        <f t="shared" si="9"/>
        <v>3.2648670785572891E-4</v>
      </c>
      <c r="ED44" s="61">
        <v>0.43532985166384858</v>
      </c>
    </row>
    <row r="45" spans="1:134" x14ac:dyDescent="0.4">
      <c r="A45" s="37">
        <v>42</v>
      </c>
      <c r="B45" s="2" t="s">
        <v>96</v>
      </c>
      <c r="C45" s="112">
        <f>INDEX(Industries!$D:$D,MATCH($A45,Industries!$A:$A,0))</f>
        <v>6</v>
      </c>
      <c r="D45" s="38" t="s">
        <v>97</v>
      </c>
      <c r="E45" s="36">
        <v>18.738800000000001</v>
      </c>
      <c r="F45" s="36">
        <v>3.9316</v>
      </c>
      <c r="G45" s="36">
        <v>36.449100000000001</v>
      </c>
      <c r="H45" s="36">
        <v>12.036</v>
      </c>
      <c r="I45" s="36">
        <v>0.44280000000000003</v>
      </c>
      <c r="J45" s="36">
        <v>8.5635999999999992</v>
      </c>
      <c r="K45" s="36">
        <v>14.373100000000001</v>
      </c>
      <c r="L45" s="36">
        <v>45.052500000000002</v>
      </c>
      <c r="M45" s="36">
        <v>52.885100000000001</v>
      </c>
      <c r="N45" s="36">
        <v>16.750599999999999</v>
      </c>
      <c r="O45" s="36">
        <v>55.816699999999997</v>
      </c>
      <c r="P45" s="36">
        <v>5.9446000000000003</v>
      </c>
      <c r="Q45" s="36">
        <v>13.1457</v>
      </c>
      <c r="R45" s="36">
        <v>57.741999999999997</v>
      </c>
      <c r="S45" s="36">
        <v>1.0513999999999999</v>
      </c>
      <c r="T45" s="36">
        <v>111.4392</v>
      </c>
      <c r="U45" s="36">
        <v>15.6081</v>
      </c>
      <c r="V45" s="36">
        <v>7.2880000000000003</v>
      </c>
      <c r="W45" s="36">
        <v>29.105499999999999</v>
      </c>
      <c r="X45" s="36">
        <v>21.372</v>
      </c>
      <c r="Y45" s="36">
        <v>41.408799999999999</v>
      </c>
      <c r="Z45" s="36">
        <v>40.618699999999997</v>
      </c>
      <c r="AA45" s="36">
        <v>149.91829999999999</v>
      </c>
      <c r="AB45" s="36">
        <v>10.988099999999999</v>
      </c>
      <c r="AC45" s="36">
        <v>12.928000000000001</v>
      </c>
      <c r="AD45" s="36">
        <v>6.0299999999999999E-2</v>
      </c>
      <c r="AE45" s="36">
        <v>0.20669999999999999</v>
      </c>
      <c r="AF45" s="36">
        <v>22.400600000000001</v>
      </c>
      <c r="AG45" s="36">
        <v>2.3E-3</v>
      </c>
      <c r="AH45" s="36">
        <v>0.30359999999999998</v>
      </c>
      <c r="AI45" s="36">
        <v>0.24249999999999999</v>
      </c>
      <c r="AJ45" s="36">
        <v>3.7246999999999999</v>
      </c>
      <c r="AK45" s="36">
        <v>125.7672</v>
      </c>
      <c r="AL45" s="36">
        <v>10.9346</v>
      </c>
      <c r="AM45" s="36">
        <v>108.7213</v>
      </c>
      <c r="AN45" s="36">
        <v>100.1786</v>
      </c>
      <c r="AO45" s="36">
        <v>9.2271000000000001</v>
      </c>
      <c r="AP45" s="36">
        <v>183.6576</v>
      </c>
      <c r="AQ45" s="36">
        <v>2.0341</v>
      </c>
      <c r="AR45" s="36">
        <v>298.93579999999997</v>
      </c>
      <c r="AS45" s="36">
        <v>83.342699999999994</v>
      </c>
      <c r="AT45" s="36">
        <v>498.43520000000001</v>
      </c>
      <c r="AU45" s="36">
        <v>1.5361</v>
      </c>
      <c r="AV45" s="36">
        <v>21.1113</v>
      </c>
      <c r="AW45" s="36">
        <v>3.7662</v>
      </c>
      <c r="AX45" s="36">
        <v>14.500500000000001</v>
      </c>
      <c r="AY45" s="36">
        <v>15.3619</v>
      </c>
      <c r="AZ45" s="36">
        <v>11.5022</v>
      </c>
      <c r="BA45" s="36">
        <v>8.1851000000000003</v>
      </c>
      <c r="BB45" s="36">
        <v>5.0994000000000002</v>
      </c>
      <c r="BC45" s="36">
        <v>0.51060000000000005</v>
      </c>
      <c r="BD45" s="36">
        <v>76.293199999999999</v>
      </c>
      <c r="BE45" s="36">
        <v>11.098100000000001</v>
      </c>
      <c r="BF45" s="36">
        <v>29.793199999999999</v>
      </c>
      <c r="BG45" s="36">
        <v>85.423500000000004</v>
      </c>
      <c r="BH45" s="36">
        <v>32.2134</v>
      </c>
      <c r="BI45" s="36">
        <v>44.337499999999999</v>
      </c>
      <c r="BJ45" s="36">
        <v>63.407800000000002</v>
      </c>
      <c r="BK45" s="36">
        <v>92.246399999999994</v>
      </c>
      <c r="BL45" s="36">
        <v>53.351300000000002</v>
      </c>
      <c r="BM45" s="36">
        <v>18.129799999999999</v>
      </c>
      <c r="BN45" s="36">
        <v>72.183800000000005</v>
      </c>
      <c r="BO45" s="36">
        <v>105.1468</v>
      </c>
      <c r="BP45" s="36">
        <v>44.736600000000003</v>
      </c>
      <c r="BQ45" s="36">
        <v>6.4633000000000003</v>
      </c>
      <c r="BR45" s="36">
        <v>10.803100000000001</v>
      </c>
      <c r="BS45" s="36">
        <v>2.4304000000000001</v>
      </c>
      <c r="BT45" s="36">
        <v>100.19629999999999</v>
      </c>
      <c r="BU45" s="36">
        <v>13.2058</v>
      </c>
      <c r="BV45" s="36">
        <v>856.6671</v>
      </c>
      <c r="BW45" s="36">
        <v>457.84840000000003</v>
      </c>
      <c r="BX45" s="36">
        <v>675.52819999999997</v>
      </c>
      <c r="BY45" s="36">
        <v>3992.5645</v>
      </c>
      <c r="BZ45" s="36">
        <v>396.2072</v>
      </c>
      <c r="CA45" s="36">
        <v>256.25569999999999</v>
      </c>
      <c r="CB45" s="36">
        <v>34.868899999999996</v>
      </c>
      <c r="CC45" s="36">
        <v>42.390500000000003</v>
      </c>
      <c r="CD45" s="36">
        <v>71.043800000000005</v>
      </c>
      <c r="CE45" s="36">
        <v>6.1833999999999998</v>
      </c>
      <c r="CF45" s="36">
        <v>10.8317</v>
      </c>
      <c r="CG45" s="36">
        <v>30.392700000000001</v>
      </c>
      <c r="CH45" s="36">
        <v>86.678100000000001</v>
      </c>
      <c r="CI45" s="36">
        <v>8.3931000000000004</v>
      </c>
      <c r="CJ45" s="36">
        <v>27.754999999999999</v>
      </c>
      <c r="CK45" s="36">
        <v>4.3368000000000002</v>
      </c>
      <c r="CL45" s="36">
        <v>0.63739999999999997</v>
      </c>
      <c r="CM45" s="36">
        <v>7.8308999999999997</v>
      </c>
      <c r="CN45" s="36">
        <v>8.4602000000000004</v>
      </c>
      <c r="CO45" s="36">
        <v>0.31509999999999999</v>
      </c>
      <c r="CP45" s="36">
        <v>3.8311999999999999</v>
      </c>
      <c r="CQ45" s="36">
        <v>3.3485</v>
      </c>
      <c r="CR45" s="36">
        <v>2.3975</v>
      </c>
      <c r="CS45" s="36">
        <v>13.8629</v>
      </c>
      <c r="CT45" s="36">
        <v>188.99889999999999</v>
      </c>
      <c r="CU45" s="36">
        <v>70.908000000000001</v>
      </c>
      <c r="CV45" s="36">
        <v>17.6828</v>
      </c>
      <c r="CW45" s="36">
        <v>82.802899999999994</v>
      </c>
      <c r="CX45" s="36">
        <v>11.777900000000001</v>
      </c>
      <c r="CY45" s="36">
        <v>22.3032</v>
      </c>
      <c r="CZ45" s="36">
        <v>27.513100000000001</v>
      </c>
      <c r="DA45" s="36">
        <v>62.378999999999998</v>
      </c>
      <c r="DB45" s="36">
        <v>77.341700000000003</v>
      </c>
      <c r="DC45" s="36">
        <v>14.7723</v>
      </c>
      <c r="DD45" s="36">
        <v>35.4069</v>
      </c>
      <c r="DE45" s="36">
        <v>58.438299999999998</v>
      </c>
      <c r="DF45" s="36">
        <v>6.2214999999999998</v>
      </c>
      <c r="DG45" s="36">
        <v>149.79820000000001</v>
      </c>
      <c r="DH45" s="36">
        <v>113.49590000000001</v>
      </c>
      <c r="DI45" s="36">
        <v>8.4481999999999999</v>
      </c>
      <c r="DJ45" s="36">
        <v>9.0685000000000002</v>
      </c>
      <c r="DK45" s="36">
        <v>6.6158000000000001</v>
      </c>
      <c r="DL45" s="36">
        <v>280.73180000000002</v>
      </c>
      <c r="DM45" s="36">
        <v>217.89590000000001</v>
      </c>
      <c r="DN45" s="36">
        <v>41.986400000000003</v>
      </c>
      <c r="DO45" s="36">
        <v>1.4</v>
      </c>
      <c r="DP45" s="36">
        <f t="shared" si="5"/>
        <v>11679.422799999997</v>
      </c>
      <c r="DQ45" s="36">
        <v>1706.9511</v>
      </c>
      <c r="DR45" s="36">
        <v>0.28010000000000002</v>
      </c>
      <c r="DS45" s="36">
        <v>867.13580000000002</v>
      </c>
      <c r="DT45" s="36">
        <v>30.790500000000002</v>
      </c>
      <c r="DU45" s="36">
        <v>110.4162</v>
      </c>
      <c r="DV45" s="36">
        <v>-112.9734</v>
      </c>
      <c r="DW45" s="36">
        <v>1546.9766999999999</v>
      </c>
      <c r="DX45" s="36">
        <f t="shared" si="6"/>
        <v>4149.5770000000002</v>
      </c>
      <c r="DY45" s="36">
        <f t="shared" si="7"/>
        <v>15828.999799999998</v>
      </c>
      <c r="EA45" s="14">
        <f t="shared" si="8"/>
        <v>1008.3425</v>
      </c>
      <c r="EB45" s="61">
        <f t="shared" si="9"/>
        <v>1.9793320459826321E-3</v>
      </c>
      <c r="ED45" s="61">
        <v>0.38713752259428846</v>
      </c>
    </row>
    <row r="46" spans="1:134" x14ac:dyDescent="0.4">
      <c r="A46" s="34">
        <v>43</v>
      </c>
      <c r="B46" s="7" t="s">
        <v>98</v>
      </c>
      <c r="C46" s="111">
        <f>INDEX(Industries!$D:$D,MATCH($A46,Industries!$A:$A,0))</f>
        <v>6</v>
      </c>
      <c r="D46" s="35" t="s">
        <v>99</v>
      </c>
      <c r="E46" s="36">
        <v>4.2144000000000004</v>
      </c>
      <c r="F46" s="36">
        <v>0.22839999999999999</v>
      </c>
      <c r="G46" s="36">
        <v>1.8036000000000001</v>
      </c>
      <c r="H46" s="36">
        <v>5.6840999999999999</v>
      </c>
      <c r="I46" s="36">
        <v>3.8800000000000001E-2</v>
      </c>
      <c r="J46" s="36">
        <v>3.0638000000000001</v>
      </c>
      <c r="K46" s="36">
        <v>2.9117000000000002</v>
      </c>
      <c r="L46" s="36">
        <v>46.482999999999997</v>
      </c>
      <c r="M46" s="36">
        <v>42.594099999999997</v>
      </c>
      <c r="N46" s="36">
        <v>21.0502</v>
      </c>
      <c r="O46" s="36">
        <v>76.438800000000001</v>
      </c>
      <c r="P46" s="36">
        <v>4.1917999999999997</v>
      </c>
      <c r="Q46" s="36">
        <v>8.4774999999999991</v>
      </c>
      <c r="R46" s="36">
        <v>1.6073</v>
      </c>
      <c r="S46" s="36">
        <v>0.12130000000000001</v>
      </c>
      <c r="T46" s="36">
        <v>0.59219999999999995</v>
      </c>
      <c r="U46" s="36">
        <v>0.37740000000000001</v>
      </c>
      <c r="V46" s="36">
        <v>0.25750000000000001</v>
      </c>
      <c r="W46" s="36">
        <v>0.38590000000000002</v>
      </c>
      <c r="X46" s="36">
        <v>0.83</v>
      </c>
      <c r="Y46" s="36">
        <v>0.43440000000000001</v>
      </c>
      <c r="Z46" s="36">
        <v>1.5686</v>
      </c>
      <c r="AA46" s="36">
        <v>0.23760000000000001</v>
      </c>
      <c r="AB46" s="36">
        <v>7.8700000000000006E-2</v>
      </c>
      <c r="AC46" s="36">
        <v>0.249</v>
      </c>
      <c r="AD46" s="36">
        <v>6.7999999999999996E-3</v>
      </c>
      <c r="AE46" s="36">
        <v>1.6E-2</v>
      </c>
      <c r="AF46" s="36">
        <v>0.98760000000000003</v>
      </c>
      <c r="AG46" s="36">
        <v>1E-4</v>
      </c>
      <c r="AH46" s="36">
        <v>5.4699999999999999E-2</v>
      </c>
      <c r="AI46" s="36">
        <v>0.16159999999999999</v>
      </c>
      <c r="AJ46" s="36">
        <v>0.50770000000000004</v>
      </c>
      <c r="AK46" s="36">
        <v>2.6227999999999998</v>
      </c>
      <c r="AL46" s="36">
        <v>0.82699999999999996</v>
      </c>
      <c r="AM46" s="36">
        <v>2.0091000000000001</v>
      </c>
      <c r="AN46" s="36">
        <v>1.0963000000000001</v>
      </c>
      <c r="AO46" s="36">
        <v>2.7246999999999999</v>
      </c>
      <c r="AP46" s="36">
        <v>0.70499999999999996</v>
      </c>
      <c r="AQ46" s="36">
        <v>1.7299999999999999E-2</v>
      </c>
      <c r="AR46" s="36">
        <v>2.5493999999999999</v>
      </c>
      <c r="AS46" s="36">
        <v>0.12130000000000001</v>
      </c>
      <c r="AT46" s="36">
        <v>9.4527000000000001</v>
      </c>
      <c r="AU46" s="36">
        <v>3.1320999999999999</v>
      </c>
      <c r="AV46" s="36">
        <v>0.16200000000000001</v>
      </c>
      <c r="AW46" s="36">
        <v>6.5100000000000005E-2</v>
      </c>
      <c r="AX46" s="36">
        <v>3.2606999999999999</v>
      </c>
      <c r="AY46" s="36">
        <v>0.27279999999999999</v>
      </c>
      <c r="AZ46" s="36">
        <v>3.56E-2</v>
      </c>
      <c r="BA46" s="36">
        <v>0.79330000000000001</v>
      </c>
      <c r="BB46" s="36">
        <v>3.15E-2</v>
      </c>
      <c r="BC46" s="36">
        <v>3.2000000000000001E-2</v>
      </c>
      <c r="BD46" s="36">
        <v>2.0438999999999998</v>
      </c>
      <c r="BE46" s="36">
        <v>1.4717</v>
      </c>
      <c r="BF46" s="36">
        <v>1.6235999999999999</v>
      </c>
      <c r="BG46" s="36">
        <v>15.986599999999999</v>
      </c>
      <c r="BH46" s="36">
        <v>3.2706</v>
      </c>
      <c r="BI46" s="36">
        <v>5.4660000000000002</v>
      </c>
      <c r="BJ46" s="36">
        <v>3.8936000000000002</v>
      </c>
      <c r="BK46" s="36">
        <v>2.2195</v>
      </c>
      <c r="BL46" s="36">
        <v>0.68869999999999998</v>
      </c>
      <c r="BM46" s="36">
        <v>1.9732000000000001</v>
      </c>
      <c r="BN46" s="36">
        <v>24.533000000000001</v>
      </c>
      <c r="BO46" s="36">
        <v>0.877</v>
      </c>
      <c r="BP46" s="36">
        <v>0.31619999999999998</v>
      </c>
      <c r="BQ46" s="36">
        <v>13.417400000000001</v>
      </c>
      <c r="BR46" s="36">
        <v>18.260300000000001</v>
      </c>
      <c r="BS46" s="36">
        <v>1.0681</v>
      </c>
      <c r="BT46" s="36">
        <v>4.0035999999999996</v>
      </c>
      <c r="BU46" s="36">
        <v>18.453099999999999</v>
      </c>
      <c r="BV46" s="36">
        <v>12.464399999999999</v>
      </c>
      <c r="BW46" s="36">
        <v>18.9452</v>
      </c>
      <c r="BX46" s="36">
        <v>18.695699999999999</v>
      </c>
      <c r="BY46" s="36">
        <v>42.359499999999997</v>
      </c>
      <c r="BZ46" s="36">
        <v>120.4503</v>
      </c>
      <c r="CA46" s="36">
        <v>19.427</v>
      </c>
      <c r="CB46" s="36">
        <v>4.7511999999999999</v>
      </c>
      <c r="CC46" s="36">
        <v>2.3736000000000002</v>
      </c>
      <c r="CD46" s="36">
        <v>6.4242999999999997</v>
      </c>
      <c r="CE46" s="36">
        <v>1.6667000000000001</v>
      </c>
      <c r="CF46" s="36">
        <v>0.65439999999999998</v>
      </c>
      <c r="CG46" s="36">
        <v>1.4397</v>
      </c>
      <c r="CH46" s="36">
        <v>8.2666000000000004</v>
      </c>
      <c r="CI46" s="36">
        <v>8.9438999999999993</v>
      </c>
      <c r="CJ46" s="36">
        <v>1.55</v>
      </c>
      <c r="CK46" s="36">
        <v>8.8900000000000007E-2</v>
      </c>
      <c r="CL46" s="36">
        <v>0.16919999999999999</v>
      </c>
      <c r="CM46" s="36">
        <v>4.5376000000000003</v>
      </c>
      <c r="CN46" s="36">
        <v>13.121700000000001</v>
      </c>
      <c r="CO46" s="36">
        <v>4.0000000000000001E-3</v>
      </c>
      <c r="CP46" s="36">
        <v>4.3966000000000003</v>
      </c>
      <c r="CQ46" s="36">
        <v>0.2248</v>
      </c>
      <c r="CR46" s="36">
        <v>0.65500000000000003</v>
      </c>
      <c r="CS46" s="36">
        <v>2.2149999999999999</v>
      </c>
      <c r="CT46" s="36">
        <v>0.48409999999999997</v>
      </c>
      <c r="CU46" s="36">
        <v>0.18049999999999999</v>
      </c>
      <c r="CV46" s="36">
        <v>2.7749000000000001</v>
      </c>
      <c r="CW46" s="36">
        <v>38.267800000000001</v>
      </c>
      <c r="CX46" s="36">
        <v>1.6395999999999999</v>
      </c>
      <c r="CY46" s="36">
        <v>6.8209999999999997</v>
      </c>
      <c r="CZ46" s="36">
        <v>24.190999999999999</v>
      </c>
      <c r="DA46" s="36">
        <v>3.1728999999999998</v>
      </c>
      <c r="DB46" s="36">
        <v>10.175700000000001</v>
      </c>
      <c r="DC46" s="36">
        <v>8.9</v>
      </c>
      <c r="DD46" s="36">
        <v>4.3174999999999999</v>
      </c>
      <c r="DE46" s="36">
        <v>5.3860000000000001</v>
      </c>
      <c r="DF46" s="36">
        <v>0.56189999999999996</v>
      </c>
      <c r="DG46" s="36">
        <v>41.106099999999998</v>
      </c>
      <c r="DH46" s="36">
        <v>26.564299999999999</v>
      </c>
      <c r="DI46" s="36">
        <v>0.67600000000000005</v>
      </c>
      <c r="DJ46" s="36">
        <v>0.62770000000000004</v>
      </c>
      <c r="DK46" s="36">
        <v>0.4662</v>
      </c>
      <c r="DL46" s="36">
        <v>12.801500000000001</v>
      </c>
      <c r="DM46" s="36">
        <v>75.051900000000003</v>
      </c>
      <c r="DN46" s="36">
        <v>2.7496</v>
      </c>
      <c r="DO46" s="36">
        <v>0.56520000000000004</v>
      </c>
      <c r="DP46" s="36">
        <f t="shared" si="5"/>
        <v>936.43810000000019</v>
      </c>
      <c r="DQ46" s="36">
        <v>23.915700000000001</v>
      </c>
      <c r="DR46" s="36"/>
      <c r="DS46" s="36">
        <v>102.4538</v>
      </c>
      <c r="DT46" s="36">
        <v>0.68010000000000004</v>
      </c>
      <c r="DU46" s="36">
        <v>6.6506999999999996</v>
      </c>
      <c r="DV46" s="36">
        <v>-92.976100000000002</v>
      </c>
      <c r="DW46" s="36">
        <v>115.8378</v>
      </c>
      <c r="DX46" s="36">
        <f t="shared" si="6"/>
        <v>156.56200000000001</v>
      </c>
      <c r="DY46" s="36">
        <f t="shared" si="7"/>
        <v>1093.0001000000002</v>
      </c>
      <c r="EA46" s="14">
        <f t="shared" si="8"/>
        <v>109.7846</v>
      </c>
      <c r="EB46" s="61">
        <f t="shared" si="9"/>
        <v>2.1550234859225398E-4</v>
      </c>
      <c r="ED46" s="61">
        <v>0.50960640087597409</v>
      </c>
    </row>
    <row r="47" spans="1:134" x14ac:dyDescent="0.4">
      <c r="A47" s="37">
        <v>44</v>
      </c>
      <c r="B47" s="2" t="s">
        <v>100</v>
      </c>
      <c r="C47" s="112">
        <f>INDEX(Industries!$D:$D,MATCH($A47,Industries!$A:$A,0))</f>
        <v>6</v>
      </c>
      <c r="D47" s="38" t="s">
        <v>101</v>
      </c>
      <c r="E47" s="36">
        <v>8.0185999999999993</v>
      </c>
      <c r="F47" s="36">
        <v>1.9992000000000001</v>
      </c>
      <c r="G47" s="36">
        <v>24.320499999999999</v>
      </c>
      <c r="H47" s="36">
        <v>1.0370999999999999</v>
      </c>
      <c r="I47" s="36">
        <v>4.5699999999999998E-2</v>
      </c>
      <c r="J47" s="36">
        <v>1.0609999999999999</v>
      </c>
      <c r="K47" s="36">
        <v>6.0682</v>
      </c>
      <c r="L47" s="36">
        <v>7.6717000000000004</v>
      </c>
      <c r="M47" s="36">
        <v>1.7705</v>
      </c>
      <c r="N47" s="36">
        <v>7.1820000000000004</v>
      </c>
      <c r="O47" s="36">
        <v>7.8354999999999997</v>
      </c>
      <c r="P47" s="36">
        <v>0.9929</v>
      </c>
      <c r="Q47" s="36">
        <v>17.161100000000001</v>
      </c>
      <c r="R47" s="36">
        <v>1.6928000000000001</v>
      </c>
      <c r="S47" s="36">
        <v>0.23050000000000001</v>
      </c>
      <c r="T47" s="36">
        <v>0.73750000000000004</v>
      </c>
      <c r="U47" s="36">
        <v>79.293300000000002</v>
      </c>
      <c r="V47" s="36">
        <v>5.4640000000000004</v>
      </c>
      <c r="W47" s="36">
        <v>9.0396999999999998</v>
      </c>
      <c r="X47" s="36">
        <v>0.75900000000000001</v>
      </c>
      <c r="Y47" s="36">
        <v>5.9904000000000002</v>
      </c>
      <c r="Z47" s="36">
        <v>71.287499999999994</v>
      </c>
      <c r="AA47" s="36">
        <v>171.33170000000001</v>
      </c>
      <c r="AB47" s="36">
        <v>39.369799999999998</v>
      </c>
      <c r="AC47" s="36">
        <v>110.488</v>
      </c>
      <c r="AD47" s="36">
        <v>1.0200000000000001E-2</v>
      </c>
      <c r="AE47" s="36">
        <v>5.11E-2</v>
      </c>
      <c r="AF47" s="36">
        <v>0.32540000000000002</v>
      </c>
      <c r="AG47" s="36">
        <v>5.9999999999999995E-4</v>
      </c>
      <c r="AH47" s="36">
        <v>2.5399999999999999E-2</v>
      </c>
      <c r="AI47" s="36">
        <v>1.9400000000000001E-2</v>
      </c>
      <c r="AJ47" s="36">
        <v>1.8902000000000001</v>
      </c>
      <c r="AK47" s="36">
        <v>66.0321</v>
      </c>
      <c r="AL47" s="36">
        <v>0.27039999999999997</v>
      </c>
      <c r="AM47" s="36">
        <v>2.5274999999999999</v>
      </c>
      <c r="AN47" s="36">
        <v>2.3094999999999999</v>
      </c>
      <c r="AO47" s="36">
        <v>0.63349999999999995</v>
      </c>
      <c r="AP47" s="36">
        <v>77.027900000000002</v>
      </c>
      <c r="AQ47" s="36">
        <v>0.55130000000000001</v>
      </c>
      <c r="AR47" s="36">
        <v>74.111900000000006</v>
      </c>
      <c r="AS47" s="36">
        <v>31.652899999999999</v>
      </c>
      <c r="AT47" s="36">
        <v>4.8082000000000003</v>
      </c>
      <c r="AU47" s="36">
        <v>8.1799999999999998E-2</v>
      </c>
      <c r="AV47" s="36">
        <v>39.793199999999999</v>
      </c>
      <c r="AW47" s="36">
        <v>3.0207000000000002</v>
      </c>
      <c r="AX47" s="36">
        <v>5.7662000000000004</v>
      </c>
      <c r="AY47" s="36">
        <v>7.1573000000000002</v>
      </c>
      <c r="AZ47" s="36">
        <v>5.0303000000000004</v>
      </c>
      <c r="BA47" s="36">
        <v>1.0464</v>
      </c>
      <c r="BB47" s="36">
        <v>0.41539999999999999</v>
      </c>
      <c r="BC47" s="36">
        <v>0.39100000000000001</v>
      </c>
      <c r="BD47" s="36">
        <v>294.12400000000002</v>
      </c>
      <c r="BE47" s="36">
        <v>1.6173999999999999</v>
      </c>
      <c r="BF47" s="36">
        <v>2.8972000000000002</v>
      </c>
      <c r="BG47" s="36">
        <v>23.1312</v>
      </c>
      <c r="BH47" s="36">
        <v>6.9168000000000003</v>
      </c>
      <c r="BI47" s="36">
        <v>52.027500000000003</v>
      </c>
      <c r="BJ47" s="36">
        <v>29.129799999999999</v>
      </c>
      <c r="BK47" s="36">
        <v>4.3849</v>
      </c>
      <c r="BL47" s="36">
        <v>5.3109999999999999</v>
      </c>
      <c r="BM47" s="36">
        <v>5.3533999999999997</v>
      </c>
      <c r="BN47" s="36">
        <v>17.844999999999999</v>
      </c>
      <c r="BO47" s="36">
        <v>25.8994</v>
      </c>
      <c r="BP47" s="36">
        <v>0.48180000000000001</v>
      </c>
      <c r="BQ47" s="36">
        <v>1.3611</v>
      </c>
      <c r="BR47" s="36">
        <v>2.5583</v>
      </c>
      <c r="BS47" s="36">
        <v>0.40920000000000001</v>
      </c>
      <c r="BT47" s="36">
        <v>2.6804999999999999</v>
      </c>
      <c r="BU47" s="36">
        <v>0.78159999999999996</v>
      </c>
      <c r="BV47" s="36">
        <v>705.2269</v>
      </c>
      <c r="BW47" s="36">
        <v>323.31529999999998</v>
      </c>
      <c r="BX47" s="36">
        <v>153.30840000000001</v>
      </c>
      <c r="BY47" s="36">
        <v>1151.1822999999999</v>
      </c>
      <c r="BZ47" s="36">
        <v>210.70310000000001</v>
      </c>
      <c r="CA47" s="36">
        <v>37.474499999999999</v>
      </c>
      <c r="CB47" s="36">
        <v>6.5382999999999996</v>
      </c>
      <c r="CC47" s="36">
        <v>12.869300000000001</v>
      </c>
      <c r="CD47" s="36">
        <v>2.2629000000000001</v>
      </c>
      <c r="CE47" s="36">
        <v>0.29260000000000003</v>
      </c>
      <c r="CF47" s="36">
        <v>9.9892000000000003</v>
      </c>
      <c r="CG47" s="36">
        <v>30.991299999999999</v>
      </c>
      <c r="CH47" s="36">
        <v>0.70509999999999995</v>
      </c>
      <c r="CI47" s="36">
        <v>4.1448999999999998</v>
      </c>
      <c r="CJ47" s="36">
        <v>2.3087</v>
      </c>
      <c r="CK47" s="36">
        <v>0.18559999999999999</v>
      </c>
      <c r="CL47" s="36">
        <v>0.27900000000000003</v>
      </c>
      <c r="CM47" s="36">
        <v>0.36220000000000002</v>
      </c>
      <c r="CN47" s="36">
        <v>6.8974000000000002</v>
      </c>
      <c r="CO47" s="36">
        <v>7.7999999999999996E-3</v>
      </c>
      <c r="CP47" s="36">
        <v>0.48330000000000001</v>
      </c>
      <c r="CQ47" s="36">
        <v>0.34449999999999997</v>
      </c>
      <c r="CR47" s="36">
        <v>0.71209999999999996</v>
      </c>
      <c r="CS47" s="36">
        <v>7.9809999999999999</v>
      </c>
      <c r="CT47" s="36">
        <v>0.77859999999999996</v>
      </c>
      <c r="CU47" s="36">
        <v>0.2293</v>
      </c>
      <c r="CV47" s="36">
        <v>6.0917000000000003</v>
      </c>
      <c r="CW47" s="36">
        <v>62.562100000000001</v>
      </c>
      <c r="CX47" s="36">
        <v>13.604900000000001</v>
      </c>
      <c r="CY47" s="36">
        <v>13.128299999999999</v>
      </c>
      <c r="CZ47" s="36">
        <v>2.448</v>
      </c>
      <c r="DA47" s="36">
        <v>23.280200000000001</v>
      </c>
      <c r="DB47" s="36">
        <v>6.8181000000000003</v>
      </c>
      <c r="DC47" s="36">
        <v>1.1491</v>
      </c>
      <c r="DD47" s="36">
        <v>11.8536</v>
      </c>
      <c r="DE47" s="36">
        <v>17.2178</v>
      </c>
      <c r="DF47" s="36">
        <v>1.2556</v>
      </c>
      <c r="DG47" s="36">
        <v>17.104600000000001</v>
      </c>
      <c r="DH47" s="36">
        <v>7.9093999999999998</v>
      </c>
      <c r="DI47" s="36">
        <v>0.56469999999999998</v>
      </c>
      <c r="DJ47" s="36">
        <v>2.1823000000000001</v>
      </c>
      <c r="DK47" s="36">
        <v>1.9229000000000001</v>
      </c>
      <c r="DL47" s="36">
        <v>85.066500000000005</v>
      </c>
      <c r="DM47" s="36">
        <v>70.494500000000002</v>
      </c>
      <c r="DN47" s="36">
        <v>6.6913</v>
      </c>
      <c r="DO47" s="36">
        <v>0.60860000000000003</v>
      </c>
      <c r="DP47" s="36">
        <f t="shared" si="5"/>
        <v>4404.2359000000006</v>
      </c>
      <c r="DQ47" s="36">
        <v>446.40699999999998</v>
      </c>
      <c r="DR47" s="36">
        <v>2.18E-2</v>
      </c>
      <c r="DS47" s="36">
        <v>35.255099999999999</v>
      </c>
      <c r="DT47" s="36">
        <v>0.54720000000000002</v>
      </c>
      <c r="DU47" s="36">
        <v>5.7077</v>
      </c>
      <c r="DV47" s="36">
        <v>-63.647100000000002</v>
      </c>
      <c r="DW47" s="36">
        <v>195.47210000000001</v>
      </c>
      <c r="DX47" s="36">
        <f t="shared" si="6"/>
        <v>619.76379999999995</v>
      </c>
      <c r="DY47" s="36">
        <f t="shared" si="7"/>
        <v>5023.9997000000003</v>
      </c>
      <c r="EA47" s="14">
        <f t="shared" si="8"/>
        <v>41.51</v>
      </c>
      <c r="EB47" s="61">
        <f t="shared" si="9"/>
        <v>8.1482307081908232E-5</v>
      </c>
      <c r="ED47" s="61">
        <v>0.42416402962436434</v>
      </c>
    </row>
    <row r="48" spans="1:134" x14ac:dyDescent="0.4">
      <c r="A48" s="34">
        <v>45</v>
      </c>
      <c r="B48" s="7" t="s">
        <v>102</v>
      </c>
      <c r="C48" s="111">
        <f>INDEX(Industries!$D:$D,MATCH($A48,Industries!$A:$A,0))</f>
        <v>6</v>
      </c>
      <c r="D48" s="35" t="s">
        <v>103</v>
      </c>
      <c r="E48" s="36">
        <v>2.3353999999999999</v>
      </c>
      <c r="F48" s="36">
        <v>0.48570000000000002</v>
      </c>
      <c r="G48" s="36">
        <v>4.3428000000000004</v>
      </c>
      <c r="H48" s="36">
        <v>0.35349999999999998</v>
      </c>
      <c r="I48" s="36">
        <v>6.0400000000000002E-2</v>
      </c>
      <c r="J48" s="36">
        <v>0.2848</v>
      </c>
      <c r="K48" s="36">
        <v>1.5726</v>
      </c>
      <c r="L48" s="36">
        <v>2.3206000000000002</v>
      </c>
      <c r="M48" s="36">
        <v>0.89610000000000001</v>
      </c>
      <c r="N48" s="36">
        <v>1.7319</v>
      </c>
      <c r="O48" s="36">
        <v>2.8443000000000001</v>
      </c>
      <c r="P48" s="36">
        <v>0.43369999999999997</v>
      </c>
      <c r="Q48" s="36">
        <v>2.5935999999999999</v>
      </c>
      <c r="R48" s="36">
        <v>1.0593999999999999</v>
      </c>
      <c r="S48" s="36">
        <v>6.8400000000000002E-2</v>
      </c>
      <c r="T48" s="36">
        <v>0.59950000000000003</v>
      </c>
      <c r="U48" s="36">
        <v>0.62250000000000005</v>
      </c>
      <c r="V48" s="36">
        <v>0.1706</v>
      </c>
      <c r="W48" s="36">
        <v>0.48430000000000001</v>
      </c>
      <c r="X48" s="36">
        <v>0.52839999999999998</v>
      </c>
      <c r="Y48" s="36">
        <v>0.43609999999999999</v>
      </c>
      <c r="Z48" s="36">
        <v>1.0027999999999999</v>
      </c>
      <c r="AA48" s="36">
        <v>0.3528</v>
      </c>
      <c r="AB48" s="36">
        <v>0.16450000000000001</v>
      </c>
      <c r="AC48" s="36">
        <v>0.22239999999999999</v>
      </c>
      <c r="AD48" s="36">
        <v>1.09E-2</v>
      </c>
      <c r="AE48" s="36">
        <v>4.3299999999999998E-2</v>
      </c>
      <c r="AF48" s="36">
        <v>0.23169999999999999</v>
      </c>
      <c r="AG48" s="36">
        <v>2.0000000000000001E-4</v>
      </c>
      <c r="AH48" s="36">
        <v>3.1899999999999998E-2</v>
      </c>
      <c r="AI48" s="36">
        <v>2.75E-2</v>
      </c>
      <c r="AJ48" s="36">
        <v>0.3115</v>
      </c>
      <c r="AK48" s="36">
        <v>0.59340000000000004</v>
      </c>
      <c r="AL48" s="36">
        <v>0.1169</v>
      </c>
      <c r="AM48" s="36">
        <v>0.3679</v>
      </c>
      <c r="AN48" s="36">
        <v>0.52410000000000001</v>
      </c>
      <c r="AO48" s="36">
        <v>0.122</v>
      </c>
      <c r="AP48" s="36">
        <v>0.5665</v>
      </c>
      <c r="AQ48" s="36">
        <v>4.0399999999999998E-2</v>
      </c>
      <c r="AR48" s="36">
        <v>0.78949999999999998</v>
      </c>
      <c r="AS48" s="36">
        <v>0.16589999999999999</v>
      </c>
      <c r="AT48" s="36">
        <v>0.46560000000000001</v>
      </c>
      <c r="AU48" s="36">
        <v>3.4099999999999998E-2</v>
      </c>
      <c r="AV48" s="36">
        <v>0.372</v>
      </c>
      <c r="AW48" s="36">
        <v>0.58679999999999999</v>
      </c>
      <c r="AX48" s="36">
        <v>1.5306999999999999</v>
      </c>
      <c r="AY48" s="36">
        <v>0.1978</v>
      </c>
      <c r="AZ48" s="36">
        <v>0.13109999999999999</v>
      </c>
      <c r="BA48" s="36">
        <v>0.2651</v>
      </c>
      <c r="BB48" s="36">
        <v>7.0046999999999997</v>
      </c>
      <c r="BC48" s="36">
        <v>4.5400000000000003E-2</v>
      </c>
      <c r="BD48" s="36">
        <v>7.8409000000000004</v>
      </c>
      <c r="BE48" s="36">
        <v>0.28810000000000002</v>
      </c>
      <c r="BF48" s="36">
        <v>5.6661000000000001</v>
      </c>
      <c r="BG48" s="36">
        <v>0.97060000000000002</v>
      </c>
      <c r="BH48" s="36">
        <v>0.57350000000000001</v>
      </c>
      <c r="BI48" s="36">
        <v>0.2621</v>
      </c>
      <c r="BJ48" s="36">
        <v>0.61960000000000004</v>
      </c>
      <c r="BK48" s="36">
        <v>0.86080000000000001</v>
      </c>
      <c r="BL48" s="36">
        <v>0.46250000000000002</v>
      </c>
      <c r="BM48" s="36">
        <v>1.0147999999999999</v>
      </c>
      <c r="BN48" s="36">
        <v>2.3142</v>
      </c>
      <c r="BO48" s="36">
        <v>0.42509999999999998</v>
      </c>
      <c r="BP48" s="36">
        <v>1.2838000000000001</v>
      </c>
      <c r="BQ48" s="36">
        <v>0.48420000000000002</v>
      </c>
      <c r="BR48" s="36">
        <v>0.71840000000000004</v>
      </c>
      <c r="BS48" s="36">
        <v>8.1799999999999998E-2</v>
      </c>
      <c r="BT48" s="36">
        <v>0.9869</v>
      </c>
      <c r="BU48" s="36">
        <v>0.34689999999999999</v>
      </c>
      <c r="BV48" s="36">
        <v>283.1139</v>
      </c>
      <c r="BW48" s="36">
        <v>21.363499999999998</v>
      </c>
      <c r="BX48" s="36">
        <v>57.723300000000002</v>
      </c>
      <c r="BY48" s="36">
        <v>849.97050000000002</v>
      </c>
      <c r="BZ48" s="36">
        <v>3.0133000000000001</v>
      </c>
      <c r="CA48" s="36">
        <v>2.8138000000000001</v>
      </c>
      <c r="CB48" s="36">
        <v>17.4756</v>
      </c>
      <c r="CC48" s="36">
        <v>46.3932</v>
      </c>
      <c r="CD48" s="36">
        <v>1.7807999999999999</v>
      </c>
      <c r="CE48" s="36">
        <v>0.2732</v>
      </c>
      <c r="CF48" s="36">
        <v>1.6793</v>
      </c>
      <c r="CG48" s="36">
        <v>5.407</v>
      </c>
      <c r="CH48" s="36">
        <v>0.45490000000000003</v>
      </c>
      <c r="CI48" s="36">
        <v>0.81840000000000002</v>
      </c>
      <c r="CJ48" s="36">
        <v>0.63970000000000005</v>
      </c>
      <c r="CK48" s="36">
        <v>0.1885</v>
      </c>
      <c r="CL48" s="36">
        <v>0.11940000000000001</v>
      </c>
      <c r="CM48" s="36">
        <v>0.14119999999999999</v>
      </c>
      <c r="CN48" s="36">
        <v>1.4313</v>
      </c>
      <c r="CO48" s="36">
        <v>6.6E-3</v>
      </c>
      <c r="CP48" s="36">
        <v>0.29599999999999999</v>
      </c>
      <c r="CQ48" s="36">
        <v>0.35120000000000001</v>
      </c>
      <c r="CR48" s="36">
        <v>0.36890000000000001</v>
      </c>
      <c r="CS48" s="36">
        <v>0.86709999999999998</v>
      </c>
      <c r="CT48" s="36">
        <v>5.0819000000000001</v>
      </c>
      <c r="CU48" s="36">
        <v>1.7195</v>
      </c>
      <c r="CV48" s="36">
        <v>1.0535000000000001</v>
      </c>
      <c r="CW48" s="36">
        <v>15.489000000000001</v>
      </c>
      <c r="CX48" s="36">
        <v>2.2700999999999998</v>
      </c>
      <c r="CY48" s="36">
        <v>2.5489000000000002</v>
      </c>
      <c r="CZ48" s="36">
        <v>0.60260000000000002</v>
      </c>
      <c r="DA48" s="36">
        <v>4.0664999999999996</v>
      </c>
      <c r="DB48" s="36">
        <v>1.0344</v>
      </c>
      <c r="DC48" s="36">
        <v>0.36149999999999999</v>
      </c>
      <c r="DD48" s="36">
        <v>14.516400000000001</v>
      </c>
      <c r="DE48" s="36">
        <v>19.764399999999998</v>
      </c>
      <c r="DF48" s="36">
        <v>0.59660000000000002</v>
      </c>
      <c r="DG48" s="36">
        <v>30.490100000000002</v>
      </c>
      <c r="DH48" s="36">
        <v>134.29830000000001</v>
      </c>
      <c r="DI48" s="36">
        <v>0.24079999999999999</v>
      </c>
      <c r="DJ48" s="36">
        <v>1.0492999999999999</v>
      </c>
      <c r="DK48" s="36">
        <v>0.65739999999999998</v>
      </c>
      <c r="DL48" s="36">
        <v>2.4348999999999998</v>
      </c>
      <c r="DM48" s="36">
        <v>1.788</v>
      </c>
      <c r="DN48" s="36">
        <v>0.87080000000000002</v>
      </c>
      <c r="DO48" s="36">
        <v>0.11169999999999999</v>
      </c>
      <c r="DP48" s="36">
        <f t="shared" si="5"/>
        <v>1603.4814999999994</v>
      </c>
      <c r="DQ48" s="36">
        <v>305.45159999999998</v>
      </c>
      <c r="DR48" s="36">
        <v>1.78E-2</v>
      </c>
      <c r="DS48" s="36">
        <v>21.196300000000001</v>
      </c>
      <c r="DT48" s="36">
        <v>0.65949999999999998</v>
      </c>
      <c r="DU48" s="36">
        <v>3.7027000000000001</v>
      </c>
      <c r="DV48" s="36">
        <v>-23.624400000000001</v>
      </c>
      <c r="DW48" s="36">
        <v>48.114600000000003</v>
      </c>
      <c r="DX48" s="36">
        <f t="shared" si="6"/>
        <v>355.5181</v>
      </c>
      <c r="DY48" s="36">
        <f t="shared" si="7"/>
        <v>1958.9995999999994</v>
      </c>
      <c r="EA48" s="14">
        <f t="shared" si="8"/>
        <v>25.558500000000002</v>
      </c>
      <c r="EB48" s="61">
        <f t="shared" si="9"/>
        <v>5.0170213094506188E-5</v>
      </c>
      <c r="ED48" s="61">
        <v>0.50025515565260514</v>
      </c>
    </row>
    <row r="49" spans="1:134" x14ac:dyDescent="0.4">
      <c r="A49" s="37">
        <v>46</v>
      </c>
      <c r="B49" s="2" t="s">
        <v>104</v>
      </c>
      <c r="C49" s="112">
        <f>INDEX(Industries!$D:$D,MATCH($A49,Industries!$A:$A,0))</f>
        <v>6</v>
      </c>
      <c r="D49" s="38" t="s">
        <v>105</v>
      </c>
      <c r="E49" s="36">
        <v>10.6366</v>
      </c>
      <c r="F49" s="36">
        <v>1.9950000000000001</v>
      </c>
      <c r="G49" s="36">
        <v>17.686199999999999</v>
      </c>
      <c r="H49" s="36">
        <v>1.2407999999999999</v>
      </c>
      <c r="I49" s="36">
        <v>0.31929999999999997</v>
      </c>
      <c r="J49" s="36">
        <v>0.94679999999999997</v>
      </c>
      <c r="K49" s="36">
        <v>8.0035000000000007</v>
      </c>
      <c r="L49" s="36">
        <v>20.2149</v>
      </c>
      <c r="M49" s="36">
        <v>8.1994000000000007</v>
      </c>
      <c r="N49" s="36">
        <v>20.824100000000001</v>
      </c>
      <c r="O49" s="36">
        <v>46.663400000000003</v>
      </c>
      <c r="P49" s="36">
        <v>2.7246000000000001</v>
      </c>
      <c r="Q49" s="36">
        <v>26.420999999999999</v>
      </c>
      <c r="R49" s="36">
        <v>4.4187000000000003</v>
      </c>
      <c r="S49" s="36">
        <v>0.2402</v>
      </c>
      <c r="T49" s="36">
        <v>2.1730999999999998</v>
      </c>
      <c r="U49" s="36">
        <v>2.1215999999999999</v>
      </c>
      <c r="V49" s="36">
        <v>0.56120000000000003</v>
      </c>
      <c r="W49" s="36">
        <v>1.8992</v>
      </c>
      <c r="X49" s="36">
        <v>1.8254999999999999</v>
      </c>
      <c r="Y49" s="36">
        <v>1.4872000000000001</v>
      </c>
      <c r="Z49" s="36">
        <v>3.4015</v>
      </c>
      <c r="AA49" s="36">
        <v>1.3804000000000001</v>
      </c>
      <c r="AB49" s="36">
        <v>0.62360000000000004</v>
      </c>
      <c r="AC49" s="36">
        <v>0.85560000000000003</v>
      </c>
      <c r="AD49" s="36">
        <v>3.85E-2</v>
      </c>
      <c r="AE49" s="36">
        <v>0.17929999999999999</v>
      </c>
      <c r="AF49" s="36">
        <v>0.77210000000000001</v>
      </c>
      <c r="AG49" s="36">
        <v>8.9999999999999998E-4</v>
      </c>
      <c r="AH49" s="36">
        <v>9.9400000000000002E-2</v>
      </c>
      <c r="AI49" s="36">
        <v>8.5199999999999998E-2</v>
      </c>
      <c r="AJ49" s="36">
        <v>2.3260999999999998</v>
      </c>
      <c r="AK49" s="36">
        <v>2.6067999999999998</v>
      </c>
      <c r="AL49" s="36">
        <v>0.41849999999999998</v>
      </c>
      <c r="AM49" s="36">
        <v>1.4603999999999999</v>
      </c>
      <c r="AN49" s="36">
        <v>2.0640000000000001</v>
      </c>
      <c r="AO49" s="36">
        <v>1.1842999999999999</v>
      </c>
      <c r="AP49" s="36">
        <v>2.1254</v>
      </c>
      <c r="AQ49" s="36">
        <v>0.12809999999999999</v>
      </c>
      <c r="AR49" s="36">
        <v>12.8368</v>
      </c>
      <c r="AS49" s="36">
        <v>0.57940000000000003</v>
      </c>
      <c r="AT49" s="36">
        <v>3.7549999999999999</v>
      </c>
      <c r="AU49" s="36">
        <v>0.1207</v>
      </c>
      <c r="AV49" s="36">
        <v>10.733700000000001</v>
      </c>
      <c r="AW49" s="36">
        <v>11.953799999999999</v>
      </c>
      <c r="AX49" s="36">
        <v>618.68510000000003</v>
      </c>
      <c r="AY49" s="36">
        <v>102.8582</v>
      </c>
      <c r="AZ49" s="36">
        <v>14.571300000000001</v>
      </c>
      <c r="BA49" s="36">
        <v>20.757300000000001</v>
      </c>
      <c r="BB49" s="36">
        <v>2.0173999999999999</v>
      </c>
      <c r="BC49" s="36">
        <v>0.6532</v>
      </c>
      <c r="BD49" s="36">
        <v>12.576000000000001</v>
      </c>
      <c r="BE49" s="36">
        <v>1.1585000000000001</v>
      </c>
      <c r="BF49" s="36">
        <v>4.2363</v>
      </c>
      <c r="BG49" s="36">
        <v>2.5074000000000001</v>
      </c>
      <c r="BH49" s="36">
        <v>2.2357</v>
      </c>
      <c r="BI49" s="36">
        <v>0.8639</v>
      </c>
      <c r="BJ49" s="36">
        <v>1.7104999999999999</v>
      </c>
      <c r="BK49" s="36">
        <v>3.6053000000000002</v>
      </c>
      <c r="BL49" s="36">
        <v>1.8291999999999999</v>
      </c>
      <c r="BM49" s="36">
        <v>0.40160000000000001</v>
      </c>
      <c r="BN49" s="36">
        <v>5.8262</v>
      </c>
      <c r="BO49" s="36">
        <v>1.3539000000000001</v>
      </c>
      <c r="BP49" s="36">
        <v>0.36049999999999999</v>
      </c>
      <c r="BQ49" s="36">
        <v>19.123699999999999</v>
      </c>
      <c r="BR49" s="36">
        <v>25.344999999999999</v>
      </c>
      <c r="BS49" s="36">
        <v>2.0474000000000001</v>
      </c>
      <c r="BT49" s="36">
        <v>126.3939</v>
      </c>
      <c r="BU49" s="36">
        <v>20.984300000000001</v>
      </c>
      <c r="BV49" s="36">
        <v>2211.7784000000001</v>
      </c>
      <c r="BW49" s="36">
        <v>2751.0646999999999</v>
      </c>
      <c r="BX49" s="36">
        <v>872.28070000000002</v>
      </c>
      <c r="BY49" s="36">
        <v>4648.5320000000002</v>
      </c>
      <c r="BZ49" s="36">
        <v>8.7262000000000004</v>
      </c>
      <c r="CA49" s="36">
        <v>7.6355000000000004</v>
      </c>
      <c r="CB49" s="36">
        <v>1.4994000000000001</v>
      </c>
      <c r="CC49" s="36">
        <v>9.9929000000000006</v>
      </c>
      <c r="CD49" s="36">
        <v>6.2180999999999997</v>
      </c>
      <c r="CE49" s="36">
        <v>0.74470000000000003</v>
      </c>
      <c r="CF49" s="36">
        <v>6.9024999999999999</v>
      </c>
      <c r="CG49" s="36">
        <v>21.770399999999999</v>
      </c>
      <c r="CH49" s="36">
        <v>1.4535</v>
      </c>
      <c r="CI49" s="36">
        <v>3.4661</v>
      </c>
      <c r="CJ49" s="36">
        <v>2.7151000000000001</v>
      </c>
      <c r="CK49" s="36">
        <v>0.44390000000000002</v>
      </c>
      <c r="CL49" s="36">
        <v>0.36080000000000001</v>
      </c>
      <c r="CM49" s="36">
        <v>2.0825999999999998</v>
      </c>
      <c r="CN49" s="36">
        <v>5.7610999999999999</v>
      </c>
      <c r="CO49" s="36">
        <v>1.6799999999999999E-2</v>
      </c>
      <c r="CP49" s="36">
        <v>1.2547999999999999</v>
      </c>
      <c r="CQ49" s="36">
        <v>1.1707000000000001</v>
      </c>
      <c r="CR49" s="36">
        <v>2.3531</v>
      </c>
      <c r="CS49" s="36">
        <v>4.7954999999999997</v>
      </c>
      <c r="CT49" s="36">
        <v>13.7933</v>
      </c>
      <c r="CU49" s="36">
        <v>3.0788000000000002</v>
      </c>
      <c r="CV49" s="36">
        <v>4.7282000000000002</v>
      </c>
      <c r="CW49" s="36">
        <v>58.0199</v>
      </c>
      <c r="CX49" s="36">
        <v>11.3675</v>
      </c>
      <c r="CY49" s="36">
        <v>11.4154</v>
      </c>
      <c r="CZ49" s="36">
        <v>2.3178999999999998</v>
      </c>
      <c r="DA49" s="36">
        <v>16.798500000000001</v>
      </c>
      <c r="DB49" s="36">
        <v>4.3788999999999998</v>
      </c>
      <c r="DC49" s="36">
        <v>1.5687</v>
      </c>
      <c r="DD49" s="36">
        <v>4.3815999999999997</v>
      </c>
      <c r="DE49" s="36">
        <v>5.4633000000000003</v>
      </c>
      <c r="DF49" s="36">
        <v>0.5111</v>
      </c>
      <c r="DG49" s="36">
        <v>16.844000000000001</v>
      </c>
      <c r="DH49" s="36">
        <v>8.7676999999999996</v>
      </c>
      <c r="DI49" s="36">
        <v>0.68469999999999998</v>
      </c>
      <c r="DJ49" s="36">
        <v>5.5401999999999996</v>
      </c>
      <c r="DK49" s="36">
        <v>2.1013999999999999</v>
      </c>
      <c r="DL49" s="36">
        <v>7.6317000000000004</v>
      </c>
      <c r="DM49" s="36">
        <v>17.516500000000001</v>
      </c>
      <c r="DN49" s="36">
        <v>5.5176999999999996</v>
      </c>
      <c r="DO49" s="36">
        <v>0.39290000000000003</v>
      </c>
      <c r="DP49" s="36">
        <f t="shared" si="5"/>
        <v>12008.272999999996</v>
      </c>
      <c r="DQ49" s="36">
        <v>108.2968</v>
      </c>
      <c r="DR49" s="36">
        <v>1.5946</v>
      </c>
      <c r="DS49" s="36">
        <v>87.695499999999996</v>
      </c>
      <c r="DT49" s="36">
        <v>2.2648999999999999</v>
      </c>
      <c r="DU49" s="36">
        <v>17.1328</v>
      </c>
      <c r="DV49" s="36">
        <v>-51.885100000000001</v>
      </c>
      <c r="DW49" s="36">
        <v>127.62739999999999</v>
      </c>
      <c r="DX49" s="36">
        <f t="shared" si="6"/>
        <v>292.7269</v>
      </c>
      <c r="DY49" s="36">
        <f t="shared" si="7"/>
        <v>12300.999899999995</v>
      </c>
      <c r="EA49" s="14">
        <f t="shared" si="8"/>
        <v>107.0932</v>
      </c>
      <c r="EB49" s="61">
        <f t="shared" si="9"/>
        <v>2.1021924858550265E-4</v>
      </c>
      <c r="ED49" s="61">
        <v>0.2962360831840678</v>
      </c>
    </row>
    <row r="50" spans="1:134" x14ac:dyDescent="0.4">
      <c r="A50" s="34">
        <v>47</v>
      </c>
      <c r="B50" s="7" t="s">
        <v>106</v>
      </c>
      <c r="C50" s="111">
        <f>INDEX(Industries!$D:$D,MATCH($A50,Industries!$A:$A,0))</f>
        <v>6</v>
      </c>
      <c r="D50" s="35" t="s">
        <v>107</v>
      </c>
      <c r="E50" s="36">
        <v>11.922599999999999</v>
      </c>
      <c r="F50" s="36">
        <v>3.0203000000000002</v>
      </c>
      <c r="G50" s="36">
        <v>34.866900000000001</v>
      </c>
      <c r="H50" s="36">
        <v>1.613</v>
      </c>
      <c r="I50" s="36">
        <v>8.3699999999999997E-2</v>
      </c>
      <c r="J50" s="36">
        <v>1.5679000000000001</v>
      </c>
      <c r="K50" s="36">
        <v>8.9352999999999998</v>
      </c>
      <c r="L50" s="36">
        <v>9.9464000000000006</v>
      </c>
      <c r="M50" s="36">
        <v>2.7452999999999999</v>
      </c>
      <c r="N50" s="36">
        <v>9.9044000000000008</v>
      </c>
      <c r="O50" s="36">
        <v>13.178800000000001</v>
      </c>
      <c r="P50" s="36">
        <v>1.3061</v>
      </c>
      <c r="Q50" s="36">
        <v>21.807400000000001</v>
      </c>
      <c r="R50" s="36">
        <v>3.1589</v>
      </c>
      <c r="S50" s="36">
        <v>0.125</v>
      </c>
      <c r="T50" s="36">
        <v>1.3436999999999999</v>
      </c>
      <c r="U50" s="36">
        <v>1.1532</v>
      </c>
      <c r="V50" s="36">
        <v>0.26540000000000002</v>
      </c>
      <c r="W50" s="36">
        <v>1.2638</v>
      </c>
      <c r="X50" s="36">
        <v>1.0381</v>
      </c>
      <c r="Y50" s="36">
        <v>0.8155</v>
      </c>
      <c r="Z50" s="36">
        <v>1.8642000000000001</v>
      </c>
      <c r="AA50" s="36">
        <v>4.5472999999999999</v>
      </c>
      <c r="AB50" s="36">
        <v>1.6109</v>
      </c>
      <c r="AC50" s="36">
        <v>1.4155</v>
      </c>
      <c r="AD50" s="36">
        <v>1.9599999999999999E-2</v>
      </c>
      <c r="AE50" s="36">
        <v>0.1104</v>
      </c>
      <c r="AF50" s="36">
        <v>0.48049999999999998</v>
      </c>
      <c r="AG50" s="36">
        <v>8.0000000000000004E-4</v>
      </c>
      <c r="AH50" s="36">
        <v>4.53E-2</v>
      </c>
      <c r="AI50" s="36">
        <v>3.4799999999999998E-2</v>
      </c>
      <c r="AJ50" s="36">
        <v>1.0202</v>
      </c>
      <c r="AK50" s="36">
        <v>8.4537999999999993</v>
      </c>
      <c r="AL50" s="36">
        <v>0.34960000000000002</v>
      </c>
      <c r="AM50" s="36">
        <v>1.7885</v>
      </c>
      <c r="AN50" s="36">
        <v>3.3121</v>
      </c>
      <c r="AO50" s="36">
        <v>0.36370000000000002</v>
      </c>
      <c r="AP50" s="36">
        <v>2.6762000000000001</v>
      </c>
      <c r="AQ50" s="36">
        <v>8.8499999999999995E-2</v>
      </c>
      <c r="AR50" s="36">
        <v>1.7561</v>
      </c>
      <c r="AS50" s="36">
        <v>0.38850000000000001</v>
      </c>
      <c r="AT50" s="36">
        <v>2.0842000000000001</v>
      </c>
      <c r="AU50" s="36">
        <v>9.9199999999999997E-2</v>
      </c>
      <c r="AV50" s="36">
        <v>1.0472999999999999</v>
      </c>
      <c r="AW50" s="36">
        <v>1.2035</v>
      </c>
      <c r="AX50" s="36">
        <v>2.7162999999999999</v>
      </c>
      <c r="AY50" s="36">
        <v>8.8196999999999992</v>
      </c>
      <c r="AZ50" s="36">
        <v>1.7413000000000001</v>
      </c>
      <c r="BA50" s="36">
        <v>1.8268</v>
      </c>
      <c r="BB50" s="36">
        <v>0.94499999999999995</v>
      </c>
      <c r="BC50" s="36">
        <v>0.2671</v>
      </c>
      <c r="BD50" s="36">
        <v>20.813099999999999</v>
      </c>
      <c r="BE50" s="36">
        <v>1.6355999999999999</v>
      </c>
      <c r="BF50" s="36">
        <v>3.4548000000000001</v>
      </c>
      <c r="BG50" s="36">
        <v>1.7758</v>
      </c>
      <c r="BH50" s="36">
        <v>2.9891000000000001</v>
      </c>
      <c r="BI50" s="36">
        <v>0.87019999999999997</v>
      </c>
      <c r="BJ50" s="36">
        <v>1.7358</v>
      </c>
      <c r="BK50" s="36">
        <v>3.04</v>
      </c>
      <c r="BL50" s="36">
        <v>2.3797999999999999</v>
      </c>
      <c r="BM50" s="36">
        <v>0.37759999999999999</v>
      </c>
      <c r="BN50" s="36">
        <v>6.4747000000000003</v>
      </c>
      <c r="BO50" s="36">
        <v>0.92900000000000005</v>
      </c>
      <c r="BP50" s="36">
        <v>0.2969</v>
      </c>
      <c r="BQ50" s="36">
        <v>6.4530000000000003</v>
      </c>
      <c r="BR50" s="36">
        <v>6.9127000000000001</v>
      </c>
      <c r="BS50" s="36">
        <v>0.60929999999999995</v>
      </c>
      <c r="BT50" s="36">
        <v>2.7766999999999999</v>
      </c>
      <c r="BU50" s="36">
        <v>0.99060000000000004</v>
      </c>
      <c r="BV50" s="36">
        <v>586.38459999999998</v>
      </c>
      <c r="BW50" s="36">
        <v>545.56820000000005</v>
      </c>
      <c r="BX50" s="36">
        <v>281.52440000000001</v>
      </c>
      <c r="BY50" s="36">
        <v>2409.6851000000001</v>
      </c>
      <c r="BZ50" s="36">
        <v>6.9831000000000003</v>
      </c>
      <c r="CA50" s="36">
        <v>5.5761000000000003</v>
      </c>
      <c r="CB50" s="36">
        <v>0.76959999999999995</v>
      </c>
      <c r="CC50" s="36">
        <v>4.3579999999999997</v>
      </c>
      <c r="CD50" s="36">
        <v>3.0573000000000001</v>
      </c>
      <c r="CE50" s="36">
        <v>0.41849999999999998</v>
      </c>
      <c r="CF50" s="36">
        <v>14.2501</v>
      </c>
      <c r="CG50" s="36">
        <v>44.370899999999999</v>
      </c>
      <c r="CH50" s="36">
        <v>1.8784000000000001</v>
      </c>
      <c r="CI50" s="36">
        <v>5.2591000000000001</v>
      </c>
      <c r="CJ50" s="36">
        <v>2.9079999999999999</v>
      </c>
      <c r="CK50" s="36">
        <v>0.2407</v>
      </c>
      <c r="CL50" s="36">
        <v>0.38279999999999997</v>
      </c>
      <c r="CM50" s="36">
        <v>1.1551</v>
      </c>
      <c r="CN50" s="36">
        <v>7.7023000000000001</v>
      </c>
      <c r="CO50" s="36">
        <v>1.1599999999999999E-2</v>
      </c>
      <c r="CP50" s="36">
        <v>0.49490000000000001</v>
      </c>
      <c r="CQ50" s="36">
        <v>0.53090000000000004</v>
      </c>
      <c r="CR50" s="36">
        <v>0.36980000000000002</v>
      </c>
      <c r="CS50" s="36">
        <v>0.76790000000000003</v>
      </c>
      <c r="CT50" s="36">
        <v>1.8021</v>
      </c>
      <c r="CU50" s="36">
        <v>0.53059999999999996</v>
      </c>
      <c r="CV50" s="36">
        <v>5.8803000000000001</v>
      </c>
      <c r="CW50" s="36">
        <v>77.138099999999994</v>
      </c>
      <c r="CX50" s="36">
        <v>17.7988</v>
      </c>
      <c r="CY50" s="36">
        <v>17.805099999999999</v>
      </c>
      <c r="CZ50" s="36">
        <v>2.0548999999999999</v>
      </c>
      <c r="DA50" s="36">
        <v>29.9588</v>
      </c>
      <c r="DB50" s="36">
        <v>5.1154999999999999</v>
      </c>
      <c r="DC50" s="36">
        <v>0.94110000000000005</v>
      </c>
      <c r="DD50" s="36">
        <v>4.3672000000000004</v>
      </c>
      <c r="DE50" s="36">
        <v>6.0788000000000002</v>
      </c>
      <c r="DF50" s="36">
        <v>0.5071</v>
      </c>
      <c r="DG50" s="36">
        <v>14.4274</v>
      </c>
      <c r="DH50" s="36">
        <v>6.4382000000000001</v>
      </c>
      <c r="DI50" s="36">
        <v>0.34639999999999999</v>
      </c>
      <c r="DJ50" s="36">
        <v>3.8494000000000002</v>
      </c>
      <c r="DK50" s="36">
        <v>2.7982</v>
      </c>
      <c r="DL50" s="36">
        <v>6.1207000000000003</v>
      </c>
      <c r="DM50" s="36">
        <v>19.684899999999999</v>
      </c>
      <c r="DN50" s="36">
        <v>4.0580999999999996</v>
      </c>
      <c r="DO50" s="36">
        <v>0.4451</v>
      </c>
      <c r="DP50" s="36">
        <f t="shared" si="5"/>
        <v>4398.4475000000002</v>
      </c>
      <c r="DQ50" s="36">
        <v>62.399799999999999</v>
      </c>
      <c r="DR50" s="36"/>
      <c r="DS50" s="36">
        <v>107.3408</v>
      </c>
      <c r="DT50" s="36">
        <v>3.0602</v>
      </c>
      <c r="DU50" s="36">
        <v>12.2651</v>
      </c>
      <c r="DV50" s="36">
        <v>-35.242899999999999</v>
      </c>
      <c r="DW50" s="36">
        <v>87.729900000000001</v>
      </c>
      <c r="DX50" s="36">
        <f t="shared" si="6"/>
        <v>237.55290000000002</v>
      </c>
      <c r="DY50" s="36">
        <f t="shared" si="7"/>
        <v>4636.0003999999999</v>
      </c>
      <c r="EA50" s="14">
        <f t="shared" si="8"/>
        <v>122.6661</v>
      </c>
      <c r="EB50" s="61">
        <f t="shared" si="9"/>
        <v>2.4078816739918246E-4</v>
      </c>
      <c r="ED50" s="61">
        <v>0.39840385653207494</v>
      </c>
    </row>
    <row r="51" spans="1:134" x14ac:dyDescent="0.4">
      <c r="A51" s="37">
        <v>48</v>
      </c>
      <c r="B51" s="2" t="s">
        <v>108</v>
      </c>
      <c r="C51" s="112">
        <f>INDEX(Industries!$D:$D,MATCH($A51,Industries!$A:$A,0))</f>
        <v>6</v>
      </c>
      <c r="D51" s="38" t="s">
        <v>109</v>
      </c>
      <c r="E51" s="36">
        <v>4.9401000000000002</v>
      </c>
      <c r="F51" s="36">
        <v>1.4340999999999999</v>
      </c>
      <c r="G51" s="36">
        <v>15.163</v>
      </c>
      <c r="H51" s="36">
        <v>0.67569999999999997</v>
      </c>
      <c r="I51" s="36">
        <v>1.41E-2</v>
      </c>
      <c r="J51" s="36">
        <v>0.70599999999999996</v>
      </c>
      <c r="K51" s="36">
        <v>3.9083999999999999</v>
      </c>
      <c r="L51" s="36">
        <v>6.1239999999999997</v>
      </c>
      <c r="M51" s="36">
        <v>3.5897999999999999</v>
      </c>
      <c r="N51" s="36">
        <v>2.4811000000000001</v>
      </c>
      <c r="O51" s="36">
        <v>9.1422000000000008</v>
      </c>
      <c r="P51" s="36">
        <v>0.81869999999999998</v>
      </c>
      <c r="Q51" s="36">
        <v>3.4906999999999999</v>
      </c>
      <c r="R51" s="36">
        <v>2.4822000000000002</v>
      </c>
      <c r="S51" s="36">
        <v>7.2599999999999998E-2</v>
      </c>
      <c r="T51" s="36">
        <v>0.65559999999999996</v>
      </c>
      <c r="U51" s="36">
        <v>0.49580000000000002</v>
      </c>
      <c r="V51" s="36">
        <v>9.9400000000000002E-2</v>
      </c>
      <c r="W51" s="36">
        <v>0.77390000000000003</v>
      </c>
      <c r="X51" s="36">
        <v>0.46329999999999999</v>
      </c>
      <c r="Y51" s="36">
        <v>0.28139999999999998</v>
      </c>
      <c r="Z51" s="36">
        <v>0.74739999999999995</v>
      </c>
      <c r="AA51" s="36">
        <v>0.46329999999999999</v>
      </c>
      <c r="AB51" s="36">
        <v>0.29310000000000003</v>
      </c>
      <c r="AC51" s="36">
        <v>0.41499999999999998</v>
      </c>
      <c r="AD51" s="36">
        <v>9.4000000000000004E-3</v>
      </c>
      <c r="AE51" s="36">
        <v>9.7199999999999995E-2</v>
      </c>
      <c r="AF51" s="36">
        <v>0.18329999999999999</v>
      </c>
      <c r="AG51" s="36">
        <v>1E-4</v>
      </c>
      <c r="AH51" s="36">
        <v>2.7000000000000001E-3</v>
      </c>
      <c r="AI51" s="36">
        <v>3.5000000000000001E-3</v>
      </c>
      <c r="AJ51" s="36">
        <v>1.1001000000000001</v>
      </c>
      <c r="AK51" s="36">
        <v>1.7395</v>
      </c>
      <c r="AL51" s="36">
        <v>0.2611</v>
      </c>
      <c r="AM51" s="36">
        <v>0.76380000000000003</v>
      </c>
      <c r="AN51" s="36">
        <v>1.4367000000000001</v>
      </c>
      <c r="AO51" s="36">
        <v>0.62470000000000003</v>
      </c>
      <c r="AP51" s="36">
        <v>1.0808</v>
      </c>
      <c r="AQ51" s="36">
        <v>0.44640000000000002</v>
      </c>
      <c r="AR51" s="36">
        <v>3.8348</v>
      </c>
      <c r="AS51" s="36">
        <v>0.33889999999999998</v>
      </c>
      <c r="AT51" s="36">
        <v>9.0114999999999998</v>
      </c>
      <c r="AU51" s="36">
        <v>2.1100000000000001E-2</v>
      </c>
      <c r="AV51" s="36">
        <v>34.091999999999999</v>
      </c>
      <c r="AW51" s="36">
        <v>83.835099999999997</v>
      </c>
      <c r="AX51" s="36">
        <v>18.1325</v>
      </c>
      <c r="AY51" s="36">
        <v>45.747500000000002</v>
      </c>
      <c r="AZ51" s="36">
        <v>52.144799999999996</v>
      </c>
      <c r="BA51" s="36">
        <v>1.9944</v>
      </c>
      <c r="BB51" s="36">
        <v>1.0468999999999999</v>
      </c>
      <c r="BC51" s="36">
        <v>0.12820000000000001</v>
      </c>
      <c r="BD51" s="36">
        <v>6.5014000000000003</v>
      </c>
      <c r="BE51" s="36">
        <v>1.6294</v>
      </c>
      <c r="BF51" s="36">
        <v>5.8372999999999999</v>
      </c>
      <c r="BG51" s="36">
        <v>0.98250000000000004</v>
      </c>
      <c r="BH51" s="36">
        <v>1.6548</v>
      </c>
      <c r="BI51" s="36">
        <v>0.49540000000000001</v>
      </c>
      <c r="BJ51" s="36">
        <v>0.20349999999999999</v>
      </c>
      <c r="BK51" s="36">
        <v>1.4384999999999999</v>
      </c>
      <c r="BL51" s="36">
        <v>0.60980000000000001</v>
      </c>
      <c r="BM51" s="36">
        <v>0.18779999999999999</v>
      </c>
      <c r="BN51" s="36">
        <v>2.3548</v>
      </c>
      <c r="BO51" s="36">
        <v>3.1392000000000002</v>
      </c>
      <c r="BP51" s="36">
        <v>0.57989999999999997</v>
      </c>
      <c r="BQ51" s="36">
        <v>3.165</v>
      </c>
      <c r="BR51" s="36">
        <v>5.0724</v>
      </c>
      <c r="BS51" s="36">
        <v>0.28029999999999999</v>
      </c>
      <c r="BT51" s="36">
        <v>3.9695999999999998</v>
      </c>
      <c r="BU51" s="36">
        <v>5.2941000000000003</v>
      </c>
      <c r="BV51" s="36">
        <v>387.33249999999998</v>
      </c>
      <c r="BW51" s="36">
        <v>256.23520000000002</v>
      </c>
      <c r="BX51" s="36">
        <v>283.23540000000003</v>
      </c>
      <c r="BY51" s="36">
        <v>921.97339999999997</v>
      </c>
      <c r="BZ51" s="36">
        <v>3.0036</v>
      </c>
      <c r="CA51" s="36">
        <v>2.7511000000000001</v>
      </c>
      <c r="CB51" s="36">
        <v>0.31659999999999999</v>
      </c>
      <c r="CC51" s="36">
        <v>1.9365000000000001</v>
      </c>
      <c r="CD51" s="36">
        <v>0.47349999999999998</v>
      </c>
      <c r="CE51" s="36">
        <v>0.26369999999999999</v>
      </c>
      <c r="CF51" s="36">
        <v>6.6749999999999998</v>
      </c>
      <c r="CG51" s="36">
        <v>20.770800000000001</v>
      </c>
      <c r="CH51" s="36">
        <v>0.44569999999999999</v>
      </c>
      <c r="CI51" s="36">
        <v>0.37640000000000001</v>
      </c>
      <c r="CJ51" s="36">
        <v>0.67730000000000001</v>
      </c>
      <c r="CK51" s="36">
        <v>8.6900000000000005E-2</v>
      </c>
      <c r="CL51" s="36">
        <v>0.16669999999999999</v>
      </c>
      <c r="CM51" s="36">
        <v>0.80389999999999995</v>
      </c>
      <c r="CN51" s="36">
        <v>1.0538000000000001</v>
      </c>
      <c r="CO51" s="36">
        <v>3.6700000000000003E-2</v>
      </c>
      <c r="CP51" s="36">
        <v>0.37690000000000001</v>
      </c>
      <c r="CQ51" s="36">
        <v>0.32100000000000001</v>
      </c>
      <c r="CR51" s="36">
        <v>0.73250000000000004</v>
      </c>
      <c r="CS51" s="36">
        <v>0.51270000000000004</v>
      </c>
      <c r="CT51" s="36">
        <v>0.38529999999999998</v>
      </c>
      <c r="CU51" s="36">
        <v>0.1429</v>
      </c>
      <c r="CV51" s="36">
        <v>1.1525000000000001</v>
      </c>
      <c r="CW51" s="36">
        <v>16.962</v>
      </c>
      <c r="CX51" s="36">
        <v>2.9731000000000001</v>
      </c>
      <c r="CY51" s="36">
        <v>5.0957999999999997</v>
      </c>
      <c r="CZ51" s="36">
        <v>0.96220000000000006</v>
      </c>
      <c r="DA51" s="36">
        <v>5.181</v>
      </c>
      <c r="DB51" s="36">
        <v>3.4458000000000002</v>
      </c>
      <c r="DC51" s="36">
        <v>1.2943</v>
      </c>
      <c r="DD51" s="36">
        <v>1.7730999999999999</v>
      </c>
      <c r="DE51" s="36">
        <v>2.1615000000000002</v>
      </c>
      <c r="DF51" s="36">
        <v>0.20730000000000001</v>
      </c>
      <c r="DG51" s="36">
        <v>2.9239000000000002</v>
      </c>
      <c r="DH51" s="36">
        <v>1.407</v>
      </c>
      <c r="DI51" s="36">
        <v>0.39689999999999998</v>
      </c>
      <c r="DJ51" s="36">
        <v>1.3208</v>
      </c>
      <c r="DK51" s="36">
        <v>1.1283000000000001</v>
      </c>
      <c r="DL51" s="36">
        <v>1.7578</v>
      </c>
      <c r="DM51" s="36">
        <v>4.7594000000000003</v>
      </c>
      <c r="DN51" s="36">
        <v>86.124600000000001</v>
      </c>
      <c r="DO51" s="36">
        <v>0.2306</v>
      </c>
      <c r="DP51" s="36">
        <f t="shared" si="5"/>
        <v>2393.5475000000006</v>
      </c>
      <c r="DQ51" s="36">
        <v>16.893000000000001</v>
      </c>
      <c r="DR51" s="36">
        <v>9.5999999999999992E-3</v>
      </c>
      <c r="DS51" s="36">
        <v>19.050899999999999</v>
      </c>
      <c r="DT51" s="36">
        <v>1.4493</v>
      </c>
      <c r="DU51" s="36">
        <v>5.2595999999999998</v>
      </c>
      <c r="DV51" s="36">
        <v>4.7487000000000004</v>
      </c>
      <c r="DW51" s="36">
        <v>137.04179999999999</v>
      </c>
      <c r="DX51" s="36">
        <f t="shared" si="6"/>
        <v>184.4529</v>
      </c>
      <c r="DY51" s="36">
        <f t="shared" si="7"/>
        <v>2578.0004000000008</v>
      </c>
      <c r="EA51" s="14">
        <f t="shared" si="8"/>
        <v>25.759799999999998</v>
      </c>
      <c r="EB51" s="61">
        <f t="shared" si="9"/>
        <v>5.0565356154385444E-5</v>
      </c>
      <c r="ED51" s="61">
        <v>0.46431347528861222</v>
      </c>
    </row>
    <row r="52" spans="1:134" x14ac:dyDescent="0.4">
      <c r="A52" s="34">
        <v>49</v>
      </c>
      <c r="B52" s="7" t="s">
        <v>110</v>
      </c>
      <c r="C52" s="111">
        <f>INDEX(Industries!$D:$D,MATCH($A52,Industries!$A:$A,0))</f>
        <v>6</v>
      </c>
      <c r="D52" s="35" t="s">
        <v>111</v>
      </c>
      <c r="E52" s="36">
        <v>12.9682</v>
      </c>
      <c r="F52" s="36">
        <v>1.8322000000000001</v>
      </c>
      <c r="G52" s="36">
        <v>9.2547999999999995</v>
      </c>
      <c r="H52" s="36">
        <v>1.5654999999999999</v>
      </c>
      <c r="I52" s="36">
        <v>0.16389999999999999</v>
      </c>
      <c r="J52" s="36">
        <v>0.51719999999999999</v>
      </c>
      <c r="K52" s="36">
        <v>4.2697000000000003</v>
      </c>
      <c r="L52" s="36">
        <v>103.53270000000001</v>
      </c>
      <c r="M52" s="36">
        <v>65.845799999999997</v>
      </c>
      <c r="N52" s="36">
        <v>23.936299999999999</v>
      </c>
      <c r="O52" s="36">
        <v>86.642700000000005</v>
      </c>
      <c r="P52" s="36">
        <v>6.4017999999999997</v>
      </c>
      <c r="Q52" s="36">
        <v>137.0316</v>
      </c>
      <c r="R52" s="36">
        <v>10.143000000000001</v>
      </c>
      <c r="S52" s="36">
        <v>0.3543</v>
      </c>
      <c r="T52" s="36">
        <v>3.8755000000000002</v>
      </c>
      <c r="U52" s="36">
        <v>2.8946999999999998</v>
      </c>
      <c r="V52" s="36">
        <v>0.61850000000000005</v>
      </c>
      <c r="W52" s="36">
        <v>3.5706000000000002</v>
      </c>
      <c r="X52" s="36">
        <v>2.8489</v>
      </c>
      <c r="Y52" s="36">
        <v>2.6278000000000001</v>
      </c>
      <c r="Z52" s="36">
        <v>4.5705999999999998</v>
      </c>
      <c r="AA52" s="36">
        <v>1.4008</v>
      </c>
      <c r="AB52" s="36">
        <v>0.9587</v>
      </c>
      <c r="AC52" s="36">
        <v>1.5621</v>
      </c>
      <c r="AD52" s="36">
        <v>5.3499999999999999E-2</v>
      </c>
      <c r="AE52" s="36">
        <v>0.34429999999999999</v>
      </c>
      <c r="AF52" s="36">
        <v>2.1644000000000001</v>
      </c>
      <c r="AG52" s="36">
        <v>3.2000000000000002E-3</v>
      </c>
      <c r="AH52" s="36">
        <v>8.6999999999999994E-2</v>
      </c>
      <c r="AI52" s="36">
        <v>9.5399999999999999E-2</v>
      </c>
      <c r="AJ52" s="36">
        <v>3.4832999999999998</v>
      </c>
      <c r="AK52" s="36">
        <v>20.478300000000001</v>
      </c>
      <c r="AL52" s="36">
        <v>0.92169999999999996</v>
      </c>
      <c r="AM52" s="36">
        <v>5.1303999999999998</v>
      </c>
      <c r="AN52" s="36">
        <v>3.3176999999999999</v>
      </c>
      <c r="AO52" s="36">
        <v>39.566200000000002</v>
      </c>
      <c r="AP52" s="36">
        <v>14.4999</v>
      </c>
      <c r="AQ52" s="36">
        <v>0.27750000000000002</v>
      </c>
      <c r="AR52" s="36">
        <v>17.0611</v>
      </c>
      <c r="AS52" s="36">
        <v>2.1202999999999999</v>
      </c>
      <c r="AT52" s="36">
        <v>13.854100000000001</v>
      </c>
      <c r="AU52" s="36">
        <v>0.80800000000000005</v>
      </c>
      <c r="AV52" s="36">
        <v>2.4167000000000001</v>
      </c>
      <c r="AW52" s="36">
        <v>0.51959999999999995</v>
      </c>
      <c r="AX52" s="36">
        <v>20.888300000000001</v>
      </c>
      <c r="AY52" s="36">
        <v>32.473100000000002</v>
      </c>
      <c r="AZ52" s="36">
        <v>10.913</v>
      </c>
      <c r="BA52" s="36">
        <v>463.68090000000001</v>
      </c>
      <c r="BB52" s="36">
        <v>18.357900000000001</v>
      </c>
      <c r="BC52" s="36">
        <v>100.0175</v>
      </c>
      <c r="BD52" s="36">
        <v>1489.6904</v>
      </c>
      <c r="BE52" s="36">
        <v>311.0147</v>
      </c>
      <c r="BF52" s="36">
        <v>424.55180000000001</v>
      </c>
      <c r="BG52" s="36">
        <v>123.26779999999999</v>
      </c>
      <c r="BH52" s="36">
        <v>88.286600000000007</v>
      </c>
      <c r="BI52" s="36">
        <v>83.762699999999995</v>
      </c>
      <c r="BJ52" s="36">
        <v>230.1634</v>
      </c>
      <c r="BK52" s="36">
        <v>109.8481</v>
      </c>
      <c r="BL52" s="36">
        <v>59.561300000000003</v>
      </c>
      <c r="BM52" s="36">
        <v>28.8962</v>
      </c>
      <c r="BN52" s="36">
        <v>317.37490000000003</v>
      </c>
      <c r="BO52" s="36">
        <v>90.753699999999995</v>
      </c>
      <c r="BP52" s="36">
        <v>9.2559000000000005</v>
      </c>
      <c r="BQ52" s="36">
        <v>7.9480000000000004</v>
      </c>
      <c r="BR52" s="36">
        <v>14.009600000000001</v>
      </c>
      <c r="BS52" s="36">
        <v>2.3675999999999999</v>
      </c>
      <c r="BT52" s="36">
        <v>16.398</v>
      </c>
      <c r="BU52" s="36">
        <v>9.1797000000000004</v>
      </c>
      <c r="BV52" s="36">
        <v>882.64520000000005</v>
      </c>
      <c r="BW52" s="36">
        <v>342.98630000000003</v>
      </c>
      <c r="BX52" s="36">
        <v>451.79020000000003</v>
      </c>
      <c r="BY52" s="36">
        <v>3632.2896999999998</v>
      </c>
      <c r="BZ52" s="36">
        <v>31.837599999999998</v>
      </c>
      <c r="CA52" s="36">
        <v>22.1768</v>
      </c>
      <c r="CB52" s="36">
        <v>2.9113000000000002</v>
      </c>
      <c r="CC52" s="36">
        <v>15.710900000000001</v>
      </c>
      <c r="CD52" s="36">
        <v>8.1524000000000001</v>
      </c>
      <c r="CE52" s="36">
        <v>18.3279</v>
      </c>
      <c r="CF52" s="36">
        <v>1.3709</v>
      </c>
      <c r="CG52" s="36">
        <v>5.2477</v>
      </c>
      <c r="CH52" s="36">
        <v>4.0166000000000004</v>
      </c>
      <c r="CI52" s="36">
        <v>10.7018</v>
      </c>
      <c r="CJ52" s="36">
        <v>7.2015000000000002</v>
      </c>
      <c r="CK52" s="36">
        <v>1.3612</v>
      </c>
      <c r="CL52" s="36">
        <v>0.3644</v>
      </c>
      <c r="CM52" s="36">
        <v>2.3628999999999998</v>
      </c>
      <c r="CN52" s="36">
        <v>92.261399999999995</v>
      </c>
      <c r="CO52" s="36">
        <v>4.19E-2</v>
      </c>
      <c r="CP52" s="36">
        <v>2.1899000000000002</v>
      </c>
      <c r="CQ52" s="36">
        <v>1.1854</v>
      </c>
      <c r="CR52" s="36">
        <v>15.647399999999999</v>
      </c>
      <c r="CS52" s="36">
        <v>6.9131</v>
      </c>
      <c r="CT52" s="36">
        <v>16.030100000000001</v>
      </c>
      <c r="CU52" s="36">
        <v>5.7169999999999996</v>
      </c>
      <c r="CV52" s="36">
        <v>24.812000000000001</v>
      </c>
      <c r="CW52" s="36">
        <v>216.97929999999999</v>
      </c>
      <c r="CX52" s="36">
        <v>38.6935</v>
      </c>
      <c r="CY52" s="36">
        <v>29.328700000000001</v>
      </c>
      <c r="CZ52" s="36">
        <v>6.7934000000000001</v>
      </c>
      <c r="DA52" s="36">
        <v>32.777099999999997</v>
      </c>
      <c r="DB52" s="36">
        <v>17.0718</v>
      </c>
      <c r="DC52" s="36">
        <v>10.019</v>
      </c>
      <c r="DD52" s="36">
        <v>15.680300000000001</v>
      </c>
      <c r="DE52" s="36">
        <v>22.6875</v>
      </c>
      <c r="DF52" s="36">
        <v>2.5213000000000001</v>
      </c>
      <c r="DG52" s="36">
        <v>21.7331</v>
      </c>
      <c r="DH52" s="36">
        <v>21.700099999999999</v>
      </c>
      <c r="DI52" s="36">
        <v>2.3420999999999998</v>
      </c>
      <c r="DJ52" s="36">
        <v>3.3464</v>
      </c>
      <c r="DK52" s="36">
        <v>2.5893000000000002</v>
      </c>
      <c r="DL52" s="36">
        <v>12.3872</v>
      </c>
      <c r="DM52" s="36">
        <v>116.42310000000001</v>
      </c>
      <c r="DN52" s="36">
        <v>6.9541000000000004</v>
      </c>
      <c r="DO52" s="36">
        <v>0.85270000000000001</v>
      </c>
      <c r="DP52" s="36">
        <f t="shared" si="5"/>
        <v>10866.385100000001</v>
      </c>
      <c r="DQ52" s="36">
        <v>131.61840000000001</v>
      </c>
      <c r="DR52" s="36">
        <v>202.99760000000001</v>
      </c>
      <c r="DS52" s="36">
        <v>115.4089</v>
      </c>
      <c r="DT52" s="36">
        <v>2.5093000000000001</v>
      </c>
      <c r="DU52" s="36">
        <v>19.500699999999998</v>
      </c>
      <c r="DV52" s="36">
        <v>48.976100000000002</v>
      </c>
      <c r="DW52" s="36">
        <v>1822.6035999999999</v>
      </c>
      <c r="DX52" s="36">
        <f t="shared" si="6"/>
        <v>2343.6145999999999</v>
      </c>
      <c r="DY52" s="36">
        <f t="shared" si="7"/>
        <v>13209.9997</v>
      </c>
      <c r="EA52" s="14">
        <f t="shared" si="8"/>
        <v>137.41890000000001</v>
      </c>
      <c r="EB52" s="61">
        <f t="shared" si="9"/>
        <v>2.6974726592768106E-4</v>
      </c>
      <c r="ED52" s="61">
        <v>0.23573050362255099</v>
      </c>
    </row>
    <row r="53" spans="1:134" x14ac:dyDescent="0.4">
      <c r="A53" s="37">
        <v>50</v>
      </c>
      <c r="B53" s="2" t="s">
        <v>112</v>
      </c>
      <c r="C53" s="112">
        <f>INDEX(Industries!$D:$D,MATCH($A53,Industries!$A:$A,0))</f>
        <v>6</v>
      </c>
      <c r="D53" s="38" t="s">
        <v>113</v>
      </c>
      <c r="E53" s="36">
        <v>24.407</v>
      </c>
      <c r="F53" s="36">
        <v>2.6852999999999998</v>
      </c>
      <c r="G53" s="36">
        <v>16.7483</v>
      </c>
      <c r="H53" s="36">
        <v>2.8037000000000001</v>
      </c>
      <c r="I53" s="36">
        <v>0.1613</v>
      </c>
      <c r="J53" s="36">
        <v>0.45250000000000001</v>
      </c>
      <c r="K53" s="36">
        <v>8.2056000000000004</v>
      </c>
      <c r="L53" s="36">
        <v>50.186399999999999</v>
      </c>
      <c r="M53" s="36">
        <v>31.598800000000001</v>
      </c>
      <c r="N53" s="36">
        <v>29.4542</v>
      </c>
      <c r="O53" s="36">
        <v>117.75830000000001</v>
      </c>
      <c r="P53" s="36">
        <v>7.6675000000000004</v>
      </c>
      <c r="Q53" s="36">
        <v>129.66829999999999</v>
      </c>
      <c r="R53" s="36">
        <v>10.6875</v>
      </c>
      <c r="S53" s="36">
        <v>0.39119999999999999</v>
      </c>
      <c r="T53" s="36">
        <v>12.099600000000001</v>
      </c>
      <c r="U53" s="36">
        <v>2.2523</v>
      </c>
      <c r="V53" s="36">
        <v>0.83489999999999998</v>
      </c>
      <c r="W53" s="36">
        <v>3.1183999999999998</v>
      </c>
      <c r="X53" s="36">
        <v>2.9561999999999999</v>
      </c>
      <c r="Y53" s="36">
        <v>7.4683999999999999</v>
      </c>
      <c r="Z53" s="36">
        <v>4.4123000000000001</v>
      </c>
      <c r="AA53" s="36">
        <v>1.2596000000000001</v>
      </c>
      <c r="AB53" s="36">
        <v>0.77949999999999997</v>
      </c>
      <c r="AC53" s="36">
        <v>1.9717</v>
      </c>
      <c r="AD53" s="36">
        <v>4.4600000000000001E-2</v>
      </c>
      <c r="AE53" s="36">
        <v>0.23330000000000001</v>
      </c>
      <c r="AF53" s="36">
        <v>3.6334</v>
      </c>
      <c r="AG53" s="36">
        <v>6.0000000000000001E-3</v>
      </c>
      <c r="AH53" s="36">
        <v>7.46E-2</v>
      </c>
      <c r="AI53" s="36">
        <v>0.22559999999999999</v>
      </c>
      <c r="AJ53" s="36">
        <v>4.3029999999999999</v>
      </c>
      <c r="AK53" s="36">
        <v>16.254100000000001</v>
      </c>
      <c r="AL53" s="36">
        <v>1.9784999999999999</v>
      </c>
      <c r="AM53" s="36">
        <v>18.64</v>
      </c>
      <c r="AN53" s="36">
        <v>4.8326000000000002</v>
      </c>
      <c r="AO53" s="36">
        <v>8.1841000000000008</v>
      </c>
      <c r="AP53" s="36">
        <v>17.018899999999999</v>
      </c>
      <c r="AQ53" s="36">
        <v>0.27700000000000002</v>
      </c>
      <c r="AR53" s="36">
        <v>11.6112</v>
      </c>
      <c r="AS53" s="36">
        <v>2.4811000000000001</v>
      </c>
      <c r="AT53" s="36">
        <v>39.176499999999997</v>
      </c>
      <c r="AU53" s="36">
        <v>1.1459999999999999</v>
      </c>
      <c r="AV53" s="36">
        <v>2.7075999999999998</v>
      </c>
      <c r="AW53" s="36">
        <v>0.65400000000000003</v>
      </c>
      <c r="AX53" s="36">
        <v>14.113</v>
      </c>
      <c r="AY53" s="36">
        <v>2.758</v>
      </c>
      <c r="AZ53" s="36">
        <v>1.8880999999999999</v>
      </c>
      <c r="BA53" s="36">
        <v>182.62649999999999</v>
      </c>
      <c r="BB53" s="36">
        <v>258.71039999999999</v>
      </c>
      <c r="BC53" s="36">
        <v>10.988799999999999</v>
      </c>
      <c r="BD53" s="36">
        <v>235.20840000000001</v>
      </c>
      <c r="BE53" s="36">
        <v>10.218299999999999</v>
      </c>
      <c r="BF53" s="36">
        <v>288.6506</v>
      </c>
      <c r="BG53" s="36">
        <v>4.2572999999999999</v>
      </c>
      <c r="BH53" s="36">
        <v>15.089700000000001</v>
      </c>
      <c r="BI53" s="36">
        <v>2.9861</v>
      </c>
      <c r="BJ53" s="36">
        <v>19.981300000000001</v>
      </c>
      <c r="BK53" s="36">
        <v>14.3352</v>
      </c>
      <c r="BL53" s="36">
        <v>12.5802</v>
      </c>
      <c r="BM53" s="36">
        <v>2.4548999999999999</v>
      </c>
      <c r="BN53" s="36">
        <v>64.156700000000001</v>
      </c>
      <c r="BO53" s="36">
        <v>48.728700000000003</v>
      </c>
      <c r="BP53" s="36">
        <v>180.51009999999999</v>
      </c>
      <c r="BQ53" s="36">
        <v>11.7951</v>
      </c>
      <c r="BR53" s="36">
        <v>21.758099999999999</v>
      </c>
      <c r="BS53" s="36">
        <v>1.2595000000000001</v>
      </c>
      <c r="BT53" s="36">
        <v>21.510100000000001</v>
      </c>
      <c r="BU53" s="36">
        <v>20.7605</v>
      </c>
      <c r="BV53" s="36">
        <v>80.537599999999998</v>
      </c>
      <c r="BW53" s="36">
        <v>98.5441</v>
      </c>
      <c r="BX53" s="36">
        <v>141.07660000000001</v>
      </c>
      <c r="BY53" s="36">
        <v>161.88140000000001</v>
      </c>
      <c r="BZ53" s="36">
        <v>31.474699999999999</v>
      </c>
      <c r="CA53" s="36">
        <v>39.153500000000001</v>
      </c>
      <c r="CB53" s="36">
        <v>8.1170000000000009</v>
      </c>
      <c r="CC53" s="36">
        <v>26.751799999999999</v>
      </c>
      <c r="CD53" s="36">
        <v>11.783200000000001</v>
      </c>
      <c r="CE53" s="36">
        <v>7.7419000000000002</v>
      </c>
      <c r="CF53" s="36">
        <v>3.1947999999999999</v>
      </c>
      <c r="CG53" s="36">
        <v>7.8197999999999999</v>
      </c>
      <c r="CH53" s="36">
        <v>16.728200000000001</v>
      </c>
      <c r="CI53" s="36">
        <v>36.973999999999997</v>
      </c>
      <c r="CJ53" s="36">
        <v>11.406000000000001</v>
      </c>
      <c r="CK53" s="36">
        <v>1.1525000000000001</v>
      </c>
      <c r="CL53" s="36">
        <v>0.78310000000000002</v>
      </c>
      <c r="CM53" s="36">
        <v>13.9366</v>
      </c>
      <c r="CN53" s="36">
        <v>131.3152</v>
      </c>
      <c r="CO53" s="36">
        <v>7.1800000000000003E-2</v>
      </c>
      <c r="CP53" s="36">
        <v>11.595000000000001</v>
      </c>
      <c r="CQ53" s="36">
        <v>0.73299999999999998</v>
      </c>
      <c r="CR53" s="36">
        <v>18.137799999999999</v>
      </c>
      <c r="CS53" s="36">
        <v>12.6134</v>
      </c>
      <c r="CT53" s="36">
        <v>17.367799999999999</v>
      </c>
      <c r="CU53" s="36">
        <v>6.7228000000000003</v>
      </c>
      <c r="CV53" s="36">
        <v>37.902999999999999</v>
      </c>
      <c r="CW53" s="36">
        <v>270.13380000000001</v>
      </c>
      <c r="CX53" s="36">
        <v>49.682200000000002</v>
      </c>
      <c r="CY53" s="36">
        <v>45.481999999999999</v>
      </c>
      <c r="CZ53" s="36">
        <v>20.490100000000002</v>
      </c>
      <c r="DA53" s="36">
        <v>55.873199999999997</v>
      </c>
      <c r="DB53" s="36">
        <v>21.281400000000001</v>
      </c>
      <c r="DC53" s="36">
        <v>11.292899999999999</v>
      </c>
      <c r="DD53" s="36">
        <v>17.746300000000002</v>
      </c>
      <c r="DE53" s="36">
        <v>26.4636</v>
      </c>
      <c r="DF53" s="36">
        <v>2.4081000000000001</v>
      </c>
      <c r="DG53" s="36">
        <v>40.688699999999997</v>
      </c>
      <c r="DH53" s="36">
        <v>58.947899999999997</v>
      </c>
      <c r="DI53" s="36">
        <v>1.4641</v>
      </c>
      <c r="DJ53" s="36">
        <v>10.852600000000001</v>
      </c>
      <c r="DK53" s="36">
        <v>10.0052</v>
      </c>
      <c r="DL53" s="36">
        <v>5.3525999999999998</v>
      </c>
      <c r="DM53" s="36">
        <v>25.865400000000001</v>
      </c>
      <c r="DN53" s="36">
        <v>9.1561000000000003</v>
      </c>
      <c r="DO53" s="36">
        <v>1.1941999999999999</v>
      </c>
      <c r="DP53" s="36">
        <f t="shared" si="5"/>
        <v>3670.7335000000021</v>
      </c>
      <c r="DQ53" s="36">
        <v>185.0119</v>
      </c>
      <c r="DR53" s="36">
        <v>243.9641</v>
      </c>
      <c r="DS53" s="36">
        <v>1499.8749</v>
      </c>
      <c r="DT53" s="36">
        <v>35.732599999999998</v>
      </c>
      <c r="DU53" s="36">
        <v>129.39009999999999</v>
      </c>
      <c r="DV53" s="36">
        <v>-61.000399999999999</v>
      </c>
      <c r="DW53" s="36">
        <v>55184.293100000003</v>
      </c>
      <c r="DX53" s="36">
        <f t="shared" si="6"/>
        <v>57217.266300000003</v>
      </c>
      <c r="DY53" s="36">
        <f t="shared" si="7"/>
        <v>60887.999800000005</v>
      </c>
      <c r="EA53" s="14">
        <f t="shared" si="8"/>
        <v>1664.9976000000001</v>
      </c>
      <c r="EB53" s="61">
        <f t="shared" si="9"/>
        <v>3.2683171701720125E-3</v>
      </c>
      <c r="ED53" s="61">
        <v>7.6106950966410153E-2</v>
      </c>
    </row>
    <row r="54" spans="1:134" x14ac:dyDescent="0.4">
      <c r="A54" s="34">
        <v>51</v>
      </c>
      <c r="B54" s="7" t="s">
        <v>114</v>
      </c>
      <c r="C54" s="111">
        <f>INDEX(Industries!$D:$D,MATCH($A54,Industries!$A:$A,0))</f>
        <v>6</v>
      </c>
      <c r="D54" s="35" t="s">
        <v>115</v>
      </c>
      <c r="E54" s="36">
        <v>1.8084</v>
      </c>
      <c r="F54" s="36">
        <v>0.29289999999999999</v>
      </c>
      <c r="G54" s="36">
        <v>0.82799999999999996</v>
      </c>
      <c r="H54" s="36">
        <v>0.84760000000000002</v>
      </c>
      <c r="I54" s="36">
        <v>9.8100000000000007E-2</v>
      </c>
      <c r="J54" s="36">
        <v>0.29920000000000002</v>
      </c>
      <c r="K54" s="36">
        <v>1.2582</v>
      </c>
      <c r="L54" s="36">
        <v>49.792999999999999</v>
      </c>
      <c r="M54" s="36">
        <v>20.079499999999999</v>
      </c>
      <c r="N54" s="36">
        <v>10.6448</v>
      </c>
      <c r="O54" s="36">
        <v>38.947299999999998</v>
      </c>
      <c r="P54" s="36">
        <v>2.0074000000000001</v>
      </c>
      <c r="Q54" s="36">
        <v>35.133699999999997</v>
      </c>
      <c r="R54" s="36">
        <v>0.89359999999999995</v>
      </c>
      <c r="S54" s="36">
        <v>8.5199999999999998E-2</v>
      </c>
      <c r="T54" s="36">
        <v>0.88139999999999996</v>
      </c>
      <c r="U54" s="36">
        <v>0.82430000000000003</v>
      </c>
      <c r="V54" s="36">
        <v>0.27610000000000001</v>
      </c>
      <c r="W54" s="36">
        <v>0.51949999999999996</v>
      </c>
      <c r="X54" s="36">
        <v>0.753</v>
      </c>
      <c r="Y54" s="36">
        <v>0.72850000000000004</v>
      </c>
      <c r="Z54" s="36">
        <v>1.4025000000000001</v>
      </c>
      <c r="AA54" s="36">
        <v>0.58340000000000003</v>
      </c>
      <c r="AB54" s="36">
        <v>0.23169999999999999</v>
      </c>
      <c r="AC54" s="36">
        <v>0.30690000000000001</v>
      </c>
      <c r="AD54" s="36">
        <v>1.4200000000000001E-2</v>
      </c>
      <c r="AE54" s="36">
        <v>3.78E-2</v>
      </c>
      <c r="AF54" s="36">
        <v>0.30959999999999999</v>
      </c>
      <c r="AG54" s="36">
        <v>2.9999999999999997E-4</v>
      </c>
      <c r="AH54" s="36">
        <v>4.9299999999999997E-2</v>
      </c>
      <c r="AI54" s="36">
        <v>4.3200000000000002E-2</v>
      </c>
      <c r="AJ54" s="36">
        <v>0.2359</v>
      </c>
      <c r="AK54" s="36">
        <v>1.1349</v>
      </c>
      <c r="AL54" s="36">
        <v>0.1618</v>
      </c>
      <c r="AM54" s="36">
        <v>0.36380000000000001</v>
      </c>
      <c r="AN54" s="36">
        <v>0.29499999999999998</v>
      </c>
      <c r="AO54" s="36">
        <v>0.13819999999999999</v>
      </c>
      <c r="AP54" s="36">
        <v>0.48430000000000001</v>
      </c>
      <c r="AQ54" s="36">
        <v>5.5800000000000002E-2</v>
      </c>
      <c r="AR54" s="36">
        <v>1.3617999999999999</v>
      </c>
      <c r="AS54" s="36">
        <v>0.36649999999999999</v>
      </c>
      <c r="AT54" s="36">
        <v>1.0643</v>
      </c>
      <c r="AU54" s="36">
        <v>6.2300000000000001E-2</v>
      </c>
      <c r="AV54" s="36">
        <v>0.38090000000000002</v>
      </c>
      <c r="AW54" s="36">
        <v>0.1198</v>
      </c>
      <c r="AX54" s="36">
        <v>0.70589999999999997</v>
      </c>
      <c r="AY54" s="36">
        <v>15.4651</v>
      </c>
      <c r="AZ54" s="36">
        <v>0.22800000000000001</v>
      </c>
      <c r="BA54" s="36">
        <v>12.440899999999999</v>
      </c>
      <c r="BB54" s="36">
        <v>0.13689999999999999</v>
      </c>
      <c r="BC54" s="36">
        <v>0.21010000000000001</v>
      </c>
      <c r="BD54" s="36">
        <v>114.35299999999999</v>
      </c>
      <c r="BE54" s="36">
        <v>5.2018000000000004</v>
      </c>
      <c r="BF54" s="36">
        <v>15.403499999999999</v>
      </c>
      <c r="BG54" s="36">
        <v>9.2888999999999999</v>
      </c>
      <c r="BH54" s="36">
        <v>13.9139</v>
      </c>
      <c r="BI54" s="36">
        <v>174.4615</v>
      </c>
      <c r="BJ54" s="36">
        <v>0.89480000000000004</v>
      </c>
      <c r="BK54" s="36">
        <v>5.4265999999999996</v>
      </c>
      <c r="BL54" s="36">
        <v>11.814399999999999</v>
      </c>
      <c r="BM54" s="36">
        <v>1.8769</v>
      </c>
      <c r="BN54" s="36">
        <v>75.771600000000007</v>
      </c>
      <c r="BO54" s="36">
        <v>7.9269999999999996</v>
      </c>
      <c r="BP54" s="36">
        <v>1.4888999999999999</v>
      </c>
      <c r="BQ54" s="36">
        <v>5.5498000000000003</v>
      </c>
      <c r="BR54" s="36">
        <v>10.360300000000001</v>
      </c>
      <c r="BS54" s="36">
        <v>1.5806</v>
      </c>
      <c r="BT54" s="36">
        <v>3.3039000000000001</v>
      </c>
      <c r="BU54" s="36">
        <v>0.47160000000000002</v>
      </c>
      <c r="BV54" s="36">
        <v>10.3947</v>
      </c>
      <c r="BW54" s="36">
        <v>12.6775</v>
      </c>
      <c r="BX54" s="36">
        <v>17.749400000000001</v>
      </c>
      <c r="BY54" s="36">
        <v>53.184399999999997</v>
      </c>
      <c r="BZ54" s="36">
        <v>13.0854</v>
      </c>
      <c r="CA54" s="36">
        <v>12.7629</v>
      </c>
      <c r="CB54" s="36">
        <v>0.59760000000000002</v>
      </c>
      <c r="CC54" s="36">
        <v>4.8556999999999997</v>
      </c>
      <c r="CD54" s="36">
        <v>2.6240000000000001</v>
      </c>
      <c r="CE54" s="36">
        <v>7.82</v>
      </c>
      <c r="CF54" s="36">
        <v>0.91879999999999995</v>
      </c>
      <c r="CG54" s="36">
        <v>0.58240000000000003</v>
      </c>
      <c r="CH54" s="36">
        <v>3.4807999999999999</v>
      </c>
      <c r="CI54" s="36">
        <v>0.2213</v>
      </c>
      <c r="CJ54" s="36">
        <v>0.42099999999999999</v>
      </c>
      <c r="CK54" s="36">
        <v>0.19400000000000001</v>
      </c>
      <c r="CL54" s="36">
        <v>9.6299999999999997E-2</v>
      </c>
      <c r="CM54" s="36">
        <v>0.1084</v>
      </c>
      <c r="CN54" s="36">
        <v>0.84160000000000001</v>
      </c>
      <c r="CO54" s="36">
        <v>6.1000000000000004E-3</v>
      </c>
      <c r="CP54" s="36">
        <v>0.29380000000000001</v>
      </c>
      <c r="CQ54" s="36">
        <v>0.25979999999999998</v>
      </c>
      <c r="CR54" s="36">
        <v>0.26350000000000001</v>
      </c>
      <c r="CS54" s="36">
        <v>0.56220000000000003</v>
      </c>
      <c r="CT54" s="36">
        <v>0.14649999999999999</v>
      </c>
      <c r="CU54" s="36">
        <v>4.9299999999999997E-2</v>
      </c>
      <c r="CV54" s="36">
        <v>2.9235000000000002</v>
      </c>
      <c r="CW54" s="36">
        <v>8.8971999999999998</v>
      </c>
      <c r="CX54" s="36">
        <v>0.42309999999999998</v>
      </c>
      <c r="CY54" s="36">
        <v>0.99229999999999996</v>
      </c>
      <c r="CZ54" s="36">
        <v>0.77400000000000002</v>
      </c>
      <c r="DA54" s="36">
        <v>0.94599999999999995</v>
      </c>
      <c r="DB54" s="36">
        <v>1.9446000000000001</v>
      </c>
      <c r="DC54" s="36">
        <v>1.0710999999999999</v>
      </c>
      <c r="DD54" s="36">
        <v>1.8321000000000001</v>
      </c>
      <c r="DE54" s="36">
        <v>2.4638</v>
      </c>
      <c r="DF54" s="36">
        <v>0.26869999999999999</v>
      </c>
      <c r="DG54" s="36">
        <v>6.7110000000000003</v>
      </c>
      <c r="DH54" s="36">
        <v>3.8489</v>
      </c>
      <c r="DI54" s="36">
        <v>0.3125</v>
      </c>
      <c r="DJ54" s="36">
        <v>1.2443</v>
      </c>
      <c r="DK54" s="36">
        <v>0.78639999999999999</v>
      </c>
      <c r="DL54" s="36">
        <v>10.7157</v>
      </c>
      <c r="DM54" s="36">
        <v>32.761899999999997</v>
      </c>
      <c r="DN54" s="36">
        <v>1.0672999999999999</v>
      </c>
      <c r="DO54" s="36">
        <v>0.32540000000000002</v>
      </c>
      <c r="DP54" s="36">
        <f t="shared" si="5"/>
        <v>888.98700000000008</v>
      </c>
      <c r="DQ54" s="36">
        <v>51.321399999999997</v>
      </c>
      <c r="DR54" s="36"/>
      <c r="DS54" s="36">
        <v>59.799599999999998</v>
      </c>
      <c r="DT54" s="36">
        <v>1.9098999999999999</v>
      </c>
      <c r="DU54" s="36">
        <v>5.4389000000000003</v>
      </c>
      <c r="DV54" s="36">
        <v>21.756900000000002</v>
      </c>
      <c r="DW54" s="36">
        <v>77.786299999999997</v>
      </c>
      <c r="DX54" s="36">
        <f t="shared" si="6"/>
        <v>218.01299999999998</v>
      </c>
      <c r="DY54" s="36">
        <f t="shared" si="7"/>
        <v>1107</v>
      </c>
      <c r="EA54" s="14">
        <f t="shared" si="8"/>
        <v>67.148399999999995</v>
      </c>
      <c r="EB54" s="61">
        <f t="shared" si="9"/>
        <v>1.3180936036759352E-4</v>
      </c>
      <c r="ED54" s="61">
        <v>0.47425478538886962</v>
      </c>
    </row>
    <row r="55" spans="1:134" x14ac:dyDescent="0.4">
      <c r="A55" s="37">
        <v>52</v>
      </c>
      <c r="B55" s="2" t="s">
        <v>116</v>
      </c>
      <c r="C55" s="112">
        <f>INDEX(Industries!$D:$D,MATCH($A55,Industries!$A:$A,0))</f>
        <v>6</v>
      </c>
      <c r="D55" s="38" t="s">
        <v>117</v>
      </c>
      <c r="E55" s="36">
        <v>27.6248</v>
      </c>
      <c r="F55" s="36">
        <v>5.4470000000000001</v>
      </c>
      <c r="G55" s="36">
        <v>11.735200000000001</v>
      </c>
      <c r="H55" s="36">
        <v>23.6938</v>
      </c>
      <c r="I55" s="36">
        <v>0.51239999999999997</v>
      </c>
      <c r="J55" s="36">
        <v>22.929400000000001</v>
      </c>
      <c r="K55" s="36">
        <v>25.6648</v>
      </c>
      <c r="L55" s="36">
        <v>593.30899999999997</v>
      </c>
      <c r="M55" s="36">
        <v>208.43260000000001</v>
      </c>
      <c r="N55" s="36">
        <v>302.13080000000002</v>
      </c>
      <c r="O55" s="36">
        <v>655.07830000000001</v>
      </c>
      <c r="P55" s="36">
        <v>138.73490000000001</v>
      </c>
      <c r="Q55" s="36">
        <v>147.352</v>
      </c>
      <c r="R55" s="36">
        <v>14.1747</v>
      </c>
      <c r="S55" s="36">
        <v>0.68730000000000002</v>
      </c>
      <c r="T55" s="36">
        <v>6.3795000000000002</v>
      </c>
      <c r="U55" s="36">
        <v>5.4847999999999999</v>
      </c>
      <c r="V55" s="36">
        <v>1.7198</v>
      </c>
      <c r="W55" s="36">
        <v>9.6712000000000007</v>
      </c>
      <c r="X55" s="36">
        <v>5.5126999999999997</v>
      </c>
      <c r="Y55" s="36">
        <v>4.2847999999999997</v>
      </c>
      <c r="Z55" s="36">
        <v>9.2981999999999996</v>
      </c>
      <c r="AA55" s="36">
        <v>41.362499999999997</v>
      </c>
      <c r="AB55" s="36">
        <v>25.638200000000001</v>
      </c>
      <c r="AC55" s="36">
        <v>3.3418000000000001</v>
      </c>
      <c r="AD55" s="36">
        <v>0.1043</v>
      </c>
      <c r="AE55" s="36">
        <v>0.49590000000000001</v>
      </c>
      <c r="AF55" s="36">
        <v>4.4840999999999998</v>
      </c>
      <c r="AG55" s="36">
        <v>5.4000000000000003E-3</v>
      </c>
      <c r="AH55" s="36">
        <v>0.25540000000000002</v>
      </c>
      <c r="AI55" s="36">
        <v>0.24540000000000001</v>
      </c>
      <c r="AJ55" s="36">
        <v>5.5868000000000002</v>
      </c>
      <c r="AK55" s="36">
        <v>17.342099999999999</v>
      </c>
      <c r="AL55" s="36">
        <v>64.788300000000007</v>
      </c>
      <c r="AM55" s="36">
        <v>4.0861999999999998</v>
      </c>
      <c r="AN55" s="36">
        <v>2.8704000000000001</v>
      </c>
      <c r="AO55" s="36">
        <v>5.6601999999999997</v>
      </c>
      <c r="AP55" s="36">
        <v>7.774</v>
      </c>
      <c r="AQ55" s="36">
        <v>0.36399999999999999</v>
      </c>
      <c r="AR55" s="36">
        <v>18.2027</v>
      </c>
      <c r="AS55" s="36">
        <v>2.5057999999999998</v>
      </c>
      <c r="AT55" s="36">
        <v>93.155500000000004</v>
      </c>
      <c r="AU55" s="36">
        <v>0.50060000000000004</v>
      </c>
      <c r="AV55" s="36">
        <v>105.0675</v>
      </c>
      <c r="AW55" s="36">
        <v>1.2269000000000001</v>
      </c>
      <c r="AX55" s="36">
        <v>114.4401</v>
      </c>
      <c r="AY55" s="36">
        <v>487.39460000000003</v>
      </c>
      <c r="AZ55" s="36">
        <v>143.98609999999999</v>
      </c>
      <c r="BA55" s="36">
        <v>59.058</v>
      </c>
      <c r="BB55" s="36">
        <v>5.1295999999999999</v>
      </c>
      <c r="BC55" s="36">
        <v>8.6975999999999996</v>
      </c>
      <c r="BD55" s="36">
        <v>605.23630000000003</v>
      </c>
      <c r="BE55" s="36">
        <v>20.9924</v>
      </c>
      <c r="BF55" s="36">
        <v>116.5371</v>
      </c>
      <c r="BG55" s="36">
        <v>36.157299999999999</v>
      </c>
      <c r="BH55" s="36">
        <v>29.030799999999999</v>
      </c>
      <c r="BI55" s="36">
        <v>277.54149999999998</v>
      </c>
      <c r="BJ55" s="36">
        <v>20.862500000000001</v>
      </c>
      <c r="BK55" s="36">
        <v>53.320599999999999</v>
      </c>
      <c r="BL55" s="36">
        <v>120.08920000000001</v>
      </c>
      <c r="BM55" s="36">
        <v>13.111599999999999</v>
      </c>
      <c r="BN55" s="36">
        <v>417.11200000000002</v>
      </c>
      <c r="BO55" s="36">
        <v>48.9114</v>
      </c>
      <c r="BP55" s="36">
        <v>22.3675</v>
      </c>
      <c r="BQ55" s="36">
        <v>21.529</v>
      </c>
      <c r="BR55" s="36">
        <v>35.320999999999998</v>
      </c>
      <c r="BS55" s="36">
        <v>3.3996</v>
      </c>
      <c r="BT55" s="36">
        <v>99.651899999999998</v>
      </c>
      <c r="BU55" s="36">
        <v>5.3071000000000002</v>
      </c>
      <c r="BV55" s="36">
        <v>4678.4078</v>
      </c>
      <c r="BW55" s="36">
        <v>1457.4625000000001</v>
      </c>
      <c r="BX55" s="36">
        <v>1283.3529000000001</v>
      </c>
      <c r="BY55" s="36">
        <v>4306.8197</v>
      </c>
      <c r="BZ55" s="36">
        <v>121.9746</v>
      </c>
      <c r="CA55" s="36">
        <v>214.5472</v>
      </c>
      <c r="CB55" s="36">
        <v>7.1108000000000002</v>
      </c>
      <c r="CC55" s="36">
        <v>59.458599999999997</v>
      </c>
      <c r="CD55" s="36">
        <v>23.028199999999998</v>
      </c>
      <c r="CE55" s="36">
        <v>220.44759999999999</v>
      </c>
      <c r="CF55" s="36">
        <v>2.6021000000000001</v>
      </c>
      <c r="CG55" s="36">
        <v>8.9687999999999999</v>
      </c>
      <c r="CH55" s="36">
        <v>103.0534</v>
      </c>
      <c r="CI55" s="36">
        <v>22.8508</v>
      </c>
      <c r="CJ55" s="36">
        <v>9.9834999999999994</v>
      </c>
      <c r="CK55" s="36">
        <v>8.9276</v>
      </c>
      <c r="CL55" s="36">
        <v>1.5880000000000001</v>
      </c>
      <c r="CM55" s="36">
        <v>6.6029999999999998</v>
      </c>
      <c r="CN55" s="36">
        <v>40.464700000000001</v>
      </c>
      <c r="CO55" s="36">
        <v>0.1094</v>
      </c>
      <c r="CP55" s="36">
        <v>6.3630000000000004</v>
      </c>
      <c r="CQ55" s="36">
        <v>5.0023999999999997</v>
      </c>
      <c r="CR55" s="36">
        <v>9.5525000000000002</v>
      </c>
      <c r="CS55" s="36">
        <v>28.842600000000001</v>
      </c>
      <c r="CT55" s="36">
        <v>20.031600000000001</v>
      </c>
      <c r="CU55" s="36">
        <v>7.6402000000000001</v>
      </c>
      <c r="CV55" s="36">
        <v>33</v>
      </c>
      <c r="CW55" s="36">
        <v>148.61760000000001</v>
      </c>
      <c r="CX55" s="36">
        <v>31.6815</v>
      </c>
      <c r="CY55" s="36">
        <v>26.205200000000001</v>
      </c>
      <c r="CZ55" s="36">
        <v>24.6691</v>
      </c>
      <c r="DA55" s="36">
        <v>33.200499999999998</v>
      </c>
      <c r="DB55" s="36">
        <v>52.354799999999997</v>
      </c>
      <c r="DC55" s="36">
        <v>8.8486999999999991</v>
      </c>
      <c r="DD55" s="36">
        <v>122.97799999999999</v>
      </c>
      <c r="DE55" s="36">
        <v>175.98759999999999</v>
      </c>
      <c r="DF55" s="36">
        <v>23.1356</v>
      </c>
      <c r="DG55" s="36">
        <v>76.222999999999999</v>
      </c>
      <c r="DH55" s="36">
        <v>49.0884</v>
      </c>
      <c r="DI55" s="36">
        <v>19.244499999999999</v>
      </c>
      <c r="DJ55" s="36">
        <v>27.055900000000001</v>
      </c>
      <c r="DK55" s="36">
        <v>6.6062000000000003</v>
      </c>
      <c r="DL55" s="36">
        <v>48.628900000000002</v>
      </c>
      <c r="DM55" s="36">
        <v>201.1842</v>
      </c>
      <c r="DN55" s="36">
        <v>16.843900000000001</v>
      </c>
      <c r="DO55" s="36">
        <v>0.876</v>
      </c>
      <c r="DP55" s="36">
        <f t="shared" si="5"/>
        <v>19171.729900000006</v>
      </c>
      <c r="DQ55" s="36">
        <v>356.26850000000002</v>
      </c>
      <c r="DR55" s="36">
        <v>1.2005999999999999</v>
      </c>
      <c r="DS55" s="36">
        <v>1243.0772999999999</v>
      </c>
      <c r="DT55" s="36">
        <v>50.0989</v>
      </c>
      <c r="DU55" s="36">
        <v>112.4877</v>
      </c>
      <c r="DV55" s="36">
        <v>340.3073</v>
      </c>
      <c r="DW55" s="36">
        <v>993.82950000000005</v>
      </c>
      <c r="DX55" s="36">
        <f t="shared" si="6"/>
        <v>3097.2698</v>
      </c>
      <c r="DY55" s="36">
        <f t="shared" si="7"/>
        <v>22268.999700000008</v>
      </c>
      <c r="EA55" s="14">
        <f t="shared" si="8"/>
        <v>1405.6638999999998</v>
      </c>
      <c r="EB55" s="61">
        <f t="shared" si="9"/>
        <v>2.7592565057516921E-3</v>
      </c>
      <c r="ED55" s="61">
        <v>0.39202479310285321</v>
      </c>
    </row>
    <row r="56" spans="1:134" x14ac:dyDescent="0.4">
      <c r="A56" s="34">
        <v>53</v>
      </c>
      <c r="B56" s="7" t="s">
        <v>118</v>
      </c>
      <c r="C56" s="111">
        <f>INDEX(Industries!$D:$D,MATCH($A56,Industries!$A:$A,0))</f>
        <v>6</v>
      </c>
      <c r="D56" s="35" t="s">
        <v>119</v>
      </c>
      <c r="E56" s="36">
        <v>5.1444999999999999</v>
      </c>
      <c r="F56" s="36">
        <v>0.48770000000000002</v>
      </c>
      <c r="G56" s="36">
        <v>1.4718</v>
      </c>
      <c r="H56" s="36">
        <v>2.8887</v>
      </c>
      <c r="I56" s="36">
        <v>8.5999999999999993E-2</v>
      </c>
      <c r="J56" s="36">
        <v>1.3656999999999999</v>
      </c>
      <c r="K56" s="36">
        <v>3.3218999999999999</v>
      </c>
      <c r="L56" s="36">
        <v>57.378300000000003</v>
      </c>
      <c r="M56" s="36">
        <v>34.214300000000001</v>
      </c>
      <c r="N56" s="36">
        <v>14.301600000000001</v>
      </c>
      <c r="O56" s="36">
        <v>80.9726</v>
      </c>
      <c r="P56" s="36">
        <v>4.2781000000000002</v>
      </c>
      <c r="Q56" s="36">
        <v>10.5617</v>
      </c>
      <c r="R56" s="36">
        <v>3.3988</v>
      </c>
      <c r="S56" s="36">
        <v>0.2452</v>
      </c>
      <c r="T56" s="36">
        <v>10.2697</v>
      </c>
      <c r="U56" s="36">
        <v>3.8633999999999999</v>
      </c>
      <c r="V56" s="36">
        <v>0.45329999999999998</v>
      </c>
      <c r="W56" s="36">
        <v>4.6675000000000004</v>
      </c>
      <c r="X56" s="36">
        <v>1.0630999999999999</v>
      </c>
      <c r="Y56" s="36">
        <v>1.2823</v>
      </c>
      <c r="Z56" s="36">
        <v>6.0279999999999996</v>
      </c>
      <c r="AA56" s="36">
        <v>157.2662</v>
      </c>
      <c r="AB56" s="36">
        <v>48.949599999999997</v>
      </c>
      <c r="AC56" s="36">
        <v>17.349299999999999</v>
      </c>
      <c r="AD56" s="36">
        <v>1.5900000000000001E-2</v>
      </c>
      <c r="AE56" s="36">
        <v>6.4799999999999996E-2</v>
      </c>
      <c r="AF56" s="36">
        <v>0.85729999999999995</v>
      </c>
      <c r="AG56" s="36">
        <v>1E-3</v>
      </c>
      <c r="AH56" s="36">
        <v>4.1799999999999997E-2</v>
      </c>
      <c r="AI56" s="36">
        <v>4.2700000000000002E-2</v>
      </c>
      <c r="AJ56" s="36">
        <v>0.63429999999999997</v>
      </c>
      <c r="AK56" s="36">
        <v>8.0022000000000002</v>
      </c>
      <c r="AL56" s="36">
        <v>0.25969999999999999</v>
      </c>
      <c r="AM56" s="36">
        <v>1.7098</v>
      </c>
      <c r="AN56" s="36">
        <v>0.54559999999999997</v>
      </c>
      <c r="AO56" s="36">
        <v>4.5909000000000004</v>
      </c>
      <c r="AP56" s="36">
        <v>7.3643999999999998</v>
      </c>
      <c r="AQ56" s="36">
        <v>5.8400000000000001E-2</v>
      </c>
      <c r="AR56" s="36">
        <v>40.161000000000001</v>
      </c>
      <c r="AS56" s="36">
        <v>1.0612999999999999</v>
      </c>
      <c r="AT56" s="36">
        <v>34.139299999999999</v>
      </c>
      <c r="AU56" s="36">
        <v>6.9400000000000003E-2</v>
      </c>
      <c r="AV56" s="36">
        <v>0.55369999999999997</v>
      </c>
      <c r="AW56" s="36">
        <v>0.21</v>
      </c>
      <c r="AX56" s="36">
        <v>2.7810000000000001</v>
      </c>
      <c r="AY56" s="36">
        <v>3.6383999999999999</v>
      </c>
      <c r="AZ56" s="36">
        <v>3.6922000000000001</v>
      </c>
      <c r="BA56" s="36">
        <v>8.3209</v>
      </c>
      <c r="BB56" s="36">
        <v>0.76</v>
      </c>
      <c r="BC56" s="36">
        <v>0.13020000000000001</v>
      </c>
      <c r="BD56" s="36">
        <v>66.013000000000005</v>
      </c>
      <c r="BE56" s="36">
        <v>30.4025</v>
      </c>
      <c r="BF56" s="36">
        <v>36.594799999999999</v>
      </c>
      <c r="BG56" s="36">
        <v>127.5604</v>
      </c>
      <c r="BH56" s="36">
        <v>6.3978999999999999</v>
      </c>
      <c r="BI56" s="36">
        <v>7.4188000000000001</v>
      </c>
      <c r="BJ56" s="36">
        <v>2.0230999999999999</v>
      </c>
      <c r="BK56" s="36">
        <v>10.585800000000001</v>
      </c>
      <c r="BL56" s="36">
        <v>5.2506000000000004</v>
      </c>
      <c r="BM56" s="36">
        <v>14.59</v>
      </c>
      <c r="BN56" s="36">
        <v>254.85400000000001</v>
      </c>
      <c r="BO56" s="36">
        <v>9.7806999999999995</v>
      </c>
      <c r="BP56" s="36">
        <v>4.8049999999999997</v>
      </c>
      <c r="BQ56" s="36">
        <v>2.7353999999999998</v>
      </c>
      <c r="BR56" s="36">
        <v>3.7909000000000002</v>
      </c>
      <c r="BS56" s="36">
        <v>1.3315999999999999</v>
      </c>
      <c r="BT56" s="36">
        <v>8.6537000000000006</v>
      </c>
      <c r="BU56" s="36">
        <v>0.92479999999999996</v>
      </c>
      <c r="BV56" s="36">
        <v>442.67880000000002</v>
      </c>
      <c r="BW56" s="36">
        <v>199.7705</v>
      </c>
      <c r="BX56" s="36">
        <v>195.34229999999999</v>
      </c>
      <c r="BY56" s="36">
        <v>430.25810000000001</v>
      </c>
      <c r="BZ56" s="36">
        <v>26.602399999999999</v>
      </c>
      <c r="CA56" s="36">
        <v>77.863299999999995</v>
      </c>
      <c r="CB56" s="36">
        <v>3.5644999999999998</v>
      </c>
      <c r="CC56" s="36">
        <v>10.782299999999999</v>
      </c>
      <c r="CD56" s="36">
        <v>25.466999999999999</v>
      </c>
      <c r="CE56" s="36">
        <v>8.7855000000000008</v>
      </c>
      <c r="CF56" s="36">
        <v>7.3846999999999996</v>
      </c>
      <c r="CG56" s="36">
        <v>1.4629000000000001</v>
      </c>
      <c r="CH56" s="36">
        <v>52.387999999999998</v>
      </c>
      <c r="CI56" s="36">
        <v>4.6402999999999999</v>
      </c>
      <c r="CJ56" s="36">
        <v>1.4814000000000001</v>
      </c>
      <c r="CK56" s="36">
        <v>0.95209999999999995</v>
      </c>
      <c r="CL56" s="36">
        <v>0.13239999999999999</v>
      </c>
      <c r="CM56" s="36">
        <v>1.0567</v>
      </c>
      <c r="CN56" s="36">
        <v>6.5475000000000003</v>
      </c>
      <c r="CO56" s="36">
        <v>2.2499999999999999E-2</v>
      </c>
      <c r="CP56" s="36">
        <v>2.0777999999999999</v>
      </c>
      <c r="CQ56" s="36">
        <v>1.4654</v>
      </c>
      <c r="CR56" s="36">
        <v>0.73709999999999998</v>
      </c>
      <c r="CS56" s="36">
        <v>1.8637999999999999</v>
      </c>
      <c r="CT56" s="36">
        <v>34.646099999999997</v>
      </c>
      <c r="CU56" s="36">
        <v>11.5587</v>
      </c>
      <c r="CV56" s="36">
        <v>6.6040000000000001</v>
      </c>
      <c r="CW56" s="36">
        <v>34.033000000000001</v>
      </c>
      <c r="CX56" s="36">
        <v>5.2746000000000004</v>
      </c>
      <c r="CY56" s="36">
        <v>6.8977000000000004</v>
      </c>
      <c r="CZ56" s="36">
        <v>4.9672999999999998</v>
      </c>
      <c r="DA56" s="36">
        <v>8.2624999999999993</v>
      </c>
      <c r="DB56" s="36">
        <v>7.5213999999999999</v>
      </c>
      <c r="DC56" s="36">
        <v>2.1528</v>
      </c>
      <c r="DD56" s="36">
        <v>5.5618999999999996</v>
      </c>
      <c r="DE56" s="36">
        <v>7.2377000000000002</v>
      </c>
      <c r="DF56" s="36">
        <v>0.85140000000000005</v>
      </c>
      <c r="DG56" s="36">
        <v>31.206299999999999</v>
      </c>
      <c r="DH56" s="36">
        <v>14.964399999999999</v>
      </c>
      <c r="DI56" s="36">
        <v>1.5158</v>
      </c>
      <c r="DJ56" s="36">
        <v>4.5731000000000002</v>
      </c>
      <c r="DK56" s="36">
        <v>4.0145999999999997</v>
      </c>
      <c r="DL56" s="36">
        <v>19.209399999999999</v>
      </c>
      <c r="DM56" s="36">
        <v>50.128100000000003</v>
      </c>
      <c r="DN56" s="36">
        <v>5.8411999999999997</v>
      </c>
      <c r="DO56" s="36">
        <v>0.2412</v>
      </c>
      <c r="DP56" s="36">
        <f t="shared" si="5"/>
        <v>2955.3190000000004</v>
      </c>
      <c r="DQ56" s="36">
        <v>113.0791</v>
      </c>
      <c r="DR56" s="36">
        <v>3.04E-2</v>
      </c>
      <c r="DS56" s="36">
        <v>1555.3720000000001</v>
      </c>
      <c r="DT56" s="36">
        <v>196.2807</v>
      </c>
      <c r="DU56" s="36">
        <v>397.2269</v>
      </c>
      <c r="DV56" s="36">
        <v>72.552400000000006</v>
      </c>
      <c r="DW56" s="36">
        <v>240.13939999999999</v>
      </c>
      <c r="DX56" s="36">
        <f t="shared" si="6"/>
        <v>2574.6809000000003</v>
      </c>
      <c r="DY56" s="36">
        <f t="shared" si="7"/>
        <v>5529.9999000000007</v>
      </c>
      <c r="EA56" s="14">
        <f t="shared" si="8"/>
        <v>2148.8796000000002</v>
      </c>
      <c r="EB56" s="61">
        <f t="shared" si="9"/>
        <v>4.218156286418891E-3</v>
      </c>
      <c r="ED56" s="61">
        <v>0.48806511710904577</v>
      </c>
    </row>
    <row r="57" spans="1:134" x14ac:dyDescent="0.4">
      <c r="A57" s="37">
        <v>54</v>
      </c>
      <c r="B57" s="2" t="s">
        <v>120</v>
      </c>
      <c r="C57" s="112">
        <f>INDEX(Industries!$D:$D,MATCH($A57,Industries!$A:$A,0))</f>
        <v>6</v>
      </c>
      <c r="D57" s="38" t="s">
        <v>121</v>
      </c>
      <c r="E57" s="36">
        <v>29.7715</v>
      </c>
      <c r="F57" s="36">
        <v>4.5007999999999999</v>
      </c>
      <c r="G57" s="36">
        <v>16.3352</v>
      </c>
      <c r="H57" s="36">
        <v>11.110799999999999</v>
      </c>
      <c r="I57" s="36">
        <v>0.98699999999999999</v>
      </c>
      <c r="J57" s="36">
        <v>11.1829</v>
      </c>
      <c r="K57" s="36">
        <v>19.0063</v>
      </c>
      <c r="L57" s="36">
        <v>174.6267</v>
      </c>
      <c r="M57" s="36">
        <v>99.637699999999995</v>
      </c>
      <c r="N57" s="36">
        <v>34.9191</v>
      </c>
      <c r="O57" s="36">
        <v>124.6073</v>
      </c>
      <c r="P57" s="36">
        <v>13.9101</v>
      </c>
      <c r="Q57" s="36">
        <v>30.392299999999999</v>
      </c>
      <c r="R57" s="36">
        <v>14.3795</v>
      </c>
      <c r="S57" s="36">
        <v>1.0037</v>
      </c>
      <c r="T57" s="36">
        <v>9.7385000000000002</v>
      </c>
      <c r="U57" s="36">
        <v>8.9459</v>
      </c>
      <c r="V57" s="36">
        <v>2.7932000000000001</v>
      </c>
      <c r="W57" s="36">
        <v>7.5133999999999999</v>
      </c>
      <c r="X57" s="36">
        <v>8.2498000000000005</v>
      </c>
      <c r="Y57" s="36">
        <v>8.4375999999999998</v>
      </c>
      <c r="Z57" s="36">
        <v>16.011399999999998</v>
      </c>
      <c r="AA57" s="36">
        <v>24.612300000000001</v>
      </c>
      <c r="AB57" s="36">
        <v>9.2815999999999992</v>
      </c>
      <c r="AC57" s="36">
        <v>5.2647000000000004</v>
      </c>
      <c r="AD57" s="36">
        <v>0.1825</v>
      </c>
      <c r="AE57" s="36">
        <v>0.54049999999999998</v>
      </c>
      <c r="AF57" s="36">
        <v>8.3980999999999995</v>
      </c>
      <c r="AG57" s="36">
        <v>4.1999999999999997E-3</v>
      </c>
      <c r="AH57" s="36">
        <v>0.4909</v>
      </c>
      <c r="AI57" s="36">
        <v>0.45850000000000002</v>
      </c>
      <c r="AJ57" s="36">
        <v>7.7579000000000002</v>
      </c>
      <c r="AK57" s="36">
        <v>93.978300000000004</v>
      </c>
      <c r="AL57" s="36">
        <v>5.3480999999999996</v>
      </c>
      <c r="AM57" s="36">
        <v>8.5135000000000005</v>
      </c>
      <c r="AN57" s="36">
        <v>5.5071000000000003</v>
      </c>
      <c r="AO57" s="36">
        <v>3.4754999999999998</v>
      </c>
      <c r="AP57" s="36">
        <v>10.8942</v>
      </c>
      <c r="AQ57" s="36">
        <v>0.61229999999999996</v>
      </c>
      <c r="AR57" s="36">
        <v>83.986900000000006</v>
      </c>
      <c r="AS57" s="36">
        <v>5.4173999999999998</v>
      </c>
      <c r="AT57" s="36">
        <v>74.272800000000004</v>
      </c>
      <c r="AU57" s="36">
        <v>0.92820000000000003</v>
      </c>
      <c r="AV57" s="36">
        <v>4.2995999999999999</v>
      </c>
      <c r="AW57" s="36">
        <v>10.1167</v>
      </c>
      <c r="AX57" s="36">
        <v>8.3141999999999996</v>
      </c>
      <c r="AY57" s="36">
        <v>24.002500000000001</v>
      </c>
      <c r="AZ57" s="36">
        <v>15.818899999999999</v>
      </c>
      <c r="BA57" s="36">
        <v>39.380499999999998</v>
      </c>
      <c r="BB57" s="36">
        <v>10.6724</v>
      </c>
      <c r="BC57" s="36">
        <v>4.6567999999999996</v>
      </c>
      <c r="BD57" s="36">
        <v>436.48469999999998</v>
      </c>
      <c r="BE57" s="36">
        <v>228.0067</v>
      </c>
      <c r="BF57" s="36">
        <v>293.9547</v>
      </c>
      <c r="BG57" s="36">
        <v>105.9872</v>
      </c>
      <c r="BH57" s="36">
        <v>90.680999999999997</v>
      </c>
      <c r="BI57" s="36">
        <v>36.363300000000002</v>
      </c>
      <c r="BJ57" s="36">
        <v>42.817999999999998</v>
      </c>
      <c r="BK57" s="36">
        <v>63.040199999999999</v>
      </c>
      <c r="BL57" s="36">
        <v>54.898899999999998</v>
      </c>
      <c r="BM57" s="36">
        <v>19.628699999999998</v>
      </c>
      <c r="BN57" s="36">
        <v>179.84460000000001</v>
      </c>
      <c r="BO57" s="36">
        <v>89.250699999999995</v>
      </c>
      <c r="BP57" s="36">
        <v>12.6312</v>
      </c>
      <c r="BQ57" s="36">
        <v>15.267300000000001</v>
      </c>
      <c r="BR57" s="36">
        <v>24.6203</v>
      </c>
      <c r="BS57" s="36">
        <v>2.7347999999999999</v>
      </c>
      <c r="BT57" s="36">
        <v>174.56819999999999</v>
      </c>
      <c r="BU57" s="36">
        <v>20.7898</v>
      </c>
      <c r="BV57" s="36">
        <v>727.78070000000002</v>
      </c>
      <c r="BW57" s="36">
        <v>225.7099</v>
      </c>
      <c r="BX57" s="36">
        <v>333.92489999999998</v>
      </c>
      <c r="BY57" s="36">
        <v>1426.1777999999999</v>
      </c>
      <c r="BZ57" s="36">
        <v>100.94750000000001</v>
      </c>
      <c r="CA57" s="36">
        <v>128.24289999999999</v>
      </c>
      <c r="CB57" s="36">
        <v>11.680400000000001</v>
      </c>
      <c r="CC57" s="36">
        <v>53.179499999999997</v>
      </c>
      <c r="CD57" s="36">
        <v>36.051000000000002</v>
      </c>
      <c r="CE57" s="36">
        <v>10.374700000000001</v>
      </c>
      <c r="CF57" s="36">
        <v>2.3752</v>
      </c>
      <c r="CG57" s="36">
        <v>10.977499999999999</v>
      </c>
      <c r="CH57" s="36">
        <v>22.18</v>
      </c>
      <c r="CI57" s="36">
        <v>5.1651999999999996</v>
      </c>
      <c r="CJ57" s="36">
        <v>5.7198000000000002</v>
      </c>
      <c r="CK57" s="36">
        <v>10.997299999999999</v>
      </c>
      <c r="CL57" s="36">
        <v>1.3943000000000001</v>
      </c>
      <c r="CM57" s="36">
        <v>1.3254999999999999</v>
      </c>
      <c r="CN57" s="36">
        <v>21.654800000000002</v>
      </c>
      <c r="CO57" s="36">
        <v>0.37469999999999998</v>
      </c>
      <c r="CP57" s="36">
        <v>4.1288999999999998</v>
      </c>
      <c r="CQ57" s="36">
        <v>3.194</v>
      </c>
      <c r="CR57" s="36">
        <v>2.9849000000000001</v>
      </c>
      <c r="CS57" s="36">
        <v>10.2264</v>
      </c>
      <c r="CT57" s="36">
        <v>34.132399999999997</v>
      </c>
      <c r="CU57" s="36">
        <v>12.790699999999999</v>
      </c>
      <c r="CV57" s="36">
        <v>13.869400000000001</v>
      </c>
      <c r="CW57" s="36">
        <v>69.549099999999996</v>
      </c>
      <c r="CX57" s="36">
        <v>10.0481</v>
      </c>
      <c r="CY57" s="36">
        <v>10.931900000000001</v>
      </c>
      <c r="CZ57" s="36">
        <v>9.8798999999999992</v>
      </c>
      <c r="DA57" s="36">
        <v>42.108400000000003</v>
      </c>
      <c r="DB57" s="36">
        <v>74.086200000000005</v>
      </c>
      <c r="DC57" s="36">
        <v>16.244199999999999</v>
      </c>
      <c r="DD57" s="36">
        <v>32.050400000000003</v>
      </c>
      <c r="DE57" s="36">
        <v>43.4848</v>
      </c>
      <c r="DF57" s="36">
        <v>3.4207999999999998</v>
      </c>
      <c r="DG57" s="36">
        <v>82.979200000000006</v>
      </c>
      <c r="DH57" s="36">
        <v>70.7196</v>
      </c>
      <c r="DI57" s="36">
        <v>13.410399999999999</v>
      </c>
      <c r="DJ57" s="36">
        <v>24.9419</v>
      </c>
      <c r="DK57" s="36">
        <v>21.9253</v>
      </c>
      <c r="DL57" s="36">
        <v>67.88</v>
      </c>
      <c r="DM57" s="36">
        <v>116.7183</v>
      </c>
      <c r="DN57" s="36">
        <v>29.9313</v>
      </c>
      <c r="DO57" s="36">
        <v>4.6140999999999996</v>
      </c>
      <c r="DP57" s="36">
        <f t="shared" si="5"/>
        <v>6969.3023000000021</v>
      </c>
      <c r="DQ57" s="36">
        <v>1068.5407</v>
      </c>
      <c r="DR57" s="36">
        <v>8.0699999999999994E-2</v>
      </c>
      <c r="DS57" s="36">
        <v>457.36520000000002</v>
      </c>
      <c r="DT57" s="36">
        <v>31.897500000000001</v>
      </c>
      <c r="DU57" s="36">
        <v>93.560299999999998</v>
      </c>
      <c r="DV57" s="36">
        <v>108.70310000000001</v>
      </c>
      <c r="DW57" s="36">
        <v>1431.5505000000001</v>
      </c>
      <c r="DX57" s="36">
        <f t="shared" si="6"/>
        <v>3191.6980000000003</v>
      </c>
      <c r="DY57" s="36">
        <f t="shared" si="7"/>
        <v>10161.000300000003</v>
      </c>
      <c r="EA57" s="14">
        <f t="shared" si="8"/>
        <v>582.82299999999998</v>
      </c>
      <c r="EB57" s="61">
        <f t="shared" si="9"/>
        <v>1.144055954237509E-3</v>
      </c>
      <c r="ED57" s="61">
        <v>0.38086803604570529</v>
      </c>
    </row>
    <row r="58" spans="1:134" x14ac:dyDescent="0.4">
      <c r="A58" s="34">
        <v>55</v>
      </c>
      <c r="B58" s="7" t="s">
        <v>122</v>
      </c>
      <c r="C58" s="111">
        <f>INDEX(Industries!$D:$D,MATCH($A58,Industries!$A:$A,0))</f>
        <v>9</v>
      </c>
      <c r="D58" s="35" t="s">
        <v>123</v>
      </c>
      <c r="E58" s="36">
        <v>18.151599999999998</v>
      </c>
      <c r="F58" s="36">
        <v>2.7673000000000001</v>
      </c>
      <c r="G58" s="36">
        <v>13.8393</v>
      </c>
      <c r="H58" s="36">
        <v>3.0741999999999998</v>
      </c>
      <c r="I58" s="36">
        <v>0.73260000000000003</v>
      </c>
      <c r="J58" s="36">
        <v>1.8831</v>
      </c>
      <c r="K58" s="36">
        <v>10.928800000000001</v>
      </c>
      <c r="L58" s="36">
        <v>24.207599999999999</v>
      </c>
      <c r="M58" s="36">
        <v>11.759</v>
      </c>
      <c r="N58" s="36">
        <v>13.375500000000001</v>
      </c>
      <c r="O58" s="36">
        <v>39.676699999999997</v>
      </c>
      <c r="P58" s="36">
        <v>4.7183000000000002</v>
      </c>
      <c r="Q58" s="36">
        <v>16.0456</v>
      </c>
      <c r="R58" s="36">
        <v>10.5374</v>
      </c>
      <c r="S58" s="36">
        <v>0.7389</v>
      </c>
      <c r="T58" s="36">
        <v>6.7371999999999996</v>
      </c>
      <c r="U58" s="36">
        <v>6.9919000000000002</v>
      </c>
      <c r="V58" s="36">
        <v>2.1202000000000001</v>
      </c>
      <c r="W58" s="36">
        <v>5.1041999999999996</v>
      </c>
      <c r="X58" s="36">
        <v>6.0853000000000002</v>
      </c>
      <c r="Y58" s="36">
        <v>5.3635000000000002</v>
      </c>
      <c r="Z58" s="36">
        <v>11.540800000000001</v>
      </c>
      <c r="AA58" s="36">
        <v>3.9710999999999999</v>
      </c>
      <c r="AB58" s="36">
        <v>1.6773</v>
      </c>
      <c r="AC58" s="36">
        <v>1.9467000000000001</v>
      </c>
      <c r="AD58" s="36">
        <v>0.1217</v>
      </c>
      <c r="AE58" s="36">
        <v>0.38619999999999999</v>
      </c>
      <c r="AF58" s="36">
        <v>2.6537000000000002</v>
      </c>
      <c r="AG58" s="36">
        <v>3.0000000000000001E-3</v>
      </c>
      <c r="AH58" s="36">
        <v>0.4052</v>
      </c>
      <c r="AI58" s="36">
        <v>0.3478</v>
      </c>
      <c r="AJ58" s="36">
        <v>2.2696000000000001</v>
      </c>
      <c r="AK58" s="36">
        <v>5.5507999999999997</v>
      </c>
      <c r="AL58" s="36">
        <v>1.4964</v>
      </c>
      <c r="AM58" s="36">
        <v>3.2810999999999999</v>
      </c>
      <c r="AN58" s="36">
        <v>3.2652999999999999</v>
      </c>
      <c r="AO58" s="36">
        <v>2.4266999999999999</v>
      </c>
      <c r="AP58" s="36">
        <v>4.7392000000000003</v>
      </c>
      <c r="AQ58" s="36">
        <v>0.46510000000000001</v>
      </c>
      <c r="AR58" s="36">
        <v>7.3921000000000001</v>
      </c>
      <c r="AS58" s="36">
        <v>1.9201999999999999</v>
      </c>
      <c r="AT58" s="36">
        <v>4.4344000000000001</v>
      </c>
      <c r="AU58" s="36">
        <v>0.41649999999999998</v>
      </c>
      <c r="AV58" s="36">
        <v>4.7084999999999999</v>
      </c>
      <c r="AW58" s="36">
        <v>0.78159999999999996</v>
      </c>
      <c r="AX58" s="36">
        <v>3.7286000000000001</v>
      </c>
      <c r="AY58" s="36">
        <v>1.8958999999999999</v>
      </c>
      <c r="AZ58" s="36">
        <v>0.91759999999999997</v>
      </c>
      <c r="BA58" s="36">
        <v>3.2606999999999999</v>
      </c>
      <c r="BB58" s="36">
        <v>1.8216000000000001</v>
      </c>
      <c r="BC58" s="36">
        <v>0.59409999999999996</v>
      </c>
      <c r="BD58" s="36">
        <v>11.758800000000001</v>
      </c>
      <c r="BE58" s="36">
        <v>2.1551999999999998</v>
      </c>
      <c r="BF58" s="36">
        <v>6.5712999999999999</v>
      </c>
      <c r="BG58" s="36">
        <v>189.46090000000001</v>
      </c>
      <c r="BH58" s="36">
        <v>8.7556999999999992</v>
      </c>
      <c r="BI58" s="36">
        <v>5.9244000000000003</v>
      </c>
      <c r="BJ58" s="36">
        <v>6.4550000000000001</v>
      </c>
      <c r="BK58" s="36">
        <v>16.636700000000001</v>
      </c>
      <c r="BL58" s="36">
        <v>12.950900000000001</v>
      </c>
      <c r="BM58" s="36">
        <v>4.1475999999999997</v>
      </c>
      <c r="BN58" s="36">
        <v>35.603400000000001</v>
      </c>
      <c r="BO58" s="36">
        <v>4.4617000000000004</v>
      </c>
      <c r="BP58" s="36">
        <v>1.387</v>
      </c>
      <c r="BQ58" s="36">
        <v>4.3525</v>
      </c>
      <c r="BR58" s="36">
        <v>4.7695999999999996</v>
      </c>
      <c r="BS58" s="36">
        <v>0.70199999999999996</v>
      </c>
      <c r="BT58" s="36">
        <v>4.8531000000000004</v>
      </c>
      <c r="BU58" s="36">
        <v>6.1336000000000004</v>
      </c>
      <c r="BV58" s="36">
        <v>65.793400000000005</v>
      </c>
      <c r="BW58" s="36">
        <v>88.538799999999995</v>
      </c>
      <c r="BX58" s="36">
        <v>113.73650000000001</v>
      </c>
      <c r="BY58" s="36">
        <v>250.16820000000001</v>
      </c>
      <c r="BZ58" s="36">
        <v>115.9243</v>
      </c>
      <c r="CA58" s="36">
        <v>118.3291</v>
      </c>
      <c r="CB58" s="36">
        <v>8.5899000000000001</v>
      </c>
      <c r="CC58" s="36">
        <v>89.849199999999996</v>
      </c>
      <c r="CD58" s="36">
        <v>140.11959999999999</v>
      </c>
      <c r="CE58" s="36">
        <v>11.272600000000001</v>
      </c>
      <c r="CF58" s="36">
        <v>5.0606</v>
      </c>
      <c r="CG58" s="36">
        <v>19.0914</v>
      </c>
      <c r="CH58" s="36">
        <v>20.217300000000002</v>
      </c>
      <c r="CI58" s="36">
        <v>18.4344</v>
      </c>
      <c r="CJ58" s="36">
        <v>12.215999999999999</v>
      </c>
      <c r="CK58" s="36">
        <v>3.3134999999999999</v>
      </c>
      <c r="CL58" s="36">
        <v>2.5844</v>
      </c>
      <c r="CM58" s="36">
        <v>7.8579999999999997</v>
      </c>
      <c r="CN58" s="36">
        <v>33.024799999999999</v>
      </c>
      <c r="CO58" s="36">
        <v>8.7800000000000003E-2</v>
      </c>
      <c r="CP58" s="36">
        <v>5.8395999999999999</v>
      </c>
      <c r="CQ58" s="36">
        <v>9.2721</v>
      </c>
      <c r="CR58" s="36">
        <v>26.5916</v>
      </c>
      <c r="CS58" s="36">
        <v>43.657699999999998</v>
      </c>
      <c r="CT58" s="36">
        <v>1.3460000000000001</v>
      </c>
      <c r="CU58" s="36">
        <v>0.4783</v>
      </c>
      <c r="CV58" s="36">
        <v>28.444900000000001</v>
      </c>
      <c r="CW58" s="36">
        <v>141.60489999999999</v>
      </c>
      <c r="CX58" s="36">
        <v>36.522199999999998</v>
      </c>
      <c r="CY58" s="36">
        <v>57.9818</v>
      </c>
      <c r="CZ58" s="36">
        <v>22.115600000000001</v>
      </c>
      <c r="DA58" s="36">
        <v>26.258299999999998</v>
      </c>
      <c r="DB58" s="36">
        <v>952.82029999999997</v>
      </c>
      <c r="DC58" s="36">
        <v>10.6008</v>
      </c>
      <c r="DD58" s="36">
        <v>28.633500000000002</v>
      </c>
      <c r="DE58" s="36">
        <v>41.300199999999997</v>
      </c>
      <c r="DF58" s="36">
        <v>6.9408000000000003</v>
      </c>
      <c r="DG58" s="36">
        <v>58.645699999999998</v>
      </c>
      <c r="DH58" s="36">
        <v>45.2866</v>
      </c>
      <c r="DI58" s="36">
        <v>4.7346000000000004</v>
      </c>
      <c r="DJ58" s="36">
        <v>16.184100000000001</v>
      </c>
      <c r="DK58" s="36">
        <v>7.4554999999999998</v>
      </c>
      <c r="DL58" s="36">
        <v>1015.6436</v>
      </c>
      <c r="DM58" s="36">
        <v>47.154800000000002</v>
      </c>
      <c r="DN58" s="36">
        <v>8.4192</v>
      </c>
      <c r="DO58" s="36">
        <v>1.1452</v>
      </c>
      <c r="DP58" s="36">
        <f t="shared" si="5"/>
        <v>4379.6247999999996</v>
      </c>
      <c r="DQ58" s="36">
        <v>10816.209199999999</v>
      </c>
      <c r="DR58" s="36">
        <v>15.5038</v>
      </c>
      <c r="DS58" s="36">
        <v>-2775.8791999999999</v>
      </c>
      <c r="DT58" s="36">
        <v>199.2363</v>
      </c>
      <c r="DU58" s="36">
        <v>454.34829999999999</v>
      </c>
      <c r="DV58" s="36">
        <v>90.674999999999997</v>
      </c>
      <c r="DW58" s="36">
        <v>2806.2818000000002</v>
      </c>
      <c r="DX58" s="36">
        <f t="shared" si="6"/>
        <v>11606.3752</v>
      </c>
      <c r="DY58" s="36">
        <f t="shared" si="7"/>
        <v>15986</v>
      </c>
      <c r="EA58" s="14">
        <f t="shared" si="8"/>
        <v>-2122.2945999999997</v>
      </c>
      <c r="EB58" s="61">
        <f t="shared" si="9"/>
        <v>-4.1659710989032902E-3</v>
      </c>
      <c r="ED58" s="61">
        <v>0.37145002109001646</v>
      </c>
    </row>
    <row r="59" spans="1:134" x14ac:dyDescent="0.4">
      <c r="A59" s="37">
        <v>56</v>
      </c>
      <c r="B59" s="2" t="s">
        <v>124</v>
      </c>
      <c r="C59" s="112">
        <f>INDEX(Industries!$D:$D,MATCH($A59,Industries!$A:$A,0))</f>
        <v>10</v>
      </c>
      <c r="D59" s="38" t="s">
        <v>125</v>
      </c>
      <c r="E59" s="36">
        <v>1.3812</v>
      </c>
      <c r="F59" s="36">
        <v>6.5299999999999997E-2</v>
      </c>
      <c r="G59" s="36">
        <v>0.56379999999999997</v>
      </c>
      <c r="H59" s="36">
        <v>75.369500000000002</v>
      </c>
      <c r="I59" s="36">
        <v>1.11E-2</v>
      </c>
      <c r="J59" s="36">
        <v>129.6815</v>
      </c>
      <c r="K59" s="36">
        <v>18.818999999999999</v>
      </c>
      <c r="L59" s="36">
        <v>10.9133</v>
      </c>
      <c r="M59" s="36">
        <v>3.8978000000000002</v>
      </c>
      <c r="N59" s="36">
        <v>11.165900000000001</v>
      </c>
      <c r="O59" s="36">
        <v>30.033100000000001</v>
      </c>
      <c r="P59" s="36">
        <v>1.6708000000000001</v>
      </c>
      <c r="Q59" s="36">
        <v>53.929299999999998</v>
      </c>
      <c r="R59" s="36">
        <v>3.5232999999999999</v>
      </c>
      <c r="S59" s="36">
        <v>4.41E-2</v>
      </c>
      <c r="T59" s="36">
        <v>1.5286999999999999</v>
      </c>
      <c r="U59" s="36">
        <v>0.70409999999999995</v>
      </c>
      <c r="V59" s="36">
        <v>0.17369999999999999</v>
      </c>
      <c r="W59" s="36">
        <v>1.1329</v>
      </c>
      <c r="X59" s="36">
        <v>0.99880000000000002</v>
      </c>
      <c r="Y59" s="36">
        <v>0.85519999999999996</v>
      </c>
      <c r="Z59" s="36">
        <v>1.3461000000000001</v>
      </c>
      <c r="AA59" s="36">
        <v>0.86250000000000004</v>
      </c>
      <c r="AB59" s="36">
        <v>0.34389999999999998</v>
      </c>
      <c r="AC59" s="36">
        <v>0.91459999999999997</v>
      </c>
      <c r="AD59" s="36">
        <v>1.5699999999999999E-2</v>
      </c>
      <c r="AE59" s="36">
        <v>3.3599999999999998E-2</v>
      </c>
      <c r="AF59" s="36">
        <v>0.47089999999999999</v>
      </c>
      <c r="AG59" s="36">
        <v>3.8999999999999998E-3</v>
      </c>
      <c r="AH59" s="36">
        <v>5.0900000000000001E-2</v>
      </c>
      <c r="AI59" s="36">
        <v>1.8599999999999998E-2</v>
      </c>
      <c r="AJ59" s="36">
        <v>0.31590000000000001</v>
      </c>
      <c r="AK59" s="36">
        <v>1.1930000000000001</v>
      </c>
      <c r="AL59" s="36">
        <v>0.59230000000000005</v>
      </c>
      <c r="AM59" s="36">
        <v>1.5892999999999999</v>
      </c>
      <c r="AN59" s="36">
        <v>1.1515</v>
      </c>
      <c r="AO59" s="36">
        <v>1.6620999999999999</v>
      </c>
      <c r="AP59" s="36">
        <v>4.8173000000000004</v>
      </c>
      <c r="AQ59" s="36">
        <v>2.6200000000000001E-2</v>
      </c>
      <c r="AR59" s="36">
        <v>1.6519999999999999</v>
      </c>
      <c r="AS59" s="36">
        <v>0.57269999999999999</v>
      </c>
      <c r="AT59" s="36">
        <v>2.1082999999999998</v>
      </c>
      <c r="AU59" s="36">
        <v>0.1641</v>
      </c>
      <c r="AV59" s="36">
        <v>0.95340000000000003</v>
      </c>
      <c r="AW59" s="36">
        <v>0.41849999999999998</v>
      </c>
      <c r="AX59" s="36">
        <v>3.1366000000000001</v>
      </c>
      <c r="AY59" s="36">
        <v>0.60880000000000001</v>
      </c>
      <c r="AZ59" s="36">
        <v>9.6799999999999997E-2</v>
      </c>
      <c r="BA59" s="36">
        <v>1.4702999999999999</v>
      </c>
      <c r="BB59" s="36">
        <v>5.3999999999999999E-2</v>
      </c>
      <c r="BC59" s="36">
        <v>0.29049999999999998</v>
      </c>
      <c r="BD59" s="36">
        <v>5.7256999999999998</v>
      </c>
      <c r="BE59" s="36">
        <v>0.78820000000000001</v>
      </c>
      <c r="BF59" s="36">
        <v>1.4184000000000001</v>
      </c>
      <c r="BG59" s="36">
        <v>1.4567000000000001</v>
      </c>
      <c r="BH59" s="36">
        <v>32.610900000000001</v>
      </c>
      <c r="BI59" s="36">
        <v>3.2831000000000001</v>
      </c>
      <c r="BJ59" s="36">
        <v>8.4738000000000007</v>
      </c>
      <c r="BK59" s="36">
        <v>1.7323999999999999</v>
      </c>
      <c r="BL59" s="36">
        <v>10.1526</v>
      </c>
      <c r="BM59" s="36">
        <v>0.28389999999999999</v>
      </c>
      <c r="BN59" s="36">
        <v>16.5227</v>
      </c>
      <c r="BO59" s="36">
        <v>0.32340000000000002</v>
      </c>
      <c r="BP59" s="36">
        <v>0.16120000000000001</v>
      </c>
      <c r="BQ59" s="36">
        <v>1.7524</v>
      </c>
      <c r="BR59" s="36">
        <v>1.7223999999999999</v>
      </c>
      <c r="BS59" s="36">
        <v>0.18859999999999999</v>
      </c>
      <c r="BT59" s="36">
        <v>1.6694</v>
      </c>
      <c r="BU59" s="36">
        <v>3.4447000000000001</v>
      </c>
      <c r="BV59" s="36">
        <v>13.8269</v>
      </c>
      <c r="BW59" s="36">
        <v>31.806699999999999</v>
      </c>
      <c r="BX59" s="36">
        <v>100.5175</v>
      </c>
      <c r="BY59" s="36">
        <v>61.229599999999998</v>
      </c>
      <c r="BZ59" s="36">
        <v>114.3047</v>
      </c>
      <c r="CA59" s="36">
        <v>96.850899999999996</v>
      </c>
      <c r="CB59" s="36">
        <v>2.7450000000000001</v>
      </c>
      <c r="CC59" s="36">
        <v>57.159199999999998</v>
      </c>
      <c r="CD59" s="36">
        <v>11.3193</v>
      </c>
      <c r="CE59" s="36">
        <v>3.9910999999999999</v>
      </c>
      <c r="CF59" s="36">
        <v>389.8109</v>
      </c>
      <c r="CG59" s="36">
        <v>7.9520999999999997</v>
      </c>
      <c r="CH59" s="36">
        <v>9.8752999999999993</v>
      </c>
      <c r="CI59" s="36">
        <v>157.6404</v>
      </c>
      <c r="CJ59" s="36">
        <v>14.605600000000001</v>
      </c>
      <c r="CK59" s="36">
        <v>1.7996000000000001</v>
      </c>
      <c r="CL59" s="36">
        <v>1.8824000000000001</v>
      </c>
      <c r="CM59" s="36">
        <v>3.4020000000000001</v>
      </c>
      <c r="CN59" s="36">
        <v>51.403100000000002</v>
      </c>
      <c r="CO59" s="36">
        <v>4.9399999999999999E-2</v>
      </c>
      <c r="CP59" s="36">
        <v>0.59470000000000001</v>
      </c>
      <c r="CQ59" s="36">
        <v>4.8917000000000002</v>
      </c>
      <c r="CR59" s="36">
        <v>15.819100000000001</v>
      </c>
      <c r="CS59" s="36">
        <v>41.517800000000001</v>
      </c>
      <c r="CT59" s="36">
        <v>0.61550000000000005</v>
      </c>
      <c r="CU59" s="36">
        <v>0.20019999999999999</v>
      </c>
      <c r="CV59" s="36">
        <v>45.167499999999997</v>
      </c>
      <c r="CW59" s="36">
        <v>307.92880000000002</v>
      </c>
      <c r="CX59" s="36">
        <v>65.302700000000002</v>
      </c>
      <c r="CY59" s="36">
        <v>32.861499999999999</v>
      </c>
      <c r="CZ59" s="36">
        <v>22.337299999999999</v>
      </c>
      <c r="DA59" s="36">
        <v>24.728200000000001</v>
      </c>
      <c r="DB59" s="36">
        <v>722.86590000000001</v>
      </c>
      <c r="DC59" s="36">
        <v>7.4805000000000001</v>
      </c>
      <c r="DD59" s="36">
        <v>9.4797999999999991</v>
      </c>
      <c r="DE59" s="36">
        <v>10.1685</v>
      </c>
      <c r="DF59" s="36">
        <v>4.2003000000000004</v>
      </c>
      <c r="DG59" s="36">
        <v>12.4826</v>
      </c>
      <c r="DH59" s="36">
        <v>14.2614</v>
      </c>
      <c r="DI59" s="36">
        <v>2.6917</v>
      </c>
      <c r="DJ59" s="36">
        <v>7.9210000000000003</v>
      </c>
      <c r="DK59" s="36">
        <v>3.2911999999999999</v>
      </c>
      <c r="DL59" s="36">
        <v>3.9209000000000001</v>
      </c>
      <c r="DM59" s="36">
        <v>5.2175000000000002</v>
      </c>
      <c r="DN59" s="36">
        <v>2.4805000000000001</v>
      </c>
      <c r="DO59" s="36">
        <v>0.31859999999999999</v>
      </c>
      <c r="DP59" s="36">
        <f t="shared" si="5"/>
        <v>2966.0243000000014</v>
      </c>
      <c r="DQ59" s="36">
        <v>849.07500000000005</v>
      </c>
      <c r="DR59" s="36">
        <v>1.5335000000000001</v>
      </c>
      <c r="DS59" s="36">
        <v>1477.6717000000001</v>
      </c>
      <c r="DT59" s="36">
        <v>142.4555</v>
      </c>
      <c r="DU59" s="36">
        <v>1955.4606000000001</v>
      </c>
      <c r="DV59" s="36">
        <v>13.302300000000001</v>
      </c>
      <c r="DW59" s="36">
        <v>726.47730000000001</v>
      </c>
      <c r="DX59" s="36">
        <f t="shared" si="6"/>
        <v>5165.9759000000013</v>
      </c>
      <c r="DY59" s="36">
        <f t="shared" si="7"/>
        <v>8132.0002000000022</v>
      </c>
      <c r="EA59" s="14">
        <f t="shared" si="8"/>
        <v>3575.5878000000002</v>
      </c>
      <c r="EB59" s="61">
        <f t="shared" si="9"/>
        <v>7.0187218289068827E-3</v>
      </c>
      <c r="ED59" s="61">
        <v>0.4291687161829808</v>
      </c>
    </row>
    <row r="60" spans="1:134" x14ac:dyDescent="0.4">
      <c r="A60" s="34">
        <v>57</v>
      </c>
      <c r="B60" s="7" t="s">
        <v>126</v>
      </c>
      <c r="C60" s="111">
        <f>INDEX(Industries!$D:$D,MATCH($A60,Industries!$A:$A,0))</f>
        <v>10</v>
      </c>
      <c r="D60" s="35" t="s">
        <v>127</v>
      </c>
      <c r="E60" s="36">
        <v>2.0855000000000001</v>
      </c>
      <c r="F60" s="36">
        <v>0.25140000000000001</v>
      </c>
      <c r="G60" s="36">
        <v>2.4011</v>
      </c>
      <c r="H60" s="36">
        <v>0.28710000000000002</v>
      </c>
      <c r="I60" s="36">
        <v>2.3599999999999999E-2</v>
      </c>
      <c r="J60" s="36">
        <v>3.2199999999999999E-2</v>
      </c>
      <c r="K60" s="36">
        <v>0.76319999999999999</v>
      </c>
      <c r="L60" s="36">
        <v>410.62099999999998</v>
      </c>
      <c r="M60" s="36">
        <v>11.7143</v>
      </c>
      <c r="N60" s="36">
        <v>158.54150000000001</v>
      </c>
      <c r="O60" s="36">
        <v>26.761099999999999</v>
      </c>
      <c r="P60" s="36">
        <v>1.1056999999999999</v>
      </c>
      <c r="Q60" s="36">
        <v>27.477399999999999</v>
      </c>
      <c r="R60" s="36">
        <v>3.7458</v>
      </c>
      <c r="S60" s="36">
        <v>0.04</v>
      </c>
      <c r="T60" s="36">
        <v>1.0193000000000001</v>
      </c>
      <c r="U60" s="36">
        <v>0.56499999999999995</v>
      </c>
      <c r="V60" s="36">
        <v>0.2457</v>
      </c>
      <c r="W60" s="36">
        <v>0.74080000000000001</v>
      </c>
      <c r="X60" s="36">
        <v>0.71870000000000001</v>
      </c>
      <c r="Y60" s="36">
        <v>0.71179999999999999</v>
      </c>
      <c r="Z60" s="36">
        <v>1.1936</v>
      </c>
      <c r="AA60" s="36">
        <v>0.56830000000000003</v>
      </c>
      <c r="AB60" s="36">
        <v>0.2984</v>
      </c>
      <c r="AC60" s="36">
        <v>0.55049999999999999</v>
      </c>
      <c r="AD60" s="36">
        <v>6.4999999999999997E-3</v>
      </c>
      <c r="AE60" s="36">
        <v>2.52E-2</v>
      </c>
      <c r="AF60" s="36">
        <v>0.21879999999999999</v>
      </c>
      <c r="AG60" s="36">
        <v>5.0000000000000001E-4</v>
      </c>
      <c r="AH60" s="36">
        <v>2.9600000000000001E-2</v>
      </c>
      <c r="AI60" s="36">
        <v>1.7500000000000002E-2</v>
      </c>
      <c r="AJ60" s="36">
        <v>0.3891</v>
      </c>
      <c r="AK60" s="36">
        <v>0.96830000000000005</v>
      </c>
      <c r="AL60" s="36">
        <v>0.62609999999999999</v>
      </c>
      <c r="AM60" s="36">
        <v>1.5322</v>
      </c>
      <c r="AN60" s="36">
        <v>1.3386</v>
      </c>
      <c r="AO60" s="36">
        <v>2.1162000000000001</v>
      </c>
      <c r="AP60" s="36">
        <v>4.5149999999999997</v>
      </c>
      <c r="AQ60" s="36">
        <v>6.5199999999999994E-2</v>
      </c>
      <c r="AR60" s="36">
        <v>3.9281000000000001</v>
      </c>
      <c r="AS60" s="36">
        <v>0.61860000000000004</v>
      </c>
      <c r="AT60" s="36">
        <v>2.5586000000000002</v>
      </c>
      <c r="AU60" s="36">
        <v>0.25109999999999999</v>
      </c>
      <c r="AV60" s="36">
        <v>0.83140000000000003</v>
      </c>
      <c r="AW60" s="36">
        <v>0.23649999999999999</v>
      </c>
      <c r="AX60" s="36">
        <v>1.9026000000000001</v>
      </c>
      <c r="AY60" s="36">
        <v>0.43619999999999998</v>
      </c>
      <c r="AZ60" s="36">
        <v>8.1299999999999997E-2</v>
      </c>
      <c r="BA60" s="36">
        <v>0.5585</v>
      </c>
      <c r="BB60" s="36">
        <v>5.7599</v>
      </c>
      <c r="BC60" s="36">
        <v>0.3306</v>
      </c>
      <c r="BD60" s="36">
        <v>5.6773999999999996</v>
      </c>
      <c r="BE60" s="36">
        <v>0.87390000000000001</v>
      </c>
      <c r="BF60" s="36">
        <v>6.3437000000000001</v>
      </c>
      <c r="BG60" s="36">
        <v>2.1038000000000001</v>
      </c>
      <c r="BH60" s="36">
        <v>2.3149999999999999</v>
      </c>
      <c r="BI60" s="36">
        <v>1355.9466</v>
      </c>
      <c r="BJ60" s="36">
        <v>4.1788999999999996</v>
      </c>
      <c r="BK60" s="36">
        <v>7.6943999999999999</v>
      </c>
      <c r="BL60" s="36">
        <v>1.7215</v>
      </c>
      <c r="BM60" s="36">
        <v>0.43959999999999999</v>
      </c>
      <c r="BN60" s="36">
        <v>4.3354999999999997</v>
      </c>
      <c r="BO60" s="36">
        <v>0.4395</v>
      </c>
      <c r="BP60" s="36">
        <v>0.1119</v>
      </c>
      <c r="BQ60" s="36">
        <v>0.93300000000000005</v>
      </c>
      <c r="BR60" s="36">
        <v>1.6870000000000001</v>
      </c>
      <c r="BS60" s="36">
        <v>8.8900000000000007E-2</v>
      </c>
      <c r="BT60" s="36">
        <v>0.31290000000000001</v>
      </c>
      <c r="BU60" s="36">
        <v>4.1909999999999998</v>
      </c>
      <c r="BV60" s="36">
        <v>16.626300000000001</v>
      </c>
      <c r="BW60" s="36">
        <v>18.850000000000001</v>
      </c>
      <c r="BX60" s="36">
        <v>220.5608</v>
      </c>
      <c r="BY60" s="36">
        <v>53.310099999999998</v>
      </c>
      <c r="BZ60" s="36">
        <v>106.7547</v>
      </c>
      <c r="CA60" s="36">
        <v>108.4622</v>
      </c>
      <c r="CB60" s="36">
        <v>3.7784</v>
      </c>
      <c r="CC60" s="36">
        <v>77.494900000000001</v>
      </c>
      <c r="CD60" s="36">
        <v>18.644400000000001</v>
      </c>
      <c r="CE60" s="36">
        <v>1215.4434000000001</v>
      </c>
      <c r="CF60" s="36">
        <v>13.247400000000001</v>
      </c>
      <c r="CG60" s="36">
        <v>7.5529000000000002</v>
      </c>
      <c r="CH60" s="36">
        <v>13.213900000000001</v>
      </c>
      <c r="CI60" s="36">
        <v>48.724699999999999</v>
      </c>
      <c r="CJ60" s="36">
        <v>9.9495000000000005</v>
      </c>
      <c r="CK60" s="36">
        <v>2.4830000000000001</v>
      </c>
      <c r="CL60" s="36">
        <v>2.2791000000000001</v>
      </c>
      <c r="CM60" s="36">
        <v>4.4706999999999999</v>
      </c>
      <c r="CN60" s="36">
        <v>54.269199999999998</v>
      </c>
      <c r="CO60" s="36">
        <v>5.5899999999999998E-2</v>
      </c>
      <c r="CP60" s="36">
        <v>0.5413</v>
      </c>
      <c r="CQ60" s="36">
        <v>6.2558999999999996</v>
      </c>
      <c r="CR60" s="36">
        <v>24.849299999999999</v>
      </c>
      <c r="CS60" s="36">
        <v>55.372900000000001</v>
      </c>
      <c r="CT60" s="36">
        <v>0.7984</v>
      </c>
      <c r="CU60" s="36">
        <v>0.30709999999999998</v>
      </c>
      <c r="CV60" s="36">
        <v>31.8672</v>
      </c>
      <c r="CW60" s="36">
        <v>97.681899999999999</v>
      </c>
      <c r="CX60" s="36">
        <v>30.1386</v>
      </c>
      <c r="CY60" s="36">
        <v>39.889800000000001</v>
      </c>
      <c r="CZ60" s="36">
        <v>23.351299999999998</v>
      </c>
      <c r="DA60" s="36">
        <v>24.325600000000001</v>
      </c>
      <c r="DB60" s="36">
        <v>1.7665</v>
      </c>
      <c r="DC60" s="36">
        <v>8.6882000000000001</v>
      </c>
      <c r="DD60" s="36">
        <v>11.5831</v>
      </c>
      <c r="DE60" s="36">
        <v>11.7087</v>
      </c>
      <c r="DF60" s="36">
        <v>5.3962000000000003</v>
      </c>
      <c r="DG60" s="36">
        <v>14.2719</v>
      </c>
      <c r="DH60" s="36">
        <v>18.907800000000002</v>
      </c>
      <c r="DI60" s="36">
        <v>3.3369</v>
      </c>
      <c r="DJ60" s="36">
        <v>8.3923000000000005</v>
      </c>
      <c r="DK60" s="36">
        <v>3.4843000000000002</v>
      </c>
      <c r="DL60" s="36">
        <v>2.6924000000000001</v>
      </c>
      <c r="DM60" s="36">
        <v>2.7709000000000001</v>
      </c>
      <c r="DN60" s="36">
        <v>3.2069999999999999</v>
      </c>
      <c r="DO60" s="36">
        <v>0.50280000000000002</v>
      </c>
      <c r="DP60" s="36">
        <f t="shared" si="5"/>
        <v>4509.4595000000027</v>
      </c>
      <c r="DQ60" s="36">
        <v>27.106000000000002</v>
      </c>
      <c r="DR60" s="36">
        <v>72.391099999999994</v>
      </c>
      <c r="DS60" s="36">
        <v>1931.1985999999999</v>
      </c>
      <c r="DT60" s="36">
        <v>7.6771000000000003</v>
      </c>
      <c r="DU60" s="36">
        <v>45.664299999999997</v>
      </c>
      <c r="DV60" s="36">
        <v>32.121499999999997</v>
      </c>
      <c r="DW60" s="36">
        <v>90.381399999999999</v>
      </c>
      <c r="DX60" s="36">
        <f t="shared" si="6"/>
        <v>2206.5400000000004</v>
      </c>
      <c r="DY60" s="36">
        <f t="shared" si="7"/>
        <v>6715.9995000000035</v>
      </c>
      <c r="EA60" s="14">
        <f t="shared" si="8"/>
        <v>1984.54</v>
      </c>
      <c r="EB60" s="61">
        <f t="shared" si="9"/>
        <v>3.8955648686179274E-3</v>
      </c>
      <c r="ED60" s="61">
        <v>0.25491364666210986</v>
      </c>
    </row>
    <row r="61" spans="1:134" x14ac:dyDescent="0.4">
      <c r="A61" s="37">
        <v>58</v>
      </c>
      <c r="B61" s="2" t="s">
        <v>128</v>
      </c>
      <c r="C61" s="112">
        <f>INDEX(Industries!$D:$D,MATCH($A61,Industries!$A:$A,0))</f>
        <v>10</v>
      </c>
      <c r="D61" s="38" t="s">
        <v>129</v>
      </c>
      <c r="E61" s="36">
        <v>10.775399999999999</v>
      </c>
      <c r="F61" s="36">
        <v>1.0197000000000001</v>
      </c>
      <c r="G61" s="36">
        <v>4.5975000000000001</v>
      </c>
      <c r="H61" s="36">
        <v>0.63260000000000005</v>
      </c>
      <c r="I61" s="36">
        <v>0.1474</v>
      </c>
      <c r="J61" s="36">
        <v>0.2014</v>
      </c>
      <c r="K61" s="36">
        <v>2.6334</v>
      </c>
      <c r="L61" s="36">
        <v>8.9175000000000004</v>
      </c>
      <c r="M61" s="36">
        <v>4.3658999999999999</v>
      </c>
      <c r="N61" s="36">
        <v>3.9256000000000002</v>
      </c>
      <c r="O61" s="36">
        <v>22.184100000000001</v>
      </c>
      <c r="P61" s="36">
        <v>1.6269</v>
      </c>
      <c r="Q61" s="36">
        <v>29.970600000000001</v>
      </c>
      <c r="R61" s="36">
        <v>5.0552000000000001</v>
      </c>
      <c r="S61" s="36">
        <v>0.15809999999999999</v>
      </c>
      <c r="T61" s="36">
        <v>2.0356999999999998</v>
      </c>
      <c r="U61" s="36">
        <v>1.6947000000000001</v>
      </c>
      <c r="V61" s="36">
        <v>0.58079999999999998</v>
      </c>
      <c r="W61" s="36">
        <v>1.4786999999999999</v>
      </c>
      <c r="X61" s="36">
        <v>1.6623000000000001</v>
      </c>
      <c r="Y61" s="36">
        <v>1.5365</v>
      </c>
      <c r="Z61" s="36">
        <v>3.0249000000000001</v>
      </c>
      <c r="AA61" s="36">
        <v>1.1031</v>
      </c>
      <c r="AB61" s="36">
        <v>0.53080000000000005</v>
      </c>
      <c r="AC61" s="36">
        <v>0.80869999999999997</v>
      </c>
      <c r="AD61" s="36">
        <v>2.6100000000000002E-2</v>
      </c>
      <c r="AE61" s="36">
        <v>8.0100000000000005E-2</v>
      </c>
      <c r="AF61" s="36">
        <v>0.64480000000000004</v>
      </c>
      <c r="AG61" s="36">
        <v>8.0000000000000004E-4</v>
      </c>
      <c r="AH61" s="36">
        <v>9.6799999999999997E-2</v>
      </c>
      <c r="AI61" s="36">
        <v>7.5999999999999998E-2</v>
      </c>
      <c r="AJ61" s="36">
        <v>0.63949999999999996</v>
      </c>
      <c r="AK61" s="36">
        <v>1.7432000000000001</v>
      </c>
      <c r="AL61" s="36">
        <v>0.81120000000000003</v>
      </c>
      <c r="AM61" s="36">
        <v>1.9682999999999999</v>
      </c>
      <c r="AN61" s="36">
        <v>1.7609999999999999</v>
      </c>
      <c r="AO61" s="36">
        <v>2.3420000000000001</v>
      </c>
      <c r="AP61" s="36">
        <v>5.3117999999999999</v>
      </c>
      <c r="AQ61" s="36">
        <v>0.1426</v>
      </c>
      <c r="AR61" s="36">
        <v>5.1018999999999997</v>
      </c>
      <c r="AS61" s="36">
        <v>0.91349999999999998</v>
      </c>
      <c r="AT61" s="36">
        <v>3.2126000000000001</v>
      </c>
      <c r="AU61" s="36">
        <v>0.318</v>
      </c>
      <c r="AV61" s="36">
        <v>1.0609999999999999</v>
      </c>
      <c r="AW61" s="36">
        <v>0.3392</v>
      </c>
      <c r="AX61" s="36">
        <v>2.2942</v>
      </c>
      <c r="AY61" s="36">
        <v>0.6613</v>
      </c>
      <c r="AZ61" s="36">
        <v>0.17910000000000001</v>
      </c>
      <c r="BA61" s="36">
        <v>0.97599999999999998</v>
      </c>
      <c r="BB61" s="36">
        <v>0.28989999999999999</v>
      </c>
      <c r="BC61" s="36">
        <v>0.39850000000000002</v>
      </c>
      <c r="BD61" s="36">
        <v>7.0724999999999998</v>
      </c>
      <c r="BE61" s="36">
        <v>1.1261000000000001</v>
      </c>
      <c r="BF61" s="36">
        <v>2.5909</v>
      </c>
      <c r="BG61" s="36">
        <v>3.5962000000000001</v>
      </c>
      <c r="BH61" s="36">
        <v>2.9638</v>
      </c>
      <c r="BI61" s="36">
        <v>1.2059</v>
      </c>
      <c r="BJ61" s="36">
        <v>96.155600000000007</v>
      </c>
      <c r="BK61" s="36">
        <v>3.9990999999999999</v>
      </c>
      <c r="BL61" s="36">
        <v>2.3132000000000001</v>
      </c>
      <c r="BM61" s="36">
        <v>0.59389999999999998</v>
      </c>
      <c r="BN61" s="36">
        <v>6.9306000000000001</v>
      </c>
      <c r="BO61" s="36">
        <v>1.1246</v>
      </c>
      <c r="BP61" s="36">
        <v>0.22070000000000001</v>
      </c>
      <c r="BQ61" s="36">
        <v>1.3692</v>
      </c>
      <c r="BR61" s="36">
        <v>2.1663000000000001</v>
      </c>
      <c r="BS61" s="36">
        <v>0.1234</v>
      </c>
      <c r="BT61" s="36">
        <v>0.92200000000000004</v>
      </c>
      <c r="BU61" s="36">
        <v>4.8666</v>
      </c>
      <c r="BV61" s="36">
        <v>24.021699999999999</v>
      </c>
      <c r="BW61" s="36">
        <v>23.614799999999999</v>
      </c>
      <c r="BX61" s="36">
        <v>33.627299999999998</v>
      </c>
      <c r="BY61" s="36">
        <v>69.588899999999995</v>
      </c>
      <c r="BZ61" s="36">
        <v>114.337</v>
      </c>
      <c r="CA61" s="36">
        <v>116.1606</v>
      </c>
      <c r="CB61" s="36">
        <v>4.6948999999999996</v>
      </c>
      <c r="CC61" s="36">
        <v>86.713399999999993</v>
      </c>
      <c r="CD61" s="36">
        <v>15.910600000000001</v>
      </c>
      <c r="CE61" s="36">
        <v>5.9383999999999997</v>
      </c>
      <c r="CF61" s="36">
        <v>22.471299999999999</v>
      </c>
      <c r="CG61" s="36">
        <v>2118.6603</v>
      </c>
      <c r="CH61" s="36">
        <v>176.8373</v>
      </c>
      <c r="CI61" s="36">
        <v>55.4833</v>
      </c>
      <c r="CJ61" s="36">
        <v>11.0105</v>
      </c>
      <c r="CK61" s="36">
        <v>2.7913999999999999</v>
      </c>
      <c r="CL61" s="36">
        <v>2.5169000000000001</v>
      </c>
      <c r="CM61" s="36">
        <v>4.8505000000000003</v>
      </c>
      <c r="CN61" s="36">
        <v>58.124000000000002</v>
      </c>
      <c r="CO61" s="36">
        <v>6.54E-2</v>
      </c>
      <c r="CP61" s="36">
        <v>0.9476</v>
      </c>
      <c r="CQ61" s="36">
        <v>6.9146999999999998</v>
      </c>
      <c r="CR61" s="36">
        <v>26.584</v>
      </c>
      <c r="CS61" s="36">
        <v>58.5</v>
      </c>
      <c r="CT61" s="36">
        <v>0.2175</v>
      </c>
      <c r="CU61" s="36">
        <v>7.4200000000000002E-2</v>
      </c>
      <c r="CV61" s="36">
        <v>33.677599999999998</v>
      </c>
      <c r="CW61" s="36">
        <v>106.15649999999999</v>
      </c>
      <c r="CX61" s="36">
        <v>32.280799999999999</v>
      </c>
      <c r="CY61" s="36">
        <v>42.836300000000001</v>
      </c>
      <c r="CZ61" s="36">
        <v>24.892499999999998</v>
      </c>
      <c r="DA61" s="36">
        <v>77.950999999999993</v>
      </c>
      <c r="DB61" s="36">
        <v>157.74080000000001</v>
      </c>
      <c r="DC61" s="36">
        <v>9.5937999999999999</v>
      </c>
      <c r="DD61" s="36">
        <v>13.6798</v>
      </c>
      <c r="DE61" s="36">
        <v>40.721800000000002</v>
      </c>
      <c r="DF61" s="36">
        <v>14.5297</v>
      </c>
      <c r="DG61" s="36">
        <v>23.159400000000002</v>
      </c>
      <c r="DH61" s="36">
        <v>24.147500000000001</v>
      </c>
      <c r="DI61" s="36">
        <v>3.7797999999999998</v>
      </c>
      <c r="DJ61" s="36">
        <v>10.0077</v>
      </c>
      <c r="DK61" s="36">
        <v>4.1790000000000003</v>
      </c>
      <c r="DL61" s="36">
        <v>6.6958000000000002</v>
      </c>
      <c r="DM61" s="36">
        <v>6.1025999999999998</v>
      </c>
      <c r="DN61" s="36">
        <v>4.13</v>
      </c>
      <c r="DO61" s="36">
        <v>0.65780000000000005</v>
      </c>
      <c r="DP61" s="36">
        <f t="shared" si="5"/>
        <v>3958.9741999999997</v>
      </c>
      <c r="DQ61" s="36">
        <v>150.1018</v>
      </c>
      <c r="DR61" s="36">
        <v>77.335400000000007</v>
      </c>
      <c r="DS61" s="36">
        <v>726.0521</v>
      </c>
      <c r="DT61" s="36">
        <v>2.5163000000000002</v>
      </c>
      <c r="DU61" s="36">
        <v>628.61019999999996</v>
      </c>
      <c r="DV61" s="36">
        <v>16.3871</v>
      </c>
      <c r="DW61" s="36">
        <v>1033.0234</v>
      </c>
      <c r="DX61" s="36">
        <f t="shared" si="6"/>
        <v>2634.0263</v>
      </c>
      <c r="DY61" s="36">
        <f t="shared" si="7"/>
        <v>6593.0005000000001</v>
      </c>
      <c r="EA61" s="14">
        <f t="shared" si="8"/>
        <v>1357.1786</v>
      </c>
      <c r="EB61" s="61">
        <f t="shared" si="9"/>
        <v>2.6640819910911662E-3</v>
      </c>
      <c r="ED61" s="61">
        <v>0.33823750925659746</v>
      </c>
    </row>
    <row r="62" spans="1:134" x14ac:dyDescent="0.4">
      <c r="A62" s="34">
        <v>59</v>
      </c>
      <c r="B62" s="7" t="s">
        <v>130</v>
      </c>
      <c r="C62" s="111">
        <f>INDEX(Industries!$D:$D,MATCH($A62,Industries!$A:$A,0))</f>
        <v>10</v>
      </c>
      <c r="D62" s="35" t="s">
        <v>131</v>
      </c>
      <c r="E62" s="36">
        <v>50.539000000000001</v>
      </c>
      <c r="F62" s="36">
        <v>12.085000000000001</v>
      </c>
      <c r="G62" s="36">
        <v>128.5693</v>
      </c>
      <c r="H62" s="36">
        <v>10.5846</v>
      </c>
      <c r="I62" s="36">
        <v>0.63829999999999998</v>
      </c>
      <c r="J62" s="36">
        <v>7.5021000000000004</v>
      </c>
      <c r="K62" s="36">
        <v>37.088299999999997</v>
      </c>
      <c r="L62" s="36">
        <v>55.599200000000003</v>
      </c>
      <c r="M62" s="36">
        <v>27.1464</v>
      </c>
      <c r="N62" s="36">
        <v>37.9803</v>
      </c>
      <c r="O62" s="36">
        <v>109.319</v>
      </c>
      <c r="P62" s="36">
        <v>9.1892999999999994</v>
      </c>
      <c r="Q62" s="36">
        <v>92.724500000000006</v>
      </c>
      <c r="R62" s="36">
        <v>8.7001000000000008</v>
      </c>
      <c r="S62" s="36">
        <v>0.62009999999999998</v>
      </c>
      <c r="T62" s="36">
        <v>6.02</v>
      </c>
      <c r="U62" s="36">
        <v>6.0010000000000003</v>
      </c>
      <c r="V62" s="36">
        <v>2.0236000000000001</v>
      </c>
      <c r="W62" s="36">
        <v>4.9686000000000003</v>
      </c>
      <c r="X62" s="36">
        <v>5.3940999999999999</v>
      </c>
      <c r="Y62" s="36">
        <v>5.7404999999999999</v>
      </c>
      <c r="Z62" s="36">
        <v>10.142099999999999</v>
      </c>
      <c r="AA62" s="36">
        <v>7.7274000000000003</v>
      </c>
      <c r="AB62" s="36">
        <v>1.8202</v>
      </c>
      <c r="AC62" s="36">
        <v>4.0491999999999999</v>
      </c>
      <c r="AD62" s="36">
        <v>0.10100000000000001</v>
      </c>
      <c r="AE62" s="36">
        <v>0.27600000000000002</v>
      </c>
      <c r="AF62" s="36">
        <v>2.8483000000000001</v>
      </c>
      <c r="AG62" s="36">
        <v>4.4999999999999997E-3</v>
      </c>
      <c r="AH62" s="36">
        <v>0.41349999999999998</v>
      </c>
      <c r="AI62" s="36">
        <v>1.4963</v>
      </c>
      <c r="AJ62" s="36">
        <v>1.4975000000000001</v>
      </c>
      <c r="AK62" s="36">
        <v>6.5345000000000004</v>
      </c>
      <c r="AL62" s="36">
        <v>2.1391</v>
      </c>
      <c r="AM62" s="36">
        <v>9.6521000000000008</v>
      </c>
      <c r="AN62" s="36">
        <v>14.463900000000001</v>
      </c>
      <c r="AO62" s="36">
        <v>3.2402000000000002</v>
      </c>
      <c r="AP62" s="36">
        <v>19.152699999999999</v>
      </c>
      <c r="AQ62" s="36">
        <v>0.45019999999999999</v>
      </c>
      <c r="AR62" s="36">
        <v>16.3155</v>
      </c>
      <c r="AS62" s="36">
        <v>2.7195</v>
      </c>
      <c r="AT62" s="36">
        <v>13.844900000000001</v>
      </c>
      <c r="AU62" s="36">
        <v>0.84360000000000002</v>
      </c>
      <c r="AV62" s="36">
        <v>3.8159999999999998</v>
      </c>
      <c r="AW62" s="36">
        <v>1.1415</v>
      </c>
      <c r="AX62" s="36">
        <v>9.0629000000000008</v>
      </c>
      <c r="AY62" s="36">
        <v>3.3205</v>
      </c>
      <c r="AZ62" s="36">
        <v>0.64080000000000004</v>
      </c>
      <c r="BA62" s="36">
        <v>3.9847999999999999</v>
      </c>
      <c r="BB62" s="36">
        <v>1.2916000000000001</v>
      </c>
      <c r="BC62" s="36">
        <v>0.75880000000000003</v>
      </c>
      <c r="BD62" s="36">
        <v>29.3764</v>
      </c>
      <c r="BE62" s="36">
        <v>7.1261999999999999</v>
      </c>
      <c r="BF62" s="36">
        <v>22.977799999999998</v>
      </c>
      <c r="BG62" s="36">
        <v>19.9937</v>
      </c>
      <c r="BH62" s="36">
        <v>14.645899999999999</v>
      </c>
      <c r="BI62" s="36">
        <v>46.022500000000001</v>
      </c>
      <c r="BJ62" s="36">
        <v>19.2774</v>
      </c>
      <c r="BK62" s="36">
        <v>133.0052</v>
      </c>
      <c r="BL62" s="36">
        <v>53.373100000000001</v>
      </c>
      <c r="BM62" s="36">
        <v>3.6745999999999999</v>
      </c>
      <c r="BN62" s="36">
        <v>51.3658</v>
      </c>
      <c r="BO62" s="36">
        <v>6.4839000000000002</v>
      </c>
      <c r="BP62" s="36">
        <v>3.5135000000000001</v>
      </c>
      <c r="BQ62" s="36">
        <v>13.746600000000001</v>
      </c>
      <c r="BR62" s="36">
        <v>25.941600000000001</v>
      </c>
      <c r="BS62" s="36">
        <v>2.5956999999999999</v>
      </c>
      <c r="BT62" s="36">
        <v>13.401400000000001</v>
      </c>
      <c r="BU62" s="36">
        <v>8.6837999999999997</v>
      </c>
      <c r="BV62" s="36">
        <v>106.07250000000001</v>
      </c>
      <c r="BW62" s="36">
        <v>102.59099999999999</v>
      </c>
      <c r="BX62" s="36">
        <v>110.79170000000001</v>
      </c>
      <c r="BY62" s="36">
        <v>256.60320000000002</v>
      </c>
      <c r="BZ62" s="36">
        <v>138.7996</v>
      </c>
      <c r="CA62" s="36">
        <v>67.508499999999998</v>
      </c>
      <c r="CB62" s="36">
        <v>10.167400000000001</v>
      </c>
      <c r="CC62" s="36">
        <v>43.820500000000003</v>
      </c>
      <c r="CD62" s="36">
        <v>46.961199999999998</v>
      </c>
      <c r="CE62" s="36">
        <v>7.4088000000000003</v>
      </c>
      <c r="CF62" s="36">
        <v>55.745399999999997</v>
      </c>
      <c r="CG62" s="36">
        <v>167.05690000000001</v>
      </c>
      <c r="CH62" s="36">
        <v>33.296900000000001</v>
      </c>
      <c r="CI62" s="36">
        <v>22.482399999999998</v>
      </c>
      <c r="CJ62" s="36">
        <v>19.458600000000001</v>
      </c>
      <c r="CK62" s="36">
        <v>11.664300000000001</v>
      </c>
      <c r="CL62" s="36">
        <v>5.9295</v>
      </c>
      <c r="CM62" s="36">
        <v>100.8198</v>
      </c>
      <c r="CN62" s="36">
        <v>130.61920000000001</v>
      </c>
      <c r="CO62" s="36">
        <v>0.32390000000000002</v>
      </c>
      <c r="CP62" s="36">
        <v>14.8292</v>
      </c>
      <c r="CQ62" s="36">
        <v>10.0258</v>
      </c>
      <c r="CR62" s="36">
        <v>58.6295</v>
      </c>
      <c r="CS62" s="36">
        <v>18.122599999999998</v>
      </c>
      <c r="CT62" s="36">
        <v>4.9207000000000001</v>
      </c>
      <c r="CU62" s="36">
        <v>1.8344</v>
      </c>
      <c r="CV62" s="36">
        <v>33.956899999999997</v>
      </c>
      <c r="CW62" s="36">
        <v>396.41070000000002</v>
      </c>
      <c r="CX62" s="36">
        <v>101.5956</v>
      </c>
      <c r="CY62" s="36">
        <v>113.5493</v>
      </c>
      <c r="CZ62" s="36">
        <v>37.052799999999998</v>
      </c>
      <c r="DA62" s="36">
        <v>100.1093</v>
      </c>
      <c r="DB62" s="36">
        <v>53.276800000000001</v>
      </c>
      <c r="DC62" s="36">
        <v>19.390499999999999</v>
      </c>
      <c r="DD62" s="36">
        <v>39.502899999999997</v>
      </c>
      <c r="DE62" s="36">
        <v>52.722000000000001</v>
      </c>
      <c r="DF62" s="36">
        <v>5.1391</v>
      </c>
      <c r="DG62" s="36">
        <v>1583.9253000000001</v>
      </c>
      <c r="DH62" s="36">
        <v>178.5044</v>
      </c>
      <c r="DI62" s="36">
        <v>14.531599999999999</v>
      </c>
      <c r="DJ62" s="36">
        <v>22.4467</v>
      </c>
      <c r="DK62" s="36">
        <v>18.549099999999999</v>
      </c>
      <c r="DL62" s="36">
        <v>42.795099999999998</v>
      </c>
      <c r="DM62" s="36">
        <v>66.456800000000001</v>
      </c>
      <c r="DN62" s="36">
        <v>22.671900000000001</v>
      </c>
      <c r="DO62" s="36">
        <v>2.7174</v>
      </c>
      <c r="DP62" s="36">
        <f t="shared" si="5"/>
        <v>5689.1752000000024</v>
      </c>
      <c r="DQ62" s="36">
        <v>1664.893</v>
      </c>
      <c r="DR62" s="36">
        <v>117.1422</v>
      </c>
      <c r="DS62" s="36">
        <v>1522.4817</v>
      </c>
      <c r="DT62" s="36">
        <v>54.488900000000001</v>
      </c>
      <c r="DU62" s="36">
        <v>417.05779999999999</v>
      </c>
      <c r="DV62" s="36">
        <v>56.001199999999997</v>
      </c>
      <c r="DW62" s="36">
        <v>5527.7599</v>
      </c>
      <c r="DX62" s="36">
        <f t="shared" si="6"/>
        <v>9359.824700000001</v>
      </c>
      <c r="DY62" s="36">
        <f t="shared" si="7"/>
        <v>15048.999900000003</v>
      </c>
      <c r="EA62" s="14">
        <f t="shared" si="8"/>
        <v>1994.0284000000001</v>
      </c>
      <c r="EB62" s="61">
        <f t="shared" si="9"/>
        <v>3.9141901811333693E-3</v>
      </c>
      <c r="ED62" s="61">
        <v>0.57020401542172949</v>
      </c>
    </row>
    <row r="63" spans="1:134" x14ac:dyDescent="0.4">
      <c r="A63" s="37">
        <v>60</v>
      </c>
      <c r="B63" s="2" t="s">
        <v>132</v>
      </c>
      <c r="C63" s="112">
        <f>INDEX(Industries!$D:$D,MATCH($A63,Industries!$A:$A,0))</f>
        <v>10</v>
      </c>
      <c r="D63" s="38" t="s">
        <v>133</v>
      </c>
      <c r="E63" s="36">
        <v>25.536999999999999</v>
      </c>
      <c r="F63" s="36">
        <v>4.3177000000000003</v>
      </c>
      <c r="G63" s="36">
        <v>36.1509</v>
      </c>
      <c r="H63" s="36">
        <v>11.9506</v>
      </c>
      <c r="I63" s="36">
        <v>0.75609999999999999</v>
      </c>
      <c r="J63" s="36">
        <v>10.4542</v>
      </c>
      <c r="K63" s="36">
        <v>17.301500000000001</v>
      </c>
      <c r="L63" s="36">
        <v>42.1965</v>
      </c>
      <c r="M63" s="36">
        <v>19.496700000000001</v>
      </c>
      <c r="N63" s="36">
        <v>19.332000000000001</v>
      </c>
      <c r="O63" s="36">
        <v>58.167900000000003</v>
      </c>
      <c r="P63" s="36">
        <v>6.6746999999999996</v>
      </c>
      <c r="Q63" s="36">
        <v>39.943600000000004</v>
      </c>
      <c r="R63" s="36">
        <v>17.691199999999998</v>
      </c>
      <c r="S63" s="36">
        <v>0.79990000000000006</v>
      </c>
      <c r="T63" s="36">
        <v>9.4483999999999995</v>
      </c>
      <c r="U63" s="36">
        <v>7.3933</v>
      </c>
      <c r="V63" s="36">
        <v>2.1612</v>
      </c>
      <c r="W63" s="36">
        <v>5.0387000000000004</v>
      </c>
      <c r="X63" s="36">
        <v>8.5244999999999997</v>
      </c>
      <c r="Y63" s="36">
        <v>10.898199999999999</v>
      </c>
      <c r="Z63" s="36">
        <v>13.357799999999999</v>
      </c>
      <c r="AA63" s="36">
        <v>7.1939000000000002</v>
      </c>
      <c r="AB63" s="36">
        <v>2.7707000000000002</v>
      </c>
      <c r="AC63" s="36">
        <v>3.6726999999999999</v>
      </c>
      <c r="AD63" s="36">
        <v>0.1134</v>
      </c>
      <c r="AE63" s="36">
        <v>0.31490000000000001</v>
      </c>
      <c r="AF63" s="36">
        <v>3.9430999999999998</v>
      </c>
      <c r="AG63" s="36">
        <v>2.7000000000000001E-3</v>
      </c>
      <c r="AH63" s="36">
        <v>0.41199999999999998</v>
      </c>
      <c r="AI63" s="36">
        <v>0.40179999999999999</v>
      </c>
      <c r="AJ63" s="36">
        <v>1.8665</v>
      </c>
      <c r="AK63" s="36">
        <v>7.3079999999999998</v>
      </c>
      <c r="AL63" s="36">
        <v>5.4101999999999997</v>
      </c>
      <c r="AM63" s="36">
        <v>8.9895999999999994</v>
      </c>
      <c r="AN63" s="36">
        <v>7.8377999999999997</v>
      </c>
      <c r="AO63" s="36">
        <v>3.7837000000000001</v>
      </c>
      <c r="AP63" s="36">
        <v>7.2759</v>
      </c>
      <c r="AQ63" s="36">
        <v>0.46</v>
      </c>
      <c r="AR63" s="36">
        <v>9.0970999999999993</v>
      </c>
      <c r="AS63" s="36">
        <v>2.2143999999999999</v>
      </c>
      <c r="AT63" s="36">
        <v>8.9710000000000001</v>
      </c>
      <c r="AU63" s="36">
        <v>0.56299999999999994</v>
      </c>
      <c r="AV63" s="36">
        <v>3.8471000000000002</v>
      </c>
      <c r="AW63" s="36">
        <v>0.8931</v>
      </c>
      <c r="AX63" s="36">
        <v>7.5479000000000003</v>
      </c>
      <c r="AY63" s="36">
        <v>2.3170999999999999</v>
      </c>
      <c r="AZ63" s="36">
        <v>0.74280000000000002</v>
      </c>
      <c r="BA63" s="36">
        <v>3.6392000000000002</v>
      </c>
      <c r="BB63" s="36">
        <v>0.95030000000000003</v>
      </c>
      <c r="BC63" s="36">
        <v>0.47649999999999998</v>
      </c>
      <c r="BD63" s="36">
        <v>14.6334</v>
      </c>
      <c r="BE63" s="36">
        <v>4.3879999999999999</v>
      </c>
      <c r="BF63" s="36">
        <v>8.4756</v>
      </c>
      <c r="BG63" s="36">
        <v>10.4101</v>
      </c>
      <c r="BH63" s="36">
        <v>20.115600000000001</v>
      </c>
      <c r="BI63" s="36">
        <v>19.667400000000001</v>
      </c>
      <c r="BJ63" s="36">
        <v>18.720600000000001</v>
      </c>
      <c r="BK63" s="36">
        <v>68.158799999999999</v>
      </c>
      <c r="BL63" s="36">
        <v>74.313100000000006</v>
      </c>
      <c r="BM63" s="36">
        <v>17.013100000000001</v>
      </c>
      <c r="BN63" s="36">
        <v>125.6998</v>
      </c>
      <c r="BO63" s="36">
        <v>5.1018999999999997</v>
      </c>
      <c r="BP63" s="36">
        <v>8.9608000000000008</v>
      </c>
      <c r="BQ63" s="36">
        <v>28.1523</v>
      </c>
      <c r="BR63" s="36">
        <v>46.469000000000001</v>
      </c>
      <c r="BS63" s="36">
        <v>1.7256</v>
      </c>
      <c r="BT63" s="36">
        <v>26.428599999999999</v>
      </c>
      <c r="BU63" s="36">
        <v>20.190100000000001</v>
      </c>
      <c r="BV63" s="36">
        <v>243.75579999999999</v>
      </c>
      <c r="BW63" s="36">
        <v>277.23759999999999</v>
      </c>
      <c r="BX63" s="36">
        <v>225.68530000000001</v>
      </c>
      <c r="BY63" s="36">
        <v>659.35249999999996</v>
      </c>
      <c r="BZ63" s="36">
        <v>49.442599999999999</v>
      </c>
      <c r="CA63" s="36">
        <v>37.311300000000003</v>
      </c>
      <c r="CB63" s="36">
        <v>9.7532999999999994</v>
      </c>
      <c r="CC63" s="36">
        <v>44.7517</v>
      </c>
      <c r="CD63" s="36">
        <v>48.185299999999998</v>
      </c>
      <c r="CE63" s="36">
        <v>4.3903999999999996</v>
      </c>
      <c r="CF63" s="36">
        <v>12.3065</v>
      </c>
      <c r="CG63" s="36">
        <v>38.503399999999999</v>
      </c>
      <c r="CH63" s="36">
        <v>31.880199999999999</v>
      </c>
      <c r="CI63" s="36">
        <v>15.527200000000001</v>
      </c>
      <c r="CJ63" s="36">
        <v>6.8319000000000001</v>
      </c>
      <c r="CK63" s="36">
        <v>9.1943000000000001</v>
      </c>
      <c r="CL63" s="36">
        <v>3.8206000000000002</v>
      </c>
      <c r="CM63" s="36">
        <v>5.2089999999999996</v>
      </c>
      <c r="CN63" s="36">
        <v>73.028300000000002</v>
      </c>
      <c r="CO63" s="36">
        <v>7.0800000000000002E-2</v>
      </c>
      <c r="CP63" s="36">
        <v>13.8787</v>
      </c>
      <c r="CQ63" s="36">
        <v>2.2050000000000001</v>
      </c>
      <c r="CR63" s="36">
        <v>5.2638999999999996</v>
      </c>
      <c r="CS63" s="36">
        <v>7.3133999999999997</v>
      </c>
      <c r="CT63" s="36">
        <v>6.1875</v>
      </c>
      <c r="CU63" s="36">
        <v>2.2627999999999999</v>
      </c>
      <c r="CV63" s="36">
        <v>13.159800000000001</v>
      </c>
      <c r="CW63" s="36">
        <v>133.1679</v>
      </c>
      <c r="CX63" s="36">
        <v>20.922000000000001</v>
      </c>
      <c r="CY63" s="36">
        <v>29.4527</v>
      </c>
      <c r="CZ63" s="36">
        <v>11.520099999999999</v>
      </c>
      <c r="DA63" s="36">
        <v>61.2179</v>
      </c>
      <c r="DB63" s="36">
        <v>16.034099999999999</v>
      </c>
      <c r="DC63" s="36">
        <v>9.8895999999999997</v>
      </c>
      <c r="DD63" s="36">
        <v>23.664000000000001</v>
      </c>
      <c r="DE63" s="36">
        <v>33.442300000000003</v>
      </c>
      <c r="DF63" s="36">
        <v>3.0857999999999999</v>
      </c>
      <c r="DG63" s="36">
        <v>83.843299999999999</v>
      </c>
      <c r="DH63" s="36">
        <v>54.354100000000003</v>
      </c>
      <c r="DI63" s="36">
        <v>12.8675</v>
      </c>
      <c r="DJ63" s="36">
        <v>32.496499999999997</v>
      </c>
      <c r="DK63" s="36">
        <v>30.8689</v>
      </c>
      <c r="DL63" s="36">
        <v>69.633899999999997</v>
      </c>
      <c r="DM63" s="36">
        <v>67.499700000000004</v>
      </c>
      <c r="DN63" s="36">
        <v>14.73</v>
      </c>
      <c r="DO63" s="36">
        <v>2.5525000000000002</v>
      </c>
      <c r="DP63" s="36">
        <f t="shared" si="5"/>
        <v>3546.9846999999991</v>
      </c>
      <c r="DQ63" s="36">
        <v>459.3879</v>
      </c>
      <c r="DR63" s="36">
        <v>37.023200000000003</v>
      </c>
      <c r="DS63" s="36">
        <v>1626.3367000000001</v>
      </c>
      <c r="DT63" s="36">
        <v>24.394400000000001</v>
      </c>
      <c r="DU63" s="36">
        <v>106.1741</v>
      </c>
      <c r="DV63" s="36">
        <v>51.447000000000003</v>
      </c>
      <c r="DW63" s="36">
        <v>1257.252</v>
      </c>
      <c r="DX63" s="36">
        <f t="shared" si="6"/>
        <v>3562.0153000000005</v>
      </c>
      <c r="DY63" s="36">
        <f t="shared" si="7"/>
        <v>7109</v>
      </c>
      <c r="EA63" s="14">
        <f t="shared" si="8"/>
        <v>1756.9051999999999</v>
      </c>
      <c r="EB63" s="61">
        <f t="shared" si="9"/>
        <v>3.4487277528354953E-3</v>
      </c>
      <c r="ED63" s="61">
        <v>0.38345759436569971</v>
      </c>
    </row>
    <row r="64" spans="1:134" x14ac:dyDescent="0.4">
      <c r="A64" s="34">
        <v>61</v>
      </c>
      <c r="B64" s="7" t="s">
        <v>134</v>
      </c>
      <c r="C64" s="111">
        <f>INDEX(Industries!$D:$D,MATCH($A64,Industries!$A:$A,0))</f>
        <v>10</v>
      </c>
      <c r="D64" s="35" t="s">
        <v>135</v>
      </c>
      <c r="E64" s="36">
        <v>3.8915000000000002</v>
      </c>
      <c r="F64" s="36">
        <v>0.57479999999999998</v>
      </c>
      <c r="G64" s="36">
        <v>2.2896000000000001</v>
      </c>
      <c r="H64" s="36">
        <v>0.75760000000000005</v>
      </c>
      <c r="I64" s="36">
        <v>0.21010000000000001</v>
      </c>
      <c r="J64" s="36">
        <v>0.42099999999999999</v>
      </c>
      <c r="K64" s="36">
        <v>2.5543999999999998</v>
      </c>
      <c r="L64" s="36">
        <v>4.3922999999999996</v>
      </c>
      <c r="M64" s="36">
        <v>2.6139999999999999</v>
      </c>
      <c r="N64" s="36">
        <v>2.3953000000000002</v>
      </c>
      <c r="O64" s="36">
        <v>5.8926999999999996</v>
      </c>
      <c r="P64" s="36">
        <v>1.0744</v>
      </c>
      <c r="Q64" s="36">
        <v>1.1514</v>
      </c>
      <c r="R64" s="36">
        <v>3.4956999999999998</v>
      </c>
      <c r="S64" s="36">
        <v>0.21479999999999999</v>
      </c>
      <c r="T64" s="36">
        <v>2.0914000000000001</v>
      </c>
      <c r="U64" s="36">
        <v>2.0539000000000001</v>
      </c>
      <c r="V64" s="36">
        <v>0.56430000000000002</v>
      </c>
      <c r="W64" s="36">
        <v>1.2216</v>
      </c>
      <c r="X64" s="36">
        <v>2.13</v>
      </c>
      <c r="Y64" s="36">
        <v>2.0878000000000001</v>
      </c>
      <c r="Z64" s="36">
        <v>3.4228000000000001</v>
      </c>
      <c r="AA64" s="36">
        <v>1.3918999999999999</v>
      </c>
      <c r="AB64" s="36">
        <v>0.53149999999999997</v>
      </c>
      <c r="AC64" s="36">
        <v>0.60229999999999995</v>
      </c>
      <c r="AD64" s="36">
        <v>3.2599999999999997E-2</v>
      </c>
      <c r="AE64" s="36">
        <v>0.1024</v>
      </c>
      <c r="AF64" s="36">
        <v>0.85650000000000004</v>
      </c>
      <c r="AG64" s="36">
        <v>5.9999999999999995E-4</v>
      </c>
      <c r="AH64" s="36">
        <v>0.11849999999999999</v>
      </c>
      <c r="AI64" s="36">
        <v>0.1227</v>
      </c>
      <c r="AJ64" s="36">
        <v>0.38229999999999997</v>
      </c>
      <c r="AK64" s="36">
        <v>1.3682000000000001</v>
      </c>
      <c r="AL64" s="36">
        <v>0.4622</v>
      </c>
      <c r="AM64" s="36">
        <v>0.9919</v>
      </c>
      <c r="AN64" s="36">
        <v>1.1854</v>
      </c>
      <c r="AO64" s="36">
        <v>0.3498</v>
      </c>
      <c r="AP64" s="36">
        <v>1.0157</v>
      </c>
      <c r="AQ64" s="36">
        <v>0.12839999999999999</v>
      </c>
      <c r="AR64" s="36">
        <v>1.9556</v>
      </c>
      <c r="AS64" s="36">
        <v>0.54559999999999997</v>
      </c>
      <c r="AT64" s="36">
        <v>1.1099000000000001</v>
      </c>
      <c r="AU64" s="36">
        <v>9.8299999999999998E-2</v>
      </c>
      <c r="AV64" s="36">
        <v>0.51270000000000004</v>
      </c>
      <c r="AW64" s="36">
        <v>0.23680000000000001</v>
      </c>
      <c r="AX64" s="36">
        <v>0.8286</v>
      </c>
      <c r="AY64" s="36">
        <v>0.47110000000000002</v>
      </c>
      <c r="AZ64" s="36">
        <v>0.19850000000000001</v>
      </c>
      <c r="BA64" s="36">
        <v>0.70420000000000005</v>
      </c>
      <c r="BB64" s="36">
        <v>0.24909999999999999</v>
      </c>
      <c r="BC64" s="36">
        <v>0.1036</v>
      </c>
      <c r="BD64" s="36">
        <v>2.2566999999999999</v>
      </c>
      <c r="BE64" s="36">
        <v>0.4632</v>
      </c>
      <c r="BF64" s="36">
        <v>1.4811000000000001</v>
      </c>
      <c r="BG64" s="36">
        <v>2.5621</v>
      </c>
      <c r="BH64" s="36">
        <v>3.9304999999999999</v>
      </c>
      <c r="BI64" s="36">
        <v>0.9173</v>
      </c>
      <c r="BJ64" s="36">
        <v>1.1707000000000001</v>
      </c>
      <c r="BK64" s="36">
        <v>2.2504</v>
      </c>
      <c r="BL64" s="36">
        <v>0.871</v>
      </c>
      <c r="BM64" s="36">
        <v>77.034199999999998</v>
      </c>
      <c r="BN64" s="36">
        <v>61.368299999999998</v>
      </c>
      <c r="BO64" s="36">
        <v>1.1593</v>
      </c>
      <c r="BP64" s="36">
        <v>0.22320000000000001</v>
      </c>
      <c r="BQ64" s="36">
        <v>0.92769999999999997</v>
      </c>
      <c r="BR64" s="36">
        <v>1.1089</v>
      </c>
      <c r="BS64" s="36">
        <v>5.4800000000000001E-2</v>
      </c>
      <c r="BT64" s="36">
        <v>1.6178999999999999</v>
      </c>
      <c r="BU64" s="36">
        <v>0.98299999999999998</v>
      </c>
      <c r="BV64" s="36">
        <v>112.3206</v>
      </c>
      <c r="BW64" s="36">
        <v>27.019600000000001</v>
      </c>
      <c r="BX64" s="36">
        <v>8.5260999999999996</v>
      </c>
      <c r="BY64" s="36">
        <v>114.8788</v>
      </c>
      <c r="BZ64" s="36">
        <v>7.0266000000000002</v>
      </c>
      <c r="CA64" s="36">
        <v>11.483599999999999</v>
      </c>
      <c r="CB64" s="36">
        <v>1.5855999999999999</v>
      </c>
      <c r="CC64" s="36">
        <v>11.669</v>
      </c>
      <c r="CD64" s="36">
        <v>6.1279000000000003</v>
      </c>
      <c r="CE64" s="36">
        <v>1.3684000000000001</v>
      </c>
      <c r="CF64" s="36">
        <v>0.49619999999999997</v>
      </c>
      <c r="CG64" s="36">
        <v>1.9231</v>
      </c>
      <c r="CH64" s="36">
        <v>1.3632</v>
      </c>
      <c r="CI64" s="36">
        <v>0.7964</v>
      </c>
      <c r="CJ64" s="36">
        <v>1.0487</v>
      </c>
      <c r="CK64" s="36">
        <v>0.45600000000000002</v>
      </c>
      <c r="CL64" s="36">
        <v>0.30980000000000002</v>
      </c>
      <c r="CM64" s="36">
        <v>0.39250000000000002</v>
      </c>
      <c r="CN64" s="36">
        <v>2.1901000000000002</v>
      </c>
      <c r="CO64" s="36">
        <v>1.5299999999999999E-2</v>
      </c>
      <c r="CP64" s="36">
        <v>1.0713999999999999</v>
      </c>
      <c r="CQ64" s="36">
        <v>1.1241000000000001</v>
      </c>
      <c r="CR64" s="36">
        <v>1.6031</v>
      </c>
      <c r="CS64" s="36">
        <v>1.6918</v>
      </c>
      <c r="CT64" s="36">
        <v>0.61199999999999999</v>
      </c>
      <c r="CU64" s="36">
        <v>0.2258</v>
      </c>
      <c r="CV64" s="36">
        <v>1.1380999999999999</v>
      </c>
      <c r="CW64" s="36">
        <v>6.6792999999999996</v>
      </c>
      <c r="CX64" s="36">
        <v>1.2259</v>
      </c>
      <c r="CY64" s="36">
        <v>2.1320999999999999</v>
      </c>
      <c r="CZ64" s="36">
        <v>1.2019</v>
      </c>
      <c r="DA64" s="36">
        <v>3.2599</v>
      </c>
      <c r="DB64" s="36">
        <v>2.2926000000000002</v>
      </c>
      <c r="DC64" s="36">
        <v>1.2463</v>
      </c>
      <c r="DD64" s="36">
        <v>3.6553</v>
      </c>
      <c r="DE64" s="36">
        <v>4.1573000000000002</v>
      </c>
      <c r="DF64" s="36">
        <v>0.48060000000000003</v>
      </c>
      <c r="DG64" s="36">
        <v>16.319199999999999</v>
      </c>
      <c r="DH64" s="36">
        <v>8.5998999999999999</v>
      </c>
      <c r="DI64" s="36">
        <v>0.63009999999999999</v>
      </c>
      <c r="DJ64" s="36">
        <v>2.2212000000000001</v>
      </c>
      <c r="DK64" s="36">
        <v>1.0664</v>
      </c>
      <c r="DL64" s="36">
        <v>10.5252</v>
      </c>
      <c r="DM64" s="36">
        <v>92.337599999999995</v>
      </c>
      <c r="DN64" s="36">
        <v>1.5942000000000001</v>
      </c>
      <c r="DO64" s="36">
        <v>0.27360000000000001</v>
      </c>
      <c r="DP64" s="36">
        <f t="shared" si="5"/>
        <v>700.90100000000018</v>
      </c>
      <c r="DQ64" s="36">
        <v>349.11619999999999</v>
      </c>
      <c r="DR64" s="36">
        <v>0.53</v>
      </c>
      <c r="DS64" s="36">
        <v>256.04660000000001</v>
      </c>
      <c r="DT64" s="36">
        <v>19.508199999999999</v>
      </c>
      <c r="DU64" s="36">
        <v>37.507399999999997</v>
      </c>
      <c r="DV64" s="36">
        <v>13.492900000000001</v>
      </c>
      <c r="DW64" s="36">
        <v>529.89790000000005</v>
      </c>
      <c r="DX64" s="36">
        <f t="shared" si="6"/>
        <v>1206.0992000000001</v>
      </c>
      <c r="DY64" s="36">
        <f t="shared" si="7"/>
        <v>1907.0002000000004</v>
      </c>
      <c r="EA64" s="14">
        <f t="shared" si="8"/>
        <v>313.06220000000002</v>
      </c>
      <c r="EB64" s="61">
        <f t="shared" si="9"/>
        <v>6.1452735042490428E-4</v>
      </c>
      <c r="ED64" s="61">
        <v>0.45097006282432495</v>
      </c>
    </row>
    <row r="65" spans="1:134" x14ac:dyDescent="0.4">
      <c r="A65" s="37">
        <v>62</v>
      </c>
      <c r="B65" s="2" t="s">
        <v>136</v>
      </c>
      <c r="C65" s="112">
        <f>INDEX(Industries!$D:$D,MATCH($A65,Industries!$A:$A,0))</f>
        <v>10</v>
      </c>
      <c r="D65" s="38" t="s">
        <v>137</v>
      </c>
      <c r="E65" s="36">
        <v>110.5278</v>
      </c>
      <c r="F65" s="36">
        <v>14.038500000000001</v>
      </c>
      <c r="G65" s="36">
        <v>143.50810000000001</v>
      </c>
      <c r="H65" s="36">
        <v>71.780900000000003</v>
      </c>
      <c r="I65" s="36">
        <v>1.056</v>
      </c>
      <c r="J65" s="36">
        <v>39.424300000000002</v>
      </c>
      <c r="K65" s="36">
        <v>82.082700000000003</v>
      </c>
      <c r="L65" s="36">
        <v>451.92619999999999</v>
      </c>
      <c r="M65" s="36">
        <v>215.0864</v>
      </c>
      <c r="N65" s="36">
        <v>215.01820000000001</v>
      </c>
      <c r="O65" s="36">
        <v>883.09760000000006</v>
      </c>
      <c r="P65" s="36">
        <v>109.3557</v>
      </c>
      <c r="Q65" s="36">
        <v>197.94720000000001</v>
      </c>
      <c r="R65" s="36">
        <v>54.410600000000002</v>
      </c>
      <c r="S65" s="36">
        <v>1.3023</v>
      </c>
      <c r="T65" s="36">
        <v>18.250399999999999</v>
      </c>
      <c r="U65" s="36">
        <v>16.4175</v>
      </c>
      <c r="V65" s="36">
        <v>3.1341999999999999</v>
      </c>
      <c r="W65" s="36">
        <v>7.0110999999999999</v>
      </c>
      <c r="X65" s="36">
        <v>19.2376</v>
      </c>
      <c r="Y65" s="36">
        <v>21.986899999999999</v>
      </c>
      <c r="Z65" s="36">
        <v>31.2516</v>
      </c>
      <c r="AA65" s="36">
        <v>20.521799999999999</v>
      </c>
      <c r="AB65" s="36">
        <v>6.6208</v>
      </c>
      <c r="AC65" s="36">
        <v>10.525600000000001</v>
      </c>
      <c r="AD65" s="36">
        <v>0.1166</v>
      </c>
      <c r="AE65" s="36">
        <v>0.44390000000000002</v>
      </c>
      <c r="AF65" s="36">
        <v>9.4658999999999995</v>
      </c>
      <c r="AG65" s="36">
        <v>1.14E-2</v>
      </c>
      <c r="AH65" s="36">
        <v>0.47549999999999998</v>
      </c>
      <c r="AI65" s="36">
        <v>0.62649999999999995</v>
      </c>
      <c r="AJ65" s="36">
        <v>5.8425000000000002</v>
      </c>
      <c r="AK65" s="36">
        <v>42.318399999999997</v>
      </c>
      <c r="AL65" s="36">
        <v>9.5452999999999992</v>
      </c>
      <c r="AM65" s="36">
        <v>22.704000000000001</v>
      </c>
      <c r="AN65" s="36">
        <v>33.493600000000001</v>
      </c>
      <c r="AO65" s="36">
        <v>32.9985</v>
      </c>
      <c r="AP65" s="36">
        <v>27.299900000000001</v>
      </c>
      <c r="AQ65" s="36">
        <v>0.50790000000000002</v>
      </c>
      <c r="AR65" s="36">
        <v>80.09</v>
      </c>
      <c r="AS65" s="36">
        <v>6.6801000000000004</v>
      </c>
      <c r="AT65" s="36">
        <v>79.618399999999994</v>
      </c>
      <c r="AU65" s="36">
        <v>1.0442</v>
      </c>
      <c r="AV65" s="36">
        <v>30.8813</v>
      </c>
      <c r="AW65" s="36">
        <v>3.2290999999999999</v>
      </c>
      <c r="AX65" s="36">
        <v>37.535800000000002</v>
      </c>
      <c r="AY65" s="36">
        <v>16.3171</v>
      </c>
      <c r="AZ65" s="36">
        <v>3.8142</v>
      </c>
      <c r="BA65" s="36">
        <v>33.023099999999999</v>
      </c>
      <c r="BB65" s="36">
        <v>4.6902999999999997</v>
      </c>
      <c r="BC65" s="36">
        <v>1.4307000000000001</v>
      </c>
      <c r="BD65" s="36">
        <v>178.67420000000001</v>
      </c>
      <c r="BE65" s="36">
        <v>26.409800000000001</v>
      </c>
      <c r="BF65" s="36">
        <v>221.47819999999999</v>
      </c>
      <c r="BG65" s="36">
        <v>78.631900000000002</v>
      </c>
      <c r="BH65" s="36">
        <v>109.404</v>
      </c>
      <c r="BI65" s="36">
        <v>130.6131</v>
      </c>
      <c r="BJ65" s="36">
        <v>47.577100000000002</v>
      </c>
      <c r="BK65" s="36">
        <v>109.932</v>
      </c>
      <c r="BL65" s="36">
        <v>92.265000000000001</v>
      </c>
      <c r="BM65" s="36">
        <v>23.3536</v>
      </c>
      <c r="BN65" s="36">
        <v>376.97460000000001</v>
      </c>
      <c r="BO65" s="36">
        <v>17.130099999999999</v>
      </c>
      <c r="BP65" s="36">
        <v>23.859400000000001</v>
      </c>
      <c r="BQ65" s="36">
        <v>51.4617</v>
      </c>
      <c r="BR65" s="36">
        <v>67.820499999999996</v>
      </c>
      <c r="BS65" s="36">
        <v>4.5856000000000003</v>
      </c>
      <c r="BT65" s="36">
        <v>93.731800000000007</v>
      </c>
      <c r="BU65" s="36">
        <v>24.554200000000002</v>
      </c>
      <c r="BV65" s="36">
        <v>265.7679</v>
      </c>
      <c r="BW65" s="36">
        <v>249.821</v>
      </c>
      <c r="BX65" s="36">
        <v>224.67619999999999</v>
      </c>
      <c r="BY65" s="36">
        <v>616.80769999999995</v>
      </c>
      <c r="BZ65" s="36">
        <v>314.39060000000001</v>
      </c>
      <c r="CA65" s="36">
        <v>119.0834</v>
      </c>
      <c r="CB65" s="36">
        <v>13.484500000000001</v>
      </c>
      <c r="CC65" s="36">
        <v>82.844899999999996</v>
      </c>
      <c r="CD65" s="36">
        <v>56.834200000000003</v>
      </c>
      <c r="CE65" s="36">
        <v>20.743300000000001</v>
      </c>
      <c r="CF65" s="36">
        <v>43.097799999999999</v>
      </c>
      <c r="CG65" s="36">
        <v>127.0894</v>
      </c>
      <c r="CH65" s="36">
        <v>54.981499999999997</v>
      </c>
      <c r="CI65" s="36">
        <v>72.275999999999996</v>
      </c>
      <c r="CJ65" s="36">
        <v>21.753</v>
      </c>
      <c r="CK65" s="36">
        <v>9.7934999999999999</v>
      </c>
      <c r="CL65" s="36">
        <v>2.7968000000000002</v>
      </c>
      <c r="CM65" s="36">
        <v>27.443000000000001</v>
      </c>
      <c r="CN65" s="36">
        <v>175.9248</v>
      </c>
      <c r="CO65" s="36">
        <v>0.46329999999999999</v>
      </c>
      <c r="CP65" s="36">
        <v>26.116399999999999</v>
      </c>
      <c r="CQ65" s="36">
        <v>3.9268999999999998</v>
      </c>
      <c r="CR65" s="36">
        <v>19.582100000000001</v>
      </c>
      <c r="CS65" s="36">
        <v>45.886099999999999</v>
      </c>
      <c r="CT65" s="36">
        <v>5.8512000000000004</v>
      </c>
      <c r="CU65" s="36">
        <v>2.1758000000000002</v>
      </c>
      <c r="CV65" s="36">
        <v>52.772799999999997</v>
      </c>
      <c r="CW65" s="36">
        <v>456.60129999999998</v>
      </c>
      <c r="CX65" s="36">
        <v>78.243600000000001</v>
      </c>
      <c r="CY65" s="36">
        <v>117.2469</v>
      </c>
      <c r="CZ65" s="36">
        <v>69.759500000000003</v>
      </c>
      <c r="DA65" s="36">
        <v>147.5685</v>
      </c>
      <c r="DB65" s="36">
        <v>125.2418</v>
      </c>
      <c r="DC65" s="36">
        <v>30.529199999999999</v>
      </c>
      <c r="DD65" s="36">
        <v>65.005799999999994</v>
      </c>
      <c r="DE65" s="36">
        <v>89.047499999999999</v>
      </c>
      <c r="DF65" s="36">
        <v>11.479100000000001</v>
      </c>
      <c r="DG65" s="36">
        <v>125.16459999999999</v>
      </c>
      <c r="DH65" s="36">
        <v>95.835800000000006</v>
      </c>
      <c r="DI65" s="36">
        <v>12.159599999999999</v>
      </c>
      <c r="DJ65" s="36">
        <v>25.896599999999999</v>
      </c>
      <c r="DK65" s="36">
        <v>22.171199999999999</v>
      </c>
      <c r="DL65" s="36">
        <v>293.57310000000001</v>
      </c>
      <c r="DM65" s="36">
        <v>511.32440000000003</v>
      </c>
      <c r="DN65" s="36">
        <v>32.938600000000001</v>
      </c>
      <c r="DO65" s="36">
        <v>4.0529999999999999</v>
      </c>
      <c r="DP65" s="36">
        <f t="shared" si="5"/>
        <v>9878.4052000000011</v>
      </c>
      <c r="DQ65" s="36">
        <v>755.48749999999995</v>
      </c>
      <c r="DR65" s="36">
        <v>120.5359</v>
      </c>
      <c r="DS65" s="36">
        <v>4987.6324999999997</v>
      </c>
      <c r="DT65" s="36">
        <v>144.61089999999999</v>
      </c>
      <c r="DU65" s="36">
        <v>365.44850000000002</v>
      </c>
      <c r="DV65" s="36">
        <v>231.05869999999999</v>
      </c>
      <c r="DW65" s="36">
        <v>3503.8208</v>
      </c>
      <c r="DX65" s="36">
        <f t="shared" si="6"/>
        <v>10108.594799999999</v>
      </c>
      <c r="DY65" s="36">
        <f t="shared" si="7"/>
        <v>19987</v>
      </c>
      <c r="EA65" s="14">
        <f t="shared" si="8"/>
        <v>5497.6918999999998</v>
      </c>
      <c r="EB65" s="61">
        <f t="shared" si="9"/>
        <v>1.0791727767707048E-2</v>
      </c>
      <c r="ED65" s="61">
        <v>0.39835893131355915</v>
      </c>
    </row>
    <row r="66" spans="1:134" x14ac:dyDescent="0.4">
      <c r="A66" s="34">
        <v>63</v>
      </c>
      <c r="B66" s="7" t="s">
        <v>138</v>
      </c>
      <c r="C66" s="111">
        <f>INDEX(Industries!$D:$D,MATCH($A66,Industries!$A:$A,0))</f>
        <v>10</v>
      </c>
      <c r="D66" s="35" t="s">
        <v>139</v>
      </c>
      <c r="E66" s="36">
        <v>4.3441000000000001</v>
      </c>
      <c r="F66" s="36">
        <v>0.78369999999999995</v>
      </c>
      <c r="G66" s="36">
        <v>2.7328000000000001</v>
      </c>
      <c r="H66" s="36">
        <v>1.1084000000000001</v>
      </c>
      <c r="I66" s="36">
        <v>0.23760000000000001</v>
      </c>
      <c r="J66" s="36">
        <v>0.68020000000000003</v>
      </c>
      <c r="K66" s="36">
        <v>2.895</v>
      </c>
      <c r="L66" s="36">
        <v>5.5998999999999999</v>
      </c>
      <c r="M66" s="36">
        <v>5.0487000000000002</v>
      </c>
      <c r="N66" s="36">
        <v>3.8626999999999998</v>
      </c>
      <c r="O66" s="36">
        <v>10.805999999999999</v>
      </c>
      <c r="P66" s="36">
        <v>0.9718</v>
      </c>
      <c r="Q66" s="36">
        <v>0.72719999999999996</v>
      </c>
      <c r="R66" s="36">
        <v>6.9024000000000001</v>
      </c>
      <c r="S66" s="36">
        <v>0.40670000000000001</v>
      </c>
      <c r="T66" s="36">
        <v>4.0890000000000004</v>
      </c>
      <c r="U66" s="36">
        <v>1.9456</v>
      </c>
      <c r="V66" s="36">
        <v>0.91639999999999999</v>
      </c>
      <c r="W66" s="36">
        <v>1.8947000000000001</v>
      </c>
      <c r="X66" s="36">
        <v>2.5455999999999999</v>
      </c>
      <c r="Y66" s="36">
        <v>3.2277999999999998</v>
      </c>
      <c r="Z66" s="36">
        <v>7.0888</v>
      </c>
      <c r="AA66" s="36">
        <v>13.6745</v>
      </c>
      <c r="AB66" s="36">
        <v>4.6063000000000001</v>
      </c>
      <c r="AC66" s="36">
        <v>5.2914000000000003</v>
      </c>
      <c r="AD66" s="36">
        <v>7.2599999999999998E-2</v>
      </c>
      <c r="AE66" s="36">
        <v>0.13750000000000001</v>
      </c>
      <c r="AF66" s="36">
        <v>7.7394999999999996</v>
      </c>
      <c r="AG66" s="36">
        <v>5.9999999999999995E-4</v>
      </c>
      <c r="AH66" s="36">
        <v>0.1158</v>
      </c>
      <c r="AI66" s="36">
        <v>0.1275</v>
      </c>
      <c r="AJ66" s="36">
        <v>0.62819999999999998</v>
      </c>
      <c r="AK66" s="36">
        <v>1.8603000000000001</v>
      </c>
      <c r="AL66" s="36">
        <v>0.63949999999999996</v>
      </c>
      <c r="AM66" s="36">
        <v>5.8723000000000001</v>
      </c>
      <c r="AN66" s="36">
        <v>4.5664999999999996</v>
      </c>
      <c r="AO66" s="36">
        <v>1.7644</v>
      </c>
      <c r="AP66" s="36">
        <v>2.2006000000000001</v>
      </c>
      <c r="AQ66" s="36">
        <v>0.1263</v>
      </c>
      <c r="AR66" s="36">
        <v>5.8188000000000004</v>
      </c>
      <c r="AS66" s="36">
        <v>1.1657</v>
      </c>
      <c r="AT66" s="36">
        <v>8.9893000000000001</v>
      </c>
      <c r="AU66" s="36">
        <v>0.21709999999999999</v>
      </c>
      <c r="AV66" s="36">
        <v>1.2613000000000001</v>
      </c>
      <c r="AW66" s="36">
        <v>0.29089999999999999</v>
      </c>
      <c r="AX66" s="36">
        <v>4.5361000000000002</v>
      </c>
      <c r="AY66" s="36">
        <v>2.6583000000000001</v>
      </c>
      <c r="AZ66" s="36">
        <v>0.53879999999999995</v>
      </c>
      <c r="BA66" s="36">
        <v>2.7132000000000001</v>
      </c>
      <c r="BB66" s="36">
        <v>0.52149999999999996</v>
      </c>
      <c r="BC66" s="36">
        <v>0.12690000000000001</v>
      </c>
      <c r="BD66" s="36">
        <v>16.904699999999998</v>
      </c>
      <c r="BE66" s="36">
        <v>1.1214</v>
      </c>
      <c r="BF66" s="36">
        <v>3.0832000000000002</v>
      </c>
      <c r="BG66" s="36">
        <v>173.08</v>
      </c>
      <c r="BH66" s="36">
        <v>9.7108000000000008</v>
      </c>
      <c r="BI66" s="36">
        <v>3.2927</v>
      </c>
      <c r="BJ66" s="36">
        <v>4.5823</v>
      </c>
      <c r="BK66" s="36">
        <v>2.7955000000000001</v>
      </c>
      <c r="BL66" s="36">
        <v>1.7138</v>
      </c>
      <c r="BM66" s="36">
        <v>0.70320000000000005</v>
      </c>
      <c r="BN66" s="36">
        <v>6.9532999999999996</v>
      </c>
      <c r="BO66" s="36">
        <v>24.084099999999999</v>
      </c>
      <c r="BP66" s="36">
        <v>0.48959999999999998</v>
      </c>
      <c r="BQ66" s="36">
        <v>0.99719999999999998</v>
      </c>
      <c r="BR66" s="36">
        <v>0.88400000000000001</v>
      </c>
      <c r="BS66" s="36">
        <v>7.7899999999999997E-2</v>
      </c>
      <c r="BT66" s="36">
        <v>5.0769000000000002</v>
      </c>
      <c r="BU66" s="36">
        <v>4.4955999999999996</v>
      </c>
      <c r="BV66" s="36">
        <v>956.61800000000005</v>
      </c>
      <c r="BW66" s="36">
        <v>246.8526</v>
      </c>
      <c r="BX66" s="36">
        <v>70.526899999999998</v>
      </c>
      <c r="BY66" s="36">
        <v>451.43529999999998</v>
      </c>
      <c r="BZ66" s="36">
        <v>30.9208</v>
      </c>
      <c r="CA66" s="36">
        <v>60.464599999999997</v>
      </c>
      <c r="CB66" s="36">
        <v>8.0738000000000003</v>
      </c>
      <c r="CC66" s="36">
        <v>16.598099999999999</v>
      </c>
      <c r="CD66" s="36">
        <v>14.382300000000001</v>
      </c>
      <c r="CE66" s="36">
        <v>2.1537999999999999</v>
      </c>
      <c r="CF66" s="36">
        <v>1.6709000000000001</v>
      </c>
      <c r="CG66" s="36">
        <v>6.7435999999999998</v>
      </c>
      <c r="CH66" s="36">
        <v>8.0375999999999994</v>
      </c>
      <c r="CI66" s="36">
        <v>10.1183</v>
      </c>
      <c r="CJ66" s="36">
        <v>1.6102000000000001</v>
      </c>
      <c r="CK66" s="36">
        <v>13.735900000000001</v>
      </c>
      <c r="CL66" s="36">
        <v>0.2467</v>
      </c>
      <c r="CM66" s="36">
        <v>0.4874</v>
      </c>
      <c r="CN66" s="36">
        <v>1.5477000000000001</v>
      </c>
      <c r="CO66" s="36">
        <v>0.32550000000000001</v>
      </c>
      <c r="CP66" s="36">
        <v>1.2395</v>
      </c>
      <c r="CQ66" s="36">
        <v>0.91479999999999995</v>
      </c>
      <c r="CR66" s="36">
        <v>1.2756000000000001</v>
      </c>
      <c r="CS66" s="36">
        <v>4.3413000000000004</v>
      </c>
      <c r="CT66" s="36">
        <v>2.1496</v>
      </c>
      <c r="CU66" s="36">
        <v>0.73440000000000005</v>
      </c>
      <c r="CV66" s="36">
        <v>58.158900000000003</v>
      </c>
      <c r="CW66" s="36">
        <v>201.4813</v>
      </c>
      <c r="CX66" s="36">
        <v>8.0954999999999995</v>
      </c>
      <c r="CY66" s="36">
        <v>8.4923000000000002</v>
      </c>
      <c r="CZ66" s="36">
        <v>6.4623999999999997</v>
      </c>
      <c r="DA66" s="36">
        <v>56.7684</v>
      </c>
      <c r="DB66" s="36">
        <v>8.1442999999999994</v>
      </c>
      <c r="DC66" s="36">
        <v>6.4782000000000002</v>
      </c>
      <c r="DD66" s="36">
        <v>19.373100000000001</v>
      </c>
      <c r="DE66" s="36">
        <v>29.575600000000001</v>
      </c>
      <c r="DF66" s="36">
        <v>4.0799000000000003</v>
      </c>
      <c r="DG66" s="36">
        <v>25.4832</v>
      </c>
      <c r="DH66" s="36">
        <v>26.807300000000001</v>
      </c>
      <c r="DI66" s="36">
        <v>6.0016999999999996</v>
      </c>
      <c r="DJ66" s="36">
        <v>9.5001999999999995</v>
      </c>
      <c r="DK66" s="36">
        <v>7.5068000000000001</v>
      </c>
      <c r="DL66" s="36">
        <v>12.142200000000001</v>
      </c>
      <c r="DM66" s="36">
        <v>16.1129</v>
      </c>
      <c r="DN66" s="36">
        <v>11.5146</v>
      </c>
      <c r="DO66" s="36">
        <v>1.0138</v>
      </c>
      <c r="DP66" s="36">
        <f t="shared" si="5"/>
        <v>2843.5208000000002</v>
      </c>
      <c r="DQ66" s="36">
        <v>2044.0616</v>
      </c>
      <c r="DR66" s="36">
        <v>6.1100000000000002E-2</v>
      </c>
      <c r="DS66" s="36">
        <v>653.80269999999996</v>
      </c>
      <c r="DT66" s="36">
        <v>91.222899999999996</v>
      </c>
      <c r="DU66" s="36">
        <v>773.02639999999997</v>
      </c>
      <c r="DV66" s="36">
        <v>2.1640000000000001</v>
      </c>
      <c r="DW66" s="36">
        <v>476.1404</v>
      </c>
      <c r="DX66" s="36">
        <f t="shared" si="6"/>
        <v>4040.4791000000005</v>
      </c>
      <c r="DY66" s="36">
        <f t="shared" si="7"/>
        <v>6883.9999000000007</v>
      </c>
      <c r="EA66" s="14">
        <f t="shared" si="8"/>
        <v>1518.0519999999999</v>
      </c>
      <c r="EB66" s="61">
        <f t="shared" si="9"/>
        <v>2.9798694105108397E-3</v>
      </c>
      <c r="ED66" s="61">
        <v>0.39599075485062157</v>
      </c>
    </row>
    <row r="67" spans="1:134" x14ac:dyDescent="0.4">
      <c r="A67" s="37">
        <v>64</v>
      </c>
      <c r="B67" s="2" t="s">
        <v>140</v>
      </c>
      <c r="C67" s="112">
        <f>INDEX(Industries!$D:$D,MATCH($A67,Industries!$A:$A,0))</f>
        <v>10</v>
      </c>
      <c r="D67" s="38" t="s">
        <v>141</v>
      </c>
      <c r="E67" s="36">
        <v>11.074400000000001</v>
      </c>
      <c r="F67" s="36">
        <v>1.4483999999999999</v>
      </c>
      <c r="G67" s="36">
        <v>7.1651999999999996</v>
      </c>
      <c r="H67" s="36">
        <v>2.0739999999999998</v>
      </c>
      <c r="I67" s="36">
        <v>0.1855</v>
      </c>
      <c r="J67" s="36">
        <v>1.7805</v>
      </c>
      <c r="K67" s="36">
        <v>3.1926999999999999</v>
      </c>
      <c r="L67" s="36">
        <v>11.8659</v>
      </c>
      <c r="M67" s="36">
        <v>6.4644000000000004</v>
      </c>
      <c r="N67" s="36">
        <v>4.0758999999999999</v>
      </c>
      <c r="O67" s="36">
        <v>11.869199999999999</v>
      </c>
      <c r="P67" s="36">
        <v>1.2614000000000001</v>
      </c>
      <c r="Q67" s="36">
        <v>1.7008000000000001</v>
      </c>
      <c r="R67" s="36">
        <v>3.3338000000000001</v>
      </c>
      <c r="S67" s="36">
        <v>0.19850000000000001</v>
      </c>
      <c r="T67" s="36">
        <v>1.9663999999999999</v>
      </c>
      <c r="U67" s="36">
        <v>1.7098</v>
      </c>
      <c r="V67" s="36">
        <v>0.59360000000000002</v>
      </c>
      <c r="W67" s="36">
        <v>1.3119000000000001</v>
      </c>
      <c r="X67" s="36">
        <v>1.8266</v>
      </c>
      <c r="Y67" s="36">
        <v>1.6974</v>
      </c>
      <c r="Z67" s="36">
        <v>3.8803000000000001</v>
      </c>
      <c r="AA67" s="36">
        <v>2.5225</v>
      </c>
      <c r="AB67" s="36">
        <v>0.622</v>
      </c>
      <c r="AC67" s="36">
        <v>1.5306999999999999</v>
      </c>
      <c r="AD67" s="36">
        <v>3.5799999999999998E-2</v>
      </c>
      <c r="AE67" s="36">
        <v>9.8199999999999996E-2</v>
      </c>
      <c r="AF67" s="36">
        <v>1.5499000000000001</v>
      </c>
      <c r="AG67" s="36">
        <v>5.9999999999999995E-4</v>
      </c>
      <c r="AH67" s="36">
        <v>0.1011</v>
      </c>
      <c r="AI67" s="36">
        <v>9.5299999999999996E-2</v>
      </c>
      <c r="AJ67" s="36">
        <v>0.81950000000000001</v>
      </c>
      <c r="AK67" s="36">
        <v>5.1664000000000003</v>
      </c>
      <c r="AL67" s="36">
        <v>0.28549999999999998</v>
      </c>
      <c r="AM67" s="36">
        <v>3.3559999999999999</v>
      </c>
      <c r="AN67" s="36">
        <v>2.8959000000000001</v>
      </c>
      <c r="AO67" s="36">
        <v>0.65290000000000004</v>
      </c>
      <c r="AP67" s="36">
        <v>1.5505</v>
      </c>
      <c r="AQ67" s="36">
        <v>0.13489999999999999</v>
      </c>
      <c r="AR67" s="36">
        <v>4.8966000000000003</v>
      </c>
      <c r="AS67" s="36">
        <v>0.53080000000000005</v>
      </c>
      <c r="AT67" s="36">
        <v>2.7010999999999998</v>
      </c>
      <c r="AU67" s="36">
        <v>0.1143</v>
      </c>
      <c r="AV67" s="36">
        <v>0.64190000000000003</v>
      </c>
      <c r="AW67" s="36">
        <v>0.1908</v>
      </c>
      <c r="AX67" s="36">
        <v>2.2254999999999998</v>
      </c>
      <c r="AY67" s="36">
        <v>2.7852999999999999</v>
      </c>
      <c r="AZ67" s="36">
        <v>1.4297</v>
      </c>
      <c r="BA67" s="36">
        <v>1.7347999999999999</v>
      </c>
      <c r="BB67" s="36">
        <v>2.1619999999999999</v>
      </c>
      <c r="BC67" s="36">
        <v>0.122</v>
      </c>
      <c r="BD67" s="36">
        <v>8.7764000000000006</v>
      </c>
      <c r="BE67" s="36">
        <v>0.89900000000000002</v>
      </c>
      <c r="BF67" s="36">
        <v>4.9946999999999999</v>
      </c>
      <c r="BG67" s="36">
        <v>8.4808000000000003</v>
      </c>
      <c r="BH67" s="36">
        <v>12.9566</v>
      </c>
      <c r="BI67" s="36">
        <v>11.8322</v>
      </c>
      <c r="BJ67" s="36">
        <v>4.0541999999999998</v>
      </c>
      <c r="BK67" s="36">
        <v>4.9141000000000004</v>
      </c>
      <c r="BL67" s="36">
        <v>4.2958999999999996</v>
      </c>
      <c r="BM67" s="36">
        <v>2.0922999999999998</v>
      </c>
      <c r="BN67" s="36">
        <v>10.747</v>
      </c>
      <c r="BO67" s="36">
        <v>9.2462999999999997</v>
      </c>
      <c r="BP67" s="36">
        <v>21.805800000000001</v>
      </c>
      <c r="BQ67" s="36">
        <v>1.7549999999999999</v>
      </c>
      <c r="BR67" s="36">
        <v>2.8443999999999998</v>
      </c>
      <c r="BS67" s="36">
        <v>0.25750000000000001</v>
      </c>
      <c r="BT67" s="36">
        <v>13.412800000000001</v>
      </c>
      <c r="BU67" s="36">
        <v>14.372400000000001</v>
      </c>
      <c r="BV67" s="36">
        <v>117.0702</v>
      </c>
      <c r="BW67" s="36">
        <v>47.019399999999997</v>
      </c>
      <c r="BX67" s="36">
        <v>46.381500000000003</v>
      </c>
      <c r="BY67" s="36">
        <v>168.29390000000001</v>
      </c>
      <c r="BZ67" s="36">
        <v>24.945599999999999</v>
      </c>
      <c r="CA67" s="36">
        <v>56.884700000000002</v>
      </c>
      <c r="CB67" s="36">
        <v>31.177099999999999</v>
      </c>
      <c r="CC67" s="36">
        <v>26.923400000000001</v>
      </c>
      <c r="CD67" s="36">
        <v>12.949400000000001</v>
      </c>
      <c r="CE67" s="36">
        <v>4.4321000000000002</v>
      </c>
      <c r="CF67" s="36">
        <v>1.0145</v>
      </c>
      <c r="CG67" s="36">
        <v>3.1589</v>
      </c>
      <c r="CH67" s="36">
        <v>9.3201000000000001</v>
      </c>
      <c r="CI67" s="36">
        <v>4.9344999999999999</v>
      </c>
      <c r="CJ67" s="36">
        <v>1.4559</v>
      </c>
      <c r="CK67" s="36">
        <v>7.6376999999999997</v>
      </c>
      <c r="CL67" s="36">
        <v>2.4428999999999998</v>
      </c>
      <c r="CM67" s="36">
        <v>0.5827</v>
      </c>
      <c r="CN67" s="36">
        <v>2.9910999999999999</v>
      </c>
      <c r="CO67" s="36">
        <v>7.6999999999999999E-2</v>
      </c>
      <c r="CP67" s="36">
        <v>1.7143999999999999</v>
      </c>
      <c r="CQ67" s="36">
        <v>1.2867999999999999</v>
      </c>
      <c r="CR67" s="36">
        <v>2.3281000000000001</v>
      </c>
      <c r="CS67" s="36">
        <v>7.0566000000000004</v>
      </c>
      <c r="CT67" s="36">
        <v>11.1693</v>
      </c>
      <c r="CU67" s="36">
        <v>3.8814000000000002</v>
      </c>
      <c r="CV67" s="36">
        <v>17.595600000000001</v>
      </c>
      <c r="CW67" s="36">
        <v>69.385800000000003</v>
      </c>
      <c r="CX67" s="36">
        <v>1.4959</v>
      </c>
      <c r="CY67" s="36">
        <v>25.500599999999999</v>
      </c>
      <c r="CZ67" s="36">
        <v>16.271000000000001</v>
      </c>
      <c r="DA67" s="36">
        <v>21.390699999999999</v>
      </c>
      <c r="DB67" s="36">
        <v>14.454599999999999</v>
      </c>
      <c r="DC67" s="36">
        <v>7.6017999999999999</v>
      </c>
      <c r="DD67" s="36">
        <v>39.518900000000002</v>
      </c>
      <c r="DE67" s="36">
        <v>44.089300000000001</v>
      </c>
      <c r="DF67" s="36">
        <v>8.0765999999999991</v>
      </c>
      <c r="DG67" s="36">
        <v>53.521099999999997</v>
      </c>
      <c r="DH67" s="36">
        <v>113.7067</v>
      </c>
      <c r="DI67" s="36">
        <v>6.3102</v>
      </c>
      <c r="DJ67" s="36">
        <v>110.98269999999999</v>
      </c>
      <c r="DK67" s="36">
        <v>26.576899999999998</v>
      </c>
      <c r="DL67" s="36">
        <v>65.703599999999994</v>
      </c>
      <c r="DM67" s="36">
        <v>37.535800000000002</v>
      </c>
      <c r="DN67" s="36">
        <v>27.2683</v>
      </c>
      <c r="DO67" s="36">
        <v>2.5918000000000001</v>
      </c>
      <c r="DP67" s="36">
        <f t="shared" si="5"/>
        <v>1566.0735999999999</v>
      </c>
      <c r="DQ67" s="36">
        <v>629.5127</v>
      </c>
      <c r="DR67" s="36">
        <v>0.35299999999999998</v>
      </c>
      <c r="DS67" s="36">
        <v>89.480900000000005</v>
      </c>
      <c r="DT67" s="36">
        <v>2.8896000000000002</v>
      </c>
      <c r="DU67" s="36">
        <v>37.116900000000001</v>
      </c>
      <c r="DV67" s="36">
        <v>0.87570000000000003</v>
      </c>
      <c r="DW67" s="36">
        <v>687.69770000000005</v>
      </c>
      <c r="DX67" s="36">
        <f t="shared" si="6"/>
        <v>1447.9265</v>
      </c>
      <c r="DY67" s="36">
        <f t="shared" si="7"/>
        <v>3014.0001000000002</v>
      </c>
      <c r="EA67" s="14">
        <f t="shared" si="8"/>
        <v>129.48740000000001</v>
      </c>
      <c r="EB67" s="61">
        <f t="shared" si="9"/>
        <v>2.5417807974073439E-4</v>
      </c>
      <c r="ED67" s="61">
        <v>0.49137355730766041</v>
      </c>
    </row>
    <row r="68" spans="1:134" x14ac:dyDescent="0.4">
      <c r="A68" s="34">
        <v>65</v>
      </c>
      <c r="B68" s="7" t="s">
        <v>142</v>
      </c>
      <c r="C68" s="111">
        <f>INDEX(Industries!$D:$D,MATCH($A68,Industries!$A:$A,0))</f>
        <v>11</v>
      </c>
      <c r="D68" s="35" t="s">
        <v>143</v>
      </c>
      <c r="E68" s="36">
        <v>284.96179999999998</v>
      </c>
      <c r="F68" s="36">
        <v>51.815600000000003</v>
      </c>
      <c r="G68" s="36">
        <v>219.953</v>
      </c>
      <c r="H68" s="36">
        <v>3.7753000000000001</v>
      </c>
      <c r="I68" s="36">
        <v>5.9634999999999998</v>
      </c>
      <c r="J68" s="36">
        <v>6.0944000000000003</v>
      </c>
      <c r="K68" s="36">
        <v>122.55589999999999</v>
      </c>
      <c r="L68" s="36">
        <v>288.36709999999999</v>
      </c>
      <c r="M68" s="36">
        <v>623.93029999999999</v>
      </c>
      <c r="N68" s="36">
        <v>107.6086</v>
      </c>
      <c r="O68" s="36">
        <v>1008.3839</v>
      </c>
      <c r="P68" s="36">
        <v>44.727800000000002</v>
      </c>
      <c r="Q68" s="36">
        <v>87.766400000000004</v>
      </c>
      <c r="R68" s="36">
        <v>84.985200000000006</v>
      </c>
      <c r="S68" s="36">
        <v>1.2018</v>
      </c>
      <c r="T68" s="36">
        <v>41.193600000000004</v>
      </c>
      <c r="U68" s="36">
        <v>8.4039000000000001</v>
      </c>
      <c r="V68" s="36">
        <v>5.3425000000000002</v>
      </c>
      <c r="W68" s="36">
        <v>13.654299999999999</v>
      </c>
      <c r="X68" s="36">
        <v>7.3345000000000002</v>
      </c>
      <c r="Y68" s="36">
        <v>137.9802</v>
      </c>
      <c r="Z68" s="36">
        <v>14.306800000000001</v>
      </c>
      <c r="AA68" s="36">
        <v>5.3611000000000004</v>
      </c>
      <c r="AB68" s="36">
        <v>11.593</v>
      </c>
      <c r="AC68" s="36">
        <v>11.360200000000001</v>
      </c>
      <c r="AD68" s="36">
        <v>7.7200000000000005E-2</v>
      </c>
      <c r="AE68" s="36">
        <v>2.5399999999999999E-2</v>
      </c>
      <c r="AF68" s="36">
        <v>0.2356</v>
      </c>
      <c r="AG68" s="36">
        <v>7.0800000000000002E-2</v>
      </c>
      <c r="AH68" s="36">
        <v>0.25459999999999999</v>
      </c>
      <c r="AI68" s="36">
        <v>8.1000000000000003E-2</v>
      </c>
      <c r="AJ68" s="36">
        <v>13.7301</v>
      </c>
      <c r="AK68" s="36">
        <v>39.206000000000003</v>
      </c>
      <c r="AL68" s="36">
        <v>52.8504</v>
      </c>
      <c r="AM68" s="36">
        <v>35.793100000000003</v>
      </c>
      <c r="AN68" s="36">
        <v>7.9505999999999997</v>
      </c>
      <c r="AO68" s="36">
        <v>28.171299999999999</v>
      </c>
      <c r="AP68" s="36">
        <v>43.676400000000001</v>
      </c>
      <c r="AQ68" s="36">
        <v>1.0848</v>
      </c>
      <c r="AR68" s="36">
        <v>66.381600000000006</v>
      </c>
      <c r="AS68" s="36">
        <v>42.764499999999998</v>
      </c>
      <c r="AT68" s="36">
        <v>23.0611</v>
      </c>
      <c r="AU68" s="36">
        <v>8.8443000000000005</v>
      </c>
      <c r="AV68" s="36">
        <v>42.203800000000001</v>
      </c>
      <c r="AW68" s="36">
        <v>6.6935000000000002</v>
      </c>
      <c r="AX68" s="36">
        <v>50.892299999999999</v>
      </c>
      <c r="AY68" s="36">
        <v>15.413399999999999</v>
      </c>
      <c r="AZ68" s="36">
        <v>2.1282000000000001</v>
      </c>
      <c r="BA68" s="36">
        <v>216.5446</v>
      </c>
      <c r="BB68" s="36">
        <v>893.16430000000003</v>
      </c>
      <c r="BC68" s="36">
        <v>2.7017000000000002</v>
      </c>
      <c r="BD68" s="36">
        <v>11.516999999999999</v>
      </c>
      <c r="BE68" s="36">
        <v>2.3593000000000002</v>
      </c>
      <c r="BF68" s="36">
        <v>5.556</v>
      </c>
      <c r="BG68" s="36">
        <v>2.3056999999999999</v>
      </c>
      <c r="BH68" s="36">
        <v>0.5958</v>
      </c>
      <c r="BI68" s="36">
        <v>0.46920000000000001</v>
      </c>
      <c r="BJ68" s="36">
        <v>0.96870000000000001</v>
      </c>
      <c r="BK68" s="36">
        <v>0.51459999999999995</v>
      </c>
      <c r="BL68" s="36">
        <v>1.4863999999999999</v>
      </c>
      <c r="BM68" s="36">
        <v>0.46679999999999999</v>
      </c>
      <c r="BN68" s="36">
        <v>4.4305000000000003</v>
      </c>
      <c r="BO68" s="36">
        <v>0.5575</v>
      </c>
      <c r="BP68" s="36">
        <v>0.54649999999999999</v>
      </c>
      <c r="BQ68" s="36">
        <v>1336.4227000000001</v>
      </c>
      <c r="BR68" s="36">
        <v>1086.9227000000001</v>
      </c>
      <c r="BS68" s="36">
        <v>4.6616999999999997</v>
      </c>
      <c r="BT68" s="36">
        <v>235.65119999999999</v>
      </c>
      <c r="BU68" s="36">
        <v>18.878299999999999</v>
      </c>
      <c r="BV68" s="36">
        <v>47.7834</v>
      </c>
      <c r="BW68" s="36">
        <v>29.809799999999999</v>
      </c>
      <c r="BX68" s="36">
        <v>73.891800000000003</v>
      </c>
      <c r="BY68" s="36">
        <v>161.54339999999999</v>
      </c>
      <c r="BZ68" s="36">
        <v>325.76979999999998</v>
      </c>
      <c r="CA68" s="36">
        <v>729.6816</v>
      </c>
      <c r="CB68" s="36">
        <v>174.9074</v>
      </c>
      <c r="CC68" s="36">
        <v>766.95989999999995</v>
      </c>
      <c r="CD68" s="36">
        <v>80.863900000000001</v>
      </c>
      <c r="CE68" s="36">
        <v>150.33609999999999</v>
      </c>
      <c r="CF68" s="36">
        <v>44.338500000000003</v>
      </c>
      <c r="CG68" s="36">
        <v>6.9509999999999996</v>
      </c>
      <c r="CH68" s="36">
        <v>22.7272</v>
      </c>
      <c r="CI68" s="36">
        <v>90.994600000000005</v>
      </c>
      <c r="CJ68" s="36">
        <v>59.402900000000002</v>
      </c>
      <c r="CK68" s="36">
        <v>18.978200000000001</v>
      </c>
      <c r="CL68" s="36">
        <v>18.206</v>
      </c>
      <c r="CM68" s="36">
        <v>173.77799999999999</v>
      </c>
      <c r="CN68" s="36">
        <v>114.0767</v>
      </c>
      <c r="CO68" s="36">
        <v>4.6456999999999997</v>
      </c>
      <c r="CP68" s="36">
        <v>19.194400000000002</v>
      </c>
      <c r="CQ68" s="36">
        <v>13.3813</v>
      </c>
      <c r="CR68" s="36">
        <v>13.9091</v>
      </c>
      <c r="CS68" s="36">
        <v>339.39370000000002</v>
      </c>
      <c r="CT68" s="36">
        <v>0.1996</v>
      </c>
      <c r="CU68" s="36">
        <v>2.4799999999999999E-2</v>
      </c>
      <c r="CV68" s="36">
        <v>248.70599999999999</v>
      </c>
      <c r="CW68" s="36">
        <v>289.30020000000002</v>
      </c>
      <c r="CX68" s="36">
        <v>92.203900000000004</v>
      </c>
      <c r="CY68" s="36">
        <v>34.275599999999997</v>
      </c>
      <c r="CZ68" s="36">
        <v>11.951499999999999</v>
      </c>
      <c r="DA68" s="36">
        <v>355.81150000000002</v>
      </c>
      <c r="DB68" s="36">
        <v>120.51860000000001</v>
      </c>
      <c r="DC68" s="36">
        <v>110.36920000000001</v>
      </c>
      <c r="DD68" s="36">
        <v>149.58879999999999</v>
      </c>
      <c r="DE68" s="36">
        <v>105.1315</v>
      </c>
      <c r="DF68" s="36">
        <v>24.194299999999998</v>
      </c>
      <c r="DG68" s="36">
        <v>498.03059999999999</v>
      </c>
      <c r="DH68" s="36">
        <v>145.3451</v>
      </c>
      <c r="DI68" s="36">
        <v>29.871600000000001</v>
      </c>
      <c r="DJ68" s="36">
        <v>50.344999999999999</v>
      </c>
      <c r="DK68" s="36">
        <v>54.790399999999998</v>
      </c>
      <c r="DL68" s="36">
        <v>86.255099999999999</v>
      </c>
      <c r="DM68" s="36">
        <v>53.9861</v>
      </c>
      <c r="DN68" s="36">
        <v>65.722700000000003</v>
      </c>
      <c r="DO68" s="36">
        <v>19.023900000000001</v>
      </c>
      <c r="DP68" s="36">
        <f t="shared" ref="DP68:DP99" si="10">SUM(E68:DO68)</f>
        <v>13534.102299999995</v>
      </c>
      <c r="DQ68" s="36">
        <v>8333.1697999999997</v>
      </c>
      <c r="DR68" s="36">
        <v>2386.6122</v>
      </c>
      <c r="DS68" s="36">
        <v>638.35320000000002</v>
      </c>
      <c r="DT68" s="36">
        <v>295.5652</v>
      </c>
      <c r="DU68" s="36">
        <v>294.61919999999998</v>
      </c>
      <c r="DV68" s="36"/>
      <c r="DW68" s="36">
        <v>132.57839999999999</v>
      </c>
      <c r="DX68" s="36">
        <f t="shared" ref="DX68:DX99" si="11">SUM(DQ68:DW68)</f>
        <v>12080.897999999997</v>
      </c>
      <c r="DY68" s="36">
        <f t="shared" ref="DY68:DY99" si="12">DP68+DX68</f>
        <v>25615.000299999992</v>
      </c>
      <c r="EA68" s="14">
        <f t="shared" ref="EA68:EA99" si="13">SUM(DS68:DU68)</f>
        <v>1228.5376000000001</v>
      </c>
      <c r="EB68" s="61">
        <f t="shared" ref="EB68:EB99" si="14">EA68/$EA$122</f>
        <v>2.4115653573806447E-3</v>
      </c>
      <c r="ED68" s="61">
        <v>0.21600624634003518</v>
      </c>
    </row>
    <row r="69" spans="1:134" x14ac:dyDescent="0.4">
      <c r="A69" s="37">
        <v>66</v>
      </c>
      <c r="B69" s="2" t="s">
        <v>144</v>
      </c>
      <c r="C69" s="112">
        <f>INDEX(Industries!$D:$D,MATCH($A69,Industries!$A:$A,0))</f>
        <v>11</v>
      </c>
      <c r="D69" s="38" t="s">
        <v>145</v>
      </c>
      <c r="E69" s="36">
        <v>470.22649999999999</v>
      </c>
      <c r="F69" s="36">
        <v>85.518500000000003</v>
      </c>
      <c r="G69" s="36">
        <v>362.83519999999999</v>
      </c>
      <c r="H69" s="36">
        <v>6.2350000000000003</v>
      </c>
      <c r="I69" s="36">
        <v>9.8374000000000006</v>
      </c>
      <c r="J69" s="36">
        <v>10.0524</v>
      </c>
      <c r="K69" s="36">
        <v>202.2561</v>
      </c>
      <c r="L69" s="36">
        <v>476.16430000000003</v>
      </c>
      <c r="M69" s="36">
        <v>1030.5672999999999</v>
      </c>
      <c r="N69" s="36">
        <v>178.42019999999999</v>
      </c>
      <c r="O69" s="36">
        <v>1671.4747</v>
      </c>
      <c r="P69" s="36">
        <v>74.255200000000002</v>
      </c>
      <c r="Q69" s="36">
        <v>144.96129999999999</v>
      </c>
      <c r="R69" s="36">
        <v>142.2149</v>
      </c>
      <c r="S69" s="36">
        <v>2.0024999999999999</v>
      </c>
      <c r="T69" s="36">
        <v>68.350399999999993</v>
      </c>
      <c r="U69" s="36">
        <v>14.0663</v>
      </c>
      <c r="V69" s="36">
        <v>8.9216999999999995</v>
      </c>
      <c r="W69" s="36">
        <v>22.8507</v>
      </c>
      <c r="X69" s="36">
        <v>12.395300000000001</v>
      </c>
      <c r="Y69" s="36">
        <v>227.7664</v>
      </c>
      <c r="Z69" s="36">
        <v>24.0749</v>
      </c>
      <c r="AA69" s="36">
        <v>9.0162999999999993</v>
      </c>
      <c r="AB69" s="36">
        <v>19.259</v>
      </c>
      <c r="AC69" s="36">
        <v>18.917200000000001</v>
      </c>
      <c r="AD69" s="36">
        <v>0.13</v>
      </c>
      <c r="AE69" s="36">
        <v>6.5199999999999994E-2</v>
      </c>
      <c r="AF69" s="36">
        <v>0.44740000000000002</v>
      </c>
      <c r="AG69" s="36">
        <v>0.1167</v>
      </c>
      <c r="AH69" s="36">
        <v>0.4264</v>
      </c>
      <c r="AI69" s="36">
        <v>0.13639999999999999</v>
      </c>
      <c r="AJ69" s="36">
        <v>22.991499999999998</v>
      </c>
      <c r="AK69" s="36">
        <v>65.141999999999996</v>
      </c>
      <c r="AL69" s="36">
        <v>87.468500000000006</v>
      </c>
      <c r="AM69" s="36">
        <v>59.410600000000002</v>
      </c>
      <c r="AN69" s="36">
        <v>13.3856</v>
      </c>
      <c r="AO69" s="36">
        <v>47.538899999999998</v>
      </c>
      <c r="AP69" s="36">
        <v>72.254999999999995</v>
      </c>
      <c r="AQ69" s="36">
        <v>1.7937000000000001</v>
      </c>
      <c r="AR69" s="36">
        <v>110.0107</v>
      </c>
      <c r="AS69" s="36">
        <v>70.613200000000006</v>
      </c>
      <c r="AT69" s="36">
        <v>38.545900000000003</v>
      </c>
      <c r="AU69" s="36">
        <v>14.6113</v>
      </c>
      <c r="AV69" s="36">
        <v>69.953800000000001</v>
      </c>
      <c r="AW69" s="36">
        <v>11.1381</v>
      </c>
      <c r="AX69" s="36">
        <v>84.6541</v>
      </c>
      <c r="AY69" s="36">
        <v>25.588799999999999</v>
      </c>
      <c r="AZ69" s="36">
        <v>3.5659000000000001</v>
      </c>
      <c r="BA69" s="36">
        <v>357.34890000000001</v>
      </c>
      <c r="BB69" s="36">
        <v>1473.644</v>
      </c>
      <c r="BC69" s="36">
        <v>4.6283000000000003</v>
      </c>
      <c r="BD69" s="36">
        <v>20.901800000000001</v>
      </c>
      <c r="BE69" s="36">
        <v>4.2668999999999997</v>
      </c>
      <c r="BF69" s="36">
        <v>9.8734999999999999</v>
      </c>
      <c r="BG69" s="36">
        <v>4.2397</v>
      </c>
      <c r="BH69" s="36">
        <v>1.7022999999999999</v>
      </c>
      <c r="BI69" s="36">
        <v>1.0385</v>
      </c>
      <c r="BJ69" s="36">
        <v>2.3151999999999999</v>
      </c>
      <c r="BK69" s="36">
        <v>1.1343000000000001</v>
      </c>
      <c r="BL69" s="36">
        <v>2.6977000000000002</v>
      </c>
      <c r="BM69" s="36">
        <v>0.83189999999999997</v>
      </c>
      <c r="BN69" s="36">
        <v>8.0241000000000007</v>
      </c>
      <c r="BO69" s="36">
        <v>0.97809999999999997</v>
      </c>
      <c r="BP69" s="36">
        <v>0.95320000000000005</v>
      </c>
      <c r="BQ69" s="36">
        <v>4510.6751000000004</v>
      </c>
      <c r="BR69" s="36">
        <v>24921.023499999999</v>
      </c>
      <c r="BS69" s="36">
        <v>7.6976000000000004</v>
      </c>
      <c r="BT69" s="36">
        <v>388.69630000000001</v>
      </c>
      <c r="BU69" s="36">
        <v>33.146000000000001</v>
      </c>
      <c r="BV69" s="36">
        <v>85.358199999999997</v>
      </c>
      <c r="BW69" s="36">
        <v>50.9679</v>
      </c>
      <c r="BX69" s="36">
        <v>127.3686</v>
      </c>
      <c r="BY69" s="36">
        <v>292.14749999999998</v>
      </c>
      <c r="BZ69" s="36">
        <v>592.82389999999998</v>
      </c>
      <c r="CA69" s="36">
        <v>1260.8061</v>
      </c>
      <c r="CB69" s="36">
        <v>290.35610000000003</v>
      </c>
      <c r="CC69" s="36">
        <v>1306.6331</v>
      </c>
      <c r="CD69" s="36">
        <v>139.1482</v>
      </c>
      <c r="CE69" s="36">
        <v>250.75290000000001</v>
      </c>
      <c r="CF69" s="36">
        <v>73.449200000000005</v>
      </c>
      <c r="CG69" s="36">
        <v>15.0578</v>
      </c>
      <c r="CH69" s="36">
        <v>44.343499999999999</v>
      </c>
      <c r="CI69" s="36">
        <v>157.19550000000001</v>
      </c>
      <c r="CJ69" s="36">
        <v>102.5265</v>
      </c>
      <c r="CK69" s="36">
        <v>32.525100000000002</v>
      </c>
      <c r="CL69" s="36">
        <v>31.097899999999999</v>
      </c>
      <c r="CM69" s="36">
        <v>288.95800000000003</v>
      </c>
      <c r="CN69" s="36">
        <v>202.8425</v>
      </c>
      <c r="CO69" s="36">
        <v>7.6916000000000002</v>
      </c>
      <c r="CP69" s="36">
        <v>32.271700000000003</v>
      </c>
      <c r="CQ69" s="36">
        <v>25.7881</v>
      </c>
      <c r="CR69" s="36">
        <v>32.731699999999996</v>
      </c>
      <c r="CS69" s="36">
        <v>589.16669999999999</v>
      </c>
      <c r="CT69" s="36">
        <v>7.0914000000000001</v>
      </c>
      <c r="CU69" s="36">
        <v>0.88119999999999998</v>
      </c>
      <c r="CV69" s="36">
        <v>425.06220000000002</v>
      </c>
      <c r="CW69" s="36">
        <v>509.26179999999999</v>
      </c>
      <c r="CX69" s="36">
        <v>165.01740000000001</v>
      </c>
      <c r="CY69" s="36">
        <v>73.300200000000004</v>
      </c>
      <c r="CZ69" s="36">
        <v>31.9054</v>
      </c>
      <c r="DA69" s="36">
        <v>596.26679999999999</v>
      </c>
      <c r="DB69" s="36">
        <v>199.22110000000001</v>
      </c>
      <c r="DC69" s="36">
        <v>185.816</v>
      </c>
      <c r="DD69" s="36">
        <v>252.1439</v>
      </c>
      <c r="DE69" s="36">
        <v>178.5779</v>
      </c>
      <c r="DF69" s="36">
        <v>42.7136</v>
      </c>
      <c r="DG69" s="36">
        <v>826.81290000000001</v>
      </c>
      <c r="DH69" s="36">
        <v>247.68520000000001</v>
      </c>
      <c r="DI69" s="36">
        <v>51.008600000000001</v>
      </c>
      <c r="DJ69" s="36">
        <v>87.245699999999999</v>
      </c>
      <c r="DK69" s="36">
        <v>91.914100000000005</v>
      </c>
      <c r="DL69" s="36">
        <v>143.1026</v>
      </c>
      <c r="DM69" s="36">
        <v>89.624799999999993</v>
      </c>
      <c r="DN69" s="36">
        <v>109.6562</v>
      </c>
      <c r="DO69" s="36">
        <v>31.563400000000001</v>
      </c>
      <c r="DP69" s="36">
        <f t="shared" si="10"/>
        <v>48226.326999999997</v>
      </c>
      <c r="DQ69" s="36">
        <v>9661.9606999999996</v>
      </c>
      <c r="DR69" s="36">
        <v>195.40479999999999</v>
      </c>
      <c r="DS69" s="36">
        <v>4434.7188999999998</v>
      </c>
      <c r="DT69" s="36">
        <v>2211.1388000000002</v>
      </c>
      <c r="DU69" s="36">
        <v>2128.1423</v>
      </c>
      <c r="DV69" s="36">
        <v>5.8799999999999998E-2</v>
      </c>
      <c r="DW69" s="36">
        <v>244.24879999999999</v>
      </c>
      <c r="DX69" s="36">
        <f t="shared" si="11"/>
        <v>18875.6731</v>
      </c>
      <c r="DY69" s="36">
        <f t="shared" si="12"/>
        <v>67102.000100000005</v>
      </c>
      <c r="EA69" s="14">
        <f t="shared" si="13"/>
        <v>8774</v>
      </c>
      <c r="EB69" s="61">
        <f t="shared" si="14"/>
        <v>1.7222976688428399E-2</v>
      </c>
      <c r="ED69" s="61">
        <v>0.40647074421118262</v>
      </c>
    </row>
    <row r="70" spans="1:134" x14ac:dyDescent="0.4">
      <c r="A70" s="34">
        <v>67</v>
      </c>
      <c r="B70" s="7" t="s">
        <v>146</v>
      </c>
      <c r="C70" s="111">
        <f>INDEX(Industries!$D:$D,MATCH($A70,Industries!$A:$A,0))</f>
        <v>2</v>
      </c>
      <c r="D70" s="35" t="s">
        <v>147</v>
      </c>
      <c r="E70" s="36">
        <v>7.6231999999999998</v>
      </c>
      <c r="F70" s="36">
        <v>2.6100000000000002E-2</v>
      </c>
      <c r="G70" s="36">
        <v>1.5058</v>
      </c>
      <c r="H70" s="36">
        <v>2.3990999999999998</v>
      </c>
      <c r="I70" s="36">
        <v>8.0000000000000004E-4</v>
      </c>
      <c r="J70" s="36">
        <v>1.4E-3</v>
      </c>
      <c r="K70" s="36">
        <v>1.5100000000000001E-2</v>
      </c>
      <c r="L70" s="36">
        <v>0.3095</v>
      </c>
      <c r="M70" s="36">
        <v>107.2372</v>
      </c>
      <c r="N70" s="36">
        <v>124.2029</v>
      </c>
      <c r="O70" s="36">
        <v>186.53360000000001</v>
      </c>
      <c r="P70" s="36">
        <v>12.8895</v>
      </c>
      <c r="Q70" s="36">
        <v>5.5740999999999996</v>
      </c>
      <c r="R70" s="36">
        <v>31.117599999999999</v>
      </c>
      <c r="S70" s="36">
        <v>0.1812</v>
      </c>
      <c r="T70" s="36">
        <v>34.208500000000001</v>
      </c>
      <c r="U70" s="36">
        <v>7.7485999999999997</v>
      </c>
      <c r="V70" s="36">
        <v>16.206399999999999</v>
      </c>
      <c r="W70" s="36">
        <v>15.0724</v>
      </c>
      <c r="X70" s="36">
        <v>13.184900000000001</v>
      </c>
      <c r="Y70" s="36">
        <v>12.196199999999999</v>
      </c>
      <c r="Z70" s="36">
        <v>32.786999999999999</v>
      </c>
      <c r="AA70" s="36">
        <v>3.3935</v>
      </c>
      <c r="AB70" s="36">
        <v>2.9304999999999999</v>
      </c>
      <c r="AC70" s="36">
        <v>5.6180000000000003</v>
      </c>
      <c r="AD70" s="36">
        <v>8.9999999999999998E-4</v>
      </c>
      <c r="AE70" s="36">
        <v>9.4000000000000004E-3</v>
      </c>
      <c r="AF70" s="36">
        <v>2.5318000000000001</v>
      </c>
      <c r="AG70" s="36"/>
      <c r="AH70" s="36">
        <v>2.0000000000000001E-4</v>
      </c>
      <c r="AI70" s="36">
        <v>2.0000000000000001E-4</v>
      </c>
      <c r="AJ70" s="36">
        <v>1.3262</v>
      </c>
      <c r="AK70" s="36">
        <v>8.2430000000000003</v>
      </c>
      <c r="AL70" s="36">
        <v>29.689900000000002</v>
      </c>
      <c r="AM70" s="36">
        <v>33.398499999999999</v>
      </c>
      <c r="AN70" s="36">
        <v>1.2263999999999999</v>
      </c>
      <c r="AO70" s="36">
        <v>26.707100000000001</v>
      </c>
      <c r="AP70" s="36">
        <v>0.1075</v>
      </c>
      <c r="AQ70" s="36">
        <v>2E-3</v>
      </c>
      <c r="AR70" s="36">
        <v>204.24430000000001</v>
      </c>
      <c r="AS70" s="36">
        <v>1.0365</v>
      </c>
      <c r="AT70" s="36">
        <v>4.9458000000000002</v>
      </c>
      <c r="AU70" s="36">
        <v>0.37980000000000003</v>
      </c>
      <c r="AV70" s="36">
        <v>52.461399999999998</v>
      </c>
      <c r="AW70" s="36">
        <v>9.2764000000000006</v>
      </c>
      <c r="AX70" s="36">
        <v>10.669</v>
      </c>
      <c r="AY70" s="36">
        <v>24.138200000000001</v>
      </c>
      <c r="AZ70" s="36">
        <v>7.3543000000000003</v>
      </c>
      <c r="BA70" s="36">
        <v>51.479700000000001</v>
      </c>
      <c r="BB70" s="36">
        <v>257.94139999999999</v>
      </c>
      <c r="BC70" s="36">
        <v>1.2914000000000001</v>
      </c>
      <c r="BD70" s="36">
        <v>8.7036999999999995</v>
      </c>
      <c r="BE70" s="36">
        <v>4.6645000000000003</v>
      </c>
      <c r="BF70" s="36">
        <v>5.5145999999999997</v>
      </c>
      <c r="BG70" s="36">
        <v>1.4008</v>
      </c>
      <c r="BH70" s="36">
        <v>0.42620000000000002</v>
      </c>
      <c r="BI70" s="36">
        <v>0.64880000000000004</v>
      </c>
      <c r="BJ70" s="36">
        <v>0.63249999999999995</v>
      </c>
      <c r="BK70" s="36">
        <v>1.1528</v>
      </c>
      <c r="BL70" s="36">
        <v>0.42759999999999998</v>
      </c>
      <c r="BM70" s="36">
        <v>0.377</v>
      </c>
      <c r="BN70" s="36">
        <v>1.32</v>
      </c>
      <c r="BO70" s="36">
        <v>0.72629999999999995</v>
      </c>
      <c r="BP70" s="36">
        <v>1.01E-2</v>
      </c>
      <c r="BQ70" s="36">
        <v>417.19119999999998</v>
      </c>
      <c r="BR70" s="36">
        <v>0.6139</v>
      </c>
      <c r="BS70" s="36">
        <v>2847.0266000000001</v>
      </c>
      <c r="BT70" s="36">
        <v>1.3809</v>
      </c>
      <c r="BU70" s="36">
        <v>4.6303000000000001</v>
      </c>
      <c r="BV70" s="36">
        <v>2.8584000000000001</v>
      </c>
      <c r="BW70" s="36">
        <v>1.6999</v>
      </c>
      <c r="BX70" s="36">
        <v>8.5748999999999995</v>
      </c>
      <c r="BY70" s="36">
        <v>10.6058</v>
      </c>
      <c r="BZ70" s="36">
        <v>21.342400000000001</v>
      </c>
      <c r="CA70" s="36">
        <v>12.170299999999999</v>
      </c>
      <c r="CB70" s="36">
        <v>35.131399999999999</v>
      </c>
      <c r="CC70" s="36">
        <v>129.65629999999999</v>
      </c>
      <c r="CD70" s="36">
        <v>4.8685999999999998</v>
      </c>
      <c r="CE70" s="36">
        <v>0.31259999999999999</v>
      </c>
      <c r="CF70" s="36">
        <v>3.7871000000000001</v>
      </c>
      <c r="CG70" s="36">
        <v>0.4395</v>
      </c>
      <c r="CH70" s="36">
        <v>2.4518</v>
      </c>
      <c r="CI70" s="36">
        <v>8.5212000000000003</v>
      </c>
      <c r="CJ70" s="36">
        <v>1.4475</v>
      </c>
      <c r="CK70" s="36">
        <v>0.36699999999999999</v>
      </c>
      <c r="CL70" s="36">
        <v>0.3609</v>
      </c>
      <c r="CM70" s="36">
        <v>0.72389999999999999</v>
      </c>
      <c r="CN70" s="36">
        <v>1.4830000000000001</v>
      </c>
      <c r="CO70" s="36">
        <v>6.9999999999999999E-4</v>
      </c>
      <c r="CP70" s="36">
        <v>0.59409999999999996</v>
      </c>
      <c r="CQ70" s="36">
        <v>0.35880000000000001</v>
      </c>
      <c r="CR70" s="36">
        <v>0.5343</v>
      </c>
      <c r="CS70" s="36">
        <v>2.9901</v>
      </c>
      <c r="CT70" s="36">
        <v>18.610900000000001</v>
      </c>
      <c r="CU70" s="36">
        <v>6.5949</v>
      </c>
      <c r="CV70" s="36">
        <v>8.7129999999999992</v>
      </c>
      <c r="CW70" s="36">
        <v>19.351700000000001</v>
      </c>
      <c r="CX70" s="36">
        <v>0.25729999999999997</v>
      </c>
      <c r="CY70" s="36">
        <v>2.0165000000000002</v>
      </c>
      <c r="CZ70" s="36">
        <v>0.24629999999999999</v>
      </c>
      <c r="DA70" s="36">
        <v>31.196200000000001</v>
      </c>
      <c r="DB70" s="36">
        <v>10.741099999999999</v>
      </c>
      <c r="DC70" s="36">
        <v>9.4801000000000002</v>
      </c>
      <c r="DD70" s="36">
        <v>17.3443</v>
      </c>
      <c r="DE70" s="36">
        <v>13.8796</v>
      </c>
      <c r="DF70" s="36">
        <v>2.8584999999999998</v>
      </c>
      <c r="DG70" s="36">
        <v>37.901699999999998</v>
      </c>
      <c r="DH70" s="36">
        <v>37.584400000000002</v>
      </c>
      <c r="DI70" s="36">
        <v>0.67720000000000002</v>
      </c>
      <c r="DJ70" s="36">
        <v>1.5158</v>
      </c>
      <c r="DK70" s="36">
        <v>0.93769999999999998</v>
      </c>
      <c r="DL70" s="36">
        <v>14.8912</v>
      </c>
      <c r="DM70" s="36">
        <v>3.831</v>
      </c>
      <c r="DN70" s="36">
        <v>8.7162000000000006</v>
      </c>
      <c r="DO70" s="36">
        <v>4.0628000000000002</v>
      </c>
      <c r="DP70" s="36">
        <f t="shared" si="10"/>
        <v>5150.9611000000004</v>
      </c>
      <c r="DQ70" s="36">
        <v>1315.8742999999999</v>
      </c>
      <c r="DR70" s="36">
        <v>1.78E-2</v>
      </c>
      <c r="DS70" s="36">
        <v>19.0108</v>
      </c>
      <c r="DT70" s="36">
        <v>8.5667000000000009</v>
      </c>
      <c r="DU70" s="36">
        <v>8.7331000000000003</v>
      </c>
      <c r="DV70" s="36">
        <v>2.9399999999999999E-2</v>
      </c>
      <c r="DW70" s="36">
        <v>1.8067</v>
      </c>
      <c r="DX70" s="36">
        <f t="shared" si="11"/>
        <v>1354.0388</v>
      </c>
      <c r="DY70" s="36">
        <f t="shared" si="12"/>
        <v>6504.9999000000007</v>
      </c>
      <c r="EA70" s="14">
        <f t="shared" si="13"/>
        <v>36.310600000000001</v>
      </c>
      <c r="EB70" s="61">
        <f t="shared" si="14"/>
        <v>7.1276113214366118E-5</v>
      </c>
      <c r="ED70" s="61">
        <v>0.36402765423392835</v>
      </c>
    </row>
    <row r="71" spans="1:134" x14ac:dyDescent="0.4">
      <c r="A71" s="37">
        <v>68</v>
      </c>
      <c r="B71" s="2" t="s">
        <v>148</v>
      </c>
      <c r="C71" s="112">
        <f>INDEX(Industries!$D:$D,MATCH($A71,Industries!$A:$A,0))</f>
        <v>12</v>
      </c>
      <c r="D71" s="38" t="s">
        <v>149</v>
      </c>
      <c r="E71" s="36">
        <v>480.86610000000002</v>
      </c>
      <c r="F71" s="36">
        <v>185.62450000000001</v>
      </c>
      <c r="G71" s="36">
        <v>567.80060000000003</v>
      </c>
      <c r="H71" s="36">
        <v>2.7749000000000001</v>
      </c>
      <c r="I71" s="36">
        <v>2.8000000000000001E-2</v>
      </c>
      <c r="J71" s="36">
        <v>2.9062000000000001</v>
      </c>
      <c r="K71" s="36">
        <v>22.854199999999999</v>
      </c>
      <c r="L71" s="36">
        <v>61.752699999999997</v>
      </c>
      <c r="M71" s="36">
        <v>7.6452999999999998</v>
      </c>
      <c r="N71" s="36">
        <v>31.403099999999998</v>
      </c>
      <c r="O71" s="36">
        <v>94.503699999999995</v>
      </c>
      <c r="P71" s="36">
        <v>10.7963</v>
      </c>
      <c r="Q71" s="36">
        <v>19.559999999999999</v>
      </c>
      <c r="R71" s="36">
        <v>119.7548</v>
      </c>
      <c r="S71" s="36">
        <v>0.3382</v>
      </c>
      <c r="T71" s="36">
        <v>23.881499999999999</v>
      </c>
      <c r="U71" s="36">
        <v>13.4811</v>
      </c>
      <c r="V71" s="36">
        <v>2.3340999999999998</v>
      </c>
      <c r="W71" s="36">
        <v>24.680900000000001</v>
      </c>
      <c r="X71" s="36">
        <v>4.1017999999999999</v>
      </c>
      <c r="Y71" s="36">
        <v>25.8233</v>
      </c>
      <c r="Z71" s="36">
        <v>38.636099999999999</v>
      </c>
      <c r="AA71" s="36">
        <v>31.843699999999998</v>
      </c>
      <c r="AB71" s="36">
        <v>44.292700000000004</v>
      </c>
      <c r="AC71" s="36">
        <v>4.7122999999999999</v>
      </c>
      <c r="AD71" s="36">
        <v>0.41039999999999999</v>
      </c>
      <c r="AE71" s="36">
        <v>0.39889999999999998</v>
      </c>
      <c r="AF71" s="36">
        <v>9.9055</v>
      </c>
      <c r="AG71" s="36">
        <v>0.4995</v>
      </c>
      <c r="AH71" s="36">
        <v>0.40820000000000001</v>
      </c>
      <c r="AI71" s="36">
        <v>0.16619999999999999</v>
      </c>
      <c r="AJ71" s="36">
        <v>1.0095000000000001</v>
      </c>
      <c r="AK71" s="36">
        <v>17.138400000000001</v>
      </c>
      <c r="AL71" s="36">
        <v>49.504300000000001</v>
      </c>
      <c r="AM71" s="36">
        <v>55.319400000000002</v>
      </c>
      <c r="AN71" s="36">
        <v>7.0366999999999997</v>
      </c>
      <c r="AO71" s="36">
        <v>34.542000000000002</v>
      </c>
      <c r="AP71" s="36">
        <v>106.8913</v>
      </c>
      <c r="AQ71" s="36">
        <v>3.3188</v>
      </c>
      <c r="AR71" s="36">
        <v>77.193200000000004</v>
      </c>
      <c r="AS71" s="36">
        <v>13.624499999999999</v>
      </c>
      <c r="AT71" s="36">
        <v>47.855600000000003</v>
      </c>
      <c r="AU71" s="36">
        <v>1.3167</v>
      </c>
      <c r="AV71" s="36">
        <v>9.8353000000000002</v>
      </c>
      <c r="AW71" s="36">
        <v>1.1921999999999999</v>
      </c>
      <c r="AX71" s="36">
        <v>44.550199999999997</v>
      </c>
      <c r="AY71" s="36">
        <v>9.8935999999999993</v>
      </c>
      <c r="AZ71" s="36">
        <v>1.6534</v>
      </c>
      <c r="BA71" s="36">
        <v>43.6006</v>
      </c>
      <c r="BB71" s="36">
        <v>3.3845999999999998</v>
      </c>
      <c r="BC71" s="36">
        <v>2.1360999999999999</v>
      </c>
      <c r="BD71" s="36">
        <v>19.107500000000002</v>
      </c>
      <c r="BE71" s="36">
        <v>2.1812999999999998</v>
      </c>
      <c r="BF71" s="36">
        <v>10.5221</v>
      </c>
      <c r="BG71" s="36">
        <v>109.0226</v>
      </c>
      <c r="BH71" s="36">
        <v>11.303699999999999</v>
      </c>
      <c r="BI71" s="36">
        <v>15.3268</v>
      </c>
      <c r="BJ71" s="36">
        <v>8.77E-2</v>
      </c>
      <c r="BK71" s="36">
        <v>9.4209999999999994</v>
      </c>
      <c r="BL71" s="36">
        <v>6.9024999999999999</v>
      </c>
      <c r="BM71" s="36">
        <v>2.3477000000000001</v>
      </c>
      <c r="BN71" s="36">
        <v>52.748199999999997</v>
      </c>
      <c r="BO71" s="36">
        <v>3.2624</v>
      </c>
      <c r="BP71" s="36">
        <v>1.6493</v>
      </c>
      <c r="BQ71" s="36">
        <v>61.248899999999999</v>
      </c>
      <c r="BR71" s="36">
        <v>71.130700000000004</v>
      </c>
      <c r="BS71" s="36">
        <v>1.6539999999999999</v>
      </c>
      <c r="BT71" s="36">
        <v>1111.5226</v>
      </c>
      <c r="BU71" s="36">
        <v>164.1284</v>
      </c>
      <c r="BV71" s="36">
        <v>1060.0508</v>
      </c>
      <c r="BW71" s="36">
        <v>106.0693</v>
      </c>
      <c r="BX71" s="36">
        <v>138.8845</v>
      </c>
      <c r="BY71" s="36">
        <v>966.46439999999996</v>
      </c>
      <c r="BZ71" s="36">
        <v>97.518299999999996</v>
      </c>
      <c r="CA71" s="36">
        <v>60.315899999999999</v>
      </c>
      <c r="CB71" s="36">
        <v>83.379300000000001</v>
      </c>
      <c r="CC71" s="36">
        <v>447.4606</v>
      </c>
      <c r="CD71" s="36">
        <v>86.879400000000004</v>
      </c>
      <c r="CE71" s="36">
        <v>4.7797000000000001</v>
      </c>
      <c r="CF71" s="36">
        <v>8.4902999999999995</v>
      </c>
      <c r="CG71" s="36">
        <v>7.5247999999999999</v>
      </c>
      <c r="CH71" s="36">
        <v>3.9878999999999998</v>
      </c>
      <c r="CI71" s="36">
        <v>42.907600000000002</v>
      </c>
      <c r="CJ71" s="36">
        <v>41.8354</v>
      </c>
      <c r="CK71" s="36">
        <v>8.1525999999999996</v>
      </c>
      <c r="CL71" s="36">
        <v>5.2062999999999997</v>
      </c>
      <c r="CM71" s="36">
        <v>10.401199999999999</v>
      </c>
      <c r="CN71" s="36">
        <v>183.93520000000001</v>
      </c>
      <c r="CO71" s="36">
        <v>1.0104</v>
      </c>
      <c r="CP71" s="36">
        <v>26.088000000000001</v>
      </c>
      <c r="CQ71" s="36">
        <v>53.7224</v>
      </c>
      <c r="CR71" s="36">
        <v>85.206500000000005</v>
      </c>
      <c r="CS71" s="36">
        <v>304.0548</v>
      </c>
      <c r="CT71" s="36">
        <v>4.4999999999999997E-3</v>
      </c>
      <c r="CU71" s="36">
        <v>1.4E-3</v>
      </c>
      <c r="CV71" s="36">
        <v>884.65250000000003</v>
      </c>
      <c r="CW71" s="36">
        <v>1426.0243</v>
      </c>
      <c r="CX71" s="36">
        <v>2.0407000000000002</v>
      </c>
      <c r="CY71" s="36">
        <v>372.31490000000002</v>
      </c>
      <c r="CZ71" s="36">
        <v>221.2458</v>
      </c>
      <c r="DA71" s="36">
        <v>304.00869999999998</v>
      </c>
      <c r="DB71" s="36">
        <v>70.294200000000004</v>
      </c>
      <c r="DC71" s="36">
        <v>236.01750000000001</v>
      </c>
      <c r="DD71" s="36">
        <v>96.689800000000005</v>
      </c>
      <c r="DE71" s="36">
        <v>141.86330000000001</v>
      </c>
      <c r="DF71" s="36">
        <v>11.388500000000001</v>
      </c>
      <c r="DG71" s="36">
        <v>378.40179999999998</v>
      </c>
      <c r="DH71" s="36">
        <v>371.38600000000002</v>
      </c>
      <c r="DI71" s="36">
        <v>18.293600000000001</v>
      </c>
      <c r="DJ71" s="36">
        <v>298.3143</v>
      </c>
      <c r="DK71" s="36">
        <v>18.791599999999999</v>
      </c>
      <c r="DL71" s="36">
        <v>108.4909</v>
      </c>
      <c r="DM71" s="36">
        <v>61.325699999999998</v>
      </c>
      <c r="DN71" s="36">
        <v>63.020299999999999</v>
      </c>
      <c r="DO71" s="36">
        <v>5.6981000000000002</v>
      </c>
      <c r="DP71" s="36">
        <f t="shared" si="10"/>
        <v>12943.342600000002</v>
      </c>
      <c r="DQ71" s="36">
        <v>12713.028899999999</v>
      </c>
      <c r="DR71" s="36">
        <v>1317.3291999999999</v>
      </c>
      <c r="DS71" s="36">
        <v>2032.3677</v>
      </c>
      <c r="DT71" s="36">
        <v>1027.3764000000001</v>
      </c>
      <c r="DU71" s="36">
        <v>983.16250000000002</v>
      </c>
      <c r="DV71" s="36">
        <v>3.3599999999999998E-2</v>
      </c>
      <c r="DW71" s="36">
        <v>85.358900000000006</v>
      </c>
      <c r="DX71" s="36">
        <f t="shared" si="11"/>
        <v>18158.657199999998</v>
      </c>
      <c r="DY71" s="36">
        <f t="shared" si="12"/>
        <v>31101.999799999998</v>
      </c>
      <c r="EA71" s="14">
        <f t="shared" si="13"/>
        <v>4042.9065999999998</v>
      </c>
      <c r="EB71" s="61">
        <f t="shared" si="14"/>
        <v>7.9360481109292582E-3</v>
      </c>
      <c r="ED71" s="61">
        <v>0.53684650504790687</v>
      </c>
    </row>
    <row r="72" spans="1:134" x14ac:dyDescent="0.4">
      <c r="A72" s="34">
        <v>69</v>
      </c>
      <c r="B72" s="7" t="s">
        <v>150</v>
      </c>
      <c r="C72" s="111">
        <f>INDEX(Industries!$D:$D,MATCH($A72,Industries!$A:$A,0))</f>
        <v>12</v>
      </c>
      <c r="D72" s="35" t="s">
        <v>151</v>
      </c>
      <c r="E72" s="36">
        <v>247.91300000000001</v>
      </c>
      <c r="F72" s="36">
        <v>95.531499999999994</v>
      </c>
      <c r="G72" s="36">
        <v>108.8993</v>
      </c>
      <c r="H72" s="36">
        <v>4.6600000000000003E-2</v>
      </c>
      <c r="I72" s="36">
        <v>0.24879999999999999</v>
      </c>
      <c r="J72" s="36">
        <v>14.7943</v>
      </c>
      <c r="K72" s="36">
        <v>21.691800000000001</v>
      </c>
      <c r="L72" s="36">
        <v>58.416699999999999</v>
      </c>
      <c r="M72" s="36">
        <v>224.2217</v>
      </c>
      <c r="N72" s="36">
        <v>46.534199999999998</v>
      </c>
      <c r="O72" s="36">
        <v>73.548900000000003</v>
      </c>
      <c r="P72" s="36">
        <v>7.9715999999999996</v>
      </c>
      <c r="Q72" s="36">
        <v>10.68</v>
      </c>
      <c r="R72" s="36">
        <v>86.864500000000007</v>
      </c>
      <c r="S72" s="36">
        <v>1.3909</v>
      </c>
      <c r="T72" s="36">
        <v>23.674499999999998</v>
      </c>
      <c r="U72" s="36">
        <v>28.196300000000001</v>
      </c>
      <c r="V72" s="36">
        <v>9.6485000000000003</v>
      </c>
      <c r="W72" s="36">
        <v>39.049999999999997</v>
      </c>
      <c r="X72" s="36">
        <v>22.428799999999999</v>
      </c>
      <c r="Y72" s="36">
        <v>67.159899999999993</v>
      </c>
      <c r="Z72" s="36">
        <v>23.1998</v>
      </c>
      <c r="AA72" s="36">
        <v>51.354399999999998</v>
      </c>
      <c r="AB72" s="36">
        <v>18.014900000000001</v>
      </c>
      <c r="AC72" s="36">
        <v>42.1554</v>
      </c>
      <c r="AD72" s="36">
        <v>0.2591</v>
      </c>
      <c r="AE72" s="36">
        <v>1.1979</v>
      </c>
      <c r="AF72" s="36">
        <v>15.976599999999999</v>
      </c>
      <c r="AG72" s="36">
        <v>0.58720000000000006</v>
      </c>
      <c r="AH72" s="36">
        <v>1.5321</v>
      </c>
      <c r="AI72" s="36">
        <v>2.6871</v>
      </c>
      <c r="AJ72" s="36">
        <v>4.3425000000000002</v>
      </c>
      <c r="AK72" s="36">
        <v>25.331700000000001</v>
      </c>
      <c r="AL72" s="36">
        <v>10.909800000000001</v>
      </c>
      <c r="AM72" s="36">
        <v>2.9123999999999999</v>
      </c>
      <c r="AN72" s="36">
        <v>13.3156</v>
      </c>
      <c r="AO72" s="36">
        <v>12.8736</v>
      </c>
      <c r="AP72" s="36">
        <v>25.747</v>
      </c>
      <c r="AQ72" s="36">
        <v>0.1211</v>
      </c>
      <c r="AR72" s="36">
        <v>63.374499999999998</v>
      </c>
      <c r="AS72" s="36">
        <v>7.1246</v>
      </c>
      <c r="AT72" s="36">
        <v>66.160200000000003</v>
      </c>
      <c r="AU72" s="36">
        <v>6.3305999999999996</v>
      </c>
      <c r="AV72" s="36">
        <v>72.536299999999997</v>
      </c>
      <c r="AW72" s="36">
        <v>5.8114999999999997</v>
      </c>
      <c r="AX72" s="36">
        <v>49.3583</v>
      </c>
      <c r="AY72" s="36">
        <v>11.952400000000001</v>
      </c>
      <c r="AZ72" s="36">
        <v>6.3997000000000002</v>
      </c>
      <c r="BA72" s="36">
        <v>47.091700000000003</v>
      </c>
      <c r="BB72" s="36">
        <v>23.8155</v>
      </c>
      <c r="BC72" s="36">
        <v>8.5845000000000002</v>
      </c>
      <c r="BD72" s="36">
        <v>154.98070000000001</v>
      </c>
      <c r="BE72" s="36">
        <v>18.238</v>
      </c>
      <c r="BF72" s="36">
        <v>42.354100000000003</v>
      </c>
      <c r="BG72" s="36">
        <v>21.105699999999999</v>
      </c>
      <c r="BH72" s="36">
        <v>10.4839</v>
      </c>
      <c r="BI72" s="36">
        <v>72.614099999999993</v>
      </c>
      <c r="BJ72" s="36">
        <v>56.9968</v>
      </c>
      <c r="BK72" s="36">
        <v>24.748200000000001</v>
      </c>
      <c r="BL72" s="36">
        <v>34.490299999999998</v>
      </c>
      <c r="BM72" s="36">
        <v>11.111599999999999</v>
      </c>
      <c r="BN72" s="36">
        <v>83.216999999999999</v>
      </c>
      <c r="BO72" s="36">
        <v>22.732900000000001</v>
      </c>
      <c r="BP72" s="36">
        <v>21.37</v>
      </c>
      <c r="BQ72" s="36">
        <v>119.0689</v>
      </c>
      <c r="BR72" s="36">
        <v>251.15870000000001</v>
      </c>
      <c r="BS72" s="36">
        <v>3.2888000000000002</v>
      </c>
      <c r="BT72" s="36">
        <v>85.822100000000006</v>
      </c>
      <c r="BU72" s="36">
        <v>1956.6287</v>
      </c>
      <c r="BV72" s="36">
        <v>504.05430000000001</v>
      </c>
      <c r="BW72" s="36">
        <v>194.9359</v>
      </c>
      <c r="BX72" s="36">
        <v>631.66600000000005</v>
      </c>
      <c r="BY72" s="36">
        <v>1772.7791</v>
      </c>
      <c r="BZ72" s="36">
        <v>807.40620000000001</v>
      </c>
      <c r="CA72" s="36">
        <v>240.59970000000001</v>
      </c>
      <c r="CB72" s="36">
        <v>44.428899999999999</v>
      </c>
      <c r="CC72" s="36">
        <v>280.19319999999999</v>
      </c>
      <c r="CD72" s="36">
        <v>322.67590000000001</v>
      </c>
      <c r="CE72" s="36">
        <v>18.780999999999999</v>
      </c>
      <c r="CF72" s="36">
        <v>50.957900000000002</v>
      </c>
      <c r="CG72" s="36">
        <v>41.223799999999997</v>
      </c>
      <c r="CH72" s="36">
        <v>37.246499999999997</v>
      </c>
      <c r="CI72" s="36">
        <v>375.7638</v>
      </c>
      <c r="CJ72" s="36">
        <v>238.18889999999999</v>
      </c>
      <c r="CK72" s="36">
        <v>16.387</v>
      </c>
      <c r="CL72" s="36">
        <v>1.2894000000000001</v>
      </c>
      <c r="CM72" s="36">
        <v>3.4056000000000002</v>
      </c>
      <c r="CN72" s="36">
        <v>1516.0364</v>
      </c>
      <c r="CO72" s="36">
        <v>5.1499999999999997E-2</v>
      </c>
      <c r="CP72" s="36">
        <v>53.802700000000002</v>
      </c>
      <c r="CQ72" s="36">
        <v>46.662700000000001</v>
      </c>
      <c r="CR72" s="36">
        <v>277.83300000000003</v>
      </c>
      <c r="CS72" s="36">
        <v>126.0654</v>
      </c>
      <c r="CT72" s="36">
        <v>541.29830000000004</v>
      </c>
      <c r="CU72" s="36">
        <v>208.69130000000001</v>
      </c>
      <c r="CV72" s="36">
        <v>517.11109999999996</v>
      </c>
      <c r="CW72" s="36">
        <v>1541.4455</v>
      </c>
      <c r="CX72" s="36">
        <v>1477.9834000000001</v>
      </c>
      <c r="CY72" s="36">
        <v>939.49749999999995</v>
      </c>
      <c r="CZ72" s="36">
        <v>577.43389999999999</v>
      </c>
      <c r="DA72" s="36">
        <v>80.214200000000005</v>
      </c>
      <c r="DB72" s="36">
        <v>105.69710000000001</v>
      </c>
      <c r="DC72" s="36">
        <v>345.23919999999998</v>
      </c>
      <c r="DD72" s="36">
        <v>62.220999999999997</v>
      </c>
      <c r="DE72" s="36">
        <v>141.99619999999999</v>
      </c>
      <c r="DF72" s="36">
        <v>200.5823</v>
      </c>
      <c r="DG72" s="36">
        <v>1655.8916999999999</v>
      </c>
      <c r="DH72" s="36">
        <v>595.42790000000002</v>
      </c>
      <c r="DI72" s="36">
        <v>197.2921</v>
      </c>
      <c r="DJ72" s="36">
        <v>39.075099999999999</v>
      </c>
      <c r="DK72" s="36">
        <v>15.5306</v>
      </c>
      <c r="DL72" s="36">
        <v>46.462499999999999</v>
      </c>
      <c r="DM72" s="36">
        <v>39.2271</v>
      </c>
      <c r="DN72" s="36">
        <v>68.924700000000001</v>
      </c>
      <c r="DO72" s="36">
        <v>6.3220999999999998</v>
      </c>
      <c r="DP72" s="36">
        <f t="shared" si="10"/>
        <v>21806.3799</v>
      </c>
      <c r="DQ72" s="36">
        <v>573.48860000000002</v>
      </c>
      <c r="DR72" s="36">
        <v>794.90819999999997</v>
      </c>
      <c r="DS72" s="36">
        <v>257.18040000000002</v>
      </c>
      <c r="DT72" s="36">
        <v>8.8214000000000006</v>
      </c>
      <c r="DU72" s="36">
        <v>54.127400000000002</v>
      </c>
      <c r="DV72" s="36">
        <v>0.24759999999999999</v>
      </c>
      <c r="DW72" s="36">
        <v>20.846399999999999</v>
      </c>
      <c r="DX72" s="36">
        <f t="shared" si="11"/>
        <v>1709.62</v>
      </c>
      <c r="DY72" s="36">
        <f t="shared" si="12"/>
        <v>23515.999899999999</v>
      </c>
      <c r="EA72" s="14">
        <f t="shared" si="13"/>
        <v>320.12920000000003</v>
      </c>
      <c r="EB72" s="61">
        <f t="shared" si="14"/>
        <v>6.283995610765025E-4</v>
      </c>
      <c r="ED72" s="61">
        <v>0.27279299664556883</v>
      </c>
    </row>
    <row r="73" spans="1:134" x14ac:dyDescent="0.4">
      <c r="A73" s="37">
        <v>70</v>
      </c>
      <c r="B73" s="2" t="s">
        <v>152</v>
      </c>
      <c r="C73" s="112">
        <f>INDEX(Industries!$D:$D,MATCH($A73,Industries!$A:$A,0))</f>
        <v>13</v>
      </c>
      <c r="D73" s="38" t="s">
        <v>153</v>
      </c>
      <c r="E73" s="36">
        <v>201.14510000000001</v>
      </c>
      <c r="F73" s="36">
        <v>65.069500000000005</v>
      </c>
      <c r="G73" s="36">
        <v>135.93119999999999</v>
      </c>
      <c r="H73" s="36">
        <v>9.0315999999999992</v>
      </c>
      <c r="I73" s="36">
        <v>8.2100000000000006E-2</v>
      </c>
      <c r="J73" s="36">
        <v>6.4028</v>
      </c>
      <c r="K73" s="36">
        <v>50.3504</v>
      </c>
      <c r="L73" s="36">
        <v>215.53659999999999</v>
      </c>
      <c r="M73" s="36">
        <v>426.851</v>
      </c>
      <c r="N73" s="36">
        <v>737.00070000000005</v>
      </c>
      <c r="O73" s="36">
        <v>464.49</v>
      </c>
      <c r="P73" s="36">
        <v>88.637900000000002</v>
      </c>
      <c r="Q73" s="36">
        <v>35.243200000000002</v>
      </c>
      <c r="R73" s="36">
        <v>10.4514</v>
      </c>
      <c r="S73" s="36">
        <v>0.70209999999999995</v>
      </c>
      <c r="T73" s="36">
        <v>2.6537999999999999</v>
      </c>
      <c r="U73" s="36">
        <v>2.1373000000000002</v>
      </c>
      <c r="V73" s="36">
        <v>1.3233999999999999</v>
      </c>
      <c r="W73" s="36">
        <v>5.0651999999999999</v>
      </c>
      <c r="X73" s="36">
        <v>3.6339999999999999</v>
      </c>
      <c r="Y73" s="36">
        <v>10.570399999999999</v>
      </c>
      <c r="Z73" s="36">
        <v>11.408799999999999</v>
      </c>
      <c r="AA73" s="36">
        <v>15.9115</v>
      </c>
      <c r="AB73" s="36">
        <v>3.5053999999999998</v>
      </c>
      <c r="AC73" s="36">
        <v>6.3582000000000001</v>
      </c>
      <c r="AD73" s="36">
        <v>0.34110000000000001</v>
      </c>
      <c r="AE73" s="36">
        <v>0.4259</v>
      </c>
      <c r="AF73" s="36">
        <v>1.385</v>
      </c>
      <c r="AG73" s="36">
        <v>0.34089999999999998</v>
      </c>
      <c r="AH73" s="36">
        <v>0.44990000000000002</v>
      </c>
      <c r="AI73" s="36">
        <v>0.39710000000000001</v>
      </c>
      <c r="AJ73" s="36">
        <v>33.400100000000002</v>
      </c>
      <c r="AK73" s="36">
        <v>61.082900000000002</v>
      </c>
      <c r="AL73" s="36">
        <v>3.0428000000000002</v>
      </c>
      <c r="AM73" s="36">
        <v>8.7440999999999995</v>
      </c>
      <c r="AN73" s="36">
        <v>9.6370000000000005</v>
      </c>
      <c r="AO73" s="36">
        <v>27.348500000000001</v>
      </c>
      <c r="AP73" s="36">
        <v>11.058999999999999</v>
      </c>
      <c r="AQ73" s="36">
        <v>5.2893999999999997</v>
      </c>
      <c r="AR73" s="36">
        <v>11.1775</v>
      </c>
      <c r="AS73" s="36">
        <v>5.9915000000000003</v>
      </c>
      <c r="AT73" s="36">
        <v>17.127700000000001</v>
      </c>
      <c r="AU73" s="36">
        <v>9.2774000000000001</v>
      </c>
      <c r="AV73" s="36">
        <v>2.3336999999999999</v>
      </c>
      <c r="AW73" s="36">
        <v>1.0701000000000001</v>
      </c>
      <c r="AX73" s="36">
        <v>23.886399999999998</v>
      </c>
      <c r="AY73" s="36">
        <v>1.9603999999999999</v>
      </c>
      <c r="AZ73" s="36">
        <v>0.4783</v>
      </c>
      <c r="BA73" s="36">
        <v>7.1036999999999999</v>
      </c>
      <c r="BB73" s="36">
        <v>33.008899999999997</v>
      </c>
      <c r="BC73" s="36">
        <v>8.2007999999999992</v>
      </c>
      <c r="BD73" s="36">
        <v>22.601400000000002</v>
      </c>
      <c r="BE73" s="36">
        <v>12.6944</v>
      </c>
      <c r="BF73" s="36">
        <v>15.923500000000001</v>
      </c>
      <c r="BG73" s="36">
        <v>10.337999999999999</v>
      </c>
      <c r="BH73" s="36">
        <v>10.450699999999999</v>
      </c>
      <c r="BI73" s="36">
        <v>5.8630000000000004</v>
      </c>
      <c r="BJ73" s="36">
        <v>5.4854000000000003</v>
      </c>
      <c r="BK73" s="36">
        <v>14.5694</v>
      </c>
      <c r="BL73" s="36">
        <v>9.7424999999999997</v>
      </c>
      <c r="BM73" s="36">
        <v>6.0997000000000003</v>
      </c>
      <c r="BN73" s="36">
        <v>17.963999999999999</v>
      </c>
      <c r="BO73" s="36">
        <v>28.001300000000001</v>
      </c>
      <c r="BP73" s="36">
        <v>18.258299999999998</v>
      </c>
      <c r="BQ73" s="36">
        <v>73.478899999999996</v>
      </c>
      <c r="BR73" s="36">
        <v>274.80439999999999</v>
      </c>
      <c r="BS73" s="36">
        <v>30.956099999999999</v>
      </c>
      <c r="BT73" s="36">
        <v>187.35919999999999</v>
      </c>
      <c r="BU73" s="36">
        <v>35.651000000000003</v>
      </c>
      <c r="BV73" s="36">
        <v>4380.1427999999996</v>
      </c>
      <c r="BW73" s="36">
        <v>3125.0039000000002</v>
      </c>
      <c r="BX73" s="36">
        <v>2524.9135999999999</v>
      </c>
      <c r="BY73" s="36">
        <v>9411.4961000000003</v>
      </c>
      <c r="BZ73" s="36">
        <v>595.19470000000001</v>
      </c>
      <c r="CA73" s="36">
        <v>305.48140000000001</v>
      </c>
      <c r="CB73" s="36">
        <v>181.1361</v>
      </c>
      <c r="CC73" s="36">
        <v>242.82409999999999</v>
      </c>
      <c r="CD73" s="36">
        <v>52.4587</v>
      </c>
      <c r="CE73" s="36">
        <v>215.06039999999999</v>
      </c>
      <c r="CF73" s="36">
        <v>30.276900000000001</v>
      </c>
      <c r="CG73" s="36">
        <v>84.108599999999996</v>
      </c>
      <c r="CH73" s="36">
        <v>38.663400000000003</v>
      </c>
      <c r="CI73" s="36">
        <v>343.97109999999998</v>
      </c>
      <c r="CJ73" s="36">
        <v>74.551100000000005</v>
      </c>
      <c r="CK73" s="36">
        <v>10.6723</v>
      </c>
      <c r="CL73" s="36">
        <v>26.3902</v>
      </c>
      <c r="CM73" s="36">
        <v>23.189399999999999</v>
      </c>
      <c r="CN73" s="36">
        <v>153.30779999999999</v>
      </c>
      <c r="CO73" s="36">
        <v>0.52969999999999995</v>
      </c>
      <c r="CP73" s="36">
        <v>55.166800000000002</v>
      </c>
      <c r="CQ73" s="36">
        <v>65.48</v>
      </c>
      <c r="CR73" s="36">
        <v>122.8584</v>
      </c>
      <c r="CS73" s="36">
        <v>132.51650000000001</v>
      </c>
      <c r="CT73" s="36">
        <v>1870.5193999999999</v>
      </c>
      <c r="CU73" s="36">
        <v>747.25540000000001</v>
      </c>
      <c r="CV73" s="36">
        <v>770.87379999999996</v>
      </c>
      <c r="CW73" s="36">
        <v>694.94680000000005</v>
      </c>
      <c r="CX73" s="36">
        <v>241.7901</v>
      </c>
      <c r="CY73" s="36">
        <v>167.51150000000001</v>
      </c>
      <c r="CZ73" s="36">
        <v>86.515299999999996</v>
      </c>
      <c r="DA73" s="36">
        <v>1123.6565000000001</v>
      </c>
      <c r="DB73" s="36">
        <v>1018.8484999999999</v>
      </c>
      <c r="DC73" s="36">
        <v>77.112200000000001</v>
      </c>
      <c r="DD73" s="36">
        <v>82.8673</v>
      </c>
      <c r="DE73" s="36">
        <v>50.703000000000003</v>
      </c>
      <c r="DF73" s="36">
        <v>18.136600000000001</v>
      </c>
      <c r="DG73" s="36">
        <v>157.1679</v>
      </c>
      <c r="DH73" s="36">
        <v>161.27269999999999</v>
      </c>
      <c r="DI73" s="36">
        <v>23.009</v>
      </c>
      <c r="DJ73" s="36">
        <v>39.082799999999999</v>
      </c>
      <c r="DK73" s="36">
        <v>34.545000000000002</v>
      </c>
      <c r="DL73" s="36">
        <v>27.412400000000002</v>
      </c>
      <c r="DM73" s="36">
        <v>124.3472</v>
      </c>
      <c r="DN73" s="36">
        <v>82.527900000000002</v>
      </c>
      <c r="DO73" s="36">
        <v>5.7842000000000002</v>
      </c>
      <c r="DP73" s="36">
        <f t="shared" si="10"/>
        <v>33375.574399999998</v>
      </c>
      <c r="DQ73" s="36">
        <v>64.804299999999998</v>
      </c>
      <c r="DR73" s="36">
        <v>35.716900000000003</v>
      </c>
      <c r="DS73" s="36">
        <v>91007.138000000006</v>
      </c>
      <c r="DT73" s="36">
        <v>1545.3273999999999</v>
      </c>
      <c r="DU73" s="36">
        <v>3478.0637000000002</v>
      </c>
      <c r="DV73" s="36">
        <v>0.1217</v>
      </c>
      <c r="DW73" s="36">
        <v>211.25380000000001</v>
      </c>
      <c r="DX73" s="36">
        <f t="shared" si="11"/>
        <v>96342.425800000012</v>
      </c>
      <c r="DY73" s="36">
        <f t="shared" si="12"/>
        <v>129718.00020000001</v>
      </c>
      <c r="EA73" s="14">
        <f t="shared" si="13"/>
        <v>96030.5291</v>
      </c>
      <c r="EB73" s="61">
        <f t="shared" si="14"/>
        <v>0.188503711427712</v>
      </c>
      <c r="ED73" s="61">
        <v>0.19367397073321957</v>
      </c>
    </row>
    <row r="74" spans="1:134" x14ac:dyDescent="0.4">
      <c r="A74" s="34">
        <v>71</v>
      </c>
      <c r="B74" s="7" t="s">
        <v>154</v>
      </c>
      <c r="C74" s="111">
        <f>INDEX(Industries!$D:$D,MATCH($A74,Industries!$A:$A,0))</f>
        <v>14</v>
      </c>
      <c r="D74" s="35" t="s">
        <v>155</v>
      </c>
      <c r="E74" s="36">
        <v>161.93700000000001</v>
      </c>
      <c r="F74" s="36">
        <v>51.238199999999999</v>
      </c>
      <c r="G74" s="36">
        <v>139.858</v>
      </c>
      <c r="H74" s="36">
        <v>12.4383</v>
      </c>
      <c r="I74" s="36">
        <v>0.1009</v>
      </c>
      <c r="J74" s="36">
        <v>9.1972000000000005</v>
      </c>
      <c r="K74" s="36">
        <v>53.956699999999998</v>
      </c>
      <c r="L74" s="36">
        <v>202.85120000000001</v>
      </c>
      <c r="M74" s="36">
        <v>360.74450000000002</v>
      </c>
      <c r="N74" s="36">
        <v>557.69839999999999</v>
      </c>
      <c r="O74" s="36">
        <v>382.34010000000001</v>
      </c>
      <c r="P74" s="36">
        <v>67.842699999999994</v>
      </c>
      <c r="Q74" s="36">
        <v>35.257199999999997</v>
      </c>
      <c r="R74" s="36">
        <v>12.8809</v>
      </c>
      <c r="S74" s="36">
        <v>0.4592</v>
      </c>
      <c r="T74" s="36">
        <v>3.5207999999999999</v>
      </c>
      <c r="U74" s="36">
        <v>2.0733000000000001</v>
      </c>
      <c r="V74" s="36">
        <v>1.2008000000000001</v>
      </c>
      <c r="W74" s="36">
        <v>5.1578999999999997</v>
      </c>
      <c r="X74" s="36">
        <v>3.5691999999999999</v>
      </c>
      <c r="Y74" s="36">
        <v>9.0135000000000005</v>
      </c>
      <c r="Z74" s="36">
        <v>12.292299999999999</v>
      </c>
      <c r="AA74" s="36">
        <v>17.854299999999999</v>
      </c>
      <c r="AB74" s="36">
        <v>4.5778999999999996</v>
      </c>
      <c r="AC74" s="36">
        <v>7.2175000000000002</v>
      </c>
      <c r="AD74" s="36">
        <v>0.25230000000000002</v>
      </c>
      <c r="AE74" s="36">
        <v>0.30590000000000001</v>
      </c>
      <c r="AF74" s="36">
        <v>1.6816</v>
      </c>
      <c r="AG74" s="36">
        <v>0.24759999999999999</v>
      </c>
      <c r="AH74" s="36">
        <v>0.35160000000000002</v>
      </c>
      <c r="AI74" s="36">
        <v>0.32169999999999999</v>
      </c>
      <c r="AJ74" s="36">
        <v>12.983700000000001</v>
      </c>
      <c r="AK74" s="36">
        <v>36.270400000000002</v>
      </c>
      <c r="AL74" s="36">
        <v>3.3976999999999999</v>
      </c>
      <c r="AM74" s="36">
        <v>11.887499999999999</v>
      </c>
      <c r="AN74" s="36">
        <v>13.365</v>
      </c>
      <c r="AO74" s="36">
        <v>28.524799999999999</v>
      </c>
      <c r="AP74" s="36">
        <v>12.962999999999999</v>
      </c>
      <c r="AQ74" s="36">
        <v>3.7654000000000001</v>
      </c>
      <c r="AR74" s="36">
        <v>13.235799999999999</v>
      </c>
      <c r="AS74" s="36">
        <v>4.9934000000000003</v>
      </c>
      <c r="AT74" s="36">
        <v>18.125599999999999</v>
      </c>
      <c r="AU74" s="36">
        <v>7.1227</v>
      </c>
      <c r="AV74" s="36">
        <v>2.8736999999999999</v>
      </c>
      <c r="AW74" s="36">
        <v>1.0573999999999999</v>
      </c>
      <c r="AX74" s="36">
        <v>23.3705</v>
      </c>
      <c r="AY74" s="36">
        <v>2.4279000000000002</v>
      </c>
      <c r="AZ74" s="36">
        <v>0.33310000000000001</v>
      </c>
      <c r="BA74" s="36">
        <v>9.1969999999999992</v>
      </c>
      <c r="BB74" s="36">
        <v>23.905200000000001</v>
      </c>
      <c r="BC74" s="36">
        <v>5.4764999999999997</v>
      </c>
      <c r="BD74" s="36">
        <v>26.418199999999999</v>
      </c>
      <c r="BE74" s="36">
        <v>10.8772</v>
      </c>
      <c r="BF74" s="36">
        <v>16.748999999999999</v>
      </c>
      <c r="BG74" s="36">
        <v>13.952199999999999</v>
      </c>
      <c r="BH74" s="36">
        <v>14.504899999999999</v>
      </c>
      <c r="BI74" s="36">
        <v>6.4378000000000002</v>
      </c>
      <c r="BJ74" s="36">
        <v>6.4885000000000002</v>
      </c>
      <c r="BK74" s="36">
        <v>12.4306</v>
      </c>
      <c r="BL74" s="36">
        <v>9.8414000000000001</v>
      </c>
      <c r="BM74" s="36">
        <v>5.0734000000000004</v>
      </c>
      <c r="BN74" s="36">
        <v>19.416499999999999</v>
      </c>
      <c r="BO74" s="36">
        <v>14.202500000000001</v>
      </c>
      <c r="BP74" s="36">
        <v>9.5535999999999994</v>
      </c>
      <c r="BQ74" s="36">
        <v>54.018099999999997</v>
      </c>
      <c r="BR74" s="36">
        <v>143.43350000000001</v>
      </c>
      <c r="BS74" s="36">
        <v>21.305499999999999</v>
      </c>
      <c r="BT74" s="36">
        <v>79.288799999999995</v>
      </c>
      <c r="BU74" s="36">
        <v>36.999200000000002</v>
      </c>
      <c r="BV74" s="36">
        <v>1658.1382000000001</v>
      </c>
      <c r="BW74" s="36">
        <v>878.58150000000001</v>
      </c>
      <c r="BX74" s="36">
        <v>1084.6072999999999</v>
      </c>
      <c r="BY74" s="36">
        <v>2897.75</v>
      </c>
      <c r="BZ74" s="36">
        <v>538.69740000000002</v>
      </c>
      <c r="CA74" s="36">
        <v>358.03750000000002</v>
      </c>
      <c r="CB74" s="36">
        <v>148.0247</v>
      </c>
      <c r="CC74" s="36">
        <v>275.75479999999999</v>
      </c>
      <c r="CD74" s="36">
        <v>73.61</v>
      </c>
      <c r="CE74" s="36">
        <v>170.3304</v>
      </c>
      <c r="CF74" s="36">
        <v>40.658999999999999</v>
      </c>
      <c r="CG74" s="36">
        <v>128.5677</v>
      </c>
      <c r="CH74" s="36">
        <v>52.133899999999997</v>
      </c>
      <c r="CI74" s="36">
        <v>306.58359999999999</v>
      </c>
      <c r="CJ74" s="36">
        <v>100.24509999999999</v>
      </c>
      <c r="CK74" s="36">
        <v>15.331899999999999</v>
      </c>
      <c r="CL74" s="36">
        <v>25.0977</v>
      </c>
      <c r="CM74" s="36">
        <v>25.752800000000001</v>
      </c>
      <c r="CN74" s="36">
        <v>164.73429999999999</v>
      </c>
      <c r="CO74" s="36">
        <v>0.58850000000000002</v>
      </c>
      <c r="CP74" s="36">
        <v>69.672499999999999</v>
      </c>
      <c r="CQ74" s="36">
        <v>78.226399999999998</v>
      </c>
      <c r="CR74" s="36">
        <v>180.56450000000001</v>
      </c>
      <c r="CS74" s="36">
        <v>177.89449999999999</v>
      </c>
      <c r="CT74" s="36">
        <v>1414.8661999999999</v>
      </c>
      <c r="CU74" s="36">
        <v>549.9375</v>
      </c>
      <c r="CV74" s="36">
        <v>761.80759999999998</v>
      </c>
      <c r="CW74" s="36">
        <v>944.18359999999996</v>
      </c>
      <c r="CX74" s="36">
        <v>296.37920000000003</v>
      </c>
      <c r="CY74" s="36">
        <v>213.79259999999999</v>
      </c>
      <c r="CZ74" s="36">
        <v>113.1251</v>
      </c>
      <c r="DA74" s="36">
        <v>949.57029999999997</v>
      </c>
      <c r="DB74" s="36">
        <v>786.63760000000002</v>
      </c>
      <c r="DC74" s="36">
        <v>92.590699999999998</v>
      </c>
      <c r="DD74" s="36">
        <v>89.252200000000002</v>
      </c>
      <c r="DE74" s="36">
        <v>61.31</v>
      </c>
      <c r="DF74" s="36">
        <v>20.632899999999999</v>
      </c>
      <c r="DG74" s="36">
        <v>188.5951</v>
      </c>
      <c r="DH74" s="36">
        <v>190.98339999999999</v>
      </c>
      <c r="DI74" s="36">
        <v>26.424800000000001</v>
      </c>
      <c r="DJ74" s="36">
        <v>52.053699999999999</v>
      </c>
      <c r="DK74" s="36">
        <v>37.390799999999999</v>
      </c>
      <c r="DL74" s="36">
        <v>36.965899999999998</v>
      </c>
      <c r="DM74" s="36">
        <v>175.9042</v>
      </c>
      <c r="DN74" s="36">
        <v>89.878100000000003</v>
      </c>
      <c r="DO74" s="36">
        <v>5.9374000000000002</v>
      </c>
      <c r="DP74" s="36">
        <f t="shared" si="10"/>
        <v>19402.509000000005</v>
      </c>
      <c r="DQ74" s="36">
        <v>87.2577</v>
      </c>
      <c r="DR74" s="36">
        <v>415.93819999999999</v>
      </c>
      <c r="DS74" s="36">
        <v>49299.434800000003</v>
      </c>
      <c r="DT74" s="36">
        <v>1729.8271999999999</v>
      </c>
      <c r="DU74" s="36">
        <v>12027.5108</v>
      </c>
      <c r="DV74" s="36">
        <v>8.3999999999999995E-3</v>
      </c>
      <c r="DW74" s="36">
        <v>316.51330000000002</v>
      </c>
      <c r="DX74" s="36">
        <f t="shared" si="11"/>
        <v>63876.490399999995</v>
      </c>
      <c r="DY74" s="36">
        <f t="shared" si="12"/>
        <v>83278.999400000001</v>
      </c>
      <c r="EA74" s="14">
        <f t="shared" si="13"/>
        <v>63056.772800000006</v>
      </c>
      <c r="EB74" s="61">
        <f t="shared" si="14"/>
        <v>0.12377767585843699</v>
      </c>
      <c r="ED74" s="61">
        <v>0.20366478944271665</v>
      </c>
    </row>
    <row r="75" spans="1:134" x14ac:dyDescent="0.4">
      <c r="A75" s="37">
        <v>72</v>
      </c>
      <c r="B75" s="2" t="s">
        <v>156</v>
      </c>
      <c r="C75" s="112">
        <f>INDEX(Industries!$D:$D,MATCH($A75,Industries!$A:$A,0))</f>
        <v>15</v>
      </c>
      <c r="D75" s="38" t="s">
        <v>157</v>
      </c>
      <c r="E75" s="36">
        <v>332.73140000000001</v>
      </c>
      <c r="F75" s="36">
        <v>13.2012</v>
      </c>
      <c r="G75" s="36">
        <v>126.7979</v>
      </c>
      <c r="H75" s="36">
        <v>3.4352</v>
      </c>
      <c r="I75" s="36">
        <v>4.1300000000000003E-2</v>
      </c>
      <c r="J75" s="36">
        <v>3.0293999999999999</v>
      </c>
      <c r="K75" s="36">
        <v>22.555599999999998</v>
      </c>
      <c r="L75" s="36">
        <v>557.53359999999998</v>
      </c>
      <c r="M75" s="36">
        <v>206.6962</v>
      </c>
      <c r="N75" s="36">
        <v>625.07479999999998</v>
      </c>
      <c r="O75" s="36">
        <v>1804.2118</v>
      </c>
      <c r="P75" s="36">
        <v>287.91910000000001</v>
      </c>
      <c r="Q75" s="36">
        <v>12.3743</v>
      </c>
      <c r="R75" s="36">
        <v>5.9869000000000003</v>
      </c>
      <c r="S75" s="36">
        <v>0.14530000000000001</v>
      </c>
      <c r="T75" s="36">
        <v>1.6863999999999999</v>
      </c>
      <c r="U75" s="36">
        <v>1.0723</v>
      </c>
      <c r="V75" s="36">
        <v>0.4219</v>
      </c>
      <c r="W75" s="36">
        <v>1.9004000000000001</v>
      </c>
      <c r="X75" s="36">
        <v>1.1707000000000001</v>
      </c>
      <c r="Y75" s="36">
        <v>2.1674000000000002</v>
      </c>
      <c r="Z75" s="36">
        <v>3.1181000000000001</v>
      </c>
      <c r="AA75" s="36">
        <v>4.4660000000000002</v>
      </c>
      <c r="AB75" s="36">
        <v>1.6635</v>
      </c>
      <c r="AC75" s="36">
        <v>2.238</v>
      </c>
      <c r="AD75" s="36">
        <v>1.43E-2</v>
      </c>
      <c r="AE75" s="36">
        <v>6.7100000000000007E-2</v>
      </c>
      <c r="AF75" s="36">
        <v>0.7268</v>
      </c>
      <c r="AG75" s="36">
        <v>1.1900000000000001E-2</v>
      </c>
      <c r="AH75" s="36">
        <v>4.1799999999999997E-2</v>
      </c>
      <c r="AI75" s="36">
        <v>6.2799999999999995E-2</v>
      </c>
      <c r="AJ75" s="36">
        <v>4.7549000000000001</v>
      </c>
      <c r="AK75" s="36">
        <v>8.3870000000000005</v>
      </c>
      <c r="AL75" s="36">
        <v>1.0638000000000001</v>
      </c>
      <c r="AM75" s="36">
        <v>3.4339</v>
      </c>
      <c r="AN75" s="36">
        <v>4.077</v>
      </c>
      <c r="AO75" s="36">
        <v>12.4451</v>
      </c>
      <c r="AP75" s="36">
        <v>3.5629</v>
      </c>
      <c r="AQ75" s="36">
        <v>7.5600000000000001E-2</v>
      </c>
      <c r="AR75" s="36">
        <v>4.3255999999999997</v>
      </c>
      <c r="AS75" s="36">
        <v>0.66010000000000002</v>
      </c>
      <c r="AT75" s="36">
        <v>4.4855</v>
      </c>
      <c r="AU75" s="36">
        <v>0.30270000000000002</v>
      </c>
      <c r="AV75" s="36">
        <v>1.8988</v>
      </c>
      <c r="AW75" s="36">
        <v>0.34089999999999998</v>
      </c>
      <c r="AX75" s="36">
        <v>4.3356000000000003</v>
      </c>
      <c r="AY75" s="36">
        <v>0.8891</v>
      </c>
      <c r="AZ75" s="36">
        <v>0.2457</v>
      </c>
      <c r="BA75" s="36">
        <v>3.6680000000000001</v>
      </c>
      <c r="BB75" s="36">
        <v>1.3836999999999999</v>
      </c>
      <c r="BC75" s="36">
        <v>0.92910000000000004</v>
      </c>
      <c r="BD75" s="36">
        <v>9.4754000000000005</v>
      </c>
      <c r="BE75" s="36">
        <v>2.6543999999999999</v>
      </c>
      <c r="BF75" s="36">
        <v>4.9874999999999998</v>
      </c>
      <c r="BG75" s="36">
        <v>4.2553000000000001</v>
      </c>
      <c r="BH75" s="36">
        <v>4.2053000000000003</v>
      </c>
      <c r="BI75" s="36">
        <v>2.3248000000000002</v>
      </c>
      <c r="BJ75" s="36">
        <v>2.3563999999999998</v>
      </c>
      <c r="BK75" s="36">
        <v>3.5897999999999999</v>
      </c>
      <c r="BL75" s="36">
        <v>2.4701</v>
      </c>
      <c r="BM75" s="36">
        <v>0.60219999999999996</v>
      </c>
      <c r="BN75" s="36">
        <v>6.5275999999999996</v>
      </c>
      <c r="BO75" s="36">
        <v>3.2787000000000002</v>
      </c>
      <c r="BP75" s="36">
        <v>1.7837000000000001</v>
      </c>
      <c r="BQ75" s="36">
        <v>33.202100000000002</v>
      </c>
      <c r="BR75" s="36">
        <v>137.42250000000001</v>
      </c>
      <c r="BS75" s="36">
        <v>5.9363000000000001</v>
      </c>
      <c r="BT75" s="36">
        <v>38.304099999999998</v>
      </c>
      <c r="BU75" s="36">
        <v>35.586199999999998</v>
      </c>
      <c r="BV75" s="36">
        <v>524.2645</v>
      </c>
      <c r="BW75" s="36">
        <v>443.94470000000001</v>
      </c>
      <c r="BX75" s="36">
        <v>355.76589999999999</v>
      </c>
      <c r="BY75" s="36">
        <v>1391.6869999999999</v>
      </c>
      <c r="BZ75" s="36">
        <v>233.0891</v>
      </c>
      <c r="CA75" s="36">
        <v>116.3582</v>
      </c>
      <c r="CB75" s="36">
        <v>8.2667000000000002</v>
      </c>
      <c r="CC75" s="36">
        <v>65.401600000000002</v>
      </c>
      <c r="CD75" s="36">
        <v>2351.7995000000001</v>
      </c>
      <c r="CE75" s="36">
        <v>439.2054</v>
      </c>
      <c r="CF75" s="36">
        <v>36.453000000000003</v>
      </c>
      <c r="CG75" s="36">
        <v>42.282699999999998</v>
      </c>
      <c r="CH75" s="36">
        <v>15.1617</v>
      </c>
      <c r="CI75" s="36">
        <v>88.853099999999998</v>
      </c>
      <c r="CJ75" s="36">
        <v>38.715899999999998</v>
      </c>
      <c r="CK75" s="36">
        <v>4.8521999999999998</v>
      </c>
      <c r="CL75" s="36">
        <v>5.1643999999999997</v>
      </c>
      <c r="CM75" s="36">
        <v>5.9097999999999997</v>
      </c>
      <c r="CN75" s="36">
        <v>79.023600000000002</v>
      </c>
      <c r="CO75" s="36">
        <v>0.18479999999999999</v>
      </c>
      <c r="CP75" s="36">
        <v>29.3931</v>
      </c>
      <c r="CQ75" s="36">
        <v>34.6402</v>
      </c>
      <c r="CR75" s="36">
        <v>69.009</v>
      </c>
      <c r="CS75" s="36">
        <v>52.706499999999998</v>
      </c>
      <c r="CT75" s="36">
        <v>10.9207</v>
      </c>
      <c r="CU75" s="36">
        <v>4.0616000000000003</v>
      </c>
      <c r="CV75" s="36">
        <v>267.63189999999997</v>
      </c>
      <c r="CW75" s="36">
        <v>312.20569999999998</v>
      </c>
      <c r="CX75" s="36">
        <v>126.5506</v>
      </c>
      <c r="CY75" s="36">
        <v>79.192599999999999</v>
      </c>
      <c r="CZ75" s="36">
        <v>39.541200000000003</v>
      </c>
      <c r="DA75" s="36">
        <v>803.44039999999995</v>
      </c>
      <c r="DB75" s="36">
        <v>1429.2198000000001</v>
      </c>
      <c r="DC75" s="36">
        <v>54.7423</v>
      </c>
      <c r="DD75" s="36">
        <v>24.690200000000001</v>
      </c>
      <c r="DE75" s="36">
        <v>23.772300000000001</v>
      </c>
      <c r="DF75" s="36">
        <v>7.9207000000000001</v>
      </c>
      <c r="DG75" s="36">
        <v>98.212800000000001</v>
      </c>
      <c r="DH75" s="36">
        <v>79.068700000000007</v>
      </c>
      <c r="DI75" s="36">
        <v>8.7210999999999999</v>
      </c>
      <c r="DJ75" s="36">
        <v>14.8307</v>
      </c>
      <c r="DK75" s="36">
        <v>10.1089</v>
      </c>
      <c r="DL75" s="36">
        <v>11.6595</v>
      </c>
      <c r="DM75" s="36">
        <v>47.232199999999999</v>
      </c>
      <c r="DN75" s="36">
        <v>31.472899999999999</v>
      </c>
      <c r="DO75" s="36">
        <v>2.1446000000000001</v>
      </c>
      <c r="DP75" s="36">
        <f t="shared" si="10"/>
        <v>14302.264800000001</v>
      </c>
      <c r="DQ75" s="36">
        <v>39.280799999999999</v>
      </c>
      <c r="DR75" s="36">
        <v>11.4541</v>
      </c>
      <c r="DS75" s="36">
        <v>45302.465900000003</v>
      </c>
      <c r="DT75" s="36">
        <v>18077.329900000001</v>
      </c>
      <c r="DU75" s="36">
        <v>34279.523500000003</v>
      </c>
      <c r="DV75" s="36">
        <v>9.6500000000000002E-2</v>
      </c>
      <c r="DW75" s="36">
        <v>315.58440000000002</v>
      </c>
      <c r="DX75" s="36">
        <f t="shared" si="11"/>
        <v>98025.73510000002</v>
      </c>
      <c r="DY75" s="36">
        <f t="shared" si="12"/>
        <v>112327.99990000002</v>
      </c>
      <c r="EA75" s="14">
        <f t="shared" si="13"/>
        <v>97659.319300000003</v>
      </c>
      <c r="EB75" s="61">
        <f t="shared" si="14"/>
        <v>0.19170095506173762</v>
      </c>
      <c r="ED75" s="61">
        <v>0.38587885512595149</v>
      </c>
    </row>
    <row r="76" spans="1:134" x14ac:dyDescent="0.4">
      <c r="A76" s="34">
        <v>73</v>
      </c>
      <c r="B76" s="7" t="s">
        <v>158</v>
      </c>
      <c r="C76" s="111">
        <f>INDEX(Industries!$D:$D,MATCH($A76,Industries!$A:$A,0))</f>
        <v>16</v>
      </c>
      <c r="D76" s="35" t="s">
        <v>159</v>
      </c>
      <c r="E76" s="36">
        <v>1229.4525000000001</v>
      </c>
      <c r="F76" s="36">
        <v>371.0564</v>
      </c>
      <c r="G76" s="36">
        <v>742.94320000000005</v>
      </c>
      <c r="H76" s="36">
        <v>61.519100000000002</v>
      </c>
      <c r="I76" s="36">
        <v>3.7623000000000002</v>
      </c>
      <c r="J76" s="36">
        <v>29.6431</v>
      </c>
      <c r="K76" s="36">
        <v>305.53750000000002</v>
      </c>
      <c r="L76" s="36">
        <v>1312.1466</v>
      </c>
      <c r="M76" s="36">
        <v>2338.2973000000002</v>
      </c>
      <c r="N76" s="36">
        <v>4162.0118000000002</v>
      </c>
      <c r="O76" s="36">
        <v>3292.2815000000001</v>
      </c>
      <c r="P76" s="36">
        <v>550.50850000000003</v>
      </c>
      <c r="Q76" s="36">
        <v>379.28460000000001</v>
      </c>
      <c r="R76" s="36">
        <v>94.799000000000007</v>
      </c>
      <c r="S76" s="36">
        <v>8.7929999999999993</v>
      </c>
      <c r="T76" s="36">
        <v>48.508600000000001</v>
      </c>
      <c r="U76" s="36">
        <v>44.118099999999998</v>
      </c>
      <c r="V76" s="36">
        <v>21.099499999999999</v>
      </c>
      <c r="W76" s="36">
        <v>51.232100000000003</v>
      </c>
      <c r="X76" s="36">
        <v>49.3093</v>
      </c>
      <c r="Y76" s="36">
        <v>86.85</v>
      </c>
      <c r="Z76" s="36">
        <v>102.8939</v>
      </c>
      <c r="AA76" s="36">
        <v>98.662899999999993</v>
      </c>
      <c r="AB76" s="36">
        <v>15.3612</v>
      </c>
      <c r="AC76" s="36">
        <v>43.191200000000002</v>
      </c>
      <c r="AD76" s="36">
        <v>2.4674999999999998</v>
      </c>
      <c r="AE76" s="36">
        <v>3.7608000000000001</v>
      </c>
      <c r="AF76" s="36">
        <v>35.545200000000001</v>
      </c>
      <c r="AG76" s="36">
        <v>1.9319</v>
      </c>
      <c r="AH76" s="36">
        <v>5.0244</v>
      </c>
      <c r="AI76" s="36">
        <v>5.2050000000000001</v>
      </c>
      <c r="AJ76" s="36">
        <v>299.2987</v>
      </c>
      <c r="AK76" s="36">
        <v>506.5856</v>
      </c>
      <c r="AL76" s="36">
        <v>26.986699999999999</v>
      </c>
      <c r="AM76" s="36">
        <v>76.284400000000005</v>
      </c>
      <c r="AN76" s="36">
        <v>66.998500000000007</v>
      </c>
      <c r="AO76" s="36">
        <v>161.32900000000001</v>
      </c>
      <c r="AP76" s="36">
        <v>91.751999999999995</v>
      </c>
      <c r="AQ76" s="36">
        <v>32.470799999999997</v>
      </c>
      <c r="AR76" s="36">
        <v>104.9834</v>
      </c>
      <c r="AS76" s="36">
        <v>47.637300000000003</v>
      </c>
      <c r="AT76" s="36">
        <v>168.79300000000001</v>
      </c>
      <c r="AU76" s="36">
        <v>53.444600000000001</v>
      </c>
      <c r="AV76" s="36">
        <v>20.5106</v>
      </c>
      <c r="AW76" s="36">
        <v>16.029900000000001</v>
      </c>
      <c r="AX76" s="36">
        <v>217.8098</v>
      </c>
      <c r="AY76" s="36">
        <v>32.924700000000001</v>
      </c>
      <c r="AZ76" s="36">
        <v>6.9474</v>
      </c>
      <c r="BA76" s="36">
        <v>39.211599999999997</v>
      </c>
      <c r="BB76" s="36">
        <v>191.75049999999999</v>
      </c>
      <c r="BC76" s="36">
        <v>54.5625</v>
      </c>
      <c r="BD76" s="36">
        <v>172.88919999999999</v>
      </c>
      <c r="BE76" s="36">
        <v>91.151200000000003</v>
      </c>
      <c r="BF76" s="36">
        <v>122.0117</v>
      </c>
      <c r="BG76" s="36">
        <v>116.8558</v>
      </c>
      <c r="BH76" s="36">
        <v>80.828699999999998</v>
      </c>
      <c r="BI76" s="36">
        <v>37.595500000000001</v>
      </c>
      <c r="BJ76" s="36">
        <v>51.084299999999999</v>
      </c>
      <c r="BK76" s="36">
        <v>158.96549999999999</v>
      </c>
      <c r="BL76" s="36">
        <v>71.028400000000005</v>
      </c>
      <c r="BM76" s="36">
        <v>38.264400000000002</v>
      </c>
      <c r="BN76" s="36">
        <v>194.0513</v>
      </c>
      <c r="BO76" s="36">
        <v>252.43690000000001</v>
      </c>
      <c r="BP76" s="36">
        <v>151.49189999999999</v>
      </c>
      <c r="BQ76" s="36">
        <v>484.59249999999997</v>
      </c>
      <c r="BR76" s="36">
        <v>2168.4031</v>
      </c>
      <c r="BS76" s="36">
        <v>205.89769999999999</v>
      </c>
      <c r="BT76" s="36">
        <v>1674.67</v>
      </c>
      <c r="BU76" s="36">
        <v>169.49690000000001</v>
      </c>
      <c r="BV76" s="36">
        <v>38185.204100000003</v>
      </c>
      <c r="BW76" s="36">
        <v>29571.282500000001</v>
      </c>
      <c r="BX76" s="36">
        <v>21138.287700000001</v>
      </c>
      <c r="BY76" s="36">
        <v>87560.954599999997</v>
      </c>
      <c r="BZ76" s="36">
        <v>3316.6233999999999</v>
      </c>
      <c r="CA76" s="36">
        <v>1615.6224</v>
      </c>
      <c r="CB76" s="36">
        <v>972.67510000000004</v>
      </c>
      <c r="CC76" s="36">
        <v>994.72349999999994</v>
      </c>
      <c r="CD76" s="36">
        <v>365.85059999999999</v>
      </c>
      <c r="CE76" s="36">
        <v>1168.2230999999999</v>
      </c>
      <c r="CF76" s="36">
        <v>176.63589999999999</v>
      </c>
      <c r="CG76" s="36">
        <v>367.3261</v>
      </c>
      <c r="CH76" s="36">
        <v>252.8545</v>
      </c>
      <c r="CI76" s="36">
        <v>1837.9731999999999</v>
      </c>
      <c r="CJ76" s="36">
        <v>291.80610000000001</v>
      </c>
      <c r="CK76" s="36">
        <v>42.372300000000003</v>
      </c>
      <c r="CL76" s="36">
        <v>133.97300000000001</v>
      </c>
      <c r="CM76" s="36">
        <v>563.44240000000002</v>
      </c>
      <c r="CN76" s="36">
        <v>1031.1375</v>
      </c>
      <c r="CO76" s="36">
        <v>3.3393000000000002</v>
      </c>
      <c r="CP76" s="36">
        <v>475.94299999999998</v>
      </c>
      <c r="CQ76" s="36">
        <v>329.14420000000001</v>
      </c>
      <c r="CR76" s="36">
        <v>524.43280000000004</v>
      </c>
      <c r="CS76" s="36">
        <v>465.4751</v>
      </c>
      <c r="CT76" s="36">
        <v>10173.460800000001</v>
      </c>
      <c r="CU76" s="36">
        <v>3953.5981999999999</v>
      </c>
      <c r="CV76" s="36">
        <v>4316.1172999999999</v>
      </c>
      <c r="CW76" s="36">
        <v>4876.2258000000002</v>
      </c>
      <c r="CX76" s="36">
        <v>1540.1969999999999</v>
      </c>
      <c r="CY76" s="36">
        <v>1150.3762999999999</v>
      </c>
      <c r="CZ76" s="36">
        <v>405.10739999999998</v>
      </c>
      <c r="DA76" s="36">
        <v>5959.0073000000002</v>
      </c>
      <c r="DB76" s="36">
        <v>5565.8537999999999</v>
      </c>
      <c r="DC76" s="36">
        <v>447.44409999999999</v>
      </c>
      <c r="DD76" s="36">
        <v>567.33159999999998</v>
      </c>
      <c r="DE76" s="36">
        <v>347.19080000000002</v>
      </c>
      <c r="DF76" s="36">
        <v>81.952699999999993</v>
      </c>
      <c r="DG76" s="36">
        <v>991.65060000000005</v>
      </c>
      <c r="DH76" s="36">
        <v>1034.4296999999999</v>
      </c>
      <c r="DI76" s="36">
        <v>93.558199999999999</v>
      </c>
      <c r="DJ76" s="36">
        <v>172.1191</v>
      </c>
      <c r="DK76" s="36">
        <v>207.79839999999999</v>
      </c>
      <c r="DL76" s="36">
        <v>255.68520000000001</v>
      </c>
      <c r="DM76" s="36">
        <v>414.30709999999999</v>
      </c>
      <c r="DN76" s="36">
        <v>506.5061</v>
      </c>
      <c r="DO76" s="36">
        <v>40.7149</v>
      </c>
      <c r="DP76" s="36">
        <f t="shared" si="10"/>
        <v>258441.1588</v>
      </c>
      <c r="DQ76" s="36">
        <v>2215.9850999999999</v>
      </c>
      <c r="DR76" s="36">
        <v>97.109300000000005</v>
      </c>
      <c r="DS76" s="36">
        <v>55827.958400000003</v>
      </c>
      <c r="DT76" s="36">
        <v>7104.7575999999999</v>
      </c>
      <c r="DU76" s="36">
        <v>17353.108800000002</v>
      </c>
      <c r="DV76" s="36">
        <v>0.57499999999999996</v>
      </c>
      <c r="DW76" s="36">
        <v>1474.3471999999999</v>
      </c>
      <c r="DX76" s="36">
        <f t="shared" si="11"/>
        <v>84073.841400000005</v>
      </c>
      <c r="DY76" s="36">
        <f t="shared" si="12"/>
        <v>342515.00020000001</v>
      </c>
      <c r="EA76" s="14">
        <f t="shared" si="13"/>
        <v>80285.824800000002</v>
      </c>
      <c r="EB76" s="61">
        <f t="shared" si="14"/>
        <v>0.1575975483179447</v>
      </c>
      <c r="ED76" s="61">
        <v>0.30280133707931006</v>
      </c>
    </row>
    <row r="77" spans="1:134" x14ac:dyDescent="0.4">
      <c r="A77" s="37">
        <v>74</v>
      </c>
      <c r="B77" s="2" t="s">
        <v>160</v>
      </c>
      <c r="C77" s="112">
        <f>INDEX(Industries!$D:$D,MATCH($A77,Industries!$A:$A,0))</f>
        <v>17</v>
      </c>
      <c r="D77" s="38" t="s">
        <v>161</v>
      </c>
      <c r="E77" s="36">
        <v>1973.1856</v>
      </c>
      <c r="F77" s="36">
        <v>203.4297</v>
      </c>
      <c r="G77" s="36">
        <v>820.73900000000003</v>
      </c>
      <c r="H77" s="36">
        <v>202.9819</v>
      </c>
      <c r="I77" s="36">
        <v>66.587000000000003</v>
      </c>
      <c r="J77" s="36">
        <v>107.2192</v>
      </c>
      <c r="K77" s="36">
        <v>810.73559999999998</v>
      </c>
      <c r="L77" s="36">
        <v>1496.9589000000001</v>
      </c>
      <c r="M77" s="36">
        <v>626.01599999999996</v>
      </c>
      <c r="N77" s="36">
        <v>761.56820000000005</v>
      </c>
      <c r="O77" s="36">
        <v>2339.3631</v>
      </c>
      <c r="P77" s="36">
        <v>309.49599999999998</v>
      </c>
      <c r="Q77" s="36">
        <v>321.29320000000001</v>
      </c>
      <c r="R77" s="36">
        <v>934.77980000000002</v>
      </c>
      <c r="S77" s="36">
        <v>64.345699999999994</v>
      </c>
      <c r="T77" s="36">
        <v>553.00519999999995</v>
      </c>
      <c r="U77" s="36">
        <v>603.67499999999995</v>
      </c>
      <c r="V77" s="36">
        <v>180.38249999999999</v>
      </c>
      <c r="W77" s="36">
        <v>404.0856</v>
      </c>
      <c r="X77" s="36">
        <v>532.08799999999997</v>
      </c>
      <c r="Y77" s="36">
        <v>529.70770000000005</v>
      </c>
      <c r="Z77" s="36">
        <v>998.35820000000001</v>
      </c>
      <c r="AA77" s="36">
        <v>308.245</v>
      </c>
      <c r="AB77" s="36">
        <v>149.83179999999999</v>
      </c>
      <c r="AC77" s="36">
        <v>161.2645</v>
      </c>
      <c r="AD77" s="36">
        <v>10.7729</v>
      </c>
      <c r="AE77" s="36">
        <v>29.998000000000001</v>
      </c>
      <c r="AF77" s="36">
        <v>255.4666</v>
      </c>
      <c r="AG77" s="36">
        <v>0.25969999999999999</v>
      </c>
      <c r="AH77" s="36">
        <v>44.1982</v>
      </c>
      <c r="AI77" s="36">
        <v>34.063499999999998</v>
      </c>
      <c r="AJ77" s="36">
        <v>153.9453</v>
      </c>
      <c r="AK77" s="36">
        <v>556.55219999999997</v>
      </c>
      <c r="AL77" s="36">
        <v>96.895499999999998</v>
      </c>
      <c r="AM77" s="36">
        <v>228.57900000000001</v>
      </c>
      <c r="AN77" s="36">
        <v>217.76570000000001</v>
      </c>
      <c r="AO77" s="36">
        <v>187.18170000000001</v>
      </c>
      <c r="AP77" s="36">
        <v>308.4436</v>
      </c>
      <c r="AQ77" s="36">
        <v>40.618899999999996</v>
      </c>
      <c r="AR77" s="36">
        <v>886.13379999999995</v>
      </c>
      <c r="AS77" s="36">
        <v>156.64109999999999</v>
      </c>
      <c r="AT77" s="36">
        <v>345.17380000000003</v>
      </c>
      <c r="AU77" s="36">
        <v>31.304099999999998</v>
      </c>
      <c r="AV77" s="36">
        <v>117.0812</v>
      </c>
      <c r="AW77" s="36">
        <v>58.889400000000002</v>
      </c>
      <c r="AX77" s="36">
        <v>247.58969999999999</v>
      </c>
      <c r="AY77" s="36">
        <v>139.83510000000001</v>
      </c>
      <c r="AZ77" s="36">
        <v>55.675800000000002</v>
      </c>
      <c r="BA77" s="36">
        <v>224.49950000000001</v>
      </c>
      <c r="BB77" s="36">
        <v>102.0722</v>
      </c>
      <c r="BC77" s="36">
        <v>33.597200000000001</v>
      </c>
      <c r="BD77" s="36">
        <v>709.71479999999997</v>
      </c>
      <c r="BE77" s="36">
        <v>133.87379999999999</v>
      </c>
      <c r="BF77" s="36">
        <v>446.02480000000003</v>
      </c>
      <c r="BG77" s="36">
        <v>820.60230000000001</v>
      </c>
      <c r="BH77" s="36">
        <v>266.00020000000001</v>
      </c>
      <c r="BI77" s="36">
        <v>201.27869999999999</v>
      </c>
      <c r="BJ77" s="36">
        <v>399.50139999999999</v>
      </c>
      <c r="BK77" s="36">
        <v>876.2337</v>
      </c>
      <c r="BL77" s="36">
        <v>273.01900000000001</v>
      </c>
      <c r="BM77" s="36">
        <v>76.670900000000003</v>
      </c>
      <c r="BN77" s="36">
        <v>1345.3891000000001</v>
      </c>
      <c r="BO77" s="36">
        <v>389.64819999999997</v>
      </c>
      <c r="BP77" s="36">
        <v>67.154200000000003</v>
      </c>
      <c r="BQ77" s="36">
        <v>241.99590000000001</v>
      </c>
      <c r="BR77" s="36">
        <v>277.0539</v>
      </c>
      <c r="BS77" s="36">
        <v>21.291599999999999</v>
      </c>
      <c r="BT77" s="36">
        <v>417.2328</v>
      </c>
      <c r="BU77" s="36">
        <v>372.61919999999998</v>
      </c>
      <c r="BV77" s="36">
        <v>4157.8073000000004</v>
      </c>
      <c r="BW77" s="36">
        <v>2028.3549</v>
      </c>
      <c r="BX77" s="36">
        <v>1812.7931000000001</v>
      </c>
      <c r="BY77" s="36">
        <v>8820.8678</v>
      </c>
      <c r="BZ77" s="36">
        <v>4390.5325999999995</v>
      </c>
      <c r="CA77" s="36">
        <v>3948.5702000000001</v>
      </c>
      <c r="CB77" s="36">
        <v>516.26559999999995</v>
      </c>
      <c r="CC77" s="36">
        <v>3652.1952999999999</v>
      </c>
      <c r="CD77" s="36">
        <v>2347.0333000000001</v>
      </c>
      <c r="CE77" s="36">
        <v>301.24740000000003</v>
      </c>
      <c r="CF77" s="36">
        <v>145.12809999999999</v>
      </c>
      <c r="CG77" s="36">
        <v>508.80990000000003</v>
      </c>
      <c r="CH77" s="36">
        <v>667.05119999999999</v>
      </c>
      <c r="CI77" s="36">
        <v>433.41680000000002</v>
      </c>
      <c r="CJ77" s="36">
        <v>832.95630000000006</v>
      </c>
      <c r="CK77" s="36">
        <v>613.07299999999998</v>
      </c>
      <c r="CL77" s="36">
        <v>259.16149999999999</v>
      </c>
      <c r="CM77" s="36">
        <v>238.74549999999999</v>
      </c>
      <c r="CN77" s="36">
        <v>1027.2699</v>
      </c>
      <c r="CO77" s="36">
        <v>5.8703000000000003</v>
      </c>
      <c r="CP77" s="36">
        <v>898.11320000000001</v>
      </c>
      <c r="CQ77" s="36">
        <v>913.20839999999998</v>
      </c>
      <c r="CR77" s="36">
        <v>951.77329999999995</v>
      </c>
      <c r="CS77" s="36">
        <v>747.60429999999997</v>
      </c>
      <c r="CT77" s="36">
        <v>145.72929999999999</v>
      </c>
      <c r="CU77" s="36">
        <v>51.9589</v>
      </c>
      <c r="CV77" s="36">
        <v>554.93859999999995</v>
      </c>
      <c r="CW77" s="36">
        <v>2565.4902999999999</v>
      </c>
      <c r="CX77" s="36">
        <v>1205.1096</v>
      </c>
      <c r="CY77" s="36">
        <v>1031.9760000000001</v>
      </c>
      <c r="CZ77" s="36">
        <v>693.89549999999997</v>
      </c>
      <c r="DA77" s="36">
        <v>1446.0802000000001</v>
      </c>
      <c r="DB77" s="36">
        <v>807.96169999999995</v>
      </c>
      <c r="DC77" s="36">
        <v>671.97439999999995</v>
      </c>
      <c r="DD77" s="36">
        <v>1346.2726</v>
      </c>
      <c r="DE77" s="36">
        <v>1474.1333999999999</v>
      </c>
      <c r="DF77" s="36">
        <v>161.315</v>
      </c>
      <c r="DG77" s="36">
        <v>4699.7109</v>
      </c>
      <c r="DH77" s="36">
        <v>3043.2712999999999</v>
      </c>
      <c r="DI77" s="36">
        <v>246.18010000000001</v>
      </c>
      <c r="DJ77" s="36">
        <v>847.37630000000001</v>
      </c>
      <c r="DK77" s="36">
        <v>409.39600000000002</v>
      </c>
      <c r="DL77" s="36">
        <v>2212.8681999999999</v>
      </c>
      <c r="DM77" s="36">
        <v>2077.9569999999999</v>
      </c>
      <c r="DN77" s="36">
        <v>666.01179999999999</v>
      </c>
      <c r="DO77" s="36">
        <v>90.143199999999993</v>
      </c>
      <c r="DP77" s="36">
        <f t="shared" si="10"/>
        <v>94025.480100000001</v>
      </c>
      <c r="DQ77" s="36">
        <v>51841.531300000002</v>
      </c>
      <c r="DR77" s="36">
        <v>732.73839999999996</v>
      </c>
      <c r="DS77" s="36">
        <v>15228.096</v>
      </c>
      <c r="DT77" s="36">
        <v>706.98620000000005</v>
      </c>
      <c r="DU77" s="36">
        <v>2724.4614999999999</v>
      </c>
      <c r="DV77" s="36">
        <v>233.87289999999999</v>
      </c>
      <c r="DW77" s="36">
        <v>25784.8338</v>
      </c>
      <c r="DX77" s="36">
        <f t="shared" si="11"/>
        <v>97252.520100000023</v>
      </c>
      <c r="DY77" s="36">
        <f t="shared" si="12"/>
        <v>191278.00020000001</v>
      </c>
      <c r="EA77" s="14">
        <f t="shared" si="13"/>
        <v>18659.543699999998</v>
      </c>
      <c r="EB77" s="61">
        <f t="shared" si="14"/>
        <v>3.6627864846342714E-2</v>
      </c>
      <c r="ED77" s="61">
        <v>0.55558401878125863</v>
      </c>
    </row>
    <row r="78" spans="1:134" x14ac:dyDescent="0.4">
      <c r="A78" s="34">
        <v>75</v>
      </c>
      <c r="B78" s="7" t="s">
        <v>162</v>
      </c>
      <c r="C78" s="111">
        <f>INDEX(Industries!$D:$D,MATCH($A78,Industries!$A:$A,0))</f>
        <v>18</v>
      </c>
      <c r="D78" s="35" t="s">
        <v>163</v>
      </c>
      <c r="E78" s="36">
        <v>472.07490000000001</v>
      </c>
      <c r="F78" s="36">
        <v>65.352599999999995</v>
      </c>
      <c r="G78" s="36">
        <v>260.58</v>
      </c>
      <c r="H78" s="36">
        <v>76.704599999999999</v>
      </c>
      <c r="I78" s="36">
        <v>23.448599999999999</v>
      </c>
      <c r="J78" s="36">
        <v>43.170299999999997</v>
      </c>
      <c r="K78" s="36">
        <v>221.02090000000001</v>
      </c>
      <c r="L78" s="36">
        <v>556.45429999999999</v>
      </c>
      <c r="M78" s="36">
        <v>263.53120000000001</v>
      </c>
      <c r="N78" s="36">
        <v>253.21260000000001</v>
      </c>
      <c r="O78" s="36">
        <v>858.5335</v>
      </c>
      <c r="P78" s="36">
        <v>111.9537</v>
      </c>
      <c r="Q78" s="36">
        <v>115.1579</v>
      </c>
      <c r="R78" s="36">
        <v>331.69420000000002</v>
      </c>
      <c r="S78" s="36">
        <v>17.439399999999999</v>
      </c>
      <c r="T78" s="36">
        <v>154.4161</v>
      </c>
      <c r="U78" s="36">
        <v>176.44589999999999</v>
      </c>
      <c r="V78" s="36">
        <v>50.060200000000002</v>
      </c>
      <c r="W78" s="36">
        <v>133.0736</v>
      </c>
      <c r="X78" s="36">
        <v>186.90170000000001</v>
      </c>
      <c r="Y78" s="36">
        <v>152.8057</v>
      </c>
      <c r="Z78" s="36">
        <v>299.4708</v>
      </c>
      <c r="AA78" s="36">
        <v>139.6902</v>
      </c>
      <c r="AB78" s="36">
        <v>44.84</v>
      </c>
      <c r="AC78" s="36">
        <v>59.564500000000002</v>
      </c>
      <c r="AD78" s="36">
        <v>5.5942999999999996</v>
      </c>
      <c r="AE78" s="36">
        <v>13.278</v>
      </c>
      <c r="AF78" s="36">
        <v>242.08240000000001</v>
      </c>
      <c r="AG78" s="36">
        <v>0.45179999999999998</v>
      </c>
      <c r="AH78" s="36">
        <v>100.3839</v>
      </c>
      <c r="AI78" s="36">
        <v>35.9116</v>
      </c>
      <c r="AJ78" s="36">
        <v>71.060100000000006</v>
      </c>
      <c r="AK78" s="36">
        <v>170.5496</v>
      </c>
      <c r="AL78" s="36">
        <v>30.9009</v>
      </c>
      <c r="AM78" s="36">
        <v>86.167900000000003</v>
      </c>
      <c r="AN78" s="36">
        <v>78.9358</v>
      </c>
      <c r="AO78" s="36">
        <v>50.977400000000003</v>
      </c>
      <c r="AP78" s="36">
        <v>106.1349</v>
      </c>
      <c r="AQ78" s="36">
        <v>10.3499</v>
      </c>
      <c r="AR78" s="36">
        <v>278.28710000000001</v>
      </c>
      <c r="AS78" s="36">
        <v>74.193799999999996</v>
      </c>
      <c r="AT78" s="36">
        <v>116.6331</v>
      </c>
      <c r="AU78" s="36">
        <v>9.1440999999999999</v>
      </c>
      <c r="AV78" s="36">
        <v>48.485300000000002</v>
      </c>
      <c r="AW78" s="36">
        <v>22.582599999999999</v>
      </c>
      <c r="AX78" s="36">
        <v>91.674400000000006</v>
      </c>
      <c r="AY78" s="36">
        <v>53.2898</v>
      </c>
      <c r="AZ78" s="36">
        <v>20.341100000000001</v>
      </c>
      <c r="BA78" s="36">
        <v>72.135599999999997</v>
      </c>
      <c r="BB78" s="36">
        <v>60.049300000000002</v>
      </c>
      <c r="BC78" s="36">
        <v>10.739000000000001</v>
      </c>
      <c r="BD78" s="36">
        <v>265.95999999999998</v>
      </c>
      <c r="BE78" s="36">
        <v>57.390300000000003</v>
      </c>
      <c r="BF78" s="36">
        <v>156.99199999999999</v>
      </c>
      <c r="BG78" s="36">
        <v>234.40430000000001</v>
      </c>
      <c r="BH78" s="36">
        <v>93.187700000000007</v>
      </c>
      <c r="BI78" s="36">
        <v>63.335000000000001</v>
      </c>
      <c r="BJ78" s="36">
        <v>105.38890000000001</v>
      </c>
      <c r="BK78" s="36">
        <v>213.68600000000001</v>
      </c>
      <c r="BL78" s="36">
        <v>89.433499999999995</v>
      </c>
      <c r="BM78" s="36">
        <v>23.287400000000002</v>
      </c>
      <c r="BN78" s="36">
        <v>341.28930000000003</v>
      </c>
      <c r="BO78" s="36">
        <v>146.67089999999999</v>
      </c>
      <c r="BP78" s="36">
        <v>80.683199999999999</v>
      </c>
      <c r="BQ78" s="36">
        <v>79.488</v>
      </c>
      <c r="BR78" s="36">
        <v>111.02889999999999</v>
      </c>
      <c r="BS78" s="36">
        <v>7.2039999999999997</v>
      </c>
      <c r="BT78" s="36">
        <v>179.0753</v>
      </c>
      <c r="BU78" s="36">
        <v>346.88529999999997</v>
      </c>
      <c r="BV78" s="36">
        <v>1381.7722000000001</v>
      </c>
      <c r="BW78" s="36">
        <v>648.00099999999998</v>
      </c>
      <c r="BX78" s="36">
        <v>679.03300000000002</v>
      </c>
      <c r="BY78" s="36">
        <v>3841.5599000000002</v>
      </c>
      <c r="BZ78" s="36">
        <v>2263.6379999999999</v>
      </c>
      <c r="CA78" s="36">
        <v>3291.8094999999998</v>
      </c>
      <c r="CB78" s="36">
        <v>211.49</v>
      </c>
      <c r="CC78" s="36">
        <v>1801.9149</v>
      </c>
      <c r="CD78" s="36">
        <v>2402.2154</v>
      </c>
      <c r="CE78" s="36">
        <v>122.4509</v>
      </c>
      <c r="CF78" s="36">
        <v>87.4696</v>
      </c>
      <c r="CG78" s="36">
        <v>161.48670000000001</v>
      </c>
      <c r="CH78" s="36">
        <v>419.7183</v>
      </c>
      <c r="CI78" s="36">
        <v>215.8742</v>
      </c>
      <c r="CJ78" s="36">
        <v>174.84960000000001</v>
      </c>
      <c r="CK78" s="36">
        <v>65.547899999999998</v>
      </c>
      <c r="CL78" s="36">
        <v>43.111699999999999</v>
      </c>
      <c r="CM78" s="36">
        <v>275.52569999999997</v>
      </c>
      <c r="CN78" s="36">
        <v>327.73419999999999</v>
      </c>
      <c r="CO78" s="36">
        <v>2.1107</v>
      </c>
      <c r="CP78" s="36">
        <v>370.43329999999997</v>
      </c>
      <c r="CQ78" s="36">
        <v>200.65600000000001</v>
      </c>
      <c r="CR78" s="36">
        <v>295.40690000000001</v>
      </c>
      <c r="CS78" s="36">
        <v>404.57150000000001</v>
      </c>
      <c r="CT78" s="36">
        <v>79.475499999999997</v>
      </c>
      <c r="CU78" s="36">
        <v>29.1496</v>
      </c>
      <c r="CV78" s="36">
        <v>296.51089999999999</v>
      </c>
      <c r="CW78" s="36">
        <v>1081.4313</v>
      </c>
      <c r="CX78" s="36">
        <v>529.32429999999999</v>
      </c>
      <c r="CY78" s="36">
        <v>519.82550000000003</v>
      </c>
      <c r="CZ78" s="36">
        <v>383.30869999999999</v>
      </c>
      <c r="DA78" s="36">
        <v>450.78710000000001</v>
      </c>
      <c r="DB78" s="36">
        <v>394.05970000000002</v>
      </c>
      <c r="DC78" s="36">
        <v>292.44959999999998</v>
      </c>
      <c r="DD78" s="36">
        <v>426.53230000000002</v>
      </c>
      <c r="DE78" s="36">
        <v>498.3288</v>
      </c>
      <c r="DF78" s="36">
        <v>71.058300000000003</v>
      </c>
      <c r="DG78" s="36">
        <v>1574.3103000000001</v>
      </c>
      <c r="DH78" s="36">
        <v>1914.1974</v>
      </c>
      <c r="DI78" s="36">
        <v>98.971699999999998</v>
      </c>
      <c r="DJ78" s="36">
        <v>354.65789999999998</v>
      </c>
      <c r="DK78" s="36">
        <v>154.8888</v>
      </c>
      <c r="DL78" s="36">
        <v>667.12900000000002</v>
      </c>
      <c r="DM78" s="36">
        <v>608.11429999999996</v>
      </c>
      <c r="DN78" s="36">
        <v>295.98160000000001</v>
      </c>
      <c r="DO78" s="36">
        <v>63.353499999999997</v>
      </c>
      <c r="DP78" s="36">
        <f t="shared" si="10"/>
        <v>39995.548299999995</v>
      </c>
      <c r="DQ78" s="36">
        <v>134712.0833</v>
      </c>
      <c r="DR78" s="36">
        <v>5037.9822999999997</v>
      </c>
      <c r="DS78" s="36">
        <v>3974.7936</v>
      </c>
      <c r="DT78" s="36">
        <v>190.42439999999999</v>
      </c>
      <c r="DU78" s="36">
        <v>819.12139999999999</v>
      </c>
      <c r="DV78" s="36">
        <v>5.2615999999999996</v>
      </c>
      <c r="DW78" s="36">
        <v>7220.7847000000002</v>
      </c>
      <c r="DX78" s="36">
        <f t="shared" si="11"/>
        <v>151960.45129999999</v>
      </c>
      <c r="DY78" s="36">
        <f t="shared" si="12"/>
        <v>191955.99959999998</v>
      </c>
      <c r="EA78" s="14">
        <f t="shared" si="13"/>
        <v>4984.3393999999998</v>
      </c>
      <c r="EB78" s="61">
        <f t="shared" si="14"/>
        <v>9.7840393541617499E-3</v>
      </c>
      <c r="ED78" s="61">
        <v>0.59688157764996319</v>
      </c>
    </row>
    <row r="79" spans="1:134" x14ac:dyDescent="0.4">
      <c r="A79" s="37">
        <v>76</v>
      </c>
      <c r="B79" s="2" t="s">
        <v>164</v>
      </c>
      <c r="C79" s="112">
        <f>INDEX(Industries!$D:$D,MATCH($A79,Industries!$A:$A,0))</f>
        <v>19</v>
      </c>
      <c r="D79" s="38" t="s">
        <v>165</v>
      </c>
      <c r="E79" s="36">
        <v>21.848700000000001</v>
      </c>
      <c r="F79" s="36">
        <v>1.0170999999999999</v>
      </c>
      <c r="G79" s="36">
        <v>11.764200000000001</v>
      </c>
      <c r="H79" s="36">
        <v>0.88560000000000005</v>
      </c>
      <c r="I79" s="36">
        <v>6.6E-3</v>
      </c>
      <c r="J79" s="36">
        <v>0.6008</v>
      </c>
      <c r="K79" s="36">
        <v>1.3089</v>
      </c>
      <c r="L79" s="36">
        <v>296.23390000000001</v>
      </c>
      <c r="M79" s="36">
        <v>93.087999999999994</v>
      </c>
      <c r="N79" s="36">
        <v>100.2762</v>
      </c>
      <c r="O79" s="36">
        <v>28.5261</v>
      </c>
      <c r="P79" s="36">
        <v>37.697299999999998</v>
      </c>
      <c r="Q79" s="36">
        <v>39.291600000000003</v>
      </c>
      <c r="R79" s="36">
        <v>7.9474999999999998</v>
      </c>
      <c r="S79" s="36">
        <v>9.7900000000000001E-2</v>
      </c>
      <c r="T79" s="36">
        <v>1.1565000000000001</v>
      </c>
      <c r="U79" s="36">
        <v>0.63200000000000001</v>
      </c>
      <c r="V79" s="36">
        <v>0.46239999999999998</v>
      </c>
      <c r="W79" s="36">
        <v>3.4436</v>
      </c>
      <c r="X79" s="36">
        <v>2.2566999999999999</v>
      </c>
      <c r="Y79" s="36">
        <v>6.9836</v>
      </c>
      <c r="Z79" s="36">
        <v>4.2458999999999998</v>
      </c>
      <c r="AA79" s="36">
        <v>23.838799999999999</v>
      </c>
      <c r="AB79" s="36">
        <v>12.4795</v>
      </c>
      <c r="AC79" s="36">
        <v>6.8394000000000004</v>
      </c>
      <c r="AD79" s="36">
        <v>3.8E-3</v>
      </c>
      <c r="AE79" s="36">
        <v>2.69E-2</v>
      </c>
      <c r="AF79" s="36">
        <v>1.0891</v>
      </c>
      <c r="AG79" s="36">
        <v>8.0000000000000004E-4</v>
      </c>
      <c r="AH79" s="36">
        <v>2.87E-2</v>
      </c>
      <c r="AI79" s="36">
        <v>1.6500000000000001E-2</v>
      </c>
      <c r="AJ79" s="36">
        <v>0.59130000000000005</v>
      </c>
      <c r="AK79" s="36">
        <v>2.6684000000000001</v>
      </c>
      <c r="AL79" s="36">
        <v>0.99529999999999996</v>
      </c>
      <c r="AM79" s="36">
        <v>10.6891</v>
      </c>
      <c r="AN79" s="36">
        <v>3.6065999999999998</v>
      </c>
      <c r="AO79" s="36">
        <v>30.670500000000001</v>
      </c>
      <c r="AP79" s="36">
        <v>9.9595000000000002</v>
      </c>
      <c r="AQ79" s="36">
        <v>2.93E-2</v>
      </c>
      <c r="AR79" s="36">
        <v>24.269100000000002</v>
      </c>
      <c r="AS79" s="36">
        <v>2.3852000000000002</v>
      </c>
      <c r="AT79" s="36">
        <v>9.1386000000000003</v>
      </c>
      <c r="AU79" s="36">
        <v>9.0300000000000005E-2</v>
      </c>
      <c r="AV79" s="36">
        <v>1.3772</v>
      </c>
      <c r="AW79" s="36">
        <v>0.47499999999999998</v>
      </c>
      <c r="AX79" s="36">
        <v>4.6534000000000004</v>
      </c>
      <c r="AY79" s="36">
        <v>1.0495000000000001</v>
      </c>
      <c r="AZ79" s="36">
        <v>0.25309999999999999</v>
      </c>
      <c r="BA79" s="36">
        <v>3.258</v>
      </c>
      <c r="BB79" s="36">
        <v>0.54679999999999995</v>
      </c>
      <c r="BC79" s="36">
        <v>0.40289999999999998</v>
      </c>
      <c r="BD79" s="36">
        <v>14.506500000000001</v>
      </c>
      <c r="BE79" s="36">
        <v>2.0911</v>
      </c>
      <c r="BF79" s="36">
        <v>4.7198000000000002</v>
      </c>
      <c r="BG79" s="36">
        <v>10.7866</v>
      </c>
      <c r="BH79" s="36">
        <v>4.1375999999999999</v>
      </c>
      <c r="BI79" s="36">
        <v>2.8449</v>
      </c>
      <c r="BJ79" s="36">
        <v>1.367</v>
      </c>
      <c r="BK79" s="36">
        <v>4.9718999999999998</v>
      </c>
      <c r="BL79" s="36">
        <v>1.827</v>
      </c>
      <c r="BM79" s="36">
        <v>0.55720000000000003</v>
      </c>
      <c r="BN79" s="36">
        <v>7.1651999999999996</v>
      </c>
      <c r="BO79" s="36">
        <v>1.6309</v>
      </c>
      <c r="BP79" s="36">
        <v>0.79969999999999997</v>
      </c>
      <c r="BQ79" s="36">
        <v>6.9964000000000004</v>
      </c>
      <c r="BR79" s="36">
        <v>12.2035</v>
      </c>
      <c r="BS79" s="36">
        <v>1.2209000000000001</v>
      </c>
      <c r="BT79" s="36">
        <v>14.011100000000001</v>
      </c>
      <c r="BU79" s="36">
        <v>17.188099999999999</v>
      </c>
      <c r="BV79" s="36">
        <v>25.675599999999999</v>
      </c>
      <c r="BW79" s="36">
        <v>5.8266999999999998</v>
      </c>
      <c r="BX79" s="36">
        <v>51.435400000000001</v>
      </c>
      <c r="BY79" s="36">
        <v>1096.9036000000001</v>
      </c>
      <c r="BZ79" s="36">
        <v>218.46700000000001</v>
      </c>
      <c r="CA79" s="36">
        <v>184.52670000000001</v>
      </c>
      <c r="CB79" s="36">
        <v>4.6277999999999997</v>
      </c>
      <c r="CC79" s="36">
        <v>81.432500000000005</v>
      </c>
      <c r="CD79" s="36">
        <v>49.965499999999999</v>
      </c>
      <c r="CE79" s="36">
        <v>6.0067000000000004</v>
      </c>
      <c r="CF79" s="36">
        <v>4.1676000000000002</v>
      </c>
      <c r="CG79" s="36">
        <v>34.091099999999997</v>
      </c>
      <c r="CH79" s="36">
        <v>26.021599999999999</v>
      </c>
      <c r="CI79" s="36">
        <v>45.164299999999997</v>
      </c>
      <c r="CJ79" s="36">
        <v>28.742100000000001</v>
      </c>
      <c r="CK79" s="36">
        <v>7.0308000000000002</v>
      </c>
      <c r="CL79" s="36">
        <v>9.7248999999999999</v>
      </c>
      <c r="CM79" s="36">
        <v>13.9039</v>
      </c>
      <c r="CN79" s="36">
        <v>58.140999999999998</v>
      </c>
      <c r="CO79" s="36">
        <v>0.57989999999999997</v>
      </c>
      <c r="CP79" s="36">
        <v>86.687700000000007</v>
      </c>
      <c r="CQ79" s="36">
        <v>13.161</v>
      </c>
      <c r="CR79" s="36">
        <v>61.041499999999999</v>
      </c>
      <c r="CS79" s="36">
        <v>63.345700000000001</v>
      </c>
      <c r="CT79" s="36">
        <v>3.3E-3</v>
      </c>
      <c r="CU79" s="36">
        <v>1.1000000000000001E-3</v>
      </c>
      <c r="CV79" s="36">
        <v>34.341200000000001</v>
      </c>
      <c r="CW79" s="36">
        <v>231.9119</v>
      </c>
      <c r="CX79" s="36">
        <v>62.539700000000003</v>
      </c>
      <c r="CY79" s="36">
        <v>109.2914</v>
      </c>
      <c r="CZ79" s="36">
        <v>26.8627</v>
      </c>
      <c r="DA79" s="36">
        <v>99.787099999999995</v>
      </c>
      <c r="DB79" s="36">
        <v>15.0329</v>
      </c>
      <c r="DC79" s="36">
        <v>27.136800000000001</v>
      </c>
      <c r="DD79" s="36">
        <v>40.107300000000002</v>
      </c>
      <c r="DE79" s="36">
        <v>55.389400000000002</v>
      </c>
      <c r="DF79" s="36">
        <v>9.1559000000000008</v>
      </c>
      <c r="DG79" s="36">
        <v>11.587199999999999</v>
      </c>
      <c r="DH79" s="36">
        <v>59.446599999999997</v>
      </c>
      <c r="DI79" s="36">
        <v>9.1965000000000003</v>
      </c>
      <c r="DJ79" s="36">
        <v>17.4604</v>
      </c>
      <c r="DK79" s="36">
        <v>12.1266</v>
      </c>
      <c r="DL79" s="36">
        <v>5.9714999999999998</v>
      </c>
      <c r="DM79" s="36">
        <v>5.4196999999999997</v>
      </c>
      <c r="DN79" s="36">
        <v>16.504999999999999</v>
      </c>
      <c r="DO79" s="36">
        <v>1.9307000000000001</v>
      </c>
      <c r="DP79" s="36">
        <f t="shared" si="10"/>
        <v>3948.1046000000006</v>
      </c>
      <c r="DQ79" s="36">
        <v>14697.3838</v>
      </c>
      <c r="DR79" s="36">
        <v>14.7027</v>
      </c>
      <c r="DS79" s="36">
        <v>13.1624</v>
      </c>
      <c r="DT79" s="36">
        <v>0.39639999999999997</v>
      </c>
      <c r="DU79" s="36">
        <v>2.4085999999999999</v>
      </c>
      <c r="DV79" s="36">
        <v>2.52E-2</v>
      </c>
      <c r="DW79" s="36">
        <v>6599.8163000000004</v>
      </c>
      <c r="DX79" s="36">
        <f t="shared" si="11"/>
        <v>21327.895400000001</v>
      </c>
      <c r="DY79" s="36">
        <f t="shared" si="12"/>
        <v>25276</v>
      </c>
      <c r="EA79" s="14">
        <f t="shared" si="13"/>
        <v>15.9674</v>
      </c>
      <c r="EB79" s="61">
        <f t="shared" si="14"/>
        <v>3.1343304989151089E-5</v>
      </c>
      <c r="ED79" s="61">
        <v>0.49746795379015668</v>
      </c>
    </row>
    <row r="80" spans="1:134" x14ac:dyDescent="0.4">
      <c r="A80" s="34">
        <v>77</v>
      </c>
      <c r="B80" s="7" t="s">
        <v>166</v>
      </c>
      <c r="C80" s="111">
        <f>INDEX(Industries!$D:$D,MATCH($A80,Industries!$A:$A,0))</f>
        <v>20</v>
      </c>
      <c r="D80" s="35" t="s">
        <v>167</v>
      </c>
      <c r="E80" s="36">
        <v>110.06</v>
      </c>
      <c r="F80" s="36">
        <v>11.5252</v>
      </c>
      <c r="G80" s="36">
        <v>110.411</v>
      </c>
      <c r="H80" s="36">
        <v>17.0688</v>
      </c>
      <c r="I80" s="36">
        <v>0.4395</v>
      </c>
      <c r="J80" s="36">
        <v>14.978899999999999</v>
      </c>
      <c r="K80" s="36">
        <v>15.6777</v>
      </c>
      <c r="L80" s="36">
        <v>254.57040000000001</v>
      </c>
      <c r="M80" s="36">
        <v>154.9059</v>
      </c>
      <c r="N80" s="36">
        <v>65.860299999999995</v>
      </c>
      <c r="O80" s="36">
        <v>257.36660000000001</v>
      </c>
      <c r="P80" s="36">
        <v>31.3566</v>
      </c>
      <c r="Q80" s="36">
        <v>96.412300000000002</v>
      </c>
      <c r="R80" s="36">
        <v>26.499199999999998</v>
      </c>
      <c r="S80" s="36">
        <v>1.1651</v>
      </c>
      <c r="T80" s="36">
        <v>3.4721000000000002</v>
      </c>
      <c r="U80" s="36">
        <v>5.8437000000000001</v>
      </c>
      <c r="V80" s="36">
        <v>4.0598000000000001</v>
      </c>
      <c r="W80" s="36">
        <v>55.318600000000004</v>
      </c>
      <c r="X80" s="36">
        <v>39.659100000000002</v>
      </c>
      <c r="Y80" s="36">
        <v>65.955399999999997</v>
      </c>
      <c r="Z80" s="36">
        <v>61.057000000000002</v>
      </c>
      <c r="AA80" s="36">
        <v>485.97399999999999</v>
      </c>
      <c r="AB80" s="36">
        <v>275.5206</v>
      </c>
      <c r="AC80" s="36">
        <v>138.88839999999999</v>
      </c>
      <c r="AD80" s="36">
        <v>2.41E-2</v>
      </c>
      <c r="AE80" s="36">
        <v>0.2487</v>
      </c>
      <c r="AF80" s="36">
        <v>11.6944</v>
      </c>
      <c r="AG80" s="36">
        <v>1.26E-2</v>
      </c>
      <c r="AH80" s="36">
        <v>0.35339999999999999</v>
      </c>
      <c r="AI80" s="36">
        <v>0.24610000000000001</v>
      </c>
      <c r="AJ80" s="36">
        <v>15.0464</v>
      </c>
      <c r="AK80" s="36">
        <v>19.7104</v>
      </c>
      <c r="AL80" s="36">
        <v>7.0194999999999999</v>
      </c>
      <c r="AM80" s="36">
        <v>67.832099999999997</v>
      </c>
      <c r="AN80" s="36">
        <v>39.6798</v>
      </c>
      <c r="AO80" s="36">
        <v>46.4099</v>
      </c>
      <c r="AP80" s="36">
        <v>99.589600000000004</v>
      </c>
      <c r="AQ80" s="36">
        <v>0.62829999999999997</v>
      </c>
      <c r="AR80" s="36">
        <v>197.05520000000001</v>
      </c>
      <c r="AS80" s="36">
        <v>24.703900000000001</v>
      </c>
      <c r="AT80" s="36">
        <v>55.472299999999997</v>
      </c>
      <c r="AU80" s="36">
        <v>0.49730000000000002</v>
      </c>
      <c r="AV80" s="36">
        <v>14.577999999999999</v>
      </c>
      <c r="AW80" s="36">
        <v>10.5785</v>
      </c>
      <c r="AX80" s="36">
        <v>74.888900000000007</v>
      </c>
      <c r="AY80" s="36">
        <v>20.248799999999999</v>
      </c>
      <c r="AZ80" s="36">
        <v>3.9830000000000001</v>
      </c>
      <c r="BA80" s="36">
        <v>24.807300000000001</v>
      </c>
      <c r="BB80" s="36">
        <v>3.948</v>
      </c>
      <c r="BC80" s="36">
        <v>1.1551</v>
      </c>
      <c r="BD80" s="36">
        <v>169.46520000000001</v>
      </c>
      <c r="BE80" s="36">
        <v>27.454699999999999</v>
      </c>
      <c r="BF80" s="36">
        <v>46.579900000000002</v>
      </c>
      <c r="BG80" s="36">
        <v>115.0034</v>
      </c>
      <c r="BH80" s="36">
        <v>35.922499999999999</v>
      </c>
      <c r="BI80" s="36">
        <v>44.545999999999999</v>
      </c>
      <c r="BJ80" s="36">
        <v>1.5076000000000001</v>
      </c>
      <c r="BK80" s="36">
        <v>71.168199999999999</v>
      </c>
      <c r="BL80" s="36">
        <v>13.440899999999999</v>
      </c>
      <c r="BM80" s="36">
        <v>4.0975000000000001</v>
      </c>
      <c r="BN80" s="36">
        <v>65.308599999999998</v>
      </c>
      <c r="BO80" s="36">
        <v>15.709099999999999</v>
      </c>
      <c r="BP80" s="36">
        <v>7.2468000000000004</v>
      </c>
      <c r="BQ80" s="36">
        <v>62.976700000000001</v>
      </c>
      <c r="BR80" s="36">
        <v>102.98950000000001</v>
      </c>
      <c r="BS80" s="36">
        <v>2.1084000000000001</v>
      </c>
      <c r="BT80" s="36">
        <v>88.663899999999998</v>
      </c>
      <c r="BU80" s="36">
        <v>74.057500000000005</v>
      </c>
      <c r="BV80" s="36">
        <v>113.3357</v>
      </c>
      <c r="BW80" s="36">
        <v>40.603700000000003</v>
      </c>
      <c r="BX80" s="36">
        <v>144.98220000000001</v>
      </c>
      <c r="BY80" s="36">
        <v>1832.5884000000001</v>
      </c>
      <c r="BZ80" s="36">
        <v>542.42759999999998</v>
      </c>
      <c r="CA80" s="36">
        <v>619.95039999999995</v>
      </c>
      <c r="CB80" s="36">
        <v>15.9643</v>
      </c>
      <c r="CC80" s="36">
        <v>151.05670000000001</v>
      </c>
      <c r="CD80" s="36">
        <v>199.00020000000001</v>
      </c>
      <c r="CE80" s="36">
        <v>24.263500000000001</v>
      </c>
      <c r="CF80" s="36">
        <v>11.357699999999999</v>
      </c>
      <c r="CG80" s="36">
        <v>19.088699999999999</v>
      </c>
      <c r="CH80" s="36">
        <v>189.2321</v>
      </c>
      <c r="CI80" s="36">
        <v>262.16109999999998</v>
      </c>
      <c r="CJ80" s="36">
        <v>69.916899999999998</v>
      </c>
      <c r="CK80" s="36">
        <v>105.6973</v>
      </c>
      <c r="CL80" s="36">
        <v>34.707500000000003</v>
      </c>
      <c r="CM80" s="36">
        <v>119.5853</v>
      </c>
      <c r="CN80" s="36">
        <v>427.95119999999997</v>
      </c>
      <c r="CO80" s="36">
        <v>0.95269999999999999</v>
      </c>
      <c r="CP80" s="36">
        <v>332.2987</v>
      </c>
      <c r="CQ80" s="36">
        <v>95.4512</v>
      </c>
      <c r="CR80" s="36">
        <v>158.73949999999999</v>
      </c>
      <c r="CS80" s="36">
        <v>99.678399999999996</v>
      </c>
      <c r="CT80" s="36">
        <v>1.95E-2</v>
      </c>
      <c r="CU80" s="36">
        <v>6.3E-3</v>
      </c>
      <c r="CV80" s="36">
        <v>57.821300000000001</v>
      </c>
      <c r="CW80" s="36">
        <v>2753.4699000000001</v>
      </c>
      <c r="CX80" s="36">
        <v>219.75129999999999</v>
      </c>
      <c r="CY80" s="36">
        <v>1401.4247</v>
      </c>
      <c r="CZ80" s="36">
        <v>167.30109999999999</v>
      </c>
      <c r="DA80" s="36">
        <v>798.97080000000005</v>
      </c>
      <c r="DB80" s="36">
        <v>88.157700000000006</v>
      </c>
      <c r="DC80" s="36">
        <v>279.108</v>
      </c>
      <c r="DD80" s="36">
        <v>252.60509999999999</v>
      </c>
      <c r="DE80" s="36">
        <v>379.15359999999998</v>
      </c>
      <c r="DF80" s="36">
        <v>50.298999999999999</v>
      </c>
      <c r="DG80" s="36">
        <v>198.40049999999999</v>
      </c>
      <c r="DH80" s="36">
        <v>181.9776</v>
      </c>
      <c r="DI80" s="36">
        <v>85.898099999999999</v>
      </c>
      <c r="DJ80" s="36">
        <v>163.55619999999999</v>
      </c>
      <c r="DK80" s="36">
        <v>130.00550000000001</v>
      </c>
      <c r="DL80" s="36">
        <v>59.967199999999998</v>
      </c>
      <c r="DM80" s="36">
        <v>60.891199999999998</v>
      </c>
      <c r="DN80" s="36">
        <v>89.038499999999999</v>
      </c>
      <c r="DO80" s="36">
        <v>18.926300000000001</v>
      </c>
      <c r="DP80" s="36">
        <f t="shared" si="10"/>
        <v>17040.444599999988</v>
      </c>
      <c r="DQ80" s="36">
        <v>79128.500199999995</v>
      </c>
      <c r="DR80" s="36">
        <v>6.6814999999999998</v>
      </c>
      <c r="DS80" s="36">
        <v>52.3401</v>
      </c>
      <c r="DT80" s="36">
        <v>1.4511000000000001</v>
      </c>
      <c r="DU80" s="36">
        <v>10.2004</v>
      </c>
      <c r="DV80" s="36">
        <v>0.1469</v>
      </c>
      <c r="DW80" s="36">
        <v>14011.2354</v>
      </c>
      <c r="DX80" s="36">
        <f t="shared" si="11"/>
        <v>93210.555600000022</v>
      </c>
      <c r="DY80" s="36">
        <f t="shared" si="12"/>
        <v>110251.00020000001</v>
      </c>
      <c r="EA80" s="14">
        <f t="shared" si="13"/>
        <v>63.991599999999998</v>
      </c>
      <c r="EB80" s="61">
        <f t="shared" si="14"/>
        <v>1.2561270059895541E-4</v>
      </c>
      <c r="ED80" s="61">
        <v>0.47288460097291984</v>
      </c>
    </row>
    <row r="81" spans="1:134" x14ac:dyDescent="0.4">
      <c r="A81" s="37">
        <v>78</v>
      </c>
      <c r="B81" s="2" t="s">
        <v>168</v>
      </c>
      <c r="C81" s="112">
        <f>INDEX(Industries!$D:$D,MATCH($A81,Industries!$A:$A,0))</f>
        <v>21</v>
      </c>
      <c r="D81" s="38" t="s">
        <v>169</v>
      </c>
      <c r="E81" s="36">
        <v>1161.7557999999999</v>
      </c>
      <c r="F81" s="36">
        <v>364.92849999999999</v>
      </c>
      <c r="G81" s="36">
        <v>361.89600000000002</v>
      </c>
      <c r="H81" s="36">
        <v>28.366199999999999</v>
      </c>
      <c r="I81" s="36">
        <v>350.42779999999999</v>
      </c>
      <c r="J81" s="36">
        <v>14.0116</v>
      </c>
      <c r="K81" s="36">
        <v>85.024600000000007</v>
      </c>
      <c r="L81" s="36">
        <v>964.72429999999997</v>
      </c>
      <c r="M81" s="36">
        <v>175.83959999999999</v>
      </c>
      <c r="N81" s="36">
        <v>528.62540000000001</v>
      </c>
      <c r="O81" s="36">
        <v>959.99800000000005</v>
      </c>
      <c r="P81" s="36">
        <v>835.11410000000001</v>
      </c>
      <c r="Q81" s="36">
        <v>280.65769999999998</v>
      </c>
      <c r="R81" s="36">
        <v>1096.1283000000001</v>
      </c>
      <c r="S81" s="36">
        <v>32.835700000000003</v>
      </c>
      <c r="T81" s="36">
        <v>1385.6856</v>
      </c>
      <c r="U81" s="36">
        <v>239.5266</v>
      </c>
      <c r="V81" s="36">
        <v>69.624499999999998</v>
      </c>
      <c r="W81" s="36">
        <v>437.68279999999999</v>
      </c>
      <c r="X81" s="36">
        <v>209.99250000000001</v>
      </c>
      <c r="Y81" s="36">
        <v>186.3554</v>
      </c>
      <c r="Z81" s="36">
        <v>687.71169999999995</v>
      </c>
      <c r="AA81" s="36">
        <v>173.72900000000001</v>
      </c>
      <c r="AB81" s="36">
        <v>428.8673</v>
      </c>
      <c r="AC81" s="36">
        <v>145.4794</v>
      </c>
      <c r="AD81" s="36">
        <v>66.203000000000003</v>
      </c>
      <c r="AE81" s="36">
        <v>45.202199999999998</v>
      </c>
      <c r="AF81" s="36">
        <v>118.3215</v>
      </c>
      <c r="AG81" s="36">
        <v>2.7281</v>
      </c>
      <c r="AH81" s="36">
        <v>3.532</v>
      </c>
      <c r="AI81" s="36">
        <v>21.818100000000001</v>
      </c>
      <c r="AJ81" s="36">
        <v>510.68770000000001</v>
      </c>
      <c r="AK81" s="36">
        <v>614.03089999999997</v>
      </c>
      <c r="AL81" s="36">
        <v>128.93170000000001</v>
      </c>
      <c r="AM81" s="36">
        <v>259.87639999999999</v>
      </c>
      <c r="AN81" s="36">
        <v>95.275300000000001</v>
      </c>
      <c r="AO81" s="36">
        <v>126.37609999999999</v>
      </c>
      <c r="AP81" s="36">
        <v>341.5444</v>
      </c>
      <c r="AQ81" s="36">
        <v>13.8299</v>
      </c>
      <c r="AR81" s="36">
        <v>547.7595</v>
      </c>
      <c r="AS81" s="36">
        <v>61.129300000000001</v>
      </c>
      <c r="AT81" s="36">
        <v>617.93809999999996</v>
      </c>
      <c r="AU81" s="36">
        <v>13.3446</v>
      </c>
      <c r="AV81" s="36">
        <v>211.85380000000001</v>
      </c>
      <c r="AW81" s="36">
        <v>26.938099999999999</v>
      </c>
      <c r="AX81" s="36">
        <v>1313.1889000000001</v>
      </c>
      <c r="AY81" s="36">
        <v>136.88999999999999</v>
      </c>
      <c r="AZ81" s="36">
        <v>188.184</v>
      </c>
      <c r="BA81" s="36">
        <v>441.71100000000001</v>
      </c>
      <c r="BB81" s="36">
        <v>485.73540000000003</v>
      </c>
      <c r="BC81" s="36">
        <v>17.214099999999998</v>
      </c>
      <c r="BD81" s="36">
        <v>537.81190000000004</v>
      </c>
      <c r="BE81" s="36">
        <v>90.961399999999998</v>
      </c>
      <c r="BF81" s="36">
        <v>195.6026</v>
      </c>
      <c r="BG81" s="36">
        <v>351.50549999999998</v>
      </c>
      <c r="BH81" s="36">
        <v>55.943100000000001</v>
      </c>
      <c r="BI81" s="36">
        <v>47.518500000000003</v>
      </c>
      <c r="BJ81" s="36">
        <v>47.465800000000002</v>
      </c>
      <c r="BK81" s="36">
        <v>140.9982</v>
      </c>
      <c r="BL81" s="36">
        <v>89.137299999999996</v>
      </c>
      <c r="BM81" s="36">
        <v>35.850499999999997</v>
      </c>
      <c r="BN81" s="36">
        <v>387.34930000000003</v>
      </c>
      <c r="BO81" s="36">
        <v>197.59370000000001</v>
      </c>
      <c r="BP81" s="36">
        <v>54.4893</v>
      </c>
      <c r="BQ81" s="36">
        <v>129.42789999999999</v>
      </c>
      <c r="BR81" s="36">
        <v>98.972899999999996</v>
      </c>
      <c r="BS81" s="36">
        <v>59.059899999999999</v>
      </c>
      <c r="BT81" s="36">
        <v>81.033500000000004</v>
      </c>
      <c r="BU81" s="36">
        <v>272.63010000000003</v>
      </c>
      <c r="BV81" s="36">
        <v>1612.6473000000001</v>
      </c>
      <c r="BW81" s="36">
        <v>884.23099999999999</v>
      </c>
      <c r="BX81" s="36">
        <v>1059.6102000000001</v>
      </c>
      <c r="BY81" s="36">
        <v>4427.5182999999997</v>
      </c>
      <c r="BZ81" s="36">
        <v>5891.4435000000003</v>
      </c>
      <c r="CA81" s="36">
        <v>3683.0934999999999</v>
      </c>
      <c r="CB81" s="36">
        <v>170.61070000000001</v>
      </c>
      <c r="CC81" s="36">
        <v>845.60320000000002</v>
      </c>
      <c r="CD81" s="36">
        <v>6134.634</v>
      </c>
      <c r="CE81" s="36">
        <v>487.25020000000001</v>
      </c>
      <c r="CF81" s="36">
        <v>717.07560000000001</v>
      </c>
      <c r="CG81" s="36">
        <v>551.56389999999999</v>
      </c>
      <c r="CH81" s="36">
        <v>2358.0617999999999</v>
      </c>
      <c r="CI81" s="36">
        <v>2566.9011</v>
      </c>
      <c r="CJ81" s="36">
        <v>439.53429999999997</v>
      </c>
      <c r="CK81" s="36">
        <v>64.160899999999998</v>
      </c>
      <c r="CL81" s="36">
        <v>31.142299999999999</v>
      </c>
      <c r="CM81" s="36">
        <v>15.0542</v>
      </c>
      <c r="CN81" s="36">
        <v>179.6848</v>
      </c>
      <c r="CO81" s="36">
        <v>1.4811000000000001</v>
      </c>
      <c r="CP81" s="36">
        <v>55.098599999999998</v>
      </c>
      <c r="CQ81" s="36">
        <v>57.374000000000002</v>
      </c>
      <c r="CR81" s="36">
        <v>574.17420000000004</v>
      </c>
      <c r="CS81" s="36">
        <v>507.2063</v>
      </c>
      <c r="CT81" s="36">
        <v>36.647100000000002</v>
      </c>
      <c r="CU81" s="36">
        <v>12.4838</v>
      </c>
      <c r="CV81" s="36">
        <v>209.99029999999999</v>
      </c>
      <c r="CW81" s="36">
        <v>897.82140000000004</v>
      </c>
      <c r="CX81" s="36">
        <v>188.4709</v>
      </c>
      <c r="CY81" s="36">
        <v>318.51139999999998</v>
      </c>
      <c r="CZ81" s="36">
        <v>237.5231</v>
      </c>
      <c r="DA81" s="36">
        <v>593.38620000000003</v>
      </c>
      <c r="DB81" s="36">
        <v>166.7407</v>
      </c>
      <c r="DC81" s="36">
        <v>148.54830000000001</v>
      </c>
      <c r="DD81" s="36">
        <v>313.85730000000001</v>
      </c>
      <c r="DE81" s="36">
        <v>403.01209999999998</v>
      </c>
      <c r="DF81" s="36">
        <v>51.942599999999999</v>
      </c>
      <c r="DG81" s="36">
        <v>803.20989999999995</v>
      </c>
      <c r="DH81" s="36">
        <v>660.40729999999996</v>
      </c>
      <c r="DI81" s="36">
        <v>78.811999999999998</v>
      </c>
      <c r="DJ81" s="36">
        <v>161.60679999999999</v>
      </c>
      <c r="DK81" s="36">
        <v>80.666300000000007</v>
      </c>
      <c r="DL81" s="36">
        <v>197.53139999999999</v>
      </c>
      <c r="DM81" s="36">
        <v>391.76330000000002</v>
      </c>
      <c r="DN81" s="36">
        <v>74.929900000000004</v>
      </c>
      <c r="DO81" s="36">
        <v>17.297000000000001</v>
      </c>
      <c r="DP81" s="36">
        <f t="shared" si="10"/>
        <v>59848.898000000016</v>
      </c>
      <c r="DQ81" s="36">
        <v>12301.8261</v>
      </c>
      <c r="DR81" s="36">
        <v>1914.1456000000001</v>
      </c>
      <c r="DS81" s="36">
        <v>1764.0893000000001</v>
      </c>
      <c r="DT81" s="36">
        <v>144.9008</v>
      </c>
      <c r="DU81" s="36">
        <v>521.62850000000003</v>
      </c>
      <c r="DV81" s="36">
        <v>167.1499</v>
      </c>
      <c r="DW81" s="36">
        <v>9647.3616000000002</v>
      </c>
      <c r="DX81" s="36">
        <f t="shared" si="11"/>
        <v>26461.1018</v>
      </c>
      <c r="DY81" s="36">
        <f t="shared" si="12"/>
        <v>86309.99980000002</v>
      </c>
      <c r="EA81" s="14">
        <f t="shared" si="13"/>
        <v>2430.6185999999998</v>
      </c>
      <c r="EB81" s="61">
        <f t="shared" si="14"/>
        <v>4.7711975708069829E-3</v>
      </c>
      <c r="ED81" s="61">
        <v>0.40359170572445269</v>
      </c>
    </row>
    <row r="82" spans="1:134" x14ac:dyDescent="0.4">
      <c r="A82" s="34">
        <v>79</v>
      </c>
      <c r="B82" s="7" t="s">
        <v>170</v>
      </c>
      <c r="C82" s="111">
        <f>INDEX(Industries!$D:$D,MATCH($A82,Industries!$A:$A,0))</f>
        <v>22</v>
      </c>
      <c r="D82" s="35" t="s">
        <v>171</v>
      </c>
      <c r="E82" s="36">
        <v>60.030299999999997</v>
      </c>
      <c r="F82" s="36">
        <v>12.9137</v>
      </c>
      <c r="G82" s="36">
        <v>53.758899999999997</v>
      </c>
      <c r="H82" s="36">
        <v>1.4033</v>
      </c>
      <c r="I82" s="36">
        <v>5.7243000000000004</v>
      </c>
      <c r="J82" s="36">
        <v>0.87119999999999997</v>
      </c>
      <c r="K82" s="36">
        <v>2.6981999999999999</v>
      </c>
      <c r="L82" s="36">
        <v>1793.3961999999999</v>
      </c>
      <c r="M82" s="36">
        <v>47.460299999999997</v>
      </c>
      <c r="N82" s="36">
        <v>711.63789999999995</v>
      </c>
      <c r="O82" s="36">
        <v>406.03070000000002</v>
      </c>
      <c r="P82" s="36">
        <v>33.299900000000001</v>
      </c>
      <c r="Q82" s="36">
        <v>5.0541999999999998</v>
      </c>
      <c r="R82" s="36">
        <v>30.133500000000002</v>
      </c>
      <c r="S82" s="36">
        <v>2.9133</v>
      </c>
      <c r="T82" s="36">
        <v>26.792400000000001</v>
      </c>
      <c r="U82" s="36">
        <v>9.1806999999999999</v>
      </c>
      <c r="V82" s="36">
        <v>1.9225000000000001</v>
      </c>
      <c r="W82" s="36">
        <v>46.201900000000002</v>
      </c>
      <c r="X82" s="36">
        <v>7.0670999999999999</v>
      </c>
      <c r="Y82" s="36">
        <v>6.2024999999999997</v>
      </c>
      <c r="Z82" s="36">
        <v>15.263</v>
      </c>
      <c r="AA82" s="36">
        <v>9.2019000000000002</v>
      </c>
      <c r="AB82" s="36">
        <v>15.3393</v>
      </c>
      <c r="AC82" s="36">
        <v>10.994899999999999</v>
      </c>
      <c r="AD82" s="36">
        <v>1.5364</v>
      </c>
      <c r="AE82" s="36">
        <v>0.67889999999999995</v>
      </c>
      <c r="AF82" s="36">
        <v>4.3794000000000004</v>
      </c>
      <c r="AG82" s="36">
        <v>3.9899999999999998E-2</v>
      </c>
      <c r="AH82" s="36">
        <v>6.7699999999999996E-2</v>
      </c>
      <c r="AI82" s="36">
        <v>0.36570000000000003</v>
      </c>
      <c r="AJ82" s="36">
        <v>11.0601</v>
      </c>
      <c r="AK82" s="36">
        <v>11.417899999999999</v>
      </c>
      <c r="AL82" s="36">
        <v>3.0821000000000001</v>
      </c>
      <c r="AM82" s="36">
        <v>13.5428</v>
      </c>
      <c r="AN82" s="36">
        <v>3.2545000000000002</v>
      </c>
      <c r="AO82" s="36">
        <v>5.0617000000000001</v>
      </c>
      <c r="AP82" s="36">
        <v>16.0534</v>
      </c>
      <c r="AQ82" s="36">
        <v>2.4575</v>
      </c>
      <c r="AR82" s="36">
        <v>27.192499999999999</v>
      </c>
      <c r="AS82" s="36">
        <v>15.8401</v>
      </c>
      <c r="AT82" s="36">
        <v>12.894299999999999</v>
      </c>
      <c r="AU82" s="36">
        <v>0.309</v>
      </c>
      <c r="AV82" s="36">
        <v>5.1611000000000002</v>
      </c>
      <c r="AW82" s="36">
        <v>1.2487999999999999</v>
      </c>
      <c r="AX82" s="36">
        <v>26.064</v>
      </c>
      <c r="AY82" s="36">
        <v>3.4283999999999999</v>
      </c>
      <c r="AZ82" s="36">
        <v>3.3504999999999998</v>
      </c>
      <c r="BA82" s="36">
        <v>120.55759999999999</v>
      </c>
      <c r="BB82" s="36">
        <v>274.42540000000002</v>
      </c>
      <c r="BC82" s="36">
        <v>2.0123000000000002</v>
      </c>
      <c r="BD82" s="36">
        <v>43.195700000000002</v>
      </c>
      <c r="BE82" s="36">
        <v>11.659000000000001</v>
      </c>
      <c r="BF82" s="36">
        <v>14.1716</v>
      </c>
      <c r="BG82" s="36">
        <v>13.418100000000001</v>
      </c>
      <c r="BH82" s="36">
        <v>5.2962999999999996</v>
      </c>
      <c r="BI82" s="36">
        <v>20.149999999999999</v>
      </c>
      <c r="BJ82" s="36">
        <v>3.6374</v>
      </c>
      <c r="BK82" s="36">
        <v>3.9098000000000002</v>
      </c>
      <c r="BL82" s="36">
        <v>2.7094</v>
      </c>
      <c r="BM82" s="36">
        <v>0.93700000000000006</v>
      </c>
      <c r="BN82" s="36">
        <v>11.306100000000001</v>
      </c>
      <c r="BO82" s="36">
        <v>5.1242000000000001</v>
      </c>
      <c r="BP82" s="36">
        <v>1.1417999999999999</v>
      </c>
      <c r="BQ82" s="36">
        <v>50.458100000000002</v>
      </c>
      <c r="BR82" s="36">
        <v>3.2263000000000002</v>
      </c>
      <c r="BS82" s="36">
        <v>1.0672999999999999</v>
      </c>
      <c r="BT82" s="36">
        <v>3.2280000000000002</v>
      </c>
      <c r="BU82" s="36">
        <v>226.44569999999999</v>
      </c>
      <c r="BV82" s="36">
        <v>47.883800000000001</v>
      </c>
      <c r="BW82" s="36">
        <v>48.759099999999997</v>
      </c>
      <c r="BX82" s="36">
        <v>81.759799999999998</v>
      </c>
      <c r="BY82" s="36">
        <v>161.15729999999999</v>
      </c>
      <c r="BZ82" s="36">
        <v>1310.3728000000001</v>
      </c>
      <c r="CA82" s="36">
        <v>131.1634</v>
      </c>
      <c r="CB82" s="36">
        <v>7.3556999999999997</v>
      </c>
      <c r="CC82" s="36">
        <v>63.078600000000002</v>
      </c>
      <c r="CD82" s="36">
        <v>767.45719999999994</v>
      </c>
      <c r="CE82" s="36">
        <v>624.37189999999998</v>
      </c>
      <c r="CF82" s="36">
        <v>85.746499999999997</v>
      </c>
      <c r="CG82" s="36">
        <v>17.616700000000002</v>
      </c>
      <c r="CH82" s="36">
        <v>97.523499999999999</v>
      </c>
      <c r="CI82" s="36">
        <v>600.0181</v>
      </c>
      <c r="CJ82" s="36">
        <v>11.0868</v>
      </c>
      <c r="CK82" s="36">
        <v>3.4487999999999999</v>
      </c>
      <c r="CL82" s="36">
        <v>1.2399</v>
      </c>
      <c r="CM82" s="36">
        <v>2.6758999999999999</v>
      </c>
      <c r="CN82" s="36">
        <v>36.307299999999998</v>
      </c>
      <c r="CO82" s="36">
        <v>7.2999999999999995E-2</v>
      </c>
      <c r="CP82" s="36">
        <v>5.1627000000000001</v>
      </c>
      <c r="CQ82" s="36">
        <v>8.1572999999999993</v>
      </c>
      <c r="CR82" s="36">
        <v>12.4727</v>
      </c>
      <c r="CS82" s="36">
        <v>39.170699999999997</v>
      </c>
      <c r="CT82" s="36">
        <v>0.38690000000000002</v>
      </c>
      <c r="CU82" s="36">
        <v>0.1235</v>
      </c>
      <c r="CV82" s="36">
        <v>20.925999999999998</v>
      </c>
      <c r="CW82" s="36">
        <v>67.757900000000006</v>
      </c>
      <c r="CX82" s="36">
        <v>14.5442</v>
      </c>
      <c r="CY82" s="36">
        <v>33.009799999999998</v>
      </c>
      <c r="CZ82" s="36">
        <v>17.575900000000001</v>
      </c>
      <c r="DA82" s="36">
        <v>44.399299999999997</v>
      </c>
      <c r="DB82" s="36">
        <v>7.5244</v>
      </c>
      <c r="DC82" s="36">
        <v>9.0776000000000003</v>
      </c>
      <c r="DD82" s="36">
        <v>17.674600000000002</v>
      </c>
      <c r="DE82" s="36">
        <v>22.006599999999999</v>
      </c>
      <c r="DF82" s="36">
        <v>4.6832000000000003</v>
      </c>
      <c r="DG82" s="36">
        <v>23.371700000000001</v>
      </c>
      <c r="DH82" s="36">
        <v>23.407</v>
      </c>
      <c r="DI82" s="36">
        <v>6.0216000000000003</v>
      </c>
      <c r="DJ82" s="36">
        <v>21.076599999999999</v>
      </c>
      <c r="DK82" s="36">
        <v>4.7293000000000003</v>
      </c>
      <c r="DL82" s="36">
        <v>9.7919999999999998</v>
      </c>
      <c r="DM82" s="36">
        <v>11.2582</v>
      </c>
      <c r="DN82" s="36">
        <v>4.8179999999999996</v>
      </c>
      <c r="DO82" s="36">
        <v>0.6804</v>
      </c>
      <c r="DP82" s="36">
        <f t="shared" si="10"/>
        <v>8830.9601000000002</v>
      </c>
      <c r="DQ82" s="36">
        <v>5127.0618999999997</v>
      </c>
      <c r="DR82" s="36">
        <v>12.5146</v>
      </c>
      <c r="DS82" s="36">
        <v>491.58159999999998</v>
      </c>
      <c r="DT82" s="36">
        <v>215.43350000000001</v>
      </c>
      <c r="DU82" s="36">
        <v>260.32240000000002</v>
      </c>
      <c r="DV82" s="36">
        <v>-18.603999999999999</v>
      </c>
      <c r="DW82" s="36">
        <v>5573.7295999999997</v>
      </c>
      <c r="DX82" s="36">
        <f t="shared" si="11"/>
        <v>11662.0396</v>
      </c>
      <c r="DY82" s="36">
        <f t="shared" si="12"/>
        <v>20492.9997</v>
      </c>
      <c r="EA82" s="14">
        <f t="shared" si="13"/>
        <v>967.33749999999998</v>
      </c>
      <c r="EB82" s="61">
        <f t="shared" si="14"/>
        <v>1.8988410317235705E-3</v>
      </c>
      <c r="ED82" s="61">
        <v>0.5086127044641493</v>
      </c>
    </row>
    <row r="83" spans="1:134" x14ac:dyDescent="0.4">
      <c r="A83" s="37">
        <v>80</v>
      </c>
      <c r="B83" s="2" t="s">
        <v>172</v>
      </c>
      <c r="C83" s="112">
        <f>INDEX(Industries!$D:$D,MATCH($A83,Industries!$A:$A,0))</f>
        <v>22</v>
      </c>
      <c r="D83" s="38" t="s">
        <v>173</v>
      </c>
      <c r="E83" s="36">
        <v>41.174100000000003</v>
      </c>
      <c r="F83" s="36">
        <v>3.1480999999999999</v>
      </c>
      <c r="G83" s="36">
        <v>13.960599999999999</v>
      </c>
      <c r="H83" s="36">
        <v>20.572600000000001</v>
      </c>
      <c r="I83" s="36">
        <v>1.4661999999999999</v>
      </c>
      <c r="J83" s="36">
        <v>32.138500000000001</v>
      </c>
      <c r="K83" s="36">
        <v>6.8891</v>
      </c>
      <c r="L83" s="36">
        <v>45.0259</v>
      </c>
      <c r="M83" s="36">
        <v>236.3185</v>
      </c>
      <c r="N83" s="36">
        <v>117.7757</v>
      </c>
      <c r="O83" s="36">
        <v>155.70859999999999</v>
      </c>
      <c r="P83" s="36">
        <v>14.360799999999999</v>
      </c>
      <c r="Q83" s="36">
        <v>48.097299999999997</v>
      </c>
      <c r="R83" s="36">
        <v>30.264099999999999</v>
      </c>
      <c r="S83" s="36">
        <v>0.59140000000000004</v>
      </c>
      <c r="T83" s="36">
        <v>30.775099999999998</v>
      </c>
      <c r="U83" s="36">
        <v>8.0747</v>
      </c>
      <c r="V83" s="36">
        <v>11.9801</v>
      </c>
      <c r="W83" s="36">
        <v>19.422000000000001</v>
      </c>
      <c r="X83" s="36">
        <v>12.2981</v>
      </c>
      <c r="Y83" s="36">
        <v>14.7539</v>
      </c>
      <c r="Z83" s="36">
        <v>35.104599999999998</v>
      </c>
      <c r="AA83" s="36">
        <v>25.351600000000001</v>
      </c>
      <c r="AB83" s="36">
        <v>16.351500000000001</v>
      </c>
      <c r="AC83" s="36">
        <v>12.8573</v>
      </c>
      <c r="AD83" s="36">
        <v>0.31569999999999998</v>
      </c>
      <c r="AE83" s="36">
        <v>0.21740000000000001</v>
      </c>
      <c r="AF83" s="36">
        <v>4.0799000000000003</v>
      </c>
      <c r="AG83" s="36">
        <v>1.7999999999999999E-2</v>
      </c>
      <c r="AH83" s="36">
        <v>0.24349999999999999</v>
      </c>
      <c r="AI83" s="36">
        <v>0.3009</v>
      </c>
      <c r="AJ83" s="36">
        <v>3.5287000000000002</v>
      </c>
      <c r="AK83" s="36">
        <v>9.0670000000000002</v>
      </c>
      <c r="AL83" s="36">
        <v>23.1387</v>
      </c>
      <c r="AM83" s="36">
        <v>54.595199999999998</v>
      </c>
      <c r="AN83" s="36">
        <v>5.8430999999999997</v>
      </c>
      <c r="AO83" s="36">
        <v>31.645600000000002</v>
      </c>
      <c r="AP83" s="36">
        <v>33.125900000000001</v>
      </c>
      <c r="AQ83" s="36">
        <v>3.7803</v>
      </c>
      <c r="AR83" s="36">
        <v>159.93469999999999</v>
      </c>
      <c r="AS83" s="36">
        <v>16.959399999999999</v>
      </c>
      <c r="AT83" s="36">
        <v>25.3079</v>
      </c>
      <c r="AU83" s="36">
        <v>0.5141</v>
      </c>
      <c r="AV83" s="36">
        <v>36.642200000000003</v>
      </c>
      <c r="AW83" s="36">
        <v>6.8326000000000002</v>
      </c>
      <c r="AX83" s="36">
        <v>24.754999999999999</v>
      </c>
      <c r="AY83" s="36">
        <v>17.713100000000001</v>
      </c>
      <c r="AZ83" s="36">
        <v>6.2770000000000001</v>
      </c>
      <c r="BA83" s="36">
        <v>42.608800000000002</v>
      </c>
      <c r="BB83" s="36">
        <v>206.41149999999999</v>
      </c>
      <c r="BC83" s="36">
        <v>1.9514</v>
      </c>
      <c r="BD83" s="36">
        <v>68.863</v>
      </c>
      <c r="BE83" s="36">
        <v>25.499300000000002</v>
      </c>
      <c r="BF83" s="36">
        <v>18.908899999999999</v>
      </c>
      <c r="BG83" s="36">
        <v>20.9298</v>
      </c>
      <c r="BH83" s="36">
        <v>5.7436999999999996</v>
      </c>
      <c r="BI83" s="36">
        <v>1.6422000000000001</v>
      </c>
      <c r="BJ83" s="36">
        <v>1.3118000000000001</v>
      </c>
      <c r="BK83" s="36">
        <v>2.7330999999999999</v>
      </c>
      <c r="BL83" s="36">
        <v>2.1577999999999999</v>
      </c>
      <c r="BM83" s="36">
        <v>0.5988</v>
      </c>
      <c r="BN83" s="36">
        <v>7.1439000000000004</v>
      </c>
      <c r="BO83" s="36">
        <v>3.7974000000000001</v>
      </c>
      <c r="BP83" s="36">
        <v>0.84230000000000005</v>
      </c>
      <c r="BQ83" s="36">
        <v>279.858</v>
      </c>
      <c r="BR83" s="36">
        <v>7.1429999999999998</v>
      </c>
      <c r="BS83" s="36">
        <v>122.20140000000001</v>
      </c>
      <c r="BT83" s="36">
        <v>3.9581</v>
      </c>
      <c r="BU83" s="36">
        <v>13.3268</v>
      </c>
      <c r="BV83" s="36">
        <v>123.7531</v>
      </c>
      <c r="BW83" s="36">
        <v>81.092600000000004</v>
      </c>
      <c r="BX83" s="36">
        <v>115.4913</v>
      </c>
      <c r="BY83" s="36">
        <v>171.74629999999999</v>
      </c>
      <c r="BZ83" s="36">
        <v>1622.2416000000001</v>
      </c>
      <c r="CA83" s="36">
        <v>126.55589999999999</v>
      </c>
      <c r="CB83" s="36">
        <v>67.540599999999998</v>
      </c>
      <c r="CC83" s="36">
        <v>122.57389999999999</v>
      </c>
      <c r="CD83" s="36">
        <v>254.35910000000001</v>
      </c>
      <c r="CE83" s="36">
        <v>7.4531999999999998</v>
      </c>
      <c r="CF83" s="36">
        <v>1065.2084</v>
      </c>
      <c r="CG83" s="36">
        <v>100.30719999999999</v>
      </c>
      <c r="CH83" s="36">
        <v>49.756</v>
      </c>
      <c r="CI83" s="36">
        <v>269.6737</v>
      </c>
      <c r="CJ83" s="36">
        <v>7.1535000000000002</v>
      </c>
      <c r="CK83" s="36">
        <v>2.3940000000000001</v>
      </c>
      <c r="CL83" s="36">
        <v>1.5969</v>
      </c>
      <c r="CM83" s="36">
        <v>1.4818</v>
      </c>
      <c r="CN83" s="36">
        <v>52.7896</v>
      </c>
      <c r="CO83" s="36">
        <v>9.3799999999999994E-2</v>
      </c>
      <c r="CP83" s="36">
        <v>21.470500000000001</v>
      </c>
      <c r="CQ83" s="36">
        <v>19.7773</v>
      </c>
      <c r="CR83" s="36">
        <v>8.0588999999999995</v>
      </c>
      <c r="CS83" s="36">
        <v>26.335999999999999</v>
      </c>
      <c r="CT83" s="36">
        <v>13.1866</v>
      </c>
      <c r="CU83" s="36">
        <v>4.5857999999999999</v>
      </c>
      <c r="CV83" s="36">
        <v>42.6023</v>
      </c>
      <c r="CW83" s="36">
        <v>171.32749999999999</v>
      </c>
      <c r="CX83" s="36">
        <v>6.2690999999999999</v>
      </c>
      <c r="CY83" s="36">
        <v>145.09370000000001</v>
      </c>
      <c r="CZ83" s="36">
        <v>21.783999999999999</v>
      </c>
      <c r="DA83" s="36">
        <v>200.07810000000001</v>
      </c>
      <c r="DB83" s="36">
        <v>197.697</v>
      </c>
      <c r="DC83" s="36">
        <v>31.140799999999999</v>
      </c>
      <c r="DD83" s="36">
        <v>72.675399999999996</v>
      </c>
      <c r="DE83" s="36">
        <v>91.544499999999999</v>
      </c>
      <c r="DF83" s="36">
        <v>9.3886000000000003</v>
      </c>
      <c r="DG83" s="36">
        <v>61.629800000000003</v>
      </c>
      <c r="DH83" s="36">
        <v>66.376499999999993</v>
      </c>
      <c r="DI83" s="36">
        <v>8.7149000000000001</v>
      </c>
      <c r="DJ83" s="36">
        <v>19.9696</v>
      </c>
      <c r="DK83" s="36">
        <v>9.3318999999999992</v>
      </c>
      <c r="DL83" s="36">
        <v>32.305999999999997</v>
      </c>
      <c r="DM83" s="36">
        <v>25.539200000000001</v>
      </c>
      <c r="DN83" s="36">
        <v>15.7182</v>
      </c>
      <c r="DO83" s="36">
        <v>6.1463000000000001</v>
      </c>
      <c r="DP83" s="36">
        <f t="shared" si="10"/>
        <v>7828.9383000000007</v>
      </c>
      <c r="DQ83" s="36">
        <v>3064.7905000000001</v>
      </c>
      <c r="DR83" s="36">
        <v>209.0959</v>
      </c>
      <c r="DS83" s="36">
        <v>583.1567</v>
      </c>
      <c r="DT83" s="36">
        <v>273.23480000000001</v>
      </c>
      <c r="DU83" s="36">
        <v>260.40989999999999</v>
      </c>
      <c r="DV83" s="36">
        <v>8.3480000000000008</v>
      </c>
      <c r="DW83" s="36">
        <v>1029.0259000000001</v>
      </c>
      <c r="DX83" s="36">
        <f t="shared" si="11"/>
        <v>5428.0617000000002</v>
      </c>
      <c r="DY83" s="36">
        <f t="shared" si="12"/>
        <v>13257</v>
      </c>
      <c r="EA83" s="14">
        <f t="shared" si="13"/>
        <v>1116.8013999999998</v>
      </c>
      <c r="EB83" s="61">
        <f t="shared" si="14"/>
        <v>2.1922321036932069E-3</v>
      </c>
      <c r="ED83" s="61">
        <v>0.45115788225962045</v>
      </c>
    </row>
    <row r="84" spans="1:134" x14ac:dyDescent="0.4">
      <c r="A84" s="34">
        <v>81</v>
      </c>
      <c r="B84" s="7" t="s">
        <v>174</v>
      </c>
      <c r="C84" s="111">
        <f>INDEX(Industries!$D:$D,MATCH($A84,Industries!$A:$A,0))</f>
        <v>22</v>
      </c>
      <c r="D84" s="35" t="s">
        <v>175</v>
      </c>
      <c r="E84" s="36">
        <v>31.373699999999999</v>
      </c>
      <c r="F84" s="36">
        <v>3.8740000000000001</v>
      </c>
      <c r="G84" s="36">
        <v>21.928799999999999</v>
      </c>
      <c r="H84" s="36">
        <v>1.2748999999999999</v>
      </c>
      <c r="I84" s="36">
        <v>0.71240000000000003</v>
      </c>
      <c r="J84" s="36">
        <v>0.88339999999999996</v>
      </c>
      <c r="K84" s="36">
        <v>10.689</v>
      </c>
      <c r="L84" s="36">
        <v>119.32380000000001</v>
      </c>
      <c r="M84" s="36">
        <v>61.402200000000001</v>
      </c>
      <c r="N84" s="36">
        <v>68.852500000000006</v>
      </c>
      <c r="O84" s="36">
        <v>109.6636</v>
      </c>
      <c r="P84" s="36">
        <v>28.854700000000001</v>
      </c>
      <c r="Q84" s="36">
        <v>20.081399999999999</v>
      </c>
      <c r="R84" s="36">
        <v>4.0805999999999996</v>
      </c>
      <c r="S84" s="36">
        <v>4.7007000000000003</v>
      </c>
      <c r="T84" s="36">
        <v>4.4878</v>
      </c>
      <c r="U84" s="36">
        <v>7.8677000000000001</v>
      </c>
      <c r="V84" s="36">
        <v>2.8793000000000002</v>
      </c>
      <c r="W84" s="36">
        <v>16.360700000000001</v>
      </c>
      <c r="X84" s="36">
        <v>4.9477000000000002</v>
      </c>
      <c r="Y84" s="36">
        <v>10.763400000000001</v>
      </c>
      <c r="Z84" s="36">
        <v>16.293099999999999</v>
      </c>
      <c r="AA84" s="36">
        <v>10.784599999999999</v>
      </c>
      <c r="AB84" s="36">
        <v>3.6688999999999998</v>
      </c>
      <c r="AC84" s="36">
        <v>6.5292000000000003</v>
      </c>
      <c r="AD84" s="36">
        <v>0.25700000000000001</v>
      </c>
      <c r="AE84" s="36">
        <v>0.14560000000000001</v>
      </c>
      <c r="AF84" s="36">
        <v>4.5385</v>
      </c>
      <c r="AG84" s="36">
        <v>4.1099999999999998E-2</v>
      </c>
      <c r="AH84" s="36">
        <v>1.1397999999999999</v>
      </c>
      <c r="AI84" s="36">
        <v>0.4194</v>
      </c>
      <c r="AJ84" s="36">
        <v>1.1135999999999999</v>
      </c>
      <c r="AK84" s="36">
        <v>6.9775999999999998</v>
      </c>
      <c r="AL84" s="36">
        <v>1.6197999999999999</v>
      </c>
      <c r="AM84" s="36">
        <v>18.470500000000001</v>
      </c>
      <c r="AN84" s="36">
        <v>7.5343999999999998</v>
      </c>
      <c r="AO84" s="36">
        <v>4.7092999999999998</v>
      </c>
      <c r="AP84" s="36">
        <v>7.3662999999999998</v>
      </c>
      <c r="AQ84" s="36">
        <v>0.83499999999999996</v>
      </c>
      <c r="AR84" s="36">
        <v>32.3322</v>
      </c>
      <c r="AS84" s="36">
        <v>5.3151999999999999</v>
      </c>
      <c r="AT84" s="36">
        <v>37.1999</v>
      </c>
      <c r="AU84" s="36">
        <v>0.33579999999999999</v>
      </c>
      <c r="AV84" s="36">
        <v>1.4033</v>
      </c>
      <c r="AW84" s="36">
        <v>0.67149999999999999</v>
      </c>
      <c r="AX84" s="36">
        <v>14.097899999999999</v>
      </c>
      <c r="AY84" s="36">
        <v>1.135</v>
      </c>
      <c r="AZ84" s="36">
        <v>2.9554</v>
      </c>
      <c r="BA84" s="36">
        <v>7.4092000000000002</v>
      </c>
      <c r="BB84" s="36">
        <v>0.77</v>
      </c>
      <c r="BC84" s="36">
        <v>0.3952</v>
      </c>
      <c r="BD84" s="36">
        <v>33.126800000000003</v>
      </c>
      <c r="BE84" s="36">
        <v>4.2256</v>
      </c>
      <c r="BF84" s="36">
        <v>11.3361</v>
      </c>
      <c r="BG84" s="36">
        <v>18.371099999999998</v>
      </c>
      <c r="BH84" s="36">
        <v>10.8794</v>
      </c>
      <c r="BI84" s="36">
        <v>1.3926000000000001</v>
      </c>
      <c r="BJ84" s="36">
        <v>2.2562000000000002</v>
      </c>
      <c r="BK84" s="36">
        <v>18.881599999999999</v>
      </c>
      <c r="BL84" s="36">
        <v>12.363300000000001</v>
      </c>
      <c r="BM84" s="36">
        <v>3.0527000000000002</v>
      </c>
      <c r="BN84" s="36">
        <v>53.279400000000003</v>
      </c>
      <c r="BO84" s="36">
        <v>4.4790000000000001</v>
      </c>
      <c r="BP84" s="36">
        <v>1.2041999999999999</v>
      </c>
      <c r="BQ84" s="36">
        <v>22.303000000000001</v>
      </c>
      <c r="BR84" s="36">
        <v>38.694499999999998</v>
      </c>
      <c r="BS84" s="36">
        <v>1.6285000000000001</v>
      </c>
      <c r="BT84" s="36">
        <v>54.675800000000002</v>
      </c>
      <c r="BU84" s="36">
        <v>19.0655</v>
      </c>
      <c r="BV84" s="36">
        <v>132.08320000000001</v>
      </c>
      <c r="BW84" s="36">
        <v>47.804299999999998</v>
      </c>
      <c r="BX84" s="36">
        <v>51.206299999999999</v>
      </c>
      <c r="BY84" s="36">
        <v>104.45350000000001</v>
      </c>
      <c r="BZ84" s="36">
        <v>571.90769999999998</v>
      </c>
      <c r="CA84" s="36">
        <v>302.45370000000003</v>
      </c>
      <c r="CB84" s="36">
        <v>125.5792</v>
      </c>
      <c r="CC84" s="36">
        <v>128.0753</v>
      </c>
      <c r="CD84" s="36">
        <v>207.78190000000001</v>
      </c>
      <c r="CE84" s="36">
        <v>27.481300000000001</v>
      </c>
      <c r="CF84" s="36">
        <v>22.091899999999999</v>
      </c>
      <c r="CG84" s="36">
        <v>1051.7674999999999</v>
      </c>
      <c r="CH84" s="36">
        <v>254.91290000000001</v>
      </c>
      <c r="CI84" s="36">
        <v>1690.5920000000001</v>
      </c>
      <c r="CJ84" s="36">
        <v>149.71619999999999</v>
      </c>
      <c r="CK84" s="36">
        <v>23.117100000000001</v>
      </c>
      <c r="CL84" s="36">
        <v>23.474599999999999</v>
      </c>
      <c r="CM84" s="36">
        <v>19.320599999999999</v>
      </c>
      <c r="CN84" s="36">
        <v>52.588099999999997</v>
      </c>
      <c r="CO84" s="36">
        <v>0.45910000000000001</v>
      </c>
      <c r="CP84" s="36">
        <v>64.076899999999995</v>
      </c>
      <c r="CQ84" s="36">
        <v>43.5715</v>
      </c>
      <c r="CR84" s="36">
        <v>168.11840000000001</v>
      </c>
      <c r="CS84" s="36">
        <v>26.898599999999998</v>
      </c>
      <c r="CT84" s="36">
        <v>7.4399999999999994E-2</v>
      </c>
      <c r="CU84" s="36">
        <v>2.4500000000000001E-2</v>
      </c>
      <c r="CV84" s="36">
        <v>68.143900000000002</v>
      </c>
      <c r="CW84" s="36">
        <v>764.13800000000003</v>
      </c>
      <c r="CX84" s="36">
        <v>379.53530000000001</v>
      </c>
      <c r="CY84" s="36">
        <v>358.61709999999999</v>
      </c>
      <c r="CZ84" s="36">
        <v>67.816599999999994</v>
      </c>
      <c r="DA84" s="36">
        <v>423.42680000000001</v>
      </c>
      <c r="DB84" s="36">
        <v>273.75639999999999</v>
      </c>
      <c r="DC84" s="36">
        <v>77.823499999999996</v>
      </c>
      <c r="DD84" s="36">
        <v>195.45050000000001</v>
      </c>
      <c r="DE84" s="36">
        <v>229.1566</v>
      </c>
      <c r="DF84" s="36">
        <v>25.611000000000001</v>
      </c>
      <c r="DG84" s="36">
        <v>80.3</v>
      </c>
      <c r="DH84" s="36">
        <v>80.531899999999993</v>
      </c>
      <c r="DI84" s="36">
        <v>50.315399999999997</v>
      </c>
      <c r="DJ84" s="36">
        <v>133.80099999999999</v>
      </c>
      <c r="DK84" s="36">
        <v>69.095500000000001</v>
      </c>
      <c r="DL84" s="36">
        <v>19.049499999999998</v>
      </c>
      <c r="DM84" s="36">
        <v>51.841000000000001</v>
      </c>
      <c r="DN84" s="36">
        <v>19.4894</v>
      </c>
      <c r="DO84" s="36">
        <v>1.5008999999999999</v>
      </c>
      <c r="DP84" s="36">
        <f t="shared" si="10"/>
        <v>9701.7129000000023</v>
      </c>
      <c r="DQ84" s="36">
        <v>15656.3717</v>
      </c>
      <c r="DR84" s="36">
        <v>69.306899999999999</v>
      </c>
      <c r="DS84" s="36">
        <v>135.6865</v>
      </c>
      <c r="DT84" s="36">
        <v>4.0304000000000002</v>
      </c>
      <c r="DU84" s="36">
        <v>24.363199999999999</v>
      </c>
      <c r="DV84" s="36">
        <v>5.7572000000000001</v>
      </c>
      <c r="DW84" s="36">
        <v>10080.7713</v>
      </c>
      <c r="DX84" s="36">
        <f t="shared" si="11"/>
        <v>25976.287199999999</v>
      </c>
      <c r="DY84" s="36">
        <f t="shared" si="12"/>
        <v>35678.000100000005</v>
      </c>
      <c r="EA84" s="14">
        <f t="shared" si="13"/>
        <v>164.08010000000002</v>
      </c>
      <c r="EB84" s="61">
        <f t="shared" si="14"/>
        <v>3.2208203069694565E-4</v>
      </c>
      <c r="ED84" s="61">
        <v>0.3268961264644879</v>
      </c>
    </row>
    <row r="85" spans="1:134" x14ac:dyDescent="0.4">
      <c r="A85" s="37">
        <v>82</v>
      </c>
      <c r="B85" s="2" t="s">
        <v>176</v>
      </c>
      <c r="C85" s="112">
        <f>INDEX(Industries!$D:$D,MATCH($A85,Industries!$A:$A,0))</f>
        <v>23</v>
      </c>
      <c r="D85" s="38" t="s">
        <v>177</v>
      </c>
      <c r="E85" s="36">
        <v>79.397300000000001</v>
      </c>
      <c r="F85" s="36">
        <v>17.963000000000001</v>
      </c>
      <c r="G85" s="36">
        <v>52.004100000000001</v>
      </c>
      <c r="H85" s="36">
        <v>3.5335000000000001</v>
      </c>
      <c r="I85" s="36">
        <v>6.9221000000000004</v>
      </c>
      <c r="J85" s="36">
        <v>2.7241</v>
      </c>
      <c r="K85" s="36">
        <v>13.958</v>
      </c>
      <c r="L85" s="36">
        <v>143.88489999999999</v>
      </c>
      <c r="M85" s="36">
        <v>148.33359999999999</v>
      </c>
      <c r="N85" s="36">
        <v>54.0563</v>
      </c>
      <c r="O85" s="36">
        <v>179.46950000000001</v>
      </c>
      <c r="P85" s="36">
        <v>35.052199999999999</v>
      </c>
      <c r="Q85" s="36">
        <v>29.3521</v>
      </c>
      <c r="R85" s="36">
        <v>26.2332</v>
      </c>
      <c r="S85" s="36">
        <v>3.4504000000000001</v>
      </c>
      <c r="T85" s="36">
        <v>36.963299999999997</v>
      </c>
      <c r="U85" s="36">
        <v>10.3331</v>
      </c>
      <c r="V85" s="36">
        <v>2.6960000000000002</v>
      </c>
      <c r="W85" s="36">
        <v>21.652899999999999</v>
      </c>
      <c r="X85" s="36">
        <v>12.1058</v>
      </c>
      <c r="Y85" s="36">
        <v>12.966100000000001</v>
      </c>
      <c r="Z85" s="36">
        <v>24.454699999999999</v>
      </c>
      <c r="AA85" s="36">
        <v>21.448699999999999</v>
      </c>
      <c r="AB85" s="36">
        <v>11.9192</v>
      </c>
      <c r="AC85" s="36">
        <v>7.0763999999999996</v>
      </c>
      <c r="AD85" s="36">
        <v>1.6732</v>
      </c>
      <c r="AE85" s="36">
        <v>0.95189999999999997</v>
      </c>
      <c r="AF85" s="36">
        <v>6.2968000000000002</v>
      </c>
      <c r="AG85" s="36">
        <v>7.7299999999999994E-2</v>
      </c>
      <c r="AH85" s="36">
        <v>1.4982</v>
      </c>
      <c r="AI85" s="36">
        <v>0.83599999999999997</v>
      </c>
      <c r="AJ85" s="36">
        <v>10.8987</v>
      </c>
      <c r="AK85" s="36">
        <v>14.7271</v>
      </c>
      <c r="AL85" s="36">
        <v>4.9702999999999999</v>
      </c>
      <c r="AM85" s="36">
        <v>18.730899999999998</v>
      </c>
      <c r="AN85" s="36">
        <v>16.340900000000001</v>
      </c>
      <c r="AO85" s="36">
        <v>4.2415000000000003</v>
      </c>
      <c r="AP85" s="36">
        <v>15.268000000000001</v>
      </c>
      <c r="AQ85" s="36">
        <v>0.98070000000000002</v>
      </c>
      <c r="AR85" s="36">
        <v>48.753799999999998</v>
      </c>
      <c r="AS85" s="36">
        <v>5.8765999999999998</v>
      </c>
      <c r="AT85" s="36">
        <v>86.767600000000002</v>
      </c>
      <c r="AU85" s="36">
        <v>0.50549999999999995</v>
      </c>
      <c r="AV85" s="36">
        <v>6.5281000000000002</v>
      </c>
      <c r="AW85" s="36">
        <v>2.9685999999999999</v>
      </c>
      <c r="AX85" s="36">
        <v>49.2913</v>
      </c>
      <c r="AY85" s="36">
        <v>10.924899999999999</v>
      </c>
      <c r="AZ85" s="36">
        <v>6.8478000000000003</v>
      </c>
      <c r="BA85" s="36">
        <v>16.971299999999999</v>
      </c>
      <c r="BB85" s="36">
        <v>11.203099999999999</v>
      </c>
      <c r="BC85" s="36">
        <v>1.3026</v>
      </c>
      <c r="BD85" s="36">
        <v>32.1404</v>
      </c>
      <c r="BE85" s="36">
        <v>7.9261999999999997</v>
      </c>
      <c r="BF85" s="36">
        <v>17.6919</v>
      </c>
      <c r="BG85" s="36">
        <v>15.8489</v>
      </c>
      <c r="BH85" s="36">
        <v>11.938800000000001</v>
      </c>
      <c r="BI85" s="36">
        <v>7.5279999999999996</v>
      </c>
      <c r="BJ85" s="36">
        <v>2.0181</v>
      </c>
      <c r="BK85" s="36">
        <v>16.134399999999999</v>
      </c>
      <c r="BL85" s="36">
        <v>19.8797</v>
      </c>
      <c r="BM85" s="36">
        <v>3.9016000000000002</v>
      </c>
      <c r="BN85" s="36">
        <v>49.373699999999999</v>
      </c>
      <c r="BO85" s="36">
        <v>13.0726</v>
      </c>
      <c r="BP85" s="36">
        <v>5.5491999999999999</v>
      </c>
      <c r="BQ85" s="36">
        <v>30.034199999999998</v>
      </c>
      <c r="BR85" s="36">
        <v>51.511600000000001</v>
      </c>
      <c r="BS85" s="36">
        <v>4.1319999999999997</v>
      </c>
      <c r="BT85" s="36">
        <v>64.026300000000006</v>
      </c>
      <c r="BU85" s="36">
        <v>183.0787</v>
      </c>
      <c r="BV85" s="36">
        <v>473.6678</v>
      </c>
      <c r="BW85" s="36">
        <v>229.2157</v>
      </c>
      <c r="BX85" s="36">
        <v>214.91749999999999</v>
      </c>
      <c r="BY85" s="36">
        <v>522.48829999999998</v>
      </c>
      <c r="BZ85" s="36">
        <v>938.64919999999995</v>
      </c>
      <c r="CA85" s="36">
        <v>954.28009999999995</v>
      </c>
      <c r="CB85" s="36">
        <v>66.232200000000006</v>
      </c>
      <c r="CC85" s="36">
        <v>42.055300000000003</v>
      </c>
      <c r="CD85" s="36">
        <v>871.50239999999997</v>
      </c>
      <c r="CE85" s="36">
        <v>21.302099999999999</v>
      </c>
      <c r="CF85" s="36">
        <v>25.140499999999999</v>
      </c>
      <c r="CG85" s="36">
        <v>140.21459999999999</v>
      </c>
      <c r="CH85" s="36">
        <v>1491.4106999999999</v>
      </c>
      <c r="CI85" s="36">
        <v>966.274</v>
      </c>
      <c r="CJ85" s="36">
        <v>173.41499999999999</v>
      </c>
      <c r="CK85" s="36">
        <v>47.146700000000003</v>
      </c>
      <c r="CL85" s="36">
        <v>20.726199999999999</v>
      </c>
      <c r="CM85" s="36">
        <v>11.0526</v>
      </c>
      <c r="CN85" s="36">
        <v>177.6908</v>
      </c>
      <c r="CO85" s="36">
        <v>0.98939999999999995</v>
      </c>
      <c r="CP85" s="36">
        <v>205.73910000000001</v>
      </c>
      <c r="CQ85" s="36">
        <v>686.22130000000004</v>
      </c>
      <c r="CR85" s="36">
        <v>1694.3797999999999</v>
      </c>
      <c r="CS85" s="36">
        <v>211.13900000000001</v>
      </c>
      <c r="CT85" s="36">
        <v>1.8140000000000001</v>
      </c>
      <c r="CU85" s="36">
        <v>0.51549999999999996</v>
      </c>
      <c r="CV85" s="36">
        <v>155.8826</v>
      </c>
      <c r="CW85" s="36">
        <v>1646.4502</v>
      </c>
      <c r="CX85" s="36">
        <v>19.684200000000001</v>
      </c>
      <c r="CY85" s="36">
        <v>672.3818</v>
      </c>
      <c r="CZ85" s="36">
        <v>163.1285</v>
      </c>
      <c r="DA85" s="36">
        <v>1625.3459</v>
      </c>
      <c r="DB85" s="36">
        <v>36.565100000000001</v>
      </c>
      <c r="DC85" s="36">
        <v>239.042</v>
      </c>
      <c r="DD85" s="36">
        <v>467.94220000000001</v>
      </c>
      <c r="DE85" s="36">
        <v>459.25409999999999</v>
      </c>
      <c r="DF85" s="36">
        <v>65.400599999999997</v>
      </c>
      <c r="DG85" s="36">
        <v>681.86090000000002</v>
      </c>
      <c r="DH85" s="36">
        <v>825.89480000000003</v>
      </c>
      <c r="DI85" s="36">
        <v>78.751000000000005</v>
      </c>
      <c r="DJ85" s="36">
        <v>195.67760000000001</v>
      </c>
      <c r="DK85" s="36">
        <v>137.74610000000001</v>
      </c>
      <c r="DL85" s="36">
        <v>119.3981</v>
      </c>
      <c r="DM85" s="36">
        <v>70.350999999999999</v>
      </c>
      <c r="DN85" s="36">
        <v>202.5291</v>
      </c>
      <c r="DO85" s="36">
        <v>11.250299999999999</v>
      </c>
      <c r="DP85" s="36">
        <f t="shared" si="10"/>
        <v>19901.885399999999</v>
      </c>
      <c r="DQ85" s="36">
        <v>2188.5868999999998</v>
      </c>
      <c r="DR85" s="36">
        <v>47.396999999999998</v>
      </c>
      <c r="DS85" s="36">
        <v>234.08629999999999</v>
      </c>
      <c r="DT85" s="36">
        <v>28.247900000000001</v>
      </c>
      <c r="DU85" s="36">
        <v>49.747799999999998</v>
      </c>
      <c r="DV85" s="36">
        <v>15.400499999999999</v>
      </c>
      <c r="DW85" s="36">
        <v>2394.6480000000001</v>
      </c>
      <c r="DX85" s="36">
        <f t="shared" si="11"/>
        <v>4958.1144000000004</v>
      </c>
      <c r="DY85" s="36">
        <f t="shared" si="12"/>
        <v>24859.999799999998</v>
      </c>
      <c r="EA85" s="14">
        <f t="shared" si="13"/>
        <v>312.08199999999999</v>
      </c>
      <c r="EB85" s="61">
        <f t="shared" si="14"/>
        <v>6.1260326087053934E-4</v>
      </c>
      <c r="ED85" s="61">
        <v>0.36794046957313326</v>
      </c>
    </row>
    <row r="86" spans="1:134" x14ac:dyDescent="0.4">
      <c r="A86" s="34">
        <v>83</v>
      </c>
      <c r="B86" s="7" t="s">
        <v>178</v>
      </c>
      <c r="C86" s="111">
        <f>INDEX(Industries!$D:$D,MATCH($A86,Industries!$A:$A,0))</f>
        <v>23</v>
      </c>
      <c r="D86" s="35" t="s">
        <v>179</v>
      </c>
      <c r="E86" s="36">
        <v>1257.4113</v>
      </c>
      <c r="F86" s="36">
        <v>56.989400000000003</v>
      </c>
      <c r="G86" s="36">
        <v>234.26849999999999</v>
      </c>
      <c r="H86" s="36">
        <v>32.7211</v>
      </c>
      <c r="I86" s="36">
        <v>29.744399999999999</v>
      </c>
      <c r="J86" s="36">
        <v>38.420499999999997</v>
      </c>
      <c r="K86" s="36">
        <v>64.696299999999994</v>
      </c>
      <c r="L86" s="36">
        <v>1574.6116</v>
      </c>
      <c r="M86" s="36">
        <v>606.53110000000004</v>
      </c>
      <c r="N86" s="36">
        <v>371.11</v>
      </c>
      <c r="O86" s="36">
        <v>854.88160000000005</v>
      </c>
      <c r="P86" s="36">
        <v>241.3954</v>
      </c>
      <c r="Q86" s="36">
        <v>41.779699999999998</v>
      </c>
      <c r="R86" s="36">
        <v>220.75299999999999</v>
      </c>
      <c r="S86" s="36">
        <v>6.7625000000000002</v>
      </c>
      <c r="T86" s="36">
        <v>173.28809999999999</v>
      </c>
      <c r="U86" s="36">
        <v>47.327100000000002</v>
      </c>
      <c r="V86" s="36">
        <v>23.752400000000002</v>
      </c>
      <c r="W86" s="36">
        <v>272.26940000000002</v>
      </c>
      <c r="X86" s="36">
        <v>73.602800000000002</v>
      </c>
      <c r="Y86" s="36">
        <v>109.9024</v>
      </c>
      <c r="Z86" s="36">
        <v>202.4263</v>
      </c>
      <c r="AA86" s="36">
        <v>380.28649999999999</v>
      </c>
      <c r="AB86" s="36">
        <v>256.26920000000001</v>
      </c>
      <c r="AC86" s="36">
        <v>164.74889999999999</v>
      </c>
      <c r="AD86" s="36">
        <v>6.2122999999999999</v>
      </c>
      <c r="AE86" s="36">
        <v>4.5602999999999998</v>
      </c>
      <c r="AF86" s="36">
        <v>24.4056</v>
      </c>
      <c r="AG86" s="36">
        <v>0.30919999999999997</v>
      </c>
      <c r="AH86" s="36">
        <v>2.1141999999999999</v>
      </c>
      <c r="AI86" s="36">
        <v>4.7283999999999997</v>
      </c>
      <c r="AJ86" s="36">
        <v>54.109200000000001</v>
      </c>
      <c r="AK86" s="36">
        <v>71.341499999999996</v>
      </c>
      <c r="AL86" s="36">
        <v>40.4328</v>
      </c>
      <c r="AM86" s="36">
        <v>548.42100000000005</v>
      </c>
      <c r="AN86" s="36">
        <v>90.565799999999996</v>
      </c>
      <c r="AO86" s="36">
        <v>107.9556</v>
      </c>
      <c r="AP86" s="36">
        <v>584.65179999999998</v>
      </c>
      <c r="AQ86" s="36">
        <v>59.374200000000002</v>
      </c>
      <c r="AR86" s="36">
        <v>382.70420000000001</v>
      </c>
      <c r="AS86" s="36">
        <v>290.00900000000001</v>
      </c>
      <c r="AT86" s="36">
        <v>343.07580000000002</v>
      </c>
      <c r="AU86" s="36">
        <v>3.7566000000000002</v>
      </c>
      <c r="AV86" s="36">
        <v>38.009700000000002</v>
      </c>
      <c r="AW86" s="36">
        <v>13.8315</v>
      </c>
      <c r="AX86" s="36">
        <v>328.47930000000002</v>
      </c>
      <c r="AY86" s="36">
        <v>32.744300000000003</v>
      </c>
      <c r="AZ86" s="36">
        <v>22.153600000000001</v>
      </c>
      <c r="BA86" s="36">
        <v>112.4046</v>
      </c>
      <c r="BB86" s="36">
        <v>74.732299999999995</v>
      </c>
      <c r="BC86" s="36">
        <v>16.867000000000001</v>
      </c>
      <c r="BD86" s="36">
        <v>1082.5338999999999</v>
      </c>
      <c r="BE86" s="36">
        <v>387.81959999999998</v>
      </c>
      <c r="BF86" s="36">
        <v>257.14319999999998</v>
      </c>
      <c r="BG86" s="36">
        <v>370.03160000000003</v>
      </c>
      <c r="BH86" s="36">
        <v>97.736999999999995</v>
      </c>
      <c r="BI86" s="36">
        <v>26.9909</v>
      </c>
      <c r="BJ86" s="36">
        <v>20.4465</v>
      </c>
      <c r="BK86" s="36">
        <v>41.104700000000001</v>
      </c>
      <c r="BL86" s="36">
        <v>36.486600000000003</v>
      </c>
      <c r="BM86" s="36">
        <v>7.1414</v>
      </c>
      <c r="BN86" s="36">
        <v>114.8366</v>
      </c>
      <c r="BO86" s="36">
        <v>57.785400000000003</v>
      </c>
      <c r="BP86" s="36">
        <v>14.8352</v>
      </c>
      <c r="BQ86" s="36">
        <v>37.370699999999999</v>
      </c>
      <c r="BR86" s="36">
        <v>67.97</v>
      </c>
      <c r="BS86" s="36">
        <v>5.5141999999999998</v>
      </c>
      <c r="BT86" s="36">
        <v>54.497300000000003</v>
      </c>
      <c r="BU86" s="36">
        <v>126.6711</v>
      </c>
      <c r="BV86" s="36">
        <v>868.01909999999998</v>
      </c>
      <c r="BW86" s="36">
        <v>1078.6560999999999</v>
      </c>
      <c r="BX86" s="36">
        <v>1603.3071</v>
      </c>
      <c r="BY86" s="36">
        <v>2054.6201999999998</v>
      </c>
      <c r="BZ86" s="36">
        <v>8544.5863000000008</v>
      </c>
      <c r="CA86" s="36">
        <v>1712.8224</v>
      </c>
      <c r="CB86" s="36">
        <v>40.791499999999999</v>
      </c>
      <c r="CC86" s="36">
        <v>312.98489999999998</v>
      </c>
      <c r="CD86" s="36">
        <v>2011.0709999999999</v>
      </c>
      <c r="CE86" s="36">
        <v>425.892</v>
      </c>
      <c r="CF86" s="36">
        <v>537.05960000000005</v>
      </c>
      <c r="CG86" s="36">
        <v>2968.4686000000002</v>
      </c>
      <c r="CH86" s="36">
        <v>918.49490000000003</v>
      </c>
      <c r="CI86" s="36">
        <v>8966.8531999999996</v>
      </c>
      <c r="CJ86" s="36">
        <v>96.278999999999996</v>
      </c>
      <c r="CK86" s="36">
        <v>28.358000000000001</v>
      </c>
      <c r="CL86" s="36">
        <v>7.7019000000000002</v>
      </c>
      <c r="CM86" s="36">
        <v>15.1936</v>
      </c>
      <c r="CN86" s="36">
        <v>1383.0585000000001</v>
      </c>
      <c r="CO86" s="36">
        <v>1.7016</v>
      </c>
      <c r="CP86" s="36">
        <v>354.09449999999998</v>
      </c>
      <c r="CQ86" s="36">
        <v>94.453999999999994</v>
      </c>
      <c r="CR86" s="36">
        <v>129.46</v>
      </c>
      <c r="CS86" s="36">
        <v>343.16129999999998</v>
      </c>
      <c r="CT86" s="36">
        <v>6.4421999999999997</v>
      </c>
      <c r="CU86" s="36">
        <v>1.9623999999999999</v>
      </c>
      <c r="CV86" s="36">
        <v>406.16059999999999</v>
      </c>
      <c r="CW86" s="36">
        <v>2437.3065000000001</v>
      </c>
      <c r="CX86" s="36">
        <v>94.211500000000001</v>
      </c>
      <c r="CY86" s="36">
        <v>1271.5995</v>
      </c>
      <c r="CZ86" s="36">
        <v>315.42660000000001</v>
      </c>
      <c r="DA86" s="36">
        <v>1143.0183999999999</v>
      </c>
      <c r="DB86" s="36">
        <v>355.95179999999999</v>
      </c>
      <c r="DC86" s="36">
        <v>321.73320000000001</v>
      </c>
      <c r="DD86" s="36">
        <v>441.79770000000002</v>
      </c>
      <c r="DE86" s="36">
        <v>624.28440000000001</v>
      </c>
      <c r="DF86" s="36">
        <v>161.44489999999999</v>
      </c>
      <c r="DG86" s="36">
        <v>406.80119999999999</v>
      </c>
      <c r="DH86" s="36">
        <v>358.13909999999998</v>
      </c>
      <c r="DI86" s="36">
        <v>56.629600000000003</v>
      </c>
      <c r="DJ86" s="36">
        <v>141.3235</v>
      </c>
      <c r="DK86" s="36">
        <v>86.259200000000007</v>
      </c>
      <c r="DL86" s="36">
        <v>335.40460000000002</v>
      </c>
      <c r="DM86" s="36">
        <v>170.34639999999999</v>
      </c>
      <c r="DN86" s="36">
        <v>163.19970000000001</v>
      </c>
      <c r="DO86" s="36">
        <v>7.5411999999999999</v>
      </c>
      <c r="DP86" s="36">
        <f t="shared" si="10"/>
        <v>57204.888699999989</v>
      </c>
      <c r="DQ86" s="36">
        <v>3838.5272</v>
      </c>
      <c r="DR86" s="36">
        <v>23966.343799999999</v>
      </c>
      <c r="DS86" s="36">
        <v>1180.4708000000001</v>
      </c>
      <c r="DT86" s="36">
        <v>245.7269</v>
      </c>
      <c r="DU86" s="36">
        <v>587.38630000000001</v>
      </c>
      <c r="DV86" s="36">
        <v>43.732300000000002</v>
      </c>
      <c r="DW86" s="36">
        <v>3145.924</v>
      </c>
      <c r="DX86" s="36">
        <f t="shared" si="11"/>
        <v>33008.111299999997</v>
      </c>
      <c r="DY86" s="36">
        <f t="shared" si="12"/>
        <v>90212.999999999985</v>
      </c>
      <c r="EA86" s="14">
        <f t="shared" si="13"/>
        <v>2013.5840000000003</v>
      </c>
      <c r="EB86" s="61">
        <f t="shared" si="14"/>
        <v>3.9525769651461611E-3</v>
      </c>
      <c r="ED86" s="61">
        <v>0.50693358713089964</v>
      </c>
    </row>
    <row r="87" spans="1:134" x14ac:dyDescent="0.4">
      <c r="A87" s="37">
        <v>84</v>
      </c>
      <c r="B87" s="2" t="s">
        <v>180</v>
      </c>
      <c r="C87" s="112">
        <f>INDEX(Industries!$D:$D,MATCH($A87,Industries!$A:$A,0))</f>
        <v>7</v>
      </c>
      <c r="D87" s="38" t="s">
        <v>181</v>
      </c>
      <c r="E87" s="36">
        <v>30.7895</v>
      </c>
      <c r="F87" s="36">
        <v>1.2850999999999999</v>
      </c>
      <c r="G87" s="36">
        <v>12.530099999999999</v>
      </c>
      <c r="H87" s="36">
        <v>0.50519999999999998</v>
      </c>
      <c r="I87" s="36">
        <v>0.19040000000000001</v>
      </c>
      <c r="J87" s="36">
        <v>0.52690000000000003</v>
      </c>
      <c r="K87" s="36">
        <v>6.6933999999999996</v>
      </c>
      <c r="L87" s="36">
        <v>10.1587</v>
      </c>
      <c r="M87" s="36">
        <v>9.3658000000000001</v>
      </c>
      <c r="N87" s="36">
        <v>4.3674999999999997</v>
      </c>
      <c r="O87" s="36">
        <v>16.407299999999999</v>
      </c>
      <c r="P87" s="36">
        <v>1.4633</v>
      </c>
      <c r="Q87" s="36">
        <v>57.028599999999997</v>
      </c>
      <c r="R87" s="36">
        <v>15.9529</v>
      </c>
      <c r="S87" s="36">
        <v>0.93400000000000005</v>
      </c>
      <c r="T87" s="36">
        <v>11.694699999999999</v>
      </c>
      <c r="U87" s="36">
        <v>5.8403</v>
      </c>
      <c r="V87" s="36">
        <v>0.2964</v>
      </c>
      <c r="W87" s="36">
        <v>10.9612</v>
      </c>
      <c r="X87" s="36">
        <v>12.5785</v>
      </c>
      <c r="Y87" s="36">
        <v>12.654299999999999</v>
      </c>
      <c r="Z87" s="36">
        <v>29.395099999999999</v>
      </c>
      <c r="AA87" s="36">
        <v>19.241</v>
      </c>
      <c r="AB87" s="36">
        <v>4.0334000000000003</v>
      </c>
      <c r="AC87" s="36">
        <v>9.1996000000000002</v>
      </c>
      <c r="AD87" s="36">
        <v>0.26240000000000002</v>
      </c>
      <c r="AE87" s="36">
        <v>0.58299999999999996</v>
      </c>
      <c r="AF87" s="36">
        <v>12.4803</v>
      </c>
      <c r="AG87" s="36">
        <v>0.13450000000000001</v>
      </c>
      <c r="AH87" s="36">
        <v>0.1411</v>
      </c>
      <c r="AI87" s="36">
        <v>0.20830000000000001</v>
      </c>
      <c r="AJ87" s="36">
        <v>1.5849</v>
      </c>
      <c r="AK87" s="36">
        <v>9.4562000000000008</v>
      </c>
      <c r="AL87" s="36">
        <v>16.269500000000001</v>
      </c>
      <c r="AM87" s="36">
        <v>34.625599999999999</v>
      </c>
      <c r="AN87" s="36">
        <v>11.739599999999999</v>
      </c>
      <c r="AO87" s="36">
        <v>4.8236999999999997</v>
      </c>
      <c r="AP87" s="36">
        <v>46.355600000000003</v>
      </c>
      <c r="AQ87" s="36">
        <v>0.32250000000000001</v>
      </c>
      <c r="AR87" s="36">
        <v>82.457700000000003</v>
      </c>
      <c r="AS87" s="36">
        <v>2.3552</v>
      </c>
      <c r="AT87" s="36">
        <v>41.935699999999997</v>
      </c>
      <c r="AU87" s="36">
        <v>5.7965999999999998</v>
      </c>
      <c r="AV87" s="36">
        <v>10.039999999999999</v>
      </c>
      <c r="AW87" s="36">
        <v>4.2390999999999996</v>
      </c>
      <c r="AX87" s="36">
        <v>32.710799999999999</v>
      </c>
      <c r="AY87" s="36">
        <v>3.9647000000000001</v>
      </c>
      <c r="AZ87" s="36">
        <v>1.8492</v>
      </c>
      <c r="BA87" s="36">
        <v>10.867900000000001</v>
      </c>
      <c r="BB87" s="36">
        <v>0.4909</v>
      </c>
      <c r="BC87" s="36">
        <v>2.4384999999999999</v>
      </c>
      <c r="BD87" s="36">
        <v>117.965</v>
      </c>
      <c r="BE87" s="36">
        <v>12.0854</v>
      </c>
      <c r="BF87" s="36">
        <v>18.3902</v>
      </c>
      <c r="BG87" s="36">
        <v>44.569400000000002</v>
      </c>
      <c r="BH87" s="36">
        <v>9.8003</v>
      </c>
      <c r="BI87" s="36">
        <v>8.8252000000000006</v>
      </c>
      <c r="BJ87" s="36">
        <v>0.82440000000000002</v>
      </c>
      <c r="BK87" s="36">
        <v>14.071999999999999</v>
      </c>
      <c r="BL87" s="36">
        <v>7.2868000000000004</v>
      </c>
      <c r="BM87" s="36">
        <v>3.7336999999999998</v>
      </c>
      <c r="BN87" s="36">
        <v>24.7377</v>
      </c>
      <c r="BO87" s="36">
        <v>7.3121</v>
      </c>
      <c r="BP87" s="36">
        <v>1.4426000000000001</v>
      </c>
      <c r="BQ87" s="36">
        <v>0.61880000000000002</v>
      </c>
      <c r="BR87" s="36">
        <v>1.9971000000000001</v>
      </c>
      <c r="BS87" s="36">
        <v>3.5488</v>
      </c>
      <c r="BT87" s="36">
        <v>7.9694000000000003</v>
      </c>
      <c r="BU87" s="36">
        <v>88.656899999999993</v>
      </c>
      <c r="BV87" s="36">
        <v>49.120100000000001</v>
      </c>
      <c r="BW87" s="36">
        <v>40.229300000000002</v>
      </c>
      <c r="BX87" s="36">
        <v>55.259500000000003</v>
      </c>
      <c r="BY87" s="36">
        <v>323.50959999999998</v>
      </c>
      <c r="BZ87" s="36">
        <v>790.99379999999996</v>
      </c>
      <c r="CA87" s="36">
        <v>1039.8759</v>
      </c>
      <c r="CB87" s="36">
        <v>45.112099999999998</v>
      </c>
      <c r="CC87" s="36">
        <v>101.8036</v>
      </c>
      <c r="CD87" s="36">
        <v>337.82389999999998</v>
      </c>
      <c r="CE87" s="36">
        <v>27.362200000000001</v>
      </c>
      <c r="CF87" s="36">
        <v>14.457100000000001</v>
      </c>
      <c r="CG87" s="36">
        <v>38.062100000000001</v>
      </c>
      <c r="CH87" s="36">
        <v>241.81880000000001</v>
      </c>
      <c r="CI87" s="36">
        <v>104.68429999999999</v>
      </c>
      <c r="CJ87" s="36">
        <v>1393.0826</v>
      </c>
      <c r="CK87" s="36">
        <v>46.5154</v>
      </c>
      <c r="CL87" s="36">
        <v>12.6441</v>
      </c>
      <c r="CM87" s="36">
        <v>67.324799999999996</v>
      </c>
      <c r="CN87" s="36">
        <v>298.6823</v>
      </c>
      <c r="CO87" s="36">
        <v>10.984999999999999</v>
      </c>
      <c r="CP87" s="36">
        <v>1779.164</v>
      </c>
      <c r="CQ87" s="36">
        <v>2121.8919999999998</v>
      </c>
      <c r="CR87" s="36">
        <v>83.549300000000002</v>
      </c>
      <c r="CS87" s="36">
        <v>96.442300000000003</v>
      </c>
      <c r="CT87" s="36">
        <v>8.2699999999999996E-2</v>
      </c>
      <c r="CU87" s="36">
        <v>3.0599999999999999E-2</v>
      </c>
      <c r="CV87" s="36">
        <v>166.423</v>
      </c>
      <c r="CW87" s="36">
        <v>1689.6421</v>
      </c>
      <c r="CX87" s="36">
        <v>201.6602</v>
      </c>
      <c r="CY87" s="36">
        <v>706.51189999999997</v>
      </c>
      <c r="CZ87" s="36">
        <v>198.1951</v>
      </c>
      <c r="DA87" s="36">
        <v>1481.9376</v>
      </c>
      <c r="DB87" s="36">
        <v>25.9436</v>
      </c>
      <c r="DC87" s="36">
        <v>189.39060000000001</v>
      </c>
      <c r="DD87" s="36">
        <v>368.1388</v>
      </c>
      <c r="DE87" s="36">
        <v>498.98849999999999</v>
      </c>
      <c r="DF87" s="36">
        <v>48.457299999999996</v>
      </c>
      <c r="DG87" s="36">
        <v>41.935699999999997</v>
      </c>
      <c r="DH87" s="36">
        <v>320.59460000000001</v>
      </c>
      <c r="DI87" s="36">
        <v>93.772900000000007</v>
      </c>
      <c r="DJ87" s="36">
        <v>42.476599999999998</v>
      </c>
      <c r="DK87" s="36">
        <v>43.933700000000002</v>
      </c>
      <c r="DL87" s="36">
        <v>59.193399999999997</v>
      </c>
      <c r="DM87" s="36">
        <v>18.459</v>
      </c>
      <c r="DN87" s="36">
        <v>251.9615</v>
      </c>
      <c r="DO87" s="36">
        <v>15.613200000000001</v>
      </c>
      <c r="DP87" s="36">
        <f t="shared" si="10"/>
        <v>16579.799200000005</v>
      </c>
      <c r="DQ87" s="36">
        <v>4718.3870999999999</v>
      </c>
      <c r="DR87" s="36">
        <v>17.9024</v>
      </c>
      <c r="DS87" s="36">
        <v>3281.5794000000001</v>
      </c>
      <c r="DT87" s="36">
        <v>178.04230000000001</v>
      </c>
      <c r="DU87" s="36">
        <v>690.89670000000001</v>
      </c>
      <c r="DV87" s="36">
        <v>81.784700000000001</v>
      </c>
      <c r="DW87" s="36">
        <v>7747.6082999999999</v>
      </c>
      <c r="DX87" s="36">
        <f t="shared" si="11"/>
        <v>16716.200899999996</v>
      </c>
      <c r="DY87" s="36">
        <f t="shared" si="12"/>
        <v>33296.000100000005</v>
      </c>
      <c r="EA87" s="14">
        <f t="shared" si="13"/>
        <v>4150.5183999999999</v>
      </c>
      <c r="EB87" s="61">
        <f t="shared" si="14"/>
        <v>8.1472853485403621E-3</v>
      </c>
      <c r="ED87" s="61">
        <v>0.38791445953971099</v>
      </c>
    </row>
    <row r="88" spans="1:134" x14ac:dyDescent="0.4">
      <c r="A88" s="34">
        <v>85</v>
      </c>
      <c r="B88" s="7" t="s">
        <v>182</v>
      </c>
      <c r="C88" s="111">
        <f>INDEX(Industries!$D:$D,MATCH($A88,Industries!$A:$A,0))</f>
        <v>7</v>
      </c>
      <c r="D88" s="35" t="s">
        <v>183</v>
      </c>
      <c r="E88" s="36">
        <v>0.12889999999999999</v>
      </c>
      <c r="F88" s="36">
        <v>2.5899999999999999E-2</v>
      </c>
      <c r="G88" s="36">
        <v>7.4300000000000005E-2</v>
      </c>
      <c r="H88" s="36">
        <v>2.1399999999999999E-2</v>
      </c>
      <c r="I88" s="36">
        <v>2.0999999999999999E-3</v>
      </c>
      <c r="J88" s="36">
        <v>0.01</v>
      </c>
      <c r="K88" s="36">
        <v>3.6200000000000003E-2</v>
      </c>
      <c r="L88" s="36">
        <v>0.24010000000000001</v>
      </c>
      <c r="M88" s="36">
        <v>4.8023999999999996</v>
      </c>
      <c r="N88" s="36">
        <v>0.1043</v>
      </c>
      <c r="O88" s="36">
        <v>0.36430000000000001</v>
      </c>
      <c r="P88" s="36">
        <v>2.3599999999999999E-2</v>
      </c>
      <c r="Q88" s="36">
        <v>0.11600000000000001</v>
      </c>
      <c r="R88" s="36">
        <v>0.14399999999999999</v>
      </c>
      <c r="S88" s="36">
        <v>4.4000000000000003E-3</v>
      </c>
      <c r="T88" s="36">
        <v>4.0800000000000003E-2</v>
      </c>
      <c r="U88" s="36">
        <v>3.56E-2</v>
      </c>
      <c r="V88" s="36">
        <v>7.7999999999999996E-3</v>
      </c>
      <c r="W88" s="36">
        <v>7.0300000000000001E-2</v>
      </c>
      <c r="X88" s="36">
        <v>9.9599999999999994E-2</v>
      </c>
      <c r="Y88" s="36">
        <v>2.4929999999999999</v>
      </c>
      <c r="Z88" s="36">
        <v>8.5000000000000006E-2</v>
      </c>
      <c r="AA88" s="36">
        <v>0.23180000000000001</v>
      </c>
      <c r="AB88" s="36">
        <v>7.2300000000000003E-2</v>
      </c>
      <c r="AC88" s="36">
        <v>6.5100000000000005E-2</v>
      </c>
      <c r="AD88" s="36">
        <v>5.0000000000000001E-4</v>
      </c>
      <c r="AE88" s="36">
        <v>5.5999999999999999E-3</v>
      </c>
      <c r="AF88" s="36">
        <v>2.2800000000000001E-2</v>
      </c>
      <c r="AG88" s="36"/>
      <c r="AH88" s="36">
        <v>1E-4</v>
      </c>
      <c r="AI88" s="36">
        <v>2.9999999999999997E-4</v>
      </c>
      <c r="AJ88" s="36">
        <v>6.5199999999999994E-2</v>
      </c>
      <c r="AK88" s="36">
        <v>7.1999999999999995E-2</v>
      </c>
      <c r="AL88" s="36">
        <v>8.3999999999999995E-3</v>
      </c>
      <c r="AM88" s="36">
        <v>4.1000000000000002E-2</v>
      </c>
      <c r="AN88" s="36">
        <v>4.8599999999999997E-2</v>
      </c>
      <c r="AO88" s="36">
        <v>3.09E-2</v>
      </c>
      <c r="AP88" s="36">
        <v>6.0400000000000002E-2</v>
      </c>
      <c r="AQ88" s="36">
        <v>1.5E-3</v>
      </c>
      <c r="AR88" s="36">
        <v>0.13869999999999999</v>
      </c>
      <c r="AS88" s="36">
        <v>3.0200000000000001E-2</v>
      </c>
      <c r="AT88" s="36">
        <v>5.21E-2</v>
      </c>
      <c r="AU88" s="36">
        <v>6.1999999999999998E-3</v>
      </c>
      <c r="AV88" s="36">
        <v>2.8000000000000001E-2</v>
      </c>
      <c r="AW88" s="36">
        <v>9.9000000000000008E-3</v>
      </c>
      <c r="AX88" s="36">
        <v>7.2300000000000003E-2</v>
      </c>
      <c r="AY88" s="36">
        <v>1.49E-2</v>
      </c>
      <c r="AZ88" s="36">
        <v>1.2999999999999999E-2</v>
      </c>
      <c r="BA88" s="36">
        <v>3.9399999999999998E-2</v>
      </c>
      <c r="BB88" s="36">
        <v>5.8299999999999998E-2</v>
      </c>
      <c r="BC88" s="36">
        <v>7.0000000000000001E-3</v>
      </c>
      <c r="BD88" s="36">
        <v>0.12139999999999999</v>
      </c>
      <c r="BE88" s="36">
        <v>2.53E-2</v>
      </c>
      <c r="BF88" s="36">
        <v>5.2699999999999997E-2</v>
      </c>
      <c r="BG88" s="36">
        <v>2.6545000000000001</v>
      </c>
      <c r="BH88" s="36">
        <v>3.9199999999999999E-2</v>
      </c>
      <c r="BI88" s="36">
        <v>5.2999999999999999E-2</v>
      </c>
      <c r="BJ88" s="36">
        <v>3.7400000000000003E-2</v>
      </c>
      <c r="BK88" s="36">
        <v>7.8100000000000003E-2</v>
      </c>
      <c r="BL88" s="36">
        <v>2.7099999999999999E-2</v>
      </c>
      <c r="BM88" s="36">
        <v>7.1999999999999998E-3</v>
      </c>
      <c r="BN88" s="36">
        <v>7.0099999999999996E-2</v>
      </c>
      <c r="BO88" s="36">
        <v>3.7699999999999997E-2</v>
      </c>
      <c r="BP88" s="36">
        <v>1.37E-2</v>
      </c>
      <c r="BQ88" s="36">
        <v>9.01E-2</v>
      </c>
      <c r="BR88" s="36">
        <v>0.15279999999999999</v>
      </c>
      <c r="BS88" s="36">
        <v>4.1700000000000001E-2</v>
      </c>
      <c r="BT88" s="36">
        <v>0.1469</v>
      </c>
      <c r="BU88" s="36">
        <v>1.1299999999999999E-2</v>
      </c>
      <c r="BV88" s="36">
        <v>0.23480000000000001</v>
      </c>
      <c r="BW88" s="36">
        <v>0.16339999999999999</v>
      </c>
      <c r="BX88" s="36">
        <v>0.1479</v>
      </c>
      <c r="BY88" s="36">
        <v>47.5501</v>
      </c>
      <c r="BZ88" s="36">
        <v>6.1868999999999996</v>
      </c>
      <c r="CA88" s="36">
        <v>23.334</v>
      </c>
      <c r="CB88" s="36">
        <v>4.7972999999999999</v>
      </c>
      <c r="CC88" s="36">
        <v>14.614599999999999</v>
      </c>
      <c r="CD88" s="36">
        <v>1.5740000000000001</v>
      </c>
      <c r="CE88" s="36">
        <v>4.6199999999999998E-2</v>
      </c>
      <c r="CF88" s="36">
        <v>23.8108</v>
      </c>
      <c r="CG88" s="36">
        <v>3.4550999999999998</v>
      </c>
      <c r="CH88" s="36">
        <v>9.7699999999999995E-2</v>
      </c>
      <c r="CI88" s="36">
        <v>0.95020000000000004</v>
      </c>
      <c r="CJ88" s="36">
        <v>1.4767999999999999</v>
      </c>
      <c r="CK88" s="36">
        <v>2470.0571</v>
      </c>
      <c r="CL88" s="36">
        <v>1788.9631999999999</v>
      </c>
      <c r="CM88" s="36">
        <v>0.15659999999999999</v>
      </c>
      <c r="CN88" s="36">
        <v>321.26749999999998</v>
      </c>
      <c r="CO88" s="36">
        <v>3.2875999999999999</v>
      </c>
      <c r="CP88" s="36">
        <v>6.5088999999999997</v>
      </c>
      <c r="CQ88" s="36">
        <v>8.1356000000000002</v>
      </c>
      <c r="CR88" s="36">
        <v>1.4629000000000001</v>
      </c>
      <c r="CS88" s="36">
        <v>96.660200000000003</v>
      </c>
      <c r="CT88" s="36">
        <v>2.2000000000000001E-3</v>
      </c>
      <c r="CU88" s="36">
        <v>6.9999999999999999E-4</v>
      </c>
      <c r="CV88" s="36">
        <v>55.211100000000002</v>
      </c>
      <c r="CW88" s="36">
        <v>418.1302</v>
      </c>
      <c r="CX88" s="36">
        <v>2.968</v>
      </c>
      <c r="CY88" s="36">
        <v>321.70209999999997</v>
      </c>
      <c r="CZ88" s="36">
        <v>1.347</v>
      </c>
      <c r="DA88" s="36">
        <v>22.4453</v>
      </c>
      <c r="DB88" s="36">
        <v>7.2938000000000001</v>
      </c>
      <c r="DC88" s="36">
        <v>51.739100000000001</v>
      </c>
      <c r="DD88" s="36">
        <v>53.914299999999997</v>
      </c>
      <c r="DE88" s="36">
        <v>64.919300000000007</v>
      </c>
      <c r="DF88" s="36">
        <v>3.8222</v>
      </c>
      <c r="DG88" s="36">
        <v>2.7461000000000002</v>
      </c>
      <c r="DH88" s="36">
        <v>11.6564</v>
      </c>
      <c r="DI88" s="36">
        <v>188.19040000000001</v>
      </c>
      <c r="DJ88" s="36">
        <v>0.78049999999999997</v>
      </c>
      <c r="DK88" s="36">
        <v>34.937899999999999</v>
      </c>
      <c r="DL88" s="36">
        <v>3.6859000000000002</v>
      </c>
      <c r="DM88" s="36">
        <v>0.1207</v>
      </c>
      <c r="DN88" s="36">
        <v>18.891500000000001</v>
      </c>
      <c r="DO88" s="36">
        <v>2.3578999999999999</v>
      </c>
      <c r="DP88" s="36">
        <f t="shared" si="10"/>
        <v>6105.5886999999993</v>
      </c>
      <c r="DQ88" s="36">
        <v>1605.9925000000001</v>
      </c>
      <c r="DR88" s="36">
        <v>446.9846</v>
      </c>
      <c r="DS88" s="36">
        <v>1245.3325</v>
      </c>
      <c r="DT88" s="36">
        <v>6.2923999999999998</v>
      </c>
      <c r="DU88" s="36">
        <v>523.78970000000004</v>
      </c>
      <c r="DV88" s="36">
        <v>6.9999000000000002</v>
      </c>
      <c r="DW88" s="36">
        <v>799.01940000000002</v>
      </c>
      <c r="DX88" s="36">
        <f t="shared" si="11"/>
        <v>4634.4110000000001</v>
      </c>
      <c r="DY88" s="36">
        <f t="shared" si="12"/>
        <v>10739.9997</v>
      </c>
      <c r="EA88" s="14">
        <f t="shared" si="13"/>
        <v>1775.4146000000001</v>
      </c>
      <c r="EB88" s="61">
        <f t="shared" si="14"/>
        <v>3.4850608921923221E-3</v>
      </c>
      <c r="ED88" s="61">
        <v>0.34487894753596982</v>
      </c>
    </row>
    <row r="89" spans="1:134" x14ac:dyDescent="0.4">
      <c r="A89" s="37">
        <v>86</v>
      </c>
      <c r="B89" s="2" t="s">
        <v>184</v>
      </c>
      <c r="C89" s="112">
        <f>INDEX(Industries!$D:$D,MATCH($A89,Industries!$A:$A,0))</f>
        <v>7</v>
      </c>
      <c r="D89" s="38" t="s">
        <v>185</v>
      </c>
      <c r="E89" s="36">
        <v>0.51249999999999996</v>
      </c>
      <c r="F89" s="36">
        <v>0.77249999999999996</v>
      </c>
      <c r="G89" s="36">
        <v>0.47549999999999998</v>
      </c>
      <c r="H89" s="36">
        <v>6.9542999999999999</v>
      </c>
      <c r="I89" s="36"/>
      <c r="J89" s="36">
        <v>2.7046999999999999</v>
      </c>
      <c r="K89" s="36">
        <v>3.2831000000000001</v>
      </c>
      <c r="L89" s="36">
        <v>4.7530000000000001</v>
      </c>
      <c r="M89" s="36">
        <v>9.3781999999999996</v>
      </c>
      <c r="N89" s="36">
        <v>8.6557999999999993</v>
      </c>
      <c r="O89" s="36">
        <v>26.562899999999999</v>
      </c>
      <c r="P89" s="36">
        <v>1.7307999999999999</v>
      </c>
      <c r="Q89" s="36">
        <v>4.9858000000000002</v>
      </c>
      <c r="R89" s="36">
        <v>19.142900000000001</v>
      </c>
      <c r="S89" s="36">
        <v>0.83860000000000001</v>
      </c>
      <c r="T89" s="36">
        <v>4.7514000000000003</v>
      </c>
      <c r="U89" s="36">
        <v>4.4721000000000002</v>
      </c>
      <c r="V89" s="36">
        <v>3.4533</v>
      </c>
      <c r="W89" s="36">
        <v>9.5584000000000007</v>
      </c>
      <c r="X89" s="36">
        <v>6.8585000000000003</v>
      </c>
      <c r="Y89" s="36">
        <v>6.4375999999999998</v>
      </c>
      <c r="Z89" s="36">
        <v>4.8781999999999996</v>
      </c>
      <c r="AA89" s="36">
        <v>8.2851999999999997</v>
      </c>
      <c r="AB89" s="36">
        <v>6.2680999999999996</v>
      </c>
      <c r="AC89" s="36">
        <v>4.2325999999999997</v>
      </c>
      <c r="AD89" s="36">
        <v>0.23649999999999999</v>
      </c>
      <c r="AE89" s="36">
        <v>1E-4</v>
      </c>
      <c r="AF89" s="36">
        <v>0.44540000000000002</v>
      </c>
      <c r="AG89" s="36"/>
      <c r="AH89" s="36">
        <v>0.14810000000000001</v>
      </c>
      <c r="AI89" s="36">
        <v>1E-4</v>
      </c>
      <c r="AJ89" s="36">
        <v>1.8629</v>
      </c>
      <c r="AK89" s="36">
        <v>5.3906999999999998</v>
      </c>
      <c r="AL89" s="36">
        <v>5.7572000000000001</v>
      </c>
      <c r="AM89" s="36">
        <v>5.1412000000000004</v>
      </c>
      <c r="AN89" s="36">
        <v>0.99529999999999996</v>
      </c>
      <c r="AO89" s="36">
        <v>2.3999999999999998E-3</v>
      </c>
      <c r="AP89" s="36">
        <v>13.1088</v>
      </c>
      <c r="AQ89" s="36">
        <v>1E-4</v>
      </c>
      <c r="AR89" s="36">
        <v>16.441299999999998</v>
      </c>
      <c r="AS89" s="36">
        <v>7.6445999999999996</v>
      </c>
      <c r="AT89" s="36">
        <v>6.4462000000000002</v>
      </c>
      <c r="AU89" s="36">
        <v>4.5876000000000001</v>
      </c>
      <c r="AV89" s="36">
        <v>2.9020999999999999</v>
      </c>
      <c r="AW89" s="36">
        <v>1.0682</v>
      </c>
      <c r="AX89" s="36">
        <v>0.41549999999999998</v>
      </c>
      <c r="AY89" s="36">
        <v>0.64739999999999998</v>
      </c>
      <c r="AZ89" s="36">
        <v>0.69179999999999997</v>
      </c>
      <c r="BA89" s="36">
        <v>1.4032</v>
      </c>
      <c r="BB89" s="36">
        <v>5.8900000000000001E-2</v>
      </c>
      <c r="BC89" s="36">
        <v>0.42030000000000001</v>
      </c>
      <c r="BD89" s="36">
        <v>1.8812</v>
      </c>
      <c r="BE89" s="36">
        <v>0.74039999999999995</v>
      </c>
      <c r="BF89" s="36">
        <v>1.7675000000000001</v>
      </c>
      <c r="BG89" s="36">
        <v>2.9527999999999999</v>
      </c>
      <c r="BH89" s="36">
        <v>9.4030000000000005</v>
      </c>
      <c r="BI89" s="36">
        <v>35.451300000000003</v>
      </c>
      <c r="BJ89" s="36">
        <v>38.151000000000003</v>
      </c>
      <c r="BK89" s="36">
        <v>2.2530999999999999</v>
      </c>
      <c r="BL89" s="36">
        <v>3.4588000000000001</v>
      </c>
      <c r="BM89" s="36">
        <v>2.3039000000000001</v>
      </c>
      <c r="BN89" s="36">
        <v>3.5360999999999998</v>
      </c>
      <c r="BO89" s="36">
        <v>0.57020000000000004</v>
      </c>
      <c r="BP89" s="36">
        <v>0.36549999999999999</v>
      </c>
      <c r="BQ89" s="36">
        <v>2.1019999999999999</v>
      </c>
      <c r="BR89" s="36">
        <v>1.0406</v>
      </c>
      <c r="BS89" s="36">
        <v>2.274</v>
      </c>
      <c r="BT89" s="36">
        <v>14.597</v>
      </c>
      <c r="BU89" s="36">
        <v>14.0266</v>
      </c>
      <c r="BV89" s="36">
        <v>13.9186</v>
      </c>
      <c r="BW89" s="36">
        <v>5.0213000000000001</v>
      </c>
      <c r="BX89" s="36">
        <v>13.9527</v>
      </c>
      <c r="BY89" s="36">
        <v>291.99599999999998</v>
      </c>
      <c r="BZ89" s="36">
        <v>157.06649999999999</v>
      </c>
      <c r="CA89" s="36">
        <v>597.31150000000002</v>
      </c>
      <c r="CB89" s="36">
        <v>243.60319999999999</v>
      </c>
      <c r="CC89" s="36">
        <v>624.64660000000003</v>
      </c>
      <c r="CD89" s="36">
        <v>23.978999999999999</v>
      </c>
      <c r="CE89" s="36">
        <v>2.0400000000000001E-2</v>
      </c>
      <c r="CF89" s="36">
        <v>2.4762</v>
      </c>
      <c r="CG89" s="36">
        <v>190.20310000000001</v>
      </c>
      <c r="CH89" s="36">
        <v>17.549199999999999</v>
      </c>
      <c r="CI89" s="36">
        <v>43.640999999999998</v>
      </c>
      <c r="CJ89" s="36">
        <v>0.66149999999999998</v>
      </c>
      <c r="CK89" s="36">
        <v>100.1816</v>
      </c>
      <c r="CL89" s="36">
        <v>14.4556</v>
      </c>
      <c r="CM89" s="36">
        <v>203.6129</v>
      </c>
      <c r="CN89" s="36">
        <v>589.42570000000001</v>
      </c>
      <c r="CO89" s="36">
        <v>7.5521000000000003</v>
      </c>
      <c r="CP89" s="36">
        <v>63.495600000000003</v>
      </c>
      <c r="CQ89" s="36">
        <v>13.8264</v>
      </c>
      <c r="CR89" s="36">
        <v>16.4161</v>
      </c>
      <c r="CS89" s="36">
        <v>111.614</v>
      </c>
      <c r="CT89" s="36"/>
      <c r="CU89" s="36"/>
      <c r="CV89" s="36">
        <v>206.08080000000001</v>
      </c>
      <c r="CW89" s="36">
        <v>456.77199999999999</v>
      </c>
      <c r="CX89" s="36">
        <v>1.5504</v>
      </c>
      <c r="CY89" s="36">
        <v>185.39250000000001</v>
      </c>
      <c r="CZ89" s="36">
        <v>241.48009999999999</v>
      </c>
      <c r="DA89" s="36">
        <v>53.608800000000002</v>
      </c>
      <c r="DB89" s="36">
        <v>41.307699999999997</v>
      </c>
      <c r="DC89" s="36">
        <v>75.809200000000004</v>
      </c>
      <c r="DD89" s="36">
        <v>42.2012</v>
      </c>
      <c r="DE89" s="36">
        <v>52.925199999999997</v>
      </c>
      <c r="DF89" s="36">
        <v>11.4392</v>
      </c>
      <c r="DG89" s="36">
        <v>108.3017</v>
      </c>
      <c r="DH89" s="36">
        <v>259.4966</v>
      </c>
      <c r="DI89" s="36">
        <v>88.072599999999994</v>
      </c>
      <c r="DJ89" s="36">
        <v>67.937200000000004</v>
      </c>
      <c r="DK89" s="36">
        <v>112.3501</v>
      </c>
      <c r="DL89" s="36">
        <v>13.7058</v>
      </c>
      <c r="DM89" s="36">
        <v>26.9024</v>
      </c>
      <c r="DN89" s="36">
        <v>25.413599999999999</v>
      </c>
      <c r="DO89" s="36">
        <v>1.3954</v>
      </c>
      <c r="DP89" s="36">
        <f t="shared" si="10"/>
        <v>5781.4062000000004</v>
      </c>
      <c r="DQ89" s="36">
        <v>2614.1885000000002</v>
      </c>
      <c r="DR89" s="36">
        <v>1014.3284</v>
      </c>
      <c r="DS89" s="36">
        <v>613.15260000000001</v>
      </c>
      <c r="DT89" s="36">
        <v>15.73</v>
      </c>
      <c r="DU89" s="36">
        <v>23.2849</v>
      </c>
      <c r="DV89" s="36"/>
      <c r="DW89" s="36">
        <v>387.90910000000002</v>
      </c>
      <c r="DX89" s="36">
        <f t="shared" si="11"/>
        <v>4668.593499999999</v>
      </c>
      <c r="DY89" s="36">
        <f t="shared" si="12"/>
        <v>10449.9997</v>
      </c>
      <c r="EA89" s="14">
        <f t="shared" si="13"/>
        <v>652.16750000000002</v>
      </c>
      <c r="EB89" s="61">
        <f t="shared" si="14"/>
        <v>1.2801761624630305E-3</v>
      </c>
      <c r="ED89" s="61">
        <v>0.38555023185549792</v>
      </c>
    </row>
    <row r="90" spans="1:134" x14ac:dyDescent="0.4">
      <c r="A90" s="34">
        <v>87</v>
      </c>
      <c r="B90" s="7" t="s">
        <v>186</v>
      </c>
      <c r="C90" s="111">
        <f>INDEX(Industries!$D:$D,MATCH($A90,Industries!$A:$A,0))</f>
        <v>24</v>
      </c>
      <c r="D90" s="35" t="s">
        <v>187</v>
      </c>
      <c r="E90" s="36">
        <v>34.339300000000001</v>
      </c>
      <c r="F90" s="36">
        <v>1.8932</v>
      </c>
      <c r="G90" s="36">
        <v>15.992100000000001</v>
      </c>
      <c r="H90" s="36">
        <v>1.0351999999999999</v>
      </c>
      <c r="I90" s="36">
        <v>0.28910000000000002</v>
      </c>
      <c r="J90" s="36">
        <v>1.0669</v>
      </c>
      <c r="K90" s="36">
        <v>5.8948999999999998</v>
      </c>
      <c r="L90" s="36">
        <v>121.1096</v>
      </c>
      <c r="M90" s="36">
        <v>101.53149999999999</v>
      </c>
      <c r="N90" s="36">
        <v>17.690200000000001</v>
      </c>
      <c r="O90" s="36">
        <v>70.218699999999998</v>
      </c>
      <c r="P90" s="36">
        <v>6.7784000000000004</v>
      </c>
      <c r="Q90" s="36">
        <v>12.717000000000001</v>
      </c>
      <c r="R90" s="36">
        <v>62.471299999999999</v>
      </c>
      <c r="S90" s="36">
        <v>0.15029999999999999</v>
      </c>
      <c r="T90" s="36">
        <v>36.289299999999997</v>
      </c>
      <c r="U90" s="36">
        <v>6.4618000000000002</v>
      </c>
      <c r="V90" s="36">
        <v>0.2316</v>
      </c>
      <c r="W90" s="36">
        <v>6.9386000000000001</v>
      </c>
      <c r="X90" s="36">
        <v>14.221</v>
      </c>
      <c r="Y90" s="36">
        <v>7.5688000000000004</v>
      </c>
      <c r="Z90" s="36">
        <v>18.443300000000001</v>
      </c>
      <c r="AA90" s="36">
        <v>54.183</v>
      </c>
      <c r="AB90" s="36">
        <v>8.9136000000000006</v>
      </c>
      <c r="AC90" s="36">
        <v>22.7668</v>
      </c>
      <c r="AD90" s="36">
        <v>0.1376</v>
      </c>
      <c r="AE90" s="36">
        <v>0.19639999999999999</v>
      </c>
      <c r="AF90" s="36">
        <v>18.111599999999999</v>
      </c>
      <c r="AG90" s="36">
        <v>0.37640000000000001</v>
      </c>
      <c r="AH90" s="36">
        <v>0.16009999999999999</v>
      </c>
      <c r="AI90" s="36">
        <v>0.1431</v>
      </c>
      <c r="AJ90" s="36">
        <v>3.4226999999999999</v>
      </c>
      <c r="AK90" s="36">
        <v>36.839399999999998</v>
      </c>
      <c r="AL90" s="36">
        <v>48.094900000000003</v>
      </c>
      <c r="AM90" s="36">
        <v>79.235900000000001</v>
      </c>
      <c r="AN90" s="36">
        <v>31.412400000000002</v>
      </c>
      <c r="AO90" s="36">
        <v>15.1073</v>
      </c>
      <c r="AP90" s="36">
        <v>42.383499999999998</v>
      </c>
      <c r="AQ90" s="36">
        <v>0.40839999999999999</v>
      </c>
      <c r="AR90" s="36">
        <v>105.8218</v>
      </c>
      <c r="AS90" s="36">
        <v>5.1135999999999999</v>
      </c>
      <c r="AT90" s="36">
        <v>97.420900000000003</v>
      </c>
      <c r="AU90" s="36">
        <v>3.2917000000000001</v>
      </c>
      <c r="AV90" s="36">
        <v>12.5077</v>
      </c>
      <c r="AW90" s="36">
        <v>3.7023999999999999</v>
      </c>
      <c r="AX90" s="36">
        <v>41.03</v>
      </c>
      <c r="AY90" s="36">
        <v>9.1348000000000003</v>
      </c>
      <c r="AZ90" s="36">
        <v>3.8028</v>
      </c>
      <c r="BA90" s="36">
        <v>108.49339999999999</v>
      </c>
      <c r="BB90" s="36">
        <v>0.34839999999999999</v>
      </c>
      <c r="BC90" s="36">
        <v>8.0427</v>
      </c>
      <c r="BD90" s="36">
        <v>61.308799999999998</v>
      </c>
      <c r="BE90" s="36">
        <v>7.3449999999999998</v>
      </c>
      <c r="BF90" s="36">
        <v>28.925000000000001</v>
      </c>
      <c r="BG90" s="36">
        <v>469.23419999999999</v>
      </c>
      <c r="BH90" s="36">
        <v>18.494</v>
      </c>
      <c r="BI90" s="36">
        <v>24.9389</v>
      </c>
      <c r="BJ90" s="36">
        <v>4.6399999999999997E-2</v>
      </c>
      <c r="BK90" s="36">
        <v>29.024999999999999</v>
      </c>
      <c r="BL90" s="36">
        <v>22.011600000000001</v>
      </c>
      <c r="BM90" s="36">
        <v>8.8445</v>
      </c>
      <c r="BN90" s="36">
        <v>88.4679</v>
      </c>
      <c r="BO90" s="36">
        <v>4.7538999999999998</v>
      </c>
      <c r="BP90" s="36">
        <v>1.1702999999999999</v>
      </c>
      <c r="BQ90" s="36">
        <v>94.508799999999994</v>
      </c>
      <c r="BR90" s="36">
        <v>175.99039999999999</v>
      </c>
      <c r="BS90" s="36">
        <v>5.2893999999999997</v>
      </c>
      <c r="BT90" s="36">
        <v>37.928899999999999</v>
      </c>
      <c r="BU90" s="36">
        <v>114.28149999999999</v>
      </c>
      <c r="BV90" s="36">
        <v>372.17899999999997</v>
      </c>
      <c r="BW90" s="36">
        <v>144.69319999999999</v>
      </c>
      <c r="BX90" s="36">
        <v>169.60319999999999</v>
      </c>
      <c r="BY90" s="36">
        <v>448.6696</v>
      </c>
      <c r="BZ90" s="36">
        <v>1251.9896000000001</v>
      </c>
      <c r="CA90" s="36">
        <v>1950.5233000000001</v>
      </c>
      <c r="CB90" s="36">
        <v>97.311499999999995</v>
      </c>
      <c r="CC90" s="36">
        <v>81.1096</v>
      </c>
      <c r="CD90" s="36">
        <v>252.2542</v>
      </c>
      <c r="CE90" s="36">
        <v>10.3203</v>
      </c>
      <c r="CF90" s="36">
        <v>20.504200000000001</v>
      </c>
      <c r="CG90" s="36">
        <v>16.215900000000001</v>
      </c>
      <c r="CH90" s="36">
        <v>121.70059999999999</v>
      </c>
      <c r="CI90" s="36">
        <v>422.01299999999998</v>
      </c>
      <c r="CJ90" s="36">
        <v>561.22860000000003</v>
      </c>
      <c r="CK90" s="36">
        <v>30.988299999999999</v>
      </c>
      <c r="CL90" s="36">
        <v>17.373000000000001</v>
      </c>
      <c r="CM90" s="36">
        <v>1927.1364000000001</v>
      </c>
      <c r="CN90" s="36">
        <v>784.32759999999996</v>
      </c>
      <c r="CO90" s="36">
        <v>54.351599999999998</v>
      </c>
      <c r="CP90" s="36">
        <v>751.55190000000005</v>
      </c>
      <c r="CQ90" s="36">
        <v>298.4248</v>
      </c>
      <c r="CR90" s="36">
        <v>1294.7209</v>
      </c>
      <c r="CS90" s="36">
        <v>138.69290000000001</v>
      </c>
      <c r="CT90" s="36">
        <v>0.39</v>
      </c>
      <c r="CU90" s="36">
        <v>0.1474</v>
      </c>
      <c r="CV90" s="36">
        <v>202.88419999999999</v>
      </c>
      <c r="CW90" s="36">
        <v>1196.5636</v>
      </c>
      <c r="CX90" s="36">
        <v>830.41120000000001</v>
      </c>
      <c r="CY90" s="36">
        <v>336.63170000000002</v>
      </c>
      <c r="CZ90" s="36">
        <v>136.86660000000001</v>
      </c>
      <c r="DA90" s="36">
        <v>800.33519999999999</v>
      </c>
      <c r="DB90" s="36">
        <v>15.4678</v>
      </c>
      <c r="DC90" s="36">
        <v>145.0027</v>
      </c>
      <c r="DD90" s="36">
        <v>296.37490000000003</v>
      </c>
      <c r="DE90" s="36">
        <v>478.98379999999997</v>
      </c>
      <c r="DF90" s="36">
        <v>173.17349999999999</v>
      </c>
      <c r="DG90" s="36">
        <v>153.47989999999999</v>
      </c>
      <c r="DH90" s="36">
        <v>353.48289999999997</v>
      </c>
      <c r="DI90" s="36">
        <v>221.62090000000001</v>
      </c>
      <c r="DJ90" s="36">
        <v>110.9686</v>
      </c>
      <c r="DK90" s="36">
        <v>110.2149</v>
      </c>
      <c r="DL90" s="36">
        <v>67.839399999999998</v>
      </c>
      <c r="DM90" s="36">
        <v>67.233699999999999</v>
      </c>
      <c r="DN90" s="36">
        <v>218.19900000000001</v>
      </c>
      <c r="DO90" s="36">
        <v>16.953700000000001</v>
      </c>
      <c r="DP90" s="36">
        <f t="shared" si="10"/>
        <v>19647.608700000004</v>
      </c>
      <c r="DQ90" s="36">
        <v>5005.8159999999998</v>
      </c>
      <c r="DR90" s="36">
        <v>72.947999999999993</v>
      </c>
      <c r="DS90" s="36">
        <v>526.07960000000003</v>
      </c>
      <c r="DT90" s="36">
        <v>163.97200000000001</v>
      </c>
      <c r="DU90" s="36">
        <v>204.5744</v>
      </c>
      <c r="DV90" s="36">
        <v>-0.45140000000000002</v>
      </c>
      <c r="DW90" s="36">
        <v>646.4529</v>
      </c>
      <c r="DX90" s="36">
        <f t="shared" si="11"/>
        <v>6619.3915000000006</v>
      </c>
      <c r="DY90" s="36">
        <f t="shared" si="12"/>
        <v>26267.000200000006</v>
      </c>
      <c r="EA90" s="14">
        <f t="shared" si="13"/>
        <v>894.62599999999998</v>
      </c>
      <c r="EB90" s="61">
        <f t="shared" si="14"/>
        <v>1.7561115503603767E-3</v>
      </c>
      <c r="ED90" s="61">
        <v>0.41877640827824714</v>
      </c>
    </row>
    <row r="91" spans="1:134" x14ac:dyDescent="0.4">
      <c r="A91" s="37">
        <v>88</v>
      </c>
      <c r="B91" s="2" t="s">
        <v>188</v>
      </c>
      <c r="C91" s="112">
        <f>INDEX(Industries!$D:$D,MATCH($A91,Industries!$A:$A,0))</f>
        <v>24</v>
      </c>
      <c r="D91" s="38" t="s">
        <v>189</v>
      </c>
      <c r="E91" s="36">
        <v>18.933199999999999</v>
      </c>
      <c r="F91" s="36">
        <v>4.1279000000000003</v>
      </c>
      <c r="G91" s="36">
        <v>33.271299999999997</v>
      </c>
      <c r="H91" s="36">
        <v>2.1305999999999998</v>
      </c>
      <c r="I91" s="36">
        <v>2E-3</v>
      </c>
      <c r="J91" s="36">
        <v>2.0043000000000002</v>
      </c>
      <c r="K91" s="36">
        <v>6.4381000000000004</v>
      </c>
      <c r="L91" s="36">
        <v>88.158299999999997</v>
      </c>
      <c r="M91" s="36">
        <v>58.401299999999999</v>
      </c>
      <c r="N91" s="36">
        <v>16.842700000000001</v>
      </c>
      <c r="O91" s="36">
        <v>64.711200000000005</v>
      </c>
      <c r="P91" s="36">
        <v>7.3181000000000003</v>
      </c>
      <c r="Q91" s="36">
        <v>30.1572</v>
      </c>
      <c r="R91" s="36">
        <v>74.9953</v>
      </c>
      <c r="S91" s="36">
        <v>4.7E-2</v>
      </c>
      <c r="T91" s="36">
        <v>92.897000000000006</v>
      </c>
      <c r="U91" s="36">
        <v>6.8433999999999999</v>
      </c>
      <c r="V91" s="36">
        <v>7.5899999999999995E-2</v>
      </c>
      <c r="W91" s="36">
        <v>12.707100000000001</v>
      </c>
      <c r="X91" s="36">
        <v>5.6394000000000002</v>
      </c>
      <c r="Y91" s="36">
        <v>13.5579</v>
      </c>
      <c r="Z91" s="36">
        <v>15.2416</v>
      </c>
      <c r="AA91" s="36">
        <v>48.385599999999997</v>
      </c>
      <c r="AB91" s="36">
        <v>5.827</v>
      </c>
      <c r="AC91" s="36">
        <v>19.27</v>
      </c>
      <c r="AD91" s="36">
        <v>4.8999999999999998E-3</v>
      </c>
      <c r="AE91" s="36">
        <v>1.66E-2</v>
      </c>
      <c r="AF91" s="36">
        <v>18.935199999999998</v>
      </c>
      <c r="AG91" s="36">
        <v>9.6100000000000005E-2</v>
      </c>
      <c r="AH91" s="36">
        <v>7.9200000000000007E-2</v>
      </c>
      <c r="AI91" s="36">
        <v>2.3900000000000001E-2</v>
      </c>
      <c r="AJ91" s="36">
        <v>7.6505999999999998</v>
      </c>
      <c r="AK91" s="36">
        <v>61.832799999999999</v>
      </c>
      <c r="AL91" s="36">
        <v>5.6665000000000001</v>
      </c>
      <c r="AM91" s="36">
        <v>48.1447</v>
      </c>
      <c r="AN91" s="36">
        <v>44.666699999999999</v>
      </c>
      <c r="AO91" s="36">
        <v>37.933700000000002</v>
      </c>
      <c r="AP91" s="36">
        <v>46.582099999999997</v>
      </c>
      <c r="AQ91" s="36">
        <v>1.5100000000000001E-2</v>
      </c>
      <c r="AR91" s="36">
        <v>129.83510000000001</v>
      </c>
      <c r="AS91" s="36">
        <v>7.7622999999999998</v>
      </c>
      <c r="AT91" s="36">
        <v>126.9622</v>
      </c>
      <c r="AU91" s="36">
        <v>1.8896999999999999</v>
      </c>
      <c r="AV91" s="36">
        <v>10.929600000000001</v>
      </c>
      <c r="AW91" s="36">
        <v>4.0513000000000003</v>
      </c>
      <c r="AX91" s="36">
        <v>74.417400000000001</v>
      </c>
      <c r="AY91" s="36">
        <v>18.887799999999999</v>
      </c>
      <c r="AZ91" s="36">
        <v>5.5641999999999996</v>
      </c>
      <c r="BA91" s="36">
        <v>101.8325</v>
      </c>
      <c r="BB91" s="36">
        <v>0.27850000000000003</v>
      </c>
      <c r="BC91" s="36">
        <v>4.6775000000000002</v>
      </c>
      <c r="BD91" s="36">
        <v>145.66470000000001</v>
      </c>
      <c r="BE91" s="36">
        <v>9.9734999999999996</v>
      </c>
      <c r="BF91" s="36">
        <v>50.374000000000002</v>
      </c>
      <c r="BG91" s="36">
        <v>446.68779999999998</v>
      </c>
      <c r="BH91" s="36">
        <v>49.937600000000003</v>
      </c>
      <c r="BI91" s="36">
        <v>46.225299999999997</v>
      </c>
      <c r="BJ91" s="36">
        <v>0.30520000000000003</v>
      </c>
      <c r="BK91" s="36">
        <v>50.6708</v>
      </c>
      <c r="BL91" s="36">
        <v>41.844799999999999</v>
      </c>
      <c r="BM91" s="36">
        <v>12.7378</v>
      </c>
      <c r="BN91" s="36">
        <v>185.79400000000001</v>
      </c>
      <c r="BO91" s="36">
        <v>22.0366</v>
      </c>
      <c r="BP91" s="36">
        <v>7.5678999999999998</v>
      </c>
      <c r="BQ91" s="36">
        <v>113.56180000000001</v>
      </c>
      <c r="BR91" s="36">
        <v>233.8621</v>
      </c>
      <c r="BS91" s="36">
        <v>15.8781</v>
      </c>
      <c r="BT91" s="36">
        <v>127.4396</v>
      </c>
      <c r="BU91" s="36">
        <v>122.2206</v>
      </c>
      <c r="BV91" s="36">
        <v>697.02970000000005</v>
      </c>
      <c r="BW91" s="36">
        <v>460.99619999999999</v>
      </c>
      <c r="BX91" s="36">
        <v>446.93329999999997</v>
      </c>
      <c r="BY91" s="36">
        <v>922.75869999999998</v>
      </c>
      <c r="BZ91" s="36">
        <v>1877.5109</v>
      </c>
      <c r="CA91" s="36">
        <v>2844.7525000000001</v>
      </c>
      <c r="CB91" s="36">
        <v>121.6884</v>
      </c>
      <c r="CC91" s="36">
        <v>201.26599999999999</v>
      </c>
      <c r="CD91" s="36">
        <v>298.28300000000002</v>
      </c>
      <c r="CE91" s="36">
        <v>14.845000000000001</v>
      </c>
      <c r="CF91" s="36">
        <v>28.970700000000001</v>
      </c>
      <c r="CG91" s="36">
        <v>69.013599999999997</v>
      </c>
      <c r="CH91" s="36">
        <v>236.1446</v>
      </c>
      <c r="CI91" s="36">
        <v>629.50689999999997</v>
      </c>
      <c r="CJ91" s="36">
        <v>643.78449999999998</v>
      </c>
      <c r="CK91" s="36">
        <v>37.230699999999999</v>
      </c>
      <c r="CL91" s="36">
        <v>143.69</v>
      </c>
      <c r="CM91" s="36">
        <v>4859.4969000000001</v>
      </c>
      <c r="CN91" s="36">
        <v>8512.4326999999994</v>
      </c>
      <c r="CO91" s="36">
        <v>3.2202000000000002</v>
      </c>
      <c r="CP91" s="36">
        <v>887.17920000000004</v>
      </c>
      <c r="CQ91" s="36">
        <v>352.52730000000003</v>
      </c>
      <c r="CR91" s="36">
        <v>1405.3646000000001</v>
      </c>
      <c r="CS91" s="36">
        <v>338.6902</v>
      </c>
      <c r="CT91" s="36">
        <v>3.3E-3</v>
      </c>
      <c r="CU91" s="36">
        <v>1.1000000000000001E-3</v>
      </c>
      <c r="CV91" s="36">
        <v>327.77609999999999</v>
      </c>
      <c r="CW91" s="36">
        <v>1510.0530000000001</v>
      </c>
      <c r="CX91" s="36">
        <v>982.39200000000005</v>
      </c>
      <c r="CY91" s="36">
        <v>655.6662</v>
      </c>
      <c r="CZ91" s="36">
        <v>315.75319999999999</v>
      </c>
      <c r="DA91" s="36">
        <v>1559.9371000000001</v>
      </c>
      <c r="DB91" s="36">
        <v>75.942300000000003</v>
      </c>
      <c r="DC91" s="36">
        <v>283.17340000000002</v>
      </c>
      <c r="DD91" s="36">
        <v>693.84910000000002</v>
      </c>
      <c r="DE91" s="36">
        <v>710.74829999999997</v>
      </c>
      <c r="DF91" s="36">
        <v>154.31309999999999</v>
      </c>
      <c r="DG91" s="36">
        <v>595.1431</v>
      </c>
      <c r="DH91" s="36">
        <v>628.08029999999997</v>
      </c>
      <c r="DI91" s="36">
        <v>140.1069</v>
      </c>
      <c r="DJ91" s="36">
        <v>172.4171</v>
      </c>
      <c r="DK91" s="36">
        <v>169.39490000000001</v>
      </c>
      <c r="DL91" s="36">
        <v>257.39690000000002</v>
      </c>
      <c r="DM91" s="36">
        <v>249.56100000000001</v>
      </c>
      <c r="DN91" s="36">
        <v>495.24239999999998</v>
      </c>
      <c r="DO91" s="36">
        <v>31.0688</v>
      </c>
      <c r="DP91" s="36">
        <f t="shared" si="10"/>
        <v>39110.837200000009</v>
      </c>
      <c r="DQ91" s="36">
        <v>18012.406500000001</v>
      </c>
      <c r="DR91" s="36">
        <v>255.64760000000001</v>
      </c>
      <c r="DS91" s="36">
        <v>1547.9974</v>
      </c>
      <c r="DT91" s="36">
        <v>634.44640000000004</v>
      </c>
      <c r="DU91" s="36">
        <v>655.04330000000004</v>
      </c>
      <c r="DV91" s="36">
        <v>2.52E-2</v>
      </c>
      <c r="DW91" s="36">
        <v>1484.5961</v>
      </c>
      <c r="DX91" s="36">
        <f t="shared" si="11"/>
        <v>22590.162500000002</v>
      </c>
      <c r="DY91" s="36">
        <f t="shared" si="12"/>
        <v>61700.999700000015</v>
      </c>
      <c r="EA91" s="14">
        <f t="shared" si="13"/>
        <v>2837.4871000000003</v>
      </c>
      <c r="EB91" s="61">
        <f t="shared" si="14"/>
        <v>5.5698625686136666E-3</v>
      </c>
      <c r="ED91" s="61">
        <v>0.37417545785586787</v>
      </c>
    </row>
    <row r="92" spans="1:134" x14ac:dyDescent="0.4">
      <c r="A92" s="34">
        <v>89</v>
      </c>
      <c r="B92" s="7" t="s">
        <v>190</v>
      </c>
      <c r="C92" s="111">
        <f>INDEX(Industries!$D:$D,MATCH($A92,Industries!$A:$A,0))</f>
        <v>7</v>
      </c>
      <c r="D92" s="35" t="s">
        <v>191</v>
      </c>
      <c r="E92" s="36">
        <v>1.9699999999999999E-2</v>
      </c>
      <c r="F92" s="36">
        <v>5.1999999999999998E-3</v>
      </c>
      <c r="G92" s="36">
        <v>5.4999999999999997E-3</v>
      </c>
      <c r="H92" s="36">
        <v>8.0000000000000004E-4</v>
      </c>
      <c r="I92" s="36">
        <v>1E-4</v>
      </c>
      <c r="J92" s="36">
        <v>2.0000000000000001E-4</v>
      </c>
      <c r="K92" s="36">
        <v>5.1000000000000004E-3</v>
      </c>
      <c r="L92" s="36">
        <v>1.3899999999999999E-2</v>
      </c>
      <c r="M92" s="36">
        <v>4.3E-3</v>
      </c>
      <c r="N92" s="36">
        <v>2.5000000000000001E-3</v>
      </c>
      <c r="O92" s="36">
        <v>1.4800000000000001E-2</v>
      </c>
      <c r="P92" s="36">
        <v>2.8E-3</v>
      </c>
      <c r="Q92" s="36">
        <v>5.1999999999999998E-3</v>
      </c>
      <c r="R92" s="36">
        <v>3.4099999999999998E-2</v>
      </c>
      <c r="S92" s="36">
        <v>1E-3</v>
      </c>
      <c r="T92" s="36">
        <v>9.4999999999999998E-3</v>
      </c>
      <c r="U92" s="36">
        <v>7.6E-3</v>
      </c>
      <c r="V92" s="36">
        <v>1.5E-3</v>
      </c>
      <c r="W92" s="36">
        <v>1.1900000000000001E-2</v>
      </c>
      <c r="X92" s="36">
        <v>7.9000000000000008E-3</v>
      </c>
      <c r="Y92" s="36">
        <v>4.4999999999999997E-3</v>
      </c>
      <c r="Z92" s="36">
        <v>1.29E-2</v>
      </c>
      <c r="AA92" s="36">
        <v>5.8999999999999999E-3</v>
      </c>
      <c r="AB92" s="36">
        <v>3.0000000000000001E-3</v>
      </c>
      <c r="AC92" s="36">
        <v>3.0000000000000001E-3</v>
      </c>
      <c r="AD92" s="36">
        <v>1E-4</v>
      </c>
      <c r="AE92" s="36">
        <v>1.4E-3</v>
      </c>
      <c r="AF92" s="36">
        <v>3.5999999999999999E-3</v>
      </c>
      <c r="AG92" s="36"/>
      <c r="AH92" s="36"/>
      <c r="AI92" s="36"/>
      <c r="AJ92" s="36">
        <v>1.46E-2</v>
      </c>
      <c r="AK92" s="36">
        <v>1.38E-2</v>
      </c>
      <c r="AL92" s="36">
        <v>1.1999999999999999E-3</v>
      </c>
      <c r="AM92" s="36">
        <v>2.8999999999999998E-3</v>
      </c>
      <c r="AN92" s="36">
        <v>4.8999999999999998E-3</v>
      </c>
      <c r="AO92" s="36">
        <v>2.2000000000000001E-3</v>
      </c>
      <c r="AP92" s="36">
        <v>3.8E-3</v>
      </c>
      <c r="AQ92" s="36">
        <v>2.9999999999999997E-4</v>
      </c>
      <c r="AR92" s="36">
        <v>1.15E-2</v>
      </c>
      <c r="AS92" s="36">
        <v>3.7000000000000002E-3</v>
      </c>
      <c r="AT92" s="36">
        <v>5.5999999999999999E-3</v>
      </c>
      <c r="AU92" s="36">
        <v>1E-3</v>
      </c>
      <c r="AV92" s="36">
        <v>4.8999999999999998E-3</v>
      </c>
      <c r="AW92" s="36">
        <v>1.6000000000000001E-3</v>
      </c>
      <c r="AX92" s="36">
        <v>1.0800000000000001E-2</v>
      </c>
      <c r="AY92" s="36">
        <v>2.3E-3</v>
      </c>
      <c r="AZ92" s="36">
        <v>2.8E-3</v>
      </c>
      <c r="BA92" s="36">
        <v>6.1999999999999998E-3</v>
      </c>
      <c r="BB92" s="36">
        <v>1.4500000000000001E-2</v>
      </c>
      <c r="BC92" s="36">
        <v>1.1999999999999999E-3</v>
      </c>
      <c r="BD92" s="36">
        <v>9.4999999999999998E-3</v>
      </c>
      <c r="BE92" s="36">
        <v>3.3E-3</v>
      </c>
      <c r="BF92" s="36">
        <v>6.1000000000000004E-3</v>
      </c>
      <c r="BG92" s="36">
        <v>3.7000000000000002E-3</v>
      </c>
      <c r="BH92" s="36">
        <v>5.1999999999999998E-3</v>
      </c>
      <c r="BI92" s="36">
        <v>7.4000000000000003E-3</v>
      </c>
      <c r="BJ92" s="36">
        <v>6.7000000000000002E-3</v>
      </c>
      <c r="BK92" s="36">
        <v>1.15E-2</v>
      </c>
      <c r="BL92" s="36">
        <v>4.4000000000000003E-3</v>
      </c>
      <c r="BM92" s="36">
        <v>1.1000000000000001E-3</v>
      </c>
      <c r="BN92" s="36">
        <v>9.2999999999999992E-3</v>
      </c>
      <c r="BO92" s="36">
        <v>6.6E-3</v>
      </c>
      <c r="BP92" s="36">
        <v>2E-3</v>
      </c>
      <c r="BQ92" s="36">
        <v>1.09E-2</v>
      </c>
      <c r="BR92" s="36">
        <v>1.6899999999999998E-2</v>
      </c>
      <c r="BS92" s="36">
        <v>6.8999999999999999E-3</v>
      </c>
      <c r="BT92" s="36">
        <v>1.9699999999999999E-2</v>
      </c>
      <c r="BU92" s="36">
        <v>1.4E-3</v>
      </c>
      <c r="BV92" s="36">
        <v>4.2200000000000001E-2</v>
      </c>
      <c r="BW92" s="36">
        <v>3.3399999999999999E-2</v>
      </c>
      <c r="BX92" s="36">
        <v>2.4799999999999999E-2</v>
      </c>
      <c r="BY92" s="36">
        <v>0.1234</v>
      </c>
      <c r="BZ92" s="36">
        <v>0.1608</v>
      </c>
      <c r="CA92" s="36">
        <v>0.12709999999999999</v>
      </c>
      <c r="CB92" s="36">
        <v>1.37E-2</v>
      </c>
      <c r="CC92" s="36">
        <v>4.4900000000000002E-2</v>
      </c>
      <c r="CD92" s="36">
        <v>2.5700000000000001E-2</v>
      </c>
      <c r="CE92" s="36">
        <v>7.1000000000000004E-3</v>
      </c>
      <c r="CF92" s="36">
        <v>4.1000000000000003E-3</v>
      </c>
      <c r="CG92" s="36">
        <v>8.2000000000000007E-3</v>
      </c>
      <c r="CH92" s="36">
        <v>8.2000000000000007E-3</v>
      </c>
      <c r="CI92" s="36">
        <v>3.3300000000000003E-2</v>
      </c>
      <c r="CJ92" s="36">
        <v>0.20910000000000001</v>
      </c>
      <c r="CK92" s="36">
        <v>6.3E-3</v>
      </c>
      <c r="CL92" s="36">
        <v>3.8E-3</v>
      </c>
      <c r="CM92" s="36">
        <v>2.6200000000000001E-2</v>
      </c>
      <c r="CN92" s="36">
        <v>0.36059999999999998</v>
      </c>
      <c r="CO92" s="36">
        <v>5.9999999999999995E-4</v>
      </c>
      <c r="CP92" s="36">
        <v>1.0549999999999999</v>
      </c>
      <c r="CQ92" s="36">
        <v>1.3508</v>
      </c>
      <c r="CR92" s="36">
        <v>0.23680000000000001</v>
      </c>
      <c r="CS92" s="36">
        <v>2.2100000000000002E-2</v>
      </c>
      <c r="CT92" s="36">
        <v>5.9999999999999995E-4</v>
      </c>
      <c r="CU92" s="36">
        <v>2.0000000000000001E-4</v>
      </c>
      <c r="CV92" s="36">
        <v>3.1899999999999998E-2</v>
      </c>
      <c r="CW92" s="36">
        <v>0.94240000000000002</v>
      </c>
      <c r="CX92" s="36">
        <v>0.48799999999999999</v>
      </c>
      <c r="CY92" s="36">
        <v>0.29530000000000001</v>
      </c>
      <c r="CZ92" s="36">
        <v>1.95E-2</v>
      </c>
      <c r="DA92" s="36">
        <v>0.83109999999999995</v>
      </c>
      <c r="DB92" s="36">
        <v>6.9500000000000006E-2</v>
      </c>
      <c r="DC92" s="36">
        <v>0.27789999999999998</v>
      </c>
      <c r="DD92" s="36">
        <v>0.36</v>
      </c>
      <c r="DE92" s="36">
        <v>0.53520000000000001</v>
      </c>
      <c r="DF92" s="36">
        <v>0.18759999999999999</v>
      </c>
      <c r="DG92" s="36">
        <v>4.3400000000000001E-2</v>
      </c>
      <c r="DH92" s="36">
        <v>0.1024</v>
      </c>
      <c r="DI92" s="36">
        <v>1.1299999999999999E-2</v>
      </c>
      <c r="DJ92" s="36">
        <v>1.5699999999999999E-2</v>
      </c>
      <c r="DK92" s="36">
        <v>0.18329999999999999</v>
      </c>
      <c r="DL92" s="36">
        <v>6.0000000000000001E-3</v>
      </c>
      <c r="DM92" s="36">
        <v>0.02</v>
      </c>
      <c r="DN92" s="36">
        <v>2.8400000000000002E-2</v>
      </c>
      <c r="DO92" s="36">
        <v>7.9000000000000008E-3</v>
      </c>
      <c r="DP92" s="36">
        <f t="shared" si="10"/>
        <v>8.8162000000000003</v>
      </c>
      <c r="DQ92" s="36">
        <v>601.18579999999997</v>
      </c>
      <c r="DR92" s="36">
        <v>1553</v>
      </c>
      <c r="DS92" s="36">
        <v>6.2020999999999997</v>
      </c>
      <c r="DT92" s="36">
        <v>0.16950000000000001</v>
      </c>
      <c r="DU92" s="36">
        <v>1.1772</v>
      </c>
      <c r="DV92" s="36">
        <v>4.1999999999999997E-3</v>
      </c>
      <c r="DW92" s="36">
        <v>157.44479999999999</v>
      </c>
      <c r="DX92" s="36">
        <f t="shared" si="11"/>
        <v>2319.1836000000003</v>
      </c>
      <c r="DY92" s="36">
        <f t="shared" si="12"/>
        <v>2327.9998000000005</v>
      </c>
      <c r="EA92" s="14">
        <f t="shared" si="13"/>
        <v>7.5488</v>
      </c>
      <c r="EB92" s="61">
        <f t="shared" si="14"/>
        <v>1.4817962893276534E-5</v>
      </c>
      <c r="ED92" s="61">
        <v>0.76890037667097832</v>
      </c>
    </row>
    <row r="93" spans="1:134" x14ac:dyDescent="0.4">
      <c r="A93" s="37">
        <v>90</v>
      </c>
      <c r="B93" s="2" t="s">
        <v>192</v>
      </c>
      <c r="C93" s="112">
        <f>INDEX(Industries!$D:$D,MATCH($A93,Industries!$A:$A,0))</f>
        <v>25</v>
      </c>
      <c r="D93" s="38" t="s">
        <v>193</v>
      </c>
      <c r="E93" s="36">
        <v>2195.2606999999998</v>
      </c>
      <c r="F93" s="36">
        <v>165.78540000000001</v>
      </c>
      <c r="G93" s="36">
        <v>1017.1281</v>
      </c>
      <c r="H93" s="36">
        <v>56.573999999999998</v>
      </c>
      <c r="I93" s="36">
        <v>2.2040999999999999</v>
      </c>
      <c r="J93" s="36">
        <v>71.073999999999998</v>
      </c>
      <c r="K93" s="36">
        <v>243.3357</v>
      </c>
      <c r="L93" s="36">
        <v>1866.627</v>
      </c>
      <c r="M93" s="36">
        <v>5172.4497000000001</v>
      </c>
      <c r="N93" s="36">
        <v>1680.2923000000001</v>
      </c>
      <c r="O93" s="36">
        <v>1148.8642</v>
      </c>
      <c r="P93" s="36">
        <v>321.9554</v>
      </c>
      <c r="Q93" s="36">
        <v>520.74770000000001</v>
      </c>
      <c r="R93" s="36">
        <v>214.25880000000001</v>
      </c>
      <c r="S93" s="36">
        <v>3.8910999999999998</v>
      </c>
      <c r="T93" s="36">
        <v>59.355899999999998</v>
      </c>
      <c r="U93" s="36">
        <v>30.1586</v>
      </c>
      <c r="V93" s="36">
        <v>2.1236000000000002</v>
      </c>
      <c r="W93" s="36">
        <v>103.3058</v>
      </c>
      <c r="X93" s="36">
        <v>52.614400000000003</v>
      </c>
      <c r="Y93" s="36">
        <v>48.601100000000002</v>
      </c>
      <c r="Z93" s="36">
        <v>95.610799999999998</v>
      </c>
      <c r="AA93" s="36">
        <v>71.584500000000006</v>
      </c>
      <c r="AB93" s="36">
        <v>341.89519999999999</v>
      </c>
      <c r="AC93" s="36">
        <v>212.483</v>
      </c>
      <c r="AD93" s="36">
        <v>0.24049999999999999</v>
      </c>
      <c r="AE93" s="36">
        <v>0.63990000000000002</v>
      </c>
      <c r="AF93" s="36">
        <v>18.929500000000001</v>
      </c>
      <c r="AG93" s="36">
        <v>2.4020000000000001</v>
      </c>
      <c r="AH93" s="36">
        <v>8.6120000000000001</v>
      </c>
      <c r="AI93" s="36">
        <v>0.82909999999999995</v>
      </c>
      <c r="AJ93" s="36">
        <v>14.014799999999999</v>
      </c>
      <c r="AK93" s="36">
        <v>69.712800000000001</v>
      </c>
      <c r="AL93" s="36">
        <v>14.4901</v>
      </c>
      <c r="AM93" s="36">
        <v>24.841999999999999</v>
      </c>
      <c r="AN93" s="36">
        <v>34.535699999999999</v>
      </c>
      <c r="AO93" s="36">
        <v>12.658200000000001</v>
      </c>
      <c r="AP93" s="36">
        <v>112.1952</v>
      </c>
      <c r="AQ93" s="36">
        <v>0.19109999999999999</v>
      </c>
      <c r="AR93" s="36">
        <v>240.4419</v>
      </c>
      <c r="AS93" s="36">
        <v>24.046399999999998</v>
      </c>
      <c r="AT93" s="36">
        <v>87.124799999999993</v>
      </c>
      <c r="AU93" s="36">
        <v>2.391</v>
      </c>
      <c r="AV93" s="36">
        <v>62.178899999999999</v>
      </c>
      <c r="AW93" s="36">
        <v>10.2273</v>
      </c>
      <c r="AX93" s="36">
        <v>48.728299999999997</v>
      </c>
      <c r="AY93" s="36">
        <v>4.8642000000000003</v>
      </c>
      <c r="AZ93" s="36">
        <v>11.1249</v>
      </c>
      <c r="BA93" s="36">
        <v>71.683199999999999</v>
      </c>
      <c r="BB93" s="36">
        <v>203.75649999999999</v>
      </c>
      <c r="BC93" s="36">
        <v>0.14760000000000001</v>
      </c>
      <c r="BD93" s="36">
        <v>81.911699999999996</v>
      </c>
      <c r="BE93" s="36">
        <v>9.8905999999999992</v>
      </c>
      <c r="BF93" s="36">
        <v>39.143900000000002</v>
      </c>
      <c r="BG93" s="36">
        <v>48.0381</v>
      </c>
      <c r="BH93" s="36">
        <v>11.4969</v>
      </c>
      <c r="BI93" s="36">
        <v>55.137500000000003</v>
      </c>
      <c r="BJ93" s="36">
        <v>33.9983</v>
      </c>
      <c r="BK93" s="36">
        <v>35.202100000000002</v>
      </c>
      <c r="BL93" s="36">
        <v>59.9482</v>
      </c>
      <c r="BM93" s="36">
        <v>4.7907999999999999</v>
      </c>
      <c r="BN93" s="36">
        <v>95.581199999999995</v>
      </c>
      <c r="BO93" s="36">
        <v>9.9588999999999999</v>
      </c>
      <c r="BP93" s="36">
        <v>7.0890000000000004</v>
      </c>
      <c r="BQ93" s="36">
        <v>1803.1884</v>
      </c>
      <c r="BR93" s="36">
        <v>2092.5426000000002</v>
      </c>
      <c r="BS93" s="36">
        <v>178.012</v>
      </c>
      <c r="BT93" s="36">
        <v>1995.3692000000001</v>
      </c>
      <c r="BU93" s="36">
        <v>112.2998</v>
      </c>
      <c r="BV93" s="36">
        <v>1581.4952000000001</v>
      </c>
      <c r="BW93" s="36">
        <v>1378.2722000000001</v>
      </c>
      <c r="BX93" s="36">
        <v>1046.5637999999999</v>
      </c>
      <c r="BY93" s="36">
        <v>2389.2325000000001</v>
      </c>
      <c r="BZ93" s="36">
        <v>3094.2750000000001</v>
      </c>
      <c r="CA93" s="36">
        <v>1999.1659</v>
      </c>
      <c r="CB93" s="36">
        <v>681.07339999999999</v>
      </c>
      <c r="CC93" s="36">
        <v>1037.5917999999999</v>
      </c>
      <c r="CD93" s="36">
        <v>660.91369999999995</v>
      </c>
      <c r="CE93" s="36">
        <v>351.90839999999997</v>
      </c>
      <c r="CF93" s="36">
        <v>460.9572</v>
      </c>
      <c r="CG93" s="36">
        <v>165.7681</v>
      </c>
      <c r="CH93" s="36">
        <v>104.64570000000001</v>
      </c>
      <c r="CI93" s="36">
        <v>2724.2892999999999</v>
      </c>
      <c r="CJ93" s="36">
        <v>211.06370000000001</v>
      </c>
      <c r="CK93" s="36">
        <v>72.836799999999997</v>
      </c>
      <c r="CL93" s="36">
        <v>135.7004</v>
      </c>
      <c r="CM93" s="36">
        <v>446.45240000000001</v>
      </c>
      <c r="CN93" s="36">
        <v>1530.8579999999999</v>
      </c>
      <c r="CO93" s="36">
        <v>1.2095</v>
      </c>
      <c r="CP93" s="36">
        <v>9756.2726999999995</v>
      </c>
      <c r="CQ93" s="36">
        <v>11865.1013</v>
      </c>
      <c r="CR93" s="36">
        <v>2478.2107999999998</v>
      </c>
      <c r="CS93" s="36">
        <v>1052.0779</v>
      </c>
      <c r="CT93" s="36">
        <v>11923.2451</v>
      </c>
      <c r="CU93" s="36">
        <v>9969.7522000000008</v>
      </c>
      <c r="CV93" s="36">
        <v>9336.5152999999991</v>
      </c>
      <c r="CW93" s="36">
        <v>6882.5011999999997</v>
      </c>
      <c r="CX93" s="36">
        <v>648.32249999999999</v>
      </c>
      <c r="CY93" s="36">
        <v>1268.9499000000001</v>
      </c>
      <c r="CZ93" s="36">
        <v>448.96769999999998</v>
      </c>
      <c r="DA93" s="36">
        <v>2977.2597000000001</v>
      </c>
      <c r="DB93" s="36">
        <v>188.52619999999999</v>
      </c>
      <c r="DC93" s="36">
        <v>342.7758</v>
      </c>
      <c r="DD93" s="36">
        <v>1173.2878000000001</v>
      </c>
      <c r="DE93" s="36">
        <v>511.36059999999998</v>
      </c>
      <c r="DF93" s="36">
        <v>186.32230000000001</v>
      </c>
      <c r="DG93" s="36">
        <v>2794.2269000000001</v>
      </c>
      <c r="DH93" s="36">
        <v>359.82920000000001</v>
      </c>
      <c r="DI93" s="36">
        <v>60.102800000000002</v>
      </c>
      <c r="DJ93" s="36">
        <v>229.251</v>
      </c>
      <c r="DK93" s="36">
        <v>224.56540000000001</v>
      </c>
      <c r="DL93" s="36">
        <v>124.29349999999999</v>
      </c>
      <c r="DM93" s="36">
        <v>60.200800000000001</v>
      </c>
      <c r="DN93" s="36">
        <v>538.25459999999998</v>
      </c>
      <c r="DO93" s="36">
        <v>57.616999999999997</v>
      </c>
      <c r="DP93" s="36">
        <f t="shared" si="10"/>
        <v>118984.85139999999</v>
      </c>
      <c r="DQ93" s="36">
        <v>32454.894799999998</v>
      </c>
      <c r="DR93" s="36">
        <v>145.34690000000001</v>
      </c>
      <c r="DS93" s="36">
        <v>2001.2545</v>
      </c>
      <c r="DT93" s="36">
        <v>18.8583</v>
      </c>
      <c r="DU93" s="36">
        <v>512.37570000000005</v>
      </c>
      <c r="DV93" s="36"/>
      <c r="DW93" s="36">
        <v>3889.4182000000001</v>
      </c>
      <c r="DX93" s="36">
        <f t="shared" si="11"/>
        <v>39022.148399999998</v>
      </c>
      <c r="DY93" s="36">
        <f t="shared" si="12"/>
        <v>158006.99979999999</v>
      </c>
      <c r="EA93" s="14">
        <f t="shared" si="13"/>
        <v>2532.4885000000004</v>
      </c>
      <c r="EB93" s="61">
        <f t="shared" si="14"/>
        <v>4.971163710874517E-3</v>
      </c>
      <c r="ED93" s="61">
        <v>0.77978823673648101</v>
      </c>
    </row>
    <row r="94" spans="1:134" x14ac:dyDescent="0.4">
      <c r="A94" s="34">
        <v>91</v>
      </c>
      <c r="B94" s="7" t="s">
        <v>194</v>
      </c>
      <c r="C94" s="111">
        <f>INDEX(Industries!$D:$D,MATCH($A94,Industries!$A:$A,0))</f>
        <v>25</v>
      </c>
      <c r="D94" s="35" t="s">
        <v>195</v>
      </c>
      <c r="E94" s="36">
        <v>185.4333</v>
      </c>
      <c r="F94" s="36">
        <v>20.353999999999999</v>
      </c>
      <c r="G94" s="36">
        <v>90.910899999999998</v>
      </c>
      <c r="H94" s="36">
        <v>10.2738</v>
      </c>
      <c r="I94" s="36">
        <v>0.71819999999999995</v>
      </c>
      <c r="J94" s="36">
        <v>15.945600000000001</v>
      </c>
      <c r="K94" s="36">
        <v>35.9617</v>
      </c>
      <c r="L94" s="36">
        <v>91.689800000000005</v>
      </c>
      <c r="M94" s="36">
        <v>94.011700000000005</v>
      </c>
      <c r="N94" s="36">
        <v>74.319299999999998</v>
      </c>
      <c r="O94" s="36">
        <v>62.709099999999999</v>
      </c>
      <c r="P94" s="36">
        <v>28.820399999999999</v>
      </c>
      <c r="Q94" s="36">
        <v>40.474200000000003</v>
      </c>
      <c r="R94" s="36">
        <v>9.9893000000000001</v>
      </c>
      <c r="S94" s="36">
        <v>2.3054000000000001</v>
      </c>
      <c r="T94" s="36">
        <v>5.7272999999999996</v>
      </c>
      <c r="U94" s="36">
        <v>6.6550000000000002</v>
      </c>
      <c r="V94" s="36">
        <v>8.4220000000000006</v>
      </c>
      <c r="W94" s="36">
        <v>26.193100000000001</v>
      </c>
      <c r="X94" s="36">
        <v>13.2019</v>
      </c>
      <c r="Y94" s="36">
        <v>30.317900000000002</v>
      </c>
      <c r="Z94" s="36">
        <v>46.609400000000001</v>
      </c>
      <c r="AA94" s="36">
        <v>9.2818000000000005</v>
      </c>
      <c r="AB94" s="36">
        <v>5.7268999999999997</v>
      </c>
      <c r="AC94" s="36">
        <v>7.8787000000000003</v>
      </c>
      <c r="AD94" s="36">
        <v>4.3986000000000001</v>
      </c>
      <c r="AE94" s="36">
        <v>0.1855</v>
      </c>
      <c r="AF94" s="36">
        <v>6.1436999999999999</v>
      </c>
      <c r="AG94" s="36">
        <v>1.5615000000000001</v>
      </c>
      <c r="AH94" s="36">
        <v>0.77339999999999998</v>
      </c>
      <c r="AI94" s="36">
        <v>0.70430000000000004</v>
      </c>
      <c r="AJ94" s="36">
        <v>9.5526</v>
      </c>
      <c r="AK94" s="36">
        <v>27.046099999999999</v>
      </c>
      <c r="AL94" s="36">
        <v>4.4904999999999999</v>
      </c>
      <c r="AM94" s="36">
        <v>6.5434999999999999</v>
      </c>
      <c r="AN94" s="36">
        <v>2.9455</v>
      </c>
      <c r="AO94" s="36">
        <v>6.17</v>
      </c>
      <c r="AP94" s="36">
        <v>18.3232</v>
      </c>
      <c r="AQ94" s="36">
        <v>2.4988999999999999</v>
      </c>
      <c r="AR94" s="36">
        <v>22.7988</v>
      </c>
      <c r="AS94" s="36">
        <v>8.9593000000000007</v>
      </c>
      <c r="AT94" s="36">
        <v>19.7943</v>
      </c>
      <c r="AU94" s="36">
        <v>4.367</v>
      </c>
      <c r="AV94" s="36">
        <v>4.1527000000000003</v>
      </c>
      <c r="AW94" s="36">
        <v>2.0811000000000002</v>
      </c>
      <c r="AX94" s="36">
        <v>13.73</v>
      </c>
      <c r="AY94" s="36">
        <v>3.3435000000000001</v>
      </c>
      <c r="AZ94" s="36">
        <v>2.4310999999999998</v>
      </c>
      <c r="BA94" s="36">
        <v>24.8994</v>
      </c>
      <c r="BB94" s="36">
        <v>4.4711999999999996</v>
      </c>
      <c r="BC94" s="36">
        <v>1.7941</v>
      </c>
      <c r="BD94" s="36">
        <v>34.372500000000002</v>
      </c>
      <c r="BE94" s="36">
        <v>6.1679000000000004</v>
      </c>
      <c r="BF94" s="36">
        <v>11.751099999999999</v>
      </c>
      <c r="BG94" s="36">
        <v>10.3232</v>
      </c>
      <c r="BH94" s="36">
        <v>3.7378</v>
      </c>
      <c r="BI94" s="36">
        <v>11.331</v>
      </c>
      <c r="BJ94" s="36">
        <v>15.4422</v>
      </c>
      <c r="BK94" s="36">
        <v>14.5672</v>
      </c>
      <c r="BL94" s="36">
        <v>11.6769</v>
      </c>
      <c r="BM94" s="36">
        <v>5.7904999999999998</v>
      </c>
      <c r="BN94" s="36">
        <v>29.511199999999999</v>
      </c>
      <c r="BO94" s="36">
        <v>6.6494</v>
      </c>
      <c r="BP94" s="36">
        <v>6.77</v>
      </c>
      <c r="BQ94" s="36">
        <v>16.9224</v>
      </c>
      <c r="BR94" s="36">
        <v>105.6992</v>
      </c>
      <c r="BS94" s="36">
        <v>3.6453000000000002</v>
      </c>
      <c r="BT94" s="36">
        <v>49.689500000000002</v>
      </c>
      <c r="BU94" s="36">
        <v>27.2042</v>
      </c>
      <c r="BV94" s="36">
        <v>162.63380000000001</v>
      </c>
      <c r="BW94" s="36">
        <v>113.884</v>
      </c>
      <c r="BX94" s="36">
        <v>138.13759999999999</v>
      </c>
      <c r="BY94" s="36">
        <v>586.78740000000005</v>
      </c>
      <c r="BZ94" s="36">
        <v>334.76799999999997</v>
      </c>
      <c r="CA94" s="36">
        <v>336.96449999999999</v>
      </c>
      <c r="CB94" s="36">
        <v>69.242900000000006</v>
      </c>
      <c r="CC94" s="36">
        <v>219.68600000000001</v>
      </c>
      <c r="CD94" s="36">
        <v>224.31540000000001</v>
      </c>
      <c r="CE94" s="36">
        <v>27.679099999999998</v>
      </c>
      <c r="CF94" s="36">
        <v>28.947399999999998</v>
      </c>
      <c r="CG94" s="36">
        <v>46.399099999999997</v>
      </c>
      <c r="CH94" s="36">
        <v>64.762</v>
      </c>
      <c r="CI94" s="36">
        <v>111.2187</v>
      </c>
      <c r="CJ94" s="36">
        <v>32.390300000000003</v>
      </c>
      <c r="CK94" s="36">
        <v>12.144600000000001</v>
      </c>
      <c r="CL94" s="36">
        <v>5.4004000000000003</v>
      </c>
      <c r="CM94" s="36">
        <v>17.586200000000002</v>
      </c>
      <c r="CN94" s="36">
        <v>56.065199999999997</v>
      </c>
      <c r="CO94" s="36">
        <v>0.79010000000000002</v>
      </c>
      <c r="CP94" s="36">
        <v>1386.8313000000001</v>
      </c>
      <c r="CQ94" s="36">
        <v>348.71690000000001</v>
      </c>
      <c r="CR94" s="36">
        <v>213.07749999999999</v>
      </c>
      <c r="CS94" s="36">
        <v>133.36869999999999</v>
      </c>
      <c r="CT94" s="36">
        <v>2328.777</v>
      </c>
      <c r="CU94" s="36">
        <v>763.32360000000006</v>
      </c>
      <c r="CV94" s="36">
        <v>329.00200000000001</v>
      </c>
      <c r="CW94" s="36">
        <v>683.02880000000005</v>
      </c>
      <c r="CX94" s="36">
        <v>179.43979999999999</v>
      </c>
      <c r="CY94" s="36">
        <v>168.8708</v>
      </c>
      <c r="CZ94" s="36">
        <v>90.067400000000006</v>
      </c>
      <c r="DA94" s="36">
        <v>319.22710000000001</v>
      </c>
      <c r="DB94" s="36">
        <v>6.1767000000000003</v>
      </c>
      <c r="DC94" s="36">
        <v>46.041400000000003</v>
      </c>
      <c r="DD94" s="36">
        <v>85.407399999999996</v>
      </c>
      <c r="DE94" s="36">
        <v>30.754100000000001</v>
      </c>
      <c r="DF94" s="36">
        <v>26.6099</v>
      </c>
      <c r="DG94" s="36">
        <v>294.77170000000001</v>
      </c>
      <c r="DH94" s="36">
        <v>112.1052</v>
      </c>
      <c r="DI94" s="36">
        <v>16.437200000000001</v>
      </c>
      <c r="DJ94" s="36">
        <v>42.860100000000003</v>
      </c>
      <c r="DK94" s="36">
        <v>42.758600000000001</v>
      </c>
      <c r="DL94" s="36">
        <v>66.219099999999997</v>
      </c>
      <c r="DM94" s="36">
        <v>26.787600000000001</v>
      </c>
      <c r="DN94" s="36">
        <v>105.8836</v>
      </c>
      <c r="DO94" s="36">
        <v>6.6569000000000003</v>
      </c>
      <c r="DP94" s="36">
        <f t="shared" si="10"/>
        <v>11942.3451</v>
      </c>
      <c r="DQ94" s="36">
        <v>59054.066899999998</v>
      </c>
      <c r="DR94" s="36">
        <v>0.73350000000000004</v>
      </c>
      <c r="DS94" s="36">
        <v>415.65480000000002</v>
      </c>
      <c r="DT94" s="36">
        <v>13.3468</v>
      </c>
      <c r="DU94" s="36">
        <v>70.431899999999999</v>
      </c>
      <c r="DV94" s="36"/>
      <c r="DW94" s="36">
        <v>717.42049999999995</v>
      </c>
      <c r="DX94" s="36">
        <f t="shared" si="11"/>
        <v>60271.654399999999</v>
      </c>
      <c r="DY94" s="36">
        <f t="shared" si="12"/>
        <v>72213.999500000005</v>
      </c>
      <c r="EA94" s="14">
        <f t="shared" si="13"/>
        <v>499.43349999999998</v>
      </c>
      <c r="EB94" s="61">
        <f t="shared" si="14"/>
        <v>9.8036602780034242E-4</v>
      </c>
      <c r="ED94" s="61">
        <v>0.30787658902705844</v>
      </c>
    </row>
    <row r="95" spans="1:134" x14ac:dyDescent="0.4">
      <c r="A95" s="37">
        <v>92</v>
      </c>
      <c r="B95" s="2" t="s">
        <v>196</v>
      </c>
      <c r="C95" s="112">
        <f>INDEX(Industries!$D:$D,MATCH($A95,Industries!$A:$A,0))</f>
        <v>25</v>
      </c>
      <c r="D95" s="38" t="s">
        <v>197</v>
      </c>
      <c r="E95" s="36">
        <v>1324.8822</v>
      </c>
      <c r="F95" s="36">
        <v>140.5</v>
      </c>
      <c r="G95" s="36">
        <v>1132.731</v>
      </c>
      <c r="H95" s="36">
        <v>27.5871</v>
      </c>
      <c r="I95" s="36">
        <v>2.9999999999999997E-4</v>
      </c>
      <c r="J95" s="36">
        <v>63.887599999999999</v>
      </c>
      <c r="K95" s="36">
        <v>197.7664</v>
      </c>
      <c r="L95" s="36">
        <v>637.70010000000002</v>
      </c>
      <c r="M95" s="36">
        <v>983.83699999999999</v>
      </c>
      <c r="N95" s="36">
        <v>796.55589999999995</v>
      </c>
      <c r="O95" s="36">
        <v>831.90940000000001</v>
      </c>
      <c r="P95" s="36">
        <v>266.57380000000001</v>
      </c>
      <c r="Q95" s="36">
        <v>231.1558</v>
      </c>
      <c r="R95" s="36">
        <v>256.8691</v>
      </c>
      <c r="S95" s="36">
        <v>2.1505000000000001</v>
      </c>
      <c r="T95" s="36">
        <v>79.082400000000007</v>
      </c>
      <c r="U95" s="36">
        <v>19.367799999999999</v>
      </c>
      <c r="V95" s="36">
        <v>16.829599999999999</v>
      </c>
      <c r="W95" s="36">
        <v>53.473700000000001</v>
      </c>
      <c r="X95" s="36">
        <v>26.395399999999999</v>
      </c>
      <c r="Y95" s="36">
        <v>79.667599999999993</v>
      </c>
      <c r="Z95" s="36">
        <v>70.889700000000005</v>
      </c>
      <c r="AA95" s="36">
        <v>162.1464</v>
      </c>
      <c r="AB95" s="36">
        <v>136.0967</v>
      </c>
      <c r="AC95" s="36">
        <v>76.288300000000007</v>
      </c>
      <c r="AD95" s="36">
        <v>0.30159999999999998</v>
      </c>
      <c r="AE95" s="36">
        <v>2.2808999999999999</v>
      </c>
      <c r="AF95" s="36">
        <v>31.605699999999999</v>
      </c>
      <c r="AG95" s="36">
        <v>0.26279999999999998</v>
      </c>
      <c r="AH95" s="36">
        <v>0.83040000000000003</v>
      </c>
      <c r="AI95" s="36">
        <v>3.1213000000000002</v>
      </c>
      <c r="AJ95" s="36">
        <v>19.387799999999999</v>
      </c>
      <c r="AK95" s="36">
        <v>106.68089999999999</v>
      </c>
      <c r="AL95" s="36">
        <v>25.145399999999999</v>
      </c>
      <c r="AM95" s="36">
        <v>54.131700000000002</v>
      </c>
      <c r="AN95" s="36">
        <v>57.096200000000003</v>
      </c>
      <c r="AO95" s="36">
        <v>61.3491</v>
      </c>
      <c r="AP95" s="36">
        <v>70.206800000000001</v>
      </c>
      <c r="AQ95" s="36">
        <v>1.022</v>
      </c>
      <c r="AR95" s="36">
        <v>229.85550000000001</v>
      </c>
      <c r="AS95" s="36">
        <v>22.539000000000001</v>
      </c>
      <c r="AT95" s="36">
        <v>149.0616</v>
      </c>
      <c r="AU95" s="36">
        <v>11.9688</v>
      </c>
      <c r="AV95" s="36">
        <v>30.627500000000001</v>
      </c>
      <c r="AW95" s="36">
        <v>10.281700000000001</v>
      </c>
      <c r="AX95" s="36">
        <v>137.3184</v>
      </c>
      <c r="AY95" s="36">
        <v>14.4932</v>
      </c>
      <c r="AZ95" s="36">
        <v>5.2310999999999996</v>
      </c>
      <c r="BA95" s="36">
        <v>184.39500000000001</v>
      </c>
      <c r="BB95" s="36">
        <v>4.5544000000000002</v>
      </c>
      <c r="BC95" s="36">
        <v>6.1840000000000002</v>
      </c>
      <c r="BD95" s="36">
        <v>229.81139999999999</v>
      </c>
      <c r="BE95" s="36">
        <v>18.865600000000001</v>
      </c>
      <c r="BF95" s="36">
        <v>24.0181</v>
      </c>
      <c r="BG95" s="36">
        <v>191.35220000000001</v>
      </c>
      <c r="BH95" s="36">
        <v>44.823099999999997</v>
      </c>
      <c r="BI95" s="36">
        <v>29.060400000000001</v>
      </c>
      <c r="BJ95" s="36">
        <v>1.7585999999999999</v>
      </c>
      <c r="BK95" s="36">
        <v>48.456000000000003</v>
      </c>
      <c r="BL95" s="36">
        <v>38.6768</v>
      </c>
      <c r="BM95" s="36">
        <v>16.462299999999999</v>
      </c>
      <c r="BN95" s="36">
        <v>177.8064</v>
      </c>
      <c r="BO95" s="36">
        <v>49.788600000000002</v>
      </c>
      <c r="BP95" s="36">
        <v>24.7166</v>
      </c>
      <c r="BQ95" s="36">
        <v>2554.2611000000002</v>
      </c>
      <c r="BR95" s="36">
        <v>2940.1062999999999</v>
      </c>
      <c r="BS95" s="36">
        <v>93.133300000000006</v>
      </c>
      <c r="BT95" s="36">
        <v>1710.55</v>
      </c>
      <c r="BU95" s="36">
        <v>3710.9162000000001</v>
      </c>
      <c r="BV95" s="36">
        <v>1651.7655</v>
      </c>
      <c r="BW95" s="36">
        <v>570.22670000000005</v>
      </c>
      <c r="BX95" s="36">
        <v>374.88909999999998</v>
      </c>
      <c r="BY95" s="36">
        <v>4348.6536999999998</v>
      </c>
      <c r="BZ95" s="36">
        <v>2248.2165</v>
      </c>
      <c r="CA95" s="36">
        <v>2354.8000000000002</v>
      </c>
      <c r="CB95" s="36">
        <v>1006.9891</v>
      </c>
      <c r="CC95" s="36">
        <v>1472.7679000000001</v>
      </c>
      <c r="CD95" s="36">
        <v>1040.8986</v>
      </c>
      <c r="CE95" s="36">
        <v>171.16200000000001</v>
      </c>
      <c r="CF95" s="36">
        <v>482.4649</v>
      </c>
      <c r="CG95" s="36">
        <v>113.2443</v>
      </c>
      <c r="CH95" s="36">
        <v>141.04499999999999</v>
      </c>
      <c r="CI95" s="36">
        <v>1960.0491999999999</v>
      </c>
      <c r="CJ95" s="36">
        <v>70.1965</v>
      </c>
      <c r="CK95" s="36">
        <v>75.144599999999997</v>
      </c>
      <c r="CL95" s="36">
        <v>2.7698</v>
      </c>
      <c r="CM95" s="36">
        <v>118.7336</v>
      </c>
      <c r="CN95" s="36">
        <v>391.84339999999997</v>
      </c>
      <c r="CO95" s="36">
        <v>1.0891</v>
      </c>
      <c r="CP95" s="36">
        <v>646.61900000000003</v>
      </c>
      <c r="CQ95" s="36">
        <v>6860.8431</v>
      </c>
      <c r="CR95" s="36">
        <v>1869.4276</v>
      </c>
      <c r="CS95" s="36">
        <v>867.09370000000001</v>
      </c>
      <c r="CT95" s="36">
        <v>1.7153</v>
      </c>
      <c r="CU95" s="36">
        <v>0.64929999999999999</v>
      </c>
      <c r="CV95" s="36">
        <v>5607.1027000000004</v>
      </c>
      <c r="CW95" s="36">
        <v>3272.4079999999999</v>
      </c>
      <c r="CX95" s="36">
        <v>425.97719999999998</v>
      </c>
      <c r="CY95" s="36">
        <v>1449.5696</v>
      </c>
      <c r="CZ95" s="36">
        <v>437.4776</v>
      </c>
      <c r="DA95" s="36">
        <v>7347.4074000000001</v>
      </c>
      <c r="DB95" s="36">
        <v>3.3946999999999998</v>
      </c>
      <c r="DC95" s="36">
        <v>128.75980000000001</v>
      </c>
      <c r="DD95" s="36">
        <v>1250.2464</v>
      </c>
      <c r="DE95" s="36">
        <v>1142.9946</v>
      </c>
      <c r="DF95" s="36">
        <v>226.3546</v>
      </c>
      <c r="DG95" s="36">
        <v>2941.1644999999999</v>
      </c>
      <c r="DH95" s="36">
        <v>764.67920000000004</v>
      </c>
      <c r="DI95" s="36">
        <v>71.193100000000001</v>
      </c>
      <c r="DJ95" s="36">
        <v>190.3141</v>
      </c>
      <c r="DK95" s="36">
        <v>143.8253</v>
      </c>
      <c r="DL95" s="36">
        <v>419.18579999999997</v>
      </c>
      <c r="DM95" s="36">
        <v>166.9905</v>
      </c>
      <c r="DN95" s="36">
        <v>38.764400000000002</v>
      </c>
      <c r="DO95" s="36">
        <v>2.1907999999999999</v>
      </c>
      <c r="DP95" s="36">
        <f t="shared" si="10"/>
        <v>75632.137400000007</v>
      </c>
      <c r="DQ95" s="36">
        <v>5687.0308000000005</v>
      </c>
      <c r="DR95" s="36">
        <v>2.1511</v>
      </c>
      <c r="DS95" s="36">
        <v>614.24850000000004</v>
      </c>
      <c r="DT95" s="36">
        <v>9.4143000000000008</v>
      </c>
      <c r="DU95" s="36">
        <v>143.43100000000001</v>
      </c>
      <c r="DV95" s="36"/>
      <c r="DW95" s="36">
        <v>1579.5864999999999</v>
      </c>
      <c r="DX95" s="36">
        <f t="shared" si="11"/>
        <v>8035.8621999999996</v>
      </c>
      <c r="DY95" s="36">
        <f t="shared" si="12"/>
        <v>83667.99960000001</v>
      </c>
      <c r="EA95" s="14">
        <f t="shared" si="13"/>
        <v>767.0938000000001</v>
      </c>
      <c r="EB95" s="61">
        <f t="shared" si="14"/>
        <v>1.5057714423567313E-3</v>
      </c>
      <c r="ED95" s="61">
        <v>0.50206769793254657</v>
      </c>
    </row>
    <row r="96" spans="1:134" x14ac:dyDescent="0.4">
      <c r="A96" s="34">
        <v>93</v>
      </c>
      <c r="B96" s="7" t="s">
        <v>198</v>
      </c>
      <c r="C96" s="111">
        <f>INDEX(Industries!$D:$D,MATCH($A96,Industries!$A:$A,0))</f>
        <v>26</v>
      </c>
      <c r="D96" s="35" t="s">
        <v>199</v>
      </c>
      <c r="E96" s="36">
        <v>209.77189999999999</v>
      </c>
      <c r="F96" s="36">
        <v>29.3733</v>
      </c>
      <c r="G96" s="36">
        <v>102.41379999999999</v>
      </c>
      <c r="H96" s="36">
        <v>115.736</v>
      </c>
      <c r="I96" s="36">
        <v>0.9395</v>
      </c>
      <c r="J96" s="36">
        <v>67.466899999999995</v>
      </c>
      <c r="K96" s="36">
        <v>196.5814</v>
      </c>
      <c r="L96" s="36">
        <v>768.4982</v>
      </c>
      <c r="M96" s="36">
        <v>1374.3674000000001</v>
      </c>
      <c r="N96" s="36">
        <v>270.53100000000001</v>
      </c>
      <c r="O96" s="36">
        <v>1032.4368999999999</v>
      </c>
      <c r="P96" s="36">
        <v>135.03190000000001</v>
      </c>
      <c r="Q96" s="36">
        <v>50.887799999999999</v>
      </c>
      <c r="R96" s="36">
        <v>54.4208</v>
      </c>
      <c r="S96" s="36">
        <v>0.37869999999999998</v>
      </c>
      <c r="T96" s="36">
        <v>23.693999999999999</v>
      </c>
      <c r="U96" s="36">
        <v>5.8558000000000003</v>
      </c>
      <c r="V96" s="36">
        <v>4.5180999999999996</v>
      </c>
      <c r="W96" s="36">
        <v>25.793900000000001</v>
      </c>
      <c r="X96" s="36">
        <v>19.363099999999999</v>
      </c>
      <c r="Y96" s="36">
        <v>19.270600000000002</v>
      </c>
      <c r="Z96" s="36">
        <v>20.305700000000002</v>
      </c>
      <c r="AA96" s="36">
        <v>42.968499999999999</v>
      </c>
      <c r="AB96" s="36">
        <v>3.3887</v>
      </c>
      <c r="AC96" s="36">
        <v>4.3647</v>
      </c>
      <c r="AD96" s="36">
        <v>0.13120000000000001</v>
      </c>
      <c r="AE96" s="36">
        <v>0.62649999999999995</v>
      </c>
      <c r="AF96" s="36">
        <v>4.2266000000000004</v>
      </c>
      <c r="AG96" s="36">
        <v>8.3000000000000001E-3</v>
      </c>
      <c r="AH96" s="36">
        <v>0.65400000000000003</v>
      </c>
      <c r="AI96" s="36">
        <v>0.65339999999999998</v>
      </c>
      <c r="AJ96" s="36">
        <v>8.9970999999999997</v>
      </c>
      <c r="AK96" s="36">
        <v>35.716799999999999</v>
      </c>
      <c r="AL96" s="36">
        <v>12.9627</v>
      </c>
      <c r="AM96" s="36">
        <v>51.973500000000001</v>
      </c>
      <c r="AN96" s="36">
        <v>36.476300000000002</v>
      </c>
      <c r="AO96" s="36">
        <v>117.11060000000001</v>
      </c>
      <c r="AP96" s="36">
        <v>13.548400000000001</v>
      </c>
      <c r="AQ96" s="36">
        <v>0.1056</v>
      </c>
      <c r="AR96" s="36">
        <v>44.982599999999998</v>
      </c>
      <c r="AS96" s="36">
        <v>7.0613000000000001</v>
      </c>
      <c r="AT96" s="36">
        <v>64.534300000000002</v>
      </c>
      <c r="AU96" s="36">
        <v>1.8025</v>
      </c>
      <c r="AV96" s="36">
        <v>10.2712</v>
      </c>
      <c r="AW96" s="36">
        <v>5.1318999999999999</v>
      </c>
      <c r="AX96" s="36">
        <v>41.815300000000001</v>
      </c>
      <c r="AY96" s="36">
        <v>18.239699999999999</v>
      </c>
      <c r="AZ96" s="36">
        <v>3.0434999999999999</v>
      </c>
      <c r="BA96" s="36">
        <v>88.249300000000005</v>
      </c>
      <c r="BB96" s="36">
        <v>9.1974999999999998</v>
      </c>
      <c r="BC96" s="36">
        <v>6.4009999999999998</v>
      </c>
      <c r="BD96" s="36">
        <v>134.66739999999999</v>
      </c>
      <c r="BE96" s="36">
        <v>16.413900000000002</v>
      </c>
      <c r="BF96" s="36">
        <v>47.174999999999997</v>
      </c>
      <c r="BG96" s="36">
        <v>94.760400000000004</v>
      </c>
      <c r="BH96" s="36">
        <v>85.490399999999994</v>
      </c>
      <c r="BI96" s="36">
        <v>40.3172</v>
      </c>
      <c r="BJ96" s="36">
        <v>0.52100000000000002</v>
      </c>
      <c r="BK96" s="36">
        <v>38.573700000000002</v>
      </c>
      <c r="BL96" s="36">
        <v>12.7067</v>
      </c>
      <c r="BM96" s="36">
        <v>3.9750000000000001</v>
      </c>
      <c r="BN96" s="36">
        <v>57.131700000000002</v>
      </c>
      <c r="BO96" s="36">
        <v>16.280999999999999</v>
      </c>
      <c r="BP96" s="36">
        <v>11.9306</v>
      </c>
      <c r="BQ96" s="36">
        <v>179.92959999999999</v>
      </c>
      <c r="BR96" s="36">
        <v>345.37299999999999</v>
      </c>
      <c r="BS96" s="36">
        <v>58.638399999999997</v>
      </c>
      <c r="BT96" s="36">
        <v>24.566800000000001</v>
      </c>
      <c r="BU96" s="36">
        <v>29.569199999999999</v>
      </c>
      <c r="BV96" s="36">
        <v>979.26890000000003</v>
      </c>
      <c r="BW96" s="36">
        <v>319.62040000000002</v>
      </c>
      <c r="BX96" s="36">
        <v>1835.9057</v>
      </c>
      <c r="BY96" s="36">
        <v>3851.1678999999999</v>
      </c>
      <c r="BZ96" s="36">
        <v>1006.6497000000001</v>
      </c>
      <c r="CA96" s="36">
        <v>933.89610000000005</v>
      </c>
      <c r="CB96" s="36">
        <v>137.2467</v>
      </c>
      <c r="CC96" s="36">
        <v>390.70600000000002</v>
      </c>
      <c r="CD96" s="36">
        <v>300.39839999999998</v>
      </c>
      <c r="CE96" s="36">
        <v>97.2303</v>
      </c>
      <c r="CF96" s="36">
        <v>14.5763</v>
      </c>
      <c r="CG96" s="36">
        <v>70.713099999999997</v>
      </c>
      <c r="CH96" s="36">
        <v>241.56659999999999</v>
      </c>
      <c r="CI96" s="36">
        <v>656.42719999999997</v>
      </c>
      <c r="CJ96" s="36">
        <v>264.73110000000003</v>
      </c>
      <c r="CK96" s="36">
        <v>82.850899999999996</v>
      </c>
      <c r="CL96" s="36">
        <v>31.197600000000001</v>
      </c>
      <c r="CM96" s="36">
        <v>305.60419999999999</v>
      </c>
      <c r="CN96" s="36">
        <v>277.01190000000003</v>
      </c>
      <c r="CO96" s="36">
        <v>2.1149</v>
      </c>
      <c r="CP96" s="36">
        <v>240.58320000000001</v>
      </c>
      <c r="CQ96" s="36">
        <v>174.23490000000001</v>
      </c>
      <c r="CR96" s="36">
        <v>172.2396</v>
      </c>
      <c r="CS96" s="36">
        <v>383.19830000000002</v>
      </c>
      <c r="CT96" s="36">
        <v>0.20730000000000001</v>
      </c>
      <c r="CU96" s="36">
        <v>6.7000000000000004E-2</v>
      </c>
      <c r="CV96" s="36">
        <v>617.51509999999996</v>
      </c>
      <c r="CW96" s="36">
        <v>1363.3077000000001</v>
      </c>
      <c r="CX96" s="36">
        <v>1032.3594000000001</v>
      </c>
      <c r="CY96" s="36">
        <v>401.90570000000002</v>
      </c>
      <c r="CZ96" s="36">
        <v>630.73440000000005</v>
      </c>
      <c r="DA96" s="36">
        <v>928.29380000000003</v>
      </c>
      <c r="DB96" s="36">
        <v>91.698599999999999</v>
      </c>
      <c r="DC96" s="36">
        <v>274.51609999999999</v>
      </c>
      <c r="DD96" s="36">
        <v>132.70330000000001</v>
      </c>
      <c r="DE96" s="36">
        <v>188.74969999999999</v>
      </c>
      <c r="DF96" s="36">
        <v>24.180800000000001</v>
      </c>
      <c r="DG96" s="36">
        <v>906.48080000000004</v>
      </c>
      <c r="DH96" s="36">
        <v>844.24289999999996</v>
      </c>
      <c r="DI96" s="36">
        <v>89.195599999999999</v>
      </c>
      <c r="DJ96" s="36">
        <v>331.3295</v>
      </c>
      <c r="DK96" s="36">
        <v>194.95959999999999</v>
      </c>
      <c r="DL96" s="36">
        <v>368.36860000000001</v>
      </c>
      <c r="DM96" s="36">
        <v>1871.5179000000001</v>
      </c>
      <c r="DN96" s="36">
        <v>444.75220000000002</v>
      </c>
      <c r="DO96" s="36">
        <v>20.660699999999999</v>
      </c>
      <c r="DP96" s="36">
        <f t="shared" si="10"/>
        <v>29887.187300000005</v>
      </c>
      <c r="DQ96" s="36">
        <v>1662.5074</v>
      </c>
      <c r="DR96" s="36">
        <v>0.56579999999999997</v>
      </c>
      <c r="DS96" s="36">
        <v>139.41200000000001</v>
      </c>
      <c r="DT96" s="36">
        <v>2.6215000000000002</v>
      </c>
      <c r="DU96" s="36">
        <v>35.532299999999999</v>
      </c>
      <c r="DV96" s="36">
        <v>1.5611999999999999</v>
      </c>
      <c r="DW96" s="36">
        <v>1169.6124</v>
      </c>
      <c r="DX96" s="36">
        <f t="shared" si="11"/>
        <v>3011.8126000000002</v>
      </c>
      <c r="DY96" s="36">
        <f t="shared" si="12"/>
        <v>32898.999900000003</v>
      </c>
      <c r="EA96" s="14">
        <f t="shared" si="13"/>
        <v>177.5658</v>
      </c>
      <c r="EB96" s="61">
        <f t="shared" si="14"/>
        <v>3.4855386757033733E-4</v>
      </c>
      <c r="ED96" s="61">
        <v>0.31946259764734486</v>
      </c>
    </row>
    <row r="97" spans="1:134" x14ac:dyDescent="0.4">
      <c r="A97" s="37">
        <v>94</v>
      </c>
      <c r="B97" s="2" t="s">
        <v>200</v>
      </c>
      <c r="C97" s="112">
        <f>INDEX(Industries!$D:$D,MATCH($A97,Industries!$A:$A,0))</f>
        <v>27</v>
      </c>
      <c r="D97" s="38" t="s">
        <v>201</v>
      </c>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f t="shared" si="10"/>
        <v>0</v>
      </c>
      <c r="DQ97" s="36">
        <v>215618</v>
      </c>
      <c r="DR97" s="36"/>
      <c r="DS97" s="36"/>
      <c r="DT97" s="36"/>
      <c r="DU97" s="36"/>
      <c r="DV97" s="36"/>
      <c r="DW97" s="36"/>
      <c r="DX97" s="36">
        <f t="shared" si="11"/>
        <v>215618</v>
      </c>
      <c r="DY97" s="36">
        <f t="shared" si="12"/>
        <v>215618</v>
      </c>
      <c r="EA97" s="14">
        <f t="shared" si="13"/>
        <v>0</v>
      </c>
      <c r="EB97" s="61">
        <f t="shared" si="14"/>
        <v>0</v>
      </c>
      <c r="ED97" s="61">
        <v>0.8478095524714121</v>
      </c>
    </row>
    <row r="98" spans="1:134" x14ac:dyDescent="0.4">
      <c r="A98" s="34">
        <v>95</v>
      </c>
      <c r="B98" s="7" t="s">
        <v>202</v>
      </c>
      <c r="C98" s="111">
        <f>INDEX(Industries!$D:$D,MATCH($A98,Industries!$A:$A,0))</f>
        <v>27</v>
      </c>
      <c r="D98" s="35" t="s">
        <v>203</v>
      </c>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f t="shared" si="10"/>
        <v>0</v>
      </c>
      <c r="DQ98" s="36">
        <v>63184</v>
      </c>
      <c r="DR98" s="36">
        <v>440</v>
      </c>
      <c r="DS98" s="36"/>
      <c r="DT98" s="36"/>
      <c r="DU98" s="36"/>
      <c r="DV98" s="36"/>
      <c r="DW98" s="36">
        <v>8555</v>
      </c>
      <c r="DX98" s="36">
        <f t="shared" si="11"/>
        <v>72179</v>
      </c>
      <c r="DY98" s="36">
        <f t="shared" si="12"/>
        <v>72179</v>
      </c>
      <c r="EA98" s="14">
        <f t="shared" si="13"/>
        <v>0</v>
      </c>
      <c r="EB98" s="61">
        <f t="shared" si="14"/>
        <v>0</v>
      </c>
      <c r="ED98" s="61">
        <v>0.69643525607472578</v>
      </c>
    </row>
    <row r="99" spans="1:134" x14ac:dyDescent="0.4">
      <c r="A99" s="37">
        <v>96</v>
      </c>
      <c r="B99" s="2" t="s">
        <v>204</v>
      </c>
      <c r="C99" s="112">
        <f>INDEX(Industries!$D:$D,MATCH($A99,Industries!$A:$A,0))</f>
        <v>28</v>
      </c>
      <c r="D99" s="38" t="s">
        <v>205</v>
      </c>
      <c r="E99" s="36">
        <v>267.90890000000002</v>
      </c>
      <c r="F99" s="36">
        <v>44.448599999999999</v>
      </c>
      <c r="G99" s="36">
        <v>190.72800000000001</v>
      </c>
      <c r="H99" s="36">
        <v>0.05</v>
      </c>
      <c r="I99" s="36">
        <v>2.1299999999999999E-2</v>
      </c>
      <c r="J99" s="36">
        <v>0.77139999999999997</v>
      </c>
      <c r="K99" s="36">
        <v>64.390699999999995</v>
      </c>
      <c r="L99" s="36">
        <v>410.22829999999999</v>
      </c>
      <c r="M99" s="36">
        <v>294.20580000000001</v>
      </c>
      <c r="N99" s="36">
        <v>173.86250000000001</v>
      </c>
      <c r="O99" s="36">
        <v>1563.6316999999999</v>
      </c>
      <c r="P99" s="36">
        <v>90.072699999999998</v>
      </c>
      <c r="Q99" s="36">
        <v>38.177599999999998</v>
      </c>
      <c r="R99" s="36">
        <v>303.44830000000002</v>
      </c>
      <c r="S99" s="36">
        <v>1.4706999999999999</v>
      </c>
      <c r="T99" s="36">
        <v>55.531399999999998</v>
      </c>
      <c r="U99" s="36">
        <v>22.411799999999999</v>
      </c>
      <c r="V99" s="36">
        <v>18.611599999999999</v>
      </c>
      <c r="W99" s="36">
        <v>42.722900000000003</v>
      </c>
      <c r="X99" s="36">
        <v>45.732599999999998</v>
      </c>
      <c r="Y99" s="36">
        <v>38.150300000000001</v>
      </c>
      <c r="Z99" s="36">
        <v>73.106899999999996</v>
      </c>
      <c r="AA99" s="36">
        <v>30.145399999999999</v>
      </c>
      <c r="AB99" s="36">
        <v>18.827999999999999</v>
      </c>
      <c r="AC99" s="36">
        <v>29.6858</v>
      </c>
      <c r="AD99" s="36">
        <v>0.17910000000000001</v>
      </c>
      <c r="AE99" s="36">
        <v>0.98</v>
      </c>
      <c r="AF99" s="36">
        <v>8.9126999999999992</v>
      </c>
      <c r="AG99" s="36">
        <v>2.0000000000000001E-4</v>
      </c>
      <c r="AH99" s="36">
        <v>1.1883999999999999</v>
      </c>
      <c r="AI99" s="36">
        <v>0.47520000000000001</v>
      </c>
      <c r="AJ99" s="36">
        <v>29.4511</v>
      </c>
      <c r="AK99" s="36">
        <v>62.589100000000002</v>
      </c>
      <c r="AL99" s="36">
        <v>64.6905</v>
      </c>
      <c r="AM99" s="36">
        <v>73.64</v>
      </c>
      <c r="AN99" s="36">
        <v>51.482500000000002</v>
      </c>
      <c r="AO99" s="36">
        <v>201.1283</v>
      </c>
      <c r="AP99" s="36">
        <v>37.202300000000001</v>
      </c>
      <c r="AQ99" s="36">
        <v>0.16270000000000001</v>
      </c>
      <c r="AR99" s="36">
        <v>83.5642</v>
      </c>
      <c r="AS99" s="36">
        <v>13.8293</v>
      </c>
      <c r="AT99" s="36">
        <v>88.468199999999996</v>
      </c>
      <c r="AU99" s="36">
        <v>4.4836</v>
      </c>
      <c r="AV99" s="36">
        <v>56.566899999999997</v>
      </c>
      <c r="AW99" s="36">
        <v>16.5291</v>
      </c>
      <c r="AX99" s="36">
        <v>114.64190000000001</v>
      </c>
      <c r="AY99" s="36">
        <v>27.6614</v>
      </c>
      <c r="AZ99" s="36">
        <v>3.7749999999999999</v>
      </c>
      <c r="BA99" s="36">
        <v>30.985399999999998</v>
      </c>
      <c r="BB99" s="36">
        <v>5.9465000000000003</v>
      </c>
      <c r="BC99" s="36">
        <v>31.534500000000001</v>
      </c>
      <c r="BD99" s="36">
        <v>345.76409999999998</v>
      </c>
      <c r="BE99" s="36">
        <v>69.015299999999996</v>
      </c>
      <c r="BF99" s="36">
        <v>129.25479999999999</v>
      </c>
      <c r="BG99" s="36">
        <v>93.716300000000004</v>
      </c>
      <c r="BH99" s="36">
        <v>136.8869</v>
      </c>
      <c r="BI99" s="36">
        <v>46.671500000000002</v>
      </c>
      <c r="BJ99" s="36">
        <v>130.7533</v>
      </c>
      <c r="BK99" s="36">
        <v>45.385899999999999</v>
      </c>
      <c r="BL99" s="36">
        <v>42.707500000000003</v>
      </c>
      <c r="BM99" s="36">
        <v>10.069000000000001</v>
      </c>
      <c r="BN99" s="36">
        <v>126.82510000000001</v>
      </c>
      <c r="BO99" s="36">
        <v>3.8744999999999998</v>
      </c>
      <c r="BP99" s="36">
        <v>6.3135000000000003</v>
      </c>
      <c r="BQ99" s="36">
        <v>23.830300000000001</v>
      </c>
      <c r="BR99" s="36">
        <v>41.858899999999998</v>
      </c>
      <c r="BS99" s="36">
        <v>1.2010000000000001</v>
      </c>
      <c r="BT99" s="36">
        <v>14.3201</v>
      </c>
      <c r="BU99" s="36">
        <v>385.70319999999998</v>
      </c>
      <c r="BV99" s="36">
        <v>1143.5605</v>
      </c>
      <c r="BW99" s="36">
        <v>286.75049999999999</v>
      </c>
      <c r="BX99" s="36">
        <v>996.14599999999996</v>
      </c>
      <c r="BY99" s="36">
        <v>5755.2250999999997</v>
      </c>
      <c r="BZ99" s="36">
        <v>10631.79</v>
      </c>
      <c r="CA99" s="36">
        <v>10794.317499999999</v>
      </c>
      <c r="CB99" s="36">
        <v>339.49650000000003</v>
      </c>
      <c r="CC99" s="36">
        <v>7686.4750000000004</v>
      </c>
      <c r="CD99" s="36">
        <v>1123.078</v>
      </c>
      <c r="CE99" s="36">
        <v>547.05029999999999</v>
      </c>
      <c r="CF99" s="36">
        <v>85.122600000000006</v>
      </c>
      <c r="CG99" s="36">
        <v>662.24289999999996</v>
      </c>
      <c r="CH99" s="36">
        <v>1317.8207</v>
      </c>
      <c r="CI99" s="36">
        <v>1563.1166000000001</v>
      </c>
      <c r="CJ99" s="36">
        <v>880.45079999999996</v>
      </c>
      <c r="CK99" s="36">
        <v>228.65209999999999</v>
      </c>
      <c r="CL99" s="36">
        <v>199.8646</v>
      </c>
      <c r="CM99" s="36">
        <v>438.77449999999999</v>
      </c>
      <c r="CN99" s="36">
        <v>3006.4706000000001</v>
      </c>
      <c r="CO99" s="36">
        <v>5.8296999999999999</v>
      </c>
      <c r="CP99" s="36">
        <v>103.12439999999999</v>
      </c>
      <c r="CQ99" s="36">
        <v>730.49210000000005</v>
      </c>
      <c r="CR99" s="36">
        <v>1832.0337999999999</v>
      </c>
      <c r="CS99" s="36">
        <v>5875.6030000000001</v>
      </c>
      <c r="CT99" s="36">
        <v>2.8400000000000002E-2</v>
      </c>
      <c r="CU99" s="36">
        <v>1670.7882999999999</v>
      </c>
      <c r="CV99" s="36">
        <v>5071.9358000000002</v>
      </c>
      <c r="CW99" s="36">
        <v>7312.2987000000003</v>
      </c>
      <c r="CX99" s="36">
        <v>2642.2336</v>
      </c>
      <c r="CY99" s="36">
        <v>3527.1923999999999</v>
      </c>
      <c r="CZ99" s="36">
        <v>2699.8996000000002</v>
      </c>
      <c r="DA99" s="36">
        <v>1880.4576999999999</v>
      </c>
      <c r="DB99" s="36">
        <v>77.736199999999997</v>
      </c>
      <c r="DC99" s="36">
        <v>780.82510000000002</v>
      </c>
      <c r="DD99" s="36">
        <v>1262.4971</v>
      </c>
      <c r="DE99" s="36">
        <v>1486.3373999999999</v>
      </c>
      <c r="DF99" s="36">
        <v>557.7183</v>
      </c>
      <c r="DG99" s="36">
        <v>1047.4684</v>
      </c>
      <c r="DH99" s="36">
        <v>1541.6909000000001</v>
      </c>
      <c r="DI99" s="36">
        <v>334.51440000000002</v>
      </c>
      <c r="DJ99" s="36">
        <v>787.24429999999995</v>
      </c>
      <c r="DK99" s="36">
        <v>295.95819999999998</v>
      </c>
      <c r="DL99" s="36">
        <v>181.14949999999999</v>
      </c>
      <c r="DM99" s="36">
        <v>105.873</v>
      </c>
      <c r="DN99" s="36">
        <v>270.9984</v>
      </c>
      <c r="DO99" s="36">
        <v>39.724200000000003</v>
      </c>
      <c r="DP99" s="36">
        <f t="shared" si="10"/>
        <v>96290.620200000005</v>
      </c>
      <c r="DQ99" s="36">
        <v>28.818899999999999</v>
      </c>
      <c r="DR99" s="36">
        <v>175.55240000000001</v>
      </c>
      <c r="DS99" s="36">
        <v>16460.696800000002</v>
      </c>
      <c r="DT99" s="36">
        <v>2.5743999999999998</v>
      </c>
      <c r="DU99" s="36">
        <v>26.2971</v>
      </c>
      <c r="DV99" s="36">
        <v>0.214</v>
      </c>
      <c r="DW99" s="36">
        <v>15.2255</v>
      </c>
      <c r="DX99" s="36">
        <f t="shared" si="11"/>
        <v>16709.379100000002</v>
      </c>
      <c r="DY99" s="36">
        <f t="shared" si="12"/>
        <v>112999.99930000001</v>
      </c>
      <c r="EA99" s="14">
        <f t="shared" si="13"/>
        <v>16489.568300000003</v>
      </c>
      <c r="EB99" s="61">
        <f t="shared" si="14"/>
        <v>3.2368298430949162E-2</v>
      </c>
      <c r="ED99" s="61">
        <v>0.52334513274336281</v>
      </c>
    </row>
    <row r="100" spans="1:134" x14ac:dyDescent="0.4">
      <c r="A100" s="34">
        <v>97</v>
      </c>
      <c r="B100" s="7" t="s">
        <v>206</v>
      </c>
      <c r="C100" s="111">
        <f>INDEX(Industries!$D:$D,MATCH($A100,Industries!$A:$A,0))</f>
        <v>29</v>
      </c>
      <c r="D100" s="35" t="s">
        <v>207</v>
      </c>
      <c r="E100" s="36">
        <v>1730.49</v>
      </c>
      <c r="F100" s="36">
        <v>196.84889999999999</v>
      </c>
      <c r="G100" s="36">
        <v>1016.2243999999999</v>
      </c>
      <c r="H100" s="36">
        <v>113.277</v>
      </c>
      <c r="I100" s="36">
        <v>0.28660000000000002</v>
      </c>
      <c r="J100" s="36">
        <v>24.583600000000001</v>
      </c>
      <c r="K100" s="36">
        <v>353.38420000000002</v>
      </c>
      <c r="L100" s="36">
        <v>2446.3868000000002</v>
      </c>
      <c r="M100" s="36">
        <v>431.42509999999999</v>
      </c>
      <c r="N100" s="36">
        <v>1863.3652</v>
      </c>
      <c r="O100" s="36">
        <v>3223.1795999999999</v>
      </c>
      <c r="P100" s="36">
        <v>317.68200000000002</v>
      </c>
      <c r="Q100" s="36">
        <v>6965.2862999999998</v>
      </c>
      <c r="R100" s="36">
        <v>406.30849999999998</v>
      </c>
      <c r="S100" s="36">
        <v>20.2319</v>
      </c>
      <c r="T100" s="36">
        <v>319.80259999999998</v>
      </c>
      <c r="U100" s="36">
        <v>100.5899</v>
      </c>
      <c r="V100" s="36">
        <v>25.988</v>
      </c>
      <c r="W100" s="36">
        <v>419.11369999999999</v>
      </c>
      <c r="X100" s="36">
        <v>127.5316</v>
      </c>
      <c r="Y100" s="36">
        <v>424.64060000000001</v>
      </c>
      <c r="Z100" s="36">
        <v>378.98750000000001</v>
      </c>
      <c r="AA100" s="36">
        <v>549.17769999999996</v>
      </c>
      <c r="AB100" s="36">
        <v>202.5812</v>
      </c>
      <c r="AC100" s="36">
        <v>205.90199999999999</v>
      </c>
      <c r="AD100" s="36">
        <v>1.1305000000000001</v>
      </c>
      <c r="AE100" s="36">
        <v>2.8999000000000001</v>
      </c>
      <c r="AF100" s="36">
        <v>76.513400000000004</v>
      </c>
      <c r="AG100" s="36">
        <v>0.93020000000000003</v>
      </c>
      <c r="AH100" s="36">
        <v>11.5297</v>
      </c>
      <c r="AI100" s="36">
        <v>3.8527</v>
      </c>
      <c r="AJ100" s="36">
        <v>46.811300000000003</v>
      </c>
      <c r="AK100" s="36">
        <v>346.70569999999998</v>
      </c>
      <c r="AL100" s="36">
        <v>88.585400000000007</v>
      </c>
      <c r="AM100" s="36">
        <v>666.49289999999996</v>
      </c>
      <c r="AN100" s="36">
        <v>447.84780000000001</v>
      </c>
      <c r="AO100" s="36">
        <v>196.58699999999999</v>
      </c>
      <c r="AP100" s="36">
        <v>1048.0798</v>
      </c>
      <c r="AQ100" s="36">
        <v>3.9647999999999999</v>
      </c>
      <c r="AR100" s="36">
        <v>711.24659999999994</v>
      </c>
      <c r="AS100" s="36">
        <v>125.10980000000001</v>
      </c>
      <c r="AT100" s="36">
        <v>672.54660000000001</v>
      </c>
      <c r="AU100" s="36">
        <v>29.4619</v>
      </c>
      <c r="AV100" s="36">
        <v>118.776</v>
      </c>
      <c r="AW100" s="36">
        <v>78.837100000000007</v>
      </c>
      <c r="AX100" s="36">
        <v>543.60789999999997</v>
      </c>
      <c r="AY100" s="36">
        <v>295.69529999999997</v>
      </c>
      <c r="AZ100" s="36">
        <v>39.7027</v>
      </c>
      <c r="BA100" s="36">
        <v>182.80189999999999</v>
      </c>
      <c r="BB100" s="36">
        <v>6.7088000000000001</v>
      </c>
      <c r="BC100" s="36">
        <v>13.5572</v>
      </c>
      <c r="BD100" s="36">
        <v>988.37729999999999</v>
      </c>
      <c r="BE100" s="36">
        <v>136.57740000000001</v>
      </c>
      <c r="BF100" s="36">
        <v>444.90309999999999</v>
      </c>
      <c r="BG100" s="36">
        <v>502.36810000000003</v>
      </c>
      <c r="BH100" s="36">
        <v>1378.72</v>
      </c>
      <c r="BI100" s="36">
        <v>344.48289999999997</v>
      </c>
      <c r="BJ100" s="36">
        <v>926.17729999999995</v>
      </c>
      <c r="BK100" s="36">
        <v>360.26549999999997</v>
      </c>
      <c r="BL100" s="36">
        <v>1001.5857999999999</v>
      </c>
      <c r="BM100" s="36">
        <v>74.100700000000003</v>
      </c>
      <c r="BN100" s="36">
        <v>1958.2683</v>
      </c>
      <c r="BO100" s="36">
        <v>164.01779999999999</v>
      </c>
      <c r="BP100" s="36">
        <v>49.554299999999998</v>
      </c>
      <c r="BQ100" s="36">
        <v>486.98700000000002</v>
      </c>
      <c r="BR100" s="36">
        <v>964.2518</v>
      </c>
      <c r="BS100" s="36">
        <v>148.20820000000001</v>
      </c>
      <c r="BT100" s="36">
        <v>1263.9229</v>
      </c>
      <c r="BU100" s="36">
        <v>4526.5133999999998</v>
      </c>
      <c r="BV100" s="36">
        <v>5917.8406999999997</v>
      </c>
      <c r="BW100" s="36">
        <v>4413.7902000000004</v>
      </c>
      <c r="BX100" s="36">
        <v>12377.626899999999</v>
      </c>
      <c r="BY100" s="36">
        <v>10724.599700000001</v>
      </c>
      <c r="BZ100" s="36">
        <v>8577.3485000000001</v>
      </c>
      <c r="CA100" s="36">
        <v>11923.4758</v>
      </c>
      <c r="CB100" s="36">
        <v>379.49209999999999</v>
      </c>
      <c r="CC100" s="36">
        <v>1293.5264999999999</v>
      </c>
      <c r="CD100" s="36">
        <v>3852.4783000000002</v>
      </c>
      <c r="CE100" s="36">
        <v>98.532899999999998</v>
      </c>
      <c r="CF100" s="36">
        <v>391.94909999999999</v>
      </c>
      <c r="CG100" s="36">
        <v>1366.8879999999999</v>
      </c>
      <c r="CH100" s="36">
        <v>637.60410000000002</v>
      </c>
      <c r="CI100" s="36">
        <v>4015.1534000000001</v>
      </c>
      <c r="CJ100" s="36">
        <v>3328.0028000000002</v>
      </c>
      <c r="CK100" s="36">
        <v>484.5616</v>
      </c>
      <c r="CL100" s="36">
        <v>647.73019999999997</v>
      </c>
      <c r="CM100" s="36">
        <v>965.34990000000005</v>
      </c>
      <c r="CN100" s="36">
        <v>5072.5554000000002</v>
      </c>
      <c r="CO100" s="36">
        <v>10.679600000000001</v>
      </c>
      <c r="CP100" s="36">
        <v>656.37599999999998</v>
      </c>
      <c r="CQ100" s="36">
        <v>1522.1704</v>
      </c>
      <c r="CR100" s="36">
        <v>14086.239600000001</v>
      </c>
      <c r="CS100" s="36">
        <v>1953.4528</v>
      </c>
      <c r="CT100" s="36">
        <v>411.52760000000001</v>
      </c>
      <c r="CU100" s="36">
        <v>141.72810000000001</v>
      </c>
      <c r="CV100" s="36">
        <v>9123.2497000000003</v>
      </c>
      <c r="CW100" s="36">
        <v>46704.840300000003</v>
      </c>
      <c r="CX100" s="36">
        <v>8554.5046999999995</v>
      </c>
      <c r="CY100" s="36">
        <v>8140.4144999999999</v>
      </c>
      <c r="CZ100" s="36">
        <v>2134.4315999999999</v>
      </c>
      <c r="DA100" s="36">
        <v>9249.5208999999995</v>
      </c>
      <c r="DB100" s="36">
        <v>1215.3589999999999</v>
      </c>
      <c r="DC100" s="36">
        <v>1007.5428000000001</v>
      </c>
      <c r="DD100" s="36">
        <v>1697.7768000000001</v>
      </c>
      <c r="DE100" s="36">
        <v>1876.0552</v>
      </c>
      <c r="DF100" s="36">
        <v>247.63470000000001</v>
      </c>
      <c r="DG100" s="36">
        <v>4754.4171999999999</v>
      </c>
      <c r="DH100" s="36">
        <v>3329.1459</v>
      </c>
      <c r="DI100" s="36">
        <v>697.20249999999999</v>
      </c>
      <c r="DJ100" s="36">
        <v>2262.0796</v>
      </c>
      <c r="DK100" s="36">
        <v>1482.8089</v>
      </c>
      <c r="DL100" s="36">
        <v>1592.9313999999999</v>
      </c>
      <c r="DM100" s="36">
        <v>2015.1713</v>
      </c>
      <c r="DN100" s="36">
        <v>995.92780000000005</v>
      </c>
      <c r="DO100" s="36">
        <v>63.83</v>
      </c>
      <c r="DP100" s="36">
        <f t="shared" ref="DP100:DP118" si="15">SUM(E100:DO100)</f>
        <v>245738.06460000001</v>
      </c>
      <c r="DQ100" s="36">
        <v>8736.2347000000009</v>
      </c>
      <c r="DR100" s="36">
        <v>8150.8645999999999</v>
      </c>
      <c r="DS100" s="36">
        <v>13987.8763</v>
      </c>
      <c r="DT100" s="36">
        <v>61.997399999999999</v>
      </c>
      <c r="DU100" s="36">
        <v>1256.0716</v>
      </c>
      <c r="DV100" s="36">
        <v>0.24759999999999999</v>
      </c>
      <c r="DW100" s="36">
        <v>10399.643099999999</v>
      </c>
      <c r="DX100" s="36">
        <f t="shared" ref="DX100:DX118" si="16">SUM(DQ100:DW100)</f>
        <v>42592.935299999997</v>
      </c>
      <c r="DY100" s="36">
        <f t="shared" ref="DY100:DY118" si="17">DP100+DX100</f>
        <v>288330.9999</v>
      </c>
      <c r="EA100" s="14">
        <f t="shared" ref="EA100:EA118" si="18">SUM(DS100:DU100)</f>
        <v>15305.945299999999</v>
      </c>
      <c r="EB100" s="61">
        <f t="shared" ref="EB100:EB118" si="19">EA100/$EA$122</f>
        <v>3.0044898460936883E-2</v>
      </c>
      <c r="ED100" s="61">
        <v>0.52219497856816122</v>
      </c>
    </row>
    <row r="101" spans="1:134" x14ac:dyDescent="0.4">
      <c r="A101" s="37">
        <v>98</v>
      </c>
      <c r="B101" s="2" t="s">
        <v>208</v>
      </c>
      <c r="C101" s="112">
        <f>INDEX(Industries!$D:$D,MATCH($A101,Industries!$A:$A,0))</f>
        <v>24</v>
      </c>
      <c r="D101" s="38" t="s">
        <v>209</v>
      </c>
      <c r="E101" s="36">
        <v>22.750900000000001</v>
      </c>
      <c r="F101" s="36">
        <v>17.3354</v>
      </c>
      <c r="G101" s="36">
        <v>19.178599999999999</v>
      </c>
      <c r="H101" s="36">
        <v>4.7405999999999997</v>
      </c>
      <c r="I101" s="36">
        <v>3.1600000000000003E-2</v>
      </c>
      <c r="J101" s="36">
        <v>0.3296</v>
      </c>
      <c r="K101" s="36">
        <v>25.796299999999999</v>
      </c>
      <c r="L101" s="36">
        <v>157.76079999999999</v>
      </c>
      <c r="M101" s="36">
        <v>67.655699999999996</v>
      </c>
      <c r="N101" s="36">
        <v>23.391200000000001</v>
      </c>
      <c r="O101" s="36">
        <v>141.773</v>
      </c>
      <c r="P101" s="36">
        <v>19.489999999999998</v>
      </c>
      <c r="Q101" s="36">
        <v>41.663200000000003</v>
      </c>
      <c r="R101" s="36">
        <v>53.057200000000002</v>
      </c>
      <c r="S101" s="36">
        <v>0.2913</v>
      </c>
      <c r="T101" s="36">
        <v>20.3597</v>
      </c>
      <c r="U101" s="36">
        <v>9.2540999999999993</v>
      </c>
      <c r="V101" s="36">
        <v>3.5184000000000002</v>
      </c>
      <c r="W101" s="36">
        <v>22.7743</v>
      </c>
      <c r="X101" s="36">
        <v>16.1052</v>
      </c>
      <c r="Y101" s="36">
        <v>22.2729</v>
      </c>
      <c r="Z101" s="36">
        <v>34.399700000000003</v>
      </c>
      <c r="AA101" s="36">
        <v>49.801400000000001</v>
      </c>
      <c r="AB101" s="36">
        <v>3.7797000000000001</v>
      </c>
      <c r="AC101" s="36">
        <v>11.864800000000001</v>
      </c>
      <c r="AD101" s="36">
        <v>4.2999999999999997E-2</v>
      </c>
      <c r="AE101" s="36">
        <v>0.77470000000000006</v>
      </c>
      <c r="AF101" s="36">
        <v>30.6647</v>
      </c>
      <c r="AG101" s="36">
        <v>0.15110000000000001</v>
      </c>
      <c r="AH101" s="36">
        <v>0.2823</v>
      </c>
      <c r="AI101" s="36">
        <v>0.37909999999999999</v>
      </c>
      <c r="AJ101" s="36">
        <v>5.4806999999999997</v>
      </c>
      <c r="AK101" s="36">
        <v>25.481300000000001</v>
      </c>
      <c r="AL101" s="36">
        <v>5.6502999999999997</v>
      </c>
      <c r="AM101" s="36">
        <v>37.257899999999999</v>
      </c>
      <c r="AN101" s="36">
        <v>43.107599999999998</v>
      </c>
      <c r="AO101" s="36">
        <v>12.7666</v>
      </c>
      <c r="AP101" s="36">
        <v>43.4148</v>
      </c>
      <c r="AQ101" s="36">
        <v>0.13109999999999999</v>
      </c>
      <c r="AR101" s="36">
        <v>94.3309</v>
      </c>
      <c r="AS101" s="36">
        <v>25.488</v>
      </c>
      <c r="AT101" s="36">
        <v>67.785399999999996</v>
      </c>
      <c r="AU101" s="36">
        <v>8.4284999999999997</v>
      </c>
      <c r="AV101" s="36">
        <v>18.270399999999999</v>
      </c>
      <c r="AW101" s="36">
        <v>7.5861999999999998</v>
      </c>
      <c r="AX101" s="36">
        <v>36.099200000000003</v>
      </c>
      <c r="AY101" s="36">
        <v>12.200100000000001</v>
      </c>
      <c r="AZ101" s="36">
        <v>1.7265999999999999</v>
      </c>
      <c r="BA101" s="36">
        <v>81.047200000000004</v>
      </c>
      <c r="BB101" s="36">
        <v>2.2465999999999999</v>
      </c>
      <c r="BC101" s="36">
        <v>8.0328999999999997</v>
      </c>
      <c r="BD101" s="36">
        <v>63.644300000000001</v>
      </c>
      <c r="BE101" s="36">
        <v>18.380099999999999</v>
      </c>
      <c r="BF101" s="36">
        <v>36.719099999999997</v>
      </c>
      <c r="BG101" s="36">
        <v>247.50819999999999</v>
      </c>
      <c r="BH101" s="36">
        <v>35.7181</v>
      </c>
      <c r="BI101" s="36">
        <v>52.1126</v>
      </c>
      <c r="BJ101" s="36">
        <v>31.101500000000001</v>
      </c>
      <c r="BK101" s="36">
        <v>76.888099999999994</v>
      </c>
      <c r="BL101" s="36">
        <v>29.6173</v>
      </c>
      <c r="BM101" s="36">
        <v>9.1038999999999994</v>
      </c>
      <c r="BN101" s="36">
        <v>78.266900000000007</v>
      </c>
      <c r="BO101" s="36">
        <v>28.861899999999999</v>
      </c>
      <c r="BP101" s="36">
        <v>7.6776999999999997</v>
      </c>
      <c r="BQ101" s="36">
        <v>97.628</v>
      </c>
      <c r="BR101" s="36">
        <v>189.32480000000001</v>
      </c>
      <c r="BS101" s="36">
        <v>46.83</v>
      </c>
      <c r="BT101" s="36">
        <v>124.1927</v>
      </c>
      <c r="BU101" s="36">
        <v>79.281000000000006</v>
      </c>
      <c r="BV101" s="36">
        <v>169.7055</v>
      </c>
      <c r="BW101" s="36">
        <v>175.07400000000001</v>
      </c>
      <c r="BX101" s="36">
        <v>166.95609999999999</v>
      </c>
      <c r="BY101" s="36">
        <v>529.64670000000001</v>
      </c>
      <c r="BZ101" s="36">
        <v>1558.9731999999999</v>
      </c>
      <c r="CA101" s="36">
        <v>1100.9563000000001</v>
      </c>
      <c r="CB101" s="36">
        <v>97.877399999999994</v>
      </c>
      <c r="CC101" s="36">
        <v>208.74940000000001</v>
      </c>
      <c r="CD101" s="36">
        <v>333.85329999999999</v>
      </c>
      <c r="CE101" s="36">
        <v>63.7986</v>
      </c>
      <c r="CF101" s="36">
        <v>37.081600000000002</v>
      </c>
      <c r="CG101" s="36">
        <v>37.393999999999998</v>
      </c>
      <c r="CH101" s="36">
        <v>84.063100000000006</v>
      </c>
      <c r="CI101" s="36">
        <v>426.72680000000003</v>
      </c>
      <c r="CJ101" s="36">
        <v>2302.2997</v>
      </c>
      <c r="CK101" s="36">
        <v>50.705199999999998</v>
      </c>
      <c r="CL101" s="36">
        <v>32.455500000000001</v>
      </c>
      <c r="CM101" s="36">
        <v>685.04849999999999</v>
      </c>
      <c r="CN101" s="36">
        <v>3270.5302000000001</v>
      </c>
      <c r="CO101" s="36">
        <v>7.6307999999999998</v>
      </c>
      <c r="CP101" s="36">
        <v>6729.6742999999997</v>
      </c>
      <c r="CQ101" s="36">
        <v>8790.5355</v>
      </c>
      <c r="CR101" s="36">
        <v>3013.0506999999998</v>
      </c>
      <c r="CS101" s="36">
        <v>218.3125</v>
      </c>
      <c r="CT101" s="36">
        <v>2.5100000000000001E-2</v>
      </c>
      <c r="CU101" s="36">
        <v>8.0999999999999996E-3</v>
      </c>
      <c r="CV101" s="36">
        <v>372.98360000000002</v>
      </c>
      <c r="CW101" s="36">
        <v>3705.5951</v>
      </c>
      <c r="CX101" s="36">
        <v>6003.5843999999997</v>
      </c>
      <c r="CY101" s="36">
        <v>1993.1302000000001</v>
      </c>
      <c r="CZ101" s="36">
        <v>201.08340000000001</v>
      </c>
      <c r="DA101" s="36">
        <v>4779.1109999999999</v>
      </c>
      <c r="DB101" s="36">
        <v>898.68100000000004</v>
      </c>
      <c r="DC101" s="36">
        <v>1945.4435000000001</v>
      </c>
      <c r="DD101" s="36">
        <v>968.87249999999995</v>
      </c>
      <c r="DE101" s="36">
        <v>989.64200000000005</v>
      </c>
      <c r="DF101" s="36">
        <v>122.12269999999999</v>
      </c>
      <c r="DG101" s="36">
        <v>383.83780000000002</v>
      </c>
      <c r="DH101" s="36">
        <v>739.25409999999999</v>
      </c>
      <c r="DI101" s="36">
        <v>143.83519999999999</v>
      </c>
      <c r="DJ101" s="36">
        <v>101.7723</v>
      </c>
      <c r="DK101" s="36">
        <v>104.00920000000001</v>
      </c>
      <c r="DL101" s="36">
        <v>41.770600000000002</v>
      </c>
      <c r="DM101" s="36">
        <v>162.0986</v>
      </c>
      <c r="DN101" s="36">
        <v>368.49540000000002</v>
      </c>
      <c r="DO101" s="36">
        <v>62.828299999999999</v>
      </c>
      <c r="DP101" s="36">
        <f t="shared" si="15"/>
        <v>56790.341999999997</v>
      </c>
      <c r="DQ101" s="36">
        <v>9.3809000000000005</v>
      </c>
      <c r="DR101" s="36">
        <v>29.339500000000001</v>
      </c>
      <c r="DS101" s="36">
        <v>24114.443599999999</v>
      </c>
      <c r="DT101" s="36">
        <v>830.17060000000004</v>
      </c>
      <c r="DU101" s="36">
        <v>3874.3438000000001</v>
      </c>
      <c r="DV101" s="36">
        <v>0.18890000000000001</v>
      </c>
      <c r="DW101" s="36">
        <v>2036.7902999999999</v>
      </c>
      <c r="DX101" s="36">
        <f t="shared" si="16"/>
        <v>30894.657599999999</v>
      </c>
      <c r="DY101" s="36">
        <f t="shared" si="17"/>
        <v>87684.999599999996</v>
      </c>
      <c r="EA101" s="14">
        <f t="shared" si="18"/>
        <v>28818.957999999999</v>
      </c>
      <c r="EB101" s="61">
        <f t="shared" si="19"/>
        <v>5.6570348964987138E-2</v>
      </c>
      <c r="ED101" s="61">
        <v>0.53328391218583371</v>
      </c>
    </row>
    <row r="102" spans="1:134" x14ac:dyDescent="0.4">
      <c r="A102" s="34">
        <v>99</v>
      </c>
      <c r="B102" s="7" t="s">
        <v>210</v>
      </c>
      <c r="C102" s="111">
        <f>INDEX(Industries!$D:$D,MATCH($A102,Industries!$A:$A,0))</f>
        <v>28</v>
      </c>
      <c r="D102" s="35" t="s">
        <v>211</v>
      </c>
      <c r="E102" s="36">
        <v>1093.5108</v>
      </c>
      <c r="F102" s="36">
        <v>41.5261</v>
      </c>
      <c r="G102" s="36">
        <v>130.4579</v>
      </c>
      <c r="H102" s="36">
        <v>66.928100000000001</v>
      </c>
      <c r="I102" s="36">
        <v>0.44240000000000002</v>
      </c>
      <c r="J102" s="36">
        <v>29.4207</v>
      </c>
      <c r="K102" s="36">
        <v>230.04900000000001</v>
      </c>
      <c r="L102" s="36">
        <v>516.54349999999999</v>
      </c>
      <c r="M102" s="36">
        <v>424.26510000000002</v>
      </c>
      <c r="N102" s="36">
        <v>88.372</v>
      </c>
      <c r="O102" s="36">
        <v>470.35750000000002</v>
      </c>
      <c r="P102" s="36">
        <v>159.71340000000001</v>
      </c>
      <c r="Q102" s="36">
        <v>417.78640000000001</v>
      </c>
      <c r="R102" s="36">
        <v>619.73140000000001</v>
      </c>
      <c r="S102" s="36">
        <v>3.4079000000000002</v>
      </c>
      <c r="T102" s="36">
        <v>39.695099999999996</v>
      </c>
      <c r="U102" s="36">
        <v>165.82579999999999</v>
      </c>
      <c r="V102" s="36">
        <v>3.2162000000000002</v>
      </c>
      <c r="W102" s="36">
        <v>30.367599999999999</v>
      </c>
      <c r="X102" s="36">
        <v>83.104500000000002</v>
      </c>
      <c r="Y102" s="36">
        <v>63.237400000000001</v>
      </c>
      <c r="Z102" s="36">
        <v>157.3218</v>
      </c>
      <c r="AA102" s="36">
        <v>213.6489</v>
      </c>
      <c r="AB102" s="36">
        <v>8.8412000000000006</v>
      </c>
      <c r="AC102" s="36">
        <v>182.21430000000001</v>
      </c>
      <c r="AD102" s="36">
        <v>9.7100000000000006E-2</v>
      </c>
      <c r="AE102" s="36">
        <v>0.9667</v>
      </c>
      <c r="AF102" s="36">
        <v>28.342400000000001</v>
      </c>
      <c r="AG102" s="36">
        <v>2.411</v>
      </c>
      <c r="AH102" s="36">
        <v>78.1815</v>
      </c>
      <c r="AI102" s="36">
        <v>11.9268</v>
      </c>
      <c r="AJ102" s="36">
        <v>46.943800000000003</v>
      </c>
      <c r="AK102" s="36">
        <v>265.62790000000001</v>
      </c>
      <c r="AL102" s="36">
        <v>11.7918</v>
      </c>
      <c r="AM102" s="36">
        <v>128.95419999999999</v>
      </c>
      <c r="AN102" s="36">
        <v>101.32550000000001</v>
      </c>
      <c r="AO102" s="36">
        <v>33.265700000000002</v>
      </c>
      <c r="AP102" s="36">
        <v>220.87379999999999</v>
      </c>
      <c r="AQ102" s="36">
        <v>0.28470000000000001</v>
      </c>
      <c r="AR102" s="36">
        <v>168.9537</v>
      </c>
      <c r="AS102" s="36">
        <v>30.439800000000002</v>
      </c>
      <c r="AT102" s="36">
        <v>310.79430000000002</v>
      </c>
      <c r="AU102" s="36">
        <v>40.190300000000001</v>
      </c>
      <c r="AV102" s="36">
        <v>30.727799999999998</v>
      </c>
      <c r="AW102" s="36">
        <v>8.6113</v>
      </c>
      <c r="AX102" s="36">
        <v>337.08580000000001</v>
      </c>
      <c r="AY102" s="36">
        <v>72.236900000000006</v>
      </c>
      <c r="AZ102" s="36">
        <v>18.443899999999999</v>
      </c>
      <c r="BA102" s="36">
        <v>169.5093</v>
      </c>
      <c r="BB102" s="36">
        <v>32.317399999999999</v>
      </c>
      <c r="BC102" s="36">
        <v>0.87350000000000005</v>
      </c>
      <c r="BD102" s="36">
        <v>317.45049999999998</v>
      </c>
      <c r="BE102" s="36">
        <v>18.7255</v>
      </c>
      <c r="BF102" s="36">
        <v>58.583399999999997</v>
      </c>
      <c r="BG102" s="36">
        <v>357.8526</v>
      </c>
      <c r="BH102" s="36">
        <v>36.2059</v>
      </c>
      <c r="BI102" s="36">
        <v>127.0175</v>
      </c>
      <c r="BJ102" s="36">
        <v>50.419800000000002</v>
      </c>
      <c r="BK102" s="36">
        <v>96.289900000000003</v>
      </c>
      <c r="BL102" s="36">
        <v>95.730599999999995</v>
      </c>
      <c r="BM102" s="36">
        <v>31.9176</v>
      </c>
      <c r="BN102" s="36">
        <v>353.08359999999999</v>
      </c>
      <c r="BO102" s="36">
        <v>88.911699999999996</v>
      </c>
      <c r="BP102" s="36">
        <v>55.1004</v>
      </c>
      <c r="BQ102" s="36">
        <v>223.36850000000001</v>
      </c>
      <c r="BR102" s="36">
        <v>437.45830000000001</v>
      </c>
      <c r="BS102" s="36">
        <v>18.393799999999999</v>
      </c>
      <c r="BT102" s="36">
        <v>487.38260000000002</v>
      </c>
      <c r="BU102" s="36">
        <v>456.77550000000002</v>
      </c>
      <c r="BV102" s="36">
        <v>1123.8051</v>
      </c>
      <c r="BW102" s="36">
        <v>384.88229999999999</v>
      </c>
      <c r="BX102" s="36">
        <v>1692.3063999999999</v>
      </c>
      <c r="BY102" s="36">
        <v>3174.4476</v>
      </c>
      <c r="BZ102" s="36">
        <v>2618.3631999999998</v>
      </c>
      <c r="CA102" s="36">
        <v>3055.9443999999999</v>
      </c>
      <c r="CB102" s="36">
        <v>1208.9219000000001</v>
      </c>
      <c r="CC102" s="36">
        <v>4371.6347999999998</v>
      </c>
      <c r="CD102" s="36">
        <v>1335.3388</v>
      </c>
      <c r="CE102" s="36">
        <v>310.2593</v>
      </c>
      <c r="CF102" s="36">
        <v>416.791</v>
      </c>
      <c r="CG102" s="36">
        <v>3930.7534000000001</v>
      </c>
      <c r="CH102" s="36">
        <v>565.57129999999995</v>
      </c>
      <c r="CI102" s="36">
        <v>5290.4260000000004</v>
      </c>
      <c r="CJ102" s="36">
        <v>1881.9150999999999</v>
      </c>
      <c r="CK102" s="36">
        <v>209.7</v>
      </c>
      <c r="CL102" s="36">
        <v>79.442499999999995</v>
      </c>
      <c r="CM102" s="36">
        <v>388.01049999999998</v>
      </c>
      <c r="CN102" s="36">
        <v>391.23579999999998</v>
      </c>
      <c r="CO102" s="36">
        <v>215.04509999999999</v>
      </c>
      <c r="CP102" s="36">
        <v>2702.2276999999999</v>
      </c>
      <c r="CQ102" s="36">
        <v>6091.4817999999996</v>
      </c>
      <c r="CR102" s="36">
        <v>4101.7709999999997</v>
      </c>
      <c r="CS102" s="36">
        <v>1641.5219999999999</v>
      </c>
      <c r="CT102" s="36">
        <v>57.112699999999997</v>
      </c>
      <c r="CU102" s="36">
        <v>21.618400000000001</v>
      </c>
      <c r="CV102" s="36">
        <v>1334.5540000000001</v>
      </c>
      <c r="CW102" s="36">
        <v>12942.6055</v>
      </c>
      <c r="CX102" s="36">
        <v>4272.1935000000003</v>
      </c>
      <c r="CY102" s="36">
        <v>4488.5964999999997</v>
      </c>
      <c r="CZ102" s="36">
        <v>1448.2605000000001</v>
      </c>
      <c r="DA102" s="36">
        <v>2302.8670999999999</v>
      </c>
      <c r="DB102" s="36">
        <v>11.129099999999999</v>
      </c>
      <c r="DC102" s="36">
        <v>2544.8793000000001</v>
      </c>
      <c r="DD102" s="36">
        <v>1886.8484000000001</v>
      </c>
      <c r="DE102" s="36">
        <v>1952.7092</v>
      </c>
      <c r="DF102" s="36">
        <v>333.77879999999999</v>
      </c>
      <c r="DG102" s="36">
        <v>5810.6873999999998</v>
      </c>
      <c r="DH102" s="36">
        <v>2566.7060000000001</v>
      </c>
      <c r="DI102" s="36">
        <v>663.66909999999996</v>
      </c>
      <c r="DJ102" s="36">
        <v>1462.8667</v>
      </c>
      <c r="DK102" s="36">
        <v>550.31690000000003</v>
      </c>
      <c r="DL102" s="36">
        <v>261.96339999999998</v>
      </c>
      <c r="DM102" s="36">
        <v>582.39030000000002</v>
      </c>
      <c r="DN102" s="36">
        <v>1082.3905</v>
      </c>
      <c r="DO102" s="36">
        <v>22.313099999999999</v>
      </c>
      <c r="DP102" s="36">
        <f t="shared" si="15"/>
        <v>104484.083</v>
      </c>
      <c r="DQ102" s="36">
        <v>2743.3481000000002</v>
      </c>
      <c r="DR102" s="36">
        <v>6707.8832000000002</v>
      </c>
      <c r="DS102" s="36">
        <v>285.16269999999997</v>
      </c>
      <c r="DT102" s="36">
        <v>5.7915999999999999</v>
      </c>
      <c r="DU102" s="36">
        <v>61.321899999999999</v>
      </c>
      <c r="DV102" s="36">
        <v>5.04E-2</v>
      </c>
      <c r="DW102" s="36">
        <v>3432.3595</v>
      </c>
      <c r="DX102" s="36">
        <f t="shared" si="16"/>
        <v>13235.917400000002</v>
      </c>
      <c r="DY102" s="36">
        <f t="shared" si="17"/>
        <v>117720.0004</v>
      </c>
      <c r="EA102" s="14">
        <f t="shared" si="18"/>
        <v>352.27620000000002</v>
      </c>
      <c r="EB102" s="61">
        <f t="shared" si="19"/>
        <v>6.9150271033600874E-4</v>
      </c>
      <c r="ED102" s="61">
        <v>0.64511552837240915</v>
      </c>
    </row>
    <row r="103" spans="1:134" x14ac:dyDescent="0.4">
      <c r="A103" s="37">
        <v>100</v>
      </c>
      <c r="B103" s="2" t="s">
        <v>212</v>
      </c>
      <c r="C103" s="112">
        <f>INDEX(Industries!$D:$D,MATCH($A103,Industries!$A:$A,0))</f>
        <v>30</v>
      </c>
      <c r="D103" s="38" t="s">
        <v>213</v>
      </c>
      <c r="E103" s="36">
        <v>60.616700000000002</v>
      </c>
      <c r="F103" s="36">
        <v>30.282699999999998</v>
      </c>
      <c r="G103" s="36">
        <v>85.841800000000006</v>
      </c>
      <c r="H103" s="36">
        <v>40.348500000000001</v>
      </c>
      <c r="I103" s="36">
        <v>0.35930000000000001</v>
      </c>
      <c r="J103" s="36">
        <v>12.9529</v>
      </c>
      <c r="K103" s="36">
        <v>85.262799999999999</v>
      </c>
      <c r="L103" s="36">
        <v>72.992800000000003</v>
      </c>
      <c r="M103" s="36">
        <v>43.819400000000002</v>
      </c>
      <c r="N103" s="36">
        <v>15.4236</v>
      </c>
      <c r="O103" s="36">
        <v>56.577100000000002</v>
      </c>
      <c r="P103" s="36">
        <v>6.1025</v>
      </c>
      <c r="Q103" s="36">
        <v>17.655200000000001</v>
      </c>
      <c r="R103" s="36">
        <v>226.87790000000001</v>
      </c>
      <c r="S103" s="36">
        <v>16.357600000000001</v>
      </c>
      <c r="T103" s="36">
        <v>79.005700000000004</v>
      </c>
      <c r="U103" s="36">
        <v>118.2045</v>
      </c>
      <c r="V103" s="36">
        <v>39.148800000000001</v>
      </c>
      <c r="W103" s="36">
        <v>71.741600000000005</v>
      </c>
      <c r="X103" s="36">
        <v>92.229799999999997</v>
      </c>
      <c r="Y103" s="36">
        <v>80.674000000000007</v>
      </c>
      <c r="Z103" s="36">
        <v>66.668499999999995</v>
      </c>
      <c r="AA103" s="36">
        <v>49.149000000000001</v>
      </c>
      <c r="AB103" s="36">
        <v>99.705600000000004</v>
      </c>
      <c r="AC103" s="36">
        <v>148.7363</v>
      </c>
      <c r="AD103" s="36">
        <v>2.1800000000000002</v>
      </c>
      <c r="AE103" s="36">
        <v>7.1900000000000006E-2</v>
      </c>
      <c r="AF103" s="36">
        <v>31.533799999999999</v>
      </c>
      <c r="AG103" s="36">
        <v>2.0000000000000001E-4</v>
      </c>
      <c r="AH103" s="36">
        <v>0.1095</v>
      </c>
      <c r="AI103" s="36">
        <v>0.88349999999999995</v>
      </c>
      <c r="AJ103" s="36">
        <v>44.981699999999996</v>
      </c>
      <c r="AK103" s="36">
        <v>54.9801</v>
      </c>
      <c r="AL103" s="36">
        <v>15.398999999999999</v>
      </c>
      <c r="AM103" s="36">
        <v>86.552000000000007</v>
      </c>
      <c r="AN103" s="36">
        <v>37.859299999999998</v>
      </c>
      <c r="AO103" s="36">
        <v>5.63</v>
      </c>
      <c r="AP103" s="36">
        <v>99.397499999999994</v>
      </c>
      <c r="AQ103" s="36">
        <v>0.52480000000000004</v>
      </c>
      <c r="AR103" s="36">
        <v>70.783100000000005</v>
      </c>
      <c r="AS103" s="36">
        <v>12.148899999999999</v>
      </c>
      <c r="AT103" s="36">
        <v>73.063500000000005</v>
      </c>
      <c r="AU103" s="36">
        <v>16.099499999999999</v>
      </c>
      <c r="AV103" s="36">
        <v>69.241799999999998</v>
      </c>
      <c r="AW103" s="36">
        <v>45.3063</v>
      </c>
      <c r="AX103" s="36">
        <v>83.737799999999993</v>
      </c>
      <c r="AY103" s="36">
        <v>39.335299999999997</v>
      </c>
      <c r="AZ103" s="36">
        <v>20.316800000000001</v>
      </c>
      <c r="BA103" s="36">
        <v>39.493299999999998</v>
      </c>
      <c r="BB103" s="36">
        <v>0.26740000000000003</v>
      </c>
      <c r="BC103" s="36">
        <v>6.0770999999999997</v>
      </c>
      <c r="BD103" s="36">
        <v>24.834599999999998</v>
      </c>
      <c r="BE103" s="36">
        <v>6.0431999999999997</v>
      </c>
      <c r="BF103" s="36">
        <v>13.4084</v>
      </c>
      <c r="BG103" s="36">
        <v>10.708600000000001</v>
      </c>
      <c r="BH103" s="36">
        <v>34.2545</v>
      </c>
      <c r="BI103" s="36">
        <v>12.919</v>
      </c>
      <c r="BJ103" s="36">
        <v>0.622</v>
      </c>
      <c r="BK103" s="36">
        <v>7.6414999999999997</v>
      </c>
      <c r="BL103" s="36">
        <v>13.0396</v>
      </c>
      <c r="BM103" s="36">
        <v>3.6564000000000001</v>
      </c>
      <c r="BN103" s="36">
        <v>33.151299999999999</v>
      </c>
      <c r="BO103" s="36">
        <v>14.6355</v>
      </c>
      <c r="BP103" s="36">
        <v>8.9549000000000003</v>
      </c>
      <c r="BQ103" s="36">
        <v>4.0217999999999998</v>
      </c>
      <c r="BR103" s="36">
        <v>26.721599999999999</v>
      </c>
      <c r="BS103" s="36">
        <v>6.2077999999999998</v>
      </c>
      <c r="BT103" s="36">
        <v>32.7956</v>
      </c>
      <c r="BU103" s="36">
        <v>252.82</v>
      </c>
      <c r="BV103" s="36">
        <v>620.27139999999997</v>
      </c>
      <c r="BW103" s="36">
        <v>299.83600000000001</v>
      </c>
      <c r="BX103" s="36">
        <v>395.25459999999998</v>
      </c>
      <c r="BY103" s="36">
        <v>1879.72</v>
      </c>
      <c r="BZ103" s="36">
        <v>1705.8887</v>
      </c>
      <c r="CA103" s="36">
        <v>737.39599999999996</v>
      </c>
      <c r="CB103" s="36">
        <v>929.08820000000003</v>
      </c>
      <c r="CC103" s="36">
        <v>779.68690000000004</v>
      </c>
      <c r="CD103" s="36">
        <v>235.85210000000001</v>
      </c>
      <c r="CE103" s="36">
        <v>172.30709999999999</v>
      </c>
      <c r="CF103" s="36">
        <v>76.867000000000004</v>
      </c>
      <c r="CG103" s="36">
        <v>160.4443</v>
      </c>
      <c r="CH103" s="36">
        <v>301.21359999999999</v>
      </c>
      <c r="CI103" s="36">
        <v>1430.136</v>
      </c>
      <c r="CJ103" s="36">
        <v>13.244300000000001</v>
      </c>
      <c r="CK103" s="36">
        <v>15.678000000000001</v>
      </c>
      <c r="CL103" s="36">
        <v>3.9704000000000002</v>
      </c>
      <c r="CM103" s="36">
        <v>17.342700000000001</v>
      </c>
      <c r="CN103" s="36">
        <v>166.34809999999999</v>
      </c>
      <c r="CO103" s="36">
        <v>1.3717999999999999</v>
      </c>
      <c r="CP103" s="36">
        <v>24.696200000000001</v>
      </c>
      <c r="CQ103" s="36">
        <v>6.7689000000000004</v>
      </c>
      <c r="CR103" s="36">
        <v>67.8553</v>
      </c>
      <c r="CS103" s="36">
        <v>385.16320000000002</v>
      </c>
      <c r="CT103" s="36">
        <v>508.11290000000002</v>
      </c>
      <c r="CU103" s="36">
        <v>190.61779999999999</v>
      </c>
      <c r="CV103" s="36">
        <v>4159.6836000000003</v>
      </c>
      <c r="CW103" s="36">
        <v>1581.306</v>
      </c>
      <c r="CX103" s="36">
        <v>48.662799999999997</v>
      </c>
      <c r="CY103" s="36">
        <v>83.802599999999998</v>
      </c>
      <c r="CZ103" s="36">
        <v>1290.1677</v>
      </c>
      <c r="DA103" s="36">
        <v>930.05809999999997</v>
      </c>
      <c r="DB103" s="36">
        <v>80.861099999999993</v>
      </c>
      <c r="DC103" s="36">
        <v>735.15329999999994</v>
      </c>
      <c r="DD103" s="36">
        <v>784.19970000000001</v>
      </c>
      <c r="DE103" s="36">
        <v>694.99069999999995</v>
      </c>
      <c r="DF103" s="36">
        <v>102.13</v>
      </c>
      <c r="DG103" s="36">
        <v>1224.8234</v>
      </c>
      <c r="DH103" s="36">
        <v>2130.6408999999999</v>
      </c>
      <c r="DI103" s="36">
        <v>60.3934</v>
      </c>
      <c r="DJ103" s="36">
        <v>476.25569999999999</v>
      </c>
      <c r="DK103" s="36">
        <v>202.64189999999999</v>
      </c>
      <c r="DL103" s="36">
        <v>59.140099999999997</v>
      </c>
      <c r="DM103" s="36">
        <v>94.730999999999995</v>
      </c>
      <c r="DN103" s="36">
        <v>698.71519999999998</v>
      </c>
      <c r="DO103" s="36">
        <v>134.22649999999999</v>
      </c>
      <c r="DP103" s="36">
        <f t="shared" si="15"/>
        <v>29676.860199999996</v>
      </c>
      <c r="DQ103" s="36">
        <v>1760.2715000000001</v>
      </c>
      <c r="DR103" s="36">
        <v>6.54E-2</v>
      </c>
      <c r="DS103" s="36">
        <v>45.291200000000003</v>
      </c>
      <c r="DT103" s="36">
        <v>0.73780000000000001</v>
      </c>
      <c r="DU103" s="36">
        <v>10.5778</v>
      </c>
      <c r="DV103" s="36">
        <v>5.4600000000000003E-2</v>
      </c>
      <c r="DW103" s="36">
        <v>9.1416000000000004</v>
      </c>
      <c r="DX103" s="36">
        <f t="shared" si="16"/>
        <v>1826.1398999999999</v>
      </c>
      <c r="DY103" s="36">
        <f t="shared" si="17"/>
        <v>31503.000099999994</v>
      </c>
      <c r="EA103" s="14">
        <f t="shared" si="18"/>
        <v>56.606800000000007</v>
      </c>
      <c r="EB103" s="61">
        <f t="shared" si="19"/>
        <v>1.1111666250359345E-4</v>
      </c>
      <c r="ED103" s="61">
        <v>0.42192806632452717</v>
      </c>
    </row>
    <row r="104" spans="1:134" x14ac:dyDescent="0.4">
      <c r="A104" s="34">
        <v>101</v>
      </c>
      <c r="B104" s="7" t="s">
        <v>214</v>
      </c>
      <c r="C104" s="111">
        <f>INDEX(Industries!$D:$D,MATCH($A104,Industries!$A:$A,0))</f>
        <v>31</v>
      </c>
      <c r="D104" s="35" t="s">
        <v>215</v>
      </c>
      <c r="E104" s="36">
        <v>38.636099999999999</v>
      </c>
      <c r="F104" s="36">
        <v>2.3837000000000002</v>
      </c>
      <c r="G104" s="36">
        <v>47.901400000000002</v>
      </c>
      <c r="H104" s="36">
        <v>7.3261000000000003</v>
      </c>
      <c r="I104" s="36">
        <v>0.14910000000000001</v>
      </c>
      <c r="J104" s="36">
        <v>10.8522</v>
      </c>
      <c r="K104" s="36">
        <v>26.321999999999999</v>
      </c>
      <c r="L104" s="36">
        <v>487.15969999999999</v>
      </c>
      <c r="M104" s="36">
        <v>314.49040000000002</v>
      </c>
      <c r="N104" s="36">
        <v>202.9579</v>
      </c>
      <c r="O104" s="36">
        <v>681.12459999999999</v>
      </c>
      <c r="P104" s="36">
        <v>105.3909</v>
      </c>
      <c r="Q104" s="36">
        <v>24.7256</v>
      </c>
      <c r="R104" s="36">
        <v>85.326400000000007</v>
      </c>
      <c r="S104" s="36">
        <v>6.7000000000000002E-3</v>
      </c>
      <c r="T104" s="36">
        <v>5.1360999999999999</v>
      </c>
      <c r="U104" s="36">
        <v>0.22550000000000001</v>
      </c>
      <c r="V104" s="36">
        <v>0.69120000000000004</v>
      </c>
      <c r="W104" s="36">
        <v>20.592700000000001</v>
      </c>
      <c r="X104" s="36">
        <v>6.8414999999999999</v>
      </c>
      <c r="Y104" s="36">
        <v>37.332000000000001</v>
      </c>
      <c r="Z104" s="36">
        <v>55.070099999999996</v>
      </c>
      <c r="AA104" s="36">
        <v>71.462000000000003</v>
      </c>
      <c r="AB104" s="36">
        <v>6.6374000000000004</v>
      </c>
      <c r="AC104" s="36">
        <v>10.130599999999999</v>
      </c>
      <c r="AD104" s="36">
        <v>1E-3</v>
      </c>
      <c r="AE104" s="36">
        <v>6.1000000000000004E-3</v>
      </c>
      <c r="AF104" s="36">
        <v>1.2174</v>
      </c>
      <c r="AG104" s="36">
        <v>4.0000000000000002E-4</v>
      </c>
      <c r="AH104" s="36">
        <v>2.0999999999999999E-3</v>
      </c>
      <c r="AI104" s="36">
        <v>4.7000000000000002E-3</v>
      </c>
      <c r="AJ104" s="36">
        <v>3.1029</v>
      </c>
      <c r="AK104" s="36">
        <v>21.090199999999999</v>
      </c>
      <c r="AL104" s="36">
        <v>11.1119</v>
      </c>
      <c r="AM104" s="36">
        <v>107.6865</v>
      </c>
      <c r="AN104" s="36">
        <v>31.32</v>
      </c>
      <c r="AO104" s="36">
        <v>28.485099999999999</v>
      </c>
      <c r="AP104" s="36">
        <v>6.3258000000000001</v>
      </c>
      <c r="AQ104" s="36">
        <v>6.8999999999999999E-3</v>
      </c>
      <c r="AR104" s="36">
        <v>342.59519999999998</v>
      </c>
      <c r="AS104" s="36">
        <v>27.701000000000001</v>
      </c>
      <c r="AT104" s="36">
        <v>100.142</v>
      </c>
      <c r="AU104" s="36">
        <v>0.18079999999999999</v>
      </c>
      <c r="AV104" s="36">
        <v>3.2176</v>
      </c>
      <c r="AW104" s="36">
        <v>2.1312000000000002</v>
      </c>
      <c r="AX104" s="36">
        <v>37.660800000000002</v>
      </c>
      <c r="AY104" s="36">
        <v>3.9220999999999999</v>
      </c>
      <c r="AZ104" s="36">
        <v>0.3453</v>
      </c>
      <c r="BA104" s="36">
        <v>35.0745</v>
      </c>
      <c r="BB104" s="36">
        <v>4.9664999999999999</v>
      </c>
      <c r="BC104" s="36">
        <v>1.4214</v>
      </c>
      <c r="BD104" s="36">
        <v>64.221199999999996</v>
      </c>
      <c r="BE104" s="36">
        <v>16.793500000000002</v>
      </c>
      <c r="BF104" s="36">
        <v>22.619599999999998</v>
      </c>
      <c r="BG104" s="36">
        <v>171.87</v>
      </c>
      <c r="BH104" s="36">
        <v>50.152900000000002</v>
      </c>
      <c r="BI104" s="36">
        <v>12.3759</v>
      </c>
      <c r="BJ104" s="36">
        <v>0.74309999999999998</v>
      </c>
      <c r="BK104" s="36">
        <v>9.1631999999999998</v>
      </c>
      <c r="BL104" s="36">
        <v>8.2321000000000009</v>
      </c>
      <c r="BM104" s="36">
        <v>2.1621000000000001</v>
      </c>
      <c r="BN104" s="36">
        <v>31.2407</v>
      </c>
      <c r="BO104" s="36">
        <v>2.4655999999999998</v>
      </c>
      <c r="BP104" s="36">
        <v>8.7900000000000006E-2</v>
      </c>
      <c r="BQ104" s="36">
        <v>27.6309</v>
      </c>
      <c r="BR104" s="36">
        <v>48.487400000000001</v>
      </c>
      <c r="BS104" s="36">
        <v>0.97319999999999995</v>
      </c>
      <c r="BT104" s="36">
        <v>209.14709999999999</v>
      </c>
      <c r="BU104" s="36">
        <v>0.16500000000000001</v>
      </c>
      <c r="BV104" s="36">
        <v>1214.2240999999999</v>
      </c>
      <c r="BW104" s="36">
        <v>739.84849999999994</v>
      </c>
      <c r="BX104" s="36">
        <v>676.87159999999994</v>
      </c>
      <c r="BY104" s="36">
        <v>705.30349999999999</v>
      </c>
      <c r="BZ104" s="36">
        <v>326.46730000000002</v>
      </c>
      <c r="CA104" s="36">
        <v>560.92769999999996</v>
      </c>
      <c r="CB104" s="36">
        <v>3.3719000000000001</v>
      </c>
      <c r="CC104" s="36">
        <v>9.2886000000000006</v>
      </c>
      <c r="CD104" s="36">
        <v>1758.2915</v>
      </c>
      <c r="CE104" s="36">
        <v>36.191499999999998</v>
      </c>
      <c r="CF104" s="36">
        <v>8.1602999999999994</v>
      </c>
      <c r="CG104" s="36">
        <v>0.53510000000000002</v>
      </c>
      <c r="CH104" s="36">
        <v>269.6216</v>
      </c>
      <c r="CI104" s="36">
        <v>1001.9458</v>
      </c>
      <c r="CJ104" s="36">
        <v>281.24090000000001</v>
      </c>
      <c r="CK104" s="36">
        <v>11.518800000000001</v>
      </c>
      <c r="CL104" s="36">
        <v>1064.9694</v>
      </c>
      <c r="CM104" s="36">
        <v>5.5267999999999997</v>
      </c>
      <c r="CN104" s="36">
        <v>255.34530000000001</v>
      </c>
      <c r="CO104" s="36">
        <v>1.0820000000000001</v>
      </c>
      <c r="CP104" s="36">
        <v>178.7928</v>
      </c>
      <c r="CQ104" s="36">
        <v>195.32669999999999</v>
      </c>
      <c r="CR104" s="36">
        <v>537.22299999999996</v>
      </c>
      <c r="CS104" s="36">
        <v>153.09989999999999</v>
      </c>
      <c r="CT104" s="36"/>
      <c r="CU104" s="36"/>
      <c r="CV104" s="36">
        <v>114.97490000000001</v>
      </c>
      <c r="CW104" s="36">
        <v>2149.556</v>
      </c>
      <c r="CX104" s="36">
        <v>879.83720000000005</v>
      </c>
      <c r="CY104" s="36">
        <v>522.73630000000003</v>
      </c>
      <c r="CZ104" s="36">
        <v>317.88549999999998</v>
      </c>
      <c r="DA104" s="36">
        <v>5229.9656999999997</v>
      </c>
      <c r="DB104" s="36">
        <v>186.08240000000001</v>
      </c>
      <c r="DC104" s="36">
        <v>357.74130000000002</v>
      </c>
      <c r="DD104" s="36">
        <v>903.52279999999996</v>
      </c>
      <c r="DE104" s="36">
        <v>840.53470000000004</v>
      </c>
      <c r="DF104" s="36">
        <v>116.4499</v>
      </c>
      <c r="DG104" s="36">
        <v>365.47710000000001</v>
      </c>
      <c r="DH104" s="36">
        <v>666.95330000000001</v>
      </c>
      <c r="DI104" s="36">
        <v>53.494300000000003</v>
      </c>
      <c r="DJ104" s="36">
        <v>24.347899999999999</v>
      </c>
      <c r="DK104" s="36">
        <v>23.251000000000001</v>
      </c>
      <c r="DL104" s="36">
        <v>286.14589999999998</v>
      </c>
      <c r="DM104" s="36">
        <v>147.2825</v>
      </c>
      <c r="DN104" s="36">
        <v>177.78829999999999</v>
      </c>
      <c r="DO104" s="36">
        <v>4.9660000000000002</v>
      </c>
      <c r="DP104" s="36">
        <f t="shared" si="15"/>
        <v>27061.290300000001</v>
      </c>
      <c r="DQ104" s="36">
        <v>1115.3596</v>
      </c>
      <c r="DR104" s="36">
        <v>117135.72470000001</v>
      </c>
      <c r="DS104" s="36">
        <v>2259.0401000000002</v>
      </c>
      <c r="DT104" s="36">
        <v>25.514399999999998</v>
      </c>
      <c r="DU104" s="36">
        <v>230.44710000000001</v>
      </c>
      <c r="DV104" s="36"/>
      <c r="DW104" s="36">
        <v>38.624000000000002</v>
      </c>
      <c r="DX104" s="36">
        <f t="shared" si="16"/>
        <v>120804.7099</v>
      </c>
      <c r="DY104" s="36">
        <f t="shared" si="17"/>
        <v>147866.00020000001</v>
      </c>
      <c r="EA104" s="14">
        <f t="shared" si="18"/>
        <v>2515.0016000000001</v>
      </c>
      <c r="EB104" s="61">
        <f t="shared" si="19"/>
        <v>4.9368376941144433E-3</v>
      </c>
      <c r="ED104" s="61">
        <v>0.55225000827691961</v>
      </c>
    </row>
    <row r="105" spans="1:134" x14ac:dyDescent="0.4">
      <c r="A105" s="37">
        <v>102</v>
      </c>
      <c r="B105" s="2" t="s">
        <v>216</v>
      </c>
      <c r="C105" s="112">
        <f>INDEX(Industries!$D:$D,MATCH($A105,Industries!$A:$A,0))</f>
        <v>32</v>
      </c>
      <c r="D105" s="38" t="s">
        <v>217</v>
      </c>
      <c r="E105" s="36">
        <v>0.61839999999999995</v>
      </c>
      <c r="F105" s="36">
        <v>0.19919999999999999</v>
      </c>
      <c r="G105" s="36">
        <v>0.51349999999999996</v>
      </c>
      <c r="H105" s="36">
        <v>7.1999999999999998E-3</v>
      </c>
      <c r="I105" s="36">
        <v>1.14E-2</v>
      </c>
      <c r="J105" s="36">
        <v>1.1900000000000001E-2</v>
      </c>
      <c r="K105" s="36">
        <v>0.45650000000000002</v>
      </c>
      <c r="L105" s="36">
        <v>1.2534000000000001</v>
      </c>
      <c r="M105" s="36">
        <v>1.3130999999999999</v>
      </c>
      <c r="N105" s="36">
        <v>0.2636</v>
      </c>
      <c r="O105" s="36">
        <v>2.6318999999999999</v>
      </c>
      <c r="P105" s="36">
        <v>0.23180000000000001</v>
      </c>
      <c r="Q105" s="36">
        <v>0.4642</v>
      </c>
      <c r="R105" s="36">
        <v>0.31359999999999999</v>
      </c>
      <c r="S105" s="36">
        <v>2.3E-3</v>
      </c>
      <c r="T105" s="36">
        <v>0.15770000000000001</v>
      </c>
      <c r="U105" s="36">
        <v>0.1023</v>
      </c>
      <c r="V105" s="36">
        <v>3.6499999999999998E-2</v>
      </c>
      <c r="W105" s="36">
        <v>0.1552</v>
      </c>
      <c r="X105" s="36">
        <v>0.1618</v>
      </c>
      <c r="Y105" s="36">
        <v>0.38250000000000001</v>
      </c>
      <c r="Z105" s="36">
        <v>0.27129999999999999</v>
      </c>
      <c r="AA105" s="36">
        <v>0.2651</v>
      </c>
      <c r="AB105" s="36">
        <v>2.1999999999999999E-2</v>
      </c>
      <c r="AC105" s="36">
        <v>7.9100000000000004E-2</v>
      </c>
      <c r="AD105" s="36">
        <v>4.0000000000000002E-4</v>
      </c>
      <c r="AE105" s="36">
        <v>2.8999999999999998E-3</v>
      </c>
      <c r="AF105" s="36">
        <v>0.18379999999999999</v>
      </c>
      <c r="AG105" s="36">
        <v>1E-4</v>
      </c>
      <c r="AH105" s="36">
        <v>8.0000000000000004E-4</v>
      </c>
      <c r="AI105" s="36">
        <v>2.2000000000000001E-3</v>
      </c>
      <c r="AJ105" s="36">
        <v>6.88E-2</v>
      </c>
      <c r="AK105" s="36">
        <v>0.25469999999999998</v>
      </c>
      <c r="AL105" s="36">
        <v>0.1399</v>
      </c>
      <c r="AM105" s="36">
        <v>0.1946</v>
      </c>
      <c r="AN105" s="36">
        <v>0.28699999999999998</v>
      </c>
      <c r="AO105" s="36">
        <v>0.10390000000000001</v>
      </c>
      <c r="AP105" s="36">
        <v>0.2132</v>
      </c>
      <c r="AQ105" s="36">
        <v>2.5000000000000001E-3</v>
      </c>
      <c r="AR105" s="36">
        <v>0.46510000000000001</v>
      </c>
      <c r="AS105" s="36">
        <v>0.27079999999999999</v>
      </c>
      <c r="AT105" s="36">
        <v>0.1943</v>
      </c>
      <c r="AU105" s="36">
        <v>8.0399999999999999E-2</v>
      </c>
      <c r="AV105" s="36">
        <v>0.18149999999999999</v>
      </c>
      <c r="AW105" s="36">
        <v>6.6799999999999998E-2</v>
      </c>
      <c r="AX105" s="36">
        <v>0.26250000000000001</v>
      </c>
      <c r="AY105" s="36">
        <v>7.7600000000000002E-2</v>
      </c>
      <c r="AZ105" s="36">
        <v>1.4999999999999999E-2</v>
      </c>
      <c r="BA105" s="36">
        <v>0.57989999999999997</v>
      </c>
      <c r="BB105" s="36">
        <v>1.7043999999999999</v>
      </c>
      <c r="BC105" s="36">
        <v>6.3100000000000003E-2</v>
      </c>
      <c r="BD105" s="36">
        <v>0.28960000000000002</v>
      </c>
      <c r="BE105" s="36">
        <v>0.16009999999999999</v>
      </c>
      <c r="BF105" s="36">
        <v>0.27660000000000001</v>
      </c>
      <c r="BG105" s="36">
        <v>2.6499999999999999E-2</v>
      </c>
      <c r="BH105" s="36">
        <v>0.28549999999999998</v>
      </c>
      <c r="BI105" s="36">
        <v>0.43180000000000002</v>
      </c>
      <c r="BJ105" s="36">
        <v>0.35809999999999997</v>
      </c>
      <c r="BK105" s="36">
        <v>0.56240000000000001</v>
      </c>
      <c r="BL105" s="36">
        <v>0.20030000000000001</v>
      </c>
      <c r="BM105" s="36">
        <v>3.6299999999999999E-2</v>
      </c>
      <c r="BN105" s="36">
        <v>0.4138</v>
      </c>
      <c r="BO105" s="36">
        <v>0.2571</v>
      </c>
      <c r="BP105" s="36">
        <v>4.2000000000000003E-2</v>
      </c>
      <c r="BQ105" s="36">
        <v>1.1968000000000001</v>
      </c>
      <c r="BR105" s="36">
        <v>1.8375999999999999</v>
      </c>
      <c r="BS105" s="36">
        <v>0.46610000000000001</v>
      </c>
      <c r="BT105" s="36">
        <v>1.6348</v>
      </c>
      <c r="BU105" s="36">
        <v>6.5500000000000003E-2</v>
      </c>
      <c r="BV105" s="36">
        <v>0.69</v>
      </c>
      <c r="BW105" s="36">
        <v>0.96740000000000004</v>
      </c>
      <c r="BX105" s="36">
        <v>0.86509999999999998</v>
      </c>
      <c r="BY105" s="36">
        <v>2.3452000000000002</v>
      </c>
      <c r="BZ105" s="36">
        <v>10.963900000000001</v>
      </c>
      <c r="CA105" s="36">
        <v>9.0023999999999997</v>
      </c>
      <c r="CB105" s="36">
        <v>1.0217000000000001</v>
      </c>
      <c r="CC105" s="36">
        <v>3.0663999999999998</v>
      </c>
      <c r="CD105" s="36">
        <v>1.6899</v>
      </c>
      <c r="CE105" s="36">
        <v>0.71340000000000003</v>
      </c>
      <c r="CF105" s="36">
        <v>0.34189999999999998</v>
      </c>
      <c r="CG105" s="36">
        <v>0.25380000000000003</v>
      </c>
      <c r="CH105" s="36">
        <v>0.45150000000000001</v>
      </c>
      <c r="CI105" s="36">
        <v>2.3643999999999998</v>
      </c>
      <c r="CJ105" s="36">
        <v>13.9993</v>
      </c>
      <c r="CK105" s="36">
        <v>0.40739999999999998</v>
      </c>
      <c r="CL105" s="36">
        <v>0.26400000000000001</v>
      </c>
      <c r="CM105" s="36">
        <v>2.0583999999999998</v>
      </c>
      <c r="CN105" s="36">
        <v>24.1678</v>
      </c>
      <c r="CO105" s="36">
        <v>4.7699999999999999E-2</v>
      </c>
      <c r="CP105" s="36">
        <v>70.507199999999997</v>
      </c>
      <c r="CQ105" s="36">
        <v>90.254300000000001</v>
      </c>
      <c r="CR105" s="36">
        <v>15.789400000000001</v>
      </c>
      <c r="CS105" s="36">
        <v>2.0455999999999999</v>
      </c>
      <c r="CT105" s="36"/>
      <c r="CU105" s="36"/>
      <c r="CV105" s="36">
        <v>2.5569000000000002</v>
      </c>
      <c r="CW105" s="36">
        <v>28.1434</v>
      </c>
      <c r="CX105" s="36">
        <v>32.721299999999999</v>
      </c>
      <c r="CY105" s="36">
        <v>14.1302</v>
      </c>
      <c r="CZ105" s="36">
        <v>0.97489999999999999</v>
      </c>
      <c r="DA105" s="36">
        <v>38.928100000000001</v>
      </c>
      <c r="DB105" s="36">
        <v>4.7408999999999999</v>
      </c>
      <c r="DC105" s="36">
        <v>12.899900000000001</v>
      </c>
      <c r="DD105" s="36">
        <v>6.6418999999999997</v>
      </c>
      <c r="DE105" s="36">
        <v>6.5845000000000002</v>
      </c>
      <c r="DF105" s="36">
        <v>0.87219999999999998</v>
      </c>
      <c r="DG105" s="36">
        <v>3.1505999999999998</v>
      </c>
      <c r="DH105" s="36">
        <v>6.4974999999999996</v>
      </c>
      <c r="DI105" s="36">
        <v>0.77759999999999996</v>
      </c>
      <c r="DJ105" s="36">
        <v>0.95599999999999996</v>
      </c>
      <c r="DK105" s="36">
        <v>1.0142</v>
      </c>
      <c r="DL105" s="36">
        <v>0.35239999999999999</v>
      </c>
      <c r="DM105" s="36">
        <v>1.1597</v>
      </c>
      <c r="DN105" s="36">
        <v>1.9401999999999999</v>
      </c>
      <c r="DO105" s="36">
        <v>0.54600000000000004</v>
      </c>
      <c r="DP105" s="36">
        <f t="shared" si="15"/>
        <v>443.74909999999994</v>
      </c>
      <c r="DQ105" s="36">
        <v>13.911799999999999</v>
      </c>
      <c r="DR105" s="36">
        <v>47800.6394</v>
      </c>
      <c r="DS105" s="36">
        <v>1079.3145999999999</v>
      </c>
      <c r="DT105" s="36">
        <v>17.216899999999999</v>
      </c>
      <c r="DU105" s="36">
        <v>249.45249999999999</v>
      </c>
      <c r="DV105" s="36"/>
      <c r="DW105" s="36">
        <v>133.7149</v>
      </c>
      <c r="DX105" s="36">
        <f t="shared" si="16"/>
        <v>49294.250099999997</v>
      </c>
      <c r="DY105" s="36">
        <f t="shared" si="17"/>
        <v>49737.999199999998</v>
      </c>
      <c r="EA105" s="14">
        <f t="shared" si="18"/>
        <v>1345.9839999999999</v>
      </c>
      <c r="EB105" s="61">
        <f t="shared" si="19"/>
        <v>2.6421074829037624E-3</v>
      </c>
      <c r="ED105" s="61">
        <v>0.55579235527640258</v>
      </c>
    </row>
    <row r="106" spans="1:134" x14ac:dyDescent="0.4">
      <c r="A106" s="34">
        <v>103</v>
      </c>
      <c r="B106" s="7" t="s">
        <v>218</v>
      </c>
      <c r="C106" s="111">
        <f>INDEX(Industries!$D:$D,MATCH($A106,Industries!$A:$A,0))</f>
        <v>33</v>
      </c>
      <c r="D106" s="35" t="s">
        <v>219</v>
      </c>
      <c r="E106" s="36">
        <v>7.7016999999999998</v>
      </c>
      <c r="F106" s="36">
        <v>0.13969999999999999</v>
      </c>
      <c r="G106" s="36">
        <v>3.3671000000000002</v>
      </c>
      <c r="H106" s="36">
        <v>0.85819999999999996</v>
      </c>
      <c r="I106" s="36">
        <v>1.03E-2</v>
      </c>
      <c r="J106" s="36">
        <v>1.2088000000000001</v>
      </c>
      <c r="K106" s="36">
        <v>4.1863999999999999</v>
      </c>
      <c r="L106" s="36">
        <v>203.2542</v>
      </c>
      <c r="M106" s="36">
        <v>48.713000000000001</v>
      </c>
      <c r="N106" s="36">
        <v>80.035300000000007</v>
      </c>
      <c r="O106" s="36">
        <v>243.7533</v>
      </c>
      <c r="P106" s="36">
        <v>35.338099999999997</v>
      </c>
      <c r="Q106" s="36">
        <v>59.079900000000002</v>
      </c>
      <c r="R106" s="36">
        <v>24.1477</v>
      </c>
      <c r="S106" s="36">
        <v>2.0999999999999999E-3</v>
      </c>
      <c r="T106" s="36">
        <v>6.7606999999999999</v>
      </c>
      <c r="U106" s="36">
        <v>5.79E-2</v>
      </c>
      <c r="V106" s="36">
        <v>2.24E-2</v>
      </c>
      <c r="W106" s="36">
        <v>2.3569</v>
      </c>
      <c r="X106" s="36">
        <v>38.227699999999999</v>
      </c>
      <c r="Y106" s="36">
        <v>8.5198999999999998</v>
      </c>
      <c r="Z106" s="36">
        <v>6.4059999999999997</v>
      </c>
      <c r="AA106" s="36">
        <v>24.355599999999999</v>
      </c>
      <c r="AB106" s="36">
        <v>0.17130000000000001</v>
      </c>
      <c r="AC106" s="36">
        <v>13.777100000000001</v>
      </c>
      <c r="AD106" s="36">
        <v>2.9999999999999997E-4</v>
      </c>
      <c r="AE106" s="36">
        <v>1.5E-3</v>
      </c>
      <c r="AF106" s="36">
        <v>1.5931</v>
      </c>
      <c r="AG106" s="36">
        <v>1E-4</v>
      </c>
      <c r="AH106" s="36">
        <v>0.12620000000000001</v>
      </c>
      <c r="AI106" s="36">
        <v>7.0599999999999996E-2</v>
      </c>
      <c r="AJ106" s="36">
        <v>4.6706000000000003</v>
      </c>
      <c r="AK106" s="36">
        <v>29.1751</v>
      </c>
      <c r="AL106" s="36">
        <v>18.728999999999999</v>
      </c>
      <c r="AM106" s="36">
        <v>53.074300000000001</v>
      </c>
      <c r="AN106" s="36">
        <v>7.8894000000000002</v>
      </c>
      <c r="AO106" s="36">
        <v>26.7364</v>
      </c>
      <c r="AP106" s="36">
        <v>106.416</v>
      </c>
      <c r="AQ106" s="36">
        <v>2.0999999999999999E-3</v>
      </c>
      <c r="AR106" s="36">
        <v>93.3703</v>
      </c>
      <c r="AS106" s="36">
        <v>14.001099999999999</v>
      </c>
      <c r="AT106" s="36">
        <v>129.04089999999999</v>
      </c>
      <c r="AU106" s="36">
        <v>6.8474000000000004</v>
      </c>
      <c r="AV106" s="36">
        <v>10.609299999999999</v>
      </c>
      <c r="AW106" s="36">
        <v>0.16739999999999999</v>
      </c>
      <c r="AX106" s="36">
        <v>60.973100000000002</v>
      </c>
      <c r="AY106" s="36">
        <v>26.953299999999999</v>
      </c>
      <c r="AZ106" s="36">
        <v>0.52229999999999999</v>
      </c>
      <c r="BA106" s="36">
        <v>3.7332999999999998</v>
      </c>
      <c r="BB106" s="36">
        <v>1.5368999999999999</v>
      </c>
      <c r="BC106" s="36">
        <v>3.3799999999999997E-2</v>
      </c>
      <c r="BD106" s="36">
        <v>123.2319</v>
      </c>
      <c r="BE106" s="36">
        <v>13.0077</v>
      </c>
      <c r="BF106" s="36">
        <v>32.313800000000001</v>
      </c>
      <c r="BG106" s="36">
        <v>150.04939999999999</v>
      </c>
      <c r="BH106" s="36">
        <v>19.407299999999999</v>
      </c>
      <c r="BI106" s="36">
        <v>0.92169999999999996</v>
      </c>
      <c r="BJ106" s="36">
        <v>0.18079999999999999</v>
      </c>
      <c r="BK106" s="36">
        <v>29.518000000000001</v>
      </c>
      <c r="BL106" s="36">
        <v>14.411300000000001</v>
      </c>
      <c r="BM106" s="36">
        <v>6.3543000000000003</v>
      </c>
      <c r="BN106" s="36">
        <v>72.241699999999994</v>
      </c>
      <c r="BO106" s="36">
        <v>13.2433</v>
      </c>
      <c r="BP106" s="36">
        <v>3.0663999999999998</v>
      </c>
      <c r="BQ106" s="36">
        <v>34.505400000000002</v>
      </c>
      <c r="BR106" s="36">
        <v>45.5349</v>
      </c>
      <c r="BS106" s="36">
        <v>1.8488</v>
      </c>
      <c r="BT106" s="36">
        <v>42.724699999999999</v>
      </c>
      <c r="BU106" s="36">
        <v>25.900099999999998</v>
      </c>
      <c r="BV106" s="36">
        <v>171.6592</v>
      </c>
      <c r="BW106" s="36">
        <v>155.4691</v>
      </c>
      <c r="BX106" s="36">
        <v>160.74379999999999</v>
      </c>
      <c r="BY106" s="36">
        <v>658.06479999999999</v>
      </c>
      <c r="BZ106" s="36">
        <v>280.2826</v>
      </c>
      <c r="CA106" s="36">
        <v>319.1986</v>
      </c>
      <c r="CB106" s="36">
        <v>36.075699999999998</v>
      </c>
      <c r="CC106" s="36">
        <v>226.0454</v>
      </c>
      <c r="CD106" s="36">
        <v>120.36150000000001</v>
      </c>
      <c r="CE106" s="36">
        <v>87.493200000000002</v>
      </c>
      <c r="CF106" s="36">
        <v>17.286300000000001</v>
      </c>
      <c r="CG106" s="36">
        <v>10.2128</v>
      </c>
      <c r="CH106" s="36">
        <v>83.153999999999996</v>
      </c>
      <c r="CI106" s="36">
        <v>363.1044</v>
      </c>
      <c r="CJ106" s="36">
        <v>80.920900000000003</v>
      </c>
      <c r="CK106" s="36">
        <v>59.638300000000001</v>
      </c>
      <c r="CL106" s="36">
        <v>3.6939000000000002</v>
      </c>
      <c r="CM106" s="36">
        <v>10.908899999999999</v>
      </c>
      <c r="CN106" s="36">
        <v>13.6372</v>
      </c>
      <c r="CO106" s="36">
        <v>1.2356</v>
      </c>
      <c r="CP106" s="36">
        <v>77.349900000000005</v>
      </c>
      <c r="CQ106" s="36">
        <v>60.921700000000001</v>
      </c>
      <c r="CR106" s="36">
        <v>46.807899999999997</v>
      </c>
      <c r="CS106" s="36">
        <v>253.6096</v>
      </c>
      <c r="CT106" s="36">
        <v>7.2119</v>
      </c>
      <c r="CU106" s="36">
        <v>1.7891999999999999</v>
      </c>
      <c r="CV106" s="36">
        <v>406.69959999999998</v>
      </c>
      <c r="CW106" s="36">
        <v>1285.5423000000001</v>
      </c>
      <c r="CX106" s="36">
        <v>470.5788</v>
      </c>
      <c r="CY106" s="36">
        <v>263.25139999999999</v>
      </c>
      <c r="CZ106" s="36">
        <v>156.4999</v>
      </c>
      <c r="DA106" s="36">
        <v>613.37819999999999</v>
      </c>
      <c r="DB106" s="36">
        <v>12.222799999999999</v>
      </c>
      <c r="DC106" s="36">
        <v>258.18490000000003</v>
      </c>
      <c r="DD106" s="36">
        <v>226.96629999999999</v>
      </c>
      <c r="DE106" s="36">
        <v>213.2139</v>
      </c>
      <c r="DF106" s="36">
        <v>32.217300000000002</v>
      </c>
      <c r="DG106" s="36">
        <v>232.47559999999999</v>
      </c>
      <c r="DH106" s="36">
        <v>360.74459999999999</v>
      </c>
      <c r="DI106" s="36">
        <v>93.206999999999994</v>
      </c>
      <c r="DJ106" s="36">
        <v>106.8588</v>
      </c>
      <c r="DK106" s="36">
        <v>110.053</v>
      </c>
      <c r="DL106" s="36">
        <v>73.116900000000001</v>
      </c>
      <c r="DM106" s="36">
        <v>213.4966</v>
      </c>
      <c r="DN106" s="36">
        <v>146.10640000000001</v>
      </c>
      <c r="DO106" s="36">
        <v>3.6074999999999999</v>
      </c>
      <c r="DP106" s="36">
        <f t="shared" si="15"/>
        <v>10622.484800000004</v>
      </c>
      <c r="DQ106" s="36">
        <v>268.35539999999997</v>
      </c>
      <c r="DR106" s="36">
        <v>33305.186800000003</v>
      </c>
      <c r="DS106" s="36">
        <v>127.5035</v>
      </c>
      <c r="DT106" s="36">
        <v>4.8735999999999997</v>
      </c>
      <c r="DU106" s="36">
        <v>18.635300000000001</v>
      </c>
      <c r="DV106" s="36"/>
      <c r="DW106" s="36">
        <v>21.9604</v>
      </c>
      <c r="DX106" s="36">
        <f t="shared" si="16"/>
        <v>33746.515000000007</v>
      </c>
      <c r="DY106" s="36">
        <f t="shared" si="17"/>
        <v>44368.999800000012</v>
      </c>
      <c r="EA106" s="14">
        <f t="shared" si="18"/>
        <v>151.01240000000001</v>
      </c>
      <c r="EB106" s="61">
        <f t="shared" si="19"/>
        <v>2.9643070946701908E-4</v>
      </c>
      <c r="ED106" s="61">
        <v>0.64549573190964737</v>
      </c>
    </row>
    <row r="107" spans="1:134" x14ac:dyDescent="0.4">
      <c r="A107" s="37">
        <v>104</v>
      </c>
      <c r="B107" s="2" t="s">
        <v>220</v>
      </c>
      <c r="C107" s="112">
        <f>INDEX(Industries!$D:$D,MATCH($A107,Industries!$A:$A,0))</f>
        <v>34</v>
      </c>
      <c r="D107" s="38" t="s">
        <v>221</v>
      </c>
      <c r="E107" s="36">
        <v>0.58260000000000001</v>
      </c>
      <c r="F107" s="36">
        <v>0.12239999999999999</v>
      </c>
      <c r="G107" s="36">
        <v>0.32140000000000002</v>
      </c>
      <c r="H107" s="36">
        <v>1.46E-2</v>
      </c>
      <c r="I107" s="36">
        <v>8.3000000000000001E-3</v>
      </c>
      <c r="J107" s="36">
        <v>9.7999999999999997E-3</v>
      </c>
      <c r="K107" s="36">
        <v>0.1953</v>
      </c>
      <c r="L107" s="36">
        <v>0.47260000000000002</v>
      </c>
      <c r="M107" s="36">
        <v>0.77200000000000002</v>
      </c>
      <c r="N107" s="36">
        <v>0.154</v>
      </c>
      <c r="O107" s="36">
        <v>1.3178000000000001</v>
      </c>
      <c r="P107" s="36">
        <v>7.9200000000000007E-2</v>
      </c>
      <c r="Q107" s="36">
        <v>0.1517</v>
      </c>
      <c r="R107" s="36">
        <v>0.53269999999999995</v>
      </c>
      <c r="S107" s="36">
        <v>1.41E-2</v>
      </c>
      <c r="T107" s="36">
        <v>0.16639999999999999</v>
      </c>
      <c r="U107" s="36">
        <v>0.104</v>
      </c>
      <c r="V107" s="36">
        <v>2.4E-2</v>
      </c>
      <c r="W107" s="36">
        <v>0.16339999999999999</v>
      </c>
      <c r="X107" s="36">
        <v>0.10199999999999999</v>
      </c>
      <c r="Y107" s="36">
        <v>0.21229999999999999</v>
      </c>
      <c r="Z107" s="36">
        <v>0.17</v>
      </c>
      <c r="AA107" s="36">
        <v>6.8500000000000005E-2</v>
      </c>
      <c r="AB107" s="36">
        <v>5.1900000000000002E-2</v>
      </c>
      <c r="AC107" s="36">
        <v>4.87E-2</v>
      </c>
      <c r="AD107" s="36">
        <v>1.8E-3</v>
      </c>
      <c r="AE107" s="36">
        <v>1.7600000000000001E-2</v>
      </c>
      <c r="AF107" s="36">
        <v>3.6799999999999999E-2</v>
      </c>
      <c r="AG107" s="36">
        <v>1E-4</v>
      </c>
      <c r="AH107" s="36">
        <v>5.9999999999999995E-4</v>
      </c>
      <c r="AI107" s="36">
        <v>5.9999999999999995E-4</v>
      </c>
      <c r="AJ107" s="36">
        <v>0.20319999999999999</v>
      </c>
      <c r="AK107" s="36">
        <v>0.2145</v>
      </c>
      <c r="AL107" s="36">
        <v>7.4899999999999994E-2</v>
      </c>
      <c r="AM107" s="36">
        <v>7.17E-2</v>
      </c>
      <c r="AN107" s="36">
        <v>5.7000000000000002E-2</v>
      </c>
      <c r="AO107" s="36">
        <v>5.8500000000000003E-2</v>
      </c>
      <c r="AP107" s="36">
        <v>9.2899999999999996E-2</v>
      </c>
      <c r="AQ107" s="36">
        <v>4.8999999999999998E-3</v>
      </c>
      <c r="AR107" s="36">
        <v>0.20710000000000001</v>
      </c>
      <c r="AS107" s="36">
        <v>8.6099999999999996E-2</v>
      </c>
      <c r="AT107" s="36">
        <v>9.0200000000000002E-2</v>
      </c>
      <c r="AU107" s="36">
        <v>2.0199999999999999E-2</v>
      </c>
      <c r="AV107" s="36">
        <v>0.107</v>
      </c>
      <c r="AW107" s="36">
        <v>2.53E-2</v>
      </c>
      <c r="AX107" s="36">
        <v>0.18920000000000001</v>
      </c>
      <c r="AY107" s="36">
        <v>4.4999999999999998E-2</v>
      </c>
      <c r="AZ107" s="36">
        <v>3.7900000000000003E-2</v>
      </c>
      <c r="BA107" s="36">
        <v>0.32290000000000002</v>
      </c>
      <c r="BB107" s="36">
        <v>1.2252000000000001</v>
      </c>
      <c r="BC107" s="36">
        <v>1.5800000000000002E-2</v>
      </c>
      <c r="BD107" s="36">
        <v>0.1201</v>
      </c>
      <c r="BE107" s="36">
        <v>3.5900000000000001E-2</v>
      </c>
      <c r="BF107" s="36">
        <v>6.9400000000000003E-2</v>
      </c>
      <c r="BG107" s="36">
        <v>4.9200000000000001E-2</v>
      </c>
      <c r="BH107" s="36">
        <v>5.1799999999999999E-2</v>
      </c>
      <c r="BI107" s="36">
        <v>7.1900000000000006E-2</v>
      </c>
      <c r="BJ107" s="36">
        <v>6.6900000000000001E-2</v>
      </c>
      <c r="BK107" s="36">
        <v>0.11749999999999999</v>
      </c>
      <c r="BL107" s="36">
        <v>4.7300000000000002E-2</v>
      </c>
      <c r="BM107" s="36">
        <v>1.3299999999999999E-2</v>
      </c>
      <c r="BN107" s="36">
        <v>0.10249999999999999</v>
      </c>
      <c r="BO107" s="36">
        <v>7.17E-2</v>
      </c>
      <c r="BP107" s="36">
        <v>2.3800000000000002E-2</v>
      </c>
      <c r="BQ107" s="36">
        <v>0.48399999999999999</v>
      </c>
      <c r="BR107" s="36">
        <v>0.62580000000000002</v>
      </c>
      <c r="BS107" s="36">
        <v>6.83E-2</v>
      </c>
      <c r="BT107" s="36">
        <v>0.46029999999999999</v>
      </c>
      <c r="BU107" s="36">
        <v>3.6999999999999998E-2</v>
      </c>
      <c r="BV107" s="36">
        <v>0.56599999999999995</v>
      </c>
      <c r="BW107" s="36">
        <v>0.41499999999999998</v>
      </c>
      <c r="BX107" s="36">
        <v>0.36309999999999998</v>
      </c>
      <c r="BY107" s="36">
        <v>1.6614</v>
      </c>
      <c r="BZ107" s="36">
        <v>1.8389</v>
      </c>
      <c r="CA107" s="36">
        <v>2.0285000000000002</v>
      </c>
      <c r="CB107" s="36">
        <v>0.33979999999999999</v>
      </c>
      <c r="CC107" s="36">
        <v>1.3623000000000001</v>
      </c>
      <c r="CD107" s="36">
        <v>0.33589999999999998</v>
      </c>
      <c r="CE107" s="36">
        <v>0.2404</v>
      </c>
      <c r="CF107" s="36">
        <v>8.9399999999999993E-2</v>
      </c>
      <c r="CG107" s="36">
        <v>9.9000000000000005E-2</v>
      </c>
      <c r="CH107" s="36">
        <v>0.1062</v>
      </c>
      <c r="CI107" s="36">
        <v>0.40699999999999997</v>
      </c>
      <c r="CJ107" s="36">
        <v>1.9713000000000001</v>
      </c>
      <c r="CK107" s="36">
        <v>8.2000000000000003E-2</v>
      </c>
      <c r="CL107" s="36">
        <v>5.6000000000000001E-2</v>
      </c>
      <c r="CM107" s="36">
        <v>0.44040000000000001</v>
      </c>
      <c r="CN107" s="36">
        <v>3.4113000000000002</v>
      </c>
      <c r="CO107" s="36">
        <v>1.09E-2</v>
      </c>
      <c r="CP107" s="36">
        <v>9.6091999999999995</v>
      </c>
      <c r="CQ107" s="36">
        <v>12.2897</v>
      </c>
      <c r="CR107" s="36">
        <v>2.1663000000000001</v>
      </c>
      <c r="CS107" s="36">
        <v>0.58720000000000006</v>
      </c>
      <c r="CT107" s="36">
        <v>7.1999999999999998E-3</v>
      </c>
      <c r="CU107" s="36">
        <v>2.3E-3</v>
      </c>
      <c r="CV107" s="36">
        <v>0.57499999999999996</v>
      </c>
      <c r="CW107" s="36">
        <v>4.1055000000000001</v>
      </c>
      <c r="CX107" s="36">
        <v>4.5396999999999998</v>
      </c>
      <c r="CY107" s="36">
        <v>1.9570000000000001</v>
      </c>
      <c r="CZ107" s="36">
        <v>0.14960000000000001</v>
      </c>
      <c r="DA107" s="36">
        <v>5.6292999999999997</v>
      </c>
      <c r="DB107" s="36">
        <v>0.77869999999999995</v>
      </c>
      <c r="DC107" s="36">
        <v>1.8649</v>
      </c>
      <c r="DD107" s="36">
        <v>1.0806</v>
      </c>
      <c r="DE107" s="36">
        <v>1.0401</v>
      </c>
      <c r="DF107" s="36">
        <v>0.14380000000000001</v>
      </c>
      <c r="DG107" s="36">
        <v>1.0112000000000001</v>
      </c>
      <c r="DH107" s="36">
        <v>1.1328</v>
      </c>
      <c r="DI107" s="36">
        <v>0.1384</v>
      </c>
      <c r="DJ107" s="36">
        <v>0.20979999999999999</v>
      </c>
      <c r="DK107" s="36">
        <v>0.20250000000000001</v>
      </c>
      <c r="DL107" s="36">
        <v>0.16669999999999999</v>
      </c>
      <c r="DM107" s="36">
        <v>0.26</v>
      </c>
      <c r="DN107" s="36">
        <v>0.33810000000000001</v>
      </c>
      <c r="DO107" s="36">
        <v>9.5000000000000001E-2</v>
      </c>
      <c r="DP107" s="36">
        <f t="shared" si="15"/>
        <v>77.488800000000026</v>
      </c>
      <c r="DQ107" s="36">
        <v>15999.898800000001</v>
      </c>
      <c r="DR107" s="36">
        <v>78204.828899999993</v>
      </c>
      <c r="DS107" s="36">
        <v>35.011099999999999</v>
      </c>
      <c r="DT107" s="36">
        <v>1.3561000000000001</v>
      </c>
      <c r="DU107" s="36">
        <v>5.2178000000000004</v>
      </c>
      <c r="DV107" s="36">
        <v>5.4600000000000003E-2</v>
      </c>
      <c r="DW107" s="36">
        <v>768.14380000000006</v>
      </c>
      <c r="DX107" s="36">
        <f t="shared" si="16"/>
        <v>95014.511100000003</v>
      </c>
      <c r="DY107" s="36">
        <f t="shared" si="17"/>
        <v>95091.99990000001</v>
      </c>
      <c r="EA107" s="14">
        <f t="shared" si="18"/>
        <v>41.584999999999994</v>
      </c>
      <c r="EB107" s="61">
        <f t="shared" si="19"/>
        <v>8.1629528788271593E-5</v>
      </c>
      <c r="ED107" s="61">
        <v>0.74323813041365483</v>
      </c>
    </row>
    <row r="108" spans="1:134" x14ac:dyDescent="0.4">
      <c r="A108" s="34">
        <v>105</v>
      </c>
      <c r="B108" s="7" t="s">
        <v>222</v>
      </c>
      <c r="C108" s="111">
        <f>INDEX(Industries!$D:$D,MATCH($A108,Industries!$A:$A,0))</f>
        <v>35</v>
      </c>
      <c r="D108" s="35" t="s">
        <v>223</v>
      </c>
      <c r="E108" s="36">
        <v>2.6339000000000001</v>
      </c>
      <c r="F108" s="36">
        <v>0.38350000000000001</v>
      </c>
      <c r="G108" s="36">
        <v>2.8891</v>
      </c>
      <c r="H108" s="36">
        <v>0.35749999999999998</v>
      </c>
      <c r="I108" s="36">
        <v>9.7000000000000003E-3</v>
      </c>
      <c r="J108" s="36">
        <v>0.51429999999999998</v>
      </c>
      <c r="K108" s="36">
        <v>1.8626</v>
      </c>
      <c r="L108" s="36">
        <v>46.3339</v>
      </c>
      <c r="M108" s="36">
        <v>35.359200000000001</v>
      </c>
      <c r="N108" s="36">
        <v>13.580299999999999</v>
      </c>
      <c r="O108" s="36">
        <v>41.486800000000002</v>
      </c>
      <c r="P108" s="36">
        <v>1.8005</v>
      </c>
      <c r="Q108" s="36">
        <v>10.220499999999999</v>
      </c>
      <c r="R108" s="36">
        <v>21.6416</v>
      </c>
      <c r="S108" s="36">
        <v>3.8999999999999998E-3</v>
      </c>
      <c r="T108" s="36">
        <v>8.3178000000000001</v>
      </c>
      <c r="U108" s="36">
        <v>1.1676</v>
      </c>
      <c r="V108" s="36">
        <v>0.78649999999999998</v>
      </c>
      <c r="W108" s="36">
        <v>3.5724</v>
      </c>
      <c r="X108" s="36">
        <v>2.8849</v>
      </c>
      <c r="Y108" s="36">
        <v>6.1231999999999998</v>
      </c>
      <c r="Z108" s="36">
        <v>2.9872999999999998</v>
      </c>
      <c r="AA108" s="36">
        <v>5.8457999999999997</v>
      </c>
      <c r="AB108" s="36">
        <v>1.4767999999999999</v>
      </c>
      <c r="AC108" s="36">
        <v>1.3138000000000001</v>
      </c>
      <c r="AD108" s="36">
        <v>2.3E-3</v>
      </c>
      <c r="AE108" s="36">
        <v>1.03E-2</v>
      </c>
      <c r="AF108" s="36">
        <v>1.5333000000000001</v>
      </c>
      <c r="AG108" s="36">
        <v>1E-4</v>
      </c>
      <c r="AH108" s="36">
        <v>0.20280000000000001</v>
      </c>
      <c r="AI108" s="36">
        <v>6.7000000000000002E-3</v>
      </c>
      <c r="AJ108" s="36">
        <v>0.47639999999999999</v>
      </c>
      <c r="AK108" s="36">
        <v>4.2857000000000003</v>
      </c>
      <c r="AL108" s="36">
        <v>1.0196000000000001</v>
      </c>
      <c r="AM108" s="36">
        <v>3.8041</v>
      </c>
      <c r="AN108" s="36">
        <v>5.9409000000000001</v>
      </c>
      <c r="AO108" s="36">
        <v>9.2944999999999993</v>
      </c>
      <c r="AP108" s="36">
        <v>12.5403</v>
      </c>
      <c r="AQ108" s="36">
        <v>1.8100000000000002E-2</v>
      </c>
      <c r="AR108" s="36">
        <v>13.6511</v>
      </c>
      <c r="AS108" s="36">
        <v>2.7292000000000001</v>
      </c>
      <c r="AT108" s="36">
        <v>11.3361</v>
      </c>
      <c r="AU108" s="36">
        <v>0.16109999999999999</v>
      </c>
      <c r="AV108" s="36">
        <v>2.0838000000000001</v>
      </c>
      <c r="AW108" s="36">
        <v>0.52510000000000001</v>
      </c>
      <c r="AX108" s="36">
        <v>17.353100000000001</v>
      </c>
      <c r="AY108" s="36">
        <v>2.6434000000000002</v>
      </c>
      <c r="AZ108" s="36">
        <v>0.23810000000000001</v>
      </c>
      <c r="BA108" s="36">
        <v>6.1931000000000003</v>
      </c>
      <c r="BB108" s="36">
        <v>0.84989999999999999</v>
      </c>
      <c r="BC108" s="36">
        <v>0.22339999999999999</v>
      </c>
      <c r="BD108" s="36">
        <v>15.2232</v>
      </c>
      <c r="BE108" s="36">
        <v>1.0618000000000001</v>
      </c>
      <c r="BF108" s="36">
        <v>3.0981000000000001</v>
      </c>
      <c r="BG108" s="36">
        <v>18.722000000000001</v>
      </c>
      <c r="BH108" s="36">
        <v>6.8582999999999998</v>
      </c>
      <c r="BI108" s="36">
        <v>5.6449999999999996</v>
      </c>
      <c r="BJ108" s="36">
        <v>2.9899999999999999E-2</v>
      </c>
      <c r="BK108" s="36">
        <v>9.0372000000000003</v>
      </c>
      <c r="BL108" s="36">
        <v>4.4489999999999998</v>
      </c>
      <c r="BM108" s="36">
        <v>1.4858</v>
      </c>
      <c r="BN108" s="36">
        <v>19.005500000000001</v>
      </c>
      <c r="BO108" s="36">
        <v>0.83540000000000003</v>
      </c>
      <c r="BP108" s="36">
        <v>0.15759999999999999</v>
      </c>
      <c r="BQ108" s="36">
        <v>1.9626999999999999</v>
      </c>
      <c r="BR108" s="36">
        <v>59.594499999999996</v>
      </c>
      <c r="BS108" s="36">
        <v>2.3208000000000002</v>
      </c>
      <c r="BT108" s="36">
        <v>10.1427</v>
      </c>
      <c r="BU108" s="36">
        <v>62.145400000000002</v>
      </c>
      <c r="BV108" s="36">
        <v>32.4572</v>
      </c>
      <c r="BW108" s="36">
        <v>7.2439999999999998</v>
      </c>
      <c r="BX108" s="36">
        <v>11.2879</v>
      </c>
      <c r="BY108" s="36">
        <v>64.816199999999995</v>
      </c>
      <c r="BZ108" s="36">
        <v>36.883000000000003</v>
      </c>
      <c r="CA108" s="36">
        <v>31.968900000000001</v>
      </c>
      <c r="CB108" s="36">
        <v>5.2138</v>
      </c>
      <c r="CC108" s="36">
        <v>11.6997</v>
      </c>
      <c r="CD108" s="36">
        <v>22.154800000000002</v>
      </c>
      <c r="CE108" s="36">
        <v>6.4489999999999998</v>
      </c>
      <c r="CF108" s="36">
        <v>2.2158000000000002</v>
      </c>
      <c r="CG108" s="36">
        <v>7.2039999999999997</v>
      </c>
      <c r="CH108" s="36">
        <v>10.0433</v>
      </c>
      <c r="CI108" s="36">
        <v>67.510000000000005</v>
      </c>
      <c r="CJ108" s="36">
        <v>52.732399999999998</v>
      </c>
      <c r="CK108" s="36">
        <v>2.0211999999999999</v>
      </c>
      <c r="CL108" s="36">
        <v>4.1298000000000004</v>
      </c>
      <c r="CM108" s="36">
        <v>0.26729999999999998</v>
      </c>
      <c r="CN108" s="36">
        <v>10.794700000000001</v>
      </c>
      <c r="CO108" s="36">
        <v>1.0034000000000001</v>
      </c>
      <c r="CP108" s="36">
        <v>156.8065</v>
      </c>
      <c r="CQ108" s="36">
        <v>44.928400000000003</v>
      </c>
      <c r="CR108" s="36">
        <v>520.05460000000005</v>
      </c>
      <c r="CS108" s="36">
        <v>34.816200000000002</v>
      </c>
      <c r="CT108" s="36">
        <v>1.6999999999999999E-3</v>
      </c>
      <c r="CU108" s="36">
        <v>5.0000000000000001E-4</v>
      </c>
      <c r="CV108" s="36">
        <v>44.394199999999998</v>
      </c>
      <c r="CW108" s="36">
        <v>441.30840000000001</v>
      </c>
      <c r="CX108" s="36">
        <v>85.828900000000004</v>
      </c>
      <c r="CY108" s="36">
        <v>154.99350000000001</v>
      </c>
      <c r="CZ108" s="36">
        <v>94.150700000000001</v>
      </c>
      <c r="DA108" s="36">
        <v>124.6016</v>
      </c>
      <c r="DB108" s="36">
        <v>24.230399999999999</v>
      </c>
      <c r="DC108" s="36">
        <v>80.898499999999999</v>
      </c>
      <c r="DD108" s="36">
        <v>430.89449999999999</v>
      </c>
      <c r="DE108" s="36">
        <v>442.78500000000003</v>
      </c>
      <c r="DF108" s="36">
        <v>48.2438</v>
      </c>
      <c r="DG108" s="36">
        <v>71.543400000000005</v>
      </c>
      <c r="DH108" s="36">
        <v>182.8203</v>
      </c>
      <c r="DI108" s="36">
        <v>35.1462</v>
      </c>
      <c r="DJ108" s="36">
        <v>3.9992999999999999</v>
      </c>
      <c r="DK108" s="36">
        <v>4.1161000000000003</v>
      </c>
      <c r="DL108" s="36">
        <v>58.145600000000002</v>
      </c>
      <c r="DM108" s="36">
        <v>27.5762</v>
      </c>
      <c r="DN108" s="36">
        <v>80.793000000000006</v>
      </c>
      <c r="DO108" s="36">
        <v>13.258599999999999</v>
      </c>
      <c r="DP108" s="36">
        <f t="shared" si="15"/>
        <v>4126.8832999999995</v>
      </c>
      <c r="DQ108" s="36">
        <v>22632.852200000001</v>
      </c>
      <c r="DR108" s="36">
        <v>21931.061000000002</v>
      </c>
      <c r="DS108" s="36">
        <v>1311.5820000000001</v>
      </c>
      <c r="DT108" s="36">
        <v>12.494300000000001</v>
      </c>
      <c r="DU108" s="36">
        <v>335.32490000000001</v>
      </c>
      <c r="DV108" s="36">
        <v>1.26E-2</v>
      </c>
      <c r="DW108" s="36">
        <v>18723.789400000001</v>
      </c>
      <c r="DX108" s="36">
        <f t="shared" si="16"/>
        <v>64947.116400000006</v>
      </c>
      <c r="DY108" s="36">
        <f t="shared" si="17"/>
        <v>69073.9997</v>
      </c>
      <c r="EA108" s="14">
        <f t="shared" si="18"/>
        <v>1659.4012000000002</v>
      </c>
      <c r="EB108" s="61">
        <f t="shared" si="19"/>
        <v>3.257331682738787E-3</v>
      </c>
      <c r="ED108" s="61">
        <v>0.61577438956383479</v>
      </c>
    </row>
    <row r="109" spans="1:134" x14ac:dyDescent="0.4">
      <c r="A109" s="37">
        <v>106</v>
      </c>
      <c r="B109" s="2" t="s">
        <v>224</v>
      </c>
      <c r="C109" s="112">
        <f>INDEX(Industries!$D:$D,MATCH($A109,Industries!$A:$A,0))</f>
        <v>7</v>
      </c>
      <c r="D109" s="38" t="s">
        <v>225</v>
      </c>
      <c r="E109" s="36">
        <v>0.33750000000000002</v>
      </c>
      <c r="F109" s="36">
        <v>0.28699999999999998</v>
      </c>
      <c r="G109" s="36">
        <v>0.30709999999999998</v>
      </c>
      <c r="H109" s="36">
        <v>2.8500000000000001E-2</v>
      </c>
      <c r="I109" s="36">
        <v>1.9E-3</v>
      </c>
      <c r="J109" s="36">
        <v>4.2599999999999999E-2</v>
      </c>
      <c r="K109" s="36">
        <v>0.80910000000000004</v>
      </c>
      <c r="L109" s="36">
        <v>10.9541</v>
      </c>
      <c r="M109" s="36">
        <v>4.9421999999999997</v>
      </c>
      <c r="N109" s="36">
        <v>0.83120000000000005</v>
      </c>
      <c r="O109" s="36">
        <v>22.569500000000001</v>
      </c>
      <c r="P109" s="36">
        <v>1.7399999999999999E-2</v>
      </c>
      <c r="Q109" s="36">
        <v>1.0307999999999999</v>
      </c>
      <c r="R109" s="36">
        <v>0.44729999999999998</v>
      </c>
      <c r="S109" s="36">
        <v>0.24590000000000001</v>
      </c>
      <c r="T109" s="36">
        <v>0.14990000000000001</v>
      </c>
      <c r="U109" s="36">
        <v>5.4300000000000001E-2</v>
      </c>
      <c r="V109" s="36">
        <v>1.15E-2</v>
      </c>
      <c r="W109" s="36">
        <v>5.3199999999999997E-2</v>
      </c>
      <c r="X109" s="36">
        <v>8.5099999999999995E-2</v>
      </c>
      <c r="Y109" s="36">
        <v>0.17230000000000001</v>
      </c>
      <c r="Z109" s="36">
        <v>0.1452</v>
      </c>
      <c r="AA109" s="36">
        <v>0.88109999999999999</v>
      </c>
      <c r="AB109" s="36">
        <v>9.9500000000000005E-2</v>
      </c>
      <c r="AC109" s="36">
        <v>0.17449999999999999</v>
      </c>
      <c r="AD109" s="36">
        <v>6.9999999999999999E-4</v>
      </c>
      <c r="AE109" s="36">
        <v>6.1000000000000004E-3</v>
      </c>
      <c r="AF109" s="36">
        <v>0.83530000000000004</v>
      </c>
      <c r="AG109" s="36">
        <v>8.8000000000000005E-3</v>
      </c>
      <c r="AH109" s="36">
        <v>2.9999999999999997E-4</v>
      </c>
      <c r="AI109" s="36">
        <v>2.0000000000000001E-4</v>
      </c>
      <c r="AJ109" s="36">
        <v>6.0400000000000002E-2</v>
      </c>
      <c r="AK109" s="36">
        <v>0.99580000000000002</v>
      </c>
      <c r="AL109" s="36">
        <v>0.1709</v>
      </c>
      <c r="AM109" s="36">
        <v>0.81110000000000004</v>
      </c>
      <c r="AN109" s="36">
        <v>1.0218</v>
      </c>
      <c r="AO109" s="36">
        <v>0.72789999999999999</v>
      </c>
      <c r="AP109" s="36">
        <v>9.7132000000000005</v>
      </c>
      <c r="AQ109" s="36">
        <v>1.9699999999999999E-2</v>
      </c>
      <c r="AR109" s="36">
        <v>3.0396000000000001</v>
      </c>
      <c r="AS109" s="36">
        <v>0.48759999999999998</v>
      </c>
      <c r="AT109" s="36">
        <v>0.96440000000000003</v>
      </c>
      <c r="AU109" s="36">
        <v>2.5399999999999999E-2</v>
      </c>
      <c r="AV109" s="36">
        <v>0.22950000000000001</v>
      </c>
      <c r="AW109" s="36">
        <v>7.9899999999999999E-2</v>
      </c>
      <c r="AX109" s="36">
        <v>1.9420999999999999</v>
      </c>
      <c r="AY109" s="36">
        <v>0.63349999999999995</v>
      </c>
      <c r="AZ109" s="36">
        <v>1.14E-2</v>
      </c>
      <c r="BA109" s="36">
        <v>0.67830000000000001</v>
      </c>
      <c r="BB109" s="36">
        <v>0.22459999999999999</v>
      </c>
      <c r="BC109" s="36">
        <v>5.8999999999999999E-3</v>
      </c>
      <c r="BD109" s="36">
        <v>1.7556</v>
      </c>
      <c r="BE109" s="36">
        <v>0.87</v>
      </c>
      <c r="BF109" s="36">
        <v>0.44619999999999999</v>
      </c>
      <c r="BG109" s="36">
        <v>0.72770000000000001</v>
      </c>
      <c r="BH109" s="36">
        <v>0.15190000000000001</v>
      </c>
      <c r="BI109" s="36">
        <v>9.5799999999999996E-2</v>
      </c>
      <c r="BJ109" s="36">
        <v>2.1999999999999999E-2</v>
      </c>
      <c r="BK109" s="36">
        <v>0.40300000000000002</v>
      </c>
      <c r="BL109" s="36">
        <v>0.11310000000000001</v>
      </c>
      <c r="BM109" s="36">
        <v>0.10390000000000001</v>
      </c>
      <c r="BN109" s="36">
        <v>0.42070000000000002</v>
      </c>
      <c r="BO109" s="36">
        <v>0.89639999999999997</v>
      </c>
      <c r="BP109" s="36">
        <v>0.1072</v>
      </c>
      <c r="BQ109" s="36">
        <v>1.1220000000000001</v>
      </c>
      <c r="BR109" s="36">
        <v>2.2240000000000002</v>
      </c>
      <c r="BS109" s="36">
        <v>2.2200000000000001E-2</v>
      </c>
      <c r="BT109" s="36">
        <v>3.0785999999999998</v>
      </c>
      <c r="BU109" s="36">
        <v>14.160399999999999</v>
      </c>
      <c r="BV109" s="36">
        <v>3.2262</v>
      </c>
      <c r="BW109" s="36">
        <v>4.1996000000000002</v>
      </c>
      <c r="BX109" s="36">
        <v>9.2661999999999995</v>
      </c>
      <c r="BY109" s="36">
        <v>36.362099999999998</v>
      </c>
      <c r="BZ109" s="36">
        <v>18.224399999999999</v>
      </c>
      <c r="CA109" s="36">
        <v>15.1074</v>
      </c>
      <c r="CB109" s="36">
        <v>1.0659000000000001</v>
      </c>
      <c r="CC109" s="36">
        <v>2.2820999999999998</v>
      </c>
      <c r="CD109" s="36">
        <v>18.763999999999999</v>
      </c>
      <c r="CE109" s="36">
        <v>1.151</v>
      </c>
      <c r="CF109" s="36">
        <v>1.1601999999999999</v>
      </c>
      <c r="CG109" s="36">
        <v>3.0499999999999999E-2</v>
      </c>
      <c r="CH109" s="36">
        <v>1.1977</v>
      </c>
      <c r="CI109" s="36">
        <v>3.5026000000000002</v>
      </c>
      <c r="CJ109" s="36">
        <v>8.8552999999999997</v>
      </c>
      <c r="CK109" s="36">
        <v>0.99470000000000003</v>
      </c>
      <c r="CL109" s="36">
        <v>1.52E-2</v>
      </c>
      <c r="CM109" s="36">
        <v>0.1135</v>
      </c>
      <c r="CN109" s="36">
        <v>1.1365000000000001</v>
      </c>
      <c r="CO109" s="36">
        <v>2.7000000000000001E-3</v>
      </c>
      <c r="CP109" s="36">
        <v>3.2639</v>
      </c>
      <c r="CQ109" s="36">
        <v>4.1768999999999998</v>
      </c>
      <c r="CR109" s="36">
        <v>0.73419999999999996</v>
      </c>
      <c r="CS109" s="36">
        <v>4.2464000000000004</v>
      </c>
      <c r="CT109" s="36">
        <v>2.2000000000000001E-3</v>
      </c>
      <c r="CU109" s="36">
        <v>6.9999999999999999E-4</v>
      </c>
      <c r="CV109" s="36">
        <v>22.371200000000002</v>
      </c>
      <c r="CW109" s="36">
        <v>53.3767</v>
      </c>
      <c r="CX109" s="36">
        <v>1.5251999999999999</v>
      </c>
      <c r="CY109" s="36">
        <v>13.4726</v>
      </c>
      <c r="CZ109" s="36">
        <v>7.0233999999999996</v>
      </c>
      <c r="DA109" s="36">
        <v>58.255499999999998</v>
      </c>
      <c r="DB109" s="36">
        <v>0.23880000000000001</v>
      </c>
      <c r="DC109" s="36">
        <v>1.6671</v>
      </c>
      <c r="DD109" s="36">
        <v>111.06319999999999</v>
      </c>
      <c r="DE109" s="36">
        <v>171.69640000000001</v>
      </c>
      <c r="DF109" s="36">
        <v>235.93729999999999</v>
      </c>
      <c r="DG109" s="36">
        <v>9.9193999999999996</v>
      </c>
      <c r="DH109" s="36">
        <v>59.446300000000001</v>
      </c>
      <c r="DI109" s="36">
        <v>110.21129999999999</v>
      </c>
      <c r="DJ109" s="36">
        <v>237.018</v>
      </c>
      <c r="DK109" s="36">
        <v>0.56089999999999995</v>
      </c>
      <c r="DL109" s="36">
        <v>2.1989999999999998</v>
      </c>
      <c r="DM109" s="36">
        <v>2.0041000000000002</v>
      </c>
      <c r="DN109" s="36">
        <v>4.1346999999999996</v>
      </c>
      <c r="DO109" s="36">
        <v>6.6900000000000001E-2</v>
      </c>
      <c r="DP109" s="36">
        <f t="shared" si="15"/>
        <v>1335.3639000000001</v>
      </c>
      <c r="DQ109" s="36">
        <v>9991.4323000000004</v>
      </c>
      <c r="DR109" s="36">
        <v>2226.4526000000001</v>
      </c>
      <c r="DS109" s="36">
        <v>102.702</v>
      </c>
      <c r="DT109" s="36">
        <v>1.2883</v>
      </c>
      <c r="DU109" s="36">
        <v>25.123699999999999</v>
      </c>
      <c r="DV109" s="36">
        <v>1.6799999999999999E-2</v>
      </c>
      <c r="DW109" s="36">
        <v>1533.6197999999999</v>
      </c>
      <c r="DX109" s="36">
        <f t="shared" si="16"/>
        <v>13880.6355</v>
      </c>
      <c r="DY109" s="36">
        <f t="shared" si="17"/>
        <v>15215.999400000001</v>
      </c>
      <c r="EA109" s="14">
        <f t="shared" si="18"/>
        <v>129.114</v>
      </c>
      <c r="EB109" s="61">
        <f t="shared" si="19"/>
        <v>2.5344511193865337E-4</v>
      </c>
      <c r="ED109" s="61">
        <v>0.68119084725820955</v>
      </c>
    </row>
    <row r="110" spans="1:134" x14ac:dyDescent="0.4">
      <c r="A110" s="34">
        <v>107</v>
      </c>
      <c r="B110" s="7" t="s">
        <v>226</v>
      </c>
      <c r="C110" s="111">
        <f>INDEX(Industries!$D:$D,MATCH($A110,Industries!$A:$A,0))</f>
        <v>36</v>
      </c>
      <c r="D110" s="35" t="s">
        <v>227</v>
      </c>
      <c r="E110" s="36">
        <v>0.73709999999999998</v>
      </c>
      <c r="F110" s="36">
        <v>0.14660000000000001</v>
      </c>
      <c r="G110" s="36">
        <v>0.57420000000000004</v>
      </c>
      <c r="H110" s="36">
        <v>1.8983000000000001</v>
      </c>
      <c r="I110" s="36">
        <v>8.2000000000000003E-2</v>
      </c>
      <c r="J110" s="36">
        <v>4.1654</v>
      </c>
      <c r="K110" s="36">
        <v>1.3573</v>
      </c>
      <c r="L110" s="36">
        <v>0.83320000000000005</v>
      </c>
      <c r="M110" s="36">
        <v>1.6066</v>
      </c>
      <c r="N110" s="36">
        <v>0.28199999999999997</v>
      </c>
      <c r="O110" s="36">
        <v>2.6661000000000001</v>
      </c>
      <c r="P110" s="36">
        <v>0.13489999999999999</v>
      </c>
      <c r="Q110" s="36">
        <v>3.5280999999999998</v>
      </c>
      <c r="R110" s="36">
        <v>1.5667</v>
      </c>
      <c r="S110" s="36">
        <v>0.10050000000000001</v>
      </c>
      <c r="T110" s="36">
        <v>0.4849</v>
      </c>
      <c r="U110" s="36">
        <v>0.38640000000000002</v>
      </c>
      <c r="V110" s="36">
        <v>0.32940000000000003</v>
      </c>
      <c r="W110" s="36">
        <v>0.88009999999999999</v>
      </c>
      <c r="X110" s="36">
        <v>0.56120000000000003</v>
      </c>
      <c r="Y110" s="36">
        <v>0.84150000000000003</v>
      </c>
      <c r="Z110" s="36">
        <v>0.82140000000000002</v>
      </c>
      <c r="AA110" s="36">
        <v>19.023700000000002</v>
      </c>
      <c r="AB110" s="36">
        <v>11.504899999999999</v>
      </c>
      <c r="AC110" s="36">
        <v>9.5549999999999997</v>
      </c>
      <c r="AD110" s="36">
        <v>3.3517000000000001</v>
      </c>
      <c r="AE110" s="36">
        <v>1.0883</v>
      </c>
      <c r="AF110" s="36">
        <v>9.7698999999999998</v>
      </c>
      <c r="AG110" s="36">
        <v>0.11849999999999999</v>
      </c>
      <c r="AH110" s="36">
        <v>0.1082</v>
      </c>
      <c r="AI110" s="36">
        <v>0.57720000000000005</v>
      </c>
      <c r="AJ110" s="36">
        <v>3.8734999999999999</v>
      </c>
      <c r="AK110" s="36">
        <v>11.776400000000001</v>
      </c>
      <c r="AL110" s="36">
        <v>3.2734000000000001</v>
      </c>
      <c r="AM110" s="36">
        <v>4.0411999999999999</v>
      </c>
      <c r="AN110" s="36">
        <v>7.4119000000000002</v>
      </c>
      <c r="AO110" s="36">
        <v>0.88329999999999997</v>
      </c>
      <c r="AP110" s="36">
        <v>54.341700000000003</v>
      </c>
      <c r="AQ110" s="36">
        <v>4.5285000000000002</v>
      </c>
      <c r="AR110" s="36">
        <v>219.8717</v>
      </c>
      <c r="AS110" s="36">
        <v>113.376</v>
      </c>
      <c r="AT110" s="36">
        <v>6.0670999999999999</v>
      </c>
      <c r="AU110" s="36">
        <v>5.5495999999999999</v>
      </c>
      <c r="AV110" s="36">
        <v>0.78849999999999998</v>
      </c>
      <c r="AW110" s="36">
        <v>0.25979999999999998</v>
      </c>
      <c r="AX110" s="36">
        <v>0.91300000000000003</v>
      </c>
      <c r="AY110" s="36">
        <v>0.22939999999999999</v>
      </c>
      <c r="AZ110" s="36">
        <v>0.1956</v>
      </c>
      <c r="BA110" s="36">
        <v>4.0437000000000003</v>
      </c>
      <c r="BB110" s="36">
        <v>2.4609999999999999</v>
      </c>
      <c r="BC110" s="36">
        <v>0.52429999999999999</v>
      </c>
      <c r="BD110" s="36">
        <v>0.5524</v>
      </c>
      <c r="BE110" s="36">
        <v>0.54630000000000001</v>
      </c>
      <c r="BF110" s="36">
        <v>0.56999999999999995</v>
      </c>
      <c r="BG110" s="36">
        <v>7.0300000000000001E-2</v>
      </c>
      <c r="BH110" s="36">
        <v>0.25900000000000001</v>
      </c>
      <c r="BI110" s="36">
        <v>1.1511</v>
      </c>
      <c r="BJ110" s="36">
        <v>0.94310000000000005</v>
      </c>
      <c r="BK110" s="36">
        <v>1.0625</v>
      </c>
      <c r="BL110" s="36">
        <v>1.593</v>
      </c>
      <c r="BM110" s="36">
        <v>0.99339999999999995</v>
      </c>
      <c r="BN110" s="36">
        <v>1.7191000000000001</v>
      </c>
      <c r="BO110" s="36">
        <v>0.61329999999999996</v>
      </c>
      <c r="BP110" s="36">
        <v>0.40200000000000002</v>
      </c>
      <c r="BQ110" s="36">
        <v>3.3235000000000001</v>
      </c>
      <c r="BR110" s="36">
        <v>2.165</v>
      </c>
      <c r="BS110" s="36">
        <v>7.8399999999999997E-2</v>
      </c>
      <c r="BT110" s="36">
        <v>1.8196000000000001</v>
      </c>
      <c r="BU110" s="36">
        <v>5.0799999999999998E-2</v>
      </c>
      <c r="BV110" s="36">
        <v>0.20399999999999999</v>
      </c>
      <c r="BW110" s="36">
        <v>2.3837000000000002</v>
      </c>
      <c r="BX110" s="36">
        <v>8.9901</v>
      </c>
      <c r="BY110" s="36">
        <v>6.1452999999999998</v>
      </c>
      <c r="BZ110" s="36">
        <v>17.590299999999999</v>
      </c>
      <c r="CA110" s="36">
        <v>22.622800000000002</v>
      </c>
      <c r="CB110" s="36">
        <v>9.0495000000000001</v>
      </c>
      <c r="CC110" s="36">
        <v>9.6115999999999993</v>
      </c>
      <c r="CD110" s="36">
        <v>0.4249</v>
      </c>
      <c r="CE110" s="36">
        <v>0.44290000000000002</v>
      </c>
      <c r="CF110" s="36">
        <v>2.5400999999999998</v>
      </c>
      <c r="CG110" s="36">
        <v>4.99E-2</v>
      </c>
      <c r="CH110" s="36">
        <v>56.388199999999998</v>
      </c>
      <c r="CI110" s="36">
        <v>18.864799999999999</v>
      </c>
      <c r="CJ110" s="36">
        <v>37.618699999999997</v>
      </c>
      <c r="CK110" s="36">
        <v>0.1014</v>
      </c>
      <c r="CL110" s="36">
        <v>7.8899999999999998E-2</v>
      </c>
      <c r="CM110" s="36">
        <v>0.69220000000000004</v>
      </c>
      <c r="CN110" s="36">
        <v>3.7627000000000002</v>
      </c>
      <c r="CO110" s="36">
        <v>1.7500000000000002E-2</v>
      </c>
      <c r="CP110" s="36">
        <v>39.712200000000003</v>
      </c>
      <c r="CQ110" s="36">
        <v>2227.3654999999999</v>
      </c>
      <c r="CR110" s="36">
        <v>110.61069999999999</v>
      </c>
      <c r="CS110" s="36">
        <v>9.6654</v>
      </c>
      <c r="CT110" s="36"/>
      <c r="CU110" s="36"/>
      <c r="CV110" s="36">
        <v>10.6212</v>
      </c>
      <c r="CW110" s="36">
        <v>41.854900000000001</v>
      </c>
      <c r="CX110" s="36">
        <v>4.9585999999999997</v>
      </c>
      <c r="CY110" s="36">
        <v>31.105499999999999</v>
      </c>
      <c r="CZ110" s="36">
        <v>56.307200000000002</v>
      </c>
      <c r="DA110" s="36">
        <v>219.5701</v>
      </c>
      <c r="DB110" s="36">
        <v>197.00700000000001</v>
      </c>
      <c r="DC110" s="36">
        <v>19.875900000000001</v>
      </c>
      <c r="DD110" s="36">
        <v>123.9773</v>
      </c>
      <c r="DE110" s="36">
        <v>183.03569999999999</v>
      </c>
      <c r="DF110" s="36">
        <v>12.7241</v>
      </c>
      <c r="DG110" s="36">
        <v>1866.3522</v>
      </c>
      <c r="DH110" s="36">
        <v>614.03430000000003</v>
      </c>
      <c r="DI110" s="36">
        <v>0.17960000000000001</v>
      </c>
      <c r="DJ110" s="36">
        <v>16.427</v>
      </c>
      <c r="DK110" s="36">
        <v>4.8587999999999996</v>
      </c>
      <c r="DL110" s="36">
        <v>8.1722000000000001</v>
      </c>
      <c r="DM110" s="36">
        <v>15.8024</v>
      </c>
      <c r="DN110" s="36">
        <v>18.507200000000001</v>
      </c>
      <c r="DO110" s="36">
        <v>1.3374999999999999</v>
      </c>
      <c r="DP110" s="36">
        <f t="shared" si="15"/>
        <v>6573.0456999999988</v>
      </c>
      <c r="DQ110" s="36">
        <v>59859.7166</v>
      </c>
      <c r="DR110" s="36">
        <v>97480.278600000005</v>
      </c>
      <c r="DS110" s="36">
        <v>423.82769999999999</v>
      </c>
      <c r="DT110" s="36">
        <v>4.9394</v>
      </c>
      <c r="DU110" s="36">
        <v>104.904</v>
      </c>
      <c r="DV110" s="36"/>
      <c r="DW110" s="36">
        <v>535.28809999999999</v>
      </c>
      <c r="DX110" s="36">
        <f t="shared" si="16"/>
        <v>158408.95440000002</v>
      </c>
      <c r="DY110" s="36">
        <f t="shared" si="17"/>
        <v>164982.0001</v>
      </c>
      <c r="EA110" s="14">
        <f t="shared" si="18"/>
        <v>533.67110000000002</v>
      </c>
      <c r="EB110" s="61">
        <f t="shared" si="19"/>
        <v>1.0475729330508253E-3</v>
      </c>
      <c r="ED110" s="61">
        <v>0.6678546766746789</v>
      </c>
    </row>
    <row r="111" spans="1:134" x14ac:dyDescent="0.4">
      <c r="A111" s="37">
        <v>108</v>
      </c>
      <c r="B111" s="2" t="s">
        <v>228</v>
      </c>
      <c r="C111" s="112">
        <f>INDEX(Industries!$D:$D,MATCH($A111,Industries!$A:$A,0))</f>
        <v>37</v>
      </c>
      <c r="D111" s="38" t="s">
        <v>229</v>
      </c>
      <c r="E111" s="36">
        <v>0.17069999999999999</v>
      </c>
      <c r="F111" s="36">
        <v>5.9900000000000002E-2</v>
      </c>
      <c r="G111" s="36">
        <v>0.14380000000000001</v>
      </c>
      <c r="H111" s="36">
        <v>1.9E-3</v>
      </c>
      <c r="I111" s="36">
        <v>3.0000000000000001E-3</v>
      </c>
      <c r="J111" s="36">
        <v>3.2000000000000002E-3</v>
      </c>
      <c r="K111" s="36">
        <v>0.13669999999999999</v>
      </c>
      <c r="L111" s="36">
        <v>0.38129999999999997</v>
      </c>
      <c r="M111" s="36">
        <v>0.36030000000000001</v>
      </c>
      <c r="N111" s="36">
        <v>7.4499999999999997E-2</v>
      </c>
      <c r="O111" s="36">
        <v>0.75170000000000003</v>
      </c>
      <c r="P111" s="36">
        <v>7.1599999999999997E-2</v>
      </c>
      <c r="Q111" s="36">
        <v>0.14349999999999999</v>
      </c>
      <c r="R111" s="36">
        <v>9.3899999999999997E-2</v>
      </c>
      <c r="S111" s="36">
        <v>5.9999999999999995E-4</v>
      </c>
      <c r="T111" s="36">
        <v>4.7399999999999998E-2</v>
      </c>
      <c r="U111" s="36">
        <v>3.3000000000000002E-2</v>
      </c>
      <c r="V111" s="36">
        <v>1.15E-2</v>
      </c>
      <c r="W111" s="36">
        <v>4.99E-2</v>
      </c>
      <c r="X111" s="36">
        <v>5.28E-2</v>
      </c>
      <c r="Y111" s="36">
        <v>0.1103</v>
      </c>
      <c r="Z111" s="36">
        <v>8.8400000000000006E-2</v>
      </c>
      <c r="AA111" s="36">
        <v>8.7400000000000005E-2</v>
      </c>
      <c r="AB111" s="36">
        <v>5.8999999999999999E-3</v>
      </c>
      <c r="AC111" s="36">
        <v>2.4899999999999999E-2</v>
      </c>
      <c r="AD111" s="36">
        <v>1E-4</v>
      </c>
      <c r="AE111" s="36">
        <v>1E-3</v>
      </c>
      <c r="AF111" s="36">
        <v>6.0999999999999999E-2</v>
      </c>
      <c r="AG111" s="36"/>
      <c r="AH111" s="36">
        <v>2.0000000000000001E-4</v>
      </c>
      <c r="AI111" s="36">
        <v>6.9999999999999999E-4</v>
      </c>
      <c r="AJ111" s="36">
        <v>2.12E-2</v>
      </c>
      <c r="AK111" s="36">
        <v>7.9799999999999996E-2</v>
      </c>
      <c r="AL111" s="36">
        <v>4.0099999999999997E-2</v>
      </c>
      <c r="AM111" s="36">
        <v>6.0299999999999999E-2</v>
      </c>
      <c r="AN111" s="36">
        <v>9.4299999999999995E-2</v>
      </c>
      <c r="AO111" s="36">
        <v>3.1099999999999999E-2</v>
      </c>
      <c r="AP111" s="36">
        <v>6.5500000000000003E-2</v>
      </c>
      <c r="AQ111" s="36">
        <v>6.9999999999999999E-4</v>
      </c>
      <c r="AR111" s="36">
        <v>0.1464</v>
      </c>
      <c r="AS111" s="36">
        <v>8.4699999999999998E-2</v>
      </c>
      <c r="AT111" s="36">
        <v>6.1699999999999998E-2</v>
      </c>
      <c r="AU111" s="36">
        <v>2.5600000000000001E-2</v>
      </c>
      <c r="AV111" s="36">
        <v>5.5199999999999999E-2</v>
      </c>
      <c r="AW111" s="36">
        <v>2.1399999999999999E-2</v>
      </c>
      <c r="AX111" s="36">
        <v>8.1000000000000003E-2</v>
      </c>
      <c r="AY111" s="36">
        <v>2.3900000000000001E-2</v>
      </c>
      <c r="AZ111" s="36">
        <v>4.7000000000000002E-3</v>
      </c>
      <c r="BA111" s="36">
        <v>0.1663</v>
      </c>
      <c r="BB111" s="36">
        <v>0.45750000000000002</v>
      </c>
      <c r="BC111" s="36">
        <v>2.06E-2</v>
      </c>
      <c r="BD111" s="36">
        <v>9.4799999999999995E-2</v>
      </c>
      <c r="BE111" s="36">
        <v>5.2900000000000003E-2</v>
      </c>
      <c r="BF111" s="36">
        <v>9.1200000000000003E-2</v>
      </c>
      <c r="BG111" s="36">
        <v>8.5000000000000006E-3</v>
      </c>
      <c r="BH111" s="36">
        <v>9.4700000000000006E-2</v>
      </c>
      <c r="BI111" s="36">
        <v>0.14330000000000001</v>
      </c>
      <c r="BJ111" s="36">
        <v>0.1188</v>
      </c>
      <c r="BK111" s="36">
        <v>0.18659999999999999</v>
      </c>
      <c r="BL111" s="36">
        <v>6.6299999999999998E-2</v>
      </c>
      <c r="BM111" s="36">
        <v>1.2E-2</v>
      </c>
      <c r="BN111" s="36">
        <v>0.13689999999999999</v>
      </c>
      <c r="BO111" s="36">
        <v>8.5300000000000001E-2</v>
      </c>
      <c r="BP111" s="36">
        <v>1.3899999999999999E-2</v>
      </c>
      <c r="BQ111" s="36">
        <v>0.35799999999999998</v>
      </c>
      <c r="BR111" s="36">
        <v>0.56110000000000004</v>
      </c>
      <c r="BS111" s="36">
        <v>0.1542</v>
      </c>
      <c r="BT111" s="36">
        <v>0.5141</v>
      </c>
      <c r="BU111" s="36">
        <v>1.95E-2</v>
      </c>
      <c r="BV111" s="36">
        <v>0.2235</v>
      </c>
      <c r="BW111" s="36">
        <v>0.31759999999999999</v>
      </c>
      <c r="BX111" s="36">
        <v>0.27850000000000003</v>
      </c>
      <c r="BY111" s="36">
        <v>0.76</v>
      </c>
      <c r="BZ111" s="36">
        <v>3.6025999999999998</v>
      </c>
      <c r="CA111" s="36">
        <v>2.9024999999999999</v>
      </c>
      <c r="CB111" s="36">
        <v>0.318</v>
      </c>
      <c r="CC111" s="36">
        <v>0.92659999999999998</v>
      </c>
      <c r="CD111" s="36">
        <v>0.55149999999999999</v>
      </c>
      <c r="CE111" s="36">
        <v>0.21870000000000001</v>
      </c>
      <c r="CF111" s="36">
        <v>0.1081</v>
      </c>
      <c r="CG111" s="36">
        <v>8.3599999999999994E-2</v>
      </c>
      <c r="CH111" s="36">
        <v>0.1474</v>
      </c>
      <c r="CI111" s="36">
        <v>0.7742</v>
      </c>
      <c r="CJ111" s="36">
        <v>4.6405000000000003</v>
      </c>
      <c r="CK111" s="36">
        <v>0.13300000000000001</v>
      </c>
      <c r="CL111" s="36">
        <v>8.5500000000000007E-2</v>
      </c>
      <c r="CM111" s="36">
        <v>0.66239999999999999</v>
      </c>
      <c r="CN111" s="36">
        <v>8.01</v>
      </c>
      <c r="CO111" s="36">
        <v>1.5299999999999999E-2</v>
      </c>
      <c r="CP111" s="36">
        <v>23.404599999999999</v>
      </c>
      <c r="CQ111" s="36">
        <v>29.961099999999998</v>
      </c>
      <c r="CR111" s="36">
        <v>5.2404999999999999</v>
      </c>
      <c r="CS111" s="36">
        <v>0.6391</v>
      </c>
      <c r="CT111" s="36"/>
      <c r="CU111" s="36"/>
      <c r="CV111" s="36">
        <v>0.81930000000000003</v>
      </c>
      <c r="CW111" s="36">
        <v>15.696199999999999</v>
      </c>
      <c r="CX111" s="36">
        <v>10.8522</v>
      </c>
      <c r="CY111" s="36">
        <v>4.6875</v>
      </c>
      <c r="CZ111" s="36">
        <v>0.32269999999999999</v>
      </c>
      <c r="DA111" s="36">
        <v>12.880599999999999</v>
      </c>
      <c r="DB111" s="36">
        <v>1.5592999999999999</v>
      </c>
      <c r="DC111" s="36">
        <v>4.2693000000000003</v>
      </c>
      <c r="DD111" s="36">
        <v>2.1871</v>
      </c>
      <c r="DE111" s="36">
        <v>2.1734</v>
      </c>
      <c r="DF111" s="36">
        <v>0.28670000000000001</v>
      </c>
      <c r="DG111" s="36">
        <v>1751.4037000000001</v>
      </c>
      <c r="DH111" s="36">
        <v>123.3349</v>
      </c>
      <c r="DI111" s="36">
        <v>0.25459999999999999</v>
      </c>
      <c r="DJ111" s="36">
        <v>0.31140000000000001</v>
      </c>
      <c r="DK111" s="36">
        <v>0.3301</v>
      </c>
      <c r="DL111" s="36">
        <v>0.1066</v>
      </c>
      <c r="DM111" s="36">
        <v>0.3785</v>
      </c>
      <c r="DN111" s="36">
        <v>0.63619999999999999</v>
      </c>
      <c r="DO111" s="36">
        <v>0.17899999999999999</v>
      </c>
      <c r="DP111" s="36">
        <f t="shared" si="15"/>
        <v>2023.8993</v>
      </c>
      <c r="DQ111" s="36">
        <v>26036.732400000001</v>
      </c>
      <c r="DR111" s="36">
        <v>113340.2447</v>
      </c>
      <c r="DS111" s="36">
        <v>257.02859999999998</v>
      </c>
      <c r="DT111" s="36">
        <v>4.7916999999999996</v>
      </c>
      <c r="DU111" s="36">
        <v>56.766300000000001</v>
      </c>
      <c r="DV111" s="36"/>
      <c r="DW111" s="36">
        <v>171.53739999999999</v>
      </c>
      <c r="DX111" s="36">
        <f t="shared" si="16"/>
        <v>139867.10109999997</v>
      </c>
      <c r="DY111" s="36">
        <f t="shared" si="17"/>
        <v>141891.00039999996</v>
      </c>
      <c r="EA111" s="14">
        <f t="shared" si="18"/>
        <v>318.58659999999998</v>
      </c>
      <c r="EB111" s="61">
        <f t="shared" si="19"/>
        <v>6.2537150502002081E-4</v>
      </c>
      <c r="ED111" s="61">
        <v>0.71592278731404269</v>
      </c>
    </row>
    <row r="112" spans="1:134" x14ac:dyDescent="0.4">
      <c r="A112" s="34">
        <v>109</v>
      </c>
      <c r="B112" s="7" t="s">
        <v>230</v>
      </c>
      <c r="C112" s="111">
        <f>INDEX(Industries!$D:$D,MATCH($A112,Industries!$A:$A,0))</f>
        <v>7</v>
      </c>
      <c r="D112" s="35" t="s">
        <v>231</v>
      </c>
      <c r="E112" s="36">
        <v>4.7821999999999996</v>
      </c>
      <c r="F112" s="36">
        <v>0.42730000000000001</v>
      </c>
      <c r="G112" s="36">
        <v>1.1649</v>
      </c>
      <c r="H112" s="36">
        <v>1.6185</v>
      </c>
      <c r="I112" s="36">
        <v>0.17510000000000001</v>
      </c>
      <c r="J112" s="36">
        <v>1.0882000000000001</v>
      </c>
      <c r="K112" s="36">
        <v>3.1597</v>
      </c>
      <c r="L112" s="36">
        <v>5.8994999999999997</v>
      </c>
      <c r="M112" s="36">
        <v>5.2686999999999999</v>
      </c>
      <c r="N112" s="36">
        <v>4.0587999999999997</v>
      </c>
      <c r="O112" s="36">
        <v>13.5261</v>
      </c>
      <c r="P112" s="36">
        <v>1.3569</v>
      </c>
      <c r="Q112" s="36">
        <v>13.380800000000001</v>
      </c>
      <c r="R112" s="36">
        <v>0.71609999999999996</v>
      </c>
      <c r="S112" s="36">
        <v>1.52E-2</v>
      </c>
      <c r="T112" s="36">
        <v>0.29920000000000002</v>
      </c>
      <c r="U112" s="36">
        <v>0.1618</v>
      </c>
      <c r="V112" s="36">
        <v>0.1633</v>
      </c>
      <c r="W112" s="36">
        <v>0.62849999999999995</v>
      </c>
      <c r="X112" s="36">
        <v>0.32800000000000001</v>
      </c>
      <c r="Y112" s="36">
        <v>0.71050000000000002</v>
      </c>
      <c r="Z112" s="36">
        <v>0.55400000000000005</v>
      </c>
      <c r="AA112" s="36">
        <v>2.9083000000000001</v>
      </c>
      <c r="AB112" s="36">
        <v>1.2266999999999999</v>
      </c>
      <c r="AC112" s="36">
        <v>0.70299999999999996</v>
      </c>
      <c r="AD112" s="36">
        <v>2.8999999999999998E-3</v>
      </c>
      <c r="AE112" s="36">
        <v>1.7500000000000002E-2</v>
      </c>
      <c r="AF112" s="36">
        <v>0.17879999999999999</v>
      </c>
      <c r="AG112" s="36">
        <v>4.0000000000000002E-4</v>
      </c>
      <c r="AH112" s="36">
        <v>2.5999999999999999E-2</v>
      </c>
      <c r="AI112" s="36">
        <v>2.52E-2</v>
      </c>
      <c r="AJ112" s="36">
        <v>0.56279999999999997</v>
      </c>
      <c r="AK112" s="36">
        <v>0.82410000000000005</v>
      </c>
      <c r="AL112" s="36">
        <v>0.28799999999999998</v>
      </c>
      <c r="AM112" s="36">
        <v>0.75549999999999995</v>
      </c>
      <c r="AN112" s="36">
        <v>0.46089999999999998</v>
      </c>
      <c r="AO112" s="36">
        <v>0.55200000000000005</v>
      </c>
      <c r="AP112" s="36">
        <v>0.56340000000000001</v>
      </c>
      <c r="AQ112" s="36">
        <v>4.8999999999999998E-3</v>
      </c>
      <c r="AR112" s="36">
        <v>1.5405</v>
      </c>
      <c r="AS112" s="36">
        <v>0.26219999999999999</v>
      </c>
      <c r="AT112" s="36">
        <v>1.1813</v>
      </c>
      <c r="AU112" s="36">
        <v>3.5000000000000003E-2</v>
      </c>
      <c r="AV112" s="36">
        <v>0.34889999999999999</v>
      </c>
      <c r="AW112" s="36">
        <v>0.18479999999999999</v>
      </c>
      <c r="AX112" s="36">
        <v>1.1256999999999999</v>
      </c>
      <c r="AY112" s="36">
        <v>0.60140000000000005</v>
      </c>
      <c r="AZ112" s="36">
        <v>9.2600000000000002E-2</v>
      </c>
      <c r="BA112" s="36">
        <v>0.4244</v>
      </c>
      <c r="BB112" s="36">
        <v>0.45029999999999998</v>
      </c>
      <c r="BC112" s="36">
        <v>6.2100000000000002E-2</v>
      </c>
      <c r="BD112" s="36">
        <v>1.9015</v>
      </c>
      <c r="BE112" s="36">
        <v>0.34010000000000001</v>
      </c>
      <c r="BF112" s="36">
        <v>0.69089999999999996</v>
      </c>
      <c r="BG112" s="36">
        <v>1.6122000000000001</v>
      </c>
      <c r="BH112" s="36">
        <v>1.4994000000000001</v>
      </c>
      <c r="BI112" s="36">
        <v>0.56530000000000002</v>
      </c>
      <c r="BJ112" s="36">
        <v>0.1913</v>
      </c>
      <c r="BK112" s="36">
        <v>1.2388999999999999</v>
      </c>
      <c r="BL112" s="36">
        <v>0.22420000000000001</v>
      </c>
      <c r="BM112" s="36">
        <v>9.3700000000000006E-2</v>
      </c>
      <c r="BN112" s="36">
        <v>0.76649999999999996</v>
      </c>
      <c r="BO112" s="36">
        <v>1.0669999999999999</v>
      </c>
      <c r="BP112" s="36">
        <v>0.59650000000000003</v>
      </c>
      <c r="BQ112" s="36">
        <v>6.5277000000000003</v>
      </c>
      <c r="BR112" s="36">
        <v>19.862400000000001</v>
      </c>
      <c r="BS112" s="36">
        <v>8.8099999999999998E-2</v>
      </c>
      <c r="BT112" s="36">
        <v>3.1503999999999999</v>
      </c>
      <c r="BU112" s="36">
        <v>0.76249999999999996</v>
      </c>
      <c r="BV112" s="36">
        <v>14.9693</v>
      </c>
      <c r="BW112" s="36">
        <v>1.7104999999999999</v>
      </c>
      <c r="BX112" s="36">
        <v>3.0085999999999999</v>
      </c>
      <c r="BY112" s="36">
        <v>24.434699999999999</v>
      </c>
      <c r="BZ112" s="36">
        <v>22.007899999999999</v>
      </c>
      <c r="CA112" s="36">
        <v>36.394500000000001</v>
      </c>
      <c r="CB112" s="36">
        <v>19.372699999999998</v>
      </c>
      <c r="CC112" s="36">
        <v>34.8185</v>
      </c>
      <c r="CD112" s="36">
        <v>4.7039999999999997</v>
      </c>
      <c r="CE112" s="36">
        <v>17.6265</v>
      </c>
      <c r="CF112" s="36">
        <v>1.4423999999999999</v>
      </c>
      <c r="CG112" s="36">
        <v>1.0822000000000001</v>
      </c>
      <c r="CH112" s="36">
        <v>2.6696</v>
      </c>
      <c r="CI112" s="36">
        <v>3.3565999999999998</v>
      </c>
      <c r="CJ112" s="36">
        <v>289.91899999999998</v>
      </c>
      <c r="CK112" s="36">
        <v>234.1677</v>
      </c>
      <c r="CL112" s="36">
        <v>82.913300000000007</v>
      </c>
      <c r="CM112" s="36">
        <v>29.966699999999999</v>
      </c>
      <c r="CN112" s="36">
        <v>52.070599999999999</v>
      </c>
      <c r="CO112" s="36">
        <v>1.4401999999999999</v>
      </c>
      <c r="CP112" s="36">
        <v>55.305</v>
      </c>
      <c r="CQ112" s="36">
        <v>10.936199999999999</v>
      </c>
      <c r="CR112" s="36">
        <v>12.9476</v>
      </c>
      <c r="CS112" s="36">
        <v>46.024799999999999</v>
      </c>
      <c r="CT112" s="36">
        <v>4.4999999999999997E-3</v>
      </c>
      <c r="CU112" s="36">
        <v>1.4E-3</v>
      </c>
      <c r="CV112" s="36">
        <v>14.632999999999999</v>
      </c>
      <c r="CW112" s="36">
        <v>432.57440000000003</v>
      </c>
      <c r="CX112" s="36">
        <v>19.3217</v>
      </c>
      <c r="CY112" s="36">
        <v>189.45269999999999</v>
      </c>
      <c r="CZ112" s="36">
        <v>59.897500000000001</v>
      </c>
      <c r="DA112" s="36">
        <v>56.451500000000003</v>
      </c>
      <c r="DB112" s="36">
        <v>40.279299999999999</v>
      </c>
      <c r="DC112" s="36">
        <v>31.916599999999999</v>
      </c>
      <c r="DD112" s="36">
        <v>368.15379999999999</v>
      </c>
      <c r="DE112" s="36">
        <v>424.13799999999998</v>
      </c>
      <c r="DF112" s="36">
        <v>58.177100000000003</v>
      </c>
      <c r="DG112" s="36">
        <v>54.833799999999997</v>
      </c>
      <c r="DH112" s="36">
        <v>216.56800000000001</v>
      </c>
      <c r="DI112" s="36">
        <v>787.31010000000003</v>
      </c>
      <c r="DJ112" s="36">
        <v>245.22300000000001</v>
      </c>
      <c r="DK112" s="36">
        <v>95.218299999999999</v>
      </c>
      <c r="DL112" s="36">
        <v>3.5337999999999998</v>
      </c>
      <c r="DM112" s="36">
        <v>4.3171999999999997</v>
      </c>
      <c r="DN112" s="36">
        <v>25.3536</v>
      </c>
      <c r="DO112" s="36">
        <v>21.186199999999999</v>
      </c>
      <c r="DP112" s="36">
        <f t="shared" si="15"/>
        <v>4267.906100000002</v>
      </c>
      <c r="DQ112" s="36">
        <v>1935.933</v>
      </c>
      <c r="DR112" s="36">
        <v>4526.0694000000003</v>
      </c>
      <c r="DS112" s="36">
        <v>457.30860000000001</v>
      </c>
      <c r="DT112" s="36">
        <v>1.2062999999999999</v>
      </c>
      <c r="DU112" s="36">
        <v>9.3724000000000007</v>
      </c>
      <c r="DV112" s="36">
        <v>3.3599999999999998E-2</v>
      </c>
      <c r="DW112" s="36">
        <v>721.1703</v>
      </c>
      <c r="DX112" s="36">
        <f t="shared" si="16"/>
        <v>7651.0936000000002</v>
      </c>
      <c r="DY112" s="36">
        <f t="shared" si="17"/>
        <v>11918.999700000002</v>
      </c>
      <c r="EA112" s="14">
        <f t="shared" si="18"/>
        <v>467.88730000000004</v>
      </c>
      <c r="EB112" s="61">
        <f t="shared" si="19"/>
        <v>9.1844222255661116E-4</v>
      </c>
      <c r="ED112" s="61">
        <v>0.43376122885747515</v>
      </c>
    </row>
    <row r="113" spans="1:134" x14ac:dyDescent="0.4">
      <c r="A113" s="37">
        <v>110</v>
      </c>
      <c r="B113" s="2" t="s">
        <v>232</v>
      </c>
      <c r="C113" s="112">
        <f>INDEX(Industries!$D:$D,MATCH($A113,Industries!$A:$A,0))</f>
        <v>7</v>
      </c>
      <c r="D113" s="38" t="s">
        <v>233</v>
      </c>
      <c r="E113" s="36">
        <v>6.6776</v>
      </c>
      <c r="F113" s="36">
        <v>2.3765999999999998</v>
      </c>
      <c r="G113" s="36">
        <v>4.1056999999999997</v>
      </c>
      <c r="H113" s="36">
        <v>3.5411999999999999</v>
      </c>
      <c r="I113" s="36">
        <v>2.6100000000000002E-2</v>
      </c>
      <c r="J113" s="36">
        <v>0.23719999999999999</v>
      </c>
      <c r="K113" s="36">
        <v>2.2766000000000002</v>
      </c>
      <c r="L113" s="36">
        <v>81.721299999999999</v>
      </c>
      <c r="M113" s="36">
        <v>100.7133</v>
      </c>
      <c r="N113" s="36">
        <v>31.9147</v>
      </c>
      <c r="O113" s="36">
        <v>98.265799999999999</v>
      </c>
      <c r="P113" s="36">
        <v>15.583299999999999</v>
      </c>
      <c r="Q113" s="36">
        <v>2.1078000000000001</v>
      </c>
      <c r="R113" s="36">
        <v>1.2782</v>
      </c>
      <c r="S113" s="36">
        <v>7.3000000000000001E-3</v>
      </c>
      <c r="T113" s="36">
        <v>1.0851</v>
      </c>
      <c r="U113" s="36">
        <v>0.38540000000000002</v>
      </c>
      <c r="V113" s="36">
        <v>0.79190000000000005</v>
      </c>
      <c r="W113" s="36">
        <v>1.8306</v>
      </c>
      <c r="X113" s="36">
        <v>0.53920000000000001</v>
      </c>
      <c r="Y113" s="36">
        <v>2.2582</v>
      </c>
      <c r="Z113" s="36">
        <v>1.1123000000000001</v>
      </c>
      <c r="AA113" s="36">
        <v>4.4283000000000001</v>
      </c>
      <c r="AB113" s="36">
        <v>0.28789999999999999</v>
      </c>
      <c r="AC113" s="36">
        <v>0.51880000000000004</v>
      </c>
      <c r="AD113" s="36">
        <v>1.0500000000000001E-2</v>
      </c>
      <c r="AE113" s="36">
        <v>3.4500000000000003E-2</v>
      </c>
      <c r="AF113" s="36">
        <v>0.59279999999999999</v>
      </c>
      <c r="AG113" s="36">
        <v>1.9E-3</v>
      </c>
      <c r="AH113" s="36">
        <v>0.15090000000000001</v>
      </c>
      <c r="AI113" s="36">
        <v>0.15010000000000001</v>
      </c>
      <c r="AJ113" s="36">
        <v>0.13400000000000001</v>
      </c>
      <c r="AK113" s="36">
        <v>0.25879999999999997</v>
      </c>
      <c r="AL113" s="36">
        <v>1.2411000000000001</v>
      </c>
      <c r="AM113" s="36">
        <v>2.3580000000000001</v>
      </c>
      <c r="AN113" s="36">
        <v>1.0626</v>
      </c>
      <c r="AO113" s="36">
        <v>1.2435</v>
      </c>
      <c r="AP113" s="36">
        <v>0.48399999999999999</v>
      </c>
      <c r="AQ113" s="36">
        <v>1.6000000000000001E-3</v>
      </c>
      <c r="AR113" s="36">
        <v>3.4117999999999999</v>
      </c>
      <c r="AS113" s="36">
        <v>0.75970000000000004</v>
      </c>
      <c r="AT113" s="36">
        <v>5.1608999999999998</v>
      </c>
      <c r="AU113" s="36">
        <v>0.13800000000000001</v>
      </c>
      <c r="AV113" s="36">
        <v>1.2718</v>
      </c>
      <c r="AW113" s="36">
        <v>0.85029999999999994</v>
      </c>
      <c r="AX113" s="36">
        <v>4.0818000000000003</v>
      </c>
      <c r="AY113" s="36">
        <v>3.1406999999999998</v>
      </c>
      <c r="AZ113" s="36">
        <v>0.30669999999999997</v>
      </c>
      <c r="BA113" s="36">
        <v>1.4261999999999999</v>
      </c>
      <c r="BB113" s="36">
        <v>1.5025999999999999</v>
      </c>
      <c r="BC113" s="36">
        <v>0.1492</v>
      </c>
      <c r="BD113" s="36">
        <v>5.0365000000000002</v>
      </c>
      <c r="BE113" s="36">
        <v>1.0865</v>
      </c>
      <c r="BF113" s="36">
        <v>2.1456</v>
      </c>
      <c r="BG113" s="36">
        <v>7.9546000000000001</v>
      </c>
      <c r="BH113" s="36">
        <v>4.9832000000000001</v>
      </c>
      <c r="BI113" s="36">
        <v>1.7799</v>
      </c>
      <c r="BJ113" s="36">
        <v>0.3962</v>
      </c>
      <c r="BK113" s="36">
        <v>5.6649000000000003</v>
      </c>
      <c r="BL113" s="36">
        <v>0.76439999999999997</v>
      </c>
      <c r="BM113" s="36">
        <v>0.35799999999999998</v>
      </c>
      <c r="BN113" s="36">
        <v>2.2157</v>
      </c>
      <c r="BO113" s="36">
        <v>1.4818</v>
      </c>
      <c r="BP113" s="36">
        <v>2.2042000000000002</v>
      </c>
      <c r="BQ113" s="36">
        <v>20.2944</v>
      </c>
      <c r="BR113" s="36">
        <v>15.927300000000001</v>
      </c>
      <c r="BS113" s="36">
        <v>0.1163</v>
      </c>
      <c r="BT113" s="36">
        <v>5.7153</v>
      </c>
      <c r="BU113" s="36">
        <v>1.1158999999999999</v>
      </c>
      <c r="BV113" s="36">
        <v>157.19839999999999</v>
      </c>
      <c r="BW113" s="36">
        <v>86.377799999999993</v>
      </c>
      <c r="BX113" s="36">
        <v>89.607900000000001</v>
      </c>
      <c r="BY113" s="36">
        <v>240.56059999999999</v>
      </c>
      <c r="BZ113" s="36">
        <v>354.09710000000001</v>
      </c>
      <c r="CA113" s="36">
        <v>350.44929999999999</v>
      </c>
      <c r="CB113" s="36">
        <v>22.110700000000001</v>
      </c>
      <c r="CC113" s="36">
        <v>38.606299999999997</v>
      </c>
      <c r="CD113" s="36">
        <v>14.696899999999999</v>
      </c>
      <c r="CE113" s="36">
        <v>2.5754999999999999</v>
      </c>
      <c r="CF113" s="36">
        <v>10.401999999999999</v>
      </c>
      <c r="CG113" s="36">
        <v>24.8215</v>
      </c>
      <c r="CH113" s="36">
        <v>5.8368000000000002</v>
      </c>
      <c r="CI113" s="36">
        <v>4.6182999999999996</v>
      </c>
      <c r="CJ113" s="36">
        <v>3.2656999999999998</v>
      </c>
      <c r="CK113" s="36">
        <v>173.69390000000001</v>
      </c>
      <c r="CL113" s="36">
        <v>0.61319999999999997</v>
      </c>
      <c r="CM113" s="36">
        <v>71.594899999999996</v>
      </c>
      <c r="CN113" s="36">
        <v>9.1524999999999999</v>
      </c>
      <c r="CO113" s="36">
        <v>0.68679999999999997</v>
      </c>
      <c r="CP113" s="36">
        <v>39.791400000000003</v>
      </c>
      <c r="CQ113" s="36">
        <v>42.945399999999999</v>
      </c>
      <c r="CR113" s="36">
        <v>134.98869999999999</v>
      </c>
      <c r="CS113" s="36">
        <v>59.351300000000002</v>
      </c>
      <c r="CT113" s="36">
        <v>5.9999999999999995E-4</v>
      </c>
      <c r="CU113" s="36">
        <v>2.0000000000000001E-4</v>
      </c>
      <c r="CV113" s="36">
        <v>97.174899999999994</v>
      </c>
      <c r="CW113" s="36">
        <v>531.81920000000002</v>
      </c>
      <c r="CX113" s="36">
        <v>53.762</v>
      </c>
      <c r="CY113" s="36">
        <v>222.89529999999999</v>
      </c>
      <c r="CZ113" s="36">
        <v>20.913799999999998</v>
      </c>
      <c r="DA113" s="36">
        <v>170.3201</v>
      </c>
      <c r="DB113" s="36">
        <v>145.6936</v>
      </c>
      <c r="DC113" s="36">
        <v>82.554400000000001</v>
      </c>
      <c r="DD113" s="36">
        <v>414.63690000000003</v>
      </c>
      <c r="DE113" s="36">
        <v>410.6626</v>
      </c>
      <c r="DF113" s="36">
        <v>61.7166</v>
      </c>
      <c r="DG113" s="36">
        <v>278.74059999999997</v>
      </c>
      <c r="DH113" s="36">
        <v>468.03890000000001</v>
      </c>
      <c r="DI113" s="36">
        <v>76.288899999999998</v>
      </c>
      <c r="DJ113" s="36">
        <v>2336.7887000000001</v>
      </c>
      <c r="DK113" s="36">
        <v>417.26400000000001</v>
      </c>
      <c r="DL113" s="36">
        <v>14.1465</v>
      </c>
      <c r="DM113" s="36">
        <v>16.8279</v>
      </c>
      <c r="DN113" s="36">
        <v>96.198099999999997</v>
      </c>
      <c r="DO113" s="36">
        <v>16.8797</v>
      </c>
      <c r="DP113" s="36">
        <f t="shared" si="15"/>
        <v>8344.6014999999989</v>
      </c>
      <c r="DQ113" s="36">
        <v>14764.758099999999</v>
      </c>
      <c r="DR113" s="36">
        <v>4113.5264999999999</v>
      </c>
      <c r="DS113" s="36">
        <v>99.861199999999997</v>
      </c>
      <c r="DT113" s="36">
        <v>1.2444999999999999</v>
      </c>
      <c r="DU113" s="36">
        <v>24.4223</v>
      </c>
      <c r="DV113" s="36">
        <v>4.1999999999999997E-3</v>
      </c>
      <c r="DW113" s="36">
        <v>946.58190000000002</v>
      </c>
      <c r="DX113" s="36">
        <f t="shared" si="16"/>
        <v>19950.398699999998</v>
      </c>
      <c r="DY113" s="36">
        <f t="shared" si="17"/>
        <v>28295.000199999995</v>
      </c>
      <c r="EA113" s="14">
        <f t="shared" si="18"/>
        <v>125.52799999999999</v>
      </c>
      <c r="EB113" s="61">
        <f t="shared" si="19"/>
        <v>2.4640595141839984E-4</v>
      </c>
      <c r="ED113" s="61">
        <v>0.34433645520409967</v>
      </c>
    </row>
    <row r="114" spans="1:134" x14ac:dyDescent="0.4">
      <c r="A114" s="34">
        <v>111</v>
      </c>
      <c r="B114" s="7" t="s">
        <v>234</v>
      </c>
      <c r="C114" s="111">
        <f>INDEX(Industries!$D:$D,MATCH($A114,Industries!$A:$A,0))</f>
        <v>7</v>
      </c>
      <c r="D114" s="35" t="s">
        <v>235</v>
      </c>
      <c r="E114" s="36">
        <v>5.6273</v>
      </c>
      <c r="F114" s="36">
        <v>1.5152000000000001</v>
      </c>
      <c r="G114" s="36">
        <v>3.7555000000000001</v>
      </c>
      <c r="H114" s="36">
        <v>2.5653000000000001</v>
      </c>
      <c r="I114" s="36">
        <v>1.47E-2</v>
      </c>
      <c r="J114" s="36">
        <v>0.29820000000000002</v>
      </c>
      <c r="K114" s="36">
        <v>0.97729999999999995</v>
      </c>
      <c r="L114" s="36">
        <v>13.1069</v>
      </c>
      <c r="M114" s="36">
        <v>8.4673999999999996</v>
      </c>
      <c r="N114" s="36">
        <v>4.6958000000000002</v>
      </c>
      <c r="O114" s="36">
        <v>12.421900000000001</v>
      </c>
      <c r="P114" s="36">
        <v>2.0023</v>
      </c>
      <c r="Q114" s="36">
        <v>2.6015000000000001</v>
      </c>
      <c r="R114" s="36">
        <v>0.37630000000000002</v>
      </c>
      <c r="S114" s="36">
        <v>1.5599999999999999E-2</v>
      </c>
      <c r="T114" s="36">
        <v>0.62829999999999997</v>
      </c>
      <c r="U114" s="36">
        <v>0.28089999999999998</v>
      </c>
      <c r="V114" s="36">
        <v>0.53129999999999999</v>
      </c>
      <c r="W114" s="36">
        <v>1.6775</v>
      </c>
      <c r="X114" s="36">
        <v>0.64319999999999999</v>
      </c>
      <c r="Y114" s="36">
        <v>2.109</v>
      </c>
      <c r="Z114" s="36">
        <v>1.1887000000000001</v>
      </c>
      <c r="AA114" s="36">
        <v>8.1587999999999994</v>
      </c>
      <c r="AB114" s="36">
        <v>2.9011999999999998</v>
      </c>
      <c r="AC114" s="36">
        <v>1.7051000000000001</v>
      </c>
      <c r="AD114" s="36">
        <v>6.8999999999999999E-3</v>
      </c>
      <c r="AE114" s="36">
        <v>2.3599999999999999E-2</v>
      </c>
      <c r="AF114" s="36">
        <v>0.51429999999999998</v>
      </c>
      <c r="AG114" s="36">
        <v>1.4E-3</v>
      </c>
      <c r="AH114" s="36">
        <v>0.1016</v>
      </c>
      <c r="AI114" s="36">
        <v>0.10150000000000001</v>
      </c>
      <c r="AJ114" s="36">
        <v>5.4100000000000002E-2</v>
      </c>
      <c r="AK114" s="36">
        <v>0.21579999999999999</v>
      </c>
      <c r="AL114" s="36">
        <v>0.7661</v>
      </c>
      <c r="AM114" s="36">
        <v>2.2067999999999999</v>
      </c>
      <c r="AN114" s="36">
        <v>1.0707</v>
      </c>
      <c r="AO114" s="36">
        <v>1.2777000000000001</v>
      </c>
      <c r="AP114" s="36">
        <v>1.351</v>
      </c>
      <c r="AQ114" s="36">
        <v>5.7999999999999996E-3</v>
      </c>
      <c r="AR114" s="36">
        <v>4.3676000000000004</v>
      </c>
      <c r="AS114" s="36">
        <v>0.72509999999999997</v>
      </c>
      <c r="AT114" s="36">
        <v>3.9355000000000002</v>
      </c>
      <c r="AU114" s="36">
        <v>8.2699999999999996E-2</v>
      </c>
      <c r="AV114" s="36">
        <v>0.88639999999999997</v>
      </c>
      <c r="AW114" s="36">
        <v>0.59950000000000003</v>
      </c>
      <c r="AX114" s="36">
        <v>3.2347000000000001</v>
      </c>
      <c r="AY114" s="36">
        <v>2.2046000000000001</v>
      </c>
      <c r="AZ114" s="36">
        <v>0.24479999999999999</v>
      </c>
      <c r="BA114" s="36">
        <v>1.0608</v>
      </c>
      <c r="BB114" s="36">
        <v>0.52510000000000001</v>
      </c>
      <c r="BC114" s="36">
        <v>4.65E-2</v>
      </c>
      <c r="BD114" s="36">
        <v>4.5648999999999997</v>
      </c>
      <c r="BE114" s="36">
        <v>0.8054</v>
      </c>
      <c r="BF114" s="36">
        <v>1.6753</v>
      </c>
      <c r="BG114" s="36">
        <v>4.3312999999999997</v>
      </c>
      <c r="BH114" s="36">
        <v>3.4005000000000001</v>
      </c>
      <c r="BI114" s="36">
        <v>1.3893</v>
      </c>
      <c r="BJ114" s="36">
        <v>7.1999999999999998E-3</v>
      </c>
      <c r="BK114" s="36">
        <v>4.2819000000000003</v>
      </c>
      <c r="BL114" s="36">
        <v>0.54869999999999997</v>
      </c>
      <c r="BM114" s="36">
        <v>0.27089999999999997</v>
      </c>
      <c r="BN114" s="36">
        <v>1.9109</v>
      </c>
      <c r="BO114" s="36">
        <v>1.1347</v>
      </c>
      <c r="BP114" s="36">
        <v>1.5381</v>
      </c>
      <c r="BQ114" s="36">
        <v>0.76</v>
      </c>
      <c r="BR114" s="36">
        <v>2.8283999999999998</v>
      </c>
      <c r="BS114" s="36">
        <v>0.1019</v>
      </c>
      <c r="BT114" s="36">
        <v>4.6829999999999998</v>
      </c>
      <c r="BU114" s="36">
        <v>0.77800000000000002</v>
      </c>
      <c r="BV114" s="36">
        <v>9.8879999999999999</v>
      </c>
      <c r="BW114" s="36">
        <v>4.7394999999999996</v>
      </c>
      <c r="BX114" s="36">
        <v>6.7923</v>
      </c>
      <c r="BY114" s="36">
        <v>64.813199999999995</v>
      </c>
      <c r="BZ114" s="36">
        <v>7.6185999999999998</v>
      </c>
      <c r="CA114" s="36">
        <v>7.4816000000000003</v>
      </c>
      <c r="CB114" s="36">
        <v>0.61</v>
      </c>
      <c r="CC114" s="36">
        <v>1.8857999999999999</v>
      </c>
      <c r="CD114" s="36">
        <v>6.8743999999999996</v>
      </c>
      <c r="CE114" s="36">
        <v>0.74439999999999995</v>
      </c>
      <c r="CF114" s="36">
        <v>0.8145</v>
      </c>
      <c r="CG114" s="36">
        <v>1.3151999999999999</v>
      </c>
      <c r="CH114" s="36">
        <v>3.1549</v>
      </c>
      <c r="CI114" s="36">
        <v>3.1192000000000002</v>
      </c>
      <c r="CJ114" s="36">
        <v>0.90259999999999996</v>
      </c>
      <c r="CK114" s="36">
        <v>0.7611</v>
      </c>
      <c r="CL114" s="36">
        <v>0.41889999999999999</v>
      </c>
      <c r="CM114" s="36">
        <v>47.972099999999998</v>
      </c>
      <c r="CN114" s="36">
        <v>4.5453000000000001</v>
      </c>
      <c r="CO114" s="36">
        <v>4.0899999999999999E-2</v>
      </c>
      <c r="CP114" s="36">
        <v>6.6981000000000002</v>
      </c>
      <c r="CQ114" s="36">
        <v>2.8519999999999999</v>
      </c>
      <c r="CR114" s="36">
        <v>4.2141000000000002</v>
      </c>
      <c r="CS114" s="36">
        <v>5.9236000000000004</v>
      </c>
      <c r="CT114" s="36">
        <v>5.9999999999999995E-4</v>
      </c>
      <c r="CU114" s="36">
        <v>2.0000000000000001E-4</v>
      </c>
      <c r="CV114" s="36">
        <v>10.573700000000001</v>
      </c>
      <c r="CW114" s="36">
        <v>82.354699999999994</v>
      </c>
      <c r="CX114" s="36">
        <v>32.682000000000002</v>
      </c>
      <c r="CY114" s="36">
        <v>41.307200000000002</v>
      </c>
      <c r="CZ114" s="36">
        <v>7.3814000000000002</v>
      </c>
      <c r="DA114" s="36">
        <v>9.8150999999999993</v>
      </c>
      <c r="DB114" s="36">
        <v>2.1823999999999999</v>
      </c>
      <c r="DC114" s="36">
        <v>8.1380999999999997</v>
      </c>
      <c r="DD114" s="36">
        <v>5.8365</v>
      </c>
      <c r="DE114" s="36">
        <v>9.2209000000000003</v>
      </c>
      <c r="DF114" s="36">
        <v>0.98850000000000005</v>
      </c>
      <c r="DG114" s="36">
        <v>3.7728000000000002</v>
      </c>
      <c r="DH114" s="36">
        <v>3.9571000000000001</v>
      </c>
      <c r="DI114" s="36">
        <v>0.65810000000000002</v>
      </c>
      <c r="DJ114" s="36">
        <v>2.3119000000000001</v>
      </c>
      <c r="DK114" s="36">
        <v>237.1396</v>
      </c>
      <c r="DL114" s="36">
        <v>9.5550999999999995</v>
      </c>
      <c r="DM114" s="36">
        <v>10.780900000000001</v>
      </c>
      <c r="DN114" s="36">
        <v>1.9944999999999999</v>
      </c>
      <c r="DO114" s="36">
        <v>0.50490000000000002</v>
      </c>
      <c r="DP114" s="36">
        <f t="shared" si="15"/>
        <v>814.22270000000015</v>
      </c>
      <c r="DQ114" s="36">
        <v>11126.8246</v>
      </c>
      <c r="DR114" s="36">
        <v>213.1711</v>
      </c>
      <c r="DS114" s="36">
        <v>56.298099999999998</v>
      </c>
      <c r="DT114" s="36">
        <v>0.63649999999999995</v>
      </c>
      <c r="DU114" s="36">
        <v>14.022399999999999</v>
      </c>
      <c r="DV114" s="36">
        <v>4.1999999999999997E-3</v>
      </c>
      <c r="DW114" s="36">
        <v>1089.8208</v>
      </c>
      <c r="DX114" s="36">
        <f t="shared" si="16"/>
        <v>12500.777699999999</v>
      </c>
      <c r="DY114" s="36">
        <f t="shared" si="17"/>
        <v>13315.000399999999</v>
      </c>
      <c r="EA114" s="14">
        <f t="shared" si="18"/>
        <v>70.956999999999994</v>
      </c>
      <c r="EB114" s="61">
        <f t="shared" si="19"/>
        <v>1.3928547491233348E-4</v>
      </c>
      <c r="ED114" s="61">
        <v>0.36687945374570846</v>
      </c>
    </row>
    <row r="115" spans="1:134" x14ac:dyDescent="0.4">
      <c r="A115" s="37">
        <v>112</v>
      </c>
      <c r="B115" s="2" t="s">
        <v>236</v>
      </c>
      <c r="C115" s="112">
        <f>INDEX(Industries!$D:$D,MATCH($A115,Industries!$A:$A,0))</f>
        <v>38</v>
      </c>
      <c r="D115" s="38" t="s">
        <v>237</v>
      </c>
      <c r="E115" s="36">
        <v>85.757999999999996</v>
      </c>
      <c r="F115" s="36">
        <v>3.4693999999999998</v>
      </c>
      <c r="G115" s="36">
        <v>57.791200000000003</v>
      </c>
      <c r="H115" s="36">
        <v>19.793900000000001</v>
      </c>
      <c r="I115" s="36">
        <v>0.74550000000000005</v>
      </c>
      <c r="J115" s="36">
        <v>18.610099999999999</v>
      </c>
      <c r="K115" s="36">
        <v>56.331699999999998</v>
      </c>
      <c r="L115" s="36">
        <v>218.89400000000001</v>
      </c>
      <c r="M115" s="36">
        <v>120.5504</v>
      </c>
      <c r="N115" s="36">
        <v>105.4464</v>
      </c>
      <c r="O115" s="36">
        <v>366.87360000000001</v>
      </c>
      <c r="P115" s="36">
        <v>51.299300000000002</v>
      </c>
      <c r="Q115" s="36">
        <v>73.662300000000002</v>
      </c>
      <c r="R115" s="36">
        <v>19.091899999999999</v>
      </c>
      <c r="S115" s="36">
        <v>0.30030000000000001</v>
      </c>
      <c r="T115" s="36">
        <v>2.8871000000000002</v>
      </c>
      <c r="U115" s="36">
        <v>7.9710000000000001</v>
      </c>
      <c r="V115" s="36">
        <v>3.1583000000000001</v>
      </c>
      <c r="W115" s="36">
        <v>24.066099999999999</v>
      </c>
      <c r="X115" s="36">
        <v>13.4679</v>
      </c>
      <c r="Y115" s="36">
        <v>25.732700000000001</v>
      </c>
      <c r="Z115" s="36">
        <v>22.032299999999999</v>
      </c>
      <c r="AA115" s="36">
        <v>45.497900000000001</v>
      </c>
      <c r="AB115" s="36">
        <v>3.1867999999999999</v>
      </c>
      <c r="AC115" s="36">
        <v>1.2123999999999999</v>
      </c>
      <c r="AD115" s="36">
        <v>3.2000000000000002E-3</v>
      </c>
      <c r="AE115" s="36">
        <v>3.3099999999999997E-2</v>
      </c>
      <c r="AF115" s="36">
        <v>2.2800000000000001E-2</v>
      </c>
      <c r="AG115" s="36"/>
      <c r="AH115" s="36">
        <v>4.0000000000000002E-4</v>
      </c>
      <c r="AI115" s="36">
        <v>4.0000000000000002E-4</v>
      </c>
      <c r="AJ115" s="36">
        <v>6.7005999999999997</v>
      </c>
      <c r="AK115" s="36">
        <v>16.513500000000001</v>
      </c>
      <c r="AL115" s="36">
        <v>6.3509000000000002</v>
      </c>
      <c r="AM115" s="36">
        <v>6.7371999999999996</v>
      </c>
      <c r="AN115" s="36">
        <v>23.608000000000001</v>
      </c>
      <c r="AO115" s="36">
        <v>25.946100000000001</v>
      </c>
      <c r="AP115" s="36">
        <v>28.025300000000001</v>
      </c>
      <c r="AQ115" s="36">
        <v>3.09E-2</v>
      </c>
      <c r="AR115" s="36">
        <v>61.851799999999997</v>
      </c>
      <c r="AS115" s="36">
        <v>11.9221</v>
      </c>
      <c r="AT115" s="36">
        <v>11.834199999999999</v>
      </c>
      <c r="AU115" s="36">
        <v>0.14610000000000001</v>
      </c>
      <c r="AV115" s="36">
        <v>4.9432</v>
      </c>
      <c r="AW115" s="36">
        <v>2.7042000000000002</v>
      </c>
      <c r="AX115" s="36">
        <v>15.8462</v>
      </c>
      <c r="AY115" s="36">
        <v>2.7071999999999998</v>
      </c>
      <c r="AZ115" s="36">
        <v>1.6890000000000001</v>
      </c>
      <c r="BA115" s="36">
        <v>7.4187000000000003</v>
      </c>
      <c r="BB115" s="36">
        <v>0.58299999999999996</v>
      </c>
      <c r="BC115" s="36">
        <v>2.4792999999999998</v>
      </c>
      <c r="BD115" s="36">
        <v>30.405100000000001</v>
      </c>
      <c r="BE115" s="36">
        <v>5.1843000000000004</v>
      </c>
      <c r="BF115" s="36">
        <v>9.3650000000000002</v>
      </c>
      <c r="BG115" s="36">
        <v>70.708799999999997</v>
      </c>
      <c r="BH115" s="36">
        <v>0.37330000000000002</v>
      </c>
      <c r="BI115" s="36">
        <v>4.1500000000000002E-2</v>
      </c>
      <c r="BJ115" s="36">
        <v>3.4700000000000002E-2</v>
      </c>
      <c r="BK115" s="36">
        <v>2.3090999999999999</v>
      </c>
      <c r="BL115" s="36">
        <v>4.1920999999999999</v>
      </c>
      <c r="BM115" s="36">
        <v>9.0399999999999994E-2</v>
      </c>
      <c r="BN115" s="36">
        <v>20.584800000000001</v>
      </c>
      <c r="BO115" s="36">
        <v>23.413499999999999</v>
      </c>
      <c r="BP115" s="36">
        <v>11.179399999999999</v>
      </c>
      <c r="BQ115" s="36">
        <v>34.108800000000002</v>
      </c>
      <c r="BR115" s="36">
        <v>78.203599999999994</v>
      </c>
      <c r="BS115" s="36">
        <v>1.0299</v>
      </c>
      <c r="BT115" s="36">
        <v>110.7409</v>
      </c>
      <c r="BU115" s="36">
        <v>423.20769999999999</v>
      </c>
      <c r="BV115" s="36">
        <v>240.10329999999999</v>
      </c>
      <c r="BW115" s="36">
        <v>41.191800000000001</v>
      </c>
      <c r="BX115" s="36">
        <v>223.77440000000001</v>
      </c>
      <c r="BY115" s="36">
        <v>2041.11</v>
      </c>
      <c r="BZ115" s="36">
        <v>622.45939999999996</v>
      </c>
      <c r="CA115" s="36">
        <v>363.73610000000002</v>
      </c>
      <c r="CB115" s="36">
        <v>6.1829999999999998</v>
      </c>
      <c r="CC115" s="36">
        <v>34.872500000000002</v>
      </c>
      <c r="CD115" s="36">
        <v>4905.4647000000004</v>
      </c>
      <c r="CE115" s="36">
        <v>34.167499999999997</v>
      </c>
      <c r="CF115" s="36">
        <v>60.134300000000003</v>
      </c>
      <c r="CG115" s="36">
        <v>18.972899999999999</v>
      </c>
      <c r="CH115" s="36">
        <v>591.63800000000003</v>
      </c>
      <c r="CI115" s="36">
        <v>198.6781</v>
      </c>
      <c r="CJ115" s="36">
        <v>142.72020000000001</v>
      </c>
      <c r="CK115" s="36">
        <v>22.485700000000001</v>
      </c>
      <c r="CL115" s="36">
        <v>2.5748000000000002</v>
      </c>
      <c r="CM115" s="36">
        <v>1.3100000000000001E-2</v>
      </c>
      <c r="CN115" s="36">
        <v>258.21789999999999</v>
      </c>
      <c r="CO115" s="36">
        <v>0.61709999999999998</v>
      </c>
      <c r="CP115" s="36">
        <v>113.09220000000001</v>
      </c>
      <c r="CQ115" s="36">
        <v>86.542299999999997</v>
      </c>
      <c r="CR115" s="36">
        <v>118.8862</v>
      </c>
      <c r="CS115" s="36">
        <v>139.8364</v>
      </c>
      <c r="CT115" s="36">
        <v>1.3899999999999999E-2</v>
      </c>
      <c r="CU115" s="36">
        <v>4.4999999999999997E-3</v>
      </c>
      <c r="CV115" s="36">
        <v>108.3233</v>
      </c>
      <c r="CW115" s="36">
        <v>216.2535</v>
      </c>
      <c r="CX115" s="36">
        <v>508.53750000000002</v>
      </c>
      <c r="CY115" s="36">
        <v>214.8442</v>
      </c>
      <c r="CZ115" s="36">
        <v>305.57859999999999</v>
      </c>
      <c r="DA115" s="36">
        <v>249.57300000000001</v>
      </c>
      <c r="DB115" s="36">
        <v>75.233699999999999</v>
      </c>
      <c r="DC115" s="36">
        <v>127.6071</v>
      </c>
      <c r="DD115" s="36">
        <v>72.114500000000007</v>
      </c>
      <c r="DE115" s="36">
        <v>105.9661</v>
      </c>
      <c r="DF115" s="36">
        <v>7.9480000000000004</v>
      </c>
      <c r="DG115" s="36">
        <v>118.2433</v>
      </c>
      <c r="DH115" s="36">
        <v>91.866699999999994</v>
      </c>
      <c r="DI115" s="36">
        <v>53.929499999999997</v>
      </c>
      <c r="DJ115" s="36">
        <v>35.865099999999998</v>
      </c>
      <c r="DK115" s="36">
        <v>24.176400000000001</v>
      </c>
      <c r="DL115" s="36">
        <v>123.74939999999999</v>
      </c>
      <c r="DM115" s="36">
        <v>270.30990000000003</v>
      </c>
      <c r="DN115" s="36">
        <v>36.332999999999998</v>
      </c>
      <c r="DO115" s="36">
        <v>4.1136999999999997</v>
      </c>
      <c r="DP115" s="36">
        <f t="shared" si="15"/>
        <v>15429.1576</v>
      </c>
      <c r="DQ115" s="36">
        <v>14886.6713</v>
      </c>
      <c r="DR115" s="36"/>
      <c r="DS115" s="36">
        <v>52.289299999999997</v>
      </c>
      <c r="DT115" s="36">
        <v>0.56220000000000003</v>
      </c>
      <c r="DU115" s="36">
        <v>13.447100000000001</v>
      </c>
      <c r="DV115" s="36">
        <v>0.10489999999999999</v>
      </c>
      <c r="DW115" s="36">
        <v>163.76669999999999</v>
      </c>
      <c r="DX115" s="36">
        <f t="shared" si="16"/>
        <v>15116.8415</v>
      </c>
      <c r="DY115" s="36">
        <f t="shared" si="17"/>
        <v>30545.999100000001</v>
      </c>
      <c r="EA115" s="14">
        <f t="shared" si="18"/>
        <v>66.298599999999993</v>
      </c>
      <c r="EB115" s="61">
        <f t="shared" si="19"/>
        <v>1.3014124028669238E-4</v>
      </c>
      <c r="ED115" s="61">
        <v>0.39108230210174816</v>
      </c>
    </row>
    <row r="116" spans="1:134" x14ac:dyDescent="0.4">
      <c r="A116" s="34">
        <v>113</v>
      </c>
      <c r="B116" s="7" t="s">
        <v>238</v>
      </c>
      <c r="C116" s="111">
        <f>INDEX(Industries!$D:$D,MATCH($A116,Industries!$A:$A,0))</f>
        <v>30</v>
      </c>
      <c r="D116" s="35" t="s">
        <v>239</v>
      </c>
      <c r="E116" s="36">
        <v>381.33510000000001</v>
      </c>
      <c r="F116" s="36">
        <v>18.637699999999999</v>
      </c>
      <c r="G116" s="36">
        <v>158.1619</v>
      </c>
      <c r="H116" s="36">
        <v>68.938299999999998</v>
      </c>
      <c r="I116" s="36">
        <v>0.84560000000000002</v>
      </c>
      <c r="J116" s="36">
        <v>16.9559</v>
      </c>
      <c r="K116" s="36">
        <v>188.35159999999999</v>
      </c>
      <c r="L116" s="36">
        <v>1140.8816999999999</v>
      </c>
      <c r="M116" s="36">
        <v>689.85599999999999</v>
      </c>
      <c r="N116" s="36">
        <v>306.99400000000003</v>
      </c>
      <c r="O116" s="36">
        <v>2973.7997</v>
      </c>
      <c r="P116" s="36">
        <v>169.99289999999999</v>
      </c>
      <c r="Q116" s="36">
        <v>506.57420000000002</v>
      </c>
      <c r="R116" s="36">
        <v>105.447</v>
      </c>
      <c r="S116" s="36">
        <v>6.2119999999999997</v>
      </c>
      <c r="T116" s="36">
        <v>34.0321</v>
      </c>
      <c r="U116" s="36">
        <v>9.1349</v>
      </c>
      <c r="V116" s="36">
        <v>16.878499999999999</v>
      </c>
      <c r="W116" s="36">
        <v>21.9589</v>
      </c>
      <c r="X116" s="36">
        <v>41.5989</v>
      </c>
      <c r="Y116" s="36">
        <v>15.729900000000001</v>
      </c>
      <c r="Z116" s="36">
        <v>48.3934</v>
      </c>
      <c r="AA116" s="36">
        <v>8.8366000000000007</v>
      </c>
      <c r="AB116" s="36">
        <v>2.4331</v>
      </c>
      <c r="AC116" s="36">
        <v>19.014399999999998</v>
      </c>
      <c r="AD116" s="36">
        <v>0.2266</v>
      </c>
      <c r="AE116" s="36">
        <v>0.31809999999999999</v>
      </c>
      <c r="AF116" s="36">
        <v>76.829499999999996</v>
      </c>
      <c r="AG116" s="36"/>
      <c r="AH116" s="36">
        <v>0.57350000000000001</v>
      </c>
      <c r="AI116" s="36">
        <v>4.0259999999999998</v>
      </c>
      <c r="AJ116" s="36">
        <v>44.317900000000002</v>
      </c>
      <c r="AK116" s="36">
        <v>227.21549999999999</v>
      </c>
      <c r="AL116" s="36">
        <v>37.26</v>
      </c>
      <c r="AM116" s="36">
        <v>118.39570000000001</v>
      </c>
      <c r="AN116" s="36">
        <v>61.123399999999997</v>
      </c>
      <c r="AO116" s="36">
        <v>261.79910000000001</v>
      </c>
      <c r="AP116" s="36">
        <v>60.030900000000003</v>
      </c>
      <c r="AQ116" s="36">
        <v>4.8999999999999998E-3</v>
      </c>
      <c r="AR116" s="36">
        <v>47.917900000000003</v>
      </c>
      <c r="AS116" s="36">
        <v>6.0079000000000002</v>
      </c>
      <c r="AT116" s="36">
        <v>237.8622</v>
      </c>
      <c r="AU116" s="36">
        <v>2.0365000000000002</v>
      </c>
      <c r="AV116" s="36">
        <v>13.565799999999999</v>
      </c>
      <c r="AW116" s="36">
        <v>6.5359999999999996</v>
      </c>
      <c r="AX116" s="36">
        <v>311.60469999999998</v>
      </c>
      <c r="AY116" s="36">
        <v>17.7197</v>
      </c>
      <c r="AZ116" s="36">
        <v>0.59150000000000003</v>
      </c>
      <c r="BA116" s="36">
        <v>29.2957</v>
      </c>
      <c r="BB116" s="36">
        <v>0.60289999999999999</v>
      </c>
      <c r="BC116" s="36">
        <v>1.8779999999999999</v>
      </c>
      <c r="BD116" s="36">
        <v>111.63939999999999</v>
      </c>
      <c r="BE116" s="36">
        <v>17.3673</v>
      </c>
      <c r="BF116" s="36">
        <v>45.378700000000002</v>
      </c>
      <c r="BG116" s="36">
        <v>25.238299999999999</v>
      </c>
      <c r="BH116" s="36">
        <v>54.451599999999999</v>
      </c>
      <c r="BI116" s="36">
        <v>5.3398000000000003</v>
      </c>
      <c r="BJ116" s="36">
        <v>81.475300000000004</v>
      </c>
      <c r="BK116" s="36">
        <v>27.513200000000001</v>
      </c>
      <c r="BL116" s="36">
        <v>16.546600000000002</v>
      </c>
      <c r="BM116" s="36">
        <v>1.0976999999999999</v>
      </c>
      <c r="BN116" s="36">
        <v>93.588200000000001</v>
      </c>
      <c r="BO116" s="36">
        <v>43.441600000000001</v>
      </c>
      <c r="BP116" s="36">
        <v>14.2759</v>
      </c>
      <c r="BQ116" s="36">
        <v>160.68680000000001</v>
      </c>
      <c r="BR116" s="36">
        <v>311.11770000000001</v>
      </c>
      <c r="BS116" s="36">
        <v>27.777899999999999</v>
      </c>
      <c r="BT116" s="36">
        <v>306.35109999999997</v>
      </c>
      <c r="BU116" s="36">
        <v>112.9064</v>
      </c>
      <c r="BV116" s="36">
        <v>780.9941</v>
      </c>
      <c r="BW116" s="36">
        <v>125.87739999999999</v>
      </c>
      <c r="BX116" s="36">
        <v>430.51310000000001</v>
      </c>
      <c r="BY116" s="36">
        <v>986.09479999999996</v>
      </c>
      <c r="BZ116" s="36">
        <v>1193.6002000000001</v>
      </c>
      <c r="CA116" s="36">
        <v>1218.8006</v>
      </c>
      <c r="CB116" s="36">
        <v>19.720199999999998</v>
      </c>
      <c r="CC116" s="36">
        <v>107.9182</v>
      </c>
      <c r="CD116" s="36">
        <v>334.99239999999998</v>
      </c>
      <c r="CE116" s="36">
        <v>101.4542</v>
      </c>
      <c r="CF116" s="36">
        <v>106.4344</v>
      </c>
      <c r="CG116" s="36">
        <v>165.51089999999999</v>
      </c>
      <c r="CH116" s="36">
        <v>587.41020000000003</v>
      </c>
      <c r="CI116" s="36">
        <v>878.07650000000001</v>
      </c>
      <c r="CJ116" s="36">
        <v>171.28370000000001</v>
      </c>
      <c r="CK116" s="36">
        <v>11.2676</v>
      </c>
      <c r="CL116" s="36">
        <v>15.800700000000001</v>
      </c>
      <c r="CM116" s="36">
        <v>482.56240000000003</v>
      </c>
      <c r="CN116" s="36">
        <v>1342.6197999999999</v>
      </c>
      <c r="CO116" s="36">
        <v>0.35610000000000003</v>
      </c>
      <c r="CP116" s="36">
        <v>502.63720000000001</v>
      </c>
      <c r="CQ116" s="36">
        <v>52.900799999999997</v>
      </c>
      <c r="CR116" s="36">
        <v>400.58339999999998</v>
      </c>
      <c r="CS116" s="36">
        <v>219.0377</v>
      </c>
      <c r="CT116" s="36">
        <v>52.729700000000001</v>
      </c>
      <c r="CU116" s="36">
        <v>18.7989</v>
      </c>
      <c r="CV116" s="36">
        <v>291.7</v>
      </c>
      <c r="CW116" s="36">
        <v>1526.7492</v>
      </c>
      <c r="CX116" s="36">
        <v>343.51620000000003</v>
      </c>
      <c r="CY116" s="36">
        <v>582.67809999999997</v>
      </c>
      <c r="CZ116" s="36">
        <v>726.79809999999998</v>
      </c>
      <c r="DA116" s="36">
        <v>284.22340000000003</v>
      </c>
      <c r="DB116" s="36">
        <v>127.2264</v>
      </c>
      <c r="DC116" s="36">
        <v>168.87309999999999</v>
      </c>
      <c r="DD116" s="36">
        <v>329.82839999999999</v>
      </c>
      <c r="DE116" s="36">
        <v>350.73289999999997</v>
      </c>
      <c r="DF116" s="36">
        <v>47.664000000000001</v>
      </c>
      <c r="DG116" s="36">
        <v>126.535</v>
      </c>
      <c r="DH116" s="36">
        <v>488.02159999999998</v>
      </c>
      <c r="DI116" s="36">
        <v>22.3872</v>
      </c>
      <c r="DJ116" s="36">
        <v>38.108600000000003</v>
      </c>
      <c r="DK116" s="36">
        <v>39.714799999999997</v>
      </c>
      <c r="DL116" s="36">
        <v>12.087999999999999</v>
      </c>
      <c r="DM116" s="36">
        <v>145.4101</v>
      </c>
      <c r="DN116" s="36">
        <v>226.9633</v>
      </c>
      <c r="DO116" s="36">
        <v>17.9817</v>
      </c>
      <c r="DP116" s="36">
        <f t="shared" si="15"/>
        <v>26180.103000000003</v>
      </c>
      <c r="DQ116" s="36">
        <v>891.95249999999999</v>
      </c>
      <c r="DR116" s="36">
        <v>1.0281</v>
      </c>
      <c r="DS116" s="36">
        <v>36.343800000000002</v>
      </c>
      <c r="DT116" s="36">
        <v>0.58379999999999999</v>
      </c>
      <c r="DU116" s="36">
        <v>8.5920000000000005</v>
      </c>
      <c r="DV116" s="36">
        <v>6.7100000000000007E-2</v>
      </c>
      <c r="DW116" s="36">
        <v>4.3296000000000001</v>
      </c>
      <c r="DX116" s="36">
        <f t="shared" si="16"/>
        <v>942.89689999999996</v>
      </c>
      <c r="DY116" s="36">
        <f t="shared" si="17"/>
        <v>27122.999900000003</v>
      </c>
      <c r="EA116" s="14">
        <f t="shared" si="18"/>
        <v>45.519599999999997</v>
      </c>
      <c r="EB116" s="61">
        <f t="shared" si="19"/>
        <v>8.9352975799701994E-5</v>
      </c>
      <c r="ED116" s="61">
        <v>0.3081886233388218</v>
      </c>
    </row>
    <row r="117" spans="1:134" x14ac:dyDescent="0.4">
      <c r="A117" s="37">
        <v>114</v>
      </c>
      <c r="B117" s="2" t="s">
        <v>240</v>
      </c>
      <c r="C117" s="112">
        <f>INDEX(Industries!$D:$D,MATCH($A117,Industries!$A:$A,0))</f>
        <v>39</v>
      </c>
      <c r="D117" s="38" t="s">
        <v>241</v>
      </c>
      <c r="E117" s="36">
        <v>9.7898999999999994</v>
      </c>
      <c r="F117" s="36">
        <v>1.2078</v>
      </c>
      <c r="G117" s="36">
        <v>9.6143999999999998</v>
      </c>
      <c r="H117" s="36">
        <v>3.8108</v>
      </c>
      <c r="I117" s="36">
        <v>6.1742999999999997</v>
      </c>
      <c r="J117" s="36">
        <v>1.4119999999999999</v>
      </c>
      <c r="K117" s="36">
        <v>1.2525999999999999</v>
      </c>
      <c r="L117" s="36">
        <v>16.2422</v>
      </c>
      <c r="M117" s="36">
        <v>17.003699999999998</v>
      </c>
      <c r="N117" s="36">
        <v>2.4298000000000002</v>
      </c>
      <c r="O117" s="36">
        <v>32.498800000000003</v>
      </c>
      <c r="P117" s="36">
        <v>1.72E-2</v>
      </c>
      <c r="Q117" s="36">
        <v>2.0461999999999998</v>
      </c>
      <c r="R117" s="36">
        <v>2.0912000000000002</v>
      </c>
      <c r="S117" s="36">
        <v>0.1043</v>
      </c>
      <c r="T117" s="36">
        <v>0.58250000000000002</v>
      </c>
      <c r="U117" s="36">
        <v>0.50980000000000003</v>
      </c>
      <c r="V117" s="36">
        <v>0.50119999999999998</v>
      </c>
      <c r="W117" s="36">
        <v>0.96179999999999999</v>
      </c>
      <c r="X117" s="36">
        <v>0.71109999999999995</v>
      </c>
      <c r="Y117" s="36">
        <v>0.80210000000000004</v>
      </c>
      <c r="Z117" s="36">
        <v>0.6875</v>
      </c>
      <c r="AA117" s="36">
        <v>3.2738999999999998</v>
      </c>
      <c r="AB117" s="36">
        <v>1.7850999999999999</v>
      </c>
      <c r="AC117" s="36">
        <v>1.4041999999999999</v>
      </c>
      <c r="AD117" s="36">
        <v>9.2200000000000004E-2</v>
      </c>
      <c r="AE117" s="36">
        <v>0.16250000000000001</v>
      </c>
      <c r="AF117" s="36">
        <v>2.1909999999999998</v>
      </c>
      <c r="AG117" s="36">
        <v>2.4799999999999999E-2</v>
      </c>
      <c r="AH117" s="36">
        <v>2.0799999999999999E-2</v>
      </c>
      <c r="AI117" s="36">
        <v>0.1237</v>
      </c>
      <c r="AJ117" s="36">
        <v>0.2495</v>
      </c>
      <c r="AK117" s="36">
        <v>0.70920000000000005</v>
      </c>
      <c r="AL117" s="36">
        <v>0.97970000000000002</v>
      </c>
      <c r="AM117" s="36">
        <v>0.97319999999999995</v>
      </c>
      <c r="AN117" s="36">
        <v>1.0357000000000001</v>
      </c>
      <c r="AO117" s="36">
        <v>1.6365000000000001</v>
      </c>
      <c r="AP117" s="36">
        <v>2.2452000000000001</v>
      </c>
      <c r="AQ117" s="36">
        <v>9.9500000000000005E-2</v>
      </c>
      <c r="AR117" s="36">
        <v>2.6234000000000002</v>
      </c>
      <c r="AS117" s="36">
        <v>1.7968</v>
      </c>
      <c r="AT117" s="36">
        <v>0.47920000000000001</v>
      </c>
      <c r="AU117" s="36">
        <v>0.46829999999999999</v>
      </c>
      <c r="AV117" s="36">
        <v>1.5484</v>
      </c>
      <c r="AW117" s="36">
        <v>0.91649999999999998</v>
      </c>
      <c r="AX117" s="36">
        <v>1.3594999999999999</v>
      </c>
      <c r="AY117" s="36">
        <v>0.58789999999999998</v>
      </c>
      <c r="AZ117" s="36">
        <v>0.48959999999999998</v>
      </c>
      <c r="BA117" s="36">
        <v>1.3130999999999999</v>
      </c>
      <c r="BB117" s="36">
        <v>6.6500000000000004E-2</v>
      </c>
      <c r="BC117" s="36">
        <v>0.30209999999999998</v>
      </c>
      <c r="BD117" s="36">
        <v>0.71189999999999998</v>
      </c>
      <c r="BE117" s="36">
        <v>0.38850000000000001</v>
      </c>
      <c r="BF117" s="36">
        <v>0.64739999999999998</v>
      </c>
      <c r="BG117" s="36">
        <v>1.6352</v>
      </c>
      <c r="BH117" s="36">
        <v>0.2329</v>
      </c>
      <c r="BI117" s="36">
        <v>5.04E-2</v>
      </c>
      <c r="BJ117" s="36">
        <v>4.1700000000000001E-2</v>
      </c>
      <c r="BK117" s="36">
        <v>0.44750000000000001</v>
      </c>
      <c r="BL117" s="36">
        <v>0.62519999999999998</v>
      </c>
      <c r="BM117" s="36">
        <v>0.36099999999999999</v>
      </c>
      <c r="BN117" s="36">
        <v>0.69259999999999999</v>
      </c>
      <c r="BO117" s="36">
        <v>0.63670000000000004</v>
      </c>
      <c r="BP117" s="36">
        <v>1.153</v>
      </c>
      <c r="BQ117" s="36">
        <v>10.2636</v>
      </c>
      <c r="BR117" s="36">
        <v>6.3775000000000004</v>
      </c>
      <c r="BS117" s="36">
        <v>5.3499999999999999E-2</v>
      </c>
      <c r="BT117" s="36">
        <v>4.9420000000000002</v>
      </c>
      <c r="BU117" s="36">
        <v>64.027799999999999</v>
      </c>
      <c r="BV117" s="36">
        <v>14.857900000000001</v>
      </c>
      <c r="BW117" s="36">
        <v>16.7272</v>
      </c>
      <c r="BX117" s="36">
        <v>65.447999999999993</v>
      </c>
      <c r="BY117" s="36">
        <v>63.4422</v>
      </c>
      <c r="BZ117" s="36">
        <v>80.412899999999993</v>
      </c>
      <c r="CA117" s="36">
        <v>254.4999</v>
      </c>
      <c r="CB117" s="36">
        <v>61.659300000000002</v>
      </c>
      <c r="CC117" s="36">
        <v>29.582799999999999</v>
      </c>
      <c r="CD117" s="36">
        <v>263.97109999999998</v>
      </c>
      <c r="CE117" s="36">
        <v>3.327</v>
      </c>
      <c r="CF117" s="36">
        <v>15.2257</v>
      </c>
      <c r="CG117" s="36">
        <v>2.1254</v>
      </c>
      <c r="CH117" s="36">
        <v>8.9171999999999993</v>
      </c>
      <c r="CI117" s="36">
        <v>59.93</v>
      </c>
      <c r="CJ117" s="36">
        <v>43.343499999999999</v>
      </c>
      <c r="CK117" s="36">
        <v>148.14179999999999</v>
      </c>
      <c r="CL117" s="36">
        <v>7.8663999999999996</v>
      </c>
      <c r="CM117" s="36">
        <v>0.20230000000000001</v>
      </c>
      <c r="CN117" s="36">
        <v>2.8037999999999998</v>
      </c>
      <c r="CO117" s="36">
        <v>0.97289999999999999</v>
      </c>
      <c r="CP117" s="36">
        <v>18.774999999999999</v>
      </c>
      <c r="CQ117" s="36">
        <v>10.5588</v>
      </c>
      <c r="CR117" s="36">
        <v>1.8452999999999999</v>
      </c>
      <c r="CS117" s="36">
        <v>23.1538</v>
      </c>
      <c r="CT117" s="36">
        <v>18.881900000000002</v>
      </c>
      <c r="CU117" s="36">
        <v>6.2458999999999998</v>
      </c>
      <c r="CV117" s="36">
        <v>21.7254</v>
      </c>
      <c r="CW117" s="36">
        <v>333.9126</v>
      </c>
      <c r="CX117" s="36">
        <v>3.8094999999999999</v>
      </c>
      <c r="CY117" s="36">
        <v>42.282499999999999</v>
      </c>
      <c r="CZ117" s="36">
        <v>21.0593</v>
      </c>
      <c r="DA117" s="36">
        <v>71.447299999999998</v>
      </c>
      <c r="DB117" s="36">
        <v>165.15870000000001</v>
      </c>
      <c r="DC117" s="36">
        <v>14.3071</v>
      </c>
      <c r="DD117" s="36">
        <v>49.200400000000002</v>
      </c>
      <c r="DE117" s="36">
        <v>88.45</v>
      </c>
      <c r="DF117" s="36">
        <v>1.0646</v>
      </c>
      <c r="DG117" s="36">
        <v>1870.0101</v>
      </c>
      <c r="DH117" s="36">
        <v>680.17049999999995</v>
      </c>
      <c r="DI117" s="36">
        <v>100.7015</v>
      </c>
      <c r="DJ117" s="36">
        <v>26.156500000000001</v>
      </c>
      <c r="DK117" s="36">
        <v>49.776899999999998</v>
      </c>
      <c r="DL117" s="36">
        <v>2.0954000000000002</v>
      </c>
      <c r="DM117" s="36">
        <v>16.931699999999999</v>
      </c>
      <c r="DN117" s="36">
        <v>243.8021</v>
      </c>
      <c r="DO117" s="36">
        <v>5.6788999999999996</v>
      </c>
      <c r="DP117" s="36">
        <f t="shared" si="15"/>
        <v>5263.356600000001</v>
      </c>
      <c r="DQ117" s="36">
        <v>13261.8539</v>
      </c>
      <c r="DR117" s="36">
        <v>1248</v>
      </c>
      <c r="DS117" s="36">
        <v>81.756399999999999</v>
      </c>
      <c r="DT117" s="36">
        <v>1.6083000000000001</v>
      </c>
      <c r="DU117" s="36">
        <v>17.735499999999998</v>
      </c>
      <c r="DV117" s="36"/>
      <c r="DW117" s="36">
        <v>370.68920000000003</v>
      </c>
      <c r="DX117" s="36">
        <f t="shared" si="16"/>
        <v>14981.643300000002</v>
      </c>
      <c r="DY117" s="36">
        <f t="shared" si="17"/>
        <v>20244.999900000003</v>
      </c>
      <c r="EA117" s="14">
        <f t="shared" si="18"/>
        <v>101.1002</v>
      </c>
      <c r="EB117" s="61">
        <f t="shared" si="19"/>
        <v>1.9845525276902768E-4</v>
      </c>
      <c r="ED117" s="61">
        <v>0.40987897639102516</v>
      </c>
    </row>
    <row r="118" spans="1:134" x14ac:dyDescent="0.4">
      <c r="A118" s="34">
        <v>115</v>
      </c>
      <c r="B118" s="7" t="s">
        <v>242</v>
      </c>
      <c r="C118" s="111">
        <f>INDEX(Industries!$D:$D,MATCH($A118,Industries!$A:$A,0))</f>
        <v>28</v>
      </c>
      <c r="D118" s="35" t="s">
        <v>243</v>
      </c>
      <c r="E118" s="36">
        <v>9.0200000000000002E-2</v>
      </c>
      <c r="F118" s="36">
        <v>2.8799999999999999E-2</v>
      </c>
      <c r="G118" s="36">
        <v>7.4800000000000005E-2</v>
      </c>
      <c r="H118" s="36">
        <v>1.1000000000000001E-3</v>
      </c>
      <c r="I118" s="36">
        <v>1.6999999999999999E-3</v>
      </c>
      <c r="J118" s="36">
        <v>1.6999999999999999E-3</v>
      </c>
      <c r="K118" s="36">
        <v>6.6000000000000003E-2</v>
      </c>
      <c r="L118" s="36">
        <v>10.57</v>
      </c>
      <c r="M118" s="36">
        <v>13.453200000000001</v>
      </c>
      <c r="N118" s="36">
        <v>12.6915</v>
      </c>
      <c r="O118" s="36">
        <v>55.349499999999999</v>
      </c>
      <c r="P118" s="36">
        <v>0.81389999999999996</v>
      </c>
      <c r="Q118" s="36">
        <v>6.6900000000000001E-2</v>
      </c>
      <c r="R118" s="36">
        <v>8.1661999999999999</v>
      </c>
      <c r="S118" s="36">
        <v>2.9999999999999997E-4</v>
      </c>
      <c r="T118" s="36">
        <v>2.2800000000000001E-2</v>
      </c>
      <c r="U118" s="36">
        <v>0.2402</v>
      </c>
      <c r="V118" s="36">
        <v>5.3E-3</v>
      </c>
      <c r="W118" s="36">
        <v>0.77610000000000001</v>
      </c>
      <c r="X118" s="36">
        <v>2.4883000000000002</v>
      </c>
      <c r="Y118" s="36">
        <v>0.53669999999999995</v>
      </c>
      <c r="Z118" s="36">
        <v>0.39129999999999998</v>
      </c>
      <c r="AA118" s="36">
        <v>0.41249999999999998</v>
      </c>
      <c r="AB118" s="36">
        <v>3.2000000000000002E-3</v>
      </c>
      <c r="AC118" s="36">
        <v>3.7900999999999998</v>
      </c>
      <c r="AD118" s="36">
        <v>0.17469999999999999</v>
      </c>
      <c r="AE118" s="36">
        <v>4.53E-2</v>
      </c>
      <c r="AF118" s="36">
        <v>0.45219999999999999</v>
      </c>
      <c r="AG118" s="36">
        <v>2.35E-2</v>
      </c>
      <c r="AH118" s="36">
        <v>4.2799999999999998E-2</v>
      </c>
      <c r="AI118" s="36">
        <v>7.2599999999999998E-2</v>
      </c>
      <c r="AJ118" s="36">
        <v>5.8799999999999998E-2</v>
      </c>
      <c r="AK118" s="36">
        <v>0.96899999999999997</v>
      </c>
      <c r="AL118" s="36">
        <v>1.4617</v>
      </c>
      <c r="AM118" s="36">
        <v>6.5936000000000003</v>
      </c>
      <c r="AN118" s="36">
        <v>2.1032999999999999</v>
      </c>
      <c r="AO118" s="36">
        <v>0.79120000000000001</v>
      </c>
      <c r="AP118" s="36">
        <v>5.0350999999999999</v>
      </c>
      <c r="AQ118" s="36">
        <v>4.0000000000000002E-4</v>
      </c>
      <c r="AR118" s="36">
        <v>15.4329</v>
      </c>
      <c r="AS118" s="36">
        <v>3.0501999999999998</v>
      </c>
      <c r="AT118" s="36">
        <v>9.1024999999999991</v>
      </c>
      <c r="AU118" s="36">
        <v>0.2</v>
      </c>
      <c r="AV118" s="36">
        <v>0.15290000000000001</v>
      </c>
      <c r="AW118" s="36">
        <v>9.5999999999999992E-3</v>
      </c>
      <c r="AX118" s="36">
        <v>2.9851000000000001</v>
      </c>
      <c r="AY118" s="36">
        <v>0.70609999999999995</v>
      </c>
      <c r="AZ118" s="36">
        <v>2.2000000000000001E-3</v>
      </c>
      <c r="BA118" s="36">
        <v>2.9861</v>
      </c>
      <c r="BB118" s="36">
        <v>0.33600000000000002</v>
      </c>
      <c r="BC118" s="36">
        <v>8.9999999999999993E-3</v>
      </c>
      <c r="BD118" s="36">
        <v>4.1925999999999997</v>
      </c>
      <c r="BE118" s="36">
        <v>0.25569999999999998</v>
      </c>
      <c r="BF118" s="36">
        <v>1.7359</v>
      </c>
      <c r="BG118" s="36">
        <v>20.037099999999999</v>
      </c>
      <c r="BH118" s="36">
        <v>4.0258000000000003</v>
      </c>
      <c r="BI118" s="36">
        <v>3.4207999999999998</v>
      </c>
      <c r="BJ118" s="36">
        <v>5.1200000000000002E-2</v>
      </c>
      <c r="BK118" s="36">
        <v>1.6313</v>
      </c>
      <c r="BL118" s="36">
        <v>4.3400000000000001E-2</v>
      </c>
      <c r="BM118" s="36">
        <v>0.1197</v>
      </c>
      <c r="BN118" s="36">
        <v>2.4245000000000001</v>
      </c>
      <c r="BO118" s="36">
        <v>2.7315999999999998</v>
      </c>
      <c r="BP118" s="36">
        <v>0.28820000000000001</v>
      </c>
      <c r="BQ118" s="36">
        <v>2.5871</v>
      </c>
      <c r="BR118" s="36">
        <v>6.0719000000000003</v>
      </c>
      <c r="BS118" s="36">
        <v>6.6600000000000006E-2</v>
      </c>
      <c r="BT118" s="36">
        <v>1.2874000000000001</v>
      </c>
      <c r="BU118" s="36">
        <v>44.8339</v>
      </c>
      <c r="BV118" s="36">
        <v>201.07660000000001</v>
      </c>
      <c r="BW118" s="36">
        <v>159.34469999999999</v>
      </c>
      <c r="BX118" s="36">
        <v>118.3473</v>
      </c>
      <c r="BY118" s="36">
        <v>177.8937</v>
      </c>
      <c r="BZ118" s="36">
        <v>9.5808</v>
      </c>
      <c r="CA118" s="36">
        <v>25.682700000000001</v>
      </c>
      <c r="CB118" s="36">
        <v>2.2848999999999999</v>
      </c>
      <c r="CC118" s="36">
        <v>7.2423000000000002</v>
      </c>
      <c r="CD118" s="36">
        <v>5.9137000000000004</v>
      </c>
      <c r="CE118" s="36">
        <v>1.0456000000000001</v>
      </c>
      <c r="CF118" s="36">
        <v>4.9577</v>
      </c>
      <c r="CG118" s="36">
        <v>3.6299999999999999E-2</v>
      </c>
      <c r="CH118" s="36">
        <v>1.2303999999999999</v>
      </c>
      <c r="CI118" s="36">
        <v>4.4166999999999996</v>
      </c>
      <c r="CJ118" s="36">
        <v>9.5662000000000003</v>
      </c>
      <c r="CK118" s="36">
        <v>5.8299999999999998E-2</v>
      </c>
      <c r="CL118" s="36">
        <v>3.78E-2</v>
      </c>
      <c r="CM118" s="36">
        <v>0.29520000000000002</v>
      </c>
      <c r="CN118" s="36">
        <v>3.4533</v>
      </c>
      <c r="CO118" s="36">
        <v>6.7999999999999996E-3</v>
      </c>
      <c r="CP118" s="36">
        <v>15.2263</v>
      </c>
      <c r="CQ118" s="36">
        <v>20.231100000000001</v>
      </c>
      <c r="CR118" s="36">
        <v>2.2557</v>
      </c>
      <c r="CS118" s="36">
        <v>8.7603000000000009</v>
      </c>
      <c r="CT118" s="36"/>
      <c r="CU118" s="36"/>
      <c r="CV118" s="36">
        <v>4.3350999999999997</v>
      </c>
      <c r="CW118" s="36">
        <v>152.79220000000001</v>
      </c>
      <c r="CX118" s="36">
        <v>4.6749999999999998</v>
      </c>
      <c r="CY118" s="36">
        <v>25.179500000000001</v>
      </c>
      <c r="CZ118" s="36">
        <v>6.0872999999999999</v>
      </c>
      <c r="DA118" s="36">
        <v>9.7019000000000002</v>
      </c>
      <c r="DB118" s="36">
        <v>403.7013</v>
      </c>
      <c r="DC118" s="36">
        <v>13.840400000000001</v>
      </c>
      <c r="DD118" s="36">
        <v>53.157699999999998</v>
      </c>
      <c r="DE118" s="36">
        <v>62.168500000000002</v>
      </c>
      <c r="DF118" s="36">
        <v>2.1122999999999998</v>
      </c>
      <c r="DG118" s="36">
        <v>101.9209</v>
      </c>
      <c r="DH118" s="36">
        <v>145.19399999999999</v>
      </c>
      <c r="DI118" s="36">
        <v>0.1113</v>
      </c>
      <c r="DJ118" s="36">
        <v>34.463000000000001</v>
      </c>
      <c r="DK118" s="36">
        <v>2.0954000000000002</v>
      </c>
      <c r="DL118" s="36">
        <v>0.53059999999999996</v>
      </c>
      <c r="DM118" s="36">
        <v>0.64859999999999995</v>
      </c>
      <c r="DN118" s="36">
        <v>30.551400000000001</v>
      </c>
      <c r="DO118" s="36">
        <v>1.3158000000000001</v>
      </c>
      <c r="DP118" s="36">
        <f t="shared" si="15"/>
        <v>2092.1703999999995</v>
      </c>
      <c r="DQ118" s="36">
        <v>13216.3356</v>
      </c>
      <c r="DR118" s="36">
        <v>187.6789</v>
      </c>
      <c r="DS118" s="36">
        <v>81.196600000000004</v>
      </c>
      <c r="DT118" s="36">
        <v>1.7937000000000001</v>
      </c>
      <c r="DU118" s="36">
        <v>16.864599999999999</v>
      </c>
      <c r="DV118" s="36"/>
      <c r="DW118" s="36">
        <v>57.960099999999997</v>
      </c>
      <c r="DX118" s="36">
        <f t="shared" si="16"/>
        <v>13561.829500000002</v>
      </c>
      <c r="DY118" s="36">
        <f t="shared" si="17"/>
        <v>15653.999900000001</v>
      </c>
      <c r="EA118" s="14">
        <f t="shared" si="18"/>
        <v>99.854900000000001</v>
      </c>
      <c r="EB118" s="61">
        <f t="shared" si="19"/>
        <v>1.9601078355657045E-4</v>
      </c>
      <c r="ED118" s="61">
        <v>0.91261021296684963</v>
      </c>
    </row>
    <row r="119" spans="1:134" x14ac:dyDescent="0.4">
      <c r="A119" s="37"/>
      <c r="B119" s="2"/>
      <c r="C119" s="112"/>
      <c r="D119" s="38"/>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EA119" s="14"/>
      <c r="EB119" s="61"/>
      <c r="ED119" s="61"/>
    </row>
    <row r="120" spans="1:134" x14ac:dyDescent="0.4">
      <c r="A120" s="34"/>
      <c r="B120" s="7"/>
      <c r="C120" s="111"/>
      <c r="D120" s="35"/>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EA120" s="14"/>
      <c r="EB120" s="61"/>
      <c r="ED120" s="61"/>
    </row>
    <row r="121" spans="1:134" x14ac:dyDescent="0.4">
      <c r="A121" s="34"/>
      <c r="B121" s="7"/>
      <c r="C121" s="35"/>
      <c r="D121" s="35"/>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EA121" s="14"/>
    </row>
    <row r="122" spans="1:134" s="27" customFormat="1" ht="11.6" customHeight="1" x14ac:dyDescent="0.3">
      <c r="A122" s="39" t="s">
        <v>519</v>
      </c>
      <c r="B122" s="108" t="s">
        <v>520</v>
      </c>
      <c r="C122" s="40"/>
      <c r="D122" s="41"/>
      <c r="E122" s="40">
        <f t="shared" ref="E122:AJ122" si="20">SUM(E4:E118)</f>
        <v>29020.17449999999</v>
      </c>
      <c r="F122" s="40">
        <f t="shared" si="20"/>
        <v>5182.6810000000014</v>
      </c>
      <c r="G122" s="40">
        <f t="shared" si="20"/>
        <v>15835.823799999998</v>
      </c>
      <c r="H122" s="40">
        <f t="shared" si="20"/>
        <v>1693.1259</v>
      </c>
      <c r="I122" s="40">
        <f t="shared" si="20"/>
        <v>1639.4691000000003</v>
      </c>
      <c r="J122" s="40">
        <f t="shared" si="20"/>
        <v>1395.8147000000008</v>
      </c>
      <c r="K122" s="40">
        <f t="shared" si="20"/>
        <v>10480.609000000004</v>
      </c>
      <c r="L122" s="40">
        <f t="shared" si="20"/>
        <v>34209.279699999999</v>
      </c>
      <c r="M122" s="40">
        <f t="shared" si="20"/>
        <v>21638.282299999995</v>
      </c>
      <c r="N122" s="40">
        <f t="shared" si="20"/>
        <v>23219.057499999999</v>
      </c>
      <c r="O122" s="40">
        <f t="shared" si="20"/>
        <v>40724.760500000011</v>
      </c>
      <c r="P122" s="40">
        <f t="shared" si="20"/>
        <v>7659.3768000000018</v>
      </c>
      <c r="Q122" s="40">
        <f t="shared" si="20"/>
        <v>12494.567900000004</v>
      </c>
      <c r="R122" s="40">
        <f t="shared" si="20"/>
        <v>33123.780000000013</v>
      </c>
      <c r="S122" s="40">
        <f t="shared" si="20"/>
        <v>1003.1488999999997</v>
      </c>
      <c r="T122" s="40">
        <f t="shared" si="20"/>
        <v>13741.161100000003</v>
      </c>
      <c r="U122" s="40">
        <f t="shared" si="20"/>
        <v>4569.192399999999</v>
      </c>
      <c r="V122" s="40">
        <f t="shared" si="20"/>
        <v>1854.2581999999995</v>
      </c>
      <c r="W122" s="40">
        <f t="shared" si="20"/>
        <v>5795.4509000000007</v>
      </c>
      <c r="X122" s="40">
        <f t="shared" si="20"/>
        <v>5696.9127000000044</v>
      </c>
      <c r="Y122" s="40">
        <f t="shared" si="20"/>
        <v>8187.2614000000003</v>
      </c>
      <c r="Z122" s="40">
        <f t="shared" si="20"/>
        <v>10327.185500000007</v>
      </c>
      <c r="AA122" s="40">
        <f t="shared" si="20"/>
        <v>5167.8125</v>
      </c>
      <c r="AB122" s="40">
        <f t="shared" si="20"/>
        <v>3591.8691999999996</v>
      </c>
      <c r="AC122" s="40">
        <f t="shared" si="20"/>
        <v>4565.2106000000022</v>
      </c>
      <c r="AD122" s="40">
        <f t="shared" si="20"/>
        <v>194.47250000000005</v>
      </c>
      <c r="AE122" s="40">
        <f t="shared" si="20"/>
        <v>544.3082999999998</v>
      </c>
      <c r="AF122" s="40">
        <f t="shared" si="20"/>
        <v>1648.4657</v>
      </c>
      <c r="AG122" s="40">
        <f t="shared" si="20"/>
        <v>16.615899999999993</v>
      </c>
      <c r="AH122" s="40">
        <f t="shared" si="20"/>
        <v>279.58890000000008</v>
      </c>
      <c r="AI122" s="40">
        <f t="shared" si="20"/>
        <v>149.14380000000003</v>
      </c>
      <c r="AJ122" s="40">
        <f t="shared" si="20"/>
        <v>4086.2573000000029</v>
      </c>
      <c r="AK122" s="40">
        <f t="shared" ref="AK122:BP122" si="21">SUM(AK4:AK118)</f>
        <v>6451.9493000000011</v>
      </c>
      <c r="AL122" s="40">
        <f t="shared" si="21"/>
        <v>1763.1996000000008</v>
      </c>
      <c r="AM122" s="40">
        <f t="shared" si="21"/>
        <v>4198.2614000000012</v>
      </c>
      <c r="AN122" s="40">
        <f t="shared" si="21"/>
        <v>2481.9364000000005</v>
      </c>
      <c r="AO122" s="40">
        <f t="shared" si="21"/>
        <v>3554.8096</v>
      </c>
      <c r="AP122" s="40">
        <f t="shared" si="21"/>
        <v>5348.1286999999984</v>
      </c>
      <c r="AQ122" s="40">
        <f t="shared" si="21"/>
        <v>424.43990000000002</v>
      </c>
      <c r="AR122" s="40">
        <f t="shared" si="21"/>
        <v>10163.5371</v>
      </c>
      <c r="AS122" s="40">
        <f t="shared" si="21"/>
        <v>1903.0399000000004</v>
      </c>
      <c r="AT122" s="40">
        <f t="shared" si="21"/>
        <v>7242.6786999999968</v>
      </c>
      <c r="AU122" s="40">
        <f t="shared" si="21"/>
        <v>396.40269999999992</v>
      </c>
      <c r="AV122" s="40">
        <f t="shared" si="21"/>
        <v>2347.127199999999</v>
      </c>
      <c r="AW122" s="40">
        <f t="shared" si="21"/>
        <v>831.62059999999974</v>
      </c>
      <c r="AX122" s="40">
        <f t="shared" si="21"/>
        <v>7618.5956999999962</v>
      </c>
      <c r="AY122" s="40">
        <f t="shared" si="21"/>
        <v>2212.9421000000002</v>
      </c>
      <c r="AZ122" s="40">
        <f t="shared" si="21"/>
        <v>1076.2265000000007</v>
      </c>
      <c r="BA122" s="40">
        <f t="shared" si="21"/>
        <v>8829.086400000002</v>
      </c>
      <c r="BB122" s="40">
        <f t="shared" si="21"/>
        <v>46409.380399999987</v>
      </c>
      <c r="BC122" s="40">
        <f t="shared" si="21"/>
        <v>460.78749999999991</v>
      </c>
      <c r="BD122" s="40">
        <f t="shared" si="21"/>
        <v>10378.378100000004</v>
      </c>
      <c r="BE122" s="40">
        <f t="shared" si="21"/>
        <v>2067.5092000000004</v>
      </c>
      <c r="BF122" s="40">
        <f t="shared" si="21"/>
        <v>4164.0516999999991</v>
      </c>
      <c r="BG122" s="40">
        <f t="shared" si="21"/>
        <v>6442.1777999999986</v>
      </c>
      <c r="BH122" s="40">
        <f t="shared" si="21"/>
        <v>3371.1431000000002</v>
      </c>
      <c r="BI122" s="40">
        <f t="shared" si="21"/>
        <v>3792.0213999999983</v>
      </c>
      <c r="BJ122" s="40">
        <f t="shared" si="21"/>
        <v>2761.0497000000005</v>
      </c>
      <c r="BK122" s="40">
        <f t="shared" si="21"/>
        <v>3396.3467000000005</v>
      </c>
      <c r="BL122" s="40">
        <f t="shared" si="21"/>
        <v>2879.9402000000009</v>
      </c>
      <c r="BM122" s="40">
        <f t="shared" si="21"/>
        <v>694.97529999999961</v>
      </c>
      <c r="BN122" s="40">
        <f t="shared" si="21"/>
        <v>8615.3763000000017</v>
      </c>
      <c r="BO122" s="40">
        <f t="shared" si="21"/>
        <v>3177.8146000000006</v>
      </c>
      <c r="BP122" s="40">
        <f t="shared" si="21"/>
        <v>1132.1140999999996</v>
      </c>
      <c r="BQ122" s="40">
        <f t="shared" ref="BQ122:CV122" si="22">SUM(BQ4:BQ118)</f>
        <v>18939.822399999997</v>
      </c>
      <c r="BR122" s="40">
        <f t="shared" si="22"/>
        <v>38742.8223</v>
      </c>
      <c r="BS122" s="40">
        <f t="shared" si="22"/>
        <v>4040.6849999999999</v>
      </c>
      <c r="BT122" s="40">
        <f t="shared" si="22"/>
        <v>12594.721100000001</v>
      </c>
      <c r="BU122" s="40">
        <f t="shared" si="22"/>
        <v>15553.189100000005</v>
      </c>
      <c r="BV122" s="40">
        <f t="shared" si="22"/>
        <v>95216.801700000011</v>
      </c>
      <c r="BW122" s="40">
        <f t="shared" si="22"/>
        <v>59754.613000000019</v>
      </c>
      <c r="BX122" s="40">
        <f t="shared" si="22"/>
        <v>62015.952000000027</v>
      </c>
      <c r="BY122" s="40">
        <f t="shared" si="22"/>
        <v>208853.82080000002</v>
      </c>
      <c r="BZ122" s="40">
        <f t="shared" si="22"/>
        <v>78217.543000000005</v>
      </c>
      <c r="CA122" s="40">
        <f t="shared" si="22"/>
        <v>71057.775599999964</v>
      </c>
      <c r="CB122" s="40">
        <f t="shared" si="22"/>
        <v>11246.485399999998</v>
      </c>
      <c r="CC122" s="40">
        <f t="shared" si="22"/>
        <v>51332.249099999994</v>
      </c>
      <c r="CD122" s="40">
        <f t="shared" si="22"/>
        <v>38562.435400000002</v>
      </c>
      <c r="CE122" s="40">
        <f t="shared" si="22"/>
        <v>8577.7873000000036</v>
      </c>
      <c r="CF122" s="40">
        <f t="shared" si="22"/>
        <v>6426.7408999999998</v>
      </c>
      <c r="CG122" s="40">
        <f t="shared" si="22"/>
        <v>16325.355599999997</v>
      </c>
      <c r="CH122" s="40">
        <f t="shared" si="22"/>
        <v>13579.541099999999</v>
      </c>
      <c r="CI122" s="40">
        <f t="shared" si="22"/>
        <v>42413.083299999998</v>
      </c>
      <c r="CJ122" s="40">
        <f t="shared" si="22"/>
        <v>17042.860499999999</v>
      </c>
      <c r="CK122" s="40">
        <f t="shared" si="22"/>
        <v>6048.2111999999997</v>
      </c>
      <c r="CL122" s="40">
        <f t="shared" si="22"/>
        <v>5041.2605000000003</v>
      </c>
      <c r="CM122" s="40">
        <f t="shared" si="22"/>
        <v>13263.123799999999</v>
      </c>
      <c r="CN122" s="40">
        <f t="shared" si="22"/>
        <v>35164.287100000009</v>
      </c>
      <c r="CO122" s="40">
        <f t="shared" si="22"/>
        <v>376.80740000000003</v>
      </c>
      <c r="CP122" s="40">
        <f t="shared" si="22"/>
        <v>30501.376600000003</v>
      </c>
      <c r="CQ122" s="40">
        <f t="shared" si="22"/>
        <v>45064.080199999989</v>
      </c>
      <c r="CR122" s="40">
        <f t="shared" si="22"/>
        <v>38593.459600000002</v>
      </c>
      <c r="CS122" s="40">
        <f t="shared" si="22"/>
        <v>19708.128700000005</v>
      </c>
      <c r="CT122" s="40">
        <f t="shared" si="22"/>
        <v>30440.284600000003</v>
      </c>
      <c r="CU122" s="40">
        <f t="shared" si="22"/>
        <v>18659.200099999998</v>
      </c>
      <c r="CV122" s="40">
        <f t="shared" si="22"/>
        <v>50463.481400000004</v>
      </c>
      <c r="CW122" s="40">
        <f t="shared" ref="CW122:DY122" si="23">SUM(CW4:CW118)</f>
        <v>125877.88120000002</v>
      </c>
      <c r="CX122" s="40">
        <f t="shared" si="23"/>
        <v>36000.644899999999</v>
      </c>
      <c r="CY122" s="40">
        <f t="shared" si="23"/>
        <v>36657.406999999992</v>
      </c>
      <c r="CZ122" s="40">
        <f t="shared" si="23"/>
        <v>16381.845000000001</v>
      </c>
      <c r="DA122" s="40">
        <f t="shared" si="23"/>
        <v>61093.314399999996</v>
      </c>
      <c r="DB122" s="40">
        <f t="shared" si="23"/>
        <v>18825.840899999996</v>
      </c>
      <c r="DC122" s="40">
        <f t="shared" si="23"/>
        <v>14151.9789</v>
      </c>
      <c r="DD122" s="40">
        <f t="shared" si="23"/>
        <v>20145.078799999996</v>
      </c>
      <c r="DE122" s="40">
        <f t="shared" si="23"/>
        <v>21196.265499999998</v>
      </c>
      <c r="DF122" s="40">
        <f t="shared" si="23"/>
        <v>4109.5388999999996</v>
      </c>
      <c r="DG122" s="40">
        <f t="shared" si="23"/>
        <v>46130.160500000005</v>
      </c>
      <c r="DH122" s="40">
        <f t="shared" si="23"/>
        <v>33608.114300000001</v>
      </c>
      <c r="DI122" s="40">
        <f t="shared" si="23"/>
        <v>5737.3598999999995</v>
      </c>
      <c r="DJ122" s="40">
        <f t="shared" si="23"/>
        <v>14189.149100000002</v>
      </c>
      <c r="DK122" s="40">
        <f t="shared" si="23"/>
        <v>7075.984800000002</v>
      </c>
      <c r="DL122" s="40">
        <f t="shared" si="23"/>
        <v>11146.4087</v>
      </c>
      <c r="DM122" s="40">
        <f t="shared" si="23"/>
        <v>13128.499899999997</v>
      </c>
      <c r="DN122" s="40">
        <f t="shared" si="23"/>
        <v>10112.183100000006</v>
      </c>
      <c r="DO122" s="40">
        <f t="shared" si="23"/>
        <v>1096.1085000000005</v>
      </c>
      <c r="DP122" s="40">
        <f t="shared" si="23"/>
        <v>2136803.9165000003</v>
      </c>
      <c r="DQ122" s="40">
        <f t="shared" si="23"/>
        <v>1102826.9638999996</v>
      </c>
      <c r="DR122" s="40">
        <f t="shared" si="23"/>
        <v>584336.15580000018</v>
      </c>
      <c r="DS122" s="40">
        <f t="shared" si="23"/>
        <v>378425.84939999983</v>
      </c>
      <c r="DT122" s="40">
        <f t="shared" si="23"/>
        <v>37479.95870000001</v>
      </c>
      <c r="DU122" s="40">
        <f t="shared" si="23"/>
        <v>93529.939200000023</v>
      </c>
      <c r="DV122" s="40">
        <f t="shared" si="23"/>
        <v>1679.3329000000001</v>
      </c>
      <c r="DW122" s="40">
        <f t="shared" si="23"/>
        <v>644384.87869999954</v>
      </c>
      <c r="DX122" s="40">
        <f t="shared" si="23"/>
        <v>2842663.0786000011</v>
      </c>
      <c r="DY122" s="114">
        <f t="shared" si="23"/>
        <v>4979466.9950999999</v>
      </c>
      <c r="DZ122" s="26"/>
      <c r="EA122" s="40">
        <f>SUM(EA4:EA118)</f>
        <v>509435.74729999993</v>
      </c>
    </row>
    <row r="123" spans="1:134" x14ac:dyDescent="0.4">
      <c r="A123" s="34"/>
      <c r="B123" s="7"/>
      <c r="C123" s="35"/>
      <c r="D123" s="35"/>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row>
    <row r="124" spans="1:134" ht="14.05" customHeight="1" x14ac:dyDescent="0.4">
      <c r="A124" s="42" t="s">
        <v>521</v>
      </c>
      <c r="B124" s="31" t="s">
        <v>522</v>
      </c>
      <c r="C124" s="42"/>
      <c r="D124" s="42"/>
      <c r="E124" s="36">
        <v>3787</v>
      </c>
      <c r="F124" s="36">
        <v>985</v>
      </c>
      <c r="G124" s="36">
        <v>3603</v>
      </c>
      <c r="H124" s="36">
        <v>538</v>
      </c>
      <c r="I124" s="36">
        <v>916</v>
      </c>
      <c r="J124" s="36">
        <v>408</v>
      </c>
      <c r="K124" s="36">
        <v>2094</v>
      </c>
      <c r="L124" s="36">
        <v>9222</v>
      </c>
      <c r="M124" s="36">
        <v>5213</v>
      </c>
      <c r="N124" s="36">
        <v>9726</v>
      </c>
      <c r="O124" s="36">
        <v>9124</v>
      </c>
      <c r="P124" s="36">
        <v>1869</v>
      </c>
      <c r="Q124" s="36">
        <v>8806</v>
      </c>
      <c r="R124" s="36">
        <v>5581</v>
      </c>
      <c r="S124" s="36">
        <v>142</v>
      </c>
      <c r="T124" s="36">
        <v>2156</v>
      </c>
      <c r="U124" s="36">
        <v>1100</v>
      </c>
      <c r="V124" s="36">
        <v>217</v>
      </c>
      <c r="W124" s="36">
        <v>1044</v>
      </c>
      <c r="X124" s="36">
        <v>3161</v>
      </c>
      <c r="Y124" s="36">
        <v>1939</v>
      </c>
      <c r="Z124" s="36">
        <v>2406</v>
      </c>
      <c r="AA124" s="36">
        <v>810</v>
      </c>
      <c r="AB124" s="36">
        <v>996</v>
      </c>
      <c r="AC124" s="36">
        <v>1569</v>
      </c>
      <c r="AD124" s="36">
        <v>105</v>
      </c>
      <c r="AE124" s="36">
        <v>86</v>
      </c>
      <c r="AF124" s="36">
        <v>830</v>
      </c>
      <c r="AG124" s="36">
        <v>24</v>
      </c>
      <c r="AH124" s="36">
        <v>483</v>
      </c>
      <c r="AI124" s="36">
        <v>133</v>
      </c>
      <c r="AJ124" s="36">
        <v>935</v>
      </c>
      <c r="AK124" s="36">
        <v>2796</v>
      </c>
      <c r="AL124" s="36">
        <v>458</v>
      </c>
      <c r="AM124" s="36">
        <v>1389</v>
      </c>
      <c r="AN124" s="36">
        <v>1911</v>
      </c>
      <c r="AO124" s="36">
        <v>540</v>
      </c>
      <c r="AP124" s="36">
        <v>2287</v>
      </c>
      <c r="AQ124" s="36">
        <v>173</v>
      </c>
      <c r="AR124" s="36">
        <v>3012</v>
      </c>
      <c r="AS124" s="36">
        <v>931</v>
      </c>
      <c r="AT124" s="36">
        <v>3412</v>
      </c>
      <c r="AU124" s="36">
        <v>277</v>
      </c>
      <c r="AV124" s="36">
        <v>1156</v>
      </c>
      <c r="AW124" s="36">
        <v>385</v>
      </c>
      <c r="AX124" s="36">
        <v>1591</v>
      </c>
      <c r="AY124" s="36">
        <v>914</v>
      </c>
      <c r="AZ124" s="36">
        <v>615</v>
      </c>
      <c r="BA124" s="36">
        <v>2518</v>
      </c>
      <c r="BB124" s="36">
        <v>2910</v>
      </c>
      <c r="BC124" s="36">
        <v>197</v>
      </c>
      <c r="BD124" s="36">
        <v>4830</v>
      </c>
      <c r="BE124" s="36">
        <v>1486</v>
      </c>
      <c r="BF124" s="36">
        <v>2624</v>
      </c>
      <c r="BG124" s="36">
        <v>3818</v>
      </c>
      <c r="BH124" s="36">
        <v>2250</v>
      </c>
      <c r="BI124" s="36">
        <v>1153</v>
      </c>
      <c r="BJ124" s="36">
        <v>1646</v>
      </c>
      <c r="BK124" s="36">
        <v>3821</v>
      </c>
      <c r="BL124" s="36">
        <v>1586</v>
      </c>
      <c r="BM124" s="36">
        <v>455</v>
      </c>
      <c r="BN124" s="36">
        <v>5379</v>
      </c>
      <c r="BO124" s="36">
        <v>1617</v>
      </c>
      <c r="BP124" s="36">
        <v>812</v>
      </c>
      <c r="BQ124" s="36">
        <v>2384</v>
      </c>
      <c r="BR124" s="36">
        <v>6971</v>
      </c>
      <c r="BS124" s="36">
        <v>380</v>
      </c>
      <c r="BT124" s="36">
        <v>5128</v>
      </c>
      <c r="BU124" s="36">
        <v>4182</v>
      </c>
      <c r="BV124" s="36">
        <v>12219</v>
      </c>
      <c r="BW124" s="36">
        <v>9928</v>
      </c>
      <c r="BX124" s="36">
        <v>21489</v>
      </c>
      <c r="BY124" s="36">
        <v>61495</v>
      </c>
      <c r="BZ124" s="36">
        <v>59909</v>
      </c>
      <c r="CA124" s="36">
        <v>71894</v>
      </c>
      <c r="CB124" s="36">
        <v>7219</v>
      </c>
      <c r="CC124" s="36">
        <v>35172</v>
      </c>
      <c r="CD124" s="36">
        <v>21514</v>
      </c>
      <c r="CE124" s="36">
        <v>6975</v>
      </c>
      <c r="CF124" s="36">
        <v>2758</v>
      </c>
      <c r="CG124" s="36">
        <v>5866</v>
      </c>
      <c r="CH124" s="36">
        <v>5335</v>
      </c>
      <c r="CI124" s="36">
        <v>13922</v>
      </c>
      <c r="CJ124" s="36">
        <v>9369</v>
      </c>
      <c r="CK124" s="36">
        <v>2672</v>
      </c>
      <c r="CL124" s="36">
        <v>2222</v>
      </c>
      <c r="CM124" s="36">
        <v>4377</v>
      </c>
      <c r="CN124" s="36">
        <v>7957</v>
      </c>
      <c r="CO124" s="36">
        <v>747</v>
      </c>
      <c r="CP124" s="36">
        <v>28102</v>
      </c>
      <c r="CQ124" s="36">
        <v>9214</v>
      </c>
      <c r="CR124" s="36">
        <v>26460</v>
      </c>
      <c r="CS124" s="36">
        <v>6628</v>
      </c>
      <c r="CT124" s="36"/>
      <c r="CU124" s="36"/>
      <c r="CV124" s="36">
        <v>19439</v>
      </c>
      <c r="CW124" s="36">
        <v>107821</v>
      </c>
      <c r="CX124" s="36">
        <v>32969</v>
      </c>
      <c r="CY124" s="36">
        <v>65736</v>
      </c>
      <c r="CZ124" s="36">
        <v>9441</v>
      </c>
      <c r="DA124" s="36">
        <v>67916</v>
      </c>
      <c r="DB124" s="36">
        <v>18256</v>
      </c>
      <c r="DC124" s="36">
        <v>23910</v>
      </c>
      <c r="DD124" s="36">
        <v>64157</v>
      </c>
      <c r="DE124" s="36">
        <v>38324</v>
      </c>
      <c r="DF124" s="36">
        <v>5971</v>
      </c>
      <c r="DG124" s="36">
        <v>89096</v>
      </c>
      <c r="DH124" s="36">
        <v>89700</v>
      </c>
      <c r="DI124" s="36">
        <v>2554</v>
      </c>
      <c r="DJ124" s="36">
        <v>7462</v>
      </c>
      <c r="DK124" s="36">
        <v>2971</v>
      </c>
      <c r="DL124" s="36">
        <v>8300</v>
      </c>
      <c r="DM124" s="36">
        <v>5718</v>
      </c>
      <c r="DN124" s="36">
        <v>6260</v>
      </c>
      <c r="DO124" s="36">
        <v>12303</v>
      </c>
      <c r="DP124" s="43">
        <f t="shared" ref="DP124:DP129" si="24">SUM(E124:DO124)</f>
        <v>1269749</v>
      </c>
      <c r="DQ124" s="43">
        <v>0</v>
      </c>
      <c r="DR124" s="43">
        <v>0</v>
      </c>
      <c r="DS124" s="43">
        <v>0</v>
      </c>
      <c r="DT124" s="43">
        <v>0</v>
      </c>
      <c r="DU124" s="43">
        <v>0</v>
      </c>
      <c r="DV124" s="43">
        <v>0</v>
      </c>
      <c r="DW124" s="43">
        <v>0</v>
      </c>
      <c r="DX124" s="43">
        <f t="shared" ref="DX124:DX129" si="25">SUM(DQ124:DW124)</f>
        <v>0</v>
      </c>
      <c r="DY124" s="43">
        <f t="shared" ref="DY124:DY129" si="26">DP124+DX124</f>
        <v>1269749</v>
      </c>
    </row>
    <row r="125" spans="1:134" ht="14.05" customHeight="1" x14ac:dyDescent="0.4">
      <c r="A125" s="42" t="s">
        <v>523</v>
      </c>
      <c r="B125" s="31" t="s">
        <v>390</v>
      </c>
      <c r="C125" s="42"/>
      <c r="D125" s="42"/>
      <c r="E125" s="36">
        <v>16700</v>
      </c>
      <c r="F125" s="36">
        <v>5007</v>
      </c>
      <c r="G125" s="36">
        <v>14257</v>
      </c>
      <c r="H125" s="36">
        <v>631</v>
      </c>
      <c r="I125" s="36">
        <v>1241</v>
      </c>
      <c r="J125" s="36">
        <v>937</v>
      </c>
      <c r="K125" s="36">
        <v>2139</v>
      </c>
      <c r="L125" s="36">
        <v>48126</v>
      </c>
      <c r="M125" s="36">
        <v>73903</v>
      </c>
      <c r="N125" s="36">
        <v>101348</v>
      </c>
      <c r="O125" s="36">
        <v>8732</v>
      </c>
      <c r="P125" s="36">
        <v>8283</v>
      </c>
      <c r="Q125" s="36">
        <v>5742</v>
      </c>
      <c r="R125" s="36">
        <v>4595</v>
      </c>
      <c r="S125" s="36">
        <v>361</v>
      </c>
      <c r="T125" s="36">
        <v>1232</v>
      </c>
      <c r="U125" s="36">
        <v>384</v>
      </c>
      <c r="V125" s="36">
        <v>345</v>
      </c>
      <c r="W125" s="36">
        <v>412</v>
      </c>
      <c r="X125" s="36">
        <v>429</v>
      </c>
      <c r="Y125" s="36">
        <v>1570</v>
      </c>
      <c r="Z125" s="36">
        <v>2742</v>
      </c>
      <c r="AA125" s="36">
        <v>548</v>
      </c>
      <c r="AB125" s="36">
        <v>1518</v>
      </c>
      <c r="AC125" s="36">
        <v>804</v>
      </c>
      <c r="AD125" s="36">
        <v>63</v>
      </c>
      <c r="AE125" s="36">
        <v>153</v>
      </c>
      <c r="AF125" s="36">
        <v>564</v>
      </c>
      <c r="AG125" s="36">
        <v>9</v>
      </c>
      <c r="AH125" s="36">
        <v>168</v>
      </c>
      <c r="AI125" s="36">
        <v>103</v>
      </c>
      <c r="AJ125" s="36">
        <v>797</v>
      </c>
      <c r="AK125" s="36">
        <v>2371</v>
      </c>
      <c r="AL125" s="36">
        <v>335</v>
      </c>
      <c r="AM125" s="36">
        <v>732</v>
      </c>
      <c r="AN125" s="36">
        <v>453</v>
      </c>
      <c r="AO125" s="36">
        <v>1595</v>
      </c>
      <c r="AP125" s="36">
        <v>1428</v>
      </c>
      <c r="AQ125" s="36">
        <v>216</v>
      </c>
      <c r="AR125" s="36">
        <v>2276</v>
      </c>
      <c r="AS125" s="36">
        <v>1033</v>
      </c>
      <c r="AT125" s="36">
        <v>2512</v>
      </c>
      <c r="AU125" s="36">
        <v>266</v>
      </c>
      <c r="AV125" s="36">
        <v>898</v>
      </c>
      <c r="AW125" s="36">
        <v>547</v>
      </c>
      <c r="AX125" s="36">
        <v>1872</v>
      </c>
      <c r="AY125" s="36">
        <v>863</v>
      </c>
      <c r="AZ125" s="36">
        <v>560</v>
      </c>
      <c r="BA125" s="36">
        <v>510</v>
      </c>
      <c r="BB125" s="36">
        <v>1566</v>
      </c>
      <c r="BC125" s="36">
        <v>322</v>
      </c>
      <c r="BD125" s="36">
        <v>3591</v>
      </c>
      <c r="BE125" s="36">
        <v>1141</v>
      </c>
      <c r="BF125" s="36">
        <v>1117</v>
      </c>
      <c r="BG125" s="36">
        <v>1954</v>
      </c>
      <c r="BH125" s="36">
        <v>1146</v>
      </c>
      <c r="BI125" s="36">
        <v>510</v>
      </c>
      <c r="BJ125" s="36">
        <v>516</v>
      </c>
      <c r="BK125" s="36">
        <v>4579</v>
      </c>
      <c r="BL125" s="36">
        <v>1044</v>
      </c>
      <c r="BM125" s="36">
        <v>383</v>
      </c>
      <c r="BN125" s="36">
        <v>2317</v>
      </c>
      <c r="BO125" s="36">
        <v>1003</v>
      </c>
      <c r="BP125" s="36">
        <v>635</v>
      </c>
      <c r="BQ125" s="36">
        <v>5519</v>
      </c>
      <c r="BR125" s="36">
        <v>14816</v>
      </c>
      <c r="BS125" s="36">
        <v>1740</v>
      </c>
      <c r="BT125" s="36">
        <v>10673</v>
      </c>
      <c r="BU125" s="36">
        <v>1860</v>
      </c>
      <c r="BV125" s="36">
        <v>12036</v>
      </c>
      <c r="BW125" s="36">
        <v>6490</v>
      </c>
      <c r="BX125" s="36">
        <v>21117</v>
      </c>
      <c r="BY125" s="36">
        <v>39323</v>
      </c>
      <c r="BZ125" s="36">
        <v>42936</v>
      </c>
      <c r="CA125" s="36">
        <v>38030</v>
      </c>
      <c r="CB125" s="36">
        <v>4389</v>
      </c>
      <c r="CC125" s="36">
        <v>14783</v>
      </c>
      <c r="CD125" s="36">
        <v>11229</v>
      </c>
      <c r="CE125" s="36">
        <v>3301</v>
      </c>
      <c r="CF125" s="36">
        <v>3100</v>
      </c>
      <c r="CG125" s="36">
        <v>5536</v>
      </c>
      <c r="CH125" s="36">
        <v>3461</v>
      </c>
      <c r="CI125" s="36">
        <v>30692</v>
      </c>
      <c r="CJ125" s="36">
        <v>3097</v>
      </c>
      <c r="CK125" s="36">
        <v>827</v>
      </c>
      <c r="CL125" s="36">
        <v>1666</v>
      </c>
      <c r="CM125" s="36">
        <v>6447</v>
      </c>
      <c r="CN125" s="36">
        <v>14868</v>
      </c>
      <c r="CO125" s="36">
        <v>1016</v>
      </c>
      <c r="CP125" s="36">
        <v>88585</v>
      </c>
      <c r="CQ125" s="36">
        <v>11285</v>
      </c>
      <c r="CR125" s="36">
        <v>14033</v>
      </c>
      <c r="CS125" s="36">
        <v>3446</v>
      </c>
      <c r="CT125" s="36">
        <v>171442</v>
      </c>
      <c r="CU125" s="36">
        <v>39931</v>
      </c>
      <c r="CV125" s="36">
        <v>33803</v>
      </c>
      <c r="CW125" s="36">
        <v>37875</v>
      </c>
      <c r="CX125" s="36">
        <v>12321</v>
      </c>
      <c r="CY125" s="36">
        <v>7498</v>
      </c>
      <c r="CZ125" s="36">
        <v>3398</v>
      </c>
      <c r="DA125" s="36">
        <v>12268</v>
      </c>
      <c r="DB125" s="36">
        <v>9388</v>
      </c>
      <c r="DC125" s="36">
        <v>3668</v>
      </c>
      <c r="DD125" s="36">
        <v>5551</v>
      </c>
      <c r="DE125" s="36">
        <v>4151</v>
      </c>
      <c r="DF125" s="36">
        <v>4374</v>
      </c>
      <c r="DG125" s="36">
        <v>18953</v>
      </c>
      <c r="DH125" s="36">
        <v>10663</v>
      </c>
      <c r="DI125" s="36">
        <v>2688</v>
      </c>
      <c r="DJ125" s="36">
        <v>1988</v>
      </c>
      <c r="DK125" s="36">
        <v>1744</v>
      </c>
      <c r="DL125" s="36">
        <v>3159</v>
      </c>
      <c r="DM125" s="36">
        <v>2429</v>
      </c>
      <c r="DN125" s="36">
        <v>1689</v>
      </c>
      <c r="DO125" s="36">
        <v>1300</v>
      </c>
      <c r="DP125" s="43">
        <f t="shared" si="24"/>
        <v>1150716</v>
      </c>
      <c r="DQ125" s="43">
        <v>0</v>
      </c>
      <c r="DR125" s="43">
        <v>0</v>
      </c>
      <c r="DS125" s="43">
        <v>0</v>
      </c>
      <c r="DT125" s="43">
        <v>0</v>
      </c>
      <c r="DU125" s="43">
        <v>0</v>
      </c>
      <c r="DV125" s="43">
        <v>0</v>
      </c>
      <c r="DW125" s="43">
        <v>0</v>
      </c>
      <c r="DX125" s="43">
        <f t="shared" si="25"/>
        <v>0</v>
      </c>
      <c r="DY125" s="43">
        <f t="shared" si="26"/>
        <v>1150716</v>
      </c>
    </row>
    <row r="126" spans="1:134" ht="14.05" customHeight="1" x14ac:dyDescent="0.4">
      <c r="A126" s="42" t="s">
        <v>524</v>
      </c>
      <c r="B126" s="31" t="s">
        <v>525</v>
      </c>
      <c r="C126" s="42"/>
      <c r="D126" s="42"/>
      <c r="E126" s="36">
        <v>871.88009999999997</v>
      </c>
      <c r="F126" s="36">
        <v>117.577</v>
      </c>
      <c r="G126" s="36">
        <v>544.99620000000004</v>
      </c>
      <c r="H126" s="36">
        <v>33.900599999999997</v>
      </c>
      <c r="I126" s="36">
        <v>115.71980000000001</v>
      </c>
      <c r="J126" s="36">
        <v>34.9465</v>
      </c>
      <c r="K126" s="36">
        <v>130.80439999999999</v>
      </c>
      <c r="L126" s="36">
        <v>343.11770000000001</v>
      </c>
      <c r="M126" s="36">
        <v>117.32259999999999</v>
      </c>
      <c r="N126" s="36">
        <v>507.13150000000002</v>
      </c>
      <c r="O126" s="36">
        <v>398.70389999999998</v>
      </c>
      <c r="P126" s="36">
        <v>115.87869999999999</v>
      </c>
      <c r="Q126" s="36">
        <v>71.089799999999997</v>
      </c>
      <c r="R126" s="36">
        <v>147.22460000000001</v>
      </c>
      <c r="S126" s="36">
        <v>4.0251999999999999</v>
      </c>
      <c r="T126" s="36">
        <v>41.277200000000001</v>
      </c>
      <c r="U126" s="36">
        <v>14.7539</v>
      </c>
      <c r="V126" s="36">
        <v>19.151299999999999</v>
      </c>
      <c r="W126" s="36">
        <v>54.235999999999997</v>
      </c>
      <c r="X126" s="36">
        <v>30.703700000000001</v>
      </c>
      <c r="Y126" s="36">
        <v>46.271900000000002</v>
      </c>
      <c r="Z126" s="36">
        <v>59.560699999999997</v>
      </c>
      <c r="AA126" s="36">
        <v>34.8249</v>
      </c>
      <c r="AB126" s="36">
        <v>229.95830000000001</v>
      </c>
      <c r="AC126" s="36">
        <v>35.961300000000001</v>
      </c>
      <c r="AD126" s="36">
        <v>2.0488</v>
      </c>
      <c r="AE126" s="36">
        <v>0.26840000000000003</v>
      </c>
      <c r="AF126" s="36">
        <v>15.166</v>
      </c>
      <c r="AG126" s="36">
        <v>0.5141</v>
      </c>
      <c r="AH126" s="36">
        <v>1.0431999999999999</v>
      </c>
      <c r="AI126" s="36">
        <v>5.0053999999999998</v>
      </c>
      <c r="AJ126" s="36">
        <v>15.415699999999999</v>
      </c>
      <c r="AK126" s="36">
        <v>38.555999999999997</v>
      </c>
      <c r="AL126" s="36">
        <v>18.309200000000001</v>
      </c>
      <c r="AM126" s="36">
        <v>16.6233</v>
      </c>
      <c r="AN126" s="36">
        <v>10.1919</v>
      </c>
      <c r="AO126" s="36">
        <v>380.10930000000002</v>
      </c>
      <c r="AP126" s="36">
        <v>12.5413</v>
      </c>
      <c r="AQ126" s="36">
        <v>3.9603999999999999</v>
      </c>
      <c r="AR126" s="36">
        <v>74.735500000000002</v>
      </c>
      <c r="AS126" s="36">
        <v>7.6254999999999997</v>
      </c>
      <c r="AT126" s="36">
        <v>26.398499999999999</v>
      </c>
      <c r="AU126" s="36">
        <v>5.2413999999999996</v>
      </c>
      <c r="AV126" s="36">
        <v>17.815200000000001</v>
      </c>
      <c r="AW126" s="36">
        <v>3.2888999999999999</v>
      </c>
      <c r="AX126" s="36">
        <v>55.235300000000002</v>
      </c>
      <c r="AY126" s="36">
        <v>15.4232</v>
      </c>
      <c r="AZ126" s="36">
        <v>3.1783000000000001</v>
      </c>
      <c r="BA126" s="36">
        <v>19.365500000000001</v>
      </c>
      <c r="BB126" s="36">
        <v>55.5349</v>
      </c>
      <c r="BC126" s="36">
        <v>1.0814999999999999</v>
      </c>
      <c r="BD126" s="36">
        <v>45.915100000000002</v>
      </c>
      <c r="BE126" s="36">
        <v>7.8764000000000003</v>
      </c>
      <c r="BF126" s="36">
        <v>21.980499999999999</v>
      </c>
      <c r="BG126" s="36">
        <v>74.892600000000002</v>
      </c>
      <c r="BH126" s="36">
        <v>16.986999999999998</v>
      </c>
      <c r="BI126" s="36">
        <v>11.498900000000001</v>
      </c>
      <c r="BJ126" s="36">
        <v>10.0588</v>
      </c>
      <c r="BK126" s="36">
        <v>11.3849</v>
      </c>
      <c r="BL126" s="36">
        <v>11.624000000000001</v>
      </c>
      <c r="BM126" s="36">
        <v>3.5688</v>
      </c>
      <c r="BN126" s="36">
        <v>34.2973</v>
      </c>
      <c r="BO126" s="36">
        <v>10.0768</v>
      </c>
      <c r="BP126" s="36">
        <v>13.670199999999999</v>
      </c>
      <c r="BQ126" s="36">
        <v>132.001</v>
      </c>
      <c r="BR126" s="36">
        <v>50.709000000000003</v>
      </c>
      <c r="BS126" s="36">
        <v>2.5198</v>
      </c>
      <c r="BT126" s="36">
        <v>64.786799999999999</v>
      </c>
      <c r="BU126" s="36">
        <v>74.1631</v>
      </c>
      <c r="BV126" s="36">
        <v>179.6266</v>
      </c>
      <c r="BW126" s="36">
        <v>106.06270000000001</v>
      </c>
      <c r="BX126" s="36">
        <v>311.37619999999998</v>
      </c>
      <c r="BY126" s="36">
        <v>2618.0106999999998</v>
      </c>
      <c r="BZ126" s="36">
        <v>177.01570000000001</v>
      </c>
      <c r="CA126" s="36">
        <v>430.41849999999999</v>
      </c>
      <c r="CB126" s="36">
        <v>400.61950000000002</v>
      </c>
      <c r="CC126" s="36">
        <v>2936.9787999999999</v>
      </c>
      <c r="CD126" s="36">
        <v>1672.4239</v>
      </c>
      <c r="CE126" s="36">
        <v>100.15170000000001</v>
      </c>
      <c r="CF126" s="36">
        <v>128.04400000000001</v>
      </c>
      <c r="CG126" s="36">
        <v>189.2825</v>
      </c>
      <c r="CH126" s="36">
        <v>96.443200000000004</v>
      </c>
      <c r="CI126" s="36">
        <v>413.81020000000001</v>
      </c>
      <c r="CJ126" s="36">
        <v>66.679199999999994</v>
      </c>
      <c r="CK126" s="36">
        <v>3.2786</v>
      </c>
      <c r="CL126" s="36">
        <v>3.7652000000000001</v>
      </c>
      <c r="CM126" s="36">
        <v>4.7266000000000004</v>
      </c>
      <c r="CN126" s="36">
        <v>418.57479999999998</v>
      </c>
      <c r="CO126" s="36">
        <v>1.1238999999999999</v>
      </c>
      <c r="CP126" s="36">
        <v>1863.0878</v>
      </c>
      <c r="CQ126" s="36">
        <v>2433.6125000000002</v>
      </c>
      <c r="CR126" s="36">
        <v>152.4598</v>
      </c>
      <c r="CS126" s="36">
        <v>759.55439999999999</v>
      </c>
      <c r="CT126" s="36">
        <v>1934.5461</v>
      </c>
      <c r="CU126" s="36">
        <v>3082.7494999999999</v>
      </c>
      <c r="CV126" s="36">
        <v>1371.8583000000001</v>
      </c>
      <c r="CW126" s="36">
        <v>2193.8670999999999</v>
      </c>
      <c r="CX126" s="36">
        <v>441.6574</v>
      </c>
      <c r="CY126" s="36">
        <v>719.58180000000004</v>
      </c>
      <c r="CZ126" s="36">
        <v>613.59140000000002</v>
      </c>
      <c r="DA126" s="36">
        <v>341.75959999999998</v>
      </c>
      <c r="DB126" s="36">
        <v>63.666800000000002</v>
      </c>
      <c r="DC126" s="36">
        <v>148.2448</v>
      </c>
      <c r="DD126" s="36">
        <v>416.03059999999999</v>
      </c>
      <c r="DE126" s="36">
        <v>784.07899999999995</v>
      </c>
      <c r="DF126" s="36">
        <v>64.073400000000007</v>
      </c>
      <c r="DG126" s="36">
        <v>173.69210000000001</v>
      </c>
      <c r="DH126" s="36">
        <v>169.88470000000001</v>
      </c>
      <c r="DI126" s="36">
        <v>25.464400000000001</v>
      </c>
      <c r="DJ126" s="36">
        <v>45.454700000000003</v>
      </c>
      <c r="DK126" s="36">
        <v>61.141500000000001</v>
      </c>
      <c r="DL126" s="36">
        <v>249.82089999999999</v>
      </c>
      <c r="DM126" s="36">
        <v>51.720100000000002</v>
      </c>
      <c r="DN126" s="36">
        <v>153.2526</v>
      </c>
      <c r="DO126" s="36">
        <v>31.286999999999999</v>
      </c>
      <c r="DP126" s="43">
        <f t="shared" si="24"/>
        <v>34128.256299999986</v>
      </c>
      <c r="DQ126" s="43">
        <v>93755.324399999998</v>
      </c>
      <c r="DR126" s="43">
        <v>0</v>
      </c>
      <c r="DS126" s="43">
        <v>39215.008999999998</v>
      </c>
      <c r="DT126" s="43">
        <v>17.784800000000001</v>
      </c>
      <c r="DU126" s="43">
        <v>131.07919999999999</v>
      </c>
      <c r="DV126" s="43">
        <v>-202.5752</v>
      </c>
      <c r="DW126" s="43">
        <v>1628.1213</v>
      </c>
      <c r="DX126" s="43">
        <f t="shared" si="25"/>
        <v>134544.74350000001</v>
      </c>
      <c r="DY126" s="43">
        <f t="shared" si="26"/>
        <v>168672.99979999999</v>
      </c>
    </row>
    <row r="127" spans="1:134" ht="14.05" customHeight="1" x14ac:dyDescent="0.4">
      <c r="A127" s="42" t="s">
        <v>526</v>
      </c>
      <c r="B127" s="31" t="s">
        <v>527</v>
      </c>
      <c r="C127" s="42"/>
      <c r="D127" s="42"/>
      <c r="E127" s="36">
        <v>823</v>
      </c>
      <c r="F127" s="36">
        <v>80</v>
      </c>
      <c r="G127" s="36">
        <v>296</v>
      </c>
      <c r="H127" s="36">
        <v>11</v>
      </c>
      <c r="I127" s="36">
        <v>57</v>
      </c>
      <c r="J127" s="36">
        <v>-3</v>
      </c>
      <c r="K127" s="36">
        <v>49</v>
      </c>
      <c r="L127" s="36">
        <v>543</v>
      </c>
      <c r="M127" s="36">
        <v>291</v>
      </c>
      <c r="N127" s="36">
        <v>582</v>
      </c>
      <c r="O127" s="36">
        <v>579</v>
      </c>
      <c r="P127" s="36">
        <v>222</v>
      </c>
      <c r="Q127" s="36">
        <v>401</v>
      </c>
      <c r="R127" s="36">
        <v>243</v>
      </c>
      <c r="S127" s="36">
        <v>6</v>
      </c>
      <c r="T127" s="36">
        <v>142</v>
      </c>
      <c r="U127" s="36">
        <v>46</v>
      </c>
      <c r="V127" s="36">
        <v>10</v>
      </c>
      <c r="W127" s="36">
        <v>61</v>
      </c>
      <c r="X127" s="36">
        <v>125</v>
      </c>
      <c r="Y127" s="36">
        <v>77</v>
      </c>
      <c r="Z127" s="36">
        <v>86</v>
      </c>
      <c r="AA127" s="36">
        <v>47</v>
      </c>
      <c r="AB127" s="36">
        <v>55</v>
      </c>
      <c r="AC127" s="36">
        <v>90</v>
      </c>
      <c r="AD127" s="36">
        <v>-1</v>
      </c>
      <c r="AE127" s="36">
        <v>1</v>
      </c>
      <c r="AF127" s="36">
        <v>36</v>
      </c>
      <c r="AG127" s="36">
        <v>-1</v>
      </c>
      <c r="AH127" s="36">
        <v>18</v>
      </c>
      <c r="AI127" s="36">
        <v>9</v>
      </c>
      <c r="AJ127" s="36">
        <v>91</v>
      </c>
      <c r="AK127" s="36">
        <v>145</v>
      </c>
      <c r="AL127" s="36">
        <v>36</v>
      </c>
      <c r="AM127" s="36">
        <v>90</v>
      </c>
      <c r="AN127" s="36">
        <v>117</v>
      </c>
      <c r="AO127" s="36">
        <v>13</v>
      </c>
      <c r="AP127" s="36">
        <v>86</v>
      </c>
      <c r="AQ127" s="36">
        <v>10</v>
      </c>
      <c r="AR127" s="36">
        <v>195</v>
      </c>
      <c r="AS127" s="36">
        <v>42</v>
      </c>
      <c r="AT127" s="36">
        <v>204</v>
      </c>
      <c r="AU127" s="36">
        <v>14</v>
      </c>
      <c r="AV127" s="36">
        <v>77</v>
      </c>
      <c r="AW127" s="36">
        <v>48</v>
      </c>
      <c r="AX127" s="36">
        <v>181</v>
      </c>
      <c r="AY127" s="36">
        <v>70</v>
      </c>
      <c r="AZ127" s="36">
        <v>22</v>
      </c>
      <c r="BA127" s="36">
        <v>86</v>
      </c>
      <c r="BB127" s="36">
        <v>158</v>
      </c>
      <c r="BC127" s="36">
        <v>6</v>
      </c>
      <c r="BD127" s="36">
        <v>309</v>
      </c>
      <c r="BE127" s="36">
        <v>72</v>
      </c>
      <c r="BF127" s="36">
        <v>129</v>
      </c>
      <c r="BG127" s="36">
        <v>166</v>
      </c>
      <c r="BH127" s="36">
        <v>94</v>
      </c>
      <c r="BI127" s="36">
        <v>49</v>
      </c>
      <c r="BJ127" s="36">
        <v>68</v>
      </c>
      <c r="BK127" s="36">
        <v>181</v>
      </c>
      <c r="BL127" s="36">
        <v>96</v>
      </c>
      <c r="BM127" s="36">
        <v>22</v>
      </c>
      <c r="BN127" s="36">
        <v>266</v>
      </c>
      <c r="BO127" s="36">
        <v>106</v>
      </c>
      <c r="BP127" s="36">
        <v>34</v>
      </c>
      <c r="BQ127" s="36">
        <v>-2370</v>
      </c>
      <c r="BR127" s="36">
        <v>5488</v>
      </c>
      <c r="BS127" s="36">
        <v>248</v>
      </c>
      <c r="BT127" s="36">
        <v>896</v>
      </c>
      <c r="BU127" s="36">
        <v>373</v>
      </c>
      <c r="BV127" s="36">
        <v>868</v>
      </c>
      <c r="BW127" s="36">
        <v>543</v>
      </c>
      <c r="BX127" s="36">
        <v>739</v>
      </c>
      <c r="BY127" s="36">
        <v>2896</v>
      </c>
      <c r="BZ127" s="36">
        <v>3426</v>
      </c>
      <c r="CA127" s="36">
        <v>4651</v>
      </c>
      <c r="CB127" s="36">
        <v>966</v>
      </c>
      <c r="CC127" s="36">
        <v>2181</v>
      </c>
      <c r="CD127" s="36">
        <v>2091</v>
      </c>
      <c r="CE127" s="36">
        <v>147</v>
      </c>
      <c r="CF127" s="36">
        <v>123</v>
      </c>
      <c r="CG127" s="36">
        <v>261</v>
      </c>
      <c r="CH127" s="36">
        <v>351</v>
      </c>
      <c r="CI127" s="36">
        <v>1118</v>
      </c>
      <c r="CJ127" s="36">
        <v>450</v>
      </c>
      <c r="CK127" s="36">
        <v>205</v>
      </c>
      <c r="CL127" s="36">
        <v>141</v>
      </c>
      <c r="CM127" s="36">
        <v>176</v>
      </c>
      <c r="CN127" s="36">
        <v>262</v>
      </c>
      <c r="CO127" s="36">
        <v>27</v>
      </c>
      <c r="CP127" s="36">
        <v>6525</v>
      </c>
      <c r="CQ127" s="36">
        <v>1734</v>
      </c>
      <c r="CR127" s="36">
        <v>1514</v>
      </c>
      <c r="CS127" s="36">
        <v>436</v>
      </c>
      <c r="CT127" s="36">
        <v>11361</v>
      </c>
      <c r="CU127" s="36">
        <v>10337</v>
      </c>
      <c r="CV127" s="36">
        <v>5896</v>
      </c>
      <c r="CW127" s="36">
        <v>4869</v>
      </c>
      <c r="CX127" s="36">
        <v>1471</v>
      </c>
      <c r="CY127" s="36">
        <v>2709</v>
      </c>
      <c r="CZ127" s="36">
        <v>453</v>
      </c>
      <c r="DA127" s="36">
        <v>1475</v>
      </c>
      <c r="DB127" s="36">
        <v>0</v>
      </c>
      <c r="DC127" s="36">
        <v>1062</v>
      </c>
      <c r="DD127" s="36">
        <v>968</v>
      </c>
      <c r="DE127" s="36">
        <v>59</v>
      </c>
      <c r="DF127" s="36">
        <v>20</v>
      </c>
      <c r="DG127" s="36">
        <v>2135</v>
      </c>
      <c r="DH127" s="36">
        <v>1220</v>
      </c>
      <c r="DI127" s="36">
        <v>-72</v>
      </c>
      <c r="DJ127" s="36">
        <v>293</v>
      </c>
      <c r="DK127" s="36">
        <v>170</v>
      </c>
      <c r="DL127" s="36">
        <v>487</v>
      </c>
      <c r="DM127" s="36">
        <v>212</v>
      </c>
      <c r="DN127" s="36">
        <v>349</v>
      </c>
      <c r="DO127" s="36">
        <v>683</v>
      </c>
      <c r="DP127" s="43">
        <f t="shared" si="24"/>
        <v>90887</v>
      </c>
      <c r="DQ127" s="43">
        <v>0</v>
      </c>
      <c r="DR127" s="43">
        <v>0</v>
      </c>
      <c r="DS127" s="43">
        <v>0</v>
      </c>
      <c r="DT127" s="43">
        <v>0</v>
      </c>
      <c r="DU127" s="43">
        <v>0</v>
      </c>
      <c r="DV127" s="43">
        <v>0</v>
      </c>
      <c r="DW127" s="43">
        <v>0</v>
      </c>
      <c r="DX127" s="43">
        <f t="shared" si="25"/>
        <v>0</v>
      </c>
      <c r="DY127" s="43">
        <f t="shared" si="26"/>
        <v>90887</v>
      </c>
    </row>
    <row r="128" spans="1:134" ht="14.05" customHeight="1" x14ac:dyDescent="0.4">
      <c r="A128" s="42" t="s">
        <v>528</v>
      </c>
      <c r="B128" s="31" t="s">
        <v>529</v>
      </c>
      <c r="C128" s="42"/>
      <c r="D128" s="42"/>
      <c r="E128" s="36">
        <v>0</v>
      </c>
      <c r="F128" s="36">
        <v>0</v>
      </c>
      <c r="G128" s="36">
        <v>0</v>
      </c>
      <c r="H128" s="36">
        <v>0</v>
      </c>
      <c r="I128" s="36">
        <v>0</v>
      </c>
      <c r="J128" s="36">
        <v>0</v>
      </c>
      <c r="K128" s="36">
        <v>0</v>
      </c>
      <c r="L128" s="36">
        <v>0</v>
      </c>
      <c r="M128" s="36">
        <v>0</v>
      </c>
      <c r="N128" s="36">
        <v>0</v>
      </c>
      <c r="O128" s="36">
        <v>0</v>
      </c>
      <c r="P128" s="36">
        <v>0</v>
      </c>
      <c r="Q128" s="36">
        <v>0</v>
      </c>
      <c r="R128" s="36">
        <v>0</v>
      </c>
      <c r="S128" s="36">
        <v>0</v>
      </c>
      <c r="T128" s="36">
        <v>0</v>
      </c>
      <c r="U128" s="36">
        <v>0</v>
      </c>
      <c r="V128" s="36">
        <v>0</v>
      </c>
      <c r="W128" s="36">
        <v>0</v>
      </c>
      <c r="X128" s="36">
        <v>0</v>
      </c>
      <c r="Y128" s="36">
        <v>0</v>
      </c>
      <c r="Z128" s="36">
        <v>0</v>
      </c>
      <c r="AA128" s="36">
        <v>0</v>
      </c>
      <c r="AB128" s="36">
        <v>0</v>
      </c>
      <c r="AC128" s="36">
        <v>0</v>
      </c>
      <c r="AD128" s="36">
        <v>0</v>
      </c>
      <c r="AE128" s="36">
        <v>0</v>
      </c>
      <c r="AF128" s="36">
        <v>0</v>
      </c>
      <c r="AG128" s="36">
        <v>0</v>
      </c>
      <c r="AH128" s="36">
        <v>0</v>
      </c>
      <c r="AI128" s="36">
        <v>0</v>
      </c>
      <c r="AJ128" s="36">
        <v>0</v>
      </c>
      <c r="AK128" s="36">
        <v>0</v>
      </c>
      <c r="AL128" s="36">
        <v>0</v>
      </c>
      <c r="AM128" s="36">
        <v>0</v>
      </c>
      <c r="AN128" s="36">
        <v>0</v>
      </c>
      <c r="AO128" s="36">
        <v>0</v>
      </c>
      <c r="AP128" s="36">
        <v>0</v>
      </c>
      <c r="AQ128" s="36">
        <v>0</v>
      </c>
      <c r="AR128" s="36">
        <v>0</v>
      </c>
      <c r="AS128" s="36">
        <v>0</v>
      </c>
      <c r="AT128" s="36">
        <v>0</v>
      </c>
      <c r="AU128" s="36">
        <v>0</v>
      </c>
      <c r="AV128" s="36">
        <v>0</v>
      </c>
      <c r="AW128" s="36">
        <v>0</v>
      </c>
      <c r="AX128" s="36">
        <v>0</v>
      </c>
      <c r="AY128" s="36">
        <v>0</v>
      </c>
      <c r="AZ128" s="36">
        <v>0</v>
      </c>
      <c r="BA128" s="36">
        <v>0</v>
      </c>
      <c r="BB128" s="36">
        <v>0</v>
      </c>
      <c r="BC128" s="36">
        <v>0</v>
      </c>
      <c r="BD128" s="36">
        <v>0</v>
      </c>
      <c r="BE128" s="36">
        <v>0</v>
      </c>
      <c r="BF128" s="36">
        <v>0</v>
      </c>
      <c r="BG128" s="36">
        <v>0</v>
      </c>
      <c r="BH128" s="36">
        <v>0</v>
      </c>
      <c r="BI128" s="36">
        <v>0</v>
      </c>
      <c r="BJ128" s="36">
        <v>0</v>
      </c>
      <c r="BK128" s="36">
        <v>0</v>
      </c>
      <c r="BL128" s="36">
        <v>0</v>
      </c>
      <c r="BM128" s="36">
        <v>0</v>
      </c>
      <c r="BN128" s="36">
        <v>0</v>
      </c>
      <c r="BO128" s="36">
        <v>0</v>
      </c>
      <c r="BP128" s="36">
        <v>0</v>
      </c>
      <c r="BQ128" s="36">
        <v>0</v>
      </c>
      <c r="BR128" s="36">
        <v>0</v>
      </c>
      <c r="BS128" s="36">
        <v>0</v>
      </c>
      <c r="BT128" s="36">
        <v>0</v>
      </c>
      <c r="BU128" s="36">
        <v>0</v>
      </c>
      <c r="BV128" s="36">
        <v>0</v>
      </c>
      <c r="BW128" s="36">
        <v>0</v>
      </c>
      <c r="BX128" s="36">
        <v>0</v>
      </c>
      <c r="BY128" s="36">
        <v>0</v>
      </c>
      <c r="BZ128" s="36">
        <v>0</v>
      </c>
      <c r="CA128" s="36">
        <v>0</v>
      </c>
      <c r="CB128" s="36">
        <v>0</v>
      </c>
      <c r="CC128" s="36">
        <v>0</v>
      </c>
      <c r="CD128" s="36">
        <v>0</v>
      </c>
      <c r="CE128" s="36">
        <v>0</v>
      </c>
      <c r="CF128" s="36">
        <v>0</v>
      </c>
      <c r="CG128" s="36">
        <v>0</v>
      </c>
      <c r="CH128" s="36">
        <v>0</v>
      </c>
      <c r="CI128" s="36">
        <v>0</v>
      </c>
      <c r="CJ128" s="36">
        <v>0</v>
      </c>
      <c r="CK128" s="36">
        <v>0</v>
      </c>
      <c r="CL128" s="36">
        <v>0</v>
      </c>
      <c r="CM128" s="36">
        <v>0</v>
      </c>
      <c r="CN128" s="36">
        <v>0</v>
      </c>
      <c r="CO128" s="36">
        <v>0</v>
      </c>
      <c r="CP128" s="36">
        <v>0</v>
      </c>
      <c r="CQ128" s="36">
        <v>0</v>
      </c>
      <c r="CR128" s="36">
        <v>0</v>
      </c>
      <c r="CS128" s="36">
        <v>0</v>
      </c>
      <c r="CT128" s="36">
        <v>0</v>
      </c>
      <c r="CU128" s="36">
        <v>0</v>
      </c>
      <c r="CV128" s="36">
        <v>0</v>
      </c>
      <c r="CW128" s="36">
        <v>0</v>
      </c>
      <c r="CX128" s="36">
        <v>0</v>
      </c>
      <c r="CY128" s="36">
        <v>0</v>
      </c>
      <c r="CZ128" s="36">
        <v>0</v>
      </c>
      <c r="DA128" s="36">
        <v>0</v>
      </c>
      <c r="DB128" s="36">
        <v>0</v>
      </c>
      <c r="DC128" s="36">
        <v>0</v>
      </c>
      <c r="DD128" s="36">
        <v>0</v>
      </c>
      <c r="DE128" s="36">
        <v>0</v>
      </c>
      <c r="DF128" s="36">
        <v>0</v>
      </c>
      <c r="DG128" s="36">
        <v>0</v>
      </c>
      <c r="DH128" s="36">
        <v>0</v>
      </c>
      <c r="DI128" s="36">
        <v>0</v>
      </c>
      <c r="DJ128" s="36">
        <v>0</v>
      </c>
      <c r="DK128" s="36">
        <v>0</v>
      </c>
      <c r="DL128" s="36">
        <v>0</v>
      </c>
      <c r="DM128" s="36">
        <v>0</v>
      </c>
      <c r="DN128" s="36">
        <v>0</v>
      </c>
      <c r="DO128" s="36">
        <v>0</v>
      </c>
      <c r="DP128" s="43">
        <f t="shared" si="24"/>
        <v>0</v>
      </c>
      <c r="DQ128" s="43">
        <v>0</v>
      </c>
      <c r="DR128" s="43">
        <v>0</v>
      </c>
      <c r="DS128" s="43">
        <v>0</v>
      </c>
      <c r="DT128" s="43">
        <v>0</v>
      </c>
      <c r="DU128" s="43">
        <v>0</v>
      </c>
      <c r="DV128" s="43">
        <v>0</v>
      </c>
      <c r="DW128" s="43">
        <v>0</v>
      </c>
      <c r="DX128" s="43">
        <f t="shared" si="25"/>
        <v>0</v>
      </c>
      <c r="DY128" s="43">
        <f t="shared" si="26"/>
        <v>0</v>
      </c>
    </row>
    <row r="129" spans="1:129" ht="14.05" customHeight="1" x14ac:dyDescent="0.4">
      <c r="A129" s="42" t="s">
        <v>530</v>
      </c>
      <c r="B129" s="31" t="s">
        <v>531</v>
      </c>
      <c r="C129" s="42"/>
      <c r="D129" s="42"/>
      <c r="E129" s="36">
        <v>4525.9452000000001</v>
      </c>
      <c r="F129" s="36">
        <v>587.7423</v>
      </c>
      <c r="G129" s="36">
        <v>2532.1795999999999</v>
      </c>
      <c r="H129" s="36">
        <v>488.97399999999999</v>
      </c>
      <c r="I129" s="36">
        <v>489.81150000000002</v>
      </c>
      <c r="J129" s="36">
        <v>334.23919999999998</v>
      </c>
      <c r="K129" s="36">
        <v>650.58669999999995</v>
      </c>
      <c r="L129" s="36">
        <v>6773.6026000000002</v>
      </c>
      <c r="M129" s="36">
        <v>2507.3951999999999</v>
      </c>
      <c r="N129" s="36">
        <v>4366.8109000000004</v>
      </c>
      <c r="O129" s="36">
        <v>6725.5353999999998</v>
      </c>
      <c r="P129" s="36">
        <v>1168.7440999999999</v>
      </c>
      <c r="Q129" s="36">
        <v>1221.3420000000001</v>
      </c>
      <c r="R129" s="36">
        <v>756.99540000000002</v>
      </c>
      <c r="S129" s="36">
        <v>99.825800000000001</v>
      </c>
      <c r="T129" s="36">
        <v>1058.5618999999999</v>
      </c>
      <c r="U129" s="36">
        <v>1040.0537999999999</v>
      </c>
      <c r="V129" s="36">
        <v>415.59039999999999</v>
      </c>
      <c r="W129" s="36">
        <v>459.31270000000001</v>
      </c>
      <c r="X129" s="36">
        <v>1259.3837000000001</v>
      </c>
      <c r="Y129" s="36">
        <v>991.46680000000003</v>
      </c>
      <c r="Z129" s="36">
        <v>1883.2538999999999</v>
      </c>
      <c r="AA129" s="36">
        <v>925.36270000000002</v>
      </c>
      <c r="AB129" s="36">
        <v>284.17230000000001</v>
      </c>
      <c r="AC129" s="36">
        <v>252.82839999999999</v>
      </c>
      <c r="AD129" s="36">
        <v>21.4785</v>
      </c>
      <c r="AE129" s="36">
        <v>30.423300000000001</v>
      </c>
      <c r="AF129" s="36">
        <v>482.36860000000001</v>
      </c>
      <c r="AG129" s="36">
        <v>1.8697999999999999</v>
      </c>
      <c r="AH129" s="36">
        <v>152.36789999999999</v>
      </c>
      <c r="AI129" s="36">
        <v>61.850900000000003</v>
      </c>
      <c r="AJ129" s="36">
        <v>80.326999999999998</v>
      </c>
      <c r="AK129" s="36">
        <v>631.49469999999997</v>
      </c>
      <c r="AL129" s="36">
        <v>436.49079999999998</v>
      </c>
      <c r="AM129" s="36">
        <v>1143.115</v>
      </c>
      <c r="AN129" s="36">
        <v>686.87159999999994</v>
      </c>
      <c r="AO129" s="36">
        <v>10895.081</v>
      </c>
      <c r="AP129" s="36">
        <v>1818.3297</v>
      </c>
      <c r="AQ129" s="36">
        <v>501.59989999999999</v>
      </c>
      <c r="AR129" s="36">
        <v>3546.7278000000001</v>
      </c>
      <c r="AS129" s="36">
        <v>691.3347</v>
      </c>
      <c r="AT129" s="36">
        <v>2431.9232000000002</v>
      </c>
      <c r="AU129" s="36">
        <v>134.3563</v>
      </c>
      <c r="AV129" s="36">
        <v>528.05740000000003</v>
      </c>
      <c r="AW129" s="36">
        <v>144.0908</v>
      </c>
      <c r="AX129" s="36">
        <v>983.16880000000003</v>
      </c>
      <c r="AY129" s="36">
        <v>560.63400000000001</v>
      </c>
      <c r="AZ129" s="36">
        <v>301.5949</v>
      </c>
      <c r="BA129" s="36">
        <v>1247.5482999999999</v>
      </c>
      <c r="BB129" s="36">
        <v>9789.0843000000004</v>
      </c>
      <c r="BC129" s="36">
        <v>120.1309</v>
      </c>
      <c r="BD129" s="36">
        <v>3114.7064999999998</v>
      </c>
      <c r="BE129" s="36">
        <v>755.61419999999998</v>
      </c>
      <c r="BF129" s="36">
        <v>2104.9675000000002</v>
      </c>
      <c r="BG129" s="36">
        <v>3530.9295000000002</v>
      </c>
      <c r="BH129" s="36">
        <v>1253.8698999999999</v>
      </c>
      <c r="BI129" s="36">
        <v>1200.4794999999999</v>
      </c>
      <c r="BJ129" s="36">
        <v>1591.8918000000001</v>
      </c>
      <c r="BK129" s="36">
        <v>3060.268</v>
      </c>
      <c r="BL129" s="36">
        <v>1491.4357</v>
      </c>
      <c r="BM129" s="36">
        <v>348.45609999999999</v>
      </c>
      <c r="BN129" s="36">
        <v>3375.3265000000001</v>
      </c>
      <c r="BO129" s="36">
        <v>970.10770000000002</v>
      </c>
      <c r="BP129" s="36">
        <v>387.21589999999998</v>
      </c>
      <c r="BQ129" s="36">
        <v>1010.1766</v>
      </c>
      <c r="BR129" s="36">
        <v>1033.4690000000001</v>
      </c>
      <c r="BS129" s="36">
        <v>93.795500000000004</v>
      </c>
      <c r="BT129" s="36">
        <v>1745.4920999999999</v>
      </c>
      <c r="BU129" s="36">
        <v>1473.6474000000001</v>
      </c>
      <c r="BV129" s="36">
        <v>9198.5709999999999</v>
      </c>
      <c r="BW129" s="36">
        <v>6457.3243000000002</v>
      </c>
      <c r="BX129" s="36">
        <v>6655.6716999999999</v>
      </c>
      <c r="BY129" s="36">
        <v>27329.168600000001</v>
      </c>
      <c r="BZ129" s="36">
        <v>6612.4413999999997</v>
      </c>
      <c r="CA129" s="36">
        <v>5892.8056999999999</v>
      </c>
      <c r="CB129" s="36">
        <v>1054.8951</v>
      </c>
      <c r="CC129" s="36">
        <v>3845.7718</v>
      </c>
      <c r="CD129" s="36">
        <v>11241.1404</v>
      </c>
      <c r="CE129" s="36">
        <v>1392.0607</v>
      </c>
      <c r="CF129" s="36">
        <v>721.21500000000003</v>
      </c>
      <c r="CG129" s="36">
        <v>7500.3618999999999</v>
      </c>
      <c r="CH129" s="36">
        <v>2037.0155</v>
      </c>
      <c r="CI129" s="36">
        <v>1654.1070999999999</v>
      </c>
      <c r="CJ129" s="36">
        <v>3270.4607000000001</v>
      </c>
      <c r="CK129" s="36">
        <v>984.51049999999998</v>
      </c>
      <c r="CL129" s="36">
        <v>1375.9745</v>
      </c>
      <c r="CM129" s="36">
        <v>1999.1497999999999</v>
      </c>
      <c r="CN129" s="36">
        <v>3031.1383000000001</v>
      </c>
      <c r="CO129" s="36">
        <v>160.0686</v>
      </c>
      <c r="CP129" s="36">
        <v>2430.5356999999999</v>
      </c>
      <c r="CQ129" s="36">
        <v>2483.3072999999999</v>
      </c>
      <c r="CR129" s="36">
        <v>2915.0803000000001</v>
      </c>
      <c r="CS129" s="36">
        <v>1921.3169</v>
      </c>
      <c r="CT129" s="36">
        <v>440.16919999999999</v>
      </c>
      <c r="CU129" s="36">
        <v>169.04990000000001</v>
      </c>
      <c r="CV129" s="36">
        <v>2026.6603</v>
      </c>
      <c r="CW129" s="36">
        <v>9694.2510000000002</v>
      </c>
      <c r="CX129" s="36">
        <v>4481.6980000000003</v>
      </c>
      <c r="CY129" s="36">
        <v>4400.0111999999999</v>
      </c>
      <c r="CZ129" s="36">
        <v>1215.5639000000001</v>
      </c>
      <c r="DA129" s="36">
        <v>4771.9264999999996</v>
      </c>
      <c r="DB129" s="36">
        <v>3204.4920000000002</v>
      </c>
      <c r="DC129" s="36">
        <v>1428.7761</v>
      </c>
      <c r="DD129" s="36">
        <v>3854.8901999999998</v>
      </c>
      <c r="DE129" s="36">
        <v>4559.6552000000001</v>
      </c>
      <c r="DF129" s="36">
        <v>677.38779999999997</v>
      </c>
      <c r="DG129" s="36">
        <v>8494.1470000000008</v>
      </c>
      <c r="DH129" s="36">
        <v>6530.0006999999996</v>
      </c>
      <c r="DI129" s="36">
        <v>986.17550000000006</v>
      </c>
      <c r="DJ129" s="36">
        <v>4317.3962000000001</v>
      </c>
      <c r="DK129" s="36">
        <v>1292.8739</v>
      </c>
      <c r="DL129" s="36">
        <v>7203.7704000000003</v>
      </c>
      <c r="DM129" s="36">
        <v>5583.7799000000005</v>
      </c>
      <c r="DN129" s="36">
        <v>1681.5645999999999</v>
      </c>
      <c r="DO129" s="36">
        <v>240.60419999999999</v>
      </c>
      <c r="DP129" s="43">
        <f t="shared" si="24"/>
        <v>297182.82250000001</v>
      </c>
      <c r="DQ129" s="43">
        <v>181832.712</v>
      </c>
      <c r="DR129" s="43">
        <v>9177.8444</v>
      </c>
      <c r="DS129" s="43">
        <v>78616.141199999998</v>
      </c>
      <c r="DT129" s="43">
        <v>3744.2565</v>
      </c>
      <c r="DU129" s="43">
        <v>14511.981400000001</v>
      </c>
      <c r="DV129" s="43">
        <v>4729.2421999999997</v>
      </c>
      <c r="DW129" s="43">
        <v>13850</v>
      </c>
      <c r="DX129" s="43">
        <f t="shared" si="25"/>
        <v>306462.1777</v>
      </c>
      <c r="DY129" s="43">
        <f t="shared" si="26"/>
        <v>603645.00020000001</v>
      </c>
    </row>
    <row r="130" spans="1:129" ht="14.05" customHeight="1" x14ac:dyDescent="0.4">
      <c r="A130" s="31"/>
      <c r="B130" s="30"/>
      <c r="C130" s="42"/>
      <c r="D130" s="42"/>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row>
    <row r="131" spans="1:129" ht="14.05" customHeight="1" x14ac:dyDescent="0.4">
      <c r="A131" s="228" t="s">
        <v>532</v>
      </c>
      <c r="B131" s="229"/>
      <c r="C131" s="230"/>
      <c r="D131" s="230"/>
      <c r="E131" s="36">
        <f t="shared" ref="E131:AJ131" si="27">E122+E124+E125+E126+E127+E128+E129</f>
        <v>55727.999799999998</v>
      </c>
      <c r="F131" s="36">
        <f t="shared" si="27"/>
        <v>11960.0003</v>
      </c>
      <c r="G131" s="36">
        <f t="shared" si="27"/>
        <v>37068.999600000003</v>
      </c>
      <c r="H131" s="36">
        <f t="shared" si="27"/>
        <v>3396.0005000000001</v>
      </c>
      <c r="I131" s="36">
        <f t="shared" si="27"/>
        <v>4459.0003999999999</v>
      </c>
      <c r="J131" s="36">
        <f t="shared" si="27"/>
        <v>3107.0004000000008</v>
      </c>
      <c r="K131" s="36">
        <f t="shared" si="27"/>
        <v>15544.000100000005</v>
      </c>
      <c r="L131" s="36">
        <f t="shared" si="27"/>
        <v>99217</v>
      </c>
      <c r="M131" s="36">
        <f t="shared" si="27"/>
        <v>103670.00009999999</v>
      </c>
      <c r="N131" s="36">
        <f t="shared" si="27"/>
        <v>139748.9999</v>
      </c>
      <c r="O131" s="36">
        <f t="shared" si="27"/>
        <v>66283.999800000005</v>
      </c>
      <c r="P131" s="36">
        <f t="shared" si="27"/>
        <v>19317.999600000003</v>
      </c>
      <c r="Q131" s="36">
        <f t="shared" si="27"/>
        <v>28735.999700000004</v>
      </c>
      <c r="R131" s="36">
        <f t="shared" si="27"/>
        <v>44447.000000000015</v>
      </c>
      <c r="S131" s="36">
        <f t="shared" si="27"/>
        <v>1615.9998999999998</v>
      </c>
      <c r="T131" s="36">
        <f t="shared" si="27"/>
        <v>18371.000200000006</v>
      </c>
      <c r="U131" s="36">
        <f t="shared" si="27"/>
        <v>7154.0000999999984</v>
      </c>
      <c r="V131" s="36">
        <f t="shared" si="27"/>
        <v>2860.9998999999993</v>
      </c>
      <c r="W131" s="36">
        <f t="shared" si="27"/>
        <v>7825.999600000001</v>
      </c>
      <c r="X131" s="36">
        <f t="shared" si="27"/>
        <v>10702.000100000005</v>
      </c>
      <c r="Y131" s="36">
        <f t="shared" si="27"/>
        <v>12811.000099999999</v>
      </c>
      <c r="Z131" s="36">
        <f t="shared" si="27"/>
        <v>17504.000100000008</v>
      </c>
      <c r="AA131" s="36">
        <f t="shared" si="27"/>
        <v>7533.0000999999993</v>
      </c>
      <c r="AB131" s="36">
        <f t="shared" si="27"/>
        <v>6674.9997999999996</v>
      </c>
      <c r="AC131" s="36">
        <f t="shared" si="27"/>
        <v>7317.0003000000024</v>
      </c>
      <c r="AD131" s="36">
        <f t="shared" si="27"/>
        <v>384.99980000000011</v>
      </c>
      <c r="AE131" s="36">
        <f t="shared" si="27"/>
        <v>814.99999999999989</v>
      </c>
      <c r="AF131" s="36">
        <f t="shared" si="27"/>
        <v>3576.0002999999997</v>
      </c>
      <c r="AG131" s="36">
        <f t="shared" si="27"/>
        <v>50.999799999999993</v>
      </c>
      <c r="AH131" s="36">
        <f t="shared" si="27"/>
        <v>1102</v>
      </c>
      <c r="AI131" s="36">
        <f t="shared" si="27"/>
        <v>461.00010000000009</v>
      </c>
      <c r="AJ131" s="36">
        <f t="shared" si="27"/>
        <v>6005.0000000000027</v>
      </c>
      <c r="AK131" s="36">
        <f t="shared" ref="AK131:BP131" si="28">AK122+AK124+AK125+AK126+AK127+AK128+AK129</f>
        <v>12434</v>
      </c>
      <c r="AL131" s="36">
        <f t="shared" si="28"/>
        <v>3046.999600000001</v>
      </c>
      <c r="AM131" s="36">
        <f t="shared" si="28"/>
        <v>7568.9997000000012</v>
      </c>
      <c r="AN131" s="36">
        <f t="shared" si="28"/>
        <v>5659.9999000000007</v>
      </c>
      <c r="AO131" s="36">
        <f t="shared" si="28"/>
        <v>16977.999900000003</v>
      </c>
      <c r="AP131" s="36">
        <f t="shared" si="28"/>
        <v>10979.999699999998</v>
      </c>
      <c r="AQ131" s="36">
        <f t="shared" si="28"/>
        <v>1329.0002000000002</v>
      </c>
      <c r="AR131" s="36">
        <f t="shared" si="28"/>
        <v>19268.000400000001</v>
      </c>
      <c r="AS131" s="36">
        <f t="shared" si="28"/>
        <v>4608.0001000000011</v>
      </c>
      <c r="AT131" s="36">
        <f t="shared" si="28"/>
        <v>15829.000399999997</v>
      </c>
      <c r="AU131" s="36">
        <f t="shared" si="28"/>
        <v>1093.0003999999999</v>
      </c>
      <c r="AV131" s="36">
        <f t="shared" si="28"/>
        <v>5023.9997999999987</v>
      </c>
      <c r="AW131" s="36">
        <f t="shared" si="28"/>
        <v>1959.0002999999997</v>
      </c>
      <c r="AX131" s="36">
        <f t="shared" si="28"/>
        <v>12300.999799999996</v>
      </c>
      <c r="AY131" s="36">
        <f t="shared" si="28"/>
        <v>4635.9993000000004</v>
      </c>
      <c r="AZ131" s="36">
        <f t="shared" si="28"/>
        <v>2577.9997000000008</v>
      </c>
      <c r="BA131" s="36">
        <f t="shared" si="28"/>
        <v>13210.000200000002</v>
      </c>
      <c r="BB131" s="36">
        <f t="shared" si="28"/>
        <v>60887.999599999988</v>
      </c>
      <c r="BC131" s="36">
        <f t="shared" si="28"/>
        <v>1106.9998999999998</v>
      </c>
      <c r="BD131" s="36">
        <f t="shared" si="28"/>
        <v>22268.9997</v>
      </c>
      <c r="BE131" s="36">
        <f t="shared" si="28"/>
        <v>5529.9998000000005</v>
      </c>
      <c r="BF131" s="36">
        <f t="shared" si="28"/>
        <v>10160.999699999998</v>
      </c>
      <c r="BG131" s="36">
        <f t="shared" si="28"/>
        <v>15985.999899999997</v>
      </c>
      <c r="BH131" s="36">
        <f t="shared" si="28"/>
        <v>8132</v>
      </c>
      <c r="BI131" s="36">
        <f t="shared" si="28"/>
        <v>6715.9997999999978</v>
      </c>
      <c r="BJ131" s="36">
        <f t="shared" si="28"/>
        <v>6593.0003000000006</v>
      </c>
      <c r="BK131" s="36">
        <f t="shared" si="28"/>
        <v>15048.999599999999</v>
      </c>
      <c r="BL131" s="36">
        <f t="shared" si="28"/>
        <v>7108.9999000000007</v>
      </c>
      <c r="BM131" s="36">
        <f t="shared" si="28"/>
        <v>1907.0001999999995</v>
      </c>
      <c r="BN131" s="36">
        <f t="shared" si="28"/>
        <v>19987.000100000001</v>
      </c>
      <c r="BO131" s="36">
        <f t="shared" si="28"/>
        <v>6883.9991000000009</v>
      </c>
      <c r="BP131" s="36">
        <f t="shared" si="28"/>
        <v>3014.0001999999999</v>
      </c>
      <c r="BQ131" s="36">
        <f t="shared" ref="BQ131:CV131" si="29">BQ122+BQ124+BQ125+BQ126+BQ127+BQ128+BQ129</f>
        <v>25614.999999999996</v>
      </c>
      <c r="BR131" s="36">
        <f t="shared" si="29"/>
        <v>67102.0003</v>
      </c>
      <c r="BS131" s="36">
        <f t="shared" si="29"/>
        <v>6505.0002999999997</v>
      </c>
      <c r="BT131" s="36">
        <f t="shared" si="29"/>
        <v>31102.000000000004</v>
      </c>
      <c r="BU131" s="36">
        <f t="shared" si="29"/>
        <v>23515.999600000006</v>
      </c>
      <c r="BV131" s="36">
        <f t="shared" si="29"/>
        <v>129717.99930000001</v>
      </c>
      <c r="BW131" s="36">
        <f t="shared" si="29"/>
        <v>83279</v>
      </c>
      <c r="BX131" s="36">
        <f t="shared" si="29"/>
        <v>112327.99990000002</v>
      </c>
      <c r="BY131" s="36">
        <f t="shared" si="29"/>
        <v>342515.00009999995</v>
      </c>
      <c r="BZ131" s="36">
        <f t="shared" si="29"/>
        <v>191278.0001</v>
      </c>
      <c r="CA131" s="36">
        <f t="shared" si="29"/>
        <v>191955.99979999996</v>
      </c>
      <c r="CB131" s="36">
        <f t="shared" si="29"/>
        <v>25276</v>
      </c>
      <c r="CC131" s="36">
        <f t="shared" si="29"/>
        <v>110250.99969999999</v>
      </c>
      <c r="CD131" s="36">
        <f t="shared" si="29"/>
        <v>86309.9997</v>
      </c>
      <c r="CE131" s="36">
        <f t="shared" si="29"/>
        <v>20492.9997</v>
      </c>
      <c r="CF131" s="36">
        <f t="shared" si="29"/>
        <v>13256.999900000001</v>
      </c>
      <c r="CG131" s="36">
        <f t="shared" si="29"/>
        <v>35678</v>
      </c>
      <c r="CH131" s="36">
        <f t="shared" si="29"/>
        <v>24859.999800000001</v>
      </c>
      <c r="CI131" s="36">
        <f t="shared" si="29"/>
        <v>90213.000599999999</v>
      </c>
      <c r="CJ131" s="36">
        <f t="shared" si="29"/>
        <v>33296.000399999997</v>
      </c>
      <c r="CK131" s="36">
        <f t="shared" si="29"/>
        <v>10740.0003</v>
      </c>
      <c r="CL131" s="36">
        <f t="shared" si="29"/>
        <v>10450.0002</v>
      </c>
      <c r="CM131" s="36">
        <f t="shared" si="29"/>
        <v>26267.000200000002</v>
      </c>
      <c r="CN131" s="36">
        <f t="shared" si="29"/>
        <v>61701.000200000009</v>
      </c>
      <c r="CO131" s="36">
        <f t="shared" si="29"/>
        <v>2327.9999000000003</v>
      </c>
      <c r="CP131" s="36">
        <f t="shared" si="29"/>
        <v>158007.00010000003</v>
      </c>
      <c r="CQ131" s="36">
        <f t="shared" si="29"/>
        <v>72214</v>
      </c>
      <c r="CR131" s="36">
        <f t="shared" si="29"/>
        <v>83667.9997</v>
      </c>
      <c r="CS131" s="36">
        <f t="shared" si="29"/>
        <v>32899.000000000007</v>
      </c>
      <c r="CT131" s="36">
        <f t="shared" si="29"/>
        <v>215617.99990000002</v>
      </c>
      <c r="CU131" s="36">
        <f t="shared" si="29"/>
        <v>72178.999499999991</v>
      </c>
      <c r="CV131" s="36">
        <f t="shared" si="29"/>
        <v>113000.00000000001</v>
      </c>
      <c r="CW131" s="36">
        <f t="shared" ref="CW131:DO131" si="30">CW122+CW124+CW125+CW126+CW127+CW128+CW129</f>
        <v>288330.99929999997</v>
      </c>
      <c r="CX131" s="36">
        <f t="shared" si="30"/>
        <v>87685.0003</v>
      </c>
      <c r="CY131" s="36">
        <f t="shared" si="30"/>
        <v>117719.99999999999</v>
      </c>
      <c r="CZ131" s="36">
        <f t="shared" si="30"/>
        <v>31503.000300000003</v>
      </c>
      <c r="DA131" s="36">
        <f t="shared" si="30"/>
        <v>147866.00049999999</v>
      </c>
      <c r="DB131" s="36">
        <f t="shared" si="30"/>
        <v>49737.999699999993</v>
      </c>
      <c r="DC131" s="36">
        <f t="shared" si="30"/>
        <v>44368.999800000005</v>
      </c>
      <c r="DD131" s="36">
        <f t="shared" si="30"/>
        <v>95091.999599999981</v>
      </c>
      <c r="DE131" s="36">
        <f t="shared" si="30"/>
        <v>69073.999699999986</v>
      </c>
      <c r="DF131" s="36">
        <f t="shared" si="30"/>
        <v>15216.000099999999</v>
      </c>
      <c r="DG131" s="36">
        <f t="shared" si="30"/>
        <v>164981.99959999998</v>
      </c>
      <c r="DH131" s="36">
        <f t="shared" si="30"/>
        <v>141890.99970000001</v>
      </c>
      <c r="DI131" s="36">
        <f t="shared" si="30"/>
        <v>11918.9998</v>
      </c>
      <c r="DJ131" s="36">
        <f t="shared" si="30"/>
        <v>28295</v>
      </c>
      <c r="DK131" s="36">
        <f t="shared" si="30"/>
        <v>13315.000200000002</v>
      </c>
      <c r="DL131" s="36">
        <f t="shared" si="30"/>
        <v>30546</v>
      </c>
      <c r="DM131" s="36">
        <f t="shared" si="30"/>
        <v>27122.999899999995</v>
      </c>
      <c r="DN131" s="36">
        <f t="shared" si="30"/>
        <v>20245.000300000007</v>
      </c>
      <c r="DO131" s="36">
        <f t="shared" si="30"/>
        <v>15653.9997</v>
      </c>
      <c r="DP131" s="113">
        <f>SUM(E131:DO131)</f>
        <v>4979466.9952999987</v>
      </c>
      <c r="DQ131" s="36">
        <f t="shared" ref="DQ131:DW131" si="31">SUM(DQ122:DQ129)</f>
        <v>1378415.0002999997</v>
      </c>
      <c r="DR131" s="36">
        <f t="shared" si="31"/>
        <v>593514.00020000013</v>
      </c>
      <c r="DS131" s="36">
        <f t="shared" si="31"/>
        <v>496256.99959999986</v>
      </c>
      <c r="DT131" s="36">
        <f t="shared" si="31"/>
        <v>41242.000000000015</v>
      </c>
      <c r="DU131" s="36">
        <f t="shared" si="31"/>
        <v>108172.99980000002</v>
      </c>
      <c r="DV131" s="36">
        <f t="shared" si="31"/>
        <v>6205.9998999999998</v>
      </c>
      <c r="DW131" s="36">
        <f t="shared" si="31"/>
        <v>659862.99999999953</v>
      </c>
      <c r="DX131" s="36">
        <f>SUM(DQ131:DW131)</f>
        <v>3283669.9997999994</v>
      </c>
      <c r="DY131" s="36">
        <f>DP131+DX131</f>
        <v>8263136.9950999981</v>
      </c>
    </row>
    <row r="132" spans="1:129" x14ac:dyDescent="0.4">
      <c r="A132" s="41"/>
      <c r="B132" s="109"/>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41"/>
      <c r="DJ132" s="41"/>
      <c r="DK132" s="41"/>
      <c r="DL132" s="41"/>
      <c r="DM132" s="41"/>
      <c r="DN132" s="41"/>
      <c r="DO132" s="41"/>
      <c r="DP132" s="41"/>
      <c r="DQ132" s="41"/>
      <c r="DR132" s="41"/>
      <c r="DS132" s="41"/>
      <c r="DT132" s="41"/>
      <c r="DU132" s="41"/>
      <c r="DV132" s="41"/>
      <c r="DW132" s="41"/>
      <c r="DX132" s="41"/>
      <c r="DY132" s="41"/>
    </row>
    <row r="133" spans="1:129" x14ac:dyDescent="0.4">
      <c r="A133" s="228" t="s">
        <v>533</v>
      </c>
      <c r="B133" s="229"/>
      <c r="C133" s="230"/>
      <c r="D133" s="230"/>
      <c r="E133" s="36">
        <f t="shared" ref="E133:AJ133" si="32">E124+E125+E127</f>
        <v>21310</v>
      </c>
      <c r="F133" s="36">
        <f t="shared" si="32"/>
        <v>6072</v>
      </c>
      <c r="G133" s="36">
        <f t="shared" si="32"/>
        <v>18156</v>
      </c>
      <c r="H133" s="36">
        <f t="shared" si="32"/>
        <v>1180</v>
      </c>
      <c r="I133" s="36">
        <f t="shared" si="32"/>
        <v>2214</v>
      </c>
      <c r="J133" s="36">
        <f t="shared" si="32"/>
        <v>1342</v>
      </c>
      <c r="K133" s="36">
        <f t="shared" si="32"/>
        <v>4282</v>
      </c>
      <c r="L133" s="36">
        <f t="shared" si="32"/>
        <v>57891</v>
      </c>
      <c r="M133" s="36">
        <f t="shared" si="32"/>
        <v>79407</v>
      </c>
      <c r="N133" s="36">
        <f t="shared" si="32"/>
        <v>111656</v>
      </c>
      <c r="O133" s="36">
        <f t="shared" si="32"/>
        <v>18435</v>
      </c>
      <c r="P133" s="36">
        <f t="shared" si="32"/>
        <v>10374</v>
      </c>
      <c r="Q133" s="36">
        <f t="shared" si="32"/>
        <v>14949</v>
      </c>
      <c r="R133" s="36">
        <f t="shared" si="32"/>
        <v>10419</v>
      </c>
      <c r="S133" s="36">
        <f t="shared" si="32"/>
        <v>509</v>
      </c>
      <c r="T133" s="36">
        <f t="shared" si="32"/>
        <v>3530</v>
      </c>
      <c r="U133" s="36">
        <f t="shared" si="32"/>
        <v>1530</v>
      </c>
      <c r="V133" s="36">
        <f t="shared" si="32"/>
        <v>572</v>
      </c>
      <c r="W133" s="36">
        <f t="shared" si="32"/>
        <v>1517</v>
      </c>
      <c r="X133" s="36">
        <f t="shared" si="32"/>
        <v>3715</v>
      </c>
      <c r="Y133" s="36">
        <f t="shared" si="32"/>
        <v>3586</v>
      </c>
      <c r="Z133" s="36">
        <f t="shared" si="32"/>
        <v>5234</v>
      </c>
      <c r="AA133" s="36">
        <f t="shared" si="32"/>
        <v>1405</v>
      </c>
      <c r="AB133" s="36">
        <f t="shared" si="32"/>
        <v>2569</v>
      </c>
      <c r="AC133" s="36">
        <f t="shared" si="32"/>
        <v>2463</v>
      </c>
      <c r="AD133" s="36">
        <f t="shared" si="32"/>
        <v>167</v>
      </c>
      <c r="AE133" s="36">
        <f t="shared" si="32"/>
        <v>240</v>
      </c>
      <c r="AF133" s="36">
        <f t="shared" si="32"/>
        <v>1430</v>
      </c>
      <c r="AG133" s="36">
        <f t="shared" si="32"/>
        <v>32</v>
      </c>
      <c r="AH133" s="36">
        <f t="shared" si="32"/>
        <v>669</v>
      </c>
      <c r="AI133" s="36">
        <f t="shared" si="32"/>
        <v>245</v>
      </c>
      <c r="AJ133" s="36">
        <f t="shared" si="32"/>
        <v>1823</v>
      </c>
      <c r="AK133" s="36">
        <f t="shared" ref="AK133:BP133" si="33">AK124+AK125+AK127</f>
        <v>5312</v>
      </c>
      <c r="AL133" s="36">
        <f t="shared" si="33"/>
        <v>829</v>
      </c>
      <c r="AM133" s="36">
        <f t="shared" si="33"/>
        <v>2211</v>
      </c>
      <c r="AN133" s="36">
        <f t="shared" si="33"/>
        <v>2481</v>
      </c>
      <c r="AO133" s="36">
        <f t="shared" si="33"/>
        <v>2148</v>
      </c>
      <c r="AP133" s="36">
        <f t="shared" si="33"/>
        <v>3801</v>
      </c>
      <c r="AQ133" s="36">
        <f t="shared" si="33"/>
        <v>399</v>
      </c>
      <c r="AR133" s="36">
        <f t="shared" si="33"/>
        <v>5483</v>
      </c>
      <c r="AS133" s="36">
        <f t="shared" si="33"/>
        <v>2006</v>
      </c>
      <c r="AT133" s="36">
        <f t="shared" si="33"/>
        <v>6128</v>
      </c>
      <c r="AU133" s="36">
        <f t="shared" si="33"/>
        <v>557</v>
      </c>
      <c r="AV133" s="36">
        <f t="shared" si="33"/>
        <v>2131</v>
      </c>
      <c r="AW133" s="36">
        <f t="shared" si="33"/>
        <v>980</v>
      </c>
      <c r="AX133" s="36">
        <f t="shared" si="33"/>
        <v>3644</v>
      </c>
      <c r="AY133" s="36">
        <f t="shared" si="33"/>
        <v>1847</v>
      </c>
      <c r="AZ133" s="36">
        <f t="shared" si="33"/>
        <v>1197</v>
      </c>
      <c r="BA133" s="36">
        <f t="shared" si="33"/>
        <v>3114</v>
      </c>
      <c r="BB133" s="36">
        <f t="shared" si="33"/>
        <v>4634</v>
      </c>
      <c r="BC133" s="36">
        <f t="shared" si="33"/>
        <v>525</v>
      </c>
      <c r="BD133" s="36">
        <f t="shared" si="33"/>
        <v>8730</v>
      </c>
      <c r="BE133" s="36">
        <f t="shared" si="33"/>
        <v>2699</v>
      </c>
      <c r="BF133" s="36">
        <f t="shared" si="33"/>
        <v>3870</v>
      </c>
      <c r="BG133" s="36">
        <f t="shared" si="33"/>
        <v>5938</v>
      </c>
      <c r="BH133" s="36">
        <f t="shared" si="33"/>
        <v>3490</v>
      </c>
      <c r="BI133" s="36">
        <f t="shared" si="33"/>
        <v>1712</v>
      </c>
      <c r="BJ133" s="36">
        <f t="shared" si="33"/>
        <v>2230</v>
      </c>
      <c r="BK133" s="36">
        <f t="shared" si="33"/>
        <v>8581</v>
      </c>
      <c r="BL133" s="36">
        <f t="shared" si="33"/>
        <v>2726</v>
      </c>
      <c r="BM133" s="36">
        <f t="shared" si="33"/>
        <v>860</v>
      </c>
      <c r="BN133" s="36">
        <f t="shared" si="33"/>
        <v>7962</v>
      </c>
      <c r="BO133" s="36">
        <f t="shared" si="33"/>
        <v>2726</v>
      </c>
      <c r="BP133" s="36">
        <f t="shared" si="33"/>
        <v>1481</v>
      </c>
      <c r="BQ133" s="36">
        <f t="shared" ref="BQ133:CV133" si="34">BQ124+BQ125+BQ127</f>
        <v>5533</v>
      </c>
      <c r="BR133" s="36">
        <f t="shared" si="34"/>
        <v>27275</v>
      </c>
      <c r="BS133" s="36">
        <f t="shared" si="34"/>
        <v>2368</v>
      </c>
      <c r="BT133" s="36">
        <f t="shared" si="34"/>
        <v>16697</v>
      </c>
      <c r="BU133" s="36">
        <f t="shared" si="34"/>
        <v>6415</v>
      </c>
      <c r="BV133" s="36">
        <f t="shared" si="34"/>
        <v>25123</v>
      </c>
      <c r="BW133" s="36">
        <f t="shared" si="34"/>
        <v>16961</v>
      </c>
      <c r="BX133" s="36">
        <f t="shared" si="34"/>
        <v>43345</v>
      </c>
      <c r="BY133" s="36">
        <f t="shared" si="34"/>
        <v>103714</v>
      </c>
      <c r="BZ133" s="36">
        <f t="shared" si="34"/>
        <v>106271</v>
      </c>
      <c r="CA133" s="36">
        <f t="shared" si="34"/>
        <v>114575</v>
      </c>
      <c r="CB133" s="36">
        <f t="shared" si="34"/>
        <v>12574</v>
      </c>
      <c r="CC133" s="36">
        <f t="shared" si="34"/>
        <v>52136</v>
      </c>
      <c r="CD133" s="36">
        <f t="shared" si="34"/>
        <v>34834</v>
      </c>
      <c r="CE133" s="36">
        <f t="shared" si="34"/>
        <v>10423</v>
      </c>
      <c r="CF133" s="36">
        <f t="shared" si="34"/>
        <v>5981</v>
      </c>
      <c r="CG133" s="36">
        <f t="shared" si="34"/>
        <v>11663</v>
      </c>
      <c r="CH133" s="36">
        <f t="shared" si="34"/>
        <v>9147</v>
      </c>
      <c r="CI133" s="36">
        <f t="shared" si="34"/>
        <v>45732</v>
      </c>
      <c r="CJ133" s="36">
        <f t="shared" si="34"/>
        <v>12916</v>
      </c>
      <c r="CK133" s="36">
        <f t="shared" si="34"/>
        <v>3704</v>
      </c>
      <c r="CL133" s="36">
        <f t="shared" si="34"/>
        <v>4029</v>
      </c>
      <c r="CM133" s="36">
        <f t="shared" si="34"/>
        <v>11000</v>
      </c>
      <c r="CN133" s="36">
        <f t="shared" si="34"/>
        <v>23087</v>
      </c>
      <c r="CO133" s="36">
        <f t="shared" si="34"/>
        <v>1790</v>
      </c>
      <c r="CP133" s="36">
        <f t="shared" si="34"/>
        <v>123212</v>
      </c>
      <c r="CQ133" s="36">
        <f t="shared" si="34"/>
        <v>22233</v>
      </c>
      <c r="CR133" s="36">
        <f t="shared" si="34"/>
        <v>42007</v>
      </c>
      <c r="CS133" s="36">
        <f t="shared" si="34"/>
        <v>10510</v>
      </c>
      <c r="CT133" s="36">
        <f t="shared" si="34"/>
        <v>182803</v>
      </c>
      <c r="CU133" s="36">
        <f t="shared" si="34"/>
        <v>50268</v>
      </c>
      <c r="CV133" s="36">
        <f t="shared" si="34"/>
        <v>59138</v>
      </c>
      <c r="CW133" s="36">
        <f t="shared" ref="CW133:DO133" si="35">CW124+CW125+CW127</f>
        <v>150565</v>
      </c>
      <c r="CX133" s="36">
        <f t="shared" si="35"/>
        <v>46761</v>
      </c>
      <c r="CY133" s="36">
        <f t="shared" si="35"/>
        <v>75943</v>
      </c>
      <c r="CZ133" s="36">
        <f t="shared" si="35"/>
        <v>13292</v>
      </c>
      <c r="DA133" s="36">
        <f t="shared" si="35"/>
        <v>81659</v>
      </c>
      <c r="DB133" s="36">
        <f t="shared" si="35"/>
        <v>27644</v>
      </c>
      <c r="DC133" s="36">
        <f t="shared" si="35"/>
        <v>28640</v>
      </c>
      <c r="DD133" s="36">
        <f t="shared" si="35"/>
        <v>70676</v>
      </c>
      <c r="DE133" s="36">
        <f t="shared" si="35"/>
        <v>42534</v>
      </c>
      <c r="DF133" s="36">
        <f t="shared" si="35"/>
        <v>10365</v>
      </c>
      <c r="DG133" s="36">
        <f t="shared" si="35"/>
        <v>110184</v>
      </c>
      <c r="DH133" s="36">
        <f t="shared" si="35"/>
        <v>101583</v>
      </c>
      <c r="DI133" s="36">
        <f t="shared" si="35"/>
        <v>5170</v>
      </c>
      <c r="DJ133" s="36">
        <f t="shared" si="35"/>
        <v>9743</v>
      </c>
      <c r="DK133" s="36">
        <f t="shared" si="35"/>
        <v>4885</v>
      </c>
      <c r="DL133" s="36">
        <f t="shared" si="35"/>
        <v>11946</v>
      </c>
      <c r="DM133" s="36">
        <f t="shared" si="35"/>
        <v>8359</v>
      </c>
      <c r="DN133" s="36">
        <f t="shared" si="35"/>
        <v>8298</v>
      </c>
      <c r="DO133" s="36">
        <f t="shared" si="35"/>
        <v>14286</v>
      </c>
      <c r="DP133" s="36">
        <f>SUM(E133:DO133)</f>
        <v>2511352</v>
      </c>
      <c r="DQ133" s="43">
        <v>0</v>
      </c>
      <c r="DR133" s="43">
        <v>0</v>
      </c>
      <c r="DS133" s="43">
        <v>0</v>
      </c>
      <c r="DT133" s="43">
        <v>0</v>
      </c>
      <c r="DU133" s="43">
        <v>0</v>
      </c>
      <c r="DV133" s="43">
        <v>0</v>
      </c>
      <c r="DW133" s="43">
        <v>0</v>
      </c>
      <c r="DX133" s="43">
        <f>SUM(DQ133:DW133)</f>
        <v>0</v>
      </c>
      <c r="DY133" s="43">
        <f>DP133+DX133</f>
        <v>2511352</v>
      </c>
    </row>
    <row r="134" spans="1:129" x14ac:dyDescent="0.4">
      <c r="A134" s="41"/>
      <c r="B134" s="109"/>
      <c r="C134" s="41"/>
      <c r="D134" s="41"/>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row>
    <row r="135" spans="1:129" x14ac:dyDescent="0.4">
      <c r="A135" s="228" t="s">
        <v>534</v>
      </c>
      <c r="B135" s="229"/>
      <c r="C135" s="230"/>
      <c r="D135" s="230"/>
      <c r="E135" s="36" t="s">
        <v>535</v>
      </c>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f>DY133+DY126</f>
        <v>2680024.9997999999</v>
      </c>
    </row>
    <row r="137" spans="1:129" x14ac:dyDescent="0.4">
      <c r="A137" s="228" t="s">
        <v>536</v>
      </c>
      <c r="B137" s="229"/>
      <c r="C137" s="230"/>
      <c r="D137" s="230"/>
      <c r="E137" s="61">
        <f t="shared" ref="E137:AJ137" si="36">E133/E131</f>
        <v>0.3823930533390506</v>
      </c>
      <c r="F137" s="61">
        <f t="shared" si="36"/>
        <v>0.50769229495755119</v>
      </c>
      <c r="G137" s="61">
        <f t="shared" si="36"/>
        <v>0.48978931710905949</v>
      </c>
      <c r="H137" s="61">
        <f t="shared" si="36"/>
        <v>0.34746755779335131</v>
      </c>
      <c r="I137" s="61">
        <f t="shared" si="36"/>
        <v>0.49652383973771341</v>
      </c>
      <c r="J137" s="61">
        <f t="shared" si="36"/>
        <v>0.43192784912419052</v>
      </c>
      <c r="K137" s="61">
        <f t="shared" si="36"/>
        <v>0.27547606616394699</v>
      </c>
      <c r="L137" s="61">
        <f t="shared" si="36"/>
        <v>0.58347863773345299</v>
      </c>
      <c r="M137" s="61">
        <f t="shared" si="36"/>
        <v>0.76595929317453537</v>
      </c>
      <c r="N137" s="61">
        <f t="shared" si="36"/>
        <v>0.7989753062984174</v>
      </c>
      <c r="O137" s="61">
        <f t="shared" si="36"/>
        <v>0.2781214177723777</v>
      </c>
      <c r="P137" s="61">
        <f t="shared" si="36"/>
        <v>0.53701212417459609</v>
      </c>
      <c r="Q137" s="61">
        <f t="shared" si="36"/>
        <v>0.52021854663368461</v>
      </c>
      <c r="R137" s="61">
        <f t="shared" si="36"/>
        <v>0.23441402119378127</v>
      </c>
      <c r="S137" s="61">
        <f t="shared" si="36"/>
        <v>0.31497526701579626</v>
      </c>
      <c r="T137" s="61">
        <f t="shared" si="36"/>
        <v>0.19215067016329349</v>
      </c>
      <c r="U137" s="61">
        <f t="shared" si="36"/>
        <v>0.21386636547572879</v>
      </c>
      <c r="V137" s="61">
        <f t="shared" si="36"/>
        <v>0.19993010136071662</v>
      </c>
      <c r="W137" s="61">
        <f t="shared" si="36"/>
        <v>0.19384105258579362</v>
      </c>
      <c r="X137" s="61">
        <f t="shared" si="36"/>
        <v>0.34713137406903954</v>
      </c>
      <c r="Y137" s="61">
        <f t="shared" si="36"/>
        <v>0.2799156952625424</v>
      </c>
      <c r="Z137" s="61">
        <f t="shared" si="36"/>
        <v>0.29901736575058618</v>
      </c>
      <c r="AA137" s="61">
        <f t="shared" si="36"/>
        <v>0.18651267507616257</v>
      </c>
      <c r="AB137" s="61">
        <f t="shared" si="36"/>
        <v>0.3848689253893311</v>
      </c>
      <c r="AC137" s="61">
        <f t="shared" si="36"/>
        <v>0.33661335233237577</v>
      </c>
      <c r="AD137" s="61">
        <f t="shared" si="36"/>
        <v>0.43376645909945916</v>
      </c>
      <c r="AE137" s="61">
        <f t="shared" si="36"/>
        <v>0.29447852760736198</v>
      </c>
      <c r="AF137" s="61">
        <f t="shared" si="36"/>
        <v>0.39988810962907362</v>
      </c>
      <c r="AG137" s="61">
        <f t="shared" si="36"/>
        <v>0.62745344099388634</v>
      </c>
      <c r="AH137" s="61">
        <f t="shared" si="36"/>
        <v>0.60707803992740472</v>
      </c>
      <c r="AI137" s="61">
        <f t="shared" si="36"/>
        <v>0.53145324697326524</v>
      </c>
      <c r="AJ137" s="61">
        <f t="shared" si="36"/>
        <v>0.30358034970857606</v>
      </c>
      <c r="AK137" s="61">
        <f t="shared" ref="AK137:BP137" si="37">AK133/AK131</f>
        <v>0.42721569889013994</v>
      </c>
      <c r="AL137" s="61">
        <f t="shared" si="37"/>
        <v>0.27207092511597303</v>
      </c>
      <c r="AM137" s="61">
        <f t="shared" si="37"/>
        <v>0.292112575985437</v>
      </c>
      <c r="AN137" s="61">
        <f t="shared" si="37"/>
        <v>0.4383392303593503</v>
      </c>
      <c r="AO137" s="61">
        <f t="shared" si="37"/>
        <v>0.12651666937517178</v>
      </c>
      <c r="AP137" s="61">
        <f t="shared" si="37"/>
        <v>0.34617487284630805</v>
      </c>
      <c r="AQ137" s="61">
        <f t="shared" si="37"/>
        <v>0.30022568845362096</v>
      </c>
      <c r="AR137" s="61">
        <f t="shared" si="37"/>
        <v>0.28456507609372894</v>
      </c>
      <c r="AS137" s="61">
        <f t="shared" si="37"/>
        <v>0.43532985166384858</v>
      </c>
      <c r="AT137" s="61">
        <f t="shared" si="37"/>
        <v>0.38713752259428846</v>
      </c>
      <c r="AU137" s="61">
        <f t="shared" si="37"/>
        <v>0.50960640087597409</v>
      </c>
      <c r="AV137" s="61">
        <f t="shared" si="37"/>
        <v>0.42416402962436434</v>
      </c>
      <c r="AW137" s="61">
        <f t="shared" si="37"/>
        <v>0.50025515565260514</v>
      </c>
      <c r="AX137" s="61">
        <f t="shared" si="37"/>
        <v>0.2962360831840678</v>
      </c>
      <c r="AY137" s="61">
        <f t="shared" si="37"/>
        <v>0.39840385653207494</v>
      </c>
      <c r="AZ137" s="61">
        <f t="shared" si="37"/>
        <v>0.46431347528861222</v>
      </c>
      <c r="BA137" s="61">
        <f t="shared" si="37"/>
        <v>0.23573050362255099</v>
      </c>
      <c r="BB137" s="61">
        <f t="shared" si="37"/>
        <v>7.6106950966410153E-2</v>
      </c>
      <c r="BC137" s="61">
        <f t="shared" si="37"/>
        <v>0.47425478538886962</v>
      </c>
      <c r="BD137" s="61">
        <f t="shared" si="37"/>
        <v>0.39202479310285321</v>
      </c>
      <c r="BE137" s="61">
        <f t="shared" si="37"/>
        <v>0.48806511710904577</v>
      </c>
      <c r="BF137" s="61">
        <f t="shared" si="37"/>
        <v>0.38086803604570529</v>
      </c>
      <c r="BG137" s="61">
        <f t="shared" si="37"/>
        <v>0.37145002109001646</v>
      </c>
      <c r="BH137" s="61">
        <f t="shared" si="37"/>
        <v>0.4291687161829808</v>
      </c>
      <c r="BI137" s="61">
        <f t="shared" si="37"/>
        <v>0.25491364666210986</v>
      </c>
      <c r="BJ137" s="61">
        <f t="shared" si="37"/>
        <v>0.33823750925659746</v>
      </c>
      <c r="BK137" s="61">
        <f t="shared" si="37"/>
        <v>0.57020401542172949</v>
      </c>
      <c r="BL137" s="61">
        <f t="shared" si="37"/>
        <v>0.38345759436569971</v>
      </c>
      <c r="BM137" s="61">
        <f t="shared" si="37"/>
        <v>0.45097006282432495</v>
      </c>
      <c r="BN137" s="61">
        <f t="shared" si="37"/>
        <v>0.39835893131355915</v>
      </c>
      <c r="BO137" s="61">
        <f t="shared" si="37"/>
        <v>0.39599075485062157</v>
      </c>
      <c r="BP137" s="61">
        <f t="shared" si="37"/>
        <v>0.49137355730766041</v>
      </c>
      <c r="BQ137" s="61">
        <f t="shared" ref="BQ137:CV137" si="38">BQ133/BQ131</f>
        <v>0.21600624634003518</v>
      </c>
      <c r="BR137" s="61">
        <f t="shared" si="38"/>
        <v>0.40647074421118262</v>
      </c>
      <c r="BS137" s="61">
        <f t="shared" si="38"/>
        <v>0.36402765423392835</v>
      </c>
      <c r="BT137" s="61">
        <f t="shared" si="38"/>
        <v>0.53684650504790687</v>
      </c>
      <c r="BU137" s="61">
        <f t="shared" si="38"/>
        <v>0.27279299664556883</v>
      </c>
      <c r="BV137" s="61">
        <f t="shared" si="38"/>
        <v>0.19367397073321957</v>
      </c>
      <c r="BW137" s="61">
        <f t="shared" si="38"/>
        <v>0.20366478944271665</v>
      </c>
      <c r="BX137" s="61">
        <f t="shared" si="38"/>
        <v>0.38587885512595149</v>
      </c>
      <c r="BY137" s="61">
        <f t="shared" si="38"/>
        <v>0.30280133707931006</v>
      </c>
      <c r="BZ137" s="61">
        <f t="shared" si="38"/>
        <v>0.55558401878125863</v>
      </c>
      <c r="CA137" s="61">
        <f t="shared" si="38"/>
        <v>0.59688157764996319</v>
      </c>
      <c r="CB137" s="61">
        <f t="shared" si="38"/>
        <v>0.49746795379015668</v>
      </c>
      <c r="CC137" s="61">
        <f t="shared" si="38"/>
        <v>0.47288460097291984</v>
      </c>
      <c r="CD137" s="61">
        <f t="shared" si="38"/>
        <v>0.40359170572445269</v>
      </c>
      <c r="CE137" s="61">
        <f t="shared" si="38"/>
        <v>0.5086127044641493</v>
      </c>
      <c r="CF137" s="61">
        <f t="shared" si="38"/>
        <v>0.45115788225962045</v>
      </c>
      <c r="CG137" s="61">
        <f t="shared" si="38"/>
        <v>0.3268961264644879</v>
      </c>
      <c r="CH137" s="61">
        <f t="shared" si="38"/>
        <v>0.36794046957313326</v>
      </c>
      <c r="CI137" s="61">
        <f t="shared" si="38"/>
        <v>0.50693358713089964</v>
      </c>
      <c r="CJ137" s="61">
        <f t="shared" si="38"/>
        <v>0.38791445953971099</v>
      </c>
      <c r="CK137" s="61">
        <f t="shared" si="38"/>
        <v>0.34487894753596982</v>
      </c>
      <c r="CL137" s="61">
        <f t="shared" si="38"/>
        <v>0.38555023185549792</v>
      </c>
      <c r="CM137" s="61">
        <f t="shared" si="38"/>
        <v>0.41877640827824714</v>
      </c>
      <c r="CN137" s="61">
        <f t="shared" si="38"/>
        <v>0.37417545785586787</v>
      </c>
      <c r="CO137" s="61">
        <f t="shared" si="38"/>
        <v>0.76890037667097832</v>
      </c>
      <c r="CP137" s="61">
        <f t="shared" si="38"/>
        <v>0.77978823673648101</v>
      </c>
      <c r="CQ137" s="61">
        <f t="shared" si="38"/>
        <v>0.30787658902705844</v>
      </c>
      <c r="CR137" s="61">
        <f t="shared" si="38"/>
        <v>0.50206769793254657</v>
      </c>
      <c r="CS137" s="61">
        <f t="shared" si="38"/>
        <v>0.31946259764734486</v>
      </c>
      <c r="CT137" s="61">
        <f t="shared" si="38"/>
        <v>0.8478095524714121</v>
      </c>
      <c r="CU137" s="61">
        <f t="shared" si="38"/>
        <v>0.69643525607472578</v>
      </c>
      <c r="CV137" s="61">
        <f t="shared" si="38"/>
        <v>0.52334513274336281</v>
      </c>
      <c r="CW137" s="61">
        <f t="shared" ref="CW137:DO137" si="39">CW133/CW131</f>
        <v>0.52219497856816122</v>
      </c>
      <c r="CX137" s="61">
        <f t="shared" si="39"/>
        <v>0.53328391218583371</v>
      </c>
      <c r="CY137" s="61">
        <f t="shared" si="39"/>
        <v>0.64511552837240915</v>
      </c>
      <c r="CZ137" s="61">
        <f t="shared" si="39"/>
        <v>0.42192806632452717</v>
      </c>
      <c r="DA137" s="61">
        <f t="shared" si="39"/>
        <v>0.55225000827691961</v>
      </c>
      <c r="DB137" s="61">
        <f t="shared" si="39"/>
        <v>0.55579235527640258</v>
      </c>
      <c r="DC137" s="61">
        <f t="shared" si="39"/>
        <v>0.64549573190964737</v>
      </c>
      <c r="DD137" s="61">
        <f t="shared" si="39"/>
        <v>0.74323813041365483</v>
      </c>
      <c r="DE137" s="61">
        <f t="shared" si="39"/>
        <v>0.61577438956383479</v>
      </c>
      <c r="DF137" s="61">
        <f t="shared" si="39"/>
        <v>0.68119084725820955</v>
      </c>
      <c r="DG137" s="61">
        <f t="shared" si="39"/>
        <v>0.6678546766746789</v>
      </c>
      <c r="DH137" s="61">
        <f t="shared" si="39"/>
        <v>0.71592278731404269</v>
      </c>
      <c r="DI137" s="61">
        <f t="shared" si="39"/>
        <v>0.43376122885747515</v>
      </c>
      <c r="DJ137" s="61">
        <f t="shared" si="39"/>
        <v>0.34433645520409967</v>
      </c>
      <c r="DK137" s="61">
        <f t="shared" si="39"/>
        <v>0.36687945374570846</v>
      </c>
      <c r="DL137" s="61">
        <f t="shared" si="39"/>
        <v>0.39108230210174816</v>
      </c>
      <c r="DM137" s="61">
        <f t="shared" si="39"/>
        <v>0.3081886233388218</v>
      </c>
      <c r="DN137" s="61">
        <f t="shared" si="39"/>
        <v>0.40987897639102516</v>
      </c>
      <c r="DO137" s="61">
        <f t="shared" si="39"/>
        <v>0.91261021296684963</v>
      </c>
    </row>
    <row r="138" spans="1:129" x14ac:dyDescent="0.4">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1"/>
      <c r="BO138" s="61"/>
      <c r="BP138" s="61"/>
      <c r="BQ138" s="61"/>
      <c r="BR138" s="61"/>
      <c r="BS138" s="61"/>
      <c r="BT138" s="61"/>
      <c r="BU138" s="61"/>
      <c r="BV138" s="61"/>
      <c r="BW138" s="61"/>
      <c r="BX138" s="61"/>
      <c r="BY138" s="61"/>
      <c r="BZ138" s="61"/>
      <c r="CA138" s="61"/>
      <c r="CB138" s="61"/>
      <c r="CC138" s="61"/>
      <c r="CD138" s="61"/>
      <c r="CE138" s="61"/>
      <c r="CF138" s="61"/>
      <c r="CG138" s="61"/>
      <c r="CH138" s="61"/>
      <c r="CI138" s="61"/>
      <c r="CJ138" s="61"/>
      <c r="CK138" s="61"/>
      <c r="CL138" s="61"/>
      <c r="CM138" s="61"/>
      <c r="CN138" s="61"/>
      <c r="CO138" s="61"/>
      <c r="CP138" s="61"/>
      <c r="CQ138" s="61"/>
      <c r="CR138" s="61"/>
      <c r="CS138" s="61"/>
      <c r="CT138" s="61"/>
      <c r="CU138" s="61"/>
      <c r="CV138" s="61"/>
      <c r="CW138" s="61"/>
      <c r="CX138" s="61"/>
      <c r="CY138" s="61"/>
      <c r="CZ138" s="61"/>
      <c r="DA138" s="61"/>
      <c r="DB138" s="61"/>
      <c r="DC138" s="61"/>
      <c r="DD138" s="61"/>
      <c r="DE138" s="61"/>
      <c r="DF138" s="61"/>
      <c r="DG138" s="61"/>
      <c r="DH138" s="61"/>
      <c r="DI138" s="61"/>
      <c r="DJ138" s="61"/>
      <c r="DK138" s="61"/>
      <c r="DL138" s="61"/>
      <c r="DM138" s="61"/>
      <c r="DN138" s="61"/>
      <c r="DO138" s="61"/>
    </row>
    <row r="139" spans="1:129" x14ac:dyDescent="0.4">
      <c r="E139" s="14"/>
    </row>
    <row r="140" spans="1:129" x14ac:dyDescent="0.4">
      <c r="DP140" s="100"/>
    </row>
    <row r="141" spans="1:129" x14ac:dyDescent="0.4">
      <c r="DP141" s="180"/>
    </row>
    <row r="142" spans="1:129" x14ac:dyDescent="0.4">
      <c r="DP142" s="180"/>
    </row>
    <row r="143" spans="1:129" x14ac:dyDescent="0.4">
      <c r="DP143" s="180"/>
    </row>
  </sheetData>
  <mergeCells count="7">
    <mergeCell ref="A137:D137"/>
    <mergeCell ref="A133:D133"/>
    <mergeCell ref="A1:DY1"/>
    <mergeCell ref="DQ2:DX2"/>
    <mergeCell ref="A135:D135"/>
    <mergeCell ref="A131:D131"/>
    <mergeCell ref="A2:D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C143"/>
  <sheetViews>
    <sheetView showGridLines="0" zoomScale="90" zoomScaleNormal="90" workbookViewId="0">
      <pane xSplit="4" ySplit="3" topLeftCell="DI94" activePane="bottomRight" state="frozen"/>
      <selection pane="topRight"/>
      <selection pane="bottomLeft"/>
      <selection pane="bottomRight" activeCell="DM145" sqref="DM145"/>
    </sheetView>
  </sheetViews>
  <sheetFormatPr defaultRowHeight="14.6" x14ac:dyDescent="0.4"/>
  <cols>
    <col min="1" max="1" width="5" customWidth="1"/>
    <col min="2" max="2" width="8" style="110" customWidth="1"/>
    <col min="3" max="3" width="5.84375" style="110" customWidth="1"/>
    <col min="4" max="4" width="56.69140625" customWidth="1"/>
    <col min="5" max="100" width="9" customWidth="1"/>
    <col min="101" max="101" width="9.921875" customWidth="1"/>
    <col min="102" max="119" width="9" customWidth="1"/>
    <col min="120" max="120" width="11.3046875" customWidth="1"/>
    <col min="121" max="129" width="15.3046875" customWidth="1"/>
    <col min="131" max="131" width="11.3828125" bestFit="1" customWidth="1"/>
  </cols>
  <sheetData>
    <row r="1" spans="1:133" ht="20.05" customHeight="1" x14ac:dyDescent="0.4">
      <c r="A1" s="231" t="s">
        <v>537</v>
      </c>
      <c r="B1" s="229"/>
      <c r="C1" s="229"/>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N1" s="230"/>
      <c r="BO1" s="230"/>
      <c r="BP1" s="230"/>
      <c r="BQ1" s="230"/>
      <c r="BR1" s="230"/>
      <c r="BS1" s="230"/>
      <c r="BT1" s="230"/>
      <c r="BU1" s="230"/>
      <c r="BV1" s="230"/>
      <c r="BW1" s="230"/>
      <c r="BX1" s="230"/>
      <c r="BY1" s="230"/>
      <c r="BZ1" s="230"/>
      <c r="CA1" s="230"/>
      <c r="CB1" s="230"/>
      <c r="CC1" s="230"/>
      <c r="CD1" s="230"/>
      <c r="CE1" s="230"/>
      <c r="CF1" s="230"/>
      <c r="CG1" s="230"/>
      <c r="CH1" s="230"/>
      <c r="CI1" s="230"/>
      <c r="CJ1" s="230"/>
      <c r="CK1" s="230"/>
      <c r="CL1" s="230"/>
      <c r="CM1" s="230"/>
      <c r="CN1" s="230"/>
      <c r="CO1" s="230"/>
      <c r="CP1" s="230"/>
      <c r="CQ1" s="230"/>
      <c r="CR1" s="230"/>
      <c r="CS1" s="230"/>
      <c r="CT1" s="230"/>
      <c r="CU1" s="230"/>
      <c r="CV1" s="230"/>
      <c r="CW1" s="230"/>
      <c r="CX1" s="230"/>
      <c r="CY1" s="230"/>
      <c r="CZ1" s="230"/>
      <c r="DA1" s="230"/>
      <c r="DB1" s="230"/>
      <c r="DC1" s="230"/>
      <c r="DD1" s="230"/>
      <c r="DE1" s="230"/>
      <c r="DF1" s="230"/>
      <c r="DG1" s="230"/>
      <c r="DH1" s="230"/>
      <c r="DI1" s="230"/>
      <c r="DJ1" s="230"/>
      <c r="DK1" s="230"/>
      <c r="DL1" s="230"/>
      <c r="DM1" s="230"/>
      <c r="DN1" s="230"/>
      <c r="DO1" s="230"/>
      <c r="DP1" s="230"/>
      <c r="DQ1" s="230"/>
      <c r="DR1" s="230"/>
      <c r="DS1" s="230"/>
      <c r="DT1" s="230"/>
      <c r="DU1" s="230"/>
      <c r="DV1" s="230"/>
      <c r="DW1" s="230"/>
      <c r="DX1" s="230"/>
      <c r="DY1" s="230"/>
    </row>
    <row r="2" spans="1:133" ht="95.15" customHeight="1" x14ac:dyDescent="0.4">
      <c r="A2" s="233" t="s">
        <v>538</v>
      </c>
      <c r="B2" s="229"/>
      <c r="C2" s="229"/>
      <c r="D2" s="230"/>
      <c r="E2" s="28" t="s">
        <v>15</v>
      </c>
      <c r="F2" s="28" t="s">
        <v>17</v>
      </c>
      <c r="G2" s="28" t="s">
        <v>19</v>
      </c>
      <c r="H2" s="28" t="s">
        <v>21</v>
      </c>
      <c r="I2" s="28" t="s">
        <v>23</v>
      </c>
      <c r="J2" s="28" t="s">
        <v>25</v>
      </c>
      <c r="K2" s="28" t="s">
        <v>27</v>
      </c>
      <c r="L2" s="28" t="s">
        <v>29</v>
      </c>
      <c r="M2" s="28" t="s">
        <v>31</v>
      </c>
      <c r="N2" s="28" t="s">
        <v>33</v>
      </c>
      <c r="O2" s="28" t="s">
        <v>35</v>
      </c>
      <c r="P2" s="28" t="s">
        <v>37</v>
      </c>
      <c r="Q2" s="28" t="s">
        <v>39</v>
      </c>
      <c r="R2" s="28" t="s">
        <v>41</v>
      </c>
      <c r="S2" s="28" t="s">
        <v>43</v>
      </c>
      <c r="T2" s="28" t="s">
        <v>45</v>
      </c>
      <c r="U2" s="28" t="s">
        <v>47</v>
      </c>
      <c r="V2" s="28" t="s">
        <v>49</v>
      </c>
      <c r="W2" s="28" t="s">
        <v>51</v>
      </c>
      <c r="X2" s="28" t="s">
        <v>53</v>
      </c>
      <c r="Y2" s="28" t="s">
        <v>55</v>
      </c>
      <c r="Z2" s="28" t="s">
        <v>57</v>
      </c>
      <c r="AA2" s="28" t="s">
        <v>59</v>
      </c>
      <c r="AB2" s="28" t="s">
        <v>61</v>
      </c>
      <c r="AC2" s="28" t="s">
        <v>63</v>
      </c>
      <c r="AD2" s="28" t="s">
        <v>65</v>
      </c>
      <c r="AE2" s="28" t="s">
        <v>67</v>
      </c>
      <c r="AF2" s="28" t="s">
        <v>69</v>
      </c>
      <c r="AG2" s="28" t="s">
        <v>71</v>
      </c>
      <c r="AH2" s="28" t="s">
        <v>73</v>
      </c>
      <c r="AI2" s="28" t="s">
        <v>75</v>
      </c>
      <c r="AJ2" s="28" t="s">
        <v>77</v>
      </c>
      <c r="AK2" s="28" t="s">
        <v>79</v>
      </c>
      <c r="AL2" s="28" t="s">
        <v>81</v>
      </c>
      <c r="AM2" s="28" t="s">
        <v>83</v>
      </c>
      <c r="AN2" s="28" t="s">
        <v>85</v>
      </c>
      <c r="AO2" s="28" t="s">
        <v>87</v>
      </c>
      <c r="AP2" s="28" t="s">
        <v>89</v>
      </c>
      <c r="AQ2" s="28" t="s">
        <v>91</v>
      </c>
      <c r="AR2" s="28" t="s">
        <v>93</v>
      </c>
      <c r="AS2" s="28" t="s">
        <v>95</v>
      </c>
      <c r="AT2" s="28" t="s">
        <v>97</v>
      </c>
      <c r="AU2" s="28" t="s">
        <v>99</v>
      </c>
      <c r="AV2" s="28" t="s">
        <v>101</v>
      </c>
      <c r="AW2" s="28" t="s">
        <v>103</v>
      </c>
      <c r="AX2" s="28" t="s">
        <v>105</v>
      </c>
      <c r="AY2" s="28" t="s">
        <v>107</v>
      </c>
      <c r="AZ2" s="28" t="s">
        <v>109</v>
      </c>
      <c r="BA2" s="28" t="s">
        <v>111</v>
      </c>
      <c r="BB2" s="28" t="s">
        <v>113</v>
      </c>
      <c r="BC2" s="28" t="s">
        <v>115</v>
      </c>
      <c r="BD2" s="28" t="s">
        <v>117</v>
      </c>
      <c r="BE2" s="28" t="s">
        <v>119</v>
      </c>
      <c r="BF2" s="28" t="s">
        <v>121</v>
      </c>
      <c r="BG2" s="28" t="s">
        <v>507</v>
      </c>
      <c r="BH2" s="28" t="s">
        <v>125</v>
      </c>
      <c r="BI2" s="28" t="s">
        <v>127</v>
      </c>
      <c r="BJ2" s="28" t="s">
        <v>129</v>
      </c>
      <c r="BK2" s="28" t="s">
        <v>131</v>
      </c>
      <c r="BL2" s="28" t="s">
        <v>133</v>
      </c>
      <c r="BM2" s="28" t="s">
        <v>135</v>
      </c>
      <c r="BN2" s="28" t="s">
        <v>137</v>
      </c>
      <c r="BO2" s="28" t="s">
        <v>139</v>
      </c>
      <c r="BP2" s="28" t="s">
        <v>141</v>
      </c>
      <c r="BQ2" s="28" t="s">
        <v>143</v>
      </c>
      <c r="BR2" s="28" t="s">
        <v>145</v>
      </c>
      <c r="BS2" s="28" t="s">
        <v>147</v>
      </c>
      <c r="BT2" s="28" t="s">
        <v>149</v>
      </c>
      <c r="BU2" s="28" t="s">
        <v>151</v>
      </c>
      <c r="BV2" s="28" t="s">
        <v>153</v>
      </c>
      <c r="BW2" s="28" t="s">
        <v>155</v>
      </c>
      <c r="BX2" s="28" t="s">
        <v>157</v>
      </c>
      <c r="BY2" s="28" t="s">
        <v>159</v>
      </c>
      <c r="BZ2" s="28" t="s">
        <v>161</v>
      </c>
      <c r="CA2" s="28" t="s">
        <v>163</v>
      </c>
      <c r="CB2" s="28" t="s">
        <v>165</v>
      </c>
      <c r="CC2" s="28" t="s">
        <v>167</v>
      </c>
      <c r="CD2" s="28" t="s">
        <v>169</v>
      </c>
      <c r="CE2" s="28" t="s">
        <v>171</v>
      </c>
      <c r="CF2" s="28" t="s">
        <v>173</v>
      </c>
      <c r="CG2" s="28" t="s">
        <v>175</v>
      </c>
      <c r="CH2" s="28" t="s">
        <v>177</v>
      </c>
      <c r="CI2" s="28" t="s">
        <v>179</v>
      </c>
      <c r="CJ2" s="28" t="s">
        <v>181</v>
      </c>
      <c r="CK2" s="28" t="s">
        <v>183</v>
      </c>
      <c r="CL2" s="28" t="s">
        <v>185</v>
      </c>
      <c r="CM2" s="28" t="s">
        <v>187</v>
      </c>
      <c r="CN2" s="28" t="s">
        <v>189</v>
      </c>
      <c r="CO2" s="28" t="s">
        <v>191</v>
      </c>
      <c r="CP2" s="28" t="s">
        <v>193</v>
      </c>
      <c r="CQ2" s="28" t="s">
        <v>195</v>
      </c>
      <c r="CR2" s="28" t="s">
        <v>197</v>
      </c>
      <c r="CS2" s="28" t="s">
        <v>199</v>
      </c>
      <c r="CT2" s="28" t="s">
        <v>201</v>
      </c>
      <c r="CU2" s="28" t="s">
        <v>203</v>
      </c>
      <c r="CV2" s="28" t="s">
        <v>205</v>
      </c>
      <c r="CW2" s="28" t="s">
        <v>207</v>
      </c>
      <c r="CX2" s="28" t="s">
        <v>209</v>
      </c>
      <c r="CY2" s="28" t="s">
        <v>211</v>
      </c>
      <c r="CZ2" s="28" t="s">
        <v>213</v>
      </c>
      <c r="DA2" s="28" t="s">
        <v>215</v>
      </c>
      <c r="DB2" s="28" t="s">
        <v>217</v>
      </c>
      <c r="DC2" s="28" t="s">
        <v>219</v>
      </c>
      <c r="DD2" s="28" t="s">
        <v>221</v>
      </c>
      <c r="DE2" s="28" t="s">
        <v>223</v>
      </c>
      <c r="DF2" s="28" t="s">
        <v>225</v>
      </c>
      <c r="DG2" s="28" t="s">
        <v>227</v>
      </c>
      <c r="DH2" s="28" t="s">
        <v>229</v>
      </c>
      <c r="DI2" s="28" t="s">
        <v>231</v>
      </c>
      <c r="DJ2" s="28" t="s">
        <v>233</v>
      </c>
      <c r="DK2" s="28" t="s">
        <v>235</v>
      </c>
      <c r="DL2" s="28" t="s">
        <v>237</v>
      </c>
      <c r="DM2" s="28" t="s">
        <v>239</v>
      </c>
      <c r="DN2" s="28" t="s">
        <v>241</v>
      </c>
      <c r="DO2" s="28" t="s">
        <v>243</v>
      </c>
      <c r="DP2" s="28" t="s">
        <v>508</v>
      </c>
      <c r="DQ2" s="232" t="s">
        <v>509</v>
      </c>
      <c r="DR2" s="230"/>
      <c r="DS2" s="230"/>
      <c r="DT2" s="230"/>
      <c r="DU2" s="230"/>
      <c r="DV2" s="230"/>
      <c r="DW2" s="230"/>
      <c r="DX2" s="230"/>
      <c r="DY2" s="13" t="s">
        <v>248</v>
      </c>
    </row>
    <row r="3" spans="1:133" ht="36" customHeight="1" x14ac:dyDescent="0.4">
      <c r="A3" s="30" t="s">
        <v>444</v>
      </c>
      <c r="B3" s="30" t="s">
        <v>445</v>
      </c>
      <c r="C3" s="30"/>
      <c r="D3" s="31" t="s">
        <v>446</v>
      </c>
      <c r="E3" s="30">
        <f t="array" ref="E3:DO3">TRANSPOSE(C4:C118)</f>
        <v>1</v>
      </c>
      <c r="F3" s="30">
        <v>1</v>
      </c>
      <c r="G3" s="30">
        <v>1</v>
      </c>
      <c r="H3" s="30">
        <v>1</v>
      </c>
      <c r="I3" s="30">
        <v>1</v>
      </c>
      <c r="J3" s="30">
        <v>1</v>
      </c>
      <c r="K3" s="30">
        <v>1</v>
      </c>
      <c r="L3" s="30">
        <v>2</v>
      </c>
      <c r="M3" s="30">
        <v>2</v>
      </c>
      <c r="N3" s="30">
        <v>3</v>
      </c>
      <c r="O3" s="30">
        <v>3</v>
      </c>
      <c r="P3" s="30">
        <v>3</v>
      </c>
      <c r="Q3" s="30">
        <v>4</v>
      </c>
      <c r="R3" s="30">
        <v>5</v>
      </c>
      <c r="S3" s="30">
        <v>5</v>
      </c>
      <c r="T3" s="30">
        <v>5</v>
      </c>
      <c r="U3" s="30">
        <v>5</v>
      </c>
      <c r="V3" s="30">
        <v>5</v>
      </c>
      <c r="W3" s="30">
        <v>5</v>
      </c>
      <c r="X3" s="30">
        <v>5</v>
      </c>
      <c r="Y3" s="30">
        <v>5</v>
      </c>
      <c r="Z3" s="30">
        <v>5</v>
      </c>
      <c r="AA3" s="30">
        <v>5</v>
      </c>
      <c r="AB3" s="30">
        <v>5</v>
      </c>
      <c r="AC3" s="30">
        <v>5</v>
      </c>
      <c r="AD3" s="30">
        <v>5</v>
      </c>
      <c r="AE3" s="30">
        <v>5</v>
      </c>
      <c r="AF3" s="30">
        <v>5</v>
      </c>
      <c r="AG3" s="30">
        <v>5</v>
      </c>
      <c r="AH3" s="30">
        <v>5</v>
      </c>
      <c r="AI3" s="30">
        <v>5</v>
      </c>
      <c r="AJ3" s="30">
        <v>6</v>
      </c>
      <c r="AK3" s="30">
        <v>6</v>
      </c>
      <c r="AL3" s="30">
        <v>6</v>
      </c>
      <c r="AM3" s="30">
        <v>6</v>
      </c>
      <c r="AN3" s="30">
        <v>7</v>
      </c>
      <c r="AO3" s="30">
        <v>2</v>
      </c>
      <c r="AP3" s="30">
        <v>8</v>
      </c>
      <c r="AQ3" s="30">
        <v>8</v>
      </c>
      <c r="AR3" s="30">
        <v>6</v>
      </c>
      <c r="AS3" s="30">
        <v>6</v>
      </c>
      <c r="AT3" s="30">
        <v>6</v>
      </c>
      <c r="AU3" s="30">
        <v>6</v>
      </c>
      <c r="AV3" s="30">
        <v>6</v>
      </c>
      <c r="AW3" s="30">
        <v>6</v>
      </c>
      <c r="AX3" s="30">
        <v>6</v>
      </c>
      <c r="AY3" s="30">
        <v>6</v>
      </c>
      <c r="AZ3" s="30">
        <v>6</v>
      </c>
      <c r="BA3" s="30">
        <v>6</v>
      </c>
      <c r="BB3" s="30">
        <v>6</v>
      </c>
      <c r="BC3" s="30">
        <v>6</v>
      </c>
      <c r="BD3" s="30">
        <v>6</v>
      </c>
      <c r="BE3" s="30">
        <v>6</v>
      </c>
      <c r="BF3" s="30">
        <v>6</v>
      </c>
      <c r="BG3" s="30">
        <v>9</v>
      </c>
      <c r="BH3" s="30">
        <v>10</v>
      </c>
      <c r="BI3" s="30">
        <v>10</v>
      </c>
      <c r="BJ3" s="30">
        <v>10</v>
      </c>
      <c r="BK3" s="30">
        <v>10</v>
      </c>
      <c r="BL3" s="30">
        <v>10</v>
      </c>
      <c r="BM3" s="30">
        <v>10</v>
      </c>
      <c r="BN3" s="30">
        <v>10</v>
      </c>
      <c r="BO3" s="30">
        <v>10</v>
      </c>
      <c r="BP3" s="30">
        <v>10</v>
      </c>
      <c r="BQ3" s="30">
        <v>11</v>
      </c>
      <c r="BR3" s="30">
        <v>11</v>
      </c>
      <c r="BS3" s="30">
        <v>2</v>
      </c>
      <c r="BT3" s="30">
        <v>12</v>
      </c>
      <c r="BU3" s="30">
        <v>12</v>
      </c>
      <c r="BV3" s="30">
        <v>13</v>
      </c>
      <c r="BW3" s="30">
        <v>14</v>
      </c>
      <c r="BX3" s="30">
        <v>15</v>
      </c>
      <c r="BY3" s="30">
        <v>16</v>
      </c>
      <c r="BZ3" s="30">
        <v>17</v>
      </c>
      <c r="CA3" s="30">
        <v>18</v>
      </c>
      <c r="CB3" s="30">
        <v>19</v>
      </c>
      <c r="CC3" s="30">
        <v>20</v>
      </c>
      <c r="CD3" s="30">
        <v>21</v>
      </c>
      <c r="CE3" s="30">
        <v>22</v>
      </c>
      <c r="CF3" s="30">
        <v>22</v>
      </c>
      <c r="CG3" s="30">
        <v>22</v>
      </c>
      <c r="CH3" s="30">
        <v>23</v>
      </c>
      <c r="CI3" s="30">
        <v>23</v>
      </c>
      <c r="CJ3" s="30">
        <v>7</v>
      </c>
      <c r="CK3" s="30">
        <v>7</v>
      </c>
      <c r="CL3" s="30">
        <v>7</v>
      </c>
      <c r="CM3" s="30">
        <v>24</v>
      </c>
      <c r="CN3" s="30">
        <v>24</v>
      </c>
      <c r="CO3" s="30">
        <v>7</v>
      </c>
      <c r="CP3" s="30">
        <v>25</v>
      </c>
      <c r="CQ3" s="30">
        <v>25</v>
      </c>
      <c r="CR3" s="30">
        <v>25</v>
      </c>
      <c r="CS3" s="30">
        <v>26</v>
      </c>
      <c r="CT3" s="30">
        <v>27</v>
      </c>
      <c r="CU3" s="30">
        <v>27</v>
      </c>
      <c r="CV3" s="30">
        <v>28</v>
      </c>
      <c r="CW3" s="30">
        <v>29</v>
      </c>
      <c r="CX3" s="30">
        <v>24</v>
      </c>
      <c r="CY3" s="30">
        <v>28</v>
      </c>
      <c r="CZ3" s="30">
        <v>30</v>
      </c>
      <c r="DA3" s="30">
        <v>31</v>
      </c>
      <c r="DB3" s="30">
        <v>32</v>
      </c>
      <c r="DC3" s="30">
        <v>33</v>
      </c>
      <c r="DD3" s="30">
        <v>34</v>
      </c>
      <c r="DE3" s="30">
        <v>35</v>
      </c>
      <c r="DF3" s="30">
        <v>7</v>
      </c>
      <c r="DG3" s="30">
        <v>36</v>
      </c>
      <c r="DH3" s="30">
        <v>37</v>
      </c>
      <c r="DI3" s="30">
        <v>7</v>
      </c>
      <c r="DJ3" s="30">
        <v>7</v>
      </c>
      <c r="DK3" s="30">
        <v>7</v>
      </c>
      <c r="DL3" s="30">
        <v>38</v>
      </c>
      <c r="DM3" s="30">
        <v>30</v>
      </c>
      <c r="DN3" s="30">
        <v>39</v>
      </c>
      <c r="DO3" s="30">
        <v>28</v>
      </c>
      <c r="DP3" s="32"/>
      <c r="DQ3" s="33" t="s">
        <v>510</v>
      </c>
      <c r="DR3" s="33" t="s">
        <v>511</v>
      </c>
      <c r="DS3" s="33" t="s">
        <v>512</v>
      </c>
      <c r="DT3" s="33" t="s">
        <v>513</v>
      </c>
      <c r="DU3" s="33" t="s">
        <v>514</v>
      </c>
      <c r="DV3" s="33" t="s">
        <v>515</v>
      </c>
      <c r="DW3" s="33" t="s">
        <v>516</v>
      </c>
      <c r="DX3" s="33" t="s">
        <v>517</v>
      </c>
      <c r="DY3" s="33" t="s">
        <v>518</v>
      </c>
      <c r="EA3" s="115" t="s">
        <v>539</v>
      </c>
      <c r="EB3" s="115" t="s">
        <v>540</v>
      </c>
      <c r="EC3" s="115"/>
    </row>
    <row r="4" spans="1:133" x14ac:dyDescent="0.4">
      <c r="A4" s="34">
        <f>'Base Table 5'!A4</f>
        <v>1</v>
      </c>
      <c r="B4" s="7" t="str">
        <f>'Base Table 5'!B4</f>
        <v>0101</v>
      </c>
      <c r="C4" s="111">
        <f>'Base Table 5'!C4</f>
        <v>1</v>
      </c>
      <c r="D4" s="35" t="str">
        <f>'Base Table 5'!D4</f>
        <v>Sheep, grains, beef and dairy cattle</v>
      </c>
      <c r="E4" s="36">
        <f>(1+INDEX('Scenario Parameters'!$L:$L,MATCH($C4,'Scenario Parameters'!$A:$A,0)))*(1+INDEX('Scenario Parameters'!$L:$L,MATCH(E$3,'Scenario Parameters'!$A:$A,0)))*'Base Table 5'!E4</f>
        <v>3068.8409000000001</v>
      </c>
      <c r="F4" s="36">
        <f>(1+INDEX('Scenario Parameters'!$L:$L,MATCH($C4,'Scenario Parameters'!$A:$A,0)))*(1+INDEX('Scenario Parameters'!$L:$L,MATCH(F$3,'Scenario Parameters'!$A:$A,0)))*'Base Table 5'!F4</f>
        <v>424.77440000000001</v>
      </c>
      <c r="G4" s="36">
        <f>(1+INDEX('Scenario Parameters'!$L:$L,MATCH($C4,'Scenario Parameters'!$A:$A,0)))*(1+INDEX('Scenario Parameters'!$L:$L,MATCH(G$3,'Scenario Parameters'!$A:$A,0)))*'Base Table 5'!G4</f>
        <v>513.22820000000002</v>
      </c>
      <c r="H4" s="36">
        <f>(1+INDEX('Scenario Parameters'!$L:$L,MATCH($C4,'Scenario Parameters'!$A:$A,0)))*(1+INDEX('Scenario Parameters'!$L:$L,MATCH(H$3,'Scenario Parameters'!$A:$A,0)))*'Base Table 5'!H4</f>
        <v>2.2944</v>
      </c>
      <c r="I4" s="36">
        <f>(1+INDEX('Scenario Parameters'!$L:$L,MATCH($C4,'Scenario Parameters'!$A:$A,0)))*(1+INDEX('Scenario Parameters'!$L:$L,MATCH(I$3,'Scenario Parameters'!$A:$A,0)))*'Base Table 5'!I4</f>
        <v>4.6800000000000001E-2</v>
      </c>
      <c r="J4" s="36">
        <f>(1+INDEX('Scenario Parameters'!$L:$L,MATCH($C4,'Scenario Parameters'!$A:$A,0)))*(1+INDEX('Scenario Parameters'!$L:$L,MATCH(J$3,'Scenario Parameters'!$A:$A,0)))*'Base Table 5'!J4</f>
        <v>0.8306</v>
      </c>
      <c r="K4" s="36">
        <f>(1+INDEX('Scenario Parameters'!$L:$L,MATCH($C4,'Scenario Parameters'!$A:$A,0)))*(1+INDEX('Scenario Parameters'!$L:$L,MATCH(K$3,'Scenario Parameters'!$A:$A,0)))*'Base Table 5'!K4</f>
        <v>28.354399999999998</v>
      </c>
      <c r="L4" s="36">
        <f>(1+INDEX('Scenario Parameters'!$L:$L,MATCH($C4,'Scenario Parameters'!$A:$A,0)))*(1+INDEX('Scenario Parameters'!$L:$L,MATCH(L$3,'Scenario Parameters'!$A:$A,0)))*'Base Table 5'!L4</f>
        <v>0.18332999999999997</v>
      </c>
      <c r="M4" s="36">
        <f>(1+INDEX('Scenario Parameters'!$L:$L,MATCH($C4,'Scenario Parameters'!$A:$A,0)))*(1+INDEX('Scenario Parameters'!$L:$L,MATCH(M$3,'Scenario Parameters'!$A:$A,0)))*'Base Table 5'!M4</f>
        <v>0.36609999999999993</v>
      </c>
      <c r="N4" s="36">
        <f>(1+INDEX('Scenario Parameters'!$L:$L,MATCH($C4,'Scenario Parameters'!$A:$A,0)))*(1+INDEX('Scenario Parameters'!$L:$L,MATCH(N$3,'Scenario Parameters'!$A:$A,0)))*'Base Table 5'!N4</f>
        <v>0.78243000000000007</v>
      </c>
      <c r="O4" s="36">
        <f>(1+INDEX('Scenario Parameters'!$L:$L,MATCH($C4,'Scenario Parameters'!$A:$A,0)))*(1+INDEX('Scenario Parameters'!$L:$L,MATCH(O$3,'Scenario Parameters'!$A:$A,0)))*'Base Table 5'!O4</f>
        <v>6.5113400000000006</v>
      </c>
      <c r="P4" s="36">
        <f>(1+INDEX('Scenario Parameters'!$L:$L,MATCH($C4,'Scenario Parameters'!$A:$A,0)))*(1+INDEX('Scenario Parameters'!$L:$L,MATCH(P$3,'Scenario Parameters'!$A:$A,0)))*'Base Table 5'!P4</f>
        <v>0.31779000000000002</v>
      </c>
      <c r="Q4" s="36">
        <f>(1+INDEX('Scenario Parameters'!$L:$L,MATCH($C4,'Scenario Parameters'!$A:$A,0)))*(1+INDEX('Scenario Parameters'!$L:$L,MATCH(Q$3,'Scenario Parameters'!$A:$A,0)))*'Base Table 5'!Q4</f>
        <v>0.21667999999999998</v>
      </c>
      <c r="R4" s="36">
        <f>(1+INDEX('Scenario Parameters'!$L:$L,MATCH($C4,'Scenario Parameters'!$A:$A,0)))*(1+INDEX('Scenario Parameters'!$L:$L,MATCH(R$3,'Scenario Parameters'!$A:$A,0)))*'Base Table 5'!R4</f>
        <v>17580.183499999999</v>
      </c>
      <c r="S4" s="36">
        <f>(1+INDEX('Scenario Parameters'!$L:$L,MATCH($C4,'Scenario Parameters'!$A:$A,0)))*(1+INDEX('Scenario Parameters'!$L:$L,MATCH(S$3,'Scenario Parameters'!$A:$A,0)))*'Base Table 5'!S4</f>
        <v>0.1241</v>
      </c>
      <c r="T4" s="36">
        <f>(1+INDEX('Scenario Parameters'!$L:$L,MATCH($C4,'Scenario Parameters'!$A:$A,0)))*(1+INDEX('Scenario Parameters'!$L:$L,MATCH(T$3,'Scenario Parameters'!$A:$A,0)))*'Base Table 5'!T4</f>
        <v>6677.9105</v>
      </c>
      <c r="U4" s="36">
        <f>(1+INDEX('Scenario Parameters'!$L:$L,MATCH($C4,'Scenario Parameters'!$A:$A,0)))*(1+INDEX('Scenario Parameters'!$L:$L,MATCH(U$3,'Scenario Parameters'!$A:$A,0)))*'Base Table 5'!U4</f>
        <v>1.4987999999999999</v>
      </c>
      <c r="V4" s="36">
        <f>(1+INDEX('Scenario Parameters'!$L:$L,MATCH($C4,'Scenario Parameters'!$A:$A,0)))*(1+INDEX('Scenario Parameters'!$L:$L,MATCH(V$3,'Scenario Parameters'!$A:$A,0)))*'Base Table 5'!V4</f>
        <v>49.301200000000001</v>
      </c>
      <c r="W4" s="36">
        <f>(1+INDEX('Scenario Parameters'!$L:$L,MATCH($C4,'Scenario Parameters'!$A:$A,0)))*(1+INDEX('Scenario Parameters'!$L:$L,MATCH(W$3,'Scenario Parameters'!$A:$A,0)))*'Base Table 5'!W4</f>
        <v>2176.2188000000001</v>
      </c>
      <c r="X4" s="36">
        <f>(1+INDEX('Scenario Parameters'!$L:$L,MATCH($C4,'Scenario Parameters'!$A:$A,0)))*(1+INDEX('Scenario Parameters'!$L:$L,MATCH(X$3,'Scenario Parameters'!$A:$A,0)))*'Base Table 5'!X4</f>
        <v>68.434799999999996</v>
      </c>
      <c r="Y4" s="36">
        <f>(1+INDEX('Scenario Parameters'!$L:$L,MATCH($C4,'Scenario Parameters'!$A:$A,0)))*(1+INDEX('Scenario Parameters'!$L:$L,MATCH(Y$3,'Scenario Parameters'!$A:$A,0)))*'Base Table 5'!Y4</f>
        <v>31.687000000000001</v>
      </c>
      <c r="Z4" s="36">
        <f>(1+INDEX('Scenario Parameters'!$L:$L,MATCH($C4,'Scenario Parameters'!$A:$A,0)))*(1+INDEX('Scenario Parameters'!$L:$L,MATCH(Z$3,'Scenario Parameters'!$A:$A,0)))*'Base Table 5'!Z4</f>
        <v>50.224200000000003</v>
      </c>
      <c r="AA4" s="36">
        <f>(1+INDEX('Scenario Parameters'!$L:$L,MATCH($C4,'Scenario Parameters'!$A:$A,0)))*(1+INDEX('Scenario Parameters'!$L:$L,MATCH(AA$3,'Scenario Parameters'!$A:$A,0)))*'Base Table 5'!AA4</f>
        <v>20.408200000000001</v>
      </c>
      <c r="AB4" s="36">
        <f>(1+INDEX('Scenario Parameters'!$L:$L,MATCH($C4,'Scenario Parameters'!$A:$A,0)))*(1+INDEX('Scenario Parameters'!$L:$L,MATCH(AB$3,'Scenario Parameters'!$A:$A,0)))*'Base Table 5'!AB4</f>
        <v>636.07500000000005</v>
      </c>
      <c r="AC4" s="36">
        <f>(1+INDEX('Scenario Parameters'!$L:$L,MATCH($C4,'Scenario Parameters'!$A:$A,0)))*(1+INDEX('Scenario Parameters'!$L:$L,MATCH(AC$3,'Scenario Parameters'!$A:$A,0)))*'Base Table 5'!AC4</f>
        <v>325.31290000000001</v>
      </c>
      <c r="AD4" s="36">
        <f>(1+INDEX('Scenario Parameters'!$L:$L,MATCH($C4,'Scenario Parameters'!$A:$A,0)))*(1+INDEX('Scenario Parameters'!$L:$L,MATCH(AD$3,'Scenario Parameters'!$A:$A,0)))*'Base Table 5'!AD4</f>
        <v>61.686199999999999</v>
      </c>
      <c r="AE4" s="36">
        <f>(1+INDEX('Scenario Parameters'!$L:$L,MATCH($C4,'Scenario Parameters'!$A:$A,0)))*(1+INDEX('Scenario Parameters'!$L:$L,MATCH(AE$3,'Scenario Parameters'!$A:$A,0)))*'Base Table 5'!AE4</f>
        <v>2.3235000000000001</v>
      </c>
      <c r="AF4" s="36">
        <f>(1+INDEX('Scenario Parameters'!$L:$L,MATCH($C4,'Scenario Parameters'!$A:$A,0)))*(1+INDEX('Scenario Parameters'!$L:$L,MATCH(AF$3,'Scenario Parameters'!$A:$A,0)))*'Base Table 5'!AF4</f>
        <v>291.48869999999999</v>
      </c>
      <c r="AG4" s="36">
        <f>(1+INDEX('Scenario Parameters'!$L:$L,MATCH($C4,'Scenario Parameters'!$A:$A,0)))*(1+INDEX('Scenario Parameters'!$L:$L,MATCH(AG$3,'Scenario Parameters'!$A:$A,0)))*'Base Table 5'!AG4</f>
        <v>4.0000000000000002E-4</v>
      </c>
      <c r="AH4" s="36">
        <f>(1+INDEX('Scenario Parameters'!$L:$L,MATCH($C4,'Scenario Parameters'!$A:$A,0)))*(1+INDEX('Scenario Parameters'!$L:$L,MATCH(AH$3,'Scenario Parameters'!$A:$A,0)))*'Base Table 5'!AH4</f>
        <v>3.5000000000000001E-3</v>
      </c>
      <c r="AI4" s="36">
        <f>(1+INDEX('Scenario Parameters'!$L:$L,MATCH($C4,'Scenario Parameters'!$A:$A,0)))*(1+INDEX('Scenario Parameters'!$L:$L,MATCH(AI$3,'Scenario Parameters'!$A:$A,0)))*'Base Table 5'!AI4</f>
        <v>1.8E-3</v>
      </c>
      <c r="AJ4" s="36">
        <f>(1+INDEX('Scenario Parameters'!$L:$L,MATCH($C4,'Scenario Parameters'!$A:$A,0)))*(1+INDEX('Scenario Parameters'!$L:$L,MATCH(AJ$3,'Scenario Parameters'!$A:$A,0)))*'Base Table 5'!AJ4</f>
        <v>0.99839999999999995</v>
      </c>
      <c r="AK4" s="36">
        <f>(1+INDEX('Scenario Parameters'!$L:$L,MATCH($C4,'Scenario Parameters'!$A:$A,0)))*(1+INDEX('Scenario Parameters'!$L:$L,MATCH(AK$3,'Scenario Parameters'!$A:$A,0)))*'Base Table 5'!AK4</f>
        <v>0.95440000000000003</v>
      </c>
      <c r="AL4" s="36">
        <f>(1+INDEX('Scenario Parameters'!$L:$L,MATCH($C4,'Scenario Parameters'!$A:$A,0)))*(1+INDEX('Scenario Parameters'!$L:$L,MATCH(AL$3,'Scenario Parameters'!$A:$A,0)))*'Base Table 5'!AL4</f>
        <v>0.33850000000000002</v>
      </c>
      <c r="AM4" s="36">
        <f>(1+INDEX('Scenario Parameters'!$L:$L,MATCH($C4,'Scenario Parameters'!$A:$A,0)))*(1+INDEX('Scenario Parameters'!$L:$L,MATCH(AM$3,'Scenario Parameters'!$A:$A,0)))*'Base Table 5'!AM4</f>
        <v>0.93559999999999999</v>
      </c>
      <c r="AN4" s="36">
        <f>(1+INDEX('Scenario Parameters'!$L:$L,MATCH($C4,'Scenario Parameters'!$A:$A,0)))*(1+INDEX('Scenario Parameters'!$L:$L,MATCH(AN$3,'Scenario Parameters'!$A:$A,0)))*'Base Table 5'!AN4</f>
        <v>0.1</v>
      </c>
      <c r="AO4" s="36">
        <f>(1+INDEX('Scenario Parameters'!$L:$L,MATCH($C4,'Scenario Parameters'!$A:$A,0)))*(1+INDEX('Scenario Parameters'!$L:$L,MATCH(AO$3,'Scenario Parameters'!$A:$A,0)))*'Base Table 5'!AO4</f>
        <v>2.5449999999999993E-2</v>
      </c>
      <c r="AP4" s="36">
        <f>(1+INDEX('Scenario Parameters'!$L:$L,MATCH($C4,'Scenario Parameters'!$A:$A,0)))*(1+INDEX('Scenario Parameters'!$L:$L,MATCH(AP$3,'Scenario Parameters'!$A:$A,0)))*'Base Table 5'!AP4</f>
        <v>17.17445</v>
      </c>
      <c r="AQ4" s="36">
        <f>(1+INDEX('Scenario Parameters'!$L:$L,MATCH($C4,'Scenario Parameters'!$A:$A,0)))*(1+INDEX('Scenario Parameters'!$L:$L,MATCH(AQ$3,'Scenario Parameters'!$A:$A,0)))*'Base Table 5'!AQ4</f>
        <v>47.658499999999997</v>
      </c>
      <c r="AR4" s="36">
        <f>(1+INDEX('Scenario Parameters'!$L:$L,MATCH($C4,'Scenario Parameters'!$A:$A,0)))*(1+INDEX('Scenario Parameters'!$L:$L,MATCH(AR$3,'Scenario Parameters'!$A:$A,0)))*'Base Table 5'!AR4</f>
        <v>75.398200000000003</v>
      </c>
      <c r="AS4" s="36">
        <f>(1+INDEX('Scenario Parameters'!$L:$L,MATCH($C4,'Scenario Parameters'!$A:$A,0)))*(1+INDEX('Scenario Parameters'!$L:$L,MATCH(AS$3,'Scenario Parameters'!$A:$A,0)))*'Base Table 5'!AS4</f>
        <v>48.729399999999998</v>
      </c>
      <c r="AT4" s="36">
        <f>(1+INDEX('Scenario Parameters'!$L:$L,MATCH($C4,'Scenario Parameters'!$A:$A,0)))*(1+INDEX('Scenario Parameters'!$L:$L,MATCH(AT$3,'Scenario Parameters'!$A:$A,0)))*'Base Table 5'!AT4</f>
        <v>0.34789999999999999</v>
      </c>
      <c r="AU4" s="36">
        <f>(1+INDEX('Scenario Parameters'!$L:$L,MATCH($C4,'Scenario Parameters'!$A:$A,0)))*(1+INDEX('Scenario Parameters'!$L:$L,MATCH(AU$3,'Scenario Parameters'!$A:$A,0)))*'Base Table 5'!AU4</f>
        <v>5.62E-2</v>
      </c>
      <c r="AV4" s="36">
        <f>(1+INDEX('Scenario Parameters'!$L:$L,MATCH($C4,'Scenario Parameters'!$A:$A,0)))*(1+INDEX('Scenario Parameters'!$L:$L,MATCH(AV$3,'Scenario Parameters'!$A:$A,0)))*'Base Table 5'!AV4</f>
        <v>0.46179999999999999</v>
      </c>
      <c r="AW4" s="36">
        <f>(1+INDEX('Scenario Parameters'!$L:$L,MATCH($C4,'Scenario Parameters'!$A:$A,0)))*(1+INDEX('Scenario Parameters'!$L:$L,MATCH(AW$3,'Scenario Parameters'!$A:$A,0)))*'Base Table 5'!AW4</f>
        <v>8.9300000000000004E-2</v>
      </c>
      <c r="AX4" s="36">
        <f>(1+INDEX('Scenario Parameters'!$L:$L,MATCH($C4,'Scenario Parameters'!$A:$A,0)))*(1+INDEX('Scenario Parameters'!$L:$L,MATCH(AX$3,'Scenario Parameters'!$A:$A,0)))*'Base Table 5'!AX4</f>
        <v>0.83250000000000002</v>
      </c>
      <c r="AY4" s="36">
        <f>(1+INDEX('Scenario Parameters'!$L:$L,MATCH($C4,'Scenario Parameters'!$A:$A,0)))*(1+INDEX('Scenario Parameters'!$L:$L,MATCH(AY$3,'Scenario Parameters'!$A:$A,0)))*'Base Table 5'!AY4</f>
        <v>0.19120000000000001</v>
      </c>
      <c r="AZ4" s="36">
        <f>(1+INDEX('Scenario Parameters'!$L:$L,MATCH($C4,'Scenario Parameters'!$A:$A,0)))*(1+INDEX('Scenario Parameters'!$L:$L,MATCH(AZ$3,'Scenario Parameters'!$A:$A,0)))*'Base Table 5'!AZ4</f>
        <v>0.1845</v>
      </c>
      <c r="BA4" s="36">
        <f>(1+INDEX('Scenario Parameters'!$L:$L,MATCH($C4,'Scenario Parameters'!$A:$A,0)))*(1+INDEX('Scenario Parameters'!$L:$L,MATCH(BA$3,'Scenario Parameters'!$A:$A,0)))*'Base Table 5'!BA4</f>
        <v>1.4641999999999999</v>
      </c>
      <c r="BB4" s="36">
        <f>(1+INDEX('Scenario Parameters'!$L:$L,MATCH($C4,'Scenario Parameters'!$A:$A,0)))*(1+INDEX('Scenario Parameters'!$L:$L,MATCH(BB$3,'Scenario Parameters'!$A:$A,0)))*'Base Table 5'!BB4</f>
        <v>6.0000999999999998</v>
      </c>
      <c r="BC4" s="36">
        <f>(1+INDEX('Scenario Parameters'!$L:$L,MATCH($C4,'Scenario Parameters'!$A:$A,0)))*(1+INDEX('Scenario Parameters'!$L:$L,MATCH(BC$3,'Scenario Parameters'!$A:$A,0)))*'Base Table 5'!BC4</f>
        <v>3.9600000000000003E-2</v>
      </c>
      <c r="BD4" s="36">
        <f>(1+INDEX('Scenario Parameters'!$L:$L,MATCH($C4,'Scenario Parameters'!$A:$A,0)))*(1+INDEX('Scenario Parameters'!$L:$L,MATCH(BD$3,'Scenario Parameters'!$A:$A,0)))*'Base Table 5'!BD4</f>
        <v>0.42149999999999999</v>
      </c>
      <c r="BE4" s="36">
        <f>(1+INDEX('Scenario Parameters'!$L:$L,MATCH($C4,'Scenario Parameters'!$A:$A,0)))*(1+INDEX('Scenario Parameters'!$L:$L,MATCH(BE$3,'Scenario Parameters'!$A:$A,0)))*'Base Table 5'!BE4</f>
        <v>7.4200000000000002E-2</v>
      </c>
      <c r="BF4" s="36">
        <f>(1+INDEX('Scenario Parameters'!$L:$L,MATCH($C4,'Scenario Parameters'!$A:$A,0)))*(1+INDEX('Scenario Parameters'!$L:$L,MATCH(BF$3,'Scenario Parameters'!$A:$A,0)))*'Base Table 5'!BF4</f>
        <v>0.16739999999999999</v>
      </c>
      <c r="BG4" s="36">
        <f>(1+INDEX('Scenario Parameters'!$L:$L,MATCH($C4,'Scenario Parameters'!$A:$A,0)))*(1+INDEX('Scenario Parameters'!$L:$L,MATCH(BG$3,'Scenario Parameters'!$A:$A,0)))*'Base Table 5'!BG4</f>
        <v>7.0140000000000008E-2</v>
      </c>
      <c r="BH4" s="36">
        <f>(1+INDEX('Scenario Parameters'!$L:$L,MATCH($C4,'Scenario Parameters'!$A:$A,0)))*(1+INDEX('Scenario Parameters'!$L:$L,MATCH(BH$3,'Scenario Parameters'!$A:$A,0)))*'Base Table 5'!BH4</f>
        <v>6.7000000000000004E-2</v>
      </c>
      <c r="BI4" s="36">
        <f>(1+INDEX('Scenario Parameters'!$L:$L,MATCH($C4,'Scenario Parameters'!$A:$A,0)))*(1+INDEX('Scenario Parameters'!$L:$L,MATCH(BI$3,'Scenario Parameters'!$A:$A,0)))*'Base Table 5'!BI4</f>
        <v>6.8199999999999997E-2</v>
      </c>
      <c r="BJ4" s="36">
        <f>(1+INDEX('Scenario Parameters'!$L:$L,MATCH($C4,'Scenario Parameters'!$A:$A,0)))*(1+INDEX('Scenario Parameters'!$L:$L,MATCH(BJ$3,'Scenario Parameters'!$A:$A,0)))*'Base Table 5'!BJ4</f>
        <v>9.4100000000000003E-2</v>
      </c>
      <c r="BK4" s="36">
        <f>(1+INDEX('Scenario Parameters'!$L:$L,MATCH($C4,'Scenario Parameters'!$A:$A,0)))*(1+INDEX('Scenario Parameters'!$L:$L,MATCH(BK$3,'Scenario Parameters'!$A:$A,0)))*'Base Table 5'!BK4</f>
        <v>0.2167</v>
      </c>
      <c r="BL4" s="36">
        <f>(1+INDEX('Scenario Parameters'!$L:$L,MATCH($C4,'Scenario Parameters'!$A:$A,0)))*(1+INDEX('Scenario Parameters'!$L:$L,MATCH(BL$3,'Scenario Parameters'!$A:$A,0)))*'Base Table 5'!BL4</f>
        <v>0.12570000000000001</v>
      </c>
      <c r="BM4" s="36">
        <f>(1+INDEX('Scenario Parameters'!$L:$L,MATCH($C4,'Scenario Parameters'!$A:$A,0)))*(1+INDEX('Scenario Parameters'!$L:$L,MATCH(BM$3,'Scenario Parameters'!$A:$A,0)))*'Base Table 5'!BM4</f>
        <v>4.5699999999999998E-2</v>
      </c>
      <c r="BN4" s="36">
        <f>(1+INDEX('Scenario Parameters'!$L:$L,MATCH($C4,'Scenario Parameters'!$A:$A,0)))*(1+INDEX('Scenario Parameters'!$L:$L,MATCH(BN$3,'Scenario Parameters'!$A:$A,0)))*'Base Table 5'!BN4</f>
        <v>0.25600000000000001</v>
      </c>
      <c r="BO4" s="36">
        <f>(1+INDEX('Scenario Parameters'!$L:$L,MATCH($C4,'Scenario Parameters'!$A:$A,0)))*(1+INDEX('Scenario Parameters'!$L:$L,MATCH(BO$3,'Scenario Parameters'!$A:$A,0)))*'Base Table 5'!BO4</f>
        <v>0.18790000000000001</v>
      </c>
      <c r="BP4" s="36">
        <f>(1+INDEX('Scenario Parameters'!$L:$L,MATCH($C4,'Scenario Parameters'!$A:$A,0)))*(1+INDEX('Scenario Parameters'!$L:$L,MATCH(BP$3,'Scenario Parameters'!$A:$A,0)))*'Base Table 5'!BP4</f>
        <v>9.4100000000000003E-2</v>
      </c>
      <c r="BQ4" s="36">
        <f>(1+INDEX('Scenario Parameters'!$L:$L,MATCH($C4,'Scenario Parameters'!$A:$A,0)))*(1+INDEX('Scenario Parameters'!$L:$L,MATCH(BQ$3,'Scenario Parameters'!$A:$A,0)))*'Base Table 5'!BQ4</f>
        <v>2.4613750000000003</v>
      </c>
      <c r="BR4" s="36">
        <f>(1+INDEX('Scenario Parameters'!$L:$L,MATCH($C4,'Scenario Parameters'!$A:$A,0)))*(1+INDEX('Scenario Parameters'!$L:$L,MATCH(BR$3,'Scenario Parameters'!$A:$A,0)))*'Base Table 5'!BR4</f>
        <v>2.9126249999999998</v>
      </c>
      <c r="BS4" s="36">
        <f>(1+INDEX('Scenario Parameters'!$L:$L,MATCH($C4,'Scenario Parameters'!$A:$A,0)))*(1+INDEX('Scenario Parameters'!$L:$L,MATCH(BS$3,'Scenario Parameters'!$A:$A,0)))*'Base Table 5'!BS4</f>
        <v>3.0899999999999994E-3</v>
      </c>
      <c r="BT4" s="36">
        <f>(1+INDEX('Scenario Parameters'!$L:$L,MATCH($C4,'Scenario Parameters'!$A:$A,0)))*(1+INDEX('Scenario Parameters'!$L:$L,MATCH(BT$3,'Scenario Parameters'!$A:$A,0)))*'Base Table 5'!BT4</f>
        <v>1.4597</v>
      </c>
      <c r="BU4" s="36">
        <f>(1+INDEX('Scenario Parameters'!$L:$L,MATCH($C4,'Scenario Parameters'!$A:$A,0)))*(1+INDEX('Scenario Parameters'!$L:$L,MATCH(BU$3,'Scenario Parameters'!$A:$A,0)))*'Base Table 5'!BU4</f>
        <v>0.20710000000000001</v>
      </c>
      <c r="BV4" s="36">
        <f>(1+INDEX('Scenario Parameters'!$L:$L,MATCH($C4,'Scenario Parameters'!$A:$A,0)))*(1+INDEX('Scenario Parameters'!$L:$L,MATCH(BV$3,'Scenario Parameters'!$A:$A,0)))*'Base Table 5'!BV4</f>
        <v>2.4457</v>
      </c>
      <c r="BW4" s="36">
        <f>(1+INDEX('Scenario Parameters'!$L:$L,MATCH($C4,'Scenario Parameters'!$A:$A,0)))*(1+INDEX('Scenario Parameters'!$L:$L,MATCH(BW$3,'Scenario Parameters'!$A:$A,0)))*'Base Table 5'!BW4</f>
        <v>1.4891000000000001</v>
      </c>
      <c r="BX4" s="36">
        <f>(1+INDEX('Scenario Parameters'!$L:$L,MATCH($C4,'Scenario Parameters'!$A:$A,0)))*(1+INDEX('Scenario Parameters'!$L:$L,MATCH(BX$3,'Scenario Parameters'!$A:$A,0)))*'Base Table 5'!BX4</f>
        <v>1.3447</v>
      </c>
      <c r="BY4" s="36">
        <f>(1+INDEX('Scenario Parameters'!$L:$L,MATCH($C4,'Scenario Parameters'!$A:$A,0)))*(1+INDEX('Scenario Parameters'!$L:$L,MATCH(BY$3,'Scenario Parameters'!$A:$A,0)))*'Base Table 5'!BY4</f>
        <v>7.5091000000000001</v>
      </c>
      <c r="BZ4" s="36">
        <f>(1+INDEX('Scenario Parameters'!$L:$L,MATCH($C4,'Scenario Parameters'!$A:$A,0)))*(1+INDEX('Scenario Parameters'!$L:$L,MATCH(BZ$3,'Scenario Parameters'!$A:$A,0)))*'Base Table 5'!BZ4</f>
        <v>230.79580000000001</v>
      </c>
      <c r="CA4" s="36">
        <f>(1+INDEX('Scenario Parameters'!$L:$L,MATCH($C4,'Scenario Parameters'!$A:$A,0)))*(1+INDEX('Scenario Parameters'!$L:$L,MATCH(CA$3,'Scenario Parameters'!$A:$A,0)))*'Base Table 5'!CA4</f>
        <v>612.98429999999996</v>
      </c>
      <c r="CB4" s="36">
        <f>(1+INDEX('Scenario Parameters'!$L:$L,MATCH($C4,'Scenario Parameters'!$A:$A,0)))*(1+INDEX('Scenario Parameters'!$L:$L,MATCH(CB$3,'Scenario Parameters'!$A:$A,0)))*'Base Table 5'!CB4</f>
        <v>26.593</v>
      </c>
      <c r="CC4" s="36">
        <f>(1+INDEX('Scenario Parameters'!$L:$L,MATCH($C4,'Scenario Parameters'!$A:$A,0)))*(1+INDEX('Scenario Parameters'!$L:$L,MATCH(CC$3,'Scenario Parameters'!$A:$A,0)))*'Base Table 5'!CC4</f>
        <v>105.17149999999999</v>
      </c>
      <c r="CD4" s="36">
        <f>(1+INDEX('Scenario Parameters'!$L:$L,MATCH($C4,'Scenario Parameters'!$A:$A,0)))*(1+INDEX('Scenario Parameters'!$L:$L,MATCH(CD$3,'Scenario Parameters'!$A:$A,0)))*'Base Table 5'!CD4</f>
        <v>0.74891999999999992</v>
      </c>
      <c r="CE4" s="36">
        <f>(1+INDEX('Scenario Parameters'!$L:$L,MATCH($C4,'Scenario Parameters'!$A:$A,0)))*(1+INDEX('Scenario Parameters'!$L:$L,MATCH(CE$3,'Scenario Parameters'!$A:$A,0)))*'Base Table 5'!CE4</f>
        <v>0.88439999999999996</v>
      </c>
      <c r="CF4" s="36">
        <f>(1+INDEX('Scenario Parameters'!$L:$L,MATCH($C4,'Scenario Parameters'!$A:$A,0)))*(1+INDEX('Scenario Parameters'!$L:$L,MATCH(CF$3,'Scenario Parameters'!$A:$A,0)))*'Base Table 5'!CF4</f>
        <v>0.26450000000000001</v>
      </c>
      <c r="CG4" s="36">
        <f>(1+INDEX('Scenario Parameters'!$L:$L,MATCH($C4,'Scenario Parameters'!$A:$A,0)))*(1+INDEX('Scenario Parameters'!$L:$L,MATCH(CG$3,'Scenario Parameters'!$A:$A,0)))*'Base Table 5'!CG4</f>
        <v>0.33379999999999999</v>
      </c>
      <c r="CH4" s="36">
        <f>(1+INDEX('Scenario Parameters'!$L:$L,MATCH($C4,'Scenario Parameters'!$A:$A,0)))*(1+INDEX('Scenario Parameters'!$L:$L,MATCH(CH$3,'Scenario Parameters'!$A:$A,0)))*'Base Table 5'!CH4</f>
        <v>0.25130000000000002</v>
      </c>
      <c r="CI4" s="36">
        <f>(1+INDEX('Scenario Parameters'!$L:$L,MATCH($C4,'Scenario Parameters'!$A:$A,0)))*(1+INDEX('Scenario Parameters'!$L:$L,MATCH(CI$3,'Scenario Parameters'!$A:$A,0)))*'Base Table 5'!CI4</f>
        <v>10.436500000000001</v>
      </c>
      <c r="CJ4" s="36">
        <f>(1+INDEX('Scenario Parameters'!$L:$L,MATCH($C4,'Scenario Parameters'!$A:$A,0)))*(1+INDEX('Scenario Parameters'!$L:$L,MATCH(CJ$3,'Scenario Parameters'!$A:$A,0)))*'Base Table 5'!CJ4</f>
        <v>0.43559999999999999</v>
      </c>
      <c r="CK4" s="36">
        <f>(1+INDEX('Scenario Parameters'!$L:$L,MATCH($C4,'Scenario Parameters'!$A:$A,0)))*(1+INDEX('Scenario Parameters'!$L:$L,MATCH(CK$3,'Scenario Parameters'!$A:$A,0)))*'Base Table 5'!CK4</f>
        <v>0.15509999999999999</v>
      </c>
      <c r="CL4" s="36">
        <f>(1+INDEX('Scenario Parameters'!$L:$L,MATCH($C4,'Scenario Parameters'!$A:$A,0)))*(1+INDEX('Scenario Parameters'!$L:$L,MATCH(CL$3,'Scenario Parameters'!$A:$A,0)))*'Base Table 5'!CL4</f>
        <v>0.12130000000000001</v>
      </c>
      <c r="CM4" s="36">
        <f>(1+INDEX('Scenario Parameters'!$L:$L,MATCH($C4,'Scenario Parameters'!$A:$A,0)))*(1+INDEX('Scenario Parameters'!$L:$L,MATCH(CM$3,'Scenario Parameters'!$A:$A,0)))*'Base Table 5'!CM4</f>
        <v>0.99850000000000005</v>
      </c>
      <c r="CN4" s="36">
        <f>(1+INDEX('Scenario Parameters'!$L:$L,MATCH($C4,'Scenario Parameters'!$A:$A,0)))*(1+INDEX('Scenario Parameters'!$L:$L,MATCH(CN$3,'Scenario Parameters'!$A:$A,0)))*'Base Table 5'!CN4</f>
        <v>0.8024</v>
      </c>
      <c r="CO4" s="36">
        <f>(1+INDEX('Scenario Parameters'!$L:$L,MATCH($C4,'Scenario Parameters'!$A:$A,0)))*(1+INDEX('Scenario Parameters'!$L:$L,MATCH(CO$3,'Scenario Parameters'!$A:$A,0)))*'Base Table 5'!CO4</f>
        <v>2.7400000000000001E-2</v>
      </c>
      <c r="CP4" s="36">
        <f>(1+INDEX('Scenario Parameters'!$L:$L,MATCH($C4,'Scenario Parameters'!$A:$A,0)))*(1+INDEX('Scenario Parameters'!$L:$L,MATCH(CP$3,'Scenario Parameters'!$A:$A,0)))*'Base Table 5'!CP4</f>
        <v>0.2908</v>
      </c>
      <c r="CQ4" s="36">
        <f>(1+INDEX('Scenario Parameters'!$L:$L,MATCH($C4,'Scenario Parameters'!$A:$A,0)))*(1+INDEX('Scenario Parameters'!$L:$L,MATCH(CQ$3,'Scenario Parameters'!$A:$A,0)))*'Base Table 5'!CQ4</f>
        <v>0.3049</v>
      </c>
      <c r="CR4" s="36">
        <f>(1+INDEX('Scenario Parameters'!$L:$L,MATCH($C4,'Scenario Parameters'!$A:$A,0)))*(1+INDEX('Scenario Parameters'!$L:$L,MATCH(CR$3,'Scenario Parameters'!$A:$A,0)))*'Base Table 5'!CR4</f>
        <v>0.14460000000000001</v>
      </c>
      <c r="CS4" s="36">
        <f>(1+INDEX('Scenario Parameters'!$L:$L,MATCH($C4,'Scenario Parameters'!$A:$A,0)))*(1+INDEX('Scenario Parameters'!$L:$L,MATCH(CS$3,'Scenario Parameters'!$A:$A,0)))*'Base Table 5'!CS4</f>
        <v>1.9227000000000001</v>
      </c>
      <c r="CT4" s="36">
        <f>(1+INDEX('Scenario Parameters'!$L:$L,MATCH($C4,'Scenario Parameters'!$A:$A,0)))*(1+INDEX('Scenario Parameters'!$L:$L,MATCH(CT$3,'Scenario Parameters'!$A:$A,0)))*'Base Table 5'!CT4</f>
        <v>3.6799999999999999E-2</v>
      </c>
      <c r="CU4" s="36">
        <f>(1+INDEX('Scenario Parameters'!$L:$L,MATCH($C4,'Scenario Parameters'!$A:$A,0)))*(1+INDEX('Scenario Parameters'!$L:$L,MATCH(CU$3,'Scenario Parameters'!$A:$A,0)))*'Base Table 5'!CU4</f>
        <v>1.1900000000000001E-2</v>
      </c>
      <c r="CV4" s="36">
        <f>(1+INDEX('Scenario Parameters'!$L:$L,MATCH($C4,'Scenario Parameters'!$A:$A,0)))*(1+INDEX('Scenario Parameters'!$L:$L,MATCH(CV$3,'Scenario Parameters'!$A:$A,0)))*'Base Table 5'!CV4</f>
        <v>1008.033</v>
      </c>
      <c r="CW4" s="36">
        <f>(1+INDEX('Scenario Parameters'!$L:$L,MATCH($C4,'Scenario Parameters'!$A:$A,0)))*(1+INDEX('Scenario Parameters'!$L:$L,MATCH(CW$3,'Scenario Parameters'!$A:$A,0)))*'Base Table 5'!CW4</f>
        <v>18.073399999999999</v>
      </c>
      <c r="CX4" s="36">
        <f>(1+INDEX('Scenario Parameters'!$L:$L,MATCH($C4,'Scenario Parameters'!$A:$A,0)))*(1+INDEX('Scenario Parameters'!$L:$L,MATCH(CX$3,'Scenario Parameters'!$A:$A,0)))*'Base Table 5'!CX4</f>
        <v>0.62360000000000004</v>
      </c>
      <c r="CY4" s="36">
        <f>(1+INDEX('Scenario Parameters'!$L:$L,MATCH($C4,'Scenario Parameters'!$A:$A,0)))*(1+INDEX('Scenario Parameters'!$L:$L,MATCH(CY$3,'Scenario Parameters'!$A:$A,0)))*'Base Table 5'!CY4</f>
        <v>0.29520000000000002</v>
      </c>
      <c r="CZ4" s="36">
        <f>(1+INDEX('Scenario Parameters'!$L:$L,MATCH($C4,'Scenario Parameters'!$A:$A,0)))*(1+INDEX('Scenario Parameters'!$L:$L,MATCH(CZ$3,'Scenario Parameters'!$A:$A,0)))*'Base Table 5'!CZ4</f>
        <v>2.8898999999999999</v>
      </c>
      <c r="DA4" s="36">
        <f>(1+INDEX('Scenario Parameters'!$L:$L,MATCH($C4,'Scenario Parameters'!$A:$A,0)))*(1+INDEX('Scenario Parameters'!$L:$L,MATCH(DA$3,'Scenario Parameters'!$A:$A,0)))*'Base Table 5'!DA4</f>
        <v>11.9786</v>
      </c>
      <c r="DB4" s="36">
        <f>(1+INDEX('Scenario Parameters'!$L:$L,MATCH($C4,'Scenario Parameters'!$A:$A,0)))*(1+INDEX('Scenario Parameters'!$L:$L,MATCH(DB$3,'Scenario Parameters'!$A:$A,0)))*'Base Table 5'!DB4</f>
        <v>0.90080000000000005</v>
      </c>
      <c r="DC4" s="36">
        <f>(1+INDEX('Scenario Parameters'!$L:$L,MATCH($C4,'Scenario Parameters'!$A:$A,0)))*(1+INDEX('Scenario Parameters'!$L:$L,MATCH(DC$3,'Scenario Parameters'!$A:$A,0)))*'Base Table 5'!DC4</f>
        <v>4.5609999999999999</v>
      </c>
      <c r="DD4" s="36">
        <f>(1+INDEX('Scenario Parameters'!$L:$L,MATCH($C4,'Scenario Parameters'!$A:$A,0)))*(1+INDEX('Scenario Parameters'!$L:$L,MATCH(DD$3,'Scenario Parameters'!$A:$A,0)))*'Base Table 5'!DD4</f>
        <v>2.5705</v>
      </c>
      <c r="DE4" s="36">
        <f>(1+INDEX('Scenario Parameters'!$L:$L,MATCH($C4,'Scenario Parameters'!$A:$A,0)))*(1+INDEX('Scenario Parameters'!$L:$L,MATCH(DE$3,'Scenario Parameters'!$A:$A,0)))*'Base Table 5'!DE4</f>
        <v>1.3382000000000001</v>
      </c>
      <c r="DF4" s="36">
        <f>(1+INDEX('Scenario Parameters'!$L:$L,MATCH($C4,'Scenario Parameters'!$A:$A,0)))*(1+INDEX('Scenario Parameters'!$L:$L,MATCH(DF$3,'Scenario Parameters'!$A:$A,0)))*'Base Table 5'!DF4</f>
        <v>0.23749999999999999</v>
      </c>
      <c r="DG4" s="36">
        <f>(1+INDEX('Scenario Parameters'!$L:$L,MATCH($C4,'Scenario Parameters'!$A:$A,0)))*(1+INDEX('Scenario Parameters'!$L:$L,MATCH(DG$3,'Scenario Parameters'!$A:$A,0)))*'Base Table 5'!DG4</f>
        <v>5.3186499999999999</v>
      </c>
      <c r="DH4" s="36">
        <f>(1+INDEX('Scenario Parameters'!$L:$L,MATCH($C4,'Scenario Parameters'!$A:$A,0)))*(1+INDEX('Scenario Parameters'!$L:$L,MATCH(DH$3,'Scenario Parameters'!$A:$A,0)))*'Base Table 5'!DH4</f>
        <v>12.161049999999999</v>
      </c>
      <c r="DI4" s="36">
        <f>(1+INDEX('Scenario Parameters'!$L:$L,MATCH($C4,'Scenario Parameters'!$A:$A,0)))*(1+INDEX('Scenario Parameters'!$L:$L,MATCH(DI$3,'Scenario Parameters'!$A:$A,0)))*'Base Table 5'!DI4</f>
        <v>0.22819999999999999</v>
      </c>
      <c r="DJ4" s="36">
        <f>(1+INDEX('Scenario Parameters'!$L:$L,MATCH($C4,'Scenario Parameters'!$A:$A,0)))*(1+INDEX('Scenario Parameters'!$L:$L,MATCH(DJ$3,'Scenario Parameters'!$A:$A,0)))*'Base Table 5'!DJ4</f>
        <v>0.50019999999999998</v>
      </c>
      <c r="DK4" s="36">
        <f>(1+INDEX('Scenario Parameters'!$L:$L,MATCH($C4,'Scenario Parameters'!$A:$A,0)))*(1+INDEX('Scenario Parameters'!$L:$L,MATCH(DK$3,'Scenario Parameters'!$A:$A,0)))*'Base Table 5'!DK4</f>
        <v>0.49249999999999999</v>
      </c>
      <c r="DL4" s="36">
        <f>(1+INDEX('Scenario Parameters'!$L:$L,MATCH($C4,'Scenario Parameters'!$A:$A,0)))*(1+INDEX('Scenario Parameters'!$L:$L,MATCH(DL$3,'Scenario Parameters'!$A:$A,0)))*'Base Table 5'!DL4</f>
        <v>0.17679999999999996</v>
      </c>
      <c r="DM4" s="36">
        <f>(1+INDEX('Scenario Parameters'!$L:$L,MATCH($C4,'Scenario Parameters'!$A:$A,0)))*(1+INDEX('Scenario Parameters'!$L:$L,MATCH(DM$3,'Scenario Parameters'!$A:$A,0)))*'Base Table 5'!DM4</f>
        <v>0.57789999999999997</v>
      </c>
      <c r="DN4" s="36">
        <f>(1+INDEX('Scenario Parameters'!$L:$L,MATCH($C4,'Scenario Parameters'!$A:$A,0)))*(1+INDEX('Scenario Parameters'!$L:$L,MATCH(DN$3,'Scenario Parameters'!$A:$A,0)))*'Base Table 5'!DN4</f>
        <v>0.88129999999999997</v>
      </c>
      <c r="DO4" s="36">
        <f>(1+INDEX('Scenario Parameters'!$L:$L,MATCH($C4,'Scenario Parameters'!$A:$A,0)))*(1+INDEX('Scenario Parameters'!$L:$L,MATCH(DO$3,'Scenario Parameters'!$A:$A,0)))*'Base Table 5'!DO4</f>
        <v>17.432400000000001</v>
      </c>
      <c r="DP4" s="36">
        <f t="shared" ref="DP4:DP35" si="0">SUM(E4:DO4)</f>
        <v>34326.31852000003</v>
      </c>
      <c r="DQ4" s="36">
        <f>('Base Table 5'!DQ4/'Base Table 5'!$DX4)*$EB4</f>
        <v>348.25047425843718</v>
      </c>
      <c r="DR4" s="36">
        <f>('Base Table 5'!DR4/'Base Table 5'!$DX4)*$EB4</f>
        <v>27.795534087170456</v>
      </c>
      <c r="DS4" s="36">
        <f>('Base Table 5'!DS4/'Base Table 5'!$DX4)*$EB4</f>
        <v>3538.5961972735954</v>
      </c>
      <c r="DT4" s="36">
        <f>('Base Table 5'!DT4/'Base Table 5'!$DX4)*$EB4</f>
        <v>56.84698829785571</v>
      </c>
      <c r="DU4" s="36">
        <f>('Base Table 5'!DU4/'Base Table 5'!$DX4)*$EB4</f>
        <v>363.01202359114291</v>
      </c>
      <c r="DV4" s="36">
        <f>('Base Table 5'!DV4/'Base Table 5'!$DX4)*$EB4</f>
        <v>-930.52851379609683</v>
      </c>
      <c r="DW4" s="36">
        <f>('Base Table 5'!DW4/'Base Table 5'!$DX4)*$EB4</f>
        <v>17503.692939165194</v>
      </c>
      <c r="DX4" s="36">
        <f t="shared" ref="DX4:DX35" si="1">SUM(DQ4:DW4)</f>
        <v>20907.665642877299</v>
      </c>
      <c r="DY4" s="36">
        <f t="shared" ref="DY4:DY35" si="2">DP4+DX4</f>
        <v>55233.984162877328</v>
      </c>
      <c r="DZ4" s="14">
        <f>'Base Table 5'!DY4</f>
        <v>55727.999900000024</v>
      </c>
      <c r="EA4" s="54">
        <f t="array" ref="EA4:EA118">TRANSPOSE(E131:DO131)</f>
        <v>55233.984162877328</v>
      </c>
      <c r="EB4" s="100">
        <f t="shared" ref="EB4:EB35" si="3">EA4-DP4</f>
        <v>20907.665642877299</v>
      </c>
    </row>
    <row r="5" spans="1:133" x14ac:dyDescent="0.4">
      <c r="A5" s="37">
        <v>2</v>
      </c>
      <c r="B5" s="2" t="str">
        <f>'Base Table 5'!B5</f>
        <v>0102</v>
      </c>
      <c r="C5" s="112">
        <f>'Base Table 5'!C5</f>
        <v>1</v>
      </c>
      <c r="D5" s="38" t="str">
        <f>'Base Table 5'!D5</f>
        <v>Poultry and other livestock</v>
      </c>
      <c r="E5" s="36">
        <f>(1+INDEX('Scenario Parameters'!$L:$L,MATCH($C5,'Scenario Parameters'!$A:$A,0)))*(1+INDEX('Scenario Parameters'!$L:$L,MATCH(E$3,'Scenario Parameters'!$A:$A,0)))*'Base Table 5'!E5</f>
        <v>77.765799999999999</v>
      </c>
      <c r="F5" s="36">
        <f>(1+INDEX('Scenario Parameters'!$L:$L,MATCH($C5,'Scenario Parameters'!$A:$A,0)))*(1+INDEX('Scenario Parameters'!$L:$L,MATCH(F$3,'Scenario Parameters'!$A:$A,0)))*'Base Table 5'!F5</f>
        <v>166.45519999999999</v>
      </c>
      <c r="G5" s="36">
        <f>(1+INDEX('Scenario Parameters'!$L:$L,MATCH($C5,'Scenario Parameters'!$A:$A,0)))*(1+INDEX('Scenario Parameters'!$L:$L,MATCH(G$3,'Scenario Parameters'!$A:$A,0)))*'Base Table 5'!G5</f>
        <v>192.5641</v>
      </c>
      <c r="H5" s="36">
        <f>(1+INDEX('Scenario Parameters'!$L:$L,MATCH($C5,'Scenario Parameters'!$A:$A,0)))*(1+INDEX('Scenario Parameters'!$L:$L,MATCH(H$3,'Scenario Parameters'!$A:$A,0)))*'Base Table 5'!H5</f>
        <v>0.24160000000000001</v>
      </c>
      <c r="I5" s="36">
        <f>(1+INDEX('Scenario Parameters'!$L:$L,MATCH($C5,'Scenario Parameters'!$A:$A,0)))*(1+INDEX('Scenario Parameters'!$L:$L,MATCH(I$3,'Scenario Parameters'!$A:$A,0)))*'Base Table 5'!I5</f>
        <v>5.7000000000000002E-3</v>
      </c>
      <c r="J5" s="36">
        <f>(1+INDEX('Scenario Parameters'!$L:$L,MATCH($C5,'Scenario Parameters'!$A:$A,0)))*(1+INDEX('Scenario Parameters'!$L:$L,MATCH(J$3,'Scenario Parameters'!$A:$A,0)))*'Base Table 5'!J5</f>
        <v>5.1166</v>
      </c>
      <c r="K5" s="36">
        <f>(1+INDEX('Scenario Parameters'!$L:$L,MATCH($C5,'Scenario Parameters'!$A:$A,0)))*(1+INDEX('Scenario Parameters'!$L:$L,MATCH(K$3,'Scenario Parameters'!$A:$A,0)))*'Base Table 5'!K5</f>
        <v>1.9563999999999999</v>
      </c>
      <c r="L5" s="36">
        <f>(1+INDEX('Scenario Parameters'!$L:$L,MATCH($C5,'Scenario Parameters'!$A:$A,0)))*(1+INDEX('Scenario Parameters'!$L:$L,MATCH(L$3,'Scenario Parameters'!$A:$A,0)))*'Base Table 5'!L5</f>
        <v>1.6369999999999999E-2</v>
      </c>
      <c r="M5" s="36">
        <f>(1+INDEX('Scenario Parameters'!$L:$L,MATCH($C5,'Scenario Parameters'!$A:$A,0)))*(1+INDEX('Scenario Parameters'!$L:$L,MATCH(M$3,'Scenario Parameters'!$A:$A,0)))*'Base Table 5'!M5</f>
        <v>1.1619999999999997E-2</v>
      </c>
      <c r="N5" s="36">
        <f>(1+INDEX('Scenario Parameters'!$L:$L,MATCH($C5,'Scenario Parameters'!$A:$A,0)))*(1+INDEX('Scenario Parameters'!$L:$L,MATCH(N$3,'Scenario Parameters'!$A:$A,0)))*'Base Table 5'!N5</f>
        <v>8.8330000000000006E-2</v>
      </c>
      <c r="O5" s="36">
        <f>(1+INDEX('Scenario Parameters'!$L:$L,MATCH($C5,'Scenario Parameters'!$A:$A,0)))*(1+INDEX('Scenario Parameters'!$L:$L,MATCH(O$3,'Scenario Parameters'!$A:$A,0)))*'Base Table 5'!O5</f>
        <v>0.21703000000000003</v>
      </c>
      <c r="P5" s="36">
        <f>(1+INDEX('Scenario Parameters'!$L:$L,MATCH($C5,'Scenario Parameters'!$A:$A,0)))*(1+INDEX('Scenario Parameters'!$L:$L,MATCH(P$3,'Scenario Parameters'!$A:$A,0)))*'Base Table 5'!P5</f>
        <v>3.1130000000000001E-2</v>
      </c>
      <c r="Q5" s="36">
        <f>(1+INDEX('Scenario Parameters'!$L:$L,MATCH($C5,'Scenario Parameters'!$A:$A,0)))*(1+INDEX('Scenario Parameters'!$L:$L,MATCH(Q$3,'Scenario Parameters'!$A:$A,0)))*'Base Table 5'!Q5</f>
        <v>1.4280000000000001E-2</v>
      </c>
      <c r="R5" s="36">
        <f>(1+INDEX('Scenario Parameters'!$L:$L,MATCH($C5,'Scenario Parameters'!$A:$A,0)))*(1+INDEX('Scenario Parameters'!$L:$L,MATCH(R$3,'Scenario Parameters'!$A:$A,0)))*'Base Table 5'!R5</f>
        <v>6780.3711000000003</v>
      </c>
      <c r="S5" s="36">
        <f>(1+INDEX('Scenario Parameters'!$L:$L,MATCH($C5,'Scenario Parameters'!$A:$A,0)))*(1+INDEX('Scenario Parameters'!$L:$L,MATCH(S$3,'Scenario Parameters'!$A:$A,0)))*'Base Table 5'!S5</f>
        <v>4.8000000000000001E-2</v>
      </c>
      <c r="T5" s="36">
        <f>(1+INDEX('Scenario Parameters'!$L:$L,MATCH($C5,'Scenario Parameters'!$A:$A,0)))*(1+INDEX('Scenario Parameters'!$L:$L,MATCH(T$3,'Scenario Parameters'!$A:$A,0)))*'Base Table 5'!T5</f>
        <v>142.95699999999999</v>
      </c>
      <c r="U5" s="36">
        <f>(1+INDEX('Scenario Parameters'!$L:$L,MATCH($C5,'Scenario Parameters'!$A:$A,0)))*(1+INDEX('Scenario Parameters'!$L:$L,MATCH(U$3,'Scenario Parameters'!$A:$A,0)))*'Base Table 5'!U5</f>
        <v>0.33069999999999999</v>
      </c>
      <c r="V5" s="36">
        <f>(1+INDEX('Scenario Parameters'!$L:$L,MATCH($C5,'Scenario Parameters'!$A:$A,0)))*(1+INDEX('Scenario Parameters'!$L:$L,MATCH(V$3,'Scenario Parameters'!$A:$A,0)))*'Base Table 5'!V5</f>
        <v>1.5738000000000001</v>
      </c>
      <c r="W5" s="36">
        <f>(1+INDEX('Scenario Parameters'!$L:$L,MATCH($C5,'Scenario Parameters'!$A:$A,0)))*(1+INDEX('Scenario Parameters'!$L:$L,MATCH(W$3,'Scenario Parameters'!$A:$A,0)))*'Base Table 5'!W5</f>
        <v>4.5921000000000003</v>
      </c>
      <c r="X5" s="36">
        <f>(1+INDEX('Scenario Parameters'!$L:$L,MATCH($C5,'Scenario Parameters'!$A:$A,0)))*(1+INDEX('Scenario Parameters'!$L:$L,MATCH(X$3,'Scenario Parameters'!$A:$A,0)))*'Base Table 5'!X5</f>
        <v>57.3337</v>
      </c>
      <c r="Y5" s="36">
        <f>(1+INDEX('Scenario Parameters'!$L:$L,MATCH($C5,'Scenario Parameters'!$A:$A,0)))*(1+INDEX('Scenario Parameters'!$L:$L,MATCH(Y$3,'Scenario Parameters'!$A:$A,0)))*'Base Table 5'!Y5</f>
        <v>38.875700000000002</v>
      </c>
      <c r="Z5" s="36">
        <f>(1+INDEX('Scenario Parameters'!$L:$L,MATCH($C5,'Scenario Parameters'!$A:$A,0)))*(1+INDEX('Scenario Parameters'!$L:$L,MATCH(Z$3,'Scenario Parameters'!$A:$A,0)))*'Base Table 5'!Z5</f>
        <v>241.0498</v>
      </c>
      <c r="AA5" s="36">
        <f>(1+INDEX('Scenario Parameters'!$L:$L,MATCH($C5,'Scenario Parameters'!$A:$A,0)))*(1+INDEX('Scenario Parameters'!$L:$L,MATCH(AA$3,'Scenario Parameters'!$A:$A,0)))*'Base Table 5'!AA5</f>
        <v>0.1041</v>
      </c>
      <c r="AB5" s="36">
        <f>(1+INDEX('Scenario Parameters'!$L:$L,MATCH($C5,'Scenario Parameters'!$A:$A,0)))*(1+INDEX('Scenario Parameters'!$L:$L,MATCH(AB$3,'Scenario Parameters'!$A:$A,0)))*'Base Table 5'!AB5</f>
        <v>0.14510000000000001</v>
      </c>
      <c r="AC5" s="36">
        <f>(1+INDEX('Scenario Parameters'!$L:$L,MATCH($C5,'Scenario Parameters'!$A:$A,0)))*(1+INDEX('Scenario Parameters'!$L:$L,MATCH(AC$3,'Scenario Parameters'!$A:$A,0)))*'Base Table 5'!AC5</f>
        <v>0.10630000000000001</v>
      </c>
      <c r="AD5" s="36">
        <f>(1+INDEX('Scenario Parameters'!$L:$L,MATCH($C5,'Scenario Parameters'!$A:$A,0)))*(1+INDEX('Scenario Parameters'!$L:$L,MATCH(AD$3,'Scenario Parameters'!$A:$A,0)))*'Base Table 5'!AD5</f>
        <v>6.1999999999999998E-3</v>
      </c>
      <c r="AE5" s="36">
        <f>(1+INDEX('Scenario Parameters'!$L:$L,MATCH($C5,'Scenario Parameters'!$A:$A,0)))*(1+INDEX('Scenario Parameters'!$L:$L,MATCH(AE$3,'Scenario Parameters'!$A:$A,0)))*'Base Table 5'!AE5</f>
        <v>6.4899999999999999E-2</v>
      </c>
      <c r="AF5" s="36">
        <f>(1+INDEX('Scenario Parameters'!$L:$L,MATCH($C5,'Scenario Parameters'!$A:$A,0)))*(1+INDEX('Scenario Parameters'!$L:$L,MATCH(AF$3,'Scenario Parameters'!$A:$A,0)))*'Base Table 5'!AF5</f>
        <v>4.4699999999999997E-2</v>
      </c>
      <c r="AG5" s="36">
        <f>(1+INDEX('Scenario Parameters'!$L:$L,MATCH($C5,'Scenario Parameters'!$A:$A,0)))*(1+INDEX('Scenario Parameters'!$L:$L,MATCH(AG$3,'Scenario Parameters'!$A:$A,0)))*'Base Table 5'!AG5</f>
        <v>0</v>
      </c>
      <c r="AH5" s="36">
        <f>(1+INDEX('Scenario Parameters'!$L:$L,MATCH($C5,'Scenario Parameters'!$A:$A,0)))*(1+INDEX('Scenario Parameters'!$L:$L,MATCH(AH$3,'Scenario Parameters'!$A:$A,0)))*'Base Table 5'!AH5</f>
        <v>8.0000000000000004E-4</v>
      </c>
      <c r="AI5" s="36">
        <f>(1+INDEX('Scenario Parameters'!$L:$L,MATCH($C5,'Scenario Parameters'!$A:$A,0)))*(1+INDEX('Scenario Parameters'!$L:$L,MATCH(AI$3,'Scenario Parameters'!$A:$A,0)))*'Base Table 5'!AI5</f>
        <v>8.9999999999999998E-4</v>
      </c>
      <c r="AJ5" s="36">
        <f>(1+INDEX('Scenario Parameters'!$L:$L,MATCH($C5,'Scenario Parameters'!$A:$A,0)))*(1+INDEX('Scenario Parameters'!$L:$L,MATCH(AJ$3,'Scenario Parameters'!$A:$A,0)))*'Base Table 5'!AJ5</f>
        <v>0.68410000000000004</v>
      </c>
      <c r="AK5" s="36">
        <f>(1+INDEX('Scenario Parameters'!$L:$L,MATCH($C5,'Scenario Parameters'!$A:$A,0)))*(1+INDEX('Scenario Parameters'!$L:$L,MATCH(AK$3,'Scenario Parameters'!$A:$A,0)))*'Base Table 5'!AK5</f>
        <v>0.54510000000000003</v>
      </c>
      <c r="AL5" s="36">
        <f>(1+INDEX('Scenario Parameters'!$L:$L,MATCH($C5,'Scenario Parameters'!$A:$A,0)))*(1+INDEX('Scenario Parameters'!$L:$L,MATCH(AL$3,'Scenario Parameters'!$A:$A,0)))*'Base Table 5'!AL5</f>
        <v>3.1099999999999999E-2</v>
      </c>
      <c r="AM5" s="36">
        <f>(1+INDEX('Scenario Parameters'!$L:$L,MATCH($C5,'Scenario Parameters'!$A:$A,0)))*(1+INDEX('Scenario Parameters'!$L:$L,MATCH(AM$3,'Scenario Parameters'!$A:$A,0)))*'Base Table 5'!AM5</f>
        <v>4.9200000000000001E-2</v>
      </c>
      <c r="AN5" s="36">
        <f>(1+INDEX('Scenario Parameters'!$L:$L,MATCH($C5,'Scenario Parameters'!$A:$A,0)))*(1+INDEX('Scenario Parameters'!$L:$L,MATCH(AN$3,'Scenario Parameters'!$A:$A,0)))*'Base Table 5'!AN5</f>
        <v>4.1000000000000002E-2</v>
      </c>
      <c r="AO5" s="36">
        <f>(1+INDEX('Scenario Parameters'!$L:$L,MATCH($C5,'Scenario Parameters'!$A:$A,0)))*(1+INDEX('Scenario Parameters'!$L:$L,MATCH(AO$3,'Scenario Parameters'!$A:$A,0)))*'Base Table 5'!AO5</f>
        <v>7.2799999999999991E-3</v>
      </c>
      <c r="AP5" s="36">
        <f>(1+INDEX('Scenario Parameters'!$L:$L,MATCH($C5,'Scenario Parameters'!$A:$A,0)))*(1+INDEX('Scenario Parameters'!$L:$L,MATCH(AP$3,'Scenario Parameters'!$A:$A,0)))*'Base Table 5'!AP5</f>
        <v>6.5637499999999998</v>
      </c>
      <c r="AQ5" s="36">
        <f>(1+INDEX('Scenario Parameters'!$L:$L,MATCH($C5,'Scenario Parameters'!$A:$A,0)))*(1+INDEX('Scenario Parameters'!$L:$L,MATCH(AQ$3,'Scenario Parameters'!$A:$A,0)))*'Base Table 5'!AQ5</f>
        <v>0.14144999999999999</v>
      </c>
      <c r="AR5" s="36">
        <f>(1+INDEX('Scenario Parameters'!$L:$L,MATCH($C5,'Scenario Parameters'!$A:$A,0)))*(1+INDEX('Scenario Parameters'!$L:$L,MATCH(AR$3,'Scenario Parameters'!$A:$A,0)))*'Base Table 5'!AR5</f>
        <v>0.31680000000000003</v>
      </c>
      <c r="AS5" s="36">
        <f>(1+INDEX('Scenario Parameters'!$L:$L,MATCH($C5,'Scenario Parameters'!$A:$A,0)))*(1+INDEX('Scenario Parameters'!$L:$L,MATCH(AS$3,'Scenario Parameters'!$A:$A,0)))*'Base Table 5'!AS5</f>
        <v>0.50280000000000002</v>
      </c>
      <c r="AT5" s="36">
        <f>(1+INDEX('Scenario Parameters'!$L:$L,MATCH($C5,'Scenario Parameters'!$A:$A,0)))*(1+INDEX('Scenario Parameters'!$L:$L,MATCH(AT$3,'Scenario Parameters'!$A:$A,0)))*'Base Table 5'!AT5</f>
        <v>0.16239999999999999</v>
      </c>
      <c r="AU5" s="36">
        <f>(1+INDEX('Scenario Parameters'!$L:$L,MATCH($C5,'Scenario Parameters'!$A:$A,0)))*(1+INDEX('Scenario Parameters'!$L:$L,MATCH(AU$3,'Scenario Parameters'!$A:$A,0)))*'Base Table 5'!AU5</f>
        <v>4.7000000000000002E-3</v>
      </c>
      <c r="AV5" s="36">
        <f>(1+INDEX('Scenario Parameters'!$L:$L,MATCH($C5,'Scenario Parameters'!$A:$A,0)))*(1+INDEX('Scenario Parameters'!$L:$L,MATCH(AV$3,'Scenario Parameters'!$A:$A,0)))*'Base Table 5'!AV5</f>
        <v>0.16700000000000001</v>
      </c>
      <c r="AW5" s="36">
        <f>(1+INDEX('Scenario Parameters'!$L:$L,MATCH($C5,'Scenario Parameters'!$A:$A,0)))*(1+INDEX('Scenario Parameters'!$L:$L,MATCH(AW$3,'Scenario Parameters'!$A:$A,0)))*'Base Table 5'!AW5</f>
        <v>3.8399999999999997E-2</v>
      </c>
      <c r="AX5" s="36">
        <f>(1+INDEX('Scenario Parameters'!$L:$L,MATCH($C5,'Scenario Parameters'!$A:$A,0)))*(1+INDEX('Scenario Parameters'!$L:$L,MATCH(AX$3,'Scenario Parameters'!$A:$A,0)))*'Base Table 5'!AX5</f>
        <v>0.40629999999999999</v>
      </c>
      <c r="AY5" s="36">
        <f>(1+INDEX('Scenario Parameters'!$L:$L,MATCH($C5,'Scenario Parameters'!$A:$A,0)))*(1+INDEX('Scenario Parameters'!$L:$L,MATCH(AY$3,'Scenario Parameters'!$A:$A,0)))*'Base Table 5'!AY5</f>
        <v>7.7700000000000005E-2</v>
      </c>
      <c r="AZ5" s="36">
        <f>(1+INDEX('Scenario Parameters'!$L:$L,MATCH($C5,'Scenario Parameters'!$A:$A,0)))*(1+INDEX('Scenario Parameters'!$L:$L,MATCH(AZ$3,'Scenario Parameters'!$A:$A,0)))*'Base Table 5'!AZ5</f>
        <v>0.12809999999999999</v>
      </c>
      <c r="BA5" s="36">
        <f>(1+INDEX('Scenario Parameters'!$L:$L,MATCH($C5,'Scenario Parameters'!$A:$A,0)))*(1+INDEX('Scenario Parameters'!$L:$L,MATCH(BA$3,'Scenario Parameters'!$A:$A,0)))*'Base Table 5'!BA5</f>
        <v>0.18329999999999999</v>
      </c>
      <c r="BB5" s="36">
        <f>(1+INDEX('Scenario Parameters'!$L:$L,MATCH($C5,'Scenario Parameters'!$A:$A,0)))*(1+INDEX('Scenario Parameters'!$L:$L,MATCH(BB$3,'Scenario Parameters'!$A:$A,0)))*'Base Table 5'!BB5</f>
        <v>0.70609999999999995</v>
      </c>
      <c r="BC5" s="36">
        <f>(1+INDEX('Scenario Parameters'!$L:$L,MATCH($C5,'Scenario Parameters'!$A:$A,0)))*(1+INDEX('Scenario Parameters'!$L:$L,MATCH(BC$3,'Scenario Parameters'!$A:$A,0)))*'Base Table 5'!BC5</f>
        <v>1.8200000000000001E-2</v>
      </c>
      <c r="BD5" s="36">
        <f>(1+INDEX('Scenario Parameters'!$L:$L,MATCH($C5,'Scenario Parameters'!$A:$A,0)))*(1+INDEX('Scenario Parameters'!$L:$L,MATCH(BD$3,'Scenario Parameters'!$A:$A,0)))*'Base Table 5'!BD5</f>
        <v>0.2671</v>
      </c>
      <c r="BE5" s="36">
        <f>(1+INDEX('Scenario Parameters'!$L:$L,MATCH($C5,'Scenario Parameters'!$A:$A,0)))*(1+INDEX('Scenario Parameters'!$L:$L,MATCH(BE$3,'Scenario Parameters'!$A:$A,0)))*'Base Table 5'!BE5</f>
        <v>4.5499999999999999E-2</v>
      </c>
      <c r="BF5" s="36">
        <f>(1+INDEX('Scenario Parameters'!$L:$L,MATCH($C5,'Scenario Parameters'!$A:$A,0)))*(1+INDEX('Scenario Parameters'!$L:$L,MATCH(BF$3,'Scenario Parameters'!$A:$A,0)))*'Base Table 5'!BF5</f>
        <v>0.1016</v>
      </c>
      <c r="BG5" s="36">
        <f>(1+INDEX('Scenario Parameters'!$L:$L,MATCH($C5,'Scenario Parameters'!$A:$A,0)))*(1+INDEX('Scenario Parameters'!$L:$L,MATCH(BG$3,'Scenario Parameters'!$A:$A,0)))*'Base Table 5'!BG5</f>
        <v>4.9350000000000012E-2</v>
      </c>
      <c r="BH5" s="36">
        <f>(1+INDEX('Scenario Parameters'!$L:$L,MATCH($C5,'Scenario Parameters'!$A:$A,0)))*(1+INDEX('Scenario Parameters'!$L:$L,MATCH(BH$3,'Scenario Parameters'!$A:$A,0)))*'Base Table 5'!BH5</f>
        <v>4.7800000000000002E-2</v>
      </c>
      <c r="BI5" s="36">
        <f>(1+INDEX('Scenario Parameters'!$L:$L,MATCH($C5,'Scenario Parameters'!$A:$A,0)))*(1+INDEX('Scenario Parameters'!$L:$L,MATCH(BI$3,'Scenario Parameters'!$A:$A,0)))*'Base Table 5'!BI5</f>
        <v>4.8300000000000003E-2</v>
      </c>
      <c r="BJ5" s="36">
        <f>(1+INDEX('Scenario Parameters'!$L:$L,MATCH($C5,'Scenario Parameters'!$A:$A,0)))*(1+INDEX('Scenario Parameters'!$L:$L,MATCH(BJ$3,'Scenario Parameters'!$A:$A,0)))*'Base Table 5'!BJ5</f>
        <v>6.6199999999999995E-2</v>
      </c>
      <c r="BK5" s="36">
        <f>(1+INDEX('Scenario Parameters'!$L:$L,MATCH($C5,'Scenario Parameters'!$A:$A,0)))*(1+INDEX('Scenario Parameters'!$L:$L,MATCH(BK$3,'Scenario Parameters'!$A:$A,0)))*'Base Table 5'!BK5</f>
        <v>0.15340000000000001</v>
      </c>
      <c r="BL5" s="36">
        <f>(1+INDEX('Scenario Parameters'!$L:$L,MATCH($C5,'Scenario Parameters'!$A:$A,0)))*(1+INDEX('Scenario Parameters'!$L:$L,MATCH(BL$3,'Scenario Parameters'!$A:$A,0)))*'Base Table 5'!BL5</f>
        <v>7.1400000000000005E-2</v>
      </c>
      <c r="BM5" s="36">
        <f>(1+INDEX('Scenario Parameters'!$L:$L,MATCH($C5,'Scenario Parameters'!$A:$A,0)))*(1+INDEX('Scenario Parameters'!$L:$L,MATCH(BM$3,'Scenario Parameters'!$A:$A,0)))*'Base Table 5'!BM5</f>
        <v>3.0099999999999998E-2</v>
      </c>
      <c r="BN5" s="36">
        <f>(1+INDEX('Scenario Parameters'!$L:$L,MATCH($C5,'Scenario Parameters'!$A:$A,0)))*(1+INDEX('Scenario Parameters'!$L:$L,MATCH(BN$3,'Scenario Parameters'!$A:$A,0)))*'Base Table 5'!BN5</f>
        <v>0.1605</v>
      </c>
      <c r="BO5" s="36">
        <f>(1+INDEX('Scenario Parameters'!$L:$L,MATCH($C5,'Scenario Parameters'!$A:$A,0)))*(1+INDEX('Scenario Parameters'!$L:$L,MATCH(BO$3,'Scenario Parameters'!$A:$A,0)))*'Base Table 5'!BO5</f>
        <v>0.1368</v>
      </c>
      <c r="BP5" s="36">
        <f>(1+INDEX('Scenario Parameters'!$L:$L,MATCH($C5,'Scenario Parameters'!$A:$A,0)))*(1+INDEX('Scenario Parameters'!$L:$L,MATCH(BP$3,'Scenario Parameters'!$A:$A,0)))*'Base Table 5'!BP5</f>
        <v>6.6299999999999998E-2</v>
      </c>
      <c r="BQ5" s="36">
        <f>(1+INDEX('Scenario Parameters'!$L:$L,MATCH($C5,'Scenario Parameters'!$A:$A,0)))*(1+INDEX('Scenario Parameters'!$L:$L,MATCH(BQ$3,'Scenario Parameters'!$A:$A,0)))*'Base Table 5'!BQ5</f>
        <v>0.13400000000000001</v>
      </c>
      <c r="BR5" s="36">
        <f>(1+INDEX('Scenario Parameters'!$L:$L,MATCH($C5,'Scenario Parameters'!$A:$A,0)))*(1+INDEX('Scenario Parameters'!$L:$L,MATCH(BR$3,'Scenario Parameters'!$A:$A,0)))*'Base Table 5'!BR5</f>
        <v>5.5250000000000007E-2</v>
      </c>
      <c r="BS5" s="36">
        <f>(1+INDEX('Scenario Parameters'!$L:$L,MATCH($C5,'Scenario Parameters'!$A:$A,0)))*(1+INDEX('Scenario Parameters'!$L:$L,MATCH(BS$3,'Scenario Parameters'!$A:$A,0)))*'Base Table 5'!BS5</f>
        <v>2.6999999999999995E-4</v>
      </c>
      <c r="BT5" s="36">
        <f>(1+INDEX('Scenario Parameters'!$L:$L,MATCH($C5,'Scenario Parameters'!$A:$A,0)))*(1+INDEX('Scenario Parameters'!$L:$L,MATCH(BT$3,'Scenario Parameters'!$A:$A,0)))*'Base Table 5'!BT5</f>
        <v>9.5500000000000002E-2</v>
      </c>
      <c r="BU5" s="36">
        <f>(1+INDEX('Scenario Parameters'!$L:$L,MATCH($C5,'Scenario Parameters'!$A:$A,0)))*(1+INDEX('Scenario Parameters'!$L:$L,MATCH(BU$3,'Scenario Parameters'!$A:$A,0)))*'Base Table 5'!BU5</f>
        <v>4.5499999999999999E-2</v>
      </c>
      <c r="BV5" s="36">
        <f>(1+INDEX('Scenario Parameters'!$L:$L,MATCH($C5,'Scenario Parameters'!$A:$A,0)))*(1+INDEX('Scenario Parameters'!$L:$L,MATCH(BV$3,'Scenario Parameters'!$A:$A,0)))*'Base Table 5'!BV5</f>
        <v>1.6242000000000001</v>
      </c>
      <c r="BW5" s="36">
        <f>(1+INDEX('Scenario Parameters'!$L:$L,MATCH($C5,'Scenario Parameters'!$A:$A,0)))*(1+INDEX('Scenario Parameters'!$L:$L,MATCH(BW$3,'Scenario Parameters'!$A:$A,0)))*'Base Table 5'!BW5</f>
        <v>0.96950000000000003</v>
      </c>
      <c r="BX5" s="36">
        <f>(1+INDEX('Scenario Parameters'!$L:$L,MATCH($C5,'Scenario Parameters'!$A:$A,0)))*(1+INDEX('Scenario Parameters'!$L:$L,MATCH(BX$3,'Scenario Parameters'!$A:$A,0)))*'Base Table 5'!BX5</f>
        <v>0.68079999999999996</v>
      </c>
      <c r="BY5" s="36">
        <f>(1+INDEX('Scenario Parameters'!$L:$L,MATCH($C5,'Scenario Parameters'!$A:$A,0)))*(1+INDEX('Scenario Parameters'!$L:$L,MATCH(BY$3,'Scenario Parameters'!$A:$A,0)))*'Base Table 5'!BY5</f>
        <v>4.5576999999999996</v>
      </c>
      <c r="BZ5" s="36">
        <f>(1+INDEX('Scenario Parameters'!$L:$L,MATCH($C5,'Scenario Parameters'!$A:$A,0)))*(1+INDEX('Scenario Parameters'!$L:$L,MATCH(BZ$3,'Scenario Parameters'!$A:$A,0)))*'Base Table 5'!BZ5</f>
        <v>164.08009999999999</v>
      </c>
      <c r="CA5" s="36">
        <f>(1+INDEX('Scenario Parameters'!$L:$L,MATCH($C5,'Scenario Parameters'!$A:$A,0)))*(1+INDEX('Scenario Parameters'!$L:$L,MATCH(CA$3,'Scenario Parameters'!$A:$A,0)))*'Base Table 5'!CA5</f>
        <v>461.11720000000003</v>
      </c>
      <c r="CB5" s="36">
        <f>(1+INDEX('Scenario Parameters'!$L:$L,MATCH($C5,'Scenario Parameters'!$A:$A,0)))*(1+INDEX('Scenario Parameters'!$L:$L,MATCH(CB$3,'Scenario Parameters'!$A:$A,0)))*'Base Table 5'!CB5</f>
        <v>84.33</v>
      </c>
      <c r="CC5" s="36">
        <f>(1+INDEX('Scenario Parameters'!$L:$L,MATCH($C5,'Scenario Parameters'!$A:$A,0)))*(1+INDEX('Scenario Parameters'!$L:$L,MATCH(CC$3,'Scenario Parameters'!$A:$A,0)))*'Base Table 5'!CC5</f>
        <v>222.8929</v>
      </c>
      <c r="CD5" s="36">
        <f>(1+INDEX('Scenario Parameters'!$L:$L,MATCH($C5,'Scenario Parameters'!$A:$A,0)))*(1+INDEX('Scenario Parameters'!$L:$L,MATCH(CD$3,'Scenario Parameters'!$A:$A,0)))*'Base Table 5'!CD5</f>
        <v>0.1578</v>
      </c>
      <c r="CE5" s="36">
        <f>(1+INDEX('Scenario Parameters'!$L:$L,MATCH($C5,'Scenario Parameters'!$A:$A,0)))*(1+INDEX('Scenario Parameters'!$L:$L,MATCH(CE$3,'Scenario Parameters'!$A:$A,0)))*'Base Table 5'!CE5</f>
        <v>3.2300000000000002E-2</v>
      </c>
      <c r="CF5" s="36">
        <f>(1+INDEX('Scenario Parameters'!$L:$L,MATCH($C5,'Scenario Parameters'!$A:$A,0)))*(1+INDEX('Scenario Parameters'!$L:$L,MATCH(CF$3,'Scenario Parameters'!$A:$A,0)))*'Base Table 5'!CF5</f>
        <v>1.14E-2</v>
      </c>
      <c r="CG5" s="36">
        <f>(1+INDEX('Scenario Parameters'!$L:$L,MATCH($C5,'Scenario Parameters'!$A:$A,0)))*(1+INDEX('Scenario Parameters'!$L:$L,MATCH(CG$3,'Scenario Parameters'!$A:$A,0)))*'Base Table 5'!CG5</f>
        <v>0.2235</v>
      </c>
      <c r="CH5" s="36">
        <f>(1+INDEX('Scenario Parameters'!$L:$L,MATCH($C5,'Scenario Parameters'!$A:$A,0)))*(1+INDEX('Scenario Parameters'!$L:$L,MATCH(CH$3,'Scenario Parameters'!$A:$A,0)))*'Base Table 5'!CH5</f>
        <v>9.9599999999999994E-2</v>
      </c>
      <c r="CI5" s="36">
        <f>(1+INDEX('Scenario Parameters'!$L:$L,MATCH($C5,'Scenario Parameters'!$A:$A,0)))*(1+INDEX('Scenario Parameters'!$L:$L,MATCH(CI$3,'Scenario Parameters'!$A:$A,0)))*'Base Table 5'!CI5</f>
        <v>2.1000000000000001E-2</v>
      </c>
      <c r="CJ5" s="36">
        <f>(1+INDEX('Scenario Parameters'!$L:$L,MATCH($C5,'Scenario Parameters'!$A:$A,0)))*(1+INDEX('Scenario Parameters'!$L:$L,MATCH(CJ$3,'Scenario Parameters'!$A:$A,0)))*'Base Table 5'!CJ5</f>
        <v>5.7200000000000001E-2</v>
      </c>
      <c r="CK5" s="36">
        <f>(1+INDEX('Scenario Parameters'!$L:$L,MATCH($C5,'Scenario Parameters'!$A:$A,0)))*(1+INDEX('Scenario Parameters'!$L:$L,MATCH(CK$3,'Scenario Parameters'!$A:$A,0)))*'Base Table 5'!CK5</f>
        <v>1.7617</v>
      </c>
      <c r="CL5" s="36">
        <f>(1+INDEX('Scenario Parameters'!$L:$L,MATCH($C5,'Scenario Parameters'!$A:$A,0)))*(1+INDEX('Scenario Parameters'!$L:$L,MATCH(CL$3,'Scenario Parameters'!$A:$A,0)))*'Base Table 5'!CL5</f>
        <v>1.52E-2</v>
      </c>
      <c r="CM5" s="36">
        <f>(1+INDEX('Scenario Parameters'!$L:$L,MATCH($C5,'Scenario Parameters'!$A:$A,0)))*(1+INDEX('Scenario Parameters'!$L:$L,MATCH(CM$3,'Scenario Parameters'!$A:$A,0)))*'Base Table 5'!CM5</f>
        <v>1.6400000000000001E-2</v>
      </c>
      <c r="CN5" s="36">
        <f>(1+INDEX('Scenario Parameters'!$L:$L,MATCH($C5,'Scenario Parameters'!$A:$A,0)))*(1+INDEX('Scenario Parameters'!$L:$L,MATCH(CN$3,'Scenario Parameters'!$A:$A,0)))*'Base Table 5'!CN5</f>
        <v>9.8100000000000007E-2</v>
      </c>
      <c r="CO5" s="36">
        <f>(1+INDEX('Scenario Parameters'!$L:$L,MATCH($C5,'Scenario Parameters'!$A:$A,0)))*(1+INDEX('Scenario Parameters'!$L:$L,MATCH(CO$3,'Scenario Parameters'!$A:$A,0)))*'Base Table 5'!CO5</f>
        <v>8.9999999999999998E-4</v>
      </c>
      <c r="CP5" s="36">
        <f>(1+INDEX('Scenario Parameters'!$L:$L,MATCH($C5,'Scenario Parameters'!$A:$A,0)))*(1+INDEX('Scenario Parameters'!$L:$L,MATCH(CP$3,'Scenario Parameters'!$A:$A,0)))*'Base Table 5'!CP5</f>
        <v>1.04E-2</v>
      </c>
      <c r="CQ5" s="36">
        <f>(1+INDEX('Scenario Parameters'!$L:$L,MATCH($C5,'Scenario Parameters'!$A:$A,0)))*(1+INDEX('Scenario Parameters'!$L:$L,MATCH(CQ$3,'Scenario Parameters'!$A:$A,0)))*'Base Table 5'!CQ5</f>
        <v>1.4200000000000001E-2</v>
      </c>
      <c r="CR5" s="36">
        <f>(1+INDEX('Scenario Parameters'!$L:$L,MATCH($C5,'Scenario Parameters'!$A:$A,0)))*(1+INDEX('Scenario Parameters'!$L:$L,MATCH(CR$3,'Scenario Parameters'!$A:$A,0)))*'Base Table 5'!CR5</f>
        <v>3.5299999999999998E-2</v>
      </c>
      <c r="CS5" s="36">
        <f>(1+INDEX('Scenario Parameters'!$L:$L,MATCH($C5,'Scenario Parameters'!$A:$A,0)))*(1+INDEX('Scenario Parameters'!$L:$L,MATCH(CS$3,'Scenario Parameters'!$A:$A,0)))*'Base Table 5'!CS5</f>
        <v>4.41E-2</v>
      </c>
      <c r="CT5" s="36">
        <f>(1+INDEX('Scenario Parameters'!$L:$L,MATCH($C5,'Scenario Parameters'!$A:$A,0)))*(1+INDEX('Scenario Parameters'!$L:$L,MATCH(CT$3,'Scenario Parameters'!$A:$A,0)))*'Base Table 5'!CT5</f>
        <v>2.7300000000000001E-2</v>
      </c>
      <c r="CU5" s="36">
        <f>(1+INDEX('Scenario Parameters'!$L:$L,MATCH($C5,'Scenario Parameters'!$A:$A,0)))*(1+INDEX('Scenario Parameters'!$L:$L,MATCH(CU$3,'Scenario Parameters'!$A:$A,0)))*'Base Table 5'!CU5</f>
        <v>8.8000000000000005E-3</v>
      </c>
      <c r="CV5" s="36">
        <f>(1+INDEX('Scenario Parameters'!$L:$L,MATCH($C5,'Scenario Parameters'!$A:$A,0)))*(1+INDEX('Scenario Parameters'!$L:$L,MATCH(CV$3,'Scenario Parameters'!$A:$A,0)))*'Base Table 5'!CV5</f>
        <v>82.886700000000005</v>
      </c>
      <c r="CW5" s="36">
        <f>(1+INDEX('Scenario Parameters'!$L:$L,MATCH($C5,'Scenario Parameters'!$A:$A,0)))*(1+INDEX('Scenario Parameters'!$L:$L,MATCH(CW$3,'Scenario Parameters'!$A:$A,0)))*'Base Table 5'!CW5</f>
        <v>3.7172999999999998</v>
      </c>
      <c r="CX5" s="36">
        <f>(1+INDEX('Scenario Parameters'!$L:$L,MATCH($C5,'Scenario Parameters'!$A:$A,0)))*(1+INDEX('Scenario Parameters'!$L:$L,MATCH(CX$3,'Scenario Parameters'!$A:$A,0)))*'Base Table 5'!CX5</f>
        <v>3.8800000000000001E-2</v>
      </c>
      <c r="CY5" s="36">
        <f>(1+INDEX('Scenario Parameters'!$L:$L,MATCH($C5,'Scenario Parameters'!$A:$A,0)))*(1+INDEX('Scenario Parameters'!$L:$L,MATCH(CY$3,'Scenario Parameters'!$A:$A,0)))*'Base Table 5'!CY5</f>
        <v>3.78E-2</v>
      </c>
      <c r="CZ5" s="36">
        <f>(1+INDEX('Scenario Parameters'!$L:$L,MATCH($C5,'Scenario Parameters'!$A:$A,0)))*(1+INDEX('Scenario Parameters'!$L:$L,MATCH(CZ$3,'Scenario Parameters'!$A:$A,0)))*'Base Table 5'!CZ5</f>
        <v>3.8899999999999997E-2</v>
      </c>
      <c r="DA5" s="36">
        <f>(1+INDEX('Scenario Parameters'!$L:$L,MATCH($C5,'Scenario Parameters'!$A:$A,0)))*(1+INDEX('Scenario Parameters'!$L:$L,MATCH(DA$3,'Scenario Parameters'!$A:$A,0)))*'Base Table 5'!DA5</f>
        <v>0.96109999999999995</v>
      </c>
      <c r="DB5" s="36">
        <f>(1+INDEX('Scenario Parameters'!$L:$L,MATCH($C5,'Scenario Parameters'!$A:$A,0)))*(1+INDEX('Scenario Parameters'!$L:$L,MATCH(DB$3,'Scenario Parameters'!$A:$A,0)))*'Base Table 5'!DB5</f>
        <v>9.8100000000000007E-2</v>
      </c>
      <c r="DC5" s="36">
        <f>(1+INDEX('Scenario Parameters'!$L:$L,MATCH($C5,'Scenario Parameters'!$A:$A,0)))*(1+INDEX('Scenario Parameters'!$L:$L,MATCH(DC$3,'Scenario Parameters'!$A:$A,0)))*'Base Table 5'!DC5</f>
        <v>5.0044000000000004</v>
      </c>
      <c r="DD5" s="36">
        <f>(1+INDEX('Scenario Parameters'!$L:$L,MATCH($C5,'Scenario Parameters'!$A:$A,0)))*(1+INDEX('Scenario Parameters'!$L:$L,MATCH(DD$3,'Scenario Parameters'!$A:$A,0)))*'Base Table 5'!DD5</f>
        <v>17.987100000000002</v>
      </c>
      <c r="DE5" s="36">
        <f>(1+INDEX('Scenario Parameters'!$L:$L,MATCH($C5,'Scenario Parameters'!$A:$A,0)))*(1+INDEX('Scenario Parameters'!$L:$L,MATCH(DE$3,'Scenario Parameters'!$A:$A,0)))*'Base Table 5'!DE5</f>
        <v>10.79975</v>
      </c>
      <c r="DF5" s="36">
        <f>(1+INDEX('Scenario Parameters'!$L:$L,MATCH($C5,'Scenario Parameters'!$A:$A,0)))*(1+INDEX('Scenario Parameters'!$L:$L,MATCH(DF$3,'Scenario Parameters'!$A:$A,0)))*'Base Table 5'!DF5</f>
        <v>1.6673</v>
      </c>
      <c r="DG5" s="36">
        <f>(1+INDEX('Scenario Parameters'!$L:$L,MATCH($C5,'Scenario Parameters'!$A:$A,0)))*(1+INDEX('Scenario Parameters'!$L:$L,MATCH(DG$3,'Scenario Parameters'!$A:$A,0)))*'Base Table 5'!DG5</f>
        <v>21.836449999999999</v>
      </c>
      <c r="DH5" s="36">
        <f>(1+INDEX('Scenario Parameters'!$L:$L,MATCH($C5,'Scenario Parameters'!$A:$A,0)))*(1+INDEX('Scenario Parameters'!$L:$L,MATCH(DH$3,'Scenario Parameters'!$A:$A,0)))*'Base Table 5'!DH5</f>
        <v>15.4217</v>
      </c>
      <c r="DI5" s="36">
        <f>(1+INDEX('Scenario Parameters'!$L:$L,MATCH($C5,'Scenario Parameters'!$A:$A,0)))*(1+INDEX('Scenario Parameters'!$L:$L,MATCH(DI$3,'Scenario Parameters'!$A:$A,0)))*'Base Table 5'!DI5</f>
        <v>2.4400000000000002E-2</v>
      </c>
      <c r="DJ5" s="36">
        <f>(1+INDEX('Scenario Parameters'!$L:$L,MATCH($C5,'Scenario Parameters'!$A:$A,0)))*(1+INDEX('Scenario Parameters'!$L:$L,MATCH(DJ$3,'Scenario Parameters'!$A:$A,0)))*'Base Table 5'!DJ5</f>
        <v>82.439300000000003</v>
      </c>
      <c r="DK5" s="36">
        <f>(1+INDEX('Scenario Parameters'!$L:$L,MATCH($C5,'Scenario Parameters'!$A:$A,0)))*(1+INDEX('Scenario Parameters'!$L:$L,MATCH(DK$3,'Scenario Parameters'!$A:$A,0)))*'Base Table 5'!DK5</f>
        <v>20.459299999999999</v>
      </c>
      <c r="DL5" s="36">
        <f>(1+INDEX('Scenario Parameters'!$L:$L,MATCH($C5,'Scenario Parameters'!$A:$A,0)))*(1+INDEX('Scenario Parameters'!$L:$L,MATCH(DL$3,'Scenario Parameters'!$A:$A,0)))*'Base Table 5'!DL5</f>
        <v>3.2379999999999992E-2</v>
      </c>
      <c r="DM5" s="36">
        <f>(1+INDEX('Scenario Parameters'!$L:$L,MATCH($C5,'Scenario Parameters'!$A:$A,0)))*(1+INDEX('Scenario Parameters'!$L:$L,MATCH(DM$3,'Scenario Parameters'!$A:$A,0)))*'Base Table 5'!DM5</f>
        <v>0.2024</v>
      </c>
      <c r="DN5" s="36">
        <f>(1+INDEX('Scenario Parameters'!$L:$L,MATCH($C5,'Scenario Parameters'!$A:$A,0)))*(1+INDEX('Scenario Parameters'!$L:$L,MATCH(DN$3,'Scenario Parameters'!$A:$A,0)))*'Base Table 5'!DN5</f>
        <v>1.1558999999999999</v>
      </c>
      <c r="DO5" s="36">
        <f>(1+INDEX('Scenario Parameters'!$L:$L,MATCH($C5,'Scenario Parameters'!$A:$A,0)))*(1+INDEX('Scenario Parameters'!$L:$L,MATCH(DO$3,'Scenario Parameters'!$A:$A,0)))*'Base Table 5'!DO5</f>
        <v>1.55E-2</v>
      </c>
      <c r="DP5" s="36">
        <f t="shared" si="0"/>
        <v>8932.1508900000026</v>
      </c>
      <c r="DQ5" s="36">
        <f>('Base Table 5'!DQ5/'Base Table 5'!$DX5)*$EB5</f>
        <v>1225.6899697739793</v>
      </c>
      <c r="DR5" s="36">
        <f>('Base Table 5'!DR5/'Base Table 5'!$DX5)*$EB5</f>
        <v>1.4158794437706308</v>
      </c>
      <c r="DS5" s="36">
        <f>('Base Table 5'!DS5/'Base Table 5'!$DX5)*$EB5</f>
        <v>1531.6617820254544</v>
      </c>
      <c r="DT5" s="36">
        <f>('Base Table 5'!DT5/'Base Table 5'!$DX5)*$EB5</f>
        <v>1.5617515209435631</v>
      </c>
      <c r="DU5" s="36">
        <f>('Base Table 5'!DU5/'Base Table 5'!$DX5)*$EB5</f>
        <v>7.8193357103866301</v>
      </c>
      <c r="DV5" s="36">
        <f>('Base Table 5'!DV5/'Base Table 5'!$DX5)*$EB5</f>
        <v>35.780653986873624</v>
      </c>
      <c r="DW5" s="36">
        <f>('Base Table 5'!DW5/'Base Table 5'!$DX5)*$EB5</f>
        <v>340.51260647290712</v>
      </c>
      <c r="DX5" s="36">
        <f t="shared" si="1"/>
        <v>3144.4419789343146</v>
      </c>
      <c r="DY5" s="36">
        <f t="shared" si="2"/>
        <v>12076.592868934316</v>
      </c>
      <c r="DZ5" s="14">
        <f>'Base Table 5'!DY5</f>
        <v>11959.999799999998</v>
      </c>
      <c r="EA5" s="54">
        <v>12076.592868934318</v>
      </c>
      <c r="EB5" s="100">
        <f t="shared" si="3"/>
        <v>3144.4419789343156</v>
      </c>
    </row>
    <row r="6" spans="1:133" x14ac:dyDescent="0.4">
      <c r="A6" s="34">
        <v>3</v>
      </c>
      <c r="B6" s="7" t="str">
        <f>'Base Table 5'!B6</f>
        <v>0103</v>
      </c>
      <c r="C6" s="111">
        <f>'Base Table 5'!C6</f>
        <v>1</v>
      </c>
      <c r="D6" s="35" t="str">
        <f>'Base Table 5'!D6</f>
        <v>Other agriculture</v>
      </c>
      <c r="E6" s="36">
        <f>(1+INDEX('Scenario Parameters'!$L:$L,MATCH($C6,'Scenario Parameters'!$A:$A,0)))*(1+INDEX('Scenario Parameters'!$L:$L,MATCH(E$3,'Scenario Parameters'!$A:$A,0)))*'Base Table 5'!E6</f>
        <v>2360.2937999999999</v>
      </c>
      <c r="F6" s="36">
        <f>(1+INDEX('Scenario Parameters'!$L:$L,MATCH($C6,'Scenario Parameters'!$A:$A,0)))*(1+INDEX('Scenario Parameters'!$L:$L,MATCH(F$3,'Scenario Parameters'!$A:$A,0)))*'Base Table 5'!F6</f>
        <v>918.6046</v>
      </c>
      <c r="G6" s="36">
        <f>(1+INDEX('Scenario Parameters'!$L:$L,MATCH($C6,'Scenario Parameters'!$A:$A,0)))*(1+INDEX('Scenario Parameters'!$L:$L,MATCH(G$3,'Scenario Parameters'!$A:$A,0)))*'Base Table 5'!G6</f>
        <v>707.63409999999999</v>
      </c>
      <c r="H6" s="36">
        <f>(1+INDEX('Scenario Parameters'!$L:$L,MATCH($C6,'Scenario Parameters'!$A:$A,0)))*(1+INDEX('Scenario Parameters'!$L:$L,MATCH(H$3,'Scenario Parameters'!$A:$A,0)))*'Base Table 5'!H6</f>
        <v>2.3885999999999998</v>
      </c>
      <c r="I6" s="36">
        <f>(1+INDEX('Scenario Parameters'!$L:$L,MATCH($C6,'Scenario Parameters'!$A:$A,0)))*(1+INDEX('Scenario Parameters'!$L:$L,MATCH(I$3,'Scenario Parameters'!$A:$A,0)))*'Base Table 5'!I6</f>
        <v>2.6700000000000002E-2</v>
      </c>
      <c r="J6" s="36">
        <f>(1+INDEX('Scenario Parameters'!$L:$L,MATCH($C6,'Scenario Parameters'!$A:$A,0)))*(1+INDEX('Scenario Parameters'!$L:$L,MATCH(J$3,'Scenario Parameters'!$A:$A,0)))*'Base Table 5'!J6</f>
        <v>0.62039999999999995</v>
      </c>
      <c r="K6" s="36">
        <f>(1+INDEX('Scenario Parameters'!$L:$L,MATCH($C6,'Scenario Parameters'!$A:$A,0)))*(1+INDEX('Scenario Parameters'!$L:$L,MATCH(K$3,'Scenario Parameters'!$A:$A,0)))*'Base Table 5'!K6</f>
        <v>5694.8387000000002</v>
      </c>
      <c r="L6" s="36">
        <f>(1+INDEX('Scenario Parameters'!$L:$L,MATCH($C6,'Scenario Parameters'!$A:$A,0)))*(1+INDEX('Scenario Parameters'!$L:$L,MATCH(L$3,'Scenario Parameters'!$A:$A,0)))*'Base Table 5'!L6</f>
        <v>4.6799999999999993E-3</v>
      </c>
      <c r="M6" s="36">
        <f>(1+INDEX('Scenario Parameters'!$L:$L,MATCH($C6,'Scenario Parameters'!$A:$A,0)))*(1+INDEX('Scenario Parameters'!$L:$L,MATCH(M$3,'Scenario Parameters'!$A:$A,0)))*'Base Table 5'!M6</f>
        <v>3.3199999999999992E-3</v>
      </c>
      <c r="N6" s="36">
        <f>(1+INDEX('Scenario Parameters'!$L:$L,MATCH($C6,'Scenario Parameters'!$A:$A,0)))*(1+INDEX('Scenario Parameters'!$L:$L,MATCH(N$3,'Scenario Parameters'!$A:$A,0)))*'Base Table 5'!N6</f>
        <v>2.5190000000000001E-2</v>
      </c>
      <c r="O6" s="36">
        <f>(1+INDEX('Scenario Parameters'!$L:$L,MATCH($C6,'Scenario Parameters'!$A:$A,0)))*(1+INDEX('Scenario Parameters'!$L:$L,MATCH(O$3,'Scenario Parameters'!$A:$A,0)))*'Base Table 5'!O6</f>
        <v>6.2040000000000005E-2</v>
      </c>
      <c r="P6" s="36">
        <f>(1+INDEX('Scenario Parameters'!$L:$L,MATCH($C6,'Scenario Parameters'!$A:$A,0)))*(1+INDEX('Scenario Parameters'!$L:$L,MATCH(P$3,'Scenario Parameters'!$A:$A,0)))*'Base Table 5'!P6</f>
        <v>8.9099999999999995E-3</v>
      </c>
      <c r="Q6" s="36">
        <f>(1+INDEX('Scenario Parameters'!$L:$L,MATCH($C6,'Scenario Parameters'!$A:$A,0)))*(1+INDEX('Scenario Parameters'!$L:$L,MATCH(Q$3,'Scenario Parameters'!$A:$A,0)))*'Base Table 5'!Q6</f>
        <v>4.0800000000000003E-3</v>
      </c>
      <c r="R6" s="36">
        <f>(1+INDEX('Scenario Parameters'!$L:$L,MATCH($C6,'Scenario Parameters'!$A:$A,0)))*(1+INDEX('Scenario Parameters'!$L:$L,MATCH(R$3,'Scenario Parameters'!$A:$A,0)))*'Base Table 5'!R6</f>
        <v>53.520699999999998</v>
      </c>
      <c r="S6" s="36">
        <f>(1+INDEX('Scenario Parameters'!$L:$L,MATCH($C6,'Scenario Parameters'!$A:$A,0)))*(1+INDEX('Scenario Parameters'!$L:$L,MATCH(S$3,'Scenario Parameters'!$A:$A,0)))*'Base Table 5'!S6</f>
        <v>0.76680000000000004</v>
      </c>
      <c r="T6" s="36">
        <f>(1+INDEX('Scenario Parameters'!$L:$L,MATCH($C6,'Scenario Parameters'!$A:$A,0)))*(1+INDEX('Scenario Parameters'!$L:$L,MATCH(T$3,'Scenario Parameters'!$A:$A,0)))*'Base Table 5'!T6</f>
        <v>15.7272</v>
      </c>
      <c r="U6" s="36">
        <f>(1+INDEX('Scenario Parameters'!$L:$L,MATCH($C6,'Scenario Parameters'!$A:$A,0)))*(1+INDEX('Scenario Parameters'!$L:$L,MATCH(U$3,'Scenario Parameters'!$A:$A,0)))*'Base Table 5'!U6</f>
        <v>1642.4019000000001</v>
      </c>
      <c r="V6" s="36">
        <f>(1+INDEX('Scenario Parameters'!$L:$L,MATCH($C6,'Scenario Parameters'!$A:$A,0)))*(1+INDEX('Scenario Parameters'!$L:$L,MATCH(V$3,'Scenario Parameters'!$A:$A,0)))*'Base Table 5'!V6</f>
        <v>32.613100000000003</v>
      </c>
      <c r="W6" s="36">
        <f>(1+INDEX('Scenario Parameters'!$L:$L,MATCH($C6,'Scenario Parameters'!$A:$A,0)))*(1+INDEX('Scenario Parameters'!$L:$L,MATCH(W$3,'Scenario Parameters'!$A:$A,0)))*'Base Table 5'!W6</f>
        <v>4.1337999999999999</v>
      </c>
      <c r="X6" s="36">
        <f>(1+INDEX('Scenario Parameters'!$L:$L,MATCH($C6,'Scenario Parameters'!$A:$A,0)))*(1+INDEX('Scenario Parameters'!$L:$L,MATCH(X$3,'Scenario Parameters'!$A:$A,0)))*'Base Table 5'!X6</f>
        <v>190.23060000000001</v>
      </c>
      <c r="Y6" s="36">
        <f>(1+INDEX('Scenario Parameters'!$L:$L,MATCH($C6,'Scenario Parameters'!$A:$A,0)))*(1+INDEX('Scenario Parameters'!$L:$L,MATCH(Y$3,'Scenario Parameters'!$A:$A,0)))*'Base Table 5'!Y6</f>
        <v>2888.6880000000001</v>
      </c>
      <c r="Z6" s="36">
        <f>(1+INDEX('Scenario Parameters'!$L:$L,MATCH($C6,'Scenario Parameters'!$A:$A,0)))*(1+INDEX('Scenario Parameters'!$L:$L,MATCH(Z$3,'Scenario Parameters'!$A:$A,0)))*'Base Table 5'!Z6</f>
        <v>1202.08</v>
      </c>
      <c r="AA6" s="36">
        <f>(1+INDEX('Scenario Parameters'!$L:$L,MATCH($C6,'Scenario Parameters'!$A:$A,0)))*(1+INDEX('Scenario Parameters'!$L:$L,MATCH(AA$3,'Scenario Parameters'!$A:$A,0)))*'Base Table 5'!AA6</f>
        <v>58.325099999999999</v>
      </c>
      <c r="AB6" s="36">
        <f>(1+INDEX('Scenario Parameters'!$L:$L,MATCH($C6,'Scenario Parameters'!$A:$A,0)))*(1+INDEX('Scenario Parameters'!$L:$L,MATCH(AB$3,'Scenario Parameters'!$A:$A,0)))*'Base Table 5'!AB6</f>
        <v>13.648199999999999</v>
      </c>
      <c r="AC6" s="36">
        <f>(1+INDEX('Scenario Parameters'!$L:$L,MATCH($C6,'Scenario Parameters'!$A:$A,0)))*(1+INDEX('Scenario Parameters'!$L:$L,MATCH(AC$3,'Scenario Parameters'!$A:$A,0)))*'Base Table 5'!AC6</f>
        <v>1960.6590000000001</v>
      </c>
      <c r="AD6" s="36">
        <f>(1+INDEX('Scenario Parameters'!$L:$L,MATCH($C6,'Scenario Parameters'!$A:$A,0)))*(1+INDEX('Scenario Parameters'!$L:$L,MATCH(AD$3,'Scenario Parameters'!$A:$A,0)))*'Base Table 5'!AD6</f>
        <v>3.1722999999999999</v>
      </c>
      <c r="AE6" s="36">
        <f>(1+INDEX('Scenario Parameters'!$L:$L,MATCH($C6,'Scenario Parameters'!$A:$A,0)))*(1+INDEX('Scenario Parameters'!$L:$L,MATCH(AE$3,'Scenario Parameters'!$A:$A,0)))*'Base Table 5'!AE6</f>
        <v>0.26419999999999999</v>
      </c>
      <c r="AF6" s="36">
        <f>(1+INDEX('Scenario Parameters'!$L:$L,MATCH($C6,'Scenario Parameters'!$A:$A,0)))*(1+INDEX('Scenario Parameters'!$L:$L,MATCH(AF$3,'Scenario Parameters'!$A:$A,0)))*'Base Table 5'!AF6</f>
        <v>4.9775</v>
      </c>
      <c r="AG6" s="36">
        <f>(1+INDEX('Scenario Parameters'!$L:$L,MATCH($C6,'Scenario Parameters'!$A:$A,0)))*(1+INDEX('Scenario Parameters'!$L:$L,MATCH(AG$3,'Scenario Parameters'!$A:$A,0)))*'Base Table 5'!AG6</f>
        <v>2.0000000000000001E-4</v>
      </c>
      <c r="AH6" s="36">
        <f>(1+INDEX('Scenario Parameters'!$L:$L,MATCH($C6,'Scenario Parameters'!$A:$A,0)))*(1+INDEX('Scenario Parameters'!$L:$L,MATCH(AH$3,'Scenario Parameters'!$A:$A,0)))*'Base Table 5'!AH6</f>
        <v>8.6E-3</v>
      </c>
      <c r="AI6" s="36">
        <f>(1+INDEX('Scenario Parameters'!$L:$L,MATCH($C6,'Scenario Parameters'!$A:$A,0)))*(1+INDEX('Scenario Parameters'!$L:$L,MATCH(AI$3,'Scenario Parameters'!$A:$A,0)))*'Base Table 5'!AI6</f>
        <v>3.95E-2</v>
      </c>
      <c r="AJ6" s="36">
        <f>(1+INDEX('Scenario Parameters'!$L:$L,MATCH($C6,'Scenario Parameters'!$A:$A,0)))*(1+INDEX('Scenario Parameters'!$L:$L,MATCH(AJ$3,'Scenario Parameters'!$A:$A,0)))*'Base Table 5'!AJ6</f>
        <v>0.95279999999999998</v>
      </c>
      <c r="AK6" s="36">
        <f>(1+INDEX('Scenario Parameters'!$L:$L,MATCH($C6,'Scenario Parameters'!$A:$A,0)))*(1+INDEX('Scenario Parameters'!$L:$L,MATCH(AK$3,'Scenario Parameters'!$A:$A,0)))*'Base Table 5'!AK6</f>
        <v>1.5904</v>
      </c>
      <c r="AL6" s="36">
        <f>(1+INDEX('Scenario Parameters'!$L:$L,MATCH($C6,'Scenario Parameters'!$A:$A,0)))*(1+INDEX('Scenario Parameters'!$L:$L,MATCH(AL$3,'Scenario Parameters'!$A:$A,0)))*'Base Table 5'!AL6</f>
        <v>0.45669999999999999</v>
      </c>
      <c r="AM6" s="36">
        <f>(1+INDEX('Scenario Parameters'!$L:$L,MATCH($C6,'Scenario Parameters'!$A:$A,0)))*(1+INDEX('Scenario Parameters'!$L:$L,MATCH(AM$3,'Scenario Parameters'!$A:$A,0)))*'Base Table 5'!AM6</f>
        <v>3.4333</v>
      </c>
      <c r="AN6" s="36">
        <f>(1+INDEX('Scenario Parameters'!$L:$L,MATCH($C6,'Scenario Parameters'!$A:$A,0)))*(1+INDEX('Scenario Parameters'!$L:$L,MATCH(AN$3,'Scenario Parameters'!$A:$A,0)))*'Base Table 5'!AN6</f>
        <v>0.97929999999999995</v>
      </c>
      <c r="AO6" s="36">
        <f>(1+INDEX('Scenario Parameters'!$L:$L,MATCH($C6,'Scenario Parameters'!$A:$A,0)))*(1+INDEX('Scenario Parameters'!$L:$L,MATCH(AO$3,'Scenario Parameters'!$A:$A,0)))*'Base Table 5'!AO6</f>
        <v>2.0799999999999994E-3</v>
      </c>
      <c r="AP6" s="36">
        <f>(1+INDEX('Scenario Parameters'!$L:$L,MATCH($C6,'Scenario Parameters'!$A:$A,0)))*(1+INDEX('Scenario Parameters'!$L:$L,MATCH(AP$3,'Scenario Parameters'!$A:$A,0)))*'Base Table 5'!AP6</f>
        <v>2.3685999999999998</v>
      </c>
      <c r="AQ6" s="36">
        <f>(1+INDEX('Scenario Parameters'!$L:$L,MATCH($C6,'Scenario Parameters'!$A:$A,0)))*(1+INDEX('Scenario Parameters'!$L:$L,MATCH(AQ$3,'Scenario Parameters'!$A:$A,0)))*'Base Table 5'!AQ6</f>
        <v>1.35E-2</v>
      </c>
      <c r="AR6" s="36">
        <f>(1+INDEX('Scenario Parameters'!$L:$L,MATCH($C6,'Scenario Parameters'!$A:$A,0)))*(1+INDEX('Scenario Parameters'!$L:$L,MATCH(AR$3,'Scenario Parameters'!$A:$A,0)))*'Base Table 5'!AR6</f>
        <v>2.3631000000000002</v>
      </c>
      <c r="AS6" s="36">
        <f>(1+INDEX('Scenario Parameters'!$L:$L,MATCH($C6,'Scenario Parameters'!$A:$A,0)))*(1+INDEX('Scenario Parameters'!$L:$L,MATCH(AS$3,'Scenario Parameters'!$A:$A,0)))*'Base Table 5'!AS6</f>
        <v>0.22220000000000001</v>
      </c>
      <c r="AT6" s="36">
        <f>(1+INDEX('Scenario Parameters'!$L:$L,MATCH($C6,'Scenario Parameters'!$A:$A,0)))*(1+INDEX('Scenario Parameters'!$L:$L,MATCH(AT$3,'Scenario Parameters'!$A:$A,0)))*'Base Table 5'!AT6</f>
        <v>340.22129999999999</v>
      </c>
      <c r="AU6" s="36">
        <f>(1+INDEX('Scenario Parameters'!$L:$L,MATCH($C6,'Scenario Parameters'!$A:$A,0)))*(1+INDEX('Scenario Parameters'!$L:$L,MATCH(AU$3,'Scenario Parameters'!$A:$A,0)))*'Base Table 5'!AU6</f>
        <v>39.8566</v>
      </c>
      <c r="AV6" s="36">
        <f>(1+INDEX('Scenario Parameters'!$L:$L,MATCH($C6,'Scenario Parameters'!$A:$A,0)))*(1+INDEX('Scenario Parameters'!$L:$L,MATCH(AV$3,'Scenario Parameters'!$A:$A,0)))*'Base Table 5'!AV6</f>
        <v>1.9752000000000001</v>
      </c>
      <c r="AW6" s="36">
        <f>(1+INDEX('Scenario Parameters'!$L:$L,MATCH($C6,'Scenario Parameters'!$A:$A,0)))*(1+INDEX('Scenario Parameters'!$L:$L,MATCH(AW$3,'Scenario Parameters'!$A:$A,0)))*'Base Table 5'!AW6</f>
        <v>1.7479</v>
      </c>
      <c r="AX6" s="36">
        <f>(1+INDEX('Scenario Parameters'!$L:$L,MATCH($C6,'Scenario Parameters'!$A:$A,0)))*(1+INDEX('Scenario Parameters'!$L:$L,MATCH(AX$3,'Scenario Parameters'!$A:$A,0)))*'Base Table 5'!AX6</f>
        <v>2.2378</v>
      </c>
      <c r="AY6" s="36">
        <f>(1+INDEX('Scenario Parameters'!$L:$L,MATCH($C6,'Scenario Parameters'!$A:$A,0)))*(1+INDEX('Scenario Parameters'!$L:$L,MATCH(AY$3,'Scenario Parameters'!$A:$A,0)))*'Base Table 5'!AY6</f>
        <v>1.2082999999999999</v>
      </c>
      <c r="AZ6" s="36">
        <f>(1+INDEX('Scenario Parameters'!$L:$L,MATCH($C6,'Scenario Parameters'!$A:$A,0)))*(1+INDEX('Scenario Parameters'!$L:$L,MATCH(AZ$3,'Scenario Parameters'!$A:$A,0)))*'Base Table 5'!AZ6</f>
        <v>0.90329999999999999</v>
      </c>
      <c r="BA6" s="36">
        <f>(1+INDEX('Scenario Parameters'!$L:$L,MATCH($C6,'Scenario Parameters'!$A:$A,0)))*(1+INDEX('Scenario Parameters'!$L:$L,MATCH(BA$3,'Scenario Parameters'!$A:$A,0)))*'Base Table 5'!BA6</f>
        <v>5.2400000000000002E-2</v>
      </c>
      <c r="BB6" s="36">
        <f>(1+INDEX('Scenario Parameters'!$L:$L,MATCH($C6,'Scenario Parameters'!$A:$A,0)))*(1+INDEX('Scenario Parameters'!$L:$L,MATCH(BB$3,'Scenario Parameters'!$A:$A,0)))*'Base Table 5'!BB6</f>
        <v>0.20169999999999999</v>
      </c>
      <c r="BC6" s="36">
        <f>(1+INDEX('Scenario Parameters'!$L:$L,MATCH($C6,'Scenario Parameters'!$A:$A,0)))*(1+INDEX('Scenario Parameters'!$L:$L,MATCH(BC$3,'Scenario Parameters'!$A:$A,0)))*'Base Table 5'!BC6</f>
        <v>5.1999999999999998E-3</v>
      </c>
      <c r="BD6" s="36">
        <f>(1+INDEX('Scenario Parameters'!$L:$L,MATCH($C6,'Scenario Parameters'!$A:$A,0)))*(1+INDEX('Scenario Parameters'!$L:$L,MATCH(BD$3,'Scenario Parameters'!$A:$A,0)))*'Base Table 5'!BD6</f>
        <v>0.35589999999999999</v>
      </c>
      <c r="BE6" s="36">
        <f>(1+INDEX('Scenario Parameters'!$L:$L,MATCH($C6,'Scenario Parameters'!$A:$A,0)))*(1+INDEX('Scenario Parameters'!$L:$L,MATCH(BE$3,'Scenario Parameters'!$A:$A,0)))*'Base Table 5'!BE6</f>
        <v>1.67E-2</v>
      </c>
      <c r="BF6" s="36">
        <f>(1+INDEX('Scenario Parameters'!$L:$L,MATCH($C6,'Scenario Parameters'!$A:$A,0)))*(1+INDEX('Scenario Parameters'!$L:$L,MATCH(BF$3,'Scenario Parameters'!$A:$A,0)))*'Base Table 5'!BF6</f>
        <v>0.219</v>
      </c>
      <c r="BG6" s="36">
        <f>(1+INDEX('Scenario Parameters'!$L:$L,MATCH($C6,'Scenario Parameters'!$A:$A,0)))*(1+INDEX('Scenario Parameters'!$L:$L,MATCH(BG$3,'Scenario Parameters'!$A:$A,0)))*'Base Table 5'!BG6</f>
        <v>1.4100000000000001E-2</v>
      </c>
      <c r="BH6" s="36">
        <f>(1+INDEX('Scenario Parameters'!$L:$L,MATCH($C6,'Scenario Parameters'!$A:$A,0)))*(1+INDEX('Scenario Parameters'!$L:$L,MATCH(BH$3,'Scenario Parameters'!$A:$A,0)))*'Base Table 5'!BH6</f>
        <v>1.37E-2</v>
      </c>
      <c r="BI6" s="36">
        <f>(1+INDEX('Scenario Parameters'!$L:$L,MATCH($C6,'Scenario Parameters'!$A:$A,0)))*(1+INDEX('Scenario Parameters'!$L:$L,MATCH(BI$3,'Scenario Parameters'!$A:$A,0)))*'Base Table 5'!BI6</f>
        <v>1.38E-2</v>
      </c>
      <c r="BJ6" s="36">
        <f>(1+INDEX('Scenario Parameters'!$L:$L,MATCH($C6,'Scenario Parameters'!$A:$A,0)))*(1+INDEX('Scenario Parameters'!$L:$L,MATCH(BJ$3,'Scenario Parameters'!$A:$A,0)))*'Base Table 5'!BJ6</f>
        <v>1.89E-2</v>
      </c>
      <c r="BK6" s="36">
        <f>(1+INDEX('Scenario Parameters'!$L:$L,MATCH($C6,'Scenario Parameters'!$A:$A,0)))*(1+INDEX('Scenario Parameters'!$L:$L,MATCH(BK$3,'Scenario Parameters'!$A:$A,0)))*'Base Table 5'!BK6</f>
        <v>4.48E-2</v>
      </c>
      <c r="BL6" s="36">
        <f>(1+INDEX('Scenario Parameters'!$L:$L,MATCH($C6,'Scenario Parameters'!$A:$A,0)))*(1+INDEX('Scenario Parameters'!$L:$L,MATCH(BL$3,'Scenario Parameters'!$A:$A,0)))*'Base Table 5'!BL6</f>
        <v>2.3599999999999999E-2</v>
      </c>
      <c r="BM6" s="36">
        <f>(1+INDEX('Scenario Parameters'!$L:$L,MATCH($C6,'Scenario Parameters'!$A:$A,0)))*(1+INDEX('Scenario Parameters'!$L:$L,MATCH(BM$3,'Scenario Parameters'!$A:$A,0)))*'Base Table 5'!BM6</f>
        <v>8.9999999999999993E-3</v>
      </c>
      <c r="BN6" s="36">
        <f>(1+INDEX('Scenario Parameters'!$L:$L,MATCH($C6,'Scenario Parameters'!$A:$A,0)))*(1+INDEX('Scenario Parameters'!$L:$L,MATCH(BN$3,'Scenario Parameters'!$A:$A,0)))*'Base Table 5'!BN6</f>
        <v>4.82E-2</v>
      </c>
      <c r="BO6" s="36">
        <f>(1+INDEX('Scenario Parameters'!$L:$L,MATCH($C6,'Scenario Parameters'!$A:$A,0)))*(1+INDEX('Scenario Parameters'!$L:$L,MATCH(BO$3,'Scenario Parameters'!$A:$A,0)))*'Base Table 5'!BO6</f>
        <v>25.1297</v>
      </c>
      <c r="BP6" s="36">
        <f>(1+INDEX('Scenario Parameters'!$L:$L,MATCH($C6,'Scenario Parameters'!$A:$A,0)))*(1+INDEX('Scenario Parameters'!$L:$L,MATCH(BP$3,'Scenario Parameters'!$A:$A,0)))*'Base Table 5'!BP6</f>
        <v>1.9099999999999999E-2</v>
      </c>
      <c r="BQ6" s="36">
        <f>(1+INDEX('Scenario Parameters'!$L:$L,MATCH($C6,'Scenario Parameters'!$A:$A,0)))*(1+INDEX('Scenario Parameters'!$L:$L,MATCH(BQ$3,'Scenario Parameters'!$A:$A,0)))*'Base Table 5'!BQ6</f>
        <v>1.4208750000000001</v>
      </c>
      <c r="BR6" s="36">
        <f>(1+INDEX('Scenario Parameters'!$L:$L,MATCH($C6,'Scenario Parameters'!$A:$A,0)))*(1+INDEX('Scenario Parameters'!$L:$L,MATCH(BR$3,'Scenario Parameters'!$A:$A,0)))*'Base Table 5'!BR6</f>
        <v>1.696375</v>
      </c>
      <c r="BS6" s="36">
        <f>(1+INDEX('Scenario Parameters'!$L:$L,MATCH($C6,'Scenario Parameters'!$A:$A,0)))*(1+INDEX('Scenario Parameters'!$L:$L,MATCH(BS$3,'Scenario Parameters'!$A:$A,0)))*'Base Table 5'!BS6</f>
        <v>8.0399999999999985E-3</v>
      </c>
      <c r="BT6" s="36">
        <f>(1+INDEX('Scenario Parameters'!$L:$L,MATCH($C6,'Scenario Parameters'!$A:$A,0)))*(1+INDEX('Scenario Parameters'!$L:$L,MATCH(BT$3,'Scenario Parameters'!$A:$A,0)))*'Base Table 5'!BT6</f>
        <v>15.138400000000001</v>
      </c>
      <c r="BU6" s="36">
        <f>(1+INDEX('Scenario Parameters'!$L:$L,MATCH($C6,'Scenario Parameters'!$A:$A,0)))*(1+INDEX('Scenario Parameters'!$L:$L,MATCH(BU$3,'Scenario Parameters'!$A:$A,0)))*'Base Table 5'!BU6</f>
        <v>1.9599999999999999E-2</v>
      </c>
      <c r="BV6" s="36">
        <f>(1+INDEX('Scenario Parameters'!$L:$L,MATCH($C6,'Scenario Parameters'!$A:$A,0)))*(1+INDEX('Scenario Parameters'!$L:$L,MATCH(BV$3,'Scenario Parameters'!$A:$A,0)))*'Base Table 5'!BV6</f>
        <v>89.676599999999993</v>
      </c>
      <c r="BW6" s="36">
        <f>(1+INDEX('Scenario Parameters'!$L:$L,MATCH($C6,'Scenario Parameters'!$A:$A,0)))*(1+INDEX('Scenario Parameters'!$L:$L,MATCH(BW$3,'Scenario Parameters'!$A:$A,0)))*'Base Table 5'!BW6</f>
        <v>42.867100000000001</v>
      </c>
      <c r="BX6" s="36">
        <f>(1+INDEX('Scenario Parameters'!$L:$L,MATCH($C6,'Scenario Parameters'!$A:$A,0)))*(1+INDEX('Scenario Parameters'!$L:$L,MATCH(BX$3,'Scenario Parameters'!$A:$A,0)))*'Base Table 5'!BX6</f>
        <v>30.932099999999998</v>
      </c>
      <c r="BY6" s="36">
        <f>(1+INDEX('Scenario Parameters'!$L:$L,MATCH($C6,'Scenario Parameters'!$A:$A,0)))*(1+INDEX('Scenario Parameters'!$L:$L,MATCH(BY$3,'Scenario Parameters'!$A:$A,0)))*'Base Table 5'!BY6</f>
        <v>405.02449999999999</v>
      </c>
      <c r="BZ6" s="36">
        <f>(1+INDEX('Scenario Parameters'!$L:$L,MATCH($C6,'Scenario Parameters'!$A:$A,0)))*(1+INDEX('Scenario Parameters'!$L:$L,MATCH(BZ$3,'Scenario Parameters'!$A:$A,0)))*'Base Table 5'!BZ6</f>
        <v>86.276399999999995</v>
      </c>
      <c r="CA6" s="36">
        <f>(1+INDEX('Scenario Parameters'!$L:$L,MATCH($C6,'Scenario Parameters'!$A:$A,0)))*(1+INDEX('Scenario Parameters'!$L:$L,MATCH(CA$3,'Scenario Parameters'!$A:$A,0)))*'Base Table 5'!CA6</f>
        <v>687.84460000000001</v>
      </c>
      <c r="CB6" s="36">
        <f>(1+INDEX('Scenario Parameters'!$L:$L,MATCH($C6,'Scenario Parameters'!$A:$A,0)))*(1+INDEX('Scenario Parameters'!$L:$L,MATCH(CB$3,'Scenario Parameters'!$A:$A,0)))*'Base Table 5'!CB6</f>
        <v>309.96449999999999</v>
      </c>
      <c r="CC6" s="36">
        <f>(1+INDEX('Scenario Parameters'!$L:$L,MATCH($C6,'Scenario Parameters'!$A:$A,0)))*(1+INDEX('Scenario Parameters'!$L:$L,MATCH(CC$3,'Scenario Parameters'!$A:$A,0)))*'Base Table 5'!CC6</f>
        <v>1303.1741</v>
      </c>
      <c r="CD6" s="36">
        <f>(1+INDEX('Scenario Parameters'!$L:$L,MATCH($C6,'Scenario Parameters'!$A:$A,0)))*(1+INDEX('Scenario Parameters'!$L:$L,MATCH(CD$3,'Scenario Parameters'!$A:$A,0)))*'Base Table 5'!CD6</f>
        <v>4.9847999999999999</v>
      </c>
      <c r="CE6" s="36">
        <f>(1+INDEX('Scenario Parameters'!$L:$L,MATCH($C6,'Scenario Parameters'!$A:$A,0)))*(1+INDEX('Scenario Parameters'!$L:$L,MATCH(CE$3,'Scenario Parameters'!$A:$A,0)))*'Base Table 5'!CE6</f>
        <v>5.3771000000000004</v>
      </c>
      <c r="CF6" s="36">
        <f>(1+INDEX('Scenario Parameters'!$L:$L,MATCH($C6,'Scenario Parameters'!$A:$A,0)))*(1+INDEX('Scenario Parameters'!$L:$L,MATCH(CF$3,'Scenario Parameters'!$A:$A,0)))*'Base Table 5'!CF6</f>
        <v>6.5391000000000004</v>
      </c>
      <c r="CG6" s="36">
        <f>(1+INDEX('Scenario Parameters'!$L:$L,MATCH($C6,'Scenario Parameters'!$A:$A,0)))*(1+INDEX('Scenario Parameters'!$L:$L,MATCH(CG$3,'Scenario Parameters'!$A:$A,0)))*'Base Table 5'!CG6</f>
        <v>6.9884000000000004</v>
      </c>
      <c r="CH6" s="36">
        <f>(1+INDEX('Scenario Parameters'!$L:$L,MATCH($C6,'Scenario Parameters'!$A:$A,0)))*(1+INDEX('Scenario Parameters'!$L:$L,MATCH(CH$3,'Scenario Parameters'!$A:$A,0)))*'Base Table 5'!CH6</f>
        <v>10.9116</v>
      </c>
      <c r="CI6" s="36">
        <f>(1+INDEX('Scenario Parameters'!$L:$L,MATCH($C6,'Scenario Parameters'!$A:$A,0)))*(1+INDEX('Scenario Parameters'!$L:$L,MATCH(CI$3,'Scenario Parameters'!$A:$A,0)))*'Base Table 5'!CI6</f>
        <v>46.258299999999998</v>
      </c>
      <c r="CJ6" s="36">
        <f>(1+INDEX('Scenario Parameters'!$L:$L,MATCH($C6,'Scenario Parameters'!$A:$A,0)))*(1+INDEX('Scenario Parameters'!$L:$L,MATCH(CJ$3,'Scenario Parameters'!$A:$A,0)))*'Base Table 5'!CJ6</f>
        <v>1.6400000000000001E-2</v>
      </c>
      <c r="CK6" s="36">
        <f>(1+INDEX('Scenario Parameters'!$L:$L,MATCH($C6,'Scenario Parameters'!$A:$A,0)))*(1+INDEX('Scenario Parameters'!$L:$L,MATCH(CK$3,'Scenario Parameters'!$A:$A,0)))*'Base Table 5'!CK6</f>
        <v>17.535599999999999</v>
      </c>
      <c r="CL6" s="36">
        <f>(1+INDEX('Scenario Parameters'!$L:$L,MATCH($C6,'Scenario Parameters'!$A:$A,0)))*(1+INDEX('Scenario Parameters'!$L:$L,MATCH(CL$3,'Scenario Parameters'!$A:$A,0)))*'Base Table 5'!CL6</f>
        <v>4.3E-3</v>
      </c>
      <c r="CM6" s="36">
        <f>(1+INDEX('Scenario Parameters'!$L:$L,MATCH($C6,'Scenario Parameters'!$A:$A,0)))*(1+INDEX('Scenario Parameters'!$L:$L,MATCH(CM$3,'Scenario Parameters'!$A:$A,0)))*'Base Table 5'!CM6</f>
        <v>4.7000000000000002E-3</v>
      </c>
      <c r="CN6" s="36">
        <f>(1+INDEX('Scenario Parameters'!$L:$L,MATCH($C6,'Scenario Parameters'!$A:$A,0)))*(1+INDEX('Scenario Parameters'!$L:$L,MATCH(CN$3,'Scenario Parameters'!$A:$A,0)))*'Base Table 5'!CN6</f>
        <v>2.8000000000000001E-2</v>
      </c>
      <c r="CO6" s="36">
        <f>(1+INDEX('Scenario Parameters'!$L:$L,MATCH($C6,'Scenario Parameters'!$A:$A,0)))*(1+INDEX('Scenario Parameters'!$L:$L,MATCH(CO$3,'Scenario Parameters'!$A:$A,0)))*'Base Table 5'!CO6</f>
        <v>0.33710000000000001</v>
      </c>
      <c r="CP6" s="36">
        <f>(1+INDEX('Scenario Parameters'!$L:$L,MATCH($C6,'Scenario Parameters'!$A:$A,0)))*(1+INDEX('Scenario Parameters'!$L:$L,MATCH(CP$3,'Scenario Parameters'!$A:$A,0)))*'Base Table 5'!CP6</f>
        <v>0.33960000000000001</v>
      </c>
      <c r="CQ6" s="36">
        <f>(1+INDEX('Scenario Parameters'!$L:$L,MATCH($C6,'Scenario Parameters'!$A:$A,0)))*(1+INDEX('Scenario Parameters'!$L:$L,MATCH(CQ$3,'Scenario Parameters'!$A:$A,0)))*'Base Table 5'!CQ6</f>
        <v>4.1000000000000003E-3</v>
      </c>
      <c r="CR6" s="36">
        <f>(1+INDEX('Scenario Parameters'!$L:$L,MATCH($C6,'Scenario Parameters'!$A:$A,0)))*(1+INDEX('Scenario Parameters'!$L:$L,MATCH(CR$3,'Scenario Parameters'!$A:$A,0)))*'Base Table 5'!CR6</f>
        <v>1.01E-2</v>
      </c>
      <c r="CS6" s="36">
        <f>(1+INDEX('Scenario Parameters'!$L:$L,MATCH($C6,'Scenario Parameters'!$A:$A,0)))*(1+INDEX('Scenario Parameters'!$L:$L,MATCH(CS$3,'Scenario Parameters'!$A:$A,0)))*'Base Table 5'!CS6</f>
        <v>23.0427</v>
      </c>
      <c r="CT6" s="36">
        <f>(1+INDEX('Scenario Parameters'!$L:$L,MATCH($C6,'Scenario Parameters'!$A:$A,0)))*(1+INDEX('Scenario Parameters'!$L:$L,MATCH(CT$3,'Scenario Parameters'!$A:$A,0)))*'Base Table 5'!CT6</f>
        <v>7.7999999999999996E-3</v>
      </c>
      <c r="CU6" s="36">
        <f>(1+INDEX('Scenario Parameters'!$L:$L,MATCH($C6,'Scenario Parameters'!$A:$A,0)))*(1+INDEX('Scenario Parameters'!$L:$L,MATCH(CU$3,'Scenario Parameters'!$A:$A,0)))*'Base Table 5'!CU6</f>
        <v>2.5000000000000001E-3</v>
      </c>
      <c r="CV6" s="36">
        <f>(1+INDEX('Scenario Parameters'!$L:$L,MATCH($C6,'Scenario Parameters'!$A:$A,0)))*(1+INDEX('Scenario Parameters'!$L:$L,MATCH(CV$3,'Scenario Parameters'!$A:$A,0)))*'Base Table 5'!CV6</f>
        <v>119.00920000000001</v>
      </c>
      <c r="CW6" s="36">
        <f>(1+INDEX('Scenario Parameters'!$L:$L,MATCH($C6,'Scenario Parameters'!$A:$A,0)))*(1+INDEX('Scenario Parameters'!$L:$L,MATCH(CW$3,'Scenario Parameters'!$A:$A,0)))*'Base Table 5'!CW6</f>
        <v>14.833</v>
      </c>
      <c r="CX6" s="36">
        <f>(1+INDEX('Scenario Parameters'!$L:$L,MATCH($C6,'Scenario Parameters'!$A:$A,0)))*(1+INDEX('Scenario Parameters'!$L:$L,MATCH(CX$3,'Scenario Parameters'!$A:$A,0)))*'Base Table 5'!CX6</f>
        <v>1.11E-2</v>
      </c>
      <c r="CY6" s="36">
        <f>(1+INDEX('Scenario Parameters'!$L:$L,MATCH($C6,'Scenario Parameters'!$A:$A,0)))*(1+INDEX('Scenario Parameters'!$L:$L,MATCH(CY$3,'Scenario Parameters'!$A:$A,0)))*'Base Table 5'!CY6</f>
        <v>9.4727999999999994</v>
      </c>
      <c r="CZ6" s="36">
        <f>(1+INDEX('Scenario Parameters'!$L:$L,MATCH($C6,'Scenario Parameters'!$A:$A,0)))*(1+INDEX('Scenario Parameters'!$L:$L,MATCH(CZ$3,'Scenario Parameters'!$A:$A,0)))*'Base Table 5'!CZ6</f>
        <v>6.6246</v>
      </c>
      <c r="DA6" s="36">
        <f>(1+INDEX('Scenario Parameters'!$L:$L,MATCH($C6,'Scenario Parameters'!$A:$A,0)))*(1+INDEX('Scenario Parameters'!$L:$L,MATCH(DA$3,'Scenario Parameters'!$A:$A,0)))*'Base Table 5'!DA6</f>
        <v>31.425699999999999</v>
      </c>
      <c r="DB6" s="36">
        <f>(1+INDEX('Scenario Parameters'!$L:$L,MATCH($C6,'Scenario Parameters'!$A:$A,0)))*(1+INDEX('Scenario Parameters'!$L:$L,MATCH(DB$3,'Scenario Parameters'!$A:$A,0)))*'Base Table 5'!DB6</f>
        <v>6.819</v>
      </c>
      <c r="DC6" s="36">
        <f>(1+INDEX('Scenario Parameters'!$L:$L,MATCH($C6,'Scenario Parameters'!$A:$A,0)))*(1+INDEX('Scenario Parameters'!$L:$L,MATCH(DC$3,'Scenario Parameters'!$A:$A,0)))*'Base Table 5'!DC6</f>
        <v>13.5486</v>
      </c>
      <c r="DD6" s="36">
        <f>(1+INDEX('Scenario Parameters'!$L:$L,MATCH($C6,'Scenario Parameters'!$A:$A,0)))*(1+INDEX('Scenario Parameters'!$L:$L,MATCH(DD$3,'Scenario Parameters'!$A:$A,0)))*'Base Table 5'!DD6</f>
        <v>25.3</v>
      </c>
      <c r="DE6" s="36">
        <f>(1+INDEX('Scenario Parameters'!$L:$L,MATCH($C6,'Scenario Parameters'!$A:$A,0)))*(1+INDEX('Scenario Parameters'!$L:$L,MATCH(DE$3,'Scenario Parameters'!$A:$A,0)))*'Base Table 5'!DE6</f>
        <v>20.97475</v>
      </c>
      <c r="DF6" s="36">
        <f>(1+INDEX('Scenario Parameters'!$L:$L,MATCH($C6,'Scenario Parameters'!$A:$A,0)))*(1+INDEX('Scenario Parameters'!$L:$L,MATCH(DF$3,'Scenario Parameters'!$A:$A,0)))*'Base Table 5'!DF6</f>
        <v>4.8003</v>
      </c>
      <c r="DG6" s="36">
        <f>(1+INDEX('Scenario Parameters'!$L:$L,MATCH($C6,'Scenario Parameters'!$A:$A,0)))*(1+INDEX('Scenario Parameters'!$L:$L,MATCH(DG$3,'Scenario Parameters'!$A:$A,0)))*'Base Table 5'!DG6</f>
        <v>106.96254999999999</v>
      </c>
      <c r="DH6" s="36">
        <f>(1+INDEX('Scenario Parameters'!$L:$L,MATCH($C6,'Scenario Parameters'!$A:$A,0)))*(1+INDEX('Scenario Parameters'!$L:$L,MATCH(DH$3,'Scenario Parameters'!$A:$A,0)))*'Base Table 5'!DH6</f>
        <v>81.236800000000002</v>
      </c>
      <c r="DI6" s="36">
        <f>(1+INDEX('Scenario Parameters'!$L:$L,MATCH($C6,'Scenario Parameters'!$A:$A,0)))*(1+INDEX('Scenario Parameters'!$L:$L,MATCH(DI$3,'Scenario Parameters'!$A:$A,0)))*'Base Table 5'!DI6</f>
        <v>16.263999999999999</v>
      </c>
      <c r="DJ6" s="36">
        <f>(1+INDEX('Scenario Parameters'!$L:$L,MATCH($C6,'Scenario Parameters'!$A:$A,0)))*(1+INDEX('Scenario Parameters'!$L:$L,MATCH(DJ$3,'Scenario Parameters'!$A:$A,0)))*'Base Table 5'!DJ6</f>
        <v>142.64859999999999</v>
      </c>
      <c r="DK6" s="36">
        <f>(1+INDEX('Scenario Parameters'!$L:$L,MATCH($C6,'Scenario Parameters'!$A:$A,0)))*(1+INDEX('Scenario Parameters'!$L:$L,MATCH(DK$3,'Scenario Parameters'!$A:$A,0)))*'Base Table 5'!DK6</f>
        <v>99.648300000000006</v>
      </c>
      <c r="DL6" s="36">
        <f>(1+INDEX('Scenario Parameters'!$L:$L,MATCH($C6,'Scenario Parameters'!$A:$A,0)))*(1+INDEX('Scenario Parameters'!$L:$L,MATCH(DL$3,'Scenario Parameters'!$A:$A,0)))*'Base Table 5'!DL6</f>
        <v>0.70703999999999989</v>
      </c>
      <c r="DM6" s="36">
        <f>(1+INDEX('Scenario Parameters'!$L:$L,MATCH($C6,'Scenario Parameters'!$A:$A,0)))*(1+INDEX('Scenario Parameters'!$L:$L,MATCH(DM$3,'Scenario Parameters'!$A:$A,0)))*'Base Table 5'!DM6</f>
        <v>2.7118000000000002</v>
      </c>
      <c r="DN6" s="36">
        <f>(1+INDEX('Scenario Parameters'!$L:$L,MATCH($C6,'Scenario Parameters'!$A:$A,0)))*(1+INDEX('Scenario Parameters'!$L:$L,MATCH(DN$3,'Scenario Parameters'!$A:$A,0)))*'Base Table 5'!DN6</f>
        <v>58.897599999999997</v>
      </c>
      <c r="DO6" s="36">
        <f>(1+INDEX('Scenario Parameters'!$L:$L,MATCH($C6,'Scenario Parameters'!$A:$A,0)))*(1+INDEX('Scenario Parameters'!$L:$L,MATCH(DO$3,'Scenario Parameters'!$A:$A,0)))*'Base Table 5'!DO6</f>
        <v>1.6289</v>
      </c>
      <c r="DP6" s="36">
        <f t="shared" si="0"/>
        <v>22042.450029999993</v>
      </c>
      <c r="DQ6" s="36">
        <f>('Base Table 5'!DQ6/'Base Table 5'!$DX6)*$EB6</f>
        <v>11194.407227077687</v>
      </c>
      <c r="DR6" s="36">
        <f>('Base Table 5'!DR6/'Base Table 5'!$DX6)*$EB6</f>
        <v>6.0573276108891108</v>
      </c>
      <c r="DS6" s="36">
        <f>('Base Table 5'!DS6/'Base Table 5'!$DX6)*$EB6</f>
        <v>1178.1527197928979</v>
      </c>
      <c r="DT6" s="36">
        <f>('Base Table 5'!DT6/'Base Table 5'!$DX6)*$EB6</f>
        <v>20.978893219154507</v>
      </c>
      <c r="DU6" s="36">
        <f>('Base Table 5'!DU6/'Base Table 5'!$DX6)*$EB6</f>
        <v>150.32012408049985</v>
      </c>
      <c r="DV6" s="36">
        <f>('Base Table 5'!DV6/'Base Table 5'!$DX6)*$EB6</f>
        <v>-496.63077881486873</v>
      </c>
      <c r="DW6" s="36">
        <f>('Base Table 5'!DW6/'Base Table 5'!$DX6)*$EB6</f>
        <v>2757.030564134559</v>
      </c>
      <c r="DX6" s="36">
        <f t="shared" si="1"/>
        <v>14810.316077100819</v>
      </c>
      <c r="DY6" s="36">
        <f t="shared" si="2"/>
        <v>36852.766107100811</v>
      </c>
      <c r="DZ6" s="14">
        <f>'Base Table 5'!DY6</f>
        <v>37069.000599999985</v>
      </c>
      <c r="EA6" s="54">
        <v>36852.766107100811</v>
      </c>
      <c r="EB6" s="100">
        <f t="shared" si="3"/>
        <v>14810.316077100819</v>
      </c>
    </row>
    <row r="7" spans="1:133" x14ac:dyDescent="0.4">
      <c r="A7" s="37">
        <v>4</v>
      </c>
      <c r="B7" s="2" t="str">
        <f>'Base Table 5'!B7</f>
        <v>0201</v>
      </c>
      <c r="C7" s="112">
        <f>'Base Table 5'!C7</f>
        <v>1</v>
      </c>
      <c r="D7" s="38" t="str">
        <f>'Base Table 5'!D7</f>
        <v>Aquaculture</v>
      </c>
      <c r="E7" s="36">
        <f>(1+INDEX('Scenario Parameters'!$L:$L,MATCH($C7,'Scenario Parameters'!$A:$A,0)))*(1+INDEX('Scenario Parameters'!$L:$L,MATCH(E$3,'Scenario Parameters'!$A:$A,0)))*'Base Table 5'!E7</f>
        <v>3.3500000000000002E-2</v>
      </c>
      <c r="F7" s="36">
        <f>(1+INDEX('Scenario Parameters'!$L:$L,MATCH($C7,'Scenario Parameters'!$A:$A,0)))*(1+INDEX('Scenario Parameters'!$L:$L,MATCH(F$3,'Scenario Parameters'!$A:$A,0)))*'Base Table 5'!F7</f>
        <v>8.8999999999999999E-3</v>
      </c>
      <c r="G7" s="36">
        <f>(1+INDEX('Scenario Parameters'!$L:$L,MATCH($C7,'Scenario Parameters'!$A:$A,0)))*(1+INDEX('Scenario Parameters'!$L:$L,MATCH(G$3,'Scenario Parameters'!$A:$A,0)))*'Base Table 5'!G7</f>
        <v>1.9199999999999998E-2</v>
      </c>
      <c r="H7" s="36">
        <f>(1+INDEX('Scenario Parameters'!$L:$L,MATCH($C7,'Scenario Parameters'!$A:$A,0)))*(1+INDEX('Scenario Parameters'!$L:$L,MATCH(H$3,'Scenario Parameters'!$A:$A,0)))*'Base Table 5'!H7</f>
        <v>80.629599999999996</v>
      </c>
      <c r="I7" s="36">
        <f>(1+INDEX('Scenario Parameters'!$L:$L,MATCH($C7,'Scenario Parameters'!$A:$A,0)))*(1+INDEX('Scenario Parameters'!$L:$L,MATCH(I$3,'Scenario Parameters'!$A:$A,0)))*'Base Table 5'!I7</f>
        <v>1E-4</v>
      </c>
      <c r="J7" s="36">
        <f>(1+INDEX('Scenario Parameters'!$L:$L,MATCH($C7,'Scenario Parameters'!$A:$A,0)))*(1+INDEX('Scenario Parameters'!$L:$L,MATCH(J$3,'Scenario Parameters'!$A:$A,0)))*'Base Table 5'!J7</f>
        <v>8.3000000000000001E-3</v>
      </c>
      <c r="K7" s="36">
        <f>(1+INDEX('Scenario Parameters'!$L:$L,MATCH($C7,'Scenario Parameters'!$A:$A,0)))*(1+INDEX('Scenario Parameters'!$L:$L,MATCH(K$3,'Scenario Parameters'!$A:$A,0)))*'Base Table 5'!K7</f>
        <v>2.58E-2</v>
      </c>
      <c r="L7" s="36">
        <f>(1+INDEX('Scenario Parameters'!$L:$L,MATCH($C7,'Scenario Parameters'!$A:$A,0)))*(1+INDEX('Scenario Parameters'!$L:$L,MATCH(L$3,'Scenario Parameters'!$A:$A,0)))*'Base Table 5'!L7</f>
        <v>1.1979999999999998E-2</v>
      </c>
      <c r="M7" s="36">
        <f>(1+INDEX('Scenario Parameters'!$L:$L,MATCH($C7,'Scenario Parameters'!$A:$A,0)))*(1+INDEX('Scenario Parameters'!$L:$L,MATCH(M$3,'Scenario Parameters'!$A:$A,0)))*'Base Table 5'!M7</f>
        <v>1.8809999999999993E-2</v>
      </c>
      <c r="N7" s="36">
        <f>(1+INDEX('Scenario Parameters'!$L:$L,MATCH($C7,'Scenario Parameters'!$A:$A,0)))*(1+INDEX('Scenario Parameters'!$L:$L,MATCH(N$3,'Scenario Parameters'!$A:$A,0)))*'Base Table 5'!N7</f>
        <v>4.8730000000000002E-2</v>
      </c>
      <c r="O7" s="36">
        <f>(1+INDEX('Scenario Parameters'!$L:$L,MATCH($C7,'Scenario Parameters'!$A:$A,0)))*(1+INDEX('Scenario Parameters'!$L:$L,MATCH(O$3,'Scenario Parameters'!$A:$A,0)))*'Base Table 5'!O7</f>
        <v>0.18128000000000002</v>
      </c>
      <c r="P7" s="36">
        <f>(1+INDEX('Scenario Parameters'!$L:$L,MATCH($C7,'Scenario Parameters'!$A:$A,0)))*(1+INDEX('Scenario Parameters'!$L:$L,MATCH(P$3,'Scenario Parameters'!$A:$A,0)))*'Base Table 5'!P7</f>
        <v>2.4310000000000005E-2</v>
      </c>
      <c r="Q7" s="36">
        <f>(1+INDEX('Scenario Parameters'!$L:$L,MATCH($C7,'Scenario Parameters'!$A:$A,0)))*(1+INDEX('Scenario Parameters'!$L:$L,MATCH(Q$3,'Scenario Parameters'!$A:$A,0)))*'Base Table 5'!Q7</f>
        <v>4.5600000000000007E-3</v>
      </c>
      <c r="R7" s="36">
        <f>(1+INDEX('Scenario Parameters'!$L:$L,MATCH($C7,'Scenario Parameters'!$A:$A,0)))*(1+INDEX('Scenario Parameters'!$L:$L,MATCH(R$3,'Scenario Parameters'!$A:$A,0)))*'Base Table 5'!R7</f>
        <v>2E-3</v>
      </c>
      <c r="S7" s="36">
        <f>(1+INDEX('Scenario Parameters'!$L:$L,MATCH($C7,'Scenario Parameters'!$A:$A,0)))*(1+INDEX('Scenario Parameters'!$L:$L,MATCH(S$3,'Scenario Parameters'!$A:$A,0)))*'Base Table 5'!S7</f>
        <v>403.43259999999998</v>
      </c>
      <c r="T7" s="36">
        <f>(1+INDEX('Scenario Parameters'!$L:$L,MATCH($C7,'Scenario Parameters'!$A:$A,0)))*(1+INDEX('Scenario Parameters'!$L:$L,MATCH(T$3,'Scenario Parameters'!$A:$A,0)))*'Base Table 5'!T7</f>
        <v>3.3E-3</v>
      </c>
      <c r="U7" s="36">
        <f>(1+INDEX('Scenario Parameters'!$L:$L,MATCH($C7,'Scenario Parameters'!$A:$A,0)))*(1+INDEX('Scenario Parameters'!$L:$L,MATCH(U$3,'Scenario Parameters'!$A:$A,0)))*'Base Table 5'!U7</f>
        <v>1E-3</v>
      </c>
      <c r="V7" s="36">
        <f>(1+INDEX('Scenario Parameters'!$L:$L,MATCH($C7,'Scenario Parameters'!$A:$A,0)))*(1+INDEX('Scenario Parameters'!$L:$L,MATCH(V$3,'Scenario Parameters'!$A:$A,0)))*'Base Table 5'!V7</f>
        <v>174.5848</v>
      </c>
      <c r="W7" s="36">
        <f>(1+INDEX('Scenario Parameters'!$L:$L,MATCH($C7,'Scenario Parameters'!$A:$A,0)))*(1+INDEX('Scenario Parameters'!$L:$L,MATCH(W$3,'Scenario Parameters'!$A:$A,0)))*'Base Table 5'!W7</f>
        <v>0.58689999999999998</v>
      </c>
      <c r="X7" s="36">
        <f>(1+INDEX('Scenario Parameters'!$L:$L,MATCH($C7,'Scenario Parameters'!$A:$A,0)))*(1+INDEX('Scenario Parameters'!$L:$L,MATCH(X$3,'Scenario Parameters'!$A:$A,0)))*'Base Table 5'!X7</f>
        <v>27.291599999999999</v>
      </c>
      <c r="Y7" s="36">
        <f>(1+INDEX('Scenario Parameters'!$L:$L,MATCH($C7,'Scenario Parameters'!$A:$A,0)))*(1+INDEX('Scenario Parameters'!$L:$L,MATCH(Y$3,'Scenario Parameters'!$A:$A,0)))*'Base Table 5'!Y7</f>
        <v>14.408799999999999</v>
      </c>
      <c r="Z7" s="36">
        <f>(1+INDEX('Scenario Parameters'!$L:$L,MATCH($C7,'Scenario Parameters'!$A:$A,0)))*(1+INDEX('Scenario Parameters'!$L:$L,MATCH(Z$3,'Scenario Parameters'!$A:$A,0)))*'Base Table 5'!Z7</f>
        <v>287.96249999999998</v>
      </c>
      <c r="AA7" s="36">
        <f>(1+INDEX('Scenario Parameters'!$L:$L,MATCH($C7,'Scenario Parameters'!$A:$A,0)))*(1+INDEX('Scenario Parameters'!$L:$L,MATCH(AA$3,'Scenario Parameters'!$A:$A,0)))*'Base Table 5'!AA7</f>
        <v>1.44E-2</v>
      </c>
      <c r="AB7" s="36">
        <f>(1+INDEX('Scenario Parameters'!$L:$L,MATCH($C7,'Scenario Parameters'!$A:$A,0)))*(1+INDEX('Scenario Parameters'!$L:$L,MATCH(AB$3,'Scenario Parameters'!$A:$A,0)))*'Base Table 5'!AB7</f>
        <v>6.9999999999999999E-4</v>
      </c>
      <c r="AC7" s="36">
        <f>(1+INDEX('Scenario Parameters'!$L:$L,MATCH($C7,'Scenario Parameters'!$A:$A,0)))*(1+INDEX('Scenario Parameters'!$L:$L,MATCH(AC$3,'Scenario Parameters'!$A:$A,0)))*'Base Table 5'!AC7</f>
        <v>1.4E-3</v>
      </c>
      <c r="AD7" s="36">
        <f>(1+INDEX('Scenario Parameters'!$L:$L,MATCH($C7,'Scenario Parameters'!$A:$A,0)))*(1+INDEX('Scenario Parameters'!$L:$L,MATCH(AD$3,'Scenario Parameters'!$A:$A,0)))*'Base Table 5'!AD7</f>
        <v>0</v>
      </c>
      <c r="AE7" s="36">
        <f>(1+INDEX('Scenario Parameters'!$L:$L,MATCH($C7,'Scenario Parameters'!$A:$A,0)))*(1+INDEX('Scenario Parameters'!$L:$L,MATCH(AE$3,'Scenario Parameters'!$A:$A,0)))*'Base Table 5'!AE7</f>
        <v>1E-4</v>
      </c>
      <c r="AF7" s="36">
        <f>(1+INDEX('Scenario Parameters'!$L:$L,MATCH($C7,'Scenario Parameters'!$A:$A,0)))*(1+INDEX('Scenario Parameters'!$L:$L,MATCH(AF$3,'Scenario Parameters'!$A:$A,0)))*'Base Table 5'!AF7</f>
        <v>1.9E-3</v>
      </c>
      <c r="AG7" s="36">
        <f>(1+INDEX('Scenario Parameters'!$L:$L,MATCH($C7,'Scenario Parameters'!$A:$A,0)))*(1+INDEX('Scenario Parameters'!$L:$L,MATCH(AG$3,'Scenario Parameters'!$A:$A,0)))*'Base Table 5'!AG7</f>
        <v>0</v>
      </c>
      <c r="AH7" s="36">
        <f>(1+INDEX('Scenario Parameters'!$L:$L,MATCH($C7,'Scenario Parameters'!$A:$A,0)))*(1+INDEX('Scenario Parameters'!$L:$L,MATCH(AH$3,'Scenario Parameters'!$A:$A,0)))*'Base Table 5'!AH7</f>
        <v>5.0000000000000001E-4</v>
      </c>
      <c r="AI7" s="36">
        <f>(1+INDEX('Scenario Parameters'!$L:$L,MATCH($C7,'Scenario Parameters'!$A:$A,0)))*(1+INDEX('Scenario Parameters'!$L:$L,MATCH(AI$3,'Scenario Parameters'!$A:$A,0)))*'Base Table 5'!AI7</f>
        <v>5.0000000000000001E-4</v>
      </c>
      <c r="AJ7" s="36">
        <f>(1+INDEX('Scenario Parameters'!$L:$L,MATCH($C7,'Scenario Parameters'!$A:$A,0)))*(1+INDEX('Scenario Parameters'!$L:$L,MATCH(AJ$3,'Scenario Parameters'!$A:$A,0)))*'Base Table 5'!AJ7</f>
        <v>2.9999999999999997E-4</v>
      </c>
      <c r="AK7" s="36">
        <f>(1+INDEX('Scenario Parameters'!$L:$L,MATCH($C7,'Scenario Parameters'!$A:$A,0)))*(1+INDEX('Scenario Parameters'!$L:$L,MATCH(AK$3,'Scenario Parameters'!$A:$A,0)))*'Base Table 5'!AK7</f>
        <v>6.9999999999999999E-4</v>
      </c>
      <c r="AL7" s="36">
        <f>(1+INDEX('Scenario Parameters'!$L:$L,MATCH($C7,'Scenario Parameters'!$A:$A,0)))*(1+INDEX('Scenario Parameters'!$L:$L,MATCH(AL$3,'Scenario Parameters'!$A:$A,0)))*'Base Table 5'!AL7</f>
        <v>3.8999999999999998E-3</v>
      </c>
      <c r="AM7" s="36">
        <f>(1+INDEX('Scenario Parameters'!$L:$L,MATCH($C7,'Scenario Parameters'!$A:$A,0)))*(1+INDEX('Scenario Parameters'!$L:$L,MATCH(AM$3,'Scenario Parameters'!$A:$A,0)))*'Base Table 5'!AM7</f>
        <v>9.9000000000000008E-3</v>
      </c>
      <c r="AN7" s="36">
        <f>(1+INDEX('Scenario Parameters'!$L:$L,MATCH($C7,'Scenario Parameters'!$A:$A,0)))*(1+INDEX('Scenario Parameters'!$L:$L,MATCH(AN$3,'Scenario Parameters'!$A:$A,0)))*'Base Table 5'!AN7</f>
        <v>4.5999999999999999E-3</v>
      </c>
      <c r="AO7" s="36">
        <f>(1+INDEX('Scenario Parameters'!$L:$L,MATCH($C7,'Scenario Parameters'!$A:$A,0)))*(1+INDEX('Scenario Parameters'!$L:$L,MATCH(AO$3,'Scenario Parameters'!$A:$A,0)))*'Base Table 5'!AO7</f>
        <v>1.5399999999999997E-3</v>
      </c>
      <c r="AP7" s="36">
        <f>(1+INDEX('Scenario Parameters'!$L:$L,MATCH($C7,'Scenario Parameters'!$A:$A,0)))*(1+INDEX('Scenario Parameters'!$L:$L,MATCH(AP$3,'Scenario Parameters'!$A:$A,0)))*'Base Table 5'!AP7</f>
        <v>5.5000000000000003E-4</v>
      </c>
      <c r="AQ7" s="36">
        <f>(1+INDEX('Scenario Parameters'!$L:$L,MATCH($C7,'Scenario Parameters'!$A:$A,0)))*(1+INDEX('Scenario Parameters'!$L:$L,MATCH(AQ$3,'Scenario Parameters'!$A:$A,0)))*'Base Table 5'!AQ7</f>
        <v>0</v>
      </c>
      <c r="AR7" s="36">
        <f>(1+INDEX('Scenario Parameters'!$L:$L,MATCH($C7,'Scenario Parameters'!$A:$A,0)))*(1+INDEX('Scenario Parameters'!$L:$L,MATCH(AR$3,'Scenario Parameters'!$A:$A,0)))*'Base Table 5'!AR7</f>
        <v>1.11E-2</v>
      </c>
      <c r="AS7" s="36">
        <f>(1+INDEX('Scenario Parameters'!$L:$L,MATCH($C7,'Scenario Parameters'!$A:$A,0)))*(1+INDEX('Scenario Parameters'!$L:$L,MATCH(AS$3,'Scenario Parameters'!$A:$A,0)))*'Base Table 5'!AS7</f>
        <v>2.2000000000000001E-3</v>
      </c>
      <c r="AT7" s="36">
        <f>(1+INDEX('Scenario Parameters'!$L:$L,MATCH($C7,'Scenario Parameters'!$A:$A,0)))*(1+INDEX('Scenario Parameters'!$L:$L,MATCH(AT$3,'Scenario Parameters'!$A:$A,0)))*'Base Table 5'!AT7</f>
        <v>1.6899999999999998E-2</v>
      </c>
      <c r="AU7" s="36">
        <f>(1+INDEX('Scenario Parameters'!$L:$L,MATCH($C7,'Scenario Parameters'!$A:$A,0)))*(1+INDEX('Scenario Parameters'!$L:$L,MATCH(AU$3,'Scenario Parameters'!$A:$A,0)))*'Base Table 5'!AU7</f>
        <v>5.0000000000000001E-4</v>
      </c>
      <c r="AV7" s="36">
        <f>(1+INDEX('Scenario Parameters'!$L:$L,MATCH($C7,'Scenario Parameters'!$A:$A,0)))*(1+INDEX('Scenario Parameters'!$L:$L,MATCH(AV$3,'Scenario Parameters'!$A:$A,0)))*'Base Table 5'!AV7</f>
        <v>3.7000000000000002E-3</v>
      </c>
      <c r="AW7" s="36">
        <f>(1+INDEX('Scenario Parameters'!$L:$L,MATCH($C7,'Scenario Parameters'!$A:$A,0)))*(1+INDEX('Scenario Parameters'!$L:$L,MATCH(AW$3,'Scenario Parameters'!$A:$A,0)))*'Base Table 5'!AW7</f>
        <v>2.7000000000000001E-3</v>
      </c>
      <c r="AX7" s="36">
        <f>(1+INDEX('Scenario Parameters'!$L:$L,MATCH($C7,'Scenario Parameters'!$A:$A,0)))*(1+INDEX('Scenario Parameters'!$L:$L,MATCH(AX$3,'Scenario Parameters'!$A:$A,0)))*'Base Table 5'!AX7</f>
        <v>1.32E-2</v>
      </c>
      <c r="AY7" s="36">
        <f>(1+INDEX('Scenario Parameters'!$L:$L,MATCH($C7,'Scenario Parameters'!$A:$A,0)))*(1+INDEX('Scenario Parameters'!$L:$L,MATCH(AY$3,'Scenario Parameters'!$A:$A,0)))*'Base Table 5'!AY7</f>
        <v>1.0200000000000001E-2</v>
      </c>
      <c r="AZ7" s="36">
        <f>(1+INDEX('Scenario Parameters'!$L:$L,MATCH($C7,'Scenario Parameters'!$A:$A,0)))*(1+INDEX('Scenario Parameters'!$L:$L,MATCH(AZ$3,'Scenario Parameters'!$A:$A,0)))*'Base Table 5'!AZ7</f>
        <v>1E-3</v>
      </c>
      <c r="BA7" s="36">
        <f>(1+INDEX('Scenario Parameters'!$L:$L,MATCH($C7,'Scenario Parameters'!$A:$A,0)))*(1+INDEX('Scenario Parameters'!$L:$L,MATCH(BA$3,'Scenario Parameters'!$A:$A,0)))*'Base Table 5'!BA7</f>
        <v>1.2699999999999999E-2</v>
      </c>
      <c r="BB7" s="36">
        <f>(1+INDEX('Scenario Parameters'!$L:$L,MATCH($C7,'Scenario Parameters'!$A:$A,0)))*(1+INDEX('Scenario Parameters'!$L:$L,MATCH(BB$3,'Scenario Parameters'!$A:$A,0)))*'Base Table 5'!BB7</f>
        <v>2.3999999999999998E-3</v>
      </c>
      <c r="BC7" s="36">
        <f>(1+INDEX('Scenario Parameters'!$L:$L,MATCH($C7,'Scenario Parameters'!$A:$A,0)))*(1+INDEX('Scenario Parameters'!$L:$L,MATCH(BC$3,'Scenario Parameters'!$A:$A,0)))*'Base Table 5'!BC7</f>
        <v>5.9999999999999995E-4</v>
      </c>
      <c r="BD7" s="36">
        <f>(1+INDEX('Scenario Parameters'!$L:$L,MATCH($C7,'Scenario Parameters'!$A:$A,0)))*(1+INDEX('Scenario Parameters'!$L:$L,MATCH(BD$3,'Scenario Parameters'!$A:$A,0)))*'Base Table 5'!BD7</f>
        <v>2.2200000000000001E-2</v>
      </c>
      <c r="BE7" s="36">
        <f>(1+INDEX('Scenario Parameters'!$L:$L,MATCH($C7,'Scenario Parameters'!$A:$A,0)))*(1+INDEX('Scenario Parameters'!$L:$L,MATCH(BE$3,'Scenario Parameters'!$A:$A,0)))*'Base Table 5'!BE7</f>
        <v>3.3999999999999998E-3</v>
      </c>
      <c r="BF7" s="36">
        <f>(1+INDEX('Scenario Parameters'!$L:$L,MATCH($C7,'Scenario Parameters'!$A:$A,0)))*(1+INDEX('Scenario Parameters'!$L:$L,MATCH(BF$3,'Scenario Parameters'!$A:$A,0)))*'Base Table 5'!BF7</f>
        <v>7.6E-3</v>
      </c>
      <c r="BG7" s="36">
        <f>(1+INDEX('Scenario Parameters'!$L:$L,MATCH($C7,'Scenario Parameters'!$A:$A,0)))*(1+INDEX('Scenario Parameters'!$L:$L,MATCH(BG$3,'Scenario Parameters'!$A:$A,0)))*'Base Table 5'!BG7</f>
        <v>6.660000000000001E-3</v>
      </c>
      <c r="BH7" s="36">
        <f>(1+INDEX('Scenario Parameters'!$L:$L,MATCH($C7,'Scenario Parameters'!$A:$A,0)))*(1+INDEX('Scenario Parameters'!$L:$L,MATCH(BH$3,'Scenario Parameters'!$A:$A,0)))*'Base Table 5'!BH7</f>
        <v>2.07E-2</v>
      </c>
      <c r="BI7" s="36">
        <f>(1+INDEX('Scenario Parameters'!$L:$L,MATCH($C7,'Scenario Parameters'!$A:$A,0)))*(1+INDEX('Scenario Parameters'!$L:$L,MATCH(BI$3,'Scenario Parameters'!$A:$A,0)))*'Base Table 5'!BI7</f>
        <v>5.7000000000000002E-3</v>
      </c>
      <c r="BJ7" s="36">
        <f>(1+INDEX('Scenario Parameters'!$L:$L,MATCH($C7,'Scenario Parameters'!$A:$A,0)))*(1+INDEX('Scenario Parameters'!$L:$L,MATCH(BJ$3,'Scenario Parameters'!$A:$A,0)))*'Base Table 5'!BJ7</f>
        <v>0</v>
      </c>
      <c r="BK7" s="36">
        <f>(1+INDEX('Scenario Parameters'!$L:$L,MATCH($C7,'Scenario Parameters'!$A:$A,0)))*(1+INDEX('Scenario Parameters'!$L:$L,MATCH(BK$3,'Scenario Parameters'!$A:$A,0)))*'Base Table 5'!BK7</f>
        <v>1.8200000000000001E-2</v>
      </c>
      <c r="BL7" s="36">
        <f>(1+INDEX('Scenario Parameters'!$L:$L,MATCH($C7,'Scenario Parameters'!$A:$A,0)))*(1+INDEX('Scenario Parameters'!$L:$L,MATCH(BL$3,'Scenario Parameters'!$A:$A,0)))*'Base Table 5'!BL7</f>
        <v>2.0999999999999999E-3</v>
      </c>
      <c r="BM7" s="36">
        <f>(1+INDEX('Scenario Parameters'!$L:$L,MATCH($C7,'Scenario Parameters'!$A:$A,0)))*(1+INDEX('Scenario Parameters'!$L:$L,MATCH(BM$3,'Scenario Parameters'!$A:$A,0)))*'Base Table 5'!BM7</f>
        <v>1.1000000000000001E-3</v>
      </c>
      <c r="BN7" s="36">
        <f>(1+INDEX('Scenario Parameters'!$L:$L,MATCH($C7,'Scenario Parameters'!$A:$A,0)))*(1+INDEX('Scenario Parameters'!$L:$L,MATCH(BN$3,'Scenario Parameters'!$A:$A,0)))*'Base Table 5'!BN7</f>
        <v>6.7000000000000002E-3</v>
      </c>
      <c r="BO7" s="36">
        <f>(1+INDEX('Scenario Parameters'!$L:$L,MATCH($C7,'Scenario Parameters'!$A:$A,0)))*(1+INDEX('Scenario Parameters'!$L:$L,MATCH(BO$3,'Scenario Parameters'!$A:$A,0)))*'Base Table 5'!BO7</f>
        <v>4.7999999999999996E-3</v>
      </c>
      <c r="BP7" s="36">
        <f>(1+INDEX('Scenario Parameters'!$L:$L,MATCH($C7,'Scenario Parameters'!$A:$A,0)))*(1+INDEX('Scenario Parameters'!$L:$L,MATCH(BP$3,'Scenario Parameters'!$A:$A,0)))*'Base Table 5'!BP7</f>
        <v>7.1000000000000004E-3</v>
      </c>
      <c r="BQ7" s="36">
        <f>(1+INDEX('Scenario Parameters'!$L:$L,MATCH($C7,'Scenario Parameters'!$A:$A,0)))*(1+INDEX('Scenario Parameters'!$L:$L,MATCH(BQ$3,'Scenario Parameters'!$A:$A,0)))*'Base Table 5'!BQ7</f>
        <v>2.4875000000000001E-2</v>
      </c>
      <c r="BR7" s="36">
        <f>(1+INDEX('Scenario Parameters'!$L:$L,MATCH($C7,'Scenario Parameters'!$A:$A,0)))*(1+INDEX('Scenario Parameters'!$L:$L,MATCH(BR$3,'Scenario Parameters'!$A:$A,0)))*'Base Table 5'!BR7</f>
        <v>5.5375000000000001E-2</v>
      </c>
      <c r="BS7" s="36">
        <f>(1+INDEX('Scenario Parameters'!$L:$L,MATCH($C7,'Scenario Parameters'!$A:$A,0)))*(1+INDEX('Scenario Parameters'!$L:$L,MATCH(BS$3,'Scenario Parameters'!$A:$A,0)))*'Base Table 5'!BS7</f>
        <v>6.7999999999999983E-4</v>
      </c>
      <c r="BT7" s="36">
        <f>(1+INDEX('Scenario Parameters'!$L:$L,MATCH($C7,'Scenario Parameters'!$A:$A,0)))*(1+INDEX('Scenario Parameters'!$L:$L,MATCH(BT$3,'Scenario Parameters'!$A:$A,0)))*'Base Table 5'!BT7</f>
        <v>1.7899999999999999E-2</v>
      </c>
      <c r="BU7" s="36">
        <f>(1+INDEX('Scenario Parameters'!$L:$L,MATCH($C7,'Scenario Parameters'!$A:$A,0)))*(1+INDEX('Scenario Parameters'!$L:$L,MATCH(BU$3,'Scenario Parameters'!$A:$A,0)))*'Base Table 5'!BU7</f>
        <v>1.1999999999999999E-3</v>
      </c>
      <c r="BV7" s="36">
        <f>(1+INDEX('Scenario Parameters'!$L:$L,MATCH($C7,'Scenario Parameters'!$A:$A,0)))*(1+INDEX('Scenario Parameters'!$L:$L,MATCH(BV$3,'Scenario Parameters'!$A:$A,0)))*'Base Table 5'!BV7</f>
        <v>0.14449999999999999</v>
      </c>
      <c r="BW7" s="36">
        <f>(1+INDEX('Scenario Parameters'!$L:$L,MATCH($C7,'Scenario Parameters'!$A:$A,0)))*(1+INDEX('Scenario Parameters'!$L:$L,MATCH(BW$3,'Scenario Parameters'!$A:$A,0)))*'Base Table 5'!BW7</f>
        <v>5.1499999999999997E-2</v>
      </c>
      <c r="BX7" s="36">
        <f>(1+INDEX('Scenario Parameters'!$L:$L,MATCH($C7,'Scenario Parameters'!$A:$A,0)))*(1+INDEX('Scenario Parameters'!$L:$L,MATCH(BX$3,'Scenario Parameters'!$A:$A,0)))*'Base Table 5'!BX7</f>
        <v>0.23369999999999999</v>
      </c>
      <c r="BY7" s="36">
        <f>(1+INDEX('Scenario Parameters'!$L:$L,MATCH($C7,'Scenario Parameters'!$A:$A,0)))*(1+INDEX('Scenario Parameters'!$L:$L,MATCH(BY$3,'Scenario Parameters'!$A:$A,0)))*'Base Table 5'!BY7</f>
        <v>0.53380000000000005</v>
      </c>
      <c r="BZ7" s="36">
        <f>(1+INDEX('Scenario Parameters'!$L:$L,MATCH($C7,'Scenario Parameters'!$A:$A,0)))*(1+INDEX('Scenario Parameters'!$L:$L,MATCH(BZ$3,'Scenario Parameters'!$A:$A,0)))*'Base Table 5'!BZ7</f>
        <v>14.307399999999999</v>
      </c>
      <c r="CA7" s="36">
        <f>(1+INDEX('Scenario Parameters'!$L:$L,MATCH($C7,'Scenario Parameters'!$A:$A,0)))*(1+INDEX('Scenario Parameters'!$L:$L,MATCH(CA$3,'Scenario Parameters'!$A:$A,0)))*'Base Table 5'!CA7</f>
        <v>522.11289999999997</v>
      </c>
      <c r="CB7" s="36">
        <f>(1+INDEX('Scenario Parameters'!$L:$L,MATCH($C7,'Scenario Parameters'!$A:$A,0)))*(1+INDEX('Scenario Parameters'!$L:$L,MATCH(CB$3,'Scenario Parameters'!$A:$A,0)))*'Base Table 5'!CB7</f>
        <v>212.96610000000001</v>
      </c>
      <c r="CC7" s="36">
        <f>(1+INDEX('Scenario Parameters'!$L:$L,MATCH($C7,'Scenario Parameters'!$A:$A,0)))*(1+INDEX('Scenario Parameters'!$L:$L,MATCH(CC$3,'Scenario Parameters'!$A:$A,0)))*'Base Table 5'!CC7</f>
        <v>299.06720000000001</v>
      </c>
      <c r="CD7" s="36">
        <f>(1+INDEX('Scenario Parameters'!$L:$L,MATCH($C7,'Scenario Parameters'!$A:$A,0)))*(1+INDEX('Scenario Parameters'!$L:$L,MATCH(CD$3,'Scenario Parameters'!$A:$A,0)))*'Base Table 5'!CD7</f>
        <v>5.1240000000000001E-2</v>
      </c>
      <c r="CE7" s="36">
        <f>(1+INDEX('Scenario Parameters'!$L:$L,MATCH($C7,'Scenario Parameters'!$A:$A,0)))*(1+INDEX('Scenario Parameters'!$L:$L,MATCH(CE$3,'Scenario Parameters'!$A:$A,0)))*'Base Table 5'!CE7</f>
        <v>1.14E-2</v>
      </c>
      <c r="CF7" s="36">
        <f>(1+INDEX('Scenario Parameters'!$L:$L,MATCH($C7,'Scenario Parameters'!$A:$A,0)))*(1+INDEX('Scenario Parameters'!$L:$L,MATCH(CF$3,'Scenario Parameters'!$A:$A,0)))*'Base Table 5'!CF7</f>
        <v>4.3E-3</v>
      </c>
      <c r="CG7" s="36">
        <f>(1+INDEX('Scenario Parameters'!$L:$L,MATCH($C7,'Scenario Parameters'!$A:$A,0)))*(1+INDEX('Scenario Parameters'!$L:$L,MATCH(CG$3,'Scenario Parameters'!$A:$A,0)))*'Base Table 5'!CG7</f>
        <v>9.7000000000000003E-3</v>
      </c>
      <c r="CH7" s="36">
        <f>(1+INDEX('Scenario Parameters'!$L:$L,MATCH($C7,'Scenario Parameters'!$A:$A,0)))*(1+INDEX('Scenario Parameters'!$L:$L,MATCH(CH$3,'Scenario Parameters'!$A:$A,0)))*'Base Table 5'!CH7</f>
        <v>2.2599999999999999E-2</v>
      </c>
      <c r="CI7" s="36">
        <f>(1+INDEX('Scenario Parameters'!$L:$L,MATCH($C7,'Scenario Parameters'!$A:$A,0)))*(1+INDEX('Scenario Parameters'!$L:$L,MATCH(CI$3,'Scenario Parameters'!$A:$A,0)))*'Base Table 5'!CI7</f>
        <v>6.0900000000000003E-2</v>
      </c>
      <c r="CJ7" s="36">
        <f>(1+INDEX('Scenario Parameters'!$L:$L,MATCH($C7,'Scenario Parameters'!$A:$A,0)))*(1+INDEX('Scenario Parameters'!$L:$L,MATCH(CJ$3,'Scenario Parameters'!$A:$A,0)))*'Base Table 5'!CJ7</f>
        <v>1.6000000000000001E-3</v>
      </c>
      <c r="CK7" s="36">
        <f>(1+INDEX('Scenario Parameters'!$L:$L,MATCH($C7,'Scenario Parameters'!$A:$A,0)))*(1+INDEX('Scenario Parameters'!$L:$L,MATCH(CK$3,'Scenario Parameters'!$A:$A,0)))*'Base Table 5'!CK7</f>
        <v>2.2000000000000001E-3</v>
      </c>
      <c r="CL7" s="36">
        <f>(1+INDEX('Scenario Parameters'!$L:$L,MATCH($C7,'Scenario Parameters'!$A:$A,0)))*(1+INDEX('Scenario Parameters'!$L:$L,MATCH(CL$3,'Scenario Parameters'!$A:$A,0)))*'Base Table 5'!CL7</f>
        <v>5.0000000000000001E-4</v>
      </c>
      <c r="CM7" s="36">
        <f>(1+INDEX('Scenario Parameters'!$L:$L,MATCH($C7,'Scenario Parameters'!$A:$A,0)))*(1+INDEX('Scenario Parameters'!$L:$L,MATCH(CM$3,'Scenario Parameters'!$A:$A,0)))*'Base Table 5'!CM7</f>
        <v>0.2291</v>
      </c>
      <c r="CN7" s="36">
        <f>(1+INDEX('Scenario Parameters'!$L:$L,MATCH($C7,'Scenario Parameters'!$A:$A,0)))*(1+INDEX('Scenario Parameters'!$L:$L,MATCH(CN$3,'Scenario Parameters'!$A:$A,0)))*'Base Table 5'!CN7</f>
        <v>8.0000000000000002E-3</v>
      </c>
      <c r="CO7" s="36">
        <f>(1+INDEX('Scenario Parameters'!$L:$L,MATCH($C7,'Scenario Parameters'!$A:$A,0)))*(1+INDEX('Scenario Parameters'!$L:$L,MATCH(CO$3,'Scenario Parameters'!$A:$A,0)))*'Base Table 5'!CO7</f>
        <v>1E-4</v>
      </c>
      <c r="CP7" s="36">
        <f>(1+INDEX('Scenario Parameters'!$L:$L,MATCH($C7,'Scenario Parameters'!$A:$A,0)))*(1+INDEX('Scenario Parameters'!$L:$L,MATCH(CP$3,'Scenario Parameters'!$A:$A,0)))*'Base Table 5'!CP7</f>
        <v>4.1999999999999997E-3</v>
      </c>
      <c r="CQ7" s="36">
        <f>(1+INDEX('Scenario Parameters'!$L:$L,MATCH($C7,'Scenario Parameters'!$A:$A,0)))*(1+INDEX('Scenario Parameters'!$L:$L,MATCH(CQ$3,'Scenario Parameters'!$A:$A,0)))*'Base Table 5'!CQ7</f>
        <v>2.8E-3</v>
      </c>
      <c r="CR7" s="36">
        <f>(1+INDEX('Scenario Parameters'!$L:$L,MATCH($C7,'Scenario Parameters'!$A:$A,0)))*(1+INDEX('Scenario Parameters'!$L:$L,MATCH(CR$3,'Scenario Parameters'!$A:$A,0)))*'Base Table 5'!CR7</f>
        <v>1.0500000000000001E-2</v>
      </c>
      <c r="CS7" s="36">
        <f>(1+INDEX('Scenario Parameters'!$L:$L,MATCH($C7,'Scenario Parameters'!$A:$A,0)))*(1+INDEX('Scenario Parameters'!$L:$L,MATCH(CS$3,'Scenario Parameters'!$A:$A,0)))*'Base Table 5'!CS7</f>
        <v>4.19E-2</v>
      </c>
      <c r="CT7" s="36">
        <f>(1+INDEX('Scenario Parameters'!$L:$L,MATCH($C7,'Scenario Parameters'!$A:$A,0)))*(1+INDEX('Scenario Parameters'!$L:$L,MATCH(CT$3,'Scenario Parameters'!$A:$A,0)))*'Base Table 5'!CT7</f>
        <v>0</v>
      </c>
      <c r="CU7" s="36">
        <f>(1+INDEX('Scenario Parameters'!$L:$L,MATCH($C7,'Scenario Parameters'!$A:$A,0)))*(1+INDEX('Scenario Parameters'!$L:$L,MATCH(CU$3,'Scenario Parameters'!$A:$A,0)))*'Base Table 5'!CU7</f>
        <v>0</v>
      </c>
      <c r="CV7" s="36">
        <f>(1+INDEX('Scenario Parameters'!$L:$L,MATCH($C7,'Scenario Parameters'!$A:$A,0)))*(1+INDEX('Scenario Parameters'!$L:$L,MATCH(CV$3,'Scenario Parameters'!$A:$A,0)))*'Base Table 5'!CV7</f>
        <v>6.5600000000000006E-2</v>
      </c>
      <c r="CW7" s="36">
        <f>(1+INDEX('Scenario Parameters'!$L:$L,MATCH($C7,'Scenario Parameters'!$A:$A,0)))*(1+INDEX('Scenario Parameters'!$L:$L,MATCH(CW$3,'Scenario Parameters'!$A:$A,0)))*'Base Table 5'!CW7</f>
        <v>0.25169999999999998</v>
      </c>
      <c r="CX7" s="36">
        <f>(1+INDEX('Scenario Parameters'!$L:$L,MATCH($C7,'Scenario Parameters'!$A:$A,0)))*(1+INDEX('Scenario Parameters'!$L:$L,MATCH(CX$3,'Scenario Parameters'!$A:$A,0)))*'Base Table 5'!CX7</f>
        <v>0.14630000000000001</v>
      </c>
      <c r="CY7" s="36">
        <f>(1+INDEX('Scenario Parameters'!$L:$L,MATCH($C7,'Scenario Parameters'!$A:$A,0)))*(1+INDEX('Scenario Parameters'!$L:$L,MATCH(CY$3,'Scenario Parameters'!$A:$A,0)))*'Base Table 5'!CY7</f>
        <v>0.1368</v>
      </c>
      <c r="CZ7" s="36">
        <f>(1+INDEX('Scenario Parameters'!$L:$L,MATCH($C7,'Scenario Parameters'!$A:$A,0)))*(1+INDEX('Scenario Parameters'!$L:$L,MATCH(CZ$3,'Scenario Parameters'!$A:$A,0)))*'Base Table 5'!CZ7</f>
        <v>9.0300000000000005E-2</v>
      </c>
      <c r="DA7" s="36">
        <f>(1+INDEX('Scenario Parameters'!$L:$L,MATCH($C7,'Scenario Parameters'!$A:$A,0)))*(1+INDEX('Scenario Parameters'!$L:$L,MATCH(DA$3,'Scenario Parameters'!$A:$A,0)))*'Base Table 5'!DA7</f>
        <v>2.98E-2</v>
      </c>
      <c r="DB7" s="36">
        <f>(1+INDEX('Scenario Parameters'!$L:$L,MATCH($C7,'Scenario Parameters'!$A:$A,0)))*(1+INDEX('Scenario Parameters'!$L:$L,MATCH(DB$3,'Scenario Parameters'!$A:$A,0)))*'Base Table 5'!DB7</f>
        <v>1.3899999999999999E-2</v>
      </c>
      <c r="DC7" s="36">
        <f>(1+INDEX('Scenario Parameters'!$L:$L,MATCH($C7,'Scenario Parameters'!$A:$A,0)))*(1+INDEX('Scenario Parameters'!$L:$L,MATCH(DC$3,'Scenario Parameters'!$A:$A,0)))*'Base Table 5'!DC7</f>
        <v>4.7300000000000002E-2</v>
      </c>
      <c r="DD7" s="36">
        <f>(1+INDEX('Scenario Parameters'!$L:$L,MATCH($C7,'Scenario Parameters'!$A:$A,0)))*(1+INDEX('Scenario Parameters'!$L:$L,MATCH(DD$3,'Scenario Parameters'!$A:$A,0)))*'Base Table 5'!DD7</f>
        <v>1.9900000000000001E-2</v>
      </c>
      <c r="DE7" s="36">
        <f>(1+INDEX('Scenario Parameters'!$L:$L,MATCH($C7,'Scenario Parameters'!$A:$A,0)))*(1+INDEX('Scenario Parameters'!$L:$L,MATCH(DE$3,'Scenario Parameters'!$A:$A,0)))*'Base Table 5'!DE7</f>
        <v>1.6E-2</v>
      </c>
      <c r="DF7" s="36">
        <f>(1+INDEX('Scenario Parameters'!$L:$L,MATCH($C7,'Scenario Parameters'!$A:$A,0)))*(1+INDEX('Scenario Parameters'!$L:$L,MATCH(DF$3,'Scenario Parameters'!$A:$A,0)))*'Base Table 5'!DF7</f>
        <v>3.5999999999999999E-3</v>
      </c>
      <c r="DG7" s="36">
        <f>(1+INDEX('Scenario Parameters'!$L:$L,MATCH($C7,'Scenario Parameters'!$A:$A,0)))*(1+INDEX('Scenario Parameters'!$L:$L,MATCH(DG$3,'Scenario Parameters'!$A:$A,0)))*'Base Table 5'!DG7</f>
        <v>3.2750000000000001E-2</v>
      </c>
      <c r="DH7" s="36">
        <f>(1+INDEX('Scenario Parameters'!$L:$L,MATCH($C7,'Scenario Parameters'!$A:$A,0)))*(1+INDEX('Scenario Parameters'!$L:$L,MATCH(DH$3,'Scenario Parameters'!$A:$A,0)))*'Base Table 5'!DH7</f>
        <v>2.5049999999999999E-2</v>
      </c>
      <c r="DI7" s="36">
        <f>(1+INDEX('Scenario Parameters'!$L:$L,MATCH($C7,'Scenario Parameters'!$A:$A,0)))*(1+INDEX('Scenario Parameters'!$L:$L,MATCH(DI$3,'Scenario Parameters'!$A:$A,0)))*'Base Table 5'!DI7</f>
        <v>5.1999999999999998E-3</v>
      </c>
      <c r="DJ7" s="36">
        <f>(1+INDEX('Scenario Parameters'!$L:$L,MATCH($C7,'Scenario Parameters'!$A:$A,0)))*(1+INDEX('Scenario Parameters'!$L:$L,MATCH(DJ$3,'Scenario Parameters'!$A:$A,0)))*'Base Table 5'!DJ7</f>
        <v>1.6299999999999999E-2</v>
      </c>
      <c r="DK7" s="36">
        <f>(1+INDEX('Scenario Parameters'!$L:$L,MATCH($C7,'Scenario Parameters'!$A:$A,0)))*(1+INDEX('Scenario Parameters'!$L:$L,MATCH(DK$3,'Scenario Parameters'!$A:$A,0)))*'Base Table 5'!DK7</f>
        <v>19.309999999999999</v>
      </c>
      <c r="DL7" s="36">
        <f>(1+INDEX('Scenario Parameters'!$L:$L,MATCH($C7,'Scenario Parameters'!$A:$A,0)))*(1+INDEX('Scenario Parameters'!$L:$L,MATCH(DL$3,'Scenario Parameters'!$A:$A,0)))*'Base Table 5'!DL7</f>
        <v>9.3999999999999986E-3</v>
      </c>
      <c r="DM7" s="36">
        <f>(1+INDEX('Scenario Parameters'!$L:$L,MATCH($C7,'Scenario Parameters'!$A:$A,0)))*(1+INDEX('Scenario Parameters'!$L:$L,MATCH(DM$3,'Scenario Parameters'!$A:$A,0)))*'Base Table 5'!DM7</f>
        <v>0.21990000000000001</v>
      </c>
      <c r="DN7" s="36">
        <f>(1+INDEX('Scenario Parameters'!$L:$L,MATCH($C7,'Scenario Parameters'!$A:$A,0)))*(1+INDEX('Scenario Parameters'!$L:$L,MATCH(DN$3,'Scenario Parameters'!$A:$A,0)))*'Base Table 5'!DN7</f>
        <v>4.2200000000000001E-2</v>
      </c>
      <c r="DO7" s="36">
        <f>(1+INDEX('Scenario Parameters'!$L:$L,MATCH($C7,'Scenario Parameters'!$A:$A,0)))*(1+INDEX('Scenario Parameters'!$L:$L,MATCH(DO$3,'Scenario Parameters'!$A:$A,0)))*'Base Table 5'!DO7</f>
        <v>1.6999999999999999E-3</v>
      </c>
      <c r="DP7" s="36">
        <f t="shared" si="0"/>
        <v>2059.9748900000009</v>
      </c>
      <c r="DQ7" s="36">
        <f>('Base Table 5'!DQ7/'Base Table 5'!$DX7)*$EB7</f>
        <v>1035.4732982913604</v>
      </c>
      <c r="DR7" s="36">
        <f>('Base Table 5'!DR7/'Base Table 5'!$DX7)*$EB7</f>
        <v>0</v>
      </c>
      <c r="DS7" s="36">
        <f>('Base Table 5'!DS7/'Base Table 5'!$DX7)*$EB7</f>
        <v>7.6391542281787439</v>
      </c>
      <c r="DT7" s="36">
        <f>('Base Table 5'!DT7/'Base Table 5'!$DX7)*$EB7</f>
        <v>6.9649120479785942E-2</v>
      </c>
      <c r="DU7" s="36">
        <f>('Base Table 5'!DU7/'Base Table 5'!$DX7)*$EB7</f>
        <v>1.9645976660586082</v>
      </c>
      <c r="DV7" s="36">
        <f>('Base Table 5'!DV7/'Base Table 5'!$DX7)*$EB7</f>
        <v>65.660213338570514</v>
      </c>
      <c r="DW7" s="36">
        <f>('Base Table 5'!DW7/'Base Table 5'!$DX7)*$EB7</f>
        <v>63.766495964313314</v>
      </c>
      <c r="DX7" s="36">
        <f t="shared" si="1"/>
        <v>1174.5734086089612</v>
      </c>
      <c r="DY7" s="36">
        <f t="shared" si="2"/>
        <v>3234.5482986089619</v>
      </c>
      <c r="DZ7" s="14">
        <f>'Base Table 5'!DY7</f>
        <v>3395.9995000000004</v>
      </c>
      <c r="EA7" s="54">
        <v>3234.5482986089619</v>
      </c>
      <c r="EB7" s="100">
        <f t="shared" si="3"/>
        <v>1174.573408608961</v>
      </c>
    </row>
    <row r="8" spans="1:133" x14ac:dyDescent="0.4">
      <c r="A8" s="34">
        <v>5</v>
      </c>
      <c r="B8" s="7" t="str">
        <f>'Base Table 5'!B8</f>
        <v>0301</v>
      </c>
      <c r="C8" s="111">
        <f>'Base Table 5'!C8</f>
        <v>1</v>
      </c>
      <c r="D8" s="35" t="str">
        <f>'Base Table 5'!D8</f>
        <v>Forestry and logging</v>
      </c>
      <c r="E8" s="36">
        <f>(1+INDEX('Scenario Parameters'!$L:$L,MATCH($C8,'Scenario Parameters'!$A:$A,0)))*(1+INDEX('Scenario Parameters'!$L:$L,MATCH(E$3,'Scenario Parameters'!$A:$A,0)))*'Base Table 5'!E8</f>
        <v>34.567599999999999</v>
      </c>
      <c r="F8" s="36">
        <f>(1+INDEX('Scenario Parameters'!$L:$L,MATCH($C8,'Scenario Parameters'!$A:$A,0)))*(1+INDEX('Scenario Parameters'!$L:$L,MATCH(F$3,'Scenario Parameters'!$A:$A,0)))*'Base Table 5'!F8</f>
        <v>13.0974</v>
      </c>
      <c r="G8" s="36">
        <f>(1+INDEX('Scenario Parameters'!$L:$L,MATCH($C8,'Scenario Parameters'!$A:$A,0)))*(1+INDEX('Scenario Parameters'!$L:$L,MATCH(G$3,'Scenario Parameters'!$A:$A,0)))*'Base Table 5'!G8</f>
        <v>16.7835</v>
      </c>
      <c r="H8" s="36">
        <f>(1+INDEX('Scenario Parameters'!$L:$L,MATCH($C8,'Scenario Parameters'!$A:$A,0)))*(1+INDEX('Scenario Parameters'!$L:$L,MATCH(H$3,'Scenario Parameters'!$A:$A,0)))*'Base Table 5'!H8</f>
        <v>1.0456000000000001</v>
      </c>
      <c r="I8" s="36">
        <f>(1+INDEX('Scenario Parameters'!$L:$L,MATCH($C8,'Scenario Parameters'!$A:$A,0)))*(1+INDEX('Scenario Parameters'!$L:$L,MATCH(I$3,'Scenario Parameters'!$A:$A,0)))*'Base Table 5'!I8</f>
        <v>156.0069</v>
      </c>
      <c r="J8" s="36">
        <f>(1+INDEX('Scenario Parameters'!$L:$L,MATCH($C8,'Scenario Parameters'!$A:$A,0)))*(1+INDEX('Scenario Parameters'!$L:$L,MATCH(J$3,'Scenario Parameters'!$A:$A,0)))*'Base Table 5'!J8</f>
        <v>6.9099999999999995E-2</v>
      </c>
      <c r="K8" s="36">
        <f>(1+INDEX('Scenario Parameters'!$L:$L,MATCH($C8,'Scenario Parameters'!$A:$A,0)))*(1+INDEX('Scenario Parameters'!$L:$L,MATCH(K$3,'Scenario Parameters'!$A:$A,0)))*'Base Table 5'!K8</f>
        <v>0.36919999999999997</v>
      </c>
      <c r="L8" s="36">
        <f>(1+INDEX('Scenario Parameters'!$L:$L,MATCH($C8,'Scenario Parameters'!$A:$A,0)))*(1+INDEX('Scenario Parameters'!$L:$L,MATCH(L$3,'Scenario Parameters'!$A:$A,0)))*'Base Table 5'!L8</f>
        <v>1.1356699999999997</v>
      </c>
      <c r="M8" s="36">
        <f>(1+INDEX('Scenario Parameters'!$L:$L,MATCH($C8,'Scenario Parameters'!$A:$A,0)))*(1+INDEX('Scenario Parameters'!$L:$L,MATCH(M$3,'Scenario Parameters'!$A:$A,0)))*'Base Table 5'!M8</f>
        <v>1.2993899999999998</v>
      </c>
      <c r="N8" s="36">
        <f>(1+INDEX('Scenario Parameters'!$L:$L,MATCH($C8,'Scenario Parameters'!$A:$A,0)))*(1+INDEX('Scenario Parameters'!$L:$L,MATCH(N$3,'Scenario Parameters'!$A:$A,0)))*'Base Table 5'!N8</f>
        <v>1.33518</v>
      </c>
      <c r="O8" s="36">
        <f>(1+INDEX('Scenario Parameters'!$L:$L,MATCH($C8,'Scenario Parameters'!$A:$A,0)))*(1+INDEX('Scenario Parameters'!$L:$L,MATCH(O$3,'Scenario Parameters'!$A:$A,0)))*'Base Table 5'!O8</f>
        <v>4.7240600000000006</v>
      </c>
      <c r="P8" s="36">
        <f>(1+INDEX('Scenario Parameters'!$L:$L,MATCH($C8,'Scenario Parameters'!$A:$A,0)))*(1+INDEX('Scenario Parameters'!$L:$L,MATCH(P$3,'Scenario Parameters'!$A:$A,0)))*'Base Table 5'!P8</f>
        <v>0.6881600000000001</v>
      </c>
      <c r="Q8" s="36">
        <f>(1+INDEX('Scenario Parameters'!$L:$L,MATCH($C8,'Scenario Parameters'!$A:$A,0)))*(1+INDEX('Scenario Parameters'!$L:$L,MATCH(Q$3,'Scenario Parameters'!$A:$A,0)))*'Base Table 5'!Q8</f>
        <v>0.22684000000000004</v>
      </c>
      <c r="R8" s="36">
        <f>(1+INDEX('Scenario Parameters'!$L:$L,MATCH($C8,'Scenario Parameters'!$A:$A,0)))*(1+INDEX('Scenario Parameters'!$L:$L,MATCH(R$3,'Scenario Parameters'!$A:$A,0)))*'Base Table 5'!R8</f>
        <v>0.31069999999999998</v>
      </c>
      <c r="S8" s="36">
        <f>(1+INDEX('Scenario Parameters'!$L:$L,MATCH($C8,'Scenario Parameters'!$A:$A,0)))*(1+INDEX('Scenario Parameters'!$L:$L,MATCH(S$3,'Scenario Parameters'!$A:$A,0)))*'Base Table 5'!S8</f>
        <v>7.4000000000000003E-3</v>
      </c>
      <c r="T8" s="36">
        <f>(1+INDEX('Scenario Parameters'!$L:$L,MATCH($C8,'Scenario Parameters'!$A:$A,0)))*(1+INDEX('Scenario Parameters'!$L:$L,MATCH(T$3,'Scenario Parameters'!$A:$A,0)))*'Base Table 5'!T8</f>
        <v>0.3165</v>
      </c>
      <c r="U8" s="36">
        <f>(1+INDEX('Scenario Parameters'!$L:$L,MATCH($C8,'Scenario Parameters'!$A:$A,0)))*(1+INDEX('Scenario Parameters'!$L:$L,MATCH(U$3,'Scenario Parameters'!$A:$A,0)))*'Base Table 5'!U8</f>
        <v>0.1343</v>
      </c>
      <c r="V8" s="36">
        <f>(1+INDEX('Scenario Parameters'!$L:$L,MATCH($C8,'Scenario Parameters'!$A:$A,0)))*(1+INDEX('Scenario Parameters'!$L:$L,MATCH(V$3,'Scenario Parameters'!$A:$A,0)))*'Base Table 5'!V8</f>
        <v>0.2235</v>
      </c>
      <c r="W8" s="36">
        <f>(1+INDEX('Scenario Parameters'!$L:$L,MATCH($C8,'Scenario Parameters'!$A:$A,0)))*(1+INDEX('Scenario Parameters'!$L:$L,MATCH(W$3,'Scenario Parameters'!$A:$A,0)))*'Base Table 5'!W8</f>
        <v>0.56940000000000002</v>
      </c>
      <c r="X8" s="36">
        <f>(1+INDEX('Scenario Parameters'!$L:$L,MATCH($C8,'Scenario Parameters'!$A:$A,0)))*(1+INDEX('Scenario Parameters'!$L:$L,MATCH(X$3,'Scenario Parameters'!$A:$A,0)))*'Base Table 5'!X8</f>
        <v>0.1575</v>
      </c>
      <c r="Y8" s="36">
        <f>(1+INDEX('Scenario Parameters'!$L:$L,MATCH($C8,'Scenario Parameters'!$A:$A,0)))*(1+INDEX('Scenario Parameters'!$L:$L,MATCH(Y$3,'Scenario Parameters'!$A:$A,0)))*'Base Table 5'!Y8</f>
        <v>0.61909999999999998</v>
      </c>
      <c r="Z8" s="36">
        <f>(1+INDEX('Scenario Parameters'!$L:$L,MATCH($C8,'Scenario Parameters'!$A:$A,0)))*(1+INDEX('Scenario Parameters'!$L:$L,MATCH(Z$3,'Scenario Parameters'!$A:$A,0)))*'Base Table 5'!Z8</f>
        <v>0.3266</v>
      </c>
      <c r="AA8" s="36">
        <f>(1+INDEX('Scenario Parameters'!$L:$L,MATCH($C8,'Scenario Parameters'!$A:$A,0)))*(1+INDEX('Scenario Parameters'!$L:$L,MATCH(AA$3,'Scenario Parameters'!$A:$A,0)))*'Base Table 5'!AA8</f>
        <v>1.2885</v>
      </c>
      <c r="AB8" s="36">
        <f>(1+INDEX('Scenario Parameters'!$L:$L,MATCH($C8,'Scenario Parameters'!$A:$A,0)))*(1+INDEX('Scenario Parameters'!$L:$L,MATCH(AB$3,'Scenario Parameters'!$A:$A,0)))*'Base Table 5'!AB8</f>
        <v>8.5800000000000001E-2</v>
      </c>
      <c r="AC8" s="36">
        <f>(1+INDEX('Scenario Parameters'!$L:$L,MATCH($C8,'Scenario Parameters'!$A:$A,0)))*(1+INDEX('Scenario Parameters'!$L:$L,MATCH(AC$3,'Scenario Parameters'!$A:$A,0)))*'Base Table 5'!AC8</f>
        <v>0.13919999999999999</v>
      </c>
      <c r="AD8" s="36">
        <f>(1+INDEX('Scenario Parameters'!$L:$L,MATCH($C8,'Scenario Parameters'!$A:$A,0)))*(1+INDEX('Scenario Parameters'!$L:$L,MATCH(AD$3,'Scenario Parameters'!$A:$A,0)))*'Base Table 5'!AD8</f>
        <v>3.8E-3</v>
      </c>
      <c r="AE8" s="36">
        <f>(1+INDEX('Scenario Parameters'!$L:$L,MATCH($C8,'Scenario Parameters'!$A:$A,0)))*(1+INDEX('Scenario Parameters'!$L:$L,MATCH(AE$3,'Scenario Parameters'!$A:$A,0)))*'Base Table 5'!AE8</f>
        <v>1.8200000000000001E-2</v>
      </c>
      <c r="AF8" s="36">
        <f>(1+INDEX('Scenario Parameters'!$L:$L,MATCH($C8,'Scenario Parameters'!$A:$A,0)))*(1+INDEX('Scenario Parameters'!$L:$L,MATCH(AF$3,'Scenario Parameters'!$A:$A,0)))*'Base Table 5'!AF8</f>
        <v>0.1706</v>
      </c>
      <c r="AG8" s="36">
        <f>(1+INDEX('Scenario Parameters'!$L:$L,MATCH($C8,'Scenario Parameters'!$A:$A,0)))*(1+INDEX('Scenario Parameters'!$L:$L,MATCH(AG$3,'Scenario Parameters'!$A:$A,0)))*'Base Table 5'!AG8</f>
        <v>5.0000000000000001E-4</v>
      </c>
      <c r="AH8" s="36">
        <f>(1+INDEX('Scenario Parameters'!$L:$L,MATCH($C8,'Scenario Parameters'!$A:$A,0)))*(1+INDEX('Scenario Parameters'!$L:$L,MATCH(AH$3,'Scenario Parameters'!$A:$A,0)))*'Base Table 5'!AH8</f>
        <v>4.3400000000000001E-2</v>
      </c>
      <c r="AI8" s="36">
        <f>(1+INDEX('Scenario Parameters'!$L:$L,MATCH($C8,'Scenario Parameters'!$A:$A,0)))*(1+INDEX('Scenario Parameters'!$L:$L,MATCH(AI$3,'Scenario Parameters'!$A:$A,0)))*'Base Table 5'!AI8</f>
        <v>4.3799999999999999E-2</v>
      </c>
      <c r="AJ8" s="36">
        <f>(1+INDEX('Scenario Parameters'!$L:$L,MATCH($C8,'Scenario Parameters'!$A:$A,0)))*(1+INDEX('Scenario Parameters'!$L:$L,MATCH(AJ$3,'Scenario Parameters'!$A:$A,0)))*'Base Table 5'!AJ8</f>
        <v>2363.038</v>
      </c>
      <c r="AK8" s="36">
        <f>(1+INDEX('Scenario Parameters'!$L:$L,MATCH($C8,'Scenario Parameters'!$A:$A,0)))*(1+INDEX('Scenario Parameters'!$L:$L,MATCH(AK$3,'Scenario Parameters'!$A:$A,0)))*'Base Table 5'!AK8</f>
        <v>942.71820000000002</v>
      </c>
      <c r="AL8" s="36">
        <f>(1+INDEX('Scenario Parameters'!$L:$L,MATCH($C8,'Scenario Parameters'!$A:$A,0)))*(1+INDEX('Scenario Parameters'!$L:$L,MATCH(AL$3,'Scenario Parameters'!$A:$A,0)))*'Base Table 5'!AL8</f>
        <v>0.30719999999999997</v>
      </c>
      <c r="AM8" s="36">
        <f>(1+INDEX('Scenario Parameters'!$L:$L,MATCH($C8,'Scenario Parameters'!$A:$A,0)))*(1+INDEX('Scenario Parameters'!$L:$L,MATCH(AM$3,'Scenario Parameters'!$A:$A,0)))*'Base Table 5'!AM8</f>
        <v>0.629</v>
      </c>
      <c r="AN8" s="36">
        <f>(1+INDEX('Scenario Parameters'!$L:$L,MATCH($C8,'Scenario Parameters'!$A:$A,0)))*(1+INDEX('Scenario Parameters'!$L:$L,MATCH(AN$3,'Scenario Parameters'!$A:$A,0)))*'Base Table 5'!AN8</f>
        <v>3.5373999999999999</v>
      </c>
      <c r="AO8" s="36">
        <f>(1+INDEX('Scenario Parameters'!$L:$L,MATCH($C8,'Scenario Parameters'!$A:$A,0)))*(1+INDEX('Scenario Parameters'!$L:$L,MATCH(AO$3,'Scenario Parameters'!$A:$A,0)))*'Base Table 5'!AO8</f>
        <v>0.23962999999999995</v>
      </c>
      <c r="AP8" s="36">
        <f>(1+INDEX('Scenario Parameters'!$L:$L,MATCH($C8,'Scenario Parameters'!$A:$A,0)))*(1+INDEX('Scenario Parameters'!$L:$L,MATCH(AP$3,'Scenario Parameters'!$A:$A,0)))*'Base Table 5'!AP8</f>
        <v>6.7798999999999996</v>
      </c>
      <c r="AQ8" s="36">
        <f>(1+INDEX('Scenario Parameters'!$L:$L,MATCH($C8,'Scenario Parameters'!$A:$A,0)))*(1+INDEX('Scenario Parameters'!$L:$L,MATCH(AQ$3,'Scenario Parameters'!$A:$A,0)))*'Base Table 5'!AQ8</f>
        <v>1.6000000000000001E-3</v>
      </c>
      <c r="AR8" s="36">
        <f>(1+INDEX('Scenario Parameters'!$L:$L,MATCH($C8,'Scenario Parameters'!$A:$A,0)))*(1+INDEX('Scenario Parameters'!$L:$L,MATCH(AR$3,'Scenario Parameters'!$A:$A,0)))*'Base Table 5'!AR8</f>
        <v>119.6808</v>
      </c>
      <c r="AS8" s="36">
        <f>(1+INDEX('Scenario Parameters'!$L:$L,MATCH($C8,'Scenario Parameters'!$A:$A,0)))*(1+INDEX('Scenario Parameters'!$L:$L,MATCH(AS$3,'Scenario Parameters'!$A:$A,0)))*'Base Table 5'!AS8</f>
        <v>36.159300000000002</v>
      </c>
      <c r="AT8" s="36">
        <f>(1+INDEX('Scenario Parameters'!$L:$L,MATCH($C8,'Scenario Parameters'!$A:$A,0)))*(1+INDEX('Scenario Parameters'!$L:$L,MATCH(AT$3,'Scenario Parameters'!$A:$A,0)))*'Base Table 5'!AT8</f>
        <v>27.599699999999999</v>
      </c>
      <c r="AU8" s="36">
        <f>(1+INDEX('Scenario Parameters'!$L:$L,MATCH($C8,'Scenario Parameters'!$A:$A,0)))*(1+INDEX('Scenario Parameters'!$L:$L,MATCH(AU$3,'Scenario Parameters'!$A:$A,0)))*'Base Table 5'!AU8</f>
        <v>3.44E-2</v>
      </c>
      <c r="AV8" s="36">
        <f>(1+INDEX('Scenario Parameters'!$L:$L,MATCH($C8,'Scenario Parameters'!$A:$A,0)))*(1+INDEX('Scenario Parameters'!$L:$L,MATCH(AV$3,'Scenario Parameters'!$A:$A,0)))*'Base Table 5'!AV8</f>
        <v>0.3372</v>
      </c>
      <c r="AW8" s="36">
        <f>(1+INDEX('Scenario Parameters'!$L:$L,MATCH($C8,'Scenario Parameters'!$A:$A,0)))*(1+INDEX('Scenario Parameters'!$L:$L,MATCH(AW$3,'Scenario Parameters'!$A:$A,0)))*'Base Table 5'!AW8</f>
        <v>0.23899999999999999</v>
      </c>
      <c r="AX8" s="36">
        <f>(1+INDEX('Scenario Parameters'!$L:$L,MATCH($C8,'Scenario Parameters'!$A:$A,0)))*(1+INDEX('Scenario Parameters'!$L:$L,MATCH(AX$3,'Scenario Parameters'!$A:$A,0)))*'Base Table 5'!AX8</f>
        <v>1.1439999999999999</v>
      </c>
      <c r="AY8" s="36">
        <f>(1+INDEX('Scenario Parameters'!$L:$L,MATCH($C8,'Scenario Parameters'!$A:$A,0)))*(1+INDEX('Scenario Parameters'!$L:$L,MATCH(AY$3,'Scenario Parameters'!$A:$A,0)))*'Base Table 5'!AY8</f>
        <v>0.90649999999999997</v>
      </c>
      <c r="AZ8" s="36">
        <f>(1+INDEX('Scenario Parameters'!$L:$L,MATCH($C8,'Scenario Parameters'!$A:$A,0)))*(1+INDEX('Scenario Parameters'!$L:$L,MATCH(AZ$3,'Scenario Parameters'!$A:$A,0)))*'Base Table 5'!AZ8</f>
        <v>0.10390000000000001</v>
      </c>
      <c r="BA8" s="36">
        <f>(1+INDEX('Scenario Parameters'!$L:$L,MATCH($C8,'Scenario Parameters'!$A:$A,0)))*(1+INDEX('Scenario Parameters'!$L:$L,MATCH(BA$3,'Scenario Parameters'!$A:$A,0)))*'Base Table 5'!BA8</f>
        <v>0.36559999999999998</v>
      </c>
      <c r="BB8" s="36">
        <f>(1+INDEX('Scenario Parameters'!$L:$L,MATCH($C8,'Scenario Parameters'!$A:$A,0)))*(1+INDEX('Scenario Parameters'!$L:$L,MATCH(BB$3,'Scenario Parameters'!$A:$A,0)))*'Base Table 5'!BB8</f>
        <v>0.3165</v>
      </c>
      <c r="BC8" s="36">
        <f>(1+INDEX('Scenario Parameters'!$L:$L,MATCH($C8,'Scenario Parameters'!$A:$A,0)))*(1+INDEX('Scenario Parameters'!$L:$L,MATCH(BC$3,'Scenario Parameters'!$A:$A,0)))*'Base Table 5'!BC8</f>
        <v>1.7999999999999999E-2</v>
      </c>
      <c r="BD8" s="36">
        <f>(1+INDEX('Scenario Parameters'!$L:$L,MATCH($C8,'Scenario Parameters'!$A:$A,0)))*(1+INDEX('Scenario Parameters'!$L:$L,MATCH(BD$3,'Scenario Parameters'!$A:$A,0)))*'Base Table 5'!BD8</f>
        <v>1.2155</v>
      </c>
      <c r="BE8" s="36">
        <f>(1+INDEX('Scenario Parameters'!$L:$L,MATCH($C8,'Scenario Parameters'!$A:$A,0)))*(1+INDEX('Scenario Parameters'!$L:$L,MATCH(BE$3,'Scenario Parameters'!$A:$A,0)))*'Base Table 5'!BE8</f>
        <v>0.26440000000000002</v>
      </c>
      <c r="BF8" s="36">
        <f>(1+INDEX('Scenario Parameters'!$L:$L,MATCH($C8,'Scenario Parameters'!$A:$A,0)))*(1+INDEX('Scenario Parameters'!$L:$L,MATCH(BF$3,'Scenario Parameters'!$A:$A,0)))*'Base Table 5'!BF8</f>
        <v>0.52969999999999995</v>
      </c>
      <c r="BG8" s="36">
        <f>(1+INDEX('Scenario Parameters'!$L:$L,MATCH($C8,'Scenario Parameters'!$A:$A,0)))*(1+INDEX('Scenario Parameters'!$L:$L,MATCH(BG$3,'Scenario Parameters'!$A:$A,0)))*'Base Table 5'!BG8</f>
        <v>0.40920000000000006</v>
      </c>
      <c r="BH8" s="36">
        <f>(1+INDEX('Scenario Parameters'!$L:$L,MATCH($C8,'Scenario Parameters'!$A:$A,0)))*(1+INDEX('Scenario Parameters'!$L:$L,MATCH(BH$3,'Scenario Parameters'!$A:$A,0)))*'Base Table 5'!BH8</f>
        <v>1.3546</v>
      </c>
      <c r="BI8" s="36">
        <f>(1+INDEX('Scenario Parameters'!$L:$L,MATCH($C8,'Scenario Parameters'!$A:$A,0)))*(1+INDEX('Scenario Parameters'!$L:$L,MATCH(BI$3,'Scenario Parameters'!$A:$A,0)))*'Base Table 5'!BI8</f>
        <v>0.4798</v>
      </c>
      <c r="BJ8" s="36">
        <f>(1+INDEX('Scenario Parameters'!$L:$L,MATCH($C8,'Scenario Parameters'!$A:$A,0)))*(1+INDEX('Scenario Parameters'!$L:$L,MATCH(BJ$3,'Scenario Parameters'!$A:$A,0)))*'Base Table 5'!BJ8</f>
        <v>9.4999999999999998E-3</v>
      </c>
      <c r="BK8" s="36">
        <f>(1+INDEX('Scenario Parameters'!$L:$L,MATCH($C8,'Scenario Parameters'!$A:$A,0)))*(1+INDEX('Scenario Parameters'!$L:$L,MATCH(BK$3,'Scenario Parameters'!$A:$A,0)))*'Base Table 5'!BK8</f>
        <v>1.6411</v>
      </c>
      <c r="BL8" s="36">
        <f>(1+INDEX('Scenario Parameters'!$L:$L,MATCH($C8,'Scenario Parameters'!$A:$A,0)))*(1+INDEX('Scenario Parameters'!$L:$L,MATCH(BL$3,'Scenario Parameters'!$A:$A,0)))*'Base Table 5'!BL8</f>
        <v>0.1956</v>
      </c>
      <c r="BM8" s="36">
        <f>(1+INDEX('Scenario Parameters'!$L:$L,MATCH($C8,'Scenario Parameters'!$A:$A,0)))*(1+INDEX('Scenario Parameters'!$L:$L,MATCH(BM$3,'Scenario Parameters'!$A:$A,0)))*'Base Table 5'!BM8</f>
        <v>0.1002</v>
      </c>
      <c r="BN8" s="36">
        <f>(1+INDEX('Scenario Parameters'!$L:$L,MATCH($C8,'Scenario Parameters'!$A:$A,0)))*(1+INDEX('Scenario Parameters'!$L:$L,MATCH(BN$3,'Scenario Parameters'!$A:$A,0)))*'Base Table 5'!BN8</f>
        <v>0.55979999999999996</v>
      </c>
      <c r="BO8" s="36">
        <f>(1+INDEX('Scenario Parameters'!$L:$L,MATCH($C8,'Scenario Parameters'!$A:$A,0)))*(1+INDEX('Scenario Parameters'!$L:$L,MATCH(BO$3,'Scenario Parameters'!$A:$A,0)))*'Base Table 5'!BO8</f>
        <v>0.4481</v>
      </c>
      <c r="BP8" s="36">
        <f>(1+INDEX('Scenario Parameters'!$L:$L,MATCH($C8,'Scenario Parameters'!$A:$A,0)))*(1+INDEX('Scenario Parameters'!$L:$L,MATCH(BP$3,'Scenario Parameters'!$A:$A,0)))*'Base Table 5'!BP8</f>
        <v>0.65139999999999998</v>
      </c>
      <c r="BQ8" s="36">
        <f>(1+INDEX('Scenario Parameters'!$L:$L,MATCH($C8,'Scenario Parameters'!$A:$A,0)))*(1+INDEX('Scenario Parameters'!$L:$L,MATCH(BQ$3,'Scenario Parameters'!$A:$A,0)))*'Base Table 5'!BQ8</f>
        <v>1.9125E-2</v>
      </c>
      <c r="BR8" s="36">
        <f>(1+INDEX('Scenario Parameters'!$L:$L,MATCH($C8,'Scenario Parameters'!$A:$A,0)))*(1+INDEX('Scenario Parameters'!$L:$L,MATCH(BR$3,'Scenario Parameters'!$A:$A,0)))*'Base Table 5'!BR8</f>
        <v>0.85362499999999997</v>
      </c>
      <c r="BS8" s="36">
        <f>(1+INDEX('Scenario Parameters'!$L:$L,MATCH($C8,'Scenario Parameters'!$A:$A,0)))*(1+INDEX('Scenario Parameters'!$L:$L,MATCH(BS$3,'Scenario Parameters'!$A:$A,0)))*'Base Table 5'!BS8</f>
        <v>2.5599999999999993E-3</v>
      </c>
      <c r="BT8" s="36">
        <f>(1+INDEX('Scenario Parameters'!$L:$L,MATCH($C8,'Scenario Parameters'!$A:$A,0)))*(1+INDEX('Scenario Parameters'!$L:$L,MATCH(BT$3,'Scenario Parameters'!$A:$A,0)))*'Base Table 5'!BT8</f>
        <v>1.6204000000000001</v>
      </c>
      <c r="BU8" s="36">
        <f>(1+INDEX('Scenario Parameters'!$L:$L,MATCH($C8,'Scenario Parameters'!$A:$A,0)))*(1+INDEX('Scenario Parameters'!$L:$L,MATCH(BU$3,'Scenario Parameters'!$A:$A,0)))*'Base Table 5'!BU8</f>
        <v>6.3E-3</v>
      </c>
      <c r="BV8" s="36">
        <f>(1+INDEX('Scenario Parameters'!$L:$L,MATCH($C8,'Scenario Parameters'!$A:$A,0)))*(1+INDEX('Scenario Parameters'!$L:$L,MATCH(BV$3,'Scenario Parameters'!$A:$A,0)))*'Base Table 5'!BV8</f>
        <v>4.2358000000000002</v>
      </c>
      <c r="BW8" s="36">
        <f>(1+INDEX('Scenario Parameters'!$L:$L,MATCH($C8,'Scenario Parameters'!$A:$A,0)))*(1+INDEX('Scenario Parameters'!$L:$L,MATCH(BW$3,'Scenario Parameters'!$A:$A,0)))*'Base Table 5'!BW8</f>
        <v>2.1257000000000001</v>
      </c>
      <c r="BX8" s="36">
        <f>(1+INDEX('Scenario Parameters'!$L:$L,MATCH($C8,'Scenario Parameters'!$A:$A,0)))*(1+INDEX('Scenario Parameters'!$L:$L,MATCH(BX$3,'Scenario Parameters'!$A:$A,0)))*'Base Table 5'!BX8</f>
        <v>2.5245000000000002</v>
      </c>
      <c r="BY8" s="36">
        <f>(1+INDEX('Scenario Parameters'!$L:$L,MATCH($C8,'Scenario Parameters'!$A:$A,0)))*(1+INDEX('Scenario Parameters'!$L:$L,MATCH(BY$3,'Scenario Parameters'!$A:$A,0)))*'Base Table 5'!BY8</f>
        <v>13.1099</v>
      </c>
      <c r="BZ8" s="36">
        <f>(1+INDEX('Scenario Parameters'!$L:$L,MATCH($C8,'Scenario Parameters'!$A:$A,0)))*(1+INDEX('Scenario Parameters'!$L:$L,MATCH(BZ$3,'Scenario Parameters'!$A:$A,0)))*'Base Table 5'!BZ8</f>
        <v>0.93069999999999997</v>
      </c>
      <c r="CA8" s="36">
        <f>(1+INDEX('Scenario Parameters'!$L:$L,MATCH($C8,'Scenario Parameters'!$A:$A,0)))*(1+INDEX('Scenario Parameters'!$L:$L,MATCH(CA$3,'Scenario Parameters'!$A:$A,0)))*'Base Table 5'!CA8</f>
        <v>0.70709999999999995</v>
      </c>
      <c r="CB8" s="36">
        <f>(1+INDEX('Scenario Parameters'!$L:$L,MATCH($C8,'Scenario Parameters'!$A:$A,0)))*(1+INDEX('Scenario Parameters'!$L:$L,MATCH(CB$3,'Scenario Parameters'!$A:$A,0)))*'Base Table 5'!CB8</f>
        <v>0.26800000000000002</v>
      </c>
      <c r="CC8" s="36">
        <f>(1+INDEX('Scenario Parameters'!$L:$L,MATCH($C8,'Scenario Parameters'!$A:$A,0)))*(1+INDEX('Scenario Parameters'!$L:$L,MATCH(CC$3,'Scenario Parameters'!$A:$A,0)))*'Base Table 5'!CC8</f>
        <v>0.80279999999999996</v>
      </c>
      <c r="CD8" s="36">
        <f>(1+INDEX('Scenario Parameters'!$L:$L,MATCH($C8,'Scenario Parameters'!$A:$A,0)))*(1+INDEX('Scenario Parameters'!$L:$L,MATCH(CD$3,'Scenario Parameters'!$A:$A,0)))*'Base Table 5'!CD8</f>
        <v>2.4669599999999998</v>
      </c>
      <c r="CE8" s="36">
        <f>(1+INDEX('Scenario Parameters'!$L:$L,MATCH($C8,'Scenario Parameters'!$A:$A,0)))*(1+INDEX('Scenario Parameters'!$L:$L,MATCH(CE$3,'Scenario Parameters'!$A:$A,0)))*'Base Table 5'!CE8</f>
        <v>4.5960999999999999</v>
      </c>
      <c r="CF8" s="36">
        <f>(1+INDEX('Scenario Parameters'!$L:$L,MATCH($C8,'Scenario Parameters'!$A:$A,0)))*(1+INDEX('Scenario Parameters'!$L:$L,MATCH(CF$3,'Scenario Parameters'!$A:$A,0)))*'Base Table 5'!CF8</f>
        <v>0.33100000000000002</v>
      </c>
      <c r="CG8" s="36">
        <f>(1+INDEX('Scenario Parameters'!$L:$L,MATCH($C8,'Scenario Parameters'!$A:$A,0)))*(1+INDEX('Scenario Parameters'!$L:$L,MATCH(CG$3,'Scenario Parameters'!$A:$A,0)))*'Base Table 5'!CG8</f>
        <v>0.42880000000000001</v>
      </c>
      <c r="CH8" s="36">
        <f>(1+INDEX('Scenario Parameters'!$L:$L,MATCH($C8,'Scenario Parameters'!$A:$A,0)))*(1+INDEX('Scenario Parameters'!$L:$L,MATCH(CH$3,'Scenario Parameters'!$A:$A,0)))*'Base Table 5'!CH8</f>
        <v>0.61960000000000004</v>
      </c>
      <c r="CI8" s="36">
        <f>(1+INDEX('Scenario Parameters'!$L:$L,MATCH($C8,'Scenario Parameters'!$A:$A,0)))*(1+INDEX('Scenario Parameters'!$L:$L,MATCH(CI$3,'Scenario Parameters'!$A:$A,0)))*'Base Table 5'!CI8</f>
        <v>0.14729999999999999</v>
      </c>
      <c r="CJ8" s="36">
        <f>(1+INDEX('Scenario Parameters'!$L:$L,MATCH($C8,'Scenario Parameters'!$A:$A,0)))*(1+INDEX('Scenario Parameters'!$L:$L,MATCH(CJ$3,'Scenario Parameters'!$A:$A,0)))*'Base Table 5'!CJ8</f>
        <v>8.2000000000000007E-3</v>
      </c>
      <c r="CK8" s="36">
        <f>(1+INDEX('Scenario Parameters'!$L:$L,MATCH($C8,'Scenario Parameters'!$A:$A,0)))*(1+INDEX('Scenario Parameters'!$L:$L,MATCH(CK$3,'Scenario Parameters'!$A:$A,0)))*'Base Table 5'!CK8</f>
        <v>5.3E-3</v>
      </c>
      <c r="CL8" s="36">
        <f>(1+INDEX('Scenario Parameters'!$L:$L,MATCH($C8,'Scenario Parameters'!$A:$A,0)))*(1+INDEX('Scenario Parameters'!$L:$L,MATCH(CL$3,'Scenario Parameters'!$A:$A,0)))*'Base Table 5'!CL8</f>
        <v>2.2000000000000001E-3</v>
      </c>
      <c r="CM8" s="36">
        <f>(1+INDEX('Scenario Parameters'!$L:$L,MATCH($C8,'Scenario Parameters'!$A:$A,0)))*(1+INDEX('Scenario Parameters'!$L:$L,MATCH(CM$3,'Scenario Parameters'!$A:$A,0)))*'Base Table 5'!CM8</f>
        <v>20.620999999999999</v>
      </c>
      <c r="CN8" s="36">
        <f>(1+INDEX('Scenario Parameters'!$L:$L,MATCH($C8,'Scenario Parameters'!$A:$A,0)))*(1+INDEX('Scenario Parameters'!$L:$L,MATCH(CN$3,'Scenario Parameters'!$A:$A,0)))*'Base Table 5'!CN8</f>
        <v>1.4E-2</v>
      </c>
      <c r="CO8" s="36">
        <f>(1+INDEX('Scenario Parameters'!$L:$L,MATCH($C8,'Scenario Parameters'!$A:$A,0)))*(1+INDEX('Scenario Parameters'!$L:$L,MATCH(CO$3,'Scenario Parameters'!$A:$A,0)))*'Base Table 5'!CO8</f>
        <v>1.12E-2</v>
      </c>
      <c r="CP8" s="36">
        <f>(1+INDEX('Scenario Parameters'!$L:$L,MATCH($C8,'Scenario Parameters'!$A:$A,0)))*(1+INDEX('Scenario Parameters'!$L:$L,MATCH(CP$3,'Scenario Parameters'!$A:$A,0)))*'Base Table 5'!CP8</f>
        <v>0.38340000000000002</v>
      </c>
      <c r="CQ8" s="36">
        <f>(1+INDEX('Scenario Parameters'!$L:$L,MATCH($C8,'Scenario Parameters'!$A:$A,0)))*(1+INDEX('Scenario Parameters'!$L:$L,MATCH(CQ$3,'Scenario Parameters'!$A:$A,0)))*'Base Table 5'!CQ8</f>
        <v>0.25750000000000001</v>
      </c>
      <c r="CR8" s="36">
        <f>(1+INDEX('Scenario Parameters'!$L:$L,MATCH($C8,'Scenario Parameters'!$A:$A,0)))*(1+INDEX('Scenario Parameters'!$L:$L,MATCH(CR$3,'Scenario Parameters'!$A:$A,0)))*'Base Table 5'!CR8</f>
        <v>0.94730000000000003</v>
      </c>
      <c r="CS8" s="36">
        <f>(1+INDEX('Scenario Parameters'!$L:$L,MATCH($C8,'Scenario Parameters'!$A:$A,0)))*(1+INDEX('Scenario Parameters'!$L:$L,MATCH(CS$3,'Scenario Parameters'!$A:$A,0)))*'Base Table 5'!CS8</f>
        <v>2.4538000000000002</v>
      </c>
      <c r="CT8" s="36">
        <f>(1+INDEX('Scenario Parameters'!$L:$L,MATCH($C8,'Scenario Parameters'!$A:$A,0)))*(1+INDEX('Scenario Parameters'!$L:$L,MATCH(CT$3,'Scenario Parameters'!$A:$A,0)))*'Base Table 5'!CT8</f>
        <v>3.8999999999999998E-3</v>
      </c>
      <c r="CU8" s="36">
        <f>(1+INDEX('Scenario Parameters'!$L:$L,MATCH($C8,'Scenario Parameters'!$A:$A,0)))*(1+INDEX('Scenario Parameters'!$L:$L,MATCH(CU$3,'Scenario Parameters'!$A:$A,0)))*'Base Table 5'!CU8</f>
        <v>1.2999999999999999E-3</v>
      </c>
      <c r="CV8" s="36">
        <f>(1+INDEX('Scenario Parameters'!$L:$L,MATCH($C8,'Scenario Parameters'!$A:$A,0)))*(1+INDEX('Scenario Parameters'!$L:$L,MATCH(CV$3,'Scenario Parameters'!$A:$A,0)))*'Base Table 5'!CV8</f>
        <v>19.953700000000001</v>
      </c>
      <c r="CW8" s="36">
        <f>(1+INDEX('Scenario Parameters'!$L:$L,MATCH($C8,'Scenario Parameters'!$A:$A,0)))*(1+INDEX('Scenario Parameters'!$L:$L,MATCH(CW$3,'Scenario Parameters'!$A:$A,0)))*'Base Table 5'!CW8</f>
        <v>20.9559</v>
      </c>
      <c r="CX8" s="36">
        <f>(1+INDEX('Scenario Parameters'!$L:$L,MATCH($C8,'Scenario Parameters'!$A:$A,0)))*(1+INDEX('Scenario Parameters'!$L:$L,MATCH(CX$3,'Scenario Parameters'!$A:$A,0)))*'Base Table 5'!CX8</f>
        <v>13.1752</v>
      </c>
      <c r="CY8" s="36">
        <f>(1+INDEX('Scenario Parameters'!$L:$L,MATCH($C8,'Scenario Parameters'!$A:$A,0)))*(1+INDEX('Scenario Parameters'!$L:$L,MATCH(CY$3,'Scenario Parameters'!$A:$A,0)))*'Base Table 5'!CY8</f>
        <v>12.0063</v>
      </c>
      <c r="CZ8" s="36">
        <f>(1+INDEX('Scenario Parameters'!$L:$L,MATCH($C8,'Scenario Parameters'!$A:$A,0)))*(1+INDEX('Scenario Parameters'!$L:$L,MATCH(CZ$3,'Scenario Parameters'!$A:$A,0)))*'Base Table 5'!CZ8</f>
        <v>3.0686</v>
      </c>
      <c r="DA8" s="36">
        <f>(1+INDEX('Scenario Parameters'!$L:$L,MATCH($C8,'Scenario Parameters'!$A:$A,0)))*(1+INDEX('Scenario Parameters'!$L:$L,MATCH(DA$3,'Scenario Parameters'!$A:$A,0)))*'Base Table 5'!DA8</f>
        <v>0.6653</v>
      </c>
      <c r="DB8" s="36">
        <f>(1+INDEX('Scenario Parameters'!$L:$L,MATCH($C8,'Scenario Parameters'!$A:$A,0)))*(1+INDEX('Scenario Parameters'!$L:$L,MATCH(DB$3,'Scenario Parameters'!$A:$A,0)))*'Base Table 5'!DB8</f>
        <v>0.79300000000000004</v>
      </c>
      <c r="DC8" s="36">
        <f>(1+INDEX('Scenario Parameters'!$L:$L,MATCH($C8,'Scenario Parameters'!$A:$A,0)))*(1+INDEX('Scenario Parameters'!$L:$L,MATCH(DC$3,'Scenario Parameters'!$A:$A,0)))*'Base Table 5'!DC8</f>
        <v>2.4066999999999998</v>
      </c>
      <c r="DD8" s="36">
        <f>(1+INDEX('Scenario Parameters'!$L:$L,MATCH($C8,'Scenario Parameters'!$A:$A,0)))*(1+INDEX('Scenario Parameters'!$L:$L,MATCH(DD$3,'Scenario Parameters'!$A:$A,0)))*'Base Table 5'!DD8</f>
        <v>1.4433</v>
      </c>
      <c r="DE8" s="36">
        <f>(1+INDEX('Scenario Parameters'!$L:$L,MATCH($C8,'Scenario Parameters'!$A:$A,0)))*(1+INDEX('Scenario Parameters'!$L:$L,MATCH(DE$3,'Scenario Parameters'!$A:$A,0)))*'Base Table 5'!DE8</f>
        <v>1.2391000000000001</v>
      </c>
      <c r="DF8" s="36">
        <f>(1+INDEX('Scenario Parameters'!$L:$L,MATCH($C8,'Scenario Parameters'!$A:$A,0)))*(1+INDEX('Scenario Parameters'!$L:$L,MATCH(DF$3,'Scenario Parameters'!$A:$A,0)))*'Base Table 5'!DF8</f>
        <v>0.32450000000000001</v>
      </c>
      <c r="DG8" s="36">
        <f>(1+INDEX('Scenario Parameters'!$L:$L,MATCH($C8,'Scenario Parameters'!$A:$A,0)))*(1+INDEX('Scenario Parameters'!$L:$L,MATCH(DG$3,'Scenario Parameters'!$A:$A,0)))*'Base Table 5'!DG8</f>
        <v>0.82865</v>
      </c>
      <c r="DH8" s="36">
        <f>(1+INDEX('Scenario Parameters'!$L:$L,MATCH($C8,'Scenario Parameters'!$A:$A,0)))*(1+INDEX('Scenario Parameters'!$L:$L,MATCH(DH$3,'Scenario Parameters'!$A:$A,0)))*'Base Table 5'!DH8</f>
        <v>0.71214999999999995</v>
      </c>
      <c r="DI8" s="36">
        <f>(1+INDEX('Scenario Parameters'!$L:$L,MATCH($C8,'Scenario Parameters'!$A:$A,0)))*(1+INDEX('Scenario Parameters'!$L:$L,MATCH(DI$3,'Scenario Parameters'!$A:$A,0)))*'Base Table 5'!DI8</f>
        <v>3.3E-3</v>
      </c>
      <c r="DJ8" s="36">
        <f>(1+INDEX('Scenario Parameters'!$L:$L,MATCH($C8,'Scenario Parameters'!$A:$A,0)))*(1+INDEX('Scenario Parameters'!$L:$L,MATCH(DJ$3,'Scenario Parameters'!$A:$A,0)))*'Base Table 5'!DJ8</f>
        <v>0.45650000000000002</v>
      </c>
      <c r="DK8" s="36">
        <f>(1+INDEX('Scenario Parameters'!$L:$L,MATCH($C8,'Scenario Parameters'!$A:$A,0)))*(1+INDEX('Scenario Parameters'!$L:$L,MATCH(DK$3,'Scenario Parameters'!$A:$A,0)))*'Base Table 5'!DK8</f>
        <v>0.2298</v>
      </c>
      <c r="DL8" s="36">
        <f>(1+INDEX('Scenario Parameters'!$L:$L,MATCH($C8,'Scenario Parameters'!$A:$A,0)))*(1+INDEX('Scenario Parameters'!$L:$L,MATCH(DL$3,'Scenario Parameters'!$A:$A,0)))*'Base Table 5'!DL8</f>
        <v>0.79551999999999978</v>
      </c>
      <c r="DM8" s="36">
        <f>(1+INDEX('Scenario Parameters'!$L:$L,MATCH($C8,'Scenario Parameters'!$A:$A,0)))*(1+INDEX('Scenario Parameters'!$L:$L,MATCH(DM$3,'Scenario Parameters'!$A:$A,0)))*'Base Table 5'!DM8</f>
        <v>4.5149999999999997</v>
      </c>
      <c r="DN8" s="36">
        <f>(1+INDEX('Scenario Parameters'!$L:$L,MATCH($C8,'Scenario Parameters'!$A:$A,0)))*(1+INDEX('Scenario Parameters'!$L:$L,MATCH(DN$3,'Scenario Parameters'!$A:$A,0)))*'Base Table 5'!DN8</f>
        <v>0.47</v>
      </c>
      <c r="DO8" s="36">
        <f>(1+INDEX('Scenario Parameters'!$L:$L,MATCH($C8,'Scenario Parameters'!$A:$A,0)))*(1+INDEX('Scenario Parameters'!$L:$L,MATCH(DO$3,'Scenario Parameters'!$A:$A,0)))*'Base Table 5'!DO8</f>
        <v>0.15049999999999999</v>
      </c>
      <c r="DP8" s="36">
        <f t="shared" si="0"/>
        <v>3892.5205200000009</v>
      </c>
      <c r="DQ8" s="36">
        <f>('Base Table 5'!DQ8/'Base Table 5'!$DX8)*$EB8</f>
        <v>126.45974273775312</v>
      </c>
      <c r="DR8" s="36">
        <f>('Base Table 5'!DR8/'Base Table 5'!$DX8)*$EB8</f>
        <v>86.694977017186133</v>
      </c>
      <c r="DS8" s="36">
        <f>('Base Table 5'!DS8/'Base Table 5'!$DX8)*$EB8</f>
        <v>46.234114066520178</v>
      </c>
      <c r="DT8" s="36">
        <f>('Base Table 5'!DT8/'Base Table 5'!$DX8)*$EB8</f>
        <v>0.44108712697036656</v>
      </c>
      <c r="DU8" s="36">
        <f>('Base Table 5'!DU8/'Base Table 5'!$DX8)*$EB8</f>
        <v>11.912735646815202</v>
      </c>
      <c r="DV8" s="36">
        <f>('Base Table 5'!DV8/'Base Table 5'!$DX8)*$EB8</f>
        <v>74.969164198866508</v>
      </c>
      <c r="DW8" s="36">
        <f>('Base Table 5'!DW8/'Base Table 5'!$DX8)*$EB8</f>
        <v>213.15249951772296</v>
      </c>
      <c r="DX8" s="36">
        <f t="shared" si="1"/>
        <v>559.86432031183449</v>
      </c>
      <c r="DY8" s="36">
        <f t="shared" si="2"/>
        <v>4452.3848403118354</v>
      </c>
      <c r="DZ8" s="14">
        <f>'Base Table 5'!DY8</f>
        <v>4459.0000000000009</v>
      </c>
      <c r="EA8" s="54">
        <v>4452.3848403118354</v>
      </c>
      <c r="EB8" s="100">
        <f t="shared" si="3"/>
        <v>559.86432031183449</v>
      </c>
    </row>
    <row r="9" spans="1:133" x14ac:dyDescent="0.4">
      <c r="A9" s="37">
        <v>6</v>
      </c>
      <c r="B9" s="2" t="str">
        <f>'Base Table 5'!B9</f>
        <v>0401</v>
      </c>
      <c r="C9" s="112">
        <f>'Base Table 5'!C9</f>
        <v>1</v>
      </c>
      <c r="D9" s="38" t="str">
        <f>'Base Table 5'!D9</f>
        <v>Fishing, hunting and trapping</v>
      </c>
      <c r="E9" s="36">
        <f>(1+INDEX('Scenario Parameters'!$L:$L,MATCH($C9,'Scenario Parameters'!$A:$A,0)))*(1+INDEX('Scenario Parameters'!$L:$L,MATCH(E$3,'Scenario Parameters'!$A:$A,0)))*'Base Table 5'!E9</f>
        <v>17.391999999999999</v>
      </c>
      <c r="F9" s="36">
        <f>(1+INDEX('Scenario Parameters'!$L:$L,MATCH($C9,'Scenario Parameters'!$A:$A,0)))*(1+INDEX('Scenario Parameters'!$L:$L,MATCH(F$3,'Scenario Parameters'!$A:$A,0)))*'Base Table 5'!F9</f>
        <v>5.9416000000000002</v>
      </c>
      <c r="G9" s="36">
        <f>(1+INDEX('Scenario Parameters'!$L:$L,MATCH($C9,'Scenario Parameters'!$A:$A,0)))*(1+INDEX('Scenario Parameters'!$L:$L,MATCH(G$3,'Scenario Parameters'!$A:$A,0)))*'Base Table 5'!G9</f>
        <v>16.169899999999998</v>
      </c>
      <c r="H9" s="36">
        <f>(1+INDEX('Scenario Parameters'!$L:$L,MATCH($C9,'Scenario Parameters'!$A:$A,0)))*(1+INDEX('Scenario Parameters'!$L:$L,MATCH(H$3,'Scenario Parameters'!$A:$A,0)))*'Base Table 5'!H9</f>
        <v>1.0512999999999999</v>
      </c>
      <c r="I9" s="36">
        <f>(1+INDEX('Scenario Parameters'!$L:$L,MATCH($C9,'Scenario Parameters'!$A:$A,0)))*(1+INDEX('Scenario Parameters'!$L:$L,MATCH(I$3,'Scenario Parameters'!$A:$A,0)))*'Base Table 5'!I9</f>
        <v>7.4999999999999997E-3</v>
      </c>
      <c r="J9" s="36">
        <f>(1+INDEX('Scenario Parameters'!$L:$L,MATCH($C9,'Scenario Parameters'!$A:$A,0)))*(1+INDEX('Scenario Parameters'!$L:$L,MATCH(J$3,'Scenario Parameters'!$A:$A,0)))*'Base Table 5'!J9</f>
        <v>5.7342000000000004</v>
      </c>
      <c r="K9" s="36">
        <f>(1+INDEX('Scenario Parameters'!$L:$L,MATCH($C9,'Scenario Parameters'!$A:$A,0)))*(1+INDEX('Scenario Parameters'!$L:$L,MATCH(K$3,'Scenario Parameters'!$A:$A,0)))*'Base Table 5'!K9</f>
        <v>1.8935</v>
      </c>
      <c r="L9" s="36">
        <f>(1+INDEX('Scenario Parameters'!$L:$L,MATCH($C9,'Scenario Parameters'!$A:$A,0)))*(1+INDEX('Scenario Parameters'!$L:$L,MATCH(L$3,'Scenario Parameters'!$A:$A,0)))*'Base Table 5'!L9</f>
        <v>0.75682999999999978</v>
      </c>
      <c r="M9" s="36">
        <f>(1+INDEX('Scenario Parameters'!$L:$L,MATCH($C9,'Scenario Parameters'!$A:$A,0)))*(1+INDEX('Scenario Parameters'!$L:$L,MATCH(M$3,'Scenario Parameters'!$A:$A,0)))*'Base Table 5'!M9</f>
        <v>1.3918899999999998</v>
      </c>
      <c r="N9" s="36">
        <f>(1+INDEX('Scenario Parameters'!$L:$L,MATCH($C9,'Scenario Parameters'!$A:$A,0)))*(1+INDEX('Scenario Parameters'!$L:$L,MATCH(N$3,'Scenario Parameters'!$A:$A,0)))*'Base Table 5'!N9</f>
        <v>2.9519600000000006</v>
      </c>
      <c r="O9" s="36">
        <f>(1+INDEX('Scenario Parameters'!$L:$L,MATCH($C9,'Scenario Parameters'!$A:$A,0)))*(1+INDEX('Scenario Parameters'!$L:$L,MATCH(O$3,'Scenario Parameters'!$A:$A,0)))*'Base Table 5'!O9</f>
        <v>11.197230000000001</v>
      </c>
      <c r="P9" s="36">
        <f>(1+INDEX('Scenario Parameters'!$L:$L,MATCH($C9,'Scenario Parameters'!$A:$A,0)))*(1+INDEX('Scenario Parameters'!$L:$L,MATCH(P$3,'Scenario Parameters'!$A:$A,0)))*'Base Table 5'!P9</f>
        <v>1.4509000000000001</v>
      </c>
      <c r="Q9" s="36">
        <f>(1+INDEX('Scenario Parameters'!$L:$L,MATCH($C9,'Scenario Parameters'!$A:$A,0)))*(1+INDEX('Scenario Parameters'!$L:$L,MATCH(Q$3,'Scenario Parameters'!$A:$A,0)))*'Base Table 5'!Q9</f>
        <v>0.18264000000000002</v>
      </c>
      <c r="R9" s="36">
        <f>(1+INDEX('Scenario Parameters'!$L:$L,MATCH($C9,'Scenario Parameters'!$A:$A,0)))*(1+INDEX('Scenario Parameters'!$L:$L,MATCH(R$3,'Scenario Parameters'!$A:$A,0)))*'Base Table 5'!R9</f>
        <v>0.21679999999999999</v>
      </c>
      <c r="S9" s="36">
        <f>(1+INDEX('Scenario Parameters'!$L:$L,MATCH($C9,'Scenario Parameters'!$A:$A,0)))*(1+INDEX('Scenario Parameters'!$L:$L,MATCH(S$3,'Scenario Parameters'!$A:$A,0)))*'Base Table 5'!S9</f>
        <v>337.8082</v>
      </c>
      <c r="T9" s="36">
        <f>(1+INDEX('Scenario Parameters'!$L:$L,MATCH($C9,'Scenario Parameters'!$A:$A,0)))*(1+INDEX('Scenario Parameters'!$L:$L,MATCH(T$3,'Scenario Parameters'!$A:$A,0)))*'Base Table 5'!T9</f>
        <v>7.4200000000000002E-2</v>
      </c>
      <c r="U9" s="36">
        <f>(1+INDEX('Scenario Parameters'!$L:$L,MATCH($C9,'Scenario Parameters'!$A:$A,0)))*(1+INDEX('Scenario Parameters'!$L:$L,MATCH(U$3,'Scenario Parameters'!$A:$A,0)))*'Base Table 5'!U9</f>
        <v>0.29899999999999999</v>
      </c>
      <c r="V9" s="36">
        <f>(1+INDEX('Scenario Parameters'!$L:$L,MATCH($C9,'Scenario Parameters'!$A:$A,0)))*(1+INDEX('Scenario Parameters'!$L:$L,MATCH(V$3,'Scenario Parameters'!$A:$A,0)))*'Base Table 5'!V9</f>
        <v>0.84319999999999995</v>
      </c>
      <c r="W9" s="36">
        <f>(1+INDEX('Scenario Parameters'!$L:$L,MATCH($C9,'Scenario Parameters'!$A:$A,0)))*(1+INDEX('Scenario Parameters'!$L:$L,MATCH(W$3,'Scenario Parameters'!$A:$A,0)))*'Base Table 5'!W9</f>
        <v>0.96009999999999995</v>
      </c>
      <c r="X9" s="36">
        <f>(1+INDEX('Scenario Parameters'!$L:$L,MATCH($C9,'Scenario Parameters'!$A:$A,0)))*(1+INDEX('Scenario Parameters'!$L:$L,MATCH(X$3,'Scenario Parameters'!$A:$A,0)))*'Base Table 5'!X9</f>
        <v>0.3639</v>
      </c>
      <c r="Y9" s="36">
        <f>(1+INDEX('Scenario Parameters'!$L:$L,MATCH($C9,'Scenario Parameters'!$A:$A,0)))*(1+INDEX('Scenario Parameters'!$L:$L,MATCH(Y$3,'Scenario Parameters'!$A:$A,0)))*'Base Table 5'!Y9</f>
        <v>4.8300000000000003E-2</v>
      </c>
      <c r="Z9" s="36">
        <f>(1+INDEX('Scenario Parameters'!$L:$L,MATCH($C9,'Scenario Parameters'!$A:$A,0)))*(1+INDEX('Scenario Parameters'!$L:$L,MATCH(Z$3,'Scenario Parameters'!$A:$A,0)))*'Base Table 5'!Z9</f>
        <v>23.358499999999999</v>
      </c>
      <c r="AA9" s="36">
        <f>(1+INDEX('Scenario Parameters'!$L:$L,MATCH($C9,'Scenario Parameters'!$A:$A,0)))*(1+INDEX('Scenario Parameters'!$L:$L,MATCH(AA$3,'Scenario Parameters'!$A:$A,0)))*'Base Table 5'!AA9</f>
        <v>2.0857999999999999</v>
      </c>
      <c r="AB9" s="36">
        <f>(1+INDEX('Scenario Parameters'!$L:$L,MATCH($C9,'Scenario Parameters'!$A:$A,0)))*(1+INDEX('Scenario Parameters'!$L:$L,MATCH(AB$3,'Scenario Parameters'!$A:$A,0)))*'Base Table 5'!AB9</f>
        <v>1.29E-2</v>
      </c>
      <c r="AC9" s="36">
        <f>(1+INDEX('Scenario Parameters'!$L:$L,MATCH($C9,'Scenario Parameters'!$A:$A,0)))*(1+INDEX('Scenario Parameters'!$L:$L,MATCH(AC$3,'Scenario Parameters'!$A:$A,0)))*'Base Table 5'!AC9</f>
        <v>1.4800000000000001E-2</v>
      </c>
      <c r="AD9" s="36">
        <f>(1+INDEX('Scenario Parameters'!$L:$L,MATCH($C9,'Scenario Parameters'!$A:$A,0)))*(1+INDEX('Scenario Parameters'!$L:$L,MATCH(AD$3,'Scenario Parameters'!$A:$A,0)))*'Base Table 5'!AD9</f>
        <v>5.9999999999999995E-4</v>
      </c>
      <c r="AE9" s="36">
        <f>(1+INDEX('Scenario Parameters'!$L:$L,MATCH($C9,'Scenario Parameters'!$A:$A,0)))*(1+INDEX('Scenario Parameters'!$L:$L,MATCH(AE$3,'Scenario Parameters'!$A:$A,0)))*'Base Table 5'!AE9</f>
        <v>12.947800000000001</v>
      </c>
      <c r="AF9" s="36">
        <f>(1+INDEX('Scenario Parameters'!$L:$L,MATCH($C9,'Scenario Parameters'!$A:$A,0)))*(1+INDEX('Scenario Parameters'!$L:$L,MATCH(AF$3,'Scenario Parameters'!$A:$A,0)))*'Base Table 5'!AF9</f>
        <v>1.2200000000000001E-2</v>
      </c>
      <c r="AG9" s="36">
        <f>(1+INDEX('Scenario Parameters'!$L:$L,MATCH($C9,'Scenario Parameters'!$A:$A,0)))*(1+INDEX('Scenario Parameters'!$L:$L,MATCH(AG$3,'Scenario Parameters'!$A:$A,0)))*'Base Table 5'!AG9</f>
        <v>0</v>
      </c>
      <c r="AH9" s="36">
        <f>(1+INDEX('Scenario Parameters'!$L:$L,MATCH($C9,'Scenario Parameters'!$A:$A,0)))*(1+INDEX('Scenario Parameters'!$L:$L,MATCH(AH$3,'Scenario Parameters'!$A:$A,0)))*'Base Table 5'!AH9</f>
        <v>8.0000000000000004E-4</v>
      </c>
      <c r="AI9" s="36">
        <f>(1+INDEX('Scenario Parameters'!$L:$L,MATCH($C9,'Scenario Parameters'!$A:$A,0)))*(1+INDEX('Scenario Parameters'!$L:$L,MATCH(AI$3,'Scenario Parameters'!$A:$A,0)))*'Base Table 5'!AI9</f>
        <v>8.0000000000000004E-4</v>
      </c>
      <c r="AJ9" s="36">
        <f>(1+INDEX('Scenario Parameters'!$L:$L,MATCH($C9,'Scenario Parameters'!$A:$A,0)))*(1+INDEX('Scenario Parameters'!$L:$L,MATCH(AJ$3,'Scenario Parameters'!$A:$A,0)))*'Base Table 5'!AJ9</f>
        <v>7.2800000000000004E-2</v>
      </c>
      <c r="AK9" s="36">
        <f>(1+INDEX('Scenario Parameters'!$L:$L,MATCH($C9,'Scenario Parameters'!$A:$A,0)))*(1+INDEX('Scenario Parameters'!$L:$L,MATCH(AK$3,'Scenario Parameters'!$A:$A,0)))*'Base Table 5'!AK9</f>
        <v>0.1021</v>
      </c>
      <c r="AL9" s="36">
        <f>(1+INDEX('Scenario Parameters'!$L:$L,MATCH($C9,'Scenario Parameters'!$A:$A,0)))*(1+INDEX('Scenario Parameters'!$L:$L,MATCH(AL$3,'Scenario Parameters'!$A:$A,0)))*'Base Table 5'!AL9</f>
        <v>5.5199999999999999E-2</v>
      </c>
      <c r="AM9" s="36">
        <f>(1+INDEX('Scenario Parameters'!$L:$L,MATCH($C9,'Scenario Parameters'!$A:$A,0)))*(1+INDEX('Scenario Parameters'!$L:$L,MATCH(AM$3,'Scenario Parameters'!$A:$A,0)))*'Base Table 5'!AM9</f>
        <v>0.27550000000000002</v>
      </c>
      <c r="AN9" s="36">
        <f>(1+INDEX('Scenario Parameters'!$L:$L,MATCH($C9,'Scenario Parameters'!$A:$A,0)))*(1+INDEX('Scenario Parameters'!$L:$L,MATCH(AN$3,'Scenario Parameters'!$A:$A,0)))*'Base Table 5'!AN9</f>
        <v>0.15290000000000001</v>
      </c>
      <c r="AO9" s="36">
        <f>(1+INDEX('Scenario Parameters'!$L:$L,MATCH($C9,'Scenario Parameters'!$A:$A,0)))*(1+INDEX('Scenario Parameters'!$L:$L,MATCH(AO$3,'Scenario Parameters'!$A:$A,0)))*'Base Table 5'!AO9</f>
        <v>0.11530999999999998</v>
      </c>
      <c r="AP9" s="36">
        <f>(1+INDEX('Scenario Parameters'!$L:$L,MATCH($C9,'Scenario Parameters'!$A:$A,0)))*(1+INDEX('Scenario Parameters'!$L:$L,MATCH(AP$3,'Scenario Parameters'!$A:$A,0)))*'Base Table 5'!AP9</f>
        <v>4.5999999999999999E-3</v>
      </c>
      <c r="AQ9" s="36">
        <f>(1+INDEX('Scenario Parameters'!$L:$L,MATCH($C9,'Scenario Parameters'!$A:$A,0)))*(1+INDEX('Scenario Parameters'!$L:$L,MATCH(AQ$3,'Scenario Parameters'!$A:$A,0)))*'Base Table 5'!AQ9</f>
        <v>5.5000000000000003E-4</v>
      </c>
      <c r="AR9" s="36">
        <f>(1+INDEX('Scenario Parameters'!$L:$L,MATCH($C9,'Scenario Parameters'!$A:$A,0)))*(1+INDEX('Scenario Parameters'!$L:$L,MATCH(AR$3,'Scenario Parameters'!$A:$A,0)))*'Base Table 5'!AR9</f>
        <v>0.1237</v>
      </c>
      <c r="AS9" s="36">
        <f>(1+INDEX('Scenario Parameters'!$L:$L,MATCH($C9,'Scenario Parameters'!$A:$A,0)))*(1+INDEX('Scenario Parameters'!$L:$L,MATCH(AS$3,'Scenario Parameters'!$A:$A,0)))*'Base Table 5'!AS9</f>
        <v>9.7999999999999997E-3</v>
      </c>
      <c r="AT9" s="36">
        <f>(1+INDEX('Scenario Parameters'!$L:$L,MATCH($C9,'Scenario Parameters'!$A:$A,0)))*(1+INDEX('Scenario Parameters'!$L:$L,MATCH(AT$3,'Scenario Parameters'!$A:$A,0)))*'Base Table 5'!AT9</f>
        <v>0.124</v>
      </c>
      <c r="AU9" s="36">
        <f>(1+INDEX('Scenario Parameters'!$L:$L,MATCH($C9,'Scenario Parameters'!$A:$A,0)))*(1+INDEX('Scenario Parameters'!$L:$L,MATCH(AU$3,'Scenario Parameters'!$A:$A,0)))*'Base Table 5'!AU9</f>
        <v>1.04E-2</v>
      </c>
      <c r="AV9" s="36">
        <f>(1+INDEX('Scenario Parameters'!$L:$L,MATCH($C9,'Scenario Parameters'!$A:$A,0)))*(1+INDEX('Scenario Parameters'!$L:$L,MATCH(AV$3,'Scenario Parameters'!$A:$A,0)))*'Base Table 5'!AV9</f>
        <v>0.04</v>
      </c>
      <c r="AW9" s="36">
        <f>(1+INDEX('Scenario Parameters'!$L:$L,MATCH($C9,'Scenario Parameters'!$A:$A,0)))*(1+INDEX('Scenario Parameters'!$L:$L,MATCH(AW$3,'Scenario Parameters'!$A:$A,0)))*'Base Table 5'!AW9</f>
        <v>1.43E-2</v>
      </c>
      <c r="AX9" s="36">
        <f>(1+INDEX('Scenario Parameters'!$L:$L,MATCH($C9,'Scenario Parameters'!$A:$A,0)))*(1+INDEX('Scenario Parameters'!$L:$L,MATCH(AX$3,'Scenario Parameters'!$A:$A,0)))*'Base Table 5'!AX9</f>
        <v>0.1479</v>
      </c>
      <c r="AY9" s="36">
        <f>(1+INDEX('Scenario Parameters'!$L:$L,MATCH($C9,'Scenario Parameters'!$A:$A,0)))*(1+INDEX('Scenario Parameters'!$L:$L,MATCH(AY$3,'Scenario Parameters'!$A:$A,0)))*'Base Table 5'!AY9</f>
        <v>4.2700000000000002E-2</v>
      </c>
      <c r="AZ9" s="36">
        <f>(1+INDEX('Scenario Parameters'!$L:$L,MATCH($C9,'Scenario Parameters'!$A:$A,0)))*(1+INDEX('Scenario Parameters'!$L:$L,MATCH(AZ$3,'Scenario Parameters'!$A:$A,0)))*'Base Table 5'!AZ9</f>
        <v>1.77E-2</v>
      </c>
      <c r="BA9" s="36">
        <f>(1+INDEX('Scenario Parameters'!$L:$L,MATCH($C9,'Scenario Parameters'!$A:$A,0)))*(1+INDEX('Scenario Parameters'!$L:$L,MATCH(BA$3,'Scenario Parameters'!$A:$A,0)))*'Base Table 5'!BA9</f>
        <v>0.79049999999999998</v>
      </c>
      <c r="BB9" s="36">
        <f>(1+INDEX('Scenario Parameters'!$L:$L,MATCH($C9,'Scenario Parameters'!$A:$A,0)))*(1+INDEX('Scenario Parameters'!$L:$L,MATCH(BB$3,'Scenario Parameters'!$A:$A,0)))*'Base Table 5'!BB9</f>
        <v>6.5000000000000002E-2</v>
      </c>
      <c r="BC9" s="36">
        <f>(1+INDEX('Scenario Parameters'!$L:$L,MATCH($C9,'Scenario Parameters'!$A:$A,0)))*(1+INDEX('Scenario Parameters'!$L:$L,MATCH(BC$3,'Scenario Parameters'!$A:$A,0)))*'Base Table 5'!BC9</f>
        <v>4.2299999999999997E-2</v>
      </c>
      <c r="BD9" s="36">
        <f>(1+INDEX('Scenario Parameters'!$L:$L,MATCH($C9,'Scenario Parameters'!$A:$A,0)))*(1+INDEX('Scenario Parameters'!$L:$L,MATCH(BD$3,'Scenario Parameters'!$A:$A,0)))*'Base Table 5'!BD9</f>
        <v>0.82799999999999996</v>
      </c>
      <c r="BE9" s="36">
        <f>(1+INDEX('Scenario Parameters'!$L:$L,MATCH($C9,'Scenario Parameters'!$A:$A,0)))*(1+INDEX('Scenario Parameters'!$L:$L,MATCH(BE$3,'Scenario Parameters'!$A:$A,0)))*'Base Table 5'!BE9</f>
        <v>5.0799999999999998E-2</v>
      </c>
      <c r="BF9" s="36">
        <f>(1+INDEX('Scenario Parameters'!$L:$L,MATCH($C9,'Scenario Parameters'!$A:$A,0)))*(1+INDEX('Scenario Parameters'!$L:$L,MATCH(BF$3,'Scenario Parameters'!$A:$A,0)))*'Base Table 5'!BF9</f>
        <v>0.18210000000000001</v>
      </c>
      <c r="BG9" s="36">
        <f>(1+INDEX('Scenario Parameters'!$L:$L,MATCH($C9,'Scenario Parameters'!$A:$A,0)))*(1+INDEX('Scenario Parameters'!$L:$L,MATCH(BG$3,'Scenario Parameters'!$A:$A,0)))*'Base Table 5'!BG9</f>
        <v>0.20049000000000003</v>
      </c>
      <c r="BH9" s="36">
        <f>(1+INDEX('Scenario Parameters'!$L:$L,MATCH($C9,'Scenario Parameters'!$A:$A,0)))*(1+INDEX('Scenario Parameters'!$L:$L,MATCH(BH$3,'Scenario Parameters'!$A:$A,0)))*'Base Table 5'!BH9</f>
        <v>0.52170000000000005</v>
      </c>
      <c r="BI9" s="36">
        <f>(1+INDEX('Scenario Parameters'!$L:$L,MATCH($C9,'Scenario Parameters'!$A:$A,0)))*(1+INDEX('Scenario Parameters'!$L:$L,MATCH(BI$3,'Scenario Parameters'!$A:$A,0)))*'Base Table 5'!BI9</f>
        <v>5.3100000000000001E-2</v>
      </c>
      <c r="BJ9" s="36">
        <f>(1+INDEX('Scenario Parameters'!$L:$L,MATCH($C9,'Scenario Parameters'!$A:$A,0)))*(1+INDEX('Scenario Parameters'!$L:$L,MATCH(BJ$3,'Scenario Parameters'!$A:$A,0)))*'Base Table 5'!BJ9</f>
        <v>5.4000000000000003E-3</v>
      </c>
      <c r="BK9" s="36">
        <f>(1+INDEX('Scenario Parameters'!$L:$L,MATCH($C9,'Scenario Parameters'!$A:$A,0)))*(1+INDEX('Scenario Parameters'!$L:$L,MATCH(BK$3,'Scenario Parameters'!$A:$A,0)))*'Base Table 5'!BK9</f>
        <v>5.7200000000000001E-2</v>
      </c>
      <c r="BL9" s="36">
        <f>(1+INDEX('Scenario Parameters'!$L:$L,MATCH($C9,'Scenario Parameters'!$A:$A,0)))*(1+INDEX('Scenario Parameters'!$L:$L,MATCH(BL$3,'Scenario Parameters'!$A:$A,0)))*'Base Table 5'!BL9</f>
        <v>1.6199999999999999E-2</v>
      </c>
      <c r="BM9" s="36">
        <f>(1+INDEX('Scenario Parameters'!$L:$L,MATCH($C9,'Scenario Parameters'!$A:$A,0)))*(1+INDEX('Scenario Parameters'!$L:$L,MATCH(BM$3,'Scenario Parameters'!$A:$A,0)))*'Base Table 5'!BM9</f>
        <v>8.8000000000000005E-3</v>
      </c>
      <c r="BN9" s="36">
        <f>(1+INDEX('Scenario Parameters'!$L:$L,MATCH($C9,'Scenario Parameters'!$A:$A,0)))*(1+INDEX('Scenario Parameters'!$L:$L,MATCH(BN$3,'Scenario Parameters'!$A:$A,0)))*'Base Table 5'!BN9</f>
        <v>8.1000000000000003E-2</v>
      </c>
      <c r="BO9" s="36">
        <f>(1+INDEX('Scenario Parameters'!$L:$L,MATCH($C9,'Scenario Parameters'!$A:$A,0)))*(1+INDEX('Scenario Parameters'!$L:$L,MATCH(BO$3,'Scenario Parameters'!$A:$A,0)))*'Base Table 5'!BO9</f>
        <v>2.1100000000000001E-2</v>
      </c>
      <c r="BP9" s="36">
        <f>(1+INDEX('Scenario Parameters'!$L:$L,MATCH($C9,'Scenario Parameters'!$A:$A,0)))*(1+INDEX('Scenario Parameters'!$L:$L,MATCH(BP$3,'Scenario Parameters'!$A:$A,0)))*'Base Table 5'!BP9</f>
        <v>0.23680000000000001</v>
      </c>
      <c r="BQ9" s="36">
        <f>(1+INDEX('Scenario Parameters'!$L:$L,MATCH($C9,'Scenario Parameters'!$A:$A,0)))*(1+INDEX('Scenario Parameters'!$L:$L,MATCH(BQ$3,'Scenario Parameters'!$A:$A,0)))*'Base Table 5'!BQ9</f>
        <v>2.1532499999999999</v>
      </c>
      <c r="BR9" s="36">
        <f>(1+INDEX('Scenario Parameters'!$L:$L,MATCH($C9,'Scenario Parameters'!$A:$A,0)))*(1+INDEX('Scenario Parameters'!$L:$L,MATCH(BR$3,'Scenario Parameters'!$A:$A,0)))*'Base Table 5'!BR9</f>
        <v>3.969125</v>
      </c>
      <c r="BS9" s="36">
        <f>(1+INDEX('Scenario Parameters'!$L:$L,MATCH($C9,'Scenario Parameters'!$A:$A,0)))*(1+INDEX('Scenario Parameters'!$L:$L,MATCH(BS$3,'Scenario Parameters'!$A:$A,0)))*'Base Table 5'!BS9</f>
        <v>5.609999999999999E-2</v>
      </c>
      <c r="BT9" s="36">
        <f>(1+INDEX('Scenario Parameters'!$L:$L,MATCH($C9,'Scenario Parameters'!$A:$A,0)))*(1+INDEX('Scenario Parameters'!$L:$L,MATCH(BT$3,'Scenario Parameters'!$A:$A,0)))*'Base Table 5'!BT9</f>
        <v>3.4599999999999999E-2</v>
      </c>
      <c r="BU9" s="36">
        <f>(1+INDEX('Scenario Parameters'!$L:$L,MATCH($C9,'Scenario Parameters'!$A:$A,0)))*(1+INDEX('Scenario Parameters'!$L:$L,MATCH(BU$3,'Scenario Parameters'!$A:$A,0)))*'Base Table 5'!BU9</f>
        <v>0.105</v>
      </c>
      <c r="BV9" s="36">
        <f>(1+INDEX('Scenario Parameters'!$L:$L,MATCH($C9,'Scenario Parameters'!$A:$A,0)))*(1+INDEX('Scenario Parameters'!$L:$L,MATCH(BV$3,'Scenario Parameters'!$A:$A,0)))*'Base Table 5'!BV9</f>
        <v>8.8001000000000005</v>
      </c>
      <c r="BW9" s="36">
        <f>(1+INDEX('Scenario Parameters'!$L:$L,MATCH($C9,'Scenario Parameters'!$A:$A,0)))*(1+INDEX('Scenario Parameters'!$L:$L,MATCH(BW$3,'Scenario Parameters'!$A:$A,0)))*'Base Table 5'!BW9</f>
        <v>2.6433</v>
      </c>
      <c r="BX9" s="36">
        <f>(1+INDEX('Scenario Parameters'!$L:$L,MATCH($C9,'Scenario Parameters'!$A:$A,0)))*(1+INDEX('Scenario Parameters'!$L:$L,MATCH(BX$3,'Scenario Parameters'!$A:$A,0)))*'Base Table 5'!BX9</f>
        <v>17.877099999999999</v>
      </c>
      <c r="BY9" s="36">
        <f>(1+INDEX('Scenario Parameters'!$L:$L,MATCH($C9,'Scenario Parameters'!$A:$A,0)))*(1+INDEX('Scenario Parameters'!$L:$L,MATCH(BY$3,'Scenario Parameters'!$A:$A,0)))*'Base Table 5'!BY9</f>
        <v>34.5762</v>
      </c>
      <c r="BZ9" s="36">
        <f>(1+INDEX('Scenario Parameters'!$L:$L,MATCH($C9,'Scenario Parameters'!$A:$A,0)))*(1+INDEX('Scenario Parameters'!$L:$L,MATCH(BZ$3,'Scenario Parameters'!$A:$A,0)))*'Base Table 5'!BZ9</f>
        <v>26.862200000000001</v>
      </c>
      <c r="CA9" s="36">
        <f>(1+INDEX('Scenario Parameters'!$L:$L,MATCH($C9,'Scenario Parameters'!$A:$A,0)))*(1+INDEX('Scenario Parameters'!$L:$L,MATCH(CA$3,'Scenario Parameters'!$A:$A,0)))*'Base Table 5'!CA9</f>
        <v>613.58860000000004</v>
      </c>
      <c r="CB9" s="36">
        <f>(1+INDEX('Scenario Parameters'!$L:$L,MATCH($C9,'Scenario Parameters'!$A:$A,0)))*(1+INDEX('Scenario Parameters'!$L:$L,MATCH(CB$3,'Scenario Parameters'!$A:$A,0)))*'Base Table 5'!CB9</f>
        <v>28.545999999999999</v>
      </c>
      <c r="CC9" s="36">
        <f>(1+INDEX('Scenario Parameters'!$L:$L,MATCH($C9,'Scenario Parameters'!$A:$A,0)))*(1+INDEX('Scenario Parameters'!$L:$L,MATCH(CC$3,'Scenario Parameters'!$A:$A,0)))*'Base Table 5'!CC9</f>
        <v>65.0899</v>
      </c>
      <c r="CD9" s="36">
        <f>(1+INDEX('Scenario Parameters'!$L:$L,MATCH($C9,'Scenario Parameters'!$A:$A,0)))*(1+INDEX('Scenario Parameters'!$L:$L,MATCH(CD$3,'Scenario Parameters'!$A:$A,0)))*'Base Table 5'!CD9</f>
        <v>2.1247199999999999</v>
      </c>
      <c r="CE9" s="36">
        <f>(1+INDEX('Scenario Parameters'!$L:$L,MATCH($C9,'Scenario Parameters'!$A:$A,0)))*(1+INDEX('Scenario Parameters'!$L:$L,MATCH(CE$3,'Scenario Parameters'!$A:$A,0)))*'Base Table 5'!CE9</f>
        <v>0.73580000000000001</v>
      </c>
      <c r="CF9" s="36">
        <f>(1+INDEX('Scenario Parameters'!$L:$L,MATCH($C9,'Scenario Parameters'!$A:$A,0)))*(1+INDEX('Scenario Parameters'!$L:$L,MATCH(CF$3,'Scenario Parameters'!$A:$A,0)))*'Base Table 5'!CF9</f>
        <v>5.8299999999999998E-2</v>
      </c>
      <c r="CG9" s="36">
        <f>(1+INDEX('Scenario Parameters'!$L:$L,MATCH($C9,'Scenario Parameters'!$A:$A,0)))*(1+INDEX('Scenario Parameters'!$L:$L,MATCH(CG$3,'Scenario Parameters'!$A:$A,0)))*'Base Table 5'!CG9</f>
        <v>0.48230000000000001</v>
      </c>
      <c r="CH9" s="36">
        <f>(1+INDEX('Scenario Parameters'!$L:$L,MATCH($C9,'Scenario Parameters'!$A:$A,0)))*(1+INDEX('Scenario Parameters'!$L:$L,MATCH(CH$3,'Scenario Parameters'!$A:$A,0)))*'Base Table 5'!CH9</f>
        <v>1.3813</v>
      </c>
      <c r="CI9" s="36">
        <f>(1+INDEX('Scenario Parameters'!$L:$L,MATCH($C9,'Scenario Parameters'!$A:$A,0)))*(1+INDEX('Scenario Parameters'!$L:$L,MATCH(CI$3,'Scenario Parameters'!$A:$A,0)))*'Base Table 5'!CI9</f>
        <v>5.1059000000000001</v>
      </c>
      <c r="CJ9" s="36">
        <f>(1+INDEX('Scenario Parameters'!$L:$L,MATCH($C9,'Scenario Parameters'!$A:$A,0)))*(1+INDEX('Scenario Parameters'!$L:$L,MATCH(CJ$3,'Scenario Parameters'!$A:$A,0)))*'Base Table 5'!CJ9</f>
        <v>0.1394</v>
      </c>
      <c r="CK9" s="36">
        <f>(1+INDEX('Scenario Parameters'!$L:$L,MATCH($C9,'Scenario Parameters'!$A:$A,0)))*(1+INDEX('Scenario Parameters'!$L:$L,MATCH(CK$3,'Scenario Parameters'!$A:$A,0)))*'Base Table 5'!CK9</f>
        <v>0.191</v>
      </c>
      <c r="CL9" s="36">
        <f>(1+INDEX('Scenario Parameters'!$L:$L,MATCH($C9,'Scenario Parameters'!$A:$A,0)))*(1+INDEX('Scenario Parameters'!$L:$L,MATCH(CL$3,'Scenario Parameters'!$A:$A,0)))*'Base Table 5'!CL9</f>
        <v>4.4499999999999998E-2</v>
      </c>
      <c r="CM9" s="36">
        <f>(1+INDEX('Scenario Parameters'!$L:$L,MATCH($C9,'Scenario Parameters'!$A:$A,0)))*(1+INDEX('Scenario Parameters'!$L:$L,MATCH(CM$3,'Scenario Parameters'!$A:$A,0)))*'Base Table 5'!CM9</f>
        <v>0.34499999999999997</v>
      </c>
      <c r="CN9" s="36">
        <f>(1+INDEX('Scenario Parameters'!$L:$L,MATCH($C9,'Scenario Parameters'!$A:$A,0)))*(1+INDEX('Scenario Parameters'!$L:$L,MATCH(CN$3,'Scenario Parameters'!$A:$A,0)))*'Base Table 5'!CN9</f>
        <v>0.69350000000000001</v>
      </c>
      <c r="CO9" s="36">
        <f>(1+INDEX('Scenario Parameters'!$L:$L,MATCH($C9,'Scenario Parameters'!$A:$A,0)))*(1+INDEX('Scenario Parameters'!$L:$L,MATCH(CO$3,'Scenario Parameters'!$A:$A,0)))*'Base Table 5'!CO9</f>
        <v>2.9999999999999997E-4</v>
      </c>
      <c r="CP9" s="36">
        <f>(1+INDEX('Scenario Parameters'!$L:$L,MATCH($C9,'Scenario Parameters'!$A:$A,0)))*(1+INDEX('Scenario Parameters'!$L:$L,MATCH(CP$3,'Scenario Parameters'!$A:$A,0)))*'Base Table 5'!CP9</f>
        <v>7.1999999999999998E-3</v>
      </c>
      <c r="CQ9" s="36">
        <f>(1+INDEX('Scenario Parameters'!$L:$L,MATCH($C9,'Scenario Parameters'!$A:$A,0)))*(1+INDEX('Scenario Parameters'!$L:$L,MATCH(CQ$3,'Scenario Parameters'!$A:$A,0)))*'Base Table 5'!CQ9</f>
        <v>5.4000000000000003E-3</v>
      </c>
      <c r="CR9" s="36">
        <f>(1+INDEX('Scenario Parameters'!$L:$L,MATCH($C9,'Scenario Parameters'!$A:$A,0)))*(1+INDEX('Scenario Parameters'!$L:$L,MATCH(CR$3,'Scenario Parameters'!$A:$A,0)))*'Base Table 5'!CR9</f>
        <v>1.8599999999999998E-2</v>
      </c>
      <c r="CS9" s="36">
        <f>(1+INDEX('Scenario Parameters'!$L:$L,MATCH($C9,'Scenario Parameters'!$A:$A,0)))*(1+INDEX('Scenario Parameters'!$L:$L,MATCH(CS$3,'Scenario Parameters'!$A:$A,0)))*'Base Table 5'!CS9</f>
        <v>1.306</v>
      </c>
      <c r="CT9" s="36">
        <f>(1+INDEX('Scenario Parameters'!$L:$L,MATCH($C9,'Scenario Parameters'!$A:$A,0)))*(1+INDEX('Scenario Parameters'!$L:$L,MATCH(CT$3,'Scenario Parameters'!$A:$A,0)))*'Base Table 5'!CT9</f>
        <v>2.2000000000000001E-3</v>
      </c>
      <c r="CU9" s="36">
        <f>(1+INDEX('Scenario Parameters'!$L:$L,MATCH($C9,'Scenario Parameters'!$A:$A,0)))*(1+INDEX('Scenario Parameters'!$L:$L,MATCH(CU$3,'Scenario Parameters'!$A:$A,0)))*'Base Table 5'!CU9</f>
        <v>6.9999999999999999E-4</v>
      </c>
      <c r="CV9" s="36">
        <f>(1+INDEX('Scenario Parameters'!$L:$L,MATCH($C9,'Scenario Parameters'!$A:$A,0)))*(1+INDEX('Scenario Parameters'!$L:$L,MATCH(CV$3,'Scenario Parameters'!$A:$A,0)))*'Base Table 5'!CV9</f>
        <v>1.4084000000000001</v>
      </c>
      <c r="CW9" s="36">
        <f>(1+INDEX('Scenario Parameters'!$L:$L,MATCH($C9,'Scenario Parameters'!$A:$A,0)))*(1+INDEX('Scenario Parameters'!$L:$L,MATCH(CW$3,'Scenario Parameters'!$A:$A,0)))*'Base Table 5'!CW9</f>
        <v>1.9922</v>
      </c>
      <c r="CX9" s="36">
        <f>(1+INDEX('Scenario Parameters'!$L:$L,MATCH($C9,'Scenario Parameters'!$A:$A,0)))*(1+INDEX('Scenario Parameters'!$L:$L,MATCH(CX$3,'Scenario Parameters'!$A:$A,0)))*'Base Table 5'!CX9</f>
        <v>0.22270000000000001</v>
      </c>
      <c r="CY9" s="36">
        <f>(1+INDEX('Scenario Parameters'!$L:$L,MATCH($C9,'Scenario Parameters'!$A:$A,0)))*(1+INDEX('Scenario Parameters'!$L:$L,MATCH(CY$3,'Scenario Parameters'!$A:$A,0)))*'Base Table 5'!CY9</f>
        <v>0.50229999999999997</v>
      </c>
      <c r="CZ9" s="36">
        <f>(1+INDEX('Scenario Parameters'!$L:$L,MATCH($C9,'Scenario Parameters'!$A:$A,0)))*(1+INDEX('Scenario Parameters'!$L:$L,MATCH(CZ$3,'Scenario Parameters'!$A:$A,0)))*'Base Table 5'!CZ9</f>
        <v>4.8913000000000002</v>
      </c>
      <c r="DA9" s="36">
        <f>(1+INDEX('Scenario Parameters'!$L:$L,MATCH($C9,'Scenario Parameters'!$A:$A,0)))*(1+INDEX('Scenario Parameters'!$L:$L,MATCH(DA$3,'Scenario Parameters'!$A:$A,0)))*'Base Table 5'!DA9</f>
        <v>7.2575000000000003</v>
      </c>
      <c r="DB9" s="36">
        <f>(1+INDEX('Scenario Parameters'!$L:$L,MATCH($C9,'Scenario Parameters'!$A:$A,0)))*(1+INDEX('Scenario Parameters'!$L:$L,MATCH(DB$3,'Scenario Parameters'!$A:$A,0)))*'Base Table 5'!DB9</f>
        <v>0.4733</v>
      </c>
      <c r="DC9" s="36">
        <f>(1+INDEX('Scenario Parameters'!$L:$L,MATCH($C9,'Scenario Parameters'!$A:$A,0)))*(1+INDEX('Scenario Parameters'!$L:$L,MATCH(DC$3,'Scenario Parameters'!$A:$A,0)))*'Base Table 5'!DC9</f>
        <v>1.8177000000000001</v>
      </c>
      <c r="DD9" s="36">
        <f>(1+INDEX('Scenario Parameters'!$L:$L,MATCH($C9,'Scenario Parameters'!$A:$A,0)))*(1+INDEX('Scenario Parameters'!$L:$L,MATCH(DD$3,'Scenario Parameters'!$A:$A,0)))*'Base Table 5'!DD9</f>
        <v>0.39629999999999999</v>
      </c>
      <c r="DE9" s="36">
        <f>(1+INDEX('Scenario Parameters'!$L:$L,MATCH($C9,'Scenario Parameters'!$A:$A,0)))*(1+INDEX('Scenario Parameters'!$L:$L,MATCH(DE$3,'Scenario Parameters'!$A:$A,0)))*'Base Table 5'!DE9</f>
        <v>0.23449999999999999</v>
      </c>
      <c r="DF9" s="36">
        <f>(1+INDEX('Scenario Parameters'!$L:$L,MATCH($C9,'Scenario Parameters'!$A:$A,0)))*(1+INDEX('Scenario Parameters'!$L:$L,MATCH(DF$3,'Scenario Parameters'!$A:$A,0)))*'Base Table 5'!DF9</f>
        <v>1.21E-2</v>
      </c>
      <c r="DG9" s="36">
        <f>(1+INDEX('Scenario Parameters'!$L:$L,MATCH($C9,'Scenario Parameters'!$A:$A,0)))*(1+INDEX('Scenario Parameters'!$L:$L,MATCH(DG$3,'Scenario Parameters'!$A:$A,0)))*'Base Table 5'!DG9</f>
        <v>2.0950500000000001</v>
      </c>
      <c r="DH9" s="36">
        <f>(1+INDEX('Scenario Parameters'!$L:$L,MATCH($C9,'Scenario Parameters'!$A:$A,0)))*(1+INDEX('Scenario Parameters'!$L:$L,MATCH(DH$3,'Scenario Parameters'!$A:$A,0)))*'Base Table 5'!DH9</f>
        <v>1.5350999999999999</v>
      </c>
      <c r="DI9" s="36">
        <f>(1+INDEX('Scenario Parameters'!$L:$L,MATCH($C9,'Scenario Parameters'!$A:$A,0)))*(1+INDEX('Scenario Parameters'!$L:$L,MATCH(DI$3,'Scenario Parameters'!$A:$A,0)))*'Base Table 5'!DI9</f>
        <v>3.6798999999999999</v>
      </c>
      <c r="DJ9" s="36">
        <f>(1+INDEX('Scenario Parameters'!$L:$L,MATCH($C9,'Scenario Parameters'!$A:$A,0)))*(1+INDEX('Scenario Parameters'!$L:$L,MATCH(DJ$3,'Scenario Parameters'!$A:$A,0)))*'Base Table 5'!DJ9</f>
        <v>1.8265</v>
      </c>
      <c r="DK9" s="36">
        <f>(1+INDEX('Scenario Parameters'!$L:$L,MATCH($C9,'Scenario Parameters'!$A:$A,0)))*(1+INDEX('Scenario Parameters'!$L:$L,MATCH(DK$3,'Scenario Parameters'!$A:$A,0)))*'Base Table 5'!DK9</f>
        <v>2.4626999999999999</v>
      </c>
      <c r="DL9" s="36">
        <f>(1+INDEX('Scenario Parameters'!$L:$L,MATCH($C9,'Scenario Parameters'!$A:$A,0)))*(1+INDEX('Scenario Parameters'!$L:$L,MATCH(DL$3,'Scenario Parameters'!$A:$A,0)))*'Base Table 5'!DL9</f>
        <v>6.8159999999999984E-2</v>
      </c>
      <c r="DM9" s="36">
        <f>(1+INDEX('Scenario Parameters'!$L:$L,MATCH($C9,'Scenario Parameters'!$A:$A,0)))*(1+INDEX('Scenario Parameters'!$L:$L,MATCH(DM$3,'Scenario Parameters'!$A:$A,0)))*'Base Table 5'!DM9</f>
        <v>14.7125</v>
      </c>
      <c r="DN9" s="36">
        <f>(1+INDEX('Scenario Parameters'!$L:$L,MATCH($C9,'Scenario Parameters'!$A:$A,0)))*(1+INDEX('Scenario Parameters'!$L:$L,MATCH(DN$3,'Scenario Parameters'!$A:$A,0)))*'Base Table 5'!DN9</f>
        <v>3.1968000000000001</v>
      </c>
      <c r="DO9" s="36">
        <f>(1+INDEX('Scenario Parameters'!$L:$L,MATCH($C9,'Scenario Parameters'!$A:$A,0)))*(1+INDEX('Scenario Parameters'!$L:$L,MATCH(DO$3,'Scenario Parameters'!$A:$A,0)))*'Base Table 5'!DO9</f>
        <v>3.5999999999999999E-3</v>
      </c>
      <c r="DP9" s="36">
        <f t="shared" si="0"/>
        <v>1315.3715050000005</v>
      </c>
      <c r="DQ9" s="36">
        <f>('Base Table 5'!DQ9/'Base Table 5'!$DX9)*$EB9</f>
        <v>807.5101384544264</v>
      </c>
      <c r="DR9" s="36">
        <f>('Base Table 5'!DR9/'Base Table 5'!$DX9)*$EB9</f>
        <v>27.220824664723882</v>
      </c>
      <c r="DS9" s="36">
        <f>('Base Table 5'!DS9/'Base Table 5'!$DX9)*$EB9</f>
        <v>27.80296144362519</v>
      </c>
      <c r="DT9" s="36">
        <f>('Base Table 5'!DT9/'Base Table 5'!$DX9)*$EB9</f>
        <v>0.26375034755498528</v>
      </c>
      <c r="DU9" s="36">
        <f>('Base Table 5'!DU9/'Base Table 5'!$DX9)*$EB9</f>
        <v>7.1620906209816884</v>
      </c>
      <c r="DV9" s="36">
        <f>('Base Table 5'!DV9/'Base Table 5'!$DX9)*$EB9</f>
        <v>50.486657940125269</v>
      </c>
      <c r="DW9" s="36">
        <f>('Base Table 5'!DW9/'Base Table 5'!$DX9)*$EB9</f>
        <v>799.19048226457733</v>
      </c>
      <c r="DX9" s="36">
        <f t="shared" si="1"/>
        <v>1719.6369057360148</v>
      </c>
      <c r="DY9" s="36">
        <f t="shared" si="2"/>
        <v>3035.0084107360153</v>
      </c>
      <c r="DZ9" s="14">
        <f>'Base Table 5'!DY9</f>
        <v>3107.0003000000006</v>
      </c>
      <c r="EA9" s="54">
        <v>3035.0084107360153</v>
      </c>
      <c r="EB9" s="100">
        <f t="shared" si="3"/>
        <v>1719.6369057360148</v>
      </c>
    </row>
    <row r="10" spans="1:133" x14ac:dyDescent="0.4">
      <c r="A10" s="34">
        <v>7</v>
      </c>
      <c r="B10" s="7" t="str">
        <f>'Base Table 5'!B10</f>
        <v>0501</v>
      </c>
      <c r="C10" s="111">
        <f>'Base Table 5'!C10</f>
        <v>1</v>
      </c>
      <c r="D10" s="35" t="str">
        <f>'Base Table 5'!D10</f>
        <v>Agriculture, forestry and fishing support services</v>
      </c>
      <c r="E10" s="36">
        <f>(1+INDEX('Scenario Parameters'!$L:$L,MATCH($C10,'Scenario Parameters'!$A:$A,0)))*(1+INDEX('Scenario Parameters'!$L:$L,MATCH(E$3,'Scenario Parameters'!$A:$A,0)))*'Base Table 5'!E10</f>
        <v>3896.3851</v>
      </c>
      <c r="F10" s="36">
        <f>(1+INDEX('Scenario Parameters'!$L:$L,MATCH($C10,'Scenario Parameters'!$A:$A,0)))*(1+INDEX('Scenario Parameters'!$L:$L,MATCH(F$3,'Scenario Parameters'!$A:$A,0)))*'Base Table 5'!F10</f>
        <v>298.00040000000001</v>
      </c>
      <c r="G10" s="36">
        <f>(1+INDEX('Scenario Parameters'!$L:$L,MATCH($C10,'Scenario Parameters'!$A:$A,0)))*(1+INDEX('Scenario Parameters'!$L:$L,MATCH(G$3,'Scenario Parameters'!$A:$A,0)))*'Base Table 5'!G10</f>
        <v>4318.0987999999998</v>
      </c>
      <c r="H10" s="36">
        <f>(1+INDEX('Scenario Parameters'!$L:$L,MATCH($C10,'Scenario Parameters'!$A:$A,0)))*(1+INDEX('Scenario Parameters'!$L:$L,MATCH(H$3,'Scenario Parameters'!$A:$A,0)))*'Base Table 5'!H10</f>
        <v>74.766599999999997</v>
      </c>
      <c r="I10" s="36">
        <f>(1+INDEX('Scenario Parameters'!$L:$L,MATCH($C10,'Scenario Parameters'!$A:$A,0)))*(1+INDEX('Scenario Parameters'!$L:$L,MATCH(I$3,'Scenario Parameters'!$A:$A,0)))*'Base Table 5'!I10</f>
        <v>868.18700000000001</v>
      </c>
      <c r="J10" s="36">
        <f>(1+INDEX('Scenario Parameters'!$L:$L,MATCH($C10,'Scenario Parameters'!$A:$A,0)))*(1+INDEX('Scenario Parameters'!$L:$L,MATCH(J$3,'Scenario Parameters'!$A:$A,0)))*'Base Table 5'!J10</f>
        <v>383.3612</v>
      </c>
      <c r="K10" s="36">
        <f>(1+INDEX('Scenario Parameters'!$L:$L,MATCH($C10,'Scenario Parameters'!$A:$A,0)))*(1+INDEX('Scenario Parameters'!$L:$L,MATCH(K$3,'Scenario Parameters'!$A:$A,0)))*'Base Table 5'!K10</f>
        <v>269.95010000000002</v>
      </c>
      <c r="L10" s="36">
        <f>(1+INDEX('Scenario Parameters'!$L:$L,MATCH($C10,'Scenario Parameters'!$A:$A,0)))*(1+INDEX('Scenario Parameters'!$L:$L,MATCH(L$3,'Scenario Parameters'!$A:$A,0)))*'Base Table 5'!L10</f>
        <v>2.8444799999999995</v>
      </c>
      <c r="M10" s="36">
        <f>(1+INDEX('Scenario Parameters'!$L:$L,MATCH($C10,'Scenario Parameters'!$A:$A,0)))*(1+INDEX('Scenario Parameters'!$L:$L,MATCH(M$3,'Scenario Parameters'!$A:$A,0)))*'Base Table 5'!M10</f>
        <v>0.75315999999999983</v>
      </c>
      <c r="N10" s="36">
        <f>(1+INDEX('Scenario Parameters'!$L:$L,MATCH($C10,'Scenario Parameters'!$A:$A,0)))*(1+INDEX('Scenario Parameters'!$L:$L,MATCH(N$3,'Scenario Parameters'!$A:$A,0)))*'Base Table 5'!N10</f>
        <v>48.101460000000003</v>
      </c>
      <c r="O10" s="36">
        <f>(1+INDEX('Scenario Parameters'!$L:$L,MATCH($C10,'Scenario Parameters'!$A:$A,0)))*(1+INDEX('Scenario Parameters'!$L:$L,MATCH(O$3,'Scenario Parameters'!$A:$A,0)))*'Base Table 5'!O10</f>
        <v>176.42768000000001</v>
      </c>
      <c r="P10" s="36">
        <f>(1+INDEX('Scenario Parameters'!$L:$L,MATCH($C10,'Scenario Parameters'!$A:$A,0)))*(1+INDEX('Scenario Parameters'!$L:$L,MATCH(P$3,'Scenario Parameters'!$A:$A,0)))*'Base Table 5'!P10</f>
        <v>18.693290000000001</v>
      </c>
      <c r="Q10" s="36">
        <f>(1+INDEX('Scenario Parameters'!$L:$L,MATCH($C10,'Scenario Parameters'!$A:$A,0)))*(1+INDEX('Scenario Parameters'!$L:$L,MATCH(Q$3,'Scenario Parameters'!$A:$A,0)))*'Base Table 5'!Q10</f>
        <v>0.12452000000000002</v>
      </c>
      <c r="R10" s="36">
        <f>(1+INDEX('Scenario Parameters'!$L:$L,MATCH($C10,'Scenario Parameters'!$A:$A,0)))*(1+INDEX('Scenario Parameters'!$L:$L,MATCH(R$3,'Scenario Parameters'!$A:$A,0)))*'Base Table 5'!R10</f>
        <v>0.7923</v>
      </c>
      <c r="S10" s="36">
        <f>(1+INDEX('Scenario Parameters'!$L:$L,MATCH($C10,'Scenario Parameters'!$A:$A,0)))*(1+INDEX('Scenario Parameters'!$L:$L,MATCH(S$3,'Scenario Parameters'!$A:$A,0)))*'Base Table 5'!S10</f>
        <v>2.2599999999999999E-2</v>
      </c>
      <c r="T10" s="36">
        <f>(1+INDEX('Scenario Parameters'!$L:$L,MATCH($C10,'Scenario Parameters'!$A:$A,0)))*(1+INDEX('Scenario Parameters'!$L:$L,MATCH(T$3,'Scenario Parameters'!$A:$A,0)))*'Base Table 5'!T10</f>
        <v>0.23630000000000001</v>
      </c>
      <c r="U10" s="36">
        <f>(1+INDEX('Scenario Parameters'!$L:$L,MATCH($C10,'Scenario Parameters'!$A:$A,0)))*(1+INDEX('Scenario Parameters'!$L:$L,MATCH(U$3,'Scenario Parameters'!$A:$A,0)))*'Base Table 5'!U10</f>
        <v>0.15759999999999999</v>
      </c>
      <c r="V10" s="36">
        <f>(1+INDEX('Scenario Parameters'!$L:$L,MATCH($C10,'Scenario Parameters'!$A:$A,0)))*(1+INDEX('Scenario Parameters'!$L:$L,MATCH(V$3,'Scenario Parameters'!$A:$A,0)))*'Base Table 5'!V10</f>
        <v>4.5499999999999999E-2</v>
      </c>
      <c r="W10" s="36">
        <f>(1+INDEX('Scenario Parameters'!$L:$L,MATCH($C10,'Scenario Parameters'!$A:$A,0)))*(1+INDEX('Scenario Parameters'!$L:$L,MATCH(W$3,'Scenario Parameters'!$A:$A,0)))*'Base Table 5'!W10</f>
        <v>0.3211</v>
      </c>
      <c r="X10" s="36">
        <f>(1+INDEX('Scenario Parameters'!$L:$L,MATCH($C10,'Scenario Parameters'!$A:$A,0)))*(1+INDEX('Scenario Parameters'!$L:$L,MATCH(X$3,'Scenario Parameters'!$A:$A,0)))*'Base Table 5'!X10</f>
        <v>0.1744</v>
      </c>
      <c r="Y10" s="36">
        <f>(1+INDEX('Scenario Parameters'!$L:$L,MATCH($C10,'Scenario Parameters'!$A:$A,0)))*(1+INDEX('Scenario Parameters'!$L:$L,MATCH(Y$3,'Scenario Parameters'!$A:$A,0)))*'Base Table 5'!Y10</f>
        <v>0.13589999999999999</v>
      </c>
      <c r="Z10" s="36">
        <f>(1+INDEX('Scenario Parameters'!$L:$L,MATCH($C10,'Scenario Parameters'!$A:$A,0)))*(1+INDEX('Scenario Parameters'!$L:$L,MATCH(Z$3,'Scenario Parameters'!$A:$A,0)))*'Base Table 5'!Z10</f>
        <v>0.27460000000000001</v>
      </c>
      <c r="AA10" s="36">
        <f>(1+INDEX('Scenario Parameters'!$L:$L,MATCH($C10,'Scenario Parameters'!$A:$A,0)))*(1+INDEX('Scenario Parameters'!$L:$L,MATCH(AA$3,'Scenario Parameters'!$A:$A,0)))*'Base Table 5'!AA10</f>
        <v>0.18340000000000001</v>
      </c>
      <c r="AB10" s="36">
        <f>(1+INDEX('Scenario Parameters'!$L:$L,MATCH($C10,'Scenario Parameters'!$A:$A,0)))*(1+INDEX('Scenario Parameters'!$L:$L,MATCH(AB$3,'Scenario Parameters'!$A:$A,0)))*'Base Table 5'!AB10</f>
        <v>7.3899999999999993E-2</v>
      </c>
      <c r="AC10" s="36">
        <f>(1+INDEX('Scenario Parameters'!$L:$L,MATCH($C10,'Scenario Parameters'!$A:$A,0)))*(1+INDEX('Scenario Parameters'!$L:$L,MATCH(AC$3,'Scenario Parameters'!$A:$A,0)))*'Base Table 5'!AC10</f>
        <v>6.4699999999999994E-2</v>
      </c>
      <c r="AD10" s="36">
        <f>(1+INDEX('Scenario Parameters'!$L:$L,MATCH($C10,'Scenario Parameters'!$A:$A,0)))*(1+INDEX('Scenario Parameters'!$L:$L,MATCH(AD$3,'Scenario Parameters'!$A:$A,0)))*'Base Table 5'!AD10</f>
        <v>3.2000000000000002E-3</v>
      </c>
      <c r="AE10" s="36">
        <f>(1+INDEX('Scenario Parameters'!$L:$L,MATCH($C10,'Scenario Parameters'!$A:$A,0)))*(1+INDEX('Scenario Parameters'!$L:$L,MATCH(AE$3,'Scenario Parameters'!$A:$A,0)))*'Base Table 5'!AE10</f>
        <v>3.1399999999999997E-2</v>
      </c>
      <c r="AF10" s="36">
        <f>(1+INDEX('Scenario Parameters'!$L:$L,MATCH($C10,'Scenario Parameters'!$A:$A,0)))*(1+INDEX('Scenario Parameters'!$L:$L,MATCH(AF$3,'Scenario Parameters'!$A:$A,0)))*'Base Table 5'!AF10</f>
        <v>4.5699999999999998E-2</v>
      </c>
      <c r="AG10" s="36">
        <f>(1+INDEX('Scenario Parameters'!$L:$L,MATCH($C10,'Scenario Parameters'!$A:$A,0)))*(1+INDEX('Scenario Parameters'!$L:$L,MATCH(AG$3,'Scenario Parameters'!$A:$A,0)))*'Base Table 5'!AG10</f>
        <v>1E-4</v>
      </c>
      <c r="AH10" s="36">
        <f>(1+INDEX('Scenario Parameters'!$L:$L,MATCH($C10,'Scenario Parameters'!$A:$A,0)))*(1+INDEX('Scenario Parameters'!$L:$L,MATCH(AH$3,'Scenario Parameters'!$A:$A,0)))*'Base Table 5'!AH10</f>
        <v>4.3E-3</v>
      </c>
      <c r="AI10" s="36">
        <f>(1+INDEX('Scenario Parameters'!$L:$L,MATCH($C10,'Scenario Parameters'!$A:$A,0)))*(1+INDEX('Scenario Parameters'!$L:$L,MATCH(AI$3,'Scenario Parameters'!$A:$A,0)))*'Base Table 5'!AI10</f>
        <v>4.4000000000000003E-3</v>
      </c>
      <c r="AJ10" s="36">
        <f>(1+INDEX('Scenario Parameters'!$L:$L,MATCH($C10,'Scenario Parameters'!$A:$A,0)))*(1+INDEX('Scenario Parameters'!$L:$L,MATCH(AJ$3,'Scenario Parameters'!$A:$A,0)))*'Base Table 5'!AJ10</f>
        <v>0.33229999999999998</v>
      </c>
      <c r="AK10" s="36">
        <f>(1+INDEX('Scenario Parameters'!$L:$L,MATCH($C10,'Scenario Parameters'!$A:$A,0)))*(1+INDEX('Scenario Parameters'!$L:$L,MATCH(AK$3,'Scenario Parameters'!$A:$A,0)))*'Base Table 5'!AK10</f>
        <v>0.29370000000000002</v>
      </c>
      <c r="AL10" s="36">
        <f>(1+INDEX('Scenario Parameters'!$L:$L,MATCH($C10,'Scenario Parameters'!$A:$A,0)))*(1+INDEX('Scenario Parameters'!$L:$L,MATCH(AL$3,'Scenario Parameters'!$A:$A,0)))*'Base Table 5'!AL10</f>
        <v>6.8000000000000005E-2</v>
      </c>
      <c r="AM10" s="36">
        <f>(1+INDEX('Scenario Parameters'!$L:$L,MATCH($C10,'Scenario Parameters'!$A:$A,0)))*(1+INDEX('Scenario Parameters'!$L:$L,MATCH(AM$3,'Scenario Parameters'!$A:$A,0)))*'Base Table 5'!AM10</f>
        <v>0.22020000000000001</v>
      </c>
      <c r="AN10" s="36">
        <f>(1+INDEX('Scenario Parameters'!$L:$L,MATCH($C10,'Scenario Parameters'!$A:$A,0)))*(1+INDEX('Scenario Parameters'!$L:$L,MATCH(AN$3,'Scenario Parameters'!$A:$A,0)))*'Base Table 5'!AN10</f>
        <v>0.12959999999999999</v>
      </c>
      <c r="AO10" s="36">
        <f>(1+INDEX('Scenario Parameters'!$L:$L,MATCH($C10,'Scenario Parameters'!$A:$A,0)))*(1+INDEX('Scenario Parameters'!$L:$L,MATCH(AO$3,'Scenario Parameters'!$A:$A,0)))*'Base Table 5'!AO10</f>
        <v>6.5159999999999982E-2</v>
      </c>
      <c r="AP10" s="36">
        <f>(1+INDEX('Scenario Parameters'!$L:$L,MATCH($C10,'Scenario Parameters'!$A:$A,0)))*(1+INDEX('Scenario Parameters'!$L:$L,MATCH(AP$3,'Scenario Parameters'!$A:$A,0)))*'Base Table 5'!AP10</f>
        <v>2.8750000000000001E-2</v>
      </c>
      <c r="AQ10" s="36">
        <f>(1+INDEX('Scenario Parameters'!$L:$L,MATCH($C10,'Scenario Parameters'!$A:$A,0)))*(1+INDEX('Scenario Parameters'!$L:$L,MATCH(AQ$3,'Scenario Parameters'!$A:$A,0)))*'Base Table 5'!AQ10</f>
        <v>3.2000000000000002E-3</v>
      </c>
      <c r="AR10" s="36">
        <f>(1+INDEX('Scenario Parameters'!$L:$L,MATCH($C10,'Scenario Parameters'!$A:$A,0)))*(1+INDEX('Scenario Parameters'!$L:$L,MATCH(AR$3,'Scenario Parameters'!$A:$A,0)))*'Base Table 5'!AR10</f>
        <v>0.28660000000000002</v>
      </c>
      <c r="AS10" s="36">
        <f>(1+INDEX('Scenario Parameters'!$L:$L,MATCH($C10,'Scenario Parameters'!$A:$A,0)))*(1+INDEX('Scenario Parameters'!$L:$L,MATCH(AS$3,'Scenario Parameters'!$A:$A,0)))*'Base Table 5'!AS10</f>
        <v>4.5900000000000003E-2</v>
      </c>
      <c r="AT10" s="36">
        <f>(1+INDEX('Scenario Parameters'!$L:$L,MATCH($C10,'Scenario Parameters'!$A:$A,0)))*(1+INDEX('Scenario Parameters'!$L:$L,MATCH(AT$3,'Scenario Parameters'!$A:$A,0)))*'Base Table 5'!AT10</f>
        <v>0.25530000000000003</v>
      </c>
      <c r="AU10" s="36">
        <f>(1+INDEX('Scenario Parameters'!$L:$L,MATCH($C10,'Scenario Parameters'!$A:$A,0)))*(1+INDEX('Scenario Parameters'!$L:$L,MATCH(AU$3,'Scenario Parameters'!$A:$A,0)))*'Base Table 5'!AU10</f>
        <v>1.2800000000000001E-2</v>
      </c>
      <c r="AV10" s="36">
        <f>(1+INDEX('Scenario Parameters'!$L:$L,MATCH($C10,'Scenario Parameters'!$A:$A,0)))*(1+INDEX('Scenario Parameters'!$L:$L,MATCH(AV$3,'Scenario Parameters'!$A:$A,0)))*'Base Table 5'!AV10</f>
        <v>0.1215</v>
      </c>
      <c r="AW10" s="36">
        <f>(1+INDEX('Scenario Parameters'!$L:$L,MATCH($C10,'Scenario Parameters'!$A:$A,0)))*(1+INDEX('Scenario Parameters'!$L:$L,MATCH(AW$3,'Scenario Parameters'!$A:$A,0)))*'Base Table 5'!AW10</f>
        <v>4.48E-2</v>
      </c>
      <c r="AX10" s="36">
        <f>(1+INDEX('Scenario Parameters'!$L:$L,MATCH($C10,'Scenario Parameters'!$A:$A,0)))*(1+INDEX('Scenario Parameters'!$L:$L,MATCH(AX$3,'Scenario Parameters'!$A:$A,0)))*'Base Table 5'!AX10</f>
        <v>0.34460000000000002</v>
      </c>
      <c r="AY10" s="36">
        <f>(1+INDEX('Scenario Parameters'!$L:$L,MATCH($C10,'Scenario Parameters'!$A:$A,0)))*(1+INDEX('Scenario Parameters'!$L:$L,MATCH(AY$3,'Scenario Parameters'!$A:$A,0)))*'Base Table 5'!AY10</f>
        <v>0.1293</v>
      </c>
      <c r="AZ10" s="36">
        <f>(1+INDEX('Scenario Parameters'!$L:$L,MATCH($C10,'Scenario Parameters'!$A:$A,0)))*(1+INDEX('Scenario Parameters'!$L:$L,MATCH(AZ$3,'Scenario Parameters'!$A:$A,0)))*'Base Table 5'!AZ10</f>
        <v>7.1199999999999999E-2</v>
      </c>
      <c r="BA10" s="36">
        <f>(1+INDEX('Scenario Parameters'!$L:$L,MATCH($C10,'Scenario Parameters'!$A:$A,0)))*(1+INDEX('Scenario Parameters'!$L:$L,MATCH(BA$3,'Scenario Parameters'!$A:$A,0)))*'Base Table 5'!BA10</f>
        <v>0.52590000000000003</v>
      </c>
      <c r="BB10" s="36">
        <f>(1+INDEX('Scenario Parameters'!$L:$L,MATCH($C10,'Scenario Parameters'!$A:$A,0)))*(1+INDEX('Scenario Parameters'!$L:$L,MATCH(BB$3,'Scenario Parameters'!$A:$A,0)))*'Base Table 5'!BB10</f>
        <v>0.35270000000000001</v>
      </c>
      <c r="BC10" s="36">
        <f>(1+INDEX('Scenario Parameters'!$L:$L,MATCH($C10,'Scenario Parameters'!$A:$A,0)))*(1+INDEX('Scenario Parameters'!$L:$L,MATCH(BC$3,'Scenario Parameters'!$A:$A,0)))*'Base Table 5'!BC10</f>
        <v>3.3500000000000002E-2</v>
      </c>
      <c r="BD10" s="36">
        <f>(1+INDEX('Scenario Parameters'!$L:$L,MATCH($C10,'Scenario Parameters'!$A:$A,0)))*(1+INDEX('Scenario Parameters'!$L:$L,MATCH(BD$3,'Scenario Parameters'!$A:$A,0)))*'Base Table 5'!BD10</f>
        <v>0.65259999999999996</v>
      </c>
      <c r="BE10" s="36">
        <f>(1+INDEX('Scenario Parameters'!$L:$L,MATCH($C10,'Scenario Parameters'!$A:$A,0)))*(1+INDEX('Scenario Parameters'!$L:$L,MATCH(BE$3,'Scenario Parameters'!$A:$A,0)))*'Base Table 5'!BE10</f>
        <v>7.2999999999999995E-2</v>
      </c>
      <c r="BF10" s="36">
        <f>(1+INDEX('Scenario Parameters'!$L:$L,MATCH($C10,'Scenario Parameters'!$A:$A,0)))*(1+INDEX('Scenario Parameters'!$L:$L,MATCH(BF$3,'Scenario Parameters'!$A:$A,0)))*'Base Table 5'!BF10</f>
        <v>0.1908</v>
      </c>
      <c r="BG10" s="36">
        <f>(1+INDEX('Scenario Parameters'!$L:$L,MATCH($C10,'Scenario Parameters'!$A:$A,0)))*(1+INDEX('Scenario Parameters'!$L:$L,MATCH(BG$3,'Scenario Parameters'!$A:$A,0)))*'Base Table 5'!BG10</f>
        <v>0.15846000000000002</v>
      </c>
      <c r="BH10" s="36">
        <f>(1+INDEX('Scenario Parameters'!$L:$L,MATCH($C10,'Scenario Parameters'!$A:$A,0)))*(1+INDEX('Scenario Parameters'!$L:$L,MATCH(BH$3,'Scenario Parameters'!$A:$A,0)))*'Base Table 5'!BH10</f>
        <v>0.41299999999999998</v>
      </c>
      <c r="BI10" s="36">
        <f>(1+INDEX('Scenario Parameters'!$L:$L,MATCH($C10,'Scenario Parameters'!$A:$A,0)))*(1+INDEX('Scenario Parameters'!$L:$L,MATCH(BI$3,'Scenario Parameters'!$A:$A,0)))*'Base Table 5'!BI10</f>
        <v>0.10390000000000001</v>
      </c>
      <c r="BJ10" s="36">
        <f>(1+INDEX('Scenario Parameters'!$L:$L,MATCH($C10,'Scenario Parameters'!$A:$A,0)))*(1+INDEX('Scenario Parameters'!$L:$L,MATCH(BJ$3,'Scenario Parameters'!$A:$A,0)))*'Base Table 5'!BJ10</f>
        <v>4.5600000000000002E-2</v>
      </c>
      <c r="BK10" s="36">
        <f>(1+INDEX('Scenario Parameters'!$L:$L,MATCH($C10,'Scenario Parameters'!$A:$A,0)))*(1+INDEX('Scenario Parameters'!$L:$L,MATCH(BK$3,'Scenario Parameters'!$A:$A,0)))*'Base Table 5'!BK10</f>
        <v>0.248</v>
      </c>
      <c r="BL10" s="36">
        <f>(1+INDEX('Scenario Parameters'!$L:$L,MATCH($C10,'Scenario Parameters'!$A:$A,0)))*(1+INDEX('Scenario Parameters'!$L:$L,MATCH(BL$3,'Scenario Parameters'!$A:$A,0)))*'Base Table 5'!BL10</f>
        <v>6.1600000000000002E-2</v>
      </c>
      <c r="BM10" s="36">
        <f>(1+INDEX('Scenario Parameters'!$L:$L,MATCH($C10,'Scenario Parameters'!$A:$A,0)))*(1+INDEX('Scenario Parameters'!$L:$L,MATCH(BM$3,'Scenario Parameters'!$A:$A,0)))*'Base Table 5'!BM10</f>
        <v>2.6499999999999999E-2</v>
      </c>
      <c r="BN10" s="36">
        <f>(1+INDEX('Scenario Parameters'!$L:$L,MATCH($C10,'Scenario Parameters'!$A:$A,0)))*(1+INDEX('Scenario Parameters'!$L:$L,MATCH(BN$3,'Scenario Parameters'!$A:$A,0)))*'Base Table 5'!BN10</f>
        <v>0.17019999999999999</v>
      </c>
      <c r="BO10" s="36">
        <f>(1+INDEX('Scenario Parameters'!$L:$L,MATCH($C10,'Scenario Parameters'!$A:$A,0)))*(1+INDEX('Scenario Parameters'!$L:$L,MATCH(BO$3,'Scenario Parameters'!$A:$A,0)))*'Base Table 5'!BO10</f>
        <v>0.1142</v>
      </c>
      <c r="BP10" s="36">
        <f>(1+INDEX('Scenario Parameters'!$L:$L,MATCH($C10,'Scenario Parameters'!$A:$A,0)))*(1+INDEX('Scenario Parameters'!$L:$L,MATCH(BP$3,'Scenario Parameters'!$A:$A,0)))*'Base Table 5'!BP10</f>
        <v>8.9800000000000005E-2</v>
      </c>
      <c r="BQ10" s="36">
        <f>(1+INDEX('Scenario Parameters'!$L:$L,MATCH($C10,'Scenario Parameters'!$A:$A,0)))*(1+INDEX('Scenario Parameters'!$L:$L,MATCH(BQ$3,'Scenario Parameters'!$A:$A,0)))*'Base Table 5'!BQ10</f>
        <v>1.2133750000000001</v>
      </c>
      <c r="BR10" s="36">
        <f>(1+INDEX('Scenario Parameters'!$L:$L,MATCH($C10,'Scenario Parameters'!$A:$A,0)))*(1+INDEX('Scenario Parameters'!$L:$L,MATCH(BR$3,'Scenario Parameters'!$A:$A,0)))*'Base Table 5'!BR10</f>
        <v>2.22275</v>
      </c>
      <c r="BS10" s="36">
        <f>(1+INDEX('Scenario Parameters'!$L:$L,MATCH($C10,'Scenario Parameters'!$A:$A,0)))*(1+INDEX('Scenario Parameters'!$L:$L,MATCH(BS$3,'Scenario Parameters'!$A:$A,0)))*'Base Table 5'!BS10</f>
        <v>3.1539999999999992E-2</v>
      </c>
      <c r="BT10" s="36">
        <f>(1+INDEX('Scenario Parameters'!$L:$L,MATCH($C10,'Scenario Parameters'!$A:$A,0)))*(1+INDEX('Scenario Parameters'!$L:$L,MATCH(BT$3,'Scenario Parameters'!$A:$A,0)))*'Base Table 5'!BT10</f>
        <v>0.23599999999999999</v>
      </c>
      <c r="BU10" s="36">
        <f>(1+INDEX('Scenario Parameters'!$L:$L,MATCH($C10,'Scenario Parameters'!$A:$A,0)))*(1+INDEX('Scenario Parameters'!$L:$L,MATCH(BU$3,'Scenario Parameters'!$A:$A,0)))*'Base Table 5'!BU10</f>
        <v>7.4899999999999994E-2</v>
      </c>
      <c r="BV10" s="36">
        <f>(1+INDEX('Scenario Parameters'!$L:$L,MATCH($C10,'Scenario Parameters'!$A:$A,0)))*(1+INDEX('Scenario Parameters'!$L:$L,MATCH(BV$3,'Scenario Parameters'!$A:$A,0)))*'Base Table 5'!BV10</f>
        <v>5.6433</v>
      </c>
      <c r="BW10" s="36">
        <f>(1+INDEX('Scenario Parameters'!$L:$L,MATCH($C10,'Scenario Parameters'!$A:$A,0)))*(1+INDEX('Scenario Parameters'!$L:$L,MATCH(BW$3,'Scenario Parameters'!$A:$A,0)))*'Base Table 5'!BW10</f>
        <v>1.9931000000000001</v>
      </c>
      <c r="BX10" s="36">
        <f>(1+INDEX('Scenario Parameters'!$L:$L,MATCH($C10,'Scenario Parameters'!$A:$A,0)))*(1+INDEX('Scenario Parameters'!$L:$L,MATCH(BX$3,'Scenario Parameters'!$A:$A,0)))*'Base Table 5'!BX10</f>
        <v>9.8688000000000002</v>
      </c>
      <c r="BY10" s="36">
        <f>(1+INDEX('Scenario Parameters'!$L:$L,MATCH($C10,'Scenario Parameters'!$A:$A,0)))*(1+INDEX('Scenario Parameters'!$L:$L,MATCH(BY$3,'Scenario Parameters'!$A:$A,0)))*'Base Table 5'!BY10</f>
        <v>21.111999999999998</v>
      </c>
      <c r="BZ10" s="36">
        <f>(1+INDEX('Scenario Parameters'!$L:$L,MATCH($C10,'Scenario Parameters'!$A:$A,0)))*(1+INDEX('Scenario Parameters'!$L:$L,MATCH(BZ$3,'Scenario Parameters'!$A:$A,0)))*'Base Table 5'!BZ10</f>
        <v>12.972799999999999</v>
      </c>
      <c r="CA10" s="36">
        <f>(1+INDEX('Scenario Parameters'!$L:$L,MATCH($C10,'Scenario Parameters'!$A:$A,0)))*(1+INDEX('Scenario Parameters'!$L:$L,MATCH(CA$3,'Scenario Parameters'!$A:$A,0)))*'Base Table 5'!CA10</f>
        <v>1.6348</v>
      </c>
      <c r="CB10" s="36">
        <f>(1+INDEX('Scenario Parameters'!$L:$L,MATCH($C10,'Scenario Parameters'!$A:$A,0)))*(1+INDEX('Scenario Parameters'!$L:$L,MATCH(CB$3,'Scenario Parameters'!$A:$A,0)))*'Base Table 5'!CB10</f>
        <v>0.46779999999999999</v>
      </c>
      <c r="CC10" s="36">
        <f>(1+INDEX('Scenario Parameters'!$L:$L,MATCH($C10,'Scenario Parameters'!$A:$A,0)))*(1+INDEX('Scenario Parameters'!$L:$L,MATCH(CC$3,'Scenario Parameters'!$A:$A,0)))*'Base Table 5'!CC10</f>
        <v>0.85350000000000004</v>
      </c>
      <c r="CD10" s="36">
        <f>(1+INDEX('Scenario Parameters'!$L:$L,MATCH($C10,'Scenario Parameters'!$A:$A,0)))*(1+INDEX('Scenario Parameters'!$L:$L,MATCH(CD$3,'Scenario Parameters'!$A:$A,0)))*'Base Table 5'!CD10</f>
        <v>6.6255600000000001</v>
      </c>
      <c r="CE10" s="36">
        <f>(1+INDEX('Scenario Parameters'!$L:$L,MATCH($C10,'Scenario Parameters'!$A:$A,0)))*(1+INDEX('Scenario Parameters'!$L:$L,MATCH(CE$3,'Scenario Parameters'!$A:$A,0)))*'Base Table 5'!CE10</f>
        <v>0.4375</v>
      </c>
      <c r="CF10" s="36">
        <f>(1+INDEX('Scenario Parameters'!$L:$L,MATCH($C10,'Scenario Parameters'!$A:$A,0)))*(1+INDEX('Scenario Parameters'!$L:$L,MATCH(CF$3,'Scenario Parameters'!$A:$A,0)))*'Base Table 5'!CF10</f>
        <v>7.2300000000000003E-2</v>
      </c>
      <c r="CG10" s="36">
        <f>(1+INDEX('Scenario Parameters'!$L:$L,MATCH($C10,'Scenario Parameters'!$A:$A,0)))*(1+INDEX('Scenario Parameters'!$L:$L,MATCH(CG$3,'Scenario Parameters'!$A:$A,0)))*'Base Table 5'!CG10</f>
        <v>0.38950000000000001</v>
      </c>
      <c r="CH10" s="36">
        <f>(1+INDEX('Scenario Parameters'!$L:$L,MATCH($C10,'Scenario Parameters'!$A:$A,0)))*(1+INDEX('Scenario Parameters'!$L:$L,MATCH(CH$3,'Scenario Parameters'!$A:$A,0)))*'Base Table 5'!CH10</f>
        <v>0.83069999999999999</v>
      </c>
      <c r="CI10" s="36">
        <f>(1+INDEX('Scenario Parameters'!$L:$L,MATCH($C10,'Scenario Parameters'!$A:$A,0)))*(1+INDEX('Scenario Parameters'!$L:$L,MATCH(CI$3,'Scenario Parameters'!$A:$A,0)))*'Base Table 5'!CI10</f>
        <v>3.8523999999999998</v>
      </c>
      <c r="CJ10" s="36">
        <f>(1+INDEX('Scenario Parameters'!$L:$L,MATCH($C10,'Scenario Parameters'!$A:$A,0)))*(1+INDEX('Scenario Parameters'!$L:$L,MATCH(CJ$3,'Scenario Parameters'!$A:$A,0)))*'Base Table 5'!CJ10</f>
        <v>0.6643</v>
      </c>
      <c r="CK10" s="36">
        <f>(1+INDEX('Scenario Parameters'!$L:$L,MATCH($C10,'Scenario Parameters'!$A:$A,0)))*(1+INDEX('Scenario Parameters'!$L:$L,MATCH(CK$3,'Scenario Parameters'!$A:$A,0)))*'Base Table 5'!CK10</f>
        <v>0.13100000000000001</v>
      </c>
      <c r="CL10" s="36">
        <f>(1+INDEX('Scenario Parameters'!$L:$L,MATCH($C10,'Scenario Parameters'!$A:$A,0)))*(1+INDEX('Scenario Parameters'!$L:$L,MATCH(CL$3,'Scenario Parameters'!$A:$A,0)))*'Base Table 5'!CL10</f>
        <v>3.9199999999999999E-2</v>
      </c>
      <c r="CM10" s="36">
        <f>(1+INDEX('Scenario Parameters'!$L:$L,MATCH($C10,'Scenario Parameters'!$A:$A,0)))*(1+INDEX('Scenario Parameters'!$L:$L,MATCH(CM$3,'Scenario Parameters'!$A:$A,0)))*'Base Table 5'!CM10</f>
        <v>1.911</v>
      </c>
      <c r="CN10" s="36">
        <f>(1+INDEX('Scenario Parameters'!$L:$L,MATCH($C10,'Scenario Parameters'!$A:$A,0)))*(1+INDEX('Scenario Parameters'!$L:$L,MATCH(CN$3,'Scenario Parameters'!$A:$A,0)))*'Base Table 5'!CN10</f>
        <v>1.3828</v>
      </c>
      <c r="CO10" s="36">
        <f>(1+INDEX('Scenario Parameters'!$L:$L,MATCH($C10,'Scenario Parameters'!$A:$A,0)))*(1+INDEX('Scenario Parameters'!$L:$L,MATCH(CO$3,'Scenario Parameters'!$A:$A,0)))*'Base Table 5'!CO10</f>
        <v>3.0000000000000001E-3</v>
      </c>
      <c r="CP10" s="36">
        <f>(1+INDEX('Scenario Parameters'!$L:$L,MATCH($C10,'Scenario Parameters'!$A:$A,0)))*(1+INDEX('Scenario Parameters'!$L:$L,MATCH(CP$3,'Scenario Parameters'!$A:$A,0)))*'Base Table 5'!CP10</f>
        <v>2.9155000000000002</v>
      </c>
      <c r="CQ10" s="36">
        <f>(1+INDEX('Scenario Parameters'!$L:$L,MATCH($C10,'Scenario Parameters'!$A:$A,0)))*(1+INDEX('Scenario Parameters'!$L:$L,MATCH(CQ$3,'Scenario Parameters'!$A:$A,0)))*'Base Table 5'!CQ10</f>
        <v>3.7126999999999999</v>
      </c>
      <c r="CR10" s="36">
        <f>(1+INDEX('Scenario Parameters'!$L:$L,MATCH($C10,'Scenario Parameters'!$A:$A,0)))*(1+INDEX('Scenario Parameters'!$L:$L,MATCH(CR$3,'Scenario Parameters'!$A:$A,0)))*'Base Table 5'!CR10</f>
        <v>0.74409999999999998</v>
      </c>
      <c r="CS10" s="36">
        <f>(1+INDEX('Scenario Parameters'!$L:$L,MATCH($C10,'Scenario Parameters'!$A:$A,0)))*(1+INDEX('Scenario Parameters'!$L:$L,MATCH(CS$3,'Scenario Parameters'!$A:$A,0)))*'Base Table 5'!CS10</f>
        <v>0.95609999999999995</v>
      </c>
      <c r="CT10" s="36">
        <f>(1+INDEX('Scenario Parameters'!$L:$L,MATCH($C10,'Scenario Parameters'!$A:$A,0)))*(1+INDEX('Scenario Parameters'!$L:$L,MATCH(CT$3,'Scenario Parameters'!$A:$A,0)))*'Base Table 5'!CT10</f>
        <v>1.2800000000000001E-2</v>
      </c>
      <c r="CU10" s="36">
        <f>(1+INDEX('Scenario Parameters'!$L:$L,MATCH($C10,'Scenario Parameters'!$A:$A,0)))*(1+INDEX('Scenario Parameters'!$L:$L,MATCH(CU$3,'Scenario Parameters'!$A:$A,0)))*'Base Table 5'!CU10</f>
        <v>4.1000000000000003E-3</v>
      </c>
      <c r="CV10" s="36">
        <f>(1+INDEX('Scenario Parameters'!$L:$L,MATCH($C10,'Scenario Parameters'!$A:$A,0)))*(1+INDEX('Scenario Parameters'!$L:$L,MATCH(CV$3,'Scenario Parameters'!$A:$A,0)))*'Base Table 5'!CV10</f>
        <v>1.1958</v>
      </c>
      <c r="CW10" s="36">
        <f>(1+INDEX('Scenario Parameters'!$L:$L,MATCH($C10,'Scenario Parameters'!$A:$A,0)))*(1+INDEX('Scenario Parameters'!$L:$L,MATCH(CW$3,'Scenario Parameters'!$A:$A,0)))*'Base Table 5'!CW10</f>
        <v>9.2533999999999992</v>
      </c>
      <c r="CX10" s="36">
        <f>(1+INDEX('Scenario Parameters'!$L:$L,MATCH($C10,'Scenario Parameters'!$A:$A,0)))*(1+INDEX('Scenario Parameters'!$L:$L,MATCH(CX$3,'Scenario Parameters'!$A:$A,0)))*'Base Table 5'!CX10</f>
        <v>2.5177</v>
      </c>
      <c r="CY10" s="36">
        <f>(1+INDEX('Scenario Parameters'!$L:$L,MATCH($C10,'Scenario Parameters'!$A:$A,0)))*(1+INDEX('Scenario Parameters'!$L:$L,MATCH(CY$3,'Scenario Parameters'!$A:$A,0)))*'Base Table 5'!CY10</f>
        <v>1.8149</v>
      </c>
      <c r="CZ10" s="36">
        <f>(1+INDEX('Scenario Parameters'!$L:$L,MATCH($C10,'Scenario Parameters'!$A:$A,0)))*(1+INDEX('Scenario Parameters'!$L:$L,MATCH(CZ$3,'Scenario Parameters'!$A:$A,0)))*'Base Table 5'!CZ10</f>
        <v>2.8603999999999998</v>
      </c>
      <c r="DA10" s="36">
        <f>(1+INDEX('Scenario Parameters'!$L:$L,MATCH($C10,'Scenario Parameters'!$A:$A,0)))*(1+INDEX('Scenario Parameters'!$L:$L,MATCH(DA$3,'Scenario Parameters'!$A:$A,0)))*'Base Table 5'!DA10</f>
        <v>95.994900000000001</v>
      </c>
      <c r="DB10" s="36">
        <f>(1+INDEX('Scenario Parameters'!$L:$L,MATCH($C10,'Scenario Parameters'!$A:$A,0)))*(1+INDEX('Scenario Parameters'!$L:$L,MATCH(DB$3,'Scenario Parameters'!$A:$A,0)))*'Base Table 5'!DB10</f>
        <v>0.53490000000000004</v>
      </c>
      <c r="DC10" s="36">
        <f>(1+INDEX('Scenario Parameters'!$L:$L,MATCH($C10,'Scenario Parameters'!$A:$A,0)))*(1+INDEX('Scenario Parameters'!$L:$L,MATCH(DC$3,'Scenario Parameters'!$A:$A,0)))*'Base Table 5'!DC10</f>
        <v>2.6541999999999999</v>
      </c>
      <c r="DD10" s="36">
        <f>(1+INDEX('Scenario Parameters'!$L:$L,MATCH($C10,'Scenario Parameters'!$A:$A,0)))*(1+INDEX('Scenario Parameters'!$L:$L,MATCH(DD$3,'Scenario Parameters'!$A:$A,0)))*'Base Table 5'!DD10</f>
        <v>0.65169999999999995</v>
      </c>
      <c r="DE10" s="36">
        <f>(1+INDEX('Scenario Parameters'!$L:$L,MATCH($C10,'Scenario Parameters'!$A:$A,0)))*(1+INDEX('Scenario Parameters'!$L:$L,MATCH(DE$3,'Scenario Parameters'!$A:$A,0)))*'Base Table 5'!DE10</f>
        <v>0.3926</v>
      </c>
      <c r="DF10" s="36">
        <f>(1+INDEX('Scenario Parameters'!$L:$L,MATCH($C10,'Scenario Parameters'!$A:$A,0)))*(1+INDEX('Scenario Parameters'!$L:$L,MATCH(DF$3,'Scenario Parameters'!$A:$A,0)))*'Base Table 5'!DF10</f>
        <v>7.2800000000000004E-2</v>
      </c>
      <c r="DG10" s="36">
        <f>(1+INDEX('Scenario Parameters'!$L:$L,MATCH($C10,'Scenario Parameters'!$A:$A,0)))*(1+INDEX('Scenario Parameters'!$L:$L,MATCH(DG$3,'Scenario Parameters'!$A:$A,0)))*'Base Table 5'!DG10</f>
        <v>1.3131999999999999</v>
      </c>
      <c r="DH10" s="36">
        <f>(1+INDEX('Scenario Parameters'!$L:$L,MATCH($C10,'Scenario Parameters'!$A:$A,0)))*(1+INDEX('Scenario Parameters'!$L:$L,MATCH(DH$3,'Scenario Parameters'!$A:$A,0)))*'Base Table 5'!DH10</f>
        <v>1.0815999999999999</v>
      </c>
      <c r="DI10" s="36">
        <f>(1+INDEX('Scenario Parameters'!$L:$L,MATCH($C10,'Scenario Parameters'!$A:$A,0)))*(1+INDEX('Scenario Parameters'!$L:$L,MATCH(DI$3,'Scenario Parameters'!$A:$A,0)))*'Base Table 5'!DI10</f>
        <v>0.27539999999999998</v>
      </c>
      <c r="DJ10" s="36">
        <f>(1+INDEX('Scenario Parameters'!$L:$L,MATCH($C10,'Scenario Parameters'!$A:$A,0)))*(1+INDEX('Scenario Parameters'!$L:$L,MATCH(DJ$3,'Scenario Parameters'!$A:$A,0)))*'Base Table 5'!DJ10</f>
        <v>0.65090000000000003</v>
      </c>
      <c r="DK10" s="36">
        <f>(1+INDEX('Scenario Parameters'!$L:$L,MATCH($C10,'Scenario Parameters'!$A:$A,0)))*(1+INDEX('Scenario Parameters'!$L:$L,MATCH(DK$3,'Scenario Parameters'!$A:$A,0)))*'Base Table 5'!DK10</f>
        <v>0.31319999999999998</v>
      </c>
      <c r="DL10" s="36">
        <f>(1+INDEX('Scenario Parameters'!$L:$L,MATCH($C10,'Scenario Parameters'!$A:$A,0)))*(1+INDEX('Scenario Parameters'!$L:$L,MATCH(DL$3,'Scenario Parameters'!$A:$A,0)))*'Base Table 5'!DL10</f>
        <v>0.11387999999999998</v>
      </c>
      <c r="DM10" s="36">
        <f>(1+INDEX('Scenario Parameters'!$L:$L,MATCH($C10,'Scenario Parameters'!$A:$A,0)))*(1+INDEX('Scenario Parameters'!$L:$L,MATCH(DM$3,'Scenario Parameters'!$A:$A,0)))*'Base Table 5'!DM10</f>
        <v>8.1875</v>
      </c>
      <c r="DN10" s="36">
        <f>(1+INDEX('Scenario Parameters'!$L:$L,MATCH($C10,'Scenario Parameters'!$A:$A,0)))*(1+INDEX('Scenario Parameters'!$L:$L,MATCH(DN$3,'Scenario Parameters'!$A:$A,0)))*'Base Table 5'!DN10</f>
        <v>1.8084</v>
      </c>
      <c r="DO10" s="36">
        <f>(1+INDEX('Scenario Parameters'!$L:$L,MATCH($C10,'Scenario Parameters'!$A:$A,0)))*(1+INDEX('Scenario Parameters'!$L:$L,MATCH(DO$3,'Scenario Parameters'!$A:$A,0)))*'Base Table 5'!DO10</f>
        <v>4.0500000000000001E-2</v>
      </c>
      <c r="DP10" s="36">
        <f t="shared" si="0"/>
        <v>10578.714964999994</v>
      </c>
      <c r="DQ10" s="36">
        <f>('Base Table 5'!DQ10/'Base Table 5'!$DX10)*$EB10</f>
        <v>4.2966102606940018</v>
      </c>
      <c r="DR10" s="36">
        <f>('Base Table 5'!DR10/'Base Table 5'!$DX10)*$EB10</f>
        <v>849.05960295399564</v>
      </c>
      <c r="DS10" s="36">
        <f>('Base Table 5'!DS10/'Base Table 5'!$DX10)*$EB10</f>
        <v>86.782902683378765</v>
      </c>
      <c r="DT10" s="36">
        <f>('Base Table 5'!DT10/'Base Table 5'!$DX10)*$EB10</f>
        <v>1.1542666952917189</v>
      </c>
      <c r="DU10" s="36">
        <f>('Base Table 5'!DU10/'Base Table 5'!$DX10)*$EB10</f>
        <v>21.235069422664935</v>
      </c>
      <c r="DV10" s="36">
        <f>('Base Table 5'!DV10/'Base Table 5'!$DX10)*$EB10</f>
        <v>-90.214441170173899</v>
      </c>
      <c r="DW10" s="36">
        <f>('Base Table 5'!DW10/'Base Table 5'!$DX10)*$EB10</f>
        <v>4105.5249928125968</v>
      </c>
      <c r="DX10" s="36">
        <f t="shared" si="1"/>
        <v>4977.8390036584478</v>
      </c>
      <c r="DY10" s="36">
        <f t="shared" si="2"/>
        <v>15556.553968658442</v>
      </c>
      <c r="DZ10" s="14">
        <f>'Base Table 5'!DY10</f>
        <v>15544.000099999996</v>
      </c>
      <c r="EA10" s="54">
        <v>15556.553968658442</v>
      </c>
      <c r="EB10" s="100">
        <f t="shared" si="3"/>
        <v>4977.8390036584478</v>
      </c>
    </row>
    <row r="11" spans="1:133" x14ac:dyDescent="0.4">
      <c r="A11" s="37">
        <v>8</v>
      </c>
      <c r="B11" s="2" t="str">
        <f>'Base Table 5'!B11</f>
        <v>0601</v>
      </c>
      <c r="C11" s="112">
        <f>'Base Table 5'!C11</f>
        <v>2</v>
      </c>
      <c r="D11" s="38" t="str">
        <f>'Base Table 5'!D11</f>
        <v>Coal mining</v>
      </c>
      <c r="E11" s="36">
        <f>(1+INDEX('Scenario Parameters'!$L:$L,MATCH($C11,'Scenario Parameters'!$A:$A,0)))*(1+INDEX('Scenario Parameters'!$L:$L,MATCH(E$3,'Scenario Parameters'!$A:$A,0)))*'Base Table 5'!E11</f>
        <v>3.0697599999999996</v>
      </c>
      <c r="F11" s="36">
        <f>(1+INDEX('Scenario Parameters'!$L:$L,MATCH($C11,'Scenario Parameters'!$A:$A,0)))*(1+INDEX('Scenario Parameters'!$L:$L,MATCH(F$3,'Scenario Parameters'!$A:$A,0)))*'Base Table 5'!F11</f>
        <v>0.49483999999999995</v>
      </c>
      <c r="G11" s="36">
        <f>(1+INDEX('Scenario Parameters'!$L:$L,MATCH($C11,'Scenario Parameters'!$A:$A,0)))*(1+INDEX('Scenario Parameters'!$L:$L,MATCH(G$3,'Scenario Parameters'!$A:$A,0)))*'Base Table 5'!G11</f>
        <v>1.1305899999999998</v>
      </c>
      <c r="H11" s="36">
        <f>(1+INDEX('Scenario Parameters'!$L:$L,MATCH($C11,'Scenario Parameters'!$A:$A,0)))*(1+INDEX('Scenario Parameters'!$L:$L,MATCH(H$3,'Scenario Parameters'!$A:$A,0)))*'Base Table 5'!H11</f>
        <v>0.13415999999999997</v>
      </c>
      <c r="I11" s="36">
        <f>(1+INDEX('Scenario Parameters'!$L:$L,MATCH($C11,'Scenario Parameters'!$A:$A,0)))*(1+INDEX('Scenario Parameters'!$L:$L,MATCH(I$3,'Scenario Parameters'!$A:$A,0)))*'Base Table 5'!I11</f>
        <v>1.7299999999999996E-2</v>
      </c>
      <c r="J11" s="36">
        <f>(1+INDEX('Scenario Parameters'!$L:$L,MATCH($C11,'Scenario Parameters'!$A:$A,0)))*(1+INDEX('Scenario Parameters'!$L:$L,MATCH(J$3,'Scenario Parameters'!$A:$A,0)))*'Base Table 5'!J11</f>
        <v>8.6669999999999983E-2</v>
      </c>
      <c r="K11" s="36">
        <f>(1+INDEX('Scenario Parameters'!$L:$L,MATCH($C11,'Scenario Parameters'!$A:$A,0)))*(1+INDEX('Scenario Parameters'!$L:$L,MATCH(K$3,'Scenario Parameters'!$A:$A,0)))*'Base Table 5'!K11</f>
        <v>0.45904999999999985</v>
      </c>
      <c r="L11" s="36">
        <f>(1+INDEX('Scenario Parameters'!$L:$L,MATCH($C11,'Scenario Parameters'!$A:$A,0)))*(1+INDEX('Scenario Parameters'!$L:$L,MATCH(L$3,'Scenario Parameters'!$A:$A,0)))*'Base Table 5'!L11</f>
        <v>18.43845099999999</v>
      </c>
      <c r="M11" s="36">
        <f>(1+INDEX('Scenario Parameters'!$L:$L,MATCH($C11,'Scenario Parameters'!$A:$A,0)))*(1+INDEX('Scenario Parameters'!$L:$L,MATCH(M$3,'Scenario Parameters'!$A:$A,0)))*'Base Table 5'!M11</f>
        <v>2.073132999999999</v>
      </c>
      <c r="N11" s="36">
        <f>(1+INDEX('Scenario Parameters'!$L:$L,MATCH($C11,'Scenario Parameters'!$A:$A,0)))*(1+INDEX('Scenario Parameters'!$L:$L,MATCH(N$3,'Scenario Parameters'!$A:$A,0)))*'Base Table 5'!N11</f>
        <v>98.803440999999992</v>
      </c>
      <c r="O11" s="36">
        <f>(1+INDEX('Scenario Parameters'!$L:$L,MATCH($C11,'Scenario Parameters'!$A:$A,0)))*(1+INDEX('Scenario Parameters'!$L:$L,MATCH(O$3,'Scenario Parameters'!$A:$A,0)))*'Base Table 5'!O11</f>
        <v>136.96864499999998</v>
      </c>
      <c r="P11" s="36">
        <f>(1+INDEX('Scenario Parameters'!$L:$L,MATCH($C11,'Scenario Parameters'!$A:$A,0)))*(1+INDEX('Scenario Parameters'!$L:$L,MATCH(P$3,'Scenario Parameters'!$A:$A,0)))*'Base Table 5'!P11</f>
        <v>45.234716999999996</v>
      </c>
      <c r="Q11" s="36">
        <f>(1+INDEX('Scenario Parameters'!$L:$L,MATCH($C11,'Scenario Parameters'!$A:$A,0)))*(1+INDEX('Scenario Parameters'!$L:$L,MATCH(Q$3,'Scenario Parameters'!$A:$A,0)))*'Base Table 5'!Q11</f>
        <v>1.3206959999999999</v>
      </c>
      <c r="R11" s="36">
        <f>(1+INDEX('Scenario Parameters'!$L:$L,MATCH($C11,'Scenario Parameters'!$A:$A,0)))*(1+INDEX('Scenario Parameters'!$L:$L,MATCH(R$3,'Scenario Parameters'!$A:$A,0)))*'Base Table 5'!R11</f>
        <v>1.8204699999999996</v>
      </c>
      <c r="S11" s="36">
        <f>(1+INDEX('Scenario Parameters'!$L:$L,MATCH($C11,'Scenario Parameters'!$A:$A,0)))*(1+INDEX('Scenario Parameters'!$L:$L,MATCH(S$3,'Scenario Parameters'!$A:$A,0)))*'Base Table 5'!S11</f>
        <v>1.3229999999999997E-2</v>
      </c>
      <c r="T11" s="36">
        <f>(1+INDEX('Scenario Parameters'!$L:$L,MATCH($C11,'Scenario Parameters'!$A:$A,0)))*(1+INDEX('Scenario Parameters'!$L:$L,MATCH(T$3,'Scenario Parameters'!$A:$A,0)))*'Base Table 5'!T11</f>
        <v>0.24984999999999993</v>
      </c>
      <c r="U11" s="36">
        <f>(1+INDEX('Scenario Parameters'!$L:$L,MATCH($C11,'Scenario Parameters'!$A:$A,0)))*(1+INDEX('Scenario Parameters'!$L:$L,MATCH(U$3,'Scenario Parameters'!$A:$A,0)))*'Base Table 5'!U11</f>
        <v>0.66513999999999984</v>
      </c>
      <c r="V11" s="36">
        <f>(1+INDEX('Scenario Parameters'!$L:$L,MATCH($C11,'Scenario Parameters'!$A:$A,0)))*(1+INDEX('Scenario Parameters'!$L:$L,MATCH(V$3,'Scenario Parameters'!$A:$A,0)))*'Base Table 5'!V11</f>
        <v>0.41121999999999986</v>
      </c>
      <c r="W11" s="36">
        <f>(1+INDEX('Scenario Parameters'!$L:$L,MATCH($C11,'Scenario Parameters'!$A:$A,0)))*(1+INDEX('Scenario Parameters'!$L:$L,MATCH(W$3,'Scenario Parameters'!$A:$A,0)))*'Base Table 5'!W11</f>
        <v>1.8571199999999997</v>
      </c>
      <c r="X11" s="36">
        <f>(1+INDEX('Scenario Parameters'!$L:$L,MATCH($C11,'Scenario Parameters'!$A:$A,0)))*(1+INDEX('Scenario Parameters'!$L:$L,MATCH(X$3,'Scenario Parameters'!$A:$A,0)))*'Base Table 5'!X11</f>
        <v>0.18607999999999997</v>
      </c>
      <c r="Y11" s="36">
        <f>(1+INDEX('Scenario Parameters'!$L:$L,MATCH($C11,'Scenario Parameters'!$A:$A,0)))*(1+INDEX('Scenario Parameters'!$L:$L,MATCH(Y$3,'Scenario Parameters'!$A:$A,0)))*'Base Table 5'!Y11</f>
        <v>1.5949599999999997</v>
      </c>
      <c r="Z11" s="36">
        <f>(1+INDEX('Scenario Parameters'!$L:$L,MATCH($C11,'Scenario Parameters'!$A:$A,0)))*(1+INDEX('Scenario Parameters'!$L:$L,MATCH(Z$3,'Scenario Parameters'!$A:$A,0)))*'Base Table 5'!Z11</f>
        <v>0.74271999999999982</v>
      </c>
      <c r="AA11" s="36">
        <f>(1+INDEX('Scenario Parameters'!$L:$L,MATCH($C11,'Scenario Parameters'!$A:$A,0)))*(1+INDEX('Scenario Parameters'!$L:$L,MATCH(AA$3,'Scenario Parameters'!$A:$A,0)))*'Base Table 5'!AA11</f>
        <v>0.71033999999999986</v>
      </c>
      <c r="AB11" s="36">
        <f>(1+INDEX('Scenario Parameters'!$L:$L,MATCH($C11,'Scenario Parameters'!$A:$A,0)))*(1+INDEX('Scenario Parameters'!$L:$L,MATCH(AB$3,'Scenario Parameters'!$A:$A,0)))*'Base Table 5'!AB11</f>
        <v>0.40922999999999987</v>
      </c>
      <c r="AC11" s="36">
        <f>(1+INDEX('Scenario Parameters'!$L:$L,MATCH($C11,'Scenario Parameters'!$A:$A,0)))*(1+INDEX('Scenario Parameters'!$L:$L,MATCH(AC$3,'Scenario Parameters'!$A:$A,0)))*'Base Table 5'!AC11</f>
        <v>0.34554999999999991</v>
      </c>
      <c r="AD11" s="36">
        <f>(1+INDEX('Scenario Parameters'!$L:$L,MATCH($C11,'Scenario Parameters'!$A:$A,0)))*(1+INDEX('Scenario Parameters'!$L:$L,MATCH(AD$3,'Scenario Parameters'!$A:$A,0)))*'Base Table 5'!AD11</f>
        <v>1.3069999999999998E-2</v>
      </c>
      <c r="AE11" s="36">
        <f>(1+INDEX('Scenario Parameters'!$L:$L,MATCH($C11,'Scenario Parameters'!$A:$A,0)))*(1+INDEX('Scenario Parameters'!$L:$L,MATCH(AE$3,'Scenario Parameters'!$A:$A,0)))*'Base Table 5'!AE11</f>
        <v>6.4799999999999979E-3</v>
      </c>
      <c r="AF11" s="36">
        <f>(1+INDEX('Scenario Parameters'!$L:$L,MATCH($C11,'Scenario Parameters'!$A:$A,0)))*(1+INDEX('Scenario Parameters'!$L:$L,MATCH(AF$3,'Scenario Parameters'!$A:$A,0)))*'Base Table 5'!AF11</f>
        <v>9.8459999999999978E-2</v>
      </c>
      <c r="AG11" s="36">
        <f>(1+INDEX('Scenario Parameters'!$L:$L,MATCH($C11,'Scenario Parameters'!$A:$A,0)))*(1+INDEX('Scenario Parameters'!$L:$L,MATCH(AG$3,'Scenario Parameters'!$A:$A,0)))*'Base Table 5'!AG11</f>
        <v>1.8299999999999996E-3</v>
      </c>
      <c r="AH11" s="36">
        <f>(1+INDEX('Scenario Parameters'!$L:$L,MATCH($C11,'Scenario Parameters'!$A:$A,0)))*(1+INDEX('Scenario Parameters'!$L:$L,MATCH(AH$3,'Scenario Parameters'!$A:$A,0)))*'Base Table 5'!AH11</f>
        <v>1.5209999999999998E-2</v>
      </c>
      <c r="AI11" s="36">
        <f>(1+INDEX('Scenario Parameters'!$L:$L,MATCH($C11,'Scenario Parameters'!$A:$A,0)))*(1+INDEX('Scenario Parameters'!$L:$L,MATCH(AI$3,'Scenario Parameters'!$A:$A,0)))*'Base Table 5'!AI11</f>
        <v>1.0809999999999998E-2</v>
      </c>
      <c r="AJ11" s="36">
        <f>(1+INDEX('Scenario Parameters'!$L:$L,MATCH($C11,'Scenario Parameters'!$A:$A,0)))*(1+INDEX('Scenario Parameters'!$L:$L,MATCH(AJ$3,'Scenario Parameters'!$A:$A,0)))*'Base Table 5'!AJ11</f>
        <v>0.21713999999999997</v>
      </c>
      <c r="AK11" s="36">
        <f>(1+INDEX('Scenario Parameters'!$L:$L,MATCH($C11,'Scenario Parameters'!$A:$A,0)))*(1+INDEX('Scenario Parameters'!$L:$L,MATCH(AK$3,'Scenario Parameters'!$A:$A,0)))*'Base Table 5'!AK11</f>
        <v>0.28760999999999992</v>
      </c>
      <c r="AL11" s="36">
        <f>(1+INDEX('Scenario Parameters'!$L:$L,MATCH($C11,'Scenario Parameters'!$A:$A,0)))*(1+INDEX('Scenario Parameters'!$L:$L,MATCH(AL$3,'Scenario Parameters'!$A:$A,0)))*'Base Table 5'!AL11</f>
        <v>1.7797399999999997</v>
      </c>
      <c r="AM11" s="36">
        <f>(1+INDEX('Scenario Parameters'!$L:$L,MATCH($C11,'Scenario Parameters'!$A:$A,0)))*(1+INDEX('Scenario Parameters'!$L:$L,MATCH(AM$3,'Scenario Parameters'!$A:$A,0)))*'Base Table 5'!AM11</f>
        <v>0.81622999999999979</v>
      </c>
      <c r="AN11" s="36">
        <f>(1+INDEX('Scenario Parameters'!$L:$L,MATCH($C11,'Scenario Parameters'!$A:$A,0)))*(1+INDEX('Scenario Parameters'!$L:$L,MATCH(AN$3,'Scenario Parameters'!$A:$A,0)))*'Base Table 5'!AN11</f>
        <v>0.18039999999999998</v>
      </c>
      <c r="AO11" s="36">
        <f>(1+INDEX('Scenario Parameters'!$L:$L,MATCH($C11,'Scenario Parameters'!$A:$A,0)))*(1+INDEX('Scenario Parameters'!$L:$L,MATCH(AO$3,'Scenario Parameters'!$A:$A,0)))*'Base Table 5'!AO11</f>
        <v>0.11836299999999994</v>
      </c>
      <c r="AP11" s="36">
        <f>(1+INDEX('Scenario Parameters'!$L:$L,MATCH($C11,'Scenario Parameters'!$A:$A,0)))*(1+INDEX('Scenario Parameters'!$L:$L,MATCH(AP$3,'Scenario Parameters'!$A:$A,0)))*'Base Table 5'!AP11</f>
        <v>0.44765499999999986</v>
      </c>
      <c r="AQ11" s="36">
        <f>(1+INDEX('Scenario Parameters'!$L:$L,MATCH($C11,'Scenario Parameters'!$A:$A,0)))*(1+INDEX('Scenario Parameters'!$L:$L,MATCH(AQ$3,'Scenario Parameters'!$A:$A,0)))*'Base Table 5'!AQ11</f>
        <v>6.000999999999998E-2</v>
      </c>
      <c r="AR11" s="36">
        <f>(1+INDEX('Scenario Parameters'!$L:$L,MATCH($C11,'Scenario Parameters'!$A:$A,0)))*(1+INDEX('Scenario Parameters'!$L:$L,MATCH(AR$3,'Scenario Parameters'!$A:$A,0)))*'Base Table 5'!AR11</f>
        <v>2.2484199999999994</v>
      </c>
      <c r="AS11" s="36">
        <f>(1+INDEX('Scenario Parameters'!$L:$L,MATCH($C11,'Scenario Parameters'!$A:$A,0)))*(1+INDEX('Scenario Parameters'!$L:$L,MATCH(AS$3,'Scenario Parameters'!$A:$A,0)))*'Base Table 5'!AS11</f>
        <v>0.47765999999999992</v>
      </c>
      <c r="AT11" s="36">
        <f>(1+INDEX('Scenario Parameters'!$L:$L,MATCH($C11,'Scenario Parameters'!$A:$A,0)))*(1+INDEX('Scenario Parameters'!$L:$L,MATCH(AT$3,'Scenario Parameters'!$A:$A,0)))*'Base Table 5'!AT11</f>
        <v>0.50771999999999995</v>
      </c>
      <c r="AU11" s="36">
        <f>(1+INDEX('Scenario Parameters'!$L:$L,MATCH($C11,'Scenario Parameters'!$A:$A,0)))*(1+INDEX('Scenario Parameters'!$L:$L,MATCH(AU$3,'Scenario Parameters'!$A:$A,0)))*'Base Table 5'!AU11</f>
        <v>5.2419999999999987E-2</v>
      </c>
      <c r="AV11" s="36">
        <f>(1+INDEX('Scenario Parameters'!$L:$L,MATCH($C11,'Scenario Parameters'!$A:$A,0)))*(1+INDEX('Scenario Parameters'!$L:$L,MATCH(AV$3,'Scenario Parameters'!$A:$A,0)))*'Base Table 5'!AV11</f>
        <v>0.39682999999999991</v>
      </c>
      <c r="AW11" s="36">
        <f>(1+INDEX('Scenario Parameters'!$L:$L,MATCH($C11,'Scenario Parameters'!$A:$A,0)))*(1+INDEX('Scenario Parameters'!$L:$L,MATCH(AW$3,'Scenario Parameters'!$A:$A,0)))*'Base Table 5'!AW11</f>
        <v>2.8729999999999995E-2</v>
      </c>
      <c r="AX11" s="36">
        <f>(1+INDEX('Scenario Parameters'!$L:$L,MATCH($C11,'Scenario Parameters'!$A:$A,0)))*(1+INDEX('Scenario Parameters'!$L:$L,MATCH(AX$3,'Scenario Parameters'!$A:$A,0)))*'Base Table 5'!AX11</f>
        <v>8.4321299999999972</v>
      </c>
      <c r="AY11" s="36">
        <f>(1+INDEX('Scenario Parameters'!$L:$L,MATCH($C11,'Scenario Parameters'!$A:$A,0)))*(1+INDEX('Scenario Parameters'!$L:$L,MATCH(AY$3,'Scenario Parameters'!$A:$A,0)))*'Base Table 5'!AY11</f>
        <v>7.4329999999999979E-2</v>
      </c>
      <c r="AZ11" s="36">
        <f>(1+INDEX('Scenario Parameters'!$L:$L,MATCH($C11,'Scenario Parameters'!$A:$A,0)))*(1+INDEX('Scenario Parameters'!$L:$L,MATCH(AZ$3,'Scenario Parameters'!$A:$A,0)))*'Base Table 5'!AZ11</f>
        <v>0.34237999999999991</v>
      </c>
      <c r="BA11" s="36">
        <f>(1+INDEX('Scenario Parameters'!$L:$L,MATCH($C11,'Scenario Parameters'!$A:$A,0)))*(1+INDEX('Scenario Parameters'!$L:$L,MATCH(BA$3,'Scenario Parameters'!$A:$A,0)))*'Base Table 5'!BA11</f>
        <v>88.647489999999991</v>
      </c>
      <c r="BB11" s="36">
        <f>(1+INDEX('Scenario Parameters'!$L:$L,MATCH($C11,'Scenario Parameters'!$A:$A,0)))*(1+INDEX('Scenario Parameters'!$L:$L,MATCH(BB$3,'Scenario Parameters'!$A:$A,0)))*'Base Table 5'!BB11</f>
        <v>43.996799999999993</v>
      </c>
      <c r="BC11" s="36">
        <f>(1+INDEX('Scenario Parameters'!$L:$L,MATCH($C11,'Scenario Parameters'!$A:$A,0)))*(1+INDEX('Scenario Parameters'!$L:$L,MATCH(BC$3,'Scenario Parameters'!$A:$A,0)))*'Base Table 5'!BC11</f>
        <v>6.760999999999999E-2</v>
      </c>
      <c r="BD11" s="36">
        <f>(1+INDEX('Scenario Parameters'!$L:$L,MATCH($C11,'Scenario Parameters'!$A:$A,0)))*(1+INDEX('Scenario Parameters'!$L:$L,MATCH(BD$3,'Scenario Parameters'!$A:$A,0)))*'Base Table 5'!BD11</f>
        <v>2.0127799999999998</v>
      </c>
      <c r="BE11" s="36">
        <f>(1+INDEX('Scenario Parameters'!$L:$L,MATCH($C11,'Scenario Parameters'!$A:$A,0)))*(1+INDEX('Scenario Parameters'!$L:$L,MATCH(BE$3,'Scenario Parameters'!$A:$A,0)))*'Base Table 5'!BE11</f>
        <v>0.64542999999999984</v>
      </c>
      <c r="BF11" s="36">
        <f>(1+INDEX('Scenario Parameters'!$L:$L,MATCH($C11,'Scenario Parameters'!$A:$A,0)))*(1+INDEX('Scenario Parameters'!$L:$L,MATCH(BF$3,'Scenario Parameters'!$A:$A,0)))*'Base Table 5'!BF11</f>
        <v>0.54278999999999988</v>
      </c>
      <c r="BG11" s="36">
        <f>(1+INDEX('Scenario Parameters'!$L:$L,MATCH($C11,'Scenario Parameters'!$A:$A,0)))*(1+INDEX('Scenario Parameters'!$L:$L,MATCH(BG$3,'Scenario Parameters'!$A:$A,0)))*'Base Table 5'!BG11</f>
        <v>0.21570899999999998</v>
      </c>
      <c r="BH11" s="36">
        <f>(1+INDEX('Scenario Parameters'!$L:$L,MATCH($C11,'Scenario Parameters'!$A:$A,0)))*(1+INDEX('Scenario Parameters'!$L:$L,MATCH(BH$3,'Scenario Parameters'!$A:$A,0)))*'Base Table 5'!BH11</f>
        <v>0.23769999999999991</v>
      </c>
      <c r="BI11" s="36">
        <f>(1+INDEX('Scenario Parameters'!$L:$L,MATCH($C11,'Scenario Parameters'!$A:$A,0)))*(1+INDEX('Scenario Parameters'!$L:$L,MATCH(BI$3,'Scenario Parameters'!$A:$A,0)))*'Base Table 5'!BI11</f>
        <v>7.278999999999998E-2</v>
      </c>
      <c r="BJ11" s="36">
        <f>(1+INDEX('Scenario Parameters'!$L:$L,MATCH($C11,'Scenario Parameters'!$A:$A,0)))*(1+INDEX('Scenario Parameters'!$L:$L,MATCH(BJ$3,'Scenario Parameters'!$A:$A,0)))*'Base Table 5'!BJ11</f>
        <v>0.14558999999999997</v>
      </c>
      <c r="BK11" s="36">
        <f>(1+INDEX('Scenario Parameters'!$L:$L,MATCH($C11,'Scenario Parameters'!$A:$A,0)))*(1+INDEX('Scenario Parameters'!$L:$L,MATCH(BK$3,'Scenario Parameters'!$A:$A,0)))*'Base Table 5'!BK11</f>
        <v>0.18501999999999996</v>
      </c>
      <c r="BL11" s="36">
        <f>(1+INDEX('Scenario Parameters'!$L:$L,MATCH($C11,'Scenario Parameters'!$A:$A,0)))*(1+INDEX('Scenario Parameters'!$L:$L,MATCH(BL$3,'Scenario Parameters'!$A:$A,0)))*'Base Table 5'!BL11</f>
        <v>0.12440999999999997</v>
      </c>
      <c r="BM11" s="36">
        <f>(1+INDEX('Scenario Parameters'!$L:$L,MATCH($C11,'Scenario Parameters'!$A:$A,0)))*(1+INDEX('Scenario Parameters'!$L:$L,MATCH(BM$3,'Scenario Parameters'!$A:$A,0)))*'Base Table 5'!BM11</f>
        <v>4.7449999999999985E-2</v>
      </c>
      <c r="BN11" s="36">
        <f>(1+INDEX('Scenario Parameters'!$L:$L,MATCH($C11,'Scenario Parameters'!$A:$A,0)))*(1+INDEX('Scenario Parameters'!$L:$L,MATCH(BN$3,'Scenario Parameters'!$A:$A,0)))*'Base Table 5'!BN11</f>
        <v>0.41507999999999995</v>
      </c>
      <c r="BO11" s="36">
        <f>(1+INDEX('Scenario Parameters'!$L:$L,MATCH($C11,'Scenario Parameters'!$A:$A,0)))*(1+INDEX('Scenario Parameters'!$L:$L,MATCH(BO$3,'Scenario Parameters'!$A:$A,0)))*'Base Table 5'!BO11</f>
        <v>0.19691999999999996</v>
      </c>
      <c r="BP11" s="36">
        <f>(1+INDEX('Scenario Parameters'!$L:$L,MATCH($C11,'Scenario Parameters'!$A:$A,0)))*(1+INDEX('Scenario Parameters'!$L:$L,MATCH(BP$3,'Scenario Parameters'!$A:$A,0)))*'Base Table 5'!BP11</f>
        <v>6.9019999999999984E-2</v>
      </c>
      <c r="BQ11" s="36">
        <f>(1+INDEX('Scenario Parameters'!$L:$L,MATCH($C11,'Scenario Parameters'!$A:$A,0)))*(1+INDEX('Scenario Parameters'!$L:$L,MATCH(BQ$3,'Scenario Parameters'!$A:$A,0)))*'Base Table 5'!BQ11</f>
        <v>336.32344999999992</v>
      </c>
      <c r="BR11" s="36">
        <f>(1+INDEX('Scenario Parameters'!$L:$L,MATCH($C11,'Scenario Parameters'!$A:$A,0)))*(1+INDEX('Scenario Parameters'!$L:$L,MATCH(BR$3,'Scenario Parameters'!$A:$A,0)))*'Base Table 5'!BR11</f>
        <v>1.2630124999999999</v>
      </c>
      <c r="BS11" s="36">
        <f>(1+INDEX('Scenario Parameters'!$L:$L,MATCH($C11,'Scenario Parameters'!$A:$A,0)))*(1+INDEX('Scenario Parameters'!$L:$L,MATCH(BS$3,'Scenario Parameters'!$A:$A,0)))*'Base Table 5'!BS11</f>
        <v>2.5723999999999986E-2</v>
      </c>
      <c r="BT11" s="36">
        <f>(1+INDEX('Scenario Parameters'!$L:$L,MATCH($C11,'Scenario Parameters'!$A:$A,0)))*(1+INDEX('Scenario Parameters'!$L:$L,MATCH(BT$3,'Scenario Parameters'!$A:$A,0)))*'Base Table 5'!BT11</f>
        <v>0.49508999999999986</v>
      </c>
      <c r="BU11" s="36">
        <f>(1+INDEX('Scenario Parameters'!$L:$L,MATCH($C11,'Scenario Parameters'!$A:$A,0)))*(1+INDEX('Scenario Parameters'!$L:$L,MATCH(BU$3,'Scenario Parameters'!$A:$A,0)))*'Base Table 5'!BU11</f>
        <v>0.42349999999999993</v>
      </c>
      <c r="BV11" s="36">
        <f>(1+INDEX('Scenario Parameters'!$L:$L,MATCH($C11,'Scenario Parameters'!$A:$A,0)))*(1+INDEX('Scenario Parameters'!$L:$L,MATCH(BV$3,'Scenario Parameters'!$A:$A,0)))*'Base Table 5'!BV11</f>
        <v>6.9578499999999988</v>
      </c>
      <c r="BW11" s="36">
        <f>(1+INDEX('Scenario Parameters'!$L:$L,MATCH($C11,'Scenario Parameters'!$A:$A,0)))*(1+INDEX('Scenario Parameters'!$L:$L,MATCH(BW$3,'Scenario Parameters'!$A:$A,0)))*'Base Table 5'!BW11</f>
        <v>1.5949299999999995</v>
      </c>
      <c r="BX11" s="36">
        <f>(1+INDEX('Scenario Parameters'!$L:$L,MATCH($C11,'Scenario Parameters'!$A:$A,0)))*(1+INDEX('Scenario Parameters'!$L:$L,MATCH(BX$3,'Scenario Parameters'!$A:$A,0)))*'Base Table 5'!BX11</f>
        <v>7.5511099999999987</v>
      </c>
      <c r="BY11" s="36">
        <f>(1+INDEX('Scenario Parameters'!$L:$L,MATCH($C11,'Scenario Parameters'!$A:$A,0)))*(1+INDEX('Scenario Parameters'!$L:$L,MATCH(BY$3,'Scenario Parameters'!$A:$A,0)))*'Base Table 5'!BY11</f>
        <v>8.6624799999999968</v>
      </c>
      <c r="BZ11" s="36">
        <f>(1+INDEX('Scenario Parameters'!$L:$L,MATCH($C11,'Scenario Parameters'!$A:$A,0)))*(1+INDEX('Scenario Parameters'!$L:$L,MATCH(BZ$3,'Scenario Parameters'!$A:$A,0)))*'Base Table 5'!BZ11</f>
        <v>13.194689999999998</v>
      </c>
      <c r="CA11" s="36">
        <f>(1+INDEX('Scenario Parameters'!$L:$L,MATCH($C11,'Scenario Parameters'!$A:$A,0)))*(1+INDEX('Scenario Parameters'!$L:$L,MATCH(CA$3,'Scenario Parameters'!$A:$A,0)))*'Base Table 5'!CA11</f>
        <v>4.4215199999999992</v>
      </c>
      <c r="CB11" s="36">
        <f>(1+INDEX('Scenario Parameters'!$L:$L,MATCH($C11,'Scenario Parameters'!$A:$A,0)))*(1+INDEX('Scenario Parameters'!$L:$L,MATCH(CB$3,'Scenario Parameters'!$A:$A,0)))*'Base Table 5'!CB11</f>
        <v>0.94209999999999972</v>
      </c>
      <c r="CC11" s="36">
        <f>(1+INDEX('Scenario Parameters'!$L:$L,MATCH($C11,'Scenario Parameters'!$A:$A,0)))*(1+INDEX('Scenario Parameters'!$L:$L,MATCH(CC$3,'Scenario Parameters'!$A:$A,0)))*'Base Table 5'!CC11</f>
        <v>1.7992599999999996</v>
      </c>
      <c r="CD11" s="36">
        <f>(1+INDEX('Scenario Parameters'!$L:$L,MATCH($C11,'Scenario Parameters'!$A:$A,0)))*(1+INDEX('Scenario Parameters'!$L:$L,MATCH(CD$3,'Scenario Parameters'!$A:$A,0)))*'Base Table 5'!CD11</f>
        <v>2.8465319999999994</v>
      </c>
      <c r="CE11" s="36">
        <f>(1+INDEX('Scenario Parameters'!$L:$L,MATCH($C11,'Scenario Parameters'!$A:$A,0)))*(1+INDEX('Scenario Parameters'!$L:$L,MATCH(CE$3,'Scenario Parameters'!$A:$A,0)))*'Base Table 5'!CE11</f>
        <v>1.2031499999999997</v>
      </c>
      <c r="CF11" s="36">
        <f>(1+INDEX('Scenario Parameters'!$L:$L,MATCH($C11,'Scenario Parameters'!$A:$A,0)))*(1+INDEX('Scenario Parameters'!$L:$L,MATCH(CF$3,'Scenario Parameters'!$A:$A,0)))*'Base Table 5'!CF11</f>
        <v>0.30675999999999992</v>
      </c>
      <c r="CG11" s="36">
        <f>(1+INDEX('Scenario Parameters'!$L:$L,MATCH($C11,'Scenario Parameters'!$A:$A,0)))*(1+INDEX('Scenario Parameters'!$L:$L,MATCH(CG$3,'Scenario Parameters'!$A:$A,0)))*'Base Table 5'!CG11</f>
        <v>0.34558999999999995</v>
      </c>
      <c r="CH11" s="36">
        <f>(1+INDEX('Scenario Parameters'!$L:$L,MATCH($C11,'Scenario Parameters'!$A:$A,0)))*(1+INDEX('Scenario Parameters'!$L:$L,MATCH(CH$3,'Scenario Parameters'!$A:$A,0)))*'Base Table 5'!CH11</f>
        <v>0.7640699999999998</v>
      </c>
      <c r="CI11" s="36">
        <f>(1+INDEX('Scenario Parameters'!$L:$L,MATCH($C11,'Scenario Parameters'!$A:$A,0)))*(1+INDEX('Scenario Parameters'!$L:$L,MATCH(CI$3,'Scenario Parameters'!$A:$A,0)))*'Base Table 5'!CI11</f>
        <v>3.7355699999999992</v>
      </c>
      <c r="CJ11" s="36">
        <f>(1+INDEX('Scenario Parameters'!$L:$L,MATCH($C11,'Scenario Parameters'!$A:$A,0)))*(1+INDEX('Scenario Parameters'!$L:$L,MATCH(CJ$3,'Scenario Parameters'!$A:$A,0)))*'Base Table 5'!CJ11</f>
        <v>0.68293999999999977</v>
      </c>
      <c r="CK11" s="36">
        <f>(1+INDEX('Scenario Parameters'!$L:$L,MATCH($C11,'Scenario Parameters'!$A:$A,0)))*(1+INDEX('Scenario Parameters'!$L:$L,MATCH(CK$3,'Scenario Parameters'!$A:$A,0)))*'Base Table 5'!CK11</f>
        <v>0.31334999999999996</v>
      </c>
      <c r="CL11" s="36">
        <f>(1+INDEX('Scenario Parameters'!$L:$L,MATCH($C11,'Scenario Parameters'!$A:$A,0)))*(1+INDEX('Scenario Parameters'!$L:$L,MATCH(CL$3,'Scenario Parameters'!$A:$A,0)))*'Base Table 5'!CL11</f>
        <v>9.8119999999999971E-2</v>
      </c>
      <c r="CM11" s="36">
        <f>(1+INDEX('Scenario Parameters'!$L:$L,MATCH($C11,'Scenario Parameters'!$A:$A,0)))*(1+INDEX('Scenario Parameters'!$L:$L,MATCH(CM$3,'Scenario Parameters'!$A:$A,0)))*'Base Table 5'!CM11</f>
        <v>1.0501299999999998</v>
      </c>
      <c r="CN11" s="36">
        <f>(1+INDEX('Scenario Parameters'!$L:$L,MATCH($C11,'Scenario Parameters'!$A:$A,0)))*(1+INDEX('Scenario Parameters'!$L:$L,MATCH(CN$3,'Scenario Parameters'!$A:$A,0)))*'Base Table 5'!CN11</f>
        <v>1.6076499999999996</v>
      </c>
      <c r="CO11" s="36">
        <f>(1+INDEX('Scenario Parameters'!$L:$L,MATCH($C11,'Scenario Parameters'!$A:$A,0)))*(1+INDEX('Scenario Parameters'!$L:$L,MATCH(CO$3,'Scenario Parameters'!$A:$A,0)))*'Base Table 5'!CO11</f>
        <v>5.3799999999999985E-3</v>
      </c>
      <c r="CP11" s="36">
        <f>(1+INDEX('Scenario Parameters'!$L:$L,MATCH($C11,'Scenario Parameters'!$A:$A,0)))*(1+INDEX('Scenario Parameters'!$L:$L,MATCH(CP$3,'Scenario Parameters'!$A:$A,0)))*'Base Table 5'!CP11</f>
        <v>0.93814999999999993</v>
      </c>
      <c r="CQ11" s="36">
        <f>(1+INDEX('Scenario Parameters'!$L:$L,MATCH($C11,'Scenario Parameters'!$A:$A,0)))*(1+INDEX('Scenario Parameters'!$L:$L,MATCH(CQ$3,'Scenario Parameters'!$A:$A,0)))*'Base Table 5'!CQ11</f>
        <v>0.9992399999999998</v>
      </c>
      <c r="CR11" s="36">
        <f>(1+INDEX('Scenario Parameters'!$L:$L,MATCH($C11,'Scenario Parameters'!$A:$A,0)))*(1+INDEX('Scenario Parameters'!$L:$L,MATCH(CR$3,'Scenario Parameters'!$A:$A,0)))*'Base Table 5'!CR11</f>
        <v>3.9179799999999991</v>
      </c>
      <c r="CS11" s="36">
        <f>(1+INDEX('Scenario Parameters'!$L:$L,MATCH($C11,'Scenario Parameters'!$A:$A,0)))*(1+INDEX('Scenario Parameters'!$L:$L,MATCH(CS$3,'Scenario Parameters'!$A:$A,0)))*'Base Table 5'!CS11</f>
        <v>1.0277599999999998</v>
      </c>
      <c r="CT11" s="36">
        <f>(1+INDEX('Scenario Parameters'!$L:$L,MATCH($C11,'Scenario Parameters'!$A:$A,0)))*(1+INDEX('Scenario Parameters'!$L:$L,MATCH(CT$3,'Scenario Parameters'!$A:$A,0)))*'Base Table 5'!CT11</f>
        <v>8.3787699999999976</v>
      </c>
      <c r="CU11" s="36">
        <f>(1+INDEX('Scenario Parameters'!$L:$L,MATCH($C11,'Scenario Parameters'!$A:$A,0)))*(1+INDEX('Scenario Parameters'!$L:$L,MATCH(CU$3,'Scenario Parameters'!$A:$A,0)))*'Base Table 5'!CU11</f>
        <v>3.2584299999999993</v>
      </c>
      <c r="CV11" s="36">
        <f>(1+INDEX('Scenario Parameters'!$L:$L,MATCH($C11,'Scenario Parameters'!$A:$A,0)))*(1+INDEX('Scenario Parameters'!$L:$L,MATCH(CV$3,'Scenario Parameters'!$A:$A,0)))*'Base Table 5'!CV11</f>
        <v>3.8217899999999991</v>
      </c>
      <c r="CW11" s="36">
        <f>(1+INDEX('Scenario Parameters'!$L:$L,MATCH($C11,'Scenario Parameters'!$A:$A,0)))*(1+INDEX('Scenario Parameters'!$L:$L,MATCH(CW$3,'Scenario Parameters'!$A:$A,0)))*'Base Table 5'!CW11</f>
        <v>21.834749999999996</v>
      </c>
      <c r="CX11" s="36">
        <f>(1+INDEX('Scenario Parameters'!$L:$L,MATCH($C11,'Scenario Parameters'!$A:$A,0)))*(1+INDEX('Scenario Parameters'!$L:$L,MATCH(CX$3,'Scenario Parameters'!$A:$A,0)))*'Base Table 5'!CX11</f>
        <v>4.432879999999999</v>
      </c>
      <c r="CY11" s="36">
        <f>(1+INDEX('Scenario Parameters'!$L:$L,MATCH($C11,'Scenario Parameters'!$A:$A,0)))*(1+INDEX('Scenario Parameters'!$L:$L,MATCH(CY$3,'Scenario Parameters'!$A:$A,0)))*'Base Table 5'!CY11</f>
        <v>10.906909999999998</v>
      </c>
      <c r="CZ11" s="36">
        <f>(1+INDEX('Scenario Parameters'!$L:$L,MATCH($C11,'Scenario Parameters'!$A:$A,0)))*(1+INDEX('Scenario Parameters'!$L:$L,MATCH(CZ$3,'Scenario Parameters'!$A:$A,0)))*'Base Table 5'!CZ11</f>
        <v>0.77331999999999979</v>
      </c>
      <c r="DA11" s="36">
        <f>(1+INDEX('Scenario Parameters'!$L:$L,MATCH($C11,'Scenario Parameters'!$A:$A,0)))*(1+INDEX('Scenario Parameters'!$L:$L,MATCH(DA$3,'Scenario Parameters'!$A:$A,0)))*'Base Table 5'!DA11</f>
        <v>6.300869999999998</v>
      </c>
      <c r="DB11" s="36">
        <f>(1+INDEX('Scenario Parameters'!$L:$L,MATCH($C11,'Scenario Parameters'!$A:$A,0)))*(1+INDEX('Scenario Parameters'!$L:$L,MATCH(DB$3,'Scenario Parameters'!$A:$A,0)))*'Base Table 5'!DB11</f>
        <v>4.7761399999999989</v>
      </c>
      <c r="DC11" s="36">
        <f>(1+INDEX('Scenario Parameters'!$L:$L,MATCH($C11,'Scenario Parameters'!$A:$A,0)))*(1+INDEX('Scenario Parameters'!$L:$L,MATCH(DC$3,'Scenario Parameters'!$A:$A,0)))*'Base Table 5'!DC11</f>
        <v>0.57537999999999989</v>
      </c>
      <c r="DD11" s="36">
        <f>(1+INDEX('Scenario Parameters'!$L:$L,MATCH($C11,'Scenario Parameters'!$A:$A,0)))*(1+INDEX('Scenario Parameters'!$L:$L,MATCH(DD$3,'Scenario Parameters'!$A:$A,0)))*'Base Table 5'!DD11</f>
        <v>1.5015799999999997</v>
      </c>
      <c r="DE11" s="36">
        <f>(1+INDEX('Scenario Parameters'!$L:$L,MATCH($C11,'Scenario Parameters'!$A:$A,0)))*(1+INDEX('Scenario Parameters'!$L:$L,MATCH(DE$3,'Scenario Parameters'!$A:$A,0)))*'Base Table 5'!DE11</f>
        <v>0.75056499999999982</v>
      </c>
      <c r="DF11" s="36">
        <f>(1+INDEX('Scenario Parameters'!$L:$L,MATCH($C11,'Scenario Parameters'!$A:$A,0)))*(1+INDEX('Scenario Parameters'!$L:$L,MATCH(DF$3,'Scenario Parameters'!$A:$A,0)))*'Base Table 5'!DF11</f>
        <v>0.23634999999999998</v>
      </c>
      <c r="DG11" s="36">
        <f>(1+INDEX('Scenario Parameters'!$L:$L,MATCH($C11,'Scenario Parameters'!$A:$A,0)))*(1+INDEX('Scenario Parameters'!$L:$L,MATCH(DG$3,'Scenario Parameters'!$A:$A,0)))*'Base Table 5'!DG11</f>
        <v>1.2247649999999997</v>
      </c>
      <c r="DH11" s="36">
        <f>(1+INDEX('Scenario Parameters'!$L:$L,MATCH($C11,'Scenario Parameters'!$A:$A,0)))*(1+INDEX('Scenario Parameters'!$L:$L,MATCH(DH$3,'Scenario Parameters'!$A:$A,0)))*'Base Table 5'!DH11</f>
        <v>0.88300499999999982</v>
      </c>
      <c r="DI11" s="36">
        <f>(1+INDEX('Scenario Parameters'!$L:$L,MATCH($C11,'Scenario Parameters'!$A:$A,0)))*(1+INDEX('Scenario Parameters'!$L:$L,MATCH(DI$3,'Scenario Parameters'!$A:$A,0)))*'Base Table 5'!DI11</f>
        <v>0.24542999999999993</v>
      </c>
      <c r="DJ11" s="36">
        <f>(1+INDEX('Scenario Parameters'!$L:$L,MATCH($C11,'Scenario Parameters'!$A:$A,0)))*(1+INDEX('Scenario Parameters'!$L:$L,MATCH(DJ$3,'Scenario Parameters'!$A:$A,0)))*'Base Table 5'!DJ11</f>
        <v>0.46134999999999993</v>
      </c>
      <c r="DK11" s="36">
        <f>(1+INDEX('Scenario Parameters'!$L:$L,MATCH($C11,'Scenario Parameters'!$A:$A,0)))*(1+INDEX('Scenario Parameters'!$L:$L,MATCH(DK$3,'Scenario Parameters'!$A:$A,0)))*'Base Table 5'!DK11</f>
        <v>0.36055999999999994</v>
      </c>
      <c r="DL11" s="36">
        <f>(1+INDEX('Scenario Parameters'!$L:$L,MATCH($C11,'Scenario Parameters'!$A:$A,0)))*(1+INDEX('Scenario Parameters'!$L:$L,MATCH(DL$3,'Scenario Parameters'!$A:$A,0)))*'Base Table 5'!DL11</f>
        <v>0.20447399999999988</v>
      </c>
      <c r="DM11" s="36">
        <f>(1+INDEX('Scenario Parameters'!$L:$L,MATCH($C11,'Scenario Parameters'!$A:$A,0)))*(1+INDEX('Scenario Parameters'!$L:$L,MATCH(DM$3,'Scenario Parameters'!$A:$A,0)))*'Base Table 5'!DM11</f>
        <v>1.9080899999999996</v>
      </c>
      <c r="DN11" s="36">
        <f>(1+INDEX('Scenario Parameters'!$L:$L,MATCH($C11,'Scenario Parameters'!$A:$A,0)))*(1+INDEX('Scenario Parameters'!$L:$L,MATCH(DN$3,'Scenario Parameters'!$A:$A,0)))*'Base Table 5'!DN11</f>
        <v>0.87807999999999975</v>
      </c>
      <c r="DO11" s="36">
        <f>(1+INDEX('Scenario Parameters'!$L:$L,MATCH($C11,'Scenario Parameters'!$A:$A,0)))*(1+INDEX('Scenario Parameters'!$L:$L,MATCH(DO$3,'Scenario Parameters'!$A:$A,0)))*'Base Table 5'!DO11</f>
        <v>3.7689999999999994E-2</v>
      </c>
      <c r="DP11" s="36">
        <f t="shared" si="0"/>
        <v>948.72184749999997</v>
      </c>
      <c r="DQ11" s="36">
        <f>('Base Table 5'!DQ11/'Base Table 5'!$DX11)*$EB11</f>
        <v>5.1113248741604238</v>
      </c>
      <c r="DR11" s="36">
        <f>('Base Table 5'!DR11/'Base Table 5'!$DX11)*$EB11</f>
        <v>3.0019240080758109</v>
      </c>
      <c r="DS11" s="36">
        <f>('Base Table 5'!DS11/'Base Table 5'!$DX11)*$EB11</f>
        <v>17.482342973896731</v>
      </c>
      <c r="DT11" s="36">
        <f>('Base Table 5'!DT11/'Base Table 5'!$DX11)*$EB11</f>
        <v>5.936327778806584</v>
      </c>
      <c r="DU11" s="36">
        <f>('Base Table 5'!DU11/'Base Table 5'!$DX11)*$EB11</f>
        <v>9.379540030170606</v>
      </c>
      <c r="DV11" s="36">
        <f>('Base Table 5'!DV11/'Base Table 5'!$DX11)*$EB11</f>
        <v>-19.270556585015129</v>
      </c>
      <c r="DW11" s="36">
        <f>('Base Table 5'!DW11/'Base Table 5'!$DX11)*$EB11</f>
        <v>6901.1896534815705</v>
      </c>
      <c r="DX11" s="36">
        <f t="shared" si="1"/>
        <v>6922.8305565616656</v>
      </c>
      <c r="DY11" s="36">
        <f t="shared" si="2"/>
        <v>7871.5524040616656</v>
      </c>
      <c r="DZ11" s="14">
        <f>'Base Table 5'!DY11</f>
        <v>99217.000199999995</v>
      </c>
      <c r="EA11" s="54">
        <v>7871.5524040616656</v>
      </c>
      <c r="EB11" s="100">
        <f t="shared" si="3"/>
        <v>6922.8305565616656</v>
      </c>
    </row>
    <row r="12" spans="1:133" x14ac:dyDescent="0.4">
      <c r="A12" s="34">
        <v>9</v>
      </c>
      <c r="B12" s="7" t="str">
        <f>'Base Table 5'!B12</f>
        <v>0701</v>
      </c>
      <c r="C12" s="111">
        <f>'Base Table 5'!C12</f>
        <v>2</v>
      </c>
      <c r="D12" s="35" t="str">
        <f>'Base Table 5'!D12</f>
        <v>Oil and gas extraction</v>
      </c>
      <c r="E12" s="36">
        <f>(1+INDEX('Scenario Parameters'!$L:$L,MATCH($C12,'Scenario Parameters'!$A:$A,0)))*(1+INDEX('Scenario Parameters'!$L:$L,MATCH(E$3,'Scenario Parameters'!$A:$A,0)))*'Base Table 5'!E12</f>
        <v>17.327399999999997</v>
      </c>
      <c r="F12" s="36">
        <f>(1+INDEX('Scenario Parameters'!$L:$L,MATCH($C12,'Scenario Parameters'!$A:$A,0)))*(1+INDEX('Scenario Parameters'!$L:$L,MATCH(F$3,'Scenario Parameters'!$A:$A,0)))*'Base Table 5'!F12</f>
        <v>0.40950999999999993</v>
      </c>
      <c r="G12" s="36">
        <f>(1+INDEX('Scenario Parameters'!$L:$L,MATCH($C12,'Scenario Parameters'!$A:$A,0)))*(1+INDEX('Scenario Parameters'!$L:$L,MATCH(G$3,'Scenario Parameters'!$A:$A,0)))*'Base Table 5'!G12</f>
        <v>4.4144499999999987</v>
      </c>
      <c r="H12" s="36">
        <f>(1+INDEX('Scenario Parameters'!$L:$L,MATCH($C12,'Scenario Parameters'!$A:$A,0)))*(1+INDEX('Scenario Parameters'!$L:$L,MATCH(H$3,'Scenario Parameters'!$A:$A,0)))*'Base Table 5'!H12</f>
        <v>5.136709999999999</v>
      </c>
      <c r="I12" s="36">
        <f>(1+INDEX('Scenario Parameters'!$L:$L,MATCH($C12,'Scenario Parameters'!$A:$A,0)))*(1+INDEX('Scenario Parameters'!$L:$L,MATCH(I$3,'Scenario Parameters'!$A:$A,0)))*'Base Table 5'!I12</f>
        <v>3.4909999999999997E-2</v>
      </c>
      <c r="J12" s="36">
        <f>(1+INDEX('Scenario Parameters'!$L:$L,MATCH($C12,'Scenario Parameters'!$A:$A,0)))*(1+INDEX('Scenario Parameters'!$L:$L,MATCH(J$3,'Scenario Parameters'!$A:$A,0)))*'Base Table 5'!J12</f>
        <v>0.18085999999999997</v>
      </c>
      <c r="K12" s="36">
        <f>(1+INDEX('Scenario Parameters'!$L:$L,MATCH($C12,'Scenario Parameters'!$A:$A,0)))*(1+INDEX('Scenario Parameters'!$L:$L,MATCH(K$3,'Scenario Parameters'!$A:$A,0)))*'Base Table 5'!K12</f>
        <v>1.0954699999999999</v>
      </c>
      <c r="L12" s="36">
        <f>(1+INDEX('Scenario Parameters'!$L:$L,MATCH($C12,'Scenario Parameters'!$A:$A,0)))*(1+INDEX('Scenario Parameters'!$L:$L,MATCH(L$3,'Scenario Parameters'!$A:$A,0)))*'Base Table 5'!L12</f>
        <v>4.6689269999999974</v>
      </c>
      <c r="M12" s="36">
        <f>(1+INDEX('Scenario Parameters'!$L:$L,MATCH($C12,'Scenario Parameters'!$A:$A,0)))*(1+INDEX('Scenario Parameters'!$L:$L,MATCH(M$3,'Scenario Parameters'!$A:$A,0)))*'Base Table 5'!M12</f>
        <v>5.5996979999999965</v>
      </c>
      <c r="N12" s="36">
        <f>(1+INDEX('Scenario Parameters'!$L:$L,MATCH($C12,'Scenario Parameters'!$A:$A,0)))*(1+INDEX('Scenario Parameters'!$L:$L,MATCH(N$3,'Scenario Parameters'!$A:$A,0)))*'Base Table 5'!N12</f>
        <v>86.01435699999999</v>
      </c>
      <c r="O12" s="36">
        <f>(1+INDEX('Scenario Parameters'!$L:$L,MATCH($C12,'Scenario Parameters'!$A:$A,0)))*(1+INDEX('Scenario Parameters'!$L:$L,MATCH(O$3,'Scenario Parameters'!$A:$A,0)))*'Base Table 5'!O12</f>
        <v>130.36686299999997</v>
      </c>
      <c r="P12" s="36">
        <f>(1+INDEX('Scenario Parameters'!$L:$L,MATCH($C12,'Scenario Parameters'!$A:$A,0)))*(1+INDEX('Scenario Parameters'!$L:$L,MATCH(P$3,'Scenario Parameters'!$A:$A,0)))*'Base Table 5'!P12</f>
        <v>18.674919999999997</v>
      </c>
      <c r="Q12" s="36">
        <f>(1+INDEX('Scenario Parameters'!$L:$L,MATCH($C12,'Scenario Parameters'!$A:$A,0)))*(1+INDEX('Scenario Parameters'!$L:$L,MATCH(Q$3,'Scenario Parameters'!$A:$A,0)))*'Base Table 5'!Q12</f>
        <v>2.4760159999999996</v>
      </c>
      <c r="R12" s="36">
        <f>(1+INDEX('Scenario Parameters'!$L:$L,MATCH($C12,'Scenario Parameters'!$A:$A,0)))*(1+INDEX('Scenario Parameters'!$L:$L,MATCH(R$3,'Scenario Parameters'!$A:$A,0)))*'Base Table 5'!R12</f>
        <v>13.804109999999996</v>
      </c>
      <c r="S12" s="36">
        <f>(1+INDEX('Scenario Parameters'!$L:$L,MATCH($C12,'Scenario Parameters'!$A:$A,0)))*(1+INDEX('Scenario Parameters'!$L:$L,MATCH(S$3,'Scenario Parameters'!$A:$A,0)))*'Base Table 5'!S12</f>
        <v>8.8489999999999985E-2</v>
      </c>
      <c r="T12" s="36">
        <f>(1+INDEX('Scenario Parameters'!$L:$L,MATCH($C12,'Scenario Parameters'!$A:$A,0)))*(1+INDEX('Scenario Parameters'!$L:$L,MATCH(T$3,'Scenario Parameters'!$A:$A,0)))*'Base Table 5'!T12</f>
        <v>14.997819999999995</v>
      </c>
      <c r="U12" s="36">
        <f>(1+INDEX('Scenario Parameters'!$L:$L,MATCH($C12,'Scenario Parameters'!$A:$A,0)))*(1+INDEX('Scenario Parameters'!$L:$L,MATCH(U$3,'Scenario Parameters'!$A:$A,0)))*'Base Table 5'!U12</f>
        <v>3.4309999999999996</v>
      </c>
      <c r="V12" s="36">
        <f>(1+INDEX('Scenario Parameters'!$L:$L,MATCH($C12,'Scenario Parameters'!$A:$A,0)))*(1+INDEX('Scenario Parameters'!$L:$L,MATCH(V$3,'Scenario Parameters'!$A:$A,0)))*'Base Table 5'!V12</f>
        <v>7.0410199999999987</v>
      </c>
      <c r="W12" s="36">
        <f>(1+INDEX('Scenario Parameters'!$L:$L,MATCH($C12,'Scenario Parameters'!$A:$A,0)))*(1+INDEX('Scenario Parameters'!$L:$L,MATCH(W$3,'Scenario Parameters'!$A:$A,0)))*'Base Table 5'!W12</f>
        <v>6.6052099999999978</v>
      </c>
      <c r="X12" s="36">
        <f>(1+INDEX('Scenario Parameters'!$L:$L,MATCH($C12,'Scenario Parameters'!$A:$A,0)))*(1+INDEX('Scenario Parameters'!$L:$L,MATCH(X$3,'Scenario Parameters'!$A:$A,0)))*'Base Table 5'!X12</f>
        <v>5.7781999999999982</v>
      </c>
      <c r="Y12" s="36">
        <f>(1+INDEX('Scenario Parameters'!$L:$L,MATCH($C12,'Scenario Parameters'!$A:$A,0)))*(1+INDEX('Scenario Parameters'!$L:$L,MATCH(Y$3,'Scenario Parameters'!$A:$A,0)))*'Base Table 5'!Y12</f>
        <v>5.9416099999999989</v>
      </c>
      <c r="Z12" s="36">
        <f>(1+INDEX('Scenario Parameters'!$L:$L,MATCH($C12,'Scenario Parameters'!$A:$A,0)))*(1+INDEX('Scenario Parameters'!$L:$L,MATCH(Z$3,'Scenario Parameters'!$A:$A,0)))*'Base Table 5'!Z12</f>
        <v>14.327349999999997</v>
      </c>
      <c r="AA12" s="36">
        <f>(1+INDEX('Scenario Parameters'!$L:$L,MATCH($C12,'Scenario Parameters'!$A:$A,0)))*(1+INDEX('Scenario Parameters'!$L:$L,MATCH(AA$3,'Scenario Parameters'!$A:$A,0)))*'Base Table 5'!AA12</f>
        <v>1.5282999999999995</v>
      </c>
      <c r="AB12" s="36">
        <f>(1+INDEX('Scenario Parameters'!$L:$L,MATCH($C12,'Scenario Parameters'!$A:$A,0)))*(1+INDEX('Scenario Parameters'!$L:$L,MATCH(AB$3,'Scenario Parameters'!$A:$A,0)))*'Base Table 5'!AB12</f>
        <v>1.3095999999999997</v>
      </c>
      <c r="AC12" s="36">
        <f>(1+INDEX('Scenario Parameters'!$L:$L,MATCH($C12,'Scenario Parameters'!$A:$A,0)))*(1+INDEX('Scenario Parameters'!$L:$L,MATCH(AC$3,'Scenario Parameters'!$A:$A,0)))*'Base Table 5'!AC12</f>
        <v>2.4639999999999995</v>
      </c>
      <c r="AD12" s="36">
        <f>(1+INDEX('Scenario Parameters'!$L:$L,MATCH($C12,'Scenario Parameters'!$A:$A,0)))*(1+INDEX('Scenario Parameters'!$L:$L,MATCH(AD$3,'Scenario Parameters'!$A:$A,0)))*'Base Table 5'!AD12</f>
        <v>2.0799999999999994E-3</v>
      </c>
      <c r="AE12" s="36">
        <f>(1+INDEX('Scenario Parameters'!$L:$L,MATCH($C12,'Scenario Parameters'!$A:$A,0)))*(1+INDEX('Scenario Parameters'!$L:$L,MATCH(AE$3,'Scenario Parameters'!$A:$A,0)))*'Base Table 5'!AE12</f>
        <v>3.8499999999999993E-3</v>
      </c>
      <c r="AF12" s="36">
        <f>(1+INDEX('Scenario Parameters'!$L:$L,MATCH($C12,'Scenario Parameters'!$A:$A,0)))*(1+INDEX('Scenario Parameters'!$L:$L,MATCH(AF$3,'Scenario Parameters'!$A:$A,0)))*'Base Table 5'!AF12</f>
        <v>1.2357599999999997</v>
      </c>
      <c r="AG12" s="36">
        <f>(1+INDEX('Scenario Parameters'!$L:$L,MATCH($C12,'Scenario Parameters'!$A:$A,0)))*(1+INDEX('Scenario Parameters'!$L:$L,MATCH(AG$3,'Scenario Parameters'!$A:$A,0)))*'Base Table 5'!AG12</f>
        <v>1.0399999999999997E-3</v>
      </c>
      <c r="AH12" s="36">
        <f>(1+INDEX('Scenario Parameters'!$L:$L,MATCH($C12,'Scenario Parameters'!$A:$A,0)))*(1+INDEX('Scenario Parameters'!$L:$L,MATCH(AH$3,'Scenario Parameters'!$A:$A,0)))*'Base Table 5'!AH12</f>
        <v>6.4199999999999978E-3</v>
      </c>
      <c r="AI12" s="36">
        <f>(1+INDEX('Scenario Parameters'!$L:$L,MATCH($C12,'Scenario Parameters'!$A:$A,0)))*(1+INDEX('Scenario Parameters'!$L:$L,MATCH(AI$3,'Scenario Parameters'!$A:$A,0)))*'Base Table 5'!AI12</f>
        <v>4.4699999999999983E-3</v>
      </c>
      <c r="AJ12" s="36">
        <f>(1+INDEX('Scenario Parameters'!$L:$L,MATCH($C12,'Scenario Parameters'!$A:$A,0)))*(1+INDEX('Scenario Parameters'!$L:$L,MATCH(AJ$3,'Scenario Parameters'!$A:$A,0)))*'Base Table 5'!AJ12</f>
        <v>0.70331999999999983</v>
      </c>
      <c r="AK12" s="36">
        <f>(1+INDEX('Scenario Parameters'!$L:$L,MATCH($C12,'Scenario Parameters'!$A:$A,0)))*(1+INDEX('Scenario Parameters'!$L:$L,MATCH(AK$3,'Scenario Parameters'!$A:$A,0)))*'Base Table 5'!AK12</f>
        <v>3.9905199999999992</v>
      </c>
      <c r="AL12" s="36">
        <f>(1+INDEX('Scenario Parameters'!$L:$L,MATCH($C12,'Scenario Parameters'!$A:$A,0)))*(1+INDEX('Scenario Parameters'!$L:$L,MATCH(AL$3,'Scenario Parameters'!$A:$A,0)))*'Base Table 5'!AL12</f>
        <v>12.600329999999996</v>
      </c>
      <c r="AM12" s="36">
        <f>(1+INDEX('Scenario Parameters'!$L:$L,MATCH($C12,'Scenario Parameters'!$A:$A,0)))*(1+INDEX('Scenario Parameters'!$L:$L,MATCH(AM$3,'Scenario Parameters'!$A:$A,0)))*'Base Table 5'!AM12</f>
        <v>14.136759999999997</v>
      </c>
      <c r="AN12" s="36">
        <f>(1+INDEX('Scenario Parameters'!$L:$L,MATCH($C12,'Scenario Parameters'!$A:$A,0)))*(1+INDEX('Scenario Parameters'!$L:$L,MATCH(AN$3,'Scenario Parameters'!$A:$A,0)))*'Base Table 5'!AN12</f>
        <v>0.65248999999999979</v>
      </c>
      <c r="AO12" s="36">
        <f>(1+INDEX('Scenario Parameters'!$L:$L,MATCH($C12,'Scenario Parameters'!$A:$A,0)))*(1+INDEX('Scenario Parameters'!$L:$L,MATCH(AO$3,'Scenario Parameters'!$A:$A,0)))*'Base Table 5'!AO12</f>
        <v>7.052043999999996</v>
      </c>
      <c r="AP12" s="36">
        <f>(1+INDEX('Scenario Parameters'!$L:$L,MATCH($C12,'Scenario Parameters'!$A:$A,0)))*(1+INDEX('Scenario Parameters'!$L:$L,MATCH(AP$3,'Scenario Parameters'!$A:$A,0)))*'Base Table 5'!AP12</f>
        <v>0.14511999999999997</v>
      </c>
      <c r="AQ12" s="36">
        <f>(1+INDEX('Scenario Parameters'!$L:$L,MATCH($C12,'Scenario Parameters'!$A:$A,0)))*(1+INDEX('Scenario Parameters'!$L:$L,MATCH(AQ$3,'Scenario Parameters'!$A:$A,0)))*'Base Table 5'!AQ12</f>
        <v>1.0439999999999998E-2</v>
      </c>
      <c r="AR12" s="36">
        <f>(1+INDEX('Scenario Parameters'!$L:$L,MATCH($C12,'Scenario Parameters'!$A:$A,0)))*(1+INDEX('Scenario Parameters'!$L:$L,MATCH(AR$3,'Scenario Parameters'!$A:$A,0)))*'Base Table 5'!AR12</f>
        <v>84.755989999999983</v>
      </c>
      <c r="AS12" s="36">
        <f>(1+INDEX('Scenario Parameters'!$L:$L,MATCH($C12,'Scenario Parameters'!$A:$A,0)))*(1+INDEX('Scenario Parameters'!$L:$L,MATCH(AS$3,'Scenario Parameters'!$A:$A,0)))*'Base Table 5'!AS12</f>
        <v>0.64797999999999989</v>
      </c>
      <c r="AT12" s="36">
        <f>(1+INDEX('Scenario Parameters'!$L:$L,MATCH($C12,'Scenario Parameters'!$A:$A,0)))*(1+INDEX('Scenario Parameters'!$L:$L,MATCH(AT$3,'Scenario Parameters'!$A:$A,0)))*'Base Table 5'!AT12</f>
        <v>2.5188599999999997</v>
      </c>
      <c r="AU12" s="36">
        <f>(1+INDEX('Scenario Parameters'!$L:$L,MATCH($C12,'Scenario Parameters'!$A:$A,0)))*(1+INDEX('Scenario Parameters'!$L:$L,MATCH(AU$3,'Scenario Parameters'!$A:$A,0)))*'Base Table 5'!AU12</f>
        <v>0.24300999999999995</v>
      </c>
      <c r="AV12" s="36">
        <f>(1+INDEX('Scenario Parameters'!$L:$L,MATCH($C12,'Scenario Parameters'!$A:$A,0)))*(1+INDEX('Scenario Parameters'!$L:$L,MATCH(AV$3,'Scenario Parameters'!$A:$A,0)))*'Base Table 5'!AV12</f>
        <v>21.845629999999996</v>
      </c>
      <c r="AW12" s="36">
        <f>(1+INDEX('Scenario Parameters'!$L:$L,MATCH($C12,'Scenario Parameters'!$A:$A,0)))*(1+INDEX('Scenario Parameters'!$L:$L,MATCH(AW$3,'Scenario Parameters'!$A:$A,0)))*'Base Table 5'!AW12</f>
        <v>3.8640899999999991</v>
      </c>
      <c r="AX12" s="36">
        <f>(1+INDEX('Scenario Parameters'!$L:$L,MATCH($C12,'Scenario Parameters'!$A:$A,0)))*(1+INDEX('Scenario Parameters'!$L:$L,MATCH(AX$3,'Scenario Parameters'!$A:$A,0)))*'Base Table 5'!AX12</f>
        <v>4.683279999999999</v>
      </c>
      <c r="AY12" s="36">
        <f>(1+INDEX('Scenario Parameters'!$L:$L,MATCH($C12,'Scenario Parameters'!$A:$A,0)))*(1+INDEX('Scenario Parameters'!$L:$L,MATCH(AY$3,'Scenario Parameters'!$A:$A,0)))*'Base Table 5'!AY12</f>
        <v>10.045039999999998</v>
      </c>
      <c r="AZ12" s="36">
        <f>(1+INDEX('Scenario Parameters'!$L:$L,MATCH($C12,'Scenario Parameters'!$A:$A,0)))*(1+INDEX('Scenario Parameters'!$L:$L,MATCH(AZ$3,'Scenario Parameters'!$A:$A,0)))*'Base Table 5'!AZ12</f>
        <v>3.0445699999999993</v>
      </c>
      <c r="BA12" s="36">
        <f>(1+INDEX('Scenario Parameters'!$L:$L,MATCH($C12,'Scenario Parameters'!$A:$A,0)))*(1+INDEX('Scenario Parameters'!$L:$L,MATCH(BA$3,'Scenario Parameters'!$A:$A,0)))*'Base Table 5'!BA12</f>
        <v>22.305819999999994</v>
      </c>
      <c r="BB12" s="36">
        <f>(1+INDEX('Scenario Parameters'!$L:$L,MATCH($C12,'Scenario Parameters'!$A:$A,0)))*(1+INDEX('Scenario Parameters'!$L:$L,MATCH(BB$3,'Scenario Parameters'!$A:$A,0)))*'Base Table 5'!BB12</f>
        <v>109.99188999999997</v>
      </c>
      <c r="BC12" s="36">
        <f>(1+INDEX('Scenario Parameters'!$L:$L,MATCH($C12,'Scenario Parameters'!$A:$A,0)))*(1+INDEX('Scenario Parameters'!$L:$L,MATCH(BC$3,'Scenario Parameters'!$A:$A,0)))*'Base Table 5'!BC12</f>
        <v>0.63007999999999986</v>
      </c>
      <c r="BD12" s="36">
        <f>(1+INDEX('Scenario Parameters'!$L:$L,MATCH($C12,'Scenario Parameters'!$A:$A,0)))*(1+INDEX('Scenario Parameters'!$L:$L,MATCH(BD$3,'Scenario Parameters'!$A:$A,0)))*'Base Table 5'!BD12</f>
        <v>4.2999099999999988</v>
      </c>
      <c r="BE12" s="36">
        <f>(1+INDEX('Scenario Parameters'!$L:$L,MATCH($C12,'Scenario Parameters'!$A:$A,0)))*(1+INDEX('Scenario Parameters'!$L:$L,MATCH(BE$3,'Scenario Parameters'!$A:$A,0)))*'Base Table 5'!BE12</f>
        <v>2.1933199999999995</v>
      </c>
      <c r="BF12" s="36">
        <f>(1+INDEX('Scenario Parameters'!$L:$L,MATCH($C12,'Scenario Parameters'!$A:$A,0)))*(1+INDEX('Scenario Parameters'!$L:$L,MATCH(BF$3,'Scenario Parameters'!$A:$A,0)))*'Base Table 5'!BF12</f>
        <v>2.6446099999999997</v>
      </c>
      <c r="BG12" s="36">
        <f>(1+INDEX('Scenario Parameters'!$L:$L,MATCH($C12,'Scenario Parameters'!$A:$A,0)))*(1+INDEX('Scenario Parameters'!$L:$L,MATCH(BG$3,'Scenario Parameters'!$A:$A,0)))*'Base Table 5'!BG12</f>
        <v>0.30243600000000004</v>
      </c>
      <c r="BH12" s="36">
        <f>(1+INDEX('Scenario Parameters'!$L:$L,MATCH($C12,'Scenario Parameters'!$A:$A,0)))*(1+INDEX('Scenario Parameters'!$L:$L,MATCH(BH$3,'Scenario Parameters'!$A:$A,0)))*'Base Table 5'!BH12</f>
        <v>0.36950999999999995</v>
      </c>
      <c r="BI12" s="36">
        <f>(1+INDEX('Scenario Parameters'!$L:$L,MATCH($C12,'Scenario Parameters'!$A:$A,0)))*(1+INDEX('Scenario Parameters'!$L:$L,MATCH(BI$3,'Scenario Parameters'!$A:$A,0)))*'Base Table 5'!BI12</f>
        <v>0.39292999999999989</v>
      </c>
      <c r="BJ12" s="36">
        <f>(1+INDEX('Scenario Parameters'!$L:$L,MATCH($C12,'Scenario Parameters'!$A:$A,0)))*(1+INDEX('Scenario Parameters'!$L:$L,MATCH(BJ$3,'Scenario Parameters'!$A:$A,0)))*'Base Table 5'!BJ12</f>
        <v>0.3875599999999999</v>
      </c>
      <c r="BK12" s="36">
        <f>(1+INDEX('Scenario Parameters'!$L:$L,MATCH($C12,'Scenario Parameters'!$A:$A,0)))*(1+INDEX('Scenario Parameters'!$L:$L,MATCH(BK$3,'Scenario Parameters'!$A:$A,0)))*'Base Table 5'!BK12</f>
        <v>0.72062999999999977</v>
      </c>
      <c r="BL12" s="36">
        <f>(1+INDEX('Scenario Parameters'!$L:$L,MATCH($C12,'Scenario Parameters'!$A:$A,0)))*(1+INDEX('Scenario Parameters'!$L:$L,MATCH(BL$3,'Scenario Parameters'!$A:$A,0)))*'Base Table 5'!BL12</f>
        <v>0.27552999999999994</v>
      </c>
      <c r="BM12" s="36">
        <f>(1+INDEX('Scenario Parameters'!$L:$L,MATCH($C12,'Scenario Parameters'!$A:$A,0)))*(1+INDEX('Scenario Parameters'!$L:$L,MATCH(BM$3,'Scenario Parameters'!$A:$A,0)))*'Base Table 5'!BM12</f>
        <v>0.22609999999999997</v>
      </c>
      <c r="BN12" s="36">
        <f>(1+INDEX('Scenario Parameters'!$L:$L,MATCH($C12,'Scenario Parameters'!$A:$A,0)))*(1+INDEX('Scenario Parameters'!$L:$L,MATCH(BN$3,'Scenario Parameters'!$A:$A,0)))*'Base Table 5'!BN12</f>
        <v>0.89270999999999978</v>
      </c>
      <c r="BO12" s="36">
        <f>(1+INDEX('Scenario Parameters'!$L:$L,MATCH($C12,'Scenario Parameters'!$A:$A,0)))*(1+INDEX('Scenario Parameters'!$L:$L,MATCH(BO$3,'Scenario Parameters'!$A:$A,0)))*'Base Table 5'!BO12</f>
        <v>0.45513999999999993</v>
      </c>
      <c r="BP12" s="36">
        <f>(1+INDEX('Scenario Parameters'!$L:$L,MATCH($C12,'Scenario Parameters'!$A:$A,0)))*(1+INDEX('Scenario Parameters'!$L:$L,MATCH(BP$3,'Scenario Parameters'!$A:$A,0)))*'Base Table 5'!BP12</f>
        <v>5.0099999999999992E-2</v>
      </c>
      <c r="BQ12" s="36">
        <f>(1+INDEX('Scenario Parameters'!$L:$L,MATCH($C12,'Scenario Parameters'!$A:$A,0)))*(1+INDEX('Scenario Parameters'!$L:$L,MATCH(BQ$3,'Scenario Parameters'!$A:$A,0)))*'Base Table 5'!BQ12</f>
        <v>219.50142499999995</v>
      </c>
      <c r="BR12" s="36">
        <f>(1+INDEX('Scenario Parameters'!$L:$L,MATCH($C12,'Scenario Parameters'!$A:$A,0)))*(1+INDEX('Scenario Parameters'!$L:$L,MATCH(BR$3,'Scenario Parameters'!$A:$A,0)))*'Base Table 5'!BR12</f>
        <v>4.2588874999999993</v>
      </c>
      <c r="BS12" s="36">
        <f>(1+INDEX('Scenario Parameters'!$L:$L,MATCH($C12,'Scenario Parameters'!$A:$A,0)))*(1+INDEX('Scenario Parameters'!$L:$L,MATCH(BS$3,'Scenario Parameters'!$A:$A,0)))*'Base Table 5'!BS12</f>
        <v>0.10929999999999994</v>
      </c>
      <c r="BT12" s="36">
        <f>(1+INDEX('Scenario Parameters'!$L:$L,MATCH($C12,'Scenario Parameters'!$A:$A,0)))*(1+INDEX('Scenario Parameters'!$L:$L,MATCH(BT$3,'Scenario Parameters'!$A:$A,0)))*'Base Table 5'!BT12</f>
        <v>2.1672099999999994</v>
      </c>
      <c r="BU12" s="36">
        <f>(1+INDEX('Scenario Parameters'!$L:$L,MATCH($C12,'Scenario Parameters'!$A:$A,0)))*(1+INDEX('Scenario Parameters'!$L:$L,MATCH(BU$3,'Scenario Parameters'!$A:$A,0)))*'Base Table 5'!BU12</f>
        <v>2.1090099999999996</v>
      </c>
      <c r="BV12" s="36">
        <f>(1+INDEX('Scenario Parameters'!$L:$L,MATCH($C12,'Scenario Parameters'!$A:$A,0)))*(1+INDEX('Scenario Parameters'!$L:$L,MATCH(BV$3,'Scenario Parameters'!$A:$A,0)))*'Base Table 5'!BV12</f>
        <v>14.587689999999997</v>
      </c>
      <c r="BW12" s="36">
        <f>(1+INDEX('Scenario Parameters'!$L:$L,MATCH($C12,'Scenario Parameters'!$A:$A,0)))*(1+INDEX('Scenario Parameters'!$L:$L,MATCH(BW$3,'Scenario Parameters'!$A:$A,0)))*'Base Table 5'!BW12</f>
        <v>9.7250399999999981</v>
      </c>
      <c r="BX12" s="36">
        <f>(1+INDEX('Scenario Parameters'!$L:$L,MATCH($C12,'Scenario Parameters'!$A:$A,0)))*(1+INDEX('Scenario Parameters'!$L:$L,MATCH(BX$3,'Scenario Parameters'!$A:$A,0)))*'Base Table 5'!BX12</f>
        <v>14.534349999999998</v>
      </c>
      <c r="BY12" s="36">
        <f>(1+INDEX('Scenario Parameters'!$L:$L,MATCH($C12,'Scenario Parameters'!$A:$A,0)))*(1+INDEX('Scenario Parameters'!$L:$L,MATCH(BY$3,'Scenario Parameters'!$A:$A,0)))*'Base Table 5'!BY12</f>
        <v>38.262199999999993</v>
      </c>
      <c r="BZ12" s="36">
        <f>(1+INDEX('Scenario Parameters'!$L:$L,MATCH($C12,'Scenario Parameters'!$A:$A,0)))*(1+INDEX('Scenario Parameters'!$L:$L,MATCH(BZ$3,'Scenario Parameters'!$A:$A,0)))*'Base Table 5'!BZ12</f>
        <v>15.062539999999998</v>
      </c>
      <c r="CA12" s="36">
        <f>(1+INDEX('Scenario Parameters'!$L:$L,MATCH($C12,'Scenario Parameters'!$A:$A,0)))*(1+INDEX('Scenario Parameters'!$L:$L,MATCH(CA$3,'Scenario Parameters'!$A:$A,0)))*'Base Table 5'!CA12</f>
        <v>10.504229999999998</v>
      </c>
      <c r="CB12" s="36">
        <f>(1+INDEX('Scenario Parameters'!$L:$L,MATCH($C12,'Scenario Parameters'!$A:$A,0)))*(1+INDEX('Scenario Parameters'!$L:$L,MATCH(CB$3,'Scenario Parameters'!$A:$A,0)))*'Base Table 5'!CB12</f>
        <v>17.095769999999995</v>
      </c>
      <c r="CC12" s="36">
        <f>(1+INDEX('Scenario Parameters'!$L:$L,MATCH($C12,'Scenario Parameters'!$A:$A,0)))*(1+INDEX('Scenario Parameters'!$L:$L,MATCH(CC$3,'Scenario Parameters'!$A:$A,0)))*'Base Table 5'!CC12</f>
        <v>62.01950999999999</v>
      </c>
      <c r="CD12" s="36">
        <f>(1+INDEX('Scenario Parameters'!$L:$L,MATCH($C12,'Scenario Parameters'!$A:$A,0)))*(1+INDEX('Scenario Parameters'!$L:$L,MATCH(CD$3,'Scenario Parameters'!$A:$A,0)))*'Base Table 5'!CD12</f>
        <v>7.5548639999999976</v>
      </c>
      <c r="CE12" s="36">
        <f>(1+INDEX('Scenario Parameters'!$L:$L,MATCH($C12,'Scenario Parameters'!$A:$A,0)))*(1+INDEX('Scenario Parameters'!$L:$L,MATCH(CE$3,'Scenario Parameters'!$A:$A,0)))*'Base Table 5'!CE12</f>
        <v>1.6090699999999996</v>
      </c>
      <c r="CF12" s="36">
        <f>(1+INDEX('Scenario Parameters'!$L:$L,MATCH($C12,'Scenario Parameters'!$A:$A,0)))*(1+INDEX('Scenario Parameters'!$L:$L,MATCH(CF$3,'Scenario Parameters'!$A:$A,0)))*'Base Table 5'!CF12</f>
        <v>3.0622899999999995</v>
      </c>
      <c r="CG12" s="36">
        <f>(1+INDEX('Scenario Parameters'!$L:$L,MATCH($C12,'Scenario Parameters'!$A:$A,0)))*(1+INDEX('Scenario Parameters'!$L:$L,MATCH(CG$3,'Scenario Parameters'!$A:$A,0)))*'Base Table 5'!CG12</f>
        <v>0.33135999999999993</v>
      </c>
      <c r="CH12" s="36">
        <f>(1+INDEX('Scenario Parameters'!$L:$L,MATCH($C12,'Scenario Parameters'!$A:$A,0)))*(1+INDEX('Scenario Parameters'!$L:$L,MATCH(CH$3,'Scenario Parameters'!$A:$A,0)))*'Base Table 5'!CH12</f>
        <v>1.5736699999999997</v>
      </c>
      <c r="CI12" s="36">
        <f>(1+INDEX('Scenario Parameters'!$L:$L,MATCH($C12,'Scenario Parameters'!$A:$A,0)))*(1+INDEX('Scenario Parameters'!$L:$L,MATCH(CI$3,'Scenario Parameters'!$A:$A,0)))*'Base Table 5'!CI12</f>
        <v>6.342039999999999</v>
      </c>
      <c r="CJ12" s="36">
        <f>(1+INDEX('Scenario Parameters'!$L:$L,MATCH($C12,'Scenario Parameters'!$A:$A,0)))*(1+INDEX('Scenario Parameters'!$L:$L,MATCH(CJ$3,'Scenario Parameters'!$A:$A,0)))*'Base Table 5'!CJ12</f>
        <v>0.92167999999999972</v>
      </c>
      <c r="CK12" s="36">
        <f>(1+INDEX('Scenario Parameters'!$L:$L,MATCH($C12,'Scenario Parameters'!$A:$A,0)))*(1+INDEX('Scenario Parameters'!$L:$L,MATCH(CK$3,'Scenario Parameters'!$A:$A,0)))*'Base Table 5'!CK12</f>
        <v>0.28723999999999994</v>
      </c>
      <c r="CL12" s="36">
        <f>(1+INDEX('Scenario Parameters'!$L:$L,MATCH($C12,'Scenario Parameters'!$A:$A,0)))*(1+INDEX('Scenario Parameters'!$L:$L,MATCH(CL$3,'Scenario Parameters'!$A:$A,0)))*'Base Table 5'!CL12</f>
        <v>0.27353999999999995</v>
      </c>
      <c r="CM12" s="36">
        <f>(1+INDEX('Scenario Parameters'!$L:$L,MATCH($C12,'Scenario Parameters'!$A:$A,0)))*(1+INDEX('Scenario Parameters'!$L:$L,MATCH(CM$3,'Scenario Parameters'!$A:$A,0)))*'Base Table 5'!CM12</f>
        <v>1.1169399999999996</v>
      </c>
      <c r="CN12" s="36">
        <f>(1+INDEX('Scenario Parameters'!$L:$L,MATCH($C12,'Scenario Parameters'!$A:$A,0)))*(1+INDEX('Scenario Parameters'!$L:$L,MATCH(CN$3,'Scenario Parameters'!$A:$A,0)))*'Base Table 5'!CN12</f>
        <v>1.3158699999999997</v>
      </c>
      <c r="CO12" s="36">
        <f>(1+INDEX('Scenario Parameters'!$L:$L,MATCH($C12,'Scenario Parameters'!$A:$A,0)))*(1+INDEX('Scenario Parameters'!$L:$L,MATCH(CO$3,'Scenario Parameters'!$A:$A,0)))*'Base Table 5'!CO12</f>
        <v>2.1559999999999996E-2</v>
      </c>
      <c r="CP12" s="36">
        <f>(1+INDEX('Scenario Parameters'!$L:$L,MATCH($C12,'Scenario Parameters'!$A:$A,0)))*(1+INDEX('Scenario Parameters'!$L:$L,MATCH(CP$3,'Scenario Parameters'!$A:$A,0)))*'Base Table 5'!CP12</f>
        <v>0.39379999999999993</v>
      </c>
      <c r="CQ12" s="36">
        <f>(1+INDEX('Scenario Parameters'!$L:$L,MATCH($C12,'Scenario Parameters'!$A:$A,0)))*(1+INDEX('Scenario Parameters'!$L:$L,MATCH(CQ$3,'Scenario Parameters'!$A:$A,0)))*'Base Table 5'!CQ12</f>
        <v>0.26021999999999995</v>
      </c>
      <c r="CR12" s="36">
        <f>(1+INDEX('Scenario Parameters'!$L:$L,MATCH($C12,'Scenario Parameters'!$A:$A,0)))*(1+INDEX('Scenario Parameters'!$L:$L,MATCH(CR$3,'Scenario Parameters'!$A:$A,0)))*'Base Table 5'!CR12</f>
        <v>0.3657999999999999</v>
      </c>
      <c r="CS12" s="36">
        <f>(1+INDEX('Scenario Parameters'!$L:$L,MATCH($C12,'Scenario Parameters'!$A:$A,0)))*(1+INDEX('Scenario Parameters'!$L:$L,MATCH(CS$3,'Scenario Parameters'!$A:$A,0)))*'Base Table 5'!CS12</f>
        <v>3.1150699999999993</v>
      </c>
      <c r="CT12" s="36">
        <f>(1+INDEX('Scenario Parameters'!$L:$L,MATCH($C12,'Scenario Parameters'!$A:$A,0)))*(1+INDEX('Scenario Parameters'!$L:$L,MATCH(CT$3,'Scenario Parameters'!$A:$A,0)))*'Base Table 5'!CT12</f>
        <v>13.142519999999996</v>
      </c>
      <c r="CU12" s="36">
        <f>(1+INDEX('Scenario Parameters'!$L:$L,MATCH($C12,'Scenario Parameters'!$A:$A,0)))*(1+INDEX('Scenario Parameters'!$L:$L,MATCH(CU$3,'Scenario Parameters'!$A:$A,0)))*'Base Table 5'!CU12</f>
        <v>4.8052499999999991</v>
      </c>
      <c r="CV12" s="36">
        <f>(1+INDEX('Scenario Parameters'!$L:$L,MATCH($C12,'Scenario Parameters'!$A:$A,0)))*(1+INDEX('Scenario Parameters'!$L:$L,MATCH(CV$3,'Scenario Parameters'!$A:$A,0)))*'Base Table 5'!CV12</f>
        <v>7.0382799999999985</v>
      </c>
      <c r="CW12" s="36">
        <f>(1+INDEX('Scenario Parameters'!$L:$L,MATCH($C12,'Scenario Parameters'!$A:$A,0)))*(1+INDEX('Scenario Parameters'!$L:$L,MATCH(CW$3,'Scenario Parameters'!$A:$A,0)))*'Base Table 5'!CW12</f>
        <v>12.970849999999995</v>
      </c>
      <c r="CX12" s="36">
        <f>(1+INDEX('Scenario Parameters'!$L:$L,MATCH($C12,'Scenario Parameters'!$A:$A,0)))*(1+INDEX('Scenario Parameters'!$L:$L,MATCH(CX$3,'Scenario Parameters'!$A:$A,0)))*'Base Table 5'!CX12</f>
        <v>0.77573999999999976</v>
      </c>
      <c r="CY12" s="36">
        <f>(1+INDEX('Scenario Parameters'!$L:$L,MATCH($C12,'Scenario Parameters'!$A:$A,0)))*(1+INDEX('Scenario Parameters'!$L:$L,MATCH(CY$3,'Scenario Parameters'!$A:$A,0)))*'Base Table 5'!CY12</f>
        <v>1.9863699999999997</v>
      </c>
      <c r="CZ12" s="36">
        <f>(1+INDEX('Scenario Parameters'!$L:$L,MATCH($C12,'Scenario Parameters'!$A:$A,0)))*(1+INDEX('Scenario Parameters'!$L:$L,MATCH(CZ$3,'Scenario Parameters'!$A:$A,0)))*'Base Table 5'!CZ12</f>
        <v>1.1775799999999998</v>
      </c>
      <c r="DA12" s="36">
        <f>(1+INDEX('Scenario Parameters'!$L:$L,MATCH($C12,'Scenario Parameters'!$A:$A,0)))*(1+INDEX('Scenario Parameters'!$L:$L,MATCH(DA$3,'Scenario Parameters'!$A:$A,0)))*'Base Table 5'!DA12</f>
        <v>17.615089999999995</v>
      </c>
      <c r="DB12" s="36">
        <f>(1+INDEX('Scenario Parameters'!$L:$L,MATCH($C12,'Scenario Parameters'!$A:$A,0)))*(1+INDEX('Scenario Parameters'!$L:$L,MATCH(DB$3,'Scenario Parameters'!$A:$A,0)))*'Base Table 5'!DB12</f>
        <v>7.1711999999999989</v>
      </c>
      <c r="DC12" s="36">
        <f>(1+INDEX('Scenario Parameters'!$L:$L,MATCH($C12,'Scenario Parameters'!$A:$A,0)))*(1+INDEX('Scenario Parameters'!$L:$L,MATCH(DC$3,'Scenario Parameters'!$A:$A,0)))*'Base Table 5'!DC12</f>
        <v>4.9020199999999994</v>
      </c>
      <c r="DD12" s="36">
        <f>(1+INDEX('Scenario Parameters'!$L:$L,MATCH($C12,'Scenario Parameters'!$A:$A,0)))*(1+INDEX('Scenario Parameters'!$L:$L,MATCH(DD$3,'Scenario Parameters'!$A:$A,0)))*'Base Table 5'!DD12</f>
        <v>9.2509299999999968</v>
      </c>
      <c r="DE12" s="36">
        <f>(1+INDEX('Scenario Parameters'!$L:$L,MATCH($C12,'Scenario Parameters'!$A:$A,0)))*(1+INDEX('Scenario Parameters'!$L:$L,MATCH(DE$3,'Scenario Parameters'!$A:$A,0)))*'Base Table 5'!DE12</f>
        <v>3.1862749999999993</v>
      </c>
      <c r="DF12" s="36">
        <f>(1+INDEX('Scenario Parameters'!$L:$L,MATCH($C12,'Scenario Parameters'!$A:$A,0)))*(1+INDEX('Scenario Parameters'!$L:$L,MATCH(DF$3,'Scenario Parameters'!$A:$A,0)))*'Base Table 5'!DF12</f>
        <v>1.2852399999999997</v>
      </c>
      <c r="DG12" s="36">
        <f>(1+INDEX('Scenario Parameters'!$L:$L,MATCH($C12,'Scenario Parameters'!$A:$A,0)))*(1+INDEX('Scenario Parameters'!$L:$L,MATCH(DG$3,'Scenario Parameters'!$A:$A,0)))*'Base Table 5'!DG12</f>
        <v>10.090894999999998</v>
      </c>
      <c r="DH12" s="36">
        <f>(1+INDEX('Scenario Parameters'!$L:$L,MATCH($C12,'Scenario Parameters'!$A:$A,0)))*(1+INDEX('Scenario Parameters'!$L:$L,MATCH(DH$3,'Scenario Parameters'!$A:$A,0)))*'Base Table 5'!DH12</f>
        <v>8.9779399999999967</v>
      </c>
      <c r="DI12" s="36">
        <f>(1+INDEX('Scenario Parameters'!$L:$L,MATCH($C12,'Scenario Parameters'!$A:$A,0)))*(1+INDEX('Scenario Parameters'!$L:$L,MATCH(DI$3,'Scenario Parameters'!$A:$A,0)))*'Base Table 5'!DI12</f>
        <v>1.2099499999999999</v>
      </c>
      <c r="DJ12" s="36">
        <f>(1+INDEX('Scenario Parameters'!$L:$L,MATCH($C12,'Scenario Parameters'!$A:$A,0)))*(1+INDEX('Scenario Parameters'!$L:$L,MATCH(DJ$3,'Scenario Parameters'!$A:$A,0)))*'Base Table 5'!DJ12</f>
        <v>3.5603999999999991</v>
      </c>
      <c r="DK12" s="36">
        <f>(1+INDEX('Scenario Parameters'!$L:$L,MATCH($C12,'Scenario Parameters'!$A:$A,0)))*(1+INDEX('Scenario Parameters'!$L:$L,MATCH(DK$3,'Scenario Parameters'!$A:$A,0)))*'Base Table 5'!DK12</f>
        <v>0.78351999999999988</v>
      </c>
      <c r="DL12" s="36">
        <f>(1+INDEX('Scenario Parameters'!$L:$L,MATCH($C12,'Scenario Parameters'!$A:$A,0)))*(1+INDEX('Scenario Parameters'!$L:$L,MATCH(DL$3,'Scenario Parameters'!$A:$A,0)))*'Base Table 5'!DL12</f>
        <v>1.4981779999999993</v>
      </c>
      <c r="DM12" s="36">
        <f>(1+INDEX('Scenario Parameters'!$L:$L,MATCH($C12,'Scenario Parameters'!$A:$A,0)))*(1+INDEX('Scenario Parameters'!$L:$L,MATCH(DM$3,'Scenario Parameters'!$A:$A,0)))*'Base Table 5'!DM12</f>
        <v>5.2517199999999988</v>
      </c>
      <c r="DN12" s="36">
        <f>(1+INDEX('Scenario Parameters'!$L:$L,MATCH($C12,'Scenario Parameters'!$A:$A,0)))*(1+INDEX('Scenario Parameters'!$L:$L,MATCH(DN$3,'Scenario Parameters'!$A:$A,0)))*'Base Table 5'!DN12</f>
        <v>4.698999999999999</v>
      </c>
      <c r="DO12" s="36">
        <f>(1+INDEX('Scenario Parameters'!$L:$L,MATCH($C12,'Scenario Parameters'!$A:$A,0)))*(1+INDEX('Scenario Parameters'!$L:$L,MATCH(DO$3,'Scenario Parameters'!$A:$A,0)))*'Base Table 5'!DO12</f>
        <v>2.2446699999999993</v>
      </c>
      <c r="DP12" s="36">
        <f t="shared" si="0"/>
        <v>1234.1539654999997</v>
      </c>
      <c r="DQ12" s="36">
        <f>('Base Table 5'!DQ12/'Base Table 5'!$DX12)*$EB12</f>
        <v>620.23737799832793</v>
      </c>
      <c r="DR12" s="36">
        <f>('Base Table 5'!DR12/'Base Table 5'!$DX12)*$EB12</f>
        <v>11.155000601533361</v>
      </c>
      <c r="DS12" s="36">
        <f>('Base Table 5'!DS12/'Base Table 5'!$DX12)*$EB12</f>
        <v>121.01523906579915</v>
      </c>
      <c r="DT12" s="36">
        <f>('Base Table 5'!DT12/'Base Table 5'!$DX12)*$EB12</f>
        <v>14.106549018589515</v>
      </c>
      <c r="DU12" s="36">
        <f>('Base Table 5'!DU12/'Base Table 5'!$DX12)*$EB12</f>
        <v>42.206846264182573</v>
      </c>
      <c r="DV12" s="36">
        <f>('Base Table 5'!DV12/'Base Table 5'!$DX12)*$EB12</f>
        <v>6.3987715380853034</v>
      </c>
      <c r="DW12" s="36">
        <f>('Base Table 5'!DW12/'Base Table 5'!$DX12)*$EB12</f>
        <v>7681.7475898292778</v>
      </c>
      <c r="DX12" s="36">
        <f t="shared" si="1"/>
        <v>8496.867374315796</v>
      </c>
      <c r="DY12" s="36">
        <f t="shared" si="2"/>
        <v>9731.0213398157957</v>
      </c>
      <c r="DZ12" s="14">
        <f>'Base Table 5'!DY12</f>
        <v>103670.0001</v>
      </c>
      <c r="EA12" s="54">
        <v>9731.0213398157957</v>
      </c>
      <c r="EB12" s="100">
        <f t="shared" si="3"/>
        <v>8496.867374315796</v>
      </c>
    </row>
    <row r="13" spans="1:133" x14ac:dyDescent="0.4">
      <c r="A13" s="37">
        <v>10</v>
      </c>
      <c r="B13" s="2" t="str">
        <f>'Base Table 5'!B13</f>
        <v>0801</v>
      </c>
      <c r="C13" s="112">
        <f>'Base Table 5'!C13</f>
        <v>3</v>
      </c>
      <c r="D13" s="38" t="str">
        <f>'Base Table 5'!D13</f>
        <v>Iron ore mining</v>
      </c>
      <c r="E13" s="36">
        <f>(1+INDEX('Scenario Parameters'!$L:$L,MATCH($C13,'Scenario Parameters'!$A:$A,0)))*(1+INDEX('Scenario Parameters'!$L:$L,MATCH(E$3,'Scenario Parameters'!$A:$A,0)))*'Base Table 5'!E13</f>
        <v>37.114220000000003</v>
      </c>
      <c r="F13" s="36">
        <f>(1+INDEX('Scenario Parameters'!$L:$L,MATCH($C13,'Scenario Parameters'!$A:$A,0)))*(1+INDEX('Scenario Parameters'!$L:$L,MATCH(F$3,'Scenario Parameters'!$A:$A,0)))*'Base Table 5'!F13</f>
        <v>4.4128700000000007</v>
      </c>
      <c r="G13" s="36">
        <f>(1+INDEX('Scenario Parameters'!$L:$L,MATCH($C13,'Scenario Parameters'!$A:$A,0)))*(1+INDEX('Scenario Parameters'!$L:$L,MATCH(G$3,'Scenario Parameters'!$A:$A,0)))*'Base Table 5'!G13</f>
        <v>23.312080000000002</v>
      </c>
      <c r="H13" s="36">
        <f>(1+INDEX('Scenario Parameters'!$L:$L,MATCH($C13,'Scenario Parameters'!$A:$A,0)))*(1+INDEX('Scenario Parameters'!$L:$L,MATCH(H$3,'Scenario Parameters'!$A:$A,0)))*'Base Table 5'!H13</f>
        <v>3.1993500000000004</v>
      </c>
      <c r="I13" s="36">
        <f>(1+INDEX('Scenario Parameters'!$L:$L,MATCH($C13,'Scenario Parameters'!$A:$A,0)))*(1+INDEX('Scenario Parameters'!$L:$L,MATCH(I$3,'Scenario Parameters'!$A:$A,0)))*'Base Table 5'!I13</f>
        <v>0.21758000000000002</v>
      </c>
      <c r="J13" s="36">
        <f>(1+INDEX('Scenario Parameters'!$L:$L,MATCH($C13,'Scenario Parameters'!$A:$A,0)))*(1+INDEX('Scenario Parameters'!$L:$L,MATCH(J$3,'Scenario Parameters'!$A:$A,0)))*'Base Table 5'!J13</f>
        <v>2.1987900000000002</v>
      </c>
      <c r="K13" s="36">
        <f>(1+INDEX('Scenario Parameters'!$L:$L,MATCH($C13,'Scenario Parameters'!$A:$A,0)))*(1+INDEX('Scenario Parameters'!$L:$L,MATCH(K$3,'Scenario Parameters'!$A:$A,0)))*'Base Table 5'!K13</f>
        <v>8.4014699999999998</v>
      </c>
      <c r="L13" s="36">
        <f>(1+INDEX('Scenario Parameters'!$L:$L,MATCH($C13,'Scenario Parameters'!$A:$A,0)))*(1+INDEX('Scenario Parameters'!$L:$L,MATCH(L$3,'Scenario Parameters'!$A:$A,0)))*'Base Table 5'!L13</f>
        <v>43.838003</v>
      </c>
      <c r="M13" s="36">
        <f>(1+INDEX('Scenario Parameters'!$L:$L,MATCH($C13,'Scenario Parameters'!$A:$A,0)))*(1+INDEX('Scenario Parameters'!$L:$L,MATCH(M$3,'Scenario Parameters'!$A:$A,0)))*'Base Table 5'!M13</f>
        <v>5.7737679999999987</v>
      </c>
      <c r="N13" s="36">
        <f>(1+INDEX('Scenario Parameters'!$L:$L,MATCH($C13,'Scenario Parameters'!$A:$A,0)))*(1+INDEX('Scenario Parameters'!$L:$L,MATCH(N$3,'Scenario Parameters'!$A:$A,0)))*'Base Table 5'!N13</f>
        <v>192.90352400000003</v>
      </c>
      <c r="O13" s="36">
        <f>(1+INDEX('Scenario Parameters'!$L:$L,MATCH($C13,'Scenario Parameters'!$A:$A,0)))*(1+INDEX('Scenario Parameters'!$L:$L,MATCH(O$3,'Scenario Parameters'!$A:$A,0)))*'Base Table 5'!O13</f>
        <v>167.19090300000002</v>
      </c>
      <c r="P13" s="36">
        <f>(1+INDEX('Scenario Parameters'!$L:$L,MATCH($C13,'Scenario Parameters'!$A:$A,0)))*(1+INDEX('Scenario Parameters'!$L:$L,MATCH(P$3,'Scenario Parameters'!$A:$A,0)))*'Base Table 5'!P13</f>
        <v>16.457210000000003</v>
      </c>
      <c r="Q13" s="36">
        <f>(1+INDEX('Scenario Parameters'!$L:$L,MATCH($C13,'Scenario Parameters'!$A:$A,0)))*(1+INDEX('Scenario Parameters'!$L:$L,MATCH(Q$3,'Scenario Parameters'!$A:$A,0)))*'Base Table 5'!Q13</f>
        <v>2.0351320000000004</v>
      </c>
      <c r="R13" s="36">
        <f>(1+INDEX('Scenario Parameters'!$L:$L,MATCH($C13,'Scenario Parameters'!$A:$A,0)))*(1+INDEX('Scenario Parameters'!$L:$L,MATCH(R$3,'Scenario Parameters'!$A:$A,0)))*'Base Table 5'!R13</f>
        <v>6.6115500000000011</v>
      </c>
      <c r="S13" s="36">
        <f>(1+INDEX('Scenario Parameters'!$L:$L,MATCH($C13,'Scenario Parameters'!$A:$A,0)))*(1+INDEX('Scenario Parameters'!$L:$L,MATCH(S$3,'Scenario Parameters'!$A:$A,0)))*'Base Table 5'!S13</f>
        <v>0.54912000000000005</v>
      </c>
      <c r="T13" s="36">
        <f>(1+INDEX('Scenario Parameters'!$L:$L,MATCH($C13,'Scenario Parameters'!$A:$A,0)))*(1+INDEX('Scenario Parameters'!$L:$L,MATCH(T$3,'Scenario Parameters'!$A:$A,0)))*'Base Table 5'!T13</f>
        <v>2.7325100000000004</v>
      </c>
      <c r="U13" s="36">
        <f>(1+INDEX('Scenario Parameters'!$L:$L,MATCH($C13,'Scenario Parameters'!$A:$A,0)))*(1+INDEX('Scenario Parameters'!$L:$L,MATCH(U$3,'Scenario Parameters'!$A:$A,0)))*'Base Table 5'!U13</f>
        <v>1.6553900000000001</v>
      </c>
      <c r="V13" s="36">
        <f>(1+INDEX('Scenario Parameters'!$L:$L,MATCH($C13,'Scenario Parameters'!$A:$A,0)))*(1+INDEX('Scenario Parameters'!$L:$L,MATCH(V$3,'Scenario Parameters'!$A:$A,0)))*'Base Table 5'!V13</f>
        <v>0.48994000000000004</v>
      </c>
      <c r="W13" s="36">
        <f>(1+INDEX('Scenario Parameters'!$L:$L,MATCH($C13,'Scenario Parameters'!$A:$A,0)))*(1+INDEX('Scenario Parameters'!$L:$L,MATCH(W$3,'Scenario Parameters'!$A:$A,0)))*'Base Table 5'!W13</f>
        <v>11.071830000000002</v>
      </c>
      <c r="X13" s="36">
        <f>(1+INDEX('Scenario Parameters'!$L:$L,MATCH($C13,'Scenario Parameters'!$A:$A,0)))*(1+INDEX('Scenario Parameters'!$L:$L,MATCH(X$3,'Scenario Parameters'!$A:$A,0)))*'Base Table 5'!X13</f>
        <v>1.8733000000000002</v>
      </c>
      <c r="Y13" s="36">
        <f>(1+INDEX('Scenario Parameters'!$L:$L,MATCH($C13,'Scenario Parameters'!$A:$A,0)))*(1+INDEX('Scenario Parameters'!$L:$L,MATCH(Y$3,'Scenario Parameters'!$A:$A,0)))*'Base Table 5'!Y13</f>
        <v>3.63462</v>
      </c>
      <c r="Z13" s="36">
        <f>(1+INDEX('Scenario Parameters'!$L:$L,MATCH($C13,'Scenario Parameters'!$A:$A,0)))*(1+INDEX('Scenario Parameters'!$L:$L,MATCH(Z$3,'Scenario Parameters'!$A:$A,0)))*'Base Table 5'!Z13</f>
        <v>3.7832300000000001</v>
      </c>
      <c r="AA13" s="36">
        <f>(1+INDEX('Scenario Parameters'!$L:$L,MATCH($C13,'Scenario Parameters'!$A:$A,0)))*(1+INDEX('Scenario Parameters'!$L:$L,MATCH(AA$3,'Scenario Parameters'!$A:$A,0)))*'Base Table 5'!AA13</f>
        <v>8.9566400000000019</v>
      </c>
      <c r="AB13" s="36">
        <f>(1+INDEX('Scenario Parameters'!$L:$L,MATCH($C13,'Scenario Parameters'!$A:$A,0)))*(1+INDEX('Scenario Parameters'!$L:$L,MATCH(AB$3,'Scenario Parameters'!$A:$A,0)))*'Base Table 5'!AB13</f>
        <v>4.6363900000000005</v>
      </c>
      <c r="AC13" s="36">
        <f>(1+INDEX('Scenario Parameters'!$L:$L,MATCH($C13,'Scenario Parameters'!$A:$A,0)))*(1+INDEX('Scenario Parameters'!$L:$L,MATCH(AC$3,'Scenario Parameters'!$A:$A,0)))*'Base Table 5'!AC13</f>
        <v>4.0686800000000005</v>
      </c>
      <c r="AD13" s="36">
        <f>(1+INDEX('Scenario Parameters'!$L:$L,MATCH($C13,'Scenario Parameters'!$A:$A,0)))*(1+INDEX('Scenario Parameters'!$L:$L,MATCH(AD$3,'Scenario Parameters'!$A:$A,0)))*'Base Table 5'!AD13</f>
        <v>0.11495000000000001</v>
      </c>
      <c r="AE13" s="36">
        <f>(1+INDEX('Scenario Parameters'!$L:$L,MATCH($C13,'Scenario Parameters'!$A:$A,0)))*(1+INDEX('Scenario Parameters'!$L:$L,MATCH(AE$3,'Scenario Parameters'!$A:$A,0)))*'Base Table 5'!AE13</f>
        <v>1.5180000000000001E-2</v>
      </c>
      <c r="AF13" s="36">
        <f>(1+INDEX('Scenario Parameters'!$L:$L,MATCH($C13,'Scenario Parameters'!$A:$A,0)))*(1+INDEX('Scenario Parameters'!$L:$L,MATCH(AF$3,'Scenario Parameters'!$A:$A,0)))*'Base Table 5'!AF13</f>
        <v>0.90519000000000005</v>
      </c>
      <c r="AG13" s="36">
        <f>(1+INDEX('Scenario Parameters'!$L:$L,MATCH($C13,'Scenario Parameters'!$A:$A,0)))*(1+INDEX('Scenario Parameters'!$L:$L,MATCH(AG$3,'Scenario Parameters'!$A:$A,0)))*'Base Table 5'!AG13</f>
        <v>1.7600000000000003E-3</v>
      </c>
      <c r="AH13" s="36">
        <f>(1+INDEX('Scenario Parameters'!$L:$L,MATCH($C13,'Scenario Parameters'!$A:$A,0)))*(1+INDEX('Scenario Parameters'!$L:$L,MATCH(AH$3,'Scenario Parameters'!$A:$A,0)))*'Base Table 5'!AH13</f>
        <v>2.5630000000000003E-2</v>
      </c>
      <c r="AI13" s="36">
        <f>(1+INDEX('Scenario Parameters'!$L:$L,MATCH($C13,'Scenario Parameters'!$A:$A,0)))*(1+INDEX('Scenario Parameters'!$L:$L,MATCH(AI$3,'Scenario Parameters'!$A:$A,0)))*'Base Table 5'!AI13</f>
        <v>4.7300000000000002E-2</v>
      </c>
      <c r="AJ13" s="36">
        <f>(1+INDEX('Scenario Parameters'!$L:$L,MATCH($C13,'Scenario Parameters'!$A:$A,0)))*(1+INDEX('Scenario Parameters'!$L:$L,MATCH(AJ$3,'Scenario Parameters'!$A:$A,0)))*'Base Table 5'!AJ13</f>
        <v>1.21363</v>
      </c>
      <c r="AK13" s="36">
        <f>(1+INDEX('Scenario Parameters'!$L:$L,MATCH($C13,'Scenario Parameters'!$A:$A,0)))*(1+INDEX('Scenario Parameters'!$L:$L,MATCH(AK$3,'Scenario Parameters'!$A:$A,0)))*'Base Table 5'!AK13</f>
        <v>2.2514800000000004</v>
      </c>
      <c r="AL13" s="36">
        <f>(1+INDEX('Scenario Parameters'!$L:$L,MATCH($C13,'Scenario Parameters'!$A:$A,0)))*(1+INDEX('Scenario Parameters'!$L:$L,MATCH(AL$3,'Scenario Parameters'!$A:$A,0)))*'Base Table 5'!AL13</f>
        <v>1.4326400000000001</v>
      </c>
      <c r="AM13" s="36">
        <f>(1+INDEX('Scenario Parameters'!$L:$L,MATCH($C13,'Scenario Parameters'!$A:$A,0)))*(1+INDEX('Scenario Parameters'!$L:$L,MATCH(AM$3,'Scenario Parameters'!$A:$A,0)))*'Base Table 5'!AM13</f>
        <v>10.122640000000002</v>
      </c>
      <c r="AN13" s="36">
        <f>(1+INDEX('Scenario Parameters'!$L:$L,MATCH($C13,'Scenario Parameters'!$A:$A,0)))*(1+INDEX('Scenario Parameters'!$L:$L,MATCH(AN$3,'Scenario Parameters'!$A:$A,0)))*'Base Table 5'!AN13</f>
        <v>2.3897500000000003</v>
      </c>
      <c r="AO13" s="36">
        <f>(1+INDEX('Scenario Parameters'!$L:$L,MATCH($C13,'Scenario Parameters'!$A:$A,0)))*(1+INDEX('Scenario Parameters'!$L:$L,MATCH(AO$3,'Scenario Parameters'!$A:$A,0)))*'Base Table 5'!AO13</f>
        <v>0.63819799999999993</v>
      </c>
      <c r="AP13" s="36">
        <f>(1+INDEX('Scenario Parameters'!$L:$L,MATCH($C13,'Scenario Parameters'!$A:$A,0)))*(1+INDEX('Scenario Parameters'!$L:$L,MATCH(AP$3,'Scenario Parameters'!$A:$A,0)))*'Base Table 5'!AP13</f>
        <v>5.2917149999999999</v>
      </c>
      <c r="AQ13" s="36">
        <f>(1+INDEX('Scenario Parameters'!$L:$L,MATCH($C13,'Scenario Parameters'!$A:$A,0)))*(1+INDEX('Scenario Parameters'!$L:$L,MATCH(AQ$3,'Scenario Parameters'!$A:$A,0)))*'Base Table 5'!AQ13</f>
        <v>0.61523000000000005</v>
      </c>
      <c r="AR13" s="36">
        <f>(1+INDEX('Scenario Parameters'!$L:$L,MATCH($C13,'Scenario Parameters'!$A:$A,0)))*(1+INDEX('Scenario Parameters'!$L:$L,MATCH(AR$3,'Scenario Parameters'!$A:$A,0)))*'Base Table 5'!AR13</f>
        <v>10.105920000000001</v>
      </c>
      <c r="AS13" s="36">
        <f>(1+INDEX('Scenario Parameters'!$L:$L,MATCH($C13,'Scenario Parameters'!$A:$A,0)))*(1+INDEX('Scenario Parameters'!$L:$L,MATCH(AS$3,'Scenario Parameters'!$A:$A,0)))*'Base Table 5'!AS13</f>
        <v>7.6168400000000007</v>
      </c>
      <c r="AT13" s="36">
        <f>(1+INDEX('Scenario Parameters'!$L:$L,MATCH($C13,'Scenario Parameters'!$A:$A,0)))*(1+INDEX('Scenario Parameters'!$L:$L,MATCH(AT$3,'Scenario Parameters'!$A:$A,0)))*'Base Table 5'!AT13</f>
        <v>6.083330000000001</v>
      </c>
      <c r="AU13" s="36">
        <f>(1+INDEX('Scenario Parameters'!$L:$L,MATCH($C13,'Scenario Parameters'!$A:$A,0)))*(1+INDEX('Scenario Parameters'!$L:$L,MATCH(AU$3,'Scenario Parameters'!$A:$A,0)))*'Base Table 5'!AU13</f>
        <v>0.20229000000000003</v>
      </c>
      <c r="AV13" s="36">
        <f>(1+INDEX('Scenario Parameters'!$L:$L,MATCH($C13,'Scenario Parameters'!$A:$A,0)))*(1+INDEX('Scenario Parameters'!$L:$L,MATCH(AV$3,'Scenario Parameters'!$A:$A,0)))*'Base Table 5'!AV13</f>
        <v>1.2986600000000001</v>
      </c>
      <c r="AW13" s="36">
        <f>(1+INDEX('Scenario Parameters'!$L:$L,MATCH($C13,'Scenario Parameters'!$A:$A,0)))*(1+INDEX('Scenario Parameters'!$L:$L,MATCH(AW$3,'Scenario Parameters'!$A:$A,0)))*'Base Table 5'!AW13</f>
        <v>0.38368000000000002</v>
      </c>
      <c r="AX13" s="36">
        <f>(1+INDEX('Scenario Parameters'!$L:$L,MATCH($C13,'Scenario Parameters'!$A:$A,0)))*(1+INDEX('Scenario Parameters'!$L:$L,MATCH(AX$3,'Scenario Parameters'!$A:$A,0)))*'Base Table 5'!AX13</f>
        <v>6.9825800000000013</v>
      </c>
      <c r="AY13" s="36">
        <f>(1+INDEX('Scenario Parameters'!$L:$L,MATCH($C13,'Scenario Parameters'!$A:$A,0)))*(1+INDEX('Scenario Parameters'!$L:$L,MATCH(AY$3,'Scenario Parameters'!$A:$A,0)))*'Base Table 5'!AY13</f>
        <v>0.98571000000000009</v>
      </c>
      <c r="AZ13" s="36">
        <f>(1+INDEX('Scenario Parameters'!$L:$L,MATCH($C13,'Scenario Parameters'!$A:$A,0)))*(1+INDEX('Scenario Parameters'!$L:$L,MATCH(AZ$3,'Scenario Parameters'!$A:$A,0)))*'Base Table 5'!AZ13</f>
        <v>0.25828000000000001</v>
      </c>
      <c r="BA13" s="36">
        <f>(1+INDEX('Scenario Parameters'!$L:$L,MATCH($C13,'Scenario Parameters'!$A:$A,0)))*(1+INDEX('Scenario Parameters'!$L:$L,MATCH(BA$3,'Scenario Parameters'!$A:$A,0)))*'Base Table 5'!BA13</f>
        <v>2189.8915500000003</v>
      </c>
      <c r="BB13" s="36">
        <f>(1+INDEX('Scenario Parameters'!$L:$L,MATCH($C13,'Scenario Parameters'!$A:$A,0)))*(1+INDEX('Scenario Parameters'!$L:$L,MATCH(BB$3,'Scenario Parameters'!$A:$A,0)))*'Base Table 5'!BB13</f>
        <v>80.536940000000016</v>
      </c>
      <c r="BC13" s="36">
        <f>(1+INDEX('Scenario Parameters'!$L:$L,MATCH($C13,'Scenario Parameters'!$A:$A,0)))*(1+INDEX('Scenario Parameters'!$L:$L,MATCH(BC$3,'Scenario Parameters'!$A:$A,0)))*'Base Table 5'!BC13</f>
        <v>0.79024000000000005</v>
      </c>
      <c r="BD13" s="36">
        <f>(1+INDEX('Scenario Parameters'!$L:$L,MATCH($C13,'Scenario Parameters'!$A:$A,0)))*(1+INDEX('Scenario Parameters'!$L:$L,MATCH(BD$3,'Scenario Parameters'!$A:$A,0)))*'Base Table 5'!BD13</f>
        <v>25.701060000000002</v>
      </c>
      <c r="BE13" s="36">
        <f>(1+INDEX('Scenario Parameters'!$L:$L,MATCH($C13,'Scenario Parameters'!$A:$A,0)))*(1+INDEX('Scenario Parameters'!$L:$L,MATCH(BE$3,'Scenario Parameters'!$A:$A,0)))*'Base Table 5'!BE13</f>
        <v>7.4899000000000004</v>
      </c>
      <c r="BF13" s="36">
        <f>(1+INDEX('Scenario Parameters'!$L:$L,MATCH($C13,'Scenario Parameters'!$A:$A,0)))*(1+INDEX('Scenario Parameters'!$L:$L,MATCH(BF$3,'Scenario Parameters'!$A:$A,0)))*'Base Table 5'!BF13</f>
        <v>6.6144100000000003</v>
      </c>
      <c r="BG13" s="36">
        <f>(1+INDEX('Scenario Parameters'!$L:$L,MATCH($C13,'Scenario Parameters'!$A:$A,0)))*(1+INDEX('Scenario Parameters'!$L:$L,MATCH(BG$3,'Scenario Parameters'!$A:$A,0)))*'Base Table 5'!BG13</f>
        <v>2.770944000000001</v>
      </c>
      <c r="BH13" s="36">
        <f>(1+INDEX('Scenario Parameters'!$L:$L,MATCH($C13,'Scenario Parameters'!$A:$A,0)))*(1+INDEX('Scenario Parameters'!$L:$L,MATCH(BH$3,'Scenario Parameters'!$A:$A,0)))*'Base Table 5'!BH13</f>
        <v>3.9878300000000007</v>
      </c>
      <c r="BI13" s="36">
        <f>(1+INDEX('Scenario Parameters'!$L:$L,MATCH($C13,'Scenario Parameters'!$A:$A,0)))*(1+INDEX('Scenario Parameters'!$L:$L,MATCH(BI$3,'Scenario Parameters'!$A:$A,0)))*'Base Table 5'!BI13</f>
        <v>0.66935000000000011</v>
      </c>
      <c r="BJ13" s="36">
        <f>(1+INDEX('Scenario Parameters'!$L:$L,MATCH($C13,'Scenario Parameters'!$A:$A,0)))*(1+INDEX('Scenario Parameters'!$L:$L,MATCH(BJ$3,'Scenario Parameters'!$A:$A,0)))*'Base Table 5'!BJ13</f>
        <v>2.3611500000000003</v>
      </c>
      <c r="BK13" s="36">
        <f>(1+INDEX('Scenario Parameters'!$L:$L,MATCH($C13,'Scenario Parameters'!$A:$A,0)))*(1+INDEX('Scenario Parameters'!$L:$L,MATCH(BK$3,'Scenario Parameters'!$A:$A,0)))*'Base Table 5'!BK13</f>
        <v>1.31593</v>
      </c>
      <c r="BL13" s="36">
        <f>(1+INDEX('Scenario Parameters'!$L:$L,MATCH($C13,'Scenario Parameters'!$A:$A,0)))*(1+INDEX('Scenario Parameters'!$L:$L,MATCH(BL$3,'Scenario Parameters'!$A:$A,0)))*'Base Table 5'!BL13</f>
        <v>1.0740400000000001</v>
      </c>
      <c r="BM13" s="36">
        <f>(1+INDEX('Scenario Parameters'!$L:$L,MATCH($C13,'Scenario Parameters'!$A:$A,0)))*(1+INDEX('Scenario Parameters'!$L:$L,MATCH(BM$3,'Scenario Parameters'!$A:$A,0)))*'Base Table 5'!BM13</f>
        <v>0.26334000000000002</v>
      </c>
      <c r="BN13" s="36">
        <f>(1+INDEX('Scenario Parameters'!$L:$L,MATCH($C13,'Scenario Parameters'!$A:$A,0)))*(1+INDEX('Scenario Parameters'!$L:$L,MATCH(BN$3,'Scenario Parameters'!$A:$A,0)))*'Base Table 5'!BN13</f>
        <v>3.5669700000000004</v>
      </c>
      <c r="BO13" s="36">
        <f>(1+INDEX('Scenario Parameters'!$L:$L,MATCH($C13,'Scenario Parameters'!$A:$A,0)))*(1+INDEX('Scenario Parameters'!$L:$L,MATCH(BO$3,'Scenario Parameters'!$A:$A,0)))*'Base Table 5'!BO13</f>
        <v>1.3234100000000002</v>
      </c>
      <c r="BP13" s="36">
        <f>(1+INDEX('Scenario Parameters'!$L:$L,MATCH($C13,'Scenario Parameters'!$A:$A,0)))*(1+INDEX('Scenario Parameters'!$L:$L,MATCH(BP$3,'Scenario Parameters'!$A:$A,0)))*'Base Table 5'!BP13</f>
        <v>0.26356000000000002</v>
      </c>
      <c r="BQ13" s="36">
        <f>(1+INDEX('Scenario Parameters'!$L:$L,MATCH($C13,'Scenario Parameters'!$A:$A,0)))*(1+INDEX('Scenario Parameters'!$L:$L,MATCH(BQ$3,'Scenario Parameters'!$A:$A,0)))*'Base Table 5'!BQ13</f>
        <v>26.363012500000004</v>
      </c>
      <c r="BR13" s="36">
        <f>(1+INDEX('Scenario Parameters'!$L:$L,MATCH($C13,'Scenario Parameters'!$A:$A,0)))*(1+INDEX('Scenario Parameters'!$L:$L,MATCH(BR$3,'Scenario Parameters'!$A:$A,0)))*'Base Table 5'!BR13</f>
        <v>23.376650000000001</v>
      </c>
      <c r="BS13" s="36">
        <f>(1+INDEX('Scenario Parameters'!$L:$L,MATCH($C13,'Scenario Parameters'!$A:$A,0)))*(1+INDEX('Scenario Parameters'!$L:$L,MATCH(BS$3,'Scenario Parameters'!$A:$A,0)))*'Base Table 5'!BS13</f>
        <v>0.52867099999999989</v>
      </c>
      <c r="BT13" s="36">
        <f>(1+INDEX('Scenario Parameters'!$L:$L,MATCH($C13,'Scenario Parameters'!$A:$A,0)))*(1+INDEX('Scenario Parameters'!$L:$L,MATCH(BT$3,'Scenario Parameters'!$A:$A,0)))*'Base Table 5'!BT13</f>
        <v>5.4764600000000003</v>
      </c>
      <c r="BU13" s="36">
        <f>(1+INDEX('Scenario Parameters'!$L:$L,MATCH($C13,'Scenario Parameters'!$A:$A,0)))*(1+INDEX('Scenario Parameters'!$L:$L,MATCH(BU$3,'Scenario Parameters'!$A:$A,0)))*'Base Table 5'!BU13</f>
        <v>54.021770000000004</v>
      </c>
      <c r="BV13" s="36">
        <f>(1+INDEX('Scenario Parameters'!$L:$L,MATCH($C13,'Scenario Parameters'!$A:$A,0)))*(1+INDEX('Scenario Parameters'!$L:$L,MATCH(BV$3,'Scenario Parameters'!$A:$A,0)))*'Base Table 5'!BV13</f>
        <v>78.357399999999998</v>
      </c>
      <c r="BW13" s="36">
        <f>(1+INDEX('Scenario Parameters'!$L:$L,MATCH($C13,'Scenario Parameters'!$A:$A,0)))*(1+INDEX('Scenario Parameters'!$L:$L,MATCH(BW$3,'Scenario Parameters'!$A:$A,0)))*'Base Table 5'!BW13</f>
        <v>21.579250000000002</v>
      </c>
      <c r="BX13" s="36">
        <f>(1+INDEX('Scenario Parameters'!$L:$L,MATCH($C13,'Scenario Parameters'!$A:$A,0)))*(1+INDEX('Scenario Parameters'!$L:$L,MATCH(BX$3,'Scenario Parameters'!$A:$A,0)))*'Base Table 5'!BX13</f>
        <v>125.01192</v>
      </c>
      <c r="BY13" s="36">
        <f>(1+INDEX('Scenario Parameters'!$L:$L,MATCH($C13,'Scenario Parameters'!$A:$A,0)))*(1+INDEX('Scenario Parameters'!$L:$L,MATCH(BY$3,'Scenario Parameters'!$A:$A,0)))*'Base Table 5'!BY13</f>
        <v>206.44030000000001</v>
      </c>
      <c r="BZ13" s="36">
        <f>(1+INDEX('Scenario Parameters'!$L:$L,MATCH($C13,'Scenario Parameters'!$A:$A,0)))*(1+INDEX('Scenario Parameters'!$L:$L,MATCH(BZ$3,'Scenario Parameters'!$A:$A,0)))*'Base Table 5'!BZ13</f>
        <v>492.69748000000004</v>
      </c>
      <c r="CA13" s="36">
        <f>(1+INDEX('Scenario Parameters'!$L:$L,MATCH($C13,'Scenario Parameters'!$A:$A,0)))*(1+INDEX('Scenario Parameters'!$L:$L,MATCH(CA$3,'Scenario Parameters'!$A:$A,0)))*'Base Table 5'!CA13</f>
        <v>130.14815000000002</v>
      </c>
      <c r="CB13" s="36">
        <f>(1+INDEX('Scenario Parameters'!$L:$L,MATCH($C13,'Scenario Parameters'!$A:$A,0)))*(1+INDEX('Scenario Parameters'!$L:$L,MATCH(CB$3,'Scenario Parameters'!$A:$A,0)))*'Base Table 5'!CB13</f>
        <v>5.38483</v>
      </c>
      <c r="CC13" s="36">
        <f>(1+INDEX('Scenario Parameters'!$L:$L,MATCH($C13,'Scenario Parameters'!$A:$A,0)))*(1+INDEX('Scenario Parameters'!$L:$L,MATCH(CC$3,'Scenario Parameters'!$A:$A,0)))*'Base Table 5'!CC13</f>
        <v>45.594450000000002</v>
      </c>
      <c r="CD13" s="36">
        <f>(1+INDEX('Scenario Parameters'!$L:$L,MATCH($C13,'Scenario Parameters'!$A:$A,0)))*(1+INDEX('Scenario Parameters'!$L:$L,MATCH(CD$3,'Scenario Parameters'!$A:$A,0)))*'Base Table 5'!CD13</f>
        <v>208.211388</v>
      </c>
      <c r="CE13" s="36">
        <f>(1+INDEX('Scenario Parameters'!$L:$L,MATCH($C13,'Scenario Parameters'!$A:$A,0)))*(1+INDEX('Scenario Parameters'!$L:$L,MATCH(CE$3,'Scenario Parameters'!$A:$A,0)))*'Base Table 5'!CE13</f>
        <v>112.37072000000001</v>
      </c>
      <c r="CF13" s="36">
        <f>(1+INDEX('Scenario Parameters'!$L:$L,MATCH($C13,'Scenario Parameters'!$A:$A,0)))*(1+INDEX('Scenario Parameters'!$L:$L,MATCH(CF$3,'Scenario Parameters'!$A:$A,0)))*'Base Table 5'!CF13</f>
        <v>22.044880000000003</v>
      </c>
      <c r="CG13" s="36">
        <f>(1+INDEX('Scenario Parameters'!$L:$L,MATCH($C13,'Scenario Parameters'!$A:$A,0)))*(1+INDEX('Scenario Parameters'!$L:$L,MATCH(CG$3,'Scenario Parameters'!$A:$A,0)))*'Base Table 5'!CG13</f>
        <v>8.1224000000000007</v>
      </c>
      <c r="CH13" s="36">
        <f>(1+INDEX('Scenario Parameters'!$L:$L,MATCH($C13,'Scenario Parameters'!$A:$A,0)))*(1+INDEX('Scenario Parameters'!$L:$L,MATCH(CH$3,'Scenario Parameters'!$A:$A,0)))*'Base Table 5'!CH13</f>
        <v>25.674440000000001</v>
      </c>
      <c r="CI13" s="36">
        <f>(1+INDEX('Scenario Parameters'!$L:$L,MATCH($C13,'Scenario Parameters'!$A:$A,0)))*(1+INDEX('Scenario Parameters'!$L:$L,MATCH(CI$3,'Scenario Parameters'!$A:$A,0)))*'Base Table 5'!CI13</f>
        <v>147.12687000000003</v>
      </c>
      <c r="CJ13" s="36">
        <f>(1+INDEX('Scenario Parameters'!$L:$L,MATCH($C13,'Scenario Parameters'!$A:$A,0)))*(1+INDEX('Scenario Parameters'!$L:$L,MATCH(CJ$3,'Scenario Parameters'!$A:$A,0)))*'Base Table 5'!CJ13</f>
        <v>16.294740000000001</v>
      </c>
      <c r="CK13" s="36">
        <f>(1+INDEX('Scenario Parameters'!$L:$L,MATCH($C13,'Scenario Parameters'!$A:$A,0)))*(1+INDEX('Scenario Parameters'!$L:$L,MATCH(CK$3,'Scenario Parameters'!$A:$A,0)))*'Base Table 5'!CK13</f>
        <v>8.5334700000000012</v>
      </c>
      <c r="CL13" s="36">
        <f>(1+INDEX('Scenario Parameters'!$L:$L,MATCH($C13,'Scenario Parameters'!$A:$A,0)))*(1+INDEX('Scenario Parameters'!$L:$L,MATCH(CL$3,'Scenario Parameters'!$A:$A,0)))*'Base Table 5'!CL13</f>
        <v>1.6230500000000001</v>
      </c>
      <c r="CM13" s="36">
        <f>(1+INDEX('Scenario Parameters'!$L:$L,MATCH($C13,'Scenario Parameters'!$A:$A,0)))*(1+INDEX('Scenario Parameters'!$L:$L,MATCH(CM$3,'Scenario Parameters'!$A:$A,0)))*'Base Table 5'!CM13</f>
        <v>27.78567</v>
      </c>
      <c r="CN13" s="36">
        <f>(1+INDEX('Scenario Parameters'!$L:$L,MATCH($C13,'Scenario Parameters'!$A:$A,0)))*(1+INDEX('Scenario Parameters'!$L:$L,MATCH(CN$3,'Scenario Parameters'!$A:$A,0)))*'Base Table 5'!CN13</f>
        <v>33.831490000000002</v>
      </c>
      <c r="CO13" s="36">
        <f>(1+INDEX('Scenario Parameters'!$L:$L,MATCH($C13,'Scenario Parameters'!$A:$A,0)))*(1+INDEX('Scenario Parameters'!$L:$L,MATCH(CO$3,'Scenario Parameters'!$A:$A,0)))*'Base Table 5'!CO13</f>
        <v>0.14288999999999999</v>
      </c>
      <c r="CP13" s="36">
        <f>(1+INDEX('Scenario Parameters'!$L:$L,MATCH($C13,'Scenario Parameters'!$A:$A,0)))*(1+INDEX('Scenario Parameters'!$L:$L,MATCH(CP$3,'Scenario Parameters'!$A:$A,0)))*'Base Table 5'!CP13</f>
        <v>13.683560000000002</v>
      </c>
      <c r="CQ13" s="36">
        <f>(1+INDEX('Scenario Parameters'!$L:$L,MATCH($C13,'Scenario Parameters'!$A:$A,0)))*(1+INDEX('Scenario Parameters'!$L:$L,MATCH(CQ$3,'Scenario Parameters'!$A:$A,0)))*'Base Table 5'!CQ13</f>
        <v>11.397650000000001</v>
      </c>
      <c r="CR13" s="36">
        <f>(1+INDEX('Scenario Parameters'!$L:$L,MATCH($C13,'Scenario Parameters'!$A:$A,0)))*(1+INDEX('Scenario Parameters'!$L:$L,MATCH(CR$3,'Scenario Parameters'!$A:$A,0)))*'Base Table 5'!CR13</f>
        <v>106.68174000000002</v>
      </c>
      <c r="CS13" s="36">
        <f>(1+INDEX('Scenario Parameters'!$L:$L,MATCH($C13,'Scenario Parameters'!$A:$A,0)))*(1+INDEX('Scenario Parameters'!$L:$L,MATCH(CS$3,'Scenario Parameters'!$A:$A,0)))*'Base Table 5'!CS13</f>
        <v>43.346600000000002</v>
      </c>
      <c r="CT13" s="36">
        <f>(1+INDEX('Scenario Parameters'!$L:$L,MATCH($C13,'Scenario Parameters'!$A:$A,0)))*(1+INDEX('Scenario Parameters'!$L:$L,MATCH(CT$3,'Scenario Parameters'!$A:$A,0)))*'Base Table 5'!CT13</f>
        <v>0.82412000000000007</v>
      </c>
      <c r="CU13" s="36">
        <f>(1+INDEX('Scenario Parameters'!$L:$L,MATCH($C13,'Scenario Parameters'!$A:$A,0)))*(1+INDEX('Scenario Parameters'!$L:$L,MATCH(CU$3,'Scenario Parameters'!$A:$A,0)))*'Base Table 5'!CU13</f>
        <v>0.31019999999999998</v>
      </c>
      <c r="CV13" s="36">
        <f>(1+INDEX('Scenario Parameters'!$L:$L,MATCH($C13,'Scenario Parameters'!$A:$A,0)))*(1+INDEX('Scenario Parameters'!$L:$L,MATCH(CV$3,'Scenario Parameters'!$A:$A,0)))*'Base Table 5'!CV13</f>
        <v>48.713500000000003</v>
      </c>
      <c r="CW13" s="36">
        <f>(1+INDEX('Scenario Parameters'!$L:$L,MATCH($C13,'Scenario Parameters'!$A:$A,0)))*(1+INDEX('Scenario Parameters'!$L:$L,MATCH(CW$3,'Scenario Parameters'!$A:$A,0)))*'Base Table 5'!CW13</f>
        <v>544.06154000000004</v>
      </c>
      <c r="CX13" s="36">
        <f>(1+INDEX('Scenario Parameters'!$L:$L,MATCH($C13,'Scenario Parameters'!$A:$A,0)))*(1+INDEX('Scenario Parameters'!$L:$L,MATCH(CX$3,'Scenario Parameters'!$A:$A,0)))*'Base Table 5'!CX13</f>
        <v>113.35720000000002</v>
      </c>
      <c r="CY13" s="36">
        <f>(1+INDEX('Scenario Parameters'!$L:$L,MATCH($C13,'Scenario Parameters'!$A:$A,0)))*(1+INDEX('Scenario Parameters'!$L:$L,MATCH(CY$3,'Scenario Parameters'!$A:$A,0)))*'Base Table 5'!CY13</f>
        <v>280.42707000000001</v>
      </c>
      <c r="CZ13" s="36">
        <f>(1+INDEX('Scenario Parameters'!$L:$L,MATCH($C13,'Scenario Parameters'!$A:$A,0)))*(1+INDEX('Scenario Parameters'!$L:$L,MATCH(CZ$3,'Scenario Parameters'!$A:$A,0)))*'Base Table 5'!CZ13</f>
        <v>27.031620000000004</v>
      </c>
      <c r="DA13" s="36">
        <f>(1+INDEX('Scenario Parameters'!$L:$L,MATCH($C13,'Scenario Parameters'!$A:$A,0)))*(1+INDEX('Scenario Parameters'!$L:$L,MATCH(DA$3,'Scenario Parameters'!$A:$A,0)))*'Base Table 5'!DA13</f>
        <v>45.241240000000005</v>
      </c>
      <c r="DB13" s="36">
        <f>(1+INDEX('Scenario Parameters'!$L:$L,MATCH($C13,'Scenario Parameters'!$A:$A,0)))*(1+INDEX('Scenario Parameters'!$L:$L,MATCH(DB$3,'Scenario Parameters'!$A:$A,0)))*'Base Table 5'!DB13</f>
        <v>6.1543900000000002</v>
      </c>
      <c r="DC13" s="36">
        <f>(1+INDEX('Scenario Parameters'!$L:$L,MATCH($C13,'Scenario Parameters'!$A:$A,0)))*(1+INDEX('Scenario Parameters'!$L:$L,MATCH(DC$3,'Scenario Parameters'!$A:$A,0)))*'Base Table 5'!DC13</f>
        <v>13.830520000000002</v>
      </c>
      <c r="DD13" s="36">
        <f>(1+INDEX('Scenario Parameters'!$L:$L,MATCH($C13,'Scenario Parameters'!$A:$A,0)))*(1+INDEX('Scenario Parameters'!$L:$L,MATCH(DD$3,'Scenario Parameters'!$A:$A,0)))*'Base Table 5'!DD13</f>
        <v>29.813740000000003</v>
      </c>
      <c r="DE13" s="36">
        <f>(1+INDEX('Scenario Parameters'!$L:$L,MATCH($C13,'Scenario Parameters'!$A:$A,0)))*(1+INDEX('Scenario Parameters'!$L:$L,MATCH(DE$3,'Scenario Parameters'!$A:$A,0)))*'Base Table 5'!DE13</f>
        <v>14.619385000000001</v>
      </c>
      <c r="DF13" s="36">
        <f>(1+INDEX('Scenario Parameters'!$L:$L,MATCH($C13,'Scenario Parameters'!$A:$A,0)))*(1+INDEX('Scenario Parameters'!$L:$L,MATCH(DF$3,'Scenario Parameters'!$A:$A,0)))*'Base Table 5'!DF13</f>
        <v>5.8469400000000009</v>
      </c>
      <c r="DG13" s="36">
        <f>(1+INDEX('Scenario Parameters'!$L:$L,MATCH($C13,'Scenario Parameters'!$A:$A,0)))*(1+INDEX('Scenario Parameters'!$L:$L,MATCH(DG$3,'Scenario Parameters'!$A:$A,0)))*'Base Table 5'!DG13</f>
        <v>17.380110000000002</v>
      </c>
      <c r="DH13" s="36">
        <f>(1+INDEX('Scenario Parameters'!$L:$L,MATCH($C13,'Scenario Parameters'!$A:$A,0)))*(1+INDEX('Scenario Parameters'!$L:$L,MATCH(DH$3,'Scenario Parameters'!$A:$A,0)))*'Base Table 5'!DH13</f>
        <v>15.396040000000001</v>
      </c>
      <c r="DI13" s="36">
        <f>(1+INDEX('Scenario Parameters'!$L:$L,MATCH($C13,'Scenario Parameters'!$A:$A,0)))*(1+INDEX('Scenario Parameters'!$L:$L,MATCH(DI$3,'Scenario Parameters'!$A:$A,0)))*'Base Table 5'!DI13</f>
        <v>5.7773100000000008</v>
      </c>
      <c r="DJ13" s="36">
        <f>(1+INDEX('Scenario Parameters'!$L:$L,MATCH($C13,'Scenario Parameters'!$A:$A,0)))*(1+INDEX('Scenario Parameters'!$L:$L,MATCH(DJ$3,'Scenario Parameters'!$A:$A,0)))*'Base Table 5'!DJ13</f>
        <v>11.365640000000001</v>
      </c>
      <c r="DK13" s="36">
        <f>(1+INDEX('Scenario Parameters'!$L:$L,MATCH($C13,'Scenario Parameters'!$A:$A,0)))*(1+INDEX('Scenario Parameters'!$L:$L,MATCH(DK$3,'Scenario Parameters'!$A:$A,0)))*'Base Table 5'!DK13</f>
        <v>7.8540000000000001</v>
      </c>
      <c r="DL13" s="36">
        <f>(1+INDEX('Scenario Parameters'!$L:$L,MATCH($C13,'Scenario Parameters'!$A:$A,0)))*(1+INDEX('Scenario Parameters'!$L:$L,MATCH(DL$3,'Scenario Parameters'!$A:$A,0)))*'Base Table 5'!DL13</f>
        <v>2.9151759999999998</v>
      </c>
      <c r="DM13" s="36">
        <f>(1+INDEX('Scenario Parameters'!$L:$L,MATCH($C13,'Scenario Parameters'!$A:$A,0)))*(1+INDEX('Scenario Parameters'!$L:$L,MATCH(DM$3,'Scenario Parameters'!$A:$A,0)))*'Base Table 5'!DM13</f>
        <v>49.506930000000004</v>
      </c>
      <c r="DN13" s="36">
        <f>(1+INDEX('Scenario Parameters'!$L:$L,MATCH($C13,'Scenario Parameters'!$A:$A,0)))*(1+INDEX('Scenario Parameters'!$L:$L,MATCH(DN$3,'Scenario Parameters'!$A:$A,0)))*'Base Table 5'!DN13</f>
        <v>18.334470000000003</v>
      </c>
      <c r="DO13" s="36">
        <f>(1+INDEX('Scenario Parameters'!$L:$L,MATCH($C13,'Scenario Parameters'!$A:$A,0)))*(1+INDEX('Scenario Parameters'!$L:$L,MATCH(DO$3,'Scenario Parameters'!$A:$A,0)))*'Base Table 5'!DO13</f>
        <v>0.50973999999999997</v>
      </c>
      <c r="DP13" s="36">
        <f t="shared" si="0"/>
        <v>6205.8440895000003</v>
      </c>
      <c r="DQ13" s="36">
        <f>('Base Table 5'!DQ13/'Base Table 5'!$DX13)*$EB13</f>
        <v>55.827786908392923</v>
      </c>
      <c r="DR13" s="36">
        <f>('Base Table 5'!DR13/'Base Table 5'!$DX13)*$EB13</f>
        <v>31.580391476752077</v>
      </c>
      <c r="DS13" s="36">
        <f>('Base Table 5'!DS13/'Base Table 5'!$DX13)*$EB13</f>
        <v>349.20177399511755</v>
      </c>
      <c r="DT13" s="36">
        <f>('Base Table 5'!DT13/'Base Table 5'!$DX13)*$EB13</f>
        <v>43.277461709819931</v>
      </c>
      <c r="DU13" s="36">
        <f>('Base Table 5'!DU13/'Base Table 5'!$DX13)*$EB13</f>
        <v>151.72059326197811</v>
      </c>
      <c r="DV13" s="36">
        <f>('Base Table 5'!DV13/'Base Table 5'!$DX13)*$EB13</f>
        <v>-395.87305132890975</v>
      </c>
      <c r="DW13" s="36">
        <f>('Base Table 5'!DW13/'Base Table 5'!$DX13)*$EB13</f>
        <v>118631.26301036049</v>
      </c>
      <c r="DX13" s="36">
        <f t="shared" si="1"/>
        <v>118866.99796638364</v>
      </c>
      <c r="DY13" s="36">
        <f t="shared" si="2"/>
        <v>125072.84205588364</v>
      </c>
      <c r="DZ13" s="14">
        <f>'Base Table 5'!DY13</f>
        <v>139748.99949999998</v>
      </c>
      <c r="EA13" s="54">
        <v>125072.84205588364</v>
      </c>
      <c r="EB13" s="100">
        <f t="shared" si="3"/>
        <v>118866.99796638364</v>
      </c>
    </row>
    <row r="14" spans="1:133" x14ac:dyDescent="0.4">
      <c r="A14" s="34">
        <v>11</v>
      </c>
      <c r="B14" s="7" t="str">
        <f>'Base Table 5'!B14</f>
        <v>0802</v>
      </c>
      <c r="C14" s="111">
        <f>'Base Table 5'!C14</f>
        <v>3</v>
      </c>
      <c r="D14" s="35" t="str">
        <f>'Base Table 5'!D14</f>
        <v>Non-ferrous metal ore mining</v>
      </c>
      <c r="E14" s="36">
        <f>(1+INDEX('Scenario Parameters'!$L:$L,MATCH($C14,'Scenario Parameters'!$A:$A,0)))*(1+INDEX('Scenario Parameters'!$L:$L,MATCH(E$3,'Scenario Parameters'!$A:$A,0)))*'Base Table 5'!E14</f>
        <v>30.91451</v>
      </c>
      <c r="F14" s="36">
        <f>(1+INDEX('Scenario Parameters'!$L:$L,MATCH($C14,'Scenario Parameters'!$A:$A,0)))*(1+INDEX('Scenario Parameters'!$L:$L,MATCH(F$3,'Scenario Parameters'!$A:$A,0)))*'Base Table 5'!F14</f>
        <v>4.9605600000000001</v>
      </c>
      <c r="G14" s="36">
        <f>(1+INDEX('Scenario Parameters'!$L:$L,MATCH($C14,'Scenario Parameters'!$A:$A,0)))*(1+INDEX('Scenario Parameters'!$L:$L,MATCH(G$3,'Scenario Parameters'!$A:$A,0)))*'Base Table 5'!G14</f>
        <v>20.663060000000002</v>
      </c>
      <c r="H14" s="36">
        <f>(1+INDEX('Scenario Parameters'!$L:$L,MATCH($C14,'Scenario Parameters'!$A:$A,0)))*(1+INDEX('Scenario Parameters'!$L:$L,MATCH(H$3,'Scenario Parameters'!$A:$A,0)))*'Base Table 5'!H14</f>
        <v>0.67562</v>
      </c>
      <c r="I14" s="36">
        <f>(1+INDEX('Scenario Parameters'!$L:$L,MATCH($C14,'Scenario Parameters'!$A:$A,0)))*(1+INDEX('Scenario Parameters'!$L:$L,MATCH(I$3,'Scenario Parameters'!$A:$A,0)))*'Base Table 5'!I14</f>
        <v>0.33990000000000004</v>
      </c>
      <c r="J14" s="36">
        <f>(1+INDEX('Scenario Parameters'!$L:$L,MATCH($C14,'Scenario Parameters'!$A:$A,0)))*(1+INDEX('Scenario Parameters'!$L:$L,MATCH(J$3,'Scenario Parameters'!$A:$A,0)))*'Base Table 5'!J14</f>
        <v>0.60148000000000001</v>
      </c>
      <c r="K14" s="36">
        <f>(1+INDEX('Scenario Parameters'!$L:$L,MATCH($C14,'Scenario Parameters'!$A:$A,0)))*(1+INDEX('Scenario Parameters'!$L:$L,MATCH(K$3,'Scenario Parameters'!$A:$A,0)))*'Base Table 5'!K14</f>
        <v>8.8470800000000001</v>
      </c>
      <c r="L14" s="36">
        <f>(1+INDEX('Scenario Parameters'!$L:$L,MATCH($C14,'Scenario Parameters'!$A:$A,0)))*(1+INDEX('Scenario Parameters'!$L:$L,MATCH(L$3,'Scenario Parameters'!$A:$A,0)))*'Base Table 5'!L14</f>
        <v>35.717901999999995</v>
      </c>
      <c r="M14" s="36">
        <f>(1+INDEX('Scenario Parameters'!$L:$L,MATCH($C14,'Scenario Parameters'!$A:$A,0)))*(1+INDEX('Scenario Parameters'!$L:$L,MATCH(M$3,'Scenario Parameters'!$A:$A,0)))*'Base Table 5'!M14</f>
        <v>8.1711189999999991</v>
      </c>
      <c r="N14" s="36">
        <f>(1+INDEX('Scenario Parameters'!$L:$L,MATCH($C14,'Scenario Parameters'!$A:$A,0)))*(1+INDEX('Scenario Parameters'!$L:$L,MATCH(N$3,'Scenario Parameters'!$A:$A,0)))*'Base Table 5'!N14</f>
        <v>219.47669700000006</v>
      </c>
      <c r="O14" s="36">
        <f>(1+INDEX('Scenario Parameters'!$L:$L,MATCH($C14,'Scenario Parameters'!$A:$A,0)))*(1+INDEX('Scenario Parameters'!$L:$L,MATCH(O$3,'Scenario Parameters'!$A:$A,0)))*'Base Table 5'!O14</f>
        <v>330.45632400000005</v>
      </c>
      <c r="P14" s="36">
        <f>(1+INDEX('Scenario Parameters'!$L:$L,MATCH($C14,'Scenario Parameters'!$A:$A,0)))*(1+INDEX('Scenario Parameters'!$L:$L,MATCH(P$3,'Scenario Parameters'!$A:$A,0)))*'Base Table 5'!P14</f>
        <v>90.930895000000021</v>
      </c>
      <c r="Q14" s="36">
        <f>(1+INDEX('Scenario Parameters'!$L:$L,MATCH($C14,'Scenario Parameters'!$A:$A,0)))*(1+INDEX('Scenario Parameters'!$L:$L,MATCH(Q$3,'Scenario Parameters'!$A:$A,0)))*'Base Table 5'!Q14</f>
        <v>18.935664000000003</v>
      </c>
      <c r="R14" s="36">
        <f>(1+INDEX('Scenario Parameters'!$L:$L,MATCH($C14,'Scenario Parameters'!$A:$A,0)))*(1+INDEX('Scenario Parameters'!$L:$L,MATCH(R$3,'Scenario Parameters'!$A:$A,0)))*'Base Table 5'!R14</f>
        <v>7.1415300000000004</v>
      </c>
      <c r="S14" s="36">
        <f>(1+INDEX('Scenario Parameters'!$L:$L,MATCH($C14,'Scenario Parameters'!$A:$A,0)))*(1+INDEX('Scenario Parameters'!$L:$L,MATCH(S$3,'Scenario Parameters'!$A:$A,0)))*'Base Table 5'!S14</f>
        <v>0.15565000000000001</v>
      </c>
      <c r="T14" s="36">
        <f>(1+INDEX('Scenario Parameters'!$L:$L,MATCH($C14,'Scenario Parameters'!$A:$A,0)))*(1+INDEX('Scenario Parameters'!$L:$L,MATCH(T$3,'Scenario Parameters'!$A:$A,0)))*'Base Table 5'!T14</f>
        <v>2.7949900000000003</v>
      </c>
      <c r="U14" s="36">
        <f>(1+INDEX('Scenario Parameters'!$L:$L,MATCH($C14,'Scenario Parameters'!$A:$A,0)))*(1+INDEX('Scenario Parameters'!$L:$L,MATCH(U$3,'Scenario Parameters'!$A:$A,0)))*'Base Table 5'!U14</f>
        <v>1.2357400000000001</v>
      </c>
      <c r="V14" s="36">
        <f>(1+INDEX('Scenario Parameters'!$L:$L,MATCH($C14,'Scenario Parameters'!$A:$A,0)))*(1+INDEX('Scenario Parameters'!$L:$L,MATCH(V$3,'Scenario Parameters'!$A:$A,0)))*'Base Table 5'!V14</f>
        <v>0.42922000000000005</v>
      </c>
      <c r="W14" s="36">
        <f>(1+INDEX('Scenario Parameters'!$L:$L,MATCH($C14,'Scenario Parameters'!$A:$A,0)))*(1+INDEX('Scenario Parameters'!$L:$L,MATCH(W$3,'Scenario Parameters'!$A:$A,0)))*'Base Table 5'!W14</f>
        <v>1.4405600000000003</v>
      </c>
      <c r="X14" s="36">
        <f>(1+INDEX('Scenario Parameters'!$L:$L,MATCH($C14,'Scenario Parameters'!$A:$A,0)))*(1+INDEX('Scenario Parameters'!$L:$L,MATCH(X$3,'Scenario Parameters'!$A:$A,0)))*'Base Table 5'!X14</f>
        <v>1.0260800000000001</v>
      </c>
      <c r="Y14" s="36">
        <f>(1+INDEX('Scenario Parameters'!$L:$L,MATCH($C14,'Scenario Parameters'!$A:$A,0)))*(1+INDEX('Scenario Parameters'!$L:$L,MATCH(Y$3,'Scenario Parameters'!$A:$A,0)))*'Base Table 5'!Y14</f>
        <v>8.0711399999999998</v>
      </c>
      <c r="Z14" s="36">
        <f>(1+INDEX('Scenario Parameters'!$L:$L,MATCH($C14,'Scenario Parameters'!$A:$A,0)))*(1+INDEX('Scenario Parameters'!$L:$L,MATCH(Z$3,'Scenario Parameters'!$A:$A,0)))*'Base Table 5'!Z14</f>
        <v>2.06338</v>
      </c>
      <c r="AA14" s="36">
        <f>(1+INDEX('Scenario Parameters'!$L:$L,MATCH($C14,'Scenario Parameters'!$A:$A,0)))*(1+INDEX('Scenario Parameters'!$L:$L,MATCH(AA$3,'Scenario Parameters'!$A:$A,0)))*'Base Table 5'!AA14</f>
        <v>1.7800200000000002</v>
      </c>
      <c r="AB14" s="36">
        <f>(1+INDEX('Scenario Parameters'!$L:$L,MATCH($C14,'Scenario Parameters'!$A:$A,0)))*(1+INDEX('Scenario Parameters'!$L:$L,MATCH(AB$3,'Scenario Parameters'!$A:$A,0)))*'Base Table 5'!AB14</f>
        <v>0.82478000000000007</v>
      </c>
      <c r="AC14" s="36">
        <f>(1+INDEX('Scenario Parameters'!$L:$L,MATCH($C14,'Scenario Parameters'!$A:$A,0)))*(1+INDEX('Scenario Parameters'!$L:$L,MATCH(AC$3,'Scenario Parameters'!$A:$A,0)))*'Base Table 5'!AC14</f>
        <v>1.1701800000000002</v>
      </c>
      <c r="AD14" s="36">
        <f>(1+INDEX('Scenario Parameters'!$L:$L,MATCH($C14,'Scenario Parameters'!$A:$A,0)))*(1+INDEX('Scenario Parameters'!$L:$L,MATCH(AD$3,'Scenario Parameters'!$A:$A,0)))*'Base Table 5'!AD14</f>
        <v>1.8700000000000001E-2</v>
      </c>
      <c r="AE14" s="36">
        <f>(1+INDEX('Scenario Parameters'!$L:$L,MATCH($C14,'Scenario Parameters'!$A:$A,0)))*(1+INDEX('Scenario Parameters'!$L:$L,MATCH(AE$3,'Scenario Parameters'!$A:$A,0)))*'Base Table 5'!AE14</f>
        <v>5.4890000000000001E-2</v>
      </c>
      <c r="AF14" s="36">
        <f>(1+INDEX('Scenario Parameters'!$L:$L,MATCH($C14,'Scenario Parameters'!$A:$A,0)))*(1+INDEX('Scenario Parameters'!$L:$L,MATCH(AF$3,'Scenario Parameters'!$A:$A,0)))*'Base Table 5'!AF14</f>
        <v>0.30679000000000001</v>
      </c>
      <c r="AG14" s="36">
        <f>(1+INDEX('Scenario Parameters'!$L:$L,MATCH($C14,'Scenario Parameters'!$A:$A,0)))*(1+INDEX('Scenario Parameters'!$L:$L,MATCH(AG$3,'Scenario Parameters'!$A:$A,0)))*'Base Table 5'!AG14</f>
        <v>1.6610000000000003E-2</v>
      </c>
      <c r="AH14" s="36">
        <f>(1+INDEX('Scenario Parameters'!$L:$L,MATCH($C14,'Scenario Parameters'!$A:$A,0)))*(1+INDEX('Scenario Parameters'!$L:$L,MATCH(AH$3,'Scenario Parameters'!$A:$A,0)))*'Base Table 5'!AH14</f>
        <v>0.18469000000000002</v>
      </c>
      <c r="AI14" s="36">
        <f>(1+INDEX('Scenario Parameters'!$L:$L,MATCH($C14,'Scenario Parameters'!$A:$A,0)))*(1+INDEX('Scenario Parameters'!$L:$L,MATCH(AI$3,'Scenario Parameters'!$A:$A,0)))*'Base Table 5'!AI14</f>
        <v>4.598E-2</v>
      </c>
      <c r="AJ14" s="36">
        <f>(1+INDEX('Scenario Parameters'!$L:$L,MATCH($C14,'Scenario Parameters'!$A:$A,0)))*(1+INDEX('Scenario Parameters'!$L:$L,MATCH(AJ$3,'Scenario Parameters'!$A:$A,0)))*'Base Table 5'!AJ14</f>
        <v>3.8673800000000003</v>
      </c>
      <c r="AK14" s="36">
        <f>(1+INDEX('Scenario Parameters'!$L:$L,MATCH($C14,'Scenario Parameters'!$A:$A,0)))*(1+INDEX('Scenario Parameters'!$L:$L,MATCH(AK$3,'Scenario Parameters'!$A:$A,0)))*'Base Table 5'!AK14</f>
        <v>6.4021100000000004</v>
      </c>
      <c r="AL14" s="36">
        <f>(1+INDEX('Scenario Parameters'!$L:$L,MATCH($C14,'Scenario Parameters'!$A:$A,0)))*(1+INDEX('Scenario Parameters'!$L:$L,MATCH(AL$3,'Scenario Parameters'!$A:$A,0)))*'Base Table 5'!AL14</f>
        <v>2.9808900000000005</v>
      </c>
      <c r="AM14" s="36">
        <f>(1+INDEX('Scenario Parameters'!$L:$L,MATCH($C14,'Scenario Parameters'!$A:$A,0)))*(1+INDEX('Scenario Parameters'!$L:$L,MATCH(AM$3,'Scenario Parameters'!$A:$A,0)))*'Base Table 5'!AM14</f>
        <v>2.5248300000000001</v>
      </c>
      <c r="AN14" s="36">
        <f>(1+INDEX('Scenario Parameters'!$L:$L,MATCH($C14,'Scenario Parameters'!$A:$A,0)))*(1+INDEX('Scenario Parameters'!$L:$L,MATCH(AN$3,'Scenario Parameters'!$A:$A,0)))*'Base Table 5'!AN14</f>
        <v>0.94402000000000008</v>
      </c>
      <c r="AO14" s="36">
        <f>(1+INDEX('Scenario Parameters'!$L:$L,MATCH($C14,'Scenario Parameters'!$A:$A,0)))*(1+INDEX('Scenario Parameters'!$L:$L,MATCH(AO$3,'Scenario Parameters'!$A:$A,0)))*'Base Table 5'!AO14</f>
        <v>0.224939</v>
      </c>
      <c r="AP14" s="36">
        <f>(1+INDEX('Scenario Parameters'!$L:$L,MATCH($C14,'Scenario Parameters'!$A:$A,0)))*(1+INDEX('Scenario Parameters'!$L:$L,MATCH(AP$3,'Scenario Parameters'!$A:$A,0)))*'Base Table 5'!AP14</f>
        <v>1.9475500000000001</v>
      </c>
      <c r="AQ14" s="36">
        <f>(1+INDEX('Scenario Parameters'!$L:$L,MATCH($C14,'Scenario Parameters'!$A:$A,0)))*(1+INDEX('Scenario Parameters'!$L:$L,MATCH(AQ$3,'Scenario Parameters'!$A:$A,0)))*'Base Table 5'!AQ14</f>
        <v>0.11093500000000001</v>
      </c>
      <c r="AR14" s="36">
        <f>(1+INDEX('Scenario Parameters'!$L:$L,MATCH($C14,'Scenario Parameters'!$A:$A,0)))*(1+INDEX('Scenario Parameters'!$L:$L,MATCH(AR$3,'Scenario Parameters'!$A:$A,0)))*'Base Table 5'!AR14</f>
        <v>376.92534000000006</v>
      </c>
      <c r="AS14" s="36">
        <f>(1+INDEX('Scenario Parameters'!$L:$L,MATCH($C14,'Scenario Parameters'!$A:$A,0)))*(1+INDEX('Scenario Parameters'!$L:$L,MATCH(AS$3,'Scenario Parameters'!$A:$A,0)))*'Base Table 5'!AS14</f>
        <v>7.0791600000000008</v>
      </c>
      <c r="AT14" s="36">
        <f>(1+INDEX('Scenario Parameters'!$L:$L,MATCH($C14,'Scenario Parameters'!$A:$A,0)))*(1+INDEX('Scenario Parameters'!$L:$L,MATCH(AT$3,'Scenario Parameters'!$A:$A,0)))*'Base Table 5'!AT14</f>
        <v>2.9793500000000002</v>
      </c>
      <c r="AU14" s="36">
        <f>(1+INDEX('Scenario Parameters'!$L:$L,MATCH($C14,'Scenario Parameters'!$A:$A,0)))*(1+INDEX('Scenario Parameters'!$L:$L,MATCH(AU$3,'Scenario Parameters'!$A:$A,0)))*'Base Table 5'!AU14</f>
        <v>0.80432000000000003</v>
      </c>
      <c r="AV14" s="36">
        <f>(1+INDEX('Scenario Parameters'!$L:$L,MATCH($C14,'Scenario Parameters'!$A:$A,0)))*(1+INDEX('Scenario Parameters'!$L:$L,MATCH(AV$3,'Scenario Parameters'!$A:$A,0)))*'Base Table 5'!AV14</f>
        <v>2.5942400000000001</v>
      </c>
      <c r="AW14" s="36">
        <f>(1+INDEX('Scenario Parameters'!$L:$L,MATCH($C14,'Scenario Parameters'!$A:$A,0)))*(1+INDEX('Scenario Parameters'!$L:$L,MATCH(AW$3,'Scenario Parameters'!$A:$A,0)))*'Base Table 5'!AW14</f>
        <v>4.2241100000000005</v>
      </c>
      <c r="AX14" s="36">
        <f>(1+INDEX('Scenario Parameters'!$L:$L,MATCH($C14,'Scenario Parameters'!$A:$A,0)))*(1+INDEX('Scenario Parameters'!$L:$L,MATCH(AX$3,'Scenario Parameters'!$A:$A,0)))*'Base Table 5'!AX14</f>
        <v>344.31419000000005</v>
      </c>
      <c r="AY14" s="36">
        <f>(1+INDEX('Scenario Parameters'!$L:$L,MATCH($C14,'Scenario Parameters'!$A:$A,0)))*(1+INDEX('Scenario Parameters'!$L:$L,MATCH(AY$3,'Scenario Parameters'!$A:$A,0)))*'Base Table 5'!AY14</f>
        <v>21.289290000000001</v>
      </c>
      <c r="AZ14" s="36">
        <f>(1+INDEX('Scenario Parameters'!$L:$L,MATCH($C14,'Scenario Parameters'!$A:$A,0)))*(1+INDEX('Scenario Parameters'!$L:$L,MATCH(AZ$3,'Scenario Parameters'!$A:$A,0)))*'Base Table 5'!AZ14</f>
        <v>83.95574000000002</v>
      </c>
      <c r="BA14" s="36">
        <f>(1+INDEX('Scenario Parameters'!$L:$L,MATCH($C14,'Scenario Parameters'!$A:$A,0)))*(1+INDEX('Scenario Parameters'!$L:$L,MATCH(BA$3,'Scenario Parameters'!$A:$A,0)))*'Base Table 5'!BA14</f>
        <v>1397.71522</v>
      </c>
      <c r="BB14" s="36">
        <f>(1+INDEX('Scenario Parameters'!$L:$L,MATCH($C14,'Scenario Parameters'!$A:$A,0)))*(1+INDEX('Scenario Parameters'!$L:$L,MATCH(BB$3,'Scenario Parameters'!$A:$A,0)))*'Base Table 5'!BB14</f>
        <v>43895.92977000001</v>
      </c>
      <c r="BC14" s="36">
        <f>(1+INDEX('Scenario Parameters'!$L:$L,MATCH($C14,'Scenario Parameters'!$A:$A,0)))*(1+INDEX('Scenario Parameters'!$L:$L,MATCH(BC$3,'Scenario Parameters'!$A:$A,0)))*'Base Table 5'!BC14</f>
        <v>0.54175000000000006</v>
      </c>
      <c r="BD14" s="36">
        <f>(1+INDEX('Scenario Parameters'!$L:$L,MATCH($C14,'Scenario Parameters'!$A:$A,0)))*(1+INDEX('Scenario Parameters'!$L:$L,MATCH(BD$3,'Scenario Parameters'!$A:$A,0)))*'Base Table 5'!BD14</f>
        <v>3.8657300000000001</v>
      </c>
      <c r="BE14" s="36">
        <f>(1+INDEX('Scenario Parameters'!$L:$L,MATCH($C14,'Scenario Parameters'!$A:$A,0)))*(1+INDEX('Scenario Parameters'!$L:$L,MATCH(BE$3,'Scenario Parameters'!$A:$A,0)))*'Base Table 5'!BE14</f>
        <v>0.82071000000000005</v>
      </c>
      <c r="BF14" s="36">
        <f>(1+INDEX('Scenario Parameters'!$L:$L,MATCH($C14,'Scenario Parameters'!$A:$A,0)))*(1+INDEX('Scenario Parameters'!$L:$L,MATCH(BF$3,'Scenario Parameters'!$A:$A,0)))*'Base Table 5'!BF14</f>
        <v>1.3721400000000001</v>
      </c>
      <c r="BG14" s="36">
        <f>(1+INDEX('Scenario Parameters'!$L:$L,MATCH($C14,'Scenario Parameters'!$A:$A,0)))*(1+INDEX('Scenario Parameters'!$L:$L,MATCH(BG$3,'Scenario Parameters'!$A:$A,0)))*'Base Table 5'!BG14</f>
        <v>0.48701400000000011</v>
      </c>
      <c r="BH14" s="36">
        <f>(1+INDEX('Scenario Parameters'!$L:$L,MATCH($C14,'Scenario Parameters'!$A:$A,0)))*(1+INDEX('Scenario Parameters'!$L:$L,MATCH(BH$3,'Scenario Parameters'!$A:$A,0)))*'Base Table 5'!BH14</f>
        <v>0.38258000000000003</v>
      </c>
      <c r="BI14" s="36">
        <f>(1+INDEX('Scenario Parameters'!$L:$L,MATCH($C14,'Scenario Parameters'!$A:$A,0)))*(1+INDEX('Scenario Parameters'!$L:$L,MATCH(BI$3,'Scenario Parameters'!$A:$A,0)))*'Base Table 5'!BI14</f>
        <v>0.46266000000000002</v>
      </c>
      <c r="BJ14" s="36">
        <f>(1+INDEX('Scenario Parameters'!$L:$L,MATCH($C14,'Scenario Parameters'!$A:$A,0)))*(1+INDEX('Scenario Parameters'!$L:$L,MATCH(BJ$3,'Scenario Parameters'!$A:$A,0)))*'Base Table 5'!BJ14</f>
        <v>0.61116000000000004</v>
      </c>
      <c r="BK14" s="36">
        <f>(1+INDEX('Scenario Parameters'!$L:$L,MATCH($C14,'Scenario Parameters'!$A:$A,0)))*(1+INDEX('Scenario Parameters'!$L:$L,MATCH(BK$3,'Scenario Parameters'!$A:$A,0)))*'Base Table 5'!BK14</f>
        <v>1.3231900000000001</v>
      </c>
      <c r="BL14" s="36">
        <f>(1+INDEX('Scenario Parameters'!$L:$L,MATCH($C14,'Scenario Parameters'!$A:$A,0)))*(1+INDEX('Scenario Parameters'!$L:$L,MATCH(BL$3,'Scenario Parameters'!$A:$A,0)))*'Base Table 5'!BL14</f>
        <v>0.70774000000000004</v>
      </c>
      <c r="BM14" s="36">
        <f>(1+INDEX('Scenario Parameters'!$L:$L,MATCH($C14,'Scenario Parameters'!$A:$A,0)))*(1+INDEX('Scenario Parameters'!$L:$L,MATCH(BM$3,'Scenario Parameters'!$A:$A,0)))*'Base Table 5'!BM14</f>
        <v>0.27775000000000005</v>
      </c>
      <c r="BN14" s="36">
        <f>(1+INDEX('Scenario Parameters'!$L:$L,MATCH($C14,'Scenario Parameters'!$A:$A,0)))*(1+INDEX('Scenario Parameters'!$L:$L,MATCH(BN$3,'Scenario Parameters'!$A:$A,0)))*'Base Table 5'!BN14</f>
        <v>2.0518300000000003</v>
      </c>
      <c r="BO14" s="36">
        <f>(1+INDEX('Scenario Parameters'!$L:$L,MATCH($C14,'Scenario Parameters'!$A:$A,0)))*(1+INDEX('Scenario Parameters'!$L:$L,MATCH(BO$3,'Scenario Parameters'!$A:$A,0)))*'Base Table 5'!BO14</f>
        <v>2.2163900000000001</v>
      </c>
      <c r="BP14" s="36">
        <f>(1+INDEX('Scenario Parameters'!$L:$L,MATCH($C14,'Scenario Parameters'!$A:$A,0)))*(1+INDEX('Scenario Parameters'!$L:$L,MATCH(BP$3,'Scenario Parameters'!$A:$A,0)))*'Base Table 5'!BP14</f>
        <v>1.2600500000000001</v>
      </c>
      <c r="BQ14" s="36">
        <f>(1+INDEX('Scenario Parameters'!$L:$L,MATCH($C14,'Scenario Parameters'!$A:$A,0)))*(1+INDEX('Scenario Parameters'!$L:$L,MATCH(BQ$3,'Scenario Parameters'!$A:$A,0)))*'Base Table 5'!BQ14</f>
        <v>29.4089125</v>
      </c>
      <c r="BR14" s="36">
        <f>(1+INDEX('Scenario Parameters'!$L:$L,MATCH($C14,'Scenario Parameters'!$A:$A,0)))*(1+INDEX('Scenario Parameters'!$L:$L,MATCH(BR$3,'Scenario Parameters'!$A:$A,0)))*'Base Table 5'!BR14</f>
        <v>55.792549999999999</v>
      </c>
      <c r="BS14" s="36">
        <f>(1+INDEX('Scenario Parameters'!$L:$L,MATCH($C14,'Scenario Parameters'!$A:$A,0)))*(1+INDEX('Scenario Parameters'!$L:$L,MATCH(BS$3,'Scenario Parameters'!$A:$A,0)))*'Base Table 5'!BS14</f>
        <v>0.28016999999999997</v>
      </c>
      <c r="BT14" s="36">
        <f>(1+INDEX('Scenario Parameters'!$L:$L,MATCH($C14,'Scenario Parameters'!$A:$A,0)))*(1+INDEX('Scenario Parameters'!$L:$L,MATCH(BT$3,'Scenario Parameters'!$A:$A,0)))*'Base Table 5'!BT14</f>
        <v>28.818240000000003</v>
      </c>
      <c r="BU14" s="36">
        <f>(1+INDEX('Scenario Parameters'!$L:$L,MATCH($C14,'Scenario Parameters'!$A:$A,0)))*(1+INDEX('Scenario Parameters'!$L:$L,MATCH(BU$3,'Scenario Parameters'!$A:$A,0)))*'Base Table 5'!BU14</f>
        <v>4.0576800000000004</v>
      </c>
      <c r="BV14" s="36">
        <f>(1+INDEX('Scenario Parameters'!$L:$L,MATCH($C14,'Scenario Parameters'!$A:$A,0)))*(1+INDEX('Scenario Parameters'!$L:$L,MATCH(BV$3,'Scenario Parameters'!$A:$A,0)))*'Base Table 5'!BV14</f>
        <v>374.57761000000005</v>
      </c>
      <c r="BW14" s="36">
        <f>(1+INDEX('Scenario Parameters'!$L:$L,MATCH($C14,'Scenario Parameters'!$A:$A,0)))*(1+INDEX('Scenario Parameters'!$L:$L,MATCH(BW$3,'Scenario Parameters'!$A:$A,0)))*'Base Table 5'!BW14</f>
        <v>299.72382000000005</v>
      </c>
      <c r="BX14" s="36">
        <f>(1+INDEX('Scenario Parameters'!$L:$L,MATCH($C14,'Scenario Parameters'!$A:$A,0)))*(1+INDEX('Scenario Parameters'!$L:$L,MATCH(BX$3,'Scenario Parameters'!$A:$A,0)))*'Base Table 5'!BX14</f>
        <v>219.20976000000002</v>
      </c>
      <c r="BY14" s="36">
        <f>(1+INDEX('Scenario Parameters'!$L:$L,MATCH($C14,'Scenario Parameters'!$A:$A,0)))*(1+INDEX('Scenario Parameters'!$L:$L,MATCH(BY$3,'Scenario Parameters'!$A:$A,0)))*'Base Table 5'!BY14</f>
        <v>909.77535</v>
      </c>
      <c r="BZ14" s="36">
        <f>(1+INDEX('Scenario Parameters'!$L:$L,MATCH($C14,'Scenario Parameters'!$A:$A,0)))*(1+INDEX('Scenario Parameters'!$L:$L,MATCH(BZ$3,'Scenario Parameters'!$A:$A,0)))*'Base Table 5'!BZ14</f>
        <v>102.15612000000002</v>
      </c>
      <c r="CA14" s="36">
        <f>(1+INDEX('Scenario Parameters'!$L:$L,MATCH($C14,'Scenario Parameters'!$A:$A,0)))*(1+INDEX('Scenario Parameters'!$L:$L,MATCH(CA$3,'Scenario Parameters'!$A:$A,0)))*'Base Table 5'!CA14</f>
        <v>63.554590000000005</v>
      </c>
      <c r="CB14" s="36">
        <f>(1+INDEX('Scenario Parameters'!$L:$L,MATCH($C14,'Scenario Parameters'!$A:$A,0)))*(1+INDEX('Scenario Parameters'!$L:$L,MATCH(CB$3,'Scenario Parameters'!$A:$A,0)))*'Base Table 5'!CB14</f>
        <v>13.28327</v>
      </c>
      <c r="CC14" s="36">
        <f>(1+INDEX('Scenario Parameters'!$L:$L,MATCH($C14,'Scenario Parameters'!$A:$A,0)))*(1+INDEX('Scenario Parameters'!$L:$L,MATCH(CC$3,'Scenario Parameters'!$A:$A,0)))*'Base Table 5'!CC14</f>
        <v>51.371209999999998</v>
      </c>
      <c r="CD14" s="36">
        <f>(1+INDEX('Scenario Parameters'!$L:$L,MATCH($C14,'Scenario Parameters'!$A:$A,0)))*(1+INDEX('Scenario Parameters'!$L:$L,MATCH(CD$3,'Scenario Parameters'!$A:$A,0)))*'Base Table 5'!CD14</f>
        <v>14.268672</v>
      </c>
      <c r="CE14" s="36">
        <f>(1+INDEX('Scenario Parameters'!$L:$L,MATCH($C14,'Scenario Parameters'!$A:$A,0)))*(1+INDEX('Scenario Parameters'!$L:$L,MATCH(CE$3,'Scenario Parameters'!$A:$A,0)))*'Base Table 5'!CE14</f>
        <v>13.419890000000001</v>
      </c>
      <c r="CF14" s="36">
        <f>(1+INDEX('Scenario Parameters'!$L:$L,MATCH($C14,'Scenario Parameters'!$A:$A,0)))*(1+INDEX('Scenario Parameters'!$L:$L,MATCH(CF$3,'Scenario Parameters'!$A:$A,0)))*'Base Table 5'!CF14</f>
        <v>4.0614200000000009</v>
      </c>
      <c r="CG14" s="36">
        <f>(1+INDEX('Scenario Parameters'!$L:$L,MATCH($C14,'Scenario Parameters'!$A:$A,0)))*(1+INDEX('Scenario Parameters'!$L:$L,MATCH(CG$3,'Scenario Parameters'!$A:$A,0)))*'Base Table 5'!CG14</f>
        <v>2.1547900000000002</v>
      </c>
      <c r="CH14" s="36">
        <f>(1+INDEX('Scenario Parameters'!$L:$L,MATCH($C14,'Scenario Parameters'!$A:$A,0)))*(1+INDEX('Scenario Parameters'!$L:$L,MATCH(CH$3,'Scenario Parameters'!$A:$A,0)))*'Base Table 5'!CH14</f>
        <v>3.5481600000000002</v>
      </c>
      <c r="CI14" s="36">
        <f>(1+INDEX('Scenario Parameters'!$L:$L,MATCH($C14,'Scenario Parameters'!$A:$A,0)))*(1+INDEX('Scenario Parameters'!$L:$L,MATCH(CI$3,'Scenario Parameters'!$A:$A,0)))*'Base Table 5'!CI14</f>
        <v>24.024330000000003</v>
      </c>
      <c r="CJ14" s="36">
        <f>(1+INDEX('Scenario Parameters'!$L:$L,MATCH($C14,'Scenario Parameters'!$A:$A,0)))*(1+INDEX('Scenario Parameters'!$L:$L,MATCH(CJ$3,'Scenario Parameters'!$A:$A,0)))*'Base Table 5'!CJ14</f>
        <v>9.0830300000000008</v>
      </c>
      <c r="CK14" s="36">
        <f>(1+INDEX('Scenario Parameters'!$L:$L,MATCH($C14,'Scenario Parameters'!$A:$A,0)))*(1+INDEX('Scenario Parameters'!$L:$L,MATCH(CK$3,'Scenario Parameters'!$A:$A,0)))*'Base Table 5'!CK14</f>
        <v>2.7379000000000002</v>
      </c>
      <c r="CL14" s="36">
        <f>(1+INDEX('Scenario Parameters'!$L:$L,MATCH($C14,'Scenario Parameters'!$A:$A,0)))*(1+INDEX('Scenario Parameters'!$L:$L,MATCH(CL$3,'Scenario Parameters'!$A:$A,0)))*'Base Table 5'!CL14</f>
        <v>1.8031200000000001</v>
      </c>
      <c r="CM14" s="36">
        <f>(1+INDEX('Scenario Parameters'!$L:$L,MATCH($C14,'Scenario Parameters'!$A:$A,0)))*(1+INDEX('Scenario Parameters'!$L:$L,MATCH(CM$3,'Scenario Parameters'!$A:$A,0)))*'Base Table 5'!CM14</f>
        <v>15.31981</v>
      </c>
      <c r="CN14" s="36">
        <f>(1+INDEX('Scenario Parameters'!$L:$L,MATCH($C14,'Scenario Parameters'!$A:$A,0)))*(1+INDEX('Scenario Parameters'!$L:$L,MATCH(CN$3,'Scenario Parameters'!$A:$A,0)))*'Base Table 5'!CN14</f>
        <v>14.449050000000002</v>
      </c>
      <c r="CO14" s="36">
        <f>(1+INDEX('Scenario Parameters'!$L:$L,MATCH($C14,'Scenario Parameters'!$A:$A,0)))*(1+INDEX('Scenario Parameters'!$L:$L,MATCH(CO$3,'Scenario Parameters'!$A:$A,0)))*'Base Table 5'!CO14</f>
        <v>0.27940000000000004</v>
      </c>
      <c r="CP14" s="36">
        <f>(1+INDEX('Scenario Parameters'!$L:$L,MATCH($C14,'Scenario Parameters'!$A:$A,0)))*(1+INDEX('Scenario Parameters'!$L:$L,MATCH(CP$3,'Scenario Parameters'!$A:$A,0)))*'Base Table 5'!CP14</f>
        <v>8.3734199999999994</v>
      </c>
      <c r="CQ14" s="36">
        <f>(1+INDEX('Scenario Parameters'!$L:$L,MATCH($C14,'Scenario Parameters'!$A:$A,0)))*(1+INDEX('Scenario Parameters'!$L:$L,MATCH(CQ$3,'Scenario Parameters'!$A:$A,0)))*'Base Table 5'!CQ14</f>
        <v>13.711830000000001</v>
      </c>
      <c r="CR14" s="36">
        <f>(1+INDEX('Scenario Parameters'!$L:$L,MATCH($C14,'Scenario Parameters'!$A:$A,0)))*(1+INDEX('Scenario Parameters'!$L:$L,MATCH(CR$3,'Scenario Parameters'!$A:$A,0)))*'Base Table 5'!CR14</f>
        <v>24.761110000000002</v>
      </c>
      <c r="CS14" s="36">
        <f>(1+INDEX('Scenario Parameters'!$L:$L,MATCH($C14,'Scenario Parameters'!$A:$A,0)))*(1+INDEX('Scenario Parameters'!$L:$L,MATCH(CS$3,'Scenario Parameters'!$A:$A,0)))*'Base Table 5'!CS14</f>
        <v>22.513919999999999</v>
      </c>
      <c r="CT14" s="36">
        <f>(1+INDEX('Scenario Parameters'!$L:$L,MATCH($C14,'Scenario Parameters'!$A:$A,0)))*(1+INDEX('Scenario Parameters'!$L:$L,MATCH(CT$3,'Scenario Parameters'!$A:$A,0)))*'Base Table 5'!CT14</f>
        <v>34.192950000000003</v>
      </c>
      <c r="CU14" s="36">
        <f>(1+INDEX('Scenario Parameters'!$L:$L,MATCH($C14,'Scenario Parameters'!$A:$A,0)))*(1+INDEX('Scenario Parameters'!$L:$L,MATCH(CU$3,'Scenario Parameters'!$A:$A,0)))*'Base Table 5'!CU14</f>
        <v>13.2781</v>
      </c>
      <c r="CV14" s="36">
        <f>(1+INDEX('Scenario Parameters'!$L:$L,MATCH($C14,'Scenario Parameters'!$A:$A,0)))*(1+INDEX('Scenario Parameters'!$L:$L,MATCH(CV$3,'Scenario Parameters'!$A:$A,0)))*'Base Table 5'!CV14</f>
        <v>41.874250000000004</v>
      </c>
      <c r="CW14" s="36">
        <f>(1+INDEX('Scenario Parameters'!$L:$L,MATCH($C14,'Scenario Parameters'!$A:$A,0)))*(1+INDEX('Scenario Parameters'!$L:$L,MATCH(CW$3,'Scenario Parameters'!$A:$A,0)))*'Base Table 5'!CW14</f>
        <v>183.56085000000002</v>
      </c>
      <c r="CX14" s="36">
        <f>(1+INDEX('Scenario Parameters'!$L:$L,MATCH($C14,'Scenario Parameters'!$A:$A,0)))*(1+INDEX('Scenario Parameters'!$L:$L,MATCH(CX$3,'Scenario Parameters'!$A:$A,0)))*'Base Table 5'!CX14</f>
        <v>44.643280000000004</v>
      </c>
      <c r="CY14" s="36">
        <f>(1+INDEX('Scenario Parameters'!$L:$L,MATCH($C14,'Scenario Parameters'!$A:$A,0)))*(1+INDEX('Scenario Parameters'!$L:$L,MATCH(CY$3,'Scenario Parameters'!$A:$A,0)))*'Base Table 5'!CY14</f>
        <v>73.209400000000002</v>
      </c>
      <c r="CZ14" s="36">
        <f>(1+INDEX('Scenario Parameters'!$L:$L,MATCH($C14,'Scenario Parameters'!$A:$A,0)))*(1+INDEX('Scenario Parameters'!$L:$L,MATCH(CZ$3,'Scenario Parameters'!$A:$A,0)))*'Base Table 5'!CZ14</f>
        <v>5.3221300000000005</v>
      </c>
      <c r="DA14" s="36">
        <f>(1+INDEX('Scenario Parameters'!$L:$L,MATCH($C14,'Scenario Parameters'!$A:$A,0)))*(1+INDEX('Scenario Parameters'!$L:$L,MATCH(DA$3,'Scenario Parameters'!$A:$A,0)))*'Base Table 5'!DA14</f>
        <v>87.020120000000006</v>
      </c>
      <c r="DB14" s="36">
        <f>(1+INDEX('Scenario Parameters'!$L:$L,MATCH($C14,'Scenario Parameters'!$A:$A,0)))*(1+INDEX('Scenario Parameters'!$L:$L,MATCH(DB$3,'Scenario Parameters'!$A:$A,0)))*'Base Table 5'!DB14</f>
        <v>25.975400000000004</v>
      </c>
      <c r="DC14" s="36">
        <f>(1+INDEX('Scenario Parameters'!$L:$L,MATCH($C14,'Scenario Parameters'!$A:$A,0)))*(1+INDEX('Scenario Parameters'!$L:$L,MATCH(DC$3,'Scenario Parameters'!$A:$A,0)))*'Base Table 5'!DC14</f>
        <v>8.644680000000001</v>
      </c>
      <c r="DD14" s="36">
        <f>(1+INDEX('Scenario Parameters'!$L:$L,MATCH($C14,'Scenario Parameters'!$A:$A,0)))*(1+INDEX('Scenario Parameters'!$L:$L,MATCH(DD$3,'Scenario Parameters'!$A:$A,0)))*'Base Table 5'!DD14</f>
        <v>14.951530000000002</v>
      </c>
      <c r="DE14" s="36">
        <f>(1+INDEX('Scenario Parameters'!$L:$L,MATCH($C14,'Scenario Parameters'!$A:$A,0)))*(1+INDEX('Scenario Parameters'!$L:$L,MATCH(DE$3,'Scenario Parameters'!$A:$A,0)))*'Base Table 5'!DE14</f>
        <v>6.3020100000000001</v>
      </c>
      <c r="DF14" s="36">
        <f>(1+INDEX('Scenario Parameters'!$L:$L,MATCH($C14,'Scenario Parameters'!$A:$A,0)))*(1+INDEX('Scenario Parameters'!$L:$L,MATCH(DF$3,'Scenario Parameters'!$A:$A,0)))*'Base Table 5'!DF14</f>
        <v>2.3639000000000001</v>
      </c>
      <c r="DG14" s="36">
        <f>(1+INDEX('Scenario Parameters'!$L:$L,MATCH($C14,'Scenario Parameters'!$A:$A,0)))*(1+INDEX('Scenario Parameters'!$L:$L,MATCH(DG$3,'Scenario Parameters'!$A:$A,0)))*'Base Table 5'!DG14</f>
        <v>23.388530000000003</v>
      </c>
      <c r="DH14" s="36">
        <f>(1+INDEX('Scenario Parameters'!$L:$L,MATCH($C14,'Scenario Parameters'!$A:$A,0)))*(1+INDEX('Scenario Parameters'!$L:$L,MATCH(DH$3,'Scenario Parameters'!$A:$A,0)))*'Base Table 5'!DH14</f>
        <v>9.6380350000000021</v>
      </c>
      <c r="DI14" s="36">
        <f>(1+INDEX('Scenario Parameters'!$L:$L,MATCH($C14,'Scenario Parameters'!$A:$A,0)))*(1+INDEX('Scenario Parameters'!$L:$L,MATCH(DI$3,'Scenario Parameters'!$A:$A,0)))*'Base Table 5'!DI14</f>
        <v>2.6633200000000001</v>
      </c>
      <c r="DJ14" s="36">
        <f>(1+INDEX('Scenario Parameters'!$L:$L,MATCH($C14,'Scenario Parameters'!$A:$A,0)))*(1+INDEX('Scenario Parameters'!$L:$L,MATCH(DJ$3,'Scenario Parameters'!$A:$A,0)))*'Base Table 5'!DJ14</f>
        <v>4.4843700000000002</v>
      </c>
      <c r="DK14" s="36">
        <f>(1+INDEX('Scenario Parameters'!$L:$L,MATCH($C14,'Scenario Parameters'!$A:$A,0)))*(1+INDEX('Scenario Parameters'!$L:$L,MATCH(DK$3,'Scenario Parameters'!$A:$A,0)))*'Base Table 5'!DK14</f>
        <v>5.3136599999999996</v>
      </c>
      <c r="DL14" s="36">
        <f>(1+INDEX('Scenario Parameters'!$L:$L,MATCH($C14,'Scenario Parameters'!$A:$A,0)))*(1+INDEX('Scenario Parameters'!$L:$L,MATCH(DL$3,'Scenario Parameters'!$A:$A,0)))*'Base Table 5'!DL14</f>
        <v>1.6099819999999998</v>
      </c>
      <c r="DM14" s="36">
        <f>(1+INDEX('Scenario Parameters'!$L:$L,MATCH($C14,'Scenario Parameters'!$A:$A,0)))*(1+INDEX('Scenario Parameters'!$L:$L,MATCH(DM$3,'Scenario Parameters'!$A:$A,0)))*'Base Table 5'!DM14</f>
        <v>8.7331199999999995</v>
      </c>
      <c r="DN14" s="36">
        <f>(1+INDEX('Scenario Parameters'!$L:$L,MATCH($C14,'Scenario Parameters'!$A:$A,0)))*(1+INDEX('Scenario Parameters'!$L:$L,MATCH(DN$3,'Scenario Parameters'!$A:$A,0)))*'Base Table 5'!DN14</f>
        <v>8.8305799999999994</v>
      </c>
      <c r="DO14" s="36">
        <f>(1+INDEX('Scenario Parameters'!$L:$L,MATCH($C14,'Scenario Parameters'!$A:$A,0)))*(1+INDEX('Scenario Parameters'!$L:$L,MATCH(DO$3,'Scenario Parameters'!$A:$A,0)))*'Base Table 5'!DO14</f>
        <v>1.2631300000000003</v>
      </c>
      <c r="DP14" s="36">
        <f t="shared" si="0"/>
        <v>49906.428280499982</v>
      </c>
      <c r="DQ14" s="36">
        <f>('Base Table 5'!DQ14/'Base Table 5'!$DX14)*$EB14</f>
        <v>241.25952876938021</v>
      </c>
      <c r="DR14" s="36">
        <f>('Base Table 5'!DR14/'Base Table 5'!$DX14)*$EB14</f>
        <v>85.117753422413927</v>
      </c>
      <c r="DS14" s="36">
        <f>('Base Table 5'!DS14/'Base Table 5'!$DX14)*$EB14</f>
        <v>450.39352622968067</v>
      </c>
      <c r="DT14" s="36">
        <f>('Base Table 5'!DT14/'Base Table 5'!$DX14)*$EB14</f>
        <v>57.484483069667739</v>
      </c>
      <c r="DU14" s="36">
        <f>('Base Table 5'!DU14/'Base Table 5'!$DX14)*$EB14</f>
        <v>192.26858665227948</v>
      </c>
      <c r="DV14" s="36">
        <f>('Base Table 5'!DV14/'Base Table 5'!$DX14)*$EB14</f>
        <v>338.75251522973491</v>
      </c>
      <c r="DW14" s="36">
        <f>('Base Table 5'!DW14/'Base Table 5'!$DX14)*$EB14</f>
        <v>12013.713119749276</v>
      </c>
      <c r="DX14" s="36">
        <f t="shared" si="1"/>
        <v>13378.989513122433</v>
      </c>
      <c r="DY14" s="36">
        <f t="shared" si="2"/>
        <v>63285.417793622415</v>
      </c>
      <c r="DZ14" s="14">
        <f>'Base Table 5'!DY14</f>
        <v>66284.00019999998</v>
      </c>
      <c r="EA14" s="54">
        <v>63285.417793622415</v>
      </c>
      <c r="EB14" s="100">
        <f t="shared" si="3"/>
        <v>13378.989513122433</v>
      </c>
    </row>
    <row r="15" spans="1:133" x14ac:dyDescent="0.4">
      <c r="A15" s="37">
        <v>12</v>
      </c>
      <c r="B15" s="2" t="str">
        <f>'Base Table 5'!B15</f>
        <v>0901</v>
      </c>
      <c r="C15" s="112">
        <f>'Base Table 5'!C15</f>
        <v>3</v>
      </c>
      <c r="D15" s="38" t="str">
        <f>'Base Table 5'!D15</f>
        <v>Non-metallic mineral mining</v>
      </c>
      <c r="E15" s="36">
        <f>(1+INDEX('Scenario Parameters'!$L:$L,MATCH($C15,'Scenario Parameters'!$A:$A,0)))*(1+INDEX('Scenario Parameters'!$L:$L,MATCH(E$3,'Scenario Parameters'!$A:$A,0)))*'Base Table 5'!E15</f>
        <v>12.146420000000001</v>
      </c>
      <c r="F15" s="36">
        <f>(1+INDEX('Scenario Parameters'!$L:$L,MATCH($C15,'Scenario Parameters'!$A:$A,0)))*(1+INDEX('Scenario Parameters'!$L:$L,MATCH(F$3,'Scenario Parameters'!$A:$A,0)))*'Base Table 5'!F15</f>
        <v>2.9770400000000001</v>
      </c>
      <c r="G15" s="36">
        <f>(1+INDEX('Scenario Parameters'!$L:$L,MATCH($C15,'Scenario Parameters'!$A:$A,0)))*(1+INDEX('Scenario Parameters'!$L:$L,MATCH(G$3,'Scenario Parameters'!$A:$A,0)))*'Base Table 5'!G15</f>
        <v>7.3076300000000005</v>
      </c>
      <c r="H15" s="36">
        <f>(1+INDEX('Scenario Parameters'!$L:$L,MATCH($C15,'Scenario Parameters'!$A:$A,0)))*(1+INDEX('Scenario Parameters'!$L:$L,MATCH(H$3,'Scenario Parameters'!$A:$A,0)))*'Base Table 5'!H15</f>
        <v>0.47124000000000005</v>
      </c>
      <c r="I15" s="36">
        <f>(1+INDEX('Scenario Parameters'!$L:$L,MATCH($C15,'Scenario Parameters'!$A:$A,0)))*(1+INDEX('Scenario Parameters'!$L:$L,MATCH(I$3,'Scenario Parameters'!$A:$A,0)))*'Base Table 5'!I15</f>
        <v>4.8730000000000002E-2</v>
      </c>
      <c r="J15" s="36">
        <f>(1+INDEX('Scenario Parameters'!$L:$L,MATCH($C15,'Scenario Parameters'!$A:$A,0)))*(1+INDEX('Scenario Parameters'!$L:$L,MATCH(J$3,'Scenario Parameters'!$A:$A,0)))*'Base Table 5'!J15</f>
        <v>0.36938000000000004</v>
      </c>
      <c r="K15" s="36">
        <f>(1+INDEX('Scenario Parameters'!$L:$L,MATCH($C15,'Scenario Parameters'!$A:$A,0)))*(1+INDEX('Scenario Parameters'!$L:$L,MATCH(K$3,'Scenario Parameters'!$A:$A,0)))*'Base Table 5'!K15</f>
        <v>1.97912</v>
      </c>
      <c r="L15" s="36">
        <f>(1+INDEX('Scenario Parameters'!$L:$L,MATCH($C15,'Scenario Parameters'!$A:$A,0)))*(1+INDEX('Scenario Parameters'!$L:$L,MATCH(L$3,'Scenario Parameters'!$A:$A,0)))*'Base Table 5'!L15</f>
        <v>20.279390999999997</v>
      </c>
      <c r="M15" s="36">
        <f>(1+INDEX('Scenario Parameters'!$L:$L,MATCH($C15,'Scenario Parameters'!$A:$A,0)))*(1+INDEX('Scenario Parameters'!$L:$L,MATCH(M$3,'Scenario Parameters'!$A:$A,0)))*'Base Table 5'!M15</f>
        <v>15.769544999999997</v>
      </c>
      <c r="N15" s="36">
        <f>(1+INDEX('Scenario Parameters'!$L:$L,MATCH($C15,'Scenario Parameters'!$A:$A,0)))*(1+INDEX('Scenario Parameters'!$L:$L,MATCH(N$3,'Scenario Parameters'!$A:$A,0)))*'Base Table 5'!N15</f>
        <v>124.40542400000002</v>
      </c>
      <c r="O15" s="36">
        <f>(1+INDEX('Scenario Parameters'!$L:$L,MATCH($C15,'Scenario Parameters'!$A:$A,0)))*(1+INDEX('Scenario Parameters'!$L:$L,MATCH(O$3,'Scenario Parameters'!$A:$A,0)))*'Base Table 5'!O15</f>
        <v>208.64175200000003</v>
      </c>
      <c r="P15" s="36">
        <f>(1+INDEX('Scenario Parameters'!$L:$L,MATCH($C15,'Scenario Parameters'!$A:$A,0)))*(1+INDEX('Scenario Parameters'!$L:$L,MATCH(P$3,'Scenario Parameters'!$A:$A,0)))*'Base Table 5'!P15</f>
        <v>51.53305300000001</v>
      </c>
      <c r="Q15" s="36">
        <f>(1+INDEX('Scenario Parameters'!$L:$L,MATCH($C15,'Scenario Parameters'!$A:$A,0)))*(1+INDEX('Scenario Parameters'!$L:$L,MATCH(Q$3,'Scenario Parameters'!$A:$A,0)))*'Base Table 5'!Q15</f>
        <v>5.6235960000000009</v>
      </c>
      <c r="R15" s="36">
        <f>(1+INDEX('Scenario Parameters'!$L:$L,MATCH($C15,'Scenario Parameters'!$A:$A,0)))*(1+INDEX('Scenario Parameters'!$L:$L,MATCH(R$3,'Scenario Parameters'!$A:$A,0)))*'Base Table 5'!R15</f>
        <v>3.0390800000000002</v>
      </c>
      <c r="S15" s="36">
        <f>(1+INDEX('Scenario Parameters'!$L:$L,MATCH($C15,'Scenario Parameters'!$A:$A,0)))*(1+INDEX('Scenario Parameters'!$L:$L,MATCH(S$3,'Scenario Parameters'!$A:$A,0)))*'Base Table 5'!S15</f>
        <v>9.6580000000000013E-2</v>
      </c>
      <c r="T15" s="36">
        <f>(1+INDEX('Scenario Parameters'!$L:$L,MATCH($C15,'Scenario Parameters'!$A:$A,0)))*(1+INDEX('Scenario Parameters'!$L:$L,MATCH(T$3,'Scenario Parameters'!$A:$A,0)))*'Base Table 5'!T15</f>
        <v>1.0266300000000002</v>
      </c>
      <c r="U15" s="36">
        <f>(1+INDEX('Scenario Parameters'!$L:$L,MATCH($C15,'Scenario Parameters'!$A:$A,0)))*(1+INDEX('Scenario Parameters'!$L:$L,MATCH(U$3,'Scenario Parameters'!$A:$A,0)))*'Base Table 5'!U15</f>
        <v>0.87428000000000006</v>
      </c>
      <c r="V15" s="36">
        <f>(1+INDEX('Scenario Parameters'!$L:$L,MATCH($C15,'Scenario Parameters'!$A:$A,0)))*(1+INDEX('Scenario Parameters'!$L:$L,MATCH(V$3,'Scenario Parameters'!$A:$A,0)))*'Base Table 5'!V15</f>
        <v>0.23133000000000001</v>
      </c>
      <c r="W15" s="36">
        <f>(1+INDEX('Scenario Parameters'!$L:$L,MATCH($C15,'Scenario Parameters'!$A:$A,0)))*(1+INDEX('Scenario Parameters'!$L:$L,MATCH(W$3,'Scenario Parameters'!$A:$A,0)))*'Base Table 5'!W15</f>
        <v>1.1529100000000001</v>
      </c>
      <c r="X15" s="36">
        <f>(1+INDEX('Scenario Parameters'!$L:$L,MATCH($C15,'Scenario Parameters'!$A:$A,0)))*(1+INDEX('Scenario Parameters'!$L:$L,MATCH(X$3,'Scenario Parameters'!$A:$A,0)))*'Base Table 5'!X15</f>
        <v>0.77660000000000007</v>
      </c>
      <c r="Y15" s="36">
        <f>(1+INDEX('Scenario Parameters'!$L:$L,MATCH($C15,'Scenario Parameters'!$A:$A,0)))*(1+INDEX('Scenario Parameters'!$L:$L,MATCH(Y$3,'Scenario Parameters'!$A:$A,0)))*'Base Table 5'!Y15</f>
        <v>1.3093300000000001</v>
      </c>
      <c r="Z15" s="36">
        <f>(1+INDEX('Scenario Parameters'!$L:$L,MATCH($C15,'Scenario Parameters'!$A:$A,0)))*(1+INDEX('Scenario Parameters'!$L:$L,MATCH(Z$3,'Scenario Parameters'!$A:$A,0)))*'Base Table 5'!Z15</f>
        <v>95.071570000000008</v>
      </c>
      <c r="AA15" s="36">
        <f>(1+INDEX('Scenario Parameters'!$L:$L,MATCH($C15,'Scenario Parameters'!$A:$A,0)))*(1+INDEX('Scenario Parameters'!$L:$L,MATCH(AA$3,'Scenario Parameters'!$A:$A,0)))*'Base Table 5'!AA15</f>
        <v>1.30471</v>
      </c>
      <c r="AB15" s="36">
        <f>(1+INDEX('Scenario Parameters'!$L:$L,MATCH($C15,'Scenario Parameters'!$A:$A,0)))*(1+INDEX('Scenario Parameters'!$L:$L,MATCH(AB$3,'Scenario Parameters'!$A:$A,0)))*'Base Table 5'!AB15</f>
        <v>0.35596000000000005</v>
      </c>
      <c r="AC15" s="36">
        <f>(1+INDEX('Scenario Parameters'!$L:$L,MATCH($C15,'Scenario Parameters'!$A:$A,0)))*(1+INDEX('Scenario Parameters'!$L:$L,MATCH(AC$3,'Scenario Parameters'!$A:$A,0)))*'Base Table 5'!AC15</f>
        <v>0.64009000000000005</v>
      </c>
      <c r="AD15" s="36">
        <f>(1+INDEX('Scenario Parameters'!$L:$L,MATCH($C15,'Scenario Parameters'!$A:$A,0)))*(1+INDEX('Scenario Parameters'!$L:$L,MATCH(AD$3,'Scenario Parameters'!$A:$A,0)))*'Base Table 5'!AD15</f>
        <v>1.4960000000000001E-2</v>
      </c>
      <c r="AE15" s="36">
        <f>(1+INDEX('Scenario Parameters'!$L:$L,MATCH($C15,'Scenario Parameters'!$A:$A,0)))*(1+INDEX('Scenario Parameters'!$L:$L,MATCH(AE$3,'Scenario Parameters'!$A:$A,0)))*'Base Table 5'!AE15</f>
        <v>9.2069999999999999E-2</v>
      </c>
      <c r="AF15" s="36">
        <f>(1+INDEX('Scenario Parameters'!$L:$L,MATCH($C15,'Scenario Parameters'!$A:$A,0)))*(1+INDEX('Scenario Parameters'!$L:$L,MATCH(AF$3,'Scenario Parameters'!$A:$A,0)))*'Base Table 5'!AF15</f>
        <v>0.32571</v>
      </c>
      <c r="AG15" s="36">
        <f>(1+INDEX('Scenario Parameters'!$L:$L,MATCH($C15,'Scenario Parameters'!$A:$A,0)))*(1+INDEX('Scenario Parameters'!$L:$L,MATCH(AG$3,'Scenario Parameters'!$A:$A,0)))*'Base Table 5'!AG15</f>
        <v>6.0499999999999998E-3</v>
      </c>
      <c r="AH15" s="36">
        <f>(1+INDEX('Scenario Parameters'!$L:$L,MATCH($C15,'Scenario Parameters'!$A:$A,0)))*(1+INDEX('Scenario Parameters'!$L:$L,MATCH(AH$3,'Scenario Parameters'!$A:$A,0)))*'Base Table 5'!AH15</f>
        <v>3.1130000000000001E-2</v>
      </c>
      <c r="AI15" s="36">
        <f>(1+INDEX('Scenario Parameters'!$L:$L,MATCH($C15,'Scenario Parameters'!$A:$A,0)))*(1+INDEX('Scenario Parameters'!$L:$L,MATCH(AI$3,'Scenario Parameters'!$A:$A,0)))*'Base Table 5'!AI15</f>
        <v>3.4320000000000003E-2</v>
      </c>
      <c r="AJ15" s="36">
        <f>(1+INDEX('Scenario Parameters'!$L:$L,MATCH($C15,'Scenario Parameters'!$A:$A,0)))*(1+INDEX('Scenario Parameters'!$L:$L,MATCH(AJ$3,'Scenario Parameters'!$A:$A,0)))*'Base Table 5'!AJ15</f>
        <v>0.91773000000000016</v>
      </c>
      <c r="AK15" s="36">
        <f>(1+INDEX('Scenario Parameters'!$L:$L,MATCH($C15,'Scenario Parameters'!$A:$A,0)))*(1+INDEX('Scenario Parameters'!$L:$L,MATCH(AK$3,'Scenario Parameters'!$A:$A,0)))*'Base Table 5'!AK15</f>
        <v>1.44672</v>
      </c>
      <c r="AL15" s="36">
        <f>(1+INDEX('Scenario Parameters'!$L:$L,MATCH($C15,'Scenario Parameters'!$A:$A,0)))*(1+INDEX('Scenario Parameters'!$L:$L,MATCH(AL$3,'Scenario Parameters'!$A:$A,0)))*'Base Table 5'!AL15</f>
        <v>0.31603000000000003</v>
      </c>
      <c r="AM15" s="36">
        <f>(1+INDEX('Scenario Parameters'!$L:$L,MATCH($C15,'Scenario Parameters'!$A:$A,0)))*(1+INDEX('Scenario Parameters'!$L:$L,MATCH(AM$3,'Scenario Parameters'!$A:$A,0)))*'Base Table 5'!AM15</f>
        <v>0.45397000000000004</v>
      </c>
      <c r="AN15" s="36">
        <f>(1+INDEX('Scenario Parameters'!$L:$L,MATCH($C15,'Scenario Parameters'!$A:$A,0)))*(1+INDEX('Scenario Parameters'!$L:$L,MATCH(AN$3,'Scenario Parameters'!$A:$A,0)))*'Base Table 5'!AN15</f>
        <v>0.42823</v>
      </c>
      <c r="AO15" s="36">
        <f>(1+INDEX('Scenario Parameters'!$L:$L,MATCH($C15,'Scenario Parameters'!$A:$A,0)))*(1+INDEX('Scenario Parameters'!$L:$L,MATCH(AO$3,'Scenario Parameters'!$A:$A,0)))*'Base Table 5'!AO15</f>
        <v>1.1304479999999999</v>
      </c>
      <c r="AP15" s="36">
        <f>(1+INDEX('Scenario Parameters'!$L:$L,MATCH($C15,'Scenario Parameters'!$A:$A,0)))*(1+INDEX('Scenario Parameters'!$L:$L,MATCH(AP$3,'Scenario Parameters'!$A:$A,0)))*'Base Table 5'!AP15</f>
        <v>0.48691500000000004</v>
      </c>
      <c r="AQ15" s="36">
        <f>(1+INDEX('Scenario Parameters'!$L:$L,MATCH($C15,'Scenario Parameters'!$A:$A,0)))*(1+INDEX('Scenario Parameters'!$L:$L,MATCH(AQ$3,'Scenario Parameters'!$A:$A,0)))*'Base Table 5'!AQ15</f>
        <v>3.3000000000000002E-2</v>
      </c>
      <c r="AR15" s="36">
        <f>(1+INDEX('Scenario Parameters'!$L:$L,MATCH($C15,'Scenario Parameters'!$A:$A,0)))*(1+INDEX('Scenario Parameters'!$L:$L,MATCH(AR$3,'Scenario Parameters'!$A:$A,0)))*'Base Table 5'!AR15</f>
        <v>92.706900000000005</v>
      </c>
      <c r="AS15" s="36">
        <f>(1+INDEX('Scenario Parameters'!$L:$L,MATCH($C15,'Scenario Parameters'!$A:$A,0)))*(1+INDEX('Scenario Parameters'!$L:$L,MATCH(AS$3,'Scenario Parameters'!$A:$A,0)))*'Base Table 5'!AS15</f>
        <v>0.42272999999999999</v>
      </c>
      <c r="AT15" s="36">
        <f>(1+INDEX('Scenario Parameters'!$L:$L,MATCH($C15,'Scenario Parameters'!$A:$A,0)))*(1+INDEX('Scenario Parameters'!$L:$L,MATCH(AT$3,'Scenario Parameters'!$A:$A,0)))*'Base Table 5'!AT15</f>
        <v>2.02928</v>
      </c>
      <c r="AU15" s="36">
        <f>(1+INDEX('Scenario Parameters'!$L:$L,MATCH($C15,'Scenario Parameters'!$A:$A,0)))*(1+INDEX('Scenario Parameters'!$L:$L,MATCH(AU$3,'Scenario Parameters'!$A:$A,0)))*'Base Table 5'!AU15</f>
        <v>0.16819000000000003</v>
      </c>
      <c r="AV15" s="36">
        <f>(1+INDEX('Scenario Parameters'!$L:$L,MATCH($C15,'Scenario Parameters'!$A:$A,0)))*(1+INDEX('Scenario Parameters'!$L:$L,MATCH(AV$3,'Scenario Parameters'!$A:$A,0)))*'Base Table 5'!AV15</f>
        <v>571.30843000000004</v>
      </c>
      <c r="AW15" s="36">
        <f>(1+INDEX('Scenario Parameters'!$L:$L,MATCH($C15,'Scenario Parameters'!$A:$A,0)))*(1+INDEX('Scenario Parameters'!$L:$L,MATCH(AW$3,'Scenario Parameters'!$A:$A,0)))*'Base Table 5'!AW15</f>
        <v>251.62577000000002</v>
      </c>
      <c r="AX15" s="36">
        <f>(1+INDEX('Scenario Parameters'!$L:$L,MATCH($C15,'Scenario Parameters'!$A:$A,0)))*(1+INDEX('Scenario Parameters'!$L:$L,MATCH(AX$3,'Scenario Parameters'!$A:$A,0)))*'Base Table 5'!AX15</f>
        <v>1333.6105200000002</v>
      </c>
      <c r="AY15" s="36">
        <f>(1+INDEX('Scenario Parameters'!$L:$L,MATCH($C15,'Scenario Parameters'!$A:$A,0)))*(1+INDEX('Scenario Parameters'!$L:$L,MATCH(AY$3,'Scenario Parameters'!$A:$A,0)))*'Base Table 5'!AY15</f>
        <v>76.952259999999995</v>
      </c>
      <c r="AZ15" s="36">
        <f>(1+INDEX('Scenario Parameters'!$L:$L,MATCH($C15,'Scenario Parameters'!$A:$A,0)))*(1+INDEX('Scenario Parameters'!$L:$L,MATCH(AZ$3,'Scenario Parameters'!$A:$A,0)))*'Base Table 5'!AZ15</f>
        <v>204.73981000000003</v>
      </c>
      <c r="BA15" s="36">
        <f>(1+INDEX('Scenario Parameters'!$L:$L,MATCH($C15,'Scenario Parameters'!$A:$A,0)))*(1+INDEX('Scenario Parameters'!$L:$L,MATCH(BA$3,'Scenario Parameters'!$A:$A,0)))*'Base Table 5'!BA15</f>
        <v>126.47382000000002</v>
      </c>
      <c r="BB15" s="36">
        <f>(1+INDEX('Scenario Parameters'!$L:$L,MATCH($C15,'Scenario Parameters'!$A:$A,0)))*(1+INDEX('Scenario Parameters'!$L:$L,MATCH(BB$3,'Scenario Parameters'!$A:$A,0)))*'Base Table 5'!BB15</f>
        <v>4.4160599999999999</v>
      </c>
      <c r="BC15" s="36">
        <f>(1+INDEX('Scenario Parameters'!$L:$L,MATCH($C15,'Scenario Parameters'!$A:$A,0)))*(1+INDEX('Scenario Parameters'!$L:$L,MATCH(BC$3,'Scenario Parameters'!$A:$A,0)))*'Base Table 5'!BC15</f>
        <v>48.072310000000009</v>
      </c>
      <c r="BD15" s="36">
        <f>(1+INDEX('Scenario Parameters'!$L:$L,MATCH($C15,'Scenario Parameters'!$A:$A,0)))*(1+INDEX('Scenario Parameters'!$L:$L,MATCH(BD$3,'Scenario Parameters'!$A:$A,0)))*'Base Table 5'!BD15</f>
        <v>5.6820500000000003</v>
      </c>
      <c r="BE15" s="36">
        <f>(1+INDEX('Scenario Parameters'!$L:$L,MATCH($C15,'Scenario Parameters'!$A:$A,0)))*(1+INDEX('Scenario Parameters'!$L:$L,MATCH(BE$3,'Scenario Parameters'!$A:$A,0)))*'Base Table 5'!BE15</f>
        <v>21.606639999999999</v>
      </c>
      <c r="BF15" s="36">
        <f>(1+INDEX('Scenario Parameters'!$L:$L,MATCH($C15,'Scenario Parameters'!$A:$A,0)))*(1+INDEX('Scenario Parameters'!$L:$L,MATCH(BF$3,'Scenario Parameters'!$A:$A,0)))*'Base Table 5'!BF15</f>
        <v>58.692700000000002</v>
      </c>
      <c r="BG15" s="36">
        <f>(1+INDEX('Scenario Parameters'!$L:$L,MATCH($C15,'Scenario Parameters'!$A:$A,0)))*(1+INDEX('Scenario Parameters'!$L:$L,MATCH(BG$3,'Scenario Parameters'!$A:$A,0)))*'Base Table 5'!BG15</f>
        <v>0.36841200000000007</v>
      </c>
      <c r="BH15" s="36">
        <f>(1+INDEX('Scenario Parameters'!$L:$L,MATCH($C15,'Scenario Parameters'!$A:$A,0)))*(1+INDEX('Scenario Parameters'!$L:$L,MATCH(BH$3,'Scenario Parameters'!$A:$A,0)))*'Base Table 5'!BH15</f>
        <v>1.5638700000000001</v>
      </c>
      <c r="BI15" s="36">
        <f>(1+INDEX('Scenario Parameters'!$L:$L,MATCH($C15,'Scenario Parameters'!$A:$A,0)))*(1+INDEX('Scenario Parameters'!$L:$L,MATCH(BI$3,'Scenario Parameters'!$A:$A,0)))*'Base Table 5'!BI15</f>
        <v>0.68772</v>
      </c>
      <c r="BJ15" s="36">
        <f>(1+INDEX('Scenario Parameters'!$L:$L,MATCH($C15,'Scenario Parameters'!$A:$A,0)))*(1+INDEX('Scenario Parameters'!$L:$L,MATCH(BJ$3,'Scenario Parameters'!$A:$A,0)))*'Base Table 5'!BJ15</f>
        <v>1.60358</v>
      </c>
      <c r="BK15" s="36">
        <f>(1+INDEX('Scenario Parameters'!$L:$L,MATCH($C15,'Scenario Parameters'!$A:$A,0)))*(1+INDEX('Scenario Parameters'!$L:$L,MATCH(BK$3,'Scenario Parameters'!$A:$A,0)))*'Base Table 5'!BK15</f>
        <v>0.91300000000000003</v>
      </c>
      <c r="BL15" s="36">
        <f>(1+INDEX('Scenario Parameters'!$L:$L,MATCH($C15,'Scenario Parameters'!$A:$A,0)))*(1+INDEX('Scenario Parameters'!$L:$L,MATCH(BL$3,'Scenario Parameters'!$A:$A,0)))*'Base Table 5'!BL15</f>
        <v>2.7395499999999999</v>
      </c>
      <c r="BM15" s="36">
        <f>(1+INDEX('Scenario Parameters'!$L:$L,MATCH($C15,'Scenario Parameters'!$A:$A,0)))*(1+INDEX('Scenario Parameters'!$L:$L,MATCH(BM$3,'Scenario Parameters'!$A:$A,0)))*'Base Table 5'!BM15</f>
        <v>0.45694000000000001</v>
      </c>
      <c r="BN15" s="36">
        <f>(1+INDEX('Scenario Parameters'!$L:$L,MATCH($C15,'Scenario Parameters'!$A:$A,0)))*(1+INDEX('Scenario Parameters'!$L:$L,MATCH(BN$3,'Scenario Parameters'!$A:$A,0)))*'Base Table 5'!BN15</f>
        <v>4.6179100000000002</v>
      </c>
      <c r="BO15" s="36">
        <f>(1+INDEX('Scenario Parameters'!$L:$L,MATCH($C15,'Scenario Parameters'!$A:$A,0)))*(1+INDEX('Scenario Parameters'!$L:$L,MATCH(BO$3,'Scenario Parameters'!$A:$A,0)))*'Base Table 5'!BO15</f>
        <v>1.1129800000000001</v>
      </c>
      <c r="BP15" s="36">
        <f>(1+INDEX('Scenario Parameters'!$L:$L,MATCH($C15,'Scenario Parameters'!$A:$A,0)))*(1+INDEX('Scenario Parameters'!$L:$L,MATCH(BP$3,'Scenario Parameters'!$A:$A,0)))*'Base Table 5'!BP15</f>
        <v>80.291420000000002</v>
      </c>
      <c r="BQ15" s="36">
        <f>(1+INDEX('Scenario Parameters'!$L:$L,MATCH($C15,'Scenario Parameters'!$A:$A,0)))*(1+INDEX('Scenario Parameters'!$L:$L,MATCH(BQ$3,'Scenario Parameters'!$A:$A,0)))*'Base Table 5'!BQ15</f>
        <v>4.6598749999999995</v>
      </c>
      <c r="BR15" s="36">
        <f>(1+INDEX('Scenario Parameters'!$L:$L,MATCH($C15,'Scenario Parameters'!$A:$A,0)))*(1+INDEX('Scenario Parameters'!$L:$L,MATCH(BR$3,'Scenario Parameters'!$A:$A,0)))*'Base Table 5'!BR15</f>
        <v>7.8454750000000004</v>
      </c>
      <c r="BS15" s="36">
        <f>(1+INDEX('Scenario Parameters'!$L:$L,MATCH($C15,'Scenario Parameters'!$A:$A,0)))*(1+INDEX('Scenario Parameters'!$L:$L,MATCH(BS$3,'Scenario Parameters'!$A:$A,0)))*'Base Table 5'!BS15</f>
        <v>0.11620399999999999</v>
      </c>
      <c r="BT15" s="36">
        <f>(1+INDEX('Scenario Parameters'!$L:$L,MATCH($C15,'Scenario Parameters'!$A:$A,0)))*(1+INDEX('Scenario Parameters'!$L:$L,MATCH(BT$3,'Scenario Parameters'!$A:$A,0)))*'Base Table 5'!BT15</f>
        <v>144.82083000000003</v>
      </c>
      <c r="BU15" s="36">
        <f>(1+INDEX('Scenario Parameters'!$L:$L,MATCH($C15,'Scenario Parameters'!$A:$A,0)))*(1+INDEX('Scenario Parameters'!$L:$L,MATCH(BU$3,'Scenario Parameters'!$A:$A,0)))*'Base Table 5'!BU15</f>
        <v>14.398230000000002</v>
      </c>
      <c r="BV15" s="36">
        <f>(1+INDEX('Scenario Parameters'!$L:$L,MATCH($C15,'Scenario Parameters'!$A:$A,0)))*(1+INDEX('Scenario Parameters'!$L:$L,MATCH(BV$3,'Scenario Parameters'!$A:$A,0)))*'Base Table 5'!BV15</f>
        <v>276.68839000000003</v>
      </c>
      <c r="BW15" s="36">
        <f>(1+INDEX('Scenario Parameters'!$L:$L,MATCH($C15,'Scenario Parameters'!$A:$A,0)))*(1+INDEX('Scenario Parameters'!$L:$L,MATCH(BW$3,'Scenario Parameters'!$A:$A,0)))*'Base Table 5'!BW15</f>
        <v>221.76264</v>
      </c>
      <c r="BX15" s="36">
        <f>(1+INDEX('Scenario Parameters'!$L:$L,MATCH($C15,'Scenario Parameters'!$A:$A,0)))*(1+INDEX('Scenario Parameters'!$L:$L,MATCH(BX$3,'Scenario Parameters'!$A:$A,0)))*'Base Table 5'!BX15</f>
        <v>409.91555000000005</v>
      </c>
      <c r="BY15" s="36">
        <f>(1+INDEX('Scenario Parameters'!$L:$L,MATCH($C15,'Scenario Parameters'!$A:$A,0)))*(1+INDEX('Scenario Parameters'!$L:$L,MATCH(BY$3,'Scenario Parameters'!$A:$A,0)))*'Base Table 5'!BY15</f>
        <v>3591.59735</v>
      </c>
      <c r="BZ15" s="36">
        <f>(1+INDEX('Scenario Parameters'!$L:$L,MATCH($C15,'Scenario Parameters'!$A:$A,0)))*(1+INDEX('Scenario Parameters'!$L:$L,MATCH(BZ$3,'Scenario Parameters'!$A:$A,0)))*'Base Table 5'!BZ15</f>
        <v>44.85998</v>
      </c>
      <c r="CA15" s="36">
        <f>(1+INDEX('Scenario Parameters'!$L:$L,MATCH($C15,'Scenario Parameters'!$A:$A,0)))*(1+INDEX('Scenario Parameters'!$L:$L,MATCH(CA$3,'Scenario Parameters'!$A:$A,0)))*'Base Table 5'!CA15</f>
        <v>111.11100000000002</v>
      </c>
      <c r="CB15" s="36">
        <f>(1+INDEX('Scenario Parameters'!$L:$L,MATCH($C15,'Scenario Parameters'!$A:$A,0)))*(1+INDEX('Scenario Parameters'!$L:$L,MATCH(CB$3,'Scenario Parameters'!$A:$A,0)))*'Base Table 5'!CB15</f>
        <v>4.8649700000000005</v>
      </c>
      <c r="CC15" s="36">
        <f>(1+INDEX('Scenario Parameters'!$L:$L,MATCH($C15,'Scenario Parameters'!$A:$A,0)))*(1+INDEX('Scenario Parameters'!$L:$L,MATCH(CC$3,'Scenario Parameters'!$A:$A,0)))*'Base Table 5'!CC15</f>
        <v>12.495340000000002</v>
      </c>
      <c r="CD15" s="36">
        <f>(1+INDEX('Scenario Parameters'!$L:$L,MATCH($C15,'Scenario Parameters'!$A:$A,0)))*(1+INDEX('Scenario Parameters'!$L:$L,MATCH(CD$3,'Scenario Parameters'!$A:$A,0)))*'Base Table 5'!CD15</f>
        <v>8.3973120000000012</v>
      </c>
      <c r="CE15" s="36">
        <f>(1+INDEX('Scenario Parameters'!$L:$L,MATCH($C15,'Scenario Parameters'!$A:$A,0)))*(1+INDEX('Scenario Parameters'!$L:$L,MATCH(CE$3,'Scenario Parameters'!$A:$A,0)))*'Base Table 5'!CE15</f>
        <v>2.7157900000000001</v>
      </c>
      <c r="CF15" s="36">
        <f>(1+INDEX('Scenario Parameters'!$L:$L,MATCH($C15,'Scenario Parameters'!$A:$A,0)))*(1+INDEX('Scenario Parameters'!$L:$L,MATCH(CF$3,'Scenario Parameters'!$A:$A,0)))*'Base Table 5'!CF15</f>
        <v>1.4621200000000001</v>
      </c>
      <c r="CG15" s="36">
        <f>(1+INDEX('Scenario Parameters'!$L:$L,MATCH($C15,'Scenario Parameters'!$A:$A,0)))*(1+INDEX('Scenario Parameters'!$L:$L,MATCH(CG$3,'Scenario Parameters'!$A:$A,0)))*'Base Table 5'!CG15</f>
        <v>1.81698</v>
      </c>
      <c r="CH15" s="36">
        <f>(1+INDEX('Scenario Parameters'!$L:$L,MATCH($C15,'Scenario Parameters'!$A:$A,0)))*(1+INDEX('Scenario Parameters'!$L:$L,MATCH(CH$3,'Scenario Parameters'!$A:$A,0)))*'Base Table 5'!CH15</f>
        <v>1.8884800000000002</v>
      </c>
      <c r="CI15" s="36">
        <f>(1+INDEX('Scenario Parameters'!$L:$L,MATCH($C15,'Scenario Parameters'!$A:$A,0)))*(1+INDEX('Scenario Parameters'!$L:$L,MATCH(CI$3,'Scenario Parameters'!$A:$A,0)))*'Base Table 5'!CI15</f>
        <v>10.946870000000002</v>
      </c>
      <c r="CJ15" s="36">
        <f>(1+INDEX('Scenario Parameters'!$L:$L,MATCH($C15,'Scenario Parameters'!$A:$A,0)))*(1+INDEX('Scenario Parameters'!$L:$L,MATCH(CJ$3,'Scenario Parameters'!$A:$A,0)))*'Base Table 5'!CJ15</f>
        <v>4.6568500000000004</v>
      </c>
      <c r="CK15" s="36">
        <f>(1+INDEX('Scenario Parameters'!$L:$L,MATCH($C15,'Scenario Parameters'!$A:$A,0)))*(1+INDEX('Scenario Parameters'!$L:$L,MATCH(CK$3,'Scenario Parameters'!$A:$A,0)))*'Base Table 5'!CK15</f>
        <v>1.7265600000000003</v>
      </c>
      <c r="CL15" s="36">
        <f>(1+INDEX('Scenario Parameters'!$L:$L,MATCH($C15,'Scenario Parameters'!$A:$A,0)))*(1+INDEX('Scenario Parameters'!$L:$L,MATCH(CL$3,'Scenario Parameters'!$A:$A,0)))*'Base Table 5'!CL15</f>
        <v>0.29810000000000003</v>
      </c>
      <c r="CM15" s="36">
        <f>(1+INDEX('Scenario Parameters'!$L:$L,MATCH($C15,'Scenario Parameters'!$A:$A,0)))*(1+INDEX('Scenario Parameters'!$L:$L,MATCH(CM$3,'Scenario Parameters'!$A:$A,0)))*'Base Table 5'!CM15</f>
        <v>5.6828200000000004</v>
      </c>
      <c r="CN15" s="36">
        <f>(1+INDEX('Scenario Parameters'!$L:$L,MATCH($C15,'Scenario Parameters'!$A:$A,0)))*(1+INDEX('Scenario Parameters'!$L:$L,MATCH(CN$3,'Scenario Parameters'!$A:$A,0)))*'Base Table 5'!CN15</f>
        <v>13.044020000000002</v>
      </c>
      <c r="CO15" s="36">
        <f>(1+INDEX('Scenario Parameters'!$L:$L,MATCH($C15,'Scenario Parameters'!$A:$A,0)))*(1+INDEX('Scenario Parameters'!$L:$L,MATCH(CO$3,'Scenario Parameters'!$A:$A,0)))*'Base Table 5'!CO15</f>
        <v>4.5501500000000004</v>
      </c>
      <c r="CP15" s="36">
        <f>(1+INDEX('Scenario Parameters'!$L:$L,MATCH($C15,'Scenario Parameters'!$A:$A,0)))*(1+INDEX('Scenario Parameters'!$L:$L,MATCH(CP$3,'Scenario Parameters'!$A:$A,0)))*'Base Table 5'!CP15</f>
        <v>2.6162400000000003</v>
      </c>
      <c r="CQ15" s="36">
        <f>(1+INDEX('Scenario Parameters'!$L:$L,MATCH($C15,'Scenario Parameters'!$A:$A,0)))*(1+INDEX('Scenario Parameters'!$L:$L,MATCH(CQ$3,'Scenario Parameters'!$A:$A,0)))*'Base Table 5'!CQ15</f>
        <v>1.8333700000000002</v>
      </c>
      <c r="CR15" s="36">
        <f>(1+INDEX('Scenario Parameters'!$L:$L,MATCH($C15,'Scenario Parameters'!$A:$A,0)))*(1+INDEX('Scenario Parameters'!$L:$L,MATCH(CR$3,'Scenario Parameters'!$A:$A,0)))*'Base Table 5'!CR15</f>
        <v>23.057320000000004</v>
      </c>
      <c r="CS15" s="36">
        <f>(1+INDEX('Scenario Parameters'!$L:$L,MATCH($C15,'Scenario Parameters'!$A:$A,0)))*(1+INDEX('Scenario Parameters'!$L:$L,MATCH(CS$3,'Scenario Parameters'!$A:$A,0)))*'Base Table 5'!CS15</f>
        <v>7.4745000000000008</v>
      </c>
      <c r="CT15" s="36">
        <f>(1+INDEX('Scenario Parameters'!$L:$L,MATCH($C15,'Scenario Parameters'!$A:$A,0)))*(1+INDEX('Scenario Parameters'!$L:$L,MATCH(CT$3,'Scenario Parameters'!$A:$A,0)))*'Base Table 5'!CT15</f>
        <v>17.524980000000003</v>
      </c>
      <c r="CU15" s="36">
        <f>(1+INDEX('Scenario Parameters'!$L:$L,MATCH($C15,'Scenario Parameters'!$A:$A,0)))*(1+INDEX('Scenario Parameters'!$L:$L,MATCH(CU$3,'Scenario Parameters'!$A:$A,0)))*'Base Table 5'!CU15</f>
        <v>6.6726000000000001</v>
      </c>
      <c r="CV15" s="36">
        <f>(1+INDEX('Scenario Parameters'!$L:$L,MATCH($C15,'Scenario Parameters'!$A:$A,0)))*(1+INDEX('Scenario Parameters'!$L:$L,MATCH(CV$3,'Scenario Parameters'!$A:$A,0)))*'Base Table 5'!CV15</f>
        <v>22.973610000000004</v>
      </c>
      <c r="CW15" s="36">
        <f>(1+INDEX('Scenario Parameters'!$L:$L,MATCH($C15,'Scenario Parameters'!$A:$A,0)))*(1+INDEX('Scenario Parameters'!$L:$L,MATCH(CW$3,'Scenario Parameters'!$A:$A,0)))*'Base Table 5'!CW15</f>
        <v>138.75631000000001</v>
      </c>
      <c r="CX15" s="36">
        <f>(1+INDEX('Scenario Parameters'!$L:$L,MATCH($C15,'Scenario Parameters'!$A:$A,0)))*(1+INDEX('Scenario Parameters'!$L:$L,MATCH(CX$3,'Scenario Parameters'!$A:$A,0)))*'Base Table 5'!CX15</f>
        <v>34.281170000000003</v>
      </c>
      <c r="CY15" s="36">
        <f>(1+INDEX('Scenario Parameters'!$L:$L,MATCH($C15,'Scenario Parameters'!$A:$A,0)))*(1+INDEX('Scenario Parameters'!$L:$L,MATCH(CY$3,'Scenario Parameters'!$A:$A,0)))*'Base Table 5'!CY15</f>
        <v>66.292710000000014</v>
      </c>
      <c r="CZ15" s="36">
        <f>(1+INDEX('Scenario Parameters'!$L:$L,MATCH($C15,'Scenario Parameters'!$A:$A,0)))*(1+INDEX('Scenario Parameters'!$L:$L,MATCH(CZ$3,'Scenario Parameters'!$A:$A,0)))*'Base Table 5'!CZ15</f>
        <v>7.3870500000000003</v>
      </c>
      <c r="DA15" s="36">
        <f>(1+INDEX('Scenario Parameters'!$L:$L,MATCH($C15,'Scenario Parameters'!$A:$A,0)))*(1+INDEX('Scenario Parameters'!$L:$L,MATCH(DA$3,'Scenario Parameters'!$A:$A,0)))*'Base Table 5'!DA15</f>
        <v>28.274400000000004</v>
      </c>
      <c r="DB15" s="36">
        <f>(1+INDEX('Scenario Parameters'!$L:$L,MATCH($C15,'Scenario Parameters'!$A:$A,0)))*(1+INDEX('Scenario Parameters'!$L:$L,MATCH(DB$3,'Scenario Parameters'!$A:$A,0)))*'Base Table 5'!DB15</f>
        <v>8.3496600000000001</v>
      </c>
      <c r="DC15" s="36">
        <f>(1+INDEX('Scenario Parameters'!$L:$L,MATCH($C15,'Scenario Parameters'!$A:$A,0)))*(1+INDEX('Scenario Parameters'!$L:$L,MATCH(DC$3,'Scenario Parameters'!$A:$A,0)))*'Base Table 5'!DC15</f>
        <v>4.0647200000000003</v>
      </c>
      <c r="DD15" s="36">
        <f>(1+INDEX('Scenario Parameters'!$L:$L,MATCH($C15,'Scenario Parameters'!$A:$A,0)))*(1+INDEX('Scenario Parameters'!$L:$L,MATCH(DD$3,'Scenario Parameters'!$A:$A,0)))*'Base Table 5'!DD15</f>
        <v>10.18347</v>
      </c>
      <c r="DE15" s="36">
        <f>(1+INDEX('Scenario Parameters'!$L:$L,MATCH($C15,'Scenario Parameters'!$A:$A,0)))*(1+INDEX('Scenario Parameters'!$L:$L,MATCH(DE$3,'Scenario Parameters'!$A:$A,0)))*'Base Table 5'!DE15</f>
        <v>5.6131350000000007</v>
      </c>
      <c r="DF15" s="36">
        <f>(1+INDEX('Scenario Parameters'!$L:$L,MATCH($C15,'Scenario Parameters'!$A:$A,0)))*(1+INDEX('Scenario Parameters'!$L:$L,MATCH(DF$3,'Scenario Parameters'!$A:$A,0)))*'Base Table 5'!DF15</f>
        <v>2.0721799999999999</v>
      </c>
      <c r="DG15" s="36">
        <f>(1+INDEX('Scenario Parameters'!$L:$L,MATCH($C15,'Scenario Parameters'!$A:$A,0)))*(1+INDEX('Scenario Parameters'!$L:$L,MATCH(DG$3,'Scenario Parameters'!$A:$A,0)))*'Base Table 5'!DG15</f>
        <v>14.624500000000001</v>
      </c>
      <c r="DH15" s="36">
        <f>(1+INDEX('Scenario Parameters'!$L:$L,MATCH($C15,'Scenario Parameters'!$A:$A,0)))*(1+INDEX('Scenario Parameters'!$L:$L,MATCH(DH$3,'Scenario Parameters'!$A:$A,0)))*'Base Table 5'!DH15</f>
        <v>13.639890000000001</v>
      </c>
      <c r="DI15" s="36">
        <f>(1+INDEX('Scenario Parameters'!$L:$L,MATCH($C15,'Scenario Parameters'!$A:$A,0)))*(1+INDEX('Scenario Parameters'!$L:$L,MATCH(DI$3,'Scenario Parameters'!$A:$A,0)))*'Base Table 5'!DI15</f>
        <v>2.1204700000000001</v>
      </c>
      <c r="DJ15" s="36">
        <f>(1+INDEX('Scenario Parameters'!$L:$L,MATCH($C15,'Scenario Parameters'!$A:$A,0)))*(1+INDEX('Scenario Parameters'!$L:$L,MATCH(DJ$3,'Scenario Parameters'!$A:$A,0)))*'Base Table 5'!DJ15</f>
        <v>37.33972</v>
      </c>
      <c r="DK15" s="36">
        <f>(1+INDEX('Scenario Parameters'!$L:$L,MATCH($C15,'Scenario Parameters'!$A:$A,0)))*(1+INDEX('Scenario Parameters'!$L:$L,MATCH(DK$3,'Scenario Parameters'!$A:$A,0)))*'Base Table 5'!DK15</f>
        <v>40.672500000000007</v>
      </c>
      <c r="DL15" s="36">
        <f>(1+INDEX('Scenario Parameters'!$L:$L,MATCH($C15,'Scenario Parameters'!$A:$A,0)))*(1+INDEX('Scenario Parameters'!$L:$L,MATCH(DL$3,'Scenario Parameters'!$A:$A,0)))*'Base Table 5'!DL15</f>
        <v>0.67498199999999986</v>
      </c>
      <c r="DM15" s="36">
        <f>(1+INDEX('Scenario Parameters'!$L:$L,MATCH($C15,'Scenario Parameters'!$A:$A,0)))*(1+INDEX('Scenario Parameters'!$L:$L,MATCH(DM$3,'Scenario Parameters'!$A:$A,0)))*'Base Table 5'!DM15</f>
        <v>7.0393400000000002</v>
      </c>
      <c r="DN15" s="36">
        <f>(1+INDEX('Scenario Parameters'!$L:$L,MATCH($C15,'Scenario Parameters'!$A:$A,0)))*(1+INDEX('Scenario Parameters'!$L:$L,MATCH(DN$3,'Scenario Parameters'!$A:$A,0)))*'Base Table 5'!DN15</f>
        <v>22.459470000000003</v>
      </c>
      <c r="DO15" s="36">
        <f>(1+INDEX('Scenario Parameters'!$L:$L,MATCH($C15,'Scenario Parameters'!$A:$A,0)))*(1+INDEX('Scenario Parameters'!$L:$L,MATCH(DO$3,'Scenario Parameters'!$A:$A,0)))*'Base Table 5'!DO15</f>
        <v>1.6368</v>
      </c>
      <c r="DP15" s="36">
        <f t="shared" si="0"/>
        <v>8885.968508999993</v>
      </c>
      <c r="DQ15" s="36">
        <f>('Base Table 5'!DQ15/'Base Table 5'!$DX15)*$EB15</f>
        <v>41.731610200273515</v>
      </c>
      <c r="DR15" s="36">
        <f>('Base Table 5'!DR15/'Base Table 5'!$DX15)*$EB15</f>
        <v>7.1559065411323264</v>
      </c>
      <c r="DS15" s="36">
        <f>('Base Table 5'!DS15/'Base Table 5'!$DX15)*$EB15</f>
        <v>65.986399691627923</v>
      </c>
      <c r="DT15" s="36">
        <f>('Base Table 5'!DT15/'Base Table 5'!$DX15)*$EB15</f>
        <v>6.9267707198006221</v>
      </c>
      <c r="DU15" s="36">
        <f>('Base Table 5'!DU15/'Base Table 5'!$DX15)*$EB15</f>
        <v>20.526044361526544</v>
      </c>
      <c r="DV15" s="36">
        <f>('Base Table 5'!DV15/'Base Table 5'!$DX15)*$EB15</f>
        <v>360.08255802451856</v>
      </c>
      <c r="DW15" s="36">
        <f>('Base Table 5'!DW15/'Base Table 5'!$DX15)*$EB15</f>
        <v>7551.5087628029951</v>
      </c>
      <c r="DX15" s="36">
        <f t="shared" si="1"/>
        <v>8053.9180523418745</v>
      </c>
      <c r="DY15" s="36">
        <f t="shared" si="2"/>
        <v>16939.886561341867</v>
      </c>
      <c r="DZ15" s="14">
        <f>'Base Table 5'!DY15</f>
        <v>19317.9997</v>
      </c>
      <c r="EA15" s="54">
        <v>16939.886561341867</v>
      </c>
      <c r="EB15" s="100">
        <f t="shared" si="3"/>
        <v>8053.9180523418745</v>
      </c>
    </row>
    <row r="16" spans="1:133" x14ac:dyDescent="0.4">
      <c r="A16" s="34">
        <v>13</v>
      </c>
      <c r="B16" s="7" t="str">
        <f>'Base Table 5'!B16</f>
        <v>1001</v>
      </c>
      <c r="C16" s="111">
        <f>'Base Table 5'!C16</f>
        <v>4</v>
      </c>
      <c r="D16" s="35" t="str">
        <f>'Base Table 5'!D16</f>
        <v>Exploration and mining support services</v>
      </c>
      <c r="E16" s="36">
        <f>(1+INDEX('Scenario Parameters'!$L:$L,MATCH($C16,'Scenario Parameters'!$A:$A,0)))*(1+INDEX('Scenario Parameters'!$L:$L,MATCH(E$3,'Scenario Parameters'!$A:$A,0)))*'Base Table 5'!E16</f>
        <v>21.515560000000001</v>
      </c>
      <c r="F16" s="36">
        <f>(1+INDEX('Scenario Parameters'!$L:$L,MATCH($C16,'Scenario Parameters'!$A:$A,0)))*(1+INDEX('Scenario Parameters'!$L:$L,MATCH(F$3,'Scenario Parameters'!$A:$A,0)))*'Base Table 5'!F16</f>
        <v>3.3042800000000003</v>
      </c>
      <c r="G16" s="36">
        <f>(1+INDEX('Scenario Parameters'!$L:$L,MATCH($C16,'Scenario Parameters'!$A:$A,0)))*(1+INDEX('Scenario Parameters'!$L:$L,MATCH(G$3,'Scenario Parameters'!$A:$A,0)))*'Base Table 5'!G16</f>
        <v>8.5145600000000012</v>
      </c>
      <c r="H16" s="36">
        <f>(1+INDEX('Scenario Parameters'!$L:$L,MATCH($C16,'Scenario Parameters'!$A:$A,0)))*(1+INDEX('Scenario Parameters'!$L:$L,MATCH(H$3,'Scenario Parameters'!$A:$A,0)))*'Base Table 5'!H16</f>
        <v>0.66024000000000005</v>
      </c>
      <c r="I16" s="36">
        <f>(1+INDEX('Scenario Parameters'!$L:$L,MATCH($C16,'Scenario Parameters'!$A:$A,0)))*(1+INDEX('Scenario Parameters'!$L:$L,MATCH(I$3,'Scenario Parameters'!$A:$A,0)))*'Base Table 5'!I16</f>
        <v>1.0545199999999999</v>
      </c>
      <c r="J16" s="36">
        <f>(1+INDEX('Scenario Parameters'!$L:$L,MATCH($C16,'Scenario Parameters'!$A:$A,0)))*(1+INDEX('Scenario Parameters'!$L:$L,MATCH(J$3,'Scenario Parameters'!$A:$A,0)))*'Base Table 5'!J16</f>
        <v>0.52612000000000003</v>
      </c>
      <c r="K16" s="36">
        <f>(1+INDEX('Scenario Parameters'!$L:$L,MATCH($C16,'Scenario Parameters'!$A:$A,0)))*(1+INDEX('Scenario Parameters'!$L:$L,MATCH(K$3,'Scenario Parameters'!$A:$A,0)))*'Base Table 5'!K16</f>
        <v>2.4663200000000001</v>
      </c>
      <c r="L16" s="36">
        <f>(1+INDEX('Scenario Parameters'!$L:$L,MATCH($C16,'Scenario Parameters'!$A:$A,0)))*(1+INDEX('Scenario Parameters'!$L:$L,MATCH(L$3,'Scenario Parameters'!$A:$A,0)))*'Base Table 5'!L16</f>
        <v>303.57433199999997</v>
      </c>
      <c r="M16" s="36">
        <f>(1+INDEX('Scenario Parameters'!$L:$L,MATCH($C16,'Scenario Parameters'!$A:$A,0)))*(1+INDEX('Scenario Parameters'!$L:$L,MATCH(M$3,'Scenario Parameters'!$A:$A,0)))*'Base Table 5'!M16</f>
        <v>33.516799999999996</v>
      </c>
      <c r="N16" s="36">
        <f>(1+INDEX('Scenario Parameters'!$L:$L,MATCH($C16,'Scenario Parameters'!$A:$A,0)))*(1+INDEX('Scenario Parameters'!$L:$L,MATCH(N$3,'Scenario Parameters'!$A:$A,0)))*'Base Table 5'!N16</f>
        <v>1718.9579440000002</v>
      </c>
      <c r="O16" s="36">
        <f>(1+INDEX('Scenario Parameters'!$L:$L,MATCH($C16,'Scenario Parameters'!$A:$A,0)))*(1+INDEX('Scenario Parameters'!$L:$L,MATCH(O$3,'Scenario Parameters'!$A:$A,0)))*'Base Table 5'!O16</f>
        <v>2374.173648</v>
      </c>
      <c r="P16" s="36">
        <f>(1+INDEX('Scenario Parameters'!$L:$L,MATCH($C16,'Scenario Parameters'!$A:$A,0)))*(1+INDEX('Scenario Parameters'!$L:$L,MATCH(P$3,'Scenario Parameters'!$A:$A,0)))*'Base Table 5'!P16</f>
        <v>807.5889360000001</v>
      </c>
      <c r="Q16" s="36">
        <f>(1+INDEX('Scenario Parameters'!$L:$L,MATCH($C16,'Scenario Parameters'!$A:$A,0)))*(1+INDEX('Scenario Parameters'!$L:$L,MATCH(Q$3,'Scenario Parameters'!$A:$A,0)))*'Base Table 5'!Q16</f>
        <v>21.154544000000005</v>
      </c>
      <c r="R16" s="36">
        <f>(1+INDEX('Scenario Parameters'!$L:$L,MATCH($C16,'Scenario Parameters'!$A:$A,0)))*(1+INDEX('Scenario Parameters'!$L:$L,MATCH(R$3,'Scenario Parameters'!$A:$A,0)))*'Base Table 5'!R16</f>
        <v>3.1400800000000002</v>
      </c>
      <c r="S16" s="36">
        <f>(1+INDEX('Scenario Parameters'!$L:$L,MATCH($C16,'Scenario Parameters'!$A:$A,0)))*(1+INDEX('Scenario Parameters'!$L:$L,MATCH(S$3,'Scenario Parameters'!$A:$A,0)))*'Base Table 5'!S16</f>
        <v>0.14652000000000001</v>
      </c>
      <c r="T16" s="36">
        <f>(1+INDEX('Scenario Parameters'!$L:$L,MATCH($C16,'Scenario Parameters'!$A:$A,0)))*(1+INDEX('Scenario Parameters'!$L:$L,MATCH(T$3,'Scenario Parameters'!$A:$A,0)))*'Base Table 5'!T16</f>
        <v>4.51044</v>
      </c>
      <c r="U16" s="36">
        <f>(1+INDEX('Scenario Parameters'!$L:$L,MATCH($C16,'Scenario Parameters'!$A:$A,0)))*(1+INDEX('Scenario Parameters'!$L:$L,MATCH(U$3,'Scenario Parameters'!$A:$A,0)))*'Base Table 5'!U16</f>
        <v>1.4417600000000002</v>
      </c>
      <c r="V16" s="36">
        <f>(1+INDEX('Scenario Parameters'!$L:$L,MATCH($C16,'Scenario Parameters'!$A:$A,0)))*(1+INDEX('Scenario Parameters'!$L:$L,MATCH(V$3,'Scenario Parameters'!$A:$A,0)))*'Base Table 5'!V16</f>
        <v>0.65895999999999999</v>
      </c>
      <c r="W16" s="36">
        <f>(1+INDEX('Scenario Parameters'!$L:$L,MATCH($C16,'Scenario Parameters'!$A:$A,0)))*(1+INDEX('Scenario Parameters'!$L:$L,MATCH(W$3,'Scenario Parameters'!$A:$A,0)))*'Base Table 5'!W16</f>
        <v>4.0615600000000001</v>
      </c>
      <c r="X16" s="36">
        <f>(1+INDEX('Scenario Parameters'!$L:$L,MATCH($C16,'Scenario Parameters'!$A:$A,0)))*(1+INDEX('Scenario Parameters'!$L:$L,MATCH(X$3,'Scenario Parameters'!$A:$A,0)))*'Base Table 5'!X16</f>
        <v>1.8644800000000001</v>
      </c>
      <c r="Y16" s="36">
        <f>(1+INDEX('Scenario Parameters'!$L:$L,MATCH($C16,'Scenario Parameters'!$A:$A,0)))*(1+INDEX('Scenario Parameters'!$L:$L,MATCH(Y$3,'Scenario Parameters'!$A:$A,0)))*'Base Table 5'!Y16</f>
        <v>3.3466800000000001</v>
      </c>
      <c r="Z16" s="36">
        <f>(1+INDEX('Scenario Parameters'!$L:$L,MATCH($C16,'Scenario Parameters'!$A:$A,0)))*(1+INDEX('Scenario Parameters'!$L:$L,MATCH(Z$3,'Scenario Parameters'!$A:$A,0)))*'Base Table 5'!Z16</f>
        <v>5.7166400000000008</v>
      </c>
      <c r="AA16" s="36">
        <f>(1+INDEX('Scenario Parameters'!$L:$L,MATCH($C16,'Scenario Parameters'!$A:$A,0)))*(1+INDEX('Scenario Parameters'!$L:$L,MATCH(AA$3,'Scenario Parameters'!$A:$A,0)))*'Base Table 5'!AA16</f>
        <v>9.5376799999999999</v>
      </c>
      <c r="AB16" s="36">
        <f>(1+INDEX('Scenario Parameters'!$L:$L,MATCH($C16,'Scenario Parameters'!$A:$A,0)))*(1+INDEX('Scenario Parameters'!$L:$L,MATCH(AB$3,'Scenario Parameters'!$A:$A,0)))*'Base Table 5'!AB16</f>
        <v>6.0924000000000005</v>
      </c>
      <c r="AC16" s="36">
        <f>(1+INDEX('Scenario Parameters'!$L:$L,MATCH($C16,'Scenario Parameters'!$A:$A,0)))*(1+INDEX('Scenario Parameters'!$L:$L,MATCH(AC$3,'Scenario Parameters'!$A:$A,0)))*'Base Table 5'!AC16</f>
        <v>3.7643599999999999</v>
      </c>
      <c r="AD16" s="36">
        <f>(1+INDEX('Scenario Parameters'!$L:$L,MATCH($C16,'Scenario Parameters'!$A:$A,0)))*(1+INDEX('Scenario Parameters'!$L:$L,MATCH(AD$3,'Scenario Parameters'!$A:$A,0)))*'Base Table 5'!AD16</f>
        <v>0.19340000000000002</v>
      </c>
      <c r="AE16" s="36">
        <f>(1+INDEX('Scenario Parameters'!$L:$L,MATCH($C16,'Scenario Parameters'!$A:$A,0)))*(1+INDEX('Scenario Parameters'!$L:$L,MATCH(AE$3,'Scenario Parameters'!$A:$A,0)))*'Base Table 5'!AE16</f>
        <v>7.8600000000000003E-2</v>
      </c>
      <c r="AF16" s="36">
        <f>(1+INDEX('Scenario Parameters'!$L:$L,MATCH($C16,'Scenario Parameters'!$A:$A,0)))*(1+INDEX('Scenario Parameters'!$L:$L,MATCH(AF$3,'Scenario Parameters'!$A:$A,0)))*'Base Table 5'!AF16</f>
        <v>0.88044</v>
      </c>
      <c r="AG16" s="36">
        <f>(1+INDEX('Scenario Parameters'!$L:$L,MATCH($C16,'Scenario Parameters'!$A:$A,0)))*(1+INDEX('Scenario Parameters'!$L:$L,MATCH(AG$3,'Scenario Parameters'!$A:$A,0)))*'Base Table 5'!AG16</f>
        <v>2.0160000000000001E-2</v>
      </c>
      <c r="AH16" s="36">
        <f>(1+INDEX('Scenario Parameters'!$L:$L,MATCH($C16,'Scenario Parameters'!$A:$A,0)))*(1+INDEX('Scenario Parameters'!$L:$L,MATCH(AH$3,'Scenario Parameters'!$A:$A,0)))*'Base Table 5'!AH16</f>
        <v>9.8920000000000008E-2</v>
      </c>
      <c r="AI16" s="36">
        <f>(1+INDEX('Scenario Parameters'!$L:$L,MATCH($C16,'Scenario Parameters'!$A:$A,0)))*(1+INDEX('Scenario Parameters'!$L:$L,MATCH(AI$3,'Scenario Parameters'!$A:$A,0)))*'Base Table 5'!AI16</f>
        <v>0.18676000000000001</v>
      </c>
      <c r="AJ16" s="36">
        <f>(1+INDEX('Scenario Parameters'!$L:$L,MATCH($C16,'Scenario Parameters'!$A:$A,0)))*(1+INDEX('Scenario Parameters'!$L:$L,MATCH(AJ$3,'Scenario Parameters'!$A:$A,0)))*'Base Table 5'!AJ16</f>
        <v>0.73304000000000002</v>
      </c>
      <c r="AK16" s="36">
        <f>(1+INDEX('Scenario Parameters'!$L:$L,MATCH($C16,'Scenario Parameters'!$A:$A,0)))*(1+INDEX('Scenario Parameters'!$L:$L,MATCH(AK$3,'Scenario Parameters'!$A:$A,0)))*'Base Table 5'!AK16</f>
        <v>2.4990800000000002</v>
      </c>
      <c r="AL16" s="36">
        <f>(1+INDEX('Scenario Parameters'!$L:$L,MATCH($C16,'Scenario Parameters'!$A:$A,0)))*(1+INDEX('Scenario Parameters'!$L:$L,MATCH(AL$3,'Scenario Parameters'!$A:$A,0)))*'Base Table 5'!AL16</f>
        <v>1.1855200000000001</v>
      </c>
      <c r="AM16" s="36">
        <f>(1+INDEX('Scenario Parameters'!$L:$L,MATCH($C16,'Scenario Parameters'!$A:$A,0)))*(1+INDEX('Scenario Parameters'!$L:$L,MATCH(AM$3,'Scenario Parameters'!$A:$A,0)))*'Base Table 5'!AM16</f>
        <v>13.29752</v>
      </c>
      <c r="AN16" s="36">
        <f>(1+INDEX('Scenario Parameters'!$L:$L,MATCH($C16,'Scenario Parameters'!$A:$A,0)))*(1+INDEX('Scenario Parameters'!$L:$L,MATCH(AN$3,'Scenario Parameters'!$A:$A,0)))*'Base Table 5'!AN16</f>
        <v>2.4206800000000004</v>
      </c>
      <c r="AO16" s="36">
        <f>(1+INDEX('Scenario Parameters'!$L:$L,MATCH($C16,'Scenario Parameters'!$A:$A,0)))*(1+INDEX('Scenario Parameters'!$L:$L,MATCH(AO$3,'Scenario Parameters'!$A:$A,0)))*'Base Table 5'!AO16</f>
        <v>0.27882399999999996</v>
      </c>
      <c r="AP16" s="36">
        <f>(1+INDEX('Scenario Parameters'!$L:$L,MATCH($C16,'Scenario Parameters'!$A:$A,0)))*(1+INDEX('Scenario Parameters'!$L:$L,MATCH(AP$3,'Scenario Parameters'!$A:$A,0)))*'Base Table 5'!AP16</f>
        <v>7.2111999999999998</v>
      </c>
      <c r="AQ16" s="36">
        <f>(1+INDEX('Scenario Parameters'!$L:$L,MATCH($C16,'Scenario Parameters'!$A:$A,0)))*(1+INDEX('Scenario Parameters'!$L:$L,MATCH(AQ$3,'Scenario Parameters'!$A:$A,0)))*'Base Table 5'!AQ16</f>
        <v>0.80652000000000013</v>
      </c>
      <c r="AR16" s="36">
        <f>(1+INDEX('Scenario Parameters'!$L:$L,MATCH($C16,'Scenario Parameters'!$A:$A,0)))*(1+INDEX('Scenario Parameters'!$L:$L,MATCH(AR$3,'Scenario Parameters'!$A:$A,0)))*'Base Table 5'!AR16</f>
        <v>10.001040000000001</v>
      </c>
      <c r="AS16" s="36">
        <f>(1+INDEX('Scenario Parameters'!$L:$L,MATCH($C16,'Scenario Parameters'!$A:$A,0)))*(1+INDEX('Scenario Parameters'!$L:$L,MATCH(AS$3,'Scenario Parameters'!$A:$A,0)))*'Base Table 5'!AS16</f>
        <v>7.3406400000000005</v>
      </c>
      <c r="AT16" s="36">
        <f>(1+INDEX('Scenario Parameters'!$L:$L,MATCH($C16,'Scenario Parameters'!$A:$A,0)))*(1+INDEX('Scenario Parameters'!$L:$L,MATCH(AT$3,'Scenario Parameters'!$A:$A,0)))*'Base Table 5'!AT16</f>
        <v>7.4447999999999999</v>
      </c>
      <c r="AU16" s="36">
        <f>(1+INDEX('Scenario Parameters'!$L:$L,MATCH($C16,'Scenario Parameters'!$A:$A,0)))*(1+INDEX('Scenario Parameters'!$L:$L,MATCH(AU$3,'Scenario Parameters'!$A:$A,0)))*'Base Table 5'!AU16</f>
        <v>0.34996000000000005</v>
      </c>
      <c r="AV16" s="36">
        <f>(1+INDEX('Scenario Parameters'!$L:$L,MATCH($C16,'Scenario Parameters'!$A:$A,0)))*(1+INDEX('Scenario Parameters'!$L:$L,MATCH(AV$3,'Scenario Parameters'!$A:$A,0)))*'Base Table 5'!AV16</f>
        <v>1.00868</v>
      </c>
      <c r="AW16" s="36">
        <f>(1+INDEX('Scenario Parameters'!$L:$L,MATCH($C16,'Scenario Parameters'!$A:$A,0)))*(1+INDEX('Scenario Parameters'!$L:$L,MATCH(AW$3,'Scenario Parameters'!$A:$A,0)))*'Base Table 5'!AW16</f>
        <v>0.24944000000000002</v>
      </c>
      <c r="AX16" s="36">
        <f>(1+INDEX('Scenario Parameters'!$L:$L,MATCH($C16,'Scenario Parameters'!$A:$A,0)))*(1+INDEX('Scenario Parameters'!$L:$L,MATCH(AX$3,'Scenario Parameters'!$A:$A,0)))*'Base Table 5'!AX16</f>
        <v>8.7321200000000001</v>
      </c>
      <c r="AY16" s="36">
        <f>(1+INDEX('Scenario Parameters'!$L:$L,MATCH($C16,'Scenario Parameters'!$A:$A,0)))*(1+INDEX('Scenario Parameters'!$L:$L,MATCH(AY$3,'Scenario Parameters'!$A:$A,0)))*'Base Table 5'!AY16</f>
        <v>0.85576000000000008</v>
      </c>
      <c r="AZ16" s="36">
        <f>(1+INDEX('Scenario Parameters'!$L:$L,MATCH($C16,'Scenario Parameters'!$A:$A,0)))*(1+INDEX('Scenario Parameters'!$L:$L,MATCH(AZ$3,'Scenario Parameters'!$A:$A,0)))*'Base Table 5'!AZ16</f>
        <v>0.46460000000000001</v>
      </c>
      <c r="BA16" s="36">
        <f>(1+INDEX('Scenario Parameters'!$L:$L,MATCH($C16,'Scenario Parameters'!$A:$A,0)))*(1+INDEX('Scenario Parameters'!$L:$L,MATCH(BA$3,'Scenario Parameters'!$A:$A,0)))*'Base Table 5'!BA16</f>
        <v>3.1798000000000002</v>
      </c>
      <c r="BB16" s="36">
        <f>(1+INDEX('Scenario Parameters'!$L:$L,MATCH($C16,'Scenario Parameters'!$A:$A,0)))*(1+INDEX('Scenario Parameters'!$L:$L,MATCH(BB$3,'Scenario Parameters'!$A:$A,0)))*'Base Table 5'!BB16</f>
        <v>2.2308800000000004</v>
      </c>
      <c r="BC16" s="36">
        <f>(1+INDEX('Scenario Parameters'!$L:$L,MATCH($C16,'Scenario Parameters'!$A:$A,0)))*(1+INDEX('Scenario Parameters'!$L:$L,MATCH(BC$3,'Scenario Parameters'!$A:$A,0)))*'Base Table 5'!BC16</f>
        <v>0.54196</v>
      </c>
      <c r="BD16" s="36">
        <f>(1+INDEX('Scenario Parameters'!$L:$L,MATCH($C16,'Scenario Parameters'!$A:$A,0)))*(1+INDEX('Scenario Parameters'!$L:$L,MATCH(BD$3,'Scenario Parameters'!$A:$A,0)))*'Base Table 5'!BD16</f>
        <v>27.331160000000001</v>
      </c>
      <c r="BE16" s="36">
        <f>(1+INDEX('Scenario Parameters'!$L:$L,MATCH($C16,'Scenario Parameters'!$A:$A,0)))*(1+INDEX('Scenario Parameters'!$L:$L,MATCH(BE$3,'Scenario Parameters'!$A:$A,0)))*'Base Table 5'!BE16</f>
        <v>9.6841200000000001</v>
      </c>
      <c r="BF16" s="36">
        <f>(1+INDEX('Scenario Parameters'!$L:$L,MATCH($C16,'Scenario Parameters'!$A:$A,0)))*(1+INDEX('Scenario Parameters'!$L:$L,MATCH(BF$3,'Scenario Parameters'!$A:$A,0)))*'Base Table 5'!BF16</f>
        <v>6.7683999999999997</v>
      </c>
      <c r="BG16" s="36">
        <f>(1+INDEX('Scenario Parameters'!$L:$L,MATCH($C16,'Scenario Parameters'!$A:$A,0)))*(1+INDEX('Scenario Parameters'!$L:$L,MATCH(BG$3,'Scenario Parameters'!$A:$A,0)))*'Base Table 5'!BG16</f>
        <v>2.8490160000000007</v>
      </c>
      <c r="BH16" s="36">
        <f>(1+INDEX('Scenario Parameters'!$L:$L,MATCH($C16,'Scenario Parameters'!$A:$A,0)))*(1+INDEX('Scenario Parameters'!$L:$L,MATCH(BH$3,'Scenario Parameters'!$A:$A,0)))*'Base Table 5'!BH16</f>
        <v>2.4990000000000001</v>
      </c>
      <c r="BI16" s="36">
        <f>(1+INDEX('Scenario Parameters'!$L:$L,MATCH($C16,'Scenario Parameters'!$A:$A,0)))*(1+INDEX('Scenario Parameters'!$L:$L,MATCH(BI$3,'Scenario Parameters'!$A:$A,0)))*'Base Table 5'!BI16</f>
        <v>0.74384000000000006</v>
      </c>
      <c r="BJ16" s="36">
        <f>(1+INDEX('Scenario Parameters'!$L:$L,MATCH($C16,'Scenario Parameters'!$A:$A,0)))*(1+INDEX('Scenario Parameters'!$L:$L,MATCH(BJ$3,'Scenario Parameters'!$A:$A,0)))*'Base Table 5'!BJ16</f>
        <v>0.92568000000000006</v>
      </c>
      <c r="BK16" s="36">
        <f>(1+INDEX('Scenario Parameters'!$L:$L,MATCH($C16,'Scenario Parameters'!$A:$A,0)))*(1+INDEX('Scenario Parameters'!$L:$L,MATCH(BK$3,'Scenario Parameters'!$A:$A,0)))*'Base Table 5'!BK16</f>
        <v>1.85036</v>
      </c>
      <c r="BL16" s="36">
        <f>(1+INDEX('Scenario Parameters'!$L:$L,MATCH($C16,'Scenario Parameters'!$A:$A,0)))*(1+INDEX('Scenario Parameters'!$L:$L,MATCH(BL$3,'Scenario Parameters'!$A:$A,0)))*'Base Table 5'!BL16</f>
        <v>1.3234000000000001</v>
      </c>
      <c r="BM16" s="36">
        <f>(1+INDEX('Scenario Parameters'!$L:$L,MATCH($C16,'Scenario Parameters'!$A:$A,0)))*(1+INDEX('Scenario Parameters'!$L:$L,MATCH(BM$3,'Scenario Parameters'!$A:$A,0)))*'Base Table 5'!BM16</f>
        <v>0.38464000000000004</v>
      </c>
      <c r="BN16" s="36">
        <f>(1+INDEX('Scenario Parameters'!$L:$L,MATCH($C16,'Scenario Parameters'!$A:$A,0)))*(1+INDEX('Scenario Parameters'!$L:$L,MATCH(BN$3,'Scenario Parameters'!$A:$A,0)))*'Base Table 5'!BN16</f>
        <v>4.7063600000000001</v>
      </c>
      <c r="BO16" s="36">
        <f>(1+INDEX('Scenario Parameters'!$L:$L,MATCH($C16,'Scenario Parameters'!$A:$A,0)))*(1+INDEX('Scenario Parameters'!$L:$L,MATCH(BO$3,'Scenario Parameters'!$A:$A,0)))*'Base Table 5'!BO16</f>
        <v>2.0902799999999999</v>
      </c>
      <c r="BP16" s="36">
        <f>(1+INDEX('Scenario Parameters'!$L:$L,MATCH($C16,'Scenario Parameters'!$A:$A,0)))*(1+INDEX('Scenario Parameters'!$L:$L,MATCH(BP$3,'Scenario Parameters'!$A:$A,0)))*'Base Table 5'!BP16</f>
        <v>0.63739999999999997</v>
      </c>
      <c r="BQ16" s="36">
        <f>(1+INDEX('Scenario Parameters'!$L:$L,MATCH($C16,'Scenario Parameters'!$A:$A,0)))*(1+INDEX('Scenario Parameters'!$L:$L,MATCH(BQ$3,'Scenario Parameters'!$A:$A,0)))*'Base Table 5'!BQ16</f>
        <v>3.4901499999999999</v>
      </c>
      <c r="BR16" s="36">
        <f>(1+INDEX('Scenario Parameters'!$L:$L,MATCH($C16,'Scenario Parameters'!$A:$A,0)))*(1+INDEX('Scenario Parameters'!$L:$L,MATCH(BR$3,'Scenario Parameters'!$A:$A,0)))*'Base Table 5'!BR16</f>
        <v>6.7438500000000001</v>
      </c>
      <c r="BS16" s="36">
        <f>(1+INDEX('Scenario Parameters'!$L:$L,MATCH($C16,'Scenario Parameters'!$A:$A,0)))*(1+INDEX('Scenario Parameters'!$L:$L,MATCH(BS$3,'Scenario Parameters'!$A:$A,0)))*'Base Table 5'!BS16</f>
        <v>6.242799999999999E-2</v>
      </c>
      <c r="BT16" s="36">
        <f>(1+INDEX('Scenario Parameters'!$L:$L,MATCH($C16,'Scenario Parameters'!$A:$A,0)))*(1+INDEX('Scenario Parameters'!$L:$L,MATCH(BT$3,'Scenario Parameters'!$A:$A,0)))*'Base Table 5'!BT16</f>
        <v>3.5174000000000003</v>
      </c>
      <c r="BU16" s="36">
        <f>(1+INDEX('Scenario Parameters'!$L:$L,MATCH($C16,'Scenario Parameters'!$A:$A,0)))*(1+INDEX('Scenario Parameters'!$L:$L,MATCH(BU$3,'Scenario Parameters'!$A:$A,0)))*'Base Table 5'!BU16</f>
        <v>10.080200000000001</v>
      </c>
      <c r="BV16" s="36">
        <f>(1+INDEX('Scenario Parameters'!$L:$L,MATCH($C16,'Scenario Parameters'!$A:$A,0)))*(1+INDEX('Scenario Parameters'!$L:$L,MATCH(BV$3,'Scenario Parameters'!$A:$A,0)))*'Base Table 5'!BV16</f>
        <v>35.162400000000005</v>
      </c>
      <c r="BW16" s="36">
        <f>(1+INDEX('Scenario Parameters'!$L:$L,MATCH($C16,'Scenario Parameters'!$A:$A,0)))*(1+INDEX('Scenario Parameters'!$L:$L,MATCH(BW$3,'Scenario Parameters'!$A:$A,0)))*'Base Table 5'!BW16</f>
        <v>19.50564</v>
      </c>
      <c r="BX16" s="36">
        <f>(1+INDEX('Scenario Parameters'!$L:$L,MATCH($C16,'Scenario Parameters'!$A:$A,0)))*(1+INDEX('Scenario Parameters'!$L:$L,MATCH(BX$3,'Scenario Parameters'!$A:$A,0)))*'Base Table 5'!BX16</f>
        <v>45.976960000000005</v>
      </c>
      <c r="BY16" s="36">
        <f>(1+INDEX('Scenario Parameters'!$L:$L,MATCH($C16,'Scenario Parameters'!$A:$A,0)))*(1+INDEX('Scenario Parameters'!$L:$L,MATCH(BY$3,'Scenario Parameters'!$A:$A,0)))*'Base Table 5'!BY16</f>
        <v>45.123640000000002</v>
      </c>
      <c r="BZ16" s="36">
        <f>(1+INDEX('Scenario Parameters'!$L:$L,MATCH($C16,'Scenario Parameters'!$A:$A,0)))*(1+INDEX('Scenario Parameters'!$L:$L,MATCH(BZ$3,'Scenario Parameters'!$A:$A,0)))*'Base Table 5'!BZ16</f>
        <v>104.38</v>
      </c>
      <c r="CA16" s="36">
        <f>(1+INDEX('Scenario Parameters'!$L:$L,MATCH($C16,'Scenario Parameters'!$A:$A,0)))*(1+INDEX('Scenario Parameters'!$L:$L,MATCH(CA$3,'Scenario Parameters'!$A:$A,0)))*'Base Table 5'!CA16</f>
        <v>33.185480000000005</v>
      </c>
      <c r="CB16" s="36">
        <f>(1+INDEX('Scenario Parameters'!$L:$L,MATCH($C16,'Scenario Parameters'!$A:$A,0)))*(1+INDEX('Scenario Parameters'!$L:$L,MATCH(CB$3,'Scenario Parameters'!$A:$A,0)))*'Base Table 5'!CB16</f>
        <v>5.7370800000000006</v>
      </c>
      <c r="CC16" s="36">
        <f>(1+INDEX('Scenario Parameters'!$L:$L,MATCH($C16,'Scenario Parameters'!$A:$A,0)))*(1+INDEX('Scenario Parameters'!$L:$L,MATCH(CC$3,'Scenario Parameters'!$A:$A,0)))*'Base Table 5'!CC16</f>
        <v>10.876760000000001</v>
      </c>
      <c r="CD16" s="36">
        <f>(1+INDEX('Scenario Parameters'!$L:$L,MATCH($C16,'Scenario Parameters'!$A:$A,0)))*(1+INDEX('Scenario Parameters'!$L:$L,MATCH(CD$3,'Scenario Parameters'!$A:$A,0)))*'Base Table 5'!CD16</f>
        <v>45.338112000000002</v>
      </c>
      <c r="CE16" s="36">
        <f>(1+INDEX('Scenario Parameters'!$L:$L,MATCH($C16,'Scenario Parameters'!$A:$A,0)))*(1+INDEX('Scenario Parameters'!$L:$L,MATCH(CE$3,'Scenario Parameters'!$A:$A,0)))*'Base Table 5'!CE16</f>
        <v>6.0183999999999997</v>
      </c>
      <c r="CF16" s="36">
        <f>(1+INDEX('Scenario Parameters'!$L:$L,MATCH($C16,'Scenario Parameters'!$A:$A,0)))*(1+INDEX('Scenario Parameters'!$L:$L,MATCH(CF$3,'Scenario Parameters'!$A:$A,0)))*'Base Table 5'!CF16</f>
        <v>2.2730799999999998</v>
      </c>
      <c r="CG16" s="36">
        <f>(1+INDEX('Scenario Parameters'!$L:$L,MATCH($C16,'Scenario Parameters'!$A:$A,0)))*(1+INDEX('Scenario Parameters'!$L:$L,MATCH(CG$3,'Scenario Parameters'!$A:$A,0)))*'Base Table 5'!CG16</f>
        <v>2.4046800000000004</v>
      </c>
      <c r="CH16" s="36">
        <f>(1+INDEX('Scenario Parameters'!$L:$L,MATCH($C16,'Scenario Parameters'!$A:$A,0)))*(1+INDEX('Scenario Parameters'!$L:$L,MATCH(CH$3,'Scenario Parameters'!$A:$A,0)))*'Base Table 5'!CH16</f>
        <v>11.965120000000001</v>
      </c>
      <c r="CI16" s="36">
        <f>(1+INDEX('Scenario Parameters'!$L:$L,MATCH($C16,'Scenario Parameters'!$A:$A,0)))*(1+INDEX('Scenario Parameters'!$L:$L,MATCH(CI$3,'Scenario Parameters'!$A:$A,0)))*'Base Table 5'!CI16</f>
        <v>36.69576</v>
      </c>
      <c r="CJ16" s="36">
        <f>(1+INDEX('Scenario Parameters'!$L:$L,MATCH($C16,'Scenario Parameters'!$A:$A,0)))*(1+INDEX('Scenario Parameters'!$L:$L,MATCH(CJ$3,'Scenario Parameters'!$A:$A,0)))*'Base Table 5'!CJ16</f>
        <v>4.1776400000000002</v>
      </c>
      <c r="CK16" s="36">
        <f>(1+INDEX('Scenario Parameters'!$L:$L,MATCH($C16,'Scenario Parameters'!$A:$A,0)))*(1+INDEX('Scenario Parameters'!$L:$L,MATCH(CK$3,'Scenario Parameters'!$A:$A,0)))*'Base Table 5'!CK16</f>
        <v>0.62904000000000004</v>
      </c>
      <c r="CL16" s="36">
        <f>(1+INDEX('Scenario Parameters'!$L:$L,MATCH($C16,'Scenario Parameters'!$A:$A,0)))*(1+INDEX('Scenario Parameters'!$L:$L,MATCH(CL$3,'Scenario Parameters'!$A:$A,0)))*'Base Table 5'!CL16</f>
        <v>0.50836000000000003</v>
      </c>
      <c r="CM16" s="36">
        <f>(1+INDEX('Scenario Parameters'!$L:$L,MATCH($C16,'Scenario Parameters'!$A:$A,0)))*(1+INDEX('Scenario Parameters'!$L:$L,MATCH(CM$3,'Scenario Parameters'!$A:$A,0)))*'Base Table 5'!CM16</f>
        <v>0.83196000000000003</v>
      </c>
      <c r="CN16" s="36">
        <f>(1+INDEX('Scenario Parameters'!$L:$L,MATCH($C16,'Scenario Parameters'!$A:$A,0)))*(1+INDEX('Scenario Parameters'!$L:$L,MATCH(CN$3,'Scenario Parameters'!$A:$A,0)))*'Base Table 5'!CN16</f>
        <v>27.866120000000002</v>
      </c>
      <c r="CO16" s="36">
        <f>(1+INDEX('Scenario Parameters'!$L:$L,MATCH($C16,'Scenario Parameters'!$A:$A,0)))*(1+INDEX('Scenario Parameters'!$L:$L,MATCH(CO$3,'Scenario Parameters'!$A:$A,0)))*'Base Table 5'!CO16</f>
        <v>3.5160000000000004E-2</v>
      </c>
      <c r="CP16" s="36">
        <f>(1+INDEX('Scenario Parameters'!$L:$L,MATCH($C16,'Scenario Parameters'!$A:$A,0)))*(1+INDEX('Scenario Parameters'!$L:$L,MATCH(CP$3,'Scenario Parameters'!$A:$A,0)))*'Base Table 5'!CP16</f>
        <v>10.169960000000001</v>
      </c>
      <c r="CQ16" s="36">
        <f>(1+INDEX('Scenario Parameters'!$L:$L,MATCH($C16,'Scenario Parameters'!$A:$A,0)))*(1+INDEX('Scenario Parameters'!$L:$L,MATCH(CQ$3,'Scenario Parameters'!$A:$A,0)))*'Base Table 5'!CQ16</f>
        <v>7.9039199999999994</v>
      </c>
      <c r="CR16" s="36">
        <f>(1+INDEX('Scenario Parameters'!$L:$L,MATCH($C16,'Scenario Parameters'!$A:$A,0)))*(1+INDEX('Scenario Parameters'!$L:$L,MATCH(CR$3,'Scenario Parameters'!$A:$A,0)))*'Base Table 5'!CR16</f>
        <v>2.7675999999999998</v>
      </c>
      <c r="CS16" s="36">
        <f>(1+INDEX('Scenario Parameters'!$L:$L,MATCH($C16,'Scenario Parameters'!$A:$A,0)))*(1+INDEX('Scenario Parameters'!$L:$L,MATCH(CS$3,'Scenario Parameters'!$A:$A,0)))*'Base Table 5'!CS16</f>
        <v>4.6231999999999998</v>
      </c>
      <c r="CT16" s="36">
        <f>(1+INDEX('Scenario Parameters'!$L:$L,MATCH($C16,'Scenario Parameters'!$A:$A,0)))*(1+INDEX('Scenario Parameters'!$L:$L,MATCH(CT$3,'Scenario Parameters'!$A:$A,0)))*'Base Table 5'!CT16</f>
        <v>51.076999999999998</v>
      </c>
      <c r="CU16" s="36">
        <f>(1+INDEX('Scenario Parameters'!$L:$L,MATCH($C16,'Scenario Parameters'!$A:$A,0)))*(1+INDEX('Scenario Parameters'!$L:$L,MATCH(CU$3,'Scenario Parameters'!$A:$A,0)))*'Base Table 5'!CU16</f>
        <v>19.855320000000003</v>
      </c>
      <c r="CV16" s="36">
        <f>(1+INDEX('Scenario Parameters'!$L:$L,MATCH($C16,'Scenario Parameters'!$A:$A,0)))*(1+INDEX('Scenario Parameters'!$L:$L,MATCH(CV$3,'Scenario Parameters'!$A:$A,0)))*'Base Table 5'!CV16</f>
        <v>18.206280000000003</v>
      </c>
      <c r="CW16" s="36">
        <f>(1+INDEX('Scenario Parameters'!$L:$L,MATCH($C16,'Scenario Parameters'!$A:$A,0)))*(1+INDEX('Scenario Parameters'!$L:$L,MATCH(CW$3,'Scenario Parameters'!$A:$A,0)))*'Base Table 5'!CW16</f>
        <v>34.340200000000003</v>
      </c>
      <c r="CX16" s="36">
        <f>(1+INDEX('Scenario Parameters'!$L:$L,MATCH($C16,'Scenario Parameters'!$A:$A,0)))*(1+INDEX('Scenario Parameters'!$L:$L,MATCH(CX$3,'Scenario Parameters'!$A:$A,0)))*'Base Table 5'!CX16</f>
        <v>9.9014400000000009</v>
      </c>
      <c r="CY16" s="36">
        <f>(1+INDEX('Scenario Parameters'!$L:$L,MATCH($C16,'Scenario Parameters'!$A:$A,0)))*(1+INDEX('Scenario Parameters'!$L:$L,MATCH(CY$3,'Scenario Parameters'!$A:$A,0)))*'Base Table 5'!CY16</f>
        <v>17.538440000000001</v>
      </c>
      <c r="CZ16" s="36">
        <f>(1+INDEX('Scenario Parameters'!$L:$L,MATCH($C16,'Scenario Parameters'!$A:$A,0)))*(1+INDEX('Scenario Parameters'!$L:$L,MATCH(CZ$3,'Scenario Parameters'!$A:$A,0)))*'Base Table 5'!CZ16</f>
        <v>4.1451599999999997</v>
      </c>
      <c r="DA16" s="36">
        <f>(1+INDEX('Scenario Parameters'!$L:$L,MATCH($C16,'Scenario Parameters'!$A:$A,0)))*(1+INDEX('Scenario Parameters'!$L:$L,MATCH(DA$3,'Scenario Parameters'!$A:$A,0)))*'Base Table 5'!DA16</f>
        <v>38.191960000000002</v>
      </c>
      <c r="DB16" s="36">
        <f>(1+INDEX('Scenario Parameters'!$L:$L,MATCH($C16,'Scenario Parameters'!$A:$A,0)))*(1+INDEX('Scenario Parameters'!$L:$L,MATCH(DB$3,'Scenario Parameters'!$A:$A,0)))*'Base Table 5'!DB16</f>
        <v>29.779039999999998</v>
      </c>
      <c r="DC16" s="36">
        <f>(1+INDEX('Scenario Parameters'!$L:$L,MATCH($C16,'Scenario Parameters'!$A:$A,0)))*(1+INDEX('Scenario Parameters'!$L:$L,MATCH(DC$3,'Scenario Parameters'!$A:$A,0)))*'Base Table 5'!DC16</f>
        <v>5.3308800000000005</v>
      </c>
      <c r="DD16" s="36">
        <f>(1+INDEX('Scenario Parameters'!$L:$L,MATCH($C16,'Scenario Parameters'!$A:$A,0)))*(1+INDEX('Scenario Parameters'!$L:$L,MATCH(DD$3,'Scenario Parameters'!$A:$A,0)))*'Base Table 5'!DD16</f>
        <v>11.122720000000001</v>
      </c>
      <c r="DE16" s="36">
        <f>(1+INDEX('Scenario Parameters'!$L:$L,MATCH($C16,'Scenario Parameters'!$A:$A,0)))*(1+INDEX('Scenario Parameters'!$L:$L,MATCH(DE$3,'Scenario Parameters'!$A:$A,0)))*'Base Table 5'!DE16</f>
        <v>7.2369600000000007</v>
      </c>
      <c r="DF16" s="36">
        <f>(1+INDEX('Scenario Parameters'!$L:$L,MATCH($C16,'Scenario Parameters'!$A:$A,0)))*(1+INDEX('Scenario Parameters'!$L:$L,MATCH(DF$3,'Scenario Parameters'!$A:$A,0)))*'Base Table 5'!DF16</f>
        <v>2.7134800000000001</v>
      </c>
      <c r="DG16" s="36">
        <f>(1+INDEX('Scenario Parameters'!$L:$L,MATCH($C16,'Scenario Parameters'!$A:$A,0)))*(1+INDEX('Scenario Parameters'!$L:$L,MATCH(DG$3,'Scenario Parameters'!$A:$A,0)))*'Base Table 5'!DG16</f>
        <v>11.4176</v>
      </c>
      <c r="DH16" s="36">
        <f>(1+INDEX('Scenario Parameters'!$L:$L,MATCH($C16,'Scenario Parameters'!$A:$A,0)))*(1+INDEX('Scenario Parameters'!$L:$L,MATCH(DH$3,'Scenario Parameters'!$A:$A,0)))*'Base Table 5'!DH16</f>
        <v>6.6238400000000004</v>
      </c>
      <c r="DI16" s="36">
        <f>(1+INDEX('Scenario Parameters'!$L:$L,MATCH($C16,'Scenario Parameters'!$A:$A,0)))*(1+INDEX('Scenario Parameters'!$L:$L,MATCH(DI$3,'Scenario Parameters'!$A:$A,0)))*'Base Table 5'!DI16</f>
        <v>2.3146400000000003</v>
      </c>
      <c r="DJ16" s="36">
        <f>(1+INDEX('Scenario Parameters'!$L:$L,MATCH($C16,'Scenario Parameters'!$A:$A,0)))*(1+INDEX('Scenario Parameters'!$L:$L,MATCH(DJ$3,'Scenario Parameters'!$A:$A,0)))*'Base Table 5'!DJ16</f>
        <v>2.5510400000000004</v>
      </c>
      <c r="DK16" s="36">
        <f>(1+INDEX('Scenario Parameters'!$L:$L,MATCH($C16,'Scenario Parameters'!$A:$A,0)))*(1+INDEX('Scenario Parameters'!$L:$L,MATCH(DK$3,'Scenario Parameters'!$A:$A,0)))*'Base Table 5'!DK16</f>
        <v>1.7888000000000002</v>
      </c>
      <c r="DL16" s="36">
        <f>(1+INDEX('Scenario Parameters'!$L:$L,MATCH($C16,'Scenario Parameters'!$A:$A,0)))*(1+INDEX('Scenario Parameters'!$L:$L,MATCH(DL$3,'Scenario Parameters'!$A:$A,0)))*'Base Table 5'!DL16</f>
        <v>2.1002159999999996</v>
      </c>
      <c r="DM16" s="36">
        <f>(1+INDEX('Scenario Parameters'!$L:$L,MATCH($C16,'Scenario Parameters'!$A:$A,0)))*(1+INDEX('Scenario Parameters'!$L:$L,MATCH(DM$3,'Scenario Parameters'!$A:$A,0)))*'Base Table 5'!DM16</f>
        <v>6.9506800000000002</v>
      </c>
      <c r="DN16" s="36">
        <f>(1+INDEX('Scenario Parameters'!$L:$L,MATCH($C16,'Scenario Parameters'!$A:$A,0)))*(1+INDEX('Scenario Parameters'!$L:$L,MATCH(DN$3,'Scenario Parameters'!$A:$A,0)))*'Base Table 5'!DN16</f>
        <v>4.3080400000000001</v>
      </c>
      <c r="DO16" s="36">
        <f>(1+INDEX('Scenario Parameters'!$L:$L,MATCH($C16,'Scenario Parameters'!$A:$A,0)))*(1+INDEX('Scenario Parameters'!$L:$L,MATCH(DO$3,'Scenario Parameters'!$A:$A,0)))*'Base Table 5'!DO16</f>
        <v>0.35248000000000002</v>
      </c>
      <c r="DP16" s="36">
        <f t="shared" si="0"/>
        <v>6251.2696800000003</v>
      </c>
      <c r="DQ16" s="36">
        <f>('Base Table 5'!DQ16/'Base Table 5'!$DX16)*$EB16</f>
        <v>149.74562133060425</v>
      </c>
      <c r="DR16" s="36">
        <f>('Base Table 5'!DR16/'Base Table 5'!$DX16)*$EB16</f>
        <v>190.19294893434355</v>
      </c>
      <c r="DS16" s="36">
        <f>('Base Table 5'!DS16/'Base Table 5'!$DX16)*$EB16</f>
        <v>4418.2352493560038</v>
      </c>
      <c r="DT16" s="36">
        <f>('Base Table 5'!DT16/'Base Table 5'!$DX16)*$EB16</f>
        <v>5.2038470704248061</v>
      </c>
      <c r="DU16" s="36">
        <f>('Base Table 5'!DU16/'Base Table 5'!$DX16)*$EB16</f>
        <v>58.043634236612412</v>
      </c>
      <c r="DV16" s="36">
        <f>('Base Table 5'!DV16/'Base Table 5'!$DX16)*$EB16</f>
        <v>2.9672572748153277E-2</v>
      </c>
      <c r="DW16" s="36">
        <f>('Base Table 5'!DW16/'Base Table 5'!$DX16)*$EB16</f>
        <v>244.24899758772665</v>
      </c>
      <c r="DX16" s="36">
        <f t="shared" si="1"/>
        <v>5065.6999710884638</v>
      </c>
      <c r="DY16" s="36">
        <f t="shared" si="2"/>
        <v>11316.969651088464</v>
      </c>
      <c r="DZ16" s="14">
        <f>'Base Table 5'!DY16</f>
        <v>28735.999999999985</v>
      </c>
      <c r="EA16" s="54">
        <v>11316.969651088464</v>
      </c>
      <c r="EB16" s="100">
        <f t="shared" si="3"/>
        <v>5065.6999710884638</v>
      </c>
    </row>
    <row r="17" spans="1:132" x14ac:dyDescent="0.4">
      <c r="A17" s="37">
        <v>14</v>
      </c>
      <c r="B17" s="2" t="str">
        <f>'Base Table 5'!B17</f>
        <v>1101</v>
      </c>
      <c r="C17" s="112">
        <f>'Base Table 5'!C17</f>
        <v>5</v>
      </c>
      <c r="D17" s="38" t="str">
        <f>'Base Table 5'!D17</f>
        <v>Meat and meat product manufacturing</v>
      </c>
      <c r="E17" s="36">
        <f>(1+INDEX('Scenario Parameters'!$L:$L,MATCH($C17,'Scenario Parameters'!$A:$A,0)))*(1+INDEX('Scenario Parameters'!$L:$L,MATCH(E$3,'Scenario Parameters'!$A:$A,0)))*'Base Table 5'!E17</f>
        <v>120.87909999999999</v>
      </c>
      <c r="F17" s="36">
        <f>(1+INDEX('Scenario Parameters'!$L:$L,MATCH($C17,'Scenario Parameters'!$A:$A,0)))*(1+INDEX('Scenario Parameters'!$L:$L,MATCH(F$3,'Scenario Parameters'!$A:$A,0)))*'Base Table 5'!F17</f>
        <v>70.979500000000002</v>
      </c>
      <c r="G17" s="36">
        <f>(1+INDEX('Scenario Parameters'!$L:$L,MATCH($C17,'Scenario Parameters'!$A:$A,0)))*(1+INDEX('Scenario Parameters'!$L:$L,MATCH(G$3,'Scenario Parameters'!$A:$A,0)))*'Base Table 5'!G17</f>
        <v>3.3307000000000002</v>
      </c>
      <c r="H17" s="36">
        <f>(1+INDEX('Scenario Parameters'!$L:$L,MATCH($C17,'Scenario Parameters'!$A:$A,0)))*(1+INDEX('Scenario Parameters'!$L:$L,MATCH(H$3,'Scenario Parameters'!$A:$A,0)))*'Base Table 5'!H17</f>
        <v>7.4219999999999997</v>
      </c>
      <c r="I17" s="36">
        <f>(1+INDEX('Scenario Parameters'!$L:$L,MATCH($C17,'Scenario Parameters'!$A:$A,0)))*(1+INDEX('Scenario Parameters'!$L:$L,MATCH(I$3,'Scenario Parameters'!$A:$A,0)))*'Base Table 5'!I17</f>
        <v>0.1119</v>
      </c>
      <c r="J17" s="36">
        <f>(1+INDEX('Scenario Parameters'!$L:$L,MATCH($C17,'Scenario Parameters'!$A:$A,0)))*(1+INDEX('Scenario Parameters'!$L:$L,MATCH(J$3,'Scenario Parameters'!$A:$A,0)))*'Base Table 5'!J17</f>
        <v>1.5763</v>
      </c>
      <c r="K17" s="36">
        <f>(1+INDEX('Scenario Parameters'!$L:$L,MATCH($C17,'Scenario Parameters'!$A:$A,0)))*(1+INDEX('Scenario Parameters'!$L:$L,MATCH(K$3,'Scenario Parameters'!$A:$A,0)))*'Base Table 5'!K17</f>
        <v>6.0715000000000003</v>
      </c>
      <c r="L17" s="36">
        <f>(1+INDEX('Scenario Parameters'!$L:$L,MATCH($C17,'Scenario Parameters'!$A:$A,0)))*(1+INDEX('Scenario Parameters'!$L:$L,MATCH(L$3,'Scenario Parameters'!$A:$A,0)))*'Base Table 5'!L17</f>
        <v>0.64257999999999982</v>
      </c>
      <c r="M17" s="36">
        <f>(1+INDEX('Scenario Parameters'!$L:$L,MATCH($C17,'Scenario Parameters'!$A:$A,0)))*(1+INDEX('Scenario Parameters'!$L:$L,MATCH(M$3,'Scenario Parameters'!$A:$A,0)))*'Base Table 5'!M17</f>
        <v>1.3836699999999997</v>
      </c>
      <c r="N17" s="36">
        <f>(1+INDEX('Scenario Parameters'!$L:$L,MATCH($C17,'Scenario Parameters'!$A:$A,0)))*(1+INDEX('Scenario Parameters'!$L:$L,MATCH(N$3,'Scenario Parameters'!$A:$A,0)))*'Base Table 5'!N17</f>
        <v>2.9129100000000001</v>
      </c>
      <c r="O17" s="36">
        <f>(1+INDEX('Scenario Parameters'!$L:$L,MATCH($C17,'Scenario Parameters'!$A:$A,0)))*(1+INDEX('Scenario Parameters'!$L:$L,MATCH(O$3,'Scenario Parameters'!$A:$A,0)))*'Base Table 5'!O17</f>
        <v>11.939620000000001</v>
      </c>
      <c r="P17" s="36">
        <f>(1+INDEX('Scenario Parameters'!$L:$L,MATCH($C17,'Scenario Parameters'!$A:$A,0)))*(1+INDEX('Scenario Parameters'!$L:$L,MATCH(P$3,'Scenario Parameters'!$A:$A,0)))*'Base Table 5'!P17</f>
        <v>1.30504</v>
      </c>
      <c r="Q17" s="36">
        <f>(1+INDEX('Scenario Parameters'!$L:$L,MATCH($C17,'Scenario Parameters'!$A:$A,0)))*(1+INDEX('Scenario Parameters'!$L:$L,MATCH(Q$3,'Scenario Parameters'!$A:$A,0)))*'Base Table 5'!Q17</f>
        <v>0.87072000000000005</v>
      </c>
      <c r="R17" s="36">
        <f>(1+INDEX('Scenario Parameters'!$L:$L,MATCH($C17,'Scenario Parameters'!$A:$A,0)))*(1+INDEX('Scenario Parameters'!$L:$L,MATCH(R$3,'Scenario Parameters'!$A:$A,0)))*'Base Table 5'!R17</f>
        <v>1663.5459000000001</v>
      </c>
      <c r="S17" s="36">
        <f>(1+INDEX('Scenario Parameters'!$L:$L,MATCH($C17,'Scenario Parameters'!$A:$A,0)))*(1+INDEX('Scenario Parameters'!$L:$L,MATCH(S$3,'Scenario Parameters'!$A:$A,0)))*'Base Table 5'!S17</f>
        <v>2.9847999999999999</v>
      </c>
      <c r="T17" s="36">
        <f>(1+INDEX('Scenario Parameters'!$L:$L,MATCH($C17,'Scenario Parameters'!$A:$A,0)))*(1+INDEX('Scenario Parameters'!$L:$L,MATCH(T$3,'Scenario Parameters'!$A:$A,0)))*'Base Table 5'!T17</f>
        <v>8.0116999999999994</v>
      </c>
      <c r="U17" s="36">
        <f>(1+INDEX('Scenario Parameters'!$L:$L,MATCH($C17,'Scenario Parameters'!$A:$A,0)))*(1+INDEX('Scenario Parameters'!$L:$L,MATCH(U$3,'Scenario Parameters'!$A:$A,0)))*'Base Table 5'!U17</f>
        <v>114.1052</v>
      </c>
      <c r="V17" s="36">
        <f>(1+INDEX('Scenario Parameters'!$L:$L,MATCH($C17,'Scenario Parameters'!$A:$A,0)))*(1+INDEX('Scenario Parameters'!$L:$L,MATCH(V$3,'Scenario Parameters'!$A:$A,0)))*'Base Table 5'!V17</f>
        <v>67.430099999999996</v>
      </c>
      <c r="W17" s="36">
        <f>(1+INDEX('Scenario Parameters'!$L:$L,MATCH($C17,'Scenario Parameters'!$A:$A,0)))*(1+INDEX('Scenario Parameters'!$L:$L,MATCH(W$3,'Scenario Parameters'!$A:$A,0)))*'Base Table 5'!W17</f>
        <v>49.524000000000001</v>
      </c>
      <c r="X17" s="36">
        <f>(1+INDEX('Scenario Parameters'!$L:$L,MATCH($C17,'Scenario Parameters'!$A:$A,0)))*(1+INDEX('Scenario Parameters'!$L:$L,MATCH(X$3,'Scenario Parameters'!$A:$A,0)))*'Base Table 5'!X17</f>
        <v>624.68679999999995</v>
      </c>
      <c r="Y17" s="36">
        <f>(1+INDEX('Scenario Parameters'!$L:$L,MATCH($C17,'Scenario Parameters'!$A:$A,0)))*(1+INDEX('Scenario Parameters'!$L:$L,MATCH(Y$3,'Scenario Parameters'!$A:$A,0)))*'Base Table 5'!Y17</f>
        <v>54.343499999999999</v>
      </c>
      <c r="Z17" s="36">
        <f>(1+INDEX('Scenario Parameters'!$L:$L,MATCH($C17,'Scenario Parameters'!$A:$A,0)))*(1+INDEX('Scenario Parameters'!$L:$L,MATCH(Z$3,'Scenario Parameters'!$A:$A,0)))*'Base Table 5'!Z17</f>
        <v>946.947</v>
      </c>
      <c r="AA17" s="36">
        <f>(1+INDEX('Scenario Parameters'!$L:$L,MATCH($C17,'Scenario Parameters'!$A:$A,0)))*(1+INDEX('Scenario Parameters'!$L:$L,MATCH(AA$3,'Scenario Parameters'!$A:$A,0)))*'Base Table 5'!AA17</f>
        <v>10.236599999999999</v>
      </c>
      <c r="AB17" s="36">
        <f>(1+INDEX('Scenario Parameters'!$L:$L,MATCH($C17,'Scenario Parameters'!$A:$A,0)))*(1+INDEX('Scenario Parameters'!$L:$L,MATCH(AB$3,'Scenario Parameters'!$A:$A,0)))*'Base Table 5'!AB17</f>
        <v>1.9429000000000001</v>
      </c>
      <c r="AC17" s="36">
        <f>(1+INDEX('Scenario Parameters'!$L:$L,MATCH($C17,'Scenario Parameters'!$A:$A,0)))*(1+INDEX('Scenario Parameters'!$L:$L,MATCH(AC$3,'Scenario Parameters'!$A:$A,0)))*'Base Table 5'!AC17</f>
        <v>2.5432000000000001</v>
      </c>
      <c r="AD17" s="36">
        <f>(1+INDEX('Scenario Parameters'!$L:$L,MATCH($C17,'Scenario Parameters'!$A:$A,0)))*(1+INDEX('Scenario Parameters'!$L:$L,MATCH(AD$3,'Scenario Parameters'!$A:$A,0)))*'Base Table 5'!AD17</f>
        <v>3.2000000000000001E-2</v>
      </c>
      <c r="AE17" s="36">
        <f>(1+INDEX('Scenario Parameters'!$L:$L,MATCH($C17,'Scenario Parameters'!$A:$A,0)))*(1+INDEX('Scenario Parameters'!$L:$L,MATCH(AE$3,'Scenario Parameters'!$A:$A,0)))*'Base Table 5'!AE17</f>
        <v>376.61509999999998</v>
      </c>
      <c r="AF17" s="36">
        <f>(1+INDEX('Scenario Parameters'!$L:$L,MATCH($C17,'Scenario Parameters'!$A:$A,0)))*(1+INDEX('Scenario Parameters'!$L:$L,MATCH(AF$3,'Scenario Parameters'!$A:$A,0)))*'Base Table 5'!AF17</f>
        <v>1.51</v>
      </c>
      <c r="AG17" s="36">
        <f>(1+INDEX('Scenario Parameters'!$L:$L,MATCH($C17,'Scenario Parameters'!$A:$A,0)))*(1+INDEX('Scenario Parameters'!$L:$L,MATCH(AG$3,'Scenario Parameters'!$A:$A,0)))*'Base Table 5'!AG17</f>
        <v>1.1000000000000001E-3</v>
      </c>
      <c r="AH17" s="36">
        <f>(1+INDEX('Scenario Parameters'!$L:$L,MATCH($C17,'Scenario Parameters'!$A:$A,0)))*(1+INDEX('Scenario Parameters'!$L:$L,MATCH(AH$3,'Scenario Parameters'!$A:$A,0)))*'Base Table 5'!AH17</f>
        <v>6.0699999999999997E-2</v>
      </c>
      <c r="AI17" s="36">
        <f>(1+INDEX('Scenario Parameters'!$L:$L,MATCH($C17,'Scenario Parameters'!$A:$A,0)))*(1+INDEX('Scenario Parameters'!$L:$L,MATCH(AI$3,'Scenario Parameters'!$A:$A,0)))*'Base Table 5'!AI17</f>
        <v>0.20780000000000001</v>
      </c>
      <c r="AJ17" s="36">
        <f>(1+INDEX('Scenario Parameters'!$L:$L,MATCH($C17,'Scenario Parameters'!$A:$A,0)))*(1+INDEX('Scenario Parameters'!$L:$L,MATCH(AJ$3,'Scenario Parameters'!$A:$A,0)))*'Base Table 5'!AJ17</f>
        <v>2.1955</v>
      </c>
      <c r="AK17" s="36">
        <f>(1+INDEX('Scenario Parameters'!$L:$L,MATCH($C17,'Scenario Parameters'!$A:$A,0)))*(1+INDEX('Scenario Parameters'!$L:$L,MATCH(AK$3,'Scenario Parameters'!$A:$A,0)))*'Base Table 5'!AK17</f>
        <v>2.2675000000000001</v>
      </c>
      <c r="AL17" s="36">
        <f>(1+INDEX('Scenario Parameters'!$L:$L,MATCH($C17,'Scenario Parameters'!$A:$A,0)))*(1+INDEX('Scenario Parameters'!$L:$L,MATCH(AL$3,'Scenario Parameters'!$A:$A,0)))*'Base Table 5'!AL17</f>
        <v>0.39839999999999998</v>
      </c>
      <c r="AM17" s="36">
        <f>(1+INDEX('Scenario Parameters'!$L:$L,MATCH($C17,'Scenario Parameters'!$A:$A,0)))*(1+INDEX('Scenario Parameters'!$L:$L,MATCH(AM$3,'Scenario Parameters'!$A:$A,0)))*'Base Table 5'!AM17</f>
        <v>0.71530000000000005</v>
      </c>
      <c r="AN17" s="36">
        <f>(1+INDEX('Scenario Parameters'!$L:$L,MATCH($C17,'Scenario Parameters'!$A:$A,0)))*(1+INDEX('Scenario Parameters'!$L:$L,MATCH(AN$3,'Scenario Parameters'!$A:$A,0)))*'Base Table 5'!AN17</f>
        <v>1.0209999999999999</v>
      </c>
      <c r="AO17" s="36">
        <f>(1+INDEX('Scenario Parameters'!$L:$L,MATCH($C17,'Scenario Parameters'!$A:$A,0)))*(1+INDEX('Scenario Parameters'!$L:$L,MATCH(AO$3,'Scenario Parameters'!$A:$A,0)))*'Base Table 5'!AO17</f>
        <v>9.8299999999999971E-2</v>
      </c>
      <c r="AP17" s="36">
        <f>(1+INDEX('Scenario Parameters'!$L:$L,MATCH($C17,'Scenario Parameters'!$A:$A,0)))*(1+INDEX('Scenario Parameters'!$L:$L,MATCH(AP$3,'Scenario Parameters'!$A:$A,0)))*'Base Table 5'!AP17</f>
        <v>1.9477500000000001</v>
      </c>
      <c r="AQ17" s="36">
        <f>(1+INDEX('Scenario Parameters'!$L:$L,MATCH($C17,'Scenario Parameters'!$A:$A,0)))*(1+INDEX('Scenario Parameters'!$L:$L,MATCH(AQ$3,'Scenario Parameters'!$A:$A,0)))*'Base Table 5'!AQ17</f>
        <v>0.70784999999999998</v>
      </c>
      <c r="AR17" s="36">
        <f>(1+INDEX('Scenario Parameters'!$L:$L,MATCH($C17,'Scenario Parameters'!$A:$A,0)))*(1+INDEX('Scenario Parameters'!$L:$L,MATCH(AR$3,'Scenario Parameters'!$A:$A,0)))*'Base Table 5'!AR17</f>
        <v>116.1169</v>
      </c>
      <c r="AS17" s="36">
        <f>(1+INDEX('Scenario Parameters'!$L:$L,MATCH($C17,'Scenario Parameters'!$A:$A,0)))*(1+INDEX('Scenario Parameters'!$L:$L,MATCH(AS$3,'Scenario Parameters'!$A:$A,0)))*'Base Table 5'!AS17</f>
        <v>21.871099999999998</v>
      </c>
      <c r="AT17" s="36">
        <f>(1+INDEX('Scenario Parameters'!$L:$L,MATCH($C17,'Scenario Parameters'!$A:$A,0)))*(1+INDEX('Scenario Parameters'!$L:$L,MATCH(AT$3,'Scenario Parameters'!$A:$A,0)))*'Base Table 5'!AT17</f>
        <v>1.2458</v>
      </c>
      <c r="AU17" s="36">
        <f>(1+INDEX('Scenario Parameters'!$L:$L,MATCH($C17,'Scenario Parameters'!$A:$A,0)))*(1+INDEX('Scenario Parameters'!$L:$L,MATCH(AU$3,'Scenario Parameters'!$A:$A,0)))*'Base Table 5'!AU17</f>
        <v>0.15110000000000001</v>
      </c>
      <c r="AV17" s="36">
        <f>(1+INDEX('Scenario Parameters'!$L:$L,MATCH($C17,'Scenario Parameters'!$A:$A,0)))*(1+INDEX('Scenario Parameters'!$L:$L,MATCH(AV$3,'Scenario Parameters'!$A:$A,0)))*'Base Table 5'!AV17</f>
        <v>0.79930000000000001</v>
      </c>
      <c r="AW17" s="36">
        <f>(1+INDEX('Scenario Parameters'!$L:$L,MATCH($C17,'Scenario Parameters'!$A:$A,0)))*(1+INDEX('Scenario Parameters'!$L:$L,MATCH(AW$3,'Scenario Parameters'!$A:$A,0)))*'Base Table 5'!AW17</f>
        <v>0.23930000000000001</v>
      </c>
      <c r="AX17" s="36">
        <f>(1+INDEX('Scenario Parameters'!$L:$L,MATCH($C17,'Scenario Parameters'!$A:$A,0)))*(1+INDEX('Scenario Parameters'!$L:$L,MATCH(AX$3,'Scenario Parameters'!$A:$A,0)))*'Base Table 5'!AX17</f>
        <v>1.7203999999999999</v>
      </c>
      <c r="AY17" s="36">
        <f>(1+INDEX('Scenario Parameters'!$L:$L,MATCH($C17,'Scenario Parameters'!$A:$A,0)))*(1+INDEX('Scenario Parameters'!$L:$L,MATCH(AY$3,'Scenario Parameters'!$A:$A,0)))*'Base Table 5'!AY17</f>
        <v>0.4521</v>
      </c>
      <c r="AZ17" s="36">
        <f>(1+INDEX('Scenario Parameters'!$L:$L,MATCH($C17,'Scenario Parameters'!$A:$A,0)))*(1+INDEX('Scenario Parameters'!$L:$L,MATCH(AZ$3,'Scenario Parameters'!$A:$A,0)))*'Base Table 5'!AZ17</f>
        <v>0.45679999999999998</v>
      </c>
      <c r="BA17" s="36">
        <f>(1+INDEX('Scenario Parameters'!$L:$L,MATCH($C17,'Scenario Parameters'!$A:$A,0)))*(1+INDEX('Scenario Parameters'!$L:$L,MATCH(BA$3,'Scenario Parameters'!$A:$A,0)))*'Base Table 5'!BA17</f>
        <v>1.8006</v>
      </c>
      <c r="BB17" s="36">
        <f>(1+INDEX('Scenario Parameters'!$L:$L,MATCH($C17,'Scenario Parameters'!$A:$A,0)))*(1+INDEX('Scenario Parameters'!$L:$L,MATCH(BB$3,'Scenario Parameters'!$A:$A,0)))*'Base Table 5'!BB17</f>
        <v>4.8407</v>
      </c>
      <c r="BC17" s="36">
        <f>(1+INDEX('Scenario Parameters'!$L:$L,MATCH($C17,'Scenario Parameters'!$A:$A,0)))*(1+INDEX('Scenario Parameters'!$L:$L,MATCH(BC$3,'Scenario Parameters'!$A:$A,0)))*'Base Table 5'!BC17</f>
        <v>0.1216</v>
      </c>
      <c r="BD17" s="36">
        <f>(1+INDEX('Scenario Parameters'!$L:$L,MATCH($C17,'Scenario Parameters'!$A:$A,0)))*(1+INDEX('Scenario Parameters'!$L:$L,MATCH(BD$3,'Scenario Parameters'!$A:$A,0)))*'Base Table 5'!BD17</f>
        <v>1.9803999999999999</v>
      </c>
      <c r="BE17" s="36">
        <f>(1+INDEX('Scenario Parameters'!$L:$L,MATCH($C17,'Scenario Parameters'!$A:$A,0)))*(1+INDEX('Scenario Parameters'!$L:$L,MATCH(BE$3,'Scenario Parameters'!$A:$A,0)))*'Base Table 5'!BE17</f>
        <v>0.307</v>
      </c>
      <c r="BF17" s="36">
        <f>(1+INDEX('Scenario Parameters'!$L:$L,MATCH($C17,'Scenario Parameters'!$A:$A,0)))*(1+INDEX('Scenario Parameters'!$L:$L,MATCH(BF$3,'Scenario Parameters'!$A:$A,0)))*'Base Table 5'!BF17</f>
        <v>0.86109999999999998</v>
      </c>
      <c r="BG17" s="36">
        <f>(1+INDEX('Scenario Parameters'!$L:$L,MATCH($C17,'Scenario Parameters'!$A:$A,0)))*(1+INDEX('Scenario Parameters'!$L:$L,MATCH(BG$3,'Scenario Parameters'!$A:$A,0)))*'Base Table 5'!BG17</f>
        <v>0.50184000000000006</v>
      </c>
      <c r="BH17" s="36">
        <f>(1+INDEX('Scenario Parameters'!$L:$L,MATCH($C17,'Scenario Parameters'!$A:$A,0)))*(1+INDEX('Scenario Parameters'!$L:$L,MATCH(BH$3,'Scenario Parameters'!$A:$A,0)))*'Base Table 5'!BH17</f>
        <v>0.71809999999999996</v>
      </c>
      <c r="BI17" s="36">
        <f>(1+INDEX('Scenario Parameters'!$L:$L,MATCH($C17,'Scenario Parameters'!$A:$A,0)))*(1+INDEX('Scenario Parameters'!$L:$L,MATCH(BI$3,'Scenario Parameters'!$A:$A,0)))*'Base Table 5'!BI17</f>
        <v>0.46210000000000001</v>
      </c>
      <c r="BJ17" s="36">
        <f>(1+INDEX('Scenario Parameters'!$L:$L,MATCH($C17,'Scenario Parameters'!$A:$A,0)))*(1+INDEX('Scenario Parameters'!$L:$L,MATCH(BJ$3,'Scenario Parameters'!$A:$A,0)))*'Base Table 5'!BJ17</f>
        <v>0.64019999999999999</v>
      </c>
      <c r="BK17" s="36">
        <f>(1+INDEX('Scenario Parameters'!$L:$L,MATCH($C17,'Scenario Parameters'!$A:$A,0)))*(1+INDEX('Scenario Parameters'!$L:$L,MATCH(BK$3,'Scenario Parameters'!$A:$A,0)))*'Base Table 5'!BK17</f>
        <v>1.8987000000000001</v>
      </c>
      <c r="BL17" s="36">
        <f>(1+INDEX('Scenario Parameters'!$L:$L,MATCH($C17,'Scenario Parameters'!$A:$A,0)))*(1+INDEX('Scenario Parameters'!$L:$L,MATCH(BL$3,'Scenario Parameters'!$A:$A,0)))*'Base Table 5'!BL17</f>
        <v>1.1415999999999999</v>
      </c>
      <c r="BM17" s="36">
        <f>(1+INDEX('Scenario Parameters'!$L:$L,MATCH($C17,'Scenario Parameters'!$A:$A,0)))*(1+INDEX('Scenario Parameters'!$L:$L,MATCH(BM$3,'Scenario Parameters'!$A:$A,0)))*'Base Table 5'!BM17</f>
        <v>0.27379999999999999</v>
      </c>
      <c r="BN17" s="36">
        <f>(1+INDEX('Scenario Parameters'!$L:$L,MATCH($C17,'Scenario Parameters'!$A:$A,0)))*(1+INDEX('Scenario Parameters'!$L:$L,MATCH(BN$3,'Scenario Parameters'!$A:$A,0)))*'Base Table 5'!BN17</f>
        <v>2.3856999999999999</v>
      </c>
      <c r="BO17" s="36">
        <f>(1+INDEX('Scenario Parameters'!$L:$L,MATCH($C17,'Scenario Parameters'!$A:$A,0)))*(1+INDEX('Scenario Parameters'!$L:$L,MATCH(BO$3,'Scenario Parameters'!$A:$A,0)))*'Base Table 5'!BO17</f>
        <v>7.5298999999999996</v>
      </c>
      <c r="BP17" s="36">
        <f>(1+INDEX('Scenario Parameters'!$L:$L,MATCH($C17,'Scenario Parameters'!$A:$A,0)))*(1+INDEX('Scenario Parameters'!$L:$L,MATCH(BP$3,'Scenario Parameters'!$A:$A,0)))*'Base Table 5'!BP17</f>
        <v>10.1104</v>
      </c>
      <c r="BQ17" s="36">
        <f>(1+INDEX('Scenario Parameters'!$L:$L,MATCH($C17,'Scenario Parameters'!$A:$A,0)))*(1+INDEX('Scenario Parameters'!$L:$L,MATCH(BQ$3,'Scenario Parameters'!$A:$A,0)))*'Base Table 5'!BQ17</f>
        <v>2.9813749999999999</v>
      </c>
      <c r="BR17" s="36">
        <f>(1+INDEX('Scenario Parameters'!$L:$L,MATCH($C17,'Scenario Parameters'!$A:$A,0)))*(1+INDEX('Scenario Parameters'!$L:$L,MATCH(BR$3,'Scenario Parameters'!$A:$A,0)))*'Base Table 5'!BR17</f>
        <v>3.9501249999999999</v>
      </c>
      <c r="BS17" s="36">
        <f>(1+INDEX('Scenario Parameters'!$L:$L,MATCH($C17,'Scenario Parameters'!$A:$A,0)))*(1+INDEX('Scenario Parameters'!$L:$L,MATCH(BS$3,'Scenario Parameters'!$A:$A,0)))*'Base Table 5'!BS17</f>
        <v>3.0939999999999995E-2</v>
      </c>
      <c r="BT17" s="36">
        <f>(1+INDEX('Scenario Parameters'!$L:$L,MATCH($C17,'Scenario Parameters'!$A:$A,0)))*(1+INDEX('Scenario Parameters'!$L:$L,MATCH(BT$3,'Scenario Parameters'!$A:$A,0)))*'Base Table 5'!BT17</f>
        <v>2.2970000000000002</v>
      </c>
      <c r="BU17" s="36">
        <f>(1+INDEX('Scenario Parameters'!$L:$L,MATCH($C17,'Scenario Parameters'!$A:$A,0)))*(1+INDEX('Scenario Parameters'!$L:$L,MATCH(BU$3,'Scenario Parameters'!$A:$A,0)))*'Base Table 5'!BU17</f>
        <v>23.648199999999999</v>
      </c>
      <c r="BV17" s="36">
        <f>(1+INDEX('Scenario Parameters'!$L:$L,MATCH($C17,'Scenario Parameters'!$A:$A,0)))*(1+INDEX('Scenario Parameters'!$L:$L,MATCH(BV$3,'Scenario Parameters'!$A:$A,0)))*'Base Table 5'!BV17</f>
        <v>14.9818</v>
      </c>
      <c r="BW17" s="36">
        <f>(1+INDEX('Scenario Parameters'!$L:$L,MATCH($C17,'Scenario Parameters'!$A:$A,0)))*(1+INDEX('Scenario Parameters'!$L:$L,MATCH(BW$3,'Scenario Parameters'!$A:$A,0)))*'Base Table 5'!BW17</f>
        <v>17.329799999999999</v>
      </c>
      <c r="BX17" s="36">
        <f>(1+INDEX('Scenario Parameters'!$L:$L,MATCH($C17,'Scenario Parameters'!$A:$A,0)))*(1+INDEX('Scenario Parameters'!$L:$L,MATCH(BX$3,'Scenario Parameters'!$A:$A,0)))*'Base Table 5'!BX17</f>
        <v>25.265599999999999</v>
      </c>
      <c r="BY17" s="36">
        <f>(1+INDEX('Scenario Parameters'!$L:$L,MATCH($C17,'Scenario Parameters'!$A:$A,0)))*(1+INDEX('Scenario Parameters'!$L:$L,MATCH(BY$3,'Scenario Parameters'!$A:$A,0)))*'Base Table 5'!BY17</f>
        <v>140.8126</v>
      </c>
      <c r="BZ17" s="36">
        <f>(1+INDEX('Scenario Parameters'!$L:$L,MATCH($C17,'Scenario Parameters'!$A:$A,0)))*(1+INDEX('Scenario Parameters'!$L:$L,MATCH(BZ$3,'Scenario Parameters'!$A:$A,0)))*'Base Table 5'!BZ17</f>
        <v>916.76779999999997</v>
      </c>
      <c r="CA17" s="36">
        <f>(1+INDEX('Scenario Parameters'!$L:$L,MATCH($C17,'Scenario Parameters'!$A:$A,0)))*(1+INDEX('Scenario Parameters'!$L:$L,MATCH(CA$3,'Scenario Parameters'!$A:$A,0)))*'Base Table 5'!CA17</f>
        <v>621.61919999999998</v>
      </c>
      <c r="CB17" s="36">
        <f>(1+INDEX('Scenario Parameters'!$L:$L,MATCH($C17,'Scenario Parameters'!$A:$A,0)))*(1+INDEX('Scenario Parameters'!$L:$L,MATCH(CB$3,'Scenario Parameters'!$A:$A,0)))*'Base Table 5'!CB17</f>
        <v>465.5917</v>
      </c>
      <c r="CC17" s="36">
        <f>(1+INDEX('Scenario Parameters'!$L:$L,MATCH($C17,'Scenario Parameters'!$A:$A,0)))*(1+INDEX('Scenario Parameters'!$L:$L,MATCH(CC$3,'Scenario Parameters'!$A:$A,0)))*'Base Table 5'!CC17</f>
        <v>9649.5655999999999</v>
      </c>
      <c r="CD17" s="36">
        <f>(1+INDEX('Scenario Parameters'!$L:$L,MATCH($C17,'Scenario Parameters'!$A:$A,0)))*(1+INDEX('Scenario Parameters'!$L:$L,MATCH(CD$3,'Scenario Parameters'!$A:$A,0)))*'Base Table 5'!CD17</f>
        <v>4.8349199999999994</v>
      </c>
      <c r="CE17" s="36">
        <f>(1+INDEX('Scenario Parameters'!$L:$L,MATCH($C17,'Scenario Parameters'!$A:$A,0)))*(1+INDEX('Scenario Parameters'!$L:$L,MATCH(CE$3,'Scenario Parameters'!$A:$A,0)))*'Base Table 5'!CE17</f>
        <v>2.1147</v>
      </c>
      <c r="CF17" s="36">
        <f>(1+INDEX('Scenario Parameters'!$L:$L,MATCH($C17,'Scenario Parameters'!$A:$A,0)))*(1+INDEX('Scenario Parameters'!$L:$L,MATCH(CF$3,'Scenario Parameters'!$A:$A,0)))*'Base Table 5'!CF17</f>
        <v>0.43280000000000002</v>
      </c>
      <c r="CG17" s="36">
        <f>(1+INDEX('Scenario Parameters'!$L:$L,MATCH($C17,'Scenario Parameters'!$A:$A,0)))*(1+INDEX('Scenario Parameters'!$L:$L,MATCH(CG$3,'Scenario Parameters'!$A:$A,0)))*'Base Table 5'!CG17</f>
        <v>1.7591000000000001</v>
      </c>
      <c r="CH17" s="36">
        <f>(1+INDEX('Scenario Parameters'!$L:$L,MATCH($C17,'Scenario Parameters'!$A:$A,0)))*(1+INDEX('Scenario Parameters'!$L:$L,MATCH(CH$3,'Scenario Parameters'!$A:$A,0)))*'Base Table 5'!CH17</f>
        <v>2.8092999999999999</v>
      </c>
      <c r="CI17" s="36">
        <f>(1+INDEX('Scenario Parameters'!$L:$L,MATCH($C17,'Scenario Parameters'!$A:$A,0)))*(1+INDEX('Scenario Parameters'!$L:$L,MATCH(CI$3,'Scenario Parameters'!$A:$A,0)))*'Base Table 5'!CI17</f>
        <v>4.8680000000000003</v>
      </c>
      <c r="CJ17" s="36">
        <f>(1+INDEX('Scenario Parameters'!$L:$L,MATCH($C17,'Scenario Parameters'!$A:$A,0)))*(1+INDEX('Scenario Parameters'!$L:$L,MATCH(CJ$3,'Scenario Parameters'!$A:$A,0)))*'Base Table 5'!CJ17</f>
        <v>1.3220000000000001</v>
      </c>
      <c r="CK17" s="36">
        <f>(1+INDEX('Scenario Parameters'!$L:$L,MATCH($C17,'Scenario Parameters'!$A:$A,0)))*(1+INDEX('Scenario Parameters'!$L:$L,MATCH(CK$3,'Scenario Parameters'!$A:$A,0)))*'Base Table 5'!CK17</f>
        <v>0.56810000000000005</v>
      </c>
      <c r="CL17" s="36">
        <f>(1+INDEX('Scenario Parameters'!$L:$L,MATCH($C17,'Scenario Parameters'!$A:$A,0)))*(1+INDEX('Scenario Parameters'!$L:$L,MATCH(CL$3,'Scenario Parameters'!$A:$A,0)))*'Base Table 5'!CL17</f>
        <v>0.26540000000000002</v>
      </c>
      <c r="CM17" s="36">
        <f>(1+INDEX('Scenario Parameters'!$L:$L,MATCH($C17,'Scenario Parameters'!$A:$A,0)))*(1+INDEX('Scenario Parameters'!$L:$L,MATCH(CM$3,'Scenario Parameters'!$A:$A,0)))*'Base Table 5'!CM17</f>
        <v>0.97529999999999994</v>
      </c>
      <c r="CN17" s="36">
        <f>(1+INDEX('Scenario Parameters'!$L:$L,MATCH($C17,'Scenario Parameters'!$A:$A,0)))*(1+INDEX('Scenario Parameters'!$L:$L,MATCH(CN$3,'Scenario Parameters'!$A:$A,0)))*'Base Table 5'!CN17</f>
        <v>2.4129</v>
      </c>
      <c r="CO17" s="36">
        <f>(1+INDEX('Scenario Parameters'!$L:$L,MATCH($C17,'Scenario Parameters'!$A:$A,0)))*(1+INDEX('Scenario Parameters'!$L:$L,MATCH(CO$3,'Scenario Parameters'!$A:$A,0)))*'Base Table 5'!CO17</f>
        <v>2.2800000000000001E-2</v>
      </c>
      <c r="CP17" s="36">
        <f>(1+INDEX('Scenario Parameters'!$L:$L,MATCH($C17,'Scenario Parameters'!$A:$A,0)))*(1+INDEX('Scenario Parameters'!$L:$L,MATCH(CP$3,'Scenario Parameters'!$A:$A,0)))*'Base Table 5'!CP17</f>
        <v>1.0565</v>
      </c>
      <c r="CQ17" s="36">
        <f>(1+INDEX('Scenario Parameters'!$L:$L,MATCH($C17,'Scenario Parameters'!$A:$A,0)))*(1+INDEX('Scenario Parameters'!$L:$L,MATCH(CQ$3,'Scenario Parameters'!$A:$A,0)))*'Base Table 5'!CQ17</f>
        <v>2.0598999999999998</v>
      </c>
      <c r="CR17" s="36">
        <f>(1+INDEX('Scenario Parameters'!$L:$L,MATCH($C17,'Scenario Parameters'!$A:$A,0)))*(1+INDEX('Scenario Parameters'!$L:$L,MATCH(CR$3,'Scenario Parameters'!$A:$A,0)))*'Base Table 5'!CR17</f>
        <v>1.4791000000000001</v>
      </c>
      <c r="CS17" s="36">
        <f>(1+INDEX('Scenario Parameters'!$L:$L,MATCH($C17,'Scenario Parameters'!$A:$A,0)))*(1+INDEX('Scenario Parameters'!$L:$L,MATCH(CS$3,'Scenario Parameters'!$A:$A,0)))*'Base Table 5'!CS17</f>
        <v>6.702</v>
      </c>
      <c r="CT17" s="36">
        <f>(1+INDEX('Scenario Parameters'!$L:$L,MATCH($C17,'Scenario Parameters'!$A:$A,0)))*(1+INDEX('Scenario Parameters'!$L:$L,MATCH(CT$3,'Scenario Parameters'!$A:$A,0)))*'Base Table 5'!CT17</f>
        <v>0.35089999999999999</v>
      </c>
      <c r="CU17" s="36">
        <f>(1+INDEX('Scenario Parameters'!$L:$L,MATCH($C17,'Scenario Parameters'!$A:$A,0)))*(1+INDEX('Scenario Parameters'!$L:$L,MATCH(CU$3,'Scenario Parameters'!$A:$A,0)))*'Base Table 5'!CU17</f>
        <v>0.1275</v>
      </c>
      <c r="CV17" s="36">
        <f>(1+INDEX('Scenario Parameters'!$L:$L,MATCH($C17,'Scenario Parameters'!$A:$A,0)))*(1+INDEX('Scenario Parameters'!$L:$L,MATCH(CV$3,'Scenario Parameters'!$A:$A,0)))*'Base Table 5'!CV17</f>
        <v>4.7529000000000003</v>
      </c>
      <c r="CW17" s="36">
        <f>(1+INDEX('Scenario Parameters'!$L:$L,MATCH($C17,'Scenario Parameters'!$A:$A,0)))*(1+INDEX('Scenario Parameters'!$L:$L,MATCH(CW$3,'Scenario Parameters'!$A:$A,0)))*'Base Table 5'!CW17</f>
        <v>108.194</v>
      </c>
      <c r="CX17" s="36">
        <f>(1+INDEX('Scenario Parameters'!$L:$L,MATCH($C17,'Scenario Parameters'!$A:$A,0)))*(1+INDEX('Scenario Parameters'!$L:$L,MATCH(CX$3,'Scenario Parameters'!$A:$A,0)))*'Base Table 5'!CX17</f>
        <v>2.5213000000000001</v>
      </c>
      <c r="CY17" s="36">
        <f>(1+INDEX('Scenario Parameters'!$L:$L,MATCH($C17,'Scenario Parameters'!$A:$A,0)))*(1+INDEX('Scenario Parameters'!$L:$L,MATCH(CY$3,'Scenario Parameters'!$A:$A,0)))*'Base Table 5'!CY17</f>
        <v>33.305</v>
      </c>
      <c r="CZ17" s="36">
        <f>(1+INDEX('Scenario Parameters'!$L:$L,MATCH($C17,'Scenario Parameters'!$A:$A,0)))*(1+INDEX('Scenario Parameters'!$L:$L,MATCH(CZ$3,'Scenario Parameters'!$A:$A,0)))*'Base Table 5'!CZ17</f>
        <v>21.876799999999999</v>
      </c>
      <c r="DA17" s="36">
        <f>(1+INDEX('Scenario Parameters'!$L:$L,MATCH($C17,'Scenario Parameters'!$A:$A,0)))*(1+INDEX('Scenario Parameters'!$L:$L,MATCH(DA$3,'Scenario Parameters'!$A:$A,0)))*'Base Table 5'!DA17</f>
        <v>5.5167999999999999</v>
      </c>
      <c r="DB17" s="36">
        <f>(1+INDEX('Scenario Parameters'!$L:$L,MATCH($C17,'Scenario Parameters'!$A:$A,0)))*(1+INDEX('Scenario Parameters'!$L:$L,MATCH(DB$3,'Scenario Parameters'!$A:$A,0)))*'Base Table 5'!DB17</f>
        <v>9.7108000000000008</v>
      </c>
      <c r="DC17" s="36">
        <f>(1+INDEX('Scenario Parameters'!$L:$L,MATCH($C17,'Scenario Parameters'!$A:$A,0)))*(1+INDEX('Scenario Parameters'!$L:$L,MATCH(DC$3,'Scenario Parameters'!$A:$A,0)))*'Base Table 5'!DC17</f>
        <v>51.382300000000001</v>
      </c>
      <c r="DD17" s="36">
        <f>(1+INDEX('Scenario Parameters'!$L:$L,MATCH($C17,'Scenario Parameters'!$A:$A,0)))*(1+INDEX('Scenario Parameters'!$L:$L,MATCH(DD$3,'Scenario Parameters'!$A:$A,0)))*'Base Table 5'!DD17</f>
        <v>62.441699999999997</v>
      </c>
      <c r="DE17" s="36">
        <f>(1+INDEX('Scenario Parameters'!$L:$L,MATCH($C17,'Scenario Parameters'!$A:$A,0)))*(1+INDEX('Scenario Parameters'!$L:$L,MATCH(DE$3,'Scenario Parameters'!$A:$A,0)))*'Base Table 5'!DE17</f>
        <v>34.20205</v>
      </c>
      <c r="DF17" s="36">
        <f>(1+INDEX('Scenario Parameters'!$L:$L,MATCH($C17,'Scenario Parameters'!$A:$A,0)))*(1+INDEX('Scenario Parameters'!$L:$L,MATCH(DF$3,'Scenario Parameters'!$A:$A,0)))*'Base Table 5'!DF17</f>
        <v>3.1400999999999999</v>
      </c>
      <c r="DG17" s="36">
        <f>(1+INDEX('Scenario Parameters'!$L:$L,MATCH($C17,'Scenario Parameters'!$A:$A,0)))*(1+INDEX('Scenario Parameters'!$L:$L,MATCH(DG$3,'Scenario Parameters'!$A:$A,0)))*'Base Table 5'!DG17</f>
        <v>131.11840000000001</v>
      </c>
      <c r="DH17" s="36">
        <f>(1+INDEX('Scenario Parameters'!$L:$L,MATCH($C17,'Scenario Parameters'!$A:$A,0)))*(1+INDEX('Scenario Parameters'!$L:$L,MATCH(DH$3,'Scenario Parameters'!$A:$A,0)))*'Base Table 5'!DH17</f>
        <v>300.84694999999999</v>
      </c>
      <c r="DI17" s="36">
        <f>(1+INDEX('Scenario Parameters'!$L:$L,MATCH($C17,'Scenario Parameters'!$A:$A,0)))*(1+INDEX('Scenario Parameters'!$L:$L,MATCH(DI$3,'Scenario Parameters'!$A:$A,0)))*'Base Table 5'!DI17</f>
        <v>3.2208000000000001</v>
      </c>
      <c r="DJ17" s="36">
        <f>(1+INDEX('Scenario Parameters'!$L:$L,MATCH($C17,'Scenario Parameters'!$A:$A,0)))*(1+INDEX('Scenario Parameters'!$L:$L,MATCH(DJ$3,'Scenario Parameters'!$A:$A,0)))*'Base Table 5'!DJ17</f>
        <v>34.330100000000002</v>
      </c>
      <c r="DK17" s="36">
        <f>(1+INDEX('Scenario Parameters'!$L:$L,MATCH($C17,'Scenario Parameters'!$A:$A,0)))*(1+INDEX('Scenario Parameters'!$L:$L,MATCH(DK$3,'Scenario Parameters'!$A:$A,0)))*'Base Table 5'!DK17</f>
        <v>14.1701</v>
      </c>
      <c r="DL17" s="36">
        <f>(1+INDEX('Scenario Parameters'!$L:$L,MATCH($C17,'Scenario Parameters'!$A:$A,0)))*(1+INDEX('Scenario Parameters'!$L:$L,MATCH(DL$3,'Scenario Parameters'!$A:$A,0)))*'Base Table 5'!DL17</f>
        <v>9.0730799999999974</v>
      </c>
      <c r="DM17" s="36">
        <f>(1+INDEX('Scenario Parameters'!$L:$L,MATCH($C17,'Scenario Parameters'!$A:$A,0)))*(1+INDEX('Scenario Parameters'!$L:$L,MATCH(DM$3,'Scenario Parameters'!$A:$A,0)))*'Base Table 5'!DM17</f>
        <v>10.5322</v>
      </c>
      <c r="DN17" s="36">
        <f>(1+INDEX('Scenario Parameters'!$L:$L,MATCH($C17,'Scenario Parameters'!$A:$A,0)))*(1+INDEX('Scenario Parameters'!$L:$L,MATCH(DN$3,'Scenario Parameters'!$A:$A,0)))*'Base Table 5'!DN17</f>
        <v>16.55</v>
      </c>
      <c r="DO17" s="36">
        <f>(1+INDEX('Scenario Parameters'!$L:$L,MATCH($C17,'Scenario Parameters'!$A:$A,0)))*(1+INDEX('Scenario Parameters'!$L:$L,MATCH(DO$3,'Scenario Parameters'!$A:$A,0)))*'Base Table 5'!DO17</f>
        <v>24.891200000000001</v>
      </c>
      <c r="DP17" s="36">
        <f t="shared" si="0"/>
        <v>17142.911619999995</v>
      </c>
      <c r="DQ17" s="36">
        <f>('Base Table 5'!DQ17/'Base Table 5'!$DX17)*$EB17</f>
        <v>11060.492292050894</v>
      </c>
      <c r="DR17" s="36">
        <f>('Base Table 5'!DR17/'Base Table 5'!$DX17)*$EB17</f>
        <v>7.6616224677693516</v>
      </c>
      <c r="DS17" s="36">
        <f>('Base Table 5'!DS17/'Base Table 5'!$DX17)*$EB17</f>
        <v>102.76878884244397</v>
      </c>
      <c r="DT17" s="36">
        <f>('Base Table 5'!DT17/'Base Table 5'!$DX17)*$EB17</f>
        <v>3.1968322928763144</v>
      </c>
      <c r="DU17" s="36">
        <f>('Base Table 5'!DU17/'Base Table 5'!$DX17)*$EB17</f>
        <v>27.517742714815068</v>
      </c>
      <c r="DV17" s="36">
        <f>('Base Table 5'!DV17/'Base Table 5'!$DX17)*$EB17</f>
        <v>213.83834170537588</v>
      </c>
      <c r="DW17" s="36">
        <f>('Base Table 5'!DW17/'Base Table 5'!$DX17)*$EB17</f>
        <v>15962.475223840738</v>
      </c>
      <c r="DX17" s="36">
        <f t="shared" si="1"/>
        <v>27377.950843914914</v>
      </c>
      <c r="DY17" s="36">
        <f t="shared" si="2"/>
        <v>44520.862463914906</v>
      </c>
      <c r="DZ17" s="14">
        <f>'Base Table 5'!DY17</f>
        <v>44446.999799999991</v>
      </c>
      <c r="EA17" s="54">
        <v>44520.862463914906</v>
      </c>
      <c r="EB17" s="100">
        <f t="shared" si="3"/>
        <v>27377.95084391491</v>
      </c>
    </row>
    <row r="18" spans="1:132" x14ac:dyDescent="0.4">
      <c r="A18" s="34">
        <v>15</v>
      </c>
      <c r="B18" s="7" t="str">
        <f>'Base Table 5'!B18</f>
        <v>1102</v>
      </c>
      <c r="C18" s="111">
        <f>'Base Table 5'!C18</f>
        <v>5</v>
      </c>
      <c r="D18" s="35" t="str">
        <f>'Base Table 5'!D18</f>
        <v>Processed seafood manufacturing</v>
      </c>
      <c r="E18" s="36">
        <f>(1+INDEX('Scenario Parameters'!$L:$L,MATCH($C18,'Scenario Parameters'!$A:$A,0)))*(1+INDEX('Scenario Parameters'!$L:$L,MATCH(E$3,'Scenario Parameters'!$A:$A,0)))*'Base Table 5'!E18</f>
        <v>1.9003000000000001</v>
      </c>
      <c r="F18" s="36">
        <f>(1+INDEX('Scenario Parameters'!$L:$L,MATCH($C18,'Scenario Parameters'!$A:$A,0)))*(1+INDEX('Scenario Parameters'!$L:$L,MATCH(F$3,'Scenario Parameters'!$A:$A,0)))*'Base Table 5'!F18</f>
        <v>0.2412</v>
      </c>
      <c r="G18" s="36">
        <f>(1+INDEX('Scenario Parameters'!$L:$L,MATCH($C18,'Scenario Parameters'!$A:$A,0)))*(1+INDEX('Scenario Parameters'!$L:$L,MATCH(G$3,'Scenario Parameters'!$A:$A,0)))*'Base Table 5'!G18</f>
        <v>0.76829999999999998</v>
      </c>
      <c r="H18" s="36">
        <f>(1+INDEX('Scenario Parameters'!$L:$L,MATCH($C18,'Scenario Parameters'!$A:$A,0)))*(1+INDEX('Scenario Parameters'!$L:$L,MATCH(H$3,'Scenario Parameters'!$A:$A,0)))*'Base Table 5'!H18</f>
        <v>7.5029000000000003</v>
      </c>
      <c r="I18" s="36">
        <f>(1+INDEX('Scenario Parameters'!$L:$L,MATCH($C18,'Scenario Parameters'!$A:$A,0)))*(1+INDEX('Scenario Parameters'!$L:$L,MATCH(I$3,'Scenario Parameters'!$A:$A,0)))*'Base Table 5'!I18</f>
        <v>6.3399999999999998E-2</v>
      </c>
      <c r="J18" s="36">
        <f>(1+INDEX('Scenario Parameters'!$L:$L,MATCH($C18,'Scenario Parameters'!$A:$A,0)))*(1+INDEX('Scenario Parameters'!$L:$L,MATCH(J$3,'Scenario Parameters'!$A:$A,0)))*'Base Table 5'!J18</f>
        <v>1.8869</v>
      </c>
      <c r="K18" s="36">
        <f>(1+INDEX('Scenario Parameters'!$L:$L,MATCH($C18,'Scenario Parameters'!$A:$A,0)))*(1+INDEX('Scenario Parameters'!$L:$L,MATCH(K$3,'Scenario Parameters'!$A:$A,0)))*'Base Table 5'!K18</f>
        <v>2.1758999999999999</v>
      </c>
      <c r="L18" s="36">
        <f>(1+INDEX('Scenario Parameters'!$L:$L,MATCH($C18,'Scenario Parameters'!$A:$A,0)))*(1+INDEX('Scenario Parameters'!$L:$L,MATCH(L$3,'Scenario Parameters'!$A:$A,0)))*'Base Table 5'!L18</f>
        <v>0.31742999999999993</v>
      </c>
      <c r="M18" s="36">
        <f>(1+INDEX('Scenario Parameters'!$L:$L,MATCH($C18,'Scenario Parameters'!$A:$A,0)))*(1+INDEX('Scenario Parameters'!$L:$L,MATCH(M$3,'Scenario Parameters'!$A:$A,0)))*'Base Table 5'!M18</f>
        <v>0.19930999999999996</v>
      </c>
      <c r="N18" s="36">
        <f>(1+INDEX('Scenario Parameters'!$L:$L,MATCH($C18,'Scenario Parameters'!$A:$A,0)))*(1+INDEX('Scenario Parameters'!$L:$L,MATCH(N$3,'Scenario Parameters'!$A:$A,0)))*'Base Table 5'!N18</f>
        <v>1.3302300000000002</v>
      </c>
      <c r="O18" s="36">
        <f>(1+INDEX('Scenario Parameters'!$L:$L,MATCH($C18,'Scenario Parameters'!$A:$A,0)))*(1+INDEX('Scenario Parameters'!$L:$L,MATCH(O$3,'Scenario Parameters'!$A:$A,0)))*'Base Table 5'!O18</f>
        <v>8.47363</v>
      </c>
      <c r="P18" s="36">
        <f>(1+INDEX('Scenario Parameters'!$L:$L,MATCH($C18,'Scenario Parameters'!$A:$A,0)))*(1+INDEX('Scenario Parameters'!$L:$L,MATCH(P$3,'Scenario Parameters'!$A:$A,0)))*'Base Table 5'!P18</f>
        <v>0.59884000000000004</v>
      </c>
      <c r="Q18" s="36">
        <f>(1+INDEX('Scenario Parameters'!$L:$L,MATCH($C18,'Scenario Parameters'!$A:$A,0)))*(1+INDEX('Scenario Parameters'!$L:$L,MATCH(Q$3,'Scenario Parameters'!$A:$A,0)))*'Base Table 5'!Q18</f>
        <v>1.1934</v>
      </c>
      <c r="R18" s="36">
        <f>(1+INDEX('Scenario Parameters'!$L:$L,MATCH($C18,'Scenario Parameters'!$A:$A,0)))*(1+INDEX('Scenario Parameters'!$L:$L,MATCH(R$3,'Scenario Parameters'!$A:$A,0)))*'Base Table 5'!R18</f>
        <v>4.9997999999999996</v>
      </c>
      <c r="S18" s="36">
        <f>(1+INDEX('Scenario Parameters'!$L:$L,MATCH($C18,'Scenario Parameters'!$A:$A,0)))*(1+INDEX('Scenario Parameters'!$L:$L,MATCH(S$3,'Scenario Parameters'!$A:$A,0)))*'Base Table 5'!S18</f>
        <v>0.93989999999999996</v>
      </c>
      <c r="T18" s="36">
        <f>(1+INDEX('Scenario Parameters'!$L:$L,MATCH($C18,'Scenario Parameters'!$A:$A,0)))*(1+INDEX('Scenario Parameters'!$L:$L,MATCH(T$3,'Scenario Parameters'!$A:$A,0)))*'Base Table 5'!T18</f>
        <v>3.5687000000000002</v>
      </c>
      <c r="U18" s="36">
        <f>(1+INDEX('Scenario Parameters'!$L:$L,MATCH($C18,'Scenario Parameters'!$A:$A,0)))*(1+INDEX('Scenario Parameters'!$L:$L,MATCH(U$3,'Scenario Parameters'!$A:$A,0)))*'Base Table 5'!U18</f>
        <v>9.8078000000000003</v>
      </c>
      <c r="V18" s="36">
        <f>(1+INDEX('Scenario Parameters'!$L:$L,MATCH($C18,'Scenario Parameters'!$A:$A,0)))*(1+INDEX('Scenario Parameters'!$L:$L,MATCH(V$3,'Scenario Parameters'!$A:$A,0)))*'Base Table 5'!V18</f>
        <v>0.50229999999999997</v>
      </c>
      <c r="W18" s="36">
        <f>(1+INDEX('Scenario Parameters'!$L:$L,MATCH($C18,'Scenario Parameters'!$A:$A,0)))*(1+INDEX('Scenario Parameters'!$L:$L,MATCH(W$3,'Scenario Parameters'!$A:$A,0)))*'Base Table 5'!W18</f>
        <v>3.9148000000000001</v>
      </c>
      <c r="X18" s="36">
        <f>(1+INDEX('Scenario Parameters'!$L:$L,MATCH($C18,'Scenario Parameters'!$A:$A,0)))*(1+INDEX('Scenario Parameters'!$L:$L,MATCH(X$3,'Scenario Parameters'!$A:$A,0)))*'Base Table 5'!X18</f>
        <v>15.584099999999999</v>
      </c>
      <c r="Y18" s="36">
        <f>(1+INDEX('Scenario Parameters'!$L:$L,MATCH($C18,'Scenario Parameters'!$A:$A,0)))*(1+INDEX('Scenario Parameters'!$L:$L,MATCH(Y$3,'Scenario Parameters'!$A:$A,0)))*'Base Table 5'!Y18</f>
        <v>2.4664999999999999</v>
      </c>
      <c r="Z18" s="36">
        <f>(1+INDEX('Scenario Parameters'!$L:$L,MATCH($C18,'Scenario Parameters'!$A:$A,0)))*(1+INDEX('Scenario Parameters'!$L:$L,MATCH(Z$3,'Scenario Parameters'!$A:$A,0)))*'Base Table 5'!Z18</f>
        <v>57.616199999999999</v>
      </c>
      <c r="AA18" s="36">
        <f>(1+INDEX('Scenario Parameters'!$L:$L,MATCH($C18,'Scenario Parameters'!$A:$A,0)))*(1+INDEX('Scenario Parameters'!$L:$L,MATCH(AA$3,'Scenario Parameters'!$A:$A,0)))*'Base Table 5'!AA18</f>
        <v>0.51939999999999997</v>
      </c>
      <c r="AB18" s="36">
        <f>(1+INDEX('Scenario Parameters'!$L:$L,MATCH($C18,'Scenario Parameters'!$A:$A,0)))*(1+INDEX('Scenario Parameters'!$L:$L,MATCH(AB$3,'Scenario Parameters'!$A:$A,0)))*'Base Table 5'!AB18</f>
        <v>0.82489999999999997</v>
      </c>
      <c r="AC18" s="36">
        <f>(1+INDEX('Scenario Parameters'!$L:$L,MATCH($C18,'Scenario Parameters'!$A:$A,0)))*(1+INDEX('Scenario Parameters'!$L:$L,MATCH(AC$3,'Scenario Parameters'!$A:$A,0)))*'Base Table 5'!AC18</f>
        <v>0.1832</v>
      </c>
      <c r="AD18" s="36">
        <f>(1+INDEX('Scenario Parameters'!$L:$L,MATCH($C18,'Scenario Parameters'!$A:$A,0)))*(1+INDEX('Scenario Parameters'!$L:$L,MATCH(AD$3,'Scenario Parameters'!$A:$A,0)))*'Base Table 5'!AD18</f>
        <v>1.1599999999999999E-2</v>
      </c>
      <c r="AE18" s="36">
        <f>(1+INDEX('Scenario Parameters'!$L:$L,MATCH($C18,'Scenario Parameters'!$A:$A,0)))*(1+INDEX('Scenario Parameters'!$L:$L,MATCH(AE$3,'Scenario Parameters'!$A:$A,0)))*'Base Table 5'!AE18</f>
        <v>4.5699999999999998E-2</v>
      </c>
      <c r="AF18" s="36">
        <f>(1+INDEX('Scenario Parameters'!$L:$L,MATCH($C18,'Scenario Parameters'!$A:$A,0)))*(1+INDEX('Scenario Parameters'!$L:$L,MATCH(AF$3,'Scenario Parameters'!$A:$A,0)))*'Base Table 5'!AF18</f>
        <v>0.3291</v>
      </c>
      <c r="AG18" s="36">
        <f>(1+INDEX('Scenario Parameters'!$L:$L,MATCH($C18,'Scenario Parameters'!$A:$A,0)))*(1+INDEX('Scenario Parameters'!$L:$L,MATCH(AG$3,'Scenario Parameters'!$A:$A,0)))*'Base Table 5'!AG18</f>
        <v>2.0000000000000001E-4</v>
      </c>
      <c r="AH18" s="36">
        <f>(1+INDEX('Scenario Parameters'!$L:$L,MATCH($C18,'Scenario Parameters'!$A:$A,0)))*(1+INDEX('Scenario Parameters'!$L:$L,MATCH(AH$3,'Scenario Parameters'!$A:$A,0)))*'Base Table 5'!AH18</f>
        <v>3.39E-2</v>
      </c>
      <c r="AI18" s="36">
        <f>(1+INDEX('Scenario Parameters'!$L:$L,MATCH($C18,'Scenario Parameters'!$A:$A,0)))*(1+INDEX('Scenario Parameters'!$L:$L,MATCH(AI$3,'Scenario Parameters'!$A:$A,0)))*'Base Table 5'!AI18</f>
        <v>3.5000000000000003E-2</v>
      </c>
      <c r="AJ18" s="36">
        <f>(1+INDEX('Scenario Parameters'!$L:$L,MATCH($C18,'Scenario Parameters'!$A:$A,0)))*(1+INDEX('Scenario Parameters'!$L:$L,MATCH(AJ$3,'Scenario Parameters'!$A:$A,0)))*'Base Table 5'!AJ18</f>
        <v>0.376</v>
      </c>
      <c r="AK18" s="36">
        <f>(1+INDEX('Scenario Parameters'!$L:$L,MATCH($C18,'Scenario Parameters'!$A:$A,0)))*(1+INDEX('Scenario Parameters'!$L:$L,MATCH(AK$3,'Scenario Parameters'!$A:$A,0)))*'Base Table 5'!AK18</f>
        <v>0.84060000000000001</v>
      </c>
      <c r="AL18" s="36">
        <f>(1+INDEX('Scenario Parameters'!$L:$L,MATCH($C18,'Scenario Parameters'!$A:$A,0)))*(1+INDEX('Scenario Parameters'!$L:$L,MATCH(AL$3,'Scenario Parameters'!$A:$A,0)))*'Base Table 5'!AL18</f>
        <v>0.1459</v>
      </c>
      <c r="AM18" s="36">
        <f>(1+INDEX('Scenario Parameters'!$L:$L,MATCH($C18,'Scenario Parameters'!$A:$A,0)))*(1+INDEX('Scenario Parameters'!$L:$L,MATCH(AM$3,'Scenario Parameters'!$A:$A,0)))*'Base Table 5'!AM18</f>
        <v>0.3664</v>
      </c>
      <c r="AN18" s="36">
        <f>(1+INDEX('Scenario Parameters'!$L:$L,MATCH($C18,'Scenario Parameters'!$A:$A,0)))*(1+INDEX('Scenario Parameters'!$L:$L,MATCH(AN$3,'Scenario Parameters'!$A:$A,0)))*'Base Table 5'!AN18</f>
        <v>0.27329999999999999</v>
      </c>
      <c r="AO18" s="36">
        <f>(1+INDEX('Scenario Parameters'!$L:$L,MATCH($C18,'Scenario Parameters'!$A:$A,0)))*(1+INDEX('Scenario Parameters'!$L:$L,MATCH(AO$3,'Scenario Parameters'!$A:$A,0)))*'Base Table 5'!AO18</f>
        <v>4.9759999999999985E-2</v>
      </c>
      <c r="AP18" s="36">
        <f>(1+INDEX('Scenario Parameters'!$L:$L,MATCH($C18,'Scenario Parameters'!$A:$A,0)))*(1+INDEX('Scenario Parameters'!$L:$L,MATCH(AP$3,'Scenario Parameters'!$A:$A,0)))*'Base Table 5'!AP18</f>
        <v>0.88934999999999997</v>
      </c>
      <c r="AQ18" s="36">
        <f>(1+INDEX('Scenario Parameters'!$L:$L,MATCH($C18,'Scenario Parameters'!$A:$A,0)))*(1+INDEX('Scenario Parameters'!$L:$L,MATCH(AQ$3,'Scenario Parameters'!$A:$A,0)))*'Base Table 5'!AQ18</f>
        <v>2.0449999999999999E-2</v>
      </c>
      <c r="AR18" s="36">
        <f>(1+INDEX('Scenario Parameters'!$L:$L,MATCH($C18,'Scenario Parameters'!$A:$A,0)))*(1+INDEX('Scenario Parameters'!$L:$L,MATCH(AR$3,'Scenario Parameters'!$A:$A,0)))*'Base Table 5'!AR18</f>
        <v>7.8914999999999997</v>
      </c>
      <c r="AS18" s="36">
        <f>(1+INDEX('Scenario Parameters'!$L:$L,MATCH($C18,'Scenario Parameters'!$A:$A,0)))*(1+INDEX('Scenario Parameters'!$L:$L,MATCH(AS$3,'Scenario Parameters'!$A:$A,0)))*'Base Table 5'!AS18</f>
        <v>2.7433000000000001</v>
      </c>
      <c r="AT18" s="36">
        <f>(1+INDEX('Scenario Parameters'!$L:$L,MATCH($C18,'Scenario Parameters'!$A:$A,0)))*(1+INDEX('Scenario Parameters'!$L:$L,MATCH(AT$3,'Scenario Parameters'!$A:$A,0)))*'Base Table 5'!AT18</f>
        <v>0.65310000000000001</v>
      </c>
      <c r="AU18" s="36">
        <f>(1+INDEX('Scenario Parameters'!$L:$L,MATCH($C18,'Scenario Parameters'!$A:$A,0)))*(1+INDEX('Scenario Parameters'!$L:$L,MATCH(AU$3,'Scenario Parameters'!$A:$A,0)))*'Base Table 5'!AU18</f>
        <v>3.1899999999999998E-2</v>
      </c>
      <c r="AV18" s="36">
        <f>(1+INDEX('Scenario Parameters'!$L:$L,MATCH($C18,'Scenario Parameters'!$A:$A,0)))*(1+INDEX('Scenario Parameters'!$L:$L,MATCH(AV$3,'Scenario Parameters'!$A:$A,0)))*'Base Table 5'!AV18</f>
        <v>0.1608</v>
      </c>
      <c r="AW18" s="36">
        <f>(1+INDEX('Scenario Parameters'!$L:$L,MATCH($C18,'Scenario Parameters'!$A:$A,0)))*(1+INDEX('Scenario Parameters'!$L:$L,MATCH(AW$3,'Scenario Parameters'!$A:$A,0)))*'Base Table 5'!AW18</f>
        <v>6.3E-2</v>
      </c>
      <c r="AX18" s="36">
        <f>(1+INDEX('Scenario Parameters'!$L:$L,MATCH($C18,'Scenario Parameters'!$A:$A,0)))*(1+INDEX('Scenario Parameters'!$L:$L,MATCH(AX$3,'Scenario Parameters'!$A:$A,0)))*'Base Table 5'!AX18</f>
        <v>0.70579999999999998</v>
      </c>
      <c r="AY18" s="36">
        <f>(1+INDEX('Scenario Parameters'!$L:$L,MATCH($C18,'Scenario Parameters'!$A:$A,0)))*(1+INDEX('Scenario Parameters'!$L:$L,MATCH(AY$3,'Scenario Parameters'!$A:$A,0)))*'Base Table 5'!AY18</f>
        <v>0.15640000000000001</v>
      </c>
      <c r="AZ18" s="36">
        <f>(1+INDEX('Scenario Parameters'!$L:$L,MATCH($C18,'Scenario Parameters'!$A:$A,0)))*(1+INDEX('Scenario Parameters'!$L:$L,MATCH(AZ$3,'Scenario Parameters'!$A:$A,0)))*'Base Table 5'!AZ18</f>
        <v>8.43E-2</v>
      </c>
      <c r="BA18" s="36">
        <f>(1+INDEX('Scenario Parameters'!$L:$L,MATCH($C18,'Scenario Parameters'!$A:$A,0)))*(1+INDEX('Scenario Parameters'!$L:$L,MATCH(BA$3,'Scenario Parameters'!$A:$A,0)))*'Base Table 5'!BA18</f>
        <v>0.31130000000000002</v>
      </c>
      <c r="BB18" s="36">
        <f>(1+INDEX('Scenario Parameters'!$L:$L,MATCH($C18,'Scenario Parameters'!$A:$A,0)))*(1+INDEX('Scenario Parameters'!$L:$L,MATCH(BB$3,'Scenario Parameters'!$A:$A,0)))*'Base Table 5'!BB18</f>
        <v>0.29170000000000001</v>
      </c>
      <c r="BC18" s="36">
        <f>(1+INDEX('Scenario Parameters'!$L:$L,MATCH($C18,'Scenario Parameters'!$A:$A,0)))*(1+INDEX('Scenario Parameters'!$L:$L,MATCH(BC$3,'Scenario Parameters'!$A:$A,0)))*'Base Table 5'!BC18</f>
        <v>3.6499999999999998E-2</v>
      </c>
      <c r="BD18" s="36">
        <f>(1+INDEX('Scenario Parameters'!$L:$L,MATCH($C18,'Scenario Parameters'!$A:$A,0)))*(1+INDEX('Scenario Parameters'!$L:$L,MATCH(BD$3,'Scenario Parameters'!$A:$A,0)))*'Base Table 5'!BD18</f>
        <v>0.78979999999999995</v>
      </c>
      <c r="BE18" s="36">
        <f>(1+INDEX('Scenario Parameters'!$L:$L,MATCH($C18,'Scenario Parameters'!$A:$A,0)))*(1+INDEX('Scenario Parameters'!$L:$L,MATCH(BE$3,'Scenario Parameters'!$A:$A,0)))*'Base Table 5'!BE18</f>
        <v>0.14130000000000001</v>
      </c>
      <c r="BF18" s="36">
        <f>(1+INDEX('Scenario Parameters'!$L:$L,MATCH($C18,'Scenario Parameters'!$A:$A,0)))*(1+INDEX('Scenario Parameters'!$L:$L,MATCH(BF$3,'Scenario Parameters'!$A:$A,0)))*'Base Table 5'!BF18</f>
        <v>0.4546</v>
      </c>
      <c r="BG18" s="36">
        <f>(1+INDEX('Scenario Parameters'!$L:$L,MATCH($C18,'Scenario Parameters'!$A:$A,0)))*(1+INDEX('Scenario Parameters'!$L:$L,MATCH(BG$3,'Scenario Parameters'!$A:$A,0)))*'Base Table 5'!BG18</f>
        <v>0.23712000000000003</v>
      </c>
      <c r="BH18" s="36">
        <f>(1+INDEX('Scenario Parameters'!$L:$L,MATCH($C18,'Scenario Parameters'!$A:$A,0)))*(1+INDEX('Scenario Parameters'!$L:$L,MATCH(BH$3,'Scenario Parameters'!$A:$A,0)))*'Base Table 5'!BH18</f>
        <v>0.35189999999999999</v>
      </c>
      <c r="BI18" s="36">
        <f>(1+INDEX('Scenario Parameters'!$L:$L,MATCH($C18,'Scenario Parameters'!$A:$A,0)))*(1+INDEX('Scenario Parameters'!$L:$L,MATCH(BI$3,'Scenario Parameters'!$A:$A,0)))*'Base Table 5'!BI18</f>
        <v>0.1968</v>
      </c>
      <c r="BJ18" s="36">
        <f>(1+INDEX('Scenario Parameters'!$L:$L,MATCH($C18,'Scenario Parameters'!$A:$A,0)))*(1+INDEX('Scenario Parameters'!$L:$L,MATCH(BJ$3,'Scenario Parameters'!$A:$A,0)))*'Base Table 5'!BJ18</f>
        <v>0.46450000000000002</v>
      </c>
      <c r="BK18" s="36">
        <f>(1+INDEX('Scenario Parameters'!$L:$L,MATCH($C18,'Scenario Parameters'!$A:$A,0)))*(1+INDEX('Scenario Parameters'!$L:$L,MATCH(BK$3,'Scenario Parameters'!$A:$A,0)))*'Base Table 5'!BK18</f>
        <v>0.72050000000000003</v>
      </c>
      <c r="BL18" s="36">
        <f>(1+INDEX('Scenario Parameters'!$L:$L,MATCH($C18,'Scenario Parameters'!$A:$A,0)))*(1+INDEX('Scenario Parameters'!$L:$L,MATCH(BL$3,'Scenario Parameters'!$A:$A,0)))*'Base Table 5'!BL18</f>
        <v>0.28289999999999998</v>
      </c>
      <c r="BM18" s="36">
        <f>(1+INDEX('Scenario Parameters'!$L:$L,MATCH($C18,'Scenario Parameters'!$A:$A,0)))*(1+INDEX('Scenario Parameters'!$L:$L,MATCH(BM$3,'Scenario Parameters'!$A:$A,0)))*'Base Table 5'!BM18</f>
        <v>8.5800000000000001E-2</v>
      </c>
      <c r="BN18" s="36">
        <f>(1+INDEX('Scenario Parameters'!$L:$L,MATCH($C18,'Scenario Parameters'!$A:$A,0)))*(1+INDEX('Scenario Parameters'!$L:$L,MATCH(BN$3,'Scenario Parameters'!$A:$A,0)))*'Base Table 5'!BN18</f>
        <v>1.3181</v>
      </c>
      <c r="BO18" s="36">
        <f>(1+INDEX('Scenario Parameters'!$L:$L,MATCH($C18,'Scenario Parameters'!$A:$A,0)))*(1+INDEX('Scenario Parameters'!$L:$L,MATCH(BO$3,'Scenario Parameters'!$A:$A,0)))*'Base Table 5'!BO18</f>
        <v>0.43140000000000001</v>
      </c>
      <c r="BP18" s="36">
        <f>(1+INDEX('Scenario Parameters'!$L:$L,MATCH($C18,'Scenario Parameters'!$A:$A,0)))*(1+INDEX('Scenario Parameters'!$L:$L,MATCH(BP$3,'Scenario Parameters'!$A:$A,0)))*'Base Table 5'!BP18</f>
        <v>9.9599999999999994E-2</v>
      </c>
      <c r="BQ18" s="36">
        <f>(1+INDEX('Scenario Parameters'!$L:$L,MATCH($C18,'Scenario Parameters'!$A:$A,0)))*(1+INDEX('Scenario Parameters'!$L:$L,MATCH(BQ$3,'Scenario Parameters'!$A:$A,0)))*'Base Table 5'!BQ18</f>
        <v>0.63624999999999998</v>
      </c>
      <c r="BR18" s="36">
        <f>(1+INDEX('Scenario Parameters'!$L:$L,MATCH($C18,'Scenario Parameters'!$A:$A,0)))*(1+INDEX('Scenario Parameters'!$L:$L,MATCH(BR$3,'Scenario Parameters'!$A:$A,0)))*'Base Table 5'!BR18</f>
        <v>0.95850000000000002</v>
      </c>
      <c r="BS18" s="36">
        <f>(1+INDEX('Scenario Parameters'!$L:$L,MATCH($C18,'Scenario Parameters'!$A:$A,0)))*(1+INDEX('Scenario Parameters'!$L:$L,MATCH(BS$3,'Scenario Parameters'!$A:$A,0)))*'Base Table 5'!BS18</f>
        <v>7.5099999999999984E-3</v>
      </c>
      <c r="BT18" s="36">
        <f>(1+INDEX('Scenario Parameters'!$L:$L,MATCH($C18,'Scenario Parameters'!$A:$A,0)))*(1+INDEX('Scenario Parameters'!$L:$L,MATCH(BT$3,'Scenario Parameters'!$A:$A,0)))*'Base Table 5'!BT18</f>
        <v>0.78810000000000002</v>
      </c>
      <c r="BU18" s="36">
        <f>(1+INDEX('Scenario Parameters'!$L:$L,MATCH($C18,'Scenario Parameters'!$A:$A,0)))*(1+INDEX('Scenario Parameters'!$L:$L,MATCH(BU$3,'Scenario Parameters'!$A:$A,0)))*'Base Table 5'!BU18</f>
        <v>0.38900000000000001</v>
      </c>
      <c r="BV18" s="36">
        <f>(1+INDEX('Scenario Parameters'!$L:$L,MATCH($C18,'Scenario Parameters'!$A:$A,0)))*(1+INDEX('Scenario Parameters'!$L:$L,MATCH(BV$3,'Scenario Parameters'!$A:$A,0)))*'Base Table 5'!BV18</f>
        <v>5.7733999999999996</v>
      </c>
      <c r="BW18" s="36">
        <f>(1+INDEX('Scenario Parameters'!$L:$L,MATCH($C18,'Scenario Parameters'!$A:$A,0)))*(1+INDEX('Scenario Parameters'!$L:$L,MATCH(BW$3,'Scenario Parameters'!$A:$A,0)))*'Base Table 5'!BW18</f>
        <v>2.9216000000000002</v>
      </c>
      <c r="BX18" s="36">
        <f>(1+INDEX('Scenario Parameters'!$L:$L,MATCH($C18,'Scenario Parameters'!$A:$A,0)))*(1+INDEX('Scenario Parameters'!$L:$L,MATCH(BX$3,'Scenario Parameters'!$A:$A,0)))*'Base Table 5'!BX18</f>
        <v>2.9653</v>
      </c>
      <c r="BY18" s="36">
        <f>(1+INDEX('Scenario Parameters'!$L:$L,MATCH($C18,'Scenario Parameters'!$A:$A,0)))*(1+INDEX('Scenario Parameters'!$L:$L,MATCH(BY$3,'Scenario Parameters'!$A:$A,0)))*'Base Table 5'!BY18</f>
        <v>10.446300000000001</v>
      </c>
      <c r="BZ18" s="36">
        <f>(1+INDEX('Scenario Parameters'!$L:$L,MATCH($C18,'Scenario Parameters'!$A:$A,0)))*(1+INDEX('Scenario Parameters'!$L:$L,MATCH(BZ$3,'Scenario Parameters'!$A:$A,0)))*'Base Table 5'!BZ18</f>
        <v>48.416400000000003</v>
      </c>
      <c r="CA18" s="36">
        <f>(1+INDEX('Scenario Parameters'!$L:$L,MATCH($C18,'Scenario Parameters'!$A:$A,0)))*(1+INDEX('Scenario Parameters'!$L:$L,MATCH(CA$3,'Scenario Parameters'!$A:$A,0)))*'Base Table 5'!CA18</f>
        <v>41.225299999999997</v>
      </c>
      <c r="CB18" s="36">
        <f>(1+INDEX('Scenario Parameters'!$L:$L,MATCH($C18,'Scenario Parameters'!$A:$A,0)))*(1+INDEX('Scenario Parameters'!$L:$L,MATCH(CB$3,'Scenario Parameters'!$A:$A,0)))*'Base Table 5'!CB18</f>
        <v>15.9526</v>
      </c>
      <c r="CC18" s="36">
        <f>(1+INDEX('Scenario Parameters'!$L:$L,MATCH($C18,'Scenario Parameters'!$A:$A,0)))*(1+INDEX('Scenario Parameters'!$L:$L,MATCH(CC$3,'Scenario Parameters'!$A:$A,0)))*'Base Table 5'!CC18</f>
        <v>91.455200000000005</v>
      </c>
      <c r="CD18" s="36">
        <f>(1+INDEX('Scenario Parameters'!$L:$L,MATCH($C18,'Scenario Parameters'!$A:$A,0)))*(1+INDEX('Scenario Parameters'!$L:$L,MATCH(CD$3,'Scenario Parameters'!$A:$A,0)))*'Base Table 5'!CD18</f>
        <v>2.4192</v>
      </c>
      <c r="CE18" s="36">
        <f>(1+INDEX('Scenario Parameters'!$L:$L,MATCH($C18,'Scenario Parameters'!$A:$A,0)))*(1+INDEX('Scenario Parameters'!$L:$L,MATCH(CE$3,'Scenario Parameters'!$A:$A,0)))*'Base Table 5'!CE18</f>
        <v>0.34360000000000002</v>
      </c>
      <c r="CF18" s="36">
        <f>(1+INDEX('Scenario Parameters'!$L:$L,MATCH($C18,'Scenario Parameters'!$A:$A,0)))*(1+INDEX('Scenario Parameters'!$L:$L,MATCH(CF$3,'Scenario Parameters'!$A:$A,0)))*'Base Table 5'!CF18</f>
        <v>0.1724</v>
      </c>
      <c r="CG18" s="36">
        <f>(1+INDEX('Scenario Parameters'!$L:$L,MATCH($C18,'Scenario Parameters'!$A:$A,0)))*(1+INDEX('Scenario Parameters'!$L:$L,MATCH(CG$3,'Scenario Parameters'!$A:$A,0)))*'Base Table 5'!CG18</f>
        <v>0.65390000000000004</v>
      </c>
      <c r="CH18" s="36">
        <f>(1+INDEX('Scenario Parameters'!$L:$L,MATCH($C18,'Scenario Parameters'!$A:$A,0)))*(1+INDEX('Scenario Parameters'!$L:$L,MATCH(CH$3,'Scenario Parameters'!$A:$A,0)))*'Base Table 5'!CH18</f>
        <v>1.1868000000000001</v>
      </c>
      <c r="CI18" s="36">
        <f>(1+INDEX('Scenario Parameters'!$L:$L,MATCH($C18,'Scenario Parameters'!$A:$A,0)))*(1+INDEX('Scenario Parameters'!$L:$L,MATCH(CI$3,'Scenario Parameters'!$A:$A,0)))*'Base Table 5'!CI18</f>
        <v>1.5458000000000001</v>
      </c>
      <c r="CJ18" s="36">
        <f>(1+INDEX('Scenario Parameters'!$L:$L,MATCH($C18,'Scenario Parameters'!$A:$A,0)))*(1+INDEX('Scenario Parameters'!$L:$L,MATCH(CJ$3,'Scenario Parameters'!$A:$A,0)))*'Base Table 5'!CJ18</f>
        <v>0.56940000000000002</v>
      </c>
      <c r="CK18" s="36">
        <f>(1+INDEX('Scenario Parameters'!$L:$L,MATCH($C18,'Scenario Parameters'!$A:$A,0)))*(1+INDEX('Scenario Parameters'!$L:$L,MATCH(CK$3,'Scenario Parameters'!$A:$A,0)))*'Base Table 5'!CK18</f>
        <v>0.12479999999999999</v>
      </c>
      <c r="CL18" s="36">
        <f>(1+INDEX('Scenario Parameters'!$L:$L,MATCH($C18,'Scenario Parameters'!$A:$A,0)))*(1+INDEX('Scenario Parameters'!$L:$L,MATCH(CL$3,'Scenario Parameters'!$A:$A,0)))*'Base Table 5'!CL18</f>
        <v>9.4E-2</v>
      </c>
      <c r="CM18" s="36">
        <f>(1+INDEX('Scenario Parameters'!$L:$L,MATCH($C18,'Scenario Parameters'!$A:$A,0)))*(1+INDEX('Scenario Parameters'!$L:$L,MATCH(CM$3,'Scenario Parameters'!$A:$A,0)))*'Base Table 5'!CM18</f>
        <v>0.9496</v>
      </c>
      <c r="CN18" s="36">
        <f>(1+INDEX('Scenario Parameters'!$L:$L,MATCH($C18,'Scenario Parameters'!$A:$A,0)))*(1+INDEX('Scenario Parameters'!$L:$L,MATCH(CN$3,'Scenario Parameters'!$A:$A,0)))*'Base Table 5'!CN18</f>
        <v>2.3067000000000002</v>
      </c>
      <c r="CO18" s="36">
        <f>(1+INDEX('Scenario Parameters'!$L:$L,MATCH($C18,'Scenario Parameters'!$A:$A,0)))*(1+INDEX('Scenario Parameters'!$L:$L,MATCH(CO$3,'Scenario Parameters'!$A:$A,0)))*'Base Table 5'!CO18</f>
        <v>4.4000000000000003E-3</v>
      </c>
      <c r="CP18" s="36">
        <f>(1+INDEX('Scenario Parameters'!$L:$L,MATCH($C18,'Scenario Parameters'!$A:$A,0)))*(1+INDEX('Scenario Parameters'!$L:$L,MATCH(CP$3,'Scenario Parameters'!$A:$A,0)))*'Base Table 5'!CP18</f>
        <v>0.92800000000000005</v>
      </c>
      <c r="CQ18" s="36">
        <f>(1+INDEX('Scenario Parameters'!$L:$L,MATCH($C18,'Scenario Parameters'!$A:$A,0)))*(1+INDEX('Scenario Parameters'!$L:$L,MATCH(CQ$3,'Scenario Parameters'!$A:$A,0)))*'Base Table 5'!CQ18</f>
        <v>0.40439999999999998</v>
      </c>
      <c r="CR18" s="36">
        <f>(1+INDEX('Scenario Parameters'!$L:$L,MATCH($C18,'Scenario Parameters'!$A:$A,0)))*(1+INDEX('Scenario Parameters'!$L:$L,MATCH(CR$3,'Scenario Parameters'!$A:$A,0)))*'Base Table 5'!CR18</f>
        <v>0.46379999999999999</v>
      </c>
      <c r="CS18" s="36">
        <f>(1+INDEX('Scenario Parameters'!$L:$L,MATCH($C18,'Scenario Parameters'!$A:$A,0)))*(1+INDEX('Scenario Parameters'!$L:$L,MATCH(CS$3,'Scenario Parameters'!$A:$A,0)))*'Base Table 5'!CS18</f>
        <v>0.78769999999999996</v>
      </c>
      <c r="CT18" s="36">
        <f>(1+INDEX('Scenario Parameters'!$L:$L,MATCH($C18,'Scenario Parameters'!$A:$A,0)))*(1+INDEX('Scenario Parameters'!$L:$L,MATCH(CT$3,'Scenario Parameters'!$A:$A,0)))*'Base Table 5'!CT18</f>
        <v>0.10580000000000001</v>
      </c>
      <c r="CU18" s="36">
        <f>(1+INDEX('Scenario Parameters'!$L:$L,MATCH($C18,'Scenario Parameters'!$A:$A,0)))*(1+INDEX('Scenario Parameters'!$L:$L,MATCH(CU$3,'Scenario Parameters'!$A:$A,0)))*'Base Table 5'!CU18</f>
        <v>3.73E-2</v>
      </c>
      <c r="CV18" s="36">
        <f>(1+INDEX('Scenario Parameters'!$L:$L,MATCH($C18,'Scenario Parameters'!$A:$A,0)))*(1+INDEX('Scenario Parameters'!$L:$L,MATCH(CV$3,'Scenario Parameters'!$A:$A,0)))*'Base Table 5'!CV18</f>
        <v>3.3933</v>
      </c>
      <c r="CW18" s="36">
        <f>(1+INDEX('Scenario Parameters'!$L:$L,MATCH($C18,'Scenario Parameters'!$A:$A,0)))*(1+INDEX('Scenario Parameters'!$L:$L,MATCH(CW$3,'Scenario Parameters'!$A:$A,0)))*'Base Table 5'!CW18</f>
        <v>5.2775999999999996</v>
      </c>
      <c r="CX18" s="36">
        <f>(1+INDEX('Scenario Parameters'!$L:$L,MATCH($C18,'Scenario Parameters'!$A:$A,0)))*(1+INDEX('Scenario Parameters'!$L:$L,MATCH(CX$3,'Scenario Parameters'!$A:$A,0)))*'Base Table 5'!CX18</f>
        <v>0.8387</v>
      </c>
      <c r="CY18" s="36">
        <f>(1+INDEX('Scenario Parameters'!$L:$L,MATCH($C18,'Scenario Parameters'!$A:$A,0)))*(1+INDEX('Scenario Parameters'!$L:$L,MATCH(CY$3,'Scenario Parameters'!$A:$A,0)))*'Base Table 5'!CY18</f>
        <v>1.9533</v>
      </c>
      <c r="CZ18" s="36">
        <f>(1+INDEX('Scenario Parameters'!$L:$L,MATCH($C18,'Scenario Parameters'!$A:$A,0)))*(1+INDEX('Scenario Parameters'!$L:$L,MATCH(CZ$3,'Scenario Parameters'!$A:$A,0)))*'Base Table 5'!CZ18</f>
        <v>1.6908000000000001</v>
      </c>
      <c r="DA18" s="36">
        <f>(1+INDEX('Scenario Parameters'!$L:$L,MATCH($C18,'Scenario Parameters'!$A:$A,0)))*(1+INDEX('Scenario Parameters'!$L:$L,MATCH(DA$3,'Scenario Parameters'!$A:$A,0)))*'Base Table 5'!DA18</f>
        <v>5.1383999999999999</v>
      </c>
      <c r="DB18" s="36">
        <f>(1+INDEX('Scenario Parameters'!$L:$L,MATCH($C18,'Scenario Parameters'!$A:$A,0)))*(1+INDEX('Scenario Parameters'!$L:$L,MATCH(DB$3,'Scenario Parameters'!$A:$A,0)))*'Base Table 5'!DB18</f>
        <v>4.5117000000000003</v>
      </c>
      <c r="DC18" s="36">
        <f>(1+INDEX('Scenario Parameters'!$L:$L,MATCH($C18,'Scenario Parameters'!$A:$A,0)))*(1+INDEX('Scenario Parameters'!$L:$L,MATCH(DC$3,'Scenario Parameters'!$A:$A,0)))*'Base Table 5'!DC18</f>
        <v>5.2634999999999996</v>
      </c>
      <c r="DD18" s="36">
        <f>(1+INDEX('Scenario Parameters'!$L:$L,MATCH($C18,'Scenario Parameters'!$A:$A,0)))*(1+INDEX('Scenario Parameters'!$L:$L,MATCH(DD$3,'Scenario Parameters'!$A:$A,0)))*'Base Table 5'!DD18</f>
        <v>6.7801</v>
      </c>
      <c r="DE18" s="36">
        <f>(1+INDEX('Scenario Parameters'!$L:$L,MATCH($C18,'Scenario Parameters'!$A:$A,0)))*(1+INDEX('Scenario Parameters'!$L:$L,MATCH(DE$3,'Scenario Parameters'!$A:$A,0)))*'Base Table 5'!DE18</f>
        <v>5.1194499999999996</v>
      </c>
      <c r="DF18" s="36">
        <f>(1+INDEX('Scenario Parameters'!$L:$L,MATCH($C18,'Scenario Parameters'!$A:$A,0)))*(1+INDEX('Scenario Parameters'!$L:$L,MATCH(DF$3,'Scenario Parameters'!$A:$A,0)))*'Base Table 5'!DF18</f>
        <v>0.74399999999999999</v>
      </c>
      <c r="DG18" s="36">
        <f>(1+INDEX('Scenario Parameters'!$L:$L,MATCH($C18,'Scenario Parameters'!$A:$A,0)))*(1+INDEX('Scenario Parameters'!$L:$L,MATCH(DG$3,'Scenario Parameters'!$A:$A,0)))*'Base Table 5'!DG18</f>
        <v>11.75975</v>
      </c>
      <c r="DH18" s="36">
        <f>(1+INDEX('Scenario Parameters'!$L:$L,MATCH($C18,'Scenario Parameters'!$A:$A,0)))*(1+INDEX('Scenario Parameters'!$L:$L,MATCH(DH$3,'Scenario Parameters'!$A:$A,0)))*'Base Table 5'!DH18</f>
        <v>31.975249999999999</v>
      </c>
      <c r="DI18" s="36">
        <f>(1+INDEX('Scenario Parameters'!$L:$L,MATCH($C18,'Scenario Parameters'!$A:$A,0)))*(1+INDEX('Scenario Parameters'!$L:$L,MATCH(DI$3,'Scenario Parameters'!$A:$A,0)))*'Base Table 5'!DI18</f>
        <v>0.29649999999999999</v>
      </c>
      <c r="DJ18" s="36">
        <f>(1+INDEX('Scenario Parameters'!$L:$L,MATCH($C18,'Scenario Parameters'!$A:$A,0)))*(1+INDEX('Scenario Parameters'!$L:$L,MATCH(DJ$3,'Scenario Parameters'!$A:$A,0)))*'Base Table 5'!DJ18</f>
        <v>1.4818</v>
      </c>
      <c r="DK18" s="36">
        <f>(1+INDEX('Scenario Parameters'!$L:$L,MATCH($C18,'Scenario Parameters'!$A:$A,0)))*(1+INDEX('Scenario Parameters'!$L:$L,MATCH(DK$3,'Scenario Parameters'!$A:$A,0)))*'Base Table 5'!DK18</f>
        <v>7.4522000000000004</v>
      </c>
      <c r="DL18" s="36">
        <f>(1+INDEX('Scenario Parameters'!$L:$L,MATCH($C18,'Scenario Parameters'!$A:$A,0)))*(1+INDEX('Scenario Parameters'!$L:$L,MATCH(DL$3,'Scenario Parameters'!$A:$A,0)))*'Base Table 5'!DL18</f>
        <v>0.40943999999999992</v>
      </c>
      <c r="DM18" s="36">
        <f>(1+INDEX('Scenario Parameters'!$L:$L,MATCH($C18,'Scenario Parameters'!$A:$A,0)))*(1+INDEX('Scenario Parameters'!$L:$L,MATCH(DM$3,'Scenario Parameters'!$A:$A,0)))*'Base Table 5'!DM18</f>
        <v>2.3357000000000001</v>
      </c>
      <c r="DN18" s="36">
        <f>(1+INDEX('Scenario Parameters'!$L:$L,MATCH($C18,'Scenario Parameters'!$A:$A,0)))*(1+INDEX('Scenario Parameters'!$L:$L,MATCH(DN$3,'Scenario Parameters'!$A:$A,0)))*'Base Table 5'!DN18</f>
        <v>0.83609999999999995</v>
      </c>
      <c r="DO18" s="36">
        <f>(1+INDEX('Scenario Parameters'!$L:$L,MATCH($C18,'Scenario Parameters'!$A:$A,0)))*(1+INDEX('Scenario Parameters'!$L:$L,MATCH(DO$3,'Scenario Parameters'!$A:$A,0)))*'Base Table 5'!DO18</f>
        <v>9.7299999999999998E-2</v>
      </c>
      <c r="DP18" s="36">
        <f t="shared" si="0"/>
        <v>482.08846999999997</v>
      </c>
      <c r="DQ18" s="36">
        <f>('Base Table 5'!DQ18/'Base Table 5'!$DX18)*$EB18</f>
        <v>800.9032234679413</v>
      </c>
      <c r="DR18" s="36">
        <f>('Base Table 5'!DR18/'Base Table 5'!$DX18)*$EB18</f>
        <v>0.46204821569579985</v>
      </c>
      <c r="DS18" s="36">
        <f>('Base Table 5'!DS18/'Base Table 5'!$DX18)*$EB18</f>
        <v>14.757446808378631</v>
      </c>
      <c r="DT18" s="36">
        <f>('Base Table 5'!DT18/'Base Table 5'!$DX18)*$EB18</f>
        <v>0.65893291889614425</v>
      </c>
      <c r="DU18" s="36">
        <f>('Base Table 5'!DU18/'Base Table 5'!$DX18)*$EB18</f>
        <v>2.6824878167323156</v>
      </c>
      <c r="DV18" s="36">
        <f>('Base Table 5'!DV18/'Base Table 5'!$DX18)*$EB18</f>
        <v>-20.26481132520248</v>
      </c>
      <c r="DW18" s="36">
        <f>('Base Table 5'!DW18/'Base Table 5'!$DX18)*$EB18</f>
        <v>342.31623449302373</v>
      </c>
      <c r="DX18" s="36">
        <f t="shared" si="1"/>
        <v>1141.5155623954654</v>
      </c>
      <c r="DY18" s="36">
        <f t="shared" si="2"/>
        <v>1623.6040323954653</v>
      </c>
      <c r="DZ18" s="14">
        <f>'Base Table 5'!DY18</f>
        <v>1616</v>
      </c>
      <c r="EA18" s="54">
        <v>1623.6040323954653</v>
      </c>
      <c r="EB18" s="100">
        <f t="shared" si="3"/>
        <v>1141.5155623954654</v>
      </c>
    </row>
    <row r="19" spans="1:132" x14ac:dyDescent="0.4">
      <c r="A19" s="37">
        <v>16</v>
      </c>
      <c r="B19" s="2" t="str">
        <f>'Base Table 5'!B19</f>
        <v>1103</v>
      </c>
      <c r="C19" s="112">
        <f>'Base Table 5'!C19</f>
        <v>5</v>
      </c>
      <c r="D19" s="38" t="str">
        <f>'Base Table 5'!D19</f>
        <v>Dairy product manufacturing</v>
      </c>
      <c r="E19" s="36">
        <f>(1+INDEX('Scenario Parameters'!$L:$L,MATCH($C19,'Scenario Parameters'!$A:$A,0)))*(1+INDEX('Scenario Parameters'!$L:$L,MATCH(E$3,'Scenario Parameters'!$A:$A,0)))*'Base Table 5'!E19</f>
        <v>57.263500000000001</v>
      </c>
      <c r="F19" s="36">
        <f>(1+INDEX('Scenario Parameters'!$L:$L,MATCH($C19,'Scenario Parameters'!$A:$A,0)))*(1+INDEX('Scenario Parameters'!$L:$L,MATCH(F$3,'Scenario Parameters'!$A:$A,0)))*'Base Table 5'!F19</f>
        <v>23.404800000000002</v>
      </c>
      <c r="G19" s="36">
        <f>(1+INDEX('Scenario Parameters'!$L:$L,MATCH($C19,'Scenario Parameters'!$A:$A,0)))*(1+INDEX('Scenario Parameters'!$L:$L,MATCH(G$3,'Scenario Parameters'!$A:$A,0)))*'Base Table 5'!G19</f>
        <v>1.4879</v>
      </c>
      <c r="H19" s="36">
        <f>(1+INDEX('Scenario Parameters'!$L:$L,MATCH($C19,'Scenario Parameters'!$A:$A,0)))*(1+INDEX('Scenario Parameters'!$L:$L,MATCH(H$3,'Scenario Parameters'!$A:$A,0)))*'Base Table 5'!H19</f>
        <v>0.57689999999999997</v>
      </c>
      <c r="I19" s="36">
        <f>(1+INDEX('Scenario Parameters'!$L:$L,MATCH($C19,'Scenario Parameters'!$A:$A,0)))*(1+INDEX('Scenario Parameters'!$L:$L,MATCH(I$3,'Scenario Parameters'!$A:$A,0)))*'Base Table 5'!I19</f>
        <v>3.95E-2</v>
      </c>
      <c r="J19" s="36">
        <f>(1+INDEX('Scenario Parameters'!$L:$L,MATCH($C19,'Scenario Parameters'!$A:$A,0)))*(1+INDEX('Scenario Parameters'!$L:$L,MATCH(J$3,'Scenario Parameters'!$A:$A,0)))*'Base Table 5'!J19</f>
        <v>0.18340000000000001</v>
      </c>
      <c r="K19" s="36">
        <f>(1+INDEX('Scenario Parameters'!$L:$L,MATCH($C19,'Scenario Parameters'!$A:$A,0)))*(1+INDEX('Scenario Parameters'!$L:$L,MATCH(K$3,'Scenario Parameters'!$A:$A,0)))*'Base Table 5'!K19</f>
        <v>1.0019</v>
      </c>
      <c r="L19" s="36">
        <f>(1+INDEX('Scenario Parameters'!$L:$L,MATCH($C19,'Scenario Parameters'!$A:$A,0)))*(1+INDEX('Scenario Parameters'!$L:$L,MATCH(L$3,'Scenario Parameters'!$A:$A,0)))*'Base Table 5'!L19</f>
        <v>0.38709999999999989</v>
      </c>
      <c r="M19" s="36">
        <f>(1+INDEX('Scenario Parameters'!$L:$L,MATCH($C19,'Scenario Parameters'!$A:$A,0)))*(1+INDEX('Scenario Parameters'!$L:$L,MATCH(M$3,'Scenario Parameters'!$A:$A,0)))*'Base Table 5'!M19</f>
        <v>0.50488999999999984</v>
      </c>
      <c r="N19" s="36">
        <f>(1+INDEX('Scenario Parameters'!$L:$L,MATCH($C19,'Scenario Parameters'!$A:$A,0)))*(1+INDEX('Scenario Parameters'!$L:$L,MATCH(N$3,'Scenario Parameters'!$A:$A,0)))*'Base Table 5'!N19</f>
        <v>9.8837200000000021</v>
      </c>
      <c r="O19" s="36">
        <f>(1+INDEX('Scenario Parameters'!$L:$L,MATCH($C19,'Scenario Parameters'!$A:$A,0)))*(1+INDEX('Scenario Parameters'!$L:$L,MATCH(O$3,'Scenario Parameters'!$A:$A,0)))*'Base Table 5'!O19</f>
        <v>20.160140000000002</v>
      </c>
      <c r="P19" s="36">
        <f>(1+INDEX('Scenario Parameters'!$L:$L,MATCH($C19,'Scenario Parameters'!$A:$A,0)))*(1+INDEX('Scenario Parameters'!$L:$L,MATCH(P$3,'Scenario Parameters'!$A:$A,0)))*'Base Table 5'!P19</f>
        <v>0.86130000000000007</v>
      </c>
      <c r="Q19" s="36">
        <f>(1+INDEX('Scenario Parameters'!$L:$L,MATCH($C19,'Scenario Parameters'!$A:$A,0)))*(1+INDEX('Scenario Parameters'!$L:$L,MATCH(Q$3,'Scenario Parameters'!$A:$A,0)))*'Base Table 5'!Q19</f>
        <v>0.54391999999999996</v>
      </c>
      <c r="R19" s="36">
        <f>(1+INDEX('Scenario Parameters'!$L:$L,MATCH($C19,'Scenario Parameters'!$A:$A,0)))*(1+INDEX('Scenario Parameters'!$L:$L,MATCH(R$3,'Scenario Parameters'!$A:$A,0)))*'Base Table 5'!R19</f>
        <v>48.641399999999997</v>
      </c>
      <c r="S19" s="36">
        <f>(1+INDEX('Scenario Parameters'!$L:$L,MATCH($C19,'Scenario Parameters'!$A:$A,0)))*(1+INDEX('Scenario Parameters'!$L:$L,MATCH(S$3,'Scenario Parameters'!$A:$A,0)))*'Base Table 5'!S19</f>
        <v>0.7399</v>
      </c>
      <c r="T19" s="36">
        <f>(1+INDEX('Scenario Parameters'!$L:$L,MATCH($C19,'Scenario Parameters'!$A:$A,0)))*(1+INDEX('Scenario Parameters'!$L:$L,MATCH(T$3,'Scenario Parameters'!$A:$A,0)))*'Base Table 5'!T19</f>
        <v>2163.9974000000002</v>
      </c>
      <c r="U19" s="36">
        <f>(1+INDEX('Scenario Parameters'!$L:$L,MATCH($C19,'Scenario Parameters'!$A:$A,0)))*(1+INDEX('Scenario Parameters'!$L:$L,MATCH(U$3,'Scenario Parameters'!$A:$A,0)))*'Base Table 5'!U19</f>
        <v>36.6496</v>
      </c>
      <c r="V19" s="36">
        <f>(1+INDEX('Scenario Parameters'!$L:$L,MATCH($C19,'Scenario Parameters'!$A:$A,0)))*(1+INDEX('Scenario Parameters'!$L:$L,MATCH(V$3,'Scenario Parameters'!$A:$A,0)))*'Base Table 5'!V19</f>
        <v>179.29079999999999</v>
      </c>
      <c r="W19" s="36">
        <f>(1+INDEX('Scenario Parameters'!$L:$L,MATCH($C19,'Scenario Parameters'!$A:$A,0)))*(1+INDEX('Scenario Parameters'!$L:$L,MATCH(W$3,'Scenario Parameters'!$A:$A,0)))*'Base Table 5'!W19</f>
        <v>31.215499999999999</v>
      </c>
      <c r="X19" s="36">
        <f>(1+INDEX('Scenario Parameters'!$L:$L,MATCH($C19,'Scenario Parameters'!$A:$A,0)))*(1+INDEX('Scenario Parameters'!$L:$L,MATCH(X$3,'Scenario Parameters'!$A:$A,0)))*'Base Table 5'!X19</f>
        <v>251.98759999999999</v>
      </c>
      <c r="Y19" s="36">
        <f>(1+INDEX('Scenario Parameters'!$L:$L,MATCH($C19,'Scenario Parameters'!$A:$A,0)))*(1+INDEX('Scenario Parameters'!$L:$L,MATCH(Y$3,'Scenario Parameters'!$A:$A,0)))*'Base Table 5'!Y19</f>
        <v>186.78049999999999</v>
      </c>
      <c r="Z19" s="36">
        <f>(1+INDEX('Scenario Parameters'!$L:$L,MATCH($C19,'Scenario Parameters'!$A:$A,0)))*(1+INDEX('Scenario Parameters'!$L:$L,MATCH(Z$3,'Scenario Parameters'!$A:$A,0)))*'Base Table 5'!Z19</f>
        <v>555.67269999999996</v>
      </c>
      <c r="AA19" s="36">
        <f>(1+INDEX('Scenario Parameters'!$L:$L,MATCH($C19,'Scenario Parameters'!$A:$A,0)))*(1+INDEX('Scenario Parameters'!$L:$L,MATCH(AA$3,'Scenario Parameters'!$A:$A,0)))*'Base Table 5'!AA19</f>
        <v>11.226900000000001</v>
      </c>
      <c r="AB19" s="36">
        <f>(1+INDEX('Scenario Parameters'!$L:$L,MATCH($C19,'Scenario Parameters'!$A:$A,0)))*(1+INDEX('Scenario Parameters'!$L:$L,MATCH(AB$3,'Scenario Parameters'!$A:$A,0)))*'Base Table 5'!AB19</f>
        <v>0.39279999999999998</v>
      </c>
      <c r="AC19" s="36">
        <f>(1+INDEX('Scenario Parameters'!$L:$L,MATCH($C19,'Scenario Parameters'!$A:$A,0)))*(1+INDEX('Scenario Parameters'!$L:$L,MATCH(AC$3,'Scenario Parameters'!$A:$A,0)))*'Base Table 5'!AC19</f>
        <v>13.133900000000001</v>
      </c>
      <c r="AD19" s="36">
        <f>(1+INDEX('Scenario Parameters'!$L:$L,MATCH($C19,'Scenario Parameters'!$A:$A,0)))*(1+INDEX('Scenario Parameters'!$L:$L,MATCH(AD$3,'Scenario Parameters'!$A:$A,0)))*'Base Table 5'!AD19</f>
        <v>4.3799999999999999E-2</v>
      </c>
      <c r="AE19" s="36">
        <f>(1+INDEX('Scenario Parameters'!$L:$L,MATCH($C19,'Scenario Parameters'!$A:$A,0)))*(1+INDEX('Scenario Parameters'!$L:$L,MATCH(AE$3,'Scenario Parameters'!$A:$A,0)))*'Base Table 5'!AE19</f>
        <v>8.2699999999999996E-2</v>
      </c>
      <c r="AF19" s="36">
        <f>(1+INDEX('Scenario Parameters'!$L:$L,MATCH($C19,'Scenario Parameters'!$A:$A,0)))*(1+INDEX('Scenario Parameters'!$L:$L,MATCH(AF$3,'Scenario Parameters'!$A:$A,0)))*'Base Table 5'!AF19</f>
        <v>0.5302</v>
      </c>
      <c r="AG19" s="36">
        <f>(1+INDEX('Scenario Parameters'!$L:$L,MATCH($C19,'Scenario Parameters'!$A:$A,0)))*(1+INDEX('Scenario Parameters'!$L:$L,MATCH(AG$3,'Scenario Parameters'!$A:$A,0)))*'Base Table 5'!AG19</f>
        <v>2.0299999999999999E-2</v>
      </c>
      <c r="AH19" s="36">
        <f>(1+INDEX('Scenario Parameters'!$L:$L,MATCH($C19,'Scenario Parameters'!$A:$A,0)))*(1+INDEX('Scenario Parameters'!$L:$L,MATCH(AH$3,'Scenario Parameters'!$A:$A,0)))*'Base Table 5'!AH19</f>
        <v>3.0300000000000001E-2</v>
      </c>
      <c r="AI19" s="36">
        <f>(1+INDEX('Scenario Parameters'!$L:$L,MATCH($C19,'Scenario Parameters'!$A:$A,0)))*(1+INDEX('Scenario Parameters'!$L:$L,MATCH(AI$3,'Scenario Parameters'!$A:$A,0)))*'Base Table 5'!AI19</f>
        <v>3.2800000000000003E-2</v>
      </c>
      <c r="AJ19" s="36">
        <f>(1+INDEX('Scenario Parameters'!$L:$L,MATCH($C19,'Scenario Parameters'!$A:$A,0)))*(1+INDEX('Scenario Parameters'!$L:$L,MATCH(AJ$3,'Scenario Parameters'!$A:$A,0)))*'Base Table 5'!AJ19</f>
        <v>0.78200000000000003</v>
      </c>
      <c r="AK19" s="36">
        <f>(1+INDEX('Scenario Parameters'!$L:$L,MATCH($C19,'Scenario Parameters'!$A:$A,0)))*(1+INDEX('Scenario Parameters'!$L:$L,MATCH(AK$3,'Scenario Parameters'!$A:$A,0)))*'Base Table 5'!AK19</f>
        <v>0.95689999999999997</v>
      </c>
      <c r="AL19" s="36">
        <f>(1+INDEX('Scenario Parameters'!$L:$L,MATCH($C19,'Scenario Parameters'!$A:$A,0)))*(1+INDEX('Scenario Parameters'!$L:$L,MATCH(AL$3,'Scenario Parameters'!$A:$A,0)))*'Base Table 5'!AL19</f>
        <v>0.18790000000000001</v>
      </c>
      <c r="AM19" s="36">
        <f>(1+INDEX('Scenario Parameters'!$L:$L,MATCH($C19,'Scenario Parameters'!$A:$A,0)))*(1+INDEX('Scenario Parameters'!$L:$L,MATCH(AM$3,'Scenario Parameters'!$A:$A,0)))*'Base Table 5'!AM19</f>
        <v>0.45610000000000001</v>
      </c>
      <c r="AN19" s="36">
        <f>(1+INDEX('Scenario Parameters'!$L:$L,MATCH($C19,'Scenario Parameters'!$A:$A,0)))*(1+INDEX('Scenario Parameters'!$L:$L,MATCH(AN$3,'Scenario Parameters'!$A:$A,0)))*'Base Table 5'!AN19</f>
        <v>0.28970000000000001</v>
      </c>
      <c r="AO19" s="36">
        <f>(1+INDEX('Scenario Parameters'!$L:$L,MATCH($C19,'Scenario Parameters'!$A:$A,0)))*(1+INDEX('Scenario Parameters'!$L:$L,MATCH(AO$3,'Scenario Parameters'!$A:$A,0)))*'Base Table 5'!AO19</f>
        <v>5.5949999999999986E-2</v>
      </c>
      <c r="AP19" s="36">
        <f>(1+INDEX('Scenario Parameters'!$L:$L,MATCH($C19,'Scenario Parameters'!$A:$A,0)))*(1+INDEX('Scenario Parameters'!$L:$L,MATCH(AP$3,'Scenario Parameters'!$A:$A,0)))*'Base Table 5'!AP19</f>
        <v>12.36515</v>
      </c>
      <c r="AQ19" s="36">
        <f>(1+INDEX('Scenario Parameters'!$L:$L,MATCH($C19,'Scenario Parameters'!$A:$A,0)))*(1+INDEX('Scenario Parameters'!$L:$L,MATCH(AQ$3,'Scenario Parameters'!$A:$A,0)))*'Base Table 5'!AQ19</f>
        <v>4.0250000000000001E-2</v>
      </c>
      <c r="AR19" s="36">
        <f>(1+INDEX('Scenario Parameters'!$L:$L,MATCH($C19,'Scenario Parameters'!$A:$A,0)))*(1+INDEX('Scenario Parameters'!$L:$L,MATCH(AR$3,'Scenario Parameters'!$A:$A,0)))*'Base Table 5'!AR19</f>
        <v>5.4720000000000004</v>
      </c>
      <c r="AS19" s="36">
        <f>(1+INDEX('Scenario Parameters'!$L:$L,MATCH($C19,'Scenario Parameters'!$A:$A,0)))*(1+INDEX('Scenario Parameters'!$L:$L,MATCH(AS$3,'Scenario Parameters'!$A:$A,0)))*'Base Table 5'!AS19</f>
        <v>42.607500000000002</v>
      </c>
      <c r="AT19" s="36">
        <f>(1+INDEX('Scenario Parameters'!$L:$L,MATCH($C19,'Scenario Parameters'!$A:$A,0)))*(1+INDEX('Scenario Parameters'!$L:$L,MATCH(AT$3,'Scenario Parameters'!$A:$A,0)))*'Base Table 5'!AT19</f>
        <v>1.0606</v>
      </c>
      <c r="AU19" s="36">
        <f>(1+INDEX('Scenario Parameters'!$L:$L,MATCH($C19,'Scenario Parameters'!$A:$A,0)))*(1+INDEX('Scenario Parameters'!$L:$L,MATCH(AU$3,'Scenario Parameters'!$A:$A,0)))*'Base Table 5'!AU19</f>
        <v>6.7599999999999993E-2</v>
      </c>
      <c r="AV19" s="36">
        <f>(1+INDEX('Scenario Parameters'!$L:$L,MATCH($C19,'Scenario Parameters'!$A:$A,0)))*(1+INDEX('Scenario Parameters'!$L:$L,MATCH(AV$3,'Scenario Parameters'!$A:$A,0)))*'Base Table 5'!AV19</f>
        <v>0.3281</v>
      </c>
      <c r="AW19" s="36">
        <f>(1+INDEX('Scenario Parameters'!$L:$L,MATCH($C19,'Scenario Parameters'!$A:$A,0)))*(1+INDEX('Scenario Parameters'!$L:$L,MATCH(AW$3,'Scenario Parameters'!$A:$A,0)))*'Base Table 5'!AW19</f>
        <v>0.1366</v>
      </c>
      <c r="AX19" s="36">
        <f>(1+INDEX('Scenario Parameters'!$L:$L,MATCH($C19,'Scenario Parameters'!$A:$A,0)))*(1+INDEX('Scenario Parameters'!$L:$L,MATCH(AX$3,'Scenario Parameters'!$A:$A,0)))*'Base Table 5'!AX19</f>
        <v>1.0042</v>
      </c>
      <c r="AY19" s="36">
        <f>(1+INDEX('Scenario Parameters'!$L:$L,MATCH($C19,'Scenario Parameters'!$A:$A,0)))*(1+INDEX('Scenario Parameters'!$L:$L,MATCH(AY$3,'Scenario Parameters'!$A:$A,0)))*'Base Table 5'!AY19</f>
        <v>0.35959999999999998</v>
      </c>
      <c r="AZ19" s="36">
        <f>(1+INDEX('Scenario Parameters'!$L:$L,MATCH($C19,'Scenario Parameters'!$A:$A,0)))*(1+INDEX('Scenario Parameters'!$L:$L,MATCH(AZ$3,'Scenario Parameters'!$A:$A,0)))*'Base Table 5'!AZ19</f>
        <v>0.82769999999999999</v>
      </c>
      <c r="BA19" s="36">
        <f>(1+INDEX('Scenario Parameters'!$L:$L,MATCH($C19,'Scenario Parameters'!$A:$A,0)))*(1+INDEX('Scenario Parameters'!$L:$L,MATCH(BA$3,'Scenario Parameters'!$A:$A,0)))*'Base Table 5'!BA19</f>
        <v>0.53649999999999998</v>
      </c>
      <c r="BB19" s="36">
        <f>(1+INDEX('Scenario Parameters'!$L:$L,MATCH($C19,'Scenario Parameters'!$A:$A,0)))*(1+INDEX('Scenario Parameters'!$L:$L,MATCH(BB$3,'Scenario Parameters'!$A:$A,0)))*'Base Table 5'!BB19</f>
        <v>0.89710000000000001</v>
      </c>
      <c r="BC19" s="36">
        <f>(1+INDEX('Scenario Parameters'!$L:$L,MATCH($C19,'Scenario Parameters'!$A:$A,0)))*(1+INDEX('Scenario Parameters'!$L:$L,MATCH(BC$3,'Scenario Parameters'!$A:$A,0)))*'Base Table 5'!BC19</f>
        <v>5.7000000000000002E-2</v>
      </c>
      <c r="BD19" s="36">
        <f>(1+INDEX('Scenario Parameters'!$L:$L,MATCH($C19,'Scenario Parameters'!$A:$A,0)))*(1+INDEX('Scenario Parameters'!$L:$L,MATCH(BD$3,'Scenario Parameters'!$A:$A,0)))*'Base Table 5'!BD19</f>
        <v>1.0698000000000001</v>
      </c>
      <c r="BE19" s="36">
        <f>(1+INDEX('Scenario Parameters'!$L:$L,MATCH($C19,'Scenario Parameters'!$A:$A,0)))*(1+INDEX('Scenario Parameters'!$L:$L,MATCH(BE$3,'Scenario Parameters'!$A:$A,0)))*'Base Table 5'!BE19</f>
        <v>0.19359999999999999</v>
      </c>
      <c r="BF19" s="36">
        <f>(1+INDEX('Scenario Parameters'!$L:$L,MATCH($C19,'Scenario Parameters'!$A:$A,0)))*(1+INDEX('Scenario Parameters'!$L:$L,MATCH(BF$3,'Scenario Parameters'!$A:$A,0)))*'Base Table 5'!BF19</f>
        <v>0.47470000000000001</v>
      </c>
      <c r="BG19" s="36">
        <f>(1+INDEX('Scenario Parameters'!$L:$L,MATCH($C19,'Scenario Parameters'!$A:$A,0)))*(1+INDEX('Scenario Parameters'!$L:$L,MATCH(BG$3,'Scenario Parameters'!$A:$A,0)))*'Base Table 5'!BG19</f>
        <v>0.5975100000000001</v>
      </c>
      <c r="BH19" s="36">
        <f>(1+INDEX('Scenario Parameters'!$L:$L,MATCH($C19,'Scenario Parameters'!$A:$A,0)))*(1+INDEX('Scenario Parameters'!$L:$L,MATCH(BH$3,'Scenario Parameters'!$A:$A,0)))*'Base Table 5'!BH19</f>
        <v>2.0861999999999998</v>
      </c>
      <c r="BI19" s="36">
        <f>(1+INDEX('Scenario Parameters'!$L:$L,MATCH($C19,'Scenario Parameters'!$A:$A,0)))*(1+INDEX('Scenario Parameters'!$L:$L,MATCH(BI$3,'Scenario Parameters'!$A:$A,0)))*'Base Table 5'!BI19</f>
        <v>3.1408</v>
      </c>
      <c r="BJ19" s="36">
        <f>(1+INDEX('Scenario Parameters'!$L:$L,MATCH($C19,'Scenario Parameters'!$A:$A,0)))*(1+INDEX('Scenario Parameters'!$L:$L,MATCH(BJ$3,'Scenario Parameters'!$A:$A,0)))*'Base Table 5'!BJ19</f>
        <v>1.9386000000000001</v>
      </c>
      <c r="BK19" s="36">
        <f>(1+INDEX('Scenario Parameters'!$L:$L,MATCH($C19,'Scenario Parameters'!$A:$A,0)))*(1+INDEX('Scenario Parameters'!$L:$L,MATCH(BK$3,'Scenario Parameters'!$A:$A,0)))*'Base Table 5'!BK19</f>
        <v>2.3812000000000002</v>
      </c>
      <c r="BL19" s="36">
        <f>(1+INDEX('Scenario Parameters'!$L:$L,MATCH($C19,'Scenario Parameters'!$A:$A,0)))*(1+INDEX('Scenario Parameters'!$L:$L,MATCH(BL$3,'Scenario Parameters'!$A:$A,0)))*'Base Table 5'!BL19</f>
        <v>1.1346000000000001</v>
      </c>
      <c r="BM19" s="36">
        <f>(1+INDEX('Scenario Parameters'!$L:$L,MATCH($C19,'Scenario Parameters'!$A:$A,0)))*(1+INDEX('Scenario Parameters'!$L:$L,MATCH(BM$3,'Scenario Parameters'!$A:$A,0)))*'Base Table 5'!BM19</f>
        <v>0.4506</v>
      </c>
      <c r="BN19" s="36">
        <f>(1+INDEX('Scenario Parameters'!$L:$L,MATCH($C19,'Scenario Parameters'!$A:$A,0)))*(1+INDEX('Scenario Parameters'!$L:$L,MATCH(BN$3,'Scenario Parameters'!$A:$A,0)))*'Base Table 5'!BN19</f>
        <v>1.3355999999999999</v>
      </c>
      <c r="BO19" s="36">
        <f>(1+INDEX('Scenario Parameters'!$L:$L,MATCH($C19,'Scenario Parameters'!$A:$A,0)))*(1+INDEX('Scenario Parameters'!$L:$L,MATCH(BO$3,'Scenario Parameters'!$A:$A,0)))*'Base Table 5'!BO19</f>
        <v>0.86950000000000005</v>
      </c>
      <c r="BP19" s="36">
        <f>(1+INDEX('Scenario Parameters'!$L:$L,MATCH($C19,'Scenario Parameters'!$A:$A,0)))*(1+INDEX('Scenario Parameters'!$L:$L,MATCH(BP$3,'Scenario Parameters'!$A:$A,0)))*'Base Table 5'!BP19</f>
        <v>1.6841999999999999</v>
      </c>
      <c r="BQ19" s="36">
        <f>(1+INDEX('Scenario Parameters'!$L:$L,MATCH($C19,'Scenario Parameters'!$A:$A,0)))*(1+INDEX('Scenario Parameters'!$L:$L,MATCH(BQ$3,'Scenario Parameters'!$A:$A,0)))*'Base Table 5'!BQ19</f>
        <v>1.0862499999999999</v>
      </c>
      <c r="BR19" s="36">
        <f>(1+INDEX('Scenario Parameters'!$L:$L,MATCH($C19,'Scenario Parameters'!$A:$A,0)))*(1+INDEX('Scenario Parameters'!$L:$L,MATCH(BR$3,'Scenario Parameters'!$A:$A,0)))*'Base Table 5'!BR19</f>
        <v>2.3106249999999999</v>
      </c>
      <c r="BS19" s="36">
        <f>(1+INDEX('Scenario Parameters'!$L:$L,MATCH($C19,'Scenario Parameters'!$A:$A,0)))*(1+INDEX('Scenario Parameters'!$L:$L,MATCH(BS$3,'Scenario Parameters'!$A:$A,0)))*'Base Table 5'!BS19</f>
        <v>1.7439999999999997E-2</v>
      </c>
      <c r="BT19" s="36">
        <f>(1+INDEX('Scenario Parameters'!$L:$L,MATCH($C19,'Scenario Parameters'!$A:$A,0)))*(1+INDEX('Scenario Parameters'!$L:$L,MATCH(BT$3,'Scenario Parameters'!$A:$A,0)))*'Base Table 5'!BT19</f>
        <v>11.1571</v>
      </c>
      <c r="BU19" s="36">
        <f>(1+INDEX('Scenario Parameters'!$L:$L,MATCH($C19,'Scenario Parameters'!$A:$A,0)))*(1+INDEX('Scenario Parameters'!$L:$L,MATCH(BU$3,'Scenario Parameters'!$A:$A,0)))*'Base Table 5'!BU19</f>
        <v>36.873399999999997</v>
      </c>
      <c r="BV19" s="36">
        <f>(1+INDEX('Scenario Parameters'!$L:$L,MATCH($C19,'Scenario Parameters'!$A:$A,0)))*(1+INDEX('Scenario Parameters'!$L:$L,MATCH(BV$3,'Scenario Parameters'!$A:$A,0)))*'Base Table 5'!BV19</f>
        <v>17.9681</v>
      </c>
      <c r="BW19" s="36">
        <f>(1+INDEX('Scenario Parameters'!$L:$L,MATCH($C19,'Scenario Parameters'!$A:$A,0)))*(1+INDEX('Scenario Parameters'!$L:$L,MATCH(BW$3,'Scenario Parameters'!$A:$A,0)))*'Base Table 5'!BW19</f>
        <v>20.228999999999999</v>
      </c>
      <c r="BX19" s="36">
        <f>(1+INDEX('Scenario Parameters'!$L:$L,MATCH($C19,'Scenario Parameters'!$A:$A,0)))*(1+INDEX('Scenario Parameters'!$L:$L,MATCH(BX$3,'Scenario Parameters'!$A:$A,0)))*'Base Table 5'!BX19</f>
        <v>20.6052</v>
      </c>
      <c r="BY19" s="36">
        <f>(1+INDEX('Scenario Parameters'!$L:$L,MATCH($C19,'Scenario Parameters'!$A:$A,0)))*(1+INDEX('Scenario Parameters'!$L:$L,MATCH(BY$3,'Scenario Parameters'!$A:$A,0)))*'Base Table 5'!BY19</f>
        <v>57.326300000000003</v>
      </c>
      <c r="BZ19" s="36">
        <f>(1+INDEX('Scenario Parameters'!$L:$L,MATCH($C19,'Scenario Parameters'!$A:$A,0)))*(1+INDEX('Scenario Parameters'!$L:$L,MATCH(BZ$3,'Scenario Parameters'!$A:$A,0)))*'Base Table 5'!BZ19</f>
        <v>62.511499999999998</v>
      </c>
      <c r="CA19" s="36">
        <f>(1+INDEX('Scenario Parameters'!$L:$L,MATCH($C19,'Scenario Parameters'!$A:$A,0)))*(1+INDEX('Scenario Parameters'!$L:$L,MATCH(CA$3,'Scenario Parameters'!$A:$A,0)))*'Base Table 5'!CA19</f>
        <v>363.59840000000003</v>
      </c>
      <c r="CB19" s="36">
        <f>(1+INDEX('Scenario Parameters'!$L:$L,MATCH($C19,'Scenario Parameters'!$A:$A,0)))*(1+INDEX('Scenario Parameters'!$L:$L,MATCH(CB$3,'Scenario Parameters'!$A:$A,0)))*'Base Table 5'!CB19</f>
        <v>107.71720000000001</v>
      </c>
      <c r="CC19" s="36">
        <f>(1+INDEX('Scenario Parameters'!$L:$L,MATCH($C19,'Scenario Parameters'!$A:$A,0)))*(1+INDEX('Scenario Parameters'!$L:$L,MATCH(CC$3,'Scenario Parameters'!$A:$A,0)))*'Base Table 5'!CC19</f>
        <v>821.12710000000004</v>
      </c>
      <c r="CD19" s="36">
        <f>(1+INDEX('Scenario Parameters'!$L:$L,MATCH($C19,'Scenario Parameters'!$A:$A,0)))*(1+INDEX('Scenario Parameters'!$L:$L,MATCH(CD$3,'Scenario Parameters'!$A:$A,0)))*'Base Table 5'!CD19</f>
        <v>6.2761199999999997</v>
      </c>
      <c r="CE19" s="36">
        <f>(1+INDEX('Scenario Parameters'!$L:$L,MATCH($C19,'Scenario Parameters'!$A:$A,0)))*(1+INDEX('Scenario Parameters'!$L:$L,MATCH(CE$3,'Scenario Parameters'!$A:$A,0)))*'Base Table 5'!CE19</f>
        <v>2.4843000000000002</v>
      </c>
      <c r="CF19" s="36">
        <f>(1+INDEX('Scenario Parameters'!$L:$L,MATCH($C19,'Scenario Parameters'!$A:$A,0)))*(1+INDEX('Scenario Parameters'!$L:$L,MATCH(CF$3,'Scenario Parameters'!$A:$A,0)))*'Base Table 5'!CF19</f>
        <v>0.2462</v>
      </c>
      <c r="CG19" s="36">
        <f>(1+INDEX('Scenario Parameters'!$L:$L,MATCH($C19,'Scenario Parameters'!$A:$A,0)))*(1+INDEX('Scenario Parameters'!$L:$L,MATCH(CG$3,'Scenario Parameters'!$A:$A,0)))*'Base Table 5'!CG19</f>
        <v>0.75860000000000005</v>
      </c>
      <c r="CH19" s="36">
        <f>(1+INDEX('Scenario Parameters'!$L:$L,MATCH($C19,'Scenario Parameters'!$A:$A,0)))*(1+INDEX('Scenario Parameters'!$L:$L,MATCH(CH$3,'Scenario Parameters'!$A:$A,0)))*'Base Table 5'!CH19</f>
        <v>18.9697</v>
      </c>
      <c r="CI19" s="36">
        <f>(1+INDEX('Scenario Parameters'!$L:$L,MATCH($C19,'Scenario Parameters'!$A:$A,0)))*(1+INDEX('Scenario Parameters'!$L:$L,MATCH(CI$3,'Scenario Parameters'!$A:$A,0)))*'Base Table 5'!CI19</f>
        <v>2.5771000000000002</v>
      </c>
      <c r="CJ19" s="36">
        <f>(1+INDEX('Scenario Parameters'!$L:$L,MATCH($C19,'Scenario Parameters'!$A:$A,0)))*(1+INDEX('Scenario Parameters'!$L:$L,MATCH(CJ$3,'Scenario Parameters'!$A:$A,0)))*'Base Table 5'!CJ19</f>
        <v>1.5145</v>
      </c>
      <c r="CK19" s="36">
        <f>(1+INDEX('Scenario Parameters'!$L:$L,MATCH($C19,'Scenario Parameters'!$A:$A,0)))*(1+INDEX('Scenario Parameters'!$L:$L,MATCH(CK$3,'Scenario Parameters'!$A:$A,0)))*'Base Table 5'!CK19</f>
        <v>0.78200000000000003</v>
      </c>
      <c r="CL19" s="36">
        <f>(1+INDEX('Scenario Parameters'!$L:$L,MATCH($C19,'Scenario Parameters'!$A:$A,0)))*(1+INDEX('Scenario Parameters'!$L:$L,MATCH(CL$3,'Scenario Parameters'!$A:$A,0)))*'Base Table 5'!CL19</f>
        <v>0.1147</v>
      </c>
      <c r="CM19" s="36">
        <f>(1+INDEX('Scenario Parameters'!$L:$L,MATCH($C19,'Scenario Parameters'!$A:$A,0)))*(1+INDEX('Scenario Parameters'!$L:$L,MATCH(CM$3,'Scenario Parameters'!$A:$A,0)))*'Base Table 5'!CM19</f>
        <v>5.0274000000000001</v>
      </c>
      <c r="CN19" s="36">
        <f>(1+INDEX('Scenario Parameters'!$L:$L,MATCH($C19,'Scenario Parameters'!$A:$A,0)))*(1+INDEX('Scenario Parameters'!$L:$L,MATCH(CN$3,'Scenario Parameters'!$A:$A,0)))*'Base Table 5'!CN19</f>
        <v>3.1663999999999999</v>
      </c>
      <c r="CO19" s="36">
        <f>(1+INDEX('Scenario Parameters'!$L:$L,MATCH($C19,'Scenario Parameters'!$A:$A,0)))*(1+INDEX('Scenario Parameters'!$L:$L,MATCH(CO$3,'Scenario Parameters'!$A:$A,0)))*'Base Table 5'!CO19</f>
        <v>1.06E-2</v>
      </c>
      <c r="CP19" s="36">
        <f>(1+INDEX('Scenario Parameters'!$L:$L,MATCH($C19,'Scenario Parameters'!$A:$A,0)))*(1+INDEX('Scenario Parameters'!$L:$L,MATCH(CP$3,'Scenario Parameters'!$A:$A,0)))*'Base Table 5'!CP19</f>
        <v>1.6294</v>
      </c>
      <c r="CQ19" s="36">
        <f>(1+INDEX('Scenario Parameters'!$L:$L,MATCH($C19,'Scenario Parameters'!$A:$A,0)))*(1+INDEX('Scenario Parameters'!$L:$L,MATCH(CQ$3,'Scenario Parameters'!$A:$A,0)))*'Base Table 5'!CQ19</f>
        <v>1.8576999999999999</v>
      </c>
      <c r="CR19" s="36">
        <f>(1+INDEX('Scenario Parameters'!$L:$L,MATCH($C19,'Scenario Parameters'!$A:$A,0)))*(1+INDEX('Scenario Parameters'!$L:$L,MATCH(CR$3,'Scenario Parameters'!$A:$A,0)))*'Base Table 5'!CR19</f>
        <v>2.0028999999999999</v>
      </c>
      <c r="CS19" s="36">
        <f>(1+INDEX('Scenario Parameters'!$L:$L,MATCH($C19,'Scenario Parameters'!$A:$A,0)))*(1+INDEX('Scenario Parameters'!$L:$L,MATCH(CS$3,'Scenario Parameters'!$A:$A,0)))*'Base Table 5'!CS19</f>
        <v>6.6581000000000001</v>
      </c>
      <c r="CT19" s="36">
        <f>(1+INDEX('Scenario Parameters'!$L:$L,MATCH($C19,'Scenario Parameters'!$A:$A,0)))*(1+INDEX('Scenario Parameters'!$L:$L,MATCH(CT$3,'Scenario Parameters'!$A:$A,0)))*'Base Table 5'!CT19</f>
        <v>4.3116000000000003</v>
      </c>
      <c r="CU19" s="36">
        <f>(1+INDEX('Scenario Parameters'!$L:$L,MATCH($C19,'Scenario Parameters'!$A:$A,0)))*(1+INDEX('Scenario Parameters'!$L:$L,MATCH(CU$3,'Scenario Parameters'!$A:$A,0)))*'Base Table 5'!CU19</f>
        <v>1.6735</v>
      </c>
      <c r="CV19" s="36">
        <f>(1+INDEX('Scenario Parameters'!$L:$L,MATCH($C19,'Scenario Parameters'!$A:$A,0)))*(1+INDEX('Scenario Parameters'!$L:$L,MATCH(CV$3,'Scenario Parameters'!$A:$A,0)))*'Base Table 5'!CV19</f>
        <v>14.6494</v>
      </c>
      <c r="CW19" s="36">
        <f>(1+INDEX('Scenario Parameters'!$L:$L,MATCH($C19,'Scenario Parameters'!$A:$A,0)))*(1+INDEX('Scenario Parameters'!$L:$L,MATCH(CW$3,'Scenario Parameters'!$A:$A,0)))*'Base Table 5'!CW19</f>
        <v>88.858599999999996</v>
      </c>
      <c r="CX19" s="36">
        <f>(1+INDEX('Scenario Parameters'!$L:$L,MATCH($C19,'Scenario Parameters'!$A:$A,0)))*(1+INDEX('Scenario Parameters'!$L:$L,MATCH(CX$3,'Scenario Parameters'!$A:$A,0)))*'Base Table 5'!CX19</f>
        <v>7.3249000000000004</v>
      </c>
      <c r="CY19" s="36">
        <f>(1+INDEX('Scenario Parameters'!$L:$L,MATCH($C19,'Scenario Parameters'!$A:$A,0)))*(1+INDEX('Scenario Parameters'!$L:$L,MATCH(CY$3,'Scenario Parameters'!$A:$A,0)))*'Base Table 5'!CY19</f>
        <v>43.773400000000002</v>
      </c>
      <c r="CZ19" s="36">
        <f>(1+INDEX('Scenario Parameters'!$L:$L,MATCH($C19,'Scenario Parameters'!$A:$A,0)))*(1+INDEX('Scenario Parameters'!$L:$L,MATCH(CZ$3,'Scenario Parameters'!$A:$A,0)))*'Base Table 5'!CZ19</f>
        <v>22.545100000000001</v>
      </c>
      <c r="DA19" s="36">
        <f>(1+INDEX('Scenario Parameters'!$L:$L,MATCH($C19,'Scenario Parameters'!$A:$A,0)))*(1+INDEX('Scenario Parameters'!$L:$L,MATCH(DA$3,'Scenario Parameters'!$A:$A,0)))*'Base Table 5'!DA19</f>
        <v>5.3747999999999996</v>
      </c>
      <c r="DB19" s="36">
        <f>(1+INDEX('Scenario Parameters'!$L:$L,MATCH($C19,'Scenario Parameters'!$A:$A,0)))*(1+INDEX('Scenario Parameters'!$L:$L,MATCH(DB$3,'Scenario Parameters'!$A:$A,0)))*'Base Table 5'!DB19</f>
        <v>7.8445</v>
      </c>
      <c r="DC19" s="36">
        <f>(1+INDEX('Scenario Parameters'!$L:$L,MATCH($C19,'Scenario Parameters'!$A:$A,0)))*(1+INDEX('Scenario Parameters'!$L:$L,MATCH(DC$3,'Scenario Parameters'!$A:$A,0)))*'Base Table 5'!DC19</f>
        <v>64.676900000000003</v>
      </c>
      <c r="DD19" s="36">
        <f>(1+INDEX('Scenario Parameters'!$L:$L,MATCH($C19,'Scenario Parameters'!$A:$A,0)))*(1+INDEX('Scenario Parameters'!$L:$L,MATCH(DD$3,'Scenario Parameters'!$A:$A,0)))*'Base Table 5'!DD19</f>
        <v>74.209100000000007</v>
      </c>
      <c r="DE19" s="36">
        <f>(1+INDEX('Scenario Parameters'!$L:$L,MATCH($C19,'Scenario Parameters'!$A:$A,0)))*(1+INDEX('Scenario Parameters'!$L:$L,MATCH(DE$3,'Scenario Parameters'!$A:$A,0)))*'Base Table 5'!DE19</f>
        <v>51.966850000000001</v>
      </c>
      <c r="DF19" s="36">
        <f>(1+INDEX('Scenario Parameters'!$L:$L,MATCH($C19,'Scenario Parameters'!$A:$A,0)))*(1+INDEX('Scenario Parameters'!$L:$L,MATCH(DF$3,'Scenario Parameters'!$A:$A,0)))*'Base Table 5'!DF19</f>
        <v>11.3881</v>
      </c>
      <c r="DG19" s="36">
        <f>(1+INDEX('Scenario Parameters'!$L:$L,MATCH($C19,'Scenario Parameters'!$A:$A,0)))*(1+INDEX('Scenario Parameters'!$L:$L,MATCH(DG$3,'Scenario Parameters'!$A:$A,0)))*'Base Table 5'!DG19</f>
        <v>211.37854999999999</v>
      </c>
      <c r="DH19" s="36">
        <f>(1+INDEX('Scenario Parameters'!$L:$L,MATCH($C19,'Scenario Parameters'!$A:$A,0)))*(1+INDEX('Scenario Parameters'!$L:$L,MATCH(DH$3,'Scenario Parameters'!$A:$A,0)))*'Base Table 5'!DH19</f>
        <v>416.63375000000002</v>
      </c>
      <c r="DI19" s="36">
        <f>(1+INDEX('Scenario Parameters'!$L:$L,MATCH($C19,'Scenario Parameters'!$A:$A,0)))*(1+INDEX('Scenario Parameters'!$L:$L,MATCH(DI$3,'Scenario Parameters'!$A:$A,0)))*'Base Table 5'!DI19</f>
        <v>3.4582999999999999</v>
      </c>
      <c r="DJ19" s="36">
        <f>(1+INDEX('Scenario Parameters'!$L:$L,MATCH($C19,'Scenario Parameters'!$A:$A,0)))*(1+INDEX('Scenario Parameters'!$L:$L,MATCH(DJ$3,'Scenario Parameters'!$A:$A,0)))*'Base Table 5'!DJ19</f>
        <v>3.2370999999999999</v>
      </c>
      <c r="DK19" s="36">
        <f>(1+INDEX('Scenario Parameters'!$L:$L,MATCH($C19,'Scenario Parameters'!$A:$A,0)))*(1+INDEX('Scenario Parameters'!$L:$L,MATCH(DK$3,'Scenario Parameters'!$A:$A,0)))*'Base Table 5'!DK19</f>
        <v>27.086500000000001</v>
      </c>
      <c r="DL19" s="36">
        <f>(1+INDEX('Scenario Parameters'!$L:$L,MATCH($C19,'Scenario Parameters'!$A:$A,0)))*(1+INDEX('Scenario Parameters'!$L:$L,MATCH(DL$3,'Scenario Parameters'!$A:$A,0)))*'Base Table 5'!DL19</f>
        <v>4.6495599999999992</v>
      </c>
      <c r="DM19" s="36">
        <f>(1+INDEX('Scenario Parameters'!$L:$L,MATCH($C19,'Scenario Parameters'!$A:$A,0)))*(1+INDEX('Scenario Parameters'!$L:$L,MATCH(DM$3,'Scenario Parameters'!$A:$A,0)))*'Base Table 5'!DM19</f>
        <v>11.6845</v>
      </c>
      <c r="DN19" s="36">
        <f>(1+INDEX('Scenario Parameters'!$L:$L,MATCH($C19,'Scenario Parameters'!$A:$A,0)))*(1+INDEX('Scenario Parameters'!$L:$L,MATCH(DN$3,'Scenario Parameters'!$A:$A,0)))*'Base Table 5'!DN19</f>
        <v>21.362400000000001</v>
      </c>
      <c r="DO19" s="36">
        <f>(1+INDEX('Scenario Parameters'!$L:$L,MATCH($C19,'Scenario Parameters'!$A:$A,0)))*(1+INDEX('Scenario Parameters'!$L:$L,MATCH(DO$3,'Scenario Parameters'!$A:$A,0)))*'Base Table 5'!DO19</f>
        <v>33.658700000000003</v>
      </c>
      <c r="DP19" s="36">
        <f t="shared" si="0"/>
        <v>6390.9628750000002</v>
      </c>
      <c r="DQ19" s="36">
        <f>('Base Table 5'!DQ19/'Base Table 5'!$DX19)*$EB19</f>
        <v>8273.6593440058641</v>
      </c>
      <c r="DR19" s="36">
        <f>('Base Table 5'!DR19/'Base Table 5'!$DX19)*$EB19</f>
        <v>0.44178901816754418</v>
      </c>
      <c r="DS19" s="36">
        <f>('Base Table 5'!DS19/'Base Table 5'!$DX19)*$EB19</f>
        <v>60.364875635423616</v>
      </c>
      <c r="DT19" s="36">
        <f>('Base Table 5'!DT19/'Base Table 5'!$DX19)*$EB19</f>
        <v>0.93892279756787345</v>
      </c>
      <c r="DU19" s="36">
        <f>('Base Table 5'!DU19/'Base Table 5'!$DX19)*$EB19</f>
        <v>14.932210394944395</v>
      </c>
      <c r="DV19" s="36">
        <f>('Base Table 5'!DV19/'Base Table 5'!$DX19)*$EB19</f>
        <v>222.37783482451692</v>
      </c>
      <c r="DW19" s="36">
        <f>('Base Table 5'!DW19/'Base Table 5'!$DX19)*$EB19</f>
        <v>3554.3461951841919</v>
      </c>
      <c r="DX19" s="36">
        <f t="shared" si="1"/>
        <v>12127.061171860678</v>
      </c>
      <c r="DY19" s="36">
        <f t="shared" si="2"/>
        <v>18518.024046860679</v>
      </c>
      <c r="DZ19" s="14">
        <f>'Base Table 5'!DY19</f>
        <v>18371.000200000002</v>
      </c>
      <c r="EA19" s="54">
        <v>18518.024046860679</v>
      </c>
      <c r="EB19" s="100">
        <f t="shared" si="3"/>
        <v>12127.061171860678</v>
      </c>
    </row>
    <row r="20" spans="1:132" x14ac:dyDescent="0.4">
      <c r="A20" s="34">
        <v>17</v>
      </c>
      <c r="B20" s="7" t="str">
        <f>'Base Table 5'!B20</f>
        <v>1104</v>
      </c>
      <c r="C20" s="111">
        <f>'Base Table 5'!C20</f>
        <v>5</v>
      </c>
      <c r="D20" s="35" t="str">
        <f>'Base Table 5'!D20</f>
        <v>Fruit and vegetable product manufacturing</v>
      </c>
      <c r="E20" s="36">
        <f>(1+INDEX('Scenario Parameters'!$L:$L,MATCH($C20,'Scenario Parameters'!$A:$A,0)))*(1+INDEX('Scenario Parameters'!$L:$L,MATCH(E$3,'Scenario Parameters'!$A:$A,0)))*'Base Table 5'!E20</f>
        <v>2.9260999999999999</v>
      </c>
      <c r="F20" s="36">
        <f>(1+INDEX('Scenario Parameters'!$L:$L,MATCH($C20,'Scenario Parameters'!$A:$A,0)))*(1+INDEX('Scenario Parameters'!$L:$L,MATCH(F$3,'Scenario Parameters'!$A:$A,0)))*'Base Table 5'!F20</f>
        <v>0.76729999999999998</v>
      </c>
      <c r="G20" s="36">
        <f>(1+INDEX('Scenario Parameters'!$L:$L,MATCH($C20,'Scenario Parameters'!$A:$A,0)))*(1+INDEX('Scenario Parameters'!$L:$L,MATCH(G$3,'Scenario Parameters'!$A:$A,0)))*'Base Table 5'!G20</f>
        <v>1.1363000000000001</v>
      </c>
      <c r="H20" s="36">
        <f>(1+INDEX('Scenario Parameters'!$L:$L,MATCH($C20,'Scenario Parameters'!$A:$A,0)))*(1+INDEX('Scenario Parameters'!$L:$L,MATCH(H$3,'Scenario Parameters'!$A:$A,0)))*'Base Table 5'!H20</f>
        <v>3.1534</v>
      </c>
      <c r="I20" s="36">
        <f>(1+INDEX('Scenario Parameters'!$L:$L,MATCH($C20,'Scenario Parameters'!$A:$A,0)))*(1+INDEX('Scenario Parameters'!$L:$L,MATCH(I$3,'Scenario Parameters'!$A:$A,0)))*'Base Table 5'!I20</f>
        <v>0.1203</v>
      </c>
      <c r="J20" s="36">
        <f>(1+INDEX('Scenario Parameters'!$L:$L,MATCH($C20,'Scenario Parameters'!$A:$A,0)))*(1+INDEX('Scenario Parameters'!$L:$L,MATCH(J$3,'Scenario Parameters'!$A:$A,0)))*'Base Table 5'!J20</f>
        <v>2.2823000000000002</v>
      </c>
      <c r="K20" s="36">
        <f>(1+INDEX('Scenario Parameters'!$L:$L,MATCH($C20,'Scenario Parameters'!$A:$A,0)))*(1+INDEX('Scenario Parameters'!$L:$L,MATCH(K$3,'Scenario Parameters'!$A:$A,0)))*'Base Table 5'!K20</f>
        <v>7.9992000000000001</v>
      </c>
      <c r="L20" s="36">
        <f>(1+INDEX('Scenario Parameters'!$L:$L,MATCH($C20,'Scenario Parameters'!$A:$A,0)))*(1+INDEX('Scenario Parameters'!$L:$L,MATCH(L$3,'Scenario Parameters'!$A:$A,0)))*'Base Table 5'!L20</f>
        <v>0.2634999999999999</v>
      </c>
      <c r="M20" s="36">
        <f>(1+INDEX('Scenario Parameters'!$L:$L,MATCH($C20,'Scenario Parameters'!$A:$A,0)))*(1+INDEX('Scenario Parameters'!$L:$L,MATCH(M$3,'Scenario Parameters'!$A:$A,0)))*'Base Table 5'!M20</f>
        <v>1.0710399999999998</v>
      </c>
      <c r="N20" s="36">
        <f>(1+INDEX('Scenario Parameters'!$L:$L,MATCH($C20,'Scenario Parameters'!$A:$A,0)))*(1+INDEX('Scenario Parameters'!$L:$L,MATCH(N$3,'Scenario Parameters'!$A:$A,0)))*'Base Table 5'!N20</f>
        <v>1.9983700000000002</v>
      </c>
      <c r="O20" s="36">
        <f>(1+INDEX('Scenario Parameters'!$L:$L,MATCH($C20,'Scenario Parameters'!$A:$A,0)))*(1+INDEX('Scenario Parameters'!$L:$L,MATCH(O$3,'Scenario Parameters'!$A:$A,0)))*'Base Table 5'!O20</f>
        <v>4.4911900000000005</v>
      </c>
      <c r="P20" s="36">
        <f>(1+INDEX('Scenario Parameters'!$L:$L,MATCH($C20,'Scenario Parameters'!$A:$A,0)))*(1+INDEX('Scenario Parameters'!$L:$L,MATCH(P$3,'Scenario Parameters'!$A:$A,0)))*'Base Table 5'!P20</f>
        <v>0.60885</v>
      </c>
      <c r="Q20" s="36">
        <f>(1+INDEX('Scenario Parameters'!$L:$L,MATCH($C20,'Scenario Parameters'!$A:$A,0)))*(1+INDEX('Scenario Parameters'!$L:$L,MATCH(Q$3,'Scenario Parameters'!$A:$A,0)))*'Base Table 5'!Q20</f>
        <v>3.18344</v>
      </c>
      <c r="R20" s="36">
        <f>(1+INDEX('Scenario Parameters'!$L:$L,MATCH($C20,'Scenario Parameters'!$A:$A,0)))*(1+INDEX('Scenario Parameters'!$L:$L,MATCH(R$3,'Scenario Parameters'!$A:$A,0)))*'Base Table 5'!R20</f>
        <v>164.30760000000001</v>
      </c>
      <c r="S20" s="36">
        <f>(1+INDEX('Scenario Parameters'!$L:$L,MATCH($C20,'Scenario Parameters'!$A:$A,0)))*(1+INDEX('Scenario Parameters'!$L:$L,MATCH(S$3,'Scenario Parameters'!$A:$A,0)))*'Base Table 5'!S20</f>
        <v>0.94010000000000005</v>
      </c>
      <c r="T20" s="36">
        <f>(1+INDEX('Scenario Parameters'!$L:$L,MATCH($C20,'Scenario Parameters'!$A:$A,0)))*(1+INDEX('Scenario Parameters'!$L:$L,MATCH(T$3,'Scenario Parameters'!$A:$A,0)))*'Base Table 5'!T20</f>
        <v>33.2913</v>
      </c>
      <c r="U20" s="36">
        <f>(1+INDEX('Scenario Parameters'!$L:$L,MATCH($C20,'Scenario Parameters'!$A:$A,0)))*(1+INDEX('Scenario Parameters'!$L:$L,MATCH(U$3,'Scenario Parameters'!$A:$A,0)))*'Base Table 5'!U20</f>
        <v>88.709199999999996</v>
      </c>
      <c r="V20" s="36">
        <f>(1+INDEX('Scenario Parameters'!$L:$L,MATCH($C20,'Scenario Parameters'!$A:$A,0)))*(1+INDEX('Scenario Parameters'!$L:$L,MATCH(V$3,'Scenario Parameters'!$A:$A,0)))*'Base Table 5'!V20</f>
        <v>3.2663000000000002</v>
      </c>
      <c r="W20" s="36">
        <f>(1+INDEX('Scenario Parameters'!$L:$L,MATCH($C20,'Scenario Parameters'!$A:$A,0)))*(1+INDEX('Scenario Parameters'!$L:$L,MATCH(W$3,'Scenario Parameters'!$A:$A,0)))*'Base Table 5'!W20</f>
        <v>37.713500000000003</v>
      </c>
      <c r="X20" s="36">
        <f>(1+INDEX('Scenario Parameters'!$L:$L,MATCH($C20,'Scenario Parameters'!$A:$A,0)))*(1+INDEX('Scenario Parameters'!$L:$L,MATCH(X$3,'Scenario Parameters'!$A:$A,0)))*'Base Table 5'!X20</f>
        <v>143.4316</v>
      </c>
      <c r="Y20" s="36">
        <f>(1+INDEX('Scenario Parameters'!$L:$L,MATCH($C20,'Scenario Parameters'!$A:$A,0)))*(1+INDEX('Scenario Parameters'!$L:$L,MATCH(Y$3,'Scenario Parameters'!$A:$A,0)))*'Base Table 5'!Y20</f>
        <v>13.907500000000001</v>
      </c>
      <c r="Z20" s="36">
        <f>(1+INDEX('Scenario Parameters'!$L:$L,MATCH($C20,'Scenario Parameters'!$A:$A,0)))*(1+INDEX('Scenario Parameters'!$L:$L,MATCH(Z$3,'Scenario Parameters'!$A:$A,0)))*'Base Table 5'!Z20</f>
        <v>225.8724</v>
      </c>
      <c r="AA20" s="36">
        <f>(1+INDEX('Scenario Parameters'!$L:$L,MATCH($C20,'Scenario Parameters'!$A:$A,0)))*(1+INDEX('Scenario Parameters'!$L:$L,MATCH(AA$3,'Scenario Parameters'!$A:$A,0)))*'Base Table 5'!AA20</f>
        <v>8.3962000000000003</v>
      </c>
      <c r="AB20" s="36">
        <f>(1+INDEX('Scenario Parameters'!$L:$L,MATCH($C20,'Scenario Parameters'!$A:$A,0)))*(1+INDEX('Scenario Parameters'!$L:$L,MATCH(AB$3,'Scenario Parameters'!$A:$A,0)))*'Base Table 5'!AB20</f>
        <v>0.66039999999999999</v>
      </c>
      <c r="AC20" s="36">
        <f>(1+INDEX('Scenario Parameters'!$L:$L,MATCH($C20,'Scenario Parameters'!$A:$A,0)))*(1+INDEX('Scenario Parameters'!$L:$L,MATCH(AC$3,'Scenario Parameters'!$A:$A,0)))*'Base Table 5'!AC20</f>
        <v>0.61109999999999998</v>
      </c>
      <c r="AD20" s="36">
        <f>(1+INDEX('Scenario Parameters'!$L:$L,MATCH($C20,'Scenario Parameters'!$A:$A,0)))*(1+INDEX('Scenario Parameters'!$L:$L,MATCH(AD$3,'Scenario Parameters'!$A:$A,0)))*'Base Table 5'!AD20</f>
        <v>1.6500000000000001E-2</v>
      </c>
      <c r="AE20" s="36">
        <f>(1+INDEX('Scenario Parameters'!$L:$L,MATCH($C20,'Scenario Parameters'!$A:$A,0)))*(1+INDEX('Scenario Parameters'!$L:$L,MATCH(AE$3,'Scenario Parameters'!$A:$A,0)))*'Base Table 5'!AE20</f>
        <v>5.96E-2</v>
      </c>
      <c r="AF20" s="36">
        <f>(1+INDEX('Scenario Parameters'!$L:$L,MATCH($C20,'Scenario Parameters'!$A:$A,0)))*(1+INDEX('Scenario Parameters'!$L:$L,MATCH(AF$3,'Scenario Parameters'!$A:$A,0)))*'Base Table 5'!AF20</f>
        <v>0.33489999999999998</v>
      </c>
      <c r="AG20" s="36">
        <f>(1+INDEX('Scenario Parameters'!$L:$L,MATCH($C20,'Scenario Parameters'!$A:$A,0)))*(1+INDEX('Scenario Parameters'!$L:$L,MATCH(AG$3,'Scenario Parameters'!$A:$A,0)))*'Base Table 5'!AG20</f>
        <v>1.2999999999999999E-3</v>
      </c>
      <c r="AH20" s="36">
        <f>(1+INDEX('Scenario Parameters'!$L:$L,MATCH($C20,'Scenario Parameters'!$A:$A,0)))*(1+INDEX('Scenario Parameters'!$L:$L,MATCH(AH$3,'Scenario Parameters'!$A:$A,0)))*'Base Table 5'!AH20</f>
        <v>4.8599999999999997E-2</v>
      </c>
      <c r="AI20" s="36">
        <f>(1+INDEX('Scenario Parameters'!$L:$L,MATCH($C20,'Scenario Parameters'!$A:$A,0)))*(1+INDEX('Scenario Parameters'!$L:$L,MATCH(AI$3,'Scenario Parameters'!$A:$A,0)))*'Base Table 5'!AI20</f>
        <v>4.3200000000000002E-2</v>
      </c>
      <c r="AJ20" s="36">
        <f>(1+INDEX('Scenario Parameters'!$L:$L,MATCH($C20,'Scenario Parameters'!$A:$A,0)))*(1+INDEX('Scenario Parameters'!$L:$L,MATCH(AJ$3,'Scenario Parameters'!$A:$A,0)))*'Base Table 5'!AJ20</f>
        <v>0.4</v>
      </c>
      <c r="AK20" s="36">
        <f>(1+INDEX('Scenario Parameters'!$L:$L,MATCH($C20,'Scenario Parameters'!$A:$A,0)))*(1+INDEX('Scenario Parameters'!$L:$L,MATCH(AK$3,'Scenario Parameters'!$A:$A,0)))*'Base Table 5'!AK20</f>
        <v>0.78180000000000005</v>
      </c>
      <c r="AL20" s="36">
        <f>(1+INDEX('Scenario Parameters'!$L:$L,MATCH($C20,'Scenario Parameters'!$A:$A,0)))*(1+INDEX('Scenario Parameters'!$L:$L,MATCH(AL$3,'Scenario Parameters'!$A:$A,0)))*'Base Table 5'!AL20</f>
        <v>0.15559999999999999</v>
      </c>
      <c r="AM20" s="36">
        <f>(1+INDEX('Scenario Parameters'!$L:$L,MATCH($C20,'Scenario Parameters'!$A:$A,0)))*(1+INDEX('Scenario Parameters'!$L:$L,MATCH(AM$3,'Scenario Parameters'!$A:$A,0)))*'Base Table 5'!AM20</f>
        <v>0.32600000000000001</v>
      </c>
      <c r="AN20" s="36">
        <f>(1+INDEX('Scenario Parameters'!$L:$L,MATCH($C20,'Scenario Parameters'!$A:$A,0)))*(1+INDEX('Scenario Parameters'!$L:$L,MATCH(AN$3,'Scenario Parameters'!$A:$A,0)))*'Base Table 5'!AN20</f>
        <v>0.28999999999999998</v>
      </c>
      <c r="AO20" s="36">
        <f>(1+INDEX('Scenario Parameters'!$L:$L,MATCH($C20,'Scenario Parameters'!$A:$A,0)))*(1+INDEX('Scenario Parameters'!$L:$L,MATCH(AO$3,'Scenario Parameters'!$A:$A,0)))*'Base Table 5'!AO20</f>
        <v>2.5599999999999994E-2</v>
      </c>
      <c r="AP20" s="36">
        <f>(1+INDEX('Scenario Parameters'!$L:$L,MATCH($C20,'Scenario Parameters'!$A:$A,0)))*(1+INDEX('Scenario Parameters'!$L:$L,MATCH(AP$3,'Scenario Parameters'!$A:$A,0)))*'Base Table 5'!AP20</f>
        <v>0.84045000000000003</v>
      </c>
      <c r="AQ20" s="36">
        <f>(1+INDEX('Scenario Parameters'!$L:$L,MATCH($C20,'Scenario Parameters'!$A:$A,0)))*(1+INDEX('Scenario Parameters'!$L:$L,MATCH(AQ$3,'Scenario Parameters'!$A:$A,0)))*'Base Table 5'!AQ20</f>
        <v>4.5350000000000001E-2</v>
      </c>
      <c r="AR20" s="36">
        <f>(1+INDEX('Scenario Parameters'!$L:$L,MATCH($C20,'Scenario Parameters'!$A:$A,0)))*(1+INDEX('Scenario Parameters'!$L:$L,MATCH(AR$3,'Scenario Parameters'!$A:$A,0)))*'Base Table 5'!AR20</f>
        <v>3.9026000000000001</v>
      </c>
      <c r="AS20" s="36">
        <f>(1+INDEX('Scenario Parameters'!$L:$L,MATCH($C20,'Scenario Parameters'!$A:$A,0)))*(1+INDEX('Scenario Parameters'!$L:$L,MATCH(AS$3,'Scenario Parameters'!$A:$A,0)))*'Base Table 5'!AS20</f>
        <v>1.4603999999999999</v>
      </c>
      <c r="AT20" s="36">
        <f>(1+INDEX('Scenario Parameters'!$L:$L,MATCH($C20,'Scenario Parameters'!$A:$A,0)))*(1+INDEX('Scenario Parameters'!$L:$L,MATCH(AT$3,'Scenario Parameters'!$A:$A,0)))*'Base Table 5'!AT20</f>
        <v>0.47899999999999998</v>
      </c>
      <c r="AU20" s="36">
        <f>(1+INDEX('Scenario Parameters'!$L:$L,MATCH($C20,'Scenario Parameters'!$A:$A,0)))*(1+INDEX('Scenario Parameters'!$L:$L,MATCH(AU$3,'Scenario Parameters'!$A:$A,0)))*'Base Table 5'!AU20</f>
        <v>6.8900000000000003E-2</v>
      </c>
      <c r="AV20" s="36">
        <f>(1+INDEX('Scenario Parameters'!$L:$L,MATCH($C20,'Scenario Parameters'!$A:$A,0)))*(1+INDEX('Scenario Parameters'!$L:$L,MATCH(AV$3,'Scenario Parameters'!$A:$A,0)))*'Base Table 5'!AV20</f>
        <v>0.20399999999999999</v>
      </c>
      <c r="AW20" s="36">
        <f>(1+INDEX('Scenario Parameters'!$L:$L,MATCH($C20,'Scenario Parameters'!$A:$A,0)))*(1+INDEX('Scenario Parameters'!$L:$L,MATCH(AW$3,'Scenario Parameters'!$A:$A,0)))*'Base Table 5'!AW20</f>
        <v>8.4000000000000005E-2</v>
      </c>
      <c r="AX20" s="36">
        <f>(1+INDEX('Scenario Parameters'!$L:$L,MATCH($C20,'Scenario Parameters'!$A:$A,0)))*(1+INDEX('Scenario Parameters'!$L:$L,MATCH(AX$3,'Scenario Parameters'!$A:$A,0)))*'Base Table 5'!AX20</f>
        <v>0.4173</v>
      </c>
      <c r="AY20" s="36">
        <f>(1+INDEX('Scenario Parameters'!$L:$L,MATCH($C20,'Scenario Parameters'!$A:$A,0)))*(1+INDEX('Scenario Parameters'!$L:$L,MATCH(AY$3,'Scenario Parameters'!$A:$A,0)))*'Base Table 5'!AY20</f>
        <v>0.21129999999999999</v>
      </c>
      <c r="AZ20" s="36">
        <f>(1+INDEX('Scenario Parameters'!$L:$L,MATCH($C20,'Scenario Parameters'!$A:$A,0)))*(1+INDEX('Scenario Parameters'!$L:$L,MATCH(AZ$3,'Scenario Parameters'!$A:$A,0)))*'Base Table 5'!AZ20</f>
        <v>0.1113</v>
      </c>
      <c r="BA20" s="36">
        <f>(1+INDEX('Scenario Parameters'!$L:$L,MATCH($C20,'Scenario Parameters'!$A:$A,0)))*(1+INDEX('Scenario Parameters'!$L:$L,MATCH(BA$3,'Scenario Parameters'!$A:$A,0)))*'Base Table 5'!BA20</f>
        <v>0.44540000000000002</v>
      </c>
      <c r="BB20" s="36">
        <f>(1+INDEX('Scenario Parameters'!$L:$L,MATCH($C20,'Scenario Parameters'!$A:$A,0)))*(1+INDEX('Scenario Parameters'!$L:$L,MATCH(BB$3,'Scenario Parameters'!$A:$A,0)))*'Base Table 5'!BB20</f>
        <v>0.58450000000000002</v>
      </c>
      <c r="BC20" s="36">
        <f>(1+INDEX('Scenario Parameters'!$L:$L,MATCH($C20,'Scenario Parameters'!$A:$A,0)))*(1+INDEX('Scenario Parameters'!$L:$L,MATCH(BC$3,'Scenario Parameters'!$A:$A,0)))*'Base Table 5'!BC20</f>
        <v>5.57E-2</v>
      </c>
      <c r="BD20" s="36">
        <f>(1+INDEX('Scenario Parameters'!$L:$L,MATCH($C20,'Scenario Parameters'!$A:$A,0)))*(1+INDEX('Scenario Parameters'!$L:$L,MATCH(BD$3,'Scenario Parameters'!$A:$A,0)))*'Base Table 5'!BD20</f>
        <v>0.94769999999999999</v>
      </c>
      <c r="BE20" s="36">
        <f>(1+INDEX('Scenario Parameters'!$L:$L,MATCH($C20,'Scenario Parameters'!$A:$A,0)))*(1+INDEX('Scenario Parameters'!$L:$L,MATCH(BE$3,'Scenario Parameters'!$A:$A,0)))*'Base Table 5'!BE20</f>
        <v>0.1822</v>
      </c>
      <c r="BF20" s="36">
        <f>(1+INDEX('Scenario Parameters'!$L:$L,MATCH($C20,'Scenario Parameters'!$A:$A,0)))*(1+INDEX('Scenario Parameters'!$L:$L,MATCH(BF$3,'Scenario Parameters'!$A:$A,0)))*'Base Table 5'!BF20</f>
        <v>0.58809999999999996</v>
      </c>
      <c r="BG20" s="36">
        <f>(1+INDEX('Scenario Parameters'!$L:$L,MATCH($C20,'Scenario Parameters'!$A:$A,0)))*(1+INDEX('Scenario Parameters'!$L:$L,MATCH(BG$3,'Scenario Parameters'!$A:$A,0)))*'Base Table 5'!BG20</f>
        <v>0.46989000000000009</v>
      </c>
      <c r="BH20" s="36">
        <f>(1+INDEX('Scenario Parameters'!$L:$L,MATCH($C20,'Scenario Parameters'!$A:$A,0)))*(1+INDEX('Scenario Parameters'!$L:$L,MATCH(BH$3,'Scenario Parameters'!$A:$A,0)))*'Base Table 5'!BH20</f>
        <v>0.6825</v>
      </c>
      <c r="BI20" s="36">
        <f>(1+INDEX('Scenario Parameters'!$L:$L,MATCH($C20,'Scenario Parameters'!$A:$A,0)))*(1+INDEX('Scenario Parameters'!$L:$L,MATCH(BI$3,'Scenario Parameters'!$A:$A,0)))*'Base Table 5'!BI20</f>
        <v>0.28849999999999998</v>
      </c>
      <c r="BJ20" s="36">
        <f>(1+INDEX('Scenario Parameters'!$L:$L,MATCH($C20,'Scenario Parameters'!$A:$A,0)))*(1+INDEX('Scenario Parameters'!$L:$L,MATCH(BJ$3,'Scenario Parameters'!$A:$A,0)))*'Base Table 5'!BJ20</f>
        <v>0.54620000000000002</v>
      </c>
      <c r="BK20" s="36">
        <f>(1+INDEX('Scenario Parameters'!$L:$L,MATCH($C20,'Scenario Parameters'!$A:$A,0)))*(1+INDEX('Scenario Parameters'!$L:$L,MATCH(BK$3,'Scenario Parameters'!$A:$A,0)))*'Base Table 5'!BK20</f>
        <v>1.0599000000000001</v>
      </c>
      <c r="BL20" s="36">
        <f>(1+INDEX('Scenario Parameters'!$L:$L,MATCH($C20,'Scenario Parameters'!$A:$A,0)))*(1+INDEX('Scenario Parameters'!$L:$L,MATCH(BL$3,'Scenario Parameters'!$A:$A,0)))*'Base Table 5'!BL20</f>
        <v>0.46700000000000003</v>
      </c>
      <c r="BM20" s="36">
        <f>(1+INDEX('Scenario Parameters'!$L:$L,MATCH($C20,'Scenario Parameters'!$A:$A,0)))*(1+INDEX('Scenario Parameters'!$L:$L,MATCH(BM$3,'Scenario Parameters'!$A:$A,0)))*'Base Table 5'!BM20</f>
        <v>0.1799</v>
      </c>
      <c r="BN20" s="36">
        <f>(1+INDEX('Scenario Parameters'!$L:$L,MATCH($C20,'Scenario Parameters'!$A:$A,0)))*(1+INDEX('Scenario Parameters'!$L:$L,MATCH(BN$3,'Scenario Parameters'!$A:$A,0)))*'Base Table 5'!BN20</f>
        <v>1.7944</v>
      </c>
      <c r="BO20" s="36">
        <f>(1+INDEX('Scenario Parameters'!$L:$L,MATCH($C20,'Scenario Parameters'!$A:$A,0)))*(1+INDEX('Scenario Parameters'!$L:$L,MATCH(BO$3,'Scenario Parameters'!$A:$A,0)))*'Base Table 5'!BO20</f>
        <v>0.54149999999999998</v>
      </c>
      <c r="BP20" s="36">
        <f>(1+INDEX('Scenario Parameters'!$L:$L,MATCH($C20,'Scenario Parameters'!$A:$A,0)))*(1+INDEX('Scenario Parameters'!$L:$L,MATCH(BP$3,'Scenario Parameters'!$A:$A,0)))*'Base Table 5'!BP20</f>
        <v>0.1095</v>
      </c>
      <c r="BQ20" s="36">
        <f>(1+INDEX('Scenario Parameters'!$L:$L,MATCH($C20,'Scenario Parameters'!$A:$A,0)))*(1+INDEX('Scenario Parameters'!$L:$L,MATCH(BQ$3,'Scenario Parameters'!$A:$A,0)))*'Base Table 5'!BQ20</f>
        <v>0.76687500000000008</v>
      </c>
      <c r="BR20" s="36">
        <f>(1+INDEX('Scenario Parameters'!$L:$L,MATCH($C20,'Scenario Parameters'!$A:$A,0)))*(1+INDEX('Scenario Parameters'!$L:$L,MATCH(BR$3,'Scenario Parameters'!$A:$A,0)))*'Base Table 5'!BR20</f>
        <v>0.92037499999999994</v>
      </c>
      <c r="BS20" s="36">
        <f>(1+INDEX('Scenario Parameters'!$L:$L,MATCH($C20,'Scenario Parameters'!$A:$A,0)))*(1+INDEX('Scenario Parameters'!$L:$L,MATCH(BS$3,'Scenario Parameters'!$A:$A,0)))*'Base Table 5'!BS20</f>
        <v>7.8599999999999989E-3</v>
      </c>
      <c r="BT20" s="36">
        <f>(1+INDEX('Scenario Parameters'!$L:$L,MATCH($C20,'Scenario Parameters'!$A:$A,0)))*(1+INDEX('Scenario Parameters'!$L:$L,MATCH(BT$3,'Scenario Parameters'!$A:$A,0)))*'Base Table 5'!BT20</f>
        <v>0.65400000000000003</v>
      </c>
      <c r="BU20" s="36">
        <f>(1+INDEX('Scenario Parameters'!$L:$L,MATCH($C20,'Scenario Parameters'!$A:$A,0)))*(1+INDEX('Scenario Parameters'!$L:$L,MATCH(BU$3,'Scenario Parameters'!$A:$A,0)))*'Base Table 5'!BU20</f>
        <v>0.54059999999999997</v>
      </c>
      <c r="BV20" s="36">
        <f>(1+INDEX('Scenario Parameters'!$L:$L,MATCH($C20,'Scenario Parameters'!$A:$A,0)))*(1+INDEX('Scenario Parameters'!$L:$L,MATCH(BV$3,'Scenario Parameters'!$A:$A,0)))*'Base Table 5'!BV20</f>
        <v>6.8281000000000001</v>
      </c>
      <c r="BW20" s="36">
        <f>(1+INDEX('Scenario Parameters'!$L:$L,MATCH($C20,'Scenario Parameters'!$A:$A,0)))*(1+INDEX('Scenario Parameters'!$L:$L,MATCH(BW$3,'Scenario Parameters'!$A:$A,0)))*'Base Table 5'!BW20</f>
        <v>2.9742999999999999</v>
      </c>
      <c r="BX20" s="36">
        <f>(1+INDEX('Scenario Parameters'!$L:$L,MATCH($C20,'Scenario Parameters'!$A:$A,0)))*(1+INDEX('Scenario Parameters'!$L:$L,MATCH(BX$3,'Scenario Parameters'!$A:$A,0)))*'Base Table 5'!BX20</f>
        <v>3.9197000000000002</v>
      </c>
      <c r="BY20" s="36">
        <f>(1+INDEX('Scenario Parameters'!$L:$L,MATCH($C20,'Scenario Parameters'!$A:$A,0)))*(1+INDEX('Scenario Parameters'!$L:$L,MATCH(BY$3,'Scenario Parameters'!$A:$A,0)))*'Base Table 5'!BY20</f>
        <v>13.610099999999999</v>
      </c>
      <c r="BZ20" s="36">
        <f>(1+INDEX('Scenario Parameters'!$L:$L,MATCH($C20,'Scenario Parameters'!$A:$A,0)))*(1+INDEX('Scenario Parameters'!$L:$L,MATCH(BZ$3,'Scenario Parameters'!$A:$A,0)))*'Base Table 5'!BZ20</f>
        <v>13.053599999999999</v>
      </c>
      <c r="CA20" s="36">
        <f>(1+INDEX('Scenario Parameters'!$L:$L,MATCH($C20,'Scenario Parameters'!$A:$A,0)))*(1+INDEX('Scenario Parameters'!$L:$L,MATCH(CA$3,'Scenario Parameters'!$A:$A,0)))*'Base Table 5'!CA20</f>
        <v>57.401499999999999</v>
      </c>
      <c r="CB20" s="36">
        <f>(1+INDEX('Scenario Parameters'!$L:$L,MATCH($C20,'Scenario Parameters'!$A:$A,0)))*(1+INDEX('Scenario Parameters'!$L:$L,MATCH(CB$3,'Scenario Parameters'!$A:$A,0)))*'Base Table 5'!CB20</f>
        <v>30.1587</v>
      </c>
      <c r="CC20" s="36">
        <f>(1+INDEX('Scenario Parameters'!$L:$L,MATCH($C20,'Scenario Parameters'!$A:$A,0)))*(1+INDEX('Scenario Parameters'!$L:$L,MATCH(CC$3,'Scenario Parameters'!$A:$A,0)))*'Base Table 5'!CC20</f>
        <v>219.23920000000001</v>
      </c>
      <c r="CD20" s="36">
        <f>(1+INDEX('Scenario Parameters'!$L:$L,MATCH($C20,'Scenario Parameters'!$A:$A,0)))*(1+INDEX('Scenario Parameters'!$L:$L,MATCH(CD$3,'Scenario Parameters'!$A:$A,0)))*'Base Table 5'!CD20</f>
        <v>3.0823199999999997</v>
      </c>
      <c r="CE20" s="36">
        <f>(1+INDEX('Scenario Parameters'!$L:$L,MATCH($C20,'Scenario Parameters'!$A:$A,0)))*(1+INDEX('Scenario Parameters'!$L:$L,MATCH(CE$3,'Scenario Parameters'!$A:$A,0)))*'Base Table 5'!CE20</f>
        <v>0.61129999999999995</v>
      </c>
      <c r="CF20" s="36">
        <f>(1+INDEX('Scenario Parameters'!$L:$L,MATCH($C20,'Scenario Parameters'!$A:$A,0)))*(1+INDEX('Scenario Parameters'!$L:$L,MATCH(CF$3,'Scenario Parameters'!$A:$A,0)))*'Base Table 5'!CF20</f>
        <v>0.17960000000000001</v>
      </c>
      <c r="CG20" s="36">
        <f>(1+INDEX('Scenario Parameters'!$L:$L,MATCH($C20,'Scenario Parameters'!$A:$A,0)))*(1+INDEX('Scenario Parameters'!$L:$L,MATCH(CG$3,'Scenario Parameters'!$A:$A,0)))*'Base Table 5'!CG20</f>
        <v>0.67589999999999995</v>
      </c>
      <c r="CH20" s="36">
        <f>(1+INDEX('Scenario Parameters'!$L:$L,MATCH($C20,'Scenario Parameters'!$A:$A,0)))*(1+INDEX('Scenario Parameters'!$L:$L,MATCH(CH$3,'Scenario Parameters'!$A:$A,0)))*'Base Table 5'!CH20</f>
        <v>0.72609999999999997</v>
      </c>
      <c r="CI20" s="36">
        <f>(1+INDEX('Scenario Parameters'!$L:$L,MATCH($C20,'Scenario Parameters'!$A:$A,0)))*(1+INDEX('Scenario Parameters'!$L:$L,MATCH(CI$3,'Scenario Parameters'!$A:$A,0)))*'Base Table 5'!CI20</f>
        <v>0.92789999999999995</v>
      </c>
      <c r="CJ20" s="36">
        <f>(1+INDEX('Scenario Parameters'!$L:$L,MATCH($C20,'Scenario Parameters'!$A:$A,0)))*(1+INDEX('Scenario Parameters'!$L:$L,MATCH(CJ$3,'Scenario Parameters'!$A:$A,0)))*'Base Table 5'!CJ20</f>
        <v>0.50329999999999997</v>
      </c>
      <c r="CK20" s="36">
        <f>(1+INDEX('Scenario Parameters'!$L:$L,MATCH($C20,'Scenario Parameters'!$A:$A,0)))*(1+INDEX('Scenario Parameters'!$L:$L,MATCH(CK$3,'Scenario Parameters'!$A:$A,0)))*'Base Table 5'!CK20</f>
        <v>0.19700000000000001</v>
      </c>
      <c r="CL20" s="36">
        <f>(1+INDEX('Scenario Parameters'!$L:$L,MATCH($C20,'Scenario Parameters'!$A:$A,0)))*(1+INDEX('Scenario Parameters'!$L:$L,MATCH(CL$3,'Scenario Parameters'!$A:$A,0)))*'Base Table 5'!CL20</f>
        <v>0.12479999999999999</v>
      </c>
      <c r="CM20" s="36">
        <f>(1+INDEX('Scenario Parameters'!$L:$L,MATCH($C20,'Scenario Parameters'!$A:$A,0)))*(1+INDEX('Scenario Parameters'!$L:$L,MATCH(CM$3,'Scenario Parameters'!$A:$A,0)))*'Base Table 5'!CM20</f>
        <v>0.23649999999999999</v>
      </c>
      <c r="CN20" s="36">
        <f>(1+INDEX('Scenario Parameters'!$L:$L,MATCH($C20,'Scenario Parameters'!$A:$A,0)))*(1+INDEX('Scenario Parameters'!$L:$L,MATCH(CN$3,'Scenario Parameters'!$A:$A,0)))*'Base Table 5'!CN20</f>
        <v>0.83499999999999996</v>
      </c>
      <c r="CO20" s="36">
        <f>(1+INDEX('Scenario Parameters'!$L:$L,MATCH($C20,'Scenario Parameters'!$A:$A,0)))*(1+INDEX('Scenario Parameters'!$L:$L,MATCH(CO$3,'Scenario Parameters'!$A:$A,0)))*'Base Table 5'!CO20</f>
        <v>6.7000000000000002E-3</v>
      </c>
      <c r="CP20" s="36">
        <f>(1+INDEX('Scenario Parameters'!$L:$L,MATCH($C20,'Scenario Parameters'!$A:$A,0)))*(1+INDEX('Scenario Parameters'!$L:$L,MATCH(CP$3,'Scenario Parameters'!$A:$A,0)))*'Base Table 5'!CP20</f>
        <v>0.63649999999999995</v>
      </c>
      <c r="CQ20" s="36">
        <f>(1+INDEX('Scenario Parameters'!$L:$L,MATCH($C20,'Scenario Parameters'!$A:$A,0)))*(1+INDEX('Scenario Parameters'!$L:$L,MATCH(CQ$3,'Scenario Parameters'!$A:$A,0)))*'Base Table 5'!CQ20</f>
        <v>0.66069999999999995</v>
      </c>
      <c r="CR20" s="36">
        <f>(1+INDEX('Scenario Parameters'!$L:$L,MATCH($C20,'Scenario Parameters'!$A:$A,0)))*(1+INDEX('Scenario Parameters'!$L:$L,MATCH(CR$3,'Scenario Parameters'!$A:$A,0)))*'Base Table 5'!CR20</f>
        <v>0.35260000000000002</v>
      </c>
      <c r="CS20" s="36">
        <f>(1+INDEX('Scenario Parameters'!$L:$L,MATCH($C20,'Scenario Parameters'!$A:$A,0)))*(1+INDEX('Scenario Parameters'!$L:$L,MATCH(CS$3,'Scenario Parameters'!$A:$A,0)))*'Base Table 5'!CS20</f>
        <v>0.67100000000000004</v>
      </c>
      <c r="CT20" s="36">
        <f>(1+INDEX('Scenario Parameters'!$L:$L,MATCH($C20,'Scenario Parameters'!$A:$A,0)))*(1+INDEX('Scenario Parameters'!$L:$L,MATCH(CT$3,'Scenario Parameters'!$A:$A,0)))*'Base Table 5'!CT20</f>
        <v>1.9591000000000001</v>
      </c>
      <c r="CU20" s="36">
        <f>(1+INDEX('Scenario Parameters'!$L:$L,MATCH($C20,'Scenario Parameters'!$A:$A,0)))*(1+INDEX('Scenario Parameters'!$L:$L,MATCH(CU$3,'Scenario Parameters'!$A:$A,0)))*'Base Table 5'!CU20</f>
        <v>0.75680000000000003</v>
      </c>
      <c r="CV20" s="36">
        <f>(1+INDEX('Scenario Parameters'!$L:$L,MATCH($C20,'Scenario Parameters'!$A:$A,0)))*(1+INDEX('Scenario Parameters'!$L:$L,MATCH(CV$3,'Scenario Parameters'!$A:$A,0)))*'Base Table 5'!CV20</f>
        <v>1.2773000000000001</v>
      </c>
      <c r="CW20" s="36">
        <f>(1+INDEX('Scenario Parameters'!$L:$L,MATCH($C20,'Scenario Parameters'!$A:$A,0)))*(1+INDEX('Scenario Parameters'!$L:$L,MATCH(CW$3,'Scenario Parameters'!$A:$A,0)))*'Base Table 5'!CW20</f>
        <v>2.7235999999999998</v>
      </c>
      <c r="CX20" s="36">
        <f>(1+INDEX('Scenario Parameters'!$L:$L,MATCH($C20,'Scenario Parameters'!$A:$A,0)))*(1+INDEX('Scenario Parameters'!$L:$L,MATCH(CX$3,'Scenario Parameters'!$A:$A,0)))*'Base Table 5'!CX20</f>
        <v>0.4214</v>
      </c>
      <c r="CY20" s="36">
        <f>(1+INDEX('Scenario Parameters'!$L:$L,MATCH($C20,'Scenario Parameters'!$A:$A,0)))*(1+INDEX('Scenario Parameters'!$L:$L,MATCH(CY$3,'Scenario Parameters'!$A:$A,0)))*'Base Table 5'!CY20</f>
        <v>1.1173999999999999</v>
      </c>
      <c r="CZ20" s="36">
        <f>(1+INDEX('Scenario Parameters'!$L:$L,MATCH($C20,'Scenario Parameters'!$A:$A,0)))*(1+INDEX('Scenario Parameters'!$L:$L,MATCH(CZ$3,'Scenario Parameters'!$A:$A,0)))*'Base Table 5'!CZ20</f>
        <v>0.96860000000000002</v>
      </c>
      <c r="DA20" s="36">
        <f>(1+INDEX('Scenario Parameters'!$L:$L,MATCH($C20,'Scenario Parameters'!$A:$A,0)))*(1+INDEX('Scenario Parameters'!$L:$L,MATCH(DA$3,'Scenario Parameters'!$A:$A,0)))*'Base Table 5'!DA20</f>
        <v>2.4447000000000001</v>
      </c>
      <c r="DB20" s="36">
        <f>(1+INDEX('Scenario Parameters'!$L:$L,MATCH($C20,'Scenario Parameters'!$A:$A,0)))*(1+INDEX('Scenario Parameters'!$L:$L,MATCH(DB$3,'Scenario Parameters'!$A:$A,0)))*'Base Table 5'!DB20</f>
        <v>13.799200000000001</v>
      </c>
      <c r="DC20" s="36">
        <f>(1+INDEX('Scenario Parameters'!$L:$L,MATCH($C20,'Scenario Parameters'!$A:$A,0)))*(1+INDEX('Scenario Parameters'!$L:$L,MATCH(DC$3,'Scenario Parameters'!$A:$A,0)))*'Base Table 5'!DC20</f>
        <v>21.891200000000001</v>
      </c>
      <c r="DD20" s="36">
        <f>(1+INDEX('Scenario Parameters'!$L:$L,MATCH($C20,'Scenario Parameters'!$A:$A,0)))*(1+INDEX('Scenario Parameters'!$L:$L,MATCH(DD$3,'Scenario Parameters'!$A:$A,0)))*'Base Table 5'!DD20</f>
        <v>11.215199999999999</v>
      </c>
      <c r="DE20" s="36">
        <f>(1+INDEX('Scenario Parameters'!$L:$L,MATCH($C20,'Scenario Parameters'!$A:$A,0)))*(1+INDEX('Scenario Parameters'!$L:$L,MATCH(DE$3,'Scenario Parameters'!$A:$A,0)))*'Base Table 5'!DE20</f>
        <v>7.61965</v>
      </c>
      <c r="DF20" s="36">
        <f>(1+INDEX('Scenario Parameters'!$L:$L,MATCH($C20,'Scenario Parameters'!$A:$A,0)))*(1+INDEX('Scenario Parameters'!$L:$L,MATCH(DF$3,'Scenario Parameters'!$A:$A,0)))*'Base Table 5'!DF20</f>
        <v>0.98370000000000002</v>
      </c>
      <c r="DG20" s="36">
        <f>(1+INDEX('Scenario Parameters'!$L:$L,MATCH($C20,'Scenario Parameters'!$A:$A,0)))*(1+INDEX('Scenario Parameters'!$L:$L,MATCH(DG$3,'Scenario Parameters'!$A:$A,0)))*'Base Table 5'!DG20</f>
        <v>21.1097</v>
      </c>
      <c r="DH20" s="36">
        <f>(1+INDEX('Scenario Parameters'!$L:$L,MATCH($C20,'Scenario Parameters'!$A:$A,0)))*(1+INDEX('Scenario Parameters'!$L:$L,MATCH(DH$3,'Scenario Parameters'!$A:$A,0)))*'Base Table 5'!DH20</f>
        <v>66.22645</v>
      </c>
      <c r="DI20" s="36">
        <f>(1+INDEX('Scenario Parameters'!$L:$L,MATCH($C20,'Scenario Parameters'!$A:$A,0)))*(1+INDEX('Scenario Parameters'!$L:$L,MATCH(DI$3,'Scenario Parameters'!$A:$A,0)))*'Base Table 5'!DI20</f>
        <v>1.1152</v>
      </c>
      <c r="DJ20" s="36">
        <f>(1+INDEX('Scenario Parameters'!$L:$L,MATCH($C20,'Scenario Parameters'!$A:$A,0)))*(1+INDEX('Scenario Parameters'!$L:$L,MATCH(DJ$3,'Scenario Parameters'!$A:$A,0)))*'Base Table 5'!DJ20</f>
        <v>3.4453</v>
      </c>
      <c r="DK20" s="36">
        <f>(1+INDEX('Scenario Parameters'!$L:$L,MATCH($C20,'Scenario Parameters'!$A:$A,0)))*(1+INDEX('Scenario Parameters'!$L:$L,MATCH(DK$3,'Scenario Parameters'!$A:$A,0)))*'Base Table 5'!DK20</f>
        <v>8.6658000000000008</v>
      </c>
      <c r="DL20" s="36">
        <f>(1+INDEX('Scenario Parameters'!$L:$L,MATCH($C20,'Scenario Parameters'!$A:$A,0)))*(1+INDEX('Scenario Parameters'!$L:$L,MATCH(DL$3,'Scenario Parameters'!$A:$A,0)))*'Base Table 5'!DL20</f>
        <v>0.61133999999999988</v>
      </c>
      <c r="DM20" s="36">
        <f>(1+INDEX('Scenario Parameters'!$L:$L,MATCH($C20,'Scenario Parameters'!$A:$A,0)))*(1+INDEX('Scenario Parameters'!$L:$L,MATCH(DM$3,'Scenario Parameters'!$A:$A,0)))*'Base Table 5'!DM20</f>
        <v>3.4028999999999998</v>
      </c>
      <c r="DN20" s="36">
        <f>(1+INDEX('Scenario Parameters'!$L:$L,MATCH($C20,'Scenario Parameters'!$A:$A,0)))*(1+INDEX('Scenario Parameters'!$L:$L,MATCH(DN$3,'Scenario Parameters'!$A:$A,0)))*'Base Table 5'!DN20</f>
        <v>1.2816000000000001</v>
      </c>
      <c r="DO20" s="36">
        <f>(1+INDEX('Scenario Parameters'!$L:$L,MATCH($C20,'Scenario Parameters'!$A:$A,0)))*(1+INDEX('Scenario Parameters'!$L:$L,MATCH(DO$3,'Scenario Parameters'!$A:$A,0)))*'Base Table 5'!DO20</f>
        <v>6.7176999999999998</v>
      </c>
      <c r="DP20" s="36">
        <f t="shared" si="0"/>
        <v>1310.6150500000001</v>
      </c>
      <c r="DQ20" s="36">
        <f>('Base Table 5'!DQ20/'Base Table 5'!$DX20)*$EB20</f>
        <v>2838.7937131686017</v>
      </c>
      <c r="DR20" s="36">
        <f>('Base Table 5'!DR20/'Base Table 5'!$DX20)*$EB20</f>
        <v>0.59445754741516343</v>
      </c>
      <c r="DS20" s="36">
        <f>('Base Table 5'!DS20/'Base Table 5'!$DX20)*$EB20</f>
        <v>49.114524112153418</v>
      </c>
      <c r="DT20" s="36">
        <f>('Base Table 5'!DT20/'Base Table 5'!$DX20)*$EB20</f>
        <v>3.4019290553599584</v>
      </c>
      <c r="DU20" s="36">
        <f>('Base Table 5'!DU20/'Base Table 5'!$DX20)*$EB20</f>
        <v>14.167175754767916</v>
      </c>
      <c r="DV20" s="36">
        <f>('Base Table 5'!DV20/'Base Table 5'!$DX20)*$EB20</f>
        <v>-0.3009422257836819</v>
      </c>
      <c r="DW20" s="36">
        <f>('Base Table 5'!DW20/'Base Table 5'!$DX20)*$EB20</f>
        <v>2922.2240953083779</v>
      </c>
      <c r="DX20" s="36">
        <f t="shared" si="1"/>
        <v>5827.9949527208919</v>
      </c>
      <c r="DY20" s="36">
        <f t="shared" si="2"/>
        <v>7138.6100027208922</v>
      </c>
      <c r="DZ20" s="14">
        <f>'Base Table 5'!DY20</f>
        <v>7154.0006000000003</v>
      </c>
      <c r="EA20" s="54">
        <v>7138.6100027208931</v>
      </c>
      <c r="EB20" s="100">
        <f t="shared" si="3"/>
        <v>5827.9949527208928</v>
      </c>
    </row>
    <row r="21" spans="1:132" x14ac:dyDescent="0.4">
      <c r="A21" s="37">
        <v>18</v>
      </c>
      <c r="B21" s="2" t="str">
        <f>'Base Table 5'!B21</f>
        <v>1105</v>
      </c>
      <c r="C21" s="112">
        <f>'Base Table 5'!C21</f>
        <v>5</v>
      </c>
      <c r="D21" s="38" t="str">
        <f>'Base Table 5'!D21</f>
        <v>Oils and fats manufacturing</v>
      </c>
      <c r="E21" s="36">
        <f>(1+INDEX('Scenario Parameters'!$L:$L,MATCH($C21,'Scenario Parameters'!$A:$A,0)))*(1+INDEX('Scenario Parameters'!$L:$L,MATCH(E$3,'Scenario Parameters'!$A:$A,0)))*'Base Table 5'!E21</f>
        <v>4.4642999999999997</v>
      </c>
      <c r="F21" s="36">
        <f>(1+INDEX('Scenario Parameters'!$L:$L,MATCH($C21,'Scenario Parameters'!$A:$A,0)))*(1+INDEX('Scenario Parameters'!$L:$L,MATCH(F$3,'Scenario Parameters'!$A:$A,0)))*'Base Table 5'!F21</f>
        <v>0.93969999999999998</v>
      </c>
      <c r="G21" s="36">
        <f>(1+INDEX('Scenario Parameters'!$L:$L,MATCH($C21,'Scenario Parameters'!$A:$A,0)))*(1+INDEX('Scenario Parameters'!$L:$L,MATCH(G$3,'Scenario Parameters'!$A:$A,0)))*'Base Table 5'!G21</f>
        <v>1.6554</v>
      </c>
      <c r="H21" s="36">
        <f>(1+INDEX('Scenario Parameters'!$L:$L,MATCH($C21,'Scenario Parameters'!$A:$A,0)))*(1+INDEX('Scenario Parameters'!$L:$L,MATCH(H$3,'Scenario Parameters'!$A:$A,0)))*'Base Table 5'!H21</f>
        <v>0.45800000000000002</v>
      </c>
      <c r="I21" s="36">
        <f>(1+INDEX('Scenario Parameters'!$L:$L,MATCH($C21,'Scenario Parameters'!$A:$A,0)))*(1+INDEX('Scenario Parameters'!$L:$L,MATCH(I$3,'Scenario Parameters'!$A:$A,0)))*'Base Table 5'!I21</f>
        <v>4.7500000000000001E-2</v>
      </c>
      <c r="J21" s="36">
        <f>(1+INDEX('Scenario Parameters'!$L:$L,MATCH($C21,'Scenario Parameters'!$A:$A,0)))*(1+INDEX('Scenario Parameters'!$L:$L,MATCH(J$3,'Scenario Parameters'!$A:$A,0)))*'Base Table 5'!J21</f>
        <v>0.25259999999999999</v>
      </c>
      <c r="K21" s="36">
        <f>(1+INDEX('Scenario Parameters'!$L:$L,MATCH($C21,'Scenario Parameters'!$A:$A,0)))*(1+INDEX('Scenario Parameters'!$L:$L,MATCH(K$3,'Scenario Parameters'!$A:$A,0)))*'Base Table 5'!K21</f>
        <v>1.0403</v>
      </c>
      <c r="L21" s="36">
        <f>(1+INDEX('Scenario Parameters'!$L:$L,MATCH($C21,'Scenario Parameters'!$A:$A,0)))*(1+INDEX('Scenario Parameters'!$L:$L,MATCH(L$3,'Scenario Parameters'!$A:$A,0)))*'Base Table 5'!L21</f>
        <v>0.31364999999999993</v>
      </c>
      <c r="M21" s="36">
        <f>(1+INDEX('Scenario Parameters'!$L:$L,MATCH($C21,'Scenario Parameters'!$A:$A,0)))*(1+INDEX('Scenario Parameters'!$L:$L,MATCH(M$3,'Scenario Parameters'!$A:$A,0)))*'Base Table 5'!M21</f>
        <v>0.44192999999999988</v>
      </c>
      <c r="N21" s="36">
        <f>(1+INDEX('Scenario Parameters'!$L:$L,MATCH($C21,'Scenario Parameters'!$A:$A,0)))*(1+INDEX('Scenario Parameters'!$L:$L,MATCH(N$3,'Scenario Parameters'!$A:$A,0)))*'Base Table 5'!N21</f>
        <v>1.3744500000000002</v>
      </c>
      <c r="O21" s="36">
        <f>(1+INDEX('Scenario Parameters'!$L:$L,MATCH($C21,'Scenario Parameters'!$A:$A,0)))*(1+INDEX('Scenario Parameters'!$L:$L,MATCH(O$3,'Scenario Parameters'!$A:$A,0)))*'Base Table 5'!O21</f>
        <v>4.8759699999999997</v>
      </c>
      <c r="P21" s="36">
        <f>(1+INDEX('Scenario Parameters'!$L:$L,MATCH($C21,'Scenario Parameters'!$A:$A,0)))*(1+INDEX('Scenario Parameters'!$L:$L,MATCH(P$3,'Scenario Parameters'!$A:$A,0)))*'Base Table 5'!P21</f>
        <v>0.62997000000000003</v>
      </c>
      <c r="Q21" s="36">
        <f>(1+INDEX('Scenario Parameters'!$L:$L,MATCH($C21,'Scenario Parameters'!$A:$A,0)))*(1+INDEX('Scenario Parameters'!$L:$L,MATCH(Q$3,'Scenario Parameters'!$A:$A,0)))*'Base Table 5'!Q21</f>
        <v>0.12756000000000001</v>
      </c>
      <c r="R21" s="36">
        <f>(1+INDEX('Scenario Parameters'!$L:$L,MATCH($C21,'Scenario Parameters'!$A:$A,0)))*(1+INDEX('Scenario Parameters'!$L:$L,MATCH(R$3,'Scenario Parameters'!$A:$A,0)))*'Base Table 5'!R21</f>
        <v>2.7795000000000001</v>
      </c>
      <c r="S21" s="36">
        <f>(1+INDEX('Scenario Parameters'!$L:$L,MATCH($C21,'Scenario Parameters'!$A:$A,0)))*(1+INDEX('Scenario Parameters'!$L:$L,MATCH(S$3,'Scenario Parameters'!$A:$A,0)))*'Base Table 5'!S21</f>
        <v>5.2248999999999999</v>
      </c>
      <c r="T21" s="36">
        <f>(1+INDEX('Scenario Parameters'!$L:$L,MATCH($C21,'Scenario Parameters'!$A:$A,0)))*(1+INDEX('Scenario Parameters'!$L:$L,MATCH(T$3,'Scenario Parameters'!$A:$A,0)))*'Base Table 5'!T21</f>
        <v>21.231100000000001</v>
      </c>
      <c r="U21" s="36">
        <f>(1+INDEX('Scenario Parameters'!$L:$L,MATCH($C21,'Scenario Parameters'!$A:$A,0)))*(1+INDEX('Scenario Parameters'!$L:$L,MATCH(U$3,'Scenario Parameters'!$A:$A,0)))*'Base Table 5'!U21</f>
        <v>85.627200000000002</v>
      </c>
      <c r="V21" s="36">
        <f>(1+INDEX('Scenario Parameters'!$L:$L,MATCH($C21,'Scenario Parameters'!$A:$A,0)))*(1+INDEX('Scenario Parameters'!$L:$L,MATCH(V$3,'Scenario Parameters'!$A:$A,0)))*'Base Table 5'!V21</f>
        <v>596.23149999999998</v>
      </c>
      <c r="W21" s="36">
        <f>(1+INDEX('Scenario Parameters'!$L:$L,MATCH($C21,'Scenario Parameters'!$A:$A,0)))*(1+INDEX('Scenario Parameters'!$L:$L,MATCH(W$3,'Scenario Parameters'!$A:$A,0)))*'Base Table 5'!W21</f>
        <v>21.9453</v>
      </c>
      <c r="X21" s="36">
        <f>(1+INDEX('Scenario Parameters'!$L:$L,MATCH($C21,'Scenario Parameters'!$A:$A,0)))*(1+INDEX('Scenario Parameters'!$L:$L,MATCH(X$3,'Scenario Parameters'!$A:$A,0)))*'Base Table 5'!X21</f>
        <v>200.96879999999999</v>
      </c>
      <c r="Y21" s="36">
        <f>(1+INDEX('Scenario Parameters'!$L:$L,MATCH($C21,'Scenario Parameters'!$A:$A,0)))*(1+INDEX('Scenario Parameters'!$L:$L,MATCH(Y$3,'Scenario Parameters'!$A:$A,0)))*'Base Table 5'!Y21</f>
        <v>31.089500000000001</v>
      </c>
      <c r="Z21" s="36">
        <f>(1+INDEX('Scenario Parameters'!$L:$L,MATCH($C21,'Scenario Parameters'!$A:$A,0)))*(1+INDEX('Scenario Parameters'!$L:$L,MATCH(Z$3,'Scenario Parameters'!$A:$A,0)))*'Base Table 5'!Z21</f>
        <v>160.90180000000001</v>
      </c>
      <c r="AA21" s="36">
        <f>(1+INDEX('Scenario Parameters'!$L:$L,MATCH($C21,'Scenario Parameters'!$A:$A,0)))*(1+INDEX('Scenario Parameters'!$L:$L,MATCH(AA$3,'Scenario Parameters'!$A:$A,0)))*'Base Table 5'!AA21</f>
        <v>5.1017999999999999</v>
      </c>
      <c r="AB21" s="36">
        <f>(1+INDEX('Scenario Parameters'!$L:$L,MATCH($C21,'Scenario Parameters'!$A:$A,0)))*(1+INDEX('Scenario Parameters'!$L:$L,MATCH(AB$3,'Scenario Parameters'!$A:$A,0)))*'Base Table 5'!AB21</f>
        <v>2.5438000000000001</v>
      </c>
      <c r="AC21" s="36">
        <f>(1+INDEX('Scenario Parameters'!$L:$L,MATCH($C21,'Scenario Parameters'!$A:$A,0)))*(1+INDEX('Scenario Parameters'!$L:$L,MATCH(AC$3,'Scenario Parameters'!$A:$A,0)))*'Base Table 5'!AC21</f>
        <v>9.9500000000000005E-2</v>
      </c>
      <c r="AD21" s="36">
        <f>(1+INDEX('Scenario Parameters'!$L:$L,MATCH($C21,'Scenario Parameters'!$A:$A,0)))*(1+INDEX('Scenario Parameters'!$L:$L,MATCH(AD$3,'Scenario Parameters'!$A:$A,0)))*'Base Table 5'!AD21</f>
        <v>8.0000000000000002E-3</v>
      </c>
      <c r="AE21" s="36">
        <f>(1+INDEX('Scenario Parameters'!$L:$L,MATCH($C21,'Scenario Parameters'!$A:$A,0)))*(1+INDEX('Scenario Parameters'!$L:$L,MATCH(AE$3,'Scenario Parameters'!$A:$A,0)))*'Base Table 5'!AE21</f>
        <v>2.7199999999999998E-2</v>
      </c>
      <c r="AF21" s="36">
        <f>(1+INDEX('Scenario Parameters'!$L:$L,MATCH($C21,'Scenario Parameters'!$A:$A,0)))*(1+INDEX('Scenario Parameters'!$L:$L,MATCH(AF$3,'Scenario Parameters'!$A:$A,0)))*'Base Table 5'!AF21</f>
        <v>0.29820000000000002</v>
      </c>
      <c r="AG21" s="36">
        <f>(1+INDEX('Scenario Parameters'!$L:$L,MATCH($C21,'Scenario Parameters'!$A:$A,0)))*(1+INDEX('Scenario Parameters'!$L:$L,MATCH(AG$3,'Scenario Parameters'!$A:$A,0)))*'Base Table 5'!AG21</f>
        <v>2.0000000000000001E-4</v>
      </c>
      <c r="AH21" s="36">
        <f>(1+INDEX('Scenario Parameters'!$L:$L,MATCH($C21,'Scenario Parameters'!$A:$A,0)))*(1+INDEX('Scenario Parameters'!$L:$L,MATCH(AH$3,'Scenario Parameters'!$A:$A,0)))*'Base Table 5'!AH21</f>
        <v>3.0499999999999999E-2</v>
      </c>
      <c r="AI21" s="36">
        <f>(1+INDEX('Scenario Parameters'!$L:$L,MATCH($C21,'Scenario Parameters'!$A:$A,0)))*(1+INDEX('Scenario Parameters'!$L:$L,MATCH(AI$3,'Scenario Parameters'!$A:$A,0)))*'Base Table 5'!AI21</f>
        <v>2.1299999999999999E-2</v>
      </c>
      <c r="AJ21" s="36">
        <f>(1+INDEX('Scenario Parameters'!$L:$L,MATCH($C21,'Scenario Parameters'!$A:$A,0)))*(1+INDEX('Scenario Parameters'!$L:$L,MATCH(AJ$3,'Scenario Parameters'!$A:$A,0)))*'Base Table 5'!AJ21</f>
        <v>0.16930000000000001</v>
      </c>
      <c r="AK21" s="36">
        <f>(1+INDEX('Scenario Parameters'!$L:$L,MATCH($C21,'Scenario Parameters'!$A:$A,0)))*(1+INDEX('Scenario Parameters'!$L:$L,MATCH(AK$3,'Scenario Parameters'!$A:$A,0)))*'Base Table 5'!AK21</f>
        <v>0.34970000000000001</v>
      </c>
      <c r="AL21" s="36">
        <f>(1+INDEX('Scenario Parameters'!$L:$L,MATCH($C21,'Scenario Parameters'!$A:$A,0)))*(1+INDEX('Scenario Parameters'!$L:$L,MATCH(AL$3,'Scenario Parameters'!$A:$A,0)))*'Base Table 5'!AL21</f>
        <v>8.5199999999999998E-2</v>
      </c>
      <c r="AM21" s="36">
        <f>(1+INDEX('Scenario Parameters'!$L:$L,MATCH($C21,'Scenario Parameters'!$A:$A,0)))*(1+INDEX('Scenario Parameters'!$L:$L,MATCH(AM$3,'Scenario Parameters'!$A:$A,0)))*'Base Table 5'!AM21</f>
        <v>0.21940000000000001</v>
      </c>
      <c r="AN21" s="36">
        <f>(1+INDEX('Scenario Parameters'!$L:$L,MATCH($C21,'Scenario Parameters'!$A:$A,0)))*(1+INDEX('Scenario Parameters'!$L:$L,MATCH(AN$3,'Scenario Parameters'!$A:$A,0)))*'Base Table 5'!AN21</f>
        <v>0.17380000000000001</v>
      </c>
      <c r="AO21" s="36">
        <f>(1+INDEX('Scenario Parameters'!$L:$L,MATCH($C21,'Scenario Parameters'!$A:$A,0)))*(1+INDEX('Scenario Parameters'!$L:$L,MATCH(AO$3,'Scenario Parameters'!$A:$A,0)))*'Base Table 5'!AO21</f>
        <v>0.22646999999999995</v>
      </c>
      <c r="AP21" s="36">
        <f>(1+INDEX('Scenario Parameters'!$L:$L,MATCH($C21,'Scenario Parameters'!$A:$A,0)))*(1+INDEX('Scenario Parameters'!$L:$L,MATCH(AP$3,'Scenario Parameters'!$A:$A,0)))*'Base Table 5'!AP21</f>
        <v>8.4270499999999995</v>
      </c>
      <c r="AQ21" s="36">
        <f>(1+INDEX('Scenario Parameters'!$L:$L,MATCH($C21,'Scenario Parameters'!$A:$A,0)))*(1+INDEX('Scenario Parameters'!$L:$L,MATCH(AQ$3,'Scenario Parameters'!$A:$A,0)))*'Base Table 5'!AQ21</f>
        <v>7.9149999999999998E-2</v>
      </c>
      <c r="AR21" s="36">
        <f>(1+INDEX('Scenario Parameters'!$L:$L,MATCH($C21,'Scenario Parameters'!$A:$A,0)))*(1+INDEX('Scenario Parameters'!$L:$L,MATCH(AR$3,'Scenario Parameters'!$A:$A,0)))*'Base Table 5'!AR21</f>
        <v>25.188099999999999</v>
      </c>
      <c r="AS21" s="36">
        <f>(1+INDEX('Scenario Parameters'!$L:$L,MATCH($C21,'Scenario Parameters'!$A:$A,0)))*(1+INDEX('Scenario Parameters'!$L:$L,MATCH(AS$3,'Scenario Parameters'!$A:$A,0)))*'Base Table 5'!AS21</f>
        <v>8.6036999999999999</v>
      </c>
      <c r="AT21" s="36">
        <f>(1+INDEX('Scenario Parameters'!$L:$L,MATCH($C21,'Scenario Parameters'!$A:$A,0)))*(1+INDEX('Scenario Parameters'!$L:$L,MATCH(AT$3,'Scenario Parameters'!$A:$A,0)))*'Base Table 5'!AT21</f>
        <v>27.601299999999998</v>
      </c>
      <c r="AU21" s="36">
        <f>(1+INDEX('Scenario Parameters'!$L:$L,MATCH($C21,'Scenario Parameters'!$A:$A,0)))*(1+INDEX('Scenario Parameters'!$L:$L,MATCH(AU$3,'Scenario Parameters'!$A:$A,0)))*'Base Table 5'!AU21</f>
        <v>3.5799999999999998E-2</v>
      </c>
      <c r="AV21" s="36">
        <f>(1+INDEX('Scenario Parameters'!$L:$L,MATCH($C21,'Scenario Parameters'!$A:$A,0)))*(1+INDEX('Scenario Parameters'!$L:$L,MATCH(AV$3,'Scenario Parameters'!$A:$A,0)))*'Base Table 5'!AV21</f>
        <v>9.64E-2</v>
      </c>
      <c r="AW21" s="36">
        <f>(1+INDEX('Scenario Parameters'!$L:$L,MATCH($C21,'Scenario Parameters'!$A:$A,0)))*(1+INDEX('Scenario Parameters'!$L:$L,MATCH(AW$3,'Scenario Parameters'!$A:$A,0)))*'Base Table 5'!AW21</f>
        <v>4.1399999999999999E-2</v>
      </c>
      <c r="AX21" s="36">
        <f>(1+INDEX('Scenario Parameters'!$L:$L,MATCH($C21,'Scenario Parameters'!$A:$A,0)))*(1+INDEX('Scenario Parameters'!$L:$L,MATCH(AX$3,'Scenario Parameters'!$A:$A,0)))*'Base Table 5'!AX21</f>
        <v>0.18190000000000001</v>
      </c>
      <c r="AY21" s="36">
        <f>(1+INDEX('Scenario Parameters'!$L:$L,MATCH($C21,'Scenario Parameters'!$A:$A,0)))*(1+INDEX('Scenario Parameters'!$L:$L,MATCH(AY$3,'Scenario Parameters'!$A:$A,0)))*'Base Table 5'!AY21</f>
        <v>9.0800000000000006E-2</v>
      </c>
      <c r="AZ21" s="36">
        <f>(1+INDEX('Scenario Parameters'!$L:$L,MATCH($C21,'Scenario Parameters'!$A:$A,0)))*(1+INDEX('Scenario Parameters'!$L:$L,MATCH(AZ$3,'Scenario Parameters'!$A:$A,0)))*'Base Table 5'!AZ21</f>
        <v>5.1900000000000002E-2</v>
      </c>
      <c r="BA21" s="36">
        <f>(1+INDEX('Scenario Parameters'!$L:$L,MATCH($C21,'Scenario Parameters'!$A:$A,0)))*(1+INDEX('Scenario Parameters'!$L:$L,MATCH(BA$3,'Scenario Parameters'!$A:$A,0)))*'Base Table 5'!BA21</f>
        <v>0.39140000000000003</v>
      </c>
      <c r="BB21" s="36">
        <f>(1+INDEX('Scenario Parameters'!$L:$L,MATCH($C21,'Scenario Parameters'!$A:$A,0)))*(1+INDEX('Scenario Parameters'!$L:$L,MATCH(BB$3,'Scenario Parameters'!$A:$A,0)))*'Base Table 5'!BB21</f>
        <v>0.14599999999999999</v>
      </c>
      <c r="BC21" s="36">
        <f>(1+INDEX('Scenario Parameters'!$L:$L,MATCH($C21,'Scenario Parameters'!$A:$A,0)))*(1+INDEX('Scenario Parameters'!$L:$L,MATCH(BC$3,'Scenario Parameters'!$A:$A,0)))*'Base Table 5'!BC21</f>
        <v>6.3600000000000004E-2</v>
      </c>
      <c r="BD21" s="36">
        <f>(1+INDEX('Scenario Parameters'!$L:$L,MATCH($C21,'Scenario Parameters'!$A:$A,0)))*(1+INDEX('Scenario Parameters'!$L:$L,MATCH(BD$3,'Scenario Parameters'!$A:$A,0)))*'Base Table 5'!BD21</f>
        <v>0.73260000000000003</v>
      </c>
      <c r="BE21" s="36">
        <f>(1+INDEX('Scenario Parameters'!$L:$L,MATCH($C21,'Scenario Parameters'!$A:$A,0)))*(1+INDEX('Scenario Parameters'!$L:$L,MATCH(BE$3,'Scenario Parameters'!$A:$A,0)))*'Base Table 5'!BE21</f>
        <v>0.11169999999999999</v>
      </c>
      <c r="BF21" s="36">
        <f>(1+INDEX('Scenario Parameters'!$L:$L,MATCH($C21,'Scenario Parameters'!$A:$A,0)))*(1+INDEX('Scenario Parameters'!$L:$L,MATCH(BF$3,'Scenario Parameters'!$A:$A,0)))*'Base Table 5'!BF21</f>
        <v>0.37519999999999998</v>
      </c>
      <c r="BG21" s="36">
        <f>(1+INDEX('Scenario Parameters'!$L:$L,MATCH($C21,'Scenario Parameters'!$A:$A,0)))*(1+INDEX('Scenario Parameters'!$L:$L,MATCH(BG$3,'Scenario Parameters'!$A:$A,0)))*'Base Table 5'!BG21</f>
        <v>0.21192000000000005</v>
      </c>
      <c r="BH21" s="36">
        <f>(1+INDEX('Scenario Parameters'!$L:$L,MATCH($C21,'Scenario Parameters'!$A:$A,0)))*(1+INDEX('Scenario Parameters'!$L:$L,MATCH(BH$3,'Scenario Parameters'!$A:$A,0)))*'Base Table 5'!BH21</f>
        <v>0.32879999999999998</v>
      </c>
      <c r="BI21" s="36">
        <f>(1+INDEX('Scenario Parameters'!$L:$L,MATCH($C21,'Scenario Parameters'!$A:$A,0)))*(1+INDEX('Scenario Parameters'!$L:$L,MATCH(BI$3,'Scenario Parameters'!$A:$A,0)))*'Base Table 5'!BI21</f>
        <v>0.1575</v>
      </c>
      <c r="BJ21" s="36">
        <f>(1+INDEX('Scenario Parameters'!$L:$L,MATCH($C21,'Scenario Parameters'!$A:$A,0)))*(1+INDEX('Scenario Parameters'!$L:$L,MATCH(BJ$3,'Scenario Parameters'!$A:$A,0)))*'Base Table 5'!BJ21</f>
        <v>0.26929999999999998</v>
      </c>
      <c r="BK21" s="36">
        <f>(1+INDEX('Scenario Parameters'!$L:$L,MATCH($C21,'Scenario Parameters'!$A:$A,0)))*(1+INDEX('Scenario Parameters'!$L:$L,MATCH(BK$3,'Scenario Parameters'!$A:$A,0)))*'Base Table 5'!BK21</f>
        <v>0.48070000000000002</v>
      </c>
      <c r="BL21" s="36">
        <f>(1+INDEX('Scenario Parameters'!$L:$L,MATCH($C21,'Scenario Parameters'!$A:$A,0)))*(1+INDEX('Scenario Parameters'!$L:$L,MATCH(BL$3,'Scenario Parameters'!$A:$A,0)))*'Base Table 5'!BL21</f>
        <v>0.18590000000000001</v>
      </c>
      <c r="BM21" s="36">
        <f>(1+INDEX('Scenario Parameters'!$L:$L,MATCH($C21,'Scenario Parameters'!$A:$A,0)))*(1+INDEX('Scenario Parameters'!$L:$L,MATCH(BM$3,'Scenario Parameters'!$A:$A,0)))*'Base Table 5'!BM21</f>
        <v>0.1009</v>
      </c>
      <c r="BN21" s="36">
        <f>(1+INDEX('Scenario Parameters'!$L:$L,MATCH($C21,'Scenario Parameters'!$A:$A,0)))*(1+INDEX('Scenario Parameters'!$L:$L,MATCH(BN$3,'Scenario Parameters'!$A:$A,0)))*'Base Table 5'!BN21</f>
        <v>0.88</v>
      </c>
      <c r="BO21" s="36">
        <f>(1+INDEX('Scenario Parameters'!$L:$L,MATCH($C21,'Scenario Parameters'!$A:$A,0)))*(1+INDEX('Scenario Parameters'!$L:$L,MATCH(BO$3,'Scenario Parameters'!$A:$A,0)))*'Base Table 5'!BO21</f>
        <v>0.25840000000000002</v>
      </c>
      <c r="BP21" s="36">
        <f>(1+INDEX('Scenario Parameters'!$L:$L,MATCH($C21,'Scenario Parameters'!$A:$A,0)))*(1+INDEX('Scenario Parameters'!$L:$L,MATCH(BP$3,'Scenario Parameters'!$A:$A,0)))*'Base Table 5'!BP21</f>
        <v>4.6399999999999997E-2</v>
      </c>
      <c r="BQ21" s="36">
        <f>(1+INDEX('Scenario Parameters'!$L:$L,MATCH($C21,'Scenario Parameters'!$A:$A,0)))*(1+INDEX('Scenario Parameters'!$L:$L,MATCH(BQ$3,'Scenario Parameters'!$A:$A,0)))*'Base Table 5'!BQ21</f>
        <v>0.85599999999999998</v>
      </c>
      <c r="BR21" s="36">
        <f>(1+INDEX('Scenario Parameters'!$L:$L,MATCH($C21,'Scenario Parameters'!$A:$A,0)))*(1+INDEX('Scenario Parameters'!$L:$L,MATCH(BR$3,'Scenario Parameters'!$A:$A,0)))*'Base Table 5'!BR21</f>
        <v>1.360125</v>
      </c>
      <c r="BS21" s="36">
        <f>(1+INDEX('Scenario Parameters'!$L:$L,MATCH($C21,'Scenario Parameters'!$A:$A,0)))*(1+INDEX('Scenario Parameters'!$L:$L,MATCH(BS$3,'Scenario Parameters'!$A:$A,0)))*'Base Table 5'!BS21</f>
        <v>1.7649999999999996E-2</v>
      </c>
      <c r="BT21" s="36">
        <f>(1+INDEX('Scenario Parameters'!$L:$L,MATCH($C21,'Scenario Parameters'!$A:$A,0)))*(1+INDEX('Scenario Parameters'!$L:$L,MATCH(BT$3,'Scenario Parameters'!$A:$A,0)))*'Base Table 5'!BT21</f>
        <v>0.25219999999999998</v>
      </c>
      <c r="BU21" s="36">
        <f>(1+INDEX('Scenario Parameters'!$L:$L,MATCH($C21,'Scenario Parameters'!$A:$A,0)))*(1+INDEX('Scenario Parameters'!$L:$L,MATCH(BU$3,'Scenario Parameters'!$A:$A,0)))*'Base Table 5'!BU21</f>
        <v>0.2442</v>
      </c>
      <c r="BV21" s="36">
        <f>(1+INDEX('Scenario Parameters'!$L:$L,MATCH($C21,'Scenario Parameters'!$A:$A,0)))*(1+INDEX('Scenario Parameters'!$L:$L,MATCH(BV$3,'Scenario Parameters'!$A:$A,0)))*'Base Table 5'!BV21</f>
        <v>5.1980000000000004</v>
      </c>
      <c r="BW21" s="36">
        <f>(1+INDEX('Scenario Parameters'!$L:$L,MATCH($C21,'Scenario Parameters'!$A:$A,0)))*(1+INDEX('Scenario Parameters'!$L:$L,MATCH(BW$3,'Scenario Parameters'!$A:$A,0)))*'Base Table 5'!BW21</f>
        <v>2.1032999999999999</v>
      </c>
      <c r="BX21" s="36">
        <f>(1+INDEX('Scenario Parameters'!$L:$L,MATCH($C21,'Scenario Parameters'!$A:$A,0)))*(1+INDEX('Scenario Parameters'!$L:$L,MATCH(BX$3,'Scenario Parameters'!$A:$A,0)))*'Base Table 5'!BX21</f>
        <v>6.3628999999999998</v>
      </c>
      <c r="BY21" s="36">
        <f>(1+INDEX('Scenario Parameters'!$L:$L,MATCH($C21,'Scenario Parameters'!$A:$A,0)))*(1+INDEX('Scenario Parameters'!$L:$L,MATCH(BY$3,'Scenario Parameters'!$A:$A,0)))*'Base Table 5'!BY21</f>
        <v>15.5108</v>
      </c>
      <c r="BZ21" s="36">
        <f>(1+INDEX('Scenario Parameters'!$L:$L,MATCH($C21,'Scenario Parameters'!$A:$A,0)))*(1+INDEX('Scenario Parameters'!$L:$L,MATCH(BZ$3,'Scenario Parameters'!$A:$A,0)))*'Base Table 5'!BZ21</f>
        <v>4.2746000000000004</v>
      </c>
      <c r="CA21" s="36">
        <f>(1+INDEX('Scenario Parameters'!$L:$L,MATCH($C21,'Scenario Parameters'!$A:$A,0)))*(1+INDEX('Scenario Parameters'!$L:$L,MATCH(CA$3,'Scenario Parameters'!$A:$A,0)))*'Base Table 5'!CA21</f>
        <v>16.110099999999999</v>
      </c>
      <c r="CB21" s="36">
        <f>(1+INDEX('Scenario Parameters'!$L:$L,MATCH($C21,'Scenario Parameters'!$A:$A,0)))*(1+INDEX('Scenario Parameters'!$L:$L,MATCH(CB$3,'Scenario Parameters'!$A:$A,0)))*'Base Table 5'!CB21</f>
        <v>9.3257999999999992</v>
      </c>
      <c r="CC21" s="36">
        <f>(1+INDEX('Scenario Parameters'!$L:$L,MATCH($C21,'Scenario Parameters'!$A:$A,0)))*(1+INDEX('Scenario Parameters'!$L:$L,MATCH(CC$3,'Scenario Parameters'!$A:$A,0)))*'Base Table 5'!CC21</f>
        <v>78.051299999999998</v>
      </c>
      <c r="CD21" s="36">
        <f>(1+INDEX('Scenario Parameters'!$L:$L,MATCH($C21,'Scenario Parameters'!$A:$A,0)))*(1+INDEX('Scenario Parameters'!$L:$L,MATCH(CD$3,'Scenario Parameters'!$A:$A,0)))*'Base Table 5'!CD21</f>
        <v>2.0131199999999998</v>
      </c>
      <c r="CE21" s="36">
        <f>(1+INDEX('Scenario Parameters'!$L:$L,MATCH($C21,'Scenario Parameters'!$A:$A,0)))*(1+INDEX('Scenario Parameters'!$L:$L,MATCH(CE$3,'Scenario Parameters'!$A:$A,0)))*'Base Table 5'!CE21</f>
        <v>0.36830000000000002</v>
      </c>
      <c r="CF21" s="36">
        <f>(1+INDEX('Scenario Parameters'!$L:$L,MATCH($C21,'Scenario Parameters'!$A:$A,0)))*(1+INDEX('Scenario Parameters'!$L:$L,MATCH(CF$3,'Scenario Parameters'!$A:$A,0)))*'Base Table 5'!CF21</f>
        <v>0.1085</v>
      </c>
      <c r="CG21" s="36">
        <f>(1+INDEX('Scenario Parameters'!$L:$L,MATCH($C21,'Scenario Parameters'!$A:$A,0)))*(1+INDEX('Scenario Parameters'!$L:$L,MATCH(CG$3,'Scenario Parameters'!$A:$A,0)))*'Base Table 5'!CG21</f>
        <v>0.43490000000000001</v>
      </c>
      <c r="CH21" s="36">
        <f>(1+INDEX('Scenario Parameters'!$L:$L,MATCH($C21,'Scenario Parameters'!$A:$A,0)))*(1+INDEX('Scenario Parameters'!$L:$L,MATCH(CH$3,'Scenario Parameters'!$A:$A,0)))*'Base Table 5'!CH21</f>
        <v>0.62929999999999997</v>
      </c>
      <c r="CI21" s="36">
        <f>(1+INDEX('Scenario Parameters'!$L:$L,MATCH($C21,'Scenario Parameters'!$A:$A,0)))*(1+INDEX('Scenario Parameters'!$L:$L,MATCH(CI$3,'Scenario Parameters'!$A:$A,0)))*'Base Table 5'!CI21</f>
        <v>1.5920000000000001</v>
      </c>
      <c r="CJ21" s="36">
        <f>(1+INDEX('Scenario Parameters'!$L:$L,MATCH($C21,'Scenario Parameters'!$A:$A,0)))*(1+INDEX('Scenario Parameters'!$L:$L,MATCH(CJ$3,'Scenario Parameters'!$A:$A,0)))*'Base Table 5'!CJ21</f>
        <v>0.23380000000000001</v>
      </c>
      <c r="CK21" s="36">
        <f>(1+INDEX('Scenario Parameters'!$L:$L,MATCH($C21,'Scenario Parameters'!$A:$A,0)))*(1+INDEX('Scenario Parameters'!$L:$L,MATCH(CK$3,'Scenario Parameters'!$A:$A,0)))*'Base Table 5'!CK21</f>
        <v>0.12870000000000001</v>
      </c>
      <c r="CL21" s="36">
        <f>(1+INDEX('Scenario Parameters'!$L:$L,MATCH($C21,'Scenario Parameters'!$A:$A,0)))*(1+INDEX('Scenario Parameters'!$L:$L,MATCH(CL$3,'Scenario Parameters'!$A:$A,0)))*'Base Table 5'!CL21</f>
        <v>6.1899999999999997E-2</v>
      </c>
      <c r="CM21" s="36">
        <f>(1+INDEX('Scenario Parameters'!$L:$L,MATCH($C21,'Scenario Parameters'!$A:$A,0)))*(1+INDEX('Scenario Parameters'!$L:$L,MATCH(CM$3,'Scenario Parameters'!$A:$A,0)))*'Base Table 5'!CM21</f>
        <v>5.5199999999999999E-2</v>
      </c>
      <c r="CN21" s="36">
        <f>(1+INDEX('Scenario Parameters'!$L:$L,MATCH($C21,'Scenario Parameters'!$A:$A,0)))*(1+INDEX('Scenario Parameters'!$L:$L,MATCH(CN$3,'Scenario Parameters'!$A:$A,0)))*'Base Table 5'!CN21</f>
        <v>0.41959999999999997</v>
      </c>
      <c r="CO21" s="36">
        <f>(1+INDEX('Scenario Parameters'!$L:$L,MATCH($C21,'Scenario Parameters'!$A:$A,0)))*(1+INDEX('Scenario Parameters'!$L:$L,MATCH(CO$3,'Scenario Parameters'!$A:$A,0)))*'Base Table 5'!CO21</f>
        <v>2.5999999999999999E-3</v>
      </c>
      <c r="CP21" s="36">
        <f>(1+INDEX('Scenario Parameters'!$L:$L,MATCH($C21,'Scenario Parameters'!$A:$A,0)))*(1+INDEX('Scenario Parameters'!$L:$L,MATCH(CP$3,'Scenario Parameters'!$A:$A,0)))*'Base Table 5'!CP21</f>
        <v>0.13750000000000001</v>
      </c>
      <c r="CQ21" s="36">
        <f>(1+INDEX('Scenario Parameters'!$L:$L,MATCH($C21,'Scenario Parameters'!$A:$A,0)))*(1+INDEX('Scenario Parameters'!$L:$L,MATCH(CQ$3,'Scenario Parameters'!$A:$A,0)))*'Base Table 5'!CQ21</f>
        <v>0.1288</v>
      </c>
      <c r="CR21" s="36">
        <f>(1+INDEX('Scenario Parameters'!$L:$L,MATCH($C21,'Scenario Parameters'!$A:$A,0)))*(1+INDEX('Scenario Parameters'!$L:$L,MATCH(CR$3,'Scenario Parameters'!$A:$A,0)))*'Base Table 5'!CR21</f>
        <v>0.11700000000000001</v>
      </c>
      <c r="CS21" s="36">
        <f>(1+INDEX('Scenario Parameters'!$L:$L,MATCH($C21,'Scenario Parameters'!$A:$A,0)))*(1+INDEX('Scenario Parameters'!$L:$L,MATCH(CS$3,'Scenario Parameters'!$A:$A,0)))*'Base Table 5'!CS21</f>
        <v>0.56130000000000002</v>
      </c>
      <c r="CT21" s="36">
        <f>(1+INDEX('Scenario Parameters'!$L:$L,MATCH($C21,'Scenario Parameters'!$A:$A,0)))*(1+INDEX('Scenario Parameters'!$L:$L,MATCH(CT$3,'Scenario Parameters'!$A:$A,0)))*'Base Table 5'!CT21</f>
        <v>5.74E-2</v>
      </c>
      <c r="CU21" s="36">
        <f>(1+INDEX('Scenario Parameters'!$L:$L,MATCH($C21,'Scenario Parameters'!$A:$A,0)))*(1+INDEX('Scenario Parameters'!$L:$L,MATCH(CU$3,'Scenario Parameters'!$A:$A,0)))*'Base Table 5'!CU21</f>
        <v>1.9699999999999999E-2</v>
      </c>
      <c r="CV21" s="36">
        <f>(1+INDEX('Scenario Parameters'!$L:$L,MATCH($C21,'Scenario Parameters'!$A:$A,0)))*(1+INDEX('Scenario Parameters'!$L:$L,MATCH(CV$3,'Scenario Parameters'!$A:$A,0)))*'Base Table 5'!CV21</f>
        <v>0.50639999999999996</v>
      </c>
      <c r="CW21" s="36">
        <f>(1+INDEX('Scenario Parameters'!$L:$L,MATCH($C21,'Scenario Parameters'!$A:$A,0)))*(1+INDEX('Scenario Parameters'!$L:$L,MATCH(CW$3,'Scenario Parameters'!$A:$A,0)))*'Base Table 5'!CW21</f>
        <v>1.4455</v>
      </c>
      <c r="CX21" s="36">
        <f>(1+INDEX('Scenario Parameters'!$L:$L,MATCH($C21,'Scenario Parameters'!$A:$A,0)))*(1+INDEX('Scenario Parameters'!$L:$L,MATCH(CX$3,'Scenario Parameters'!$A:$A,0)))*'Base Table 5'!CX21</f>
        <v>9.9500000000000005E-2</v>
      </c>
      <c r="CY21" s="36">
        <f>(1+INDEX('Scenario Parameters'!$L:$L,MATCH($C21,'Scenario Parameters'!$A:$A,0)))*(1+INDEX('Scenario Parameters'!$L:$L,MATCH(CY$3,'Scenario Parameters'!$A:$A,0)))*'Base Table 5'!CY21</f>
        <v>0.34499999999999997</v>
      </c>
      <c r="CZ21" s="36">
        <f>(1+INDEX('Scenario Parameters'!$L:$L,MATCH($C21,'Scenario Parameters'!$A:$A,0)))*(1+INDEX('Scenario Parameters'!$L:$L,MATCH(CZ$3,'Scenario Parameters'!$A:$A,0)))*'Base Table 5'!CZ21</f>
        <v>1.6029</v>
      </c>
      <c r="DA21" s="36">
        <f>(1+INDEX('Scenario Parameters'!$L:$L,MATCH($C21,'Scenario Parameters'!$A:$A,0)))*(1+INDEX('Scenario Parameters'!$L:$L,MATCH(DA$3,'Scenario Parameters'!$A:$A,0)))*'Base Table 5'!DA21</f>
        <v>0.98089999999999999</v>
      </c>
      <c r="DB21" s="36">
        <f>(1+INDEX('Scenario Parameters'!$L:$L,MATCH($C21,'Scenario Parameters'!$A:$A,0)))*(1+INDEX('Scenario Parameters'!$L:$L,MATCH(DB$3,'Scenario Parameters'!$A:$A,0)))*'Base Table 5'!DB21</f>
        <v>1.643</v>
      </c>
      <c r="DC21" s="36">
        <f>(1+INDEX('Scenario Parameters'!$L:$L,MATCH($C21,'Scenario Parameters'!$A:$A,0)))*(1+INDEX('Scenario Parameters'!$L:$L,MATCH(DC$3,'Scenario Parameters'!$A:$A,0)))*'Base Table 5'!DC21</f>
        <v>0.98560000000000003</v>
      </c>
      <c r="DD21" s="36">
        <f>(1+INDEX('Scenario Parameters'!$L:$L,MATCH($C21,'Scenario Parameters'!$A:$A,0)))*(1+INDEX('Scenario Parameters'!$L:$L,MATCH(DD$3,'Scenario Parameters'!$A:$A,0)))*'Base Table 5'!DD21</f>
        <v>7.5423999999999998</v>
      </c>
      <c r="DE21" s="36">
        <f>(1+INDEX('Scenario Parameters'!$L:$L,MATCH($C21,'Scenario Parameters'!$A:$A,0)))*(1+INDEX('Scenario Parameters'!$L:$L,MATCH(DE$3,'Scenario Parameters'!$A:$A,0)))*'Base Table 5'!DE21</f>
        <v>7.1175499999999996</v>
      </c>
      <c r="DF21" s="36">
        <f>(1+INDEX('Scenario Parameters'!$L:$L,MATCH($C21,'Scenario Parameters'!$A:$A,0)))*(1+INDEX('Scenario Parameters'!$L:$L,MATCH(DF$3,'Scenario Parameters'!$A:$A,0)))*'Base Table 5'!DF21</f>
        <v>0.78259999999999996</v>
      </c>
      <c r="DG21" s="36">
        <f>(1+INDEX('Scenario Parameters'!$L:$L,MATCH($C21,'Scenario Parameters'!$A:$A,0)))*(1+INDEX('Scenario Parameters'!$L:$L,MATCH(DG$3,'Scenario Parameters'!$A:$A,0)))*'Base Table 5'!DG21</f>
        <v>5.3515499999999996</v>
      </c>
      <c r="DH21" s="36">
        <f>(1+INDEX('Scenario Parameters'!$L:$L,MATCH($C21,'Scenario Parameters'!$A:$A,0)))*(1+INDEX('Scenario Parameters'!$L:$L,MATCH(DH$3,'Scenario Parameters'!$A:$A,0)))*'Base Table 5'!DH21</f>
        <v>12.850099999999999</v>
      </c>
      <c r="DI21" s="36">
        <f>(1+INDEX('Scenario Parameters'!$L:$L,MATCH($C21,'Scenario Parameters'!$A:$A,0)))*(1+INDEX('Scenario Parameters'!$L:$L,MATCH(DI$3,'Scenario Parameters'!$A:$A,0)))*'Base Table 5'!DI21</f>
        <v>0.25519999999999998</v>
      </c>
      <c r="DJ21" s="36">
        <f>(1+INDEX('Scenario Parameters'!$L:$L,MATCH($C21,'Scenario Parameters'!$A:$A,0)))*(1+INDEX('Scenario Parameters'!$L:$L,MATCH(DJ$3,'Scenario Parameters'!$A:$A,0)))*'Base Table 5'!DJ21</f>
        <v>0.77929999999999999</v>
      </c>
      <c r="DK21" s="36">
        <f>(1+INDEX('Scenario Parameters'!$L:$L,MATCH($C21,'Scenario Parameters'!$A:$A,0)))*(1+INDEX('Scenario Parameters'!$L:$L,MATCH(DK$3,'Scenario Parameters'!$A:$A,0)))*'Base Table 5'!DK21</f>
        <v>1.2761</v>
      </c>
      <c r="DL21" s="36">
        <f>(1+INDEX('Scenario Parameters'!$L:$L,MATCH($C21,'Scenario Parameters'!$A:$A,0)))*(1+INDEX('Scenario Parameters'!$L:$L,MATCH(DL$3,'Scenario Parameters'!$A:$A,0)))*'Base Table 5'!DL21</f>
        <v>0.30565999999999993</v>
      </c>
      <c r="DM21" s="36">
        <f>(1+INDEX('Scenario Parameters'!$L:$L,MATCH($C21,'Scenario Parameters'!$A:$A,0)))*(1+INDEX('Scenario Parameters'!$L:$L,MATCH(DM$3,'Scenario Parameters'!$A:$A,0)))*'Base Table 5'!DM21</f>
        <v>5.5132000000000003</v>
      </c>
      <c r="DN21" s="36">
        <f>(1+INDEX('Scenario Parameters'!$L:$L,MATCH($C21,'Scenario Parameters'!$A:$A,0)))*(1+INDEX('Scenario Parameters'!$L:$L,MATCH(DN$3,'Scenario Parameters'!$A:$A,0)))*'Base Table 5'!DN21</f>
        <v>1.2565</v>
      </c>
      <c r="DO21" s="36">
        <f>(1+INDEX('Scenario Parameters'!$L:$L,MATCH($C21,'Scenario Parameters'!$A:$A,0)))*(1+INDEX('Scenario Parameters'!$L:$L,MATCH(DO$3,'Scenario Parameters'!$A:$A,0)))*'Base Table 5'!DO21</f>
        <v>7.4499999999999997E-2</v>
      </c>
      <c r="DP21" s="36">
        <f t="shared" si="0"/>
        <v>1424.5631750000007</v>
      </c>
      <c r="DQ21" s="36">
        <f>('Base Table 5'!DQ21/'Base Table 5'!$DX21)*$EB21</f>
        <v>624.84259523380672</v>
      </c>
      <c r="DR21" s="36">
        <f>('Base Table 5'!DR21/'Base Table 5'!$DX21)*$EB21</f>
        <v>0</v>
      </c>
      <c r="DS21" s="36">
        <f>('Base Table 5'!DS21/'Base Table 5'!$DX21)*$EB21</f>
        <v>14.297711316917496</v>
      </c>
      <c r="DT21" s="36">
        <f>('Base Table 5'!DT21/'Base Table 5'!$DX21)*$EB21</f>
        <v>0.46100168362286542</v>
      </c>
      <c r="DU21" s="36">
        <f>('Base Table 5'!DU21/'Base Table 5'!$DX21)*$EB21</f>
        <v>2.9474236821475936</v>
      </c>
      <c r="DV21" s="36">
        <f>('Base Table 5'!DV21/'Base Table 5'!$DX21)*$EB21</f>
        <v>15.155026045107602</v>
      </c>
      <c r="DW21" s="36">
        <f>('Base Table 5'!DW21/'Base Table 5'!$DX21)*$EB21</f>
        <v>667.56639715879589</v>
      </c>
      <c r="DX21" s="36">
        <f t="shared" si="1"/>
        <v>1325.2701551203982</v>
      </c>
      <c r="DY21" s="36">
        <f t="shared" si="2"/>
        <v>2749.8333301203988</v>
      </c>
      <c r="DZ21" s="14">
        <f>'Base Table 5'!DY21</f>
        <v>2860.9998000000005</v>
      </c>
      <c r="EA21" s="54">
        <v>2749.8333301203988</v>
      </c>
      <c r="EB21" s="100">
        <f t="shared" si="3"/>
        <v>1325.2701551203982</v>
      </c>
    </row>
    <row r="22" spans="1:132" x14ac:dyDescent="0.4">
      <c r="A22" s="34">
        <v>19</v>
      </c>
      <c r="B22" s="7" t="str">
        <f>'Base Table 5'!B22</f>
        <v>1106</v>
      </c>
      <c r="C22" s="111">
        <f>'Base Table 5'!C22</f>
        <v>5</v>
      </c>
      <c r="D22" s="35" t="str">
        <f>'Base Table 5'!D22</f>
        <v>Grain mill and cereal product manufacturing</v>
      </c>
      <c r="E22" s="36">
        <f>(1+INDEX('Scenario Parameters'!$L:$L,MATCH($C22,'Scenario Parameters'!$A:$A,0)))*(1+INDEX('Scenario Parameters'!$L:$L,MATCH(E$3,'Scenario Parameters'!$A:$A,0)))*'Base Table 5'!E22</f>
        <v>19.546700000000001</v>
      </c>
      <c r="F22" s="36">
        <f>(1+INDEX('Scenario Parameters'!$L:$L,MATCH($C22,'Scenario Parameters'!$A:$A,0)))*(1+INDEX('Scenario Parameters'!$L:$L,MATCH(F$3,'Scenario Parameters'!$A:$A,0)))*'Base Table 5'!F22</f>
        <v>16.752800000000001</v>
      </c>
      <c r="G22" s="36">
        <f>(1+INDEX('Scenario Parameters'!$L:$L,MATCH($C22,'Scenario Parameters'!$A:$A,0)))*(1+INDEX('Scenario Parameters'!$L:$L,MATCH(G$3,'Scenario Parameters'!$A:$A,0)))*'Base Table 5'!G22</f>
        <v>9.7451000000000008</v>
      </c>
      <c r="H22" s="36">
        <f>(1+INDEX('Scenario Parameters'!$L:$L,MATCH($C22,'Scenario Parameters'!$A:$A,0)))*(1+INDEX('Scenario Parameters'!$L:$L,MATCH(H$3,'Scenario Parameters'!$A:$A,0)))*'Base Table 5'!H22</f>
        <v>2.1145</v>
      </c>
      <c r="I22" s="36">
        <f>(1+INDEX('Scenario Parameters'!$L:$L,MATCH($C22,'Scenario Parameters'!$A:$A,0)))*(1+INDEX('Scenario Parameters'!$L:$L,MATCH(I$3,'Scenario Parameters'!$A:$A,0)))*'Base Table 5'!I22</f>
        <v>0.49220000000000003</v>
      </c>
      <c r="J22" s="36">
        <f>(1+INDEX('Scenario Parameters'!$L:$L,MATCH($C22,'Scenario Parameters'!$A:$A,0)))*(1+INDEX('Scenario Parameters'!$L:$L,MATCH(J$3,'Scenario Parameters'!$A:$A,0)))*'Base Table 5'!J22</f>
        <v>1.9254</v>
      </c>
      <c r="K22" s="36">
        <f>(1+INDEX('Scenario Parameters'!$L:$L,MATCH($C22,'Scenario Parameters'!$A:$A,0)))*(1+INDEX('Scenario Parameters'!$L:$L,MATCH(K$3,'Scenario Parameters'!$A:$A,0)))*'Base Table 5'!K22</f>
        <v>5.0285000000000002</v>
      </c>
      <c r="L22" s="36">
        <f>(1+INDEX('Scenario Parameters'!$L:$L,MATCH($C22,'Scenario Parameters'!$A:$A,0)))*(1+INDEX('Scenario Parameters'!$L:$L,MATCH(L$3,'Scenario Parameters'!$A:$A,0)))*'Base Table 5'!L22</f>
        <v>0.39200999999999991</v>
      </c>
      <c r="M22" s="36">
        <f>(1+INDEX('Scenario Parameters'!$L:$L,MATCH($C22,'Scenario Parameters'!$A:$A,0)))*(1+INDEX('Scenario Parameters'!$L:$L,MATCH(M$3,'Scenario Parameters'!$A:$A,0)))*'Base Table 5'!M22</f>
        <v>0.44110999999999995</v>
      </c>
      <c r="N22" s="36">
        <f>(1+INDEX('Scenario Parameters'!$L:$L,MATCH($C22,'Scenario Parameters'!$A:$A,0)))*(1+INDEX('Scenario Parameters'!$L:$L,MATCH(N$3,'Scenario Parameters'!$A:$A,0)))*'Base Table 5'!N22</f>
        <v>2.2205699999999999</v>
      </c>
      <c r="O22" s="36">
        <f>(1+INDEX('Scenario Parameters'!$L:$L,MATCH($C22,'Scenario Parameters'!$A:$A,0)))*(1+INDEX('Scenario Parameters'!$L:$L,MATCH(O$3,'Scenario Parameters'!$A:$A,0)))*'Base Table 5'!O22</f>
        <v>6.3402900000000004</v>
      </c>
      <c r="P22" s="36">
        <f>(1+INDEX('Scenario Parameters'!$L:$L,MATCH($C22,'Scenario Parameters'!$A:$A,0)))*(1+INDEX('Scenario Parameters'!$L:$L,MATCH(P$3,'Scenario Parameters'!$A:$A,0)))*'Base Table 5'!P22</f>
        <v>0.89716000000000007</v>
      </c>
      <c r="Q22" s="36">
        <f>(1+INDEX('Scenario Parameters'!$L:$L,MATCH($C22,'Scenario Parameters'!$A:$A,0)))*(1+INDEX('Scenario Parameters'!$L:$L,MATCH(Q$3,'Scenario Parameters'!$A:$A,0)))*'Base Table 5'!Q22</f>
        <v>1.3187600000000002</v>
      </c>
      <c r="R22" s="36">
        <f>(1+INDEX('Scenario Parameters'!$L:$L,MATCH($C22,'Scenario Parameters'!$A:$A,0)))*(1+INDEX('Scenario Parameters'!$L:$L,MATCH(R$3,'Scenario Parameters'!$A:$A,0)))*'Base Table 5'!R22</f>
        <v>64.28</v>
      </c>
      <c r="S22" s="36">
        <f>(1+INDEX('Scenario Parameters'!$L:$L,MATCH($C22,'Scenario Parameters'!$A:$A,0)))*(1+INDEX('Scenario Parameters'!$L:$L,MATCH(S$3,'Scenario Parameters'!$A:$A,0)))*'Base Table 5'!S22</f>
        <v>0.62409999999999999</v>
      </c>
      <c r="T22" s="36">
        <f>(1+INDEX('Scenario Parameters'!$L:$L,MATCH($C22,'Scenario Parameters'!$A:$A,0)))*(1+INDEX('Scenario Parameters'!$L:$L,MATCH(T$3,'Scenario Parameters'!$A:$A,0)))*'Base Table 5'!T22</f>
        <v>34.464100000000002</v>
      </c>
      <c r="U22" s="36">
        <f>(1+INDEX('Scenario Parameters'!$L:$L,MATCH($C22,'Scenario Parameters'!$A:$A,0)))*(1+INDEX('Scenario Parameters'!$L:$L,MATCH(U$3,'Scenario Parameters'!$A:$A,0)))*'Base Table 5'!U22</f>
        <v>133.8905</v>
      </c>
      <c r="V22" s="36">
        <f>(1+INDEX('Scenario Parameters'!$L:$L,MATCH($C22,'Scenario Parameters'!$A:$A,0)))*(1+INDEX('Scenario Parameters'!$L:$L,MATCH(V$3,'Scenario Parameters'!$A:$A,0)))*'Base Table 5'!V22</f>
        <v>5.375</v>
      </c>
      <c r="W22" s="36">
        <f>(1+INDEX('Scenario Parameters'!$L:$L,MATCH($C22,'Scenario Parameters'!$A:$A,0)))*(1+INDEX('Scenario Parameters'!$L:$L,MATCH(W$3,'Scenario Parameters'!$A:$A,0)))*'Base Table 5'!W22</f>
        <v>133.48740000000001</v>
      </c>
      <c r="X22" s="36">
        <f>(1+INDEX('Scenario Parameters'!$L:$L,MATCH($C22,'Scenario Parameters'!$A:$A,0)))*(1+INDEX('Scenario Parameters'!$L:$L,MATCH(X$3,'Scenario Parameters'!$A:$A,0)))*'Base Table 5'!X22</f>
        <v>657.52610000000004</v>
      </c>
      <c r="Y22" s="36">
        <f>(1+INDEX('Scenario Parameters'!$L:$L,MATCH($C22,'Scenario Parameters'!$A:$A,0)))*(1+INDEX('Scenario Parameters'!$L:$L,MATCH(Y$3,'Scenario Parameters'!$A:$A,0)))*'Base Table 5'!Y22</f>
        <v>283.46469999999999</v>
      </c>
      <c r="Z22" s="36">
        <f>(1+INDEX('Scenario Parameters'!$L:$L,MATCH($C22,'Scenario Parameters'!$A:$A,0)))*(1+INDEX('Scenario Parameters'!$L:$L,MATCH(Z$3,'Scenario Parameters'!$A:$A,0)))*'Base Table 5'!Z22</f>
        <v>287.02260000000001</v>
      </c>
      <c r="AA22" s="36">
        <f>(1+INDEX('Scenario Parameters'!$L:$L,MATCH($C22,'Scenario Parameters'!$A:$A,0)))*(1+INDEX('Scenario Parameters'!$L:$L,MATCH(AA$3,'Scenario Parameters'!$A:$A,0)))*'Base Table 5'!AA22</f>
        <v>85.242699999999999</v>
      </c>
      <c r="AB22" s="36">
        <f>(1+INDEX('Scenario Parameters'!$L:$L,MATCH($C22,'Scenario Parameters'!$A:$A,0)))*(1+INDEX('Scenario Parameters'!$L:$L,MATCH(AB$3,'Scenario Parameters'!$A:$A,0)))*'Base Table 5'!AB22</f>
        <v>90.286199999999994</v>
      </c>
      <c r="AC22" s="36">
        <f>(1+INDEX('Scenario Parameters'!$L:$L,MATCH($C22,'Scenario Parameters'!$A:$A,0)))*(1+INDEX('Scenario Parameters'!$L:$L,MATCH(AC$3,'Scenario Parameters'!$A:$A,0)))*'Base Table 5'!AC22</f>
        <v>0.57079999999999997</v>
      </c>
      <c r="AD22" s="36">
        <f>(1+INDEX('Scenario Parameters'!$L:$L,MATCH($C22,'Scenario Parameters'!$A:$A,0)))*(1+INDEX('Scenario Parameters'!$L:$L,MATCH(AD$3,'Scenario Parameters'!$A:$A,0)))*'Base Table 5'!AD22</f>
        <v>3.3700000000000001E-2</v>
      </c>
      <c r="AE22" s="36">
        <f>(1+INDEX('Scenario Parameters'!$L:$L,MATCH($C22,'Scenario Parameters'!$A:$A,0)))*(1+INDEX('Scenario Parameters'!$L:$L,MATCH(AE$3,'Scenario Parameters'!$A:$A,0)))*'Base Table 5'!AE22</f>
        <v>0.1071</v>
      </c>
      <c r="AF22" s="36">
        <f>(1+INDEX('Scenario Parameters'!$L:$L,MATCH($C22,'Scenario Parameters'!$A:$A,0)))*(1+INDEX('Scenario Parameters'!$L:$L,MATCH(AF$3,'Scenario Parameters'!$A:$A,0)))*'Base Table 5'!AF22</f>
        <v>1.048</v>
      </c>
      <c r="AG22" s="36">
        <f>(1+INDEX('Scenario Parameters'!$L:$L,MATCH($C22,'Scenario Parameters'!$A:$A,0)))*(1+INDEX('Scenario Parameters'!$L:$L,MATCH(AG$3,'Scenario Parameters'!$A:$A,0)))*'Base Table 5'!AG22</f>
        <v>6.9999999999999999E-4</v>
      </c>
      <c r="AH22" s="36">
        <f>(1+INDEX('Scenario Parameters'!$L:$L,MATCH($C22,'Scenario Parameters'!$A:$A,0)))*(1+INDEX('Scenario Parameters'!$L:$L,MATCH(AH$3,'Scenario Parameters'!$A:$A,0)))*'Base Table 5'!AH22</f>
        <v>0.1234</v>
      </c>
      <c r="AI22" s="36">
        <f>(1+INDEX('Scenario Parameters'!$L:$L,MATCH($C22,'Scenario Parameters'!$A:$A,0)))*(1+INDEX('Scenario Parameters'!$L:$L,MATCH(AI$3,'Scenario Parameters'!$A:$A,0)))*'Base Table 5'!AI22</f>
        <v>9.4200000000000006E-2</v>
      </c>
      <c r="AJ22" s="36">
        <f>(1+INDEX('Scenario Parameters'!$L:$L,MATCH($C22,'Scenario Parameters'!$A:$A,0)))*(1+INDEX('Scenario Parameters'!$L:$L,MATCH(AJ$3,'Scenario Parameters'!$A:$A,0)))*'Base Table 5'!AJ22</f>
        <v>0.58860000000000001</v>
      </c>
      <c r="AK22" s="36">
        <f>(1+INDEX('Scenario Parameters'!$L:$L,MATCH($C22,'Scenario Parameters'!$A:$A,0)))*(1+INDEX('Scenario Parameters'!$L:$L,MATCH(AK$3,'Scenario Parameters'!$A:$A,0)))*'Base Table 5'!AK22</f>
        <v>1.3647</v>
      </c>
      <c r="AL22" s="36">
        <f>(1+INDEX('Scenario Parameters'!$L:$L,MATCH($C22,'Scenario Parameters'!$A:$A,0)))*(1+INDEX('Scenario Parameters'!$L:$L,MATCH(AL$3,'Scenario Parameters'!$A:$A,0)))*'Base Table 5'!AL22</f>
        <v>0.2949</v>
      </c>
      <c r="AM22" s="36">
        <f>(1+INDEX('Scenario Parameters'!$L:$L,MATCH($C22,'Scenario Parameters'!$A:$A,0)))*(1+INDEX('Scenario Parameters'!$L:$L,MATCH(AM$3,'Scenario Parameters'!$A:$A,0)))*'Base Table 5'!AM22</f>
        <v>0.60770000000000002</v>
      </c>
      <c r="AN22" s="36">
        <f>(1+INDEX('Scenario Parameters'!$L:$L,MATCH($C22,'Scenario Parameters'!$A:$A,0)))*(1+INDEX('Scenario Parameters'!$L:$L,MATCH(AN$3,'Scenario Parameters'!$A:$A,0)))*'Base Table 5'!AN22</f>
        <v>0.57120000000000004</v>
      </c>
      <c r="AO22" s="36">
        <f>(1+INDEX('Scenario Parameters'!$L:$L,MATCH($C22,'Scenario Parameters'!$A:$A,0)))*(1+INDEX('Scenario Parameters'!$L:$L,MATCH(AO$3,'Scenario Parameters'!$A:$A,0)))*'Base Table 5'!AO22</f>
        <v>2.5119999999999993E-2</v>
      </c>
      <c r="AP22" s="36">
        <f>(1+INDEX('Scenario Parameters'!$L:$L,MATCH($C22,'Scenario Parameters'!$A:$A,0)))*(1+INDEX('Scenario Parameters'!$L:$L,MATCH(AP$3,'Scenario Parameters'!$A:$A,0)))*'Base Table 5'!AP22</f>
        <v>0.6008</v>
      </c>
      <c r="AQ22" s="36">
        <f>(1+INDEX('Scenario Parameters'!$L:$L,MATCH($C22,'Scenario Parameters'!$A:$A,0)))*(1+INDEX('Scenario Parameters'!$L:$L,MATCH(AQ$3,'Scenario Parameters'!$A:$A,0)))*'Base Table 5'!AQ22</f>
        <v>0.46734999999999999</v>
      </c>
      <c r="AR22" s="36">
        <f>(1+INDEX('Scenario Parameters'!$L:$L,MATCH($C22,'Scenario Parameters'!$A:$A,0)))*(1+INDEX('Scenario Parameters'!$L:$L,MATCH(AR$3,'Scenario Parameters'!$A:$A,0)))*'Base Table 5'!AR22</f>
        <v>1.9624999999999999</v>
      </c>
      <c r="AS22" s="36">
        <f>(1+INDEX('Scenario Parameters'!$L:$L,MATCH($C22,'Scenario Parameters'!$A:$A,0)))*(1+INDEX('Scenario Parameters'!$L:$L,MATCH(AS$3,'Scenario Parameters'!$A:$A,0)))*'Base Table 5'!AS22</f>
        <v>0.53910000000000002</v>
      </c>
      <c r="AT22" s="36">
        <f>(1+INDEX('Scenario Parameters'!$L:$L,MATCH($C22,'Scenario Parameters'!$A:$A,0)))*(1+INDEX('Scenario Parameters'!$L:$L,MATCH(AT$3,'Scenario Parameters'!$A:$A,0)))*'Base Table 5'!AT22</f>
        <v>1.0645</v>
      </c>
      <c r="AU22" s="36">
        <f>(1+INDEX('Scenario Parameters'!$L:$L,MATCH($C22,'Scenario Parameters'!$A:$A,0)))*(1+INDEX('Scenario Parameters'!$L:$L,MATCH(AU$3,'Scenario Parameters'!$A:$A,0)))*'Base Table 5'!AU22</f>
        <v>0.12859999999999999</v>
      </c>
      <c r="AV22" s="36">
        <f>(1+INDEX('Scenario Parameters'!$L:$L,MATCH($C22,'Scenario Parameters'!$A:$A,0)))*(1+INDEX('Scenario Parameters'!$L:$L,MATCH(AV$3,'Scenario Parameters'!$A:$A,0)))*'Base Table 5'!AV22</f>
        <v>0.36180000000000001</v>
      </c>
      <c r="AW22" s="36">
        <f>(1+INDEX('Scenario Parameters'!$L:$L,MATCH($C22,'Scenario Parameters'!$A:$A,0)))*(1+INDEX('Scenario Parameters'!$L:$L,MATCH(AW$3,'Scenario Parameters'!$A:$A,0)))*'Base Table 5'!AW22</f>
        <v>0.22470000000000001</v>
      </c>
      <c r="AX22" s="36">
        <f>(1+INDEX('Scenario Parameters'!$L:$L,MATCH($C22,'Scenario Parameters'!$A:$A,0)))*(1+INDEX('Scenario Parameters'!$L:$L,MATCH(AX$3,'Scenario Parameters'!$A:$A,0)))*'Base Table 5'!AX22</f>
        <v>0.60860000000000003</v>
      </c>
      <c r="AY22" s="36">
        <f>(1+INDEX('Scenario Parameters'!$L:$L,MATCH($C22,'Scenario Parameters'!$A:$A,0)))*(1+INDEX('Scenario Parameters'!$L:$L,MATCH(AY$3,'Scenario Parameters'!$A:$A,0)))*'Base Table 5'!AY22</f>
        <v>0.93159999999999998</v>
      </c>
      <c r="AZ22" s="36">
        <f>(1+INDEX('Scenario Parameters'!$L:$L,MATCH($C22,'Scenario Parameters'!$A:$A,0)))*(1+INDEX('Scenario Parameters'!$L:$L,MATCH(AZ$3,'Scenario Parameters'!$A:$A,0)))*'Base Table 5'!AZ22</f>
        <v>0.20080000000000001</v>
      </c>
      <c r="BA22" s="36">
        <f>(1+INDEX('Scenario Parameters'!$L:$L,MATCH($C22,'Scenario Parameters'!$A:$A,0)))*(1+INDEX('Scenario Parameters'!$L:$L,MATCH(BA$3,'Scenario Parameters'!$A:$A,0)))*'Base Table 5'!BA22</f>
        <v>0.68110000000000004</v>
      </c>
      <c r="BB22" s="36">
        <f>(1+INDEX('Scenario Parameters'!$L:$L,MATCH($C22,'Scenario Parameters'!$A:$A,0)))*(1+INDEX('Scenario Parameters'!$L:$L,MATCH(BB$3,'Scenario Parameters'!$A:$A,0)))*'Base Table 5'!BB22</f>
        <v>0.49709999999999999</v>
      </c>
      <c r="BC22" s="36">
        <f>(1+INDEX('Scenario Parameters'!$L:$L,MATCH($C22,'Scenario Parameters'!$A:$A,0)))*(1+INDEX('Scenario Parameters'!$L:$L,MATCH(BC$3,'Scenario Parameters'!$A:$A,0)))*'Base Table 5'!BC22</f>
        <v>0.1714</v>
      </c>
      <c r="BD22" s="36">
        <f>(1+INDEX('Scenario Parameters'!$L:$L,MATCH($C22,'Scenario Parameters'!$A:$A,0)))*(1+INDEX('Scenario Parameters'!$L:$L,MATCH(BD$3,'Scenario Parameters'!$A:$A,0)))*'Base Table 5'!BD22</f>
        <v>2.0261999999999998</v>
      </c>
      <c r="BE22" s="36">
        <f>(1+INDEX('Scenario Parameters'!$L:$L,MATCH($C22,'Scenario Parameters'!$A:$A,0)))*(1+INDEX('Scenario Parameters'!$L:$L,MATCH(BE$3,'Scenario Parameters'!$A:$A,0)))*'Base Table 5'!BE22</f>
        <v>0.40110000000000001</v>
      </c>
      <c r="BF22" s="36">
        <f>(1+INDEX('Scenario Parameters'!$L:$L,MATCH($C22,'Scenario Parameters'!$A:$A,0)))*(1+INDEX('Scenario Parameters'!$L:$L,MATCH(BF$3,'Scenario Parameters'!$A:$A,0)))*'Base Table 5'!BF22</f>
        <v>1.3373999999999999</v>
      </c>
      <c r="BG22" s="36">
        <f>(1+INDEX('Scenario Parameters'!$L:$L,MATCH($C22,'Scenario Parameters'!$A:$A,0)))*(1+INDEX('Scenario Parameters'!$L:$L,MATCH(BG$3,'Scenario Parameters'!$A:$A,0)))*'Base Table 5'!BG22</f>
        <v>0.68067000000000011</v>
      </c>
      <c r="BH22" s="36">
        <f>(1+INDEX('Scenario Parameters'!$L:$L,MATCH($C22,'Scenario Parameters'!$A:$A,0)))*(1+INDEX('Scenario Parameters'!$L:$L,MATCH(BH$3,'Scenario Parameters'!$A:$A,0)))*'Base Table 5'!BH22</f>
        <v>0.78349999999999997</v>
      </c>
      <c r="BI22" s="36">
        <f>(1+INDEX('Scenario Parameters'!$L:$L,MATCH($C22,'Scenario Parameters'!$A:$A,0)))*(1+INDEX('Scenario Parameters'!$L:$L,MATCH(BI$3,'Scenario Parameters'!$A:$A,0)))*'Base Table 5'!BI22</f>
        <v>0.61409999999999998</v>
      </c>
      <c r="BJ22" s="36">
        <f>(1+INDEX('Scenario Parameters'!$L:$L,MATCH($C22,'Scenario Parameters'!$A:$A,0)))*(1+INDEX('Scenario Parameters'!$L:$L,MATCH(BJ$3,'Scenario Parameters'!$A:$A,0)))*'Base Table 5'!BJ22</f>
        <v>1.1533</v>
      </c>
      <c r="BK22" s="36">
        <f>(1+INDEX('Scenario Parameters'!$L:$L,MATCH($C22,'Scenario Parameters'!$A:$A,0)))*(1+INDEX('Scenario Parameters'!$L:$L,MATCH(BK$3,'Scenario Parameters'!$A:$A,0)))*'Base Table 5'!BK22</f>
        <v>2.2067999999999999</v>
      </c>
      <c r="BL22" s="36">
        <f>(1+INDEX('Scenario Parameters'!$L:$L,MATCH($C22,'Scenario Parameters'!$A:$A,0)))*(1+INDEX('Scenario Parameters'!$L:$L,MATCH(BL$3,'Scenario Parameters'!$A:$A,0)))*'Base Table 5'!BL22</f>
        <v>0.89290000000000003</v>
      </c>
      <c r="BM22" s="36">
        <f>(1+INDEX('Scenario Parameters'!$L:$L,MATCH($C22,'Scenario Parameters'!$A:$A,0)))*(1+INDEX('Scenario Parameters'!$L:$L,MATCH(BM$3,'Scenario Parameters'!$A:$A,0)))*'Base Table 5'!BM22</f>
        <v>0.60299999999999998</v>
      </c>
      <c r="BN22" s="36">
        <f>(1+INDEX('Scenario Parameters'!$L:$L,MATCH($C22,'Scenario Parameters'!$A:$A,0)))*(1+INDEX('Scenario Parameters'!$L:$L,MATCH(BN$3,'Scenario Parameters'!$A:$A,0)))*'Base Table 5'!BN22</f>
        <v>3.8128000000000002</v>
      </c>
      <c r="BO22" s="36">
        <f>(1+INDEX('Scenario Parameters'!$L:$L,MATCH($C22,'Scenario Parameters'!$A:$A,0)))*(1+INDEX('Scenario Parameters'!$L:$L,MATCH(BO$3,'Scenario Parameters'!$A:$A,0)))*'Base Table 5'!BO22</f>
        <v>1.1161000000000001</v>
      </c>
      <c r="BP22" s="36">
        <f>(1+INDEX('Scenario Parameters'!$L:$L,MATCH($C22,'Scenario Parameters'!$A:$A,0)))*(1+INDEX('Scenario Parameters'!$L:$L,MATCH(BP$3,'Scenario Parameters'!$A:$A,0)))*'Base Table 5'!BP22</f>
        <v>0.1925</v>
      </c>
      <c r="BQ22" s="36">
        <f>(1+INDEX('Scenario Parameters'!$L:$L,MATCH($C22,'Scenario Parameters'!$A:$A,0)))*(1+INDEX('Scenario Parameters'!$L:$L,MATCH(BQ$3,'Scenario Parameters'!$A:$A,0)))*'Base Table 5'!BQ22</f>
        <v>0.84662499999999996</v>
      </c>
      <c r="BR22" s="36">
        <f>(1+INDEX('Scenario Parameters'!$L:$L,MATCH($C22,'Scenario Parameters'!$A:$A,0)))*(1+INDEX('Scenario Parameters'!$L:$L,MATCH(BR$3,'Scenario Parameters'!$A:$A,0)))*'Base Table 5'!BR22</f>
        <v>0.81537499999999996</v>
      </c>
      <c r="BS22" s="36">
        <f>(1+INDEX('Scenario Parameters'!$L:$L,MATCH($C22,'Scenario Parameters'!$A:$A,0)))*(1+INDEX('Scenario Parameters'!$L:$L,MATCH(BS$3,'Scenario Parameters'!$A:$A,0)))*'Base Table 5'!BS22</f>
        <v>4.6899999999999989E-3</v>
      </c>
      <c r="BT22" s="36">
        <f>(1+INDEX('Scenario Parameters'!$L:$L,MATCH($C22,'Scenario Parameters'!$A:$A,0)))*(1+INDEX('Scenario Parameters'!$L:$L,MATCH(BT$3,'Scenario Parameters'!$A:$A,0)))*'Base Table 5'!BT22</f>
        <v>1.0774999999999999</v>
      </c>
      <c r="BU22" s="36">
        <f>(1+INDEX('Scenario Parameters'!$L:$L,MATCH($C22,'Scenario Parameters'!$A:$A,0)))*(1+INDEX('Scenario Parameters'!$L:$L,MATCH(BU$3,'Scenario Parameters'!$A:$A,0)))*'Base Table 5'!BU22</f>
        <v>1.1404000000000001</v>
      </c>
      <c r="BV22" s="36">
        <f>(1+INDEX('Scenario Parameters'!$L:$L,MATCH($C22,'Scenario Parameters'!$A:$A,0)))*(1+INDEX('Scenario Parameters'!$L:$L,MATCH(BV$3,'Scenario Parameters'!$A:$A,0)))*'Base Table 5'!BV22</f>
        <v>11.456799999999999</v>
      </c>
      <c r="BW22" s="36">
        <f>(1+INDEX('Scenario Parameters'!$L:$L,MATCH($C22,'Scenario Parameters'!$A:$A,0)))*(1+INDEX('Scenario Parameters'!$L:$L,MATCH(BW$3,'Scenario Parameters'!$A:$A,0)))*'Base Table 5'!BW22</f>
        <v>5.8109999999999999</v>
      </c>
      <c r="BX22" s="36">
        <f>(1+INDEX('Scenario Parameters'!$L:$L,MATCH($C22,'Scenario Parameters'!$A:$A,0)))*(1+INDEX('Scenario Parameters'!$L:$L,MATCH(BX$3,'Scenario Parameters'!$A:$A,0)))*'Base Table 5'!BX22</f>
        <v>4.7209000000000003</v>
      </c>
      <c r="BY22" s="36">
        <f>(1+INDEX('Scenario Parameters'!$L:$L,MATCH($C22,'Scenario Parameters'!$A:$A,0)))*(1+INDEX('Scenario Parameters'!$L:$L,MATCH(BY$3,'Scenario Parameters'!$A:$A,0)))*'Base Table 5'!BY22</f>
        <v>24.4267</v>
      </c>
      <c r="BZ22" s="36">
        <f>(1+INDEX('Scenario Parameters'!$L:$L,MATCH($C22,'Scenario Parameters'!$A:$A,0)))*(1+INDEX('Scenario Parameters'!$L:$L,MATCH(BZ$3,'Scenario Parameters'!$A:$A,0)))*'Base Table 5'!BZ22</f>
        <v>12.5162</v>
      </c>
      <c r="CA22" s="36">
        <f>(1+INDEX('Scenario Parameters'!$L:$L,MATCH($C22,'Scenario Parameters'!$A:$A,0)))*(1+INDEX('Scenario Parameters'!$L:$L,MATCH(CA$3,'Scenario Parameters'!$A:$A,0)))*'Base Table 5'!CA22</f>
        <v>202.17070000000001</v>
      </c>
      <c r="CB22" s="36">
        <f>(1+INDEX('Scenario Parameters'!$L:$L,MATCH($C22,'Scenario Parameters'!$A:$A,0)))*(1+INDEX('Scenario Parameters'!$L:$L,MATCH(CB$3,'Scenario Parameters'!$A:$A,0)))*'Base Table 5'!CB22</f>
        <v>84.140299999999996</v>
      </c>
      <c r="CC22" s="36">
        <f>(1+INDEX('Scenario Parameters'!$L:$L,MATCH($C22,'Scenario Parameters'!$A:$A,0)))*(1+INDEX('Scenario Parameters'!$L:$L,MATCH(CC$3,'Scenario Parameters'!$A:$A,0)))*'Base Table 5'!CC22</f>
        <v>268.18990000000002</v>
      </c>
      <c r="CD22" s="36">
        <f>(1+INDEX('Scenario Parameters'!$L:$L,MATCH($C22,'Scenario Parameters'!$A:$A,0)))*(1+INDEX('Scenario Parameters'!$L:$L,MATCH(CD$3,'Scenario Parameters'!$A:$A,0)))*'Base Table 5'!CD22</f>
        <v>6.2377200000000004</v>
      </c>
      <c r="CE22" s="36">
        <f>(1+INDEX('Scenario Parameters'!$L:$L,MATCH($C22,'Scenario Parameters'!$A:$A,0)))*(1+INDEX('Scenario Parameters'!$L:$L,MATCH(CE$3,'Scenario Parameters'!$A:$A,0)))*'Base Table 5'!CE22</f>
        <v>0.67200000000000004</v>
      </c>
      <c r="CF22" s="36">
        <f>(1+INDEX('Scenario Parameters'!$L:$L,MATCH($C22,'Scenario Parameters'!$A:$A,0)))*(1+INDEX('Scenario Parameters'!$L:$L,MATCH(CF$3,'Scenario Parameters'!$A:$A,0)))*'Base Table 5'!CF22</f>
        <v>0.38379999999999997</v>
      </c>
      <c r="CG22" s="36">
        <f>(1+INDEX('Scenario Parameters'!$L:$L,MATCH($C22,'Scenario Parameters'!$A:$A,0)))*(1+INDEX('Scenario Parameters'!$L:$L,MATCH(CG$3,'Scenario Parameters'!$A:$A,0)))*'Base Table 5'!CG22</f>
        <v>1.2967</v>
      </c>
      <c r="CH22" s="36">
        <f>(1+INDEX('Scenario Parameters'!$L:$L,MATCH($C22,'Scenario Parameters'!$A:$A,0)))*(1+INDEX('Scenario Parameters'!$L:$L,MATCH(CH$3,'Scenario Parameters'!$A:$A,0)))*'Base Table 5'!CH22</f>
        <v>0.98519999999999996</v>
      </c>
      <c r="CI22" s="36">
        <f>(1+INDEX('Scenario Parameters'!$L:$L,MATCH($C22,'Scenario Parameters'!$A:$A,0)))*(1+INDEX('Scenario Parameters'!$L:$L,MATCH(CI$3,'Scenario Parameters'!$A:$A,0)))*'Base Table 5'!CI22</f>
        <v>0.37569999999999998</v>
      </c>
      <c r="CJ22" s="36">
        <f>(1+INDEX('Scenario Parameters'!$L:$L,MATCH($C22,'Scenario Parameters'!$A:$A,0)))*(1+INDEX('Scenario Parameters'!$L:$L,MATCH(CJ$3,'Scenario Parameters'!$A:$A,0)))*'Base Table 5'!CJ22</f>
        <v>0.90590000000000004</v>
      </c>
      <c r="CK22" s="36">
        <f>(1+INDEX('Scenario Parameters'!$L:$L,MATCH($C22,'Scenario Parameters'!$A:$A,0)))*(1+INDEX('Scenario Parameters'!$L:$L,MATCH(CK$3,'Scenario Parameters'!$A:$A,0)))*'Base Table 5'!CK22</f>
        <v>0.3458</v>
      </c>
      <c r="CL22" s="36">
        <f>(1+INDEX('Scenario Parameters'!$L:$L,MATCH($C22,'Scenario Parameters'!$A:$A,0)))*(1+INDEX('Scenario Parameters'!$L:$L,MATCH(CL$3,'Scenario Parameters'!$A:$A,0)))*'Base Table 5'!CL22</f>
        <v>0.2175</v>
      </c>
      <c r="CM22" s="36">
        <f>(1+INDEX('Scenario Parameters'!$L:$L,MATCH($C22,'Scenario Parameters'!$A:$A,0)))*(1+INDEX('Scenario Parameters'!$L:$L,MATCH(CM$3,'Scenario Parameters'!$A:$A,0)))*'Base Table 5'!CM22</f>
        <v>0.26569999999999999</v>
      </c>
      <c r="CN22" s="36">
        <f>(1+INDEX('Scenario Parameters'!$L:$L,MATCH($C22,'Scenario Parameters'!$A:$A,0)))*(1+INDEX('Scenario Parameters'!$L:$L,MATCH(CN$3,'Scenario Parameters'!$A:$A,0)))*'Base Table 5'!CN22</f>
        <v>1.0708</v>
      </c>
      <c r="CO22" s="36">
        <f>(1+INDEX('Scenario Parameters'!$L:$L,MATCH($C22,'Scenario Parameters'!$A:$A,0)))*(1+INDEX('Scenario Parameters'!$L:$L,MATCH(CO$3,'Scenario Parameters'!$A:$A,0)))*'Base Table 5'!CO22</f>
        <v>1.15E-2</v>
      </c>
      <c r="CP22" s="36">
        <f>(1+INDEX('Scenario Parameters'!$L:$L,MATCH($C22,'Scenario Parameters'!$A:$A,0)))*(1+INDEX('Scenario Parameters'!$L:$L,MATCH(CP$3,'Scenario Parameters'!$A:$A,0)))*'Base Table 5'!CP22</f>
        <v>0.81979999999999997</v>
      </c>
      <c r="CQ22" s="36">
        <f>(1+INDEX('Scenario Parameters'!$L:$L,MATCH($C22,'Scenario Parameters'!$A:$A,0)))*(1+INDEX('Scenario Parameters'!$L:$L,MATCH(CQ$3,'Scenario Parameters'!$A:$A,0)))*'Base Table 5'!CQ22</f>
        <v>0.82940000000000003</v>
      </c>
      <c r="CR22" s="36">
        <f>(1+INDEX('Scenario Parameters'!$L:$L,MATCH($C22,'Scenario Parameters'!$A:$A,0)))*(1+INDEX('Scenario Parameters'!$L:$L,MATCH(CR$3,'Scenario Parameters'!$A:$A,0)))*'Base Table 5'!CR22</f>
        <v>0.6431</v>
      </c>
      <c r="CS22" s="36">
        <f>(1+INDEX('Scenario Parameters'!$L:$L,MATCH($C22,'Scenario Parameters'!$A:$A,0)))*(1+INDEX('Scenario Parameters'!$L:$L,MATCH(CS$3,'Scenario Parameters'!$A:$A,0)))*'Base Table 5'!CS22</f>
        <v>0.89159999999999995</v>
      </c>
      <c r="CT22" s="36">
        <f>(1+INDEX('Scenario Parameters'!$L:$L,MATCH($C22,'Scenario Parameters'!$A:$A,0)))*(1+INDEX('Scenario Parameters'!$L:$L,MATCH(CT$3,'Scenario Parameters'!$A:$A,0)))*'Base Table 5'!CT22</f>
        <v>0.24929999999999999</v>
      </c>
      <c r="CU22" s="36">
        <f>(1+INDEX('Scenario Parameters'!$L:$L,MATCH($C22,'Scenario Parameters'!$A:$A,0)))*(1+INDEX('Scenario Parameters'!$L:$L,MATCH(CU$3,'Scenario Parameters'!$A:$A,0)))*'Base Table 5'!CU22</f>
        <v>8.5800000000000001E-2</v>
      </c>
      <c r="CV22" s="36">
        <f>(1+INDEX('Scenario Parameters'!$L:$L,MATCH($C22,'Scenario Parameters'!$A:$A,0)))*(1+INDEX('Scenario Parameters'!$L:$L,MATCH(CV$3,'Scenario Parameters'!$A:$A,0)))*'Base Table 5'!CV22</f>
        <v>0.53469999999999995</v>
      </c>
      <c r="CW22" s="36">
        <f>(1+INDEX('Scenario Parameters'!$L:$L,MATCH($C22,'Scenario Parameters'!$A:$A,0)))*(1+INDEX('Scenario Parameters'!$L:$L,MATCH(CW$3,'Scenario Parameters'!$A:$A,0)))*'Base Table 5'!CW22</f>
        <v>4.5091999999999999</v>
      </c>
      <c r="CX22" s="36">
        <f>(1+INDEX('Scenario Parameters'!$L:$L,MATCH($C22,'Scenario Parameters'!$A:$A,0)))*(1+INDEX('Scenario Parameters'!$L:$L,MATCH(CX$3,'Scenario Parameters'!$A:$A,0)))*'Base Table 5'!CX22</f>
        <v>0.59660000000000002</v>
      </c>
      <c r="CY22" s="36">
        <f>(1+INDEX('Scenario Parameters'!$L:$L,MATCH($C22,'Scenario Parameters'!$A:$A,0)))*(1+INDEX('Scenario Parameters'!$L:$L,MATCH(CY$3,'Scenario Parameters'!$A:$A,0)))*'Base Table 5'!CY22</f>
        <v>1.3032999999999999</v>
      </c>
      <c r="CZ22" s="36">
        <f>(1+INDEX('Scenario Parameters'!$L:$L,MATCH($C22,'Scenario Parameters'!$A:$A,0)))*(1+INDEX('Scenario Parameters'!$L:$L,MATCH(CZ$3,'Scenario Parameters'!$A:$A,0)))*'Base Table 5'!CZ22</f>
        <v>0.88670000000000004</v>
      </c>
      <c r="DA22" s="36">
        <f>(1+INDEX('Scenario Parameters'!$L:$L,MATCH($C22,'Scenario Parameters'!$A:$A,0)))*(1+INDEX('Scenario Parameters'!$L:$L,MATCH(DA$3,'Scenario Parameters'!$A:$A,0)))*'Base Table 5'!DA22</f>
        <v>2.1240999999999999</v>
      </c>
      <c r="DB22" s="36">
        <f>(1+INDEX('Scenario Parameters'!$L:$L,MATCH($C22,'Scenario Parameters'!$A:$A,0)))*(1+INDEX('Scenario Parameters'!$L:$L,MATCH(DB$3,'Scenario Parameters'!$A:$A,0)))*'Base Table 5'!DB22</f>
        <v>10.957100000000001</v>
      </c>
      <c r="DC22" s="36">
        <f>(1+INDEX('Scenario Parameters'!$L:$L,MATCH($C22,'Scenario Parameters'!$A:$A,0)))*(1+INDEX('Scenario Parameters'!$L:$L,MATCH(DC$3,'Scenario Parameters'!$A:$A,0)))*'Base Table 5'!DC22</f>
        <v>15.909700000000001</v>
      </c>
      <c r="DD22" s="36">
        <f>(1+INDEX('Scenario Parameters'!$L:$L,MATCH($C22,'Scenario Parameters'!$A:$A,0)))*(1+INDEX('Scenario Parameters'!$L:$L,MATCH(DD$3,'Scenario Parameters'!$A:$A,0)))*'Base Table 5'!DD22</f>
        <v>21.043800000000001</v>
      </c>
      <c r="DE22" s="36">
        <f>(1+INDEX('Scenario Parameters'!$L:$L,MATCH($C22,'Scenario Parameters'!$A:$A,0)))*(1+INDEX('Scenario Parameters'!$L:$L,MATCH(DE$3,'Scenario Parameters'!$A:$A,0)))*'Base Table 5'!DE22</f>
        <v>15.626950000000001</v>
      </c>
      <c r="DF22" s="36">
        <f>(1+INDEX('Scenario Parameters'!$L:$L,MATCH($C22,'Scenario Parameters'!$A:$A,0)))*(1+INDEX('Scenario Parameters'!$L:$L,MATCH(DF$3,'Scenario Parameters'!$A:$A,0)))*'Base Table 5'!DF22</f>
        <v>3.8380999999999998</v>
      </c>
      <c r="DG22" s="36">
        <f>(1+INDEX('Scenario Parameters'!$L:$L,MATCH($C22,'Scenario Parameters'!$A:$A,0)))*(1+INDEX('Scenario Parameters'!$L:$L,MATCH(DG$3,'Scenario Parameters'!$A:$A,0)))*'Base Table 5'!DG22</f>
        <v>36.866250000000001</v>
      </c>
      <c r="DH22" s="36">
        <f>(1+INDEX('Scenario Parameters'!$L:$L,MATCH($C22,'Scenario Parameters'!$A:$A,0)))*(1+INDEX('Scenario Parameters'!$L:$L,MATCH(DH$3,'Scenario Parameters'!$A:$A,0)))*'Base Table 5'!DH22</f>
        <v>127.39455</v>
      </c>
      <c r="DI22" s="36">
        <f>(1+INDEX('Scenario Parameters'!$L:$L,MATCH($C22,'Scenario Parameters'!$A:$A,0)))*(1+INDEX('Scenario Parameters'!$L:$L,MATCH(DI$3,'Scenario Parameters'!$A:$A,0)))*'Base Table 5'!DI22</f>
        <v>1.1807000000000001</v>
      </c>
      <c r="DJ22" s="36">
        <f>(1+INDEX('Scenario Parameters'!$L:$L,MATCH($C22,'Scenario Parameters'!$A:$A,0)))*(1+INDEX('Scenario Parameters'!$L:$L,MATCH(DJ$3,'Scenario Parameters'!$A:$A,0)))*'Base Table 5'!DJ22</f>
        <v>10.698700000000001</v>
      </c>
      <c r="DK22" s="36">
        <f>(1+INDEX('Scenario Parameters'!$L:$L,MATCH($C22,'Scenario Parameters'!$A:$A,0)))*(1+INDEX('Scenario Parameters'!$L:$L,MATCH(DK$3,'Scenario Parameters'!$A:$A,0)))*'Base Table 5'!DK22</f>
        <v>12.3687</v>
      </c>
      <c r="DL22" s="36">
        <f>(1+INDEX('Scenario Parameters'!$L:$L,MATCH($C22,'Scenario Parameters'!$A:$A,0)))*(1+INDEX('Scenario Parameters'!$L:$L,MATCH(DL$3,'Scenario Parameters'!$A:$A,0)))*'Base Table 5'!DL22</f>
        <v>1.3128399999999996</v>
      </c>
      <c r="DM22" s="36">
        <f>(1+INDEX('Scenario Parameters'!$L:$L,MATCH($C22,'Scenario Parameters'!$A:$A,0)))*(1+INDEX('Scenario Parameters'!$L:$L,MATCH(DM$3,'Scenario Parameters'!$A:$A,0)))*'Base Table 5'!DM22</f>
        <v>5.5933999999999999</v>
      </c>
      <c r="DN22" s="36">
        <f>(1+INDEX('Scenario Parameters'!$L:$L,MATCH($C22,'Scenario Parameters'!$A:$A,0)))*(1+INDEX('Scenario Parameters'!$L:$L,MATCH(DN$3,'Scenario Parameters'!$A:$A,0)))*'Base Table 5'!DN22</f>
        <v>1.7435</v>
      </c>
      <c r="DO22" s="36">
        <f>(1+INDEX('Scenario Parameters'!$L:$L,MATCH($C22,'Scenario Parameters'!$A:$A,0)))*(1+INDEX('Scenario Parameters'!$L:$L,MATCH(DO$3,'Scenario Parameters'!$A:$A,0)))*'Base Table 5'!DO22</f>
        <v>0.33510000000000001</v>
      </c>
      <c r="DP22" s="36">
        <f t="shared" si="0"/>
        <v>2780.9973399999999</v>
      </c>
      <c r="DQ22" s="36">
        <f>('Base Table 5'!DQ22/'Base Table 5'!$DX22)*$EB22</f>
        <v>3072.6708841002337</v>
      </c>
      <c r="DR22" s="36">
        <f>('Base Table 5'!DR22/'Base Table 5'!$DX22)*$EB22</f>
        <v>2.0653457775288448E-3</v>
      </c>
      <c r="DS22" s="36">
        <f>('Base Table 5'!DS22/'Base Table 5'!$DX22)*$EB22</f>
        <v>61.39106076228952</v>
      </c>
      <c r="DT22" s="36">
        <f>('Base Table 5'!DT22/'Base Table 5'!$DX22)*$EB22</f>
        <v>2.1457909955635937</v>
      </c>
      <c r="DU22" s="36">
        <f>('Base Table 5'!DU22/'Base Table 5'!$DX22)*$EB22</f>
        <v>12.163750689467255</v>
      </c>
      <c r="DV22" s="36">
        <f>('Base Table 5'!DV22/'Base Table 5'!$DX22)*$EB22</f>
        <v>47.673137375231811</v>
      </c>
      <c r="DW22" s="36">
        <f>('Base Table 5'!DW22/'Base Table 5'!$DX22)*$EB22</f>
        <v>1812.1018560078123</v>
      </c>
      <c r="DX22" s="36">
        <f t="shared" si="1"/>
        <v>5008.1485452763754</v>
      </c>
      <c r="DY22" s="36">
        <f t="shared" si="2"/>
        <v>7789.1458852763753</v>
      </c>
      <c r="DZ22" s="14">
        <f>'Base Table 5'!DY22</f>
        <v>7826.0005000000001</v>
      </c>
      <c r="EA22" s="54">
        <v>7789.1458852763753</v>
      </c>
      <c r="EB22" s="100">
        <f t="shared" si="3"/>
        <v>5008.1485452763754</v>
      </c>
    </row>
    <row r="23" spans="1:132" x14ac:dyDescent="0.4">
      <c r="A23" s="37">
        <v>20</v>
      </c>
      <c r="B23" s="2" t="str">
        <f>'Base Table 5'!B23</f>
        <v>1107</v>
      </c>
      <c r="C23" s="112">
        <f>'Base Table 5'!C23</f>
        <v>5</v>
      </c>
      <c r="D23" s="38" t="str">
        <f>'Base Table 5'!D23</f>
        <v>Bakery product manufacturing</v>
      </c>
      <c r="E23" s="36">
        <f>(1+INDEX('Scenario Parameters'!$L:$L,MATCH($C23,'Scenario Parameters'!$A:$A,0)))*(1+INDEX('Scenario Parameters'!$L:$L,MATCH(E$3,'Scenario Parameters'!$A:$A,0)))*'Base Table 5'!E23</f>
        <v>7.4984000000000002</v>
      </c>
      <c r="F23" s="36">
        <f>(1+INDEX('Scenario Parameters'!$L:$L,MATCH($C23,'Scenario Parameters'!$A:$A,0)))*(1+INDEX('Scenario Parameters'!$L:$L,MATCH(F$3,'Scenario Parameters'!$A:$A,0)))*'Base Table 5'!F23</f>
        <v>3.5011999999999999</v>
      </c>
      <c r="G23" s="36">
        <f>(1+INDEX('Scenario Parameters'!$L:$L,MATCH($C23,'Scenario Parameters'!$A:$A,0)))*(1+INDEX('Scenario Parameters'!$L:$L,MATCH(G$3,'Scenario Parameters'!$A:$A,0)))*'Base Table 5'!G23</f>
        <v>4.0603999999999996</v>
      </c>
      <c r="H23" s="36">
        <f>(1+INDEX('Scenario Parameters'!$L:$L,MATCH($C23,'Scenario Parameters'!$A:$A,0)))*(1+INDEX('Scenario Parameters'!$L:$L,MATCH(H$3,'Scenario Parameters'!$A:$A,0)))*'Base Table 5'!H23</f>
        <v>1.3636999999999999</v>
      </c>
      <c r="I23" s="36">
        <f>(1+INDEX('Scenario Parameters'!$L:$L,MATCH($C23,'Scenario Parameters'!$A:$A,0)))*(1+INDEX('Scenario Parameters'!$L:$L,MATCH(I$3,'Scenario Parameters'!$A:$A,0)))*'Base Table 5'!I23</f>
        <v>9.3200000000000005E-2</v>
      </c>
      <c r="J23" s="36">
        <f>(1+INDEX('Scenario Parameters'!$L:$L,MATCH($C23,'Scenario Parameters'!$A:$A,0)))*(1+INDEX('Scenario Parameters'!$L:$L,MATCH(J$3,'Scenario Parameters'!$A:$A,0)))*'Base Table 5'!J23</f>
        <v>0.76739999999999997</v>
      </c>
      <c r="K23" s="36">
        <f>(1+INDEX('Scenario Parameters'!$L:$L,MATCH($C23,'Scenario Parameters'!$A:$A,0)))*(1+INDEX('Scenario Parameters'!$L:$L,MATCH(K$3,'Scenario Parameters'!$A:$A,0)))*'Base Table 5'!K23</f>
        <v>3.2902999999999998</v>
      </c>
      <c r="L23" s="36">
        <f>(1+INDEX('Scenario Parameters'!$L:$L,MATCH($C23,'Scenario Parameters'!$A:$A,0)))*(1+INDEX('Scenario Parameters'!$L:$L,MATCH(L$3,'Scenario Parameters'!$A:$A,0)))*'Base Table 5'!L23</f>
        <v>2.4880899999999997</v>
      </c>
      <c r="M23" s="36">
        <f>(1+INDEX('Scenario Parameters'!$L:$L,MATCH($C23,'Scenario Parameters'!$A:$A,0)))*(1+INDEX('Scenario Parameters'!$L:$L,MATCH(M$3,'Scenario Parameters'!$A:$A,0)))*'Base Table 5'!M23</f>
        <v>0.49300999999999995</v>
      </c>
      <c r="N23" s="36">
        <f>(1+INDEX('Scenario Parameters'!$L:$L,MATCH($C23,'Scenario Parameters'!$A:$A,0)))*(1+INDEX('Scenario Parameters'!$L:$L,MATCH(N$3,'Scenario Parameters'!$A:$A,0)))*'Base Table 5'!N23</f>
        <v>19.143740000000005</v>
      </c>
      <c r="O23" s="36">
        <f>(1+INDEX('Scenario Parameters'!$L:$L,MATCH($C23,'Scenario Parameters'!$A:$A,0)))*(1+INDEX('Scenario Parameters'!$L:$L,MATCH(O$3,'Scenario Parameters'!$A:$A,0)))*'Base Table 5'!O23</f>
        <v>44.840510000000002</v>
      </c>
      <c r="P23" s="36">
        <f>(1+INDEX('Scenario Parameters'!$L:$L,MATCH($C23,'Scenario Parameters'!$A:$A,0)))*(1+INDEX('Scenario Parameters'!$L:$L,MATCH(P$3,'Scenario Parameters'!$A:$A,0)))*'Base Table 5'!P23</f>
        <v>1.9659200000000001</v>
      </c>
      <c r="Q23" s="36">
        <f>(1+INDEX('Scenario Parameters'!$L:$L,MATCH($C23,'Scenario Parameters'!$A:$A,0)))*(1+INDEX('Scenario Parameters'!$L:$L,MATCH(Q$3,'Scenario Parameters'!$A:$A,0)))*'Base Table 5'!Q23</f>
        <v>11.76896</v>
      </c>
      <c r="R23" s="36">
        <f>(1+INDEX('Scenario Parameters'!$L:$L,MATCH($C23,'Scenario Parameters'!$A:$A,0)))*(1+INDEX('Scenario Parameters'!$L:$L,MATCH(R$3,'Scenario Parameters'!$A:$A,0)))*'Base Table 5'!R23</f>
        <v>12.2303</v>
      </c>
      <c r="S23" s="36">
        <f>(1+INDEX('Scenario Parameters'!$L:$L,MATCH($C23,'Scenario Parameters'!$A:$A,0)))*(1+INDEX('Scenario Parameters'!$L:$L,MATCH(S$3,'Scenario Parameters'!$A:$A,0)))*'Base Table 5'!S23</f>
        <v>1.2104999999999999</v>
      </c>
      <c r="T23" s="36">
        <f>(1+INDEX('Scenario Parameters'!$L:$L,MATCH($C23,'Scenario Parameters'!$A:$A,0)))*(1+INDEX('Scenario Parameters'!$L:$L,MATCH(T$3,'Scenario Parameters'!$A:$A,0)))*'Base Table 5'!T23</f>
        <v>41.7898</v>
      </c>
      <c r="U23" s="36">
        <f>(1+INDEX('Scenario Parameters'!$L:$L,MATCH($C23,'Scenario Parameters'!$A:$A,0)))*(1+INDEX('Scenario Parameters'!$L:$L,MATCH(U$3,'Scenario Parameters'!$A:$A,0)))*'Base Table 5'!U23</f>
        <v>40.3917</v>
      </c>
      <c r="V23" s="36">
        <f>(1+INDEX('Scenario Parameters'!$L:$L,MATCH($C23,'Scenario Parameters'!$A:$A,0)))*(1+INDEX('Scenario Parameters'!$L:$L,MATCH(V$3,'Scenario Parameters'!$A:$A,0)))*'Base Table 5'!V23</f>
        <v>3.0455000000000001</v>
      </c>
      <c r="W23" s="36">
        <f>(1+INDEX('Scenario Parameters'!$L:$L,MATCH($C23,'Scenario Parameters'!$A:$A,0)))*(1+INDEX('Scenario Parameters'!$L:$L,MATCH(W$3,'Scenario Parameters'!$A:$A,0)))*'Base Table 5'!W23</f>
        <v>27.531199999999998</v>
      </c>
      <c r="X23" s="36">
        <f>(1+INDEX('Scenario Parameters'!$L:$L,MATCH($C23,'Scenario Parameters'!$A:$A,0)))*(1+INDEX('Scenario Parameters'!$L:$L,MATCH(X$3,'Scenario Parameters'!$A:$A,0)))*'Base Table 5'!X23</f>
        <v>269.95890000000003</v>
      </c>
      <c r="Y23" s="36">
        <f>(1+INDEX('Scenario Parameters'!$L:$L,MATCH($C23,'Scenario Parameters'!$A:$A,0)))*(1+INDEX('Scenario Parameters'!$L:$L,MATCH(Y$3,'Scenario Parameters'!$A:$A,0)))*'Base Table 5'!Y23</f>
        <v>65.734200000000001</v>
      </c>
      <c r="Z23" s="36">
        <f>(1+INDEX('Scenario Parameters'!$L:$L,MATCH($C23,'Scenario Parameters'!$A:$A,0)))*(1+INDEX('Scenario Parameters'!$L:$L,MATCH(Z$3,'Scenario Parameters'!$A:$A,0)))*'Base Table 5'!Z23</f>
        <v>95.028400000000005</v>
      </c>
      <c r="AA23" s="36">
        <f>(1+INDEX('Scenario Parameters'!$L:$L,MATCH($C23,'Scenario Parameters'!$A:$A,0)))*(1+INDEX('Scenario Parameters'!$L:$L,MATCH(AA$3,'Scenario Parameters'!$A:$A,0)))*'Base Table 5'!AA23</f>
        <v>6.5262000000000002</v>
      </c>
      <c r="AB23" s="36">
        <f>(1+INDEX('Scenario Parameters'!$L:$L,MATCH($C23,'Scenario Parameters'!$A:$A,0)))*(1+INDEX('Scenario Parameters'!$L:$L,MATCH(AB$3,'Scenario Parameters'!$A:$A,0)))*'Base Table 5'!AB23</f>
        <v>6.1952999999999996</v>
      </c>
      <c r="AC23" s="36">
        <f>(1+INDEX('Scenario Parameters'!$L:$L,MATCH($C23,'Scenario Parameters'!$A:$A,0)))*(1+INDEX('Scenario Parameters'!$L:$L,MATCH(AC$3,'Scenario Parameters'!$A:$A,0)))*'Base Table 5'!AC23</f>
        <v>0.49740000000000001</v>
      </c>
      <c r="AD23" s="36">
        <f>(1+INDEX('Scenario Parameters'!$L:$L,MATCH($C23,'Scenario Parameters'!$A:$A,0)))*(1+INDEX('Scenario Parameters'!$L:$L,MATCH(AD$3,'Scenario Parameters'!$A:$A,0)))*'Base Table 5'!AD23</f>
        <v>1.61E-2</v>
      </c>
      <c r="AE23" s="36">
        <f>(1+INDEX('Scenario Parameters'!$L:$L,MATCH($C23,'Scenario Parameters'!$A:$A,0)))*(1+INDEX('Scenario Parameters'!$L:$L,MATCH(AE$3,'Scenario Parameters'!$A:$A,0)))*'Base Table 5'!AE23</f>
        <v>5.4399999999999997E-2</v>
      </c>
      <c r="AF23" s="36">
        <f>(1+INDEX('Scenario Parameters'!$L:$L,MATCH($C23,'Scenario Parameters'!$A:$A,0)))*(1+INDEX('Scenario Parameters'!$L:$L,MATCH(AF$3,'Scenario Parameters'!$A:$A,0)))*'Base Table 5'!AF23</f>
        <v>1.25</v>
      </c>
      <c r="AG23" s="36">
        <f>(1+INDEX('Scenario Parameters'!$L:$L,MATCH($C23,'Scenario Parameters'!$A:$A,0)))*(1+INDEX('Scenario Parameters'!$L:$L,MATCH(AG$3,'Scenario Parameters'!$A:$A,0)))*'Base Table 5'!AG23</f>
        <v>1.8E-3</v>
      </c>
      <c r="AH23" s="36">
        <f>(1+INDEX('Scenario Parameters'!$L:$L,MATCH($C23,'Scenario Parameters'!$A:$A,0)))*(1+INDEX('Scenario Parameters'!$L:$L,MATCH(AH$3,'Scenario Parameters'!$A:$A,0)))*'Base Table 5'!AH23</f>
        <v>4.9500000000000002E-2</v>
      </c>
      <c r="AI23" s="36">
        <f>(1+INDEX('Scenario Parameters'!$L:$L,MATCH($C23,'Scenario Parameters'!$A:$A,0)))*(1+INDEX('Scenario Parameters'!$L:$L,MATCH(AI$3,'Scenario Parameters'!$A:$A,0)))*'Base Table 5'!AI23</f>
        <v>4.4200000000000003E-2</v>
      </c>
      <c r="AJ23" s="36">
        <f>(1+INDEX('Scenario Parameters'!$L:$L,MATCH($C23,'Scenario Parameters'!$A:$A,0)))*(1+INDEX('Scenario Parameters'!$L:$L,MATCH(AJ$3,'Scenario Parameters'!$A:$A,0)))*'Base Table 5'!AJ23</f>
        <v>0.433</v>
      </c>
      <c r="AK23" s="36">
        <f>(1+INDEX('Scenario Parameters'!$L:$L,MATCH($C23,'Scenario Parameters'!$A:$A,0)))*(1+INDEX('Scenario Parameters'!$L:$L,MATCH(AK$3,'Scenario Parameters'!$A:$A,0)))*'Base Table 5'!AK23</f>
        <v>1.1154999999999999</v>
      </c>
      <c r="AL23" s="36">
        <f>(1+INDEX('Scenario Parameters'!$L:$L,MATCH($C23,'Scenario Parameters'!$A:$A,0)))*(1+INDEX('Scenario Parameters'!$L:$L,MATCH(AL$3,'Scenario Parameters'!$A:$A,0)))*'Base Table 5'!AL23</f>
        <v>2.1353</v>
      </c>
      <c r="AM23" s="36">
        <f>(1+INDEX('Scenario Parameters'!$L:$L,MATCH($C23,'Scenario Parameters'!$A:$A,0)))*(1+INDEX('Scenario Parameters'!$L:$L,MATCH(AM$3,'Scenario Parameters'!$A:$A,0)))*'Base Table 5'!AM23</f>
        <v>3.1331000000000002</v>
      </c>
      <c r="AN23" s="36">
        <f>(1+INDEX('Scenario Parameters'!$L:$L,MATCH($C23,'Scenario Parameters'!$A:$A,0)))*(1+INDEX('Scenario Parameters'!$L:$L,MATCH(AN$3,'Scenario Parameters'!$A:$A,0)))*'Base Table 5'!AN23</f>
        <v>0.90780000000000005</v>
      </c>
      <c r="AO23" s="36">
        <f>(1+INDEX('Scenario Parameters'!$L:$L,MATCH($C23,'Scenario Parameters'!$A:$A,0)))*(1+INDEX('Scenario Parameters'!$L:$L,MATCH(AO$3,'Scenario Parameters'!$A:$A,0)))*'Base Table 5'!AO23</f>
        <v>0.8775799999999998</v>
      </c>
      <c r="AP23" s="36">
        <f>(1+INDEX('Scenario Parameters'!$L:$L,MATCH($C23,'Scenario Parameters'!$A:$A,0)))*(1+INDEX('Scenario Parameters'!$L:$L,MATCH(AP$3,'Scenario Parameters'!$A:$A,0)))*'Base Table 5'!AP23</f>
        <v>1.1527499999999999</v>
      </c>
      <c r="AQ23" s="36">
        <f>(1+INDEX('Scenario Parameters'!$L:$L,MATCH($C23,'Scenario Parameters'!$A:$A,0)))*(1+INDEX('Scenario Parameters'!$L:$L,MATCH(AQ$3,'Scenario Parameters'!$A:$A,0)))*'Base Table 5'!AQ23</f>
        <v>0.14480000000000001</v>
      </c>
      <c r="AR23" s="36">
        <f>(1+INDEX('Scenario Parameters'!$L:$L,MATCH($C23,'Scenario Parameters'!$A:$A,0)))*(1+INDEX('Scenario Parameters'!$L:$L,MATCH(AR$3,'Scenario Parameters'!$A:$A,0)))*'Base Table 5'!AR23</f>
        <v>7.5677000000000003</v>
      </c>
      <c r="AS23" s="36">
        <f>(1+INDEX('Scenario Parameters'!$L:$L,MATCH($C23,'Scenario Parameters'!$A:$A,0)))*(1+INDEX('Scenario Parameters'!$L:$L,MATCH(AS$3,'Scenario Parameters'!$A:$A,0)))*'Base Table 5'!AS23</f>
        <v>3.7002999999999999</v>
      </c>
      <c r="AT23" s="36">
        <f>(1+INDEX('Scenario Parameters'!$L:$L,MATCH($C23,'Scenario Parameters'!$A:$A,0)))*(1+INDEX('Scenario Parameters'!$L:$L,MATCH(AT$3,'Scenario Parameters'!$A:$A,0)))*'Base Table 5'!AT23</f>
        <v>3.1751</v>
      </c>
      <c r="AU23" s="36">
        <f>(1+INDEX('Scenario Parameters'!$L:$L,MATCH($C23,'Scenario Parameters'!$A:$A,0)))*(1+INDEX('Scenario Parameters'!$L:$L,MATCH(AU$3,'Scenario Parameters'!$A:$A,0)))*'Base Table 5'!AU23</f>
        <v>2.5636999999999999</v>
      </c>
      <c r="AV23" s="36">
        <f>(1+INDEX('Scenario Parameters'!$L:$L,MATCH($C23,'Scenario Parameters'!$A:$A,0)))*(1+INDEX('Scenario Parameters'!$L:$L,MATCH(AV$3,'Scenario Parameters'!$A:$A,0)))*'Base Table 5'!AV23</f>
        <v>1.0571999999999999</v>
      </c>
      <c r="AW23" s="36">
        <f>(1+INDEX('Scenario Parameters'!$L:$L,MATCH($C23,'Scenario Parameters'!$A:$A,0)))*(1+INDEX('Scenario Parameters'!$L:$L,MATCH(AW$3,'Scenario Parameters'!$A:$A,0)))*'Base Table 5'!AW23</f>
        <v>0.4224</v>
      </c>
      <c r="AX23" s="36">
        <f>(1+INDEX('Scenario Parameters'!$L:$L,MATCH($C23,'Scenario Parameters'!$A:$A,0)))*(1+INDEX('Scenario Parameters'!$L:$L,MATCH(AX$3,'Scenario Parameters'!$A:$A,0)))*'Base Table 5'!AX23</f>
        <v>1.5242</v>
      </c>
      <c r="AY23" s="36">
        <f>(1+INDEX('Scenario Parameters'!$L:$L,MATCH($C23,'Scenario Parameters'!$A:$A,0)))*(1+INDEX('Scenario Parameters'!$L:$L,MATCH(AY$3,'Scenario Parameters'!$A:$A,0)))*'Base Table 5'!AY23</f>
        <v>0.47539999999999999</v>
      </c>
      <c r="AZ23" s="36">
        <f>(1+INDEX('Scenario Parameters'!$L:$L,MATCH($C23,'Scenario Parameters'!$A:$A,0)))*(1+INDEX('Scenario Parameters'!$L:$L,MATCH(AZ$3,'Scenario Parameters'!$A:$A,0)))*'Base Table 5'!AZ23</f>
        <v>0.31929999999999997</v>
      </c>
      <c r="BA23" s="36">
        <f>(1+INDEX('Scenario Parameters'!$L:$L,MATCH($C23,'Scenario Parameters'!$A:$A,0)))*(1+INDEX('Scenario Parameters'!$L:$L,MATCH(BA$3,'Scenario Parameters'!$A:$A,0)))*'Base Table 5'!BA23</f>
        <v>2.2502</v>
      </c>
      <c r="BB23" s="36">
        <f>(1+INDEX('Scenario Parameters'!$L:$L,MATCH($C23,'Scenario Parameters'!$A:$A,0)))*(1+INDEX('Scenario Parameters'!$L:$L,MATCH(BB$3,'Scenario Parameters'!$A:$A,0)))*'Base Table 5'!BB23</f>
        <v>0.39939999999999998</v>
      </c>
      <c r="BC23" s="36">
        <f>(1+INDEX('Scenario Parameters'!$L:$L,MATCH($C23,'Scenario Parameters'!$A:$A,0)))*(1+INDEX('Scenario Parameters'!$L:$L,MATCH(BC$3,'Scenario Parameters'!$A:$A,0)))*'Base Table 5'!BC23</f>
        <v>0.5202</v>
      </c>
      <c r="BD23" s="36">
        <f>(1+INDEX('Scenario Parameters'!$L:$L,MATCH($C23,'Scenario Parameters'!$A:$A,0)))*(1+INDEX('Scenario Parameters'!$L:$L,MATCH(BD$3,'Scenario Parameters'!$A:$A,0)))*'Base Table 5'!BD23</f>
        <v>3.5137</v>
      </c>
      <c r="BE23" s="36">
        <f>(1+INDEX('Scenario Parameters'!$L:$L,MATCH($C23,'Scenario Parameters'!$A:$A,0)))*(1+INDEX('Scenario Parameters'!$L:$L,MATCH(BE$3,'Scenario Parameters'!$A:$A,0)))*'Base Table 5'!BE23</f>
        <v>1.2315</v>
      </c>
      <c r="BF23" s="36">
        <f>(1+INDEX('Scenario Parameters'!$L:$L,MATCH($C23,'Scenario Parameters'!$A:$A,0)))*(1+INDEX('Scenario Parameters'!$L:$L,MATCH(BF$3,'Scenario Parameters'!$A:$A,0)))*'Base Table 5'!BF23</f>
        <v>2.4485000000000001</v>
      </c>
      <c r="BG23" s="36">
        <f>(1+INDEX('Scenario Parameters'!$L:$L,MATCH($C23,'Scenario Parameters'!$A:$A,0)))*(1+INDEX('Scenario Parameters'!$L:$L,MATCH(BG$3,'Scenario Parameters'!$A:$A,0)))*'Base Table 5'!BG23</f>
        <v>0.46029000000000009</v>
      </c>
      <c r="BH23" s="36">
        <f>(1+INDEX('Scenario Parameters'!$L:$L,MATCH($C23,'Scenario Parameters'!$A:$A,0)))*(1+INDEX('Scenario Parameters'!$L:$L,MATCH(BH$3,'Scenario Parameters'!$A:$A,0)))*'Base Table 5'!BH23</f>
        <v>3.0283000000000002</v>
      </c>
      <c r="BI23" s="36">
        <f>(1+INDEX('Scenario Parameters'!$L:$L,MATCH($C23,'Scenario Parameters'!$A:$A,0)))*(1+INDEX('Scenario Parameters'!$L:$L,MATCH(BI$3,'Scenario Parameters'!$A:$A,0)))*'Base Table 5'!BI23</f>
        <v>3.2029000000000001</v>
      </c>
      <c r="BJ23" s="36">
        <f>(1+INDEX('Scenario Parameters'!$L:$L,MATCH($C23,'Scenario Parameters'!$A:$A,0)))*(1+INDEX('Scenario Parameters'!$L:$L,MATCH(BJ$3,'Scenario Parameters'!$A:$A,0)))*'Base Table 5'!BJ23</f>
        <v>5.1338999999999997</v>
      </c>
      <c r="BK23" s="36">
        <f>(1+INDEX('Scenario Parameters'!$L:$L,MATCH($C23,'Scenario Parameters'!$A:$A,0)))*(1+INDEX('Scenario Parameters'!$L:$L,MATCH(BK$3,'Scenario Parameters'!$A:$A,0)))*'Base Table 5'!BK23</f>
        <v>2.7561</v>
      </c>
      <c r="BL23" s="36">
        <f>(1+INDEX('Scenario Parameters'!$L:$L,MATCH($C23,'Scenario Parameters'!$A:$A,0)))*(1+INDEX('Scenario Parameters'!$L:$L,MATCH(BL$3,'Scenario Parameters'!$A:$A,0)))*'Base Table 5'!BL23</f>
        <v>9.1911000000000005</v>
      </c>
      <c r="BM23" s="36">
        <f>(1+INDEX('Scenario Parameters'!$L:$L,MATCH($C23,'Scenario Parameters'!$A:$A,0)))*(1+INDEX('Scenario Parameters'!$L:$L,MATCH(BM$3,'Scenario Parameters'!$A:$A,0)))*'Base Table 5'!BM23</f>
        <v>0.44019999999999998</v>
      </c>
      <c r="BN23" s="36">
        <f>(1+INDEX('Scenario Parameters'!$L:$L,MATCH($C23,'Scenario Parameters'!$A:$A,0)))*(1+INDEX('Scenario Parameters'!$L:$L,MATCH(BN$3,'Scenario Parameters'!$A:$A,0)))*'Base Table 5'!BN23</f>
        <v>4.6481000000000003</v>
      </c>
      <c r="BO23" s="36">
        <f>(1+INDEX('Scenario Parameters'!$L:$L,MATCH($C23,'Scenario Parameters'!$A:$A,0)))*(1+INDEX('Scenario Parameters'!$L:$L,MATCH(BO$3,'Scenario Parameters'!$A:$A,0)))*'Base Table 5'!BO23</f>
        <v>1.3684000000000001</v>
      </c>
      <c r="BP23" s="36">
        <f>(1+INDEX('Scenario Parameters'!$L:$L,MATCH($C23,'Scenario Parameters'!$A:$A,0)))*(1+INDEX('Scenario Parameters'!$L:$L,MATCH(BP$3,'Scenario Parameters'!$A:$A,0)))*'Base Table 5'!BP23</f>
        <v>0.14149999999999999</v>
      </c>
      <c r="BQ23" s="36">
        <f>(1+INDEX('Scenario Parameters'!$L:$L,MATCH($C23,'Scenario Parameters'!$A:$A,0)))*(1+INDEX('Scenario Parameters'!$L:$L,MATCH(BQ$3,'Scenario Parameters'!$A:$A,0)))*'Base Table 5'!BQ23</f>
        <v>0.85512500000000002</v>
      </c>
      <c r="BR23" s="36">
        <f>(1+INDEX('Scenario Parameters'!$L:$L,MATCH($C23,'Scenario Parameters'!$A:$A,0)))*(1+INDEX('Scenario Parameters'!$L:$L,MATCH(BR$3,'Scenario Parameters'!$A:$A,0)))*'Base Table 5'!BR23</f>
        <v>1.211875</v>
      </c>
      <c r="BS23" s="36">
        <f>(1+INDEX('Scenario Parameters'!$L:$L,MATCH($C23,'Scenario Parameters'!$A:$A,0)))*(1+INDEX('Scenario Parameters'!$L:$L,MATCH(BS$3,'Scenario Parameters'!$A:$A,0)))*'Base Table 5'!BS23</f>
        <v>0.20644999999999994</v>
      </c>
      <c r="BT23" s="36">
        <f>(1+INDEX('Scenario Parameters'!$L:$L,MATCH($C23,'Scenario Parameters'!$A:$A,0)))*(1+INDEX('Scenario Parameters'!$L:$L,MATCH(BT$3,'Scenario Parameters'!$A:$A,0)))*'Base Table 5'!BT23</f>
        <v>4.4654999999999996</v>
      </c>
      <c r="BU23" s="36">
        <f>(1+INDEX('Scenario Parameters'!$L:$L,MATCH($C23,'Scenario Parameters'!$A:$A,0)))*(1+INDEX('Scenario Parameters'!$L:$L,MATCH(BU$3,'Scenario Parameters'!$A:$A,0)))*'Base Table 5'!BU23</f>
        <v>25.294899999999998</v>
      </c>
      <c r="BV23" s="36">
        <f>(1+INDEX('Scenario Parameters'!$L:$L,MATCH($C23,'Scenario Parameters'!$A:$A,0)))*(1+INDEX('Scenario Parameters'!$L:$L,MATCH(BV$3,'Scenario Parameters'!$A:$A,0)))*'Base Table 5'!BV23</f>
        <v>6.4042000000000003</v>
      </c>
      <c r="BW23" s="36">
        <f>(1+INDEX('Scenario Parameters'!$L:$L,MATCH($C23,'Scenario Parameters'!$A:$A,0)))*(1+INDEX('Scenario Parameters'!$L:$L,MATCH(BW$3,'Scenario Parameters'!$A:$A,0)))*'Base Table 5'!BW23</f>
        <v>3.0446</v>
      </c>
      <c r="BX23" s="36">
        <f>(1+INDEX('Scenario Parameters'!$L:$L,MATCH($C23,'Scenario Parameters'!$A:$A,0)))*(1+INDEX('Scenario Parameters'!$L:$L,MATCH(BX$3,'Scenario Parameters'!$A:$A,0)))*'Base Table 5'!BX23</f>
        <v>4.0304000000000002</v>
      </c>
      <c r="BY23" s="36">
        <f>(1+INDEX('Scenario Parameters'!$L:$L,MATCH($C23,'Scenario Parameters'!$A:$A,0)))*(1+INDEX('Scenario Parameters'!$L:$L,MATCH(BY$3,'Scenario Parameters'!$A:$A,0)))*'Base Table 5'!BY23</f>
        <v>32.142400000000002</v>
      </c>
      <c r="BZ23" s="36">
        <f>(1+INDEX('Scenario Parameters'!$L:$L,MATCH($C23,'Scenario Parameters'!$A:$A,0)))*(1+INDEX('Scenario Parameters'!$L:$L,MATCH(BZ$3,'Scenario Parameters'!$A:$A,0)))*'Base Table 5'!BZ23</f>
        <v>55.004199999999997</v>
      </c>
      <c r="CA23" s="36">
        <f>(1+INDEX('Scenario Parameters'!$L:$L,MATCH($C23,'Scenario Parameters'!$A:$A,0)))*(1+INDEX('Scenario Parameters'!$L:$L,MATCH(CA$3,'Scenario Parameters'!$A:$A,0)))*'Base Table 5'!CA23</f>
        <v>230.6413</v>
      </c>
      <c r="CB23" s="36">
        <f>(1+INDEX('Scenario Parameters'!$L:$L,MATCH($C23,'Scenario Parameters'!$A:$A,0)))*(1+INDEX('Scenario Parameters'!$L:$L,MATCH(CB$3,'Scenario Parameters'!$A:$A,0)))*'Base Table 5'!CB23</f>
        <v>131.89500000000001</v>
      </c>
      <c r="CC23" s="36">
        <f>(1+INDEX('Scenario Parameters'!$L:$L,MATCH($C23,'Scenario Parameters'!$A:$A,0)))*(1+INDEX('Scenario Parameters'!$L:$L,MATCH(CC$3,'Scenario Parameters'!$A:$A,0)))*'Base Table 5'!CC23</f>
        <v>1697.1661999999999</v>
      </c>
      <c r="CD23" s="36">
        <f>(1+INDEX('Scenario Parameters'!$L:$L,MATCH($C23,'Scenario Parameters'!$A:$A,0)))*(1+INDEX('Scenario Parameters'!$L:$L,MATCH(CD$3,'Scenario Parameters'!$A:$A,0)))*'Base Table 5'!CD23</f>
        <v>3.9371999999999998</v>
      </c>
      <c r="CE23" s="36">
        <f>(1+INDEX('Scenario Parameters'!$L:$L,MATCH($C23,'Scenario Parameters'!$A:$A,0)))*(1+INDEX('Scenario Parameters'!$L:$L,MATCH(CE$3,'Scenario Parameters'!$A:$A,0)))*'Base Table 5'!CE23</f>
        <v>1.6331</v>
      </c>
      <c r="CF23" s="36">
        <f>(1+INDEX('Scenario Parameters'!$L:$L,MATCH($C23,'Scenario Parameters'!$A:$A,0)))*(1+INDEX('Scenario Parameters'!$L:$L,MATCH(CF$3,'Scenario Parameters'!$A:$A,0)))*'Base Table 5'!CF23</f>
        <v>8.5884999999999998</v>
      </c>
      <c r="CG23" s="36">
        <f>(1+INDEX('Scenario Parameters'!$L:$L,MATCH($C23,'Scenario Parameters'!$A:$A,0)))*(1+INDEX('Scenario Parameters'!$L:$L,MATCH(CG$3,'Scenario Parameters'!$A:$A,0)))*'Base Table 5'!CG23</f>
        <v>0.69679999999999997</v>
      </c>
      <c r="CH23" s="36">
        <f>(1+INDEX('Scenario Parameters'!$L:$L,MATCH($C23,'Scenario Parameters'!$A:$A,0)))*(1+INDEX('Scenario Parameters'!$L:$L,MATCH(CH$3,'Scenario Parameters'!$A:$A,0)))*'Base Table 5'!CH23</f>
        <v>6.0555000000000003</v>
      </c>
      <c r="CI23" s="36">
        <f>(1+INDEX('Scenario Parameters'!$L:$L,MATCH($C23,'Scenario Parameters'!$A:$A,0)))*(1+INDEX('Scenario Parameters'!$L:$L,MATCH(CI$3,'Scenario Parameters'!$A:$A,0)))*'Base Table 5'!CI23</f>
        <v>0.79700000000000004</v>
      </c>
      <c r="CJ23" s="36">
        <f>(1+INDEX('Scenario Parameters'!$L:$L,MATCH($C23,'Scenario Parameters'!$A:$A,0)))*(1+INDEX('Scenario Parameters'!$L:$L,MATCH(CJ$3,'Scenario Parameters'!$A:$A,0)))*'Base Table 5'!CJ23</f>
        <v>0.4773</v>
      </c>
      <c r="CK23" s="36">
        <f>(1+INDEX('Scenario Parameters'!$L:$L,MATCH($C23,'Scenario Parameters'!$A:$A,0)))*(1+INDEX('Scenario Parameters'!$L:$L,MATCH(CK$3,'Scenario Parameters'!$A:$A,0)))*'Base Table 5'!CK23</f>
        <v>0.7329</v>
      </c>
      <c r="CL23" s="36">
        <f>(1+INDEX('Scenario Parameters'!$L:$L,MATCH($C23,'Scenario Parameters'!$A:$A,0)))*(1+INDEX('Scenario Parameters'!$L:$L,MATCH(CL$3,'Scenario Parameters'!$A:$A,0)))*'Base Table 5'!CL23</f>
        <v>0.10639999999999999</v>
      </c>
      <c r="CM23" s="36">
        <f>(1+INDEX('Scenario Parameters'!$L:$L,MATCH($C23,'Scenario Parameters'!$A:$A,0)))*(1+INDEX('Scenario Parameters'!$L:$L,MATCH(CM$3,'Scenario Parameters'!$A:$A,0)))*'Base Table 5'!CM23</f>
        <v>0.79479999999999995</v>
      </c>
      <c r="CN23" s="36">
        <f>(1+INDEX('Scenario Parameters'!$L:$L,MATCH($C23,'Scenario Parameters'!$A:$A,0)))*(1+INDEX('Scenario Parameters'!$L:$L,MATCH(CN$3,'Scenario Parameters'!$A:$A,0)))*'Base Table 5'!CN23</f>
        <v>0.83709999999999996</v>
      </c>
      <c r="CO23" s="36">
        <f>(1+INDEX('Scenario Parameters'!$L:$L,MATCH($C23,'Scenario Parameters'!$A:$A,0)))*(1+INDEX('Scenario Parameters'!$L:$L,MATCH(CO$3,'Scenario Parameters'!$A:$A,0)))*'Base Table 5'!CO23</f>
        <v>5.7999999999999996E-3</v>
      </c>
      <c r="CP23" s="36">
        <f>(1+INDEX('Scenario Parameters'!$L:$L,MATCH($C23,'Scenario Parameters'!$A:$A,0)))*(1+INDEX('Scenario Parameters'!$L:$L,MATCH(CP$3,'Scenario Parameters'!$A:$A,0)))*'Base Table 5'!CP23</f>
        <v>0.49790000000000001</v>
      </c>
      <c r="CQ23" s="36">
        <f>(1+INDEX('Scenario Parameters'!$L:$L,MATCH($C23,'Scenario Parameters'!$A:$A,0)))*(1+INDEX('Scenario Parameters'!$L:$L,MATCH(CQ$3,'Scenario Parameters'!$A:$A,0)))*'Base Table 5'!CQ23</f>
        <v>0.41959999999999997</v>
      </c>
      <c r="CR23" s="36">
        <f>(1+INDEX('Scenario Parameters'!$L:$L,MATCH($C23,'Scenario Parameters'!$A:$A,0)))*(1+INDEX('Scenario Parameters'!$L:$L,MATCH(CR$3,'Scenario Parameters'!$A:$A,0)))*'Base Table 5'!CR23</f>
        <v>0.51</v>
      </c>
      <c r="CS23" s="36">
        <f>(1+INDEX('Scenario Parameters'!$L:$L,MATCH($C23,'Scenario Parameters'!$A:$A,0)))*(1+INDEX('Scenario Parameters'!$L:$L,MATCH(CS$3,'Scenario Parameters'!$A:$A,0)))*'Base Table 5'!CS23</f>
        <v>2.6244000000000001</v>
      </c>
      <c r="CT23" s="36">
        <f>(1+INDEX('Scenario Parameters'!$L:$L,MATCH($C23,'Scenario Parameters'!$A:$A,0)))*(1+INDEX('Scenario Parameters'!$L:$L,MATCH(CT$3,'Scenario Parameters'!$A:$A,0)))*'Base Table 5'!CT23</f>
        <v>0.1174</v>
      </c>
      <c r="CU23" s="36">
        <f>(1+INDEX('Scenario Parameters'!$L:$L,MATCH($C23,'Scenario Parameters'!$A:$A,0)))*(1+INDEX('Scenario Parameters'!$L:$L,MATCH(CU$3,'Scenario Parameters'!$A:$A,0)))*'Base Table 5'!CU23</f>
        <v>4.0399999999999998E-2</v>
      </c>
      <c r="CV23" s="36">
        <f>(1+INDEX('Scenario Parameters'!$L:$L,MATCH($C23,'Scenario Parameters'!$A:$A,0)))*(1+INDEX('Scenario Parameters'!$L:$L,MATCH(CV$3,'Scenario Parameters'!$A:$A,0)))*'Base Table 5'!CV23</f>
        <v>1.6748000000000001</v>
      </c>
      <c r="CW23" s="36">
        <f>(1+INDEX('Scenario Parameters'!$L:$L,MATCH($C23,'Scenario Parameters'!$A:$A,0)))*(1+INDEX('Scenario Parameters'!$L:$L,MATCH(CW$3,'Scenario Parameters'!$A:$A,0)))*'Base Table 5'!CW23</f>
        <v>36.546900000000001</v>
      </c>
      <c r="CX23" s="36">
        <f>(1+INDEX('Scenario Parameters'!$L:$L,MATCH($C23,'Scenario Parameters'!$A:$A,0)))*(1+INDEX('Scenario Parameters'!$L:$L,MATCH(CX$3,'Scenario Parameters'!$A:$A,0)))*'Base Table 5'!CX23</f>
        <v>0.79700000000000004</v>
      </c>
      <c r="CY23" s="36">
        <f>(1+INDEX('Scenario Parameters'!$L:$L,MATCH($C23,'Scenario Parameters'!$A:$A,0)))*(1+INDEX('Scenario Parameters'!$L:$L,MATCH(CY$3,'Scenario Parameters'!$A:$A,0)))*'Base Table 5'!CY23</f>
        <v>8.6146999999999991</v>
      </c>
      <c r="CZ23" s="36">
        <f>(1+INDEX('Scenario Parameters'!$L:$L,MATCH($C23,'Scenario Parameters'!$A:$A,0)))*(1+INDEX('Scenario Parameters'!$L:$L,MATCH(CZ$3,'Scenario Parameters'!$A:$A,0)))*'Base Table 5'!CZ23</f>
        <v>5.8494999999999999</v>
      </c>
      <c r="DA23" s="36">
        <f>(1+INDEX('Scenario Parameters'!$L:$L,MATCH($C23,'Scenario Parameters'!$A:$A,0)))*(1+INDEX('Scenario Parameters'!$L:$L,MATCH(DA$3,'Scenario Parameters'!$A:$A,0)))*'Base Table 5'!DA23</f>
        <v>12.838900000000001</v>
      </c>
      <c r="DB23" s="36">
        <f>(1+INDEX('Scenario Parameters'!$L:$L,MATCH($C23,'Scenario Parameters'!$A:$A,0)))*(1+INDEX('Scenario Parameters'!$L:$L,MATCH(DB$3,'Scenario Parameters'!$A:$A,0)))*'Base Table 5'!DB23</f>
        <v>57.0595</v>
      </c>
      <c r="DC23" s="36">
        <f>(1+INDEX('Scenario Parameters'!$L:$L,MATCH($C23,'Scenario Parameters'!$A:$A,0)))*(1+INDEX('Scenario Parameters'!$L:$L,MATCH(DC$3,'Scenario Parameters'!$A:$A,0)))*'Base Table 5'!DC23</f>
        <v>30.9618</v>
      </c>
      <c r="DD23" s="36">
        <f>(1+INDEX('Scenario Parameters'!$L:$L,MATCH($C23,'Scenario Parameters'!$A:$A,0)))*(1+INDEX('Scenario Parameters'!$L:$L,MATCH(DD$3,'Scenario Parameters'!$A:$A,0)))*'Base Table 5'!DD23</f>
        <v>81.921000000000006</v>
      </c>
      <c r="DE23" s="36">
        <f>(1+INDEX('Scenario Parameters'!$L:$L,MATCH($C23,'Scenario Parameters'!$A:$A,0)))*(1+INDEX('Scenario Parameters'!$L:$L,MATCH(DE$3,'Scenario Parameters'!$A:$A,0)))*'Base Table 5'!DE23</f>
        <v>70.024100000000004</v>
      </c>
      <c r="DF23" s="36">
        <f>(1+INDEX('Scenario Parameters'!$L:$L,MATCH($C23,'Scenario Parameters'!$A:$A,0)))*(1+INDEX('Scenario Parameters'!$L:$L,MATCH(DF$3,'Scenario Parameters'!$A:$A,0)))*'Base Table 5'!DF23</f>
        <v>12.234</v>
      </c>
      <c r="DG23" s="36">
        <f>(1+INDEX('Scenario Parameters'!$L:$L,MATCH($C23,'Scenario Parameters'!$A:$A,0)))*(1+INDEX('Scenario Parameters'!$L:$L,MATCH(DG$3,'Scenario Parameters'!$A:$A,0)))*'Base Table 5'!DG23</f>
        <v>32.792299999999997</v>
      </c>
      <c r="DH23" s="36">
        <f>(1+INDEX('Scenario Parameters'!$L:$L,MATCH($C23,'Scenario Parameters'!$A:$A,0)))*(1+INDEX('Scenario Parameters'!$L:$L,MATCH(DH$3,'Scenario Parameters'!$A:$A,0)))*'Base Table 5'!DH23</f>
        <v>177.61994999999999</v>
      </c>
      <c r="DI23" s="36">
        <f>(1+INDEX('Scenario Parameters'!$L:$L,MATCH($C23,'Scenario Parameters'!$A:$A,0)))*(1+INDEX('Scenario Parameters'!$L:$L,MATCH(DI$3,'Scenario Parameters'!$A:$A,0)))*'Base Table 5'!DI23</f>
        <v>1.8555999999999999</v>
      </c>
      <c r="DJ23" s="36">
        <f>(1+INDEX('Scenario Parameters'!$L:$L,MATCH($C23,'Scenario Parameters'!$A:$A,0)))*(1+INDEX('Scenario Parameters'!$L:$L,MATCH(DJ$3,'Scenario Parameters'!$A:$A,0)))*'Base Table 5'!DJ23</f>
        <v>9.2218999999999998</v>
      </c>
      <c r="DK23" s="36">
        <f>(1+INDEX('Scenario Parameters'!$L:$L,MATCH($C23,'Scenario Parameters'!$A:$A,0)))*(1+INDEX('Scenario Parameters'!$L:$L,MATCH(DK$3,'Scenario Parameters'!$A:$A,0)))*'Base Table 5'!DK23</f>
        <v>29.281700000000001</v>
      </c>
      <c r="DL23" s="36">
        <f>(1+INDEX('Scenario Parameters'!$L:$L,MATCH($C23,'Scenario Parameters'!$A:$A,0)))*(1+INDEX('Scenario Parameters'!$L:$L,MATCH(DL$3,'Scenario Parameters'!$A:$A,0)))*'Base Table 5'!DL23</f>
        <v>0.74097999999999986</v>
      </c>
      <c r="DM23" s="36">
        <f>(1+INDEX('Scenario Parameters'!$L:$L,MATCH($C23,'Scenario Parameters'!$A:$A,0)))*(1+INDEX('Scenario Parameters'!$L:$L,MATCH(DM$3,'Scenario Parameters'!$A:$A,0)))*'Base Table 5'!DM23</f>
        <v>4.1852</v>
      </c>
      <c r="DN23" s="36">
        <f>(1+INDEX('Scenario Parameters'!$L:$L,MATCH($C23,'Scenario Parameters'!$A:$A,0)))*(1+INDEX('Scenario Parameters'!$L:$L,MATCH(DN$3,'Scenario Parameters'!$A:$A,0)))*'Base Table 5'!DN23</f>
        <v>8.4324999999999992</v>
      </c>
      <c r="DO23" s="36">
        <f>(1+INDEX('Scenario Parameters'!$L:$L,MATCH($C23,'Scenario Parameters'!$A:$A,0)))*(1+INDEX('Scenario Parameters'!$L:$L,MATCH(DO$3,'Scenario Parameters'!$A:$A,0)))*'Base Table 5'!DO23</f>
        <v>4.9476000000000004</v>
      </c>
      <c r="DP23" s="36">
        <f t="shared" si="0"/>
        <v>3553.1038299999987</v>
      </c>
      <c r="DQ23" s="36">
        <f>('Base Table 5'!DQ23/'Base Table 5'!$DX23)*$EB23</f>
        <v>6373.9084719531847</v>
      </c>
      <c r="DR23" s="36">
        <f>('Base Table 5'!DR23/'Base Table 5'!$DX23)*$EB23</f>
        <v>2.0714786658612198E-3</v>
      </c>
      <c r="DS23" s="36">
        <f>('Base Table 5'!DS23/'Base Table 5'!$DX23)*$EB23</f>
        <v>38.85182526542669</v>
      </c>
      <c r="DT23" s="36">
        <f>('Base Table 5'!DT23/'Base Table 5'!$DX23)*$EB23</f>
        <v>1.0846262294449345</v>
      </c>
      <c r="DU23" s="36">
        <f>('Base Table 5'!DU23/'Base Table 5'!$DX23)*$EB23</f>
        <v>8.3633879655480872</v>
      </c>
      <c r="DV23" s="36">
        <f>('Base Table 5'!DV23/'Base Table 5'!$DX23)*$EB23</f>
        <v>42.023984120393273</v>
      </c>
      <c r="DW23" s="36">
        <f>('Base Table 5'!DW23/'Base Table 5'!$DX23)*$EB23</f>
        <v>595.31262140605975</v>
      </c>
      <c r="DX23" s="36">
        <f t="shared" si="1"/>
        <v>7059.5469884187232</v>
      </c>
      <c r="DY23" s="36">
        <f t="shared" si="2"/>
        <v>10612.650818418722</v>
      </c>
      <c r="DZ23" s="14">
        <f>'Base Table 5'!DY23</f>
        <v>10701.9997</v>
      </c>
      <c r="EA23" s="54">
        <v>10612.650818418722</v>
      </c>
      <c r="EB23" s="100">
        <f t="shared" si="3"/>
        <v>7059.5469884187241</v>
      </c>
    </row>
    <row r="24" spans="1:132" x14ac:dyDescent="0.4">
      <c r="A24" s="34">
        <v>21</v>
      </c>
      <c r="B24" s="7" t="str">
        <f>'Base Table 5'!B24</f>
        <v>1108</v>
      </c>
      <c r="C24" s="111">
        <f>'Base Table 5'!C24</f>
        <v>5</v>
      </c>
      <c r="D24" s="35" t="str">
        <f>'Base Table 5'!D24</f>
        <v>Sugar and confectionery manufacturing</v>
      </c>
      <c r="E24" s="36">
        <f>(1+INDEX('Scenario Parameters'!$L:$L,MATCH($C24,'Scenario Parameters'!$A:$A,0)))*(1+INDEX('Scenario Parameters'!$L:$L,MATCH(E$3,'Scenario Parameters'!$A:$A,0)))*'Base Table 5'!E24</f>
        <v>7.7023999999999999</v>
      </c>
      <c r="F24" s="36">
        <f>(1+INDEX('Scenario Parameters'!$L:$L,MATCH($C24,'Scenario Parameters'!$A:$A,0)))*(1+INDEX('Scenario Parameters'!$L:$L,MATCH(F$3,'Scenario Parameters'!$A:$A,0)))*'Base Table 5'!F24</f>
        <v>3.4699</v>
      </c>
      <c r="G24" s="36">
        <f>(1+INDEX('Scenario Parameters'!$L:$L,MATCH($C24,'Scenario Parameters'!$A:$A,0)))*(1+INDEX('Scenario Parameters'!$L:$L,MATCH(G$3,'Scenario Parameters'!$A:$A,0)))*'Base Table 5'!G24</f>
        <v>3.6703999999999999</v>
      </c>
      <c r="H24" s="36">
        <f>(1+INDEX('Scenario Parameters'!$L:$L,MATCH($C24,'Scenario Parameters'!$A:$A,0)))*(1+INDEX('Scenario Parameters'!$L:$L,MATCH(H$3,'Scenario Parameters'!$A:$A,0)))*'Base Table 5'!H24</f>
        <v>2.0665</v>
      </c>
      <c r="I24" s="36">
        <f>(1+INDEX('Scenario Parameters'!$L:$L,MATCH($C24,'Scenario Parameters'!$A:$A,0)))*(1+INDEX('Scenario Parameters'!$L:$L,MATCH(I$3,'Scenario Parameters'!$A:$A,0)))*'Base Table 5'!I24</f>
        <v>4.7500000000000001E-2</v>
      </c>
      <c r="J24" s="36">
        <f>(1+INDEX('Scenario Parameters'!$L:$L,MATCH($C24,'Scenario Parameters'!$A:$A,0)))*(1+INDEX('Scenario Parameters'!$L:$L,MATCH(J$3,'Scenario Parameters'!$A:$A,0)))*'Base Table 5'!J24</f>
        <v>0.85109999999999997</v>
      </c>
      <c r="K24" s="36">
        <f>(1+INDEX('Scenario Parameters'!$L:$L,MATCH($C24,'Scenario Parameters'!$A:$A,0)))*(1+INDEX('Scenario Parameters'!$L:$L,MATCH(K$3,'Scenario Parameters'!$A:$A,0)))*'Base Table 5'!K24</f>
        <v>2.6938</v>
      </c>
      <c r="L24" s="36">
        <f>(1+INDEX('Scenario Parameters'!$L:$L,MATCH($C24,'Scenario Parameters'!$A:$A,0)))*(1+INDEX('Scenario Parameters'!$L:$L,MATCH(L$3,'Scenario Parameters'!$A:$A,0)))*'Base Table 5'!L24</f>
        <v>1.5566699999999998</v>
      </c>
      <c r="M24" s="36">
        <f>(1+INDEX('Scenario Parameters'!$L:$L,MATCH($C24,'Scenario Parameters'!$A:$A,0)))*(1+INDEX('Scenario Parameters'!$L:$L,MATCH(M$3,'Scenario Parameters'!$A:$A,0)))*'Base Table 5'!M24</f>
        <v>1.8099999999999998</v>
      </c>
      <c r="N24" s="36">
        <f>(1+INDEX('Scenario Parameters'!$L:$L,MATCH($C24,'Scenario Parameters'!$A:$A,0)))*(1+INDEX('Scenario Parameters'!$L:$L,MATCH(N$3,'Scenario Parameters'!$A:$A,0)))*'Base Table 5'!N24</f>
        <v>11.473440000000002</v>
      </c>
      <c r="O24" s="36">
        <f>(1+INDEX('Scenario Parameters'!$L:$L,MATCH($C24,'Scenario Parameters'!$A:$A,0)))*(1+INDEX('Scenario Parameters'!$L:$L,MATCH(O$3,'Scenario Parameters'!$A:$A,0)))*'Base Table 5'!O24</f>
        <v>44.120669999999997</v>
      </c>
      <c r="P24" s="36">
        <f>(1+INDEX('Scenario Parameters'!$L:$L,MATCH($C24,'Scenario Parameters'!$A:$A,0)))*(1+INDEX('Scenario Parameters'!$L:$L,MATCH(P$3,'Scenario Parameters'!$A:$A,0)))*'Base Table 5'!P24</f>
        <v>2.9511900000000004</v>
      </c>
      <c r="Q24" s="36">
        <f>(1+INDEX('Scenario Parameters'!$L:$L,MATCH($C24,'Scenario Parameters'!$A:$A,0)))*(1+INDEX('Scenario Parameters'!$L:$L,MATCH(Q$3,'Scenario Parameters'!$A:$A,0)))*'Base Table 5'!Q24</f>
        <v>1.3210000000000002</v>
      </c>
      <c r="R24" s="36">
        <f>(1+INDEX('Scenario Parameters'!$L:$L,MATCH($C24,'Scenario Parameters'!$A:$A,0)))*(1+INDEX('Scenario Parameters'!$L:$L,MATCH(R$3,'Scenario Parameters'!$A:$A,0)))*'Base Table 5'!R24</f>
        <v>4.8624000000000001</v>
      </c>
      <c r="S24" s="36">
        <f>(1+INDEX('Scenario Parameters'!$L:$L,MATCH($C24,'Scenario Parameters'!$A:$A,0)))*(1+INDEX('Scenario Parameters'!$L:$L,MATCH(S$3,'Scenario Parameters'!$A:$A,0)))*'Base Table 5'!S24</f>
        <v>4.5578000000000003</v>
      </c>
      <c r="T24" s="36">
        <f>(1+INDEX('Scenario Parameters'!$L:$L,MATCH($C24,'Scenario Parameters'!$A:$A,0)))*(1+INDEX('Scenario Parameters'!$L:$L,MATCH(T$3,'Scenario Parameters'!$A:$A,0)))*'Base Table 5'!T24</f>
        <v>155.1645</v>
      </c>
      <c r="U24" s="36">
        <f>(1+INDEX('Scenario Parameters'!$L:$L,MATCH($C24,'Scenario Parameters'!$A:$A,0)))*(1+INDEX('Scenario Parameters'!$L:$L,MATCH(U$3,'Scenario Parameters'!$A:$A,0)))*'Base Table 5'!U24</f>
        <v>32.817999999999998</v>
      </c>
      <c r="V24" s="36">
        <f>(1+INDEX('Scenario Parameters'!$L:$L,MATCH($C24,'Scenario Parameters'!$A:$A,0)))*(1+INDEX('Scenario Parameters'!$L:$L,MATCH(V$3,'Scenario Parameters'!$A:$A,0)))*'Base Table 5'!V24</f>
        <v>4.6551999999999998</v>
      </c>
      <c r="W24" s="36">
        <f>(1+INDEX('Scenario Parameters'!$L:$L,MATCH($C24,'Scenario Parameters'!$A:$A,0)))*(1+INDEX('Scenario Parameters'!$L:$L,MATCH(W$3,'Scenario Parameters'!$A:$A,0)))*'Base Table 5'!W24</f>
        <v>213.4795</v>
      </c>
      <c r="X24" s="36">
        <f>(1+INDEX('Scenario Parameters'!$L:$L,MATCH($C24,'Scenario Parameters'!$A:$A,0)))*(1+INDEX('Scenario Parameters'!$L:$L,MATCH(X$3,'Scenario Parameters'!$A:$A,0)))*'Base Table 5'!X24</f>
        <v>500.86270000000002</v>
      </c>
      <c r="Y24" s="36">
        <f>(1+INDEX('Scenario Parameters'!$L:$L,MATCH($C24,'Scenario Parameters'!$A:$A,0)))*(1+INDEX('Scenario Parameters'!$L:$L,MATCH(Y$3,'Scenario Parameters'!$A:$A,0)))*'Base Table 5'!Y24</f>
        <v>1266.4238</v>
      </c>
      <c r="Z24" s="36">
        <f>(1+INDEX('Scenario Parameters'!$L:$L,MATCH($C24,'Scenario Parameters'!$A:$A,0)))*(1+INDEX('Scenario Parameters'!$L:$L,MATCH(Z$3,'Scenario Parameters'!$A:$A,0)))*'Base Table 5'!Z24</f>
        <v>701.33669999999995</v>
      </c>
      <c r="AA24" s="36">
        <f>(1+INDEX('Scenario Parameters'!$L:$L,MATCH($C24,'Scenario Parameters'!$A:$A,0)))*(1+INDEX('Scenario Parameters'!$L:$L,MATCH(AA$3,'Scenario Parameters'!$A:$A,0)))*'Base Table 5'!AA24</f>
        <v>326.59289999999999</v>
      </c>
      <c r="AB24" s="36">
        <f>(1+INDEX('Scenario Parameters'!$L:$L,MATCH($C24,'Scenario Parameters'!$A:$A,0)))*(1+INDEX('Scenario Parameters'!$L:$L,MATCH(AB$3,'Scenario Parameters'!$A:$A,0)))*'Base Table 5'!AB24</f>
        <v>54.357700000000001</v>
      </c>
      <c r="AC24" s="36">
        <f>(1+INDEX('Scenario Parameters'!$L:$L,MATCH($C24,'Scenario Parameters'!$A:$A,0)))*(1+INDEX('Scenario Parameters'!$L:$L,MATCH(AC$3,'Scenario Parameters'!$A:$A,0)))*'Base Table 5'!AC24</f>
        <v>15.2873</v>
      </c>
      <c r="AD24" s="36">
        <f>(1+INDEX('Scenario Parameters'!$L:$L,MATCH($C24,'Scenario Parameters'!$A:$A,0)))*(1+INDEX('Scenario Parameters'!$L:$L,MATCH(AD$3,'Scenario Parameters'!$A:$A,0)))*'Base Table 5'!AD24</f>
        <v>1.0500000000000001E-2</v>
      </c>
      <c r="AE24" s="36">
        <f>(1+INDEX('Scenario Parameters'!$L:$L,MATCH($C24,'Scenario Parameters'!$A:$A,0)))*(1+INDEX('Scenario Parameters'!$L:$L,MATCH(AE$3,'Scenario Parameters'!$A:$A,0)))*'Base Table 5'!AE24</f>
        <v>3.4700000000000002E-2</v>
      </c>
      <c r="AF24" s="36">
        <f>(1+INDEX('Scenario Parameters'!$L:$L,MATCH($C24,'Scenario Parameters'!$A:$A,0)))*(1+INDEX('Scenario Parameters'!$L:$L,MATCH(AF$3,'Scenario Parameters'!$A:$A,0)))*'Base Table 5'!AF24</f>
        <v>0.41370000000000001</v>
      </c>
      <c r="AG24" s="36">
        <f>(1+INDEX('Scenario Parameters'!$L:$L,MATCH($C24,'Scenario Parameters'!$A:$A,0)))*(1+INDEX('Scenario Parameters'!$L:$L,MATCH(AG$3,'Scenario Parameters'!$A:$A,0)))*'Base Table 5'!AG24</f>
        <v>9.1999999999999998E-3</v>
      </c>
      <c r="AH24" s="36">
        <f>(1+INDEX('Scenario Parameters'!$L:$L,MATCH($C24,'Scenario Parameters'!$A:$A,0)))*(1+INDEX('Scenario Parameters'!$L:$L,MATCH(AH$3,'Scenario Parameters'!$A:$A,0)))*'Base Table 5'!AH24</f>
        <v>5.3400000000000003E-2</v>
      </c>
      <c r="AI24" s="36">
        <f>(1+INDEX('Scenario Parameters'!$L:$L,MATCH($C24,'Scenario Parameters'!$A:$A,0)))*(1+INDEX('Scenario Parameters'!$L:$L,MATCH(AI$3,'Scenario Parameters'!$A:$A,0)))*'Base Table 5'!AI24</f>
        <v>5.9200000000000003E-2</v>
      </c>
      <c r="AJ24" s="36">
        <f>(1+INDEX('Scenario Parameters'!$L:$L,MATCH($C24,'Scenario Parameters'!$A:$A,0)))*(1+INDEX('Scenario Parameters'!$L:$L,MATCH(AJ$3,'Scenario Parameters'!$A:$A,0)))*'Base Table 5'!AJ24</f>
        <v>0.42699999999999999</v>
      </c>
      <c r="AK24" s="36">
        <f>(1+INDEX('Scenario Parameters'!$L:$L,MATCH($C24,'Scenario Parameters'!$A:$A,0)))*(1+INDEX('Scenario Parameters'!$L:$L,MATCH(AK$3,'Scenario Parameters'!$A:$A,0)))*'Base Table 5'!AK24</f>
        <v>1.4628000000000001</v>
      </c>
      <c r="AL24" s="36">
        <f>(1+INDEX('Scenario Parameters'!$L:$L,MATCH($C24,'Scenario Parameters'!$A:$A,0)))*(1+INDEX('Scenario Parameters'!$L:$L,MATCH(AL$3,'Scenario Parameters'!$A:$A,0)))*'Base Table 5'!AL24</f>
        <v>0.56720000000000004</v>
      </c>
      <c r="AM24" s="36">
        <f>(1+INDEX('Scenario Parameters'!$L:$L,MATCH($C24,'Scenario Parameters'!$A:$A,0)))*(1+INDEX('Scenario Parameters'!$L:$L,MATCH(AM$3,'Scenario Parameters'!$A:$A,0)))*'Base Table 5'!AM24</f>
        <v>1.413</v>
      </c>
      <c r="AN24" s="36">
        <f>(1+INDEX('Scenario Parameters'!$L:$L,MATCH($C24,'Scenario Parameters'!$A:$A,0)))*(1+INDEX('Scenario Parameters'!$L:$L,MATCH(AN$3,'Scenario Parameters'!$A:$A,0)))*'Base Table 5'!AN24</f>
        <v>0.748</v>
      </c>
      <c r="AO24" s="36">
        <f>(1+INDEX('Scenario Parameters'!$L:$L,MATCH($C24,'Scenario Parameters'!$A:$A,0)))*(1+INDEX('Scenario Parameters'!$L:$L,MATCH(AO$3,'Scenario Parameters'!$A:$A,0)))*'Base Table 5'!AO24</f>
        <v>0.26594999999999996</v>
      </c>
      <c r="AP24" s="36">
        <f>(1+INDEX('Scenario Parameters'!$L:$L,MATCH($C24,'Scenario Parameters'!$A:$A,0)))*(1+INDEX('Scenario Parameters'!$L:$L,MATCH(AP$3,'Scenario Parameters'!$A:$A,0)))*'Base Table 5'!AP24</f>
        <v>9.2638999999999996</v>
      </c>
      <c r="AQ24" s="36">
        <f>(1+INDEX('Scenario Parameters'!$L:$L,MATCH($C24,'Scenario Parameters'!$A:$A,0)))*(1+INDEX('Scenario Parameters'!$L:$L,MATCH(AQ$3,'Scenario Parameters'!$A:$A,0)))*'Base Table 5'!AQ24</f>
        <v>2.0799999999999999E-2</v>
      </c>
      <c r="AR24" s="36">
        <f>(1+INDEX('Scenario Parameters'!$L:$L,MATCH($C24,'Scenario Parameters'!$A:$A,0)))*(1+INDEX('Scenario Parameters'!$L:$L,MATCH(AR$3,'Scenario Parameters'!$A:$A,0)))*'Base Table 5'!AR24</f>
        <v>2.5724</v>
      </c>
      <c r="AS24" s="36">
        <f>(1+INDEX('Scenario Parameters'!$L:$L,MATCH($C24,'Scenario Parameters'!$A:$A,0)))*(1+INDEX('Scenario Parameters'!$L:$L,MATCH(AS$3,'Scenario Parameters'!$A:$A,0)))*'Base Table 5'!AS24</f>
        <v>8.0211000000000006</v>
      </c>
      <c r="AT24" s="36">
        <f>(1+INDEX('Scenario Parameters'!$L:$L,MATCH($C24,'Scenario Parameters'!$A:$A,0)))*(1+INDEX('Scenario Parameters'!$L:$L,MATCH(AT$3,'Scenario Parameters'!$A:$A,0)))*'Base Table 5'!AT24</f>
        <v>2.8176000000000001</v>
      </c>
      <c r="AU24" s="36">
        <f>(1+INDEX('Scenario Parameters'!$L:$L,MATCH($C24,'Scenario Parameters'!$A:$A,0)))*(1+INDEX('Scenario Parameters'!$L:$L,MATCH(AU$3,'Scenario Parameters'!$A:$A,0)))*'Base Table 5'!AU24</f>
        <v>0.125</v>
      </c>
      <c r="AV24" s="36">
        <f>(1+INDEX('Scenario Parameters'!$L:$L,MATCH($C24,'Scenario Parameters'!$A:$A,0)))*(1+INDEX('Scenario Parameters'!$L:$L,MATCH(AV$3,'Scenario Parameters'!$A:$A,0)))*'Base Table 5'!AV24</f>
        <v>0.58340000000000003</v>
      </c>
      <c r="AW24" s="36">
        <f>(1+INDEX('Scenario Parameters'!$L:$L,MATCH($C24,'Scenario Parameters'!$A:$A,0)))*(1+INDEX('Scenario Parameters'!$L:$L,MATCH(AW$3,'Scenario Parameters'!$A:$A,0)))*'Base Table 5'!AW24</f>
        <v>0.30099999999999999</v>
      </c>
      <c r="AX24" s="36">
        <f>(1+INDEX('Scenario Parameters'!$L:$L,MATCH($C24,'Scenario Parameters'!$A:$A,0)))*(1+INDEX('Scenario Parameters'!$L:$L,MATCH(AX$3,'Scenario Parameters'!$A:$A,0)))*'Base Table 5'!AX24</f>
        <v>3.0623999999999998</v>
      </c>
      <c r="AY24" s="36">
        <f>(1+INDEX('Scenario Parameters'!$L:$L,MATCH($C24,'Scenario Parameters'!$A:$A,0)))*(1+INDEX('Scenario Parameters'!$L:$L,MATCH(AY$3,'Scenario Parameters'!$A:$A,0)))*'Base Table 5'!AY24</f>
        <v>1.0285</v>
      </c>
      <c r="AZ24" s="36">
        <f>(1+INDEX('Scenario Parameters'!$L:$L,MATCH($C24,'Scenario Parameters'!$A:$A,0)))*(1+INDEX('Scenario Parameters'!$L:$L,MATCH(AZ$3,'Scenario Parameters'!$A:$A,0)))*'Base Table 5'!AZ24</f>
        <v>0.13159999999999999</v>
      </c>
      <c r="BA24" s="36">
        <f>(1+INDEX('Scenario Parameters'!$L:$L,MATCH($C24,'Scenario Parameters'!$A:$A,0)))*(1+INDEX('Scenario Parameters'!$L:$L,MATCH(BA$3,'Scenario Parameters'!$A:$A,0)))*'Base Table 5'!BA24</f>
        <v>1.5334000000000001</v>
      </c>
      <c r="BB24" s="36">
        <f>(1+INDEX('Scenario Parameters'!$L:$L,MATCH($C24,'Scenario Parameters'!$A:$A,0)))*(1+INDEX('Scenario Parameters'!$L:$L,MATCH(BB$3,'Scenario Parameters'!$A:$A,0)))*'Base Table 5'!BB24</f>
        <v>2.9676999999999998</v>
      </c>
      <c r="BC24" s="36">
        <f>(1+INDEX('Scenario Parameters'!$L:$L,MATCH($C24,'Scenario Parameters'!$A:$A,0)))*(1+INDEX('Scenario Parameters'!$L:$L,MATCH(BC$3,'Scenario Parameters'!$A:$A,0)))*'Base Table 5'!BC24</f>
        <v>8.2199999999999995E-2</v>
      </c>
      <c r="BD24" s="36">
        <f>(1+INDEX('Scenario Parameters'!$L:$L,MATCH($C24,'Scenario Parameters'!$A:$A,0)))*(1+INDEX('Scenario Parameters'!$L:$L,MATCH(BD$3,'Scenario Parameters'!$A:$A,0)))*'Base Table 5'!BD24</f>
        <v>2.8454999999999999</v>
      </c>
      <c r="BE24" s="36">
        <f>(1+INDEX('Scenario Parameters'!$L:$L,MATCH($C24,'Scenario Parameters'!$A:$A,0)))*(1+INDEX('Scenario Parameters'!$L:$L,MATCH(BE$3,'Scenario Parameters'!$A:$A,0)))*'Base Table 5'!BE24</f>
        <v>1.1714</v>
      </c>
      <c r="BF24" s="36">
        <f>(1+INDEX('Scenario Parameters'!$L:$L,MATCH($C24,'Scenario Parameters'!$A:$A,0)))*(1+INDEX('Scenario Parameters'!$L:$L,MATCH(BF$3,'Scenario Parameters'!$A:$A,0)))*'Base Table 5'!BF24</f>
        <v>2.5680999999999998</v>
      </c>
      <c r="BG24" s="36">
        <f>(1+INDEX('Scenario Parameters'!$L:$L,MATCH($C24,'Scenario Parameters'!$A:$A,0)))*(1+INDEX('Scenario Parameters'!$L:$L,MATCH(BG$3,'Scenario Parameters'!$A:$A,0)))*'Base Table 5'!BG24</f>
        <v>0.61989000000000005</v>
      </c>
      <c r="BH24" s="36">
        <f>(1+INDEX('Scenario Parameters'!$L:$L,MATCH($C24,'Scenario Parameters'!$A:$A,0)))*(1+INDEX('Scenario Parameters'!$L:$L,MATCH(BH$3,'Scenario Parameters'!$A:$A,0)))*'Base Table 5'!BH24</f>
        <v>1.8325</v>
      </c>
      <c r="BI24" s="36">
        <f>(1+INDEX('Scenario Parameters'!$L:$L,MATCH($C24,'Scenario Parameters'!$A:$A,0)))*(1+INDEX('Scenario Parameters'!$L:$L,MATCH(BI$3,'Scenario Parameters'!$A:$A,0)))*'Base Table 5'!BI24</f>
        <v>0.57269999999999999</v>
      </c>
      <c r="BJ24" s="36">
        <f>(1+INDEX('Scenario Parameters'!$L:$L,MATCH($C24,'Scenario Parameters'!$A:$A,0)))*(1+INDEX('Scenario Parameters'!$L:$L,MATCH(BJ$3,'Scenario Parameters'!$A:$A,0)))*'Base Table 5'!BJ24</f>
        <v>0.4577</v>
      </c>
      <c r="BK24" s="36">
        <f>(1+INDEX('Scenario Parameters'!$L:$L,MATCH($C24,'Scenario Parameters'!$A:$A,0)))*(1+INDEX('Scenario Parameters'!$L:$L,MATCH(BK$3,'Scenario Parameters'!$A:$A,0)))*'Base Table 5'!BK24</f>
        <v>1.9177999999999999</v>
      </c>
      <c r="BL24" s="36">
        <f>(1+INDEX('Scenario Parameters'!$L:$L,MATCH($C24,'Scenario Parameters'!$A:$A,0)))*(1+INDEX('Scenario Parameters'!$L:$L,MATCH(BL$3,'Scenario Parameters'!$A:$A,0)))*'Base Table 5'!BL24</f>
        <v>1.6158999999999999</v>
      </c>
      <c r="BM24" s="36">
        <f>(1+INDEX('Scenario Parameters'!$L:$L,MATCH($C24,'Scenario Parameters'!$A:$A,0)))*(1+INDEX('Scenario Parameters'!$L:$L,MATCH(BM$3,'Scenario Parameters'!$A:$A,0)))*'Base Table 5'!BM24</f>
        <v>0.64070000000000005</v>
      </c>
      <c r="BN24" s="36">
        <f>(1+INDEX('Scenario Parameters'!$L:$L,MATCH($C24,'Scenario Parameters'!$A:$A,0)))*(1+INDEX('Scenario Parameters'!$L:$L,MATCH(BN$3,'Scenario Parameters'!$A:$A,0)))*'Base Table 5'!BN24</f>
        <v>1.8942000000000001</v>
      </c>
      <c r="BO24" s="36">
        <f>(1+INDEX('Scenario Parameters'!$L:$L,MATCH($C24,'Scenario Parameters'!$A:$A,0)))*(1+INDEX('Scenario Parameters'!$L:$L,MATCH(BO$3,'Scenario Parameters'!$A:$A,0)))*'Base Table 5'!BO24</f>
        <v>0.96499999999999997</v>
      </c>
      <c r="BP24" s="36">
        <f>(1+INDEX('Scenario Parameters'!$L:$L,MATCH($C24,'Scenario Parameters'!$A:$A,0)))*(1+INDEX('Scenario Parameters'!$L:$L,MATCH(BP$3,'Scenario Parameters'!$A:$A,0)))*'Base Table 5'!BP24</f>
        <v>1.3647</v>
      </c>
      <c r="BQ24" s="36">
        <f>(1+INDEX('Scenario Parameters'!$L:$L,MATCH($C24,'Scenario Parameters'!$A:$A,0)))*(1+INDEX('Scenario Parameters'!$L:$L,MATCH(BQ$3,'Scenario Parameters'!$A:$A,0)))*'Base Table 5'!BQ24</f>
        <v>4.2057500000000001</v>
      </c>
      <c r="BR24" s="36">
        <f>(1+INDEX('Scenario Parameters'!$L:$L,MATCH($C24,'Scenario Parameters'!$A:$A,0)))*(1+INDEX('Scenario Parameters'!$L:$L,MATCH(BR$3,'Scenario Parameters'!$A:$A,0)))*'Base Table 5'!BR24</f>
        <v>7.6586249999999998</v>
      </c>
      <c r="BS24" s="36">
        <f>(1+INDEX('Scenario Parameters'!$L:$L,MATCH($C24,'Scenario Parameters'!$A:$A,0)))*(1+INDEX('Scenario Parameters'!$L:$L,MATCH(BS$3,'Scenario Parameters'!$A:$A,0)))*'Base Table 5'!BS24</f>
        <v>9.4669999999999976E-2</v>
      </c>
      <c r="BT24" s="36">
        <f>(1+INDEX('Scenario Parameters'!$L:$L,MATCH($C24,'Scenario Parameters'!$A:$A,0)))*(1+INDEX('Scenario Parameters'!$L:$L,MATCH(BT$3,'Scenario Parameters'!$A:$A,0)))*'Base Table 5'!BT24</f>
        <v>3.5044</v>
      </c>
      <c r="BU24" s="36">
        <f>(1+INDEX('Scenario Parameters'!$L:$L,MATCH($C24,'Scenario Parameters'!$A:$A,0)))*(1+INDEX('Scenario Parameters'!$L:$L,MATCH(BU$3,'Scenario Parameters'!$A:$A,0)))*'Base Table 5'!BU24</f>
        <v>0.89680000000000004</v>
      </c>
      <c r="BV24" s="36">
        <f>(1+INDEX('Scenario Parameters'!$L:$L,MATCH($C24,'Scenario Parameters'!$A:$A,0)))*(1+INDEX('Scenario Parameters'!$L:$L,MATCH(BV$3,'Scenario Parameters'!$A:$A,0)))*'Base Table 5'!BV24</f>
        <v>20.597000000000001</v>
      </c>
      <c r="BW24" s="36">
        <f>(1+INDEX('Scenario Parameters'!$L:$L,MATCH($C24,'Scenario Parameters'!$A:$A,0)))*(1+INDEX('Scenario Parameters'!$L:$L,MATCH(BW$3,'Scenario Parameters'!$A:$A,0)))*'Base Table 5'!BW24</f>
        <v>4.9930000000000003</v>
      </c>
      <c r="BX24" s="36">
        <f>(1+INDEX('Scenario Parameters'!$L:$L,MATCH($C24,'Scenario Parameters'!$A:$A,0)))*(1+INDEX('Scenario Parameters'!$L:$L,MATCH(BX$3,'Scenario Parameters'!$A:$A,0)))*'Base Table 5'!BX24</f>
        <v>17.605</v>
      </c>
      <c r="BY24" s="36">
        <f>(1+INDEX('Scenario Parameters'!$L:$L,MATCH($C24,'Scenario Parameters'!$A:$A,0)))*(1+INDEX('Scenario Parameters'!$L:$L,MATCH(BY$3,'Scenario Parameters'!$A:$A,0)))*'Base Table 5'!BY24</f>
        <v>45.294699999999999</v>
      </c>
      <c r="BZ24" s="36">
        <f>(1+INDEX('Scenario Parameters'!$L:$L,MATCH($C24,'Scenario Parameters'!$A:$A,0)))*(1+INDEX('Scenario Parameters'!$L:$L,MATCH(BZ$3,'Scenario Parameters'!$A:$A,0)))*'Base Table 5'!BZ24</f>
        <v>27.837700000000002</v>
      </c>
      <c r="CA24" s="36">
        <f>(1+INDEX('Scenario Parameters'!$L:$L,MATCH($C24,'Scenario Parameters'!$A:$A,0)))*(1+INDEX('Scenario Parameters'!$L:$L,MATCH(CA$3,'Scenario Parameters'!$A:$A,0)))*'Base Table 5'!CA24</f>
        <v>120.5399</v>
      </c>
      <c r="CB24" s="36">
        <f>(1+INDEX('Scenario Parameters'!$L:$L,MATCH($C24,'Scenario Parameters'!$A:$A,0)))*(1+INDEX('Scenario Parameters'!$L:$L,MATCH(CB$3,'Scenario Parameters'!$A:$A,0)))*'Base Table 5'!CB24</f>
        <v>155.7303</v>
      </c>
      <c r="CC24" s="36">
        <f>(1+INDEX('Scenario Parameters'!$L:$L,MATCH($C24,'Scenario Parameters'!$A:$A,0)))*(1+INDEX('Scenario Parameters'!$L:$L,MATCH(CC$3,'Scenario Parameters'!$A:$A,0)))*'Base Table 5'!CC24</f>
        <v>1241.9798000000001</v>
      </c>
      <c r="CD24" s="36">
        <f>(1+INDEX('Scenario Parameters'!$L:$L,MATCH($C24,'Scenario Parameters'!$A:$A,0)))*(1+INDEX('Scenario Parameters'!$L:$L,MATCH(CD$3,'Scenario Parameters'!$A:$A,0)))*'Base Table 5'!CD24</f>
        <v>15.480119999999999</v>
      </c>
      <c r="CE24" s="36">
        <f>(1+INDEX('Scenario Parameters'!$L:$L,MATCH($C24,'Scenario Parameters'!$A:$A,0)))*(1+INDEX('Scenario Parameters'!$L:$L,MATCH(CE$3,'Scenario Parameters'!$A:$A,0)))*'Base Table 5'!CE24</f>
        <v>3.6124999999999998</v>
      </c>
      <c r="CF24" s="36">
        <f>(1+INDEX('Scenario Parameters'!$L:$L,MATCH($C24,'Scenario Parameters'!$A:$A,0)))*(1+INDEX('Scenario Parameters'!$L:$L,MATCH(CF$3,'Scenario Parameters'!$A:$A,0)))*'Base Table 5'!CF24</f>
        <v>1.9839</v>
      </c>
      <c r="CG24" s="36">
        <f>(1+INDEX('Scenario Parameters'!$L:$L,MATCH($C24,'Scenario Parameters'!$A:$A,0)))*(1+INDEX('Scenario Parameters'!$L:$L,MATCH(CG$3,'Scenario Parameters'!$A:$A,0)))*'Base Table 5'!CG24</f>
        <v>2.5164</v>
      </c>
      <c r="CH24" s="36">
        <f>(1+INDEX('Scenario Parameters'!$L:$L,MATCH($C24,'Scenario Parameters'!$A:$A,0)))*(1+INDEX('Scenario Parameters'!$L:$L,MATCH(CH$3,'Scenario Parameters'!$A:$A,0)))*'Base Table 5'!CH24</f>
        <v>5.9958</v>
      </c>
      <c r="CI24" s="36">
        <f>(1+INDEX('Scenario Parameters'!$L:$L,MATCH($C24,'Scenario Parameters'!$A:$A,0)))*(1+INDEX('Scenario Parameters'!$L:$L,MATCH(CI$3,'Scenario Parameters'!$A:$A,0)))*'Base Table 5'!CI24</f>
        <v>7.9547999999999996</v>
      </c>
      <c r="CJ24" s="36">
        <f>(1+INDEX('Scenario Parameters'!$L:$L,MATCH($C24,'Scenario Parameters'!$A:$A,0)))*(1+INDEX('Scenario Parameters'!$L:$L,MATCH(CJ$3,'Scenario Parameters'!$A:$A,0)))*'Base Table 5'!CJ24</f>
        <v>4.3053999999999997</v>
      </c>
      <c r="CK24" s="36">
        <f>(1+INDEX('Scenario Parameters'!$L:$L,MATCH($C24,'Scenario Parameters'!$A:$A,0)))*(1+INDEX('Scenario Parameters'!$L:$L,MATCH(CK$3,'Scenario Parameters'!$A:$A,0)))*'Base Table 5'!CK24</f>
        <v>3.6151</v>
      </c>
      <c r="CL24" s="36">
        <f>(1+INDEX('Scenario Parameters'!$L:$L,MATCH($C24,'Scenario Parameters'!$A:$A,0)))*(1+INDEX('Scenario Parameters'!$L:$L,MATCH(CL$3,'Scenario Parameters'!$A:$A,0)))*'Base Table 5'!CL24</f>
        <v>0.21410000000000001</v>
      </c>
      <c r="CM24" s="36">
        <f>(1+INDEX('Scenario Parameters'!$L:$L,MATCH($C24,'Scenario Parameters'!$A:$A,0)))*(1+INDEX('Scenario Parameters'!$L:$L,MATCH(CM$3,'Scenario Parameters'!$A:$A,0)))*'Base Table 5'!CM24</f>
        <v>23.0794</v>
      </c>
      <c r="CN24" s="36">
        <f>(1+INDEX('Scenario Parameters'!$L:$L,MATCH($C24,'Scenario Parameters'!$A:$A,0)))*(1+INDEX('Scenario Parameters'!$L:$L,MATCH(CN$3,'Scenario Parameters'!$A:$A,0)))*'Base Table 5'!CN24</f>
        <v>13.2052</v>
      </c>
      <c r="CO24" s="36">
        <f>(1+INDEX('Scenario Parameters'!$L:$L,MATCH($C24,'Scenario Parameters'!$A:$A,0)))*(1+INDEX('Scenario Parameters'!$L:$L,MATCH(CO$3,'Scenario Parameters'!$A:$A,0)))*'Base Table 5'!CO24</f>
        <v>4.2999999999999997E-2</v>
      </c>
      <c r="CP24" s="36">
        <f>(1+INDEX('Scenario Parameters'!$L:$L,MATCH($C24,'Scenario Parameters'!$A:$A,0)))*(1+INDEX('Scenario Parameters'!$L:$L,MATCH(CP$3,'Scenario Parameters'!$A:$A,0)))*'Base Table 5'!CP24</f>
        <v>7.0808999999999997</v>
      </c>
      <c r="CQ24" s="36">
        <f>(1+INDEX('Scenario Parameters'!$L:$L,MATCH($C24,'Scenario Parameters'!$A:$A,0)))*(1+INDEX('Scenario Parameters'!$L:$L,MATCH(CQ$3,'Scenario Parameters'!$A:$A,0)))*'Base Table 5'!CQ24</f>
        <v>4.4170999999999996</v>
      </c>
      <c r="CR24" s="36">
        <f>(1+INDEX('Scenario Parameters'!$L:$L,MATCH($C24,'Scenario Parameters'!$A:$A,0)))*(1+INDEX('Scenario Parameters'!$L:$L,MATCH(CR$3,'Scenario Parameters'!$A:$A,0)))*'Base Table 5'!CR24</f>
        <v>17.196100000000001</v>
      </c>
      <c r="CS24" s="36">
        <f>(1+INDEX('Scenario Parameters'!$L:$L,MATCH($C24,'Scenario Parameters'!$A:$A,0)))*(1+INDEX('Scenario Parameters'!$L:$L,MATCH(CS$3,'Scenario Parameters'!$A:$A,0)))*'Base Table 5'!CS24</f>
        <v>5.859</v>
      </c>
      <c r="CT24" s="36">
        <f>(1+INDEX('Scenario Parameters'!$L:$L,MATCH($C24,'Scenario Parameters'!$A:$A,0)))*(1+INDEX('Scenario Parameters'!$L:$L,MATCH(CT$3,'Scenario Parameters'!$A:$A,0)))*'Base Table 5'!CT24</f>
        <v>8.9153000000000002</v>
      </c>
      <c r="CU24" s="36">
        <f>(1+INDEX('Scenario Parameters'!$L:$L,MATCH($C24,'Scenario Parameters'!$A:$A,0)))*(1+INDEX('Scenario Parameters'!$L:$L,MATCH(CU$3,'Scenario Parameters'!$A:$A,0)))*'Base Table 5'!CU24</f>
        <v>3.4643999999999999</v>
      </c>
      <c r="CV24" s="36">
        <f>(1+INDEX('Scenario Parameters'!$L:$L,MATCH($C24,'Scenario Parameters'!$A:$A,0)))*(1+INDEX('Scenario Parameters'!$L:$L,MATCH(CV$3,'Scenario Parameters'!$A:$A,0)))*'Base Table 5'!CV24</f>
        <v>10.7911</v>
      </c>
      <c r="CW24" s="36">
        <f>(1+INDEX('Scenario Parameters'!$L:$L,MATCH($C24,'Scenario Parameters'!$A:$A,0)))*(1+INDEX('Scenario Parameters'!$L:$L,MATCH(CW$3,'Scenario Parameters'!$A:$A,0)))*'Base Table 5'!CW24</f>
        <v>84.453199999999995</v>
      </c>
      <c r="CX24" s="36">
        <f>(1+INDEX('Scenario Parameters'!$L:$L,MATCH($C24,'Scenario Parameters'!$A:$A,0)))*(1+INDEX('Scenario Parameters'!$L:$L,MATCH(CX$3,'Scenario Parameters'!$A:$A,0)))*'Base Table 5'!CX24</f>
        <v>27.5762</v>
      </c>
      <c r="CY24" s="36">
        <f>(1+INDEX('Scenario Parameters'!$L:$L,MATCH($C24,'Scenario Parameters'!$A:$A,0)))*(1+INDEX('Scenario Parameters'!$L:$L,MATCH(CY$3,'Scenario Parameters'!$A:$A,0)))*'Base Table 5'!CY24</f>
        <v>31.269500000000001</v>
      </c>
      <c r="CZ24" s="36">
        <f>(1+INDEX('Scenario Parameters'!$L:$L,MATCH($C24,'Scenario Parameters'!$A:$A,0)))*(1+INDEX('Scenario Parameters'!$L:$L,MATCH(CZ$3,'Scenario Parameters'!$A:$A,0)))*'Base Table 5'!CZ24</f>
        <v>20.732600000000001</v>
      </c>
      <c r="DA24" s="36">
        <f>(1+INDEX('Scenario Parameters'!$L:$L,MATCH($C24,'Scenario Parameters'!$A:$A,0)))*(1+INDEX('Scenario Parameters'!$L:$L,MATCH(DA$3,'Scenario Parameters'!$A:$A,0)))*'Base Table 5'!DA24</f>
        <v>12.3795</v>
      </c>
      <c r="DB24" s="36">
        <f>(1+INDEX('Scenario Parameters'!$L:$L,MATCH($C24,'Scenario Parameters'!$A:$A,0)))*(1+INDEX('Scenario Parameters'!$L:$L,MATCH(DB$3,'Scenario Parameters'!$A:$A,0)))*'Base Table 5'!DB24</f>
        <v>30.107399999999998</v>
      </c>
      <c r="DC24" s="36">
        <f>(1+INDEX('Scenario Parameters'!$L:$L,MATCH($C24,'Scenario Parameters'!$A:$A,0)))*(1+INDEX('Scenario Parameters'!$L:$L,MATCH(DC$3,'Scenario Parameters'!$A:$A,0)))*'Base Table 5'!DC24</f>
        <v>26.7651</v>
      </c>
      <c r="DD24" s="36">
        <f>(1+INDEX('Scenario Parameters'!$L:$L,MATCH($C24,'Scenario Parameters'!$A:$A,0)))*(1+INDEX('Scenario Parameters'!$L:$L,MATCH(DD$3,'Scenario Parameters'!$A:$A,0)))*'Base Table 5'!DD24</f>
        <v>23.76</v>
      </c>
      <c r="DE24" s="36">
        <f>(1+INDEX('Scenario Parameters'!$L:$L,MATCH($C24,'Scenario Parameters'!$A:$A,0)))*(1+INDEX('Scenario Parameters'!$L:$L,MATCH(DE$3,'Scenario Parameters'!$A:$A,0)))*'Base Table 5'!DE24</f>
        <v>14.45675</v>
      </c>
      <c r="DF24" s="36">
        <f>(1+INDEX('Scenario Parameters'!$L:$L,MATCH($C24,'Scenario Parameters'!$A:$A,0)))*(1+INDEX('Scenario Parameters'!$L:$L,MATCH(DF$3,'Scenario Parameters'!$A:$A,0)))*'Base Table 5'!DF24</f>
        <v>1.8481000000000001</v>
      </c>
      <c r="DG24" s="36">
        <f>(1+INDEX('Scenario Parameters'!$L:$L,MATCH($C24,'Scenario Parameters'!$A:$A,0)))*(1+INDEX('Scenario Parameters'!$L:$L,MATCH(DG$3,'Scenario Parameters'!$A:$A,0)))*'Base Table 5'!DG24</f>
        <v>13.7759</v>
      </c>
      <c r="DH24" s="36">
        <f>(1+INDEX('Scenario Parameters'!$L:$L,MATCH($C24,'Scenario Parameters'!$A:$A,0)))*(1+INDEX('Scenario Parameters'!$L:$L,MATCH(DH$3,'Scenario Parameters'!$A:$A,0)))*'Base Table 5'!DH24</f>
        <v>144.1824</v>
      </c>
      <c r="DI24" s="36">
        <f>(1+INDEX('Scenario Parameters'!$L:$L,MATCH($C24,'Scenario Parameters'!$A:$A,0)))*(1+INDEX('Scenario Parameters'!$L:$L,MATCH(DI$3,'Scenario Parameters'!$A:$A,0)))*'Base Table 5'!DI24</f>
        <v>17.3294</v>
      </c>
      <c r="DJ24" s="36">
        <f>(1+INDEX('Scenario Parameters'!$L:$L,MATCH($C24,'Scenario Parameters'!$A:$A,0)))*(1+INDEX('Scenario Parameters'!$L:$L,MATCH(DJ$3,'Scenario Parameters'!$A:$A,0)))*'Base Table 5'!DJ24</f>
        <v>49.9846</v>
      </c>
      <c r="DK24" s="36">
        <f>(1+INDEX('Scenario Parameters'!$L:$L,MATCH($C24,'Scenario Parameters'!$A:$A,0)))*(1+INDEX('Scenario Parameters'!$L:$L,MATCH(DK$3,'Scenario Parameters'!$A:$A,0)))*'Base Table 5'!DK24</f>
        <v>33.306699999999999</v>
      </c>
      <c r="DL24" s="36">
        <f>(1+INDEX('Scenario Parameters'!$L:$L,MATCH($C24,'Scenario Parameters'!$A:$A,0)))*(1+INDEX('Scenario Parameters'!$L:$L,MATCH(DL$3,'Scenario Parameters'!$A:$A,0)))*'Base Table 5'!DL24</f>
        <v>1.1283599999999998</v>
      </c>
      <c r="DM24" s="36">
        <f>(1+INDEX('Scenario Parameters'!$L:$L,MATCH($C24,'Scenario Parameters'!$A:$A,0)))*(1+INDEX('Scenario Parameters'!$L:$L,MATCH(DM$3,'Scenario Parameters'!$A:$A,0)))*'Base Table 5'!DM24</f>
        <v>15.042199999999999</v>
      </c>
      <c r="DN24" s="36">
        <f>(1+INDEX('Scenario Parameters'!$L:$L,MATCH($C24,'Scenario Parameters'!$A:$A,0)))*(1+INDEX('Scenario Parameters'!$L:$L,MATCH(DN$3,'Scenario Parameters'!$A:$A,0)))*'Base Table 5'!DN24</f>
        <v>10.360300000000001</v>
      </c>
      <c r="DO24" s="36">
        <f>(1+INDEX('Scenario Parameters'!$L:$L,MATCH($C24,'Scenario Parameters'!$A:$A,0)))*(1+INDEX('Scenario Parameters'!$L:$L,MATCH(DO$3,'Scenario Parameters'!$A:$A,0)))*'Base Table 5'!DO24</f>
        <v>0.51739999999999997</v>
      </c>
      <c r="DP24" s="36">
        <f t="shared" si="0"/>
        <v>5770.2176850000005</v>
      </c>
      <c r="DQ24" s="36">
        <f>('Base Table 5'!DQ24/'Base Table 5'!$DX24)*$EB24</f>
        <v>3655.1191058147656</v>
      </c>
      <c r="DR24" s="36">
        <f>('Base Table 5'!DR24/'Base Table 5'!$DX24)*$EB24</f>
        <v>7.3710874393207995</v>
      </c>
      <c r="DS24" s="36">
        <f>('Base Table 5'!DS24/'Base Table 5'!$DX24)*$EB24</f>
        <v>101.66471072787373</v>
      </c>
      <c r="DT24" s="36">
        <f>('Base Table 5'!DT24/'Base Table 5'!$DX24)*$EB24</f>
        <v>12.506360018598832</v>
      </c>
      <c r="DU24" s="36">
        <f>('Base Table 5'!DU24/'Base Table 5'!$DX24)*$EB24</f>
        <v>36.951572377141225</v>
      </c>
      <c r="DV24" s="36">
        <f>('Base Table 5'!DV24/'Base Table 5'!$DX24)*$EB24</f>
        <v>-152.9676116206337</v>
      </c>
      <c r="DW24" s="36">
        <f>('Base Table 5'!DW24/'Base Table 5'!$DX24)*$EB24</f>
        <v>3397.4041520481928</v>
      </c>
      <c r="DX24" s="36">
        <f t="shared" si="1"/>
        <v>7058.0493768052593</v>
      </c>
      <c r="DY24" s="36">
        <f t="shared" si="2"/>
        <v>12828.26706180526</v>
      </c>
      <c r="DZ24" s="14">
        <f>'Base Table 5'!DY24</f>
        <v>12811.000000000002</v>
      </c>
      <c r="EA24" s="54">
        <v>12828.26706180526</v>
      </c>
      <c r="EB24" s="100">
        <f t="shared" si="3"/>
        <v>7058.0493768052593</v>
      </c>
    </row>
    <row r="25" spans="1:132" x14ac:dyDescent="0.4">
      <c r="A25" s="37">
        <v>22</v>
      </c>
      <c r="B25" s="2" t="str">
        <f>'Base Table 5'!B25</f>
        <v>1109</v>
      </c>
      <c r="C25" s="112">
        <f>'Base Table 5'!C25</f>
        <v>5</v>
      </c>
      <c r="D25" s="38" t="str">
        <f>'Base Table 5'!D25</f>
        <v>Other food product manufacturing</v>
      </c>
      <c r="E25" s="36">
        <f>(1+INDEX('Scenario Parameters'!$L:$L,MATCH($C25,'Scenario Parameters'!$A:$A,0)))*(1+INDEX('Scenario Parameters'!$L:$L,MATCH(E$3,'Scenario Parameters'!$A:$A,0)))*'Base Table 5'!E25</f>
        <v>693.9588</v>
      </c>
      <c r="F25" s="36">
        <f>(1+INDEX('Scenario Parameters'!$L:$L,MATCH($C25,'Scenario Parameters'!$A:$A,0)))*(1+INDEX('Scenario Parameters'!$L:$L,MATCH(F$3,'Scenario Parameters'!$A:$A,0)))*'Base Table 5'!F25</f>
        <v>589.41999999999996</v>
      </c>
      <c r="G25" s="36">
        <f>(1+INDEX('Scenario Parameters'!$L:$L,MATCH($C25,'Scenario Parameters'!$A:$A,0)))*(1+INDEX('Scenario Parameters'!$L:$L,MATCH(G$3,'Scenario Parameters'!$A:$A,0)))*'Base Table 5'!G25</f>
        <v>9.5650999999999993</v>
      </c>
      <c r="H25" s="36">
        <f>(1+INDEX('Scenario Parameters'!$L:$L,MATCH($C25,'Scenario Parameters'!$A:$A,0)))*(1+INDEX('Scenario Parameters'!$L:$L,MATCH(H$3,'Scenario Parameters'!$A:$A,0)))*'Base Table 5'!H25</f>
        <v>117.8115</v>
      </c>
      <c r="I25" s="36">
        <f>(1+INDEX('Scenario Parameters'!$L:$L,MATCH($C25,'Scenario Parameters'!$A:$A,0)))*(1+INDEX('Scenario Parameters'!$L:$L,MATCH(I$3,'Scenario Parameters'!$A:$A,0)))*'Base Table 5'!I25</f>
        <v>0.64</v>
      </c>
      <c r="J25" s="36">
        <f>(1+INDEX('Scenario Parameters'!$L:$L,MATCH($C25,'Scenario Parameters'!$A:$A,0)))*(1+INDEX('Scenario Parameters'!$L:$L,MATCH(J$3,'Scenario Parameters'!$A:$A,0)))*'Base Table 5'!J25</f>
        <v>18.276299999999999</v>
      </c>
      <c r="K25" s="36">
        <f>(1+INDEX('Scenario Parameters'!$L:$L,MATCH($C25,'Scenario Parameters'!$A:$A,0)))*(1+INDEX('Scenario Parameters'!$L:$L,MATCH(K$3,'Scenario Parameters'!$A:$A,0)))*'Base Table 5'!K25</f>
        <v>65.229600000000005</v>
      </c>
      <c r="L25" s="36">
        <f>(1+INDEX('Scenario Parameters'!$L:$L,MATCH($C25,'Scenario Parameters'!$A:$A,0)))*(1+INDEX('Scenario Parameters'!$L:$L,MATCH(L$3,'Scenario Parameters'!$A:$A,0)))*'Base Table 5'!L25</f>
        <v>1.2167599999999998</v>
      </c>
      <c r="M25" s="36">
        <f>(1+INDEX('Scenario Parameters'!$L:$L,MATCH($C25,'Scenario Parameters'!$A:$A,0)))*(1+INDEX('Scenario Parameters'!$L:$L,MATCH(M$3,'Scenario Parameters'!$A:$A,0)))*'Base Table 5'!M25</f>
        <v>2.0065499999999994</v>
      </c>
      <c r="N25" s="36">
        <f>(1+INDEX('Scenario Parameters'!$L:$L,MATCH($C25,'Scenario Parameters'!$A:$A,0)))*(1+INDEX('Scenario Parameters'!$L:$L,MATCH(N$3,'Scenario Parameters'!$A:$A,0)))*'Base Table 5'!N25</f>
        <v>7.0072200000000002</v>
      </c>
      <c r="O25" s="36">
        <f>(1+INDEX('Scenario Parameters'!$L:$L,MATCH($C25,'Scenario Parameters'!$A:$A,0)))*(1+INDEX('Scenario Parameters'!$L:$L,MATCH(O$3,'Scenario Parameters'!$A:$A,0)))*'Base Table 5'!O25</f>
        <v>18.431380000000001</v>
      </c>
      <c r="P25" s="36">
        <f>(1+INDEX('Scenario Parameters'!$L:$L,MATCH($C25,'Scenario Parameters'!$A:$A,0)))*(1+INDEX('Scenario Parameters'!$L:$L,MATCH(P$3,'Scenario Parameters'!$A:$A,0)))*'Base Table 5'!P25</f>
        <v>2.8241400000000003</v>
      </c>
      <c r="Q25" s="36">
        <f>(1+INDEX('Scenario Parameters'!$L:$L,MATCH($C25,'Scenario Parameters'!$A:$A,0)))*(1+INDEX('Scenario Parameters'!$L:$L,MATCH(Q$3,'Scenario Parameters'!$A:$A,0)))*'Base Table 5'!Q25</f>
        <v>5.953240000000001</v>
      </c>
      <c r="R25" s="36">
        <f>(1+INDEX('Scenario Parameters'!$L:$L,MATCH($C25,'Scenario Parameters'!$A:$A,0)))*(1+INDEX('Scenario Parameters'!$L:$L,MATCH(R$3,'Scenario Parameters'!$A:$A,0)))*'Base Table 5'!R25</f>
        <v>71.424099999999996</v>
      </c>
      <c r="S25" s="36">
        <f>(1+INDEX('Scenario Parameters'!$L:$L,MATCH($C25,'Scenario Parameters'!$A:$A,0)))*(1+INDEX('Scenario Parameters'!$L:$L,MATCH(S$3,'Scenario Parameters'!$A:$A,0)))*'Base Table 5'!S25</f>
        <v>5.9222000000000001</v>
      </c>
      <c r="T25" s="36">
        <f>(1+INDEX('Scenario Parameters'!$L:$L,MATCH($C25,'Scenario Parameters'!$A:$A,0)))*(1+INDEX('Scenario Parameters'!$L:$L,MATCH(T$3,'Scenario Parameters'!$A:$A,0)))*'Base Table 5'!T25</f>
        <v>284.99419999999998</v>
      </c>
      <c r="U25" s="36">
        <f>(1+INDEX('Scenario Parameters'!$L:$L,MATCH($C25,'Scenario Parameters'!$A:$A,0)))*(1+INDEX('Scenario Parameters'!$L:$L,MATCH(U$3,'Scenario Parameters'!$A:$A,0)))*'Base Table 5'!U25</f>
        <v>258.85820000000001</v>
      </c>
      <c r="V25" s="36">
        <f>(1+INDEX('Scenario Parameters'!$L:$L,MATCH($C25,'Scenario Parameters'!$A:$A,0)))*(1+INDEX('Scenario Parameters'!$L:$L,MATCH(V$3,'Scenario Parameters'!$A:$A,0)))*'Base Table 5'!V25</f>
        <v>25.432600000000001</v>
      </c>
      <c r="W25" s="36">
        <f>(1+INDEX('Scenario Parameters'!$L:$L,MATCH($C25,'Scenario Parameters'!$A:$A,0)))*(1+INDEX('Scenario Parameters'!$L:$L,MATCH(W$3,'Scenario Parameters'!$A:$A,0)))*'Base Table 5'!W25</f>
        <v>176.14619999999999</v>
      </c>
      <c r="X25" s="36">
        <f>(1+INDEX('Scenario Parameters'!$L:$L,MATCH($C25,'Scenario Parameters'!$A:$A,0)))*(1+INDEX('Scenario Parameters'!$L:$L,MATCH(X$3,'Scenario Parameters'!$A:$A,0)))*'Base Table 5'!X25</f>
        <v>616.22529999999995</v>
      </c>
      <c r="Y25" s="36">
        <f>(1+INDEX('Scenario Parameters'!$L:$L,MATCH($C25,'Scenario Parameters'!$A:$A,0)))*(1+INDEX('Scenario Parameters'!$L:$L,MATCH(Y$3,'Scenario Parameters'!$A:$A,0)))*'Base Table 5'!Y25</f>
        <v>235.108</v>
      </c>
      <c r="Z25" s="36">
        <f>(1+INDEX('Scenario Parameters'!$L:$L,MATCH($C25,'Scenario Parameters'!$A:$A,0)))*(1+INDEX('Scenario Parameters'!$L:$L,MATCH(Z$3,'Scenario Parameters'!$A:$A,0)))*'Base Table 5'!Z25</f>
        <v>978.48249999999996</v>
      </c>
      <c r="AA25" s="36">
        <f>(1+INDEX('Scenario Parameters'!$L:$L,MATCH($C25,'Scenario Parameters'!$A:$A,0)))*(1+INDEX('Scenario Parameters'!$L:$L,MATCH(AA$3,'Scenario Parameters'!$A:$A,0)))*'Base Table 5'!AA25</f>
        <v>23.426200000000001</v>
      </c>
      <c r="AB25" s="36">
        <f>(1+INDEX('Scenario Parameters'!$L:$L,MATCH($C25,'Scenario Parameters'!$A:$A,0)))*(1+INDEX('Scenario Parameters'!$L:$L,MATCH(AB$3,'Scenario Parameters'!$A:$A,0)))*'Base Table 5'!AB25</f>
        <v>5.9267000000000003</v>
      </c>
      <c r="AC25" s="36">
        <f>(1+INDEX('Scenario Parameters'!$L:$L,MATCH($C25,'Scenario Parameters'!$A:$A,0)))*(1+INDEX('Scenario Parameters'!$L:$L,MATCH(AC$3,'Scenario Parameters'!$A:$A,0)))*'Base Table 5'!AC25</f>
        <v>3.2921999999999998</v>
      </c>
      <c r="AD25" s="36">
        <f>(1+INDEX('Scenario Parameters'!$L:$L,MATCH($C25,'Scenario Parameters'!$A:$A,0)))*(1+INDEX('Scenario Parameters'!$L:$L,MATCH(AD$3,'Scenario Parameters'!$A:$A,0)))*'Base Table 5'!AD25</f>
        <v>0.1116</v>
      </c>
      <c r="AE25" s="36">
        <f>(1+INDEX('Scenario Parameters'!$L:$L,MATCH($C25,'Scenario Parameters'!$A:$A,0)))*(1+INDEX('Scenario Parameters'!$L:$L,MATCH(AE$3,'Scenario Parameters'!$A:$A,0)))*'Base Table 5'!AE25</f>
        <v>0.4551</v>
      </c>
      <c r="AF25" s="36">
        <f>(1+INDEX('Scenario Parameters'!$L:$L,MATCH($C25,'Scenario Parameters'!$A:$A,0)))*(1+INDEX('Scenario Parameters'!$L:$L,MATCH(AF$3,'Scenario Parameters'!$A:$A,0)))*'Base Table 5'!AF25</f>
        <v>2.1385000000000001</v>
      </c>
      <c r="AG25" s="36">
        <f>(1+INDEX('Scenario Parameters'!$L:$L,MATCH($C25,'Scenario Parameters'!$A:$A,0)))*(1+INDEX('Scenario Parameters'!$L:$L,MATCH(AG$3,'Scenario Parameters'!$A:$A,0)))*'Base Table 5'!AG25</f>
        <v>1.14E-2</v>
      </c>
      <c r="AH25" s="36">
        <f>(1+INDEX('Scenario Parameters'!$L:$L,MATCH($C25,'Scenario Parameters'!$A:$A,0)))*(1+INDEX('Scenario Parameters'!$L:$L,MATCH(AH$3,'Scenario Parameters'!$A:$A,0)))*'Base Table 5'!AH25</f>
        <v>0.31390000000000001</v>
      </c>
      <c r="AI25" s="36">
        <f>(1+INDEX('Scenario Parameters'!$L:$L,MATCH($C25,'Scenario Parameters'!$A:$A,0)))*(1+INDEX('Scenario Parameters'!$L:$L,MATCH(AI$3,'Scenario Parameters'!$A:$A,0)))*'Base Table 5'!AI25</f>
        <v>0.2802</v>
      </c>
      <c r="AJ25" s="36">
        <f>(1+INDEX('Scenario Parameters'!$L:$L,MATCH($C25,'Scenario Parameters'!$A:$A,0)))*(1+INDEX('Scenario Parameters'!$L:$L,MATCH(AJ$3,'Scenario Parameters'!$A:$A,0)))*'Base Table 5'!AJ25</f>
        <v>3.2791000000000001</v>
      </c>
      <c r="AK25" s="36">
        <f>(1+INDEX('Scenario Parameters'!$L:$L,MATCH($C25,'Scenario Parameters'!$A:$A,0)))*(1+INDEX('Scenario Parameters'!$L:$L,MATCH(AK$3,'Scenario Parameters'!$A:$A,0)))*'Base Table 5'!AK25</f>
        <v>5.3609999999999998</v>
      </c>
      <c r="AL25" s="36">
        <f>(1+INDEX('Scenario Parameters'!$L:$L,MATCH($C25,'Scenario Parameters'!$A:$A,0)))*(1+INDEX('Scenario Parameters'!$L:$L,MATCH(AL$3,'Scenario Parameters'!$A:$A,0)))*'Base Table 5'!AL25</f>
        <v>0.93420000000000003</v>
      </c>
      <c r="AM25" s="36">
        <f>(1+INDEX('Scenario Parameters'!$L:$L,MATCH($C25,'Scenario Parameters'!$A:$A,0)))*(1+INDEX('Scenario Parameters'!$L:$L,MATCH(AM$3,'Scenario Parameters'!$A:$A,0)))*'Base Table 5'!AM25</f>
        <v>2.0392999999999999</v>
      </c>
      <c r="AN25" s="36">
        <f>(1+INDEX('Scenario Parameters'!$L:$L,MATCH($C25,'Scenario Parameters'!$A:$A,0)))*(1+INDEX('Scenario Parameters'!$L:$L,MATCH(AN$3,'Scenario Parameters'!$A:$A,0)))*'Base Table 5'!AN25</f>
        <v>1.8008999999999999</v>
      </c>
      <c r="AO25" s="36">
        <f>(1+INDEX('Scenario Parameters'!$L:$L,MATCH($C25,'Scenario Parameters'!$A:$A,0)))*(1+INDEX('Scenario Parameters'!$L:$L,MATCH(AO$3,'Scenario Parameters'!$A:$A,0)))*'Base Table 5'!AO25</f>
        <v>0.10800999999999998</v>
      </c>
      <c r="AP25" s="36">
        <f>(1+INDEX('Scenario Parameters'!$L:$L,MATCH($C25,'Scenario Parameters'!$A:$A,0)))*(1+INDEX('Scenario Parameters'!$L:$L,MATCH(AP$3,'Scenario Parameters'!$A:$A,0)))*'Base Table 5'!AP25</f>
        <v>2.4428000000000001</v>
      </c>
      <c r="AQ25" s="36">
        <f>(1+INDEX('Scenario Parameters'!$L:$L,MATCH($C25,'Scenario Parameters'!$A:$A,0)))*(1+INDEX('Scenario Parameters'!$L:$L,MATCH(AQ$3,'Scenario Parameters'!$A:$A,0)))*'Base Table 5'!AQ25</f>
        <v>2.5908500000000001</v>
      </c>
      <c r="AR25" s="36">
        <f>(1+INDEX('Scenario Parameters'!$L:$L,MATCH($C25,'Scenario Parameters'!$A:$A,0)))*(1+INDEX('Scenario Parameters'!$L:$L,MATCH(AR$3,'Scenario Parameters'!$A:$A,0)))*'Base Table 5'!AR25</f>
        <v>32.634700000000002</v>
      </c>
      <c r="AS25" s="36">
        <f>(1+INDEX('Scenario Parameters'!$L:$L,MATCH($C25,'Scenario Parameters'!$A:$A,0)))*(1+INDEX('Scenario Parameters'!$L:$L,MATCH(AS$3,'Scenario Parameters'!$A:$A,0)))*'Base Table 5'!AS25</f>
        <v>10.468299999999999</v>
      </c>
      <c r="AT25" s="36">
        <f>(1+INDEX('Scenario Parameters'!$L:$L,MATCH($C25,'Scenario Parameters'!$A:$A,0)))*(1+INDEX('Scenario Parameters'!$L:$L,MATCH(AT$3,'Scenario Parameters'!$A:$A,0)))*'Base Table 5'!AT25</f>
        <v>3.1126</v>
      </c>
      <c r="AU25" s="36">
        <f>(1+INDEX('Scenario Parameters'!$L:$L,MATCH($C25,'Scenario Parameters'!$A:$A,0)))*(1+INDEX('Scenario Parameters'!$L:$L,MATCH(AU$3,'Scenario Parameters'!$A:$A,0)))*'Base Table 5'!AU25</f>
        <v>0.30640000000000001</v>
      </c>
      <c r="AV25" s="36">
        <f>(1+INDEX('Scenario Parameters'!$L:$L,MATCH($C25,'Scenario Parameters'!$A:$A,0)))*(1+INDEX('Scenario Parameters'!$L:$L,MATCH(AV$3,'Scenario Parameters'!$A:$A,0)))*'Base Table 5'!AV25</f>
        <v>1.4490000000000001</v>
      </c>
      <c r="AW25" s="36">
        <f>(1+INDEX('Scenario Parameters'!$L:$L,MATCH($C25,'Scenario Parameters'!$A:$A,0)))*(1+INDEX('Scenario Parameters'!$L:$L,MATCH(AW$3,'Scenario Parameters'!$A:$A,0)))*'Base Table 5'!AW25</f>
        <v>0.56689999999999996</v>
      </c>
      <c r="AX25" s="36">
        <f>(1+INDEX('Scenario Parameters'!$L:$L,MATCH($C25,'Scenario Parameters'!$A:$A,0)))*(1+INDEX('Scenario Parameters'!$L:$L,MATCH(AX$3,'Scenario Parameters'!$A:$A,0)))*'Base Table 5'!AX25</f>
        <v>2.8782000000000001</v>
      </c>
      <c r="AY25" s="36">
        <f>(1+INDEX('Scenario Parameters'!$L:$L,MATCH($C25,'Scenario Parameters'!$A:$A,0)))*(1+INDEX('Scenario Parameters'!$L:$L,MATCH(AY$3,'Scenario Parameters'!$A:$A,0)))*'Base Table 5'!AY25</f>
        <v>1.7203999999999999</v>
      </c>
      <c r="AZ25" s="36">
        <f>(1+INDEX('Scenario Parameters'!$L:$L,MATCH($C25,'Scenario Parameters'!$A:$A,0)))*(1+INDEX('Scenario Parameters'!$L:$L,MATCH(AZ$3,'Scenario Parameters'!$A:$A,0)))*'Base Table 5'!AZ25</f>
        <v>0.84960000000000002</v>
      </c>
      <c r="BA25" s="36">
        <f>(1+INDEX('Scenario Parameters'!$L:$L,MATCH($C25,'Scenario Parameters'!$A:$A,0)))*(1+INDEX('Scenario Parameters'!$L:$L,MATCH(BA$3,'Scenario Parameters'!$A:$A,0)))*'Base Table 5'!BA25</f>
        <v>2.5070000000000001</v>
      </c>
      <c r="BB25" s="36">
        <f>(1+INDEX('Scenario Parameters'!$L:$L,MATCH($C25,'Scenario Parameters'!$A:$A,0)))*(1+INDEX('Scenario Parameters'!$L:$L,MATCH(BB$3,'Scenario Parameters'!$A:$A,0)))*'Base Table 5'!BB25</f>
        <v>3.4117999999999999</v>
      </c>
      <c r="BC25" s="36">
        <f>(1+INDEX('Scenario Parameters'!$L:$L,MATCH($C25,'Scenario Parameters'!$A:$A,0)))*(1+INDEX('Scenario Parameters'!$L:$L,MATCH(BC$3,'Scenario Parameters'!$A:$A,0)))*'Base Table 5'!BC25</f>
        <v>0.31340000000000001</v>
      </c>
      <c r="BD25" s="36">
        <f>(1+INDEX('Scenario Parameters'!$L:$L,MATCH($C25,'Scenario Parameters'!$A:$A,0)))*(1+INDEX('Scenario Parameters'!$L:$L,MATCH(BD$3,'Scenario Parameters'!$A:$A,0)))*'Base Table 5'!BD25</f>
        <v>6.2198000000000002</v>
      </c>
      <c r="BE25" s="36">
        <f>(1+INDEX('Scenario Parameters'!$L:$L,MATCH($C25,'Scenario Parameters'!$A:$A,0)))*(1+INDEX('Scenario Parameters'!$L:$L,MATCH(BE$3,'Scenario Parameters'!$A:$A,0)))*'Base Table 5'!BE25</f>
        <v>1.1544000000000001</v>
      </c>
      <c r="BF25" s="36">
        <f>(1+INDEX('Scenario Parameters'!$L:$L,MATCH($C25,'Scenario Parameters'!$A:$A,0)))*(1+INDEX('Scenario Parameters'!$L:$L,MATCH(BF$3,'Scenario Parameters'!$A:$A,0)))*'Base Table 5'!BF25</f>
        <v>3.7643</v>
      </c>
      <c r="BG25" s="36">
        <f>(1+INDEX('Scenario Parameters'!$L:$L,MATCH($C25,'Scenario Parameters'!$A:$A,0)))*(1+INDEX('Scenario Parameters'!$L:$L,MATCH(BG$3,'Scenario Parameters'!$A:$A,0)))*'Base Table 5'!BG25</f>
        <v>2.1152400000000005</v>
      </c>
      <c r="BH25" s="36">
        <f>(1+INDEX('Scenario Parameters'!$L:$L,MATCH($C25,'Scenario Parameters'!$A:$A,0)))*(1+INDEX('Scenario Parameters'!$L:$L,MATCH(BH$3,'Scenario Parameters'!$A:$A,0)))*'Base Table 5'!BH25</f>
        <v>2.4864000000000002</v>
      </c>
      <c r="BI25" s="36">
        <f>(1+INDEX('Scenario Parameters'!$L:$L,MATCH($C25,'Scenario Parameters'!$A:$A,0)))*(1+INDEX('Scenario Parameters'!$L:$L,MATCH(BI$3,'Scenario Parameters'!$A:$A,0)))*'Base Table 5'!BI25</f>
        <v>1.8314999999999999</v>
      </c>
      <c r="BJ25" s="36">
        <f>(1+INDEX('Scenario Parameters'!$L:$L,MATCH($C25,'Scenario Parameters'!$A:$A,0)))*(1+INDEX('Scenario Parameters'!$L:$L,MATCH(BJ$3,'Scenario Parameters'!$A:$A,0)))*'Base Table 5'!BJ25</f>
        <v>3.4988000000000001</v>
      </c>
      <c r="BK25" s="36">
        <f>(1+INDEX('Scenario Parameters'!$L:$L,MATCH($C25,'Scenario Parameters'!$A:$A,0)))*(1+INDEX('Scenario Parameters'!$L:$L,MATCH(BK$3,'Scenario Parameters'!$A:$A,0)))*'Base Table 5'!BK25</f>
        <v>7.5711000000000004</v>
      </c>
      <c r="BL25" s="36">
        <f>(1+INDEX('Scenario Parameters'!$L:$L,MATCH($C25,'Scenario Parameters'!$A:$A,0)))*(1+INDEX('Scenario Parameters'!$L:$L,MATCH(BL$3,'Scenario Parameters'!$A:$A,0)))*'Base Table 5'!BL25</f>
        <v>3.6052</v>
      </c>
      <c r="BM25" s="36">
        <f>(1+INDEX('Scenario Parameters'!$L:$L,MATCH($C25,'Scenario Parameters'!$A:$A,0)))*(1+INDEX('Scenario Parameters'!$L:$L,MATCH(BM$3,'Scenario Parameters'!$A:$A,0)))*'Base Table 5'!BM25</f>
        <v>1.4668000000000001</v>
      </c>
      <c r="BN25" s="36">
        <f>(1+INDEX('Scenario Parameters'!$L:$L,MATCH($C25,'Scenario Parameters'!$A:$A,0)))*(1+INDEX('Scenario Parameters'!$L:$L,MATCH(BN$3,'Scenario Parameters'!$A:$A,0)))*'Base Table 5'!BN25</f>
        <v>13.117900000000001</v>
      </c>
      <c r="BO25" s="36">
        <f>(1+INDEX('Scenario Parameters'!$L:$L,MATCH($C25,'Scenario Parameters'!$A:$A,0)))*(1+INDEX('Scenario Parameters'!$L:$L,MATCH(BO$3,'Scenario Parameters'!$A:$A,0)))*'Base Table 5'!BO25</f>
        <v>3.9969000000000001</v>
      </c>
      <c r="BP25" s="36">
        <f>(1+INDEX('Scenario Parameters'!$L:$L,MATCH($C25,'Scenario Parameters'!$A:$A,0)))*(1+INDEX('Scenario Parameters'!$L:$L,MATCH(BP$3,'Scenario Parameters'!$A:$A,0)))*'Base Table 5'!BP25</f>
        <v>0.83650000000000002</v>
      </c>
      <c r="BQ25" s="36">
        <f>(1+INDEX('Scenario Parameters'!$L:$L,MATCH($C25,'Scenario Parameters'!$A:$A,0)))*(1+INDEX('Scenario Parameters'!$L:$L,MATCH(BQ$3,'Scenario Parameters'!$A:$A,0)))*'Base Table 5'!BQ25</f>
        <v>3.4317500000000001</v>
      </c>
      <c r="BR25" s="36">
        <f>(1+INDEX('Scenario Parameters'!$L:$L,MATCH($C25,'Scenario Parameters'!$A:$A,0)))*(1+INDEX('Scenario Parameters'!$L:$L,MATCH(BR$3,'Scenario Parameters'!$A:$A,0)))*'Base Table 5'!BR25</f>
        <v>3.3283750000000003</v>
      </c>
      <c r="BS25" s="36">
        <f>(1+INDEX('Scenario Parameters'!$L:$L,MATCH($C25,'Scenario Parameters'!$A:$A,0)))*(1+INDEX('Scenario Parameters'!$L:$L,MATCH(BS$3,'Scenario Parameters'!$A:$A,0)))*'Base Table 5'!BS25</f>
        <v>0.10094999999999998</v>
      </c>
      <c r="BT25" s="36">
        <f>(1+INDEX('Scenario Parameters'!$L:$L,MATCH($C25,'Scenario Parameters'!$A:$A,0)))*(1+INDEX('Scenario Parameters'!$L:$L,MATCH(BT$3,'Scenario Parameters'!$A:$A,0)))*'Base Table 5'!BT25</f>
        <v>4.5319000000000003</v>
      </c>
      <c r="BU25" s="36">
        <f>(1+INDEX('Scenario Parameters'!$L:$L,MATCH($C25,'Scenario Parameters'!$A:$A,0)))*(1+INDEX('Scenario Parameters'!$L:$L,MATCH(BU$3,'Scenario Parameters'!$A:$A,0)))*'Base Table 5'!BU25</f>
        <v>31.6373</v>
      </c>
      <c r="BV25" s="36">
        <f>(1+INDEX('Scenario Parameters'!$L:$L,MATCH($C25,'Scenario Parameters'!$A:$A,0)))*(1+INDEX('Scenario Parameters'!$L:$L,MATCH(BV$3,'Scenario Parameters'!$A:$A,0)))*'Base Table 5'!BV25</f>
        <v>37.815100000000001</v>
      </c>
      <c r="BW25" s="36">
        <f>(1+INDEX('Scenario Parameters'!$L:$L,MATCH($C25,'Scenario Parameters'!$A:$A,0)))*(1+INDEX('Scenario Parameters'!$L:$L,MATCH(BW$3,'Scenario Parameters'!$A:$A,0)))*'Base Table 5'!BW25</f>
        <v>19.832699999999999</v>
      </c>
      <c r="BX25" s="36">
        <f>(1+INDEX('Scenario Parameters'!$L:$L,MATCH($C25,'Scenario Parameters'!$A:$A,0)))*(1+INDEX('Scenario Parameters'!$L:$L,MATCH(BX$3,'Scenario Parameters'!$A:$A,0)))*'Base Table 5'!BX25</f>
        <v>16.026700000000002</v>
      </c>
      <c r="BY25" s="36">
        <f>(1+INDEX('Scenario Parameters'!$L:$L,MATCH($C25,'Scenario Parameters'!$A:$A,0)))*(1+INDEX('Scenario Parameters'!$L:$L,MATCH(BY$3,'Scenario Parameters'!$A:$A,0)))*'Base Table 5'!BY25</f>
        <v>100.5711</v>
      </c>
      <c r="BZ25" s="36">
        <f>(1+INDEX('Scenario Parameters'!$L:$L,MATCH($C25,'Scenario Parameters'!$A:$A,0)))*(1+INDEX('Scenario Parameters'!$L:$L,MATCH(BZ$3,'Scenario Parameters'!$A:$A,0)))*'Base Table 5'!BZ25</f>
        <v>68.611999999999995</v>
      </c>
      <c r="CA25" s="36">
        <f>(1+INDEX('Scenario Parameters'!$L:$L,MATCH($C25,'Scenario Parameters'!$A:$A,0)))*(1+INDEX('Scenario Parameters'!$L:$L,MATCH(CA$3,'Scenario Parameters'!$A:$A,0)))*'Base Table 5'!CA25</f>
        <v>412.45429999999999</v>
      </c>
      <c r="CB25" s="36">
        <f>(1+INDEX('Scenario Parameters'!$L:$L,MATCH($C25,'Scenario Parameters'!$A:$A,0)))*(1+INDEX('Scenario Parameters'!$L:$L,MATCH(CB$3,'Scenario Parameters'!$A:$A,0)))*'Base Table 5'!CB25</f>
        <v>86.933300000000003</v>
      </c>
      <c r="CC25" s="36">
        <f>(1+INDEX('Scenario Parameters'!$L:$L,MATCH($C25,'Scenario Parameters'!$A:$A,0)))*(1+INDEX('Scenario Parameters'!$L:$L,MATCH(CC$3,'Scenario Parameters'!$A:$A,0)))*'Base Table 5'!CC25</f>
        <v>818.03300000000002</v>
      </c>
      <c r="CD25" s="36">
        <f>(1+INDEX('Scenario Parameters'!$L:$L,MATCH($C25,'Scenario Parameters'!$A:$A,0)))*(1+INDEX('Scenario Parameters'!$L:$L,MATCH(CD$3,'Scenario Parameters'!$A:$A,0)))*'Base Table 5'!CD25</f>
        <v>19.476119999999998</v>
      </c>
      <c r="CE25" s="36">
        <f>(1+INDEX('Scenario Parameters'!$L:$L,MATCH($C25,'Scenario Parameters'!$A:$A,0)))*(1+INDEX('Scenario Parameters'!$L:$L,MATCH(CE$3,'Scenario Parameters'!$A:$A,0)))*'Base Table 5'!CE25</f>
        <v>2.3437000000000001</v>
      </c>
      <c r="CF25" s="36">
        <f>(1+INDEX('Scenario Parameters'!$L:$L,MATCH($C25,'Scenario Parameters'!$A:$A,0)))*(1+INDEX('Scenario Parameters'!$L:$L,MATCH(CF$3,'Scenario Parameters'!$A:$A,0)))*'Base Table 5'!CF25</f>
        <v>0.94679999999999997</v>
      </c>
      <c r="CG25" s="36">
        <f>(1+INDEX('Scenario Parameters'!$L:$L,MATCH($C25,'Scenario Parameters'!$A:$A,0)))*(1+INDEX('Scenario Parameters'!$L:$L,MATCH(CG$3,'Scenario Parameters'!$A:$A,0)))*'Base Table 5'!CG25</f>
        <v>4.3177000000000003</v>
      </c>
      <c r="CH25" s="36">
        <f>(1+INDEX('Scenario Parameters'!$L:$L,MATCH($C25,'Scenario Parameters'!$A:$A,0)))*(1+INDEX('Scenario Parameters'!$L:$L,MATCH(CH$3,'Scenario Parameters'!$A:$A,0)))*'Base Table 5'!CH25</f>
        <v>4.4713000000000003</v>
      </c>
      <c r="CI25" s="36">
        <f>(1+INDEX('Scenario Parameters'!$L:$L,MATCH($C25,'Scenario Parameters'!$A:$A,0)))*(1+INDEX('Scenario Parameters'!$L:$L,MATCH(CI$3,'Scenario Parameters'!$A:$A,0)))*'Base Table 5'!CI25</f>
        <v>2.0987</v>
      </c>
      <c r="CJ25" s="36">
        <f>(1+INDEX('Scenario Parameters'!$L:$L,MATCH($C25,'Scenario Parameters'!$A:$A,0)))*(1+INDEX('Scenario Parameters'!$L:$L,MATCH(CJ$3,'Scenario Parameters'!$A:$A,0)))*'Base Table 5'!CJ25</f>
        <v>2.9039000000000001</v>
      </c>
      <c r="CK25" s="36">
        <f>(1+INDEX('Scenario Parameters'!$L:$L,MATCH($C25,'Scenario Parameters'!$A:$A,0)))*(1+INDEX('Scenario Parameters'!$L:$L,MATCH(CK$3,'Scenario Parameters'!$A:$A,0)))*'Base Table 5'!CK25</f>
        <v>11.8604</v>
      </c>
      <c r="CL25" s="36">
        <f>(1+INDEX('Scenario Parameters'!$L:$L,MATCH($C25,'Scenario Parameters'!$A:$A,0)))*(1+INDEX('Scenario Parameters'!$L:$L,MATCH(CL$3,'Scenario Parameters'!$A:$A,0)))*'Base Table 5'!CL25</f>
        <v>0.66949999999999998</v>
      </c>
      <c r="CM25" s="36">
        <f>(1+INDEX('Scenario Parameters'!$L:$L,MATCH($C25,'Scenario Parameters'!$A:$A,0)))*(1+INDEX('Scenario Parameters'!$L:$L,MATCH(CM$3,'Scenario Parameters'!$A:$A,0)))*'Base Table 5'!CM25</f>
        <v>2.6556999999999999</v>
      </c>
      <c r="CN25" s="36">
        <f>(1+INDEX('Scenario Parameters'!$L:$L,MATCH($C25,'Scenario Parameters'!$A:$A,0)))*(1+INDEX('Scenario Parameters'!$L:$L,MATCH(CN$3,'Scenario Parameters'!$A:$A,0)))*'Base Table 5'!CN25</f>
        <v>3.9180000000000001</v>
      </c>
      <c r="CO25" s="36">
        <f>(1+INDEX('Scenario Parameters'!$L:$L,MATCH($C25,'Scenario Parameters'!$A:$A,0)))*(1+INDEX('Scenario Parameters'!$L:$L,MATCH(CO$3,'Scenario Parameters'!$A:$A,0)))*'Base Table 5'!CO25</f>
        <v>4.24E-2</v>
      </c>
      <c r="CP25" s="36">
        <f>(1+INDEX('Scenario Parameters'!$L:$L,MATCH($C25,'Scenario Parameters'!$A:$A,0)))*(1+INDEX('Scenario Parameters'!$L:$L,MATCH(CP$3,'Scenario Parameters'!$A:$A,0)))*'Base Table 5'!CP25</f>
        <v>2.7667999999999999</v>
      </c>
      <c r="CQ25" s="36">
        <f>(1+INDEX('Scenario Parameters'!$L:$L,MATCH($C25,'Scenario Parameters'!$A:$A,0)))*(1+INDEX('Scenario Parameters'!$L:$L,MATCH(CQ$3,'Scenario Parameters'!$A:$A,0)))*'Base Table 5'!CQ25</f>
        <v>2.7654999999999998</v>
      </c>
      <c r="CR25" s="36">
        <f>(1+INDEX('Scenario Parameters'!$L:$L,MATCH($C25,'Scenario Parameters'!$A:$A,0)))*(1+INDEX('Scenario Parameters'!$L:$L,MATCH(CR$3,'Scenario Parameters'!$A:$A,0)))*'Base Table 5'!CR25</f>
        <v>2.1674000000000002</v>
      </c>
      <c r="CS25" s="36">
        <f>(1+INDEX('Scenario Parameters'!$L:$L,MATCH($C25,'Scenario Parameters'!$A:$A,0)))*(1+INDEX('Scenario Parameters'!$L:$L,MATCH(CS$3,'Scenario Parameters'!$A:$A,0)))*'Base Table 5'!CS25</f>
        <v>3.6456</v>
      </c>
      <c r="CT25" s="36">
        <f>(1+INDEX('Scenario Parameters'!$L:$L,MATCH($C25,'Scenario Parameters'!$A:$A,0)))*(1+INDEX('Scenario Parameters'!$L:$L,MATCH(CT$3,'Scenario Parameters'!$A:$A,0)))*'Base Table 5'!CT25</f>
        <v>0.78839999999999999</v>
      </c>
      <c r="CU25" s="36">
        <f>(1+INDEX('Scenario Parameters'!$L:$L,MATCH($C25,'Scenario Parameters'!$A:$A,0)))*(1+INDEX('Scenario Parameters'!$L:$L,MATCH(CU$3,'Scenario Parameters'!$A:$A,0)))*'Base Table 5'!CU25</f>
        <v>0.27029999999999998</v>
      </c>
      <c r="CV25" s="36">
        <f>(1+INDEX('Scenario Parameters'!$L:$L,MATCH($C25,'Scenario Parameters'!$A:$A,0)))*(1+INDEX('Scenario Parameters'!$L:$L,MATCH(CV$3,'Scenario Parameters'!$A:$A,0)))*'Base Table 5'!CV25</f>
        <v>2.8445</v>
      </c>
      <c r="CW25" s="36">
        <f>(1+INDEX('Scenario Parameters'!$L:$L,MATCH($C25,'Scenario Parameters'!$A:$A,0)))*(1+INDEX('Scenario Parameters'!$L:$L,MATCH(CW$3,'Scenario Parameters'!$A:$A,0)))*'Base Table 5'!CW25</f>
        <v>21.007400000000001</v>
      </c>
      <c r="CX25" s="36">
        <f>(1+INDEX('Scenario Parameters'!$L:$L,MATCH($C25,'Scenario Parameters'!$A:$A,0)))*(1+INDEX('Scenario Parameters'!$L:$L,MATCH(CX$3,'Scenario Parameters'!$A:$A,0)))*'Base Table 5'!CX25</f>
        <v>3.0825</v>
      </c>
      <c r="CY25" s="36">
        <f>(1+INDEX('Scenario Parameters'!$L:$L,MATCH($C25,'Scenario Parameters'!$A:$A,0)))*(1+INDEX('Scenario Parameters'!$L:$L,MATCH(CY$3,'Scenario Parameters'!$A:$A,0)))*'Base Table 5'!CY25</f>
        <v>9.8771000000000004</v>
      </c>
      <c r="CZ25" s="36">
        <f>(1+INDEX('Scenario Parameters'!$L:$L,MATCH($C25,'Scenario Parameters'!$A:$A,0)))*(1+INDEX('Scenario Parameters'!$L:$L,MATCH(CZ$3,'Scenario Parameters'!$A:$A,0)))*'Base Table 5'!CZ25</f>
        <v>6.5776000000000003</v>
      </c>
      <c r="DA25" s="36">
        <f>(1+INDEX('Scenario Parameters'!$L:$L,MATCH($C25,'Scenario Parameters'!$A:$A,0)))*(1+INDEX('Scenario Parameters'!$L:$L,MATCH(DA$3,'Scenario Parameters'!$A:$A,0)))*'Base Table 5'!DA25</f>
        <v>37.764000000000003</v>
      </c>
      <c r="DB25" s="36">
        <f>(1+INDEX('Scenario Parameters'!$L:$L,MATCH($C25,'Scenario Parameters'!$A:$A,0)))*(1+INDEX('Scenario Parameters'!$L:$L,MATCH(DB$3,'Scenario Parameters'!$A:$A,0)))*'Base Table 5'!DB25</f>
        <v>78.837599999999995</v>
      </c>
      <c r="DC25" s="36">
        <f>(1+INDEX('Scenario Parameters'!$L:$L,MATCH($C25,'Scenario Parameters'!$A:$A,0)))*(1+INDEX('Scenario Parameters'!$L:$L,MATCH(DC$3,'Scenario Parameters'!$A:$A,0)))*'Base Table 5'!DC25</f>
        <v>80.590699999999998</v>
      </c>
      <c r="DD25" s="36">
        <f>(1+INDEX('Scenario Parameters'!$L:$L,MATCH($C25,'Scenario Parameters'!$A:$A,0)))*(1+INDEX('Scenario Parameters'!$L:$L,MATCH(DD$3,'Scenario Parameters'!$A:$A,0)))*'Base Table 5'!DD25</f>
        <v>49.3994</v>
      </c>
      <c r="DE25" s="36">
        <f>(1+INDEX('Scenario Parameters'!$L:$L,MATCH($C25,'Scenario Parameters'!$A:$A,0)))*(1+INDEX('Scenario Parameters'!$L:$L,MATCH(DE$3,'Scenario Parameters'!$A:$A,0)))*'Base Table 5'!DE25</f>
        <v>36.851349999999996</v>
      </c>
      <c r="DF25" s="36">
        <f>(1+INDEX('Scenario Parameters'!$L:$L,MATCH($C25,'Scenario Parameters'!$A:$A,0)))*(1+INDEX('Scenario Parameters'!$L:$L,MATCH(DF$3,'Scenario Parameters'!$A:$A,0)))*'Base Table 5'!DF25</f>
        <v>4.1317000000000004</v>
      </c>
      <c r="DG25" s="36">
        <f>(1+INDEX('Scenario Parameters'!$L:$L,MATCH($C25,'Scenario Parameters'!$A:$A,0)))*(1+INDEX('Scenario Parameters'!$L:$L,MATCH(DG$3,'Scenario Parameters'!$A:$A,0)))*'Base Table 5'!DG25</f>
        <v>51.20185</v>
      </c>
      <c r="DH25" s="36">
        <f>(1+INDEX('Scenario Parameters'!$L:$L,MATCH($C25,'Scenario Parameters'!$A:$A,0)))*(1+INDEX('Scenario Parameters'!$L:$L,MATCH(DH$3,'Scenario Parameters'!$A:$A,0)))*'Base Table 5'!DH25</f>
        <v>245.1114</v>
      </c>
      <c r="DI25" s="36">
        <f>(1+INDEX('Scenario Parameters'!$L:$L,MATCH($C25,'Scenario Parameters'!$A:$A,0)))*(1+INDEX('Scenario Parameters'!$L:$L,MATCH(DI$3,'Scenario Parameters'!$A:$A,0)))*'Base Table 5'!DI25</f>
        <v>59.183900000000001</v>
      </c>
      <c r="DJ25" s="36">
        <f>(1+INDEX('Scenario Parameters'!$L:$L,MATCH($C25,'Scenario Parameters'!$A:$A,0)))*(1+INDEX('Scenario Parameters'!$L:$L,MATCH(DJ$3,'Scenario Parameters'!$A:$A,0)))*'Base Table 5'!DJ25</f>
        <v>771.08929999999998</v>
      </c>
      <c r="DK25" s="36">
        <f>(1+INDEX('Scenario Parameters'!$L:$L,MATCH($C25,'Scenario Parameters'!$A:$A,0)))*(1+INDEX('Scenario Parameters'!$L:$L,MATCH(DK$3,'Scenario Parameters'!$A:$A,0)))*'Base Table 5'!DK25</f>
        <v>52.552100000000003</v>
      </c>
      <c r="DL25" s="36">
        <f>(1+INDEX('Scenario Parameters'!$L:$L,MATCH($C25,'Scenario Parameters'!$A:$A,0)))*(1+INDEX('Scenario Parameters'!$L:$L,MATCH(DL$3,'Scenario Parameters'!$A:$A,0)))*'Base Table 5'!DL25</f>
        <v>4.136779999999999</v>
      </c>
      <c r="DM25" s="36">
        <f>(1+INDEX('Scenario Parameters'!$L:$L,MATCH($C25,'Scenario Parameters'!$A:$A,0)))*(1+INDEX('Scenario Parameters'!$L:$L,MATCH(DM$3,'Scenario Parameters'!$A:$A,0)))*'Base Table 5'!DM25</f>
        <v>20.4495</v>
      </c>
      <c r="DN25" s="36">
        <f>(1+INDEX('Scenario Parameters'!$L:$L,MATCH($C25,'Scenario Parameters'!$A:$A,0)))*(1+INDEX('Scenario Parameters'!$L:$L,MATCH(DN$3,'Scenario Parameters'!$A:$A,0)))*'Base Table 5'!DN25</f>
        <v>56.024000000000001</v>
      </c>
      <c r="DO25" s="36">
        <f>(1+INDEX('Scenario Parameters'!$L:$L,MATCH($C25,'Scenario Parameters'!$A:$A,0)))*(1+INDEX('Scenario Parameters'!$L:$L,MATCH(DO$3,'Scenario Parameters'!$A:$A,0)))*'Base Table 5'!DO25</f>
        <v>3.6598000000000002</v>
      </c>
      <c r="DP25" s="36">
        <f t="shared" si="0"/>
        <v>7617.1181650000017</v>
      </c>
      <c r="DQ25" s="36">
        <f>('Base Table 5'!DQ25/'Base Table 5'!$DX25)*$EB25</f>
        <v>7155.3931710701845</v>
      </c>
      <c r="DR25" s="36">
        <f>('Base Table 5'!DR25/'Base Table 5'!$DX25)*$EB25</f>
        <v>1.0494373166133901</v>
      </c>
      <c r="DS25" s="36">
        <f>('Base Table 5'!DS25/'Base Table 5'!$DX25)*$EB25</f>
        <v>156.79689937251257</v>
      </c>
      <c r="DT25" s="36">
        <f>('Base Table 5'!DT25/'Base Table 5'!$DX25)*$EB25</f>
        <v>6.3061042839231165</v>
      </c>
      <c r="DU25" s="36">
        <f>('Base Table 5'!DU25/'Base Table 5'!$DX25)*$EB25</f>
        <v>30.184306857141376</v>
      </c>
      <c r="DV25" s="36">
        <f>('Base Table 5'!DV25/'Base Table 5'!$DX25)*$EB25</f>
        <v>24.009176142485305</v>
      </c>
      <c r="DW25" s="36">
        <f>('Base Table 5'!DW25/'Base Table 5'!$DX25)*$EB25</f>
        <v>2410.1700570788612</v>
      </c>
      <c r="DX25" s="36">
        <f t="shared" si="1"/>
        <v>9783.9091521217215</v>
      </c>
      <c r="DY25" s="36">
        <f t="shared" si="2"/>
        <v>17401.027317121723</v>
      </c>
      <c r="DZ25" s="14">
        <f>'Base Table 5'!DY25</f>
        <v>17504.000100000001</v>
      </c>
      <c r="EA25" s="54">
        <v>17401.027317121723</v>
      </c>
      <c r="EB25" s="100">
        <f t="shared" si="3"/>
        <v>9783.9091521217215</v>
      </c>
    </row>
    <row r="26" spans="1:132" x14ac:dyDescent="0.4">
      <c r="A26" s="34">
        <v>23</v>
      </c>
      <c r="B26" s="7" t="str">
        <f>'Base Table 5'!B26</f>
        <v>1201</v>
      </c>
      <c r="C26" s="111">
        <f>'Base Table 5'!C26</f>
        <v>5</v>
      </c>
      <c r="D26" s="35" t="str">
        <f>'Base Table 5'!D26</f>
        <v>Soft drinks, cordials and syrup manufacturing</v>
      </c>
      <c r="E26" s="36">
        <f>(1+INDEX('Scenario Parameters'!$L:$L,MATCH($C26,'Scenario Parameters'!$A:$A,0)))*(1+INDEX('Scenario Parameters'!$L:$L,MATCH(E$3,'Scenario Parameters'!$A:$A,0)))*'Base Table 5'!E26</f>
        <v>2.7244000000000002</v>
      </c>
      <c r="F26" s="36">
        <f>(1+INDEX('Scenario Parameters'!$L:$L,MATCH($C26,'Scenario Parameters'!$A:$A,0)))*(1+INDEX('Scenario Parameters'!$L:$L,MATCH(F$3,'Scenario Parameters'!$A:$A,0)))*'Base Table 5'!F26</f>
        <v>0.75229999999999997</v>
      </c>
      <c r="G26" s="36">
        <f>(1+INDEX('Scenario Parameters'!$L:$L,MATCH($C26,'Scenario Parameters'!$A:$A,0)))*(1+INDEX('Scenario Parameters'!$L:$L,MATCH(G$3,'Scenario Parameters'!$A:$A,0)))*'Base Table 5'!G26</f>
        <v>1.1194</v>
      </c>
      <c r="H26" s="36">
        <f>(1+INDEX('Scenario Parameters'!$L:$L,MATCH($C26,'Scenario Parameters'!$A:$A,0)))*(1+INDEX('Scenario Parameters'!$L:$L,MATCH(H$3,'Scenario Parameters'!$A:$A,0)))*'Base Table 5'!H26</f>
        <v>0.45079999999999998</v>
      </c>
      <c r="I26" s="36">
        <f>(1+INDEX('Scenario Parameters'!$L:$L,MATCH($C26,'Scenario Parameters'!$A:$A,0)))*(1+INDEX('Scenario Parameters'!$L:$L,MATCH(I$3,'Scenario Parameters'!$A:$A,0)))*'Base Table 5'!I26</f>
        <v>8.6699999999999999E-2</v>
      </c>
      <c r="J26" s="36">
        <f>(1+INDEX('Scenario Parameters'!$L:$L,MATCH($C26,'Scenario Parameters'!$A:$A,0)))*(1+INDEX('Scenario Parameters'!$L:$L,MATCH(J$3,'Scenario Parameters'!$A:$A,0)))*'Base Table 5'!J26</f>
        <v>0.2253</v>
      </c>
      <c r="K26" s="36">
        <f>(1+INDEX('Scenario Parameters'!$L:$L,MATCH($C26,'Scenario Parameters'!$A:$A,0)))*(1+INDEX('Scenario Parameters'!$L:$L,MATCH(K$3,'Scenario Parameters'!$A:$A,0)))*'Base Table 5'!K26</f>
        <v>1.2277</v>
      </c>
      <c r="L26" s="36">
        <f>(1+INDEX('Scenario Parameters'!$L:$L,MATCH($C26,'Scenario Parameters'!$A:$A,0)))*(1+INDEX('Scenario Parameters'!$L:$L,MATCH(L$3,'Scenario Parameters'!$A:$A,0)))*'Base Table 5'!L26</f>
        <v>0.37937999999999994</v>
      </c>
      <c r="M26" s="36">
        <f>(1+INDEX('Scenario Parameters'!$L:$L,MATCH($C26,'Scenario Parameters'!$A:$A,0)))*(1+INDEX('Scenario Parameters'!$L:$L,MATCH(M$3,'Scenario Parameters'!$A:$A,0)))*'Base Table 5'!M26</f>
        <v>0.34965999999999992</v>
      </c>
      <c r="N26" s="36">
        <f>(1+INDEX('Scenario Parameters'!$L:$L,MATCH($C26,'Scenario Parameters'!$A:$A,0)))*(1+INDEX('Scenario Parameters'!$L:$L,MATCH(N$3,'Scenario Parameters'!$A:$A,0)))*'Base Table 5'!N26</f>
        <v>1.9815400000000001</v>
      </c>
      <c r="O26" s="36">
        <f>(1+INDEX('Scenario Parameters'!$L:$L,MATCH($C26,'Scenario Parameters'!$A:$A,0)))*(1+INDEX('Scenario Parameters'!$L:$L,MATCH(O$3,'Scenario Parameters'!$A:$A,0)))*'Base Table 5'!O26</f>
        <v>5.1367800000000008</v>
      </c>
      <c r="P26" s="36">
        <f>(1+INDEX('Scenario Parameters'!$L:$L,MATCH($C26,'Scenario Parameters'!$A:$A,0)))*(1+INDEX('Scenario Parameters'!$L:$L,MATCH(P$3,'Scenario Parameters'!$A:$A,0)))*'Base Table 5'!P26</f>
        <v>0.72820000000000007</v>
      </c>
      <c r="Q26" s="36">
        <f>(1+INDEX('Scenario Parameters'!$L:$L,MATCH($C26,'Scenario Parameters'!$A:$A,0)))*(1+INDEX('Scenario Parameters'!$L:$L,MATCH(Q$3,'Scenario Parameters'!$A:$A,0)))*'Base Table 5'!Q26</f>
        <v>0.28744000000000003</v>
      </c>
      <c r="R26" s="36">
        <f>(1+INDEX('Scenario Parameters'!$L:$L,MATCH($C26,'Scenario Parameters'!$A:$A,0)))*(1+INDEX('Scenario Parameters'!$L:$L,MATCH(R$3,'Scenario Parameters'!$A:$A,0)))*'Base Table 5'!R26</f>
        <v>1.4141999999999999</v>
      </c>
      <c r="S26" s="36">
        <f>(1+INDEX('Scenario Parameters'!$L:$L,MATCH($C26,'Scenario Parameters'!$A:$A,0)))*(1+INDEX('Scenario Parameters'!$L:$L,MATCH(S$3,'Scenario Parameters'!$A:$A,0)))*'Base Table 5'!S26</f>
        <v>0.1036</v>
      </c>
      <c r="T26" s="36">
        <f>(1+INDEX('Scenario Parameters'!$L:$L,MATCH($C26,'Scenario Parameters'!$A:$A,0)))*(1+INDEX('Scenario Parameters'!$L:$L,MATCH(T$3,'Scenario Parameters'!$A:$A,0)))*'Base Table 5'!T26</f>
        <v>25.550899999999999</v>
      </c>
      <c r="U26" s="36">
        <f>(1+INDEX('Scenario Parameters'!$L:$L,MATCH($C26,'Scenario Parameters'!$A:$A,0)))*(1+INDEX('Scenario Parameters'!$L:$L,MATCH(U$3,'Scenario Parameters'!$A:$A,0)))*'Base Table 5'!U26</f>
        <v>30.924700000000001</v>
      </c>
      <c r="V26" s="36">
        <f>(1+INDEX('Scenario Parameters'!$L:$L,MATCH($C26,'Scenario Parameters'!$A:$A,0)))*(1+INDEX('Scenario Parameters'!$L:$L,MATCH(V$3,'Scenario Parameters'!$A:$A,0)))*'Base Table 5'!V26</f>
        <v>2.6894</v>
      </c>
      <c r="W26" s="36">
        <f>(1+INDEX('Scenario Parameters'!$L:$L,MATCH($C26,'Scenario Parameters'!$A:$A,0)))*(1+INDEX('Scenario Parameters'!$L:$L,MATCH(W$3,'Scenario Parameters'!$A:$A,0)))*'Base Table 5'!W26</f>
        <v>1.4668000000000001</v>
      </c>
      <c r="X26" s="36">
        <f>(1+INDEX('Scenario Parameters'!$L:$L,MATCH($C26,'Scenario Parameters'!$A:$A,0)))*(1+INDEX('Scenario Parameters'!$L:$L,MATCH(X$3,'Scenario Parameters'!$A:$A,0)))*'Base Table 5'!X26</f>
        <v>6.1226000000000003</v>
      </c>
      <c r="Y26" s="36">
        <f>(1+INDEX('Scenario Parameters'!$L:$L,MATCH($C26,'Scenario Parameters'!$A:$A,0)))*(1+INDEX('Scenario Parameters'!$L:$L,MATCH(Y$3,'Scenario Parameters'!$A:$A,0)))*'Base Table 5'!Y26</f>
        <v>5.8132999999999999</v>
      </c>
      <c r="Z26" s="36">
        <f>(1+INDEX('Scenario Parameters'!$L:$L,MATCH($C26,'Scenario Parameters'!$A:$A,0)))*(1+INDEX('Scenario Parameters'!$L:$L,MATCH(Z$3,'Scenario Parameters'!$A:$A,0)))*'Base Table 5'!Z26</f>
        <v>11.6389</v>
      </c>
      <c r="AA26" s="36">
        <f>(1+INDEX('Scenario Parameters'!$L:$L,MATCH($C26,'Scenario Parameters'!$A:$A,0)))*(1+INDEX('Scenario Parameters'!$L:$L,MATCH(AA$3,'Scenario Parameters'!$A:$A,0)))*'Base Table 5'!AA26</f>
        <v>127.789</v>
      </c>
      <c r="AB26" s="36">
        <f>(1+INDEX('Scenario Parameters'!$L:$L,MATCH($C26,'Scenario Parameters'!$A:$A,0)))*(1+INDEX('Scenario Parameters'!$L:$L,MATCH(AB$3,'Scenario Parameters'!$A:$A,0)))*'Base Table 5'!AB26</f>
        <v>0.24829999999999999</v>
      </c>
      <c r="AC26" s="36">
        <f>(1+INDEX('Scenario Parameters'!$L:$L,MATCH($C26,'Scenario Parameters'!$A:$A,0)))*(1+INDEX('Scenario Parameters'!$L:$L,MATCH(AC$3,'Scenario Parameters'!$A:$A,0)))*'Base Table 5'!AC26</f>
        <v>12.428699999999999</v>
      </c>
      <c r="AD26" s="36">
        <f>(1+INDEX('Scenario Parameters'!$L:$L,MATCH($C26,'Scenario Parameters'!$A:$A,0)))*(1+INDEX('Scenario Parameters'!$L:$L,MATCH(AD$3,'Scenario Parameters'!$A:$A,0)))*'Base Table 5'!AD26</f>
        <v>1.35E-2</v>
      </c>
      <c r="AE26" s="36">
        <f>(1+INDEX('Scenario Parameters'!$L:$L,MATCH($C26,'Scenario Parameters'!$A:$A,0)))*(1+INDEX('Scenario Parameters'!$L:$L,MATCH(AE$3,'Scenario Parameters'!$A:$A,0)))*'Base Table 5'!AE26</f>
        <v>3.4599999999999999E-2</v>
      </c>
      <c r="AF26" s="36">
        <f>(1+INDEX('Scenario Parameters'!$L:$L,MATCH($C26,'Scenario Parameters'!$A:$A,0)))*(1+INDEX('Scenario Parameters'!$L:$L,MATCH(AF$3,'Scenario Parameters'!$A:$A,0)))*'Base Table 5'!AF26</f>
        <v>0.93779999999999997</v>
      </c>
      <c r="AG26" s="36">
        <f>(1+INDEX('Scenario Parameters'!$L:$L,MATCH($C26,'Scenario Parameters'!$A:$A,0)))*(1+INDEX('Scenario Parameters'!$L:$L,MATCH(AG$3,'Scenario Parameters'!$A:$A,0)))*'Base Table 5'!AG26</f>
        <v>2.9999999999999997E-4</v>
      </c>
      <c r="AH26" s="36">
        <f>(1+INDEX('Scenario Parameters'!$L:$L,MATCH($C26,'Scenario Parameters'!$A:$A,0)))*(1+INDEX('Scenario Parameters'!$L:$L,MATCH(AH$3,'Scenario Parameters'!$A:$A,0)))*'Base Table 5'!AH26</f>
        <v>4.82E-2</v>
      </c>
      <c r="AI26" s="36">
        <f>(1+INDEX('Scenario Parameters'!$L:$L,MATCH($C26,'Scenario Parameters'!$A:$A,0)))*(1+INDEX('Scenario Parameters'!$L:$L,MATCH(AI$3,'Scenario Parameters'!$A:$A,0)))*'Base Table 5'!AI26</f>
        <v>4.2599999999999999E-2</v>
      </c>
      <c r="AJ26" s="36">
        <f>(1+INDEX('Scenario Parameters'!$L:$L,MATCH($C26,'Scenario Parameters'!$A:$A,0)))*(1+INDEX('Scenario Parameters'!$L:$L,MATCH(AJ$3,'Scenario Parameters'!$A:$A,0)))*'Base Table 5'!AJ26</f>
        <v>0.1338</v>
      </c>
      <c r="AK26" s="36">
        <f>(1+INDEX('Scenario Parameters'!$L:$L,MATCH($C26,'Scenario Parameters'!$A:$A,0)))*(1+INDEX('Scenario Parameters'!$L:$L,MATCH(AK$3,'Scenario Parameters'!$A:$A,0)))*'Base Table 5'!AK26</f>
        <v>1.1859999999999999</v>
      </c>
      <c r="AL26" s="36">
        <f>(1+INDEX('Scenario Parameters'!$L:$L,MATCH($C26,'Scenario Parameters'!$A:$A,0)))*(1+INDEX('Scenario Parameters'!$L:$L,MATCH(AL$3,'Scenario Parameters'!$A:$A,0)))*'Base Table 5'!AL26</f>
        <v>0.1326</v>
      </c>
      <c r="AM26" s="36">
        <f>(1+INDEX('Scenario Parameters'!$L:$L,MATCH($C26,'Scenario Parameters'!$A:$A,0)))*(1+INDEX('Scenario Parameters'!$L:$L,MATCH(AM$3,'Scenario Parameters'!$A:$A,0)))*'Base Table 5'!AM26</f>
        <v>1.0169999999999999</v>
      </c>
      <c r="AN26" s="36">
        <f>(1+INDEX('Scenario Parameters'!$L:$L,MATCH($C26,'Scenario Parameters'!$A:$A,0)))*(1+INDEX('Scenario Parameters'!$L:$L,MATCH(AN$3,'Scenario Parameters'!$A:$A,0)))*'Base Table 5'!AN26</f>
        <v>1.008</v>
      </c>
      <c r="AO26" s="36">
        <f>(1+INDEX('Scenario Parameters'!$L:$L,MATCH($C26,'Scenario Parameters'!$A:$A,0)))*(1+INDEX('Scenario Parameters'!$L:$L,MATCH(AO$3,'Scenario Parameters'!$A:$A,0)))*'Base Table 5'!AO26</f>
        <v>2.9479999999999996E-2</v>
      </c>
      <c r="AP26" s="36">
        <f>(1+INDEX('Scenario Parameters'!$L:$L,MATCH($C26,'Scenario Parameters'!$A:$A,0)))*(1+INDEX('Scenario Parameters'!$L:$L,MATCH(AP$3,'Scenario Parameters'!$A:$A,0)))*'Base Table 5'!AP26</f>
        <v>0.48759999999999998</v>
      </c>
      <c r="AQ26" s="36">
        <f>(1+INDEX('Scenario Parameters'!$L:$L,MATCH($C26,'Scenario Parameters'!$A:$A,0)))*(1+INDEX('Scenario Parameters'!$L:$L,MATCH(AQ$3,'Scenario Parameters'!$A:$A,0)))*'Base Table 5'!AQ26</f>
        <v>2.6599999999999999E-2</v>
      </c>
      <c r="AR26" s="36">
        <f>(1+INDEX('Scenario Parameters'!$L:$L,MATCH($C26,'Scenario Parameters'!$A:$A,0)))*(1+INDEX('Scenario Parameters'!$L:$L,MATCH(AR$3,'Scenario Parameters'!$A:$A,0)))*'Base Table 5'!AR26</f>
        <v>0.76590000000000003</v>
      </c>
      <c r="AS26" s="36">
        <f>(1+INDEX('Scenario Parameters'!$L:$L,MATCH($C26,'Scenario Parameters'!$A:$A,0)))*(1+INDEX('Scenario Parameters'!$L:$L,MATCH(AS$3,'Scenario Parameters'!$A:$A,0)))*'Base Table 5'!AS26</f>
        <v>0.78059999999999996</v>
      </c>
      <c r="AT26" s="36">
        <f>(1+INDEX('Scenario Parameters'!$L:$L,MATCH($C26,'Scenario Parameters'!$A:$A,0)))*(1+INDEX('Scenario Parameters'!$L:$L,MATCH(AT$3,'Scenario Parameters'!$A:$A,0)))*'Base Table 5'!AT26</f>
        <v>1.0832999999999999</v>
      </c>
      <c r="AU26" s="36">
        <f>(1+INDEX('Scenario Parameters'!$L:$L,MATCH($C26,'Scenario Parameters'!$A:$A,0)))*(1+INDEX('Scenario Parameters'!$L:$L,MATCH(AU$3,'Scenario Parameters'!$A:$A,0)))*'Base Table 5'!AU26</f>
        <v>0.76039999999999996</v>
      </c>
      <c r="AV26" s="36">
        <f>(1+INDEX('Scenario Parameters'!$L:$L,MATCH($C26,'Scenario Parameters'!$A:$A,0)))*(1+INDEX('Scenario Parameters'!$L:$L,MATCH(AV$3,'Scenario Parameters'!$A:$A,0)))*'Base Table 5'!AV26</f>
        <v>0.14699999999999999</v>
      </c>
      <c r="AW26" s="36">
        <f>(1+INDEX('Scenario Parameters'!$L:$L,MATCH($C26,'Scenario Parameters'!$A:$A,0)))*(1+INDEX('Scenario Parameters'!$L:$L,MATCH(AW$3,'Scenario Parameters'!$A:$A,0)))*'Base Table 5'!AW26</f>
        <v>7.6700000000000004E-2</v>
      </c>
      <c r="AX26" s="36">
        <f>(1+INDEX('Scenario Parameters'!$L:$L,MATCH($C26,'Scenario Parameters'!$A:$A,0)))*(1+INDEX('Scenario Parameters'!$L:$L,MATCH(AX$3,'Scenario Parameters'!$A:$A,0)))*'Base Table 5'!AX26</f>
        <v>0.28489999999999999</v>
      </c>
      <c r="AY26" s="36">
        <f>(1+INDEX('Scenario Parameters'!$L:$L,MATCH($C26,'Scenario Parameters'!$A:$A,0)))*(1+INDEX('Scenario Parameters'!$L:$L,MATCH(AY$3,'Scenario Parameters'!$A:$A,0)))*'Base Table 5'!AY26</f>
        <v>0.1903</v>
      </c>
      <c r="AZ26" s="36">
        <f>(1+INDEX('Scenario Parameters'!$L:$L,MATCH($C26,'Scenario Parameters'!$A:$A,0)))*(1+INDEX('Scenario Parameters'!$L:$L,MATCH(AZ$3,'Scenario Parameters'!$A:$A,0)))*'Base Table 5'!AZ26</f>
        <v>6.6600000000000006E-2</v>
      </c>
      <c r="BA26" s="36">
        <f>(1+INDEX('Scenario Parameters'!$L:$L,MATCH($C26,'Scenario Parameters'!$A:$A,0)))*(1+INDEX('Scenario Parameters'!$L:$L,MATCH(BA$3,'Scenario Parameters'!$A:$A,0)))*'Base Table 5'!BA26</f>
        <v>1.3539000000000001</v>
      </c>
      <c r="BB26" s="36">
        <f>(1+INDEX('Scenario Parameters'!$L:$L,MATCH($C26,'Scenario Parameters'!$A:$A,0)))*(1+INDEX('Scenario Parameters'!$L:$L,MATCH(BB$3,'Scenario Parameters'!$A:$A,0)))*'Base Table 5'!BB26</f>
        <v>0.10059999999999999</v>
      </c>
      <c r="BC26" s="36">
        <f>(1+INDEX('Scenario Parameters'!$L:$L,MATCH($C26,'Scenario Parameters'!$A:$A,0)))*(1+INDEX('Scenario Parameters'!$L:$L,MATCH(BC$3,'Scenario Parameters'!$A:$A,0)))*'Base Table 5'!BC26</f>
        <v>4.6899999999999997E-2</v>
      </c>
      <c r="BD26" s="36">
        <f>(1+INDEX('Scenario Parameters'!$L:$L,MATCH($C26,'Scenario Parameters'!$A:$A,0)))*(1+INDEX('Scenario Parameters'!$L:$L,MATCH(BD$3,'Scenario Parameters'!$A:$A,0)))*'Base Table 5'!BD26</f>
        <v>0.97570000000000001</v>
      </c>
      <c r="BE26" s="36">
        <f>(1+INDEX('Scenario Parameters'!$L:$L,MATCH($C26,'Scenario Parameters'!$A:$A,0)))*(1+INDEX('Scenario Parameters'!$L:$L,MATCH(BE$3,'Scenario Parameters'!$A:$A,0)))*'Base Table 5'!BE26</f>
        <v>0.1731</v>
      </c>
      <c r="BF26" s="36">
        <f>(1+INDEX('Scenario Parameters'!$L:$L,MATCH($C26,'Scenario Parameters'!$A:$A,0)))*(1+INDEX('Scenario Parameters'!$L:$L,MATCH(BF$3,'Scenario Parameters'!$A:$A,0)))*'Base Table 5'!BF26</f>
        <v>0.56920000000000004</v>
      </c>
      <c r="BG26" s="36">
        <f>(1+INDEX('Scenario Parameters'!$L:$L,MATCH($C26,'Scenario Parameters'!$A:$A,0)))*(1+INDEX('Scenario Parameters'!$L:$L,MATCH(BG$3,'Scenario Parameters'!$A:$A,0)))*'Base Table 5'!BG26</f>
        <v>0.42399000000000009</v>
      </c>
      <c r="BH26" s="36">
        <f>(1+INDEX('Scenario Parameters'!$L:$L,MATCH($C26,'Scenario Parameters'!$A:$A,0)))*(1+INDEX('Scenario Parameters'!$L:$L,MATCH(BH$3,'Scenario Parameters'!$A:$A,0)))*'Base Table 5'!BH26</f>
        <v>0.86990000000000001</v>
      </c>
      <c r="BI26" s="36">
        <f>(1+INDEX('Scenario Parameters'!$L:$L,MATCH($C26,'Scenario Parameters'!$A:$A,0)))*(1+INDEX('Scenario Parameters'!$L:$L,MATCH(BI$3,'Scenario Parameters'!$A:$A,0)))*'Base Table 5'!BI26</f>
        <v>0.78</v>
      </c>
      <c r="BJ26" s="36">
        <f>(1+INDEX('Scenario Parameters'!$L:$L,MATCH($C26,'Scenario Parameters'!$A:$A,0)))*(1+INDEX('Scenario Parameters'!$L:$L,MATCH(BJ$3,'Scenario Parameters'!$A:$A,0)))*'Base Table 5'!BJ26</f>
        <v>1.2537</v>
      </c>
      <c r="BK26" s="36">
        <f>(1+INDEX('Scenario Parameters'!$L:$L,MATCH($C26,'Scenario Parameters'!$A:$A,0)))*(1+INDEX('Scenario Parameters'!$L:$L,MATCH(BK$3,'Scenario Parameters'!$A:$A,0)))*'Base Table 5'!BK26</f>
        <v>0.95069999999999999</v>
      </c>
      <c r="BL26" s="36">
        <f>(1+INDEX('Scenario Parameters'!$L:$L,MATCH($C26,'Scenario Parameters'!$A:$A,0)))*(1+INDEX('Scenario Parameters'!$L:$L,MATCH(BL$3,'Scenario Parameters'!$A:$A,0)))*'Base Table 5'!BL26</f>
        <v>0.32900000000000001</v>
      </c>
      <c r="BM26" s="36">
        <f>(1+INDEX('Scenario Parameters'!$L:$L,MATCH($C26,'Scenario Parameters'!$A:$A,0)))*(1+INDEX('Scenario Parameters'!$L:$L,MATCH(BM$3,'Scenario Parameters'!$A:$A,0)))*'Base Table 5'!BM26</f>
        <v>9.8799999999999999E-2</v>
      </c>
      <c r="BN26" s="36">
        <f>(1+INDEX('Scenario Parameters'!$L:$L,MATCH($C26,'Scenario Parameters'!$A:$A,0)))*(1+INDEX('Scenario Parameters'!$L:$L,MATCH(BN$3,'Scenario Parameters'!$A:$A,0)))*'Base Table 5'!BN26</f>
        <v>1.6533</v>
      </c>
      <c r="BO26" s="36">
        <f>(1+INDEX('Scenario Parameters'!$L:$L,MATCH($C26,'Scenario Parameters'!$A:$A,0)))*(1+INDEX('Scenario Parameters'!$L:$L,MATCH(BO$3,'Scenario Parameters'!$A:$A,0)))*'Base Table 5'!BO26</f>
        <v>0.495</v>
      </c>
      <c r="BP26" s="36">
        <f>(1+INDEX('Scenario Parameters'!$L:$L,MATCH($C26,'Scenario Parameters'!$A:$A,0)))*(1+INDEX('Scenario Parameters'!$L:$L,MATCH(BP$3,'Scenario Parameters'!$A:$A,0)))*'Base Table 5'!BP26</f>
        <v>0.10580000000000001</v>
      </c>
      <c r="BQ26" s="36">
        <f>(1+INDEX('Scenario Parameters'!$L:$L,MATCH($C26,'Scenario Parameters'!$A:$A,0)))*(1+INDEX('Scenario Parameters'!$L:$L,MATCH(BQ$3,'Scenario Parameters'!$A:$A,0)))*'Base Table 5'!BQ26</f>
        <v>0.70637500000000009</v>
      </c>
      <c r="BR26" s="36">
        <f>(1+INDEX('Scenario Parameters'!$L:$L,MATCH($C26,'Scenario Parameters'!$A:$A,0)))*(1+INDEX('Scenario Parameters'!$L:$L,MATCH(BR$3,'Scenario Parameters'!$A:$A,0)))*'Base Table 5'!BR26</f>
        <v>1.0856250000000001</v>
      </c>
      <c r="BS26" s="36">
        <f>(1+INDEX('Scenario Parameters'!$L:$L,MATCH($C26,'Scenario Parameters'!$A:$A,0)))*(1+INDEX('Scenario Parameters'!$L:$L,MATCH(BS$3,'Scenario Parameters'!$A:$A,0)))*'Base Table 5'!BS26</f>
        <v>1.4209999999999997E-2</v>
      </c>
      <c r="BT26" s="36">
        <f>(1+INDEX('Scenario Parameters'!$L:$L,MATCH($C26,'Scenario Parameters'!$A:$A,0)))*(1+INDEX('Scenario Parameters'!$L:$L,MATCH(BT$3,'Scenario Parameters'!$A:$A,0)))*'Base Table 5'!BT26</f>
        <v>0.55369999999999997</v>
      </c>
      <c r="BU26" s="36">
        <f>(1+INDEX('Scenario Parameters'!$L:$L,MATCH($C26,'Scenario Parameters'!$A:$A,0)))*(1+INDEX('Scenario Parameters'!$L:$L,MATCH(BU$3,'Scenario Parameters'!$A:$A,0)))*'Base Table 5'!BU26</f>
        <v>0.58620000000000005</v>
      </c>
      <c r="BV26" s="36">
        <f>(1+INDEX('Scenario Parameters'!$L:$L,MATCH($C26,'Scenario Parameters'!$A:$A,0)))*(1+INDEX('Scenario Parameters'!$L:$L,MATCH(BV$3,'Scenario Parameters'!$A:$A,0)))*'Base Table 5'!BV26</f>
        <v>6.5885999999999996</v>
      </c>
      <c r="BW26" s="36">
        <f>(1+INDEX('Scenario Parameters'!$L:$L,MATCH($C26,'Scenario Parameters'!$A:$A,0)))*(1+INDEX('Scenario Parameters'!$L:$L,MATCH(BW$3,'Scenario Parameters'!$A:$A,0)))*'Base Table 5'!BW26</f>
        <v>2.8595999999999999</v>
      </c>
      <c r="BX26" s="36">
        <f>(1+INDEX('Scenario Parameters'!$L:$L,MATCH($C26,'Scenario Parameters'!$A:$A,0)))*(1+INDEX('Scenario Parameters'!$L:$L,MATCH(BX$3,'Scenario Parameters'!$A:$A,0)))*'Base Table 5'!BX26</f>
        <v>5.0670000000000002</v>
      </c>
      <c r="BY26" s="36">
        <f>(1+INDEX('Scenario Parameters'!$L:$L,MATCH($C26,'Scenario Parameters'!$A:$A,0)))*(1+INDEX('Scenario Parameters'!$L:$L,MATCH(BY$3,'Scenario Parameters'!$A:$A,0)))*'Base Table 5'!BY26</f>
        <v>15.5754</v>
      </c>
      <c r="BZ26" s="36">
        <f>(1+INDEX('Scenario Parameters'!$L:$L,MATCH($C26,'Scenario Parameters'!$A:$A,0)))*(1+INDEX('Scenario Parameters'!$L:$L,MATCH(BZ$3,'Scenario Parameters'!$A:$A,0)))*'Base Table 5'!BZ26</f>
        <v>5.2282999999999999</v>
      </c>
      <c r="CA26" s="36">
        <f>(1+INDEX('Scenario Parameters'!$L:$L,MATCH($C26,'Scenario Parameters'!$A:$A,0)))*(1+INDEX('Scenario Parameters'!$L:$L,MATCH(CA$3,'Scenario Parameters'!$A:$A,0)))*'Base Table 5'!CA26</f>
        <v>7.1393000000000004</v>
      </c>
      <c r="CB26" s="36">
        <f>(1+INDEX('Scenario Parameters'!$L:$L,MATCH($C26,'Scenario Parameters'!$A:$A,0)))*(1+INDEX('Scenario Parameters'!$L:$L,MATCH(CB$3,'Scenario Parameters'!$A:$A,0)))*'Base Table 5'!CB26</f>
        <v>7.8678999999999997</v>
      </c>
      <c r="CC26" s="36">
        <f>(1+INDEX('Scenario Parameters'!$L:$L,MATCH($C26,'Scenario Parameters'!$A:$A,0)))*(1+INDEX('Scenario Parameters'!$L:$L,MATCH(CC$3,'Scenario Parameters'!$A:$A,0)))*'Base Table 5'!CC26</f>
        <v>114.93689999999999</v>
      </c>
      <c r="CD26" s="36">
        <f>(1+INDEX('Scenario Parameters'!$L:$L,MATCH($C26,'Scenario Parameters'!$A:$A,0)))*(1+INDEX('Scenario Parameters'!$L:$L,MATCH(CD$3,'Scenario Parameters'!$A:$A,0)))*'Base Table 5'!CD26</f>
        <v>3.9394800000000001</v>
      </c>
      <c r="CE26" s="36">
        <f>(1+INDEX('Scenario Parameters'!$L:$L,MATCH($C26,'Scenario Parameters'!$A:$A,0)))*(1+INDEX('Scenario Parameters'!$L:$L,MATCH(CE$3,'Scenario Parameters'!$A:$A,0)))*'Base Table 5'!CE26</f>
        <v>0.57520000000000004</v>
      </c>
      <c r="CF26" s="36">
        <f>(1+INDEX('Scenario Parameters'!$L:$L,MATCH($C26,'Scenario Parameters'!$A:$A,0)))*(1+INDEX('Scenario Parameters'!$L:$L,MATCH(CF$3,'Scenario Parameters'!$A:$A,0)))*'Base Table 5'!CF26</f>
        <v>0.16270000000000001</v>
      </c>
      <c r="CG26" s="36">
        <f>(1+INDEX('Scenario Parameters'!$L:$L,MATCH($C26,'Scenario Parameters'!$A:$A,0)))*(1+INDEX('Scenario Parameters'!$L:$L,MATCH(CG$3,'Scenario Parameters'!$A:$A,0)))*'Base Table 5'!CG26</f>
        <v>0.66400000000000003</v>
      </c>
      <c r="CH26" s="36">
        <f>(1+INDEX('Scenario Parameters'!$L:$L,MATCH($C26,'Scenario Parameters'!$A:$A,0)))*(1+INDEX('Scenario Parameters'!$L:$L,MATCH(CH$3,'Scenario Parameters'!$A:$A,0)))*'Base Table 5'!CH26</f>
        <v>0.73280000000000001</v>
      </c>
      <c r="CI26" s="36">
        <f>(1+INDEX('Scenario Parameters'!$L:$L,MATCH($C26,'Scenario Parameters'!$A:$A,0)))*(1+INDEX('Scenario Parameters'!$L:$L,MATCH(CI$3,'Scenario Parameters'!$A:$A,0)))*'Base Table 5'!CI26</f>
        <v>1.2949999999999999</v>
      </c>
      <c r="CJ26" s="36">
        <f>(1+INDEX('Scenario Parameters'!$L:$L,MATCH($C26,'Scenario Parameters'!$A:$A,0)))*(1+INDEX('Scenario Parameters'!$L:$L,MATCH(CJ$3,'Scenario Parameters'!$A:$A,0)))*'Base Table 5'!CJ26</f>
        <v>0.78939999999999999</v>
      </c>
      <c r="CK26" s="36">
        <f>(1+INDEX('Scenario Parameters'!$L:$L,MATCH($C26,'Scenario Parameters'!$A:$A,0)))*(1+INDEX('Scenario Parameters'!$L:$L,MATCH(CK$3,'Scenario Parameters'!$A:$A,0)))*'Base Table 5'!CK26</f>
        <v>0.22450000000000001</v>
      </c>
      <c r="CL26" s="36">
        <f>(1+INDEX('Scenario Parameters'!$L:$L,MATCH($C26,'Scenario Parameters'!$A:$A,0)))*(1+INDEX('Scenario Parameters'!$L:$L,MATCH(CL$3,'Scenario Parameters'!$A:$A,0)))*'Base Table 5'!CL26</f>
        <v>0.11169999999999999</v>
      </c>
      <c r="CM26" s="36">
        <f>(1+INDEX('Scenario Parameters'!$L:$L,MATCH($C26,'Scenario Parameters'!$A:$A,0)))*(1+INDEX('Scenario Parameters'!$L:$L,MATCH(CM$3,'Scenario Parameters'!$A:$A,0)))*'Base Table 5'!CM26</f>
        <v>1.2476</v>
      </c>
      <c r="CN26" s="36">
        <f>(1+INDEX('Scenario Parameters'!$L:$L,MATCH($C26,'Scenario Parameters'!$A:$A,0)))*(1+INDEX('Scenario Parameters'!$L:$L,MATCH(CN$3,'Scenario Parameters'!$A:$A,0)))*'Base Table 5'!CN26</f>
        <v>1.3466</v>
      </c>
      <c r="CO26" s="36">
        <f>(1+INDEX('Scenario Parameters'!$L:$L,MATCH($C26,'Scenario Parameters'!$A:$A,0)))*(1+INDEX('Scenario Parameters'!$L:$L,MATCH(CO$3,'Scenario Parameters'!$A:$A,0)))*'Base Table 5'!CO26</f>
        <v>6.7000000000000002E-3</v>
      </c>
      <c r="CP26" s="36">
        <f>(1+INDEX('Scenario Parameters'!$L:$L,MATCH($C26,'Scenario Parameters'!$A:$A,0)))*(1+INDEX('Scenario Parameters'!$L:$L,MATCH(CP$3,'Scenario Parameters'!$A:$A,0)))*'Base Table 5'!CP26</f>
        <v>1.9959</v>
      </c>
      <c r="CQ26" s="36">
        <f>(1+INDEX('Scenario Parameters'!$L:$L,MATCH($C26,'Scenario Parameters'!$A:$A,0)))*(1+INDEX('Scenario Parameters'!$L:$L,MATCH(CQ$3,'Scenario Parameters'!$A:$A,0)))*'Base Table 5'!CQ26</f>
        <v>7.1176000000000004</v>
      </c>
      <c r="CR26" s="36">
        <f>(1+INDEX('Scenario Parameters'!$L:$L,MATCH($C26,'Scenario Parameters'!$A:$A,0)))*(1+INDEX('Scenario Parameters'!$L:$L,MATCH(CR$3,'Scenario Parameters'!$A:$A,0)))*'Base Table 5'!CR26</f>
        <v>4.7104999999999997</v>
      </c>
      <c r="CS26" s="36">
        <f>(1+INDEX('Scenario Parameters'!$L:$L,MATCH($C26,'Scenario Parameters'!$A:$A,0)))*(1+INDEX('Scenario Parameters'!$L:$L,MATCH(CS$3,'Scenario Parameters'!$A:$A,0)))*'Base Table 5'!CS26</f>
        <v>0.90610000000000002</v>
      </c>
      <c r="CT26" s="36">
        <f>(1+INDEX('Scenario Parameters'!$L:$L,MATCH($C26,'Scenario Parameters'!$A:$A,0)))*(1+INDEX('Scenario Parameters'!$L:$L,MATCH(CT$3,'Scenario Parameters'!$A:$A,0)))*'Base Table 5'!CT26</f>
        <v>0.47020000000000001</v>
      </c>
      <c r="CU26" s="36">
        <f>(1+INDEX('Scenario Parameters'!$L:$L,MATCH($C26,'Scenario Parameters'!$A:$A,0)))*(1+INDEX('Scenario Parameters'!$L:$L,MATCH(CU$3,'Scenario Parameters'!$A:$A,0)))*'Base Table 5'!CU26</f>
        <v>0.1784</v>
      </c>
      <c r="CV26" s="36">
        <f>(1+INDEX('Scenario Parameters'!$L:$L,MATCH($C26,'Scenario Parameters'!$A:$A,0)))*(1+INDEX('Scenario Parameters'!$L:$L,MATCH(CV$3,'Scenario Parameters'!$A:$A,0)))*'Base Table 5'!CV26</f>
        <v>0.96289999999999998</v>
      </c>
      <c r="CW26" s="36">
        <f>(1+INDEX('Scenario Parameters'!$L:$L,MATCH($C26,'Scenario Parameters'!$A:$A,0)))*(1+INDEX('Scenario Parameters'!$L:$L,MATCH(CW$3,'Scenario Parameters'!$A:$A,0)))*'Base Table 5'!CW26</f>
        <v>4.9078999999999997</v>
      </c>
      <c r="CX26" s="36">
        <f>(1+INDEX('Scenario Parameters'!$L:$L,MATCH($C26,'Scenario Parameters'!$A:$A,0)))*(1+INDEX('Scenario Parameters'!$L:$L,MATCH(CX$3,'Scenario Parameters'!$A:$A,0)))*'Base Table 5'!CX26</f>
        <v>2.0400999999999998</v>
      </c>
      <c r="CY26" s="36">
        <f>(1+INDEX('Scenario Parameters'!$L:$L,MATCH($C26,'Scenario Parameters'!$A:$A,0)))*(1+INDEX('Scenario Parameters'!$L:$L,MATCH(CY$3,'Scenario Parameters'!$A:$A,0)))*'Base Table 5'!CY26</f>
        <v>2.1093000000000002</v>
      </c>
      <c r="CZ26" s="36">
        <f>(1+INDEX('Scenario Parameters'!$L:$L,MATCH($C26,'Scenario Parameters'!$A:$A,0)))*(1+INDEX('Scenario Parameters'!$L:$L,MATCH(CZ$3,'Scenario Parameters'!$A:$A,0)))*'Base Table 5'!CZ26</f>
        <v>1.5808</v>
      </c>
      <c r="DA26" s="36">
        <f>(1+INDEX('Scenario Parameters'!$L:$L,MATCH($C26,'Scenario Parameters'!$A:$A,0)))*(1+INDEX('Scenario Parameters'!$L:$L,MATCH(DA$3,'Scenario Parameters'!$A:$A,0)))*'Base Table 5'!DA26</f>
        <v>2.9397000000000002</v>
      </c>
      <c r="DB26" s="36">
        <f>(1+INDEX('Scenario Parameters'!$L:$L,MATCH($C26,'Scenario Parameters'!$A:$A,0)))*(1+INDEX('Scenario Parameters'!$L:$L,MATCH(DB$3,'Scenario Parameters'!$A:$A,0)))*'Base Table 5'!DB26</f>
        <v>9.8329000000000004</v>
      </c>
      <c r="DC26" s="36">
        <f>(1+INDEX('Scenario Parameters'!$L:$L,MATCH($C26,'Scenario Parameters'!$A:$A,0)))*(1+INDEX('Scenario Parameters'!$L:$L,MATCH(DC$3,'Scenario Parameters'!$A:$A,0)))*'Base Table 5'!DC26</f>
        <v>1.9518</v>
      </c>
      <c r="DD26" s="36">
        <f>(1+INDEX('Scenario Parameters'!$L:$L,MATCH($C26,'Scenario Parameters'!$A:$A,0)))*(1+INDEX('Scenario Parameters'!$L:$L,MATCH(DD$3,'Scenario Parameters'!$A:$A,0)))*'Base Table 5'!DD26</f>
        <v>2.2347999999999999</v>
      </c>
      <c r="DE26" s="36">
        <f>(1+INDEX('Scenario Parameters'!$L:$L,MATCH($C26,'Scenario Parameters'!$A:$A,0)))*(1+INDEX('Scenario Parameters'!$L:$L,MATCH(DE$3,'Scenario Parameters'!$A:$A,0)))*'Base Table 5'!DE26</f>
        <v>1.45095</v>
      </c>
      <c r="DF26" s="36">
        <f>(1+INDEX('Scenario Parameters'!$L:$L,MATCH($C26,'Scenario Parameters'!$A:$A,0)))*(1+INDEX('Scenario Parameters'!$L:$L,MATCH(DF$3,'Scenario Parameters'!$A:$A,0)))*'Base Table 5'!DF26</f>
        <v>0.21629999999999999</v>
      </c>
      <c r="DG26" s="36">
        <f>(1+INDEX('Scenario Parameters'!$L:$L,MATCH($C26,'Scenario Parameters'!$A:$A,0)))*(1+INDEX('Scenario Parameters'!$L:$L,MATCH(DG$3,'Scenario Parameters'!$A:$A,0)))*'Base Table 5'!DG26</f>
        <v>5.4074</v>
      </c>
      <c r="DH26" s="36">
        <f>(1+INDEX('Scenario Parameters'!$L:$L,MATCH($C26,'Scenario Parameters'!$A:$A,0)))*(1+INDEX('Scenario Parameters'!$L:$L,MATCH(DH$3,'Scenario Parameters'!$A:$A,0)))*'Base Table 5'!DH26</f>
        <v>16.171900000000001</v>
      </c>
      <c r="DI26" s="36">
        <f>(1+INDEX('Scenario Parameters'!$L:$L,MATCH($C26,'Scenario Parameters'!$A:$A,0)))*(1+INDEX('Scenario Parameters'!$L:$L,MATCH(DI$3,'Scenario Parameters'!$A:$A,0)))*'Base Table 5'!DI26</f>
        <v>0.89290000000000003</v>
      </c>
      <c r="DJ26" s="36">
        <f>(1+INDEX('Scenario Parameters'!$L:$L,MATCH($C26,'Scenario Parameters'!$A:$A,0)))*(1+INDEX('Scenario Parameters'!$L:$L,MATCH(DJ$3,'Scenario Parameters'!$A:$A,0)))*'Base Table 5'!DJ26</f>
        <v>30.111999999999998</v>
      </c>
      <c r="DK26" s="36">
        <f>(1+INDEX('Scenario Parameters'!$L:$L,MATCH($C26,'Scenario Parameters'!$A:$A,0)))*(1+INDEX('Scenario Parameters'!$L:$L,MATCH(DK$3,'Scenario Parameters'!$A:$A,0)))*'Base Table 5'!DK26</f>
        <v>34.551000000000002</v>
      </c>
      <c r="DL26" s="36">
        <f>(1+INDEX('Scenario Parameters'!$L:$L,MATCH($C26,'Scenario Parameters'!$A:$A,0)))*(1+INDEX('Scenario Parameters'!$L:$L,MATCH(DL$3,'Scenario Parameters'!$A:$A,0)))*'Base Table 5'!DL26</f>
        <v>0.78205999999999976</v>
      </c>
      <c r="DM26" s="36">
        <f>(1+INDEX('Scenario Parameters'!$L:$L,MATCH($C26,'Scenario Parameters'!$A:$A,0)))*(1+INDEX('Scenario Parameters'!$L:$L,MATCH(DM$3,'Scenario Parameters'!$A:$A,0)))*'Base Table 5'!DM26</f>
        <v>5.3220000000000001</v>
      </c>
      <c r="DN26" s="36">
        <f>(1+INDEX('Scenario Parameters'!$L:$L,MATCH($C26,'Scenario Parameters'!$A:$A,0)))*(1+INDEX('Scenario Parameters'!$L:$L,MATCH(DN$3,'Scenario Parameters'!$A:$A,0)))*'Base Table 5'!DN26</f>
        <v>2.4847000000000001</v>
      </c>
      <c r="DO26" s="36">
        <f>(1+INDEX('Scenario Parameters'!$L:$L,MATCH($C26,'Scenario Parameters'!$A:$A,0)))*(1+INDEX('Scenario Parameters'!$L:$L,MATCH(DO$3,'Scenario Parameters'!$A:$A,0)))*'Base Table 5'!DO26</f>
        <v>4.9985999999999997</v>
      </c>
      <c r="DP26" s="36">
        <f t="shared" si="0"/>
        <v>586.70686999999987</v>
      </c>
      <c r="DQ26" s="36">
        <f>('Base Table 5'!DQ26/'Base Table 5'!$DX26)*$EB26</f>
        <v>6177.9256019575832</v>
      </c>
      <c r="DR26" s="36">
        <f>('Base Table 5'!DR26/'Base Table 5'!$DX26)*$EB26</f>
        <v>9.2423486257038785E-3</v>
      </c>
      <c r="DS26" s="36">
        <f>('Base Table 5'!DS26/'Base Table 5'!$DX26)*$EB26</f>
        <v>35.722373098994737</v>
      </c>
      <c r="DT26" s="36">
        <f>('Base Table 5'!DT26/'Base Table 5'!$DX26)*$EB26</f>
        <v>1.3878429952468245</v>
      </c>
      <c r="DU26" s="36">
        <f>('Base Table 5'!DU26/'Base Table 5'!$DX26)*$EB26</f>
        <v>7.1748451761431964</v>
      </c>
      <c r="DV26" s="36">
        <f>('Base Table 5'!DV26/'Base Table 5'!$DX26)*$EB26</f>
        <v>91.316093883531067</v>
      </c>
      <c r="DW26" s="36">
        <f>('Base Table 5'!DW26/'Base Table 5'!$DX26)*$EB26</f>
        <v>556.5840728690697</v>
      </c>
      <c r="DX26" s="36">
        <f t="shared" si="1"/>
        <v>6870.120072329194</v>
      </c>
      <c r="DY26" s="36">
        <f t="shared" si="2"/>
        <v>7456.826942329194</v>
      </c>
      <c r="DZ26" s="14">
        <f>'Base Table 5'!DY26</f>
        <v>7533.0003999999999</v>
      </c>
      <c r="EA26" s="54">
        <v>7456.8269423291949</v>
      </c>
      <c r="EB26" s="100">
        <f t="shared" si="3"/>
        <v>6870.120072329195</v>
      </c>
    </row>
    <row r="27" spans="1:132" x14ac:dyDescent="0.4">
      <c r="A27" s="37">
        <v>24</v>
      </c>
      <c r="B27" s="2" t="str">
        <f>'Base Table 5'!B27</f>
        <v>1202</v>
      </c>
      <c r="C27" s="112">
        <f>'Base Table 5'!C27</f>
        <v>5</v>
      </c>
      <c r="D27" s="38" t="str">
        <f>'Base Table 5'!D27</f>
        <v>Beer manufacturing</v>
      </c>
      <c r="E27" s="36">
        <f>(1+INDEX('Scenario Parameters'!$L:$L,MATCH($C27,'Scenario Parameters'!$A:$A,0)))*(1+INDEX('Scenario Parameters'!$L:$L,MATCH(E$3,'Scenario Parameters'!$A:$A,0)))*'Base Table 5'!E27</f>
        <v>20.14</v>
      </c>
      <c r="F27" s="36">
        <f>(1+INDEX('Scenario Parameters'!$L:$L,MATCH($C27,'Scenario Parameters'!$A:$A,0)))*(1+INDEX('Scenario Parameters'!$L:$L,MATCH(F$3,'Scenario Parameters'!$A:$A,0)))*'Base Table 5'!F27</f>
        <v>0.53939999999999999</v>
      </c>
      <c r="G27" s="36">
        <f>(1+INDEX('Scenario Parameters'!$L:$L,MATCH($C27,'Scenario Parameters'!$A:$A,0)))*(1+INDEX('Scenario Parameters'!$L:$L,MATCH(G$3,'Scenario Parameters'!$A:$A,0)))*'Base Table 5'!G27</f>
        <v>4.3162000000000003</v>
      </c>
      <c r="H27" s="36">
        <f>(1+INDEX('Scenario Parameters'!$L:$L,MATCH($C27,'Scenario Parameters'!$A:$A,0)))*(1+INDEX('Scenario Parameters'!$L:$L,MATCH(H$3,'Scenario Parameters'!$A:$A,0)))*'Base Table 5'!H27</f>
        <v>2.8799999999999999E-2</v>
      </c>
      <c r="I27" s="36">
        <f>(1+INDEX('Scenario Parameters'!$L:$L,MATCH($C27,'Scenario Parameters'!$A:$A,0)))*(1+INDEX('Scenario Parameters'!$L:$L,MATCH(I$3,'Scenario Parameters'!$A:$A,0)))*'Base Table 5'!I27</f>
        <v>6.7999999999999996E-3</v>
      </c>
      <c r="J27" s="36">
        <f>(1+INDEX('Scenario Parameters'!$L:$L,MATCH($C27,'Scenario Parameters'!$A:$A,0)))*(1+INDEX('Scenario Parameters'!$L:$L,MATCH(J$3,'Scenario Parameters'!$A:$A,0)))*'Base Table 5'!J27</f>
        <v>1.5699999999999999E-2</v>
      </c>
      <c r="K27" s="36">
        <f>(1+INDEX('Scenario Parameters'!$L:$L,MATCH($C27,'Scenario Parameters'!$A:$A,0)))*(1+INDEX('Scenario Parameters'!$L:$L,MATCH(K$3,'Scenario Parameters'!$A:$A,0)))*'Base Table 5'!K27</f>
        <v>19.471800000000002</v>
      </c>
      <c r="L27" s="36">
        <f>(1+INDEX('Scenario Parameters'!$L:$L,MATCH($C27,'Scenario Parameters'!$A:$A,0)))*(1+INDEX('Scenario Parameters'!$L:$L,MATCH(L$3,'Scenario Parameters'!$A:$A,0)))*'Base Table 5'!L27</f>
        <v>0.26740999999999998</v>
      </c>
      <c r="M27" s="36">
        <f>(1+INDEX('Scenario Parameters'!$L:$L,MATCH($C27,'Scenario Parameters'!$A:$A,0)))*(1+INDEX('Scenario Parameters'!$L:$L,MATCH(M$3,'Scenario Parameters'!$A:$A,0)))*'Base Table 5'!M27</f>
        <v>0.37080999999999992</v>
      </c>
      <c r="N27" s="36">
        <f>(1+INDEX('Scenario Parameters'!$L:$L,MATCH($C27,'Scenario Parameters'!$A:$A,0)))*(1+INDEX('Scenario Parameters'!$L:$L,MATCH(N$3,'Scenario Parameters'!$A:$A,0)))*'Base Table 5'!N27</f>
        <v>1.00122</v>
      </c>
      <c r="O27" s="36">
        <f>(1+INDEX('Scenario Parameters'!$L:$L,MATCH($C27,'Scenario Parameters'!$A:$A,0)))*(1+INDEX('Scenario Parameters'!$L:$L,MATCH(O$3,'Scenario Parameters'!$A:$A,0)))*'Base Table 5'!O27</f>
        <v>12.916090000000001</v>
      </c>
      <c r="P27" s="36">
        <f>(1+INDEX('Scenario Parameters'!$L:$L,MATCH($C27,'Scenario Parameters'!$A:$A,0)))*(1+INDEX('Scenario Parameters'!$L:$L,MATCH(P$3,'Scenario Parameters'!$A:$A,0)))*'Base Table 5'!P27</f>
        <v>1.0100200000000001</v>
      </c>
      <c r="Q27" s="36">
        <f>(1+INDEX('Scenario Parameters'!$L:$L,MATCH($C27,'Scenario Parameters'!$A:$A,0)))*(1+INDEX('Scenario Parameters'!$L:$L,MATCH(Q$3,'Scenario Parameters'!$A:$A,0)))*'Base Table 5'!Q27</f>
        <v>3.696E-2</v>
      </c>
      <c r="R27" s="36">
        <f>(1+INDEX('Scenario Parameters'!$L:$L,MATCH($C27,'Scenario Parameters'!$A:$A,0)))*(1+INDEX('Scenario Parameters'!$L:$L,MATCH(R$3,'Scenario Parameters'!$A:$A,0)))*'Base Table 5'!R27</f>
        <v>9.8100000000000007E-2</v>
      </c>
      <c r="S27" s="36">
        <f>(1+INDEX('Scenario Parameters'!$L:$L,MATCH($C27,'Scenario Parameters'!$A:$A,0)))*(1+INDEX('Scenario Parameters'!$L:$L,MATCH(S$3,'Scenario Parameters'!$A:$A,0)))*'Base Table 5'!S27</f>
        <v>5.3600000000000002E-2</v>
      </c>
      <c r="T27" s="36">
        <f>(1+INDEX('Scenario Parameters'!$L:$L,MATCH($C27,'Scenario Parameters'!$A:$A,0)))*(1+INDEX('Scenario Parameters'!$L:$L,MATCH(T$3,'Scenario Parameters'!$A:$A,0)))*'Base Table 5'!T27</f>
        <v>0.17349999999999999</v>
      </c>
      <c r="U27" s="36">
        <f>(1+INDEX('Scenario Parameters'!$L:$L,MATCH($C27,'Scenario Parameters'!$A:$A,0)))*(1+INDEX('Scenario Parameters'!$L:$L,MATCH(U$3,'Scenario Parameters'!$A:$A,0)))*'Base Table 5'!U27</f>
        <v>0.1203</v>
      </c>
      <c r="V27" s="36">
        <f>(1+INDEX('Scenario Parameters'!$L:$L,MATCH($C27,'Scenario Parameters'!$A:$A,0)))*(1+INDEX('Scenario Parameters'!$L:$L,MATCH(V$3,'Scenario Parameters'!$A:$A,0)))*'Base Table 5'!V27</f>
        <v>0.1366</v>
      </c>
      <c r="W27" s="36">
        <f>(1+INDEX('Scenario Parameters'!$L:$L,MATCH($C27,'Scenario Parameters'!$A:$A,0)))*(1+INDEX('Scenario Parameters'!$L:$L,MATCH(W$3,'Scenario Parameters'!$A:$A,0)))*'Base Table 5'!W27</f>
        <v>9.3100000000000002E-2</v>
      </c>
      <c r="X27" s="36">
        <f>(1+INDEX('Scenario Parameters'!$L:$L,MATCH($C27,'Scenario Parameters'!$A:$A,0)))*(1+INDEX('Scenario Parameters'!$L:$L,MATCH(X$3,'Scenario Parameters'!$A:$A,0)))*'Base Table 5'!X27</f>
        <v>0.21149999999999999</v>
      </c>
      <c r="Y27" s="36">
        <f>(1+INDEX('Scenario Parameters'!$L:$L,MATCH($C27,'Scenario Parameters'!$A:$A,0)))*(1+INDEX('Scenario Parameters'!$L:$L,MATCH(Y$3,'Scenario Parameters'!$A:$A,0)))*'Base Table 5'!Y27</f>
        <v>0.2233</v>
      </c>
      <c r="Z27" s="36">
        <f>(1+INDEX('Scenario Parameters'!$L:$L,MATCH($C27,'Scenario Parameters'!$A:$A,0)))*(1+INDEX('Scenario Parameters'!$L:$L,MATCH(Z$3,'Scenario Parameters'!$A:$A,0)))*'Base Table 5'!Z27</f>
        <v>0.25679999999999997</v>
      </c>
      <c r="AA27" s="36">
        <f>(1+INDEX('Scenario Parameters'!$L:$L,MATCH($C27,'Scenario Parameters'!$A:$A,0)))*(1+INDEX('Scenario Parameters'!$L:$L,MATCH(AA$3,'Scenario Parameters'!$A:$A,0)))*'Base Table 5'!AA27</f>
        <v>20.9711</v>
      </c>
      <c r="AB27" s="36">
        <f>(1+INDEX('Scenario Parameters'!$L:$L,MATCH($C27,'Scenario Parameters'!$A:$A,0)))*(1+INDEX('Scenario Parameters'!$L:$L,MATCH(AB$3,'Scenario Parameters'!$A:$A,0)))*'Base Table 5'!AB27</f>
        <v>285.70909999999998</v>
      </c>
      <c r="AC27" s="36">
        <f>(1+INDEX('Scenario Parameters'!$L:$L,MATCH($C27,'Scenario Parameters'!$A:$A,0)))*(1+INDEX('Scenario Parameters'!$L:$L,MATCH(AC$3,'Scenario Parameters'!$A:$A,0)))*'Base Table 5'!AC27</f>
        <v>7.6481000000000003</v>
      </c>
      <c r="AD27" s="36">
        <f>(1+INDEX('Scenario Parameters'!$L:$L,MATCH($C27,'Scenario Parameters'!$A:$A,0)))*(1+INDEX('Scenario Parameters'!$L:$L,MATCH(AD$3,'Scenario Parameters'!$A:$A,0)))*'Base Table 5'!AD27</f>
        <v>5.9999999999999995E-4</v>
      </c>
      <c r="AE27" s="36">
        <f>(1+INDEX('Scenario Parameters'!$L:$L,MATCH($C27,'Scenario Parameters'!$A:$A,0)))*(1+INDEX('Scenario Parameters'!$L:$L,MATCH(AE$3,'Scenario Parameters'!$A:$A,0)))*'Base Table 5'!AE27</f>
        <v>1.6000000000000001E-3</v>
      </c>
      <c r="AF27" s="36">
        <f>(1+INDEX('Scenario Parameters'!$L:$L,MATCH($C27,'Scenario Parameters'!$A:$A,0)))*(1+INDEX('Scenario Parameters'!$L:$L,MATCH(AF$3,'Scenario Parameters'!$A:$A,0)))*'Base Table 5'!AF27</f>
        <v>0.86809999999999998</v>
      </c>
      <c r="AG27" s="36">
        <f>(1+INDEX('Scenario Parameters'!$L:$L,MATCH($C27,'Scenario Parameters'!$A:$A,0)))*(1+INDEX('Scenario Parameters'!$L:$L,MATCH(AG$3,'Scenario Parameters'!$A:$A,0)))*'Base Table 5'!AG27</f>
        <v>1E-4</v>
      </c>
      <c r="AH27" s="36">
        <f>(1+INDEX('Scenario Parameters'!$L:$L,MATCH($C27,'Scenario Parameters'!$A:$A,0)))*(1+INDEX('Scenario Parameters'!$L:$L,MATCH(AH$3,'Scenario Parameters'!$A:$A,0)))*'Base Table 5'!AH27</f>
        <v>2.8E-3</v>
      </c>
      <c r="AI27" s="36">
        <f>(1+INDEX('Scenario Parameters'!$L:$L,MATCH($C27,'Scenario Parameters'!$A:$A,0)))*(1+INDEX('Scenario Parameters'!$L:$L,MATCH(AI$3,'Scenario Parameters'!$A:$A,0)))*'Base Table 5'!AI27</f>
        <v>2.5000000000000001E-3</v>
      </c>
      <c r="AJ27" s="36">
        <f>(1+INDEX('Scenario Parameters'!$L:$L,MATCH($C27,'Scenario Parameters'!$A:$A,0)))*(1+INDEX('Scenario Parameters'!$L:$L,MATCH(AJ$3,'Scenario Parameters'!$A:$A,0)))*'Base Table 5'!AJ27</f>
        <v>1.38E-2</v>
      </c>
      <c r="AK27" s="36">
        <f>(1+INDEX('Scenario Parameters'!$L:$L,MATCH($C27,'Scenario Parameters'!$A:$A,0)))*(1+INDEX('Scenario Parameters'!$L:$L,MATCH(AK$3,'Scenario Parameters'!$A:$A,0)))*'Base Table 5'!AK27</f>
        <v>0.96250000000000002</v>
      </c>
      <c r="AL27" s="36">
        <f>(1+INDEX('Scenario Parameters'!$L:$L,MATCH($C27,'Scenario Parameters'!$A:$A,0)))*(1+INDEX('Scenario Parameters'!$L:$L,MATCH(AL$3,'Scenario Parameters'!$A:$A,0)))*'Base Table 5'!AL27</f>
        <v>0.97929999999999995</v>
      </c>
      <c r="AM27" s="36">
        <f>(1+INDEX('Scenario Parameters'!$L:$L,MATCH($C27,'Scenario Parameters'!$A:$A,0)))*(1+INDEX('Scenario Parameters'!$L:$L,MATCH(AM$3,'Scenario Parameters'!$A:$A,0)))*'Base Table 5'!AM27</f>
        <v>4.2200000000000001E-2</v>
      </c>
      <c r="AN27" s="36">
        <f>(1+INDEX('Scenario Parameters'!$L:$L,MATCH($C27,'Scenario Parameters'!$A:$A,0)))*(1+INDEX('Scenario Parameters'!$L:$L,MATCH(AN$3,'Scenario Parameters'!$A:$A,0)))*'Base Table 5'!AN27</f>
        <v>0.50860000000000005</v>
      </c>
      <c r="AO27" s="36">
        <f>(1+INDEX('Scenario Parameters'!$L:$L,MATCH($C27,'Scenario Parameters'!$A:$A,0)))*(1+INDEX('Scenario Parameters'!$L:$L,MATCH(AO$3,'Scenario Parameters'!$A:$A,0)))*'Base Table 5'!AO27</f>
        <v>3.0099999999999992E-3</v>
      </c>
      <c r="AP27" s="36">
        <f>(1+INDEX('Scenario Parameters'!$L:$L,MATCH($C27,'Scenario Parameters'!$A:$A,0)))*(1+INDEX('Scenario Parameters'!$L:$L,MATCH(AP$3,'Scenario Parameters'!$A:$A,0)))*'Base Table 5'!AP27</f>
        <v>0.13885</v>
      </c>
      <c r="AQ27" s="36">
        <f>(1+INDEX('Scenario Parameters'!$L:$L,MATCH($C27,'Scenario Parameters'!$A:$A,0)))*(1+INDEX('Scenario Parameters'!$L:$L,MATCH(AQ$3,'Scenario Parameters'!$A:$A,0)))*'Base Table 5'!AQ27</f>
        <v>1.3500000000000001E-3</v>
      </c>
      <c r="AR27" s="36">
        <f>(1+INDEX('Scenario Parameters'!$L:$L,MATCH($C27,'Scenario Parameters'!$A:$A,0)))*(1+INDEX('Scenario Parameters'!$L:$L,MATCH(AR$3,'Scenario Parameters'!$A:$A,0)))*'Base Table 5'!AR27</f>
        <v>8.0299999999999996E-2</v>
      </c>
      <c r="AS27" s="36">
        <f>(1+INDEX('Scenario Parameters'!$L:$L,MATCH($C27,'Scenario Parameters'!$A:$A,0)))*(1+INDEX('Scenario Parameters'!$L:$L,MATCH(AS$3,'Scenario Parameters'!$A:$A,0)))*'Base Table 5'!AS27</f>
        <v>3.3300000000000003E-2</v>
      </c>
      <c r="AT27" s="36">
        <f>(1+INDEX('Scenario Parameters'!$L:$L,MATCH($C27,'Scenario Parameters'!$A:$A,0)))*(1+INDEX('Scenario Parameters'!$L:$L,MATCH(AT$3,'Scenario Parameters'!$A:$A,0)))*'Base Table 5'!AT27</f>
        <v>0.999</v>
      </c>
      <c r="AU27" s="36">
        <f>(1+INDEX('Scenario Parameters'!$L:$L,MATCH($C27,'Scenario Parameters'!$A:$A,0)))*(1+INDEX('Scenario Parameters'!$L:$L,MATCH(AU$3,'Scenario Parameters'!$A:$A,0)))*'Base Table 5'!AU27</f>
        <v>6.8999999999999999E-3</v>
      </c>
      <c r="AV27" s="36">
        <f>(1+INDEX('Scenario Parameters'!$L:$L,MATCH($C27,'Scenario Parameters'!$A:$A,0)))*(1+INDEX('Scenario Parameters'!$L:$L,MATCH(AV$3,'Scenario Parameters'!$A:$A,0)))*'Base Table 5'!AV27</f>
        <v>0.21290000000000001</v>
      </c>
      <c r="AW27" s="36">
        <f>(1+INDEX('Scenario Parameters'!$L:$L,MATCH($C27,'Scenario Parameters'!$A:$A,0)))*(1+INDEX('Scenario Parameters'!$L:$L,MATCH(AW$3,'Scenario Parameters'!$A:$A,0)))*'Base Table 5'!AW27</f>
        <v>0.23499999999999999</v>
      </c>
      <c r="AX27" s="36">
        <f>(1+INDEX('Scenario Parameters'!$L:$L,MATCH($C27,'Scenario Parameters'!$A:$A,0)))*(1+INDEX('Scenario Parameters'!$L:$L,MATCH(AX$3,'Scenario Parameters'!$A:$A,0)))*'Base Table 5'!AX27</f>
        <v>0.19650000000000001</v>
      </c>
      <c r="AY27" s="36">
        <f>(1+INDEX('Scenario Parameters'!$L:$L,MATCH($C27,'Scenario Parameters'!$A:$A,0)))*(1+INDEX('Scenario Parameters'!$L:$L,MATCH(AY$3,'Scenario Parameters'!$A:$A,0)))*'Base Table 5'!AY27</f>
        <v>0.21560000000000001</v>
      </c>
      <c r="AZ27" s="36">
        <f>(1+INDEX('Scenario Parameters'!$L:$L,MATCH($C27,'Scenario Parameters'!$A:$A,0)))*(1+INDEX('Scenario Parameters'!$L:$L,MATCH(AZ$3,'Scenario Parameters'!$A:$A,0)))*'Base Table 5'!AZ27</f>
        <v>0.21060000000000001</v>
      </c>
      <c r="BA27" s="36">
        <f>(1+INDEX('Scenario Parameters'!$L:$L,MATCH($C27,'Scenario Parameters'!$A:$A,0)))*(1+INDEX('Scenario Parameters'!$L:$L,MATCH(BA$3,'Scenario Parameters'!$A:$A,0)))*'Base Table 5'!BA27</f>
        <v>1.1097999999999999</v>
      </c>
      <c r="BB27" s="36">
        <f>(1+INDEX('Scenario Parameters'!$L:$L,MATCH($C27,'Scenario Parameters'!$A:$A,0)))*(1+INDEX('Scenario Parameters'!$L:$L,MATCH(BB$3,'Scenario Parameters'!$A:$A,0)))*'Base Table 5'!BB27</f>
        <v>0.4637</v>
      </c>
      <c r="BC27" s="36">
        <f>(1+INDEX('Scenario Parameters'!$L:$L,MATCH($C27,'Scenario Parameters'!$A:$A,0)))*(1+INDEX('Scenario Parameters'!$L:$L,MATCH(BC$3,'Scenario Parameters'!$A:$A,0)))*'Base Table 5'!BC27</f>
        <v>4.5999999999999999E-3</v>
      </c>
      <c r="BD27" s="36">
        <f>(1+INDEX('Scenario Parameters'!$L:$L,MATCH($C27,'Scenario Parameters'!$A:$A,0)))*(1+INDEX('Scenario Parameters'!$L:$L,MATCH(BD$3,'Scenario Parameters'!$A:$A,0)))*'Base Table 5'!BD27</f>
        <v>1.0381</v>
      </c>
      <c r="BE27" s="36">
        <f>(1+INDEX('Scenario Parameters'!$L:$L,MATCH($C27,'Scenario Parameters'!$A:$A,0)))*(1+INDEX('Scenario Parameters'!$L:$L,MATCH(BE$3,'Scenario Parameters'!$A:$A,0)))*'Base Table 5'!BE27</f>
        <v>1.47E-2</v>
      </c>
      <c r="BF27" s="36">
        <f>(1+INDEX('Scenario Parameters'!$L:$L,MATCH($C27,'Scenario Parameters'!$A:$A,0)))*(1+INDEX('Scenario Parameters'!$L:$L,MATCH(BF$3,'Scenario Parameters'!$A:$A,0)))*'Base Table 5'!BF27</f>
        <v>3.8199999999999998E-2</v>
      </c>
      <c r="BG27" s="36">
        <f>(1+INDEX('Scenario Parameters'!$L:$L,MATCH($C27,'Scenario Parameters'!$A:$A,0)))*(1+INDEX('Scenario Parameters'!$L:$L,MATCH(BG$3,'Scenario Parameters'!$A:$A,0)))*'Base Table 5'!BG27</f>
        <v>2.001E-2</v>
      </c>
      <c r="BH27" s="36">
        <f>(1+INDEX('Scenario Parameters'!$L:$L,MATCH($C27,'Scenario Parameters'!$A:$A,0)))*(1+INDEX('Scenario Parameters'!$L:$L,MATCH(BH$3,'Scenario Parameters'!$A:$A,0)))*'Base Table 5'!BH27</f>
        <v>0.98280000000000001</v>
      </c>
      <c r="BI27" s="36">
        <f>(1+INDEX('Scenario Parameters'!$L:$L,MATCH($C27,'Scenario Parameters'!$A:$A,0)))*(1+INDEX('Scenario Parameters'!$L:$L,MATCH(BI$3,'Scenario Parameters'!$A:$A,0)))*'Base Table 5'!BI27</f>
        <v>2.01E-2</v>
      </c>
      <c r="BJ27" s="36">
        <f>(1+INDEX('Scenario Parameters'!$L:$L,MATCH($C27,'Scenario Parameters'!$A:$A,0)))*(1+INDEX('Scenario Parameters'!$L:$L,MATCH(BJ$3,'Scenario Parameters'!$A:$A,0)))*'Base Table 5'!BJ27</f>
        <v>2.5600000000000001E-2</v>
      </c>
      <c r="BK27" s="36">
        <f>(1+INDEX('Scenario Parameters'!$L:$L,MATCH($C27,'Scenario Parameters'!$A:$A,0)))*(1+INDEX('Scenario Parameters'!$L:$L,MATCH(BK$3,'Scenario Parameters'!$A:$A,0)))*'Base Table 5'!BK27</f>
        <v>6.5000000000000002E-2</v>
      </c>
      <c r="BL27" s="36">
        <f>(1+INDEX('Scenario Parameters'!$L:$L,MATCH($C27,'Scenario Parameters'!$A:$A,0)))*(1+INDEX('Scenario Parameters'!$L:$L,MATCH(BL$3,'Scenario Parameters'!$A:$A,0)))*'Base Table 5'!BL27</f>
        <v>2.81E-2</v>
      </c>
      <c r="BM27" s="36">
        <f>(1+INDEX('Scenario Parameters'!$L:$L,MATCH($C27,'Scenario Parameters'!$A:$A,0)))*(1+INDEX('Scenario Parameters'!$L:$L,MATCH(BM$3,'Scenario Parameters'!$A:$A,0)))*'Base Table 5'!BM27</f>
        <v>6.1999999999999998E-3</v>
      </c>
      <c r="BN27" s="36">
        <f>(1+INDEX('Scenario Parameters'!$L:$L,MATCH($C27,'Scenario Parameters'!$A:$A,0)))*(1+INDEX('Scenario Parameters'!$L:$L,MATCH(BN$3,'Scenario Parameters'!$A:$A,0)))*'Base Table 5'!BN27</f>
        <v>1.0465</v>
      </c>
      <c r="BO27" s="36">
        <f>(1+INDEX('Scenario Parameters'!$L:$L,MATCH($C27,'Scenario Parameters'!$A:$A,0)))*(1+INDEX('Scenario Parameters'!$L:$L,MATCH(BO$3,'Scenario Parameters'!$A:$A,0)))*'Base Table 5'!BO27</f>
        <v>2.6700000000000002E-2</v>
      </c>
      <c r="BP27" s="36">
        <f>(1+INDEX('Scenario Parameters'!$L:$L,MATCH($C27,'Scenario Parameters'!$A:$A,0)))*(1+INDEX('Scenario Parameters'!$L:$L,MATCH(BP$3,'Scenario Parameters'!$A:$A,0)))*'Base Table 5'!BP27</f>
        <v>0.43159999999999998</v>
      </c>
      <c r="BQ27" s="36">
        <f>(1+INDEX('Scenario Parameters'!$L:$L,MATCH($C27,'Scenario Parameters'!$A:$A,0)))*(1+INDEX('Scenario Parameters'!$L:$L,MATCH(BQ$3,'Scenario Parameters'!$A:$A,0)))*'Base Table 5'!BQ27</f>
        <v>0.22237499999999999</v>
      </c>
      <c r="BR27" s="36">
        <f>(1+INDEX('Scenario Parameters'!$L:$L,MATCH($C27,'Scenario Parameters'!$A:$A,0)))*(1+INDEX('Scenario Parameters'!$L:$L,MATCH(BR$3,'Scenario Parameters'!$A:$A,0)))*'Base Table 5'!BR27</f>
        <v>0.28812500000000002</v>
      </c>
      <c r="BS27" s="36">
        <f>(1+INDEX('Scenario Parameters'!$L:$L,MATCH($C27,'Scenario Parameters'!$A:$A,0)))*(1+INDEX('Scenario Parameters'!$L:$L,MATCH(BS$3,'Scenario Parameters'!$A:$A,0)))*'Base Table 5'!BS27</f>
        <v>3.5999999999999991E-4</v>
      </c>
      <c r="BT27" s="36">
        <f>(1+INDEX('Scenario Parameters'!$L:$L,MATCH($C27,'Scenario Parameters'!$A:$A,0)))*(1+INDEX('Scenario Parameters'!$L:$L,MATCH(BT$3,'Scenario Parameters'!$A:$A,0)))*'Base Table 5'!BT27</f>
        <v>0.65249999999999997</v>
      </c>
      <c r="BU27" s="36">
        <f>(1+INDEX('Scenario Parameters'!$L:$L,MATCH($C27,'Scenario Parameters'!$A:$A,0)))*(1+INDEX('Scenario Parameters'!$L:$L,MATCH(BU$3,'Scenario Parameters'!$A:$A,0)))*'Base Table 5'!BU27</f>
        <v>4.0500000000000001E-2</v>
      </c>
      <c r="BV27" s="36">
        <f>(1+INDEX('Scenario Parameters'!$L:$L,MATCH($C27,'Scenario Parameters'!$A:$A,0)))*(1+INDEX('Scenario Parameters'!$L:$L,MATCH(BV$3,'Scenario Parameters'!$A:$A,0)))*'Base Table 5'!BV27</f>
        <v>1.3365</v>
      </c>
      <c r="BW27" s="36">
        <f>(1+INDEX('Scenario Parameters'!$L:$L,MATCH($C27,'Scenario Parameters'!$A:$A,0)))*(1+INDEX('Scenario Parameters'!$L:$L,MATCH(BW$3,'Scenario Parameters'!$A:$A,0)))*'Base Table 5'!BW27</f>
        <v>0.15920000000000001</v>
      </c>
      <c r="BX27" s="36">
        <f>(1+INDEX('Scenario Parameters'!$L:$L,MATCH($C27,'Scenario Parameters'!$A:$A,0)))*(1+INDEX('Scenario Parameters'!$L:$L,MATCH(BX$3,'Scenario Parameters'!$A:$A,0)))*'Base Table 5'!BX27</f>
        <v>1.2064999999999999</v>
      </c>
      <c r="BY27" s="36">
        <f>(1+INDEX('Scenario Parameters'!$L:$L,MATCH($C27,'Scenario Parameters'!$A:$A,0)))*(1+INDEX('Scenario Parameters'!$L:$L,MATCH(BY$3,'Scenario Parameters'!$A:$A,0)))*'Base Table 5'!BY27</f>
        <v>1.8913</v>
      </c>
      <c r="BZ27" s="36">
        <f>(1+INDEX('Scenario Parameters'!$L:$L,MATCH($C27,'Scenario Parameters'!$A:$A,0)))*(1+INDEX('Scenario Parameters'!$L:$L,MATCH(BZ$3,'Scenario Parameters'!$A:$A,0)))*'Base Table 5'!BZ27</f>
        <v>5.3262999999999998</v>
      </c>
      <c r="CA27" s="36">
        <f>(1+INDEX('Scenario Parameters'!$L:$L,MATCH($C27,'Scenario Parameters'!$A:$A,0)))*(1+INDEX('Scenario Parameters'!$L:$L,MATCH(CA$3,'Scenario Parameters'!$A:$A,0)))*'Base Table 5'!CA27</f>
        <v>6.6174999999999997</v>
      </c>
      <c r="CB27" s="36">
        <f>(1+INDEX('Scenario Parameters'!$L:$L,MATCH($C27,'Scenario Parameters'!$A:$A,0)))*(1+INDEX('Scenario Parameters'!$L:$L,MATCH(CB$3,'Scenario Parameters'!$A:$A,0)))*'Base Table 5'!CB27</f>
        <v>220.9778</v>
      </c>
      <c r="CC27" s="36">
        <f>(1+INDEX('Scenario Parameters'!$L:$L,MATCH($C27,'Scenario Parameters'!$A:$A,0)))*(1+INDEX('Scenario Parameters'!$L:$L,MATCH(CC$3,'Scenario Parameters'!$A:$A,0)))*'Base Table 5'!CC27</f>
        <v>1244.0343</v>
      </c>
      <c r="CD27" s="36">
        <f>(1+INDEX('Scenario Parameters'!$L:$L,MATCH($C27,'Scenario Parameters'!$A:$A,0)))*(1+INDEX('Scenario Parameters'!$L:$L,MATCH(CD$3,'Scenario Parameters'!$A:$A,0)))*'Base Table 5'!CD27</f>
        <v>1.59588</v>
      </c>
      <c r="CE27" s="36">
        <f>(1+INDEX('Scenario Parameters'!$L:$L,MATCH($C27,'Scenario Parameters'!$A:$A,0)))*(1+INDEX('Scenario Parameters'!$L:$L,MATCH(CE$3,'Scenario Parameters'!$A:$A,0)))*'Base Table 5'!CE27</f>
        <v>1.1447000000000001</v>
      </c>
      <c r="CF27" s="36">
        <f>(1+INDEX('Scenario Parameters'!$L:$L,MATCH($C27,'Scenario Parameters'!$A:$A,0)))*(1+INDEX('Scenario Parameters'!$L:$L,MATCH(CF$3,'Scenario Parameters'!$A:$A,0)))*'Base Table 5'!CF27</f>
        <v>3.6299999999999999E-2</v>
      </c>
      <c r="CG27" s="36">
        <f>(1+INDEX('Scenario Parameters'!$L:$L,MATCH($C27,'Scenario Parameters'!$A:$A,0)))*(1+INDEX('Scenario Parameters'!$L:$L,MATCH(CG$3,'Scenario Parameters'!$A:$A,0)))*'Base Table 5'!CG27</f>
        <v>13.7438</v>
      </c>
      <c r="CH27" s="36">
        <f>(1+INDEX('Scenario Parameters'!$L:$L,MATCH($C27,'Scenario Parameters'!$A:$A,0)))*(1+INDEX('Scenario Parameters'!$L:$L,MATCH(CH$3,'Scenario Parameters'!$A:$A,0)))*'Base Table 5'!CH27</f>
        <v>9.6299999999999997E-2</v>
      </c>
      <c r="CI27" s="36">
        <f>(1+INDEX('Scenario Parameters'!$L:$L,MATCH($C27,'Scenario Parameters'!$A:$A,0)))*(1+INDEX('Scenario Parameters'!$L:$L,MATCH(CI$3,'Scenario Parameters'!$A:$A,0)))*'Base Table 5'!CI27</f>
        <v>0.11650000000000001</v>
      </c>
      <c r="CJ27" s="36">
        <f>(1+INDEX('Scenario Parameters'!$L:$L,MATCH($C27,'Scenario Parameters'!$A:$A,0)))*(1+INDEX('Scenario Parameters'!$L:$L,MATCH(CJ$3,'Scenario Parameters'!$A:$A,0)))*'Base Table 5'!CJ27</f>
        <v>8.3500000000000005E-2</v>
      </c>
      <c r="CK27" s="36">
        <f>(1+INDEX('Scenario Parameters'!$L:$L,MATCH($C27,'Scenario Parameters'!$A:$A,0)))*(1+INDEX('Scenario Parameters'!$L:$L,MATCH(CK$3,'Scenario Parameters'!$A:$A,0)))*'Base Table 5'!CK27</f>
        <v>2.5399999999999999E-2</v>
      </c>
      <c r="CL27" s="36">
        <f>(1+INDEX('Scenario Parameters'!$L:$L,MATCH($C27,'Scenario Parameters'!$A:$A,0)))*(1+INDEX('Scenario Parameters'!$L:$L,MATCH(CL$3,'Scenario Parameters'!$A:$A,0)))*'Base Table 5'!CL27</f>
        <v>2.2200000000000001E-2</v>
      </c>
      <c r="CM27" s="36">
        <f>(1+INDEX('Scenario Parameters'!$L:$L,MATCH($C27,'Scenario Parameters'!$A:$A,0)))*(1+INDEX('Scenario Parameters'!$L:$L,MATCH(CM$3,'Scenario Parameters'!$A:$A,0)))*'Base Table 5'!CM27</f>
        <v>0.45679999999999998</v>
      </c>
      <c r="CN27" s="36">
        <f>(1+INDEX('Scenario Parameters'!$L:$L,MATCH($C27,'Scenario Parameters'!$A:$A,0)))*(1+INDEX('Scenario Parameters'!$L:$L,MATCH(CN$3,'Scenario Parameters'!$A:$A,0)))*'Base Table 5'!CN27</f>
        <v>0.19889999999999999</v>
      </c>
      <c r="CO27" s="36">
        <f>(1+INDEX('Scenario Parameters'!$L:$L,MATCH($C27,'Scenario Parameters'!$A:$A,0)))*(1+INDEX('Scenario Parameters'!$L:$L,MATCH(CO$3,'Scenario Parameters'!$A:$A,0)))*'Base Table 5'!CO27</f>
        <v>3.0000000000000001E-3</v>
      </c>
      <c r="CP27" s="36">
        <f>(1+INDEX('Scenario Parameters'!$L:$L,MATCH($C27,'Scenario Parameters'!$A:$A,0)))*(1+INDEX('Scenario Parameters'!$L:$L,MATCH(CP$3,'Scenario Parameters'!$A:$A,0)))*'Base Table 5'!CP27</f>
        <v>12.434799999999999</v>
      </c>
      <c r="CQ27" s="36">
        <f>(1+INDEX('Scenario Parameters'!$L:$L,MATCH($C27,'Scenario Parameters'!$A:$A,0)))*(1+INDEX('Scenario Parameters'!$L:$L,MATCH(CQ$3,'Scenario Parameters'!$A:$A,0)))*'Base Table 5'!CQ27</f>
        <v>4.58E-2</v>
      </c>
      <c r="CR27" s="36">
        <f>(1+INDEX('Scenario Parameters'!$L:$L,MATCH($C27,'Scenario Parameters'!$A:$A,0)))*(1+INDEX('Scenario Parameters'!$L:$L,MATCH(CR$3,'Scenario Parameters'!$A:$A,0)))*'Base Table 5'!CR27</f>
        <v>0.1148</v>
      </c>
      <c r="CS27" s="36">
        <f>(1+INDEX('Scenario Parameters'!$L:$L,MATCH($C27,'Scenario Parameters'!$A:$A,0)))*(1+INDEX('Scenario Parameters'!$L:$L,MATCH(CS$3,'Scenario Parameters'!$A:$A,0)))*'Base Table 5'!CS27</f>
        <v>1.99</v>
      </c>
      <c r="CT27" s="36">
        <f>(1+INDEX('Scenario Parameters'!$L:$L,MATCH($C27,'Scenario Parameters'!$A:$A,0)))*(1+INDEX('Scenario Parameters'!$L:$L,MATCH(CT$3,'Scenario Parameters'!$A:$A,0)))*'Base Table 5'!CT27</f>
        <v>4.3E-3</v>
      </c>
      <c r="CU27" s="36">
        <f>(1+INDEX('Scenario Parameters'!$L:$L,MATCH($C27,'Scenario Parameters'!$A:$A,0)))*(1+INDEX('Scenario Parameters'!$L:$L,MATCH(CU$3,'Scenario Parameters'!$A:$A,0)))*'Base Table 5'!CU27</f>
        <v>1.5E-3</v>
      </c>
      <c r="CV27" s="36">
        <f>(1+INDEX('Scenario Parameters'!$L:$L,MATCH($C27,'Scenario Parameters'!$A:$A,0)))*(1+INDEX('Scenario Parameters'!$L:$L,MATCH(CV$3,'Scenario Parameters'!$A:$A,0)))*'Base Table 5'!CV27</f>
        <v>1.3290999999999999</v>
      </c>
      <c r="CW27" s="36">
        <f>(1+INDEX('Scenario Parameters'!$L:$L,MATCH($C27,'Scenario Parameters'!$A:$A,0)))*(1+INDEX('Scenario Parameters'!$L:$L,MATCH(CW$3,'Scenario Parameters'!$A:$A,0)))*'Base Table 5'!CW27</f>
        <v>1.8071999999999999</v>
      </c>
      <c r="CX27" s="36">
        <f>(1+INDEX('Scenario Parameters'!$L:$L,MATCH($C27,'Scenario Parameters'!$A:$A,0)))*(1+INDEX('Scenario Parameters'!$L:$L,MATCH(CX$3,'Scenario Parameters'!$A:$A,0)))*'Base Table 5'!CX27</f>
        <v>0.38290000000000002</v>
      </c>
      <c r="CY27" s="36">
        <f>(1+INDEX('Scenario Parameters'!$L:$L,MATCH($C27,'Scenario Parameters'!$A:$A,0)))*(1+INDEX('Scenario Parameters'!$L:$L,MATCH(CY$3,'Scenario Parameters'!$A:$A,0)))*'Base Table 5'!CY27</f>
        <v>1.0147999999999999</v>
      </c>
      <c r="CZ27" s="36">
        <f>(1+INDEX('Scenario Parameters'!$L:$L,MATCH($C27,'Scenario Parameters'!$A:$A,0)))*(1+INDEX('Scenario Parameters'!$L:$L,MATCH(CZ$3,'Scenario Parameters'!$A:$A,0)))*'Base Table 5'!CZ27</f>
        <v>0.53139999999999998</v>
      </c>
      <c r="DA27" s="36">
        <f>(1+INDEX('Scenario Parameters'!$L:$L,MATCH($C27,'Scenario Parameters'!$A:$A,0)))*(1+INDEX('Scenario Parameters'!$L:$L,MATCH(DA$3,'Scenario Parameters'!$A:$A,0)))*'Base Table 5'!DA27</f>
        <v>24.2683</v>
      </c>
      <c r="DB27" s="36">
        <f>(1+INDEX('Scenario Parameters'!$L:$L,MATCH($C27,'Scenario Parameters'!$A:$A,0)))*(1+INDEX('Scenario Parameters'!$L:$L,MATCH(DB$3,'Scenario Parameters'!$A:$A,0)))*'Base Table 5'!DB27</f>
        <v>8.9430999999999994</v>
      </c>
      <c r="DC27" s="36">
        <f>(1+INDEX('Scenario Parameters'!$L:$L,MATCH($C27,'Scenario Parameters'!$A:$A,0)))*(1+INDEX('Scenario Parameters'!$L:$L,MATCH(DC$3,'Scenario Parameters'!$A:$A,0)))*'Base Table 5'!DC27</f>
        <v>1.1442000000000001</v>
      </c>
      <c r="DD27" s="36">
        <f>(1+INDEX('Scenario Parameters'!$L:$L,MATCH($C27,'Scenario Parameters'!$A:$A,0)))*(1+INDEX('Scenario Parameters'!$L:$L,MATCH(DD$3,'Scenario Parameters'!$A:$A,0)))*'Base Table 5'!DD27</f>
        <v>0.1923</v>
      </c>
      <c r="DE27" s="36">
        <f>(1+INDEX('Scenario Parameters'!$L:$L,MATCH($C27,'Scenario Parameters'!$A:$A,0)))*(1+INDEX('Scenario Parameters'!$L:$L,MATCH(DE$3,'Scenario Parameters'!$A:$A,0)))*'Base Table 5'!DE27</f>
        <v>9.25</v>
      </c>
      <c r="DF27" s="36">
        <f>(1+INDEX('Scenario Parameters'!$L:$L,MATCH($C27,'Scenario Parameters'!$A:$A,0)))*(1+INDEX('Scenario Parameters'!$L:$L,MATCH(DF$3,'Scenario Parameters'!$A:$A,0)))*'Base Table 5'!DF27</f>
        <v>1.0401</v>
      </c>
      <c r="DG27" s="36">
        <f>(1+INDEX('Scenario Parameters'!$L:$L,MATCH($C27,'Scenario Parameters'!$A:$A,0)))*(1+INDEX('Scenario Parameters'!$L:$L,MATCH(DG$3,'Scenario Parameters'!$A:$A,0)))*'Base Table 5'!DG27</f>
        <v>0.53979999999999995</v>
      </c>
      <c r="DH27" s="36">
        <f>(1+INDEX('Scenario Parameters'!$L:$L,MATCH($C27,'Scenario Parameters'!$A:$A,0)))*(1+INDEX('Scenario Parameters'!$L:$L,MATCH(DH$3,'Scenario Parameters'!$A:$A,0)))*'Base Table 5'!DH27</f>
        <v>2.2513999999999998</v>
      </c>
      <c r="DI27" s="36">
        <f>(1+INDEX('Scenario Parameters'!$L:$L,MATCH($C27,'Scenario Parameters'!$A:$A,0)))*(1+INDEX('Scenario Parameters'!$L:$L,MATCH(DI$3,'Scenario Parameters'!$A:$A,0)))*'Base Table 5'!DI27</f>
        <v>4.0800000000000003E-2</v>
      </c>
      <c r="DJ27" s="36">
        <f>(1+INDEX('Scenario Parameters'!$L:$L,MATCH($C27,'Scenario Parameters'!$A:$A,0)))*(1+INDEX('Scenario Parameters'!$L:$L,MATCH(DJ$3,'Scenario Parameters'!$A:$A,0)))*'Base Table 5'!DJ27</f>
        <v>7.6703999999999999</v>
      </c>
      <c r="DK27" s="36">
        <f>(1+INDEX('Scenario Parameters'!$L:$L,MATCH($C27,'Scenario Parameters'!$A:$A,0)))*(1+INDEX('Scenario Parameters'!$L:$L,MATCH(DK$3,'Scenario Parameters'!$A:$A,0)))*'Base Table 5'!DK27</f>
        <v>43.958799999999997</v>
      </c>
      <c r="DL27" s="36">
        <f>(1+INDEX('Scenario Parameters'!$L:$L,MATCH($C27,'Scenario Parameters'!$A:$A,0)))*(1+INDEX('Scenario Parameters'!$L:$L,MATCH(DL$3,'Scenario Parameters'!$A:$A,0)))*'Base Table 5'!DL27</f>
        <v>0.41429999999999989</v>
      </c>
      <c r="DM27" s="36">
        <f>(1+INDEX('Scenario Parameters'!$L:$L,MATCH($C27,'Scenario Parameters'!$A:$A,0)))*(1+INDEX('Scenario Parameters'!$L:$L,MATCH(DM$3,'Scenario Parameters'!$A:$A,0)))*'Base Table 5'!DM27</f>
        <v>0.19939999999999999</v>
      </c>
      <c r="DN27" s="36">
        <f>(1+INDEX('Scenario Parameters'!$L:$L,MATCH($C27,'Scenario Parameters'!$A:$A,0)))*(1+INDEX('Scenario Parameters'!$L:$L,MATCH(DN$3,'Scenario Parameters'!$A:$A,0)))*'Base Table 5'!DN27</f>
        <v>3.1181000000000001</v>
      </c>
      <c r="DO27" s="36">
        <f>(1+INDEX('Scenario Parameters'!$L:$L,MATCH($C27,'Scenario Parameters'!$A:$A,0)))*(1+INDEX('Scenario Parameters'!$L:$L,MATCH(DO$3,'Scenario Parameters'!$A:$A,0)))*'Base Table 5'!DO27</f>
        <v>0.93069999999999997</v>
      </c>
      <c r="DP27" s="36">
        <f t="shared" si="0"/>
        <v>2010.7482699999998</v>
      </c>
      <c r="DQ27" s="36">
        <f>('Base Table 5'!DQ27/'Base Table 5'!$DX27)*$EB27</f>
        <v>4359.1743121763748</v>
      </c>
      <c r="DR27" s="36">
        <f>('Base Table 5'!DR27/'Base Table 5'!$DX27)*$EB27</f>
        <v>1.2852437028007924</v>
      </c>
      <c r="DS27" s="36">
        <f>('Base Table 5'!DS27/'Base Table 5'!$DX27)*$EB27</f>
        <v>8.7968452400289561</v>
      </c>
      <c r="DT27" s="36">
        <f>('Base Table 5'!DT27/'Base Table 5'!$DX27)*$EB27</f>
        <v>0.10741998537817751</v>
      </c>
      <c r="DU27" s="36">
        <f>('Base Table 5'!DU27/'Base Table 5'!$DX27)*$EB27</f>
        <v>2.1972363007249758</v>
      </c>
      <c r="DV27" s="36">
        <f>('Base Table 5'!DV27/'Base Table 5'!$DX27)*$EB27</f>
        <v>91.001553668422389</v>
      </c>
      <c r="DW27" s="36">
        <f>('Base Table 5'!DW27/'Base Table 5'!$DX27)*$EB27</f>
        <v>304.40351247151995</v>
      </c>
      <c r="DX27" s="36">
        <f t="shared" si="1"/>
        <v>4766.9661235452504</v>
      </c>
      <c r="DY27" s="36">
        <f t="shared" si="2"/>
        <v>6777.7143935452505</v>
      </c>
      <c r="DZ27" s="14">
        <f>'Base Table 5'!DY27</f>
        <v>6674.9997999999996</v>
      </c>
      <c r="EA27" s="54">
        <v>6777.7143935452495</v>
      </c>
      <c r="EB27" s="100">
        <f t="shared" si="3"/>
        <v>4766.9661235452495</v>
      </c>
    </row>
    <row r="28" spans="1:132" x14ac:dyDescent="0.4">
      <c r="A28" s="34">
        <v>25</v>
      </c>
      <c r="B28" s="7" t="str">
        <f>'Base Table 5'!B28</f>
        <v>1205</v>
      </c>
      <c r="C28" s="111">
        <f>'Base Table 5'!C28</f>
        <v>5</v>
      </c>
      <c r="D28" s="35" t="str">
        <f>'Base Table 5'!D28</f>
        <v>Wine, spirits and tobacco</v>
      </c>
      <c r="E28" s="36">
        <f>(1+INDEX('Scenario Parameters'!$L:$L,MATCH($C28,'Scenario Parameters'!$A:$A,0)))*(1+INDEX('Scenario Parameters'!$L:$L,MATCH(E$3,'Scenario Parameters'!$A:$A,0)))*'Base Table 5'!E28</f>
        <v>2.9335</v>
      </c>
      <c r="F28" s="36">
        <f>(1+INDEX('Scenario Parameters'!$L:$L,MATCH($C28,'Scenario Parameters'!$A:$A,0)))*(1+INDEX('Scenario Parameters'!$L:$L,MATCH(F$3,'Scenario Parameters'!$A:$A,0)))*'Base Table 5'!F28</f>
        <v>0.67349999999999999</v>
      </c>
      <c r="G28" s="36">
        <f>(1+INDEX('Scenario Parameters'!$L:$L,MATCH($C28,'Scenario Parameters'!$A:$A,0)))*(1+INDEX('Scenario Parameters'!$L:$L,MATCH(G$3,'Scenario Parameters'!$A:$A,0)))*'Base Table 5'!G28</f>
        <v>1.2446999999999999</v>
      </c>
      <c r="H28" s="36">
        <f>(1+INDEX('Scenario Parameters'!$L:$L,MATCH($C28,'Scenario Parameters'!$A:$A,0)))*(1+INDEX('Scenario Parameters'!$L:$L,MATCH(H$3,'Scenario Parameters'!$A:$A,0)))*'Base Table 5'!H28</f>
        <v>0.60599999999999998</v>
      </c>
      <c r="I28" s="36">
        <f>(1+INDEX('Scenario Parameters'!$L:$L,MATCH($C28,'Scenario Parameters'!$A:$A,0)))*(1+INDEX('Scenario Parameters'!$L:$L,MATCH(I$3,'Scenario Parameters'!$A:$A,0)))*'Base Table 5'!I28</f>
        <v>0.1198</v>
      </c>
      <c r="J28" s="36">
        <f>(1+INDEX('Scenario Parameters'!$L:$L,MATCH($C28,'Scenario Parameters'!$A:$A,0)))*(1+INDEX('Scenario Parameters'!$L:$L,MATCH(J$3,'Scenario Parameters'!$A:$A,0)))*'Base Table 5'!J28</f>
        <v>0.31669999999999998</v>
      </c>
      <c r="K28" s="36">
        <f>(1+INDEX('Scenario Parameters'!$L:$L,MATCH($C28,'Scenario Parameters'!$A:$A,0)))*(1+INDEX('Scenario Parameters'!$L:$L,MATCH(K$3,'Scenario Parameters'!$A:$A,0)))*'Base Table 5'!K28</f>
        <v>2.1105999999999998</v>
      </c>
      <c r="L28" s="36">
        <f>(1+INDEX('Scenario Parameters'!$L:$L,MATCH($C28,'Scenario Parameters'!$A:$A,0)))*(1+INDEX('Scenario Parameters'!$L:$L,MATCH(L$3,'Scenario Parameters'!$A:$A,0)))*'Base Table 5'!L28</f>
        <v>0.47285999999999989</v>
      </c>
      <c r="M28" s="36">
        <f>(1+INDEX('Scenario Parameters'!$L:$L,MATCH($C28,'Scenario Parameters'!$A:$A,0)))*(1+INDEX('Scenario Parameters'!$L:$L,MATCH(M$3,'Scenario Parameters'!$A:$A,0)))*'Base Table 5'!M28</f>
        <v>0.31637999999999994</v>
      </c>
      <c r="N28" s="36">
        <f>(1+INDEX('Scenario Parameters'!$L:$L,MATCH($C28,'Scenario Parameters'!$A:$A,0)))*(1+INDEX('Scenario Parameters'!$L:$L,MATCH(N$3,'Scenario Parameters'!$A:$A,0)))*'Base Table 5'!N28</f>
        <v>3.1740500000000003</v>
      </c>
      <c r="O28" s="36">
        <f>(1+INDEX('Scenario Parameters'!$L:$L,MATCH($C28,'Scenario Parameters'!$A:$A,0)))*(1+INDEX('Scenario Parameters'!$L:$L,MATCH(O$3,'Scenario Parameters'!$A:$A,0)))*'Base Table 5'!O28</f>
        <v>11.180950000000001</v>
      </c>
      <c r="P28" s="36">
        <f>(1+INDEX('Scenario Parameters'!$L:$L,MATCH($C28,'Scenario Parameters'!$A:$A,0)))*(1+INDEX('Scenario Parameters'!$L:$L,MATCH(P$3,'Scenario Parameters'!$A:$A,0)))*'Base Table 5'!P28</f>
        <v>1.8346900000000002</v>
      </c>
      <c r="Q28" s="36">
        <f>(1+INDEX('Scenario Parameters'!$L:$L,MATCH($C28,'Scenario Parameters'!$A:$A,0)))*(1+INDEX('Scenario Parameters'!$L:$L,MATCH(Q$3,'Scenario Parameters'!$A:$A,0)))*'Base Table 5'!Q28</f>
        <v>0.49843999999999999</v>
      </c>
      <c r="R28" s="36">
        <f>(1+INDEX('Scenario Parameters'!$L:$L,MATCH($C28,'Scenario Parameters'!$A:$A,0)))*(1+INDEX('Scenario Parameters'!$L:$L,MATCH(R$3,'Scenario Parameters'!$A:$A,0)))*'Base Table 5'!R28</f>
        <v>1.5603</v>
      </c>
      <c r="S28" s="36">
        <f>(1+INDEX('Scenario Parameters'!$L:$L,MATCH($C28,'Scenario Parameters'!$A:$A,0)))*(1+INDEX('Scenario Parameters'!$L:$L,MATCH(S$3,'Scenario Parameters'!$A:$A,0)))*'Base Table 5'!S28</f>
        <v>0.17119999999999999</v>
      </c>
      <c r="T28" s="36">
        <f>(1+INDEX('Scenario Parameters'!$L:$L,MATCH($C28,'Scenario Parameters'!$A:$A,0)))*(1+INDEX('Scenario Parameters'!$L:$L,MATCH(T$3,'Scenario Parameters'!$A:$A,0)))*'Base Table 5'!T28</f>
        <v>1.2057</v>
      </c>
      <c r="U28" s="36">
        <f>(1+INDEX('Scenario Parameters'!$L:$L,MATCH($C28,'Scenario Parameters'!$A:$A,0)))*(1+INDEX('Scenario Parameters'!$L:$L,MATCH(U$3,'Scenario Parameters'!$A:$A,0)))*'Base Table 5'!U28</f>
        <v>2.0699000000000001</v>
      </c>
      <c r="V28" s="36">
        <f>(1+INDEX('Scenario Parameters'!$L:$L,MATCH($C28,'Scenario Parameters'!$A:$A,0)))*(1+INDEX('Scenario Parameters'!$L:$L,MATCH(V$3,'Scenario Parameters'!$A:$A,0)))*'Base Table 5'!V28</f>
        <v>0.53</v>
      </c>
      <c r="W28" s="36">
        <f>(1+INDEX('Scenario Parameters'!$L:$L,MATCH($C28,'Scenario Parameters'!$A:$A,0)))*(1+INDEX('Scenario Parameters'!$L:$L,MATCH(W$3,'Scenario Parameters'!$A:$A,0)))*'Base Table 5'!W28</f>
        <v>1.2412000000000001</v>
      </c>
      <c r="X28" s="36">
        <f>(1+INDEX('Scenario Parameters'!$L:$L,MATCH($C28,'Scenario Parameters'!$A:$A,0)))*(1+INDEX('Scenario Parameters'!$L:$L,MATCH(X$3,'Scenario Parameters'!$A:$A,0)))*'Base Table 5'!X28</f>
        <v>1.1172</v>
      </c>
      <c r="Y28" s="36">
        <f>(1+INDEX('Scenario Parameters'!$L:$L,MATCH($C28,'Scenario Parameters'!$A:$A,0)))*(1+INDEX('Scenario Parameters'!$L:$L,MATCH(Y$3,'Scenario Parameters'!$A:$A,0)))*'Base Table 5'!Y28</f>
        <v>1.8935</v>
      </c>
      <c r="Z28" s="36">
        <f>(1+INDEX('Scenario Parameters'!$L:$L,MATCH($C28,'Scenario Parameters'!$A:$A,0)))*(1+INDEX('Scenario Parameters'!$L:$L,MATCH(Z$3,'Scenario Parameters'!$A:$A,0)))*'Base Table 5'!Z28</f>
        <v>2.1191</v>
      </c>
      <c r="AA28" s="36">
        <f>(1+INDEX('Scenario Parameters'!$L:$L,MATCH($C28,'Scenario Parameters'!$A:$A,0)))*(1+INDEX('Scenario Parameters'!$L:$L,MATCH(AA$3,'Scenario Parameters'!$A:$A,0)))*'Base Table 5'!AA28</f>
        <v>1.2581</v>
      </c>
      <c r="AB28" s="36">
        <f>(1+INDEX('Scenario Parameters'!$L:$L,MATCH($C28,'Scenario Parameters'!$A:$A,0)))*(1+INDEX('Scenario Parameters'!$L:$L,MATCH(AB$3,'Scenario Parameters'!$A:$A,0)))*'Base Table 5'!AB28</f>
        <v>2.1661000000000001</v>
      </c>
      <c r="AC28" s="36">
        <f>(1+INDEX('Scenario Parameters'!$L:$L,MATCH($C28,'Scenario Parameters'!$A:$A,0)))*(1+INDEX('Scenario Parameters'!$L:$L,MATCH(AC$3,'Scenario Parameters'!$A:$A,0)))*'Base Table 5'!AC28</f>
        <v>76.671599999999998</v>
      </c>
      <c r="AD28" s="36">
        <f>(1+INDEX('Scenario Parameters'!$L:$L,MATCH($C28,'Scenario Parameters'!$A:$A,0)))*(1+INDEX('Scenario Parameters'!$L:$L,MATCH(AD$3,'Scenario Parameters'!$A:$A,0)))*'Base Table 5'!AD28</f>
        <v>2.1499999999999998E-2</v>
      </c>
      <c r="AE28" s="36">
        <f>(1+INDEX('Scenario Parameters'!$L:$L,MATCH($C28,'Scenario Parameters'!$A:$A,0)))*(1+INDEX('Scenario Parameters'!$L:$L,MATCH(AE$3,'Scenario Parameters'!$A:$A,0)))*'Base Table 5'!AE28</f>
        <v>7.2499999999999995E-2</v>
      </c>
      <c r="AF28" s="36">
        <f>(1+INDEX('Scenario Parameters'!$L:$L,MATCH($C28,'Scenario Parameters'!$A:$A,0)))*(1+INDEX('Scenario Parameters'!$L:$L,MATCH(AF$3,'Scenario Parameters'!$A:$A,0)))*'Base Table 5'!AF28</f>
        <v>1.7601</v>
      </c>
      <c r="AG28" s="36">
        <f>(1+INDEX('Scenario Parameters'!$L:$L,MATCH($C28,'Scenario Parameters'!$A:$A,0)))*(1+INDEX('Scenario Parameters'!$L:$L,MATCH(AG$3,'Scenario Parameters'!$A:$A,0)))*'Base Table 5'!AG28</f>
        <v>4.0000000000000002E-4</v>
      </c>
      <c r="AH28" s="36">
        <f>(1+INDEX('Scenario Parameters'!$L:$L,MATCH($C28,'Scenario Parameters'!$A:$A,0)))*(1+INDEX('Scenario Parameters'!$L:$L,MATCH(AH$3,'Scenario Parameters'!$A:$A,0)))*'Base Table 5'!AH28</f>
        <v>7.1499999999999994E-2</v>
      </c>
      <c r="AI28" s="36">
        <f>(1+INDEX('Scenario Parameters'!$L:$L,MATCH($C28,'Scenario Parameters'!$A:$A,0)))*(1+INDEX('Scenario Parameters'!$L:$L,MATCH(AI$3,'Scenario Parameters'!$A:$A,0)))*'Base Table 5'!AI28</f>
        <v>6.4299999999999996E-2</v>
      </c>
      <c r="AJ28" s="36">
        <f>(1+INDEX('Scenario Parameters'!$L:$L,MATCH($C28,'Scenario Parameters'!$A:$A,0)))*(1+INDEX('Scenario Parameters'!$L:$L,MATCH(AJ$3,'Scenario Parameters'!$A:$A,0)))*'Base Table 5'!AJ28</f>
        <v>0.3826</v>
      </c>
      <c r="AK28" s="36">
        <f>(1+INDEX('Scenario Parameters'!$L:$L,MATCH($C28,'Scenario Parameters'!$A:$A,0)))*(1+INDEX('Scenario Parameters'!$L:$L,MATCH(AK$3,'Scenario Parameters'!$A:$A,0)))*'Base Table 5'!AK28</f>
        <v>1.2565999999999999</v>
      </c>
      <c r="AL28" s="36">
        <f>(1+INDEX('Scenario Parameters'!$L:$L,MATCH($C28,'Scenario Parameters'!$A:$A,0)))*(1+INDEX('Scenario Parameters'!$L:$L,MATCH(AL$3,'Scenario Parameters'!$A:$A,0)))*'Base Table 5'!AL28</f>
        <v>1.4019999999999999</v>
      </c>
      <c r="AM28" s="36">
        <f>(1+INDEX('Scenario Parameters'!$L:$L,MATCH($C28,'Scenario Parameters'!$A:$A,0)))*(1+INDEX('Scenario Parameters'!$L:$L,MATCH(AM$3,'Scenario Parameters'!$A:$A,0)))*'Base Table 5'!AM28</f>
        <v>1.4401999999999999</v>
      </c>
      <c r="AN28" s="36">
        <f>(1+INDEX('Scenario Parameters'!$L:$L,MATCH($C28,'Scenario Parameters'!$A:$A,0)))*(1+INDEX('Scenario Parameters'!$L:$L,MATCH(AN$3,'Scenario Parameters'!$A:$A,0)))*'Base Table 5'!AN28</f>
        <v>1.6375</v>
      </c>
      <c r="AO28" s="36">
        <f>(1+INDEX('Scenario Parameters'!$L:$L,MATCH($C28,'Scenario Parameters'!$A:$A,0)))*(1+INDEX('Scenario Parameters'!$L:$L,MATCH(AO$3,'Scenario Parameters'!$A:$A,0)))*'Base Table 5'!AO28</f>
        <v>0.10672999999999996</v>
      </c>
      <c r="AP28" s="36">
        <f>(1+INDEX('Scenario Parameters'!$L:$L,MATCH($C28,'Scenario Parameters'!$A:$A,0)))*(1+INDEX('Scenario Parameters'!$L:$L,MATCH(AP$3,'Scenario Parameters'!$A:$A,0)))*'Base Table 5'!AP28</f>
        <v>5.3186499999999999</v>
      </c>
      <c r="AQ28" s="36">
        <f>(1+INDEX('Scenario Parameters'!$L:$L,MATCH($C28,'Scenario Parameters'!$A:$A,0)))*(1+INDEX('Scenario Parameters'!$L:$L,MATCH(AQ$3,'Scenario Parameters'!$A:$A,0)))*'Base Table 5'!AQ28</f>
        <v>5.1299999999999998E-2</v>
      </c>
      <c r="AR28" s="36">
        <f>(1+INDEX('Scenario Parameters'!$L:$L,MATCH($C28,'Scenario Parameters'!$A:$A,0)))*(1+INDEX('Scenario Parameters'!$L:$L,MATCH(AR$3,'Scenario Parameters'!$A:$A,0)))*'Base Table 5'!AR28</f>
        <v>10.318099999999999</v>
      </c>
      <c r="AS28" s="36">
        <f>(1+INDEX('Scenario Parameters'!$L:$L,MATCH($C28,'Scenario Parameters'!$A:$A,0)))*(1+INDEX('Scenario Parameters'!$L:$L,MATCH(AS$3,'Scenario Parameters'!$A:$A,0)))*'Base Table 5'!AS28</f>
        <v>1.0422</v>
      </c>
      <c r="AT28" s="36">
        <f>(1+INDEX('Scenario Parameters'!$L:$L,MATCH($C28,'Scenario Parameters'!$A:$A,0)))*(1+INDEX('Scenario Parameters'!$L:$L,MATCH(AT$3,'Scenario Parameters'!$A:$A,0)))*'Base Table 5'!AT28</f>
        <v>14.8933</v>
      </c>
      <c r="AU28" s="36">
        <f>(1+INDEX('Scenario Parameters'!$L:$L,MATCH($C28,'Scenario Parameters'!$A:$A,0)))*(1+INDEX('Scenario Parameters'!$L:$L,MATCH(AU$3,'Scenario Parameters'!$A:$A,0)))*'Base Table 5'!AU28</f>
        <v>0.39760000000000001</v>
      </c>
      <c r="AV28" s="36">
        <f>(1+INDEX('Scenario Parameters'!$L:$L,MATCH($C28,'Scenario Parameters'!$A:$A,0)))*(1+INDEX('Scenario Parameters'!$L:$L,MATCH(AV$3,'Scenario Parameters'!$A:$A,0)))*'Base Table 5'!AV28</f>
        <v>2.0733000000000001</v>
      </c>
      <c r="AW28" s="36">
        <f>(1+INDEX('Scenario Parameters'!$L:$L,MATCH($C28,'Scenario Parameters'!$A:$A,0)))*(1+INDEX('Scenario Parameters'!$L:$L,MATCH(AW$3,'Scenario Parameters'!$A:$A,0)))*'Base Table 5'!AW28</f>
        <v>0.27429999999999999</v>
      </c>
      <c r="AX28" s="36">
        <f>(1+INDEX('Scenario Parameters'!$L:$L,MATCH($C28,'Scenario Parameters'!$A:$A,0)))*(1+INDEX('Scenario Parameters'!$L:$L,MATCH(AX$3,'Scenario Parameters'!$A:$A,0)))*'Base Table 5'!AX28</f>
        <v>1.8003</v>
      </c>
      <c r="AY28" s="36">
        <f>(1+INDEX('Scenario Parameters'!$L:$L,MATCH($C28,'Scenario Parameters'!$A:$A,0)))*(1+INDEX('Scenario Parameters'!$L:$L,MATCH(AY$3,'Scenario Parameters'!$A:$A,0)))*'Base Table 5'!AY28</f>
        <v>1.2056</v>
      </c>
      <c r="AZ28" s="36">
        <f>(1+INDEX('Scenario Parameters'!$L:$L,MATCH($C28,'Scenario Parameters'!$A:$A,0)))*(1+INDEX('Scenario Parameters'!$L:$L,MATCH(AZ$3,'Scenario Parameters'!$A:$A,0)))*'Base Table 5'!AZ28</f>
        <v>0.55820000000000003</v>
      </c>
      <c r="BA28" s="36">
        <f>(1+INDEX('Scenario Parameters'!$L:$L,MATCH($C28,'Scenario Parameters'!$A:$A,0)))*(1+INDEX('Scenario Parameters'!$L:$L,MATCH(BA$3,'Scenario Parameters'!$A:$A,0)))*'Base Table 5'!BA28</f>
        <v>1.0681</v>
      </c>
      <c r="BB28" s="36">
        <f>(1+INDEX('Scenario Parameters'!$L:$L,MATCH($C28,'Scenario Parameters'!$A:$A,0)))*(1+INDEX('Scenario Parameters'!$L:$L,MATCH(BB$3,'Scenario Parameters'!$A:$A,0)))*'Base Table 5'!BB28</f>
        <v>0.34670000000000001</v>
      </c>
      <c r="BC28" s="36">
        <f>(1+INDEX('Scenario Parameters'!$L:$L,MATCH($C28,'Scenario Parameters'!$A:$A,0)))*(1+INDEX('Scenario Parameters'!$L:$L,MATCH(BC$3,'Scenario Parameters'!$A:$A,0)))*'Base Table 5'!BC28</f>
        <v>7.8899999999999998E-2</v>
      </c>
      <c r="BD28" s="36">
        <f>(1+INDEX('Scenario Parameters'!$L:$L,MATCH($C28,'Scenario Parameters'!$A:$A,0)))*(1+INDEX('Scenario Parameters'!$L:$L,MATCH(BD$3,'Scenario Parameters'!$A:$A,0)))*'Base Table 5'!BD28</f>
        <v>1.9956</v>
      </c>
      <c r="BE28" s="36">
        <f>(1+INDEX('Scenario Parameters'!$L:$L,MATCH($C28,'Scenario Parameters'!$A:$A,0)))*(1+INDEX('Scenario Parameters'!$L:$L,MATCH(BE$3,'Scenario Parameters'!$A:$A,0)))*'Base Table 5'!BE28</f>
        <v>0.62970000000000004</v>
      </c>
      <c r="BF28" s="36">
        <f>(1+INDEX('Scenario Parameters'!$L:$L,MATCH($C28,'Scenario Parameters'!$A:$A,0)))*(1+INDEX('Scenario Parameters'!$L:$L,MATCH(BF$3,'Scenario Parameters'!$A:$A,0)))*'Base Table 5'!BF28</f>
        <v>2.3363</v>
      </c>
      <c r="BG28" s="36">
        <f>(1+INDEX('Scenario Parameters'!$L:$L,MATCH($C28,'Scenario Parameters'!$A:$A,0)))*(1+INDEX('Scenario Parameters'!$L:$L,MATCH(BG$3,'Scenario Parameters'!$A:$A,0)))*'Base Table 5'!BG28</f>
        <v>0.50781000000000009</v>
      </c>
      <c r="BH28" s="36">
        <f>(1+INDEX('Scenario Parameters'!$L:$L,MATCH($C28,'Scenario Parameters'!$A:$A,0)))*(1+INDEX('Scenario Parameters'!$L:$L,MATCH(BH$3,'Scenario Parameters'!$A:$A,0)))*'Base Table 5'!BH28</f>
        <v>0.80689999999999995</v>
      </c>
      <c r="BI28" s="36">
        <f>(1+INDEX('Scenario Parameters'!$L:$L,MATCH($C28,'Scenario Parameters'!$A:$A,0)))*(1+INDEX('Scenario Parameters'!$L:$L,MATCH(BI$3,'Scenario Parameters'!$A:$A,0)))*'Base Table 5'!BI28</f>
        <v>0.71819999999999995</v>
      </c>
      <c r="BJ28" s="36">
        <f>(1+INDEX('Scenario Parameters'!$L:$L,MATCH($C28,'Scenario Parameters'!$A:$A,0)))*(1+INDEX('Scenario Parameters'!$L:$L,MATCH(BJ$3,'Scenario Parameters'!$A:$A,0)))*'Base Table 5'!BJ28</f>
        <v>0.83930000000000005</v>
      </c>
      <c r="BK28" s="36">
        <f>(1+INDEX('Scenario Parameters'!$L:$L,MATCH($C28,'Scenario Parameters'!$A:$A,0)))*(1+INDEX('Scenario Parameters'!$L:$L,MATCH(BK$3,'Scenario Parameters'!$A:$A,0)))*'Base Table 5'!BK28</f>
        <v>1.6596</v>
      </c>
      <c r="BL28" s="36">
        <f>(1+INDEX('Scenario Parameters'!$L:$L,MATCH($C28,'Scenario Parameters'!$A:$A,0)))*(1+INDEX('Scenario Parameters'!$L:$L,MATCH(BL$3,'Scenario Parameters'!$A:$A,0)))*'Base Table 5'!BL28</f>
        <v>0.53669999999999995</v>
      </c>
      <c r="BM28" s="36">
        <f>(1+INDEX('Scenario Parameters'!$L:$L,MATCH($C28,'Scenario Parameters'!$A:$A,0)))*(1+INDEX('Scenario Parameters'!$L:$L,MATCH(BM$3,'Scenario Parameters'!$A:$A,0)))*'Base Table 5'!BM28</f>
        <v>0.16439999999999999</v>
      </c>
      <c r="BN28" s="36">
        <f>(1+INDEX('Scenario Parameters'!$L:$L,MATCH($C28,'Scenario Parameters'!$A:$A,0)))*(1+INDEX('Scenario Parameters'!$L:$L,MATCH(BN$3,'Scenario Parameters'!$A:$A,0)))*'Base Table 5'!BN28</f>
        <v>2.5339999999999998</v>
      </c>
      <c r="BO28" s="36">
        <f>(1+INDEX('Scenario Parameters'!$L:$L,MATCH($C28,'Scenario Parameters'!$A:$A,0)))*(1+INDEX('Scenario Parameters'!$L:$L,MATCH(BO$3,'Scenario Parameters'!$A:$A,0)))*'Base Table 5'!BO28</f>
        <v>1.2577</v>
      </c>
      <c r="BP28" s="36">
        <f>(1+INDEX('Scenario Parameters'!$L:$L,MATCH($C28,'Scenario Parameters'!$A:$A,0)))*(1+INDEX('Scenario Parameters'!$L:$L,MATCH(BP$3,'Scenario Parameters'!$A:$A,0)))*'Base Table 5'!BP28</f>
        <v>0.86619999999999997</v>
      </c>
      <c r="BQ28" s="36">
        <f>(1+INDEX('Scenario Parameters'!$L:$L,MATCH($C28,'Scenario Parameters'!$A:$A,0)))*(1+INDEX('Scenario Parameters'!$L:$L,MATCH(BQ$3,'Scenario Parameters'!$A:$A,0)))*'Base Table 5'!BQ28</f>
        <v>1.324125</v>
      </c>
      <c r="BR28" s="36">
        <f>(1+INDEX('Scenario Parameters'!$L:$L,MATCH($C28,'Scenario Parameters'!$A:$A,0)))*(1+INDEX('Scenario Parameters'!$L:$L,MATCH(BR$3,'Scenario Parameters'!$A:$A,0)))*'Base Table 5'!BR28</f>
        <v>2.10975</v>
      </c>
      <c r="BS28" s="36">
        <f>(1+INDEX('Scenario Parameters'!$L:$L,MATCH($C28,'Scenario Parameters'!$A:$A,0)))*(1+INDEX('Scenario Parameters'!$L:$L,MATCH(BS$3,'Scenario Parameters'!$A:$A,0)))*'Base Table 5'!BS28</f>
        <v>2.8329999999999994E-2</v>
      </c>
      <c r="BT28" s="36">
        <f>(1+INDEX('Scenario Parameters'!$L:$L,MATCH($C28,'Scenario Parameters'!$A:$A,0)))*(1+INDEX('Scenario Parameters'!$L:$L,MATCH(BT$3,'Scenario Parameters'!$A:$A,0)))*'Base Table 5'!BT28</f>
        <v>4.4958</v>
      </c>
      <c r="BU28" s="36">
        <f>(1+INDEX('Scenario Parameters'!$L:$L,MATCH($C28,'Scenario Parameters'!$A:$A,0)))*(1+INDEX('Scenario Parameters'!$L:$L,MATCH(BU$3,'Scenario Parameters'!$A:$A,0)))*'Base Table 5'!BU28</f>
        <v>0.92490000000000006</v>
      </c>
      <c r="BV28" s="36">
        <f>(1+INDEX('Scenario Parameters'!$L:$L,MATCH($C28,'Scenario Parameters'!$A:$A,0)))*(1+INDEX('Scenario Parameters'!$L:$L,MATCH(BV$3,'Scenario Parameters'!$A:$A,0)))*'Base Table 5'!BV28</f>
        <v>9.2683</v>
      </c>
      <c r="BW28" s="36">
        <f>(1+INDEX('Scenario Parameters'!$L:$L,MATCH($C28,'Scenario Parameters'!$A:$A,0)))*(1+INDEX('Scenario Parameters'!$L:$L,MATCH(BW$3,'Scenario Parameters'!$A:$A,0)))*'Base Table 5'!BW28</f>
        <v>5.9368999999999996</v>
      </c>
      <c r="BX28" s="36">
        <f>(1+INDEX('Scenario Parameters'!$L:$L,MATCH($C28,'Scenario Parameters'!$A:$A,0)))*(1+INDEX('Scenario Parameters'!$L:$L,MATCH(BX$3,'Scenario Parameters'!$A:$A,0)))*'Base Table 5'!BX28</f>
        <v>6.3562000000000003</v>
      </c>
      <c r="BY28" s="36">
        <f>(1+INDEX('Scenario Parameters'!$L:$L,MATCH($C28,'Scenario Parameters'!$A:$A,0)))*(1+INDEX('Scenario Parameters'!$L:$L,MATCH(BY$3,'Scenario Parameters'!$A:$A,0)))*'Base Table 5'!BY28</f>
        <v>25.673400000000001</v>
      </c>
      <c r="BZ28" s="36">
        <f>(1+INDEX('Scenario Parameters'!$L:$L,MATCH($C28,'Scenario Parameters'!$A:$A,0)))*(1+INDEX('Scenario Parameters'!$L:$L,MATCH(BZ$3,'Scenario Parameters'!$A:$A,0)))*'Base Table 5'!BZ28</f>
        <v>7.2717000000000001</v>
      </c>
      <c r="CA28" s="36">
        <f>(1+INDEX('Scenario Parameters'!$L:$L,MATCH($C28,'Scenario Parameters'!$A:$A,0)))*(1+INDEX('Scenario Parameters'!$L:$L,MATCH(CA$3,'Scenario Parameters'!$A:$A,0)))*'Base Table 5'!CA28</f>
        <v>5.6134000000000004</v>
      </c>
      <c r="CB28" s="36">
        <f>(1+INDEX('Scenario Parameters'!$L:$L,MATCH($C28,'Scenario Parameters'!$A:$A,0)))*(1+INDEX('Scenario Parameters'!$L:$L,MATCH(CB$3,'Scenario Parameters'!$A:$A,0)))*'Base Table 5'!CB28</f>
        <v>44.527299999999997</v>
      </c>
      <c r="CC28" s="36">
        <f>(1+INDEX('Scenario Parameters'!$L:$L,MATCH($C28,'Scenario Parameters'!$A:$A,0)))*(1+INDEX('Scenario Parameters'!$L:$L,MATCH(CC$3,'Scenario Parameters'!$A:$A,0)))*'Base Table 5'!CC28</f>
        <v>407.12400000000002</v>
      </c>
      <c r="CD28" s="36">
        <f>(1+INDEX('Scenario Parameters'!$L:$L,MATCH($C28,'Scenario Parameters'!$A:$A,0)))*(1+INDEX('Scenario Parameters'!$L:$L,MATCH(CD$3,'Scenario Parameters'!$A:$A,0)))*'Base Table 5'!CD28</f>
        <v>4.3696799999999998</v>
      </c>
      <c r="CE28" s="36">
        <f>(1+INDEX('Scenario Parameters'!$L:$L,MATCH($C28,'Scenario Parameters'!$A:$A,0)))*(1+INDEX('Scenario Parameters'!$L:$L,MATCH(CE$3,'Scenario Parameters'!$A:$A,0)))*'Base Table 5'!CE28</f>
        <v>0.81240000000000001</v>
      </c>
      <c r="CF28" s="36">
        <f>(1+INDEX('Scenario Parameters'!$L:$L,MATCH($C28,'Scenario Parameters'!$A:$A,0)))*(1+INDEX('Scenario Parameters'!$L:$L,MATCH(CF$3,'Scenario Parameters'!$A:$A,0)))*'Base Table 5'!CF28</f>
        <v>0.26240000000000002</v>
      </c>
      <c r="CG28" s="36">
        <f>(1+INDEX('Scenario Parameters'!$L:$L,MATCH($C28,'Scenario Parameters'!$A:$A,0)))*(1+INDEX('Scenario Parameters'!$L:$L,MATCH(CG$3,'Scenario Parameters'!$A:$A,0)))*'Base Table 5'!CG28</f>
        <v>7.1750999999999996</v>
      </c>
      <c r="CH28" s="36">
        <f>(1+INDEX('Scenario Parameters'!$L:$L,MATCH($C28,'Scenario Parameters'!$A:$A,0)))*(1+INDEX('Scenario Parameters'!$L:$L,MATCH(CH$3,'Scenario Parameters'!$A:$A,0)))*'Base Table 5'!CH28</f>
        <v>1.0319</v>
      </c>
      <c r="CI28" s="36">
        <f>(1+INDEX('Scenario Parameters'!$L:$L,MATCH($C28,'Scenario Parameters'!$A:$A,0)))*(1+INDEX('Scenario Parameters'!$L:$L,MATCH(CI$3,'Scenario Parameters'!$A:$A,0)))*'Base Table 5'!CI28</f>
        <v>0.67720000000000002</v>
      </c>
      <c r="CJ28" s="36">
        <f>(1+INDEX('Scenario Parameters'!$L:$L,MATCH($C28,'Scenario Parameters'!$A:$A,0)))*(1+INDEX('Scenario Parameters'!$L:$L,MATCH(CJ$3,'Scenario Parameters'!$A:$A,0)))*'Base Table 5'!CJ28</f>
        <v>1.3263</v>
      </c>
      <c r="CK28" s="36">
        <f>(1+INDEX('Scenario Parameters'!$L:$L,MATCH($C28,'Scenario Parameters'!$A:$A,0)))*(1+INDEX('Scenario Parameters'!$L:$L,MATCH(CK$3,'Scenario Parameters'!$A:$A,0)))*'Base Table 5'!CK28</f>
        <v>0.3473</v>
      </c>
      <c r="CL28" s="36">
        <f>(1+INDEX('Scenario Parameters'!$L:$L,MATCH($C28,'Scenario Parameters'!$A:$A,0)))*(1+INDEX('Scenario Parameters'!$L:$L,MATCH(CL$3,'Scenario Parameters'!$A:$A,0)))*'Base Table 5'!CL28</f>
        <v>0.1411</v>
      </c>
      <c r="CM28" s="36">
        <f>(1+INDEX('Scenario Parameters'!$L:$L,MATCH($C28,'Scenario Parameters'!$A:$A,0)))*(1+INDEX('Scenario Parameters'!$L:$L,MATCH(CM$3,'Scenario Parameters'!$A:$A,0)))*'Base Table 5'!CM28</f>
        <v>3.1515</v>
      </c>
      <c r="CN28" s="36">
        <f>(1+INDEX('Scenario Parameters'!$L:$L,MATCH($C28,'Scenario Parameters'!$A:$A,0)))*(1+INDEX('Scenario Parameters'!$L:$L,MATCH(CN$3,'Scenario Parameters'!$A:$A,0)))*'Base Table 5'!CN28</f>
        <v>0.99490000000000001</v>
      </c>
      <c r="CO28" s="36">
        <f>(1+INDEX('Scenario Parameters'!$L:$L,MATCH($C28,'Scenario Parameters'!$A:$A,0)))*(1+INDEX('Scenario Parameters'!$L:$L,MATCH(CO$3,'Scenario Parameters'!$A:$A,0)))*'Base Table 5'!CO28</f>
        <v>8.8000000000000005E-3</v>
      </c>
      <c r="CP28" s="36">
        <f>(1+INDEX('Scenario Parameters'!$L:$L,MATCH($C28,'Scenario Parameters'!$A:$A,0)))*(1+INDEX('Scenario Parameters'!$L:$L,MATCH(CP$3,'Scenario Parameters'!$A:$A,0)))*'Base Table 5'!CP28</f>
        <v>22.081700000000001</v>
      </c>
      <c r="CQ28" s="36">
        <f>(1+INDEX('Scenario Parameters'!$L:$L,MATCH($C28,'Scenario Parameters'!$A:$A,0)))*(1+INDEX('Scenario Parameters'!$L:$L,MATCH(CQ$3,'Scenario Parameters'!$A:$A,0)))*'Base Table 5'!CQ28</f>
        <v>1.0156000000000001</v>
      </c>
      <c r="CR28" s="36">
        <f>(1+INDEX('Scenario Parameters'!$L:$L,MATCH($C28,'Scenario Parameters'!$A:$A,0)))*(1+INDEX('Scenario Parameters'!$L:$L,MATCH(CR$3,'Scenario Parameters'!$A:$A,0)))*'Base Table 5'!CR28</f>
        <v>0.63619999999999999</v>
      </c>
      <c r="CS28" s="36">
        <f>(1+INDEX('Scenario Parameters'!$L:$L,MATCH($C28,'Scenario Parameters'!$A:$A,0)))*(1+INDEX('Scenario Parameters'!$L:$L,MATCH(CS$3,'Scenario Parameters'!$A:$A,0)))*'Base Table 5'!CS28</f>
        <v>1.4103000000000001</v>
      </c>
      <c r="CT28" s="36">
        <f>(1+INDEX('Scenario Parameters'!$L:$L,MATCH($C28,'Scenario Parameters'!$A:$A,0)))*(1+INDEX('Scenario Parameters'!$L:$L,MATCH(CT$3,'Scenario Parameters'!$A:$A,0)))*'Base Table 5'!CT28</f>
        <v>0.1457</v>
      </c>
      <c r="CU28" s="36">
        <f>(1+INDEX('Scenario Parameters'!$L:$L,MATCH($C28,'Scenario Parameters'!$A:$A,0)))*(1+INDEX('Scenario Parameters'!$L:$L,MATCH(CU$3,'Scenario Parameters'!$A:$A,0)))*'Base Table 5'!CU28</f>
        <v>5.0099999999999999E-2</v>
      </c>
      <c r="CV28" s="36">
        <f>(1+INDEX('Scenario Parameters'!$L:$L,MATCH($C28,'Scenario Parameters'!$A:$A,0)))*(1+INDEX('Scenario Parameters'!$L:$L,MATCH(CV$3,'Scenario Parameters'!$A:$A,0)))*'Base Table 5'!CV28</f>
        <v>1.4577</v>
      </c>
      <c r="CW28" s="36">
        <f>(1+INDEX('Scenario Parameters'!$L:$L,MATCH($C28,'Scenario Parameters'!$A:$A,0)))*(1+INDEX('Scenario Parameters'!$L:$L,MATCH(CW$3,'Scenario Parameters'!$A:$A,0)))*'Base Table 5'!CW28</f>
        <v>5.4790999999999999</v>
      </c>
      <c r="CX28" s="36">
        <f>(1+INDEX('Scenario Parameters'!$L:$L,MATCH($C28,'Scenario Parameters'!$A:$A,0)))*(1+INDEX('Scenario Parameters'!$L:$L,MATCH(CX$3,'Scenario Parameters'!$A:$A,0)))*'Base Table 5'!CX28</f>
        <v>2.4971000000000001</v>
      </c>
      <c r="CY28" s="36">
        <f>(1+INDEX('Scenario Parameters'!$L:$L,MATCH($C28,'Scenario Parameters'!$A:$A,0)))*(1+INDEX('Scenario Parameters'!$L:$L,MATCH(CY$3,'Scenario Parameters'!$A:$A,0)))*'Base Table 5'!CY28</f>
        <v>2.6711</v>
      </c>
      <c r="CZ28" s="36">
        <f>(1+INDEX('Scenario Parameters'!$L:$L,MATCH($C28,'Scenario Parameters'!$A:$A,0)))*(1+INDEX('Scenario Parameters'!$L:$L,MATCH(CZ$3,'Scenario Parameters'!$A:$A,0)))*'Base Table 5'!CZ28</f>
        <v>1.786</v>
      </c>
      <c r="DA28" s="36">
        <f>(1+INDEX('Scenario Parameters'!$L:$L,MATCH($C28,'Scenario Parameters'!$A:$A,0)))*(1+INDEX('Scenario Parameters'!$L:$L,MATCH(DA$3,'Scenario Parameters'!$A:$A,0)))*'Base Table 5'!DA28</f>
        <v>13.9983</v>
      </c>
      <c r="DB28" s="36">
        <f>(1+INDEX('Scenario Parameters'!$L:$L,MATCH($C28,'Scenario Parameters'!$A:$A,0)))*(1+INDEX('Scenario Parameters'!$L:$L,MATCH(DB$3,'Scenario Parameters'!$A:$A,0)))*'Base Table 5'!DB28</f>
        <v>1.4461999999999999</v>
      </c>
      <c r="DC28" s="36">
        <f>(1+INDEX('Scenario Parameters'!$L:$L,MATCH($C28,'Scenario Parameters'!$A:$A,0)))*(1+INDEX('Scenario Parameters'!$L:$L,MATCH(DC$3,'Scenario Parameters'!$A:$A,0)))*'Base Table 5'!DC28</f>
        <v>1.3561000000000001</v>
      </c>
      <c r="DD28" s="36">
        <f>(1+INDEX('Scenario Parameters'!$L:$L,MATCH($C28,'Scenario Parameters'!$A:$A,0)))*(1+INDEX('Scenario Parameters'!$L:$L,MATCH(DD$3,'Scenario Parameters'!$A:$A,0)))*'Base Table 5'!DD28</f>
        <v>2.7864</v>
      </c>
      <c r="DE28" s="36">
        <f>(1+INDEX('Scenario Parameters'!$L:$L,MATCH($C28,'Scenario Parameters'!$A:$A,0)))*(1+INDEX('Scenario Parameters'!$L:$L,MATCH(DE$3,'Scenario Parameters'!$A:$A,0)))*'Base Table 5'!DE28</f>
        <v>5.0437500000000002</v>
      </c>
      <c r="DF28" s="36">
        <f>(1+INDEX('Scenario Parameters'!$L:$L,MATCH($C28,'Scenario Parameters'!$A:$A,0)))*(1+INDEX('Scenario Parameters'!$L:$L,MATCH(DF$3,'Scenario Parameters'!$A:$A,0)))*'Base Table 5'!DF28</f>
        <v>0.44040000000000001</v>
      </c>
      <c r="DG28" s="36">
        <f>(1+INDEX('Scenario Parameters'!$L:$L,MATCH($C28,'Scenario Parameters'!$A:$A,0)))*(1+INDEX('Scenario Parameters'!$L:$L,MATCH(DG$3,'Scenario Parameters'!$A:$A,0)))*'Base Table 5'!DG28</f>
        <v>4.4028999999999998</v>
      </c>
      <c r="DH28" s="36">
        <f>(1+INDEX('Scenario Parameters'!$L:$L,MATCH($C28,'Scenario Parameters'!$A:$A,0)))*(1+INDEX('Scenario Parameters'!$L:$L,MATCH(DH$3,'Scenario Parameters'!$A:$A,0)))*'Base Table 5'!DH28</f>
        <v>3.0728</v>
      </c>
      <c r="DI28" s="36">
        <f>(1+INDEX('Scenario Parameters'!$L:$L,MATCH($C28,'Scenario Parameters'!$A:$A,0)))*(1+INDEX('Scenario Parameters'!$L:$L,MATCH(DI$3,'Scenario Parameters'!$A:$A,0)))*'Base Table 5'!DI28</f>
        <v>0.54259999999999997</v>
      </c>
      <c r="DJ28" s="36">
        <f>(1+INDEX('Scenario Parameters'!$L:$L,MATCH($C28,'Scenario Parameters'!$A:$A,0)))*(1+INDEX('Scenario Parameters'!$L:$L,MATCH(DJ$3,'Scenario Parameters'!$A:$A,0)))*'Base Table 5'!DJ28</f>
        <v>1.5395000000000001</v>
      </c>
      <c r="DK28" s="36">
        <f>(1+INDEX('Scenario Parameters'!$L:$L,MATCH($C28,'Scenario Parameters'!$A:$A,0)))*(1+INDEX('Scenario Parameters'!$L:$L,MATCH(DK$3,'Scenario Parameters'!$A:$A,0)))*'Base Table 5'!DK28</f>
        <v>6.4581</v>
      </c>
      <c r="DL28" s="36">
        <f>(1+INDEX('Scenario Parameters'!$L:$L,MATCH($C28,'Scenario Parameters'!$A:$A,0)))*(1+INDEX('Scenario Parameters'!$L:$L,MATCH(DL$3,'Scenario Parameters'!$A:$A,0)))*'Base Table 5'!DL28</f>
        <v>1.0453999999999999</v>
      </c>
      <c r="DM28" s="36">
        <f>(1+INDEX('Scenario Parameters'!$L:$L,MATCH($C28,'Scenario Parameters'!$A:$A,0)))*(1+INDEX('Scenario Parameters'!$L:$L,MATCH(DM$3,'Scenario Parameters'!$A:$A,0)))*'Base Table 5'!DM28</f>
        <v>5.5293000000000001</v>
      </c>
      <c r="DN28" s="36">
        <f>(1+INDEX('Scenario Parameters'!$L:$L,MATCH($C28,'Scenario Parameters'!$A:$A,0)))*(1+INDEX('Scenario Parameters'!$L:$L,MATCH(DN$3,'Scenario Parameters'!$A:$A,0)))*'Base Table 5'!DN28</f>
        <v>1.5645</v>
      </c>
      <c r="DO28" s="36">
        <f>(1+INDEX('Scenario Parameters'!$L:$L,MATCH($C28,'Scenario Parameters'!$A:$A,0)))*(1+INDEX('Scenario Parameters'!$L:$L,MATCH(DO$3,'Scenario Parameters'!$A:$A,0)))*'Base Table 5'!DO28</f>
        <v>0.1956</v>
      </c>
      <c r="DP28" s="36">
        <f t="shared" si="0"/>
        <v>809.58609500000011</v>
      </c>
      <c r="DQ28" s="36">
        <f>('Base Table 5'!DQ28/'Base Table 5'!$DX28)*$EB28</f>
        <v>3568.4246003980734</v>
      </c>
      <c r="DR28" s="36">
        <f>('Base Table 5'!DR28/'Base Table 5'!$DX28)*$EB28</f>
        <v>3.1329400228051756</v>
      </c>
      <c r="DS28" s="36">
        <f>('Base Table 5'!DS28/'Base Table 5'!$DX28)*$EB28</f>
        <v>39.929271972090184</v>
      </c>
      <c r="DT28" s="36">
        <f>('Base Table 5'!DT28/'Base Table 5'!$DX28)*$EB28</f>
        <v>1.3020752553744095</v>
      </c>
      <c r="DU28" s="36">
        <f>('Base Table 5'!DU28/'Base Table 5'!$DX28)*$EB28</f>
        <v>8.0731873655845785</v>
      </c>
      <c r="DV28" s="36">
        <f>('Base Table 5'!DV28/'Base Table 5'!$DX28)*$EB28</f>
        <v>217.79431566976785</v>
      </c>
      <c r="DW28" s="36">
        <f>('Base Table 5'!DW28/'Base Table 5'!$DX28)*$EB28</f>
        <v>2655.1569957372603</v>
      </c>
      <c r="DX28" s="36">
        <f t="shared" si="1"/>
        <v>6493.8133864209558</v>
      </c>
      <c r="DY28" s="36">
        <f t="shared" si="2"/>
        <v>7303.3994814209564</v>
      </c>
      <c r="DZ28" s="14">
        <f>'Base Table 5'!DY28</f>
        <v>7316.9989999999998</v>
      </c>
      <c r="EA28" s="54">
        <v>7303.3994814209555</v>
      </c>
      <c r="EB28" s="100">
        <f t="shared" si="3"/>
        <v>6493.8133864209558</v>
      </c>
    </row>
    <row r="29" spans="1:132" x14ac:dyDescent="0.4">
      <c r="A29" s="37">
        <v>26</v>
      </c>
      <c r="B29" s="2" t="str">
        <f>'Base Table 5'!B29</f>
        <v>1301</v>
      </c>
      <c r="C29" s="112">
        <f>'Base Table 5'!C29</f>
        <v>5</v>
      </c>
      <c r="D29" s="38" t="str">
        <f>'Base Table 5'!D29</f>
        <v>Textile manufacturing</v>
      </c>
      <c r="E29" s="36">
        <f>(1+INDEX('Scenario Parameters'!$L:$L,MATCH($C29,'Scenario Parameters'!$A:$A,0)))*(1+INDEX('Scenario Parameters'!$L:$L,MATCH(E$3,'Scenario Parameters'!$A:$A,0)))*'Base Table 5'!E29</f>
        <v>0.10390000000000001</v>
      </c>
      <c r="F29" s="36">
        <f>(1+INDEX('Scenario Parameters'!$L:$L,MATCH($C29,'Scenario Parameters'!$A:$A,0)))*(1+INDEX('Scenario Parameters'!$L:$L,MATCH(F$3,'Scenario Parameters'!$A:$A,0)))*'Base Table 5'!F29</f>
        <v>1.5900000000000001E-2</v>
      </c>
      <c r="G29" s="36">
        <f>(1+INDEX('Scenario Parameters'!$L:$L,MATCH($C29,'Scenario Parameters'!$A:$A,0)))*(1+INDEX('Scenario Parameters'!$L:$L,MATCH(G$3,'Scenario Parameters'!$A:$A,0)))*'Base Table 5'!G29</f>
        <v>7.0800000000000002E-2</v>
      </c>
      <c r="H29" s="36">
        <f>(1+INDEX('Scenario Parameters'!$L:$L,MATCH($C29,'Scenario Parameters'!$A:$A,0)))*(1+INDEX('Scenario Parameters'!$L:$L,MATCH(H$3,'Scenario Parameters'!$A:$A,0)))*'Base Table 5'!H29</f>
        <v>0.14599999999999999</v>
      </c>
      <c r="I29" s="36">
        <f>(1+INDEX('Scenario Parameters'!$L:$L,MATCH($C29,'Scenario Parameters'!$A:$A,0)))*(1+INDEX('Scenario Parameters'!$L:$L,MATCH(I$3,'Scenario Parameters'!$A:$A,0)))*'Base Table 5'!I29</f>
        <v>3.3E-3</v>
      </c>
      <c r="J29" s="36">
        <f>(1+INDEX('Scenario Parameters'!$L:$L,MATCH($C29,'Scenario Parameters'!$A:$A,0)))*(1+INDEX('Scenario Parameters'!$L:$L,MATCH(J$3,'Scenario Parameters'!$A:$A,0)))*'Base Table 5'!J29</f>
        <v>0.1323</v>
      </c>
      <c r="K29" s="36">
        <f>(1+INDEX('Scenario Parameters'!$L:$L,MATCH($C29,'Scenario Parameters'!$A:$A,0)))*(1+INDEX('Scenario Parameters'!$L:$L,MATCH(K$3,'Scenario Parameters'!$A:$A,0)))*'Base Table 5'!K29</f>
        <v>0.12609999999999999</v>
      </c>
      <c r="L29" s="36">
        <f>(1+INDEX('Scenario Parameters'!$L:$L,MATCH($C29,'Scenario Parameters'!$A:$A,0)))*(1+INDEX('Scenario Parameters'!$L:$L,MATCH(L$3,'Scenario Parameters'!$A:$A,0)))*'Base Table 5'!L29</f>
        <v>0.10891999999999998</v>
      </c>
      <c r="M29" s="36">
        <f>(1+INDEX('Scenario Parameters'!$L:$L,MATCH($C29,'Scenario Parameters'!$A:$A,0)))*(1+INDEX('Scenario Parameters'!$L:$L,MATCH(M$3,'Scenario Parameters'!$A:$A,0)))*'Base Table 5'!M29</f>
        <v>1.7709999999999997E-2</v>
      </c>
      <c r="N29" s="36">
        <f>(1+INDEX('Scenario Parameters'!$L:$L,MATCH($C29,'Scenario Parameters'!$A:$A,0)))*(1+INDEX('Scenario Parameters'!$L:$L,MATCH(N$3,'Scenario Parameters'!$A:$A,0)))*'Base Table 5'!N29</f>
        <v>3.4980000000000004E-2</v>
      </c>
      <c r="O29" s="36">
        <f>(1+INDEX('Scenario Parameters'!$L:$L,MATCH($C29,'Scenario Parameters'!$A:$A,0)))*(1+INDEX('Scenario Parameters'!$L:$L,MATCH(O$3,'Scenario Parameters'!$A:$A,0)))*'Base Table 5'!O29</f>
        <v>1.3762100000000002</v>
      </c>
      <c r="P29" s="36">
        <f>(1+INDEX('Scenario Parameters'!$L:$L,MATCH($C29,'Scenario Parameters'!$A:$A,0)))*(1+INDEX('Scenario Parameters'!$L:$L,MATCH(P$3,'Scenario Parameters'!$A:$A,0)))*'Base Table 5'!P29</f>
        <v>0.30459000000000003</v>
      </c>
      <c r="Q29" s="36">
        <f>(1+INDEX('Scenario Parameters'!$L:$L,MATCH($C29,'Scenario Parameters'!$A:$A,0)))*(1+INDEX('Scenario Parameters'!$L:$L,MATCH(Q$3,'Scenario Parameters'!$A:$A,0)))*'Base Table 5'!Q29</f>
        <v>4.2399999999999998E-3</v>
      </c>
      <c r="R29" s="36">
        <f>(1+INDEX('Scenario Parameters'!$L:$L,MATCH($C29,'Scenario Parameters'!$A:$A,0)))*(1+INDEX('Scenario Parameters'!$L:$L,MATCH(R$3,'Scenario Parameters'!$A:$A,0)))*'Base Table 5'!R29</f>
        <v>3.7583000000000002</v>
      </c>
      <c r="S29" s="36">
        <f>(1+INDEX('Scenario Parameters'!$L:$L,MATCH($C29,'Scenario Parameters'!$A:$A,0)))*(1+INDEX('Scenario Parameters'!$L:$L,MATCH(S$3,'Scenario Parameters'!$A:$A,0)))*'Base Table 5'!S29</f>
        <v>5.1000000000000004E-3</v>
      </c>
      <c r="T29" s="36">
        <f>(1+INDEX('Scenario Parameters'!$L:$L,MATCH($C29,'Scenario Parameters'!$A:$A,0)))*(1+INDEX('Scenario Parameters'!$L:$L,MATCH(T$3,'Scenario Parameters'!$A:$A,0)))*'Base Table 5'!T29</f>
        <v>5.4600000000000003E-2</v>
      </c>
      <c r="U29" s="36">
        <f>(1+INDEX('Scenario Parameters'!$L:$L,MATCH($C29,'Scenario Parameters'!$A:$A,0)))*(1+INDEX('Scenario Parameters'!$L:$L,MATCH(U$3,'Scenario Parameters'!$A:$A,0)))*'Base Table 5'!U29</f>
        <v>3.6400000000000002E-2</v>
      </c>
      <c r="V29" s="36">
        <f>(1+INDEX('Scenario Parameters'!$L:$L,MATCH($C29,'Scenario Parameters'!$A:$A,0)))*(1+INDEX('Scenario Parameters'!$L:$L,MATCH(V$3,'Scenario Parameters'!$A:$A,0)))*'Base Table 5'!V29</f>
        <v>1.41E-2</v>
      </c>
      <c r="W29" s="36">
        <f>(1+INDEX('Scenario Parameters'!$L:$L,MATCH($C29,'Scenario Parameters'!$A:$A,0)))*(1+INDEX('Scenario Parameters'!$L:$L,MATCH(W$3,'Scenario Parameters'!$A:$A,0)))*'Base Table 5'!W29</f>
        <v>4.1799999999999997E-2</v>
      </c>
      <c r="X29" s="36">
        <f>(1+INDEX('Scenario Parameters'!$L:$L,MATCH($C29,'Scenario Parameters'!$A:$A,0)))*(1+INDEX('Scenario Parameters'!$L:$L,MATCH(X$3,'Scenario Parameters'!$A:$A,0)))*'Base Table 5'!X29</f>
        <v>4.3200000000000002E-2</v>
      </c>
      <c r="Y29" s="36">
        <f>(1+INDEX('Scenario Parameters'!$L:$L,MATCH($C29,'Scenario Parameters'!$A:$A,0)))*(1+INDEX('Scenario Parameters'!$L:$L,MATCH(Y$3,'Scenario Parameters'!$A:$A,0)))*'Base Table 5'!Y29</f>
        <v>4.6600000000000003E-2</v>
      </c>
      <c r="Z29" s="36">
        <f>(1+INDEX('Scenario Parameters'!$L:$L,MATCH($C29,'Scenario Parameters'!$A:$A,0)))*(1+INDEX('Scenario Parameters'!$L:$L,MATCH(Z$3,'Scenario Parameters'!$A:$A,0)))*'Base Table 5'!Z29</f>
        <v>8.1600000000000006E-2</v>
      </c>
      <c r="AA29" s="36">
        <f>(1+INDEX('Scenario Parameters'!$L:$L,MATCH($C29,'Scenario Parameters'!$A:$A,0)))*(1+INDEX('Scenario Parameters'!$L:$L,MATCH(AA$3,'Scenario Parameters'!$A:$A,0)))*'Base Table 5'!AA29</f>
        <v>0.22839999999999999</v>
      </c>
      <c r="AB29" s="36">
        <f>(1+INDEX('Scenario Parameters'!$L:$L,MATCH($C29,'Scenario Parameters'!$A:$A,0)))*(1+INDEX('Scenario Parameters'!$L:$L,MATCH(AB$3,'Scenario Parameters'!$A:$A,0)))*'Base Table 5'!AB29</f>
        <v>7.8399999999999997E-2</v>
      </c>
      <c r="AC29" s="36">
        <f>(1+INDEX('Scenario Parameters'!$L:$L,MATCH($C29,'Scenario Parameters'!$A:$A,0)))*(1+INDEX('Scenario Parameters'!$L:$L,MATCH(AC$3,'Scenario Parameters'!$A:$A,0)))*'Base Table 5'!AC29</f>
        <v>9.6199999999999994E-2</v>
      </c>
      <c r="AD29" s="36">
        <f>(1+INDEX('Scenario Parameters'!$L:$L,MATCH($C29,'Scenario Parameters'!$A:$A,0)))*(1+INDEX('Scenario Parameters'!$L:$L,MATCH(AD$3,'Scenario Parameters'!$A:$A,0)))*'Base Table 5'!AD29</f>
        <v>10.757899999999999</v>
      </c>
      <c r="AE29" s="36">
        <f>(1+INDEX('Scenario Parameters'!$L:$L,MATCH($C29,'Scenario Parameters'!$A:$A,0)))*(1+INDEX('Scenario Parameters'!$L:$L,MATCH(AE$3,'Scenario Parameters'!$A:$A,0)))*'Base Table 5'!AE29</f>
        <v>7.3000000000000001E-3</v>
      </c>
      <c r="AF29" s="36">
        <f>(1+INDEX('Scenario Parameters'!$L:$L,MATCH($C29,'Scenario Parameters'!$A:$A,0)))*(1+INDEX('Scenario Parameters'!$L:$L,MATCH(AF$3,'Scenario Parameters'!$A:$A,0)))*'Base Table 5'!AF29</f>
        <v>29.106200000000001</v>
      </c>
      <c r="AG29" s="36">
        <f>(1+INDEX('Scenario Parameters'!$L:$L,MATCH($C29,'Scenario Parameters'!$A:$A,0)))*(1+INDEX('Scenario Parameters'!$L:$L,MATCH(AG$3,'Scenario Parameters'!$A:$A,0)))*'Base Table 5'!AG29</f>
        <v>0.01</v>
      </c>
      <c r="AH29" s="36">
        <f>(1+INDEX('Scenario Parameters'!$L:$L,MATCH($C29,'Scenario Parameters'!$A:$A,0)))*(1+INDEX('Scenario Parameters'!$L:$L,MATCH(AH$3,'Scenario Parameters'!$A:$A,0)))*'Base Table 5'!AH29</f>
        <v>0.45810000000000001</v>
      </c>
      <c r="AI29" s="36">
        <f>(1+INDEX('Scenario Parameters'!$L:$L,MATCH($C29,'Scenario Parameters'!$A:$A,0)))*(1+INDEX('Scenario Parameters'!$L:$L,MATCH(AI$3,'Scenario Parameters'!$A:$A,0)))*'Base Table 5'!AI29</f>
        <v>3.3999999999999998E-3</v>
      </c>
      <c r="AJ29" s="36">
        <f>(1+INDEX('Scenario Parameters'!$L:$L,MATCH($C29,'Scenario Parameters'!$A:$A,0)))*(1+INDEX('Scenario Parameters'!$L:$L,MATCH(AJ$3,'Scenario Parameters'!$A:$A,0)))*'Base Table 5'!AJ29</f>
        <v>5.5599999999999997E-2</v>
      </c>
      <c r="AK29" s="36">
        <f>(1+INDEX('Scenario Parameters'!$L:$L,MATCH($C29,'Scenario Parameters'!$A:$A,0)))*(1+INDEX('Scenario Parameters'!$L:$L,MATCH(AK$3,'Scenario Parameters'!$A:$A,0)))*'Base Table 5'!AK29</f>
        <v>4.5976999999999997</v>
      </c>
      <c r="AL29" s="36">
        <f>(1+INDEX('Scenario Parameters'!$L:$L,MATCH($C29,'Scenario Parameters'!$A:$A,0)))*(1+INDEX('Scenario Parameters'!$L:$L,MATCH(AL$3,'Scenario Parameters'!$A:$A,0)))*'Base Table 5'!AL29</f>
        <v>6.8199999999999997E-2</v>
      </c>
      <c r="AM29" s="36">
        <f>(1+INDEX('Scenario Parameters'!$L:$L,MATCH($C29,'Scenario Parameters'!$A:$A,0)))*(1+INDEX('Scenario Parameters'!$L:$L,MATCH(AM$3,'Scenario Parameters'!$A:$A,0)))*'Base Table 5'!AM29</f>
        <v>3.8706</v>
      </c>
      <c r="AN29" s="36">
        <f>(1+INDEX('Scenario Parameters'!$L:$L,MATCH($C29,'Scenario Parameters'!$A:$A,0)))*(1+INDEX('Scenario Parameters'!$L:$L,MATCH(AN$3,'Scenario Parameters'!$A:$A,0)))*'Base Table 5'!AN29</f>
        <v>2.9639000000000002</v>
      </c>
      <c r="AO29" s="36">
        <f>(1+INDEX('Scenario Parameters'!$L:$L,MATCH($C29,'Scenario Parameters'!$A:$A,0)))*(1+INDEX('Scenario Parameters'!$L:$L,MATCH(AO$3,'Scenario Parameters'!$A:$A,0)))*'Base Table 5'!AO29</f>
        <v>3.1549999999999995E-2</v>
      </c>
      <c r="AP29" s="36">
        <f>(1+INDEX('Scenario Parameters'!$L:$L,MATCH($C29,'Scenario Parameters'!$A:$A,0)))*(1+INDEX('Scenario Parameters'!$L:$L,MATCH(AP$3,'Scenario Parameters'!$A:$A,0)))*'Base Table 5'!AP29</f>
        <v>11.048550000000001</v>
      </c>
      <c r="AQ29" s="36">
        <f>(1+INDEX('Scenario Parameters'!$L:$L,MATCH($C29,'Scenario Parameters'!$A:$A,0)))*(1+INDEX('Scenario Parameters'!$L:$L,MATCH(AQ$3,'Scenario Parameters'!$A:$A,0)))*'Base Table 5'!AQ29</f>
        <v>6.3799999999999996E-2</v>
      </c>
      <c r="AR29" s="36">
        <f>(1+INDEX('Scenario Parameters'!$L:$L,MATCH($C29,'Scenario Parameters'!$A:$A,0)))*(1+INDEX('Scenario Parameters'!$L:$L,MATCH(AR$3,'Scenario Parameters'!$A:$A,0)))*'Base Table 5'!AR29</f>
        <v>7.3605999999999998</v>
      </c>
      <c r="AS29" s="36">
        <f>(1+INDEX('Scenario Parameters'!$L:$L,MATCH($C29,'Scenario Parameters'!$A:$A,0)))*(1+INDEX('Scenario Parameters'!$L:$L,MATCH(AS$3,'Scenario Parameters'!$A:$A,0)))*'Base Table 5'!AS29</f>
        <v>5.4626999999999999</v>
      </c>
      <c r="AT29" s="36">
        <f>(1+INDEX('Scenario Parameters'!$L:$L,MATCH($C29,'Scenario Parameters'!$A:$A,0)))*(1+INDEX('Scenario Parameters'!$L:$L,MATCH(AT$3,'Scenario Parameters'!$A:$A,0)))*'Base Table 5'!AT29</f>
        <v>71.026300000000006</v>
      </c>
      <c r="AU29" s="36">
        <f>(1+INDEX('Scenario Parameters'!$L:$L,MATCH($C29,'Scenario Parameters'!$A:$A,0)))*(1+INDEX('Scenario Parameters'!$L:$L,MATCH(AU$3,'Scenario Parameters'!$A:$A,0)))*'Base Table 5'!AU29</f>
        <v>7.1800000000000003E-2</v>
      </c>
      <c r="AV29" s="36">
        <f>(1+INDEX('Scenario Parameters'!$L:$L,MATCH($C29,'Scenario Parameters'!$A:$A,0)))*(1+INDEX('Scenario Parameters'!$L:$L,MATCH(AV$3,'Scenario Parameters'!$A:$A,0)))*'Base Table 5'!AV29</f>
        <v>0.11310000000000001</v>
      </c>
      <c r="AW29" s="36">
        <f>(1+INDEX('Scenario Parameters'!$L:$L,MATCH($C29,'Scenario Parameters'!$A:$A,0)))*(1+INDEX('Scenario Parameters'!$L:$L,MATCH(AW$3,'Scenario Parameters'!$A:$A,0)))*'Base Table 5'!AW29</f>
        <v>5.1999999999999998E-3</v>
      </c>
      <c r="AX29" s="36">
        <f>(1+INDEX('Scenario Parameters'!$L:$L,MATCH($C29,'Scenario Parameters'!$A:$A,0)))*(1+INDEX('Scenario Parameters'!$L:$L,MATCH(AX$3,'Scenario Parameters'!$A:$A,0)))*'Base Table 5'!AX29</f>
        <v>6.2100000000000002E-2</v>
      </c>
      <c r="AY29" s="36">
        <f>(1+INDEX('Scenario Parameters'!$L:$L,MATCH($C29,'Scenario Parameters'!$A:$A,0)))*(1+INDEX('Scenario Parameters'!$L:$L,MATCH(AY$3,'Scenario Parameters'!$A:$A,0)))*'Base Table 5'!AY29</f>
        <v>4.5999999999999999E-2</v>
      </c>
      <c r="AZ29" s="36">
        <f>(1+INDEX('Scenario Parameters'!$L:$L,MATCH($C29,'Scenario Parameters'!$A:$A,0)))*(1+INDEX('Scenario Parameters'!$L:$L,MATCH(AZ$3,'Scenario Parameters'!$A:$A,0)))*'Base Table 5'!AZ29</f>
        <v>1.1573</v>
      </c>
      <c r="BA29" s="36">
        <f>(1+INDEX('Scenario Parameters'!$L:$L,MATCH($C29,'Scenario Parameters'!$A:$A,0)))*(1+INDEX('Scenario Parameters'!$L:$L,MATCH(BA$3,'Scenario Parameters'!$A:$A,0)))*'Base Table 5'!BA29</f>
        <v>0.30370000000000003</v>
      </c>
      <c r="BB29" s="36">
        <f>(1+INDEX('Scenario Parameters'!$L:$L,MATCH($C29,'Scenario Parameters'!$A:$A,0)))*(1+INDEX('Scenario Parameters'!$L:$L,MATCH(BB$3,'Scenario Parameters'!$A:$A,0)))*'Base Table 5'!BB29</f>
        <v>3.1399999999999997E-2</v>
      </c>
      <c r="BC29" s="36">
        <f>(1+INDEX('Scenario Parameters'!$L:$L,MATCH($C29,'Scenario Parameters'!$A:$A,0)))*(1+INDEX('Scenario Parameters'!$L:$L,MATCH(BC$3,'Scenario Parameters'!$A:$A,0)))*'Base Table 5'!BC29</f>
        <v>8.0000000000000002E-3</v>
      </c>
      <c r="BD29" s="36">
        <f>(1+INDEX('Scenario Parameters'!$L:$L,MATCH($C29,'Scenario Parameters'!$A:$A,0)))*(1+INDEX('Scenario Parameters'!$L:$L,MATCH(BD$3,'Scenario Parameters'!$A:$A,0)))*'Base Table 5'!BD29</f>
        <v>0.30709999999999998</v>
      </c>
      <c r="BE29" s="36">
        <f>(1+INDEX('Scenario Parameters'!$L:$L,MATCH($C29,'Scenario Parameters'!$A:$A,0)))*(1+INDEX('Scenario Parameters'!$L:$L,MATCH(BE$3,'Scenario Parameters'!$A:$A,0)))*'Base Table 5'!BE29</f>
        <v>0.2641</v>
      </c>
      <c r="BF29" s="36">
        <f>(1+INDEX('Scenario Parameters'!$L:$L,MATCH($C29,'Scenario Parameters'!$A:$A,0)))*(1+INDEX('Scenario Parameters'!$L:$L,MATCH(BF$3,'Scenario Parameters'!$A:$A,0)))*'Base Table 5'!BF29</f>
        <v>0.50700000000000001</v>
      </c>
      <c r="BG29" s="36">
        <f>(1+INDEX('Scenario Parameters'!$L:$L,MATCH($C29,'Scenario Parameters'!$A:$A,0)))*(1+INDEX('Scenario Parameters'!$L:$L,MATCH(BG$3,'Scenario Parameters'!$A:$A,0)))*'Base Table 5'!BG29</f>
        <v>0.10824000000000002</v>
      </c>
      <c r="BH29" s="36">
        <f>(1+INDEX('Scenario Parameters'!$L:$L,MATCH($C29,'Scenario Parameters'!$A:$A,0)))*(1+INDEX('Scenario Parameters'!$L:$L,MATCH(BH$3,'Scenario Parameters'!$A:$A,0)))*'Base Table 5'!BH29</f>
        <v>3.3079999999999998</v>
      </c>
      <c r="BI29" s="36">
        <f>(1+INDEX('Scenario Parameters'!$L:$L,MATCH($C29,'Scenario Parameters'!$A:$A,0)))*(1+INDEX('Scenario Parameters'!$L:$L,MATCH(BI$3,'Scenario Parameters'!$A:$A,0)))*'Base Table 5'!BI29</f>
        <v>0.24390000000000001</v>
      </c>
      <c r="BJ29" s="36">
        <f>(1+INDEX('Scenario Parameters'!$L:$L,MATCH($C29,'Scenario Parameters'!$A:$A,0)))*(1+INDEX('Scenario Parameters'!$L:$L,MATCH(BJ$3,'Scenario Parameters'!$A:$A,0)))*'Base Table 5'!BJ29</f>
        <v>1.2283999999999999</v>
      </c>
      <c r="BK29" s="36">
        <f>(1+INDEX('Scenario Parameters'!$L:$L,MATCH($C29,'Scenario Parameters'!$A:$A,0)))*(1+INDEX('Scenario Parameters'!$L:$L,MATCH(BK$3,'Scenario Parameters'!$A:$A,0)))*'Base Table 5'!BK29</f>
        <v>1.2696000000000001</v>
      </c>
      <c r="BL29" s="36">
        <f>(1+INDEX('Scenario Parameters'!$L:$L,MATCH($C29,'Scenario Parameters'!$A:$A,0)))*(1+INDEX('Scenario Parameters'!$L:$L,MATCH(BL$3,'Scenario Parameters'!$A:$A,0)))*'Base Table 5'!BL29</f>
        <v>8.5950000000000006</v>
      </c>
      <c r="BM29" s="36">
        <f>(1+INDEX('Scenario Parameters'!$L:$L,MATCH($C29,'Scenario Parameters'!$A:$A,0)))*(1+INDEX('Scenario Parameters'!$L:$L,MATCH(BM$3,'Scenario Parameters'!$A:$A,0)))*'Base Table 5'!BM29</f>
        <v>0.42509999999999998</v>
      </c>
      <c r="BN29" s="36">
        <f>(1+INDEX('Scenario Parameters'!$L:$L,MATCH($C29,'Scenario Parameters'!$A:$A,0)))*(1+INDEX('Scenario Parameters'!$L:$L,MATCH(BN$3,'Scenario Parameters'!$A:$A,0)))*'Base Table 5'!BN29</f>
        <v>0.98640000000000005</v>
      </c>
      <c r="BO29" s="36">
        <f>(1+INDEX('Scenario Parameters'!$L:$L,MATCH($C29,'Scenario Parameters'!$A:$A,0)))*(1+INDEX('Scenario Parameters'!$L:$L,MATCH(BO$3,'Scenario Parameters'!$A:$A,0)))*'Base Table 5'!BO29</f>
        <v>7.5812999999999997</v>
      </c>
      <c r="BP29" s="36">
        <f>(1+INDEX('Scenario Parameters'!$L:$L,MATCH($C29,'Scenario Parameters'!$A:$A,0)))*(1+INDEX('Scenario Parameters'!$L:$L,MATCH(BP$3,'Scenario Parameters'!$A:$A,0)))*'Base Table 5'!BP29</f>
        <v>0.1575</v>
      </c>
      <c r="BQ29" s="36">
        <f>(1+INDEX('Scenario Parameters'!$L:$L,MATCH($C29,'Scenario Parameters'!$A:$A,0)))*(1+INDEX('Scenario Parameters'!$L:$L,MATCH(BQ$3,'Scenario Parameters'!$A:$A,0)))*'Base Table 5'!BQ29</f>
        <v>1.6875000000000001E-2</v>
      </c>
      <c r="BR29" s="36">
        <f>(1+INDEX('Scenario Parameters'!$L:$L,MATCH($C29,'Scenario Parameters'!$A:$A,0)))*(1+INDEX('Scenario Parameters'!$L:$L,MATCH(BR$3,'Scenario Parameters'!$A:$A,0)))*'Base Table 5'!BR29</f>
        <v>1.5875E-2</v>
      </c>
      <c r="BS29" s="36">
        <f>(1+INDEX('Scenario Parameters'!$L:$L,MATCH($C29,'Scenario Parameters'!$A:$A,0)))*(1+INDEX('Scenario Parameters'!$L:$L,MATCH(BS$3,'Scenario Parameters'!$A:$A,0)))*'Base Table 5'!BS29</f>
        <v>1.1999999999999996E-4</v>
      </c>
      <c r="BT29" s="36">
        <f>(1+INDEX('Scenario Parameters'!$L:$L,MATCH($C29,'Scenario Parameters'!$A:$A,0)))*(1+INDEX('Scenario Parameters'!$L:$L,MATCH(BT$3,'Scenario Parameters'!$A:$A,0)))*'Base Table 5'!BT29</f>
        <v>1.2583</v>
      </c>
      <c r="BU29" s="36">
        <f>(1+INDEX('Scenario Parameters'!$L:$L,MATCH($C29,'Scenario Parameters'!$A:$A,0)))*(1+INDEX('Scenario Parameters'!$L:$L,MATCH(BU$3,'Scenario Parameters'!$A:$A,0)))*'Base Table 5'!BU29</f>
        <v>8.72E-2</v>
      </c>
      <c r="BV29" s="36">
        <f>(1+INDEX('Scenario Parameters'!$L:$L,MATCH($C29,'Scenario Parameters'!$A:$A,0)))*(1+INDEX('Scenario Parameters'!$L:$L,MATCH(BV$3,'Scenario Parameters'!$A:$A,0)))*'Base Table 5'!BV29</f>
        <v>1.4714</v>
      </c>
      <c r="BW29" s="36">
        <f>(1+INDEX('Scenario Parameters'!$L:$L,MATCH($C29,'Scenario Parameters'!$A:$A,0)))*(1+INDEX('Scenario Parameters'!$L:$L,MATCH(BW$3,'Scenario Parameters'!$A:$A,0)))*'Base Table 5'!BW29</f>
        <v>1.34</v>
      </c>
      <c r="BX29" s="36">
        <f>(1+INDEX('Scenario Parameters'!$L:$L,MATCH($C29,'Scenario Parameters'!$A:$A,0)))*(1+INDEX('Scenario Parameters'!$L:$L,MATCH(BX$3,'Scenario Parameters'!$A:$A,0)))*'Base Table 5'!BX29</f>
        <v>0.75009999999999999</v>
      </c>
      <c r="BY29" s="36">
        <f>(1+INDEX('Scenario Parameters'!$L:$L,MATCH($C29,'Scenario Parameters'!$A:$A,0)))*(1+INDEX('Scenario Parameters'!$L:$L,MATCH(BY$3,'Scenario Parameters'!$A:$A,0)))*'Base Table 5'!BY29</f>
        <v>5.3372999999999999</v>
      </c>
      <c r="BZ29" s="36">
        <f>(1+INDEX('Scenario Parameters'!$L:$L,MATCH($C29,'Scenario Parameters'!$A:$A,0)))*(1+INDEX('Scenario Parameters'!$L:$L,MATCH(BZ$3,'Scenario Parameters'!$A:$A,0)))*'Base Table 5'!BZ29</f>
        <v>0.47260000000000002</v>
      </c>
      <c r="CA29" s="36">
        <f>(1+INDEX('Scenario Parameters'!$L:$L,MATCH($C29,'Scenario Parameters'!$A:$A,0)))*(1+INDEX('Scenario Parameters'!$L:$L,MATCH(CA$3,'Scenario Parameters'!$A:$A,0)))*'Base Table 5'!CA29</f>
        <v>1.0228999999999999</v>
      </c>
      <c r="CB29" s="36">
        <f>(1+INDEX('Scenario Parameters'!$L:$L,MATCH($C29,'Scenario Parameters'!$A:$A,0)))*(1+INDEX('Scenario Parameters'!$L:$L,MATCH(CB$3,'Scenario Parameters'!$A:$A,0)))*'Base Table 5'!CB29</f>
        <v>9.7799999999999998E-2</v>
      </c>
      <c r="CC29" s="36">
        <f>(1+INDEX('Scenario Parameters'!$L:$L,MATCH($C29,'Scenario Parameters'!$A:$A,0)))*(1+INDEX('Scenario Parameters'!$L:$L,MATCH(CC$3,'Scenario Parameters'!$A:$A,0)))*'Base Table 5'!CC29</f>
        <v>0.34560000000000002</v>
      </c>
      <c r="CD29" s="36">
        <f>(1+INDEX('Scenario Parameters'!$L:$L,MATCH($C29,'Scenario Parameters'!$A:$A,0)))*(1+INDEX('Scenario Parameters'!$L:$L,MATCH(CD$3,'Scenario Parameters'!$A:$A,0)))*'Base Table 5'!CD29</f>
        <v>0.29759999999999998</v>
      </c>
      <c r="CE29" s="36">
        <f>(1+INDEX('Scenario Parameters'!$L:$L,MATCH($C29,'Scenario Parameters'!$A:$A,0)))*(1+INDEX('Scenario Parameters'!$L:$L,MATCH(CE$3,'Scenario Parameters'!$A:$A,0)))*'Base Table 5'!CE29</f>
        <v>3.3099999999999997E-2</v>
      </c>
      <c r="CF29" s="36">
        <f>(1+INDEX('Scenario Parameters'!$L:$L,MATCH($C29,'Scenario Parameters'!$A:$A,0)))*(1+INDEX('Scenario Parameters'!$L:$L,MATCH(CF$3,'Scenario Parameters'!$A:$A,0)))*'Base Table 5'!CF29</f>
        <v>1.7500000000000002E-2</v>
      </c>
      <c r="CG29" s="36">
        <f>(1+INDEX('Scenario Parameters'!$L:$L,MATCH($C29,'Scenario Parameters'!$A:$A,0)))*(1+INDEX('Scenario Parameters'!$L:$L,MATCH(CG$3,'Scenario Parameters'!$A:$A,0)))*'Base Table 5'!CG29</f>
        <v>3.44E-2</v>
      </c>
      <c r="CH29" s="36">
        <f>(1+INDEX('Scenario Parameters'!$L:$L,MATCH($C29,'Scenario Parameters'!$A:$A,0)))*(1+INDEX('Scenario Parameters'!$L:$L,MATCH(CH$3,'Scenario Parameters'!$A:$A,0)))*'Base Table 5'!CH29</f>
        <v>6.0199999999999997E-2</v>
      </c>
      <c r="CI29" s="36">
        <f>(1+INDEX('Scenario Parameters'!$L:$L,MATCH($C29,'Scenario Parameters'!$A:$A,0)))*(1+INDEX('Scenario Parameters'!$L:$L,MATCH(CI$3,'Scenario Parameters'!$A:$A,0)))*'Base Table 5'!CI29</f>
        <v>3.9899999999999998E-2</v>
      </c>
      <c r="CJ29" s="36">
        <f>(1+INDEX('Scenario Parameters'!$L:$L,MATCH($C29,'Scenario Parameters'!$A:$A,0)))*(1+INDEX('Scenario Parameters'!$L:$L,MATCH(CJ$3,'Scenario Parameters'!$A:$A,0)))*'Base Table 5'!CJ29</f>
        <v>4.99E-2</v>
      </c>
      <c r="CK29" s="36">
        <f>(1+INDEX('Scenario Parameters'!$L:$L,MATCH($C29,'Scenario Parameters'!$A:$A,0)))*(1+INDEX('Scenario Parameters'!$L:$L,MATCH(CK$3,'Scenario Parameters'!$A:$A,0)))*'Base Table 5'!CK29</f>
        <v>1.8599999999999998E-2</v>
      </c>
      <c r="CL29" s="36">
        <f>(1+INDEX('Scenario Parameters'!$L:$L,MATCH($C29,'Scenario Parameters'!$A:$A,0)))*(1+INDEX('Scenario Parameters'!$L:$L,MATCH(CL$3,'Scenario Parameters'!$A:$A,0)))*'Base Table 5'!CL29</f>
        <v>7.1999999999999998E-3</v>
      </c>
      <c r="CM29" s="36">
        <f>(1+INDEX('Scenario Parameters'!$L:$L,MATCH($C29,'Scenario Parameters'!$A:$A,0)))*(1+INDEX('Scenario Parameters'!$L:$L,MATCH(CM$3,'Scenario Parameters'!$A:$A,0)))*'Base Table 5'!CM29</f>
        <v>8.8999999999999999E-3</v>
      </c>
      <c r="CN29" s="36">
        <f>(1+INDEX('Scenario Parameters'!$L:$L,MATCH($C29,'Scenario Parameters'!$A:$A,0)))*(1+INDEX('Scenario Parameters'!$L:$L,MATCH(CN$3,'Scenario Parameters'!$A:$A,0)))*'Base Table 5'!CN29</f>
        <v>6.5199999999999994E-2</v>
      </c>
      <c r="CO29" s="36">
        <f>(1+INDEX('Scenario Parameters'!$L:$L,MATCH($C29,'Scenario Parameters'!$A:$A,0)))*(1+INDEX('Scenario Parameters'!$L:$L,MATCH(CO$3,'Scenario Parameters'!$A:$A,0)))*'Base Table 5'!CO29</f>
        <v>5.0000000000000001E-4</v>
      </c>
      <c r="CP29" s="36">
        <f>(1+INDEX('Scenario Parameters'!$L:$L,MATCH($C29,'Scenario Parameters'!$A:$A,0)))*(1+INDEX('Scenario Parameters'!$L:$L,MATCH(CP$3,'Scenario Parameters'!$A:$A,0)))*'Base Table 5'!CP29</f>
        <v>2.7699999999999999E-2</v>
      </c>
      <c r="CQ29" s="36">
        <f>(1+INDEX('Scenario Parameters'!$L:$L,MATCH($C29,'Scenario Parameters'!$A:$A,0)))*(1+INDEX('Scenario Parameters'!$L:$L,MATCH(CQ$3,'Scenario Parameters'!$A:$A,0)))*'Base Table 5'!CQ29</f>
        <v>2.93E-2</v>
      </c>
      <c r="CR29" s="36">
        <f>(1+INDEX('Scenario Parameters'!$L:$L,MATCH($C29,'Scenario Parameters'!$A:$A,0)))*(1+INDEX('Scenario Parameters'!$L:$L,MATCH(CR$3,'Scenario Parameters'!$A:$A,0)))*'Base Table 5'!CR29</f>
        <v>3.8300000000000001E-2</v>
      </c>
      <c r="CS29" s="36">
        <f>(1+INDEX('Scenario Parameters'!$L:$L,MATCH($C29,'Scenario Parameters'!$A:$A,0)))*(1+INDEX('Scenario Parameters'!$L:$L,MATCH(CS$3,'Scenario Parameters'!$A:$A,0)))*'Base Table 5'!CS29</f>
        <v>0.11269999999999999</v>
      </c>
      <c r="CT29" s="36">
        <f>(1+INDEX('Scenario Parameters'!$L:$L,MATCH($C29,'Scenario Parameters'!$A:$A,0)))*(1+INDEX('Scenario Parameters'!$L:$L,MATCH(CT$3,'Scenario Parameters'!$A:$A,0)))*'Base Table 5'!CT29</f>
        <v>4.5199999999999997E-2</v>
      </c>
      <c r="CU29" s="36">
        <f>(1+INDEX('Scenario Parameters'!$L:$L,MATCH($C29,'Scenario Parameters'!$A:$A,0)))*(1+INDEX('Scenario Parameters'!$L:$L,MATCH(CU$3,'Scenario Parameters'!$A:$A,0)))*'Base Table 5'!CU29</f>
        <v>1.6500000000000001E-2</v>
      </c>
      <c r="CV29" s="36">
        <f>(1+INDEX('Scenario Parameters'!$L:$L,MATCH($C29,'Scenario Parameters'!$A:$A,0)))*(1+INDEX('Scenario Parameters'!$L:$L,MATCH(CV$3,'Scenario Parameters'!$A:$A,0)))*'Base Table 5'!CV29</f>
        <v>1.0430999999999999</v>
      </c>
      <c r="CW29" s="36">
        <f>(1+INDEX('Scenario Parameters'!$L:$L,MATCH($C29,'Scenario Parameters'!$A:$A,0)))*(1+INDEX('Scenario Parameters'!$L:$L,MATCH(CW$3,'Scenario Parameters'!$A:$A,0)))*'Base Table 5'!CW29</f>
        <v>0.96640000000000004</v>
      </c>
      <c r="CX29" s="36">
        <f>(1+INDEX('Scenario Parameters'!$L:$L,MATCH($C29,'Scenario Parameters'!$A:$A,0)))*(1+INDEX('Scenario Parameters'!$L:$L,MATCH(CX$3,'Scenario Parameters'!$A:$A,0)))*'Base Table 5'!CX29</f>
        <v>0.12520000000000001</v>
      </c>
      <c r="CY29" s="36">
        <f>(1+INDEX('Scenario Parameters'!$L:$L,MATCH($C29,'Scenario Parameters'!$A:$A,0)))*(1+INDEX('Scenario Parameters'!$L:$L,MATCH(CY$3,'Scenario Parameters'!$A:$A,0)))*'Base Table 5'!CY29</f>
        <v>0.113</v>
      </c>
      <c r="CZ29" s="36">
        <f>(1+INDEX('Scenario Parameters'!$L:$L,MATCH($C29,'Scenario Parameters'!$A:$A,0)))*(1+INDEX('Scenario Parameters'!$L:$L,MATCH(CZ$3,'Scenario Parameters'!$A:$A,0)))*'Base Table 5'!CZ29</f>
        <v>8.6499999999999994E-2</v>
      </c>
      <c r="DA29" s="36">
        <f>(1+INDEX('Scenario Parameters'!$L:$L,MATCH($C29,'Scenario Parameters'!$A:$A,0)))*(1+INDEX('Scenario Parameters'!$L:$L,MATCH(DA$3,'Scenario Parameters'!$A:$A,0)))*'Base Table 5'!DA29</f>
        <v>0.14419999999999999</v>
      </c>
      <c r="DB29" s="36">
        <f>(1+INDEX('Scenario Parameters'!$L:$L,MATCH($C29,'Scenario Parameters'!$A:$A,0)))*(1+INDEX('Scenario Parameters'!$L:$L,MATCH(DB$3,'Scenario Parameters'!$A:$A,0)))*'Base Table 5'!DB29</f>
        <v>0.1037</v>
      </c>
      <c r="DC29" s="36">
        <f>(1+INDEX('Scenario Parameters'!$L:$L,MATCH($C29,'Scenario Parameters'!$A:$A,0)))*(1+INDEX('Scenario Parameters'!$L:$L,MATCH(DC$3,'Scenario Parameters'!$A:$A,0)))*'Base Table 5'!DC29</f>
        <v>9.2899999999999996E-2</v>
      </c>
      <c r="DD29" s="36">
        <f>(1+INDEX('Scenario Parameters'!$L:$L,MATCH($C29,'Scenario Parameters'!$A:$A,0)))*(1+INDEX('Scenario Parameters'!$L:$L,MATCH(DD$3,'Scenario Parameters'!$A:$A,0)))*'Base Table 5'!DD29</f>
        <v>6.6002000000000001</v>
      </c>
      <c r="DE29" s="36">
        <f>(1+INDEX('Scenario Parameters'!$L:$L,MATCH($C29,'Scenario Parameters'!$A:$A,0)))*(1+INDEX('Scenario Parameters'!$L:$L,MATCH(DE$3,'Scenario Parameters'!$A:$A,0)))*'Base Table 5'!DE29</f>
        <v>1.76885</v>
      </c>
      <c r="DF29" s="36">
        <f>(1+INDEX('Scenario Parameters'!$L:$L,MATCH($C29,'Scenario Parameters'!$A:$A,0)))*(1+INDEX('Scenario Parameters'!$L:$L,MATCH(DF$3,'Scenario Parameters'!$A:$A,0)))*'Base Table 5'!DF29</f>
        <v>1.7399999999999999E-2</v>
      </c>
      <c r="DG29" s="36">
        <f>(1+INDEX('Scenario Parameters'!$L:$L,MATCH($C29,'Scenario Parameters'!$A:$A,0)))*(1+INDEX('Scenario Parameters'!$L:$L,MATCH(DG$3,'Scenario Parameters'!$A:$A,0)))*'Base Table 5'!DG29</f>
        <v>1.0504500000000001</v>
      </c>
      <c r="DH29" s="36">
        <f>(1+INDEX('Scenario Parameters'!$L:$L,MATCH($C29,'Scenario Parameters'!$A:$A,0)))*(1+INDEX('Scenario Parameters'!$L:$L,MATCH(DH$3,'Scenario Parameters'!$A:$A,0)))*'Base Table 5'!DH29</f>
        <v>1.3866499999999999</v>
      </c>
      <c r="DI29" s="36">
        <f>(1+INDEX('Scenario Parameters'!$L:$L,MATCH($C29,'Scenario Parameters'!$A:$A,0)))*(1+INDEX('Scenario Parameters'!$L:$L,MATCH(DI$3,'Scenario Parameters'!$A:$A,0)))*'Base Table 5'!DI29</f>
        <v>1.7899999999999999E-2</v>
      </c>
      <c r="DJ29" s="36">
        <f>(1+INDEX('Scenario Parameters'!$L:$L,MATCH($C29,'Scenario Parameters'!$A:$A,0)))*(1+INDEX('Scenario Parameters'!$L:$L,MATCH(DJ$3,'Scenario Parameters'!$A:$A,0)))*'Base Table 5'!DJ29</f>
        <v>5.9200000000000003E-2</v>
      </c>
      <c r="DK29" s="36">
        <f>(1+INDEX('Scenario Parameters'!$L:$L,MATCH($C29,'Scenario Parameters'!$A:$A,0)))*(1+INDEX('Scenario Parameters'!$L:$L,MATCH(DK$3,'Scenario Parameters'!$A:$A,0)))*'Base Table 5'!DK29</f>
        <v>3.8600000000000002E-2</v>
      </c>
      <c r="DL29" s="36">
        <f>(1+INDEX('Scenario Parameters'!$L:$L,MATCH($C29,'Scenario Parameters'!$A:$A,0)))*(1+INDEX('Scenario Parameters'!$L:$L,MATCH(DL$3,'Scenario Parameters'!$A:$A,0)))*'Base Table 5'!DL29</f>
        <v>3.8299999999999994E-2</v>
      </c>
      <c r="DM29" s="36">
        <f>(1+INDEX('Scenario Parameters'!$L:$L,MATCH($C29,'Scenario Parameters'!$A:$A,0)))*(1+INDEX('Scenario Parameters'!$L:$L,MATCH(DM$3,'Scenario Parameters'!$A:$A,0)))*'Base Table 5'!DM29</f>
        <v>1.5494000000000001</v>
      </c>
      <c r="DN29" s="36">
        <f>(1+INDEX('Scenario Parameters'!$L:$L,MATCH($C29,'Scenario Parameters'!$A:$A,0)))*(1+INDEX('Scenario Parameters'!$L:$L,MATCH(DN$3,'Scenario Parameters'!$A:$A,0)))*'Base Table 5'!DN29</f>
        <v>0.1115</v>
      </c>
      <c r="DO29" s="36">
        <f>(1+INDEX('Scenario Parameters'!$L:$L,MATCH($C29,'Scenario Parameters'!$A:$A,0)))*(1+INDEX('Scenario Parameters'!$L:$L,MATCH(DO$3,'Scenario Parameters'!$A:$A,0)))*'Base Table 5'!DO29</f>
        <v>4.5699999999999998E-2</v>
      </c>
      <c r="DP29" s="36">
        <f t="shared" si="0"/>
        <v>209.08020999999997</v>
      </c>
      <c r="DQ29" s="36">
        <f>('Base Table 5'!DQ29/'Base Table 5'!$DX29)*$EB29</f>
        <v>20.623131301660944</v>
      </c>
      <c r="DR29" s="36">
        <f>('Base Table 5'!DR29/'Base Table 5'!$DX29)*$EB29</f>
        <v>2.4835626006805209E-3</v>
      </c>
      <c r="DS29" s="36">
        <f>('Base Table 5'!DS29/'Base Table 5'!$DX29)*$EB29</f>
        <v>1.6951556530944896</v>
      </c>
      <c r="DT29" s="36">
        <f>('Base Table 5'!DT29/'Base Table 5'!$DX29)*$EB29</f>
        <v>4.6939333152861841E-2</v>
      </c>
      <c r="DU29" s="36">
        <f>('Base Table 5'!DU29/'Base Table 5'!$DX29)*$EB29</f>
        <v>0.39985357870956384</v>
      </c>
      <c r="DV29" s="36">
        <f>('Base Table 5'!DV29/'Base Table 5'!$DX29)*$EB29</f>
        <v>5.4978625291264676</v>
      </c>
      <c r="DW29" s="36">
        <f>('Base Table 5'!DW29/'Base Table 5'!$DX29)*$EB29</f>
        <v>169.14874311332844</v>
      </c>
      <c r="DX29" s="36">
        <f t="shared" si="1"/>
        <v>197.41416907167346</v>
      </c>
      <c r="DY29" s="36">
        <f t="shared" si="2"/>
        <v>406.49437907167339</v>
      </c>
      <c r="DZ29" s="14">
        <f>'Base Table 5'!DY29</f>
        <v>384.99979999999994</v>
      </c>
      <c r="EA29" s="54">
        <v>406.49437907167339</v>
      </c>
      <c r="EB29" s="100">
        <f t="shared" si="3"/>
        <v>197.41416907167343</v>
      </c>
    </row>
    <row r="30" spans="1:132" x14ac:dyDescent="0.4">
      <c r="A30" s="34">
        <v>27</v>
      </c>
      <c r="B30" s="7" t="str">
        <f>'Base Table 5'!B30</f>
        <v>1302</v>
      </c>
      <c r="C30" s="111">
        <f>'Base Table 5'!C30</f>
        <v>5</v>
      </c>
      <c r="D30" s="35" t="str">
        <f>'Base Table 5'!D30</f>
        <v>Tanned leather, dressed fur and leather product manufacturing</v>
      </c>
      <c r="E30" s="36">
        <f>(1+INDEX('Scenario Parameters'!$L:$L,MATCH($C30,'Scenario Parameters'!$A:$A,0)))*(1+INDEX('Scenario Parameters'!$L:$L,MATCH(E$3,'Scenario Parameters'!$A:$A,0)))*'Base Table 5'!E30</f>
        <v>0.13550000000000001</v>
      </c>
      <c r="F30" s="36">
        <f>(1+INDEX('Scenario Parameters'!$L:$L,MATCH($C30,'Scenario Parameters'!$A:$A,0)))*(1+INDEX('Scenario Parameters'!$L:$L,MATCH(F$3,'Scenario Parameters'!$A:$A,0)))*'Base Table 5'!F30</f>
        <v>1.83E-2</v>
      </c>
      <c r="G30" s="36">
        <f>(1+INDEX('Scenario Parameters'!$L:$L,MATCH($C30,'Scenario Parameters'!$A:$A,0)))*(1+INDEX('Scenario Parameters'!$L:$L,MATCH(G$3,'Scenario Parameters'!$A:$A,0)))*'Base Table 5'!G30</f>
        <v>8.8499999999999995E-2</v>
      </c>
      <c r="H30" s="36">
        <f>(1+INDEX('Scenario Parameters'!$L:$L,MATCH($C30,'Scenario Parameters'!$A:$A,0)))*(1+INDEX('Scenario Parameters'!$L:$L,MATCH(H$3,'Scenario Parameters'!$A:$A,0)))*'Base Table 5'!H30</f>
        <v>9.7000000000000003E-3</v>
      </c>
      <c r="I30" s="36">
        <f>(1+INDEX('Scenario Parameters'!$L:$L,MATCH($C30,'Scenario Parameters'!$A:$A,0)))*(1+INDEX('Scenario Parameters'!$L:$L,MATCH(I$3,'Scenario Parameters'!$A:$A,0)))*'Base Table 5'!I30</f>
        <v>3.3E-3</v>
      </c>
      <c r="J30" s="36">
        <f>(1+INDEX('Scenario Parameters'!$L:$L,MATCH($C30,'Scenario Parameters'!$A:$A,0)))*(1+INDEX('Scenario Parameters'!$L:$L,MATCH(J$3,'Scenario Parameters'!$A:$A,0)))*'Base Table 5'!J30</f>
        <v>4.4999999999999997E-3</v>
      </c>
      <c r="K30" s="36">
        <f>(1+INDEX('Scenario Parameters'!$L:$L,MATCH($C30,'Scenario Parameters'!$A:$A,0)))*(1+INDEX('Scenario Parameters'!$L:$L,MATCH(K$3,'Scenario Parameters'!$A:$A,0)))*'Base Table 5'!K30</f>
        <v>3.8899999999999997E-2</v>
      </c>
      <c r="L30" s="36">
        <f>(1+INDEX('Scenario Parameters'!$L:$L,MATCH($C30,'Scenario Parameters'!$A:$A,0)))*(1+INDEX('Scenario Parameters'!$L:$L,MATCH(L$3,'Scenario Parameters'!$A:$A,0)))*'Base Table 5'!L30</f>
        <v>8.3099999999999979E-3</v>
      </c>
      <c r="M30" s="36">
        <f>(1+INDEX('Scenario Parameters'!$L:$L,MATCH($C30,'Scenario Parameters'!$A:$A,0)))*(1+INDEX('Scenario Parameters'!$L:$L,MATCH(M$3,'Scenario Parameters'!$A:$A,0)))*'Base Table 5'!M30</f>
        <v>3.5199999999999993E-3</v>
      </c>
      <c r="N30" s="36">
        <f>(1+INDEX('Scenario Parameters'!$L:$L,MATCH($C30,'Scenario Parameters'!$A:$A,0)))*(1+INDEX('Scenario Parameters'!$L:$L,MATCH(N$3,'Scenario Parameters'!$A:$A,0)))*'Base Table 5'!N30</f>
        <v>4.3450000000000003E-2</v>
      </c>
      <c r="O30" s="36">
        <f>(1+INDEX('Scenario Parameters'!$L:$L,MATCH($C30,'Scenario Parameters'!$A:$A,0)))*(1+INDEX('Scenario Parameters'!$L:$L,MATCH(O$3,'Scenario Parameters'!$A:$A,0)))*'Base Table 5'!O30</f>
        <v>0.15400000000000003</v>
      </c>
      <c r="P30" s="36">
        <f>(1+INDEX('Scenario Parameters'!$L:$L,MATCH($C30,'Scenario Parameters'!$A:$A,0)))*(1+INDEX('Scenario Parameters'!$L:$L,MATCH(P$3,'Scenario Parameters'!$A:$A,0)))*'Base Table 5'!P30</f>
        <v>1.9800000000000002E-2</v>
      </c>
      <c r="Q30" s="36">
        <f>(1+INDEX('Scenario Parameters'!$L:$L,MATCH($C30,'Scenario Parameters'!$A:$A,0)))*(1+INDEX('Scenario Parameters'!$L:$L,MATCH(Q$3,'Scenario Parameters'!$A:$A,0)))*'Base Table 5'!Q30</f>
        <v>5.8799999999999998E-3</v>
      </c>
      <c r="R30" s="36">
        <f>(1+INDEX('Scenario Parameters'!$L:$L,MATCH($C30,'Scenario Parameters'!$A:$A,0)))*(1+INDEX('Scenario Parameters'!$L:$L,MATCH(R$3,'Scenario Parameters'!$A:$A,0)))*'Base Table 5'!R30</f>
        <v>0.8075</v>
      </c>
      <c r="S30" s="36">
        <f>(1+INDEX('Scenario Parameters'!$L:$L,MATCH($C30,'Scenario Parameters'!$A:$A,0)))*(1+INDEX('Scenario Parameters'!$L:$L,MATCH(S$3,'Scenario Parameters'!$A:$A,0)))*'Base Table 5'!S30</f>
        <v>1.0200000000000001E-2</v>
      </c>
      <c r="T30" s="36">
        <f>(1+INDEX('Scenario Parameters'!$L:$L,MATCH($C30,'Scenario Parameters'!$A:$A,0)))*(1+INDEX('Scenario Parameters'!$L:$L,MATCH(T$3,'Scenario Parameters'!$A:$A,0)))*'Base Table 5'!T30</f>
        <v>4.7800000000000002E-2</v>
      </c>
      <c r="U30" s="36">
        <f>(1+INDEX('Scenario Parameters'!$L:$L,MATCH($C30,'Scenario Parameters'!$A:$A,0)))*(1+INDEX('Scenario Parameters'!$L:$L,MATCH(U$3,'Scenario Parameters'!$A:$A,0)))*'Base Table 5'!U30</f>
        <v>5.8000000000000003E-2</v>
      </c>
      <c r="V30" s="36">
        <f>(1+INDEX('Scenario Parameters'!$L:$L,MATCH($C30,'Scenario Parameters'!$A:$A,0)))*(1+INDEX('Scenario Parameters'!$L:$L,MATCH(V$3,'Scenario Parameters'!$A:$A,0)))*'Base Table 5'!V30</f>
        <v>0.1053</v>
      </c>
      <c r="W30" s="36">
        <f>(1+INDEX('Scenario Parameters'!$L:$L,MATCH($C30,'Scenario Parameters'!$A:$A,0)))*(1+INDEX('Scenario Parameters'!$L:$L,MATCH(W$3,'Scenario Parameters'!$A:$A,0)))*'Base Table 5'!W30</f>
        <v>4.3999999999999997E-2</v>
      </c>
      <c r="X30" s="36">
        <f>(1+INDEX('Scenario Parameters'!$L:$L,MATCH($C30,'Scenario Parameters'!$A:$A,0)))*(1+INDEX('Scenario Parameters'!$L:$L,MATCH(X$3,'Scenario Parameters'!$A:$A,0)))*'Base Table 5'!X30</f>
        <v>3.9600000000000003E-2</v>
      </c>
      <c r="Y30" s="36">
        <f>(1+INDEX('Scenario Parameters'!$L:$L,MATCH($C30,'Scenario Parameters'!$A:$A,0)))*(1+INDEX('Scenario Parameters'!$L:$L,MATCH(Y$3,'Scenario Parameters'!$A:$A,0)))*'Base Table 5'!Y30</f>
        <v>4.9099999999999998E-2</v>
      </c>
      <c r="Z30" s="36">
        <f>(1+INDEX('Scenario Parameters'!$L:$L,MATCH($C30,'Scenario Parameters'!$A:$A,0)))*(1+INDEX('Scenario Parameters'!$L:$L,MATCH(Z$3,'Scenario Parameters'!$A:$A,0)))*'Base Table 5'!Z30</f>
        <v>9.0899999999999995E-2</v>
      </c>
      <c r="AA30" s="36">
        <f>(1+INDEX('Scenario Parameters'!$L:$L,MATCH($C30,'Scenario Parameters'!$A:$A,0)))*(1+INDEX('Scenario Parameters'!$L:$L,MATCH(AA$3,'Scenario Parameters'!$A:$A,0)))*'Base Table 5'!AA30</f>
        <v>3.1600000000000003E-2</v>
      </c>
      <c r="AB30" s="36">
        <f>(1+INDEX('Scenario Parameters'!$L:$L,MATCH($C30,'Scenario Parameters'!$A:$A,0)))*(1+INDEX('Scenario Parameters'!$L:$L,MATCH(AB$3,'Scenario Parameters'!$A:$A,0)))*'Base Table 5'!AB30</f>
        <v>1.8499999999999999E-2</v>
      </c>
      <c r="AC30" s="36">
        <f>(1+INDEX('Scenario Parameters'!$L:$L,MATCH($C30,'Scenario Parameters'!$A:$A,0)))*(1+INDEX('Scenario Parameters'!$L:$L,MATCH(AC$3,'Scenario Parameters'!$A:$A,0)))*'Base Table 5'!AC30</f>
        <v>1.6899999999999998E-2</v>
      </c>
      <c r="AD30" s="36">
        <f>(1+INDEX('Scenario Parameters'!$L:$L,MATCH($C30,'Scenario Parameters'!$A:$A,0)))*(1+INDEX('Scenario Parameters'!$L:$L,MATCH(AD$3,'Scenario Parameters'!$A:$A,0)))*'Base Table 5'!AD30</f>
        <v>7.1000000000000004E-3</v>
      </c>
      <c r="AE30" s="36">
        <f>(1+INDEX('Scenario Parameters'!$L:$L,MATCH($C30,'Scenario Parameters'!$A:$A,0)))*(1+INDEX('Scenario Parameters'!$L:$L,MATCH(AE$3,'Scenario Parameters'!$A:$A,0)))*'Base Table 5'!AE30</f>
        <v>27.718900000000001</v>
      </c>
      <c r="AF30" s="36">
        <f>(1+INDEX('Scenario Parameters'!$L:$L,MATCH($C30,'Scenario Parameters'!$A:$A,0)))*(1+INDEX('Scenario Parameters'!$L:$L,MATCH(AF$3,'Scenario Parameters'!$A:$A,0)))*'Base Table 5'!AF30</f>
        <v>3.6591</v>
      </c>
      <c r="AG30" s="36">
        <f>(1+INDEX('Scenario Parameters'!$L:$L,MATCH($C30,'Scenario Parameters'!$A:$A,0)))*(1+INDEX('Scenario Parameters'!$L:$L,MATCH(AG$3,'Scenario Parameters'!$A:$A,0)))*'Base Table 5'!AG30</f>
        <v>0</v>
      </c>
      <c r="AH30" s="36">
        <f>(1+INDEX('Scenario Parameters'!$L:$L,MATCH($C30,'Scenario Parameters'!$A:$A,0)))*(1+INDEX('Scenario Parameters'!$L:$L,MATCH(AH$3,'Scenario Parameters'!$A:$A,0)))*'Base Table 5'!AH30</f>
        <v>5.1999999999999998E-3</v>
      </c>
      <c r="AI30" s="36">
        <f>(1+INDEX('Scenario Parameters'!$L:$L,MATCH($C30,'Scenario Parameters'!$A:$A,0)))*(1+INDEX('Scenario Parameters'!$L:$L,MATCH(AI$3,'Scenario Parameters'!$A:$A,0)))*'Base Table 5'!AI30</f>
        <v>0.79090000000000005</v>
      </c>
      <c r="AJ30" s="36">
        <f>(1+INDEX('Scenario Parameters'!$L:$L,MATCH($C30,'Scenario Parameters'!$A:$A,0)))*(1+INDEX('Scenario Parameters'!$L:$L,MATCH(AJ$3,'Scenario Parameters'!$A:$A,0)))*'Base Table 5'!AJ30</f>
        <v>3.5000000000000003E-2</v>
      </c>
      <c r="AK30" s="36">
        <f>(1+INDEX('Scenario Parameters'!$L:$L,MATCH($C30,'Scenario Parameters'!$A:$A,0)))*(1+INDEX('Scenario Parameters'!$L:$L,MATCH(AK$3,'Scenario Parameters'!$A:$A,0)))*'Base Table 5'!AK30</f>
        <v>4.5699999999999998E-2</v>
      </c>
      <c r="AL30" s="36">
        <f>(1+INDEX('Scenario Parameters'!$L:$L,MATCH($C30,'Scenario Parameters'!$A:$A,0)))*(1+INDEX('Scenario Parameters'!$L:$L,MATCH(AL$3,'Scenario Parameters'!$A:$A,0)))*'Base Table 5'!AL30</f>
        <v>1.6199999999999999E-2</v>
      </c>
      <c r="AM30" s="36">
        <f>(1+INDEX('Scenario Parameters'!$L:$L,MATCH($C30,'Scenario Parameters'!$A:$A,0)))*(1+INDEX('Scenario Parameters'!$L:$L,MATCH(AM$3,'Scenario Parameters'!$A:$A,0)))*'Base Table 5'!AM30</f>
        <v>1.5299999999999999E-2</v>
      </c>
      <c r="AN30" s="36">
        <f>(1+INDEX('Scenario Parameters'!$L:$L,MATCH($C30,'Scenario Parameters'!$A:$A,0)))*(1+INDEX('Scenario Parameters'!$L:$L,MATCH(AN$3,'Scenario Parameters'!$A:$A,0)))*'Base Table 5'!AN30</f>
        <v>3.0116999999999998</v>
      </c>
      <c r="AO30" s="36">
        <f>(1+INDEX('Scenario Parameters'!$L:$L,MATCH($C30,'Scenario Parameters'!$A:$A,0)))*(1+INDEX('Scenario Parameters'!$L:$L,MATCH(AO$3,'Scenario Parameters'!$A:$A,0)))*'Base Table 5'!AO30</f>
        <v>1.4599999999999997E-3</v>
      </c>
      <c r="AP30" s="36">
        <f>(1+INDEX('Scenario Parameters'!$L:$L,MATCH($C30,'Scenario Parameters'!$A:$A,0)))*(1+INDEX('Scenario Parameters'!$L:$L,MATCH(AP$3,'Scenario Parameters'!$A:$A,0)))*'Base Table 5'!AP30</f>
        <v>1.46E-2</v>
      </c>
      <c r="AQ30" s="36">
        <f>(1+INDEX('Scenario Parameters'!$L:$L,MATCH($C30,'Scenario Parameters'!$A:$A,0)))*(1+INDEX('Scenario Parameters'!$L:$L,MATCH(AQ$3,'Scenario Parameters'!$A:$A,0)))*'Base Table 5'!AQ30</f>
        <v>1.155E-2</v>
      </c>
      <c r="AR30" s="36">
        <f>(1+INDEX('Scenario Parameters'!$L:$L,MATCH($C30,'Scenario Parameters'!$A:$A,0)))*(1+INDEX('Scenario Parameters'!$L:$L,MATCH(AR$3,'Scenario Parameters'!$A:$A,0)))*'Base Table 5'!AR30</f>
        <v>0.14360000000000001</v>
      </c>
      <c r="AS30" s="36">
        <f>(1+INDEX('Scenario Parameters'!$L:$L,MATCH($C30,'Scenario Parameters'!$A:$A,0)))*(1+INDEX('Scenario Parameters'!$L:$L,MATCH(AS$3,'Scenario Parameters'!$A:$A,0)))*'Base Table 5'!AS30</f>
        <v>1.3599999999999999E-2</v>
      </c>
      <c r="AT30" s="36">
        <f>(1+INDEX('Scenario Parameters'!$L:$L,MATCH($C30,'Scenario Parameters'!$A:$A,0)))*(1+INDEX('Scenario Parameters'!$L:$L,MATCH(AT$3,'Scenario Parameters'!$A:$A,0)))*'Base Table 5'!AT30</f>
        <v>0.91969999999999996</v>
      </c>
      <c r="AU30" s="36">
        <f>(1+INDEX('Scenario Parameters'!$L:$L,MATCH($C30,'Scenario Parameters'!$A:$A,0)))*(1+INDEX('Scenario Parameters'!$L:$L,MATCH(AU$3,'Scenario Parameters'!$A:$A,0)))*'Base Table 5'!AU30</f>
        <v>0.2276</v>
      </c>
      <c r="AV30" s="36">
        <f>(1+INDEX('Scenario Parameters'!$L:$L,MATCH($C30,'Scenario Parameters'!$A:$A,0)))*(1+INDEX('Scenario Parameters'!$L:$L,MATCH(AV$3,'Scenario Parameters'!$A:$A,0)))*'Base Table 5'!AV30</f>
        <v>2.8500000000000001E-2</v>
      </c>
      <c r="AW30" s="36">
        <f>(1+INDEX('Scenario Parameters'!$L:$L,MATCH($C30,'Scenario Parameters'!$A:$A,0)))*(1+INDEX('Scenario Parameters'!$L:$L,MATCH(AW$3,'Scenario Parameters'!$A:$A,0)))*'Base Table 5'!AW30</f>
        <v>9.4000000000000004E-3</v>
      </c>
      <c r="AX30" s="36">
        <f>(1+INDEX('Scenario Parameters'!$L:$L,MATCH($C30,'Scenario Parameters'!$A:$A,0)))*(1+INDEX('Scenario Parameters'!$L:$L,MATCH(AX$3,'Scenario Parameters'!$A:$A,0)))*'Base Table 5'!AX30</f>
        <v>5.8400000000000001E-2</v>
      </c>
      <c r="AY30" s="36">
        <f>(1+INDEX('Scenario Parameters'!$L:$L,MATCH($C30,'Scenario Parameters'!$A:$A,0)))*(1+INDEX('Scenario Parameters'!$L:$L,MATCH(AY$3,'Scenario Parameters'!$A:$A,0)))*'Base Table 5'!AY30</f>
        <v>0.16800000000000001</v>
      </c>
      <c r="AZ30" s="36">
        <f>(1+INDEX('Scenario Parameters'!$L:$L,MATCH($C30,'Scenario Parameters'!$A:$A,0)))*(1+INDEX('Scenario Parameters'!$L:$L,MATCH(AZ$3,'Scenario Parameters'!$A:$A,0)))*'Base Table 5'!AZ30</f>
        <v>9.2999999999999999E-2</v>
      </c>
      <c r="BA30" s="36">
        <f>(1+INDEX('Scenario Parameters'!$L:$L,MATCH($C30,'Scenario Parameters'!$A:$A,0)))*(1+INDEX('Scenario Parameters'!$L:$L,MATCH(BA$3,'Scenario Parameters'!$A:$A,0)))*'Base Table 5'!BA30</f>
        <v>2.52E-2</v>
      </c>
      <c r="BB30" s="36">
        <f>(1+INDEX('Scenario Parameters'!$L:$L,MATCH($C30,'Scenario Parameters'!$A:$A,0)))*(1+INDEX('Scenario Parameters'!$L:$L,MATCH(BB$3,'Scenario Parameters'!$A:$A,0)))*'Base Table 5'!BB30</f>
        <v>4.4999999999999998E-2</v>
      </c>
      <c r="BC30" s="36">
        <f>(1+INDEX('Scenario Parameters'!$L:$L,MATCH($C30,'Scenario Parameters'!$A:$A,0)))*(1+INDEX('Scenario Parameters'!$L:$L,MATCH(BC$3,'Scenario Parameters'!$A:$A,0)))*'Base Table 5'!BC30</f>
        <v>2.2700000000000001E-2</v>
      </c>
      <c r="BD30" s="36">
        <f>(1+INDEX('Scenario Parameters'!$L:$L,MATCH($C30,'Scenario Parameters'!$A:$A,0)))*(1+INDEX('Scenario Parameters'!$L:$L,MATCH(BD$3,'Scenario Parameters'!$A:$A,0)))*'Base Table 5'!BD30</f>
        <v>5.3699999999999998E-2</v>
      </c>
      <c r="BE30" s="36">
        <f>(1+INDEX('Scenario Parameters'!$L:$L,MATCH($C30,'Scenario Parameters'!$A:$A,0)))*(1+INDEX('Scenario Parameters'!$L:$L,MATCH(BE$3,'Scenario Parameters'!$A:$A,0)))*'Base Table 5'!BE30</f>
        <v>2.29E-2</v>
      </c>
      <c r="BF30" s="36">
        <f>(1+INDEX('Scenario Parameters'!$L:$L,MATCH($C30,'Scenario Parameters'!$A:$A,0)))*(1+INDEX('Scenario Parameters'!$L:$L,MATCH(BF$3,'Scenario Parameters'!$A:$A,0)))*'Base Table 5'!BF30</f>
        <v>0.45639999999999997</v>
      </c>
      <c r="BG30" s="36">
        <f>(1+INDEX('Scenario Parameters'!$L:$L,MATCH($C30,'Scenario Parameters'!$A:$A,0)))*(1+INDEX('Scenario Parameters'!$L:$L,MATCH(BG$3,'Scenario Parameters'!$A:$A,0)))*'Base Table 5'!BG30</f>
        <v>4.8510000000000011E-2</v>
      </c>
      <c r="BH30" s="36">
        <f>(1+INDEX('Scenario Parameters'!$L:$L,MATCH($C30,'Scenario Parameters'!$A:$A,0)))*(1+INDEX('Scenario Parameters'!$L:$L,MATCH(BH$3,'Scenario Parameters'!$A:$A,0)))*'Base Table 5'!BH30</f>
        <v>0.26829999999999998</v>
      </c>
      <c r="BI30" s="36">
        <f>(1+INDEX('Scenario Parameters'!$L:$L,MATCH($C30,'Scenario Parameters'!$A:$A,0)))*(1+INDEX('Scenario Parameters'!$L:$L,MATCH(BI$3,'Scenario Parameters'!$A:$A,0)))*'Base Table 5'!BI30</f>
        <v>0.27010000000000001</v>
      </c>
      <c r="BJ30" s="36">
        <f>(1+INDEX('Scenario Parameters'!$L:$L,MATCH($C30,'Scenario Parameters'!$A:$A,0)))*(1+INDEX('Scenario Parameters'!$L:$L,MATCH(BJ$3,'Scenario Parameters'!$A:$A,0)))*'Base Table 5'!BJ30</f>
        <v>2.7E-2</v>
      </c>
      <c r="BK30" s="36">
        <f>(1+INDEX('Scenario Parameters'!$L:$L,MATCH($C30,'Scenario Parameters'!$A:$A,0)))*(1+INDEX('Scenario Parameters'!$L:$L,MATCH(BK$3,'Scenario Parameters'!$A:$A,0)))*'Base Table 5'!BK30</f>
        <v>2.3397999999999999</v>
      </c>
      <c r="BL30" s="36">
        <f>(1+INDEX('Scenario Parameters'!$L:$L,MATCH($C30,'Scenario Parameters'!$A:$A,0)))*(1+INDEX('Scenario Parameters'!$L:$L,MATCH(BL$3,'Scenario Parameters'!$A:$A,0)))*'Base Table 5'!BL30</f>
        <v>6.5699999999999995E-2</v>
      </c>
      <c r="BM30" s="36">
        <f>(1+INDEX('Scenario Parameters'!$L:$L,MATCH($C30,'Scenario Parameters'!$A:$A,0)))*(1+INDEX('Scenario Parameters'!$L:$L,MATCH(BM$3,'Scenario Parameters'!$A:$A,0)))*'Base Table 5'!BM30</f>
        <v>3.7699999999999997E-2</v>
      </c>
      <c r="BN30" s="36">
        <f>(1+INDEX('Scenario Parameters'!$L:$L,MATCH($C30,'Scenario Parameters'!$A:$A,0)))*(1+INDEX('Scenario Parameters'!$L:$L,MATCH(BN$3,'Scenario Parameters'!$A:$A,0)))*'Base Table 5'!BN30</f>
        <v>0.2233</v>
      </c>
      <c r="BO30" s="36">
        <f>(1+INDEX('Scenario Parameters'!$L:$L,MATCH($C30,'Scenario Parameters'!$A:$A,0)))*(1+INDEX('Scenario Parameters'!$L:$L,MATCH(BO$3,'Scenario Parameters'!$A:$A,0)))*'Base Table 5'!BO30</f>
        <v>31.1477</v>
      </c>
      <c r="BP30" s="36">
        <f>(1+INDEX('Scenario Parameters'!$L:$L,MATCH($C30,'Scenario Parameters'!$A:$A,0)))*(1+INDEX('Scenario Parameters'!$L:$L,MATCH(BP$3,'Scenario Parameters'!$A:$A,0)))*'Base Table 5'!BP30</f>
        <v>1.6603000000000001</v>
      </c>
      <c r="BQ30" s="36">
        <f>(1+INDEX('Scenario Parameters'!$L:$L,MATCH($C30,'Scenario Parameters'!$A:$A,0)))*(1+INDEX('Scenario Parameters'!$L:$L,MATCH(BQ$3,'Scenario Parameters'!$A:$A,0)))*'Base Table 5'!BQ30</f>
        <v>2.7875E-2</v>
      </c>
      <c r="BR30" s="36">
        <f>(1+INDEX('Scenario Parameters'!$L:$L,MATCH($C30,'Scenario Parameters'!$A:$A,0)))*(1+INDEX('Scenario Parameters'!$L:$L,MATCH(BR$3,'Scenario Parameters'!$A:$A,0)))*'Base Table 5'!BR30</f>
        <v>4.3125000000000004E-2</v>
      </c>
      <c r="BS30" s="36">
        <f>(1+INDEX('Scenario Parameters'!$L:$L,MATCH($C30,'Scenario Parameters'!$A:$A,0)))*(1+INDEX('Scenario Parameters'!$L:$L,MATCH(BS$3,'Scenario Parameters'!$A:$A,0)))*'Base Table 5'!BS30</f>
        <v>9.0999999999999989E-4</v>
      </c>
      <c r="BT30" s="36">
        <f>(1+INDEX('Scenario Parameters'!$L:$L,MATCH($C30,'Scenario Parameters'!$A:$A,0)))*(1+INDEX('Scenario Parameters'!$L:$L,MATCH(BT$3,'Scenario Parameters'!$A:$A,0)))*'Base Table 5'!BT30</f>
        <v>3.2000000000000001E-2</v>
      </c>
      <c r="BU30" s="36">
        <f>(1+INDEX('Scenario Parameters'!$L:$L,MATCH($C30,'Scenario Parameters'!$A:$A,0)))*(1+INDEX('Scenario Parameters'!$L:$L,MATCH(BU$3,'Scenario Parameters'!$A:$A,0)))*'Base Table 5'!BU30</f>
        <v>2.7E-2</v>
      </c>
      <c r="BV30" s="36">
        <f>(1+INDEX('Scenario Parameters'!$L:$L,MATCH($C30,'Scenario Parameters'!$A:$A,0)))*(1+INDEX('Scenario Parameters'!$L:$L,MATCH(BV$3,'Scenario Parameters'!$A:$A,0)))*'Base Table 5'!BV30</f>
        <v>0.87949999999999995</v>
      </c>
      <c r="BW30" s="36">
        <f>(1+INDEX('Scenario Parameters'!$L:$L,MATCH($C30,'Scenario Parameters'!$A:$A,0)))*(1+INDEX('Scenario Parameters'!$L:$L,MATCH(BW$3,'Scenario Parameters'!$A:$A,0)))*'Base Table 5'!BW30</f>
        <v>0.15429999999999999</v>
      </c>
      <c r="BX30" s="36">
        <f>(1+INDEX('Scenario Parameters'!$L:$L,MATCH($C30,'Scenario Parameters'!$A:$A,0)))*(1+INDEX('Scenario Parameters'!$L:$L,MATCH(BX$3,'Scenario Parameters'!$A:$A,0)))*'Base Table 5'!BX30</f>
        <v>0.1663</v>
      </c>
      <c r="BY30" s="36">
        <f>(1+INDEX('Scenario Parameters'!$L:$L,MATCH($C30,'Scenario Parameters'!$A:$A,0)))*(1+INDEX('Scenario Parameters'!$L:$L,MATCH(BY$3,'Scenario Parameters'!$A:$A,0)))*'Base Table 5'!BY30</f>
        <v>1.4332</v>
      </c>
      <c r="BZ30" s="36">
        <f>(1+INDEX('Scenario Parameters'!$L:$L,MATCH($C30,'Scenario Parameters'!$A:$A,0)))*(1+INDEX('Scenario Parameters'!$L:$L,MATCH(BZ$3,'Scenario Parameters'!$A:$A,0)))*'Base Table 5'!BZ30</f>
        <v>143.74950000000001</v>
      </c>
      <c r="CA30" s="36">
        <f>(1+INDEX('Scenario Parameters'!$L:$L,MATCH($C30,'Scenario Parameters'!$A:$A,0)))*(1+INDEX('Scenario Parameters'!$L:$L,MATCH(CA$3,'Scenario Parameters'!$A:$A,0)))*'Base Table 5'!CA30</f>
        <v>0.57010000000000005</v>
      </c>
      <c r="CB30" s="36">
        <f>(1+INDEX('Scenario Parameters'!$L:$L,MATCH($C30,'Scenario Parameters'!$A:$A,0)))*(1+INDEX('Scenario Parameters'!$L:$L,MATCH(CB$3,'Scenario Parameters'!$A:$A,0)))*'Base Table 5'!CB30</f>
        <v>5.8599999999999999E-2</v>
      </c>
      <c r="CC30" s="36">
        <f>(1+INDEX('Scenario Parameters'!$L:$L,MATCH($C30,'Scenario Parameters'!$A:$A,0)))*(1+INDEX('Scenario Parameters'!$L:$L,MATCH(CC$3,'Scenario Parameters'!$A:$A,0)))*'Base Table 5'!CC30</f>
        <v>0.4667</v>
      </c>
      <c r="CD30" s="36">
        <f>(1+INDEX('Scenario Parameters'!$L:$L,MATCH($C30,'Scenario Parameters'!$A:$A,0)))*(1+INDEX('Scenario Parameters'!$L:$L,MATCH(CD$3,'Scenario Parameters'!$A:$A,0)))*'Base Table 5'!CD30</f>
        <v>0.20723999999999998</v>
      </c>
      <c r="CE30" s="36">
        <f>(1+INDEX('Scenario Parameters'!$L:$L,MATCH($C30,'Scenario Parameters'!$A:$A,0)))*(1+INDEX('Scenario Parameters'!$L:$L,MATCH(CE$3,'Scenario Parameters'!$A:$A,0)))*'Base Table 5'!CE30</f>
        <v>5.8700000000000002E-2</v>
      </c>
      <c r="CF30" s="36">
        <f>(1+INDEX('Scenario Parameters'!$L:$L,MATCH($C30,'Scenario Parameters'!$A:$A,0)))*(1+INDEX('Scenario Parameters'!$L:$L,MATCH(CF$3,'Scenario Parameters'!$A:$A,0)))*'Base Table 5'!CF30</f>
        <v>0.40939999999999999</v>
      </c>
      <c r="CG30" s="36">
        <f>(1+INDEX('Scenario Parameters'!$L:$L,MATCH($C30,'Scenario Parameters'!$A:$A,0)))*(1+INDEX('Scenario Parameters'!$L:$L,MATCH(CG$3,'Scenario Parameters'!$A:$A,0)))*'Base Table 5'!CG30</f>
        <v>0.1116</v>
      </c>
      <c r="CH30" s="36">
        <f>(1+INDEX('Scenario Parameters'!$L:$L,MATCH($C30,'Scenario Parameters'!$A:$A,0)))*(1+INDEX('Scenario Parameters'!$L:$L,MATCH(CH$3,'Scenario Parameters'!$A:$A,0)))*'Base Table 5'!CH30</f>
        <v>0.2024</v>
      </c>
      <c r="CI30" s="36">
        <f>(1+INDEX('Scenario Parameters'!$L:$L,MATCH($C30,'Scenario Parameters'!$A:$A,0)))*(1+INDEX('Scenario Parameters'!$L:$L,MATCH(CI$3,'Scenario Parameters'!$A:$A,0)))*'Base Table 5'!CI30</f>
        <v>7.3800000000000004E-2</v>
      </c>
      <c r="CJ30" s="36">
        <f>(1+INDEX('Scenario Parameters'!$L:$L,MATCH($C30,'Scenario Parameters'!$A:$A,0)))*(1+INDEX('Scenario Parameters'!$L:$L,MATCH(CJ$3,'Scenario Parameters'!$A:$A,0)))*'Base Table 5'!CJ30</f>
        <v>0.17699999999999999</v>
      </c>
      <c r="CK30" s="36">
        <f>(1+INDEX('Scenario Parameters'!$L:$L,MATCH($C30,'Scenario Parameters'!$A:$A,0)))*(1+INDEX('Scenario Parameters'!$L:$L,MATCH(CK$3,'Scenario Parameters'!$A:$A,0)))*'Base Table 5'!CK30</f>
        <v>0.37269999999999998</v>
      </c>
      <c r="CL30" s="36">
        <f>(1+INDEX('Scenario Parameters'!$L:$L,MATCH($C30,'Scenario Parameters'!$A:$A,0)))*(1+INDEX('Scenario Parameters'!$L:$L,MATCH(CL$3,'Scenario Parameters'!$A:$A,0)))*'Base Table 5'!CL30</f>
        <v>1.3100000000000001E-2</v>
      </c>
      <c r="CM30" s="36">
        <f>(1+INDEX('Scenario Parameters'!$L:$L,MATCH($C30,'Scenario Parameters'!$A:$A,0)))*(1+INDEX('Scenario Parameters'!$L:$L,MATCH(CM$3,'Scenario Parameters'!$A:$A,0)))*'Base Table 5'!CM30</f>
        <v>3.6200000000000003E-2</v>
      </c>
      <c r="CN30" s="36">
        <f>(1+INDEX('Scenario Parameters'!$L:$L,MATCH($C30,'Scenario Parameters'!$A:$A,0)))*(1+INDEX('Scenario Parameters'!$L:$L,MATCH(CN$3,'Scenario Parameters'!$A:$A,0)))*'Base Table 5'!CN30</f>
        <v>0.34189999999999998</v>
      </c>
      <c r="CO30" s="36">
        <f>(1+INDEX('Scenario Parameters'!$L:$L,MATCH($C30,'Scenario Parameters'!$A:$A,0)))*(1+INDEX('Scenario Parameters'!$L:$L,MATCH(CO$3,'Scenario Parameters'!$A:$A,0)))*'Base Table 5'!CO30</f>
        <v>8.0000000000000004E-4</v>
      </c>
      <c r="CP30" s="36">
        <f>(1+INDEX('Scenario Parameters'!$L:$L,MATCH($C30,'Scenario Parameters'!$A:$A,0)))*(1+INDEX('Scenario Parameters'!$L:$L,MATCH(CP$3,'Scenario Parameters'!$A:$A,0)))*'Base Table 5'!CP30</f>
        <v>0.68369999999999997</v>
      </c>
      <c r="CQ30" s="36">
        <f>(1+INDEX('Scenario Parameters'!$L:$L,MATCH($C30,'Scenario Parameters'!$A:$A,0)))*(1+INDEX('Scenario Parameters'!$L:$L,MATCH(CQ$3,'Scenario Parameters'!$A:$A,0)))*'Base Table 5'!CQ30</f>
        <v>0.88949999999999996</v>
      </c>
      <c r="CR30" s="36">
        <f>(1+INDEX('Scenario Parameters'!$L:$L,MATCH($C30,'Scenario Parameters'!$A:$A,0)))*(1+INDEX('Scenario Parameters'!$L:$L,MATCH(CR$3,'Scenario Parameters'!$A:$A,0)))*'Base Table 5'!CR30</f>
        <v>0.22320000000000001</v>
      </c>
      <c r="CS30" s="36">
        <f>(1+INDEX('Scenario Parameters'!$L:$L,MATCH($C30,'Scenario Parameters'!$A:$A,0)))*(1+INDEX('Scenario Parameters'!$L:$L,MATCH(CS$3,'Scenario Parameters'!$A:$A,0)))*'Base Table 5'!CS30</f>
        <v>0.22040000000000001</v>
      </c>
      <c r="CT30" s="36">
        <f>(1+INDEX('Scenario Parameters'!$L:$L,MATCH($C30,'Scenario Parameters'!$A:$A,0)))*(1+INDEX('Scenario Parameters'!$L:$L,MATCH(CT$3,'Scenario Parameters'!$A:$A,0)))*'Base Table 5'!CT30</f>
        <v>4.7999999999999996E-3</v>
      </c>
      <c r="CU30" s="36">
        <f>(1+INDEX('Scenario Parameters'!$L:$L,MATCH($C30,'Scenario Parameters'!$A:$A,0)))*(1+INDEX('Scenario Parameters'!$L:$L,MATCH(CU$3,'Scenario Parameters'!$A:$A,0)))*'Base Table 5'!CU30</f>
        <v>1.6000000000000001E-3</v>
      </c>
      <c r="CV30" s="36">
        <f>(1+INDEX('Scenario Parameters'!$L:$L,MATCH($C30,'Scenario Parameters'!$A:$A,0)))*(1+INDEX('Scenario Parameters'!$L:$L,MATCH(CV$3,'Scenario Parameters'!$A:$A,0)))*'Base Table 5'!CV30</f>
        <v>3.0209000000000001</v>
      </c>
      <c r="CW30" s="36">
        <f>(1+INDEX('Scenario Parameters'!$L:$L,MATCH($C30,'Scenario Parameters'!$A:$A,0)))*(1+INDEX('Scenario Parameters'!$L:$L,MATCH(CW$3,'Scenario Parameters'!$A:$A,0)))*'Base Table 5'!CW30</f>
        <v>3.2334000000000001</v>
      </c>
      <c r="CX30" s="36">
        <f>(1+INDEX('Scenario Parameters'!$L:$L,MATCH($C30,'Scenario Parameters'!$A:$A,0)))*(1+INDEX('Scenario Parameters'!$L:$L,MATCH(CX$3,'Scenario Parameters'!$A:$A,0)))*'Base Table 5'!CX30</f>
        <v>0.40210000000000001</v>
      </c>
      <c r="CY30" s="36">
        <f>(1+INDEX('Scenario Parameters'!$L:$L,MATCH($C30,'Scenario Parameters'!$A:$A,0)))*(1+INDEX('Scenario Parameters'!$L:$L,MATCH(CY$3,'Scenario Parameters'!$A:$A,0)))*'Base Table 5'!CY30</f>
        <v>0.56659999999999999</v>
      </c>
      <c r="CZ30" s="36">
        <f>(1+INDEX('Scenario Parameters'!$L:$L,MATCH($C30,'Scenario Parameters'!$A:$A,0)))*(1+INDEX('Scenario Parameters'!$L:$L,MATCH(CZ$3,'Scenario Parameters'!$A:$A,0)))*'Base Table 5'!CZ30</f>
        <v>0.27729999999999999</v>
      </c>
      <c r="DA30" s="36">
        <f>(1+INDEX('Scenario Parameters'!$L:$L,MATCH($C30,'Scenario Parameters'!$A:$A,0)))*(1+INDEX('Scenario Parameters'!$L:$L,MATCH(DA$3,'Scenario Parameters'!$A:$A,0)))*'Base Table 5'!DA30</f>
        <v>0.52159999999999995</v>
      </c>
      <c r="DB30" s="36">
        <f>(1+INDEX('Scenario Parameters'!$L:$L,MATCH($C30,'Scenario Parameters'!$A:$A,0)))*(1+INDEX('Scenario Parameters'!$L:$L,MATCH(DB$3,'Scenario Parameters'!$A:$A,0)))*'Base Table 5'!DB30</f>
        <v>0.79</v>
      </c>
      <c r="DC30" s="36">
        <f>(1+INDEX('Scenario Parameters'!$L:$L,MATCH($C30,'Scenario Parameters'!$A:$A,0)))*(1+INDEX('Scenario Parameters'!$L:$L,MATCH(DC$3,'Scenario Parameters'!$A:$A,0)))*'Base Table 5'!DC30</f>
        <v>0.21360000000000001</v>
      </c>
      <c r="DD30" s="36">
        <f>(1+INDEX('Scenario Parameters'!$L:$L,MATCH($C30,'Scenario Parameters'!$A:$A,0)))*(1+INDEX('Scenario Parameters'!$L:$L,MATCH(DD$3,'Scenario Parameters'!$A:$A,0)))*'Base Table 5'!DD30</f>
        <v>0.55769999999999997</v>
      </c>
      <c r="DE30" s="36">
        <f>(1+INDEX('Scenario Parameters'!$L:$L,MATCH($C30,'Scenario Parameters'!$A:$A,0)))*(1+INDEX('Scenario Parameters'!$L:$L,MATCH(DE$3,'Scenario Parameters'!$A:$A,0)))*'Base Table 5'!DE30</f>
        <v>0.15984999999999999</v>
      </c>
      <c r="DF30" s="36">
        <f>(1+INDEX('Scenario Parameters'!$L:$L,MATCH($C30,'Scenario Parameters'!$A:$A,0)))*(1+INDEX('Scenario Parameters'!$L:$L,MATCH(DF$3,'Scenario Parameters'!$A:$A,0)))*'Base Table 5'!DF30</f>
        <v>0.40250000000000002</v>
      </c>
      <c r="DG30" s="36">
        <f>(1+INDEX('Scenario Parameters'!$L:$L,MATCH($C30,'Scenario Parameters'!$A:$A,0)))*(1+INDEX('Scenario Parameters'!$L:$L,MATCH(DG$3,'Scenario Parameters'!$A:$A,0)))*'Base Table 5'!DG30</f>
        <v>0.14335000000000001</v>
      </c>
      <c r="DH30" s="36">
        <f>(1+INDEX('Scenario Parameters'!$L:$L,MATCH($C30,'Scenario Parameters'!$A:$A,0)))*(1+INDEX('Scenario Parameters'!$L:$L,MATCH(DH$3,'Scenario Parameters'!$A:$A,0)))*'Base Table 5'!DH30</f>
        <v>0.12185</v>
      </c>
      <c r="DI30" s="36">
        <f>(1+INDEX('Scenario Parameters'!$L:$L,MATCH($C30,'Scenario Parameters'!$A:$A,0)))*(1+INDEX('Scenario Parameters'!$L:$L,MATCH(DI$3,'Scenario Parameters'!$A:$A,0)))*'Base Table 5'!DI30</f>
        <v>0.4425</v>
      </c>
      <c r="DJ30" s="36">
        <f>(1+INDEX('Scenario Parameters'!$L:$L,MATCH($C30,'Scenario Parameters'!$A:$A,0)))*(1+INDEX('Scenario Parameters'!$L:$L,MATCH(DJ$3,'Scenario Parameters'!$A:$A,0)))*'Base Table 5'!DJ30</f>
        <v>2.2326000000000001</v>
      </c>
      <c r="DK30" s="36">
        <f>(1+INDEX('Scenario Parameters'!$L:$L,MATCH($C30,'Scenario Parameters'!$A:$A,0)))*(1+INDEX('Scenario Parameters'!$L:$L,MATCH(DK$3,'Scenario Parameters'!$A:$A,0)))*'Base Table 5'!DK30</f>
        <v>0.45619999999999999</v>
      </c>
      <c r="DL30" s="36">
        <f>(1+INDEX('Scenario Parameters'!$L:$L,MATCH($C30,'Scenario Parameters'!$A:$A,0)))*(1+INDEX('Scenario Parameters'!$L:$L,MATCH(DL$3,'Scenario Parameters'!$A:$A,0)))*'Base Table 5'!DL30</f>
        <v>2.3339999999999996E-2</v>
      </c>
      <c r="DM30" s="36">
        <f>(1+INDEX('Scenario Parameters'!$L:$L,MATCH($C30,'Scenario Parameters'!$A:$A,0)))*(1+INDEX('Scenario Parameters'!$L:$L,MATCH(DM$3,'Scenario Parameters'!$A:$A,0)))*'Base Table 5'!DM30</f>
        <v>0.11169999999999999</v>
      </c>
      <c r="DN30" s="36">
        <f>(1+INDEX('Scenario Parameters'!$L:$L,MATCH($C30,'Scenario Parameters'!$A:$A,0)))*(1+INDEX('Scenario Parameters'!$L:$L,MATCH(DN$3,'Scenario Parameters'!$A:$A,0)))*'Base Table 5'!DN30</f>
        <v>0.43109999999999998</v>
      </c>
      <c r="DO30" s="36">
        <f>(1+INDEX('Scenario Parameters'!$L:$L,MATCH($C30,'Scenario Parameters'!$A:$A,0)))*(1+INDEX('Scenario Parameters'!$L:$L,MATCH(DO$3,'Scenario Parameters'!$A:$A,0)))*'Base Table 5'!DO30</f>
        <v>1.78E-2</v>
      </c>
      <c r="DP30" s="36">
        <f t="shared" si="0"/>
        <v>241.32502000000005</v>
      </c>
      <c r="DQ30" s="36">
        <f>('Base Table 5'!DQ30/'Base Table 5'!$DX30)*$EB30</f>
        <v>123.80517318500337</v>
      </c>
      <c r="DR30" s="36">
        <f>('Base Table 5'!DR30/'Base Table 5'!$DX30)*$EB30</f>
        <v>6.0275157344208061E-3</v>
      </c>
      <c r="DS30" s="36">
        <f>('Base Table 5'!DS30/'Base Table 5'!$DX30)*$EB30</f>
        <v>3.9505768381364845</v>
      </c>
      <c r="DT30" s="36">
        <f>('Base Table 5'!DT30/'Base Table 5'!$DX30)*$EB30</f>
        <v>0.13628315236809077</v>
      </c>
      <c r="DU30" s="36">
        <f>('Base Table 5'!DU30/'Base Table 5'!$DX30)*$EB30</f>
        <v>0.69306214817475853</v>
      </c>
      <c r="DV30" s="36">
        <f>('Base Table 5'!DV30/'Base Table 5'!$DX30)*$EB30</f>
        <v>8.5322039252817365</v>
      </c>
      <c r="DW30" s="36">
        <f>('Base Table 5'!DW30/'Base Table 5'!$DX30)*$EB30</f>
        <v>448.20913485004019</v>
      </c>
      <c r="DX30" s="36">
        <f t="shared" si="1"/>
        <v>585.33246161473903</v>
      </c>
      <c r="DY30" s="36">
        <f t="shared" si="2"/>
        <v>826.65748161473903</v>
      </c>
      <c r="DZ30" s="14">
        <f>'Base Table 5'!DY30</f>
        <v>815.00030000000004</v>
      </c>
      <c r="EA30" s="54">
        <v>826.65748161473903</v>
      </c>
      <c r="EB30" s="100">
        <f t="shared" si="3"/>
        <v>585.33246161473903</v>
      </c>
    </row>
    <row r="31" spans="1:132" x14ac:dyDescent="0.4">
      <c r="A31" s="37">
        <v>28</v>
      </c>
      <c r="B31" s="2" t="str">
        <f>'Base Table 5'!B31</f>
        <v>1303</v>
      </c>
      <c r="C31" s="112">
        <f>'Base Table 5'!C31</f>
        <v>5</v>
      </c>
      <c r="D31" s="38" t="str">
        <f>'Base Table 5'!D31</f>
        <v>Textile product manufacturing</v>
      </c>
      <c r="E31" s="36">
        <f>(1+INDEX('Scenario Parameters'!$L:$L,MATCH($C31,'Scenario Parameters'!$A:$A,0)))*(1+INDEX('Scenario Parameters'!$L:$L,MATCH(E$3,'Scenario Parameters'!$A:$A,0)))*'Base Table 5'!E31</f>
        <v>3.4632000000000001</v>
      </c>
      <c r="F31" s="36">
        <f>(1+INDEX('Scenario Parameters'!$L:$L,MATCH($C31,'Scenario Parameters'!$A:$A,0)))*(1+INDEX('Scenario Parameters'!$L:$L,MATCH(F$3,'Scenario Parameters'!$A:$A,0)))*'Base Table 5'!F31</f>
        <v>0.57950000000000002</v>
      </c>
      <c r="G31" s="36">
        <f>(1+INDEX('Scenario Parameters'!$L:$L,MATCH($C31,'Scenario Parameters'!$A:$A,0)))*(1+INDEX('Scenario Parameters'!$L:$L,MATCH(G$3,'Scenario Parameters'!$A:$A,0)))*'Base Table 5'!G31</f>
        <v>3.5428999999999999</v>
      </c>
      <c r="H31" s="36">
        <f>(1+INDEX('Scenario Parameters'!$L:$L,MATCH($C31,'Scenario Parameters'!$A:$A,0)))*(1+INDEX('Scenario Parameters'!$L:$L,MATCH(H$3,'Scenario Parameters'!$A:$A,0)))*'Base Table 5'!H31</f>
        <v>3.097</v>
      </c>
      <c r="I31" s="36">
        <f>(1+INDEX('Scenario Parameters'!$L:$L,MATCH($C31,'Scenario Parameters'!$A:$A,0)))*(1+INDEX('Scenario Parameters'!$L:$L,MATCH(I$3,'Scenario Parameters'!$A:$A,0)))*'Base Table 5'!I31</f>
        <v>0.13669999999999999</v>
      </c>
      <c r="J31" s="36">
        <f>(1+INDEX('Scenario Parameters'!$L:$L,MATCH($C31,'Scenario Parameters'!$A:$A,0)))*(1+INDEX('Scenario Parameters'!$L:$L,MATCH(J$3,'Scenario Parameters'!$A:$A,0)))*'Base Table 5'!J31</f>
        <v>3.2585999999999999</v>
      </c>
      <c r="K31" s="36">
        <f>(1+INDEX('Scenario Parameters'!$L:$L,MATCH($C31,'Scenario Parameters'!$A:$A,0)))*(1+INDEX('Scenario Parameters'!$L:$L,MATCH(K$3,'Scenario Parameters'!$A:$A,0)))*'Base Table 5'!K31</f>
        <v>3.6621000000000001</v>
      </c>
      <c r="L31" s="36">
        <f>(1+INDEX('Scenario Parameters'!$L:$L,MATCH($C31,'Scenario Parameters'!$A:$A,0)))*(1+INDEX('Scenario Parameters'!$L:$L,MATCH(L$3,'Scenario Parameters'!$A:$A,0)))*'Base Table 5'!L31</f>
        <v>0.60893999999999993</v>
      </c>
      <c r="M31" s="36">
        <f>(1+INDEX('Scenario Parameters'!$L:$L,MATCH($C31,'Scenario Parameters'!$A:$A,0)))*(1+INDEX('Scenario Parameters'!$L:$L,MATCH(M$3,'Scenario Parameters'!$A:$A,0)))*'Base Table 5'!M31</f>
        <v>3.9392399999999994</v>
      </c>
      <c r="N31" s="36">
        <f>(1+INDEX('Scenario Parameters'!$L:$L,MATCH($C31,'Scenario Parameters'!$A:$A,0)))*(1+INDEX('Scenario Parameters'!$L:$L,MATCH(N$3,'Scenario Parameters'!$A:$A,0)))*'Base Table 5'!N31</f>
        <v>5.7943600000000002</v>
      </c>
      <c r="O31" s="36">
        <f>(1+INDEX('Scenario Parameters'!$L:$L,MATCH($C31,'Scenario Parameters'!$A:$A,0)))*(1+INDEX('Scenario Parameters'!$L:$L,MATCH(O$3,'Scenario Parameters'!$A:$A,0)))*'Base Table 5'!O31</f>
        <v>10.48025</v>
      </c>
      <c r="P31" s="36">
        <f>(1+INDEX('Scenario Parameters'!$L:$L,MATCH($C31,'Scenario Parameters'!$A:$A,0)))*(1+INDEX('Scenario Parameters'!$L:$L,MATCH(P$3,'Scenario Parameters'!$A:$A,0)))*'Base Table 5'!P31</f>
        <v>1.2019700000000002</v>
      </c>
      <c r="Q31" s="36">
        <f>(1+INDEX('Scenario Parameters'!$L:$L,MATCH($C31,'Scenario Parameters'!$A:$A,0)))*(1+INDEX('Scenario Parameters'!$L:$L,MATCH(Q$3,'Scenario Parameters'!$A:$A,0)))*'Base Table 5'!Q31</f>
        <v>0.22200000000000003</v>
      </c>
      <c r="R31" s="36">
        <f>(1+INDEX('Scenario Parameters'!$L:$L,MATCH($C31,'Scenario Parameters'!$A:$A,0)))*(1+INDEX('Scenario Parameters'!$L:$L,MATCH(R$3,'Scenario Parameters'!$A:$A,0)))*'Base Table 5'!R31</f>
        <v>9.1222999999999992</v>
      </c>
      <c r="S31" s="36">
        <f>(1+INDEX('Scenario Parameters'!$L:$L,MATCH($C31,'Scenario Parameters'!$A:$A,0)))*(1+INDEX('Scenario Parameters'!$L:$L,MATCH(S$3,'Scenario Parameters'!$A:$A,0)))*'Base Table 5'!S31</f>
        <v>0.1678</v>
      </c>
      <c r="T31" s="36">
        <f>(1+INDEX('Scenario Parameters'!$L:$L,MATCH($C31,'Scenario Parameters'!$A:$A,0)))*(1+INDEX('Scenario Parameters'!$L:$L,MATCH(T$3,'Scenario Parameters'!$A:$A,0)))*'Base Table 5'!T31</f>
        <v>2.5202</v>
      </c>
      <c r="U31" s="36">
        <f>(1+INDEX('Scenario Parameters'!$L:$L,MATCH($C31,'Scenario Parameters'!$A:$A,0)))*(1+INDEX('Scenario Parameters'!$L:$L,MATCH(U$3,'Scenario Parameters'!$A:$A,0)))*'Base Table 5'!U31</f>
        <v>1.2658</v>
      </c>
      <c r="V31" s="36">
        <f>(1+INDEX('Scenario Parameters'!$L:$L,MATCH($C31,'Scenario Parameters'!$A:$A,0)))*(1+INDEX('Scenario Parameters'!$L:$L,MATCH(V$3,'Scenario Parameters'!$A:$A,0)))*'Base Table 5'!V31</f>
        <v>0.57920000000000005</v>
      </c>
      <c r="W31" s="36">
        <f>(1+INDEX('Scenario Parameters'!$L:$L,MATCH($C31,'Scenario Parameters'!$A:$A,0)))*(1+INDEX('Scenario Parameters'!$L:$L,MATCH(W$3,'Scenario Parameters'!$A:$A,0)))*'Base Table 5'!W31</f>
        <v>2.0430000000000001</v>
      </c>
      <c r="X31" s="36">
        <f>(1+INDEX('Scenario Parameters'!$L:$L,MATCH($C31,'Scenario Parameters'!$A:$A,0)))*(1+INDEX('Scenario Parameters'!$L:$L,MATCH(X$3,'Scenario Parameters'!$A:$A,0)))*'Base Table 5'!X31</f>
        <v>1.6278999999999999</v>
      </c>
      <c r="Y31" s="36">
        <f>(1+INDEX('Scenario Parameters'!$L:$L,MATCH($C31,'Scenario Parameters'!$A:$A,0)))*(1+INDEX('Scenario Parameters'!$L:$L,MATCH(Y$3,'Scenario Parameters'!$A:$A,0)))*'Base Table 5'!Y31</f>
        <v>2.0365000000000002</v>
      </c>
      <c r="Z31" s="36">
        <f>(1+INDEX('Scenario Parameters'!$L:$L,MATCH($C31,'Scenario Parameters'!$A:$A,0)))*(1+INDEX('Scenario Parameters'!$L:$L,MATCH(Z$3,'Scenario Parameters'!$A:$A,0)))*'Base Table 5'!Z31</f>
        <v>3.3666</v>
      </c>
      <c r="AA31" s="36">
        <f>(1+INDEX('Scenario Parameters'!$L:$L,MATCH($C31,'Scenario Parameters'!$A:$A,0)))*(1+INDEX('Scenario Parameters'!$L:$L,MATCH(AA$3,'Scenario Parameters'!$A:$A,0)))*'Base Table 5'!AA31</f>
        <v>1.9298</v>
      </c>
      <c r="AB31" s="36">
        <f>(1+INDEX('Scenario Parameters'!$L:$L,MATCH($C31,'Scenario Parameters'!$A:$A,0)))*(1+INDEX('Scenario Parameters'!$L:$L,MATCH(AB$3,'Scenario Parameters'!$A:$A,0)))*'Base Table 5'!AB31</f>
        <v>0.51670000000000005</v>
      </c>
      <c r="AC31" s="36">
        <f>(1+INDEX('Scenario Parameters'!$L:$L,MATCH($C31,'Scenario Parameters'!$A:$A,0)))*(1+INDEX('Scenario Parameters'!$L:$L,MATCH(AC$3,'Scenario Parameters'!$A:$A,0)))*'Base Table 5'!AC31</f>
        <v>0.55020000000000002</v>
      </c>
      <c r="AD31" s="36">
        <f>(1+INDEX('Scenario Parameters'!$L:$L,MATCH($C31,'Scenario Parameters'!$A:$A,0)))*(1+INDEX('Scenario Parameters'!$L:$L,MATCH(AD$3,'Scenario Parameters'!$A:$A,0)))*'Base Table 5'!AD31</f>
        <v>8.9599999999999999E-2</v>
      </c>
      <c r="AE31" s="36">
        <f>(1+INDEX('Scenario Parameters'!$L:$L,MATCH($C31,'Scenario Parameters'!$A:$A,0)))*(1+INDEX('Scenario Parameters'!$L:$L,MATCH(AE$3,'Scenario Parameters'!$A:$A,0)))*'Base Table 5'!AE31</f>
        <v>0.15179999999999999</v>
      </c>
      <c r="AF31" s="36">
        <f>(1+INDEX('Scenario Parameters'!$L:$L,MATCH($C31,'Scenario Parameters'!$A:$A,0)))*(1+INDEX('Scenario Parameters'!$L:$L,MATCH(AF$3,'Scenario Parameters'!$A:$A,0)))*'Base Table 5'!AF31</f>
        <v>47.077100000000002</v>
      </c>
      <c r="AG31" s="36">
        <f>(1+INDEX('Scenario Parameters'!$L:$L,MATCH($C31,'Scenario Parameters'!$A:$A,0)))*(1+INDEX('Scenario Parameters'!$L:$L,MATCH(AG$3,'Scenario Parameters'!$A:$A,0)))*'Base Table 5'!AG31</f>
        <v>9.7999999999999997E-3</v>
      </c>
      <c r="AH31" s="36">
        <f>(1+INDEX('Scenario Parameters'!$L:$L,MATCH($C31,'Scenario Parameters'!$A:$A,0)))*(1+INDEX('Scenario Parameters'!$L:$L,MATCH(AH$3,'Scenario Parameters'!$A:$A,0)))*'Base Table 5'!AH31</f>
        <v>0.44790000000000002</v>
      </c>
      <c r="AI31" s="36">
        <f>(1+INDEX('Scenario Parameters'!$L:$L,MATCH($C31,'Scenario Parameters'!$A:$A,0)))*(1+INDEX('Scenario Parameters'!$L:$L,MATCH(AI$3,'Scenario Parameters'!$A:$A,0)))*'Base Table 5'!AI31</f>
        <v>6.25E-2</v>
      </c>
      <c r="AJ31" s="36">
        <f>(1+INDEX('Scenario Parameters'!$L:$L,MATCH($C31,'Scenario Parameters'!$A:$A,0)))*(1+INDEX('Scenario Parameters'!$L:$L,MATCH(AJ$3,'Scenario Parameters'!$A:$A,0)))*'Base Table 5'!AJ31</f>
        <v>0.76770000000000005</v>
      </c>
      <c r="AK31" s="36">
        <f>(1+INDEX('Scenario Parameters'!$L:$L,MATCH($C31,'Scenario Parameters'!$A:$A,0)))*(1+INDEX('Scenario Parameters'!$L:$L,MATCH(AK$3,'Scenario Parameters'!$A:$A,0)))*'Base Table 5'!AK31</f>
        <v>3.4927000000000001</v>
      </c>
      <c r="AL31" s="36">
        <f>(1+INDEX('Scenario Parameters'!$L:$L,MATCH($C31,'Scenario Parameters'!$A:$A,0)))*(1+INDEX('Scenario Parameters'!$L:$L,MATCH(AL$3,'Scenario Parameters'!$A:$A,0)))*'Base Table 5'!AL31</f>
        <v>0.29170000000000001</v>
      </c>
      <c r="AM31" s="36">
        <f>(1+INDEX('Scenario Parameters'!$L:$L,MATCH($C31,'Scenario Parameters'!$A:$A,0)))*(1+INDEX('Scenario Parameters'!$L:$L,MATCH(AM$3,'Scenario Parameters'!$A:$A,0)))*'Base Table 5'!AM31</f>
        <v>3.7536</v>
      </c>
      <c r="AN31" s="36">
        <f>(1+INDEX('Scenario Parameters'!$L:$L,MATCH($C31,'Scenario Parameters'!$A:$A,0)))*(1+INDEX('Scenario Parameters'!$L:$L,MATCH(AN$3,'Scenario Parameters'!$A:$A,0)))*'Base Table 5'!AN31</f>
        <v>4.8452999999999999</v>
      </c>
      <c r="AO31" s="36">
        <f>(1+INDEX('Scenario Parameters'!$L:$L,MATCH($C31,'Scenario Parameters'!$A:$A,0)))*(1+INDEX('Scenario Parameters'!$L:$L,MATCH(AO$3,'Scenario Parameters'!$A:$A,0)))*'Base Table 5'!AO31</f>
        <v>1.7379999999999996E-2</v>
      </c>
      <c r="AP31" s="36">
        <f>(1+INDEX('Scenario Parameters'!$L:$L,MATCH($C31,'Scenario Parameters'!$A:$A,0)))*(1+INDEX('Scenario Parameters'!$L:$L,MATCH(AP$3,'Scenario Parameters'!$A:$A,0)))*'Base Table 5'!AP31</f>
        <v>0.68169999999999997</v>
      </c>
      <c r="AQ31" s="36">
        <f>(1+INDEX('Scenario Parameters'!$L:$L,MATCH($C31,'Scenario Parameters'!$A:$A,0)))*(1+INDEX('Scenario Parameters'!$L:$L,MATCH(AQ$3,'Scenario Parameters'!$A:$A,0)))*'Base Table 5'!AQ31</f>
        <v>3.5549999999999998E-2</v>
      </c>
      <c r="AR31" s="36">
        <f>(1+INDEX('Scenario Parameters'!$L:$L,MATCH($C31,'Scenario Parameters'!$A:$A,0)))*(1+INDEX('Scenario Parameters'!$L:$L,MATCH(AR$3,'Scenario Parameters'!$A:$A,0)))*'Base Table 5'!AR31</f>
        <v>8.468</v>
      </c>
      <c r="AS31" s="36">
        <f>(1+INDEX('Scenario Parameters'!$L:$L,MATCH($C31,'Scenario Parameters'!$A:$A,0)))*(1+INDEX('Scenario Parameters'!$L:$L,MATCH(AS$3,'Scenario Parameters'!$A:$A,0)))*'Base Table 5'!AS31</f>
        <v>1.1337999999999999</v>
      </c>
      <c r="AT31" s="36">
        <f>(1+INDEX('Scenario Parameters'!$L:$L,MATCH($C31,'Scenario Parameters'!$A:$A,0)))*(1+INDEX('Scenario Parameters'!$L:$L,MATCH(AT$3,'Scenario Parameters'!$A:$A,0)))*'Base Table 5'!AT31</f>
        <v>12.098000000000001</v>
      </c>
      <c r="AU31" s="36">
        <f>(1+INDEX('Scenario Parameters'!$L:$L,MATCH($C31,'Scenario Parameters'!$A:$A,0)))*(1+INDEX('Scenario Parameters'!$L:$L,MATCH(AU$3,'Scenario Parameters'!$A:$A,0)))*'Base Table 5'!AU31</f>
        <v>0.1497</v>
      </c>
      <c r="AV31" s="36">
        <f>(1+INDEX('Scenario Parameters'!$L:$L,MATCH($C31,'Scenario Parameters'!$A:$A,0)))*(1+INDEX('Scenario Parameters'!$L:$L,MATCH(AV$3,'Scenario Parameters'!$A:$A,0)))*'Base Table 5'!AV31</f>
        <v>0.65290000000000004</v>
      </c>
      <c r="AW31" s="36">
        <f>(1+INDEX('Scenario Parameters'!$L:$L,MATCH($C31,'Scenario Parameters'!$A:$A,0)))*(1+INDEX('Scenario Parameters'!$L:$L,MATCH(AW$3,'Scenario Parameters'!$A:$A,0)))*'Base Table 5'!AW31</f>
        <v>0.1993</v>
      </c>
      <c r="AX31" s="36">
        <f>(1+INDEX('Scenario Parameters'!$L:$L,MATCH($C31,'Scenario Parameters'!$A:$A,0)))*(1+INDEX('Scenario Parameters'!$L:$L,MATCH(AX$3,'Scenario Parameters'!$A:$A,0)))*'Base Table 5'!AX31</f>
        <v>0.86750000000000005</v>
      </c>
      <c r="AY31" s="36">
        <f>(1+INDEX('Scenario Parameters'!$L:$L,MATCH($C31,'Scenario Parameters'!$A:$A,0)))*(1+INDEX('Scenario Parameters'!$L:$L,MATCH(AY$3,'Scenario Parameters'!$A:$A,0)))*'Base Table 5'!AY31</f>
        <v>1.3498000000000001</v>
      </c>
      <c r="AZ31" s="36">
        <f>(1+INDEX('Scenario Parameters'!$L:$L,MATCH($C31,'Scenario Parameters'!$A:$A,0)))*(1+INDEX('Scenario Parameters'!$L:$L,MATCH(AZ$3,'Scenario Parameters'!$A:$A,0)))*'Base Table 5'!AZ31</f>
        <v>0.23630000000000001</v>
      </c>
      <c r="BA31" s="36">
        <f>(1+INDEX('Scenario Parameters'!$L:$L,MATCH($C31,'Scenario Parameters'!$A:$A,0)))*(1+INDEX('Scenario Parameters'!$L:$L,MATCH(BA$3,'Scenario Parameters'!$A:$A,0)))*'Base Table 5'!BA31</f>
        <v>1.9517</v>
      </c>
      <c r="BB31" s="36">
        <f>(1+INDEX('Scenario Parameters'!$L:$L,MATCH($C31,'Scenario Parameters'!$A:$A,0)))*(1+INDEX('Scenario Parameters'!$L:$L,MATCH(BB$3,'Scenario Parameters'!$A:$A,0)))*'Base Table 5'!BB31</f>
        <v>0.68300000000000005</v>
      </c>
      <c r="BC31" s="36">
        <f>(1+INDEX('Scenario Parameters'!$L:$L,MATCH($C31,'Scenario Parameters'!$A:$A,0)))*(1+INDEX('Scenario Parameters'!$L:$L,MATCH(BC$3,'Scenario Parameters'!$A:$A,0)))*'Base Table 5'!BC31</f>
        <v>0.1232</v>
      </c>
      <c r="BD31" s="36">
        <f>(1+INDEX('Scenario Parameters'!$L:$L,MATCH($C31,'Scenario Parameters'!$A:$A,0)))*(1+INDEX('Scenario Parameters'!$L:$L,MATCH(BD$3,'Scenario Parameters'!$A:$A,0)))*'Base Table 5'!BD31</f>
        <v>5.4842000000000004</v>
      </c>
      <c r="BE31" s="36">
        <f>(1+INDEX('Scenario Parameters'!$L:$L,MATCH($C31,'Scenario Parameters'!$A:$A,0)))*(1+INDEX('Scenario Parameters'!$L:$L,MATCH(BE$3,'Scenario Parameters'!$A:$A,0)))*'Base Table 5'!BE31</f>
        <v>0.50239999999999996</v>
      </c>
      <c r="BF31" s="36">
        <f>(1+INDEX('Scenario Parameters'!$L:$L,MATCH($C31,'Scenario Parameters'!$A:$A,0)))*(1+INDEX('Scenario Parameters'!$L:$L,MATCH(BF$3,'Scenario Parameters'!$A:$A,0)))*'Base Table 5'!BF31</f>
        <v>5.6685999999999996</v>
      </c>
      <c r="BG31" s="36">
        <f>(1+INDEX('Scenario Parameters'!$L:$L,MATCH($C31,'Scenario Parameters'!$A:$A,0)))*(1+INDEX('Scenario Parameters'!$L:$L,MATCH(BG$3,'Scenario Parameters'!$A:$A,0)))*'Base Table 5'!BG31</f>
        <v>2.9062800000000002</v>
      </c>
      <c r="BH31" s="36">
        <f>(1+INDEX('Scenario Parameters'!$L:$L,MATCH($C31,'Scenario Parameters'!$A:$A,0)))*(1+INDEX('Scenario Parameters'!$L:$L,MATCH(BH$3,'Scenario Parameters'!$A:$A,0)))*'Base Table 5'!BH31</f>
        <v>12.7209</v>
      </c>
      <c r="BI31" s="36">
        <f>(1+INDEX('Scenario Parameters'!$L:$L,MATCH($C31,'Scenario Parameters'!$A:$A,0)))*(1+INDEX('Scenario Parameters'!$L:$L,MATCH(BI$3,'Scenario Parameters'!$A:$A,0)))*'Base Table 5'!BI31</f>
        <v>1.7914000000000001</v>
      </c>
      <c r="BJ31" s="36">
        <f>(1+INDEX('Scenario Parameters'!$L:$L,MATCH($C31,'Scenario Parameters'!$A:$A,0)))*(1+INDEX('Scenario Parameters'!$L:$L,MATCH(BJ$3,'Scenario Parameters'!$A:$A,0)))*'Base Table 5'!BJ31</f>
        <v>3.5213000000000001</v>
      </c>
      <c r="BK31" s="36">
        <f>(1+INDEX('Scenario Parameters'!$L:$L,MATCH($C31,'Scenario Parameters'!$A:$A,0)))*(1+INDEX('Scenario Parameters'!$L:$L,MATCH(BK$3,'Scenario Parameters'!$A:$A,0)))*'Base Table 5'!BK31</f>
        <v>3.4916</v>
      </c>
      <c r="BL31" s="36">
        <f>(1+INDEX('Scenario Parameters'!$L:$L,MATCH($C31,'Scenario Parameters'!$A:$A,0)))*(1+INDEX('Scenario Parameters'!$L:$L,MATCH(BL$3,'Scenario Parameters'!$A:$A,0)))*'Base Table 5'!BL31</f>
        <v>2.8746999999999998</v>
      </c>
      <c r="BM31" s="36">
        <f>(1+INDEX('Scenario Parameters'!$L:$L,MATCH($C31,'Scenario Parameters'!$A:$A,0)))*(1+INDEX('Scenario Parameters'!$L:$L,MATCH(BM$3,'Scenario Parameters'!$A:$A,0)))*'Base Table 5'!BM31</f>
        <v>0.5181</v>
      </c>
      <c r="BN31" s="36">
        <f>(1+INDEX('Scenario Parameters'!$L:$L,MATCH($C31,'Scenario Parameters'!$A:$A,0)))*(1+INDEX('Scenario Parameters'!$L:$L,MATCH(BN$3,'Scenario Parameters'!$A:$A,0)))*'Base Table 5'!BN31</f>
        <v>4.5147000000000004</v>
      </c>
      <c r="BO31" s="36">
        <f>(1+INDEX('Scenario Parameters'!$L:$L,MATCH($C31,'Scenario Parameters'!$A:$A,0)))*(1+INDEX('Scenario Parameters'!$L:$L,MATCH(BO$3,'Scenario Parameters'!$A:$A,0)))*'Base Table 5'!BO31</f>
        <v>18.2789</v>
      </c>
      <c r="BP31" s="36">
        <f>(1+INDEX('Scenario Parameters'!$L:$L,MATCH($C31,'Scenario Parameters'!$A:$A,0)))*(1+INDEX('Scenario Parameters'!$L:$L,MATCH(BP$3,'Scenario Parameters'!$A:$A,0)))*'Base Table 5'!BP31</f>
        <v>0.30270000000000002</v>
      </c>
      <c r="BQ31" s="36">
        <f>(1+INDEX('Scenario Parameters'!$L:$L,MATCH($C31,'Scenario Parameters'!$A:$A,0)))*(1+INDEX('Scenario Parameters'!$L:$L,MATCH(BQ$3,'Scenario Parameters'!$A:$A,0)))*'Base Table 5'!BQ31</f>
        <v>2.0990000000000002</v>
      </c>
      <c r="BR31" s="36">
        <f>(1+INDEX('Scenario Parameters'!$L:$L,MATCH($C31,'Scenario Parameters'!$A:$A,0)))*(1+INDEX('Scenario Parameters'!$L:$L,MATCH(BR$3,'Scenario Parameters'!$A:$A,0)))*'Base Table 5'!BR31</f>
        <v>3.3274999999999997</v>
      </c>
      <c r="BS31" s="36">
        <f>(1+INDEX('Scenario Parameters'!$L:$L,MATCH($C31,'Scenario Parameters'!$A:$A,0)))*(1+INDEX('Scenario Parameters'!$L:$L,MATCH(BS$3,'Scenario Parameters'!$A:$A,0)))*'Base Table 5'!BS31</f>
        <v>1.1729999999999997E-2</v>
      </c>
      <c r="BT31" s="36">
        <f>(1+INDEX('Scenario Parameters'!$L:$L,MATCH($C31,'Scenario Parameters'!$A:$A,0)))*(1+INDEX('Scenario Parameters'!$L:$L,MATCH(BT$3,'Scenario Parameters'!$A:$A,0)))*'Base Table 5'!BT31</f>
        <v>8.5891000000000002</v>
      </c>
      <c r="BU31" s="36">
        <f>(1+INDEX('Scenario Parameters'!$L:$L,MATCH($C31,'Scenario Parameters'!$A:$A,0)))*(1+INDEX('Scenario Parameters'!$L:$L,MATCH(BU$3,'Scenario Parameters'!$A:$A,0)))*'Base Table 5'!BU31</f>
        <v>6.4819000000000004</v>
      </c>
      <c r="BV31" s="36">
        <f>(1+INDEX('Scenario Parameters'!$L:$L,MATCH($C31,'Scenario Parameters'!$A:$A,0)))*(1+INDEX('Scenario Parameters'!$L:$L,MATCH(BV$3,'Scenario Parameters'!$A:$A,0)))*'Base Table 5'!BV31</f>
        <v>317.98579999999998</v>
      </c>
      <c r="BW31" s="36">
        <f>(1+INDEX('Scenario Parameters'!$L:$L,MATCH($C31,'Scenario Parameters'!$A:$A,0)))*(1+INDEX('Scenario Parameters'!$L:$L,MATCH(BW$3,'Scenario Parameters'!$A:$A,0)))*'Base Table 5'!BW31</f>
        <v>275.95960000000002</v>
      </c>
      <c r="BX31" s="36">
        <f>(1+INDEX('Scenario Parameters'!$L:$L,MATCH($C31,'Scenario Parameters'!$A:$A,0)))*(1+INDEX('Scenario Parameters'!$L:$L,MATCH(BX$3,'Scenario Parameters'!$A:$A,0)))*'Base Table 5'!BX31</f>
        <v>25.593800000000002</v>
      </c>
      <c r="BY31" s="36">
        <f>(1+INDEX('Scenario Parameters'!$L:$L,MATCH($C31,'Scenario Parameters'!$A:$A,0)))*(1+INDEX('Scenario Parameters'!$L:$L,MATCH(BY$3,'Scenario Parameters'!$A:$A,0)))*'Base Table 5'!BY31</f>
        <v>328.65039999999999</v>
      </c>
      <c r="BZ31" s="36">
        <f>(1+INDEX('Scenario Parameters'!$L:$L,MATCH($C31,'Scenario Parameters'!$A:$A,0)))*(1+INDEX('Scenario Parameters'!$L:$L,MATCH(BZ$3,'Scenario Parameters'!$A:$A,0)))*'Base Table 5'!BZ31</f>
        <v>20.856999999999999</v>
      </c>
      <c r="CA31" s="36">
        <f>(1+INDEX('Scenario Parameters'!$L:$L,MATCH($C31,'Scenario Parameters'!$A:$A,0)))*(1+INDEX('Scenario Parameters'!$L:$L,MATCH(CA$3,'Scenario Parameters'!$A:$A,0)))*'Base Table 5'!CA31</f>
        <v>25.970199999999998</v>
      </c>
      <c r="CB31" s="36">
        <f>(1+INDEX('Scenario Parameters'!$L:$L,MATCH($C31,'Scenario Parameters'!$A:$A,0)))*(1+INDEX('Scenario Parameters'!$L:$L,MATCH(CB$3,'Scenario Parameters'!$A:$A,0)))*'Base Table 5'!CB31</f>
        <v>4.4095000000000004</v>
      </c>
      <c r="CC31" s="36">
        <f>(1+INDEX('Scenario Parameters'!$L:$L,MATCH($C31,'Scenario Parameters'!$A:$A,0)))*(1+INDEX('Scenario Parameters'!$L:$L,MATCH(CC$3,'Scenario Parameters'!$A:$A,0)))*'Base Table 5'!CC31</f>
        <v>7.8106</v>
      </c>
      <c r="CD31" s="36">
        <f>(1+INDEX('Scenario Parameters'!$L:$L,MATCH($C31,'Scenario Parameters'!$A:$A,0)))*(1+INDEX('Scenario Parameters'!$L:$L,MATCH(CD$3,'Scenario Parameters'!$A:$A,0)))*'Base Table 5'!CD31</f>
        <v>23.025719999999996</v>
      </c>
      <c r="CE31" s="36">
        <f>(1+INDEX('Scenario Parameters'!$L:$L,MATCH($C31,'Scenario Parameters'!$A:$A,0)))*(1+INDEX('Scenario Parameters'!$L:$L,MATCH(CE$3,'Scenario Parameters'!$A:$A,0)))*'Base Table 5'!CE31</f>
        <v>1.3137000000000001</v>
      </c>
      <c r="CF31" s="36">
        <f>(1+INDEX('Scenario Parameters'!$L:$L,MATCH($C31,'Scenario Parameters'!$A:$A,0)))*(1+INDEX('Scenario Parameters'!$L:$L,MATCH(CF$3,'Scenario Parameters'!$A:$A,0)))*'Base Table 5'!CF31</f>
        <v>0.86980000000000002</v>
      </c>
      <c r="CG31" s="36">
        <f>(1+INDEX('Scenario Parameters'!$L:$L,MATCH($C31,'Scenario Parameters'!$A:$A,0)))*(1+INDEX('Scenario Parameters'!$L:$L,MATCH(CG$3,'Scenario Parameters'!$A:$A,0)))*'Base Table 5'!CG31</f>
        <v>0.90229999999999999</v>
      </c>
      <c r="CH31" s="36">
        <f>(1+INDEX('Scenario Parameters'!$L:$L,MATCH($C31,'Scenario Parameters'!$A:$A,0)))*(1+INDEX('Scenario Parameters'!$L:$L,MATCH(CH$3,'Scenario Parameters'!$A:$A,0)))*'Base Table 5'!CH31</f>
        <v>2.4344000000000001</v>
      </c>
      <c r="CI31" s="36">
        <f>(1+INDEX('Scenario Parameters'!$L:$L,MATCH($C31,'Scenario Parameters'!$A:$A,0)))*(1+INDEX('Scenario Parameters'!$L:$L,MATCH(CI$3,'Scenario Parameters'!$A:$A,0)))*'Base Table 5'!CI31</f>
        <v>0.61399999999999999</v>
      </c>
      <c r="CJ31" s="36">
        <f>(1+INDEX('Scenario Parameters'!$L:$L,MATCH($C31,'Scenario Parameters'!$A:$A,0)))*(1+INDEX('Scenario Parameters'!$L:$L,MATCH(CJ$3,'Scenario Parameters'!$A:$A,0)))*'Base Table 5'!CJ31</f>
        <v>3.7976999999999999</v>
      </c>
      <c r="CK31" s="36">
        <f>(1+INDEX('Scenario Parameters'!$L:$L,MATCH($C31,'Scenario Parameters'!$A:$A,0)))*(1+INDEX('Scenario Parameters'!$L:$L,MATCH(CK$3,'Scenario Parameters'!$A:$A,0)))*'Base Table 5'!CK31</f>
        <v>1.4218</v>
      </c>
      <c r="CL31" s="36">
        <f>(1+INDEX('Scenario Parameters'!$L:$L,MATCH($C31,'Scenario Parameters'!$A:$A,0)))*(1+INDEX('Scenario Parameters'!$L:$L,MATCH(CL$3,'Scenario Parameters'!$A:$A,0)))*'Base Table 5'!CL31</f>
        <v>0.1166</v>
      </c>
      <c r="CM31" s="36">
        <f>(1+INDEX('Scenario Parameters'!$L:$L,MATCH($C31,'Scenario Parameters'!$A:$A,0)))*(1+INDEX('Scenario Parameters'!$L:$L,MATCH(CM$3,'Scenario Parameters'!$A:$A,0)))*'Base Table 5'!CM31</f>
        <v>0.4824</v>
      </c>
      <c r="CN31" s="36">
        <f>(1+INDEX('Scenario Parameters'!$L:$L,MATCH($C31,'Scenario Parameters'!$A:$A,0)))*(1+INDEX('Scenario Parameters'!$L:$L,MATCH(CN$3,'Scenario Parameters'!$A:$A,0)))*'Base Table 5'!CN31</f>
        <v>1.4523999999999999</v>
      </c>
      <c r="CO31" s="36">
        <f>(1+INDEX('Scenario Parameters'!$L:$L,MATCH($C31,'Scenario Parameters'!$A:$A,0)))*(1+INDEX('Scenario Parameters'!$L:$L,MATCH(CO$3,'Scenario Parameters'!$A:$A,0)))*'Base Table 5'!CO31</f>
        <v>3.7199999999999997E-2</v>
      </c>
      <c r="CP31" s="36">
        <f>(1+INDEX('Scenario Parameters'!$L:$L,MATCH($C31,'Scenario Parameters'!$A:$A,0)))*(1+INDEX('Scenario Parameters'!$L:$L,MATCH(CP$3,'Scenario Parameters'!$A:$A,0)))*'Base Table 5'!CP31</f>
        <v>0.86529999999999996</v>
      </c>
      <c r="CQ31" s="36">
        <f>(1+INDEX('Scenario Parameters'!$L:$L,MATCH($C31,'Scenario Parameters'!$A:$A,0)))*(1+INDEX('Scenario Parameters'!$L:$L,MATCH(CQ$3,'Scenario Parameters'!$A:$A,0)))*'Base Table 5'!CQ31</f>
        <v>0.78659999999999997</v>
      </c>
      <c r="CR31" s="36">
        <f>(1+INDEX('Scenario Parameters'!$L:$L,MATCH($C31,'Scenario Parameters'!$A:$A,0)))*(1+INDEX('Scenario Parameters'!$L:$L,MATCH(CR$3,'Scenario Parameters'!$A:$A,0)))*'Base Table 5'!CR31</f>
        <v>0.62419999999999998</v>
      </c>
      <c r="CS31" s="36">
        <f>(1+INDEX('Scenario Parameters'!$L:$L,MATCH($C31,'Scenario Parameters'!$A:$A,0)))*(1+INDEX('Scenario Parameters'!$L:$L,MATCH(CS$3,'Scenario Parameters'!$A:$A,0)))*'Base Table 5'!CS31</f>
        <v>1.5443</v>
      </c>
      <c r="CT31" s="36">
        <f>(1+INDEX('Scenario Parameters'!$L:$L,MATCH($C31,'Scenario Parameters'!$A:$A,0)))*(1+INDEX('Scenario Parameters'!$L:$L,MATCH(CT$3,'Scenario Parameters'!$A:$A,0)))*'Base Table 5'!CT31</f>
        <v>0.33460000000000001</v>
      </c>
      <c r="CU31" s="36">
        <f>(1+INDEX('Scenario Parameters'!$L:$L,MATCH($C31,'Scenario Parameters'!$A:$A,0)))*(1+INDEX('Scenario Parameters'!$L:$L,MATCH(CU$3,'Scenario Parameters'!$A:$A,0)))*'Base Table 5'!CU31</f>
        <v>0.1004</v>
      </c>
      <c r="CV31" s="36">
        <f>(1+INDEX('Scenario Parameters'!$L:$L,MATCH($C31,'Scenario Parameters'!$A:$A,0)))*(1+INDEX('Scenario Parameters'!$L:$L,MATCH(CV$3,'Scenario Parameters'!$A:$A,0)))*'Base Table 5'!CV31</f>
        <v>0.7944</v>
      </c>
      <c r="CW31" s="36">
        <f>(1+INDEX('Scenario Parameters'!$L:$L,MATCH($C31,'Scenario Parameters'!$A:$A,0)))*(1+INDEX('Scenario Parameters'!$L:$L,MATCH(CW$3,'Scenario Parameters'!$A:$A,0)))*'Base Table 5'!CW31</f>
        <v>6.1352000000000002</v>
      </c>
      <c r="CX31" s="36">
        <f>(1+INDEX('Scenario Parameters'!$L:$L,MATCH($C31,'Scenario Parameters'!$A:$A,0)))*(1+INDEX('Scenario Parameters'!$L:$L,MATCH(CX$3,'Scenario Parameters'!$A:$A,0)))*'Base Table 5'!CX31</f>
        <v>0.63470000000000004</v>
      </c>
      <c r="CY31" s="36">
        <f>(1+INDEX('Scenario Parameters'!$L:$L,MATCH($C31,'Scenario Parameters'!$A:$A,0)))*(1+INDEX('Scenario Parameters'!$L:$L,MATCH(CY$3,'Scenario Parameters'!$A:$A,0)))*'Base Table 5'!CY31</f>
        <v>2.2684000000000002</v>
      </c>
      <c r="CZ31" s="36">
        <f>(1+INDEX('Scenario Parameters'!$L:$L,MATCH($C31,'Scenario Parameters'!$A:$A,0)))*(1+INDEX('Scenario Parameters'!$L:$L,MATCH(CZ$3,'Scenario Parameters'!$A:$A,0)))*'Base Table 5'!CZ31</f>
        <v>2.8940000000000001</v>
      </c>
      <c r="DA31" s="36">
        <f>(1+INDEX('Scenario Parameters'!$L:$L,MATCH($C31,'Scenario Parameters'!$A:$A,0)))*(1+INDEX('Scenario Parameters'!$L:$L,MATCH(DA$3,'Scenario Parameters'!$A:$A,0)))*'Base Table 5'!DA31</f>
        <v>5.2431999999999999</v>
      </c>
      <c r="DB31" s="36">
        <f>(1+INDEX('Scenario Parameters'!$L:$L,MATCH($C31,'Scenario Parameters'!$A:$A,0)))*(1+INDEX('Scenario Parameters'!$L:$L,MATCH(DB$3,'Scenario Parameters'!$A:$A,0)))*'Base Table 5'!DB31</f>
        <v>6.4896000000000003</v>
      </c>
      <c r="DC31" s="36">
        <f>(1+INDEX('Scenario Parameters'!$L:$L,MATCH($C31,'Scenario Parameters'!$A:$A,0)))*(1+INDEX('Scenario Parameters'!$L:$L,MATCH(DC$3,'Scenario Parameters'!$A:$A,0)))*'Base Table 5'!DC31</f>
        <v>5.2892000000000001</v>
      </c>
      <c r="DD31" s="36">
        <f>(1+INDEX('Scenario Parameters'!$L:$L,MATCH($C31,'Scenario Parameters'!$A:$A,0)))*(1+INDEX('Scenario Parameters'!$L:$L,MATCH(DD$3,'Scenario Parameters'!$A:$A,0)))*'Base Table 5'!DD31</f>
        <v>18.016300000000001</v>
      </c>
      <c r="DE31" s="36">
        <f>(1+INDEX('Scenario Parameters'!$L:$L,MATCH($C31,'Scenario Parameters'!$A:$A,0)))*(1+INDEX('Scenario Parameters'!$L:$L,MATCH(DE$3,'Scenario Parameters'!$A:$A,0)))*'Base Table 5'!DE31</f>
        <v>6.4269999999999996</v>
      </c>
      <c r="DF31" s="36">
        <f>(1+INDEX('Scenario Parameters'!$L:$L,MATCH($C31,'Scenario Parameters'!$A:$A,0)))*(1+INDEX('Scenario Parameters'!$L:$L,MATCH(DF$3,'Scenario Parameters'!$A:$A,0)))*'Base Table 5'!DF31</f>
        <v>0.54430000000000001</v>
      </c>
      <c r="DG31" s="36">
        <f>(1+INDEX('Scenario Parameters'!$L:$L,MATCH($C31,'Scenario Parameters'!$A:$A,0)))*(1+INDEX('Scenario Parameters'!$L:$L,MATCH(DG$3,'Scenario Parameters'!$A:$A,0)))*'Base Table 5'!DG31</f>
        <v>9.1648499999999995</v>
      </c>
      <c r="DH31" s="36">
        <f>(1+INDEX('Scenario Parameters'!$L:$L,MATCH($C31,'Scenario Parameters'!$A:$A,0)))*(1+INDEX('Scenario Parameters'!$L:$L,MATCH(DH$3,'Scenario Parameters'!$A:$A,0)))*'Base Table 5'!DH31</f>
        <v>20.968299999999999</v>
      </c>
      <c r="DI31" s="36">
        <f>(1+INDEX('Scenario Parameters'!$L:$L,MATCH($C31,'Scenario Parameters'!$A:$A,0)))*(1+INDEX('Scenario Parameters'!$L:$L,MATCH(DI$3,'Scenario Parameters'!$A:$A,0)))*'Base Table 5'!DI31</f>
        <v>1.405</v>
      </c>
      <c r="DJ31" s="36">
        <f>(1+INDEX('Scenario Parameters'!$L:$L,MATCH($C31,'Scenario Parameters'!$A:$A,0)))*(1+INDEX('Scenario Parameters'!$L:$L,MATCH(DJ$3,'Scenario Parameters'!$A:$A,0)))*'Base Table 5'!DJ31</f>
        <v>3.7538999999999998</v>
      </c>
      <c r="DK31" s="36">
        <f>(1+INDEX('Scenario Parameters'!$L:$L,MATCH($C31,'Scenario Parameters'!$A:$A,0)))*(1+INDEX('Scenario Parameters'!$L:$L,MATCH(DK$3,'Scenario Parameters'!$A:$A,0)))*'Base Table 5'!DK31</f>
        <v>3.2557</v>
      </c>
      <c r="DL31" s="36">
        <f>(1+INDEX('Scenario Parameters'!$L:$L,MATCH($C31,'Scenario Parameters'!$A:$A,0)))*(1+INDEX('Scenario Parameters'!$L:$L,MATCH(DL$3,'Scenario Parameters'!$A:$A,0)))*'Base Table 5'!DL31</f>
        <v>1.2119199999999997</v>
      </c>
      <c r="DM31" s="36">
        <f>(1+INDEX('Scenario Parameters'!$L:$L,MATCH($C31,'Scenario Parameters'!$A:$A,0)))*(1+INDEX('Scenario Parameters'!$L:$L,MATCH(DM$3,'Scenario Parameters'!$A:$A,0)))*'Base Table 5'!DM31</f>
        <v>6.9242999999999997</v>
      </c>
      <c r="DN31" s="36">
        <f>(1+INDEX('Scenario Parameters'!$L:$L,MATCH($C31,'Scenario Parameters'!$A:$A,0)))*(1+INDEX('Scenario Parameters'!$L:$L,MATCH(DN$3,'Scenario Parameters'!$A:$A,0)))*'Base Table 5'!DN31</f>
        <v>6.5597000000000003</v>
      </c>
      <c r="DO31" s="36">
        <f>(1+INDEX('Scenario Parameters'!$L:$L,MATCH($C31,'Scenario Parameters'!$A:$A,0)))*(1+INDEX('Scenario Parameters'!$L:$L,MATCH(DO$3,'Scenario Parameters'!$A:$A,0)))*'Base Table 5'!DO31</f>
        <v>4.4387999999999996</v>
      </c>
      <c r="DP31" s="36">
        <f t="shared" si="0"/>
        <v>1398.8143899999991</v>
      </c>
      <c r="DQ31" s="36">
        <f>('Base Table 5'!DQ31/'Base Table 5'!$DX31)*$EB31</f>
        <v>1066.0861931295317</v>
      </c>
      <c r="DR31" s="36">
        <f>('Base Table 5'!DR31/'Base Table 5'!$DX31)*$EB31</f>
        <v>0</v>
      </c>
      <c r="DS31" s="36">
        <f>('Base Table 5'!DS31/'Base Table 5'!$DX31)*$EB31</f>
        <v>432.68826232697967</v>
      </c>
      <c r="DT31" s="36">
        <f>('Base Table 5'!DT31/'Base Table 5'!$DX31)*$EB31</f>
        <v>37.466049957692086</v>
      </c>
      <c r="DU31" s="36">
        <f>('Base Table 5'!DU31/'Base Table 5'!$DX31)*$EB31</f>
        <v>419.13732461813112</v>
      </c>
      <c r="DV31" s="36">
        <f>('Base Table 5'!DV31/'Base Table 5'!$DX31)*$EB31</f>
        <v>13.888781354328998</v>
      </c>
      <c r="DW31" s="36">
        <f>('Base Table 5'!DW31/'Base Table 5'!$DX31)*$EB31</f>
        <v>205.38099059089424</v>
      </c>
      <c r="DX31" s="36">
        <f t="shared" si="1"/>
        <v>2174.6476019775578</v>
      </c>
      <c r="DY31" s="36">
        <f t="shared" si="2"/>
        <v>3573.4619919775569</v>
      </c>
      <c r="DZ31" s="14">
        <f>'Base Table 5'!DY31</f>
        <v>3576.0000999999997</v>
      </c>
      <c r="EA31" s="54">
        <v>3573.4619919775569</v>
      </c>
      <c r="EB31" s="100">
        <f t="shared" si="3"/>
        <v>2174.6476019775578</v>
      </c>
    </row>
    <row r="32" spans="1:132" x14ac:dyDescent="0.4">
      <c r="A32" s="34">
        <v>29</v>
      </c>
      <c r="B32" s="7" t="str">
        <f>'Base Table 5'!B32</f>
        <v>1304</v>
      </c>
      <c r="C32" s="111">
        <f>'Base Table 5'!C32</f>
        <v>5</v>
      </c>
      <c r="D32" s="35" t="str">
        <f>'Base Table 5'!D32</f>
        <v>Knitted product manufacturing</v>
      </c>
      <c r="E32" s="36">
        <f>(1+INDEX('Scenario Parameters'!$L:$L,MATCH($C32,'Scenario Parameters'!$A:$A,0)))*(1+INDEX('Scenario Parameters'!$L:$L,MATCH(E$3,'Scenario Parameters'!$A:$A,0)))*'Base Table 5'!E32</f>
        <v>1.78E-2</v>
      </c>
      <c r="F32" s="36">
        <f>(1+INDEX('Scenario Parameters'!$L:$L,MATCH($C32,'Scenario Parameters'!$A:$A,0)))*(1+INDEX('Scenario Parameters'!$L:$L,MATCH(F$3,'Scenario Parameters'!$A:$A,0)))*'Base Table 5'!F32</f>
        <v>3.0999999999999999E-3</v>
      </c>
      <c r="G32" s="36">
        <f>(1+INDEX('Scenario Parameters'!$L:$L,MATCH($C32,'Scenario Parameters'!$A:$A,0)))*(1+INDEX('Scenario Parameters'!$L:$L,MATCH(G$3,'Scenario Parameters'!$A:$A,0)))*'Base Table 5'!G32</f>
        <v>8.3000000000000001E-3</v>
      </c>
      <c r="H32" s="36">
        <f>(1+INDEX('Scenario Parameters'!$L:$L,MATCH($C32,'Scenario Parameters'!$A:$A,0)))*(1+INDEX('Scenario Parameters'!$L:$L,MATCH(H$3,'Scenario Parameters'!$A:$A,0)))*'Base Table 5'!H32</f>
        <v>4.8999999999999998E-3</v>
      </c>
      <c r="I32" s="36">
        <f>(1+INDEX('Scenario Parameters'!$L:$L,MATCH($C32,'Scenario Parameters'!$A:$A,0)))*(1+INDEX('Scenario Parameters'!$L:$L,MATCH(I$3,'Scenario Parameters'!$A:$A,0)))*'Base Table 5'!I32</f>
        <v>1E-3</v>
      </c>
      <c r="J32" s="36">
        <f>(1+INDEX('Scenario Parameters'!$L:$L,MATCH($C32,'Scenario Parameters'!$A:$A,0)))*(1+INDEX('Scenario Parameters'!$L:$L,MATCH(J$3,'Scenario Parameters'!$A:$A,0)))*'Base Table 5'!J32</f>
        <v>1.34E-2</v>
      </c>
      <c r="K32" s="36">
        <f>(1+INDEX('Scenario Parameters'!$L:$L,MATCH($C32,'Scenario Parameters'!$A:$A,0)))*(1+INDEX('Scenario Parameters'!$L:$L,MATCH(K$3,'Scenario Parameters'!$A:$A,0)))*'Base Table 5'!K32</f>
        <v>1.35E-2</v>
      </c>
      <c r="L32" s="36">
        <f>(1+INDEX('Scenario Parameters'!$L:$L,MATCH($C32,'Scenario Parameters'!$A:$A,0)))*(1+INDEX('Scenario Parameters'!$L:$L,MATCH(L$3,'Scenario Parameters'!$A:$A,0)))*'Base Table 5'!L32</f>
        <v>2.3299999999999996E-3</v>
      </c>
      <c r="M32" s="36">
        <f>(1+INDEX('Scenario Parameters'!$L:$L,MATCH($C32,'Scenario Parameters'!$A:$A,0)))*(1+INDEX('Scenario Parameters'!$L:$L,MATCH(M$3,'Scenario Parameters'!$A:$A,0)))*'Base Table 5'!M32</f>
        <v>7.1999999999999983E-4</v>
      </c>
      <c r="N32" s="36">
        <f>(1+INDEX('Scenario Parameters'!$L:$L,MATCH($C32,'Scenario Parameters'!$A:$A,0)))*(1+INDEX('Scenario Parameters'!$L:$L,MATCH(N$3,'Scenario Parameters'!$A:$A,0)))*'Base Table 5'!N32</f>
        <v>1.1330000000000002E-2</v>
      </c>
      <c r="O32" s="36">
        <f>(1+INDEX('Scenario Parameters'!$L:$L,MATCH($C32,'Scenario Parameters'!$A:$A,0)))*(1+INDEX('Scenario Parameters'!$L:$L,MATCH(O$3,'Scenario Parameters'!$A:$A,0)))*'Base Table 5'!O32</f>
        <v>0.14255999999999999</v>
      </c>
      <c r="P32" s="36">
        <f>(1+INDEX('Scenario Parameters'!$L:$L,MATCH($C32,'Scenario Parameters'!$A:$A,0)))*(1+INDEX('Scenario Parameters'!$L:$L,MATCH(P$3,'Scenario Parameters'!$A:$A,0)))*'Base Table 5'!P32</f>
        <v>5.6100000000000013E-3</v>
      </c>
      <c r="Q32" s="36">
        <f>(1+INDEX('Scenario Parameters'!$L:$L,MATCH($C32,'Scenario Parameters'!$A:$A,0)))*(1+INDEX('Scenario Parameters'!$L:$L,MATCH(Q$3,'Scenario Parameters'!$A:$A,0)))*'Base Table 5'!Q32</f>
        <v>2E-3</v>
      </c>
      <c r="R32" s="36">
        <f>(1+INDEX('Scenario Parameters'!$L:$L,MATCH($C32,'Scenario Parameters'!$A:$A,0)))*(1+INDEX('Scenario Parameters'!$L:$L,MATCH(R$3,'Scenario Parameters'!$A:$A,0)))*'Base Table 5'!R32</f>
        <v>9.4000000000000004E-3</v>
      </c>
      <c r="S32" s="36">
        <f>(1+INDEX('Scenario Parameters'!$L:$L,MATCH($C32,'Scenario Parameters'!$A:$A,0)))*(1+INDEX('Scenario Parameters'!$L:$L,MATCH(S$3,'Scenario Parameters'!$A:$A,0)))*'Base Table 5'!S32</f>
        <v>8.9999999999999998E-4</v>
      </c>
      <c r="T32" s="36">
        <f>(1+INDEX('Scenario Parameters'!$L:$L,MATCH($C32,'Scenario Parameters'!$A:$A,0)))*(1+INDEX('Scenario Parameters'!$L:$L,MATCH(T$3,'Scenario Parameters'!$A:$A,0)))*'Base Table 5'!T32</f>
        <v>8.3000000000000001E-3</v>
      </c>
      <c r="U32" s="36">
        <f>(1+INDEX('Scenario Parameters'!$L:$L,MATCH($C32,'Scenario Parameters'!$A:$A,0)))*(1+INDEX('Scenario Parameters'!$L:$L,MATCH(U$3,'Scenario Parameters'!$A:$A,0)))*'Base Table 5'!U32</f>
        <v>9.5999999999999992E-3</v>
      </c>
      <c r="V32" s="36">
        <f>(1+INDEX('Scenario Parameters'!$L:$L,MATCH($C32,'Scenario Parameters'!$A:$A,0)))*(1+INDEX('Scenario Parameters'!$L:$L,MATCH(V$3,'Scenario Parameters'!$A:$A,0)))*'Base Table 5'!V32</f>
        <v>2.8999999999999998E-3</v>
      </c>
      <c r="W32" s="36">
        <f>(1+INDEX('Scenario Parameters'!$L:$L,MATCH($C32,'Scenario Parameters'!$A:$A,0)))*(1+INDEX('Scenario Parameters'!$L:$L,MATCH(W$3,'Scenario Parameters'!$A:$A,0)))*'Base Table 5'!W32</f>
        <v>6.4000000000000003E-3</v>
      </c>
      <c r="X32" s="36">
        <f>(1+INDEX('Scenario Parameters'!$L:$L,MATCH($C32,'Scenario Parameters'!$A:$A,0)))*(1+INDEX('Scenario Parameters'!$L:$L,MATCH(X$3,'Scenario Parameters'!$A:$A,0)))*'Base Table 5'!X32</f>
        <v>8.3999999999999995E-3</v>
      </c>
      <c r="Y32" s="36">
        <f>(1+INDEX('Scenario Parameters'!$L:$L,MATCH($C32,'Scenario Parameters'!$A:$A,0)))*(1+INDEX('Scenario Parameters'!$L:$L,MATCH(Y$3,'Scenario Parameters'!$A:$A,0)))*'Base Table 5'!Y32</f>
        <v>7.3000000000000001E-3</v>
      </c>
      <c r="Z32" s="36">
        <f>(1+INDEX('Scenario Parameters'!$L:$L,MATCH($C32,'Scenario Parameters'!$A:$A,0)))*(1+INDEX('Scenario Parameters'!$L:$L,MATCH(Z$3,'Scenario Parameters'!$A:$A,0)))*'Base Table 5'!Z32</f>
        <v>1.6199999999999999E-2</v>
      </c>
      <c r="AA32" s="36">
        <f>(1+INDEX('Scenario Parameters'!$L:$L,MATCH($C32,'Scenario Parameters'!$A:$A,0)))*(1+INDEX('Scenario Parameters'!$L:$L,MATCH(AA$3,'Scenario Parameters'!$A:$A,0)))*'Base Table 5'!AA32</f>
        <v>5.8999999999999999E-3</v>
      </c>
      <c r="AB32" s="36">
        <f>(1+INDEX('Scenario Parameters'!$L:$L,MATCH($C32,'Scenario Parameters'!$A:$A,0)))*(1+INDEX('Scenario Parameters'!$L:$L,MATCH(AB$3,'Scenario Parameters'!$A:$A,0)))*'Base Table 5'!AB32</f>
        <v>1.6999999999999999E-3</v>
      </c>
      <c r="AC32" s="36">
        <f>(1+INDEX('Scenario Parameters'!$L:$L,MATCH($C32,'Scenario Parameters'!$A:$A,0)))*(1+INDEX('Scenario Parameters'!$L:$L,MATCH(AC$3,'Scenario Parameters'!$A:$A,0)))*'Base Table 5'!AC32</f>
        <v>2.2000000000000001E-3</v>
      </c>
      <c r="AD32" s="36">
        <f>(1+INDEX('Scenario Parameters'!$L:$L,MATCH($C32,'Scenario Parameters'!$A:$A,0)))*(1+INDEX('Scenario Parameters'!$L:$L,MATCH(AD$3,'Scenario Parameters'!$A:$A,0)))*'Base Table 5'!AD32</f>
        <v>4.0000000000000002E-4</v>
      </c>
      <c r="AE32" s="36">
        <f>(1+INDEX('Scenario Parameters'!$L:$L,MATCH($C32,'Scenario Parameters'!$A:$A,0)))*(1+INDEX('Scenario Parameters'!$L:$L,MATCH(AE$3,'Scenario Parameters'!$A:$A,0)))*'Base Table 5'!AE32</f>
        <v>4.0000000000000002E-4</v>
      </c>
      <c r="AF32" s="36">
        <f>(1+INDEX('Scenario Parameters'!$L:$L,MATCH($C32,'Scenario Parameters'!$A:$A,0)))*(1+INDEX('Scenario Parameters'!$L:$L,MATCH(AF$3,'Scenario Parameters'!$A:$A,0)))*'Base Table 5'!AF32</f>
        <v>4.4423000000000004</v>
      </c>
      <c r="AG32" s="36">
        <f>(1+INDEX('Scenario Parameters'!$L:$L,MATCH($C32,'Scenario Parameters'!$A:$A,0)))*(1+INDEX('Scenario Parameters'!$L:$L,MATCH(AG$3,'Scenario Parameters'!$A:$A,0)))*'Base Table 5'!AG32</f>
        <v>1.6500000000000001E-2</v>
      </c>
      <c r="AH32" s="36">
        <f>(1+INDEX('Scenario Parameters'!$L:$L,MATCH($C32,'Scenario Parameters'!$A:$A,0)))*(1+INDEX('Scenario Parameters'!$L:$L,MATCH(AH$3,'Scenario Parameters'!$A:$A,0)))*'Base Table 5'!AH32</f>
        <v>0.8679</v>
      </c>
      <c r="AI32" s="36">
        <f>(1+INDEX('Scenario Parameters'!$L:$L,MATCH($C32,'Scenario Parameters'!$A:$A,0)))*(1+INDEX('Scenario Parameters'!$L:$L,MATCH(AI$3,'Scenario Parameters'!$A:$A,0)))*'Base Table 5'!AI32</f>
        <v>5.0000000000000001E-4</v>
      </c>
      <c r="AJ32" s="36">
        <f>(1+INDEX('Scenario Parameters'!$L:$L,MATCH($C32,'Scenario Parameters'!$A:$A,0)))*(1+INDEX('Scenario Parameters'!$L:$L,MATCH(AJ$3,'Scenario Parameters'!$A:$A,0)))*'Base Table 5'!AJ32</f>
        <v>1.8E-3</v>
      </c>
      <c r="AK32" s="36">
        <f>(1+INDEX('Scenario Parameters'!$L:$L,MATCH($C32,'Scenario Parameters'!$A:$A,0)))*(1+INDEX('Scenario Parameters'!$L:$L,MATCH(AK$3,'Scenario Parameters'!$A:$A,0)))*'Base Table 5'!AK32</f>
        <v>7.0000000000000001E-3</v>
      </c>
      <c r="AL32" s="36">
        <f>(1+INDEX('Scenario Parameters'!$L:$L,MATCH($C32,'Scenario Parameters'!$A:$A,0)))*(1+INDEX('Scenario Parameters'!$L:$L,MATCH(AL$3,'Scenario Parameters'!$A:$A,0)))*'Base Table 5'!AL32</f>
        <v>1.5E-3</v>
      </c>
      <c r="AM32" s="36">
        <f>(1+INDEX('Scenario Parameters'!$L:$L,MATCH($C32,'Scenario Parameters'!$A:$A,0)))*(1+INDEX('Scenario Parameters'!$L:$L,MATCH(AM$3,'Scenario Parameters'!$A:$A,0)))*'Base Table 5'!AM32</f>
        <v>4.4699999999999997E-2</v>
      </c>
      <c r="AN32" s="36">
        <f>(1+INDEX('Scenario Parameters'!$L:$L,MATCH($C32,'Scenario Parameters'!$A:$A,0)))*(1+INDEX('Scenario Parameters'!$L:$L,MATCH(AN$3,'Scenario Parameters'!$A:$A,0)))*'Base Table 5'!AN32</f>
        <v>8.8099999999999998E-2</v>
      </c>
      <c r="AO32" s="36">
        <f>(1+INDEX('Scenario Parameters'!$L:$L,MATCH($C32,'Scenario Parameters'!$A:$A,0)))*(1+INDEX('Scenario Parameters'!$L:$L,MATCH(AO$3,'Scenario Parameters'!$A:$A,0)))*'Base Table 5'!AO32</f>
        <v>1.2999999999999996E-4</v>
      </c>
      <c r="AP32" s="36">
        <f>(1+INDEX('Scenario Parameters'!$L:$L,MATCH($C32,'Scenario Parameters'!$A:$A,0)))*(1+INDEX('Scenario Parameters'!$L:$L,MATCH(AP$3,'Scenario Parameters'!$A:$A,0)))*'Base Table 5'!AP32</f>
        <v>2.3999999999999998E-3</v>
      </c>
      <c r="AQ32" s="36">
        <f>(1+INDEX('Scenario Parameters'!$L:$L,MATCH($C32,'Scenario Parameters'!$A:$A,0)))*(1+INDEX('Scenario Parameters'!$L:$L,MATCH(AQ$3,'Scenario Parameters'!$A:$A,0)))*'Base Table 5'!AQ32</f>
        <v>2.9999999999999997E-4</v>
      </c>
      <c r="AR32" s="36">
        <f>(1+INDEX('Scenario Parameters'!$L:$L,MATCH($C32,'Scenario Parameters'!$A:$A,0)))*(1+INDEX('Scenario Parameters'!$L:$L,MATCH(AR$3,'Scenario Parameters'!$A:$A,0)))*'Base Table 5'!AR32</f>
        <v>9.9000000000000008E-3</v>
      </c>
      <c r="AS32" s="36">
        <f>(1+INDEX('Scenario Parameters'!$L:$L,MATCH($C32,'Scenario Parameters'!$A:$A,0)))*(1+INDEX('Scenario Parameters'!$L:$L,MATCH(AS$3,'Scenario Parameters'!$A:$A,0)))*'Base Table 5'!AS32</f>
        <v>3.3999999999999998E-3</v>
      </c>
      <c r="AT32" s="36">
        <f>(1+INDEX('Scenario Parameters'!$L:$L,MATCH($C32,'Scenario Parameters'!$A:$A,0)))*(1+INDEX('Scenario Parameters'!$L:$L,MATCH(AT$3,'Scenario Parameters'!$A:$A,0)))*'Base Table 5'!AT32</f>
        <v>0.187</v>
      </c>
      <c r="AU32" s="36">
        <f>(1+INDEX('Scenario Parameters'!$L:$L,MATCH($C32,'Scenario Parameters'!$A:$A,0)))*(1+INDEX('Scenario Parameters'!$L:$L,MATCH(AU$3,'Scenario Parameters'!$A:$A,0)))*'Base Table 5'!AU32</f>
        <v>5.3E-3</v>
      </c>
      <c r="AV32" s="36">
        <f>(1+INDEX('Scenario Parameters'!$L:$L,MATCH($C32,'Scenario Parameters'!$A:$A,0)))*(1+INDEX('Scenario Parameters'!$L:$L,MATCH(AV$3,'Scenario Parameters'!$A:$A,0)))*'Base Table 5'!AV32</f>
        <v>2.0999999999999999E-3</v>
      </c>
      <c r="AW32" s="36">
        <f>(1+INDEX('Scenario Parameters'!$L:$L,MATCH($C32,'Scenario Parameters'!$A:$A,0)))*(1+INDEX('Scenario Parameters'!$L:$L,MATCH(AW$3,'Scenario Parameters'!$A:$A,0)))*'Base Table 5'!AW32</f>
        <v>1.1000000000000001E-3</v>
      </c>
      <c r="AX32" s="36">
        <f>(1+INDEX('Scenario Parameters'!$L:$L,MATCH($C32,'Scenario Parameters'!$A:$A,0)))*(1+INDEX('Scenario Parameters'!$L:$L,MATCH(AX$3,'Scenario Parameters'!$A:$A,0)))*'Base Table 5'!AX32</f>
        <v>3.3E-3</v>
      </c>
      <c r="AY32" s="36">
        <f>(1+INDEX('Scenario Parameters'!$L:$L,MATCH($C32,'Scenario Parameters'!$A:$A,0)))*(1+INDEX('Scenario Parameters'!$L:$L,MATCH(AY$3,'Scenario Parameters'!$A:$A,0)))*'Base Table 5'!AY32</f>
        <v>1.32E-2</v>
      </c>
      <c r="AZ32" s="36">
        <f>(1+INDEX('Scenario Parameters'!$L:$L,MATCH($C32,'Scenario Parameters'!$A:$A,0)))*(1+INDEX('Scenario Parameters'!$L:$L,MATCH(AZ$3,'Scenario Parameters'!$A:$A,0)))*'Base Table 5'!AZ32</f>
        <v>8.9999999999999998E-4</v>
      </c>
      <c r="BA32" s="36">
        <f>(1+INDEX('Scenario Parameters'!$L:$L,MATCH($C32,'Scenario Parameters'!$A:$A,0)))*(1+INDEX('Scenario Parameters'!$L:$L,MATCH(BA$3,'Scenario Parameters'!$A:$A,0)))*'Base Table 5'!BA32</f>
        <v>4.1999999999999997E-3</v>
      </c>
      <c r="BB32" s="36">
        <f>(1+INDEX('Scenario Parameters'!$L:$L,MATCH($C32,'Scenario Parameters'!$A:$A,0)))*(1+INDEX('Scenario Parameters'!$L:$L,MATCH(BB$3,'Scenario Parameters'!$A:$A,0)))*'Base Table 5'!BB32</f>
        <v>1E-3</v>
      </c>
      <c r="BC32" s="36">
        <f>(1+INDEX('Scenario Parameters'!$L:$L,MATCH($C32,'Scenario Parameters'!$A:$A,0)))*(1+INDEX('Scenario Parameters'!$L:$L,MATCH(BC$3,'Scenario Parameters'!$A:$A,0)))*'Base Table 5'!BC32</f>
        <v>8.0000000000000004E-4</v>
      </c>
      <c r="BD32" s="36">
        <f>(1+INDEX('Scenario Parameters'!$L:$L,MATCH($C32,'Scenario Parameters'!$A:$A,0)))*(1+INDEX('Scenario Parameters'!$L:$L,MATCH(BD$3,'Scenario Parameters'!$A:$A,0)))*'Base Table 5'!BD32</f>
        <v>1.3899999999999999E-2</v>
      </c>
      <c r="BE32" s="36">
        <f>(1+INDEX('Scenario Parameters'!$L:$L,MATCH($C32,'Scenario Parameters'!$A:$A,0)))*(1+INDEX('Scenario Parameters'!$L:$L,MATCH(BE$3,'Scenario Parameters'!$A:$A,0)))*'Base Table 5'!BE32</f>
        <v>1.06E-2</v>
      </c>
      <c r="BF32" s="36">
        <f>(1+INDEX('Scenario Parameters'!$L:$L,MATCH($C32,'Scenario Parameters'!$A:$A,0)))*(1+INDEX('Scenario Parameters'!$L:$L,MATCH(BF$3,'Scenario Parameters'!$A:$A,0)))*'Base Table 5'!BF32</f>
        <v>7.7999999999999996E-3</v>
      </c>
      <c r="BG32" s="36">
        <f>(1+INDEX('Scenario Parameters'!$L:$L,MATCH($C32,'Scenario Parameters'!$A:$A,0)))*(1+INDEX('Scenario Parameters'!$L:$L,MATCH(BG$3,'Scenario Parameters'!$A:$A,0)))*'Base Table 5'!BG32</f>
        <v>3.8640000000000008E-2</v>
      </c>
      <c r="BH32" s="36">
        <f>(1+INDEX('Scenario Parameters'!$L:$L,MATCH($C32,'Scenario Parameters'!$A:$A,0)))*(1+INDEX('Scenario Parameters'!$L:$L,MATCH(BH$3,'Scenario Parameters'!$A:$A,0)))*'Base Table 5'!BH32</f>
        <v>8.3299999999999999E-2</v>
      </c>
      <c r="BI32" s="36">
        <f>(1+INDEX('Scenario Parameters'!$L:$L,MATCH($C32,'Scenario Parameters'!$A:$A,0)))*(1+INDEX('Scenario Parameters'!$L:$L,MATCH(BI$3,'Scenario Parameters'!$A:$A,0)))*'Base Table 5'!BI32</f>
        <v>2.0899999999999998E-2</v>
      </c>
      <c r="BJ32" s="36">
        <f>(1+INDEX('Scenario Parameters'!$L:$L,MATCH($C32,'Scenario Parameters'!$A:$A,0)))*(1+INDEX('Scenario Parameters'!$L:$L,MATCH(BJ$3,'Scenario Parameters'!$A:$A,0)))*'Base Table 5'!BJ32</f>
        <v>1.0685</v>
      </c>
      <c r="BK32" s="36">
        <f>(1+INDEX('Scenario Parameters'!$L:$L,MATCH($C32,'Scenario Parameters'!$A:$A,0)))*(1+INDEX('Scenario Parameters'!$L:$L,MATCH(BK$3,'Scenario Parameters'!$A:$A,0)))*'Base Table 5'!BK32</f>
        <v>7.5999999999999998E-2</v>
      </c>
      <c r="BL32" s="36">
        <f>(1+INDEX('Scenario Parameters'!$L:$L,MATCH($C32,'Scenario Parameters'!$A:$A,0)))*(1+INDEX('Scenario Parameters'!$L:$L,MATCH(BL$3,'Scenario Parameters'!$A:$A,0)))*'Base Table 5'!BL32</f>
        <v>0.01</v>
      </c>
      <c r="BM32" s="36">
        <f>(1+INDEX('Scenario Parameters'!$L:$L,MATCH($C32,'Scenario Parameters'!$A:$A,0)))*(1+INDEX('Scenario Parameters'!$L:$L,MATCH(BM$3,'Scenario Parameters'!$A:$A,0)))*'Base Table 5'!BM32</f>
        <v>1.7100000000000001E-2</v>
      </c>
      <c r="BN32" s="36">
        <f>(1+INDEX('Scenario Parameters'!$L:$L,MATCH($C32,'Scenario Parameters'!$A:$A,0)))*(1+INDEX('Scenario Parameters'!$L:$L,MATCH(BN$3,'Scenario Parameters'!$A:$A,0)))*'Base Table 5'!BN32</f>
        <v>0.108</v>
      </c>
      <c r="BO32" s="36">
        <f>(1+INDEX('Scenario Parameters'!$L:$L,MATCH($C32,'Scenario Parameters'!$A:$A,0)))*(1+INDEX('Scenario Parameters'!$L:$L,MATCH(BO$3,'Scenario Parameters'!$A:$A,0)))*'Base Table 5'!BO32</f>
        <v>5.2893999999999997</v>
      </c>
      <c r="BP32" s="36">
        <f>(1+INDEX('Scenario Parameters'!$L:$L,MATCH($C32,'Scenario Parameters'!$A:$A,0)))*(1+INDEX('Scenario Parameters'!$L:$L,MATCH(BP$3,'Scenario Parameters'!$A:$A,0)))*'Base Table 5'!BP32</f>
        <v>3.4000000000000002E-2</v>
      </c>
      <c r="BQ32" s="36">
        <f>(1+INDEX('Scenario Parameters'!$L:$L,MATCH($C32,'Scenario Parameters'!$A:$A,0)))*(1+INDEX('Scenario Parameters'!$L:$L,MATCH(BQ$3,'Scenario Parameters'!$A:$A,0)))*'Base Table 5'!BQ32</f>
        <v>8.8750000000000009E-3</v>
      </c>
      <c r="BR32" s="36">
        <f>(1+INDEX('Scenario Parameters'!$L:$L,MATCH($C32,'Scenario Parameters'!$A:$A,0)))*(1+INDEX('Scenario Parameters'!$L:$L,MATCH(BR$3,'Scenario Parameters'!$A:$A,0)))*'Base Table 5'!BR32</f>
        <v>1.3125000000000001E-2</v>
      </c>
      <c r="BS32" s="36">
        <f>(1+INDEX('Scenario Parameters'!$L:$L,MATCH($C32,'Scenario Parameters'!$A:$A,0)))*(1+INDEX('Scenario Parameters'!$L:$L,MATCH(BS$3,'Scenario Parameters'!$A:$A,0)))*'Base Table 5'!BS32</f>
        <v>3.2999999999999994E-4</v>
      </c>
      <c r="BT32" s="36">
        <f>(1+INDEX('Scenario Parameters'!$L:$L,MATCH($C32,'Scenario Parameters'!$A:$A,0)))*(1+INDEX('Scenario Parameters'!$L:$L,MATCH(BT$3,'Scenario Parameters'!$A:$A,0)))*'Base Table 5'!BT32</f>
        <v>1.3100000000000001E-2</v>
      </c>
      <c r="BU32" s="36">
        <f>(1+INDEX('Scenario Parameters'!$L:$L,MATCH($C32,'Scenario Parameters'!$A:$A,0)))*(1+INDEX('Scenario Parameters'!$L:$L,MATCH(BU$3,'Scenario Parameters'!$A:$A,0)))*'Base Table 5'!BU32</f>
        <v>4.1000000000000003E-3</v>
      </c>
      <c r="BV32" s="36">
        <f>(1+INDEX('Scenario Parameters'!$L:$L,MATCH($C32,'Scenario Parameters'!$A:$A,0)))*(1+INDEX('Scenario Parameters'!$L:$L,MATCH(BV$3,'Scenario Parameters'!$A:$A,0)))*'Base Table 5'!BV32</f>
        <v>7.0499999999999993E-2</v>
      </c>
      <c r="BW32" s="36">
        <f>(1+INDEX('Scenario Parameters'!$L:$L,MATCH($C32,'Scenario Parameters'!$A:$A,0)))*(1+INDEX('Scenario Parameters'!$L:$L,MATCH(BW$3,'Scenario Parameters'!$A:$A,0)))*'Base Table 5'!BW32</f>
        <v>3.4099999999999998E-2</v>
      </c>
      <c r="BX32" s="36">
        <f>(1+INDEX('Scenario Parameters'!$L:$L,MATCH($C32,'Scenario Parameters'!$A:$A,0)))*(1+INDEX('Scenario Parameters'!$L:$L,MATCH(BX$3,'Scenario Parameters'!$A:$A,0)))*'Base Table 5'!BX32</f>
        <v>2.7799999999999998E-2</v>
      </c>
      <c r="BY32" s="36">
        <f>(1+INDEX('Scenario Parameters'!$L:$L,MATCH($C32,'Scenario Parameters'!$A:$A,0)))*(1+INDEX('Scenario Parameters'!$L:$L,MATCH(BY$3,'Scenario Parameters'!$A:$A,0)))*'Base Table 5'!BY32</f>
        <v>0.1226</v>
      </c>
      <c r="BZ32" s="36">
        <f>(1+INDEX('Scenario Parameters'!$L:$L,MATCH($C32,'Scenario Parameters'!$A:$A,0)))*(1+INDEX('Scenario Parameters'!$L:$L,MATCH(BZ$3,'Scenario Parameters'!$A:$A,0)))*'Base Table 5'!BZ32</f>
        <v>0.1699</v>
      </c>
      <c r="CA32" s="36">
        <f>(1+INDEX('Scenario Parameters'!$L:$L,MATCH($C32,'Scenario Parameters'!$A:$A,0)))*(1+INDEX('Scenario Parameters'!$L:$L,MATCH(CA$3,'Scenario Parameters'!$A:$A,0)))*'Base Table 5'!CA32</f>
        <v>0.94669999999999999</v>
      </c>
      <c r="CB32" s="36">
        <f>(1+INDEX('Scenario Parameters'!$L:$L,MATCH($C32,'Scenario Parameters'!$A:$A,0)))*(1+INDEX('Scenario Parameters'!$L:$L,MATCH(CB$3,'Scenario Parameters'!$A:$A,0)))*'Base Table 5'!CB32</f>
        <v>1.1299999999999999E-2</v>
      </c>
      <c r="CC32" s="36">
        <f>(1+INDEX('Scenario Parameters'!$L:$L,MATCH($C32,'Scenario Parameters'!$A:$A,0)))*(1+INDEX('Scenario Parameters'!$L:$L,MATCH(CC$3,'Scenario Parameters'!$A:$A,0)))*'Base Table 5'!CC32</f>
        <v>7.1400000000000005E-2</v>
      </c>
      <c r="CD32" s="36">
        <f>(1+INDEX('Scenario Parameters'!$L:$L,MATCH($C32,'Scenario Parameters'!$A:$A,0)))*(1+INDEX('Scenario Parameters'!$L:$L,MATCH(CD$3,'Scenario Parameters'!$A:$A,0)))*'Base Table 5'!CD32</f>
        <v>4.4159999999999998E-2</v>
      </c>
      <c r="CE32" s="36">
        <f>(1+INDEX('Scenario Parameters'!$L:$L,MATCH($C32,'Scenario Parameters'!$A:$A,0)))*(1+INDEX('Scenario Parameters'!$L:$L,MATCH(CE$3,'Scenario Parameters'!$A:$A,0)))*'Base Table 5'!CE32</f>
        <v>6.1999999999999998E-3</v>
      </c>
      <c r="CF32" s="36">
        <f>(1+INDEX('Scenario Parameters'!$L:$L,MATCH($C32,'Scenario Parameters'!$A:$A,0)))*(1+INDEX('Scenario Parameters'!$L:$L,MATCH(CF$3,'Scenario Parameters'!$A:$A,0)))*'Base Table 5'!CF32</f>
        <v>3.0000000000000001E-3</v>
      </c>
      <c r="CG32" s="36">
        <f>(1+INDEX('Scenario Parameters'!$L:$L,MATCH($C32,'Scenario Parameters'!$A:$A,0)))*(1+INDEX('Scenario Parameters'!$L:$L,MATCH(CG$3,'Scenario Parameters'!$A:$A,0)))*'Base Table 5'!CG32</f>
        <v>7.7999999999999996E-3</v>
      </c>
      <c r="CH32" s="36">
        <f>(1+INDEX('Scenario Parameters'!$L:$L,MATCH($C32,'Scenario Parameters'!$A:$A,0)))*(1+INDEX('Scenario Parameters'!$L:$L,MATCH(CH$3,'Scenario Parameters'!$A:$A,0)))*'Base Table 5'!CH32</f>
        <v>7.3000000000000001E-3</v>
      </c>
      <c r="CI32" s="36">
        <f>(1+INDEX('Scenario Parameters'!$L:$L,MATCH($C32,'Scenario Parameters'!$A:$A,0)))*(1+INDEX('Scenario Parameters'!$L:$L,MATCH(CI$3,'Scenario Parameters'!$A:$A,0)))*'Base Table 5'!CI32</f>
        <v>1.67E-2</v>
      </c>
      <c r="CJ32" s="36">
        <f>(1+INDEX('Scenario Parameters'!$L:$L,MATCH($C32,'Scenario Parameters'!$A:$A,0)))*(1+INDEX('Scenario Parameters'!$L:$L,MATCH(CJ$3,'Scenario Parameters'!$A:$A,0)))*'Base Table 5'!CJ32</f>
        <v>9.8799999999999999E-2</v>
      </c>
      <c r="CK32" s="36">
        <f>(1+INDEX('Scenario Parameters'!$L:$L,MATCH($C32,'Scenario Parameters'!$A:$A,0)))*(1+INDEX('Scenario Parameters'!$L:$L,MATCH(CK$3,'Scenario Parameters'!$A:$A,0)))*'Base Table 5'!CK32</f>
        <v>4.0000000000000001E-3</v>
      </c>
      <c r="CL32" s="36">
        <f>(1+INDEX('Scenario Parameters'!$L:$L,MATCH($C32,'Scenario Parameters'!$A:$A,0)))*(1+INDEX('Scenario Parameters'!$L:$L,MATCH(CL$3,'Scenario Parameters'!$A:$A,0)))*'Base Table 5'!CL32</f>
        <v>2.5999999999999999E-3</v>
      </c>
      <c r="CM32" s="36">
        <f>(1+INDEX('Scenario Parameters'!$L:$L,MATCH($C32,'Scenario Parameters'!$A:$A,0)))*(1+INDEX('Scenario Parameters'!$L:$L,MATCH(CM$3,'Scenario Parameters'!$A:$A,0)))*'Base Table 5'!CM32</f>
        <v>1.2999999999999999E-2</v>
      </c>
      <c r="CN32" s="36">
        <f>(1+INDEX('Scenario Parameters'!$L:$L,MATCH($C32,'Scenario Parameters'!$A:$A,0)))*(1+INDEX('Scenario Parameters'!$L:$L,MATCH(CN$3,'Scenario Parameters'!$A:$A,0)))*'Base Table 5'!CN32</f>
        <v>0.16769999999999999</v>
      </c>
      <c r="CO32" s="36">
        <f>(1+INDEX('Scenario Parameters'!$L:$L,MATCH($C32,'Scenario Parameters'!$A:$A,0)))*(1+INDEX('Scenario Parameters'!$L:$L,MATCH(CO$3,'Scenario Parameters'!$A:$A,0)))*'Base Table 5'!CO32</f>
        <v>2.9999999999999997E-4</v>
      </c>
      <c r="CP32" s="36">
        <f>(1+INDEX('Scenario Parameters'!$L:$L,MATCH($C32,'Scenario Parameters'!$A:$A,0)))*(1+INDEX('Scenario Parameters'!$L:$L,MATCH(CP$3,'Scenario Parameters'!$A:$A,0)))*'Base Table 5'!CP32</f>
        <v>0.48259999999999997</v>
      </c>
      <c r="CQ32" s="36">
        <f>(1+INDEX('Scenario Parameters'!$L:$L,MATCH($C32,'Scenario Parameters'!$A:$A,0)))*(1+INDEX('Scenario Parameters'!$L:$L,MATCH(CQ$3,'Scenario Parameters'!$A:$A,0)))*'Base Table 5'!CQ32</f>
        <v>0.61680000000000001</v>
      </c>
      <c r="CR32" s="36">
        <f>(1+INDEX('Scenario Parameters'!$L:$L,MATCH($C32,'Scenario Parameters'!$A:$A,0)))*(1+INDEX('Scenario Parameters'!$L:$L,MATCH(CR$3,'Scenario Parameters'!$A:$A,0)))*'Base Table 5'!CR32</f>
        <v>0.1099</v>
      </c>
      <c r="CS32" s="36">
        <f>(1+INDEX('Scenario Parameters'!$L:$L,MATCH($C32,'Scenario Parameters'!$A:$A,0)))*(1+INDEX('Scenario Parameters'!$L:$L,MATCH(CS$3,'Scenario Parameters'!$A:$A,0)))*'Base Table 5'!CS32</f>
        <v>1.37E-2</v>
      </c>
      <c r="CT32" s="36">
        <f>(1+INDEX('Scenario Parameters'!$L:$L,MATCH($C32,'Scenario Parameters'!$A:$A,0)))*(1+INDEX('Scenario Parameters'!$L:$L,MATCH(CT$3,'Scenario Parameters'!$A:$A,0)))*'Base Table 5'!CT32</f>
        <v>1.1999999999999999E-3</v>
      </c>
      <c r="CU32" s="36">
        <f>(1+INDEX('Scenario Parameters'!$L:$L,MATCH($C32,'Scenario Parameters'!$A:$A,0)))*(1+INDEX('Scenario Parameters'!$L:$L,MATCH(CU$3,'Scenario Parameters'!$A:$A,0)))*'Base Table 5'!CU32</f>
        <v>4.0000000000000002E-4</v>
      </c>
      <c r="CV32" s="36">
        <f>(1+INDEX('Scenario Parameters'!$L:$L,MATCH($C32,'Scenario Parameters'!$A:$A,0)))*(1+INDEX('Scenario Parameters'!$L:$L,MATCH(CV$3,'Scenario Parameters'!$A:$A,0)))*'Base Table 5'!CV32</f>
        <v>1.66E-2</v>
      </c>
      <c r="CW32" s="36">
        <f>(1+INDEX('Scenario Parameters'!$L:$L,MATCH($C32,'Scenario Parameters'!$A:$A,0)))*(1+INDEX('Scenario Parameters'!$L:$L,MATCH(CW$3,'Scenario Parameters'!$A:$A,0)))*'Base Table 5'!CW32</f>
        <v>0.2114</v>
      </c>
      <c r="CX32" s="36">
        <f>(1+INDEX('Scenario Parameters'!$L:$L,MATCH($C32,'Scenario Parameters'!$A:$A,0)))*(1+INDEX('Scenario Parameters'!$L:$L,MATCH(CX$3,'Scenario Parameters'!$A:$A,0)))*'Base Table 5'!CX32</f>
        <v>0.22359999999999999</v>
      </c>
      <c r="CY32" s="36">
        <f>(1+INDEX('Scenario Parameters'!$L:$L,MATCH($C32,'Scenario Parameters'!$A:$A,0)))*(1+INDEX('Scenario Parameters'!$L:$L,MATCH(CY$3,'Scenario Parameters'!$A:$A,0)))*'Base Table 5'!CY32</f>
        <v>0.1028</v>
      </c>
      <c r="CZ32" s="36">
        <f>(1+INDEX('Scenario Parameters'!$L:$L,MATCH($C32,'Scenario Parameters'!$A:$A,0)))*(1+INDEX('Scenario Parameters'!$L:$L,MATCH(CZ$3,'Scenario Parameters'!$A:$A,0)))*'Base Table 5'!CZ32</f>
        <v>1.0699999999999999E-2</v>
      </c>
      <c r="DA32" s="36">
        <f>(1+INDEX('Scenario Parameters'!$L:$L,MATCH($C32,'Scenario Parameters'!$A:$A,0)))*(1+INDEX('Scenario Parameters'!$L:$L,MATCH(DA$3,'Scenario Parameters'!$A:$A,0)))*'Base Table 5'!DA32</f>
        <v>0.26819999999999999</v>
      </c>
      <c r="DB32" s="36">
        <f>(1+INDEX('Scenario Parameters'!$L:$L,MATCH($C32,'Scenario Parameters'!$A:$A,0)))*(1+INDEX('Scenario Parameters'!$L:$L,MATCH(DB$3,'Scenario Parameters'!$A:$A,0)))*'Base Table 5'!DB32</f>
        <v>6.88E-2</v>
      </c>
      <c r="DC32" s="36">
        <f>(1+INDEX('Scenario Parameters'!$L:$L,MATCH($C32,'Scenario Parameters'!$A:$A,0)))*(1+INDEX('Scenario Parameters'!$L:$L,MATCH(DC$3,'Scenario Parameters'!$A:$A,0)))*'Base Table 5'!DC32</f>
        <v>9.01E-2</v>
      </c>
      <c r="DD32" s="36">
        <f>(1+INDEX('Scenario Parameters'!$L:$L,MATCH($C32,'Scenario Parameters'!$A:$A,0)))*(1+INDEX('Scenario Parameters'!$L:$L,MATCH(DD$3,'Scenario Parameters'!$A:$A,0)))*'Base Table 5'!DD32</f>
        <v>0.70530000000000004</v>
      </c>
      <c r="DE32" s="36">
        <f>(1+INDEX('Scenario Parameters'!$L:$L,MATCH($C32,'Scenario Parameters'!$A:$A,0)))*(1+INDEX('Scenario Parameters'!$L:$L,MATCH(DE$3,'Scenario Parameters'!$A:$A,0)))*'Base Table 5'!DE32</f>
        <v>0.1845</v>
      </c>
      <c r="DF32" s="36">
        <f>(1+INDEX('Scenario Parameters'!$L:$L,MATCH($C32,'Scenario Parameters'!$A:$A,0)))*(1+INDEX('Scenario Parameters'!$L:$L,MATCH(DF$3,'Scenario Parameters'!$A:$A,0)))*'Base Table 5'!DF32</f>
        <v>6.8999999999999999E-3</v>
      </c>
      <c r="DG32" s="36">
        <f>(1+INDEX('Scenario Parameters'!$L:$L,MATCH($C32,'Scenario Parameters'!$A:$A,0)))*(1+INDEX('Scenario Parameters'!$L:$L,MATCH(DG$3,'Scenario Parameters'!$A:$A,0)))*'Base Table 5'!DG32</f>
        <v>0.33905000000000002</v>
      </c>
      <c r="DH32" s="36">
        <f>(1+INDEX('Scenario Parameters'!$L:$L,MATCH($C32,'Scenario Parameters'!$A:$A,0)))*(1+INDEX('Scenario Parameters'!$L:$L,MATCH(DH$3,'Scenario Parameters'!$A:$A,0)))*'Base Table 5'!DH32</f>
        <v>0.36609999999999998</v>
      </c>
      <c r="DI32" s="36">
        <f>(1+INDEX('Scenario Parameters'!$L:$L,MATCH($C32,'Scenario Parameters'!$A:$A,0)))*(1+INDEX('Scenario Parameters'!$L:$L,MATCH(DI$3,'Scenario Parameters'!$A:$A,0)))*'Base Table 5'!DI32</f>
        <v>7.3000000000000001E-3</v>
      </c>
      <c r="DJ32" s="36">
        <f>(1+INDEX('Scenario Parameters'!$L:$L,MATCH($C32,'Scenario Parameters'!$A:$A,0)))*(1+INDEX('Scenario Parameters'!$L:$L,MATCH(DJ$3,'Scenario Parameters'!$A:$A,0)))*'Base Table 5'!DJ32</f>
        <v>2.3900000000000001E-2</v>
      </c>
      <c r="DK32" s="36">
        <f>(1+INDEX('Scenario Parameters'!$L:$L,MATCH($C32,'Scenario Parameters'!$A:$A,0)))*(1+INDEX('Scenario Parameters'!$L:$L,MATCH(DK$3,'Scenario Parameters'!$A:$A,0)))*'Base Table 5'!DK32</f>
        <v>1.78E-2</v>
      </c>
      <c r="DL32" s="36">
        <f>(1+INDEX('Scenario Parameters'!$L:$L,MATCH($C32,'Scenario Parameters'!$A:$A,0)))*(1+INDEX('Scenario Parameters'!$L:$L,MATCH(DL$3,'Scenario Parameters'!$A:$A,0)))*'Base Table 5'!DL32</f>
        <v>1.0919999999999997E-2</v>
      </c>
      <c r="DM32" s="36">
        <f>(1+INDEX('Scenario Parameters'!$L:$L,MATCH($C32,'Scenario Parameters'!$A:$A,0)))*(1+INDEX('Scenario Parameters'!$L:$L,MATCH(DM$3,'Scenario Parameters'!$A:$A,0)))*'Base Table 5'!DM32</f>
        <v>0.53100000000000003</v>
      </c>
      <c r="DN32" s="36">
        <f>(1+INDEX('Scenario Parameters'!$L:$L,MATCH($C32,'Scenario Parameters'!$A:$A,0)))*(1+INDEX('Scenario Parameters'!$L:$L,MATCH(DN$3,'Scenario Parameters'!$A:$A,0)))*'Base Table 5'!DN32</f>
        <v>1.8599999999999998E-2</v>
      </c>
      <c r="DO32" s="36">
        <f>(1+INDEX('Scenario Parameters'!$L:$L,MATCH($C32,'Scenario Parameters'!$A:$A,0)))*(1+INDEX('Scenario Parameters'!$L:$L,MATCH(DO$3,'Scenario Parameters'!$A:$A,0)))*'Base Table 5'!DO32</f>
        <v>4.4999999999999997E-3</v>
      </c>
      <c r="DP32" s="36">
        <f t="shared" si="0"/>
        <v>19.088080000000001</v>
      </c>
      <c r="DQ32" s="36">
        <f>('Base Table 5'!DQ32/'Base Table 5'!$DX32)*$EB32</f>
        <v>15.693914946450899</v>
      </c>
      <c r="DR32" s="36">
        <f>('Base Table 5'!DR32/'Base Table 5'!$DX32)*$EB32</f>
        <v>0</v>
      </c>
      <c r="DS32" s="36">
        <f>('Base Table 5'!DS32/'Base Table 5'!$DX32)*$EB32</f>
        <v>2.0712742745002579</v>
      </c>
      <c r="DT32" s="36">
        <f>('Base Table 5'!DT32/'Base Table 5'!$DX32)*$EB32</f>
        <v>8.12730631058802E-2</v>
      </c>
      <c r="DU32" s="36">
        <f>('Base Table 5'!DU32/'Base Table 5'!$DX32)*$EB32</f>
        <v>0.3063951248738967</v>
      </c>
      <c r="DV32" s="36">
        <f>('Base Table 5'!DV32/'Base Table 5'!$DX32)*$EB32</f>
        <v>4.1143407438533961</v>
      </c>
      <c r="DW32" s="36">
        <f>('Base Table 5'!DW32/'Base Table 5'!$DX32)*$EB32</f>
        <v>11.103608019195514</v>
      </c>
      <c r="DX32" s="36">
        <f t="shared" si="1"/>
        <v>33.370806171979844</v>
      </c>
      <c r="DY32" s="36">
        <f t="shared" si="2"/>
        <v>52.458886171979842</v>
      </c>
      <c r="DZ32" s="14">
        <f>'Base Table 5'!DY32</f>
        <v>50.999799999999993</v>
      </c>
      <c r="EA32" s="54">
        <v>52.458886171979835</v>
      </c>
      <c r="EB32" s="100">
        <f t="shared" si="3"/>
        <v>33.370806171979837</v>
      </c>
    </row>
    <row r="33" spans="1:132" x14ac:dyDescent="0.4">
      <c r="A33" s="37">
        <v>30</v>
      </c>
      <c r="B33" s="2" t="str">
        <f>'Base Table 5'!B33</f>
        <v>1305</v>
      </c>
      <c r="C33" s="112">
        <f>'Base Table 5'!C33</f>
        <v>5</v>
      </c>
      <c r="D33" s="38" t="str">
        <f>'Base Table 5'!D33</f>
        <v>Clothing manufacturing</v>
      </c>
      <c r="E33" s="36">
        <f>(1+INDEX('Scenario Parameters'!$L:$L,MATCH($C33,'Scenario Parameters'!$A:$A,0)))*(1+INDEX('Scenario Parameters'!$L:$L,MATCH(E$3,'Scenario Parameters'!$A:$A,0)))*'Base Table 5'!E33</f>
        <v>4.8007999999999997</v>
      </c>
      <c r="F33" s="36">
        <f>(1+INDEX('Scenario Parameters'!$L:$L,MATCH($C33,'Scenario Parameters'!$A:$A,0)))*(1+INDEX('Scenario Parameters'!$L:$L,MATCH(F$3,'Scenario Parameters'!$A:$A,0)))*'Base Table 5'!F33</f>
        <v>0.71279999999999999</v>
      </c>
      <c r="G33" s="36">
        <f>(1+INDEX('Scenario Parameters'!$L:$L,MATCH($C33,'Scenario Parameters'!$A:$A,0)))*(1+INDEX('Scenario Parameters'!$L:$L,MATCH(G$3,'Scenario Parameters'!$A:$A,0)))*'Base Table 5'!G33</f>
        <v>2.1227</v>
      </c>
      <c r="H33" s="36">
        <f>(1+INDEX('Scenario Parameters'!$L:$L,MATCH($C33,'Scenario Parameters'!$A:$A,0)))*(1+INDEX('Scenario Parameters'!$L:$L,MATCH(H$3,'Scenario Parameters'!$A:$A,0)))*'Base Table 5'!H33</f>
        <v>0.77800000000000002</v>
      </c>
      <c r="I33" s="36">
        <f>(1+INDEX('Scenario Parameters'!$L:$L,MATCH($C33,'Scenario Parameters'!$A:$A,0)))*(1+INDEX('Scenario Parameters'!$L:$L,MATCH(I$3,'Scenario Parameters'!$A:$A,0)))*'Base Table 5'!I33</f>
        <v>0.26169999999999999</v>
      </c>
      <c r="J33" s="36">
        <f>(1+INDEX('Scenario Parameters'!$L:$L,MATCH($C33,'Scenario Parameters'!$A:$A,0)))*(1+INDEX('Scenario Parameters'!$L:$L,MATCH(J$3,'Scenario Parameters'!$A:$A,0)))*'Base Table 5'!J33</f>
        <v>0.40060000000000001</v>
      </c>
      <c r="K33" s="36">
        <f>(1+INDEX('Scenario Parameters'!$L:$L,MATCH($C33,'Scenario Parameters'!$A:$A,0)))*(1+INDEX('Scenario Parameters'!$L:$L,MATCH(K$3,'Scenario Parameters'!$A:$A,0)))*'Base Table 5'!K33</f>
        <v>2.8376000000000001</v>
      </c>
      <c r="L33" s="36">
        <f>(1+INDEX('Scenario Parameters'!$L:$L,MATCH($C33,'Scenario Parameters'!$A:$A,0)))*(1+INDEX('Scenario Parameters'!$L:$L,MATCH(L$3,'Scenario Parameters'!$A:$A,0)))*'Base Table 5'!L33</f>
        <v>0.55135999999999985</v>
      </c>
      <c r="M33" s="36">
        <f>(1+INDEX('Scenario Parameters'!$L:$L,MATCH($C33,'Scenario Parameters'!$A:$A,0)))*(1+INDEX('Scenario Parameters'!$L:$L,MATCH(M$3,'Scenario Parameters'!$A:$A,0)))*'Base Table 5'!M33</f>
        <v>0.20516999999999994</v>
      </c>
      <c r="N33" s="36">
        <f>(1+INDEX('Scenario Parameters'!$L:$L,MATCH($C33,'Scenario Parameters'!$A:$A,0)))*(1+INDEX('Scenario Parameters'!$L:$L,MATCH(N$3,'Scenario Parameters'!$A:$A,0)))*'Base Table 5'!N33</f>
        <v>3.1385200000000006</v>
      </c>
      <c r="O33" s="36">
        <f>(1+INDEX('Scenario Parameters'!$L:$L,MATCH($C33,'Scenario Parameters'!$A:$A,0)))*(1+INDEX('Scenario Parameters'!$L:$L,MATCH(O$3,'Scenario Parameters'!$A:$A,0)))*'Base Table 5'!O33</f>
        <v>7.9631200000000009</v>
      </c>
      <c r="P33" s="36">
        <f>(1+INDEX('Scenario Parameters'!$L:$L,MATCH($C33,'Scenario Parameters'!$A:$A,0)))*(1+INDEX('Scenario Parameters'!$L:$L,MATCH(P$3,'Scenario Parameters'!$A:$A,0)))*'Base Table 5'!P33</f>
        <v>1.2753400000000001</v>
      </c>
      <c r="Q33" s="36">
        <f>(1+INDEX('Scenario Parameters'!$L:$L,MATCH($C33,'Scenario Parameters'!$A:$A,0)))*(1+INDEX('Scenario Parameters'!$L:$L,MATCH(Q$3,'Scenario Parameters'!$A:$A,0)))*'Base Table 5'!Q33</f>
        <v>0.35320000000000001</v>
      </c>
      <c r="R33" s="36">
        <f>(1+INDEX('Scenario Parameters'!$L:$L,MATCH($C33,'Scenario Parameters'!$A:$A,0)))*(1+INDEX('Scenario Parameters'!$L:$L,MATCH(R$3,'Scenario Parameters'!$A:$A,0)))*'Base Table 5'!R33</f>
        <v>3.1865000000000001</v>
      </c>
      <c r="S33" s="36">
        <f>(1+INDEX('Scenario Parameters'!$L:$L,MATCH($C33,'Scenario Parameters'!$A:$A,0)))*(1+INDEX('Scenario Parameters'!$L:$L,MATCH(S$3,'Scenario Parameters'!$A:$A,0)))*'Base Table 5'!S33</f>
        <v>0.25430000000000003</v>
      </c>
      <c r="T33" s="36">
        <f>(1+INDEX('Scenario Parameters'!$L:$L,MATCH($C33,'Scenario Parameters'!$A:$A,0)))*(1+INDEX('Scenario Parameters'!$L:$L,MATCH(T$3,'Scenario Parameters'!$A:$A,0)))*'Base Table 5'!T33</f>
        <v>2.1231</v>
      </c>
      <c r="U33" s="36">
        <f>(1+INDEX('Scenario Parameters'!$L:$L,MATCH($C33,'Scenario Parameters'!$A:$A,0)))*(1+INDEX('Scenario Parameters'!$L:$L,MATCH(U$3,'Scenario Parameters'!$A:$A,0)))*'Base Table 5'!U33</f>
        <v>2.3793000000000002</v>
      </c>
      <c r="V33" s="36">
        <f>(1+INDEX('Scenario Parameters'!$L:$L,MATCH($C33,'Scenario Parameters'!$A:$A,0)))*(1+INDEX('Scenario Parameters'!$L:$L,MATCH(V$3,'Scenario Parameters'!$A:$A,0)))*'Base Table 5'!V33</f>
        <v>0.70850000000000002</v>
      </c>
      <c r="W33" s="36">
        <f>(1+INDEX('Scenario Parameters'!$L:$L,MATCH($C33,'Scenario Parameters'!$A:$A,0)))*(1+INDEX('Scenario Parameters'!$L:$L,MATCH(W$3,'Scenario Parameters'!$A:$A,0)))*'Base Table 5'!W33</f>
        <v>1.5604</v>
      </c>
      <c r="X33" s="36">
        <f>(1+INDEX('Scenario Parameters'!$L:$L,MATCH($C33,'Scenario Parameters'!$A:$A,0)))*(1+INDEX('Scenario Parameters'!$L:$L,MATCH(X$3,'Scenario Parameters'!$A:$A,0)))*'Base Table 5'!X33</f>
        <v>1.9964</v>
      </c>
      <c r="Y33" s="36">
        <f>(1+INDEX('Scenario Parameters'!$L:$L,MATCH($C33,'Scenario Parameters'!$A:$A,0)))*(1+INDEX('Scenario Parameters'!$L:$L,MATCH(Y$3,'Scenario Parameters'!$A:$A,0)))*'Base Table 5'!Y33</f>
        <v>1.7636000000000001</v>
      </c>
      <c r="Z33" s="36">
        <f>(1+INDEX('Scenario Parameters'!$L:$L,MATCH($C33,'Scenario Parameters'!$A:$A,0)))*(1+INDEX('Scenario Parameters'!$L:$L,MATCH(Z$3,'Scenario Parameters'!$A:$A,0)))*'Base Table 5'!Z33</f>
        <v>3.8595999999999999</v>
      </c>
      <c r="AA33" s="36">
        <f>(1+INDEX('Scenario Parameters'!$L:$L,MATCH($C33,'Scenario Parameters'!$A:$A,0)))*(1+INDEX('Scenario Parameters'!$L:$L,MATCH(AA$3,'Scenario Parameters'!$A:$A,0)))*'Base Table 5'!AA33</f>
        <v>1.1269</v>
      </c>
      <c r="AB33" s="36">
        <f>(1+INDEX('Scenario Parameters'!$L:$L,MATCH($C33,'Scenario Parameters'!$A:$A,0)))*(1+INDEX('Scenario Parameters'!$L:$L,MATCH(AB$3,'Scenario Parameters'!$A:$A,0)))*'Base Table 5'!AB33</f>
        <v>0.48630000000000001</v>
      </c>
      <c r="AC33" s="36">
        <f>(1+INDEX('Scenario Parameters'!$L:$L,MATCH($C33,'Scenario Parameters'!$A:$A,0)))*(1+INDEX('Scenario Parameters'!$L:$L,MATCH(AC$3,'Scenario Parameters'!$A:$A,0)))*'Base Table 5'!AC33</f>
        <v>0.50360000000000005</v>
      </c>
      <c r="AD33" s="36">
        <f>(1+INDEX('Scenario Parameters'!$L:$L,MATCH($C33,'Scenario Parameters'!$A:$A,0)))*(1+INDEX('Scenario Parameters'!$L:$L,MATCH(AD$3,'Scenario Parameters'!$A:$A,0)))*'Base Table 5'!AD33</f>
        <v>5.8582999999999998</v>
      </c>
      <c r="AE33" s="36">
        <f>(1+INDEX('Scenario Parameters'!$L:$L,MATCH($C33,'Scenario Parameters'!$A:$A,0)))*(1+INDEX('Scenario Parameters'!$L:$L,MATCH(AE$3,'Scenario Parameters'!$A:$A,0)))*'Base Table 5'!AE33</f>
        <v>3.1673</v>
      </c>
      <c r="AF33" s="36">
        <f>(1+INDEX('Scenario Parameters'!$L:$L,MATCH($C33,'Scenario Parameters'!$A:$A,0)))*(1+INDEX('Scenario Parameters'!$L:$L,MATCH(AF$3,'Scenario Parameters'!$A:$A,0)))*'Base Table 5'!AF33</f>
        <v>7.0822000000000003</v>
      </c>
      <c r="AG33" s="36">
        <f>(1+INDEX('Scenario Parameters'!$L:$L,MATCH($C33,'Scenario Parameters'!$A:$A,0)))*(1+INDEX('Scenario Parameters'!$L:$L,MATCH(AG$3,'Scenario Parameters'!$A:$A,0)))*'Base Table 5'!AG33</f>
        <v>6.1899999999999997E-2</v>
      </c>
      <c r="AH33" s="36">
        <f>(1+INDEX('Scenario Parameters'!$L:$L,MATCH($C33,'Scenario Parameters'!$A:$A,0)))*(1+INDEX('Scenario Parameters'!$L:$L,MATCH(AH$3,'Scenario Parameters'!$A:$A,0)))*'Base Table 5'!AH33</f>
        <v>4.7759</v>
      </c>
      <c r="AI33" s="36">
        <f>(1+INDEX('Scenario Parameters'!$L:$L,MATCH($C33,'Scenario Parameters'!$A:$A,0)))*(1+INDEX('Scenario Parameters'!$L:$L,MATCH(AI$3,'Scenario Parameters'!$A:$A,0)))*'Base Table 5'!AI33</f>
        <v>0.37090000000000001</v>
      </c>
      <c r="AJ33" s="36">
        <f>(1+INDEX('Scenario Parameters'!$L:$L,MATCH($C33,'Scenario Parameters'!$A:$A,0)))*(1+INDEX('Scenario Parameters'!$L:$L,MATCH(AJ$3,'Scenario Parameters'!$A:$A,0)))*'Base Table 5'!AJ33</f>
        <v>0.59609999999999996</v>
      </c>
      <c r="AK33" s="36">
        <f>(1+INDEX('Scenario Parameters'!$L:$L,MATCH($C33,'Scenario Parameters'!$A:$A,0)))*(1+INDEX('Scenario Parameters'!$L:$L,MATCH(AK$3,'Scenario Parameters'!$A:$A,0)))*'Base Table 5'!AK33</f>
        <v>1.6649</v>
      </c>
      <c r="AL33" s="36">
        <f>(1+INDEX('Scenario Parameters'!$L:$L,MATCH($C33,'Scenario Parameters'!$A:$A,0)))*(1+INDEX('Scenario Parameters'!$L:$L,MATCH(AL$3,'Scenario Parameters'!$A:$A,0)))*'Base Table 5'!AL33</f>
        <v>0.3377</v>
      </c>
      <c r="AM33" s="36">
        <f>(1+INDEX('Scenario Parameters'!$L:$L,MATCH($C33,'Scenario Parameters'!$A:$A,0)))*(1+INDEX('Scenario Parameters'!$L:$L,MATCH(AM$3,'Scenario Parameters'!$A:$A,0)))*'Base Table 5'!AM33</f>
        <v>1.036</v>
      </c>
      <c r="AN33" s="36">
        <f>(1+INDEX('Scenario Parameters'!$L:$L,MATCH($C33,'Scenario Parameters'!$A:$A,0)))*(1+INDEX('Scenario Parameters'!$L:$L,MATCH(AN$3,'Scenario Parameters'!$A:$A,0)))*'Base Table 5'!AN33</f>
        <v>1.5122</v>
      </c>
      <c r="AO33" s="36">
        <f>(1+INDEX('Scenario Parameters'!$L:$L,MATCH($C33,'Scenario Parameters'!$A:$A,0)))*(1+INDEX('Scenario Parameters'!$L:$L,MATCH(AO$3,'Scenario Parameters'!$A:$A,0)))*'Base Table 5'!AO33</f>
        <v>3.1199999999999992E-2</v>
      </c>
      <c r="AP33" s="36">
        <f>(1+INDEX('Scenario Parameters'!$L:$L,MATCH($C33,'Scenario Parameters'!$A:$A,0)))*(1+INDEX('Scenario Parameters'!$L:$L,MATCH(AP$3,'Scenario Parameters'!$A:$A,0)))*'Base Table 5'!AP33</f>
        <v>0.51790000000000003</v>
      </c>
      <c r="AQ33" s="36">
        <f>(1+INDEX('Scenario Parameters'!$L:$L,MATCH($C33,'Scenario Parameters'!$A:$A,0)))*(1+INDEX('Scenario Parameters'!$L:$L,MATCH(AQ$3,'Scenario Parameters'!$A:$A,0)))*'Base Table 5'!AQ33</f>
        <v>8.0949999999999994E-2</v>
      </c>
      <c r="AR33" s="36">
        <f>(1+INDEX('Scenario Parameters'!$L:$L,MATCH($C33,'Scenario Parameters'!$A:$A,0)))*(1+INDEX('Scenario Parameters'!$L:$L,MATCH(AR$3,'Scenario Parameters'!$A:$A,0)))*'Base Table 5'!AR33</f>
        <v>2.1217000000000001</v>
      </c>
      <c r="AS33" s="36">
        <f>(1+INDEX('Scenario Parameters'!$L:$L,MATCH($C33,'Scenario Parameters'!$A:$A,0)))*(1+INDEX('Scenario Parameters'!$L:$L,MATCH(AS$3,'Scenario Parameters'!$A:$A,0)))*'Base Table 5'!AS33</f>
        <v>0.56759999999999999</v>
      </c>
      <c r="AT33" s="36">
        <f>(1+INDEX('Scenario Parameters'!$L:$L,MATCH($C33,'Scenario Parameters'!$A:$A,0)))*(1+INDEX('Scenario Parameters'!$L:$L,MATCH(AT$3,'Scenario Parameters'!$A:$A,0)))*'Base Table 5'!AT33</f>
        <v>1.5839000000000001</v>
      </c>
      <c r="AU33" s="36">
        <f>(1+INDEX('Scenario Parameters'!$L:$L,MATCH($C33,'Scenario Parameters'!$A:$A,0)))*(1+INDEX('Scenario Parameters'!$L:$L,MATCH(AU$3,'Scenario Parameters'!$A:$A,0)))*'Base Table 5'!AU33</f>
        <v>0.1328</v>
      </c>
      <c r="AV33" s="36">
        <f>(1+INDEX('Scenario Parameters'!$L:$L,MATCH($C33,'Scenario Parameters'!$A:$A,0)))*(1+INDEX('Scenario Parameters'!$L:$L,MATCH(AV$3,'Scenario Parameters'!$A:$A,0)))*'Base Table 5'!AV33</f>
        <v>3.1297000000000001</v>
      </c>
      <c r="AW33" s="36">
        <f>(1+INDEX('Scenario Parameters'!$L:$L,MATCH($C33,'Scenario Parameters'!$A:$A,0)))*(1+INDEX('Scenario Parameters'!$L:$L,MATCH(AW$3,'Scenario Parameters'!$A:$A,0)))*'Base Table 5'!AW33</f>
        <v>0.20499999999999999</v>
      </c>
      <c r="AX33" s="36">
        <f>(1+INDEX('Scenario Parameters'!$L:$L,MATCH($C33,'Scenario Parameters'!$A:$A,0)))*(1+INDEX('Scenario Parameters'!$L:$L,MATCH(AX$3,'Scenario Parameters'!$A:$A,0)))*'Base Table 5'!AX33</f>
        <v>0.74819999999999998</v>
      </c>
      <c r="AY33" s="36">
        <f>(1+INDEX('Scenario Parameters'!$L:$L,MATCH($C33,'Scenario Parameters'!$A:$A,0)))*(1+INDEX('Scenario Parameters'!$L:$L,MATCH(AY$3,'Scenario Parameters'!$A:$A,0)))*'Base Table 5'!AY33</f>
        <v>0.54690000000000005</v>
      </c>
      <c r="AZ33" s="36">
        <f>(1+INDEX('Scenario Parameters'!$L:$L,MATCH($C33,'Scenario Parameters'!$A:$A,0)))*(1+INDEX('Scenario Parameters'!$L:$L,MATCH(AZ$3,'Scenario Parameters'!$A:$A,0)))*'Base Table 5'!AZ33</f>
        <v>0.22140000000000001</v>
      </c>
      <c r="BA33" s="36">
        <f>(1+INDEX('Scenario Parameters'!$L:$L,MATCH($C33,'Scenario Parameters'!$A:$A,0)))*(1+INDEX('Scenario Parameters'!$L:$L,MATCH(BA$3,'Scenario Parameters'!$A:$A,0)))*'Base Table 5'!BA33</f>
        <v>0.85309999999999997</v>
      </c>
      <c r="BB33" s="36">
        <f>(1+INDEX('Scenario Parameters'!$L:$L,MATCH($C33,'Scenario Parameters'!$A:$A,0)))*(1+INDEX('Scenario Parameters'!$L:$L,MATCH(BB$3,'Scenario Parameters'!$A:$A,0)))*'Base Table 5'!BB33</f>
        <v>0.47449999999999998</v>
      </c>
      <c r="BC33" s="36">
        <f>(1+INDEX('Scenario Parameters'!$L:$L,MATCH($C33,'Scenario Parameters'!$A:$A,0)))*(1+INDEX('Scenario Parameters'!$L:$L,MATCH(BC$3,'Scenario Parameters'!$A:$A,0)))*'Base Table 5'!BC33</f>
        <v>0.1196</v>
      </c>
      <c r="BD33" s="36">
        <f>(1+INDEX('Scenario Parameters'!$L:$L,MATCH($C33,'Scenario Parameters'!$A:$A,0)))*(1+INDEX('Scenario Parameters'!$L:$L,MATCH(BD$3,'Scenario Parameters'!$A:$A,0)))*'Base Table 5'!BD33</f>
        <v>2.7639</v>
      </c>
      <c r="BE33" s="36">
        <f>(1+INDEX('Scenario Parameters'!$L:$L,MATCH($C33,'Scenario Parameters'!$A:$A,0)))*(1+INDEX('Scenario Parameters'!$L:$L,MATCH(BE$3,'Scenario Parameters'!$A:$A,0)))*'Base Table 5'!BE33</f>
        <v>0.59289999999999998</v>
      </c>
      <c r="BF33" s="36">
        <f>(1+INDEX('Scenario Parameters'!$L:$L,MATCH($C33,'Scenario Parameters'!$A:$A,0)))*(1+INDEX('Scenario Parameters'!$L:$L,MATCH(BF$3,'Scenario Parameters'!$A:$A,0)))*'Base Table 5'!BF33</f>
        <v>1.7603</v>
      </c>
      <c r="BG33" s="36">
        <f>(1+INDEX('Scenario Parameters'!$L:$L,MATCH($C33,'Scenario Parameters'!$A:$A,0)))*(1+INDEX('Scenario Parameters'!$L:$L,MATCH(BG$3,'Scenario Parameters'!$A:$A,0)))*'Base Table 5'!BG33</f>
        <v>0.91290000000000016</v>
      </c>
      <c r="BH33" s="36">
        <f>(1+INDEX('Scenario Parameters'!$L:$L,MATCH($C33,'Scenario Parameters'!$A:$A,0)))*(1+INDEX('Scenario Parameters'!$L:$L,MATCH(BH$3,'Scenario Parameters'!$A:$A,0)))*'Base Table 5'!BH33</f>
        <v>1.0620000000000001</v>
      </c>
      <c r="BI33" s="36">
        <f>(1+INDEX('Scenario Parameters'!$L:$L,MATCH($C33,'Scenario Parameters'!$A:$A,0)))*(1+INDEX('Scenario Parameters'!$L:$L,MATCH(BI$3,'Scenario Parameters'!$A:$A,0)))*'Base Table 5'!BI33</f>
        <v>0.81320000000000003</v>
      </c>
      <c r="BJ33" s="36">
        <f>(1+INDEX('Scenario Parameters'!$L:$L,MATCH($C33,'Scenario Parameters'!$A:$A,0)))*(1+INDEX('Scenario Parameters'!$L:$L,MATCH(BJ$3,'Scenario Parameters'!$A:$A,0)))*'Base Table 5'!BJ33</f>
        <v>1.5002</v>
      </c>
      <c r="BK33" s="36">
        <f>(1+INDEX('Scenario Parameters'!$L:$L,MATCH($C33,'Scenario Parameters'!$A:$A,0)))*(1+INDEX('Scenario Parameters'!$L:$L,MATCH(BK$3,'Scenario Parameters'!$A:$A,0)))*'Base Table 5'!BK33</f>
        <v>2.8132999999999999</v>
      </c>
      <c r="BL33" s="36">
        <f>(1+INDEX('Scenario Parameters'!$L:$L,MATCH($C33,'Scenario Parameters'!$A:$A,0)))*(1+INDEX('Scenario Parameters'!$L:$L,MATCH(BL$3,'Scenario Parameters'!$A:$A,0)))*'Base Table 5'!BL33</f>
        <v>0.97540000000000004</v>
      </c>
      <c r="BM33" s="36">
        <f>(1+INDEX('Scenario Parameters'!$L:$L,MATCH($C33,'Scenario Parameters'!$A:$A,0)))*(1+INDEX('Scenario Parameters'!$L:$L,MATCH(BM$3,'Scenario Parameters'!$A:$A,0)))*'Base Table 5'!BM33</f>
        <v>0.29449999999999998</v>
      </c>
      <c r="BN33" s="36">
        <f>(1+INDEX('Scenario Parameters'!$L:$L,MATCH($C33,'Scenario Parameters'!$A:$A,0)))*(1+INDEX('Scenario Parameters'!$L:$L,MATCH(BN$3,'Scenario Parameters'!$A:$A,0)))*'Base Table 5'!BN33</f>
        <v>5.0974000000000004</v>
      </c>
      <c r="BO33" s="36">
        <f>(1+INDEX('Scenario Parameters'!$L:$L,MATCH($C33,'Scenario Parameters'!$A:$A,0)))*(1+INDEX('Scenario Parameters'!$L:$L,MATCH(BO$3,'Scenario Parameters'!$A:$A,0)))*'Base Table 5'!BO33</f>
        <v>3.5781999999999998</v>
      </c>
      <c r="BP33" s="36">
        <f>(1+INDEX('Scenario Parameters'!$L:$L,MATCH($C33,'Scenario Parameters'!$A:$A,0)))*(1+INDEX('Scenario Parameters'!$L:$L,MATCH(BP$3,'Scenario Parameters'!$A:$A,0)))*'Base Table 5'!BP33</f>
        <v>0.7409</v>
      </c>
      <c r="BQ33" s="36">
        <f>(1+INDEX('Scenario Parameters'!$L:$L,MATCH($C33,'Scenario Parameters'!$A:$A,0)))*(1+INDEX('Scenario Parameters'!$L:$L,MATCH(BQ$3,'Scenario Parameters'!$A:$A,0)))*'Base Table 5'!BQ33</f>
        <v>1.094875</v>
      </c>
      <c r="BR33" s="36">
        <f>(1+INDEX('Scenario Parameters'!$L:$L,MATCH($C33,'Scenario Parameters'!$A:$A,0)))*(1+INDEX('Scenario Parameters'!$L:$L,MATCH(BR$3,'Scenario Parameters'!$A:$A,0)))*'Base Table 5'!BR33</f>
        <v>1.1568749999999999</v>
      </c>
      <c r="BS33" s="36">
        <f>(1+INDEX('Scenario Parameters'!$L:$L,MATCH($C33,'Scenario Parameters'!$A:$A,0)))*(1+INDEX('Scenario Parameters'!$L:$L,MATCH(BS$3,'Scenario Parameters'!$A:$A,0)))*'Base Table 5'!BS33</f>
        <v>7.6699999999999989E-3</v>
      </c>
      <c r="BT33" s="36">
        <f>(1+INDEX('Scenario Parameters'!$L:$L,MATCH($C33,'Scenario Parameters'!$A:$A,0)))*(1+INDEX('Scenario Parameters'!$L:$L,MATCH(BT$3,'Scenario Parameters'!$A:$A,0)))*'Base Table 5'!BT33</f>
        <v>1.3378000000000001</v>
      </c>
      <c r="BU33" s="36">
        <f>(1+INDEX('Scenario Parameters'!$L:$L,MATCH($C33,'Scenario Parameters'!$A:$A,0)))*(1+INDEX('Scenario Parameters'!$L:$L,MATCH(BU$3,'Scenario Parameters'!$A:$A,0)))*'Base Table 5'!BU33</f>
        <v>1.6218999999999999</v>
      </c>
      <c r="BV33" s="36">
        <f>(1+INDEX('Scenario Parameters'!$L:$L,MATCH($C33,'Scenario Parameters'!$A:$A,0)))*(1+INDEX('Scenario Parameters'!$L:$L,MATCH(BV$3,'Scenario Parameters'!$A:$A,0)))*'Base Table 5'!BV33</f>
        <v>15.338100000000001</v>
      </c>
      <c r="BW33" s="36">
        <f>(1+INDEX('Scenario Parameters'!$L:$L,MATCH($C33,'Scenario Parameters'!$A:$A,0)))*(1+INDEX('Scenario Parameters'!$L:$L,MATCH(BW$3,'Scenario Parameters'!$A:$A,0)))*'Base Table 5'!BW33</f>
        <v>7.5834999999999999</v>
      </c>
      <c r="BX33" s="36">
        <f>(1+INDEX('Scenario Parameters'!$L:$L,MATCH($C33,'Scenario Parameters'!$A:$A,0)))*(1+INDEX('Scenario Parameters'!$L:$L,MATCH(BX$3,'Scenario Parameters'!$A:$A,0)))*'Base Table 5'!BX33</f>
        <v>6.3357999999999999</v>
      </c>
      <c r="BY33" s="36">
        <f>(1+INDEX('Scenario Parameters'!$L:$L,MATCH($C33,'Scenario Parameters'!$A:$A,0)))*(1+INDEX('Scenario Parameters'!$L:$L,MATCH(BY$3,'Scenario Parameters'!$A:$A,0)))*'Base Table 5'!BY33</f>
        <v>30.4587</v>
      </c>
      <c r="BZ33" s="36">
        <f>(1+INDEX('Scenario Parameters'!$L:$L,MATCH($C33,'Scenario Parameters'!$A:$A,0)))*(1+INDEX('Scenario Parameters'!$L:$L,MATCH(BZ$3,'Scenario Parameters'!$A:$A,0)))*'Base Table 5'!BZ33</f>
        <v>20.426300000000001</v>
      </c>
      <c r="CA33" s="36">
        <f>(1+INDEX('Scenario Parameters'!$L:$L,MATCH($C33,'Scenario Parameters'!$A:$A,0)))*(1+INDEX('Scenario Parameters'!$L:$L,MATCH(CA$3,'Scenario Parameters'!$A:$A,0)))*'Base Table 5'!CA33</f>
        <v>13.1944</v>
      </c>
      <c r="CB33" s="36">
        <f>(1+INDEX('Scenario Parameters'!$L:$L,MATCH($C33,'Scenario Parameters'!$A:$A,0)))*(1+INDEX('Scenario Parameters'!$L:$L,MATCH(CB$3,'Scenario Parameters'!$A:$A,0)))*'Base Table 5'!CB33</f>
        <v>1.9272</v>
      </c>
      <c r="CC33" s="36">
        <f>(1+INDEX('Scenario Parameters'!$L:$L,MATCH($C33,'Scenario Parameters'!$A:$A,0)))*(1+INDEX('Scenario Parameters'!$L:$L,MATCH(CC$3,'Scenario Parameters'!$A:$A,0)))*'Base Table 5'!CC33</f>
        <v>12.509499999999999</v>
      </c>
      <c r="CD33" s="36">
        <f>(1+INDEX('Scenario Parameters'!$L:$L,MATCH($C33,'Scenario Parameters'!$A:$A,0)))*(1+INDEX('Scenario Parameters'!$L:$L,MATCH(CD$3,'Scenario Parameters'!$A:$A,0)))*'Base Table 5'!CD33</f>
        <v>8.4881999999999991</v>
      </c>
      <c r="CE33" s="36">
        <f>(1+INDEX('Scenario Parameters'!$L:$L,MATCH($C33,'Scenario Parameters'!$A:$A,0)))*(1+INDEX('Scenario Parameters'!$L:$L,MATCH(CE$3,'Scenario Parameters'!$A:$A,0)))*'Base Table 5'!CE33</f>
        <v>1.1034999999999999</v>
      </c>
      <c r="CF33" s="36">
        <f>(1+INDEX('Scenario Parameters'!$L:$L,MATCH($C33,'Scenario Parameters'!$A:$A,0)))*(1+INDEX('Scenario Parameters'!$L:$L,MATCH(CF$3,'Scenario Parameters'!$A:$A,0)))*'Base Table 5'!CF33</f>
        <v>0.47210000000000002</v>
      </c>
      <c r="CG33" s="36">
        <f>(1+INDEX('Scenario Parameters'!$L:$L,MATCH($C33,'Scenario Parameters'!$A:$A,0)))*(1+INDEX('Scenario Parameters'!$L:$L,MATCH(CG$3,'Scenario Parameters'!$A:$A,0)))*'Base Table 5'!CG33</f>
        <v>1.7296</v>
      </c>
      <c r="CH33" s="36">
        <f>(1+INDEX('Scenario Parameters'!$L:$L,MATCH($C33,'Scenario Parameters'!$A:$A,0)))*(1+INDEX('Scenario Parameters'!$L:$L,MATCH(CH$3,'Scenario Parameters'!$A:$A,0)))*'Base Table 5'!CH33</f>
        <v>1.4972000000000001</v>
      </c>
      <c r="CI33" s="36">
        <f>(1+INDEX('Scenario Parameters'!$L:$L,MATCH($C33,'Scenario Parameters'!$A:$A,0)))*(1+INDEX('Scenario Parameters'!$L:$L,MATCH(CI$3,'Scenario Parameters'!$A:$A,0)))*'Base Table 5'!CI33</f>
        <v>0.66710000000000003</v>
      </c>
      <c r="CJ33" s="36">
        <f>(1+INDEX('Scenario Parameters'!$L:$L,MATCH($C33,'Scenario Parameters'!$A:$A,0)))*(1+INDEX('Scenario Parameters'!$L:$L,MATCH(CJ$3,'Scenario Parameters'!$A:$A,0)))*'Base Table 5'!CJ33</f>
        <v>1.1849000000000001</v>
      </c>
      <c r="CK33" s="36">
        <f>(1+INDEX('Scenario Parameters'!$L:$L,MATCH($C33,'Scenario Parameters'!$A:$A,0)))*(1+INDEX('Scenario Parameters'!$L:$L,MATCH(CK$3,'Scenario Parameters'!$A:$A,0)))*'Base Table 5'!CK33</f>
        <v>0.44479999999999997</v>
      </c>
      <c r="CL33" s="36">
        <f>(1+INDEX('Scenario Parameters'!$L:$L,MATCH($C33,'Scenario Parameters'!$A:$A,0)))*(1+INDEX('Scenario Parameters'!$L:$L,MATCH(CL$3,'Scenario Parameters'!$A:$A,0)))*'Base Table 5'!CL33</f>
        <v>0.35539999999999999</v>
      </c>
      <c r="CM33" s="36">
        <f>(1+INDEX('Scenario Parameters'!$L:$L,MATCH($C33,'Scenario Parameters'!$A:$A,0)))*(1+INDEX('Scenario Parameters'!$L:$L,MATCH(CM$3,'Scenario Parameters'!$A:$A,0)))*'Base Table 5'!CM33</f>
        <v>0.65369999999999995</v>
      </c>
      <c r="CN33" s="36">
        <f>(1+INDEX('Scenario Parameters'!$L:$L,MATCH($C33,'Scenario Parameters'!$A:$A,0)))*(1+INDEX('Scenario Parameters'!$L:$L,MATCH(CN$3,'Scenario Parameters'!$A:$A,0)))*'Base Table 5'!CN33</f>
        <v>1.6731</v>
      </c>
      <c r="CO33" s="36">
        <f>(1+INDEX('Scenario Parameters'!$L:$L,MATCH($C33,'Scenario Parameters'!$A:$A,0)))*(1+INDEX('Scenario Parameters'!$L:$L,MATCH(CO$3,'Scenario Parameters'!$A:$A,0)))*'Base Table 5'!CO33</f>
        <v>1.7600000000000001E-2</v>
      </c>
      <c r="CP33" s="36">
        <f>(1+INDEX('Scenario Parameters'!$L:$L,MATCH($C33,'Scenario Parameters'!$A:$A,0)))*(1+INDEX('Scenario Parameters'!$L:$L,MATCH(CP$3,'Scenario Parameters'!$A:$A,0)))*'Base Table 5'!CP33</f>
        <v>0.94079999999999997</v>
      </c>
      <c r="CQ33" s="36">
        <f>(1+INDEX('Scenario Parameters'!$L:$L,MATCH($C33,'Scenario Parameters'!$A:$A,0)))*(1+INDEX('Scenario Parameters'!$L:$L,MATCH(CQ$3,'Scenario Parameters'!$A:$A,0)))*'Base Table 5'!CQ33</f>
        <v>0.81579999999999997</v>
      </c>
      <c r="CR33" s="36">
        <f>(1+INDEX('Scenario Parameters'!$L:$L,MATCH($C33,'Scenario Parameters'!$A:$A,0)))*(1+INDEX('Scenario Parameters'!$L:$L,MATCH(CR$3,'Scenario Parameters'!$A:$A,0)))*'Base Table 5'!CR33</f>
        <v>1.2593000000000001</v>
      </c>
      <c r="CS33" s="36">
        <f>(1+INDEX('Scenario Parameters'!$L:$L,MATCH($C33,'Scenario Parameters'!$A:$A,0)))*(1+INDEX('Scenario Parameters'!$L:$L,MATCH(CS$3,'Scenario Parameters'!$A:$A,0)))*'Base Table 5'!CS33</f>
        <v>1.3023</v>
      </c>
      <c r="CT33" s="36">
        <f>(1+INDEX('Scenario Parameters'!$L:$L,MATCH($C33,'Scenario Parameters'!$A:$A,0)))*(1+INDEX('Scenario Parameters'!$L:$L,MATCH(CT$3,'Scenario Parameters'!$A:$A,0)))*'Base Table 5'!CT33</f>
        <v>0.50319999999999998</v>
      </c>
      <c r="CU33" s="36">
        <f>(1+INDEX('Scenario Parameters'!$L:$L,MATCH($C33,'Scenario Parameters'!$A:$A,0)))*(1+INDEX('Scenario Parameters'!$L:$L,MATCH(CU$3,'Scenario Parameters'!$A:$A,0)))*'Base Table 5'!CU33</f>
        <v>0.18160000000000001</v>
      </c>
      <c r="CV33" s="36">
        <f>(1+INDEX('Scenario Parameters'!$L:$L,MATCH($C33,'Scenario Parameters'!$A:$A,0)))*(1+INDEX('Scenario Parameters'!$L:$L,MATCH(CV$3,'Scenario Parameters'!$A:$A,0)))*'Base Table 5'!CV33</f>
        <v>0.88039999999999996</v>
      </c>
      <c r="CW33" s="36">
        <f>(1+INDEX('Scenario Parameters'!$L:$L,MATCH($C33,'Scenario Parameters'!$A:$A,0)))*(1+INDEX('Scenario Parameters'!$L:$L,MATCH(CW$3,'Scenario Parameters'!$A:$A,0)))*'Base Table 5'!CW33</f>
        <v>5.1938000000000004</v>
      </c>
      <c r="CX33" s="36">
        <f>(1+INDEX('Scenario Parameters'!$L:$L,MATCH($C33,'Scenario Parameters'!$A:$A,0)))*(1+INDEX('Scenario Parameters'!$L:$L,MATCH(CX$3,'Scenario Parameters'!$A:$A,0)))*'Base Table 5'!CX33</f>
        <v>1.0860000000000001</v>
      </c>
      <c r="CY33" s="36">
        <f>(1+INDEX('Scenario Parameters'!$L:$L,MATCH($C33,'Scenario Parameters'!$A:$A,0)))*(1+INDEX('Scenario Parameters'!$L:$L,MATCH(CY$3,'Scenario Parameters'!$A:$A,0)))*'Base Table 5'!CY33</f>
        <v>1.9605999999999999</v>
      </c>
      <c r="CZ33" s="36">
        <f>(1+INDEX('Scenario Parameters'!$L:$L,MATCH($C33,'Scenario Parameters'!$A:$A,0)))*(1+INDEX('Scenario Parameters'!$L:$L,MATCH(CZ$3,'Scenario Parameters'!$A:$A,0)))*'Base Table 5'!CZ33</f>
        <v>1.3386</v>
      </c>
      <c r="DA33" s="36">
        <f>(1+INDEX('Scenario Parameters'!$L:$L,MATCH($C33,'Scenario Parameters'!$A:$A,0)))*(1+INDEX('Scenario Parameters'!$L:$L,MATCH(DA$3,'Scenario Parameters'!$A:$A,0)))*'Base Table 5'!DA33</f>
        <v>2.7423999999999999</v>
      </c>
      <c r="DB33" s="36">
        <f>(1+INDEX('Scenario Parameters'!$L:$L,MATCH($C33,'Scenario Parameters'!$A:$A,0)))*(1+INDEX('Scenario Parameters'!$L:$L,MATCH(DB$3,'Scenario Parameters'!$A:$A,0)))*'Base Table 5'!DB33</f>
        <v>3.4939</v>
      </c>
      <c r="DC33" s="36">
        <f>(1+INDEX('Scenario Parameters'!$L:$L,MATCH($C33,'Scenario Parameters'!$A:$A,0)))*(1+INDEX('Scenario Parameters'!$L:$L,MATCH(DC$3,'Scenario Parameters'!$A:$A,0)))*'Base Table 5'!DC33</f>
        <v>1.7183999999999999</v>
      </c>
      <c r="DD33" s="36">
        <f>(1+INDEX('Scenario Parameters'!$L:$L,MATCH($C33,'Scenario Parameters'!$A:$A,0)))*(1+INDEX('Scenario Parameters'!$L:$L,MATCH(DD$3,'Scenario Parameters'!$A:$A,0)))*'Base Table 5'!DD33</f>
        <v>3.7092999999999998</v>
      </c>
      <c r="DE33" s="36">
        <f>(1+INDEX('Scenario Parameters'!$L:$L,MATCH($C33,'Scenario Parameters'!$A:$A,0)))*(1+INDEX('Scenario Parameters'!$L:$L,MATCH(DE$3,'Scenario Parameters'!$A:$A,0)))*'Base Table 5'!DE33</f>
        <v>2.1412499999999999</v>
      </c>
      <c r="DF33" s="36">
        <f>(1+INDEX('Scenario Parameters'!$L:$L,MATCH($C33,'Scenario Parameters'!$A:$A,0)))*(1+INDEX('Scenario Parameters'!$L:$L,MATCH(DF$3,'Scenario Parameters'!$A:$A,0)))*'Base Table 5'!DF33</f>
        <v>0.45679999999999998</v>
      </c>
      <c r="DG33" s="36">
        <f>(1+INDEX('Scenario Parameters'!$L:$L,MATCH($C33,'Scenario Parameters'!$A:$A,0)))*(1+INDEX('Scenario Parameters'!$L:$L,MATCH(DG$3,'Scenario Parameters'!$A:$A,0)))*'Base Table 5'!DG33</f>
        <v>10.18365</v>
      </c>
      <c r="DH33" s="36">
        <f>(1+INDEX('Scenario Parameters'!$L:$L,MATCH($C33,'Scenario Parameters'!$A:$A,0)))*(1+INDEX('Scenario Parameters'!$L:$L,MATCH(DH$3,'Scenario Parameters'!$A:$A,0)))*'Base Table 5'!DH33</f>
        <v>8.4437999999999995</v>
      </c>
      <c r="DI33" s="36">
        <f>(1+INDEX('Scenario Parameters'!$L:$L,MATCH($C33,'Scenario Parameters'!$A:$A,0)))*(1+INDEX('Scenario Parameters'!$L:$L,MATCH(DI$3,'Scenario Parameters'!$A:$A,0)))*'Base Table 5'!DI33</f>
        <v>0.71499999999999997</v>
      </c>
      <c r="DJ33" s="36">
        <f>(1+INDEX('Scenario Parameters'!$L:$L,MATCH($C33,'Scenario Parameters'!$A:$A,0)))*(1+INDEX('Scenario Parameters'!$L:$L,MATCH(DJ$3,'Scenario Parameters'!$A:$A,0)))*'Base Table 5'!DJ33</f>
        <v>2.8142999999999998</v>
      </c>
      <c r="DK33" s="36">
        <f>(1+INDEX('Scenario Parameters'!$L:$L,MATCH($C33,'Scenario Parameters'!$A:$A,0)))*(1+INDEX('Scenario Parameters'!$L:$L,MATCH(DK$3,'Scenario Parameters'!$A:$A,0)))*'Base Table 5'!DK33</f>
        <v>1.2746999999999999</v>
      </c>
      <c r="DL33" s="36">
        <f>(1+INDEX('Scenario Parameters'!$L:$L,MATCH($C33,'Scenario Parameters'!$A:$A,0)))*(1+INDEX('Scenario Parameters'!$L:$L,MATCH(DL$3,'Scenario Parameters'!$A:$A,0)))*'Base Table 5'!DL33</f>
        <v>1.7182199999999999</v>
      </c>
      <c r="DM33" s="36">
        <f>(1+INDEX('Scenario Parameters'!$L:$L,MATCH($C33,'Scenario Parameters'!$A:$A,0)))*(1+INDEX('Scenario Parameters'!$L:$L,MATCH(DM$3,'Scenario Parameters'!$A:$A,0)))*'Base Table 5'!DM33</f>
        <v>7.1032999999999999</v>
      </c>
      <c r="DN33" s="36">
        <f>(1+INDEX('Scenario Parameters'!$L:$L,MATCH($C33,'Scenario Parameters'!$A:$A,0)))*(1+INDEX('Scenario Parameters'!$L:$L,MATCH(DN$3,'Scenario Parameters'!$A:$A,0)))*'Base Table 5'!DN33</f>
        <v>2.3111000000000002</v>
      </c>
      <c r="DO33" s="36">
        <f>(1+INDEX('Scenario Parameters'!$L:$L,MATCH($C33,'Scenario Parameters'!$A:$A,0)))*(1+INDEX('Scenario Parameters'!$L:$L,MATCH(DO$3,'Scenario Parameters'!$A:$A,0)))*'Base Table 5'!DO33</f>
        <v>0.48470000000000002</v>
      </c>
      <c r="DP33" s="36">
        <f t="shared" si="0"/>
        <v>302.10539999999992</v>
      </c>
      <c r="DQ33" s="36">
        <f>('Base Table 5'!DQ33/'Base Table 5'!$DX33)*$EB33</f>
        <v>302.58384008318683</v>
      </c>
      <c r="DR33" s="36">
        <f>('Base Table 5'!DR33/'Base Table 5'!$DX33)*$EB33</f>
        <v>5.8521134624718784E-3</v>
      </c>
      <c r="DS33" s="36">
        <f>('Base Table 5'!DS33/'Base Table 5'!$DX33)*$EB33</f>
        <v>65.749748775184941</v>
      </c>
      <c r="DT33" s="36">
        <f>('Base Table 5'!DT33/'Base Table 5'!$DX33)*$EB33</f>
        <v>2.6394076736009326</v>
      </c>
      <c r="DU33" s="36">
        <f>('Base Table 5'!DU33/'Base Table 5'!$DX33)*$EB33</f>
        <v>12.188280309911073</v>
      </c>
      <c r="DV33" s="36">
        <f>('Base Table 5'!DV33/'Base Table 5'!$DX33)*$EB33</f>
        <v>-0.54090248717418643</v>
      </c>
      <c r="DW33" s="36">
        <f>('Base Table 5'!DW33/'Base Table 5'!$DX33)*$EB33</f>
        <v>416.63264879454397</v>
      </c>
      <c r="DX33" s="36">
        <f t="shared" si="1"/>
        <v>799.25887526271606</v>
      </c>
      <c r="DY33" s="36">
        <f t="shared" si="2"/>
        <v>1101.3642752627161</v>
      </c>
      <c r="DZ33" s="14">
        <f>'Base Table 5'!DY33</f>
        <v>1102.0002999999999</v>
      </c>
      <c r="EA33" s="54">
        <v>1101.3642752627159</v>
      </c>
      <c r="EB33" s="100">
        <f t="shared" si="3"/>
        <v>799.25887526271595</v>
      </c>
    </row>
    <row r="34" spans="1:132" x14ac:dyDescent="0.4">
      <c r="A34" s="34">
        <v>31</v>
      </c>
      <c r="B34" s="7" t="str">
        <f>'Base Table 5'!B34</f>
        <v>1306</v>
      </c>
      <c r="C34" s="111">
        <f>'Base Table 5'!C34</f>
        <v>5</v>
      </c>
      <c r="D34" s="35" t="str">
        <f>'Base Table 5'!D34</f>
        <v>Footwear manufacturing</v>
      </c>
      <c r="E34" s="36">
        <f>(1+INDEX('Scenario Parameters'!$L:$L,MATCH($C34,'Scenario Parameters'!$A:$A,0)))*(1+INDEX('Scenario Parameters'!$L:$L,MATCH(E$3,'Scenario Parameters'!$A:$A,0)))*'Base Table 5'!E34</f>
        <v>0.70140000000000002</v>
      </c>
      <c r="F34" s="36">
        <f>(1+INDEX('Scenario Parameters'!$L:$L,MATCH($C34,'Scenario Parameters'!$A:$A,0)))*(1+INDEX('Scenario Parameters'!$L:$L,MATCH(F$3,'Scenario Parameters'!$A:$A,0)))*'Base Table 5'!F34</f>
        <v>0.27939999999999998</v>
      </c>
      <c r="G34" s="36">
        <f>(1+INDEX('Scenario Parameters'!$L:$L,MATCH($C34,'Scenario Parameters'!$A:$A,0)))*(1+INDEX('Scenario Parameters'!$L:$L,MATCH(G$3,'Scenario Parameters'!$A:$A,0)))*'Base Table 5'!G34</f>
        <v>0.32350000000000001</v>
      </c>
      <c r="H34" s="36">
        <f>(1+INDEX('Scenario Parameters'!$L:$L,MATCH($C34,'Scenario Parameters'!$A:$A,0)))*(1+INDEX('Scenario Parameters'!$L:$L,MATCH(H$3,'Scenario Parameters'!$A:$A,0)))*'Base Table 5'!H34</f>
        <v>0.13159999999999999</v>
      </c>
      <c r="I34" s="36">
        <f>(1+INDEX('Scenario Parameters'!$L:$L,MATCH($C34,'Scenario Parameters'!$A:$A,0)))*(1+INDEX('Scenario Parameters'!$L:$L,MATCH(I$3,'Scenario Parameters'!$A:$A,0)))*'Base Table 5'!I34</f>
        <v>3.1300000000000001E-2</v>
      </c>
      <c r="J34" s="36">
        <f>(1+INDEX('Scenario Parameters'!$L:$L,MATCH($C34,'Scenario Parameters'!$A:$A,0)))*(1+INDEX('Scenario Parameters'!$L:$L,MATCH(J$3,'Scenario Parameters'!$A:$A,0)))*'Base Table 5'!J34</f>
        <v>7.7899999999999997E-2</v>
      </c>
      <c r="K34" s="36">
        <f>(1+INDEX('Scenario Parameters'!$L:$L,MATCH($C34,'Scenario Parameters'!$A:$A,0)))*(1+INDEX('Scenario Parameters'!$L:$L,MATCH(K$3,'Scenario Parameters'!$A:$A,0)))*'Base Table 5'!K34</f>
        <v>1.1359999999999999</v>
      </c>
      <c r="L34" s="36">
        <f>(1+INDEX('Scenario Parameters'!$L:$L,MATCH($C34,'Scenario Parameters'!$A:$A,0)))*(1+INDEX('Scenario Parameters'!$L:$L,MATCH(L$3,'Scenario Parameters'!$A:$A,0)))*'Base Table 5'!L34</f>
        <v>0.18120999999999995</v>
      </c>
      <c r="M34" s="36">
        <f>(1+INDEX('Scenario Parameters'!$L:$L,MATCH($C34,'Scenario Parameters'!$A:$A,0)))*(1+INDEX('Scenario Parameters'!$L:$L,MATCH(M$3,'Scenario Parameters'!$A:$A,0)))*'Base Table 5'!M34</f>
        <v>0.13538999999999998</v>
      </c>
      <c r="N34" s="36">
        <f>(1+INDEX('Scenario Parameters'!$L:$L,MATCH($C34,'Scenario Parameters'!$A:$A,0)))*(1+INDEX('Scenario Parameters'!$L:$L,MATCH(N$3,'Scenario Parameters'!$A:$A,0)))*'Base Table 5'!N34</f>
        <v>0.85019000000000011</v>
      </c>
      <c r="O34" s="36">
        <f>(1+INDEX('Scenario Parameters'!$L:$L,MATCH($C34,'Scenario Parameters'!$A:$A,0)))*(1+INDEX('Scenario Parameters'!$L:$L,MATCH(O$3,'Scenario Parameters'!$A:$A,0)))*'Base Table 5'!O34</f>
        <v>1.8126900000000001</v>
      </c>
      <c r="P34" s="36">
        <f>(1+INDEX('Scenario Parameters'!$L:$L,MATCH($C34,'Scenario Parameters'!$A:$A,0)))*(1+INDEX('Scenario Parameters'!$L:$L,MATCH(P$3,'Scenario Parameters'!$A:$A,0)))*'Base Table 5'!P34</f>
        <v>0.15037</v>
      </c>
      <c r="Q34" s="36">
        <f>(1+INDEX('Scenario Parameters'!$L:$L,MATCH($C34,'Scenario Parameters'!$A:$A,0)))*(1+INDEX('Scenario Parameters'!$L:$L,MATCH(Q$3,'Scenario Parameters'!$A:$A,0)))*'Base Table 5'!Q34</f>
        <v>4.2120000000000005E-2</v>
      </c>
      <c r="R34" s="36">
        <f>(1+INDEX('Scenario Parameters'!$L:$L,MATCH($C34,'Scenario Parameters'!$A:$A,0)))*(1+INDEX('Scenario Parameters'!$L:$L,MATCH(R$3,'Scenario Parameters'!$A:$A,0)))*'Base Table 5'!R34</f>
        <v>0.90990000000000004</v>
      </c>
      <c r="S34" s="36">
        <f>(1+INDEX('Scenario Parameters'!$L:$L,MATCH($C34,'Scenario Parameters'!$A:$A,0)))*(1+INDEX('Scenario Parameters'!$L:$L,MATCH(S$3,'Scenario Parameters'!$A:$A,0)))*'Base Table 5'!S34</f>
        <v>3.0800000000000001E-2</v>
      </c>
      <c r="T34" s="36">
        <f>(1+INDEX('Scenario Parameters'!$L:$L,MATCH($C34,'Scenario Parameters'!$A:$A,0)))*(1+INDEX('Scenario Parameters'!$L:$L,MATCH(T$3,'Scenario Parameters'!$A:$A,0)))*'Base Table 5'!T34</f>
        <v>0.37009999999999998</v>
      </c>
      <c r="U34" s="36">
        <f>(1+INDEX('Scenario Parameters'!$L:$L,MATCH($C34,'Scenario Parameters'!$A:$A,0)))*(1+INDEX('Scenario Parameters'!$L:$L,MATCH(U$3,'Scenario Parameters'!$A:$A,0)))*'Base Table 5'!U34</f>
        <v>0.3236</v>
      </c>
      <c r="V34" s="36">
        <f>(1+INDEX('Scenario Parameters'!$L:$L,MATCH($C34,'Scenario Parameters'!$A:$A,0)))*(1+INDEX('Scenario Parameters'!$L:$L,MATCH(V$3,'Scenario Parameters'!$A:$A,0)))*'Base Table 5'!V34</f>
        <v>0.10059999999999999</v>
      </c>
      <c r="W34" s="36">
        <f>(1+INDEX('Scenario Parameters'!$L:$L,MATCH($C34,'Scenario Parameters'!$A:$A,0)))*(1+INDEX('Scenario Parameters'!$L:$L,MATCH(W$3,'Scenario Parameters'!$A:$A,0)))*'Base Table 5'!W34</f>
        <v>0.27150000000000002</v>
      </c>
      <c r="X34" s="36">
        <f>(1+INDEX('Scenario Parameters'!$L:$L,MATCH($C34,'Scenario Parameters'!$A:$A,0)))*(1+INDEX('Scenario Parameters'!$L:$L,MATCH(X$3,'Scenario Parameters'!$A:$A,0)))*'Base Table 5'!X34</f>
        <v>0.3029</v>
      </c>
      <c r="Y34" s="36">
        <f>(1+INDEX('Scenario Parameters'!$L:$L,MATCH($C34,'Scenario Parameters'!$A:$A,0)))*(1+INDEX('Scenario Parameters'!$L:$L,MATCH(Y$3,'Scenario Parameters'!$A:$A,0)))*'Base Table 5'!Y34</f>
        <v>0.38719999999999999</v>
      </c>
      <c r="Z34" s="36">
        <f>(1+INDEX('Scenario Parameters'!$L:$L,MATCH($C34,'Scenario Parameters'!$A:$A,0)))*(1+INDEX('Scenario Parameters'!$L:$L,MATCH(Z$3,'Scenario Parameters'!$A:$A,0)))*'Base Table 5'!Z34</f>
        <v>0.49480000000000002</v>
      </c>
      <c r="AA34" s="36">
        <f>(1+INDEX('Scenario Parameters'!$L:$L,MATCH($C34,'Scenario Parameters'!$A:$A,0)))*(1+INDEX('Scenario Parameters'!$L:$L,MATCH(AA$3,'Scenario Parameters'!$A:$A,0)))*'Base Table 5'!AA34</f>
        <v>0.30759999999999998</v>
      </c>
      <c r="AB34" s="36">
        <f>(1+INDEX('Scenario Parameters'!$L:$L,MATCH($C34,'Scenario Parameters'!$A:$A,0)))*(1+INDEX('Scenario Parameters'!$L:$L,MATCH(AB$3,'Scenario Parameters'!$A:$A,0)))*'Base Table 5'!AB34</f>
        <v>0.15609999999999999</v>
      </c>
      <c r="AC34" s="36">
        <f>(1+INDEX('Scenario Parameters'!$L:$L,MATCH($C34,'Scenario Parameters'!$A:$A,0)))*(1+INDEX('Scenario Parameters'!$L:$L,MATCH(AC$3,'Scenario Parameters'!$A:$A,0)))*'Base Table 5'!AC34</f>
        <v>9.1800000000000007E-2</v>
      </c>
      <c r="AD34" s="36">
        <f>(1+INDEX('Scenario Parameters'!$L:$L,MATCH($C34,'Scenario Parameters'!$A:$A,0)))*(1+INDEX('Scenario Parameters'!$L:$L,MATCH(AD$3,'Scenario Parameters'!$A:$A,0)))*'Base Table 5'!AD34</f>
        <v>7.0000000000000001E-3</v>
      </c>
      <c r="AE34" s="36">
        <f>(1+INDEX('Scenario Parameters'!$L:$L,MATCH($C34,'Scenario Parameters'!$A:$A,0)))*(1+INDEX('Scenario Parameters'!$L:$L,MATCH(AE$3,'Scenario Parameters'!$A:$A,0)))*'Base Table 5'!AE34</f>
        <v>0.42530000000000001</v>
      </c>
      <c r="AF34" s="36">
        <f>(1+INDEX('Scenario Parameters'!$L:$L,MATCH($C34,'Scenario Parameters'!$A:$A,0)))*(1+INDEX('Scenario Parameters'!$L:$L,MATCH(AF$3,'Scenario Parameters'!$A:$A,0)))*'Base Table 5'!AF34</f>
        <v>2.6215000000000002</v>
      </c>
      <c r="AG34" s="36">
        <f>(1+INDEX('Scenario Parameters'!$L:$L,MATCH($C34,'Scenario Parameters'!$A:$A,0)))*(1+INDEX('Scenario Parameters'!$L:$L,MATCH(AG$3,'Scenario Parameters'!$A:$A,0)))*'Base Table 5'!AG34</f>
        <v>1E-4</v>
      </c>
      <c r="AH34" s="36">
        <f>(1+INDEX('Scenario Parameters'!$L:$L,MATCH($C34,'Scenario Parameters'!$A:$A,0)))*(1+INDEX('Scenario Parameters'!$L:$L,MATCH(AH$3,'Scenario Parameters'!$A:$A,0)))*'Base Table 5'!AH34</f>
        <v>3.5499999999999997E-2</v>
      </c>
      <c r="AI34" s="36">
        <f>(1+INDEX('Scenario Parameters'!$L:$L,MATCH($C34,'Scenario Parameters'!$A:$A,0)))*(1+INDEX('Scenario Parameters'!$L:$L,MATCH(AI$3,'Scenario Parameters'!$A:$A,0)))*'Base Table 5'!AI34</f>
        <v>1.1439999999999999</v>
      </c>
      <c r="AJ34" s="36">
        <f>(1+INDEX('Scenario Parameters'!$L:$L,MATCH($C34,'Scenario Parameters'!$A:$A,0)))*(1+INDEX('Scenario Parameters'!$L:$L,MATCH(AJ$3,'Scenario Parameters'!$A:$A,0)))*'Base Table 5'!AJ34</f>
        <v>7.46E-2</v>
      </c>
      <c r="AK34" s="36">
        <f>(1+INDEX('Scenario Parameters'!$L:$L,MATCH($C34,'Scenario Parameters'!$A:$A,0)))*(1+INDEX('Scenario Parameters'!$L:$L,MATCH(AK$3,'Scenario Parameters'!$A:$A,0)))*'Base Table 5'!AK34</f>
        <v>0.31219999999999998</v>
      </c>
      <c r="AL34" s="36">
        <f>(1+INDEX('Scenario Parameters'!$L:$L,MATCH($C34,'Scenario Parameters'!$A:$A,0)))*(1+INDEX('Scenario Parameters'!$L:$L,MATCH(AL$3,'Scenario Parameters'!$A:$A,0)))*'Base Table 5'!AL34</f>
        <v>4.6300000000000001E-2</v>
      </c>
      <c r="AM34" s="36">
        <f>(1+INDEX('Scenario Parameters'!$L:$L,MATCH($C34,'Scenario Parameters'!$A:$A,0)))*(1+INDEX('Scenario Parameters'!$L:$L,MATCH(AM$3,'Scenario Parameters'!$A:$A,0)))*'Base Table 5'!AM34</f>
        <v>0.1041</v>
      </c>
      <c r="AN34" s="36">
        <f>(1+INDEX('Scenario Parameters'!$L:$L,MATCH($C34,'Scenario Parameters'!$A:$A,0)))*(1+INDEX('Scenario Parameters'!$L:$L,MATCH(AN$3,'Scenario Parameters'!$A:$A,0)))*'Base Table 5'!AN34</f>
        <v>0.46410000000000001</v>
      </c>
      <c r="AO34" s="36">
        <f>(1+INDEX('Scenario Parameters'!$L:$L,MATCH($C34,'Scenario Parameters'!$A:$A,0)))*(1+INDEX('Scenario Parameters'!$L:$L,MATCH(AO$3,'Scenario Parameters'!$A:$A,0)))*'Base Table 5'!AO34</f>
        <v>4.1099999999999991E-3</v>
      </c>
      <c r="AP34" s="36">
        <f>(1+INDEX('Scenario Parameters'!$L:$L,MATCH($C34,'Scenario Parameters'!$A:$A,0)))*(1+INDEX('Scenario Parameters'!$L:$L,MATCH(AP$3,'Scenario Parameters'!$A:$A,0)))*'Base Table 5'!AP34</f>
        <v>7.8600000000000003E-2</v>
      </c>
      <c r="AQ34" s="36">
        <f>(1+INDEX('Scenario Parameters'!$L:$L,MATCH($C34,'Scenario Parameters'!$A:$A,0)))*(1+INDEX('Scenario Parameters'!$L:$L,MATCH(AQ$3,'Scenario Parameters'!$A:$A,0)))*'Base Table 5'!AQ34</f>
        <v>9.6500000000000006E-3</v>
      </c>
      <c r="AR34" s="36">
        <f>(1+INDEX('Scenario Parameters'!$L:$L,MATCH($C34,'Scenario Parameters'!$A:$A,0)))*(1+INDEX('Scenario Parameters'!$L:$L,MATCH(AR$3,'Scenario Parameters'!$A:$A,0)))*'Base Table 5'!AR34</f>
        <v>0.46310000000000001</v>
      </c>
      <c r="AS34" s="36">
        <f>(1+INDEX('Scenario Parameters'!$L:$L,MATCH($C34,'Scenario Parameters'!$A:$A,0)))*(1+INDEX('Scenario Parameters'!$L:$L,MATCH(AS$3,'Scenario Parameters'!$A:$A,0)))*'Base Table 5'!AS34</f>
        <v>0.13789999999999999</v>
      </c>
      <c r="AT34" s="36">
        <f>(1+INDEX('Scenario Parameters'!$L:$L,MATCH($C34,'Scenario Parameters'!$A:$A,0)))*(1+INDEX('Scenario Parameters'!$L:$L,MATCH(AT$3,'Scenario Parameters'!$A:$A,0)))*'Base Table 5'!AT34</f>
        <v>0.73970000000000002</v>
      </c>
      <c r="AU34" s="36">
        <f>(1+INDEX('Scenario Parameters'!$L:$L,MATCH($C34,'Scenario Parameters'!$A:$A,0)))*(1+INDEX('Scenario Parameters'!$L:$L,MATCH(AU$3,'Scenario Parameters'!$A:$A,0)))*'Base Table 5'!AU34</f>
        <v>4.8000000000000001E-2</v>
      </c>
      <c r="AV34" s="36">
        <f>(1+INDEX('Scenario Parameters'!$L:$L,MATCH($C34,'Scenario Parameters'!$A:$A,0)))*(1+INDEX('Scenario Parameters'!$L:$L,MATCH(AV$3,'Scenario Parameters'!$A:$A,0)))*'Base Table 5'!AV34</f>
        <v>0.1016</v>
      </c>
      <c r="AW34" s="36">
        <f>(1+INDEX('Scenario Parameters'!$L:$L,MATCH($C34,'Scenario Parameters'!$A:$A,0)))*(1+INDEX('Scenario Parameters'!$L:$L,MATCH(AW$3,'Scenario Parameters'!$A:$A,0)))*'Base Table 5'!AW34</f>
        <v>4.0599999999999997E-2</v>
      </c>
      <c r="AX34" s="36">
        <f>(1+INDEX('Scenario Parameters'!$L:$L,MATCH($C34,'Scenario Parameters'!$A:$A,0)))*(1+INDEX('Scenario Parameters'!$L:$L,MATCH(AX$3,'Scenario Parameters'!$A:$A,0)))*'Base Table 5'!AX34</f>
        <v>0.2949</v>
      </c>
      <c r="AY34" s="36">
        <f>(1+INDEX('Scenario Parameters'!$L:$L,MATCH($C34,'Scenario Parameters'!$A:$A,0)))*(1+INDEX('Scenario Parameters'!$L:$L,MATCH(AY$3,'Scenario Parameters'!$A:$A,0)))*'Base Table 5'!AY34</f>
        <v>0.12920000000000001</v>
      </c>
      <c r="AZ34" s="36">
        <f>(1+INDEX('Scenario Parameters'!$L:$L,MATCH($C34,'Scenario Parameters'!$A:$A,0)))*(1+INDEX('Scenario Parameters'!$L:$L,MATCH(AZ$3,'Scenario Parameters'!$A:$A,0)))*'Base Table 5'!AZ34</f>
        <v>5.79E-2</v>
      </c>
      <c r="BA34" s="36">
        <f>(1+INDEX('Scenario Parameters'!$L:$L,MATCH($C34,'Scenario Parameters'!$A:$A,0)))*(1+INDEX('Scenario Parameters'!$L:$L,MATCH(BA$3,'Scenario Parameters'!$A:$A,0)))*'Base Table 5'!BA34</f>
        <v>0.2276</v>
      </c>
      <c r="BB34" s="36">
        <f>(1+INDEX('Scenario Parameters'!$L:$L,MATCH($C34,'Scenario Parameters'!$A:$A,0)))*(1+INDEX('Scenario Parameters'!$L:$L,MATCH(BB$3,'Scenario Parameters'!$A:$A,0)))*'Base Table 5'!BB34</f>
        <v>6.5000000000000002E-2</v>
      </c>
      <c r="BC34" s="36">
        <f>(1+INDEX('Scenario Parameters'!$L:$L,MATCH($C34,'Scenario Parameters'!$A:$A,0)))*(1+INDEX('Scenario Parameters'!$L:$L,MATCH(BC$3,'Scenario Parameters'!$A:$A,0)))*'Base Table 5'!BC34</f>
        <v>5.45E-2</v>
      </c>
      <c r="BD34" s="36">
        <f>(1+INDEX('Scenario Parameters'!$L:$L,MATCH($C34,'Scenario Parameters'!$A:$A,0)))*(1+INDEX('Scenario Parameters'!$L:$L,MATCH(BD$3,'Scenario Parameters'!$A:$A,0)))*'Base Table 5'!BD34</f>
        <v>0.49170000000000003</v>
      </c>
      <c r="BE34" s="36">
        <f>(1+INDEX('Scenario Parameters'!$L:$L,MATCH($C34,'Scenario Parameters'!$A:$A,0)))*(1+INDEX('Scenario Parameters'!$L:$L,MATCH(BE$3,'Scenario Parameters'!$A:$A,0)))*'Base Table 5'!BE34</f>
        <v>8.8300000000000003E-2</v>
      </c>
      <c r="BF34" s="36">
        <f>(1+INDEX('Scenario Parameters'!$L:$L,MATCH($C34,'Scenario Parameters'!$A:$A,0)))*(1+INDEX('Scenario Parameters'!$L:$L,MATCH(BF$3,'Scenario Parameters'!$A:$A,0)))*'Base Table 5'!BF34</f>
        <v>0.2878</v>
      </c>
      <c r="BG34" s="36">
        <f>(1+INDEX('Scenario Parameters'!$L:$L,MATCH($C34,'Scenario Parameters'!$A:$A,0)))*(1+INDEX('Scenario Parameters'!$L:$L,MATCH(BG$3,'Scenario Parameters'!$A:$A,0)))*'Base Table 5'!BG34</f>
        <v>0.11937</v>
      </c>
      <c r="BH34" s="36">
        <f>(1+INDEX('Scenario Parameters'!$L:$L,MATCH($C34,'Scenario Parameters'!$A:$A,0)))*(1+INDEX('Scenario Parameters'!$L:$L,MATCH(BH$3,'Scenario Parameters'!$A:$A,0)))*'Base Table 5'!BH34</f>
        <v>0.21929999999999999</v>
      </c>
      <c r="BI34" s="36">
        <f>(1+INDEX('Scenario Parameters'!$L:$L,MATCH($C34,'Scenario Parameters'!$A:$A,0)))*(1+INDEX('Scenario Parameters'!$L:$L,MATCH(BI$3,'Scenario Parameters'!$A:$A,0)))*'Base Table 5'!BI34</f>
        <v>0.30420000000000003</v>
      </c>
      <c r="BJ34" s="36">
        <f>(1+INDEX('Scenario Parameters'!$L:$L,MATCH($C34,'Scenario Parameters'!$A:$A,0)))*(1+INDEX('Scenario Parameters'!$L:$L,MATCH(BJ$3,'Scenario Parameters'!$A:$A,0)))*'Base Table 5'!BJ34</f>
        <v>0.79990000000000006</v>
      </c>
      <c r="BK34" s="36">
        <f>(1+INDEX('Scenario Parameters'!$L:$L,MATCH($C34,'Scenario Parameters'!$A:$A,0)))*(1+INDEX('Scenario Parameters'!$L:$L,MATCH(BK$3,'Scenario Parameters'!$A:$A,0)))*'Base Table 5'!BK34</f>
        <v>0.45800000000000002</v>
      </c>
      <c r="BL34" s="36">
        <f>(1+INDEX('Scenario Parameters'!$L:$L,MATCH($C34,'Scenario Parameters'!$A:$A,0)))*(1+INDEX('Scenario Parameters'!$L:$L,MATCH(BL$3,'Scenario Parameters'!$A:$A,0)))*'Base Table 5'!BL34</f>
        <v>0.16839999999999999</v>
      </c>
      <c r="BM34" s="36">
        <f>(1+INDEX('Scenario Parameters'!$L:$L,MATCH($C34,'Scenario Parameters'!$A:$A,0)))*(1+INDEX('Scenario Parameters'!$L:$L,MATCH(BM$3,'Scenario Parameters'!$A:$A,0)))*'Base Table 5'!BM34</f>
        <v>5.1999999999999998E-2</v>
      </c>
      <c r="BN34" s="36">
        <f>(1+INDEX('Scenario Parameters'!$L:$L,MATCH($C34,'Scenario Parameters'!$A:$A,0)))*(1+INDEX('Scenario Parameters'!$L:$L,MATCH(BN$3,'Scenario Parameters'!$A:$A,0)))*'Base Table 5'!BN34</f>
        <v>0.79239999999999999</v>
      </c>
      <c r="BO34" s="36">
        <f>(1+INDEX('Scenario Parameters'!$L:$L,MATCH($C34,'Scenario Parameters'!$A:$A,0)))*(1+INDEX('Scenario Parameters'!$L:$L,MATCH(BO$3,'Scenario Parameters'!$A:$A,0)))*'Base Table 5'!BO34</f>
        <v>0.25819999999999999</v>
      </c>
      <c r="BP34" s="36">
        <f>(1+INDEX('Scenario Parameters'!$L:$L,MATCH($C34,'Scenario Parameters'!$A:$A,0)))*(1+INDEX('Scenario Parameters'!$L:$L,MATCH(BP$3,'Scenario Parameters'!$A:$A,0)))*'Base Table 5'!BP34</f>
        <v>0.11119999999999999</v>
      </c>
      <c r="BQ34" s="36">
        <f>(1+INDEX('Scenario Parameters'!$L:$L,MATCH($C34,'Scenario Parameters'!$A:$A,0)))*(1+INDEX('Scenario Parameters'!$L:$L,MATCH(BQ$3,'Scenario Parameters'!$A:$A,0)))*'Base Table 5'!BQ34</f>
        <v>0.71174999999999999</v>
      </c>
      <c r="BR34" s="36">
        <f>(1+INDEX('Scenario Parameters'!$L:$L,MATCH($C34,'Scenario Parameters'!$A:$A,0)))*(1+INDEX('Scenario Parameters'!$L:$L,MATCH(BR$3,'Scenario Parameters'!$A:$A,0)))*'Base Table 5'!BR34</f>
        <v>1.0767500000000001</v>
      </c>
      <c r="BS34" s="36">
        <f>(1+INDEX('Scenario Parameters'!$L:$L,MATCH($C34,'Scenario Parameters'!$A:$A,0)))*(1+INDEX('Scenario Parameters'!$L:$L,MATCH(BS$3,'Scenario Parameters'!$A:$A,0)))*'Base Table 5'!BS34</f>
        <v>3.1729999999999994E-2</v>
      </c>
      <c r="BT34" s="36">
        <f>(1+INDEX('Scenario Parameters'!$L:$L,MATCH($C34,'Scenario Parameters'!$A:$A,0)))*(1+INDEX('Scenario Parameters'!$L:$L,MATCH(BT$3,'Scenario Parameters'!$A:$A,0)))*'Base Table 5'!BT34</f>
        <v>0.19359999999999999</v>
      </c>
      <c r="BU34" s="36">
        <f>(1+INDEX('Scenario Parameters'!$L:$L,MATCH($C34,'Scenario Parameters'!$A:$A,0)))*(1+INDEX('Scenario Parameters'!$L:$L,MATCH(BU$3,'Scenario Parameters'!$A:$A,0)))*'Base Table 5'!BU34</f>
        <v>0.14099999999999999</v>
      </c>
      <c r="BV34" s="36">
        <f>(1+INDEX('Scenario Parameters'!$L:$L,MATCH($C34,'Scenario Parameters'!$A:$A,0)))*(1+INDEX('Scenario Parameters'!$L:$L,MATCH(BV$3,'Scenario Parameters'!$A:$A,0)))*'Base Table 5'!BV34</f>
        <v>3.6459000000000001</v>
      </c>
      <c r="BW34" s="36">
        <f>(1+INDEX('Scenario Parameters'!$L:$L,MATCH($C34,'Scenario Parameters'!$A:$A,0)))*(1+INDEX('Scenario Parameters'!$L:$L,MATCH(BW$3,'Scenario Parameters'!$A:$A,0)))*'Base Table 5'!BW34</f>
        <v>0.91510000000000002</v>
      </c>
      <c r="BX34" s="36">
        <f>(1+INDEX('Scenario Parameters'!$L:$L,MATCH($C34,'Scenario Parameters'!$A:$A,0)))*(1+INDEX('Scenario Parameters'!$L:$L,MATCH(BX$3,'Scenario Parameters'!$A:$A,0)))*'Base Table 5'!BX34</f>
        <v>0.78910000000000002</v>
      </c>
      <c r="BY34" s="36">
        <f>(1+INDEX('Scenario Parameters'!$L:$L,MATCH($C34,'Scenario Parameters'!$A:$A,0)))*(1+INDEX('Scenario Parameters'!$L:$L,MATCH(BY$3,'Scenario Parameters'!$A:$A,0)))*'Base Table 5'!BY34</f>
        <v>4.4873000000000003</v>
      </c>
      <c r="BZ34" s="36">
        <f>(1+INDEX('Scenario Parameters'!$L:$L,MATCH($C34,'Scenario Parameters'!$A:$A,0)))*(1+INDEX('Scenario Parameters'!$L:$L,MATCH(BZ$3,'Scenario Parameters'!$A:$A,0)))*'Base Table 5'!BZ34</f>
        <v>2.9603999999999999</v>
      </c>
      <c r="CA34" s="36">
        <f>(1+INDEX('Scenario Parameters'!$L:$L,MATCH($C34,'Scenario Parameters'!$A:$A,0)))*(1+INDEX('Scenario Parameters'!$L:$L,MATCH(CA$3,'Scenario Parameters'!$A:$A,0)))*'Base Table 5'!CA34</f>
        <v>1.6774</v>
      </c>
      <c r="CB34" s="36">
        <f>(1+INDEX('Scenario Parameters'!$L:$L,MATCH($C34,'Scenario Parameters'!$A:$A,0)))*(1+INDEX('Scenario Parameters'!$L:$L,MATCH(CB$3,'Scenario Parameters'!$A:$A,0)))*'Base Table 5'!CB34</f>
        <v>0.62150000000000005</v>
      </c>
      <c r="CC34" s="36">
        <f>(1+INDEX('Scenario Parameters'!$L:$L,MATCH($C34,'Scenario Parameters'!$A:$A,0)))*(1+INDEX('Scenario Parameters'!$L:$L,MATCH(CC$3,'Scenario Parameters'!$A:$A,0)))*'Base Table 5'!CC34</f>
        <v>1.6830000000000001</v>
      </c>
      <c r="CD34" s="36">
        <f>(1+INDEX('Scenario Parameters'!$L:$L,MATCH($C34,'Scenario Parameters'!$A:$A,0)))*(1+INDEX('Scenario Parameters'!$L:$L,MATCH(CD$3,'Scenario Parameters'!$A:$A,0)))*'Base Table 5'!CD34</f>
        <v>1.4769599999999998</v>
      </c>
      <c r="CE34" s="36">
        <f>(1+INDEX('Scenario Parameters'!$L:$L,MATCH($C34,'Scenario Parameters'!$A:$A,0)))*(1+INDEX('Scenario Parameters'!$L:$L,MATCH(CE$3,'Scenario Parameters'!$A:$A,0)))*'Base Table 5'!CE34</f>
        <v>0.33289999999999997</v>
      </c>
      <c r="CF34" s="36">
        <f>(1+INDEX('Scenario Parameters'!$L:$L,MATCH($C34,'Scenario Parameters'!$A:$A,0)))*(1+INDEX('Scenario Parameters'!$L:$L,MATCH(CF$3,'Scenario Parameters'!$A:$A,0)))*'Base Table 5'!CF34</f>
        <v>4.53E-2</v>
      </c>
      <c r="CG34" s="36">
        <f>(1+INDEX('Scenario Parameters'!$L:$L,MATCH($C34,'Scenario Parameters'!$A:$A,0)))*(1+INDEX('Scenario Parameters'!$L:$L,MATCH(CG$3,'Scenario Parameters'!$A:$A,0)))*'Base Table 5'!CG34</f>
        <v>0.2094</v>
      </c>
      <c r="CH34" s="36">
        <f>(1+INDEX('Scenario Parameters'!$L:$L,MATCH($C34,'Scenario Parameters'!$A:$A,0)))*(1+INDEX('Scenario Parameters'!$L:$L,MATCH(CH$3,'Scenario Parameters'!$A:$A,0)))*'Base Table 5'!CH34</f>
        <v>0.92889999999999995</v>
      </c>
      <c r="CI34" s="36">
        <f>(1+INDEX('Scenario Parameters'!$L:$L,MATCH($C34,'Scenario Parameters'!$A:$A,0)))*(1+INDEX('Scenario Parameters'!$L:$L,MATCH(CI$3,'Scenario Parameters'!$A:$A,0)))*'Base Table 5'!CI34</f>
        <v>0.16250000000000001</v>
      </c>
      <c r="CJ34" s="36">
        <f>(1+INDEX('Scenario Parameters'!$L:$L,MATCH($C34,'Scenario Parameters'!$A:$A,0)))*(1+INDEX('Scenario Parameters'!$L:$L,MATCH(CJ$3,'Scenario Parameters'!$A:$A,0)))*'Base Table 5'!CJ34</f>
        <v>0.16689999999999999</v>
      </c>
      <c r="CK34" s="36">
        <f>(1+INDEX('Scenario Parameters'!$L:$L,MATCH($C34,'Scenario Parameters'!$A:$A,0)))*(1+INDEX('Scenario Parameters'!$L:$L,MATCH(CK$3,'Scenario Parameters'!$A:$A,0)))*'Base Table 5'!CK34</f>
        <v>0.26640000000000003</v>
      </c>
      <c r="CL34" s="36">
        <f>(1+INDEX('Scenario Parameters'!$L:$L,MATCH($C34,'Scenario Parameters'!$A:$A,0)))*(1+INDEX('Scenario Parameters'!$L:$L,MATCH(CL$3,'Scenario Parameters'!$A:$A,0)))*'Base Table 5'!CL34</f>
        <v>3.5799999999999998E-2</v>
      </c>
      <c r="CM34" s="36">
        <f>(1+INDEX('Scenario Parameters'!$L:$L,MATCH($C34,'Scenario Parameters'!$A:$A,0)))*(1+INDEX('Scenario Parameters'!$L:$L,MATCH(CM$3,'Scenario Parameters'!$A:$A,0)))*'Base Table 5'!CM34</f>
        <v>0.3931</v>
      </c>
      <c r="CN34" s="36">
        <f>(1+INDEX('Scenario Parameters'!$L:$L,MATCH($C34,'Scenario Parameters'!$A:$A,0)))*(1+INDEX('Scenario Parameters'!$L:$L,MATCH(CN$3,'Scenario Parameters'!$A:$A,0)))*'Base Table 5'!CN34</f>
        <v>1.6274999999999999</v>
      </c>
      <c r="CO34" s="36">
        <f>(1+INDEX('Scenario Parameters'!$L:$L,MATCH($C34,'Scenario Parameters'!$A:$A,0)))*(1+INDEX('Scenario Parameters'!$L:$L,MATCH(CO$3,'Scenario Parameters'!$A:$A,0)))*'Base Table 5'!CO34</f>
        <v>2E-3</v>
      </c>
      <c r="CP34" s="36">
        <f>(1+INDEX('Scenario Parameters'!$L:$L,MATCH($C34,'Scenario Parameters'!$A:$A,0)))*(1+INDEX('Scenario Parameters'!$L:$L,MATCH(CP$3,'Scenario Parameters'!$A:$A,0)))*'Base Table 5'!CP34</f>
        <v>0.10349999999999999</v>
      </c>
      <c r="CQ34" s="36">
        <f>(1+INDEX('Scenario Parameters'!$L:$L,MATCH($C34,'Scenario Parameters'!$A:$A,0)))*(1+INDEX('Scenario Parameters'!$L:$L,MATCH(CQ$3,'Scenario Parameters'!$A:$A,0)))*'Base Table 5'!CQ34</f>
        <v>0.10199999999999999</v>
      </c>
      <c r="CR34" s="36">
        <f>(1+INDEX('Scenario Parameters'!$L:$L,MATCH($C34,'Scenario Parameters'!$A:$A,0)))*(1+INDEX('Scenario Parameters'!$L:$L,MATCH(CR$3,'Scenario Parameters'!$A:$A,0)))*'Base Table 5'!CR34</f>
        <v>0.1792</v>
      </c>
      <c r="CS34" s="36">
        <f>(1+INDEX('Scenario Parameters'!$L:$L,MATCH($C34,'Scenario Parameters'!$A:$A,0)))*(1+INDEX('Scenario Parameters'!$L:$L,MATCH(CS$3,'Scenario Parameters'!$A:$A,0)))*'Base Table 5'!CS34</f>
        <v>0.24579999999999999</v>
      </c>
      <c r="CT34" s="36">
        <f>(1+INDEX('Scenario Parameters'!$L:$L,MATCH($C34,'Scenario Parameters'!$A:$A,0)))*(1+INDEX('Scenario Parameters'!$L:$L,MATCH(CT$3,'Scenario Parameters'!$A:$A,0)))*'Base Table 5'!CT34</f>
        <v>3.7999999999999999E-2</v>
      </c>
      <c r="CU34" s="36">
        <f>(1+INDEX('Scenario Parameters'!$L:$L,MATCH($C34,'Scenario Parameters'!$A:$A,0)))*(1+INDEX('Scenario Parameters'!$L:$L,MATCH(CU$3,'Scenario Parameters'!$A:$A,0)))*'Base Table 5'!CU34</f>
        <v>1.3100000000000001E-2</v>
      </c>
      <c r="CV34" s="36">
        <f>(1+INDEX('Scenario Parameters'!$L:$L,MATCH($C34,'Scenario Parameters'!$A:$A,0)))*(1+INDEX('Scenario Parameters'!$L:$L,MATCH(CV$3,'Scenario Parameters'!$A:$A,0)))*'Base Table 5'!CV34</f>
        <v>0.54220000000000002</v>
      </c>
      <c r="CW34" s="36">
        <f>(1+INDEX('Scenario Parameters'!$L:$L,MATCH($C34,'Scenario Parameters'!$A:$A,0)))*(1+INDEX('Scenario Parameters'!$L:$L,MATCH(CW$3,'Scenario Parameters'!$A:$A,0)))*'Base Table 5'!CW34</f>
        <v>2.0356999999999998</v>
      </c>
      <c r="CX34" s="36">
        <f>(1+INDEX('Scenario Parameters'!$L:$L,MATCH($C34,'Scenario Parameters'!$A:$A,0)))*(1+INDEX('Scenario Parameters'!$L:$L,MATCH(CX$3,'Scenario Parameters'!$A:$A,0)))*'Base Table 5'!CX34</f>
        <v>0.34310000000000002</v>
      </c>
      <c r="CY34" s="36">
        <f>(1+INDEX('Scenario Parameters'!$L:$L,MATCH($C34,'Scenario Parameters'!$A:$A,0)))*(1+INDEX('Scenario Parameters'!$L:$L,MATCH(CY$3,'Scenario Parameters'!$A:$A,0)))*'Base Table 5'!CY34</f>
        <v>0.63380000000000003</v>
      </c>
      <c r="CZ34" s="36">
        <f>(1+INDEX('Scenario Parameters'!$L:$L,MATCH($C34,'Scenario Parameters'!$A:$A,0)))*(1+INDEX('Scenario Parameters'!$L:$L,MATCH(CZ$3,'Scenario Parameters'!$A:$A,0)))*'Base Table 5'!CZ34</f>
        <v>0.81100000000000005</v>
      </c>
      <c r="DA34" s="36">
        <f>(1+INDEX('Scenario Parameters'!$L:$L,MATCH($C34,'Scenario Parameters'!$A:$A,0)))*(1+INDEX('Scenario Parameters'!$L:$L,MATCH(DA$3,'Scenario Parameters'!$A:$A,0)))*'Base Table 5'!DA34</f>
        <v>0.2782</v>
      </c>
      <c r="DB34" s="36">
        <f>(1+INDEX('Scenario Parameters'!$L:$L,MATCH($C34,'Scenario Parameters'!$A:$A,0)))*(1+INDEX('Scenario Parameters'!$L:$L,MATCH(DB$3,'Scenario Parameters'!$A:$A,0)))*'Base Table 5'!DB34</f>
        <v>0.46089999999999998</v>
      </c>
      <c r="DC34" s="36">
        <f>(1+INDEX('Scenario Parameters'!$L:$L,MATCH($C34,'Scenario Parameters'!$A:$A,0)))*(1+INDEX('Scenario Parameters'!$L:$L,MATCH(DC$3,'Scenario Parameters'!$A:$A,0)))*'Base Table 5'!DC34</f>
        <v>0.59540000000000004</v>
      </c>
      <c r="DD34" s="36">
        <f>(1+INDEX('Scenario Parameters'!$L:$L,MATCH($C34,'Scenario Parameters'!$A:$A,0)))*(1+INDEX('Scenario Parameters'!$L:$L,MATCH(DD$3,'Scenario Parameters'!$A:$A,0)))*'Base Table 5'!DD34</f>
        <v>0.93140000000000001</v>
      </c>
      <c r="DE34" s="36">
        <f>(1+INDEX('Scenario Parameters'!$L:$L,MATCH($C34,'Scenario Parameters'!$A:$A,0)))*(1+INDEX('Scenario Parameters'!$L:$L,MATCH(DE$3,'Scenario Parameters'!$A:$A,0)))*'Base Table 5'!DE34</f>
        <v>0.40234999999999999</v>
      </c>
      <c r="DF34" s="36">
        <f>(1+INDEX('Scenario Parameters'!$L:$L,MATCH($C34,'Scenario Parameters'!$A:$A,0)))*(1+INDEX('Scenario Parameters'!$L:$L,MATCH(DF$3,'Scenario Parameters'!$A:$A,0)))*'Base Table 5'!DF34</f>
        <v>5.1799999999999999E-2</v>
      </c>
      <c r="DG34" s="36">
        <f>(1+INDEX('Scenario Parameters'!$L:$L,MATCH($C34,'Scenario Parameters'!$A:$A,0)))*(1+INDEX('Scenario Parameters'!$L:$L,MATCH(DG$3,'Scenario Parameters'!$A:$A,0)))*'Base Table 5'!DG34</f>
        <v>6.9420999999999999</v>
      </c>
      <c r="DH34" s="36">
        <f>(1+INDEX('Scenario Parameters'!$L:$L,MATCH($C34,'Scenario Parameters'!$A:$A,0)))*(1+INDEX('Scenario Parameters'!$L:$L,MATCH(DH$3,'Scenario Parameters'!$A:$A,0)))*'Base Table 5'!DH34</f>
        <v>4.1004500000000004</v>
      </c>
      <c r="DI34" s="36">
        <f>(1+INDEX('Scenario Parameters'!$L:$L,MATCH($C34,'Scenario Parameters'!$A:$A,0)))*(1+INDEX('Scenario Parameters'!$L:$L,MATCH(DI$3,'Scenario Parameters'!$A:$A,0)))*'Base Table 5'!DI34</f>
        <v>0.75390000000000001</v>
      </c>
      <c r="DJ34" s="36">
        <f>(1+INDEX('Scenario Parameters'!$L:$L,MATCH($C34,'Scenario Parameters'!$A:$A,0)))*(1+INDEX('Scenario Parameters'!$L:$L,MATCH(DJ$3,'Scenario Parameters'!$A:$A,0)))*'Base Table 5'!DJ34</f>
        <v>0.73819999999999997</v>
      </c>
      <c r="DK34" s="36">
        <f>(1+INDEX('Scenario Parameters'!$L:$L,MATCH($C34,'Scenario Parameters'!$A:$A,0)))*(1+INDEX('Scenario Parameters'!$L:$L,MATCH(DK$3,'Scenario Parameters'!$A:$A,0)))*'Base Table 5'!DK34</f>
        <v>0.54669999999999996</v>
      </c>
      <c r="DL34" s="36">
        <f>(1+INDEX('Scenario Parameters'!$L:$L,MATCH($C34,'Scenario Parameters'!$A:$A,0)))*(1+INDEX('Scenario Parameters'!$L:$L,MATCH(DL$3,'Scenario Parameters'!$A:$A,0)))*'Base Table 5'!DL34</f>
        <v>0.39839999999999992</v>
      </c>
      <c r="DM34" s="36">
        <f>(1+INDEX('Scenario Parameters'!$L:$L,MATCH($C34,'Scenario Parameters'!$A:$A,0)))*(1+INDEX('Scenario Parameters'!$L:$L,MATCH(DM$3,'Scenario Parameters'!$A:$A,0)))*'Base Table 5'!DM34</f>
        <v>2.9173</v>
      </c>
      <c r="DN34" s="36">
        <f>(1+INDEX('Scenario Parameters'!$L:$L,MATCH($C34,'Scenario Parameters'!$A:$A,0)))*(1+INDEX('Scenario Parameters'!$L:$L,MATCH(DN$3,'Scenario Parameters'!$A:$A,0)))*'Base Table 5'!DN34</f>
        <v>0.78220000000000001</v>
      </c>
      <c r="DO34" s="36">
        <f>(1+INDEX('Scenario Parameters'!$L:$L,MATCH($C34,'Scenario Parameters'!$A:$A,0)))*(1+INDEX('Scenario Parameters'!$L:$L,MATCH(DO$3,'Scenario Parameters'!$A:$A,0)))*'Base Table 5'!DO34</f>
        <v>0.32529999999999998</v>
      </c>
      <c r="DP34" s="36">
        <f t="shared" si="0"/>
        <v>71.291989999999984</v>
      </c>
      <c r="DQ34" s="36">
        <f>('Base Table 5'!DQ34/'Base Table 5'!$DX34)*$EB34</f>
        <v>153.37053023912006</v>
      </c>
      <c r="DR34" s="36">
        <f>('Base Table 5'!DR34/'Base Table 5'!$DX34)*$EB34</f>
        <v>0.10264142350248324</v>
      </c>
      <c r="DS34" s="36">
        <f>('Base Table 5'!DS34/'Base Table 5'!$DX34)*$EB34</f>
        <v>7.8375857522923793</v>
      </c>
      <c r="DT34" s="36">
        <f>('Base Table 5'!DT34/'Base Table 5'!$DX34)*$EB34</f>
        <v>0.31527079366202421</v>
      </c>
      <c r="DU34" s="36">
        <f>('Base Table 5'!DU34/'Base Table 5'!$DX34)*$EB34</f>
        <v>1.4514630746823551</v>
      </c>
      <c r="DV34" s="36">
        <f>('Base Table 5'!DV34/'Base Table 5'!$DX34)*$EB34</f>
        <v>1.1884575457485893</v>
      </c>
      <c r="DW34" s="36">
        <f>('Base Table 5'!DW34/'Base Table 5'!$DX34)*$EB34</f>
        <v>228.17251414800492</v>
      </c>
      <c r="DX34" s="36">
        <f t="shared" si="1"/>
        <v>392.43846297701282</v>
      </c>
      <c r="DY34" s="36">
        <f t="shared" si="2"/>
        <v>463.73045297701282</v>
      </c>
      <c r="DZ34" s="14">
        <f>'Base Table 5'!DY34</f>
        <v>461.00059999999996</v>
      </c>
      <c r="EA34" s="54">
        <v>463.73045297701282</v>
      </c>
      <c r="EB34" s="100">
        <f t="shared" si="3"/>
        <v>392.43846297701282</v>
      </c>
    </row>
    <row r="35" spans="1:132" x14ac:dyDescent="0.4">
      <c r="A35" s="37">
        <v>32</v>
      </c>
      <c r="B35" s="2" t="str">
        <f>'Base Table 5'!B35</f>
        <v>1401</v>
      </c>
      <c r="C35" s="112">
        <f>'Base Table 5'!C35</f>
        <v>6</v>
      </c>
      <c r="D35" s="38" t="str">
        <f>'Base Table 5'!D35</f>
        <v>Sawmill product manufacturing</v>
      </c>
      <c r="E35" s="36">
        <f>(1+INDEX('Scenario Parameters'!$L:$L,MATCH($C35,'Scenario Parameters'!$A:$A,0)))*(1+INDEX('Scenario Parameters'!$L:$L,MATCH(E$3,'Scenario Parameters'!$A:$A,0)))*'Base Table 5'!E35</f>
        <v>8.0153999999999996</v>
      </c>
      <c r="F35" s="36">
        <f>(1+INDEX('Scenario Parameters'!$L:$L,MATCH($C35,'Scenario Parameters'!$A:$A,0)))*(1+INDEX('Scenario Parameters'!$L:$L,MATCH(F$3,'Scenario Parameters'!$A:$A,0)))*'Base Table 5'!F35</f>
        <v>2.4929000000000001</v>
      </c>
      <c r="G35" s="36">
        <f>(1+INDEX('Scenario Parameters'!$L:$L,MATCH($C35,'Scenario Parameters'!$A:$A,0)))*(1+INDEX('Scenario Parameters'!$L:$L,MATCH(G$3,'Scenario Parameters'!$A:$A,0)))*'Base Table 5'!G35</f>
        <v>2.3022999999999998</v>
      </c>
      <c r="H35" s="36">
        <f>(1+INDEX('Scenario Parameters'!$L:$L,MATCH($C35,'Scenario Parameters'!$A:$A,0)))*(1+INDEX('Scenario Parameters'!$L:$L,MATCH(H$3,'Scenario Parameters'!$A:$A,0)))*'Base Table 5'!H35</f>
        <v>0.97899999999999998</v>
      </c>
      <c r="I35" s="36">
        <f>(1+INDEX('Scenario Parameters'!$L:$L,MATCH($C35,'Scenario Parameters'!$A:$A,0)))*(1+INDEX('Scenario Parameters'!$L:$L,MATCH(I$3,'Scenario Parameters'!$A:$A,0)))*'Base Table 5'!I35</f>
        <v>9.5899999999999999E-2</v>
      </c>
      <c r="J35" s="36">
        <f>(1+INDEX('Scenario Parameters'!$L:$L,MATCH($C35,'Scenario Parameters'!$A:$A,0)))*(1+INDEX('Scenario Parameters'!$L:$L,MATCH(J$3,'Scenario Parameters'!$A:$A,0)))*'Base Table 5'!J35</f>
        <v>0.92720000000000002</v>
      </c>
      <c r="K35" s="36">
        <f>(1+INDEX('Scenario Parameters'!$L:$L,MATCH($C35,'Scenario Parameters'!$A:$A,0)))*(1+INDEX('Scenario Parameters'!$L:$L,MATCH(K$3,'Scenario Parameters'!$A:$A,0)))*'Base Table 5'!K35</f>
        <v>3.6856</v>
      </c>
      <c r="L35" s="36">
        <f>(1+INDEX('Scenario Parameters'!$L:$L,MATCH($C35,'Scenario Parameters'!$A:$A,0)))*(1+INDEX('Scenario Parameters'!$L:$L,MATCH(L$3,'Scenario Parameters'!$A:$A,0)))*'Base Table 5'!L35</f>
        <v>0.14923999999999996</v>
      </c>
      <c r="M35" s="36">
        <f>(1+INDEX('Scenario Parameters'!$L:$L,MATCH($C35,'Scenario Parameters'!$A:$A,0)))*(1+INDEX('Scenario Parameters'!$L:$L,MATCH(M$3,'Scenario Parameters'!$A:$A,0)))*'Base Table 5'!M35</f>
        <v>0.11024999999999997</v>
      </c>
      <c r="N35" s="36">
        <f>(1+INDEX('Scenario Parameters'!$L:$L,MATCH($C35,'Scenario Parameters'!$A:$A,0)))*(1+INDEX('Scenario Parameters'!$L:$L,MATCH(N$3,'Scenario Parameters'!$A:$A,0)))*'Base Table 5'!N35</f>
        <v>0.9601900000000001</v>
      </c>
      <c r="O35" s="36">
        <f>(1+INDEX('Scenario Parameters'!$L:$L,MATCH($C35,'Scenario Parameters'!$A:$A,0)))*(1+INDEX('Scenario Parameters'!$L:$L,MATCH(O$3,'Scenario Parameters'!$A:$A,0)))*'Base Table 5'!O35</f>
        <v>3.6711400000000003</v>
      </c>
      <c r="P35" s="36">
        <f>(1+INDEX('Scenario Parameters'!$L:$L,MATCH($C35,'Scenario Parameters'!$A:$A,0)))*(1+INDEX('Scenario Parameters'!$L:$L,MATCH(P$3,'Scenario Parameters'!$A:$A,0)))*'Base Table 5'!P35</f>
        <v>0.24024000000000004</v>
      </c>
      <c r="Q35" s="36">
        <f>(1+INDEX('Scenario Parameters'!$L:$L,MATCH($C35,'Scenario Parameters'!$A:$A,0)))*(1+INDEX('Scenario Parameters'!$L:$L,MATCH(Q$3,'Scenario Parameters'!$A:$A,0)))*'Base Table 5'!Q35</f>
        <v>0.11399999999999999</v>
      </c>
      <c r="R35" s="36">
        <f>(1+INDEX('Scenario Parameters'!$L:$L,MATCH($C35,'Scenario Parameters'!$A:$A,0)))*(1+INDEX('Scenario Parameters'!$L:$L,MATCH(R$3,'Scenario Parameters'!$A:$A,0)))*'Base Table 5'!R35</f>
        <v>0.62090000000000001</v>
      </c>
      <c r="S35" s="36">
        <f>(1+INDEX('Scenario Parameters'!$L:$L,MATCH($C35,'Scenario Parameters'!$A:$A,0)))*(1+INDEX('Scenario Parameters'!$L:$L,MATCH(S$3,'Scenario Parameters'!$A:$A,0)))*'Base Table 5'!S35</f>
        <v>2.2200000000000001E-2</v>
      </c>
      <c r="T35" s="36">
        <f>(1+INDEX('Scenario Parameters'!$L:$L,MATCH($C35,'Scenario Parameters'!$A:$A,0)))*(1+INDEX('Scenario Parameters'!$L:$L,MATCH(T$3,'Scenario Parameters'!$A:$A,0)))*'Base Table 5'!T35</f>
        <v>0.1842</v>
      </c>
      <c r="U35" s="36">
        <f>(1+INDEX('Scenario Parameters'!$L:$L,MATCH($C35,'Scenario Parameters'!$A:$A,0)))*(1+INDEX('Scenario Parameters'!$L:$L,MATCH(U$3,'Scenario Parameters'!$A:$A,0)))*'Base Table 5'!U35</f>
        <v>0.1368</v>
      </c>
      <c r="V35" s="36">
        <f>(1+INDEX('Scenario Parameters'!$L:$L,MATCH($C35,'Scenario Parameters'!$A:$A,0)))*(1+INDEX('Scenario Parameters'!$L:$L,MATCH(V$3,'Scenario Parameters'!$A:$A,0)))*'Base Table 5'!V35</f>
        <v>3.6499999999999998E-2</v>
      </c>
      <c r="W35" s="36">
        <f>(1+INDEX('Scenario Parameters'!$L:$L,MATCH($C35,'Scenario Parameters'!$A:$A,0)))*(1+INDEX('Scenario Parameters'!$L:$L,MATCH(W$3,'Scenario Parameters'!$A:$A,0)))*'Base Table 5'!W35</f>
        <v>0.19350000000000001</v>
      </c>
      <c r="X35" s="36">
        <f>(1+INDEX('Scenario Parameters'!$L:$L,MATCH($C35,'Scenario Parameters'!$A:$A,0)))*(1+INDEX('Scenario Parameters'!$L:$L,MATCH(X$3,'Scenario Parameters'!$A:$A,0)))*'Base Table 5'!X35</f>
        <v>0.1431</v>
      </c>
      <c r="Y35" s="36">
        <f>(1+INDEX('Scenario Parameters'!$L:$L,MATCH($C35,'Scenario Parameters'!$A:$A,0)))*(1+INDEX('Scenario Parameters'!$L:$L,MATCH(Y$3,'Scenario Parameters'!$A:$A,0)))*'Base Table 5'!Y35</f>
        <v>0.1051</v>
      </c>
      <c r="Z35" s="36">
        <f>(1+INDEX('Scenario Parameters'!$L:$L,MATCH($C35,'Scenario Parameters'!$A:$A,0)))*(1+INDEX('Scenario Parameters'!$L:$L,MATCH(Z$3,'Scenario Parameters'!$A:$A,0)))*'Base Table 5'!Z35</f>
        <v>0.2329</v>
      </c>
      <c r="AA35" s="36">
        <f>(1+INDEX('Scenario Parameters'!$L:$L,MATCH($C35,'Scenario Parameters'!$A:$A,0)))*(1+INDEX('Scenario Parameters'!$L:$L,MATCH(AA$3,'Scenario Parameters'!$A:$A,0)))*'Base Table 5'!AA35</f>
        <v>5.9700000000000003E-2</v>
      </c>
      <c r="AB35" s="36">
        <f>(1+INDEX('Scenario Parameters'!$L:$L,MATCH($C35,'Scenario Parameters'!$A:$A,0)))*(1+INDEX('Scenario Parameters'!$L:$L,MATCH(AB$3,'Scenario Parameters'!$A:$A,0)))*'Base Table 5'!AB35</f>
        <v>5.79E-2</v>
      </c>
      <c r="AC35" s="36">
        <f>(1+INDEX('Scenario Parameters'!$L:$L,MATCH($C35,'Scenario Parameters'!$A:$A,0)))*(1+INDEX('Scenario Parameters'!$L:$L,MATCH(AC$3,'Scenario Parameters'!$A:$A,0)))*'Base Table 5'!AC35</f>
        <v>5.5399999999999998E-2</v>
      </c>
      <c r="AD35" s="36">
        <f>(1+INDEX('Scenario Parameters'!$L:$L,MATCH($C35,'Scenario Parameters'!$A:$A,0)))*(1+INDEX('Scenario Parameters'!$L:$L,MATCH(AD$3,'Scenario Parameters'!$A:$A,0)))*'Base Table 5'!AD35</f>
        <v>2.8999999999999998E-3</v>
      </c>
      <c r="AE35" s="36">
        <f>(1+INDEX('Scenario Parameters'!$L:$L,MATCH($C35,'Scenario Parameters'!$A:$A,0)))*(1+INDEX('Scenario Parameters'!$L:$L,MATCH(AE$3,'Scenario Parameters'!$A:$A,0)))*'Base Table 5'!AE35</f>
        <v>2.29E-2</v>
      </c>
      <c r="AF35" s="36">
        <f>(1+INDEX('Scenario Parameters'!$L:$L,MATCH($C35,'Scenario Parameters'!$A:$A,0)))*(1+INDEX('Scenario Parameters'!$L:$L,MATCH(AF$3,'Scenario Parameters'!$A:$A,0)))*'Base Table 5'!AF35</f>
        <v>0.57420000000000004</v>
      </c>
      <c r="AG35" s="36">
        <f>(1+INDEX('Scenario Parameters'!$L:$L,MATCH($C35,'Scenario Parameters'!$A:$A,0)))*(1+INDEX('Scenario Parameters'!$L:$L,MATCH(AG$3,'Scenario Parameters'!$A:$A,0)))*'Base Table 5'!AG35</f>
        <v>2.9999999999999997E-4</v>
      </c>
      <c r="AH35" s="36">
        <f>(1+INDEX('Scenario Parameters'!$L:$L,MATCH($C35,'Scenario Parameters'!$A:$A,0)))*(1+INDEX('Scenario Parameters'!$L:$L,MATCH(AH$3,'Scenario Parameters'!$A:$A,0)))*'Base Table 5'!AH35</f>
        <v>2.5999999999999999E-3</v>
      </c>
      <c r="AI35" s="36">
        <f>(1+INDEX('Scenario Parameters'!$L:$L,MATCH($C35,'Scenario Parameters'!$A:$A,0)))*(1+INDEX('Scenario Parameters'!$L:$L,MATCH(AI$3,'Scenario Parameters'!$A:$A,0)))*'Base Table 5'!AI35</f>
        <v>4.0000000000000001E-3</v>
      </c>
      <c r="AJ35" s="36">
        <f>(1+INDEX('Scenario Parameters'!$L:$L,MATCH($C35,'Scenario Parameters'!$A:$A,0)))*(1+INDEX('Scenario Parameters'!$L:$L,MATCH(AJ$3,'Scenario Parameters'!$A:$A,0)))*'Base Table 5'!AJ35</f>
        <v>70.611099999999993</v>
      </c>
      <c r="AK35" s="36">
        <f>(1+INDEX('Scenario Parameters'!$L:$L,MATCH($C35,'Scenario Parameters'!$A:$A,0)))*(1+INDEX('Scenario Parameters'!$L:$L,MATCH(AK$3,'Scenario Parameters'!$A:$A,0)))*'Base Table 5'!AK35</f>
        <v>971.51310000000001</v>
      </c>
      <c r="AL35" s="36">
        <f>(1+INDEX('Scenario Parameters'!$L:$L,MATCH($C35,'Scenario Parameters'!$A:$A,0)))*(1+INDEX('Scenario Parameters'!$L:$L,MATCH(AL$3,'Scenario Parameters'!$A:$A,0)))*'Base Table 5'!AL35</f>
        <v>335.20530000000002</v>
      </c>
      <c r="AM35" s="36">
        <f>(1+INDEX('Scenario Parameters'!$L:$L,MATCH($C35,'Scenario Parameters'!$A:$A,0)))*(1+INDEX('Scenario Parameters'!$L:$L,MATCH(AM$3,'Scenario Parameters'!$A:$A,0)))*'Base Table 5'!AM35</f>
        <v>9.4200000000000006E-2</v>
      </c>
      <c r="AN35" s="36">
        <f>(1+INDEX('Scenario Parameters'!$L:$L,MATCH($C35,'Scenario Parameters'!$A:$A,0)))*(1+INDEX('Scenario Parameters'!$L:$L,MATCH(AN$3,'Scenario Parameters'!$A:$A,0)))*'Base Table 5'!AN35</f>
        <v>5.8299999999999998E-2</v>
      </c>
      <c r="AO35" s="36">
        <f>(1+INDEX('Scenario Parameters'!$L:$L,MATCH($C35,'Scenario Parameters'!$A:$A,0)))*(1+INDEX('Scenario Parameters'!$L:$L,MATCH(AO$3,'Scenario Parameters'!$A:$A,0)))*'Base Table 5'!AO35</f>
        <v>1.9219999999999998E-2</v>
      </c>
      <c r="AP35" s="36">
        <f>(1+INDEX('Scenario Parameters'!$L:$L,MATCH($C35,'Scenario Parameters'!$A:$A,0)))*(1+INDEX('Scenario Parameters'!$L:$L,MATCH(AP$3,'Scenario Parameters'!$A:$A,0)))*'Base Table 5'!AP35</f>
        <v>4.1200000000000001E-2</v>
      </c>
      <c r="AQ35" s="36">
        <f>(1+INDEX('Scenario Parameters'!$L:$L,MATCH($C35,'Scenario Parameters'!$A:$A,0)))*(1+INDEX('Scenario Parameters'!$L:$L,MATCH(AQ$3,'Scenario Parameters'!$A:$A,0)))*'Base Table 5'!AQ35</f>
        <v>5.1999999999999998E-3</v>
      </c>
      <c r="AR35" s="36">
        <f>(1+INDEX('Scenario Parameters'!$L:$L,MATCH($C35,'Scenario Parameters'!$A:$A,0)))*(1+INDEX('Scenario Parameters'!$L:$L,MATCH(AR$3,'Scenario Parameters'!$A:$A,0)))*'Base Table 5'!AR35</f>
        <v>0.16669999999999999</v>
      </c>
      <c r="AS35" s="36">
        <f>(1+INDEX('Scenario Parameters'!$L:$L,MATCH($C35,'Scenario Parameters'!$A:$A,0)))*(1+INDEX('Scenario Parameters'!$L:$L,MATCH(AS$3,'Scenario Parameters'!$A:$A,0)))*'Base Table 5'!AS35</f>
        <v>3.4200000000000001E-2</v>
      </c>
      <c r="AT35" s="36">
        <f>(1+INDEX('Scenario Parameters'!$L:$L,MATCH($C35,'Scenario Parameters'!$A:$A,0)))*(1+INDEX('Scenario Parameters'!$L:$L,MATCH(AT$3,'Scenario Parameters'!$A:$A,0)))*'Base Table 5'!AT35</f>
        <v>0.24049999999999999</v>
      </c>
      <c r="AU35" s="36">
        <f>(1+INDEX('Scenario Parameters'!$L:$L,MATCH($C35,'Scenario Parameters'!$A:$A,0)))*(1+INDEX('Scenario Parameters'!$L:$L,MATCH(AU$3,'Scenario Parameters'!$A:$A,0)))*'Base Table 5'!AU35</f>
        <v>1.32E-2</v>
      </c>
      <c r="AV35" s="36">
        <f>(1+INDEX('Scenario Parameters'!$L:$L,MATCH($C35,'Scenario Parameters'!$A:$A,0)))*(1+INDEX('Scenario Parameters'!$L:$L,MATCH(AV$3,'Scenario Parameters'!$A:$A,0)))*'Base Table 5'!AV35</f>
        <v>0.10150000000000001</v>
      </c>
      <c r="AW35" s="36">
        <f>(1+INDEX('Scenario Parameters'!$L:$L,MATCH($C35,'Scenario Parameters'!$A:$A,0)))*(1+INDEX('Scenario Parameters'!$L:$L,MATCH(AW$3,'Scenario Parameters'!$A:$A,0)))*'Base Table 5'!AW35</f>
        <v>8.5900000000000004E-2</v>
      </c>
      <c r="AX35" s="36">
        <f>(1+INDEX('Scenario Parameters'!$L:$L,MATCH($C35,'Scenario Parameters'!$A:$A,0)))*(1+INDEX('Scenario Parameters'!$L:$L,MATCH(AX$3,'Scenario Parameters'!$A:$A,0)))*'Base Table 5'!AX35</f>
        <v>0.32479999999999998</v>
      </c>
      <c r="AY35" s="36">
        <f>(1+INDEX('Scenario Parameters'!$L:$L,MATCH($C35,'Scenario Parameters'!$A:$A,0)))*(1+INDEX('Scenario Parameters'!$L:$L,MATCH(AY$3,'Scenario Parameters'!$A:$A,0)))*'Base Table 5'!AY35</f>
        <v>6.5100000000000005E-2</v>
      </c>
      <c r="AZ35" s="36">
        <f>(1+INDEX('Scenario Parameters'!$L:$L,MATCH($C35,'Scenario Parameters'!$A:$A,0)))*(1+INDEX('Scenario Parameters'!$L:$L,MATCH(AZ$3,'Scenario Parameters'!$A:$A,0)))*'Base Table 5'!AZ35</f>
        <v>6.2700000000000006E-2</v>
      </c>
      <c r="BA35" s="36">
        <f>(1+INDEX('Scenario Parameters'!$L:$L,MATCH($C35,'Scenario Parameters'!$A:$A,0)))*(1+INDEX('Scenario Parameters'!$L:$L,MATCH(BA$3,'Scenario Parameters'!$A:$A,0)))*'Base Table 5'!BA35</f>
        <v>1.4930000000000001</v>
      </c>
      <c r="BB35" s="36">
        <f>(1+INDEX('Scenario Parameters'!$L:$L,MATCH($C35,'Scenario Parameters'!$A:$A,0)))*(1+INDEX('Scenario Parameters'!$L:$L,MATCH(BB$3,'Scenario Parameters'!$A:$A,0)))*'Base Table 5'!BB35</f>
        <v>0.42580000000000001</v>
      </c>
      <c r="BC35" s="36">
        <f>(1+INDEX('Scenario Parameters'!$L:$L,MATCH($C35,'Scenario Parameters'!$A:$A,0)))*(1+INDEX('Scenario Parameters'!$L:$L,MATCH(BC$3,'Scenario Parameters'!$A:$A,0)))*'Base Table 5'!BC35</f>
        <v>1.43E-2</v>
      </c>
      <c r="BD35" s="36">
        <f>(1+INDEX('Scenario Parameters'!$L:$L,MATCH($C35,'Scenario Parameters'!$A:$A,0)))*(1+INDEX('Scenario Parameters'!$L:$L,MATCH(BD$3,'Scenario Parameters'!$A:$A,0)))*'Base Table 5'!BD35</f>
        <v>2.9864000000000002</v>
      </c>
      <c r="BE35" s="36">
        <f>(1+INDEX('Scenario Parameters'!$L:$L,MATCH($C35,'Scenario Parameters'!$A:$A,0)))*(1+INDEX('Scenario Parameters'!$L:$L,MATCH(BE$3,'Scenario Parameters'!$A:$A,0)))*'Base Table 5'!BE35</f>
        <v>0.32869999999999999</v>
      </c>
      <c r="BF35" s="36">
        <f>(1+INDEX('Scenario Parameters'!$L:$L,MATCH($C35,'Scenario Parameters'!$A:$A,0)))*(1+INDEX('Scenario Parameters'!$L:$L,MATCH(BF$3,'Scenario Parameters'!$A:$A,0)))*'Base Table 5'!BF35</f>
        <v>0.1237</v>
      </c>
      <c r="BG35" s="36">
        <f>(1+INDEX('Scenario Parameters'!$L:$L,MATCH($C35,'Scenario Parameters'!$A:$A,0)))*(1+INDEX('Scenario Parameters'!$L:$L,MATCH(BG$3,'Scenario Parameters'!$A:$A,0)))*'Base Table 5'!BG35</f>
        <v>3.7020000000000004E-2</v>
      </c>
      <c r="BH35" s="36">
        <f>(1+INDEX('Scenario Parameters'!$L:$L,MATCH($C35,'Scenario Parameters'!$A:$A,0)))*(1+INDEX('Scenario Parameters'!$L:$L,MATCH(BH$3,'Scenario Parameters'!$A:$A,0)))*'Base Table 5'!BH35</f>
        <v>0.88439999999999996</v>
      </c>
      <c r="BI35" s="36">
        <f>(1+INDEX('Scenario Parameters'!$L:$L,MATCH($C35,'Scenario Parameters'!$A:$A,0)))*(1+INDEX('Scenario Parameters'!$L:$L,MATCH(BI$3,'Scenario Parameters'!$A:$A,0)))*'Base Table 5'!BI35</f>
        <v>0.33300000000000002</v>
      </c>
      <c r="BJ35" s="36">
        <f>(1+INDEX('Scenario Parameters'!$L:$L,MATCH($C35,'Scenario Parameters'!$A:$A,0)))*(1+INDEX('Scenario Parameters'!$L:$L,MATCH(BJ$3,'Scenario Parameters'!$A:$A,0)))*'Base Table 5'!BJ35</f>
        <v>9.7699999999999995E-2</v>
      </c>
      <c r="BK35" s="36">
        <f>(1+INDEX('Scenario Parameters'!$L:$L,MATCH($C35,'Scenario Parameters'!$A:$A,0)))*(1+INDEX('Scenario Parameters'!$L:$L,MATCH(BK$3,'Scenario Parameters'!$A:$A,0)))*'Base Table 5'!BK35</f>
        <v>0.4204</v>
      </c>
      <c r="BL35" s="36">
        <f>(1+INDEX('Scenario Parameters'!$L:$L,MATCH($C35,'Scenario Parameters'!$A:$A,0)))*(1+INDEX('Scenario Parameters'!$L:$L,MATCH(BL$3,'Scenario Parameters'!$A:$A,0)))*'Base Table 5'!BL35</f>
        <v>6.2E-2</v>
      </c>
      <c r="BM35" s="36">
        <f>(1+INDEX('Scenario Parameters'!$L:$L,MATCH($C35,'Scenario Parameters'!$A:$A,0)))*(1+INDEX('Scenario Parameters'!$L:$L,MATCH(BM$3,'Scenario Parameters'!$A:$A,0)))*'Base Table 5'!BM35</f>
        <v>7.2800000000000004E-2</v>
      </c>
      <c r="BN35" s="36">
        <f>(1+INDEX('Scenario Parameters'!$L:$L,MATCH($C35,'Scenario Parameters'!$A:$A,0)))*(1+INDEX('Scenario Parameters'!$L:$L,MATCH(BN$3,'Scenario Parameters'!$A:$A,0)))*'Base Table 5'!BN35</f>
        <v>1.5215000000000001</v>
      </c>
      <c r="BO35" s="36">
        <f>(1+INDEX('Scenario Parameters'!$L:$L,MATCH($C35,'Scenario Parameters'!$A:$A,0)))*(1+INDEX('Scenario Parameters'!$L:$L,MATCH(BO$3,'Scenario Parameters'!$A:$A,0)))*'Base Table 5'!BO35</f>
        <v>314.11919999999998</v>
      </c>
      <c r="BP35" s="36">
        <f>(1+INDEX('Scenario Parameters'!$L:$L,MATCH($C35,'Scenario Parameters'!$A:$A,0)))*(1+INDEX('Scenario Parameters'!$L:$L,MATCH(BP$3,'Scenario Parameters'!$A:$A,0)))*'Base Table 5'!BP35</f>
        <v>1.9499</v>
      </c>
      <c r="BQ35" s="36">
        <f>(1+INDEX('Scenario Parameters'!$L:$L,MATCH($C35,'Scenario Parameters'!$A:$A,0)))*(1+INDEX('Scenario Parameters'!$L:$L,MATCH(BQ$3,'Scenario Parameters'!$A:$A,0)))*'Base Table 5'!BQ35</f>
        <v>0.28799999999999998</v>
      </c>
      <c r="BR35" s="36">
        <f>(1+INDEX('Scenario Parameters'!$L:$L,MATCH($C35,'Scenario Parameters'!$A:$A,0)))*(1+INDEX('Scenario Parameters'!$L:$L,MATCH(BR$3,'Scenario Parameters'!$A:$A,0)))*'Base Table 5'!BR35</f>
        <v>0.41287499999999999</v>
      </c>
      <c r="BS35" s="36">
        <f>(1+INDEX('Scenario Parameters'!$L:$L,MATCH($C35,'Scenario Parameters'!$A:$A,0)))*(1+INDEX('Scenario Parameters'!$L:$L,MATCH(BS$3,'Scenario Parameters'!$A:$A,0)))*'Base Table 5'!BS35</f>
        <v>2.8299999999999992E-3</v>
      </c>
      <c r="BT35" s="36">
        <f>(1+INDEX('Scenario Parameters'!$L:$L,MATCH($C35,'Scenario Parameters'!$A:$A,0)))*(1+INDEX('Scenario Parameters'!$L:$L,MATCH(BT$3,'Scenario Parameters'!$A:$A,0)))*'Base Table 5'!BT35</f>
        <v>0.94179999999999997</v>
      </c>
      <c r="BU35" s="36">
        <f>(1+INDEX('Scenario Parameters'!$L:$L,MATCH($C35,'Scenario Parameters'!$A:$A,0)))*(1+INDEX('Scenario Parameters'!$L:$L,MATCH(BU$3,'Scenario Parameters'!$A:$A,0)))*'Base Table 5'!BU35</f>
        <v>0.1356</v>
      </c>
      <c r="BV35" s="36">
        <f>(1+INDEX('Scenario Parameters'!$L:$L,MATCH($C35,'Scenario Parameters'!$A:$A,0)))*(1+INDEX('Scenario Parameters'!$L:$L,MATCH(BV$3,'Scenario Parameters'!$A:$A,0)))*'Base Table 5'!BV35</f>
        <v>734.2944</v>
      </c>
      <c r="BW35" s="36">
        <f>(1+INDEX('Scenario Parameters'!$L:$L,MATCH($C35,'Scenario Parameters'!$A:$A,0)))*(1+INDEX('Scenario Parameters'!$L:$L,MATCH(BW$3,'Scenario Parameters'!$A:$A,0)))*'Base Table 5'!BW35</f>
        <v>102.819</v>
      </c>
      <c r="BX35" s="36">
        <f>(1+INDEX('Scenario Parameters'!$L:$L,MATCH($C35,'Scenario Parameters'!$A:$A,0)))*(1+INDEX('Scenario Parameters'!$L:$L,MATCH(BX$3,'Scenario Parameters'!$A:$A,0)))*'Base Table 5'!BX35</f>
        <v>224.81389999999999</v>
      </c>
      <c r="BY35" s="36">
        <f>(1+INDEX('Scenario Parameters'!$L:$L,MATCH($C35,'Scenario Parameters'!$A:$A,0)))*(1+INDEX('Scenario Parameters'!$L:$L,MATCH(BY$3,'Scenario Parameters'!$A:$A,0)))*'Base Table 5'!BY35</f>
        <v>1881.3300999999999</v>
      </c>
      <c r="BZ35" s="36">
        <f>(1+INDEX('Scenario Parameters'!$L:$L,MATCH($C35,'Scenario Parameters'!$A:$A,0)))*(1+INDEX('Scenario Parameters'!$L:$L,MATCH(BZ$3,'Scenario Parameters'!$A:$A,0)))*'Base Table 5'!BZ35</f>
        <v>52.9589</v>
      </c>
      <c r="CA35" s="36">
        <f>(1+INDEX('Scenario Parameters'!$L:$L,MATCH($C35,'Scenario Parameters'!$A:$A,0)))*(1+INDEX('Scenario Parameters'!$L:$L,MATCH(CA$3,'Scenario Parameters'!$A:$A,0)))*'Base Table 5'!CA35</f>
        <v>44.103099999999998</v>
      </c>
      <c r="CB35" s="36">
        <f>(1+INDEX('Scenario Parameters'!$L:$L,MATCH($C35,'Scenario Parameters'!$A:$A,0)))*(1+INDEX('Scenario Parameters'!$L:$L,MATCH(CB$3,'Scenario Parameters'!$A:$A,0)))*'Base Table 5'!CB35</f>
        <v>1.2011000000000001</v>
      </c>
      <c r="CC35" s="36">
        <f>(1+INDEX('Scenario Parameters'!$L:$L,MATCH($C35,'Scenario Parameters'!$A:$A,0)))*(1+INDEX('Scenario Parameters'!$L:$L,MATCH(CC$3,'Scenario Parameters'!$A:$A,0)))*'Base Table 5'!CC35</f>
        <v>3.0053000000000001</v>
      </c>
      <c r="CD35" s="36">
        <f>(1+INDEX('Scenario Parameters'!$L:$L,MATCH($C35,'Scenario Parameters'!$A:$A,0)))*(1+INDEX('Scenario Parameters'!$L:$L,MATCH(CD$3,'Scenario Parameters'!$A:$A,0)))*'Base Table 5'!CD35</f>
        <v>1.94292</v>
      </c>
      <c r="CE35" s="36">
        <f>(1+INDEX('Scenario Parameters'!$L:$L,MATCH($C35,'Scenario Parameters'!$A:$A,0)))*(1+INDEX('Scenario Parameters'!$L:$L,MATCH(CE$3,'Scenario Parameters'!$A:$A,0)))*'Base Table 5'!CE35</f>
        <v>1.6175999999999999</v>
      </c>
      <c r="CF35" s="36">
        <f>(1+INDEX('Scenario Parameters'!$L:$L,MATCH($C35,'Scenario Parameters'!$A:$A,0)))*(1+INDEX('Scenario Parameters'!$L:$L,MATCH(CF$3,'Scenario Parameters'!$A:$A,0)))*'Base Table 5'!CF35</f>
        <v>5.7200000000000001E-2</v>
      </c>
      <c r="CG35" s="36">
        <f>(1+INDEX('Scenario Parameters'!$L:$L,MATCH($C35,'Scenario Parameters'!$A:$A,0)))*(1+INDEX('Scenario Parameters'!$L:$L,MATCH(CG$3,'Scenario Parameters'!$A:$A,0)))*'Base Table 5'!CG35</f>
        <v>0.20080000000000001</v>
      </c>
      <c r="CH35" s="36">
        <f>(1+INDEX('Scenario Parameters'!$L:$L,MATCH($C35,'Scenario Parameters'!$A:$A,0)))*(1+INDEX('Scenario Parameters'!$L:$L,MATCH(CH$3,'Scenario Parameters'!$A:$A,0)))*'Base Table 5'!CH35</f>
        <v>0.41289999999999999</v>
      </c>
      <c r="CI35" s="36">
        <f>(1+INDEX('Scenario Parameters'!$L:$L,MATCH($C35,'Scenario Parameters'!$A:$A,0)))*(1+INDEX('Scenario Parameters'!$L:$L,MATCH(CI$3,'Scenario Parameters'!$A:$A,0)))*'Base Table 5'!CI35</f>
        <v>0.80410000000000004</v>
      </c>
      <c r="CJ35" s="36">
        <f>(1+INDEX('Scenario Parameters'!$L:$L,MATCH($C35,'Scenario Parameters'!$A:$A,0)))*(1+INDEX('Scenario Parameters'!$L:$L,MATCH(CJ$3,'Scenario Parameters'!$A:$A,0)))*'Base Table 5'!CJ35</f>
        <v>0.18590000000000001</v>
      </c>
      <c r="CK35" s="36">
        <f>(1+INDEX('Scenario Parameters'!$L:$L,MATCH($C35,'Scenario Parameters'!$A:$A,0)))*(1+INDEX('Scenario Parameters'!$L:$L,MATCH(CK$3,'Scenario Parameters'!$A:$A,0)))*'Base Table 5'!CK35</f>
        <v>4.4600000000000001E-2</v>
      </c>
      <c r="CL35" s="36">
        <f>(1+INDEX('Scenario Parameters'!$L:$L,MATCH($C35,'Scenario Parameters'!$A:$A,0)))*(1+INDEX('Scenario Parameters'!$L:$L,MATCH(CL$3,'Scenario Parameters'!$A:$A,0)))*'Base Table 5'!CL35</f>
        <v>4.1799999999999997E-2</v>
      </c>
      <c r="CM35" s="36">
        <f>(1+INDEX('Scenario Parameters'!$L:$L,MATCH($C35,'Scenario Parameters'!$A:$A,0)))*(1+INDEX('Scenario Parameters'!$L:$L,MATCH(CM$3,'Scenario Parameters'!$A:$A,0)))*'Base Table 5'!CM35</f>
        <v>0.2868</v>
      </c>
      <c r="CN35" s="36">
        <f>(1+INDEX('Scenario Parameters'!$L:$L,MATCH($C35,'Scenario Parameters'!$A:$A,0)))*(1+INDEX('Scenario Parameters'!$L:$L,MATCH(CN$3,'Scenario Parameters'!$A:$A,0)))*'Base Table 5'!CN35</f>
        <v>0.87929999999999997</v>
      </c>
      <c r="CO35" s="36">
        <f>(1+INDEX('Scenario Parameters'!$L:$L,MATCH($C35,'Scenario Parameters'!$A:$A,0)))*(1+INDEX('Scenario Parameters'!$L:$L,MATCH(CO$3,'Scenario Parameters'!$A:$A,0)))*'Base Table 5'!CO35</f>
        <v>2.6599999999999999E-2</v>
      </c>
      <c r="CP35" s="36">
        <f>(1+INDEX('Scenario Parameters'!$L:$L,MATCH($C35,'Scenario Parameters'!$A:$A,0)))*(1+INDEX('Scenario Parameters'!$L:$L,MATCH(CP$3,'Scenario Parameters'!$A:$A,0)))*'Base Table 5'!CP35</f>
        <v>0.30349999999999999</v>
      </c>
      <c r="CQ35" s="36">
        <f>(1+INDEX('Scenario Parameters'!$L:$L,MATCH($C35,'Scenario Parameters'!$A:$A,0)))*(1+INDEX('Scenario Parameters'!$L:$L,MATCH(CQ$3,'Scenario Parameters'!$A:$A,0)))*'Base Table 5'!CQ35</f>
        <v>0.17910000000000001</v>
      </c>
      <c r="CR35" s="36">
        <f>(1+INDEX('Scenario Parameters'!$L:$L,MATCH($C35,'Scenario Parameters'!$A:$A,0)))*(1+INDEX('Scenario Parameters'!$L:$L,MATCH(CR$3,'Scenario Parameters'!$A:$A,0)))*'Base Table 5'!CR35</f>
        <v>0.19159999999999999</v>
      </c>
      <c r="CS35" s="36">
        <f>(1+INDEX('Scenario Parameters'!$L:$L,MATCH($C35,'Scenario Parameters'!$A:$A,0)))*(1+INDEX('Scenario Parameters'!$L:$L,MATCH(CS$3,'Scenario Parameters'!$A:$A,0)))*'Base Table 5'!CS35</f>
        <v>0.58840000000000003</v>
      </c>
      <c r="CT35" s="36">
        <f>(1+INDEX('Scenario Parameters'!$L:$L,MATCH($C35,'Scenario Parameters'!$A:$A,0)))*(1+INDEX('Scenario Parameters'!$L:$L,MATCH(CT$3,'Scenario Parameters'!$A:$A,0)))*'Base Table 5'!CT35</f>
        <v>1.4930000000000001</v>
      </c>
      <c r="CU35" s="36">
        <f>(1+INDEX('Scenario Parameters'!$L:$L,MATCH($C35,'Scenario Parameters'!$A:$A,0)))*(1+INDEX('Scenario Parameters'!$L:$L,MATCH(CU$3,'Scenario Parameters'!$A:$A,0)))*'Base Table 5'!CU35</f>
        <v>0.57999999999999996</v>
      </c>
      <c r="CV35" s="36">
        <f>(1+INDEX('Scenario Parameters'!$L:$L,MATCH($C35,'Scenario Parameters'!$A:$A,0)))*(1+INDEX('Scenario Parameters'!$L:$L,MATCH(CV$3,'Scenario Parameters'!$A:$A,0)))*'Base Table 5'!CV35</f>
        <v>0.80489999999999995</v>
      </c>
      <c r="CW35" s="36">
        <f>(1+INDEX('Scenario Parameters'!$L:$L,MATCH($C35,'Scenario Parameters'!$A:$A,0)))*(1+INDEX('Scenario Parameters'!$L:$L,MATCH(CW$3,'Scenario Parameters'!$A:$A,0)))*'Base Table 5'!CW35</f>
        <v>1.5376000000000001</v>
      </c>
      <c r="CX35" s="36">
        <f>(1+INDEX('Scenario Parameters'!$L:$L,MATCH($C35,'Scenario Parameters'!$A:$A,0)))*(1+INDEX('Scenario Parameters'!$L:$L,MATCH(CX$3,'Scenario Parameters'!$A:$A,0)))*'Base Table 5'!CX35</f>
        <v>0.32840000000000003</v>
      </c>
      <c r="CY35" s="36">
        <f>(1+INDEX('Scenario Parameters'!$L:$L,MATCH($C35,'Scenario Parameters'!$A:$A,0)))*(1+INDEX('Scenario Parameters'!$L:$L,MATCH(CY$3,'Scenario Parameters'!$A:$A,0)))*'Base Table 5'!CY35</f>
        <v>0.47739999999999999</v>
      </c>
      <c r="CZ35" s="36">
        <f>(1+INDEX('Scenario Parameters'!$L:$L,MATCH($C35,'Scenario Parameters'!$A:$A,0)))*(1+INDEX('Scenario Parameters'!$L:$L,MATCH(CZ$3,'Scenario Parameters'!$A:$A,0)))*'Base Table 5'!CZ35</f>
        <v>0.497</v>
      </c>
      <c r="DA35" s="36">
        <f>(1+INDEX('Scenario Parameters'!$L:$L,MATCH($C35,'Scenario Parameters'!$A:$A,0)))*(1+INDEX('Scenario Parameters'!$L:$L,MATCH(DA$3,'Scenario Parameters'!$A:$A,0)))*'Base Table 5'!DA35</f>
        <v>1.4330000000000001</v>
      </c>
      <c r="DB35" s="36">
        <f>(1+INDEX('Scenario Parameters'!$L:$L,MATCH($C35,'Scenario Parameters'!$A:$A,0)))*(1+INDEX('Scenario Parameters'!$L:$L,MATCH(DB$3,'Scenario Parameters'!$A:$A,0)))*'Base Table 5'!DB35</f>
        <v>3.5223</v>
      </c>
      <c r="DC35" s="36">
        <f>(1+INDEX('Scenario Parameters'!$L:$L,MATCH($C35,'Scenario Parameters'!$A:$A,0)))*(1+INDEX('Scenario Parameters'!$L:$L,MATCH(DC$3,'Scenario Parameters'!$A:$A,0)))*'Base Table 5'!DC35</f>
        <v>0.20330000000000001</v>
      </c>
      <c r="DD35" s="36">
        <f>(1+INDEX('Scenario Parameters'!$L:$L,MATCH($C35,'Scenario Parameters'!$A:$A,0)))*(1+INDEX('Scenario Parameters'!$L:$L,MATCH(DD$3,'Scenario Parameters'!$A:$A,0)))*'Base Table 5'!DD35</f>
        <v>4.2195</v>
      </c>
      <c r="DE35" s="36">
        <f>(1+INDEX('Scenario Parameters'!$L:$L,MATCH($C35,'Scenario Parameters'!$A:$A,0)))*(1+INDEX('Scenario Parameters'!$L:$L,MATCH(DE$3,'Scenario Parameters'!$A:$A,0)))*'Base Table 5'!DE35</f>
        <v>2.77345</v>
      </c>
      <c r="DF35" s="36">
        <f>(1+INDEX('Scenario Parameters'!$L:$L,MATCH($C35,'Scenario Parameters'!$A:$A,0)))*(1+INDEX('Scenario Parameters'!$L:$L,MATCH(DF$3,'Scenario Parameters'!$A:$A,0)))*'Base Table 5'!DF35</f>
        <v>0.42199999999999999</v>
      </c>
      <c r="DG35" s="36">
        <f>(1+INDEX('Scenario Parameters'!$L:$L,MATCH($C35,'Scenario Parameters'!$A:$A,0)))*(1+INDEX('Scenario Parameters'!$L:$L,MATCH(DG$3,'Scenario Parameters'!$A:$A,0)))*'Base Table 5'!DG35</f>
        <v>0.31119999999999998</v>
      </c>
      <c r="DH35" s="36">
        <f>(1+INDEX('Scenario Parameters'!$L:$L,MATCH($C35,'Scenario Parameters'!$A:$A,0)))*(1+INDEX('Scenario Parameters'!$L:$L,MATCH(DH$3,'Scenario Parameters'!$A:$A,0)))*'Base Table 5'!DH35</f>
        <v>0.31645000000000001</v>
      </c>
      <c r="DI35" s="36">
        <f>(1+INDEX('Scenario Parameters'!$L:$L,MATCH($C35,'Scenario Parameters'!$A:$A,0)))*(1+INDEX('Scenario Parameters'!$L:$L,MATCH(DI$3,'Scenario Parameters'!$A:$A,0)))*'Base Table 5'!DI35</f>
        <v>0.13619999999999999</v>
      </c>
      <c r="DJ35" s="36">
        <f>(1+INDEX('Scenario Parameters'!$L:$L,MATCH($C35,'Scenario Parameters'!$A:$A,0)))*(1+INDEX('Scenario Parameters'!$L:$L,MATCH(DJ$3,'Scenario Parameters'!$A:$A,0)))*'Base Table 5'!DJ35</f>
        <v>0.2082</v>
      </c>
      <c r="DK35" s="36">
        <f>(1+INDEX('Scenario Parameters'!$L:$L,MATCH($C35,'Scenario Parameters'!$A:$A,0)))*(1+INDEX('Scenario Parameters'!$L:$L,MATCH(DK$3,'Scenario Parameters'!$A:$A,0)))*'Base Table 5'!DK35</f>
        <v>8.6599999999999996E-2</v>
      </c>
      <c r="DL35" s="36">
        <f>(1+INDEX('Scenario Parameters'!$L:$L,MATCH($C35,'Scenario Parameters'!$A:$A,0)))*(1+INDEX('Scenario Parameters'!$L:$L,MATCH(DL$3,'Scenario Parameters'!$A:$A,0)))*'Base Table 5'!DL35</f>
        <v>5.3159999999999985E-2</v>
      </c>
      <c r="DM35" s="36">
        <f>(1+INDEX('Scenario Parameters'!$L:$L,MATCH($C35,'Scenario Parameters'!$A:$A,0)))*(1+INDEX('Scenario Parameters'!$L:$L,MATCH(DM$3,'Scenario Parameters'!$A:$A,0)))*'Base Table 5'!DM35</f>
        <v>40.517099999999999</v>
      </c>
      <c r="DN35" s="36">
        <f>(1+INDEX('Scenario Parameters'!$L:$L,MATCH($C35,'Scenario Parameters'!$A:$A,0)))*(1+INDEX('Scenario Parameters'!$L:$L,MATCH(DN$3,'Scenario Parameters'!$A:$A,0)))*'Base Table 5'!DN35</f>
        <v>0.183</v>
      </c>
      <c r="DO35" s="36">
        <f>(1+INDEX('Scenario Parameters'!$L:$L,MATCH($C35,'Scenario Parameters'!$A:$A,0)))*(1+INDEX('Scenario Parameters'!$L:$L,MATCH(DO$3,'Scenario Parameters'!$A:$A,0)))*'Base Table 5'!DO35</f>
        <v>2.35E-2</v>
      </c>
      <c r="DP35" s="36">
        <f t="shared" si="0"/>
        <v>4843.9077850000003</v>
      </c>
      <c r="DQ35" s="36">
        <f>('Base Table 5'!DQ35/'Base Table 5'!$DX35)*$EB35</f>
        <v>45.703811264043196</v>
      </c>
      <c r="DR35" s="36">
        <f>('Base Table 5'!DR35/'Base Table 5'!$DX35)*$EB35</f>
        <v>0.52772804658214489</v>
      </c>
      <c r="DS35" s="36">
        <f>('Base Table 5'!DS35/'Base Table 5'!$DX35)*$EB35</f>
        <v>8.7629584528632893</v>
      </c>
      <c r="DT35" s="36">
        <f>('Base Table 5'!DT35/'Base Table 5'!$DX35)*$EB35</f>
        <v>0.16202951953453462</v>
      </c>
      <c r="DU35" s="36">
        <f>('Base Table 5'!DU35/'Base Table 5'!$DX35)*$EB35</f>
        <v>2.3121513032964884</v>
      </c>
      <c r="DV35" s="36">
        <f>('Base Table 5'!DV35/'Base Table 5'!$DX35)*$EB35</f>
        <v>27.767795104034594</v>
      </c>
      <c r="DW35" s="36">
        <f>('Base Table 5'!DW35/'Base Table 5'!$DX35)*$EB35</f>
        <v>1191.0614366166969</v>
      </c>
      <c r="DX35" s="36">
        <f t="shared" si="1"/>
        <v>1276.2979103070511</v>
      </c>
      <c r="DY35" s="36">
        <f t="shared" si="2"/>
        <v>6120.2056953070514</v>
      </c>
      <c r="DZ35" s="14">
        <f>'Base Table 5'!DY35</f>
        <v>6005.0003999999999</v>
      </c>
      <c r="EA35" s="54">
        <v>6120.2056953070514</v>
      </c>
      <c r="EB35" s="100">
        <f t="shared" si="3"/>
        <v>1276.2979103070511</v>
      </c>
    </row>
    <row r="36" spans="1:132" x14ac:dyDescent="0.4">
      <c r="A36" s="34">
        <v>33</v>
      </c>
      <c r="B36" s="7" t="str">
        <f>'Base Table 5'!B36</f>
        <v>1402</v>
      </c>
      <c r="C36" s="111">
        <f>'Base Table 5'!C36</f>
        <v>6</v>
      </c>
      <c r="D36" s="35" t="str">
        <f>'Base Table 5'!D36</f>
        <v>Other wood product manufacturing</v>
      </c>
      <c r="E36" s="36">
        <f>(1+INDEX('Scenario Parameters'!$L:$L,MATCH($C36,'Scenario Parameters'!$A:$A,0)))*(1+INDEX('Scenario Parameters'!$L:$L,MATCH(E$3,'Scenario Parameters'!$A:$A,0)))*'Base Table 5'!E36</f>
        <v>9.3232999999999997</v>
      </c>
      <c r="F36" s="36">
        <f>(1+INDEX('Scenario Parameters'!$L:$L,MATCH($C36,'Scenario Parameters'!$A:$A,0)))*(1+INDEX('Scenario Parameters'!$L:$L,MATCH(F$3,'Scenario Parameters'!$A:$A,0)))*'Base Table 5'!F36</f>
        <v>3.0449999999999999</v>
      </c>
      <c r="G36" s="36">
        <f>(1+INDEX('Scenario Parameters'!$L:$L,MATCH($C36,'Scenario Parameters'!$A:$A,0)))*(1+INDEX('Scenario Parameters'!$L:$L,MATCH(G$3,'Scenario Parameters'!$A:$A,0)))*'Base Table 5'!G36</f>
        <v>4.0843999999999996</v>
      </c>
      <c r="H36" s="36">
        <f>(1+INDEX('Scenario Parameters'!$L:$L,MATCH($C36,'Scenario Parameters'!$A:$A,0)))*(1+INDEX('Scenario Parameters'!$L:$L,MATCH(H$3,'Scenario Parameters'!$A:$A,0)))*'Base Table 5'!H36</f>
        <v>2.109</v>
      </c>
      <c r="I36" s="36">
        <f>(1+INDEX('Scenario Parameters'!$L:$L,MATCH($C36,'Scenario Parameters'!$A:$A,0)))*(1+INDEX('Scenario Parameters'!$L:$L,MATCH(I$3,'Scenario Parameters'!$A:$A,0)))*'Base Table 5'!I36</f>
        <v>0.1867</v>
      </c>
      <c r="J36" s="36">
        <f>(1+INDEX('Scenario Parameters'!$L:$L,MATCH($C36,'Scenario Parameters'!$A:$A,0)))*(1+INDEX('Scenario Parameters'!$L:$L,MATCH(J$3,'Scenario Parameters'!$A:$A,0)))*'Base Table 5'!J36</f>
        <v>1.0761000000000001</v>
      </c>
      <c r="K36" s="36">
        <f>(1+INDEX('Scenario Parameters'!$L:$L,MATCH($C36,'Scenario Parameters'!$A:$A,0)))*(1+INDEX('Scenario Parameters'!$L:$L,MATCH(K$3,'Scenario Parameters'!$A:$A,0)))*'Base Table 5'!K36</f>
        <v>3.7744</v>
      </c>
      <c r="L36" s="36">
        <f>(1+INDEX('Scenario Parameters'!$L:$L,MATCH($C36,'Scenario Parameters'!$A:$A,0)))*(1+INDEX('Scenario Parameters'!$L:$L,MATCH(L$3,'Scenario Parameters'!$A:$A,0)))*'Base Table 5'!L36</f>
        <v>0.6841799999999999</v>
      </c>
      <c r="M36" s="36">
        <f>(1+INDEX('Scenario Parameters'!$L:$L,MATCH($C36,'Scenario Parameters'!$A:$A,0)))*(1+INDEX('Scenario Parameters'!$L:$L,MATCH(M$3,'Scenario Parameters'!$A:$A,0)))*'Base Table 5'!M36</f>
        <v>0.47085999999999989</v>
      </c>
      <c r="N36" s="36">
        <f>(1+INDEX('Scenario Parameters'!$L:$L,MATCH($C36,'Scenario Parameters'!$A:$A,0)))*(1+INDEX('Scenario Parameters'!$L:$L,MATCH(N$3,'Scenario Parameters'!$A:$A,0)))*'Base Table 5'!N36</f>
        <v>10.68342</v>
      </c>
      <c r="O36" s="36">
        <f>(1+INDEX('Scenario Parameters'!$L:$L,MATCH($C36,'Scenario Parameters'!$A:$A,0)))*(1+INDEX('Scenario Parameters'!$L:$L,MATCH(O$3,'Scenario Parameters'!$A:$A,0)))*'Base Table 5'!O36</f>
        <v>28.125790000000002</v>
      </c>
      <c r="P36" s="36">
        <f>(1+INDEX('Scenario Parameters'!$L:$L,MATCH($C36,'Scenario Parameters'!$A:$A,0)))*(1+INDEX('Scenario Parameters'!$L:$L,MATCH(P$3,'Scenario Parameters'!$A:$A,0)))*'Base Table 5'!P36</f>
        <v>2.5346199999999999</v>
      </c>
      <c r="Q36" s="36">
        <f>(1+INDEX('Scenario Parameters'!$L:$L,MATCH($C36,'Scenario Parameters'!$A:$A,0)))*(1+INDEX('Scenario Parameters'!$L:$L,MATCH(Q$3,'Scenario Parameters'!$A:$A,0)))*'Base Table 5'!Q36</f>
        <v>1.18188</v>
      </c>
      <c r="R36" s="36">
        <f>(1+INDEX('Scenario Parameters'!$L:$L,MATCH($C36,'Scenario Parameters'!$A:$A,0)))*(1+INDEX('Scenario Parameters'!$L:$L,MATCH(R$3,'Scenario Parameters'!$A:$A,0)))*'Base Table 5'!R36</f>
        <v>2.9910999999999999</v>
      </c>
      <c r="S36" s="36">
        <f>(1+INDEX('Scenario Parameters'!$L:$L,MATCH($C36,'Scenario Parameters'!$A:$A,0)))*(1+INDEX('Scenario Parameters'!$L:$L,MATCH(S$3,'Scenario Parameters'!$A:$A,0)))*'Base Table 5'!S36</f>
        <v>0.36830000000000002</v>
      </c>
      <c r="T36" s="36">
        <f>(1+INDEX('Scenario Parameters'!$L:$L,MATCH($C36,'Scenario Parameters'!$A:$A,0)))*(1+INDEX('Scenario Parameters'!$L:$L,MATCH(T$3,'Scenario Parameters'!$A:$A,0)))*'Base Table 5'!T36</f>
        <v>1.7750999999999999</v>
      </c>
      <c r="U36" s="36">
        <f>(1+INDEX('Scenario Parameters'!$L:$L,MATCH($C36,'Scenario Parameters'!$A:$A,0)))*(1+INDEX('Scenario Parameters'!$L:$L,MATCH(U$3,'Scenario Parameters'!$A:$A,0)))*'Base Table 5'!U36</f>
        <v>1.8584000000000001</v>
      </c>
      <c r="V36" s="36">
        <f>(1+INDEX('Scenario Parameters'!$L:$L,MATCH($C36,'Scenario Parameters'!$A:$A,0)))*(1+INDEX('Scenario Parameters'!$L:$L,MATCH(V$3,'Scenario Parameters'!$A:$A,0)))*'Base Table 5'!V36</f>
        <v>0.55400000000000005</v>
      </c>
      <c r="W36" s="36">
        <f>(1+INDEX('Scenario Parameters'!$L:$L,MATCH($C36,'Scenario Parameters'!$A:$A,0)))*(1+INDEX('Scenario Parameters'!$L:$L,MATCH(W$3,'Scenario Parameters'!$A:$A,0)))*'Base Table 5'!W36</f>
        <v>1.4712000000000001</v>
      </c>
      <c r="X36" s="36">
        <f>(1+INDEX('Scenario Parameters'!$L:$L,MATCH($C36,'Scenario Parameters'!$A:$A,0)))*(1+INDEX('Scenario Parameters'!$L:$L,MATCH(X$3,'Scenario Parameters'!$A:$A,0)))*'Base Table 5'!X36</f>
        <v>2.8561999999999999</v>
      </c>
      <c r="Y36" s="36">
        <f>(1+INDEX('Scenario Parameters'!$L:$L,MATCH($C36,'Scenario Parameters'!$A:$A,0)))*(1+INDEX('Scenario Parameters'!$L:$L,MATCH(Y$3,'Scenario Parameters'!$A:$A,0)))*'Base Table 5'!Y36</f>
        <v>1.3301000000000001</v>
      </c>
      <c r="Z36" s="36">
        <f>(1+INDEX('Scenario Parameters'!$L:$L,MATCH($C36,'Scenario Parameters'!$A:$A,0)))*(1+INDEX('Scenario Parameters'!$L:$L,MATCH(Z$3,'Scenario Parameters'!$A:$A,0)))*'Base Table 5'!Z36</f>
        <v>4.0758000000000001</v>
      </c>
      <c r="AA36" s="36">
        <f>(1+INDEX('Scenario Parameters'!$L:$L,MATCH($C36,'Scenario Parameters'!$A:$A,0)))*(1+INDEX('Scenario Parameters'!$L:$L,MATCH(AA$3,'Scenario Parameters'!$A:$A,0)))*'Base Table 5'!AA36</f>
        <v>1.8058000000000001</v>
      </c>
      <c r="AB36" s="36">
        <f>(1+INDEX('Scenario Parameters'!$L:$L,MATCH($C36,'Scenario Parameters'!$A:$A,0)))*(1+INDEX('Scenario Parameters'!$L:$L,MATCH(AB$3,'Scenario Parameters'!$A:$A,0)))*'Base Table 5'!AB36</f>
        <v>0.76749999999999996</v>
      </c>
      <c r="AC36" s="36">
        <f>(1+INDEX('Scenario Parameters'!$L:$L,MATCH($C36,'Scenario Parameters'!$A:$A,0)))*(1+INDEX('Scenario Parameters'!$L:$L,MATCH(AC$3,'Scenario Parameters'!$A:$A,0)))*'Base Table 5'!AC36</f>
        <v>0.61329999999999996</v>
      </c>
      <c r="AD36" s="36">
        <f>(1+INDEX('Scenario Parameters'!$L:$L,MATCH($C36,'Scenario Parameters'!$A:$A,0)))*(1+INDEX('Scenario Parameters'!$L:$L,MATCH(AD$3,'Scenario Parameters'!$A:$A,0)))*'Base Table 5'!AD36</f>
        <v>3.4500000000000003E-2</v>
      </c>
      <c r="AE36" s="36">
        <f>(1+INDEX('Scenario Parameters'!$L:$L,MATCH($C36,'Scenario Parameters'!$A:$A,0)))*(1+INDEX('Scenario Parameters'!$L:$L,MATCH(AE$3,'Scenario Parameters'!$A:$A,0)))*'Base Table 5'!AE36</f>
        <v>0.12609999999999999</v>
      </c>
      <c r="AF36" s="36">
        <f>(1+INDEX('Scenario Parameters'!$L:$L,MATCH($C36,'Scenario Parameters'!$A:$A,0)))*(1+INDEX('Scenario Parameters'!$L:$L,MATCH(AF$3,'Scenario Parameters'!$A:$A,0)))*'Base Table 5'!AF36</f>
        <v>7.6426999999999996</v>
      </c>
      <c r="AG36" s="36">
        <f>(1+INDEX('Scenario Parameters'!$L:$L,MATCH($C36,'Scenario Parameters'!$A:$A,0)))*(1+INDEX('Scenario Parameters'!$L:$L,MATCH(AG$3,'Scenario Parameters'!$A:$A,0)))*'Base Table 5'!AG36</f>
        <v>2E-3</v>
      </c>
      <c r="AH36" s="36">
        <f>(1+INDEX('Scenario Parameters'!$L:$L,MATCH($C36,'Scenario Parameters'!$A:$A,0)))*(1+INDEX('Scenario Parameters'!$L:$L,MATCH(AH$3,'Scenario Parameters'!$A:$A,0)))*'Base Table 5'!AH36</f>
        <v>0.10150000000000001</v>
      </c>
      <c r="AI36" s="36">
        <f>(1+INDEX('Scenario Parameters'!$L:$L,MATCH($C36,'Scenario Parameters'!$A:$A,0)))*(1+INDEX('Scenario Parameters'!$L:$L,MATCH(AI$3,'Scenario Parameters'!$A:$A,0)))*'Base Table 5'!AI36</f>
        <v>9.5299999999999996E-2</v>
      </c>
      <c r="AJ36" s="36">
        <f>(1+INDEX('Scenario Parameters'!$L:$L,MATCH($C36,'Scenario Parameters'!$A:$A,0)))*(1+INDEX('Scenario Parameters'!$L:$L,MATCH(AJ$3,'Scenario Parameters'!$A:$A,0)))*'Base Table 5'!AJ36</f>
        <v>20.417999999999999</v>
      </c>
      <c r="AK36" s="36">
        <f>(1+INDEX('Scenario Parameters'!$L:$L,MATCH($C36,'Scenario Parameters'!$A:$A,0)))*(1+INDEX('Scenario Parameters'!$L:$L,MATCH(AK$3,'Scenario Parameters'!$A:$A,0)))*'Base Table 5'!AK36</f>
        <v>209.41800000000001</v>
      </c>
      <c r="AL36" s="36">
        <f>(1+INDEX('Scenario Parameters'!$L:$L,MATCH($C36,'Scenario Parameters'!$A:$A,0)))*(1+INDEX('Scenario Parameters'!$L:$L,MATCH(AL$3,'Scenario Parameters'!$A:$A,0)))*'Base Table 5'!AL36</f>
        <v>4.5538999999999996</v>
      </c>
      <c r="AM36" s="36">
        <f>(1+INDEX('Scenario Parameters'!$L:$L,MATCH($C36,'Scenario Parameters'!$A:$A,0)))*(1+INDEX('Scenario Parameters'!$L:$L,MATCH(AM$3,'Scenario Parameters'!$A:$A,0)))*'Base Table 5'!AM36</f>
        <v>1.1049</v>
      </c>
      <c r="AN36" s="36">
        <f>(1+INDEX('Scenario Parameters'!$L:$L,MATCH($C36,'Scenario Parameters'!$A:$A,0)))*(1+INDEX('Scenario Parameters'!$L:$L,MATCH(AN$3,'Scenario Parameters'!$A:$A,0)))*'Base Table 5'!AN36</f>
        <v>1.0895999999999999</v>
      </c>
      <c r="AO36" s="36">
        <f>(1+INDEX('Scenario Parameters'!$L:$L,MATCH($C36,'Scenario Parameters'!$A:$A,0)))*(1+INDEX('Scenario Parameters'!$L:$L,MATCH(AO$3,'Scenario Parameters'!$A:$A,0)))*'Base Table 5'!AO36</f>
        <v>0.37806999999999991</v>
      </c>
      <c r="AP36" s="36">
        <f>(1+INDEX('Scenario Parameters'!$L:$L,MATCH($C36,'Scenario Parameters'!$A:$A,0)))*(1+INDEX('Scenario Parameters'!$L:$L,MATCH(AP$3,'Scenario Parameters'!$A:$A,0)))*'Base Table 5'!AP36</f>
        <v>0.45024999999999998</v>
      </c>
      <c r="AQ36" s="36">
        <f>(1+INDEX('Scenario Parameters'!$L:$L,MATCH($C36,'Scenario Parameters'!$A:$A,0)))*(1+INDEX('Scenario Parameters'!$L:$L,MATCH(AQ$3,'Scenario Parameters'!$A:$A,0)))*'Base Table 5'!AQ36</f>
        <v>7.3050000000000004E-2</v>
      </c>
      <c r="AR36" s="36">
        <f>(1+INDEX('Scenario Parameters'!$L:$L,MATCH($C36,'Scenario Parameters'!$A:$A,0)))*(1+INDEX('Scenario Parameters'!$L:$L,MATCH(AR$3,'Scenario Parameters'!$A:$A,0)))*'Base Table 5'!AR36</f>
        <v>4.6070000000000002</v>
      </c>
      <c r="AS36" s="36">
        <f>(1+INDEX('Scenario Parameters'!$L:$L,MATCH($C36,'Scenario Parameters'!$A:$A,0)))*(1+INDEX('Scenario Parameters'!$L:$L,MATCH(AS$3,'Scenario Parameters'!$A:$A,0)))*'Base Table 5'!AS36</f>
        <v>0.44119999999999998</v>
      </c>
      <c r="AT36" s="36">
        <f>(1+INDEX('Scenario Parameters'!$L:$L,MATCH($C36,'Scenario Parameters'!$A:$A,0)))*(1+INDEX('Scenario Parameters'!$L:$L,MATCH(AT$3,'Scenario Parameters'!$A:$A,0)))*'Base Table 5'!AT36</f>
        <v>18.517099999999999</v>
      </c>
      <c r="AU36" s="36">
        <f>(1+INDEX('Scenario Parameters'!$L:$L,MATCH($C36,'Scenario Parameters'!$A:$A,0)))*(1+INDEX('Scenario Parameters'!$L:$L,MATCH(AU$3,'Scenario Parameters'!$A:$A,0)))*'Base Table 5'!AU36</f>
        <v>0.54569999999999996</v>
      </c>
      <c r="AV36" s="36">
        <f>(1+INDEX('Scenario Parameters'!$L:$L,MATCH($C36,'Scenario Parameters'!$A:$A,0)))*(1+INDEX('Scenario Parameters'!$L:$L,MATCH(AV$3,'Scenario Parameters'!$A:$A,0)))*'Base Table 5'!AV36</f>
        <v>8.1203000000000003</v>
      </c>
      <c r="AW36" s="36">
        <f>(1+INDEX('Scenario Parameters'!$L:$L,MATCH($C36,'Scenario Parameters'!$A:$A,0)))*(1+INDEX('Scenario Parameters'!$L:$L,MATCH(AW$3,'Scenario Parameters'!$A:$A,0)))*'Base Table 5'!AW36</f>
        <v>0.44280000000000003</v>
      </c>
      <c r="AX36" s="36">
        <f>(1+INDEX('Scenario Parameters'!$L:$L,MATCH($C36,'Scenario Parameters'!$A:$A,0)))*(1+INDEX('Scenario Parameters'!$L:$L,MATCH(AX$3,'Scenario Parameters'!$A:$A,0)))*'Base Table 5'!AX36</f>
        <v>2.1774</v>
      </c>
      <c r="AY36" s="36">
        <f>(1+INDEX('Scenario Parameters'!$L:$L,MATCH($C36,'Scenario Parameters'!$A:$A,0)))*(1+INDEX('Scenario Parameters'!$L:$L,MATCH(AY$3,'Scenario Parameters'!$A:$A,0)))*'Base Table 5'!AY36</f>
        <v>21.450299999999999</v>
      </c>
      <c r="AZ36" s="36">
        <f>(1+INDEX('Scenario Parameters'!$L:$L,MATCH($C36,'Scenario Parameters'!$A:$A,0)))*(1+INDEX('Scenario Parameters'!$L:$L,MATCH(AZ$3,'Scenario Parameters'!$A:$A,0)))*'Base Table 5'!AZ36</f>
        <v>2.0583999999999998</v>
      </c>
      <c r="BA36" s="36">
        <f>(1+INDEX('Scenario Parameters'!$L:$L,MATCH($C36,'Scenario Parameters'!$A:$A,0)))*(1+INDEX('Scenario Parameters'!$L:$L,MATCH(BA$3,'Scenario Parameters'!$A:$A,0)))*'Base Table 5'!BA36</f>
        <v>4.7758000000000003</v>
      </c>
      <c r="BB36" s="36">
        <f>(1+INDEX('Scenario Parameters'!$L:$L,MATCH($C36,'Scenario Parameters'!$A:$A,0)))*(1+INDEX('Scenario Parameters'!$L:$L,MATCH(BB$3,'Scenario Parameters'!$A:$A,0)))*'Base Table 5'!BB36</f>
        <v>0.90480000000000005</v>
      </c>
      <c r="BC36" s="36">
        <f>(1+INDEX('Scenario Parameters'!$L:$L,MATCH($C36,'Scenario Parameters'!$A:$A,0)))*(1+INDEX('Scenario Parameters'!$L:$L,MATCH(BC$3,'Scenario Parameters'!$A:$A,0)))*'Base Table 5'!BC36</f>
        <v>0.12640000000000001</v>
      </c>
      <c r="BD36" s="36">
        <f>(1+INDEX('Scenario Parameters'!$L:$L,MATCH($C36,'Scenario Parameters'!$A:$A,0)))*(1+INDEX('Scenario Parameters'!$L:$L,MATCH(BD$3,'Scenario Parameters'!$A:$A,0)))*'Base Table 5'!BD36</f>
        <v>122.2581</v>
      </c>
      <c r="BE36" s="36">
        <f>(1+INDEX('Scenario Parameters'!$L:$L,MATCH($C36,'Scenario Parameters'!$A:$A,0)))*(1+INDEX('Scenario Parameters'!$L:$L,MATCH(BE$3,'Scenario Parameters'!$A:$A,0)))*'Base Table 5'!BE36</f>
        <v>3.7789999999999999</v>
      </c>
      <c r="BF36" s="36">
        <f>(1+INDEX('Scenario Parameters'!$L:$L,MATCH($C36,'Scenario Parameters'!$A:$A,0)))*(1+INDEX('Scenario Parameters'!$L:$L,MATCH(BF$3,'Scenario Parameters'!$A:$A,0)))*'Base Table 5'!BF36</f>
        <v>8.1369000000000007</v>
      </c>
      <c r="BG36" s="36">
        <f>(1+INDEX('Scenario Parameters'!$L:$L,MATCH($C36,'Scenario Parameters'!$A:$A,0)))*(1+INDEX('Scenario Parameters'!$L:$L,MATCH(BG$3,'Scenario Parameters'!$A:$A,0)))*'Base Table 5'!BG36</f>
        <v>1.0502400000000001</v>
      </c>
      <c r="BH36" s="36">
        <f>(1+INDEX('Scenario Parameters'!$L:$L,MATCH($C36,'Scenario Parameters'!$A:$A,0)))*(1+INDEX('Scenario Parameters'!$L:$L,MATCH(BH$3,'Scenario Parameters'!$A:$A,0)))*'Base Table 5'!BH36</f>
        <v>19.611699999999999</v>
      </c>
      <c r="BI36" s="36">
        <f>(1+INDEX('Scenario Parameters'!$L:$L,MATCH($C36,'Scenario Parameters'!$A:$A,0)))*(1+INDEX('Scenario Parameters'!$L:$L,MATCH(BI$3,'Scenario Parameters'!$A:$A,0)))*'Base Table 5'!BI36</f>
        <v>29.177499999999998</v>
      </c>
      <c r="BJ36" s="36">
        <f>(1+INDEX('Scenario Parameters'!$L:$L,MATCH($C36,'Scenario Parameters'!$A:$A,0)))*(1+INDEX('Scenario Parameters'!$L:$L,MATCH(BJ$3,'Scenario Parameters'!$A:$A,0)))*'Base Table 5'!BJ36</f>
        <v>18.9725</v>
      </c>
      <c r="BK36" s="36">
        <f>(1+INDEX('Scenario Parameters'!$L:$L,MATCH($C36,'Scenario Parameters'!$A:$A,0)))*(1+INDEX('Scenario Parameters'!$L:$L,MATCH(BK$3,'Scenario Parameters'!$A:$A,0)))*'Base Table 5'!BK36</f>
        <v>3.1383000000000001</v>
      </c>
      <c r="BL36" s="36">
        <f>(1+INDEX('Scenario Parameters'!$L:$L,MATCH($C36,'Scenario Parameters'!$A:$A,0)))*(1+INDEX('Scenario Parameters'!$L:$L,MATCH(BL$3,'Scenario Parameters'!$A:$A,0)))*'Base Table 5'!BL36</f>
        <v>1.5368999999999999</v>
      </c>
      <c r="BM36" s="36">
        <f>(1+INDEX('Scenario Parameters'!$L:$L,MATCH($C36,'Scenario Parameters'!$A:$A,0)))*(1+INDEX('Scenario Parameters'!$L:$L,MATCH(BM$3,'Scenario Parameters'!$A:$A,0)))*'Base Table 5'!BM36</f>
        <v>0.98809999999999998</v>
      </c>
      <c r="BN36" s="36">
        <f>(1+INDEX('Scenario Parameters'!$L:$L,MATCH($C36,'Scenario Parameters'!$A:$A,0)))*(1+INDEX('Scenario Parameters'!$L:$L,MATCH(BN$3,'Scenario Parameters'!$A:$A,0)))*'Base Table 5'!BN36</f>
        <v>28.771100000000001</v>
      </c>
      <c r="BO36" s="36">
        <f>(1+INDEX('Scenario Parameters'!$L:$L,MATCH($C36,'Scenario Parameters'!$A:$A,0)))*(1+INDEX('Scenario Parameters'!$L:$L,MATCH(BO$3,'Scenario Parameters'!$A:$A,0)))*'Base Table 5'!BO36</f>
        <v>529.26919999999996</v>
      </c>
      <c r="BP36" s="36">
        <f>(1+INDEX('Scenario Parameters'!$L:$L,MATCH($C36,'Scenario Parameters'!$A:$A,0)))*(1+INDEX('Scenario Parameters'!$L:$L,MATCH(BP$3,'Scenario Parameters'!$A:$A,0)))*'Base Table 5'!BP36</f>
        <v>5.2224000000000004</v>
      </c>
      <c r="BQ36" s="36">
        <f>(1+INDEX('Scenario Parameters'!$L:$L,MATCH($C36,'Scenario Parameters'!$A:$A,0)))*(1+INDEX('Scenario Parameters'!$L:$L,MATCH(BQ$3,'Scenario Parameters'!$A:$A,0)))*'Base Table 5'!BQ36</f>
        <v>1.7942499999999999</v>
      </c>
      <c r="BR36" s="36">
        <f>(1+INDEX('Scenario Parameters'!$L:$L,MATCH($C36,'Scenario Parameters'!$A:$A,0)))*(1+INDEX('Scenario Parameters'!$L:$L,MATCH(BR$3,'Scenario Parameters'!$A:$A,0)))*'Base Table 5'!BR36</f>
        <v>3.1541249999999996</v>
      </c>
      <c r="BS36" s="36">
        <f>(1+INDEX('Scenario Parameters'!$L:$L,MATCH($C36,'Scenario Parameters'!$A:$A,0)))*(1+INDEX('Scenario Parameters'!$L:$L,MATCH(BS$3,'Scenario Parameters'!$A:$A,0)))*'Base Table 5'!BS36</f>
        <v>1.6459999999999995E-2</v>
      </c>
      <c r="BT36" s="36">
        <f>(1+INDEX('Scenario Parameters'!$L:$L,MATCH($C36,'Scenario Parameters'!$A:$A,0)))*(1+INDEX('Scenario Parameters'!$L:$L,MATCH(BT$3,'Scenario Parameters'!$A:$A,0)))*'Base Table 5'!BT36</f>
        <v>25.770399999999999</v>
      </c>
      <c r="BU36" s="36">
        <f>(1+INDEX('Scenario Parameters'!$L:$L,MATCH($C36,'Scenario Parameters'!$A:$A,0)))*(1+INDEX('Scenario Parameters'!$L:$L,MATCH(BU$3,'Scenario Parameters'!$A:$A,0)))*'Base Table 5'!BU36</f>
        <v>12.0046</v>
      </c>
      <c r="BV36" s="36">
        <f>(1+INDEX('Scenario Parameters'!$L:$L,MATCH($C36,'Scenario Parameters'!$A:$A,0)))*(1+INDEX('Scenario Parameters'!$L:$L,MATCH(BV$3,'Scenario Parameters'!$A:$A,0)))*'Base Table 5'!BV36</f>
        <v>5605.8095000000003</v>
      </c>
      <c r="BW36" s="36">
        <f>(1+INDEX('Scenario Parameters'!$L:$L,MATCH($C36,'Scenario Parameters'!$A:$A,0)))*(1+INDEX('Scenario Parameters'!$L:$L,MATCH(BW$3,'Scenario Parameters'!$A:$A,0)))*'Base Table 5'!BW36</f>
        <v>771.57960000000003</v>
      </c>
      <c r="BX36" s="36">
        <f>(1+INDEX('Scenario Parameters'!$L:$L,MATCH($C36,'Scenario Parameters'!$A:$A,0)))*(1+INDEX('Scenario Parameters'!$L:$L,MATCH(BX$3,'Scenario Parameters'!$A:$A,0)))*'Base Table 5'!BX36</f>
        <v>381.65960000000001</v>
      </c>
      <c r="BY36" s="36">
        <f>(1+INDEX('Scenario Parameters'!$L:$L,MATCH($C36,'Scenario Parameters'!$A:$A,0)))*(1+INDEX('Scenario Parameters'!$L:$L,MATCH(BY$3,'Scenario Parameters'!$A:$A,0)))*'Base Table 5'!BY36</f>
        <v>3027.2042999999999</v>
      </c>
      <c r="BZ36" s="36">
        <f>(1+INDEX('Scenario Parameters'!$L:$L,MATCH($C36,'Scenario Parameters'!$A:$A,0)))*(1+INDEX('Scenario Parameters'!$L:$L,MATCH(BZ$3,'Scenario Parameters'!$A:$A,0)))*'Base Table 5'!BZ36</f>
        <v>20.002099999999999</v>
      </c>
      <c r="CA36" s="36">
        <f>(1+INDEX('Scenario Parameters'!$L:$L,MATCH($C36,'Scenario Parameters'!$A:$A,0)))*(1+INDEX('Scenario Parameters'!$L:$L,MATCH(CA$3,'Scenario Parameters'!$A:$A,0)))*'Base Table 5'!CA36</f>
        <v>20.296299999999999</v>
      </c>
      <c r="CB36" s="36">
        <f>(1+INDEX('Scenario Parameters'!$L:$L,MATCH($C36,'Scenario Parameters'!$A:$A,0)))*(1+INDEX('Scenario Parameters'!$L:$L,MATCH(CB$3,'Scenario Parameters'!$A:$A,0)))*'Base Table 5'!CB36</f>
        <v>3.9883999999999999</v>
      </c>
      <c r="CC36" s="36">
        <f>(1+INDEX('Scenario Parameters'!$L:$L,MATCH($C36,'Scenario Parameters'!$A:$A,0)))*(1+INDEX('Scenario Parameters'!$L:$L,MATCH(CC$3,'Scenario Parameters'!$A:$A,0)))*'Base Table 5'!CC36</f>
        <v>13.489699999999999</v>
      </c>
      <c r="CD36" s="36">
        <f>(1+INDEX('Scenario Parameters'!$L:$L,MATCH($C36,'Scenario Parameters'!$A:$A,0)))*(1+INDEX('Scenario Parameters'!$L:$L,MATCH(CD$3,'Scenario Parameters'!$A:$A,0)))*'Base Table 5'!CD36</f>
        <v>18.146759999999997</v>
      </c>
      <c r="CE36" s="36">
        <f>(1+INDEX('Scenario Parameters'!$L:$L,MATCH($C36,'Scenario Parameters'!$A:$A,0)))*(1+INDEX('Scenario Parameters'!$L:$L,MATCH(CE$3,'Scenario Parameters'!$A:$A,0)))*'Base Table 5'!CE36</f>
        <v>2.4847000000000001</v>
      </c>
      <c r="CF36" s="36">
        <f>(1+INDEX('Scenario Parameters'!$L:$L,MATCH($C36,'Scenario Parameters'!$A:$A,0)))*(1+INDEX('Scenario Parameters'!$L:$L,MATCH(CF$3,'Scenario Parameters'!$A:$A,0)))*'Base Table 5'!CF36</f>
        <v>0.64739999999999998</v>
      </c>
      <c r="CG36" s="36">
        <f>(1+INDEX('Scenario Parameters'!$L:$L,MATCH($C36,'Scenario Parameters'!$A:$A,0)))*(1+INDEX('Scenario Parameters'!$L:$L,MATCH(CG$3,'Scenario Parameters'!$A:$A,0)))*'Base Table 5'!CG36</f>
        <v>1.6816</v>
      </c>
      <c r="CH36" s="36">
        <f>(1+INDEX('Scenario Parameters'!$L:$L,MATCH($C36,'Scenario Parameters'!$A:$A,0)))*(1+INDEX('Scenario Parameters'!$L:$L,MATCH(CH$3,'Scenario Parameters'!$A:$A,0)))*'Base Table 5'!CH36</f>
        <v>3.2856999999999998</v>
      </c>
      <c r="CI36" s="36">
        <f>(1+INDEX('Scenario Parameters'!$L:$L,MATCH($C36,'Scenario Parameters'!$A:$A,0)))*(1+INDEX('Scenario Parameters'!$L:$L,MATCH(CI$3,'Scenario Parameters'!$A:$A,0)))*'Base Table 5'!CI36</f>
        <v>10.046200000000001</v>
      </c>
      <c r="CJ36" s="36">
        <f>(1+INDEX('Scenario Parameters'!$L:$L,MATCH($C36,'Scenario Parameters'!$A:$A,0)))*(1+INDEX('Scenario Parameters'!$L:$L,MATCH(CJ$3,'Scenario Parameters'!$A:$A,0)))*'Base Table 5'!CJ36</f>
        <v>1.3216000000000001</v>
      </c>
      <c r="CK36" s="36">
        <f>(1+INDEX('Scenario Parameters'!$L:$L,MATCH($C36,'Scenario Parameters'!$A:$A,0)))*(1+INDEX('Scenario Parameters'!$L:$L,MATCH(CK$3,'Scenario Parameters'!$A:$A,0)))*'Base Table 5'!CK36</f>
        <v>2.4030999999999998</v>
      </c>
      <c r="CL36" s="36">
        <f>(1+INDEX('Scenario Parameters'!$L:$L,MATCH($C36,'Scenario Parameters'!$A:$A,0)))*(1+INDEX('Scenario Parameters'!$L:$L,MATCH(CL$3,'Scenario Parameters'!$A:$A,0)))*'Base Table 5'!CL36</f>
        <v>0.3412</v>
      </c>
      <c r="CM36" s="36">
        <f>(1+INDEX('Scenario Parameters'!$L:$L,MATCH($C36,'Scenario Parameters'!$A:$A,0)))*(1+INDEX('Scenario Parameters'!$L:$L,MATCH(CM$3,'Scenario Parameters'!$A:$A,0)))*'Base Table 5'!CM36</f>
        <v>1.163</v>
      </c>
      <c r="CN36" s="36">
        <f>(1+INDEX('Scenario Parameters'!$L:$L,MATCH($C36,'Scenario Parameters'!$A:$A,0)))*(1+INDEX('Scenario Parameters'!$L:$L,MATCH(CN$3,'Scenario Parameters'!$A:$A,0)))*'Base Table 5'!CN36</f>
        <v>3.9264999999999999</v>
      </c>
      <c r="CO36" s="36">
        <f>(1+INDEX('Scenario Parameters'!$L:$L,MATCH($C36,'Scenario Parameters'!$A:$A,0)))*(1+INDEX('Scenario Parameters'!$L:$L,MATCH(CO$3,'Scenario Parameters'!$A:$A,0)))*'Base Table 5'!CO36</f>
        <v>0.70669999999999999</v>
      </c>
      <c r="CP36" s="36">
        <f>(1+INDEX('Scenario Parameters'!$L:$L,MATCH($C36,'Scenario Parameters'!$A:$A,0)))*(1+INDEX('Scenario Parameters'!$L:$L,MATCH(CP$3,'Scenario Parameters'!$A:$A,0)))*'Base Table 5'!CP36</f>
        <v>1.4601</v>
      </c>
      <c r="CQ36" s="36">
        <f>(1+INDEX('Scenario Parameters'!$L:$L,MATCH($C36,'Scenario Parameters'!$A:$A,0)))*(1+INDEX('Scenario Parameters'!$L:$L,MATCH(CQ$3,'Scenario Parameters'!$A:$A,0)))*'Base Table 5'!CQ36</f>
        <v>0.93469999999999998</v>
      </c>
      <c r="CR36" s="36">
        <f>(1+INDEX('Scenario Parameters'!$L:$L,MATCH($C36,'Scenario Parameters'!$A:$A,0)))*(1+INDEX('Scenario Parameters'!$L:$L,MATCH(CR$3,'Scenario Parameters'!$A:$A,0)))*'Base Table 5'!CR36</f>
        <v>1.113</v>
      </c>
      <c r="CS36" s="36">
        <f>(1+INDEX('Scenario Parameters'!$L:$L,MATCH($C36,'Scenario Parameters'!$A:$A,0)))*(1+INDEX('Scenario Parameters'!$L:$L,MATCH(CS$3,'Scenario Parameters'!$A:$A,0)))*'Base Table 5'!CS36</f>
        <v>3.8431000000000002</v>
      </c>
      <c r="CT36" s="36">
        <f>(1+INDEX('Scenario Parameters'!$L:$L,MATCH($C36,'Scenario Parameters'!$A:$A,0)))*(1+INDEX('Scenario Parameters'!$L:$L,MATCH(CT$3,'Scenario Parameters'!$A:$A,0)))*'Base Table 5'!CT36</f>
        <v>9.1098999999999997</v>
      </c>
      <c r="CU36" s="36">
        <f>(1+INDEX('Scenario Parameters'!$L:$L,MATCH($C36,'Scenario Parameters'!$A:$A,0)))*(1+INDEX('Scenario Parameters'!$L:$L,MATCH(CU$3,'Scenario Parameters'!$A:$A,0)))*'Base Table 5'!CU36</f>
        <v>3.5335000000000001</v>
      </c>
      <c r="CV36" s="36">
        <f>(1+INDEX('Scenario Parameters'!$L:$L,MATCH($C36,'Scenario Parameters'!$A:$A,0)))*(1+INDEX('Scenario Parameters'!$L:$L,MATCH(CV$3,'Scenario Parameters'!$A:$A,0)))*'Base Table 5'!CV36</f>
        <v>4.5692000000000004</v>
      </c>
      <c r="CW36" s="36">
        <f>(1+INDEX('Scenario Parameters'!$L:$L,MATCH($C36,'Scenario Parameters'!$A:$A,0)))*(1+INDEX('Scenario Parameters'!$L:$L,MATCH(CW$3,'Scenario Parameters'!$A:$A,0)))*'Base Table 5'!CW36</f>
        <v>6.0633999999999997</v>
      </c>
      <c r="CX36" s="36">
        <f>(1+INDEX('Scenario Parameters'!$L:$L,MATCH($C36,'Scenario Parameters'!$A:$A,0)))*(1+INDEX('Scenario Parameters'!$L:$L,MATCH(CX$3,'Scenario Parameters'!$A:$A,0)))*'Base Table 5'!CX36</f>
        <v>2.3220999999999998</v>
      </c>
      <c r="CY36" s="36">
        <f>(1+INDEX('Scenario Parameters'!$L:$L,MATCH($C36,'Scenario Parameters'!$A:$A,0)))*(1+INDEX('Scenario Parameters'!$L:$L,MATCH(CY$3,'Scenario Parameters'!$A:$A,0)))*'Base Table 5'!CY36</f>
        <v>2.6173000000000002</v>
      </c>
      <c r="CZ36" s="36">
        <f>(1+INDEX('Scenario Parameters'!$L:$L,MATCH($C36,'Scenario Parameters'!$A:$A,0)))*(1+INDEX('Scenario Parameters'!$L:$L,MATCH(CZ$3,'Scenario Parameters'!$A:$A,0)))*'Base Table 5'!CZ36</f>
        <v>2.3645</v>
      </c>
      <c r="DA36" s="36">
        <f>(1+INDEX('Scenario Parameters'!$L:$L,MATCH($C36,'Scenario Parameters'!$A:$A,0)))*(1+INDEX('Scenario Parameters'!$L:$L,MATCH(DA$3,'Scenario Parameters'!$A:$A,0)))*'Base Table 5'!DA36</f>
        <v>7.2096</v>
      </c>
      <c r="DB36" s="36">
        <f>(1+INDEX('Scenario Parameters'!$L:$L,MATCH($C36,'Scenario Parameters'!$A:$A,0)))*(1+INDEX('Scenario Parameters'!$L:$L,MATCH(DB$3,'Scenario Parameters'!$A:$A,0)))*'Base Table 5'!DB36</f>
        <v>17.841000000000001</v>
      </c>
      <c r="DC36" s="36">
        <f>(1+INDEX('Scenario Parameters'!$L:$L,MATCH($C36,'Scenario Parameters'!$A:$A,0)))*(1+INDEX('Scenario Parameters'!$L:$L,MATCH(DC$3,'Scenario Parameters'!$A:$A,0)))*'Base Table 5'!DC36</f>
        <v>4.6829999999999998</v>
      </c>
      <c r="DD36" s="36">
        <f>(1+INDEX('Scenario Parameters'!$L:$L,MATCH($C36,'Scenario Parameters'!$A:$A,0)))*(1+INDEX('Scenario Parameters'!$L:$L,MATCH(DD$3,'Scenario Parameters'!$A:$A,0)))*'Base Table 5'!DD36</f>
        <v>48.900500000000001</v>
      </c>
      <c r="DE36" s="36">
        <f>(1+INDEX('Scenario Parameters'!$L:$L,MATCH($C36,'Scenario Parameters'!$A:$A,0)))*(1+INDEX('Scenario Parameters'!$L:$L,MATCH(DE$3,'Scenario Parameters'!$A:$A,0)))*'Base Table 5'!DE36</f>
        <v>44.1633</v>
      </c>
      <c r="DF36" s="36">
        <f>(1+INDEX('Scenario Parameters'!$L:$L,MATCH($C36,'Scenario Parameters'!$A:$A,0)))*(1+INDEX('Scenario Parameters'!$L:$L,MATCH(DF$3,'Scenario Parameters'!$A:$A,0)))*'Base Table 5'!DF36</f>
        <v>15.716799999999999</v>
      </c>
      <c r="DG36" s="36">
        <f>(1+INDEX('Scenario Parameters'!$L:$L,MATCH($C36,'Scenario Parameters'!$A:$A,0)))*(1+INDEX('Scenario Parameters'!$L:$L,MATCH(DG$3,'Scenario Parameters'!$A:$A,0)))*'Base Table 5'!DG36</f>
        <v>6.7270500000000002</v>
      </c>
      <c r="DH36" s="36">
        <f>(1+INDEX('Scenario Parameters'!$L:$L,MATCH($C36,'Scenario Parameters'!$A:$A,0)))*(1+INDEX('Scenario Parameters'!$L:$L,MATCH(DH$3,'Scenario Parameters'!$A:$A,0)))*'Base Table 5'!DH36</f>
        <v>4.8419499999999998</v>
      </c>
      <c r="DI36" s="36">
        <f>(1+INDEX('Scenario Parameters'!$L:$L,MATCH($C36,'Scenario Parameters'!$A:$A,0)))*(1+INDEX('Scenario Parameters'!$L:$L,MATCH(DI$3,'Scenario Parameters'!$A:$A,0)))*'Base Table 5'!DI36</f>
        <v>9.75</v>
      </c>
      <c r="DJ36" s="36">
        <f>(1+INDEX('Scenario Parameters'!$L:$L,MATCH($C36,'Scenario Parameters'!$A:$A,0)))*(1+INDEX('Scenario Parameters'!$L:$L,MATCH(DJ$3,'Scenario Parameters'!$A:$A,0)))*'Base Table 5'!DJ36</f>
        <v>2.2867000000000002</v>
      </c>
      <c r="DK36" s="36">
        <f>(1+INDEX('Scenario Parameters'!$L:$L,MATCH($C36,'Scenario Parameters'!$A:$A,0)))*(1+INDEX('Scenario Parameters'!$L:$L,MATCH(DK$3,'Scenario Parameters'!$A:$A,0)))*'Base Table 5'!DK36</f>
        <v>1.024</v>
      </c>
      <c r="DL36" s="36">
        <f>(1+INDEX('Scenario Parameters'!$L:$L,MATCH($C36,'Scenario Parameters'!$A:$A,0)))*(1+INDEX('Scenario Parameters'!$L:$L,MATCH(DL$3,'Scenario Parameters'!$A:$A,0)))*'Base Table 5'!DL36</f>
        <v>2.1071199999999997</v>
      </c>
      <c r="DM36" s="36">
        <f>(1+INDEX('Scenario Parameters'!$L:$L,MATCH($C36,'Scenario Parameters'!$A:$A,0)))*(1+INDEX('Scenario Parameters'!$L:$L,MATCH(DM$3,'Scenario Parameters'!$A:$A,0)))*'Base Table 5'!DM36</f>
        <v>52.259300000000003</v>
      </c>
      <c r="DN36" s="36">
        <f>(1+INDEX('Scenario Parameters'!$L:$L,MATCH($C36,'Scenario Parameters'!$A:$A,0)))*(1+INDEX('Scenario Parameters'!$L:$L,MATCH(DN$3,'Scenario Parameters'!$A:$A,0)))*'Base Table 5'!DN36</f>
        <v>2.3336999999999999</v>
      </c>
      <c r="DO36" s="36">
        <f>(1+INDEX('Scenario Parameters'!$L:$L,MATCH($C36,'Scenario Parameters'!$A:$A,0)))*(1+INDEX('Scenario Parameters'!$L:$L,MATCH(DO$3,'Scenario Parameters'!$A:$A,0)))*'Base Table 5'!DO36</f>
        <v>0.42570000000000002</v>
      </c>
      <c r="DP36" s="36">
        <f t="shared" ref="DP36:DP67" si="4">SUM(E36:DO36)</f>
        <v>11360.437774999999</v>
      </c>
      <c r="DQ36" s="36">
        <f>('Base Table 5'!DQ36/'Base Table 5'!$DX36)*$EB36</f>
        <v>375.63049409516918</v>
      </c>
      <c r="DR36" s="36">
        <f>('Base Table 5'!DR36/'Base Table 5'!$DX36)*$EB36</f>
        <v>0.14815267590587589</v>
      </c>
      <c r="DS36" s="36">
        <f>('Base Table 5'!DS36/'Base Table 5'!$DX36)*$EB36</f>
        <v>424.55225751404424</v>
      </c>
      <c r="DT36" s="36">
        <f>('Base Table 5'!DT36/'Base Table 5'!$DX36)*$EB36</f>
        <v>27.22427908203305</v>
      </c>
      <c r="DU36" s="36">
        <f>('Base Table 5'!DU36/'Base Table 5'!$DX36)*$EB36</f>
        <v>145.10551366387793</v>
      </c>
      <c r="DV36" s="36">
        <f>('Base Table 5'!DV36/'Base Table 5'!$DX36)*$EB36</f>
        <v>5.8954266002009845</v>
      </c>
      <c r="DW36" s="36">
        <f>('Base Table 5'!DW36/'Base Table 5'!$DX36)*$EB36</f>
        <v>186.2284968919376</v>
      </c>
      <c r="DX36" s="36">
        <f t="shared" ref="DX36:DX67" si="5">SUM(DQ36:DW36)</f>
        <v>1164.7846205231688</v>
      </c>
      <c r="DY36" s="36">
        <f t="shared" ref="DY36:DY67" si="6">DP36+DX36</f>
        <v>12525.222395523168</v>
      </c>
      <c r="DZ36" s="14">
        <f>'Base Table 5'!DY36</f>
        <v>12433.999800000001</v>
      </c>
      <c r="EA36" s="54">
        <v>12525.222395523168</v>
      </c>
      <c r="EB36" s="100">
        <f t="shared" ref="EB36:EB67" si="7">EA36-DP36</f>
        <v>1164.784620523169</v>
      </c>
    </row>
    <row r="37" spans="1:132" x14ac:dyDescent="0.4">
      <c r="A37" s="37">
        <v>34</v>
      </c>
      <c r="B37" s="2" t="str">
        <f>'Base Table 5'!B37</f>
        <v>1501</v>
      </c>
      <c r="C37" s="112">
        <f>'Base Table 5'!C37</f>
        <v>6</v>
      </c>
      <c r="D37" s="38" t="str">
        <f>'Base Table 5'!D37</f>
        <v>Pulp, paper and paperboard manufacturing</v>
      </c>
      <c r="E37" s="36">
        <f>(1+INDEX('Scenario Parameters'!$L:$L,MATCH($C37,'Scenario Parameters'!$A:$A,0)))*(1+INDEX('Scenario Parameters'!$L:$L,MATCH(E$3,'Scenario Parameters'!$A:$A,0)))*'Base Table 5'!E37</f>
        <v>0.73650000000000004</v>
      </c>
      <c r="F37" s="36">
        <f>(1+INDEX('Scenario Parameters'!$L:$L,MATCH($C37,'Scenario Parameters'!$A:$A,0)))*(1+INDEX('Scenario Parameters'!$L:$L,MATCH(F$3,'Scenario Parameters'!$A:$A,0)))*'Base Table 5'!F37</f>
        <v>9.9281000000000006</v>
      </c>
      <c r="G37" s="36">
        <f>(1+INDEX('Scenario Parameters'!$L:$L,MATCH($C37,'Scenario Parameters'!$A:$A,0)))*(1+INDEX('Scenario Parameters'!$L:$L,MATCH(G$3,'Scenario Parameters'!$A:$A,0)))*'Base Table 5'!G37</f>
        <v>0.74050000000000005</v>
      </c>
      <c r="H37" s="36">
        <f>(1+INDEX('Scenario Parameters'!$L:$L,MATCH($C37,'Scenario Parameters'!$A:$A,0)))*(1+INDEX('Scenario Parameters'!$L:$L,MATCH(H$3,'Scenario Parameters'!$A:$A,0)))*'Base Table 5'!H37</f>
        <v>2.9100000000000001E-2</v>
      </c>
      <c r="I37" s="36">
        <f>(1+INDEX('Scenario Parameters'!$L:$L,MATCH($C37,'Scenario Parameters'!$A:$A,0)))*(1+INDEX('Scenario Parameters'!$L:$L,MATCH(I$3,'Scenario Parameters'!$A:$A,0)))*'Base Table 5'!I37</f>
        <v>1.83E-2</v>
      </c>
      <c r="J37" s="36">
        <f>(1+INDEX('Scenario Parameters'!$L:$L,MATCH($C37,'Scenario Parameters'!$A:$A,0)))*(1+INDEX('Scenario Parameters'!$L:$L,MATCH(J$3,'Scenario Parameters'!$A:$A,0)))*'Base Table 5'!J37</f>
        <v>2.35E-2</v>
      </c>
      <c r="K37" s="36">
        <f>(1+INDEX('Scenario Parameters'!$L:$L,MATCH($C37,'Scenario Parameters'!$A:$A,0)))*(1+INDEX('Scenario Parameters'!$L:$L,MATCH(K$3,'Scenario Parameters'!$A:$A,0)))*'Base Table 5'!K37</f>
        <v>0.30380000000000001</v>
      </c>
      <c r="L37" s="36">
        <f>(1+INDEX('Scenario Parameters'!$L:$L,MATCH($C37,'Scenario Parameters'!$A:$A,0)))*(1+INDEX('Scenario Parameters'!$L:$L,MATCH(L$3,'Scenario Parameters'!$A:$A,0)))*'Base Table 5'!L37</f>
        <v>7.5459999999999985E-2</v>
      </c>
      <c r="M37" s="36">
        <f>(1+INDEX('Scenario Parameters'!$L:$L,MATCH($C37,'Scenario Parameters'!$A:$A,0)))*(1+INDEX('Scenario Parameters'!$L:$L,MATCH(M$3,'Scenario Parameters'!$A:$A,0)))*'Base Table 5'!M37</f>
        <v>0.35886999999999991</v>
      </c>
      <c r="N37" s="36">
        <f>(1+INDEX('Scenario Parameters'!$L:$L,MATCH($C37,'Scenario Parameters'!$A:$A,0)))*(1+INDEX('Scenario Parameters'!$L:$L,MATCH(N$3,'Scenario Parameters'!$A:$A,0)))*'Base Table 5'!N37</f>
        <v>1.0310300000000001</v>
      </c>
      <c r="O37" s="36">
        <f>(1+INDEX('Scenario Parameters'!$L:$L,MATCH($C37,'Scenario Parameters'!$A:$A,0)))*(1+INDEX('Scenario Parameters'!$L:$L,MATCH(O$3,'Scenario Parameters'!$A:$A,0)))*'Base Table 5'!O37</f>
        <v>8.2011599999999998</v>
      </c>
      <c r="P37" s="36">
        <f>(1+INDEX('Scenario Parameters'!$L:$L,MATCH($C37,'Scenario Parameters'!$A:$A,0)))*(1+INDEX('Scenario Parameters'!$L:$L,MATCH(P$3,'Scenario Parameters'!$A:$A,0)))*'Base Table 5'!P37</f>
        <v>0.40084000000000003</v>
      </c>
      <c r="Q37" s="36">
        <f>(1+INDEX('Scenario Parameters'!$L:$L,MATCH($C37,'Scenario Parameters'!$A:$A,0)))*(1+INDEX('Scenario Parameters'!$L:$L,MATCH(Q$3,'Scenario Parameters'!$A:$A,0)))*'Base Table 5'!Q37</f>
        <v>3.7184800000000005</v>
      </c>
      <c r="R37" s="36">
        <f>(1+INDEX('Scenario Parameters'!$L:$L,MATCH($C37,'Scenario Parameters'!$A:$A,0)))*(1+INDEX('Scenario Parameters'!$L:$L,MATCH(R$3,'Scenario Parameters'!$A:$A,0)))*'Base Table 5'!R37</f>
        <v>68.390500000000003</v>
      </c>
      <c r="S37" s="36">
        <f>(1+INDEX('Scenario Parameters'!$L:$L,MATCH($C37,'Scenario Parameters'!$A:$A,0)))*(1+INDEX('Scenario Parameters'!$L:$L,MATCH(S$3,'Scenario Parameters'!$A:$A,0)))*'Base Table 5'!S37</f>
        <v>2.6446999999999998</v>
      </c>
      <c r="T37" s="36">
        <f>(1+INDEX('Scenario Parameters'!$L:$L,MATCH($C37,'Scenario Parameters'!$A:$A,0)))*(1+INDEX('Scenario Parameters'!$L:$L,MATCH(T$3,'Scenario Parameters'!$A:$A,0)))*'Base Table 5'!T37</f>
        <v>49.632800000000003</v>
      </c>
      <c r="U37" s="36">
        <f>(1+INDEX('Scenario Parameters'!$L:$L,MATCH($C37,'Scenario Parameters'!$A:$A,0)))*(1+INDEX('Scenario Parameters'!$L:$L,MATCH(U$3,'Scenario Parameters'!$A:$A,0)))*'Base Table 5'!U37</f>
        <v>22.549299999999999</v>
      </c>
      <c r="V37" s="36">
        <f>(1+INDEX('Scenario Parameters'!$L:$L,MATCH($C37,'Scenario Parameters'!$A:$A,0)))*(1+INDEX('Scenario Parameters'!$L:$L,MATCH(V$3,'Scenario Parameters'!$A:$A,0)))*'Base Table 5'!V37</f>
        <v>5.1704999999999997</v>
      </c>
      <c r="W37" s="36">
        <f>(1+INDEX('Scenario Parameters'!$L:$L,MATCH($C37,'Scenario Parameters'!$A:$A,0)))*(1+INDEX('Scenario Parameters'!$L:$L,MATCH(W$3,'Scenario Parameters'!$A:$A,0)))*'Base Table 5'!W37</f>
        <v>34.979900000000001</v>
      </c>
      <c r="X37" s="36">
        <f>(1+INDEX('Scenario Parameters'!$L:$L,MATCH($C37,'Scenario Parameters'!$A:$A,0)))*(1+INDEX('Scenario Parameters'!$L:$L,MATCH(X$3,'Scenario Parameters'!$A:$A,0)))*'Base Table 5'!X37</f>
        <v>8.8809000000000005</v>
      </c>
      <c r="Y37" s="36">
        <f>(1+INDEX('Scenario Parameters'!$L:$L,MATCH($C37,'Scenario Parameters'!$A:$A,0)))*(1+INDEX('Scenario Parameters'!$L:$L,MATCH(Y$3,'Scenario Parameters'!$A:$A,0)))*'Base Table 5'!Y37</f>
        <v>39.773000000000003</v>
      </c>
      <c r="Z37" s="36">
        <f>(1+INDEX('Scenario Parameters'!$L:$L,MATCH($C37,'Scenario Parameters'!$A:$A,0)))*(1+INDEX('Scenario Parameters'!$L:$L,MATCH(Z$3,'Scenario Parameters'!$A:$A,0)))*'Base Table 5'!Z37</f>
        <v>37.150500000000001</v>
      </c>
      <c r="AA37" s="36">
        <f>(1+INDEX('Scenario Parameters'!$L:$L,MATCH($C37,'Scenario Parameters'!$A:$A,0)))*(1+INDEX('Scenario Parameters'!$L:$L,MATCH(AA$3,'Scenario Parameters'!$A:$A,0)))*'Base Table 5'!AA37</f>
        <v>128.6251</v>
      </c>
      <c r="AB37" s="36">
        <f>(1+INDEX('Scenario Parameters'!$L:$L,MATCH($C37,'Scenario Parameters'!$A:$A,0)))*(1+INDEX('Scenario Parameters'!$L:$L,MATCH(AB$3,'Scenario Parameters'!$A:$A,0)))*'Base Table 5'!AB37</f>
        <v>20.18</v>
      </c>
      <c r="AC37" s="36">
        <f>(1+INDEX('Scenario Parameters'!$L:$L,MATCH($C37,'Scenario Parameters'!$A:$A,0)))*(1+INDEX('Scenario Parameters'!$L:$L,MATCH(AC$3,'Scenario Parameters'!$A:$A,0)))*'Base Table 5'!AC37</f>
        <v>11.635</v>
      </c>
      <c r="AD37" s="36">
        <f>(1+INDEX('Scenario Parameters'!$L:$L,MATCH($C37,'Scenario Parameters'!$A:$A,0)))*(1+INDEX('Scenario Parameters'!$L:$L,MATCH(AD$3,'Scenario Parameters'!$A:$A,0)))*'Base Table 5'!AD37</f>
        <v>6.3E-3</v>
      </c>
      <c r="AE37" s="36">
        <f>(1+INDEX('Scenario Parameters'!$L:$L,MATCH($C37,'Scenario Parameters'!$A:$A,0)))*(1+INDEX('Scenario Parameters'!$L:$L,MATCH(AE$3,'Scenario Parameters'!$A:$A,0)))*'Base Table 5'!AE37</f>
        <v>8.6E-3</v>
      </c>
      <c r="AF37" s="36">
        <f>(1+INDEX('Scenario Parameters'!$L:$L,MATCH($C37,'Scenario Parameters'!$A:$A,0)))*(1+INDEX('Scenario Parameters'!$L:$L,MATCH(AF$3,'Scenario Parameters'!$A:$A,0)))*'Base Table 5'!AF37</f>
        <v>0.95979999999999999</v>
      </c>
      <c r="AG37" s="36">
        <f>(1+INDEX('Scenario Parameters'!$L:$L,MATCH($C37,'Scenario Parameters'!$A:$A,0)))*(1+INDEX('Scenario Parameters'!$L:$L,MATCH(AG$3,'Scenario Parameters'!$A:$A,0)))*'Base Table 5'!AG37</f>
        <v>1.9E-3</v>
      </c>
      <c r="AH37" s="36">
        <f>(1+INDEX('Scenario Parameters'!$L:$L,MATCH($C37,'Scenario Parameters'!$A:$A,0)))*(1+INDEX('Scenario Parameters'!$L:$L,MATCH(AH$3,'Scenario Parameters'!$A:$A,0)))*'Base Table 5'!AH37</f>
        <v>4.3200000000000002E-2</v>
      </c>
      <c r="AI37" s="36">
        <f>(1+INDEX('Scenario Parameters'!$L:$L,MATCH($C37,'Scenario Parameters'!$A:$A,0)))*(1+INDEX('Scenario Parameters'!$L:$L,MATCH(AI$3,'Scenario Parameters'!$A:$A,0)))*'Base Table 5'!AI37</f>
        <v>2.6200000000000001E-2</v>
      </c>
      <c r="AJ37" s="36">
        <f>(1+INDEX('Scenario Parameters'!$L:$L,MATCH($C37,'Scenario Parameters'!$A:$A,0)))*(1+INDEX('Scenario Parameters'!$L:$L,MATCH(AJ$3,'Scenario Parameters'!$A:$A,0)))*'Base Table 5'!AJ37</f>
        <v>0.35470000000000002</v>
      </c>
      <c r="AK37" s="36">
        <f>(1+INDEX('Scenario Parameters'!$L:$L,MATCH($C37,'Scenario Parameters'!$A:$A,0)))*(1+INDEX('Scenario Parameters'!$L:$L,MATCH(AK$3,'Scenario Parameters'!$A:$A,0)))*'Base Table 5'!AK37</f>
        <v>10.9039</v>
      </c>
      <c r="AL37" s="36">
        <f>(1+INDEX('Scenario Parameters'!$L:$L,MATCH($C37,'Scenario Parameters'!$A:$A,0)))*(1+INDEX('Scenario Parameters'!$L:$L,MATCH(AL$3,'Scenario Parameters'!$A:$A,0)))*'Base Table 5'!AL37</f>
        <v>67.825999999999993</v>
      </c>
      <c r="AM37" s="36">
        <f>(1+INDEX('Scenario Parameters'!$L:$L,MATCH($C37,'Scenario Parameters'!$A:$A,0)))*(1+INDEX('Scenario Parameters'!$L:$L,MATCH(AM$3,'Scenario Parameters'!$A:$A,0)))*'Base Table 5'!AM37</f>
        <v>259.95659999999998</v>
      </c>
      <c r="AN37" s="36">
        <f>(1+INDEX('Scenario Parameters'!$L:$L,MATCH($C37,'Scenario Parameters'!$A:$A,0)))*(1+INDEX('Scenario Parameters'!$L:$L,MATCH(AN$3,'Scenario Parameters'!$A:$A,0)))*'Base Table 5'!AN37</f>
        <v>183.38890000000001</v>
      </c>
      <c r="AO37" s="36">
        <f>(1+INDEX('Scenario Parameters'!$L:$L,MATCH($C37,'Scenario Parameters'!$A:$A,0)))*(1+INDEX('Scenario Parameters'!$L:$L,MATCH(AO$3,'Scenario Parameters'!$A:$A,0)))*'Base Table 5'!AO37</f>
        <v>0.12463999999999997</v>
      </c>
      <c r="AP37" s="36">
        <f>(1+INDEX('Scenario Parameters'!$L:$L,MATCH($C37,'Scenario Parameters'!$A:$A,0)))*(1+INDEX('Scenario Parameters'!$L:$L,MATCH(AP$3,'Scenario Parameters'!$A:$A,0)))*'Base Table 5'!AP37</f>
        <v>26.6355</v>
      </c>
      <c r="AQ37" s="36">
        <f>(1+INDEX('Scenario Parameters'!$L:$L,MATCH($C37,'Scenario Parameters'!$A:$A,0)))*(1+INDEX('Scenario Parameters'!$L:$L,MATCH(AQ$3,'Scenario Parameters'!$A:$A,0)))*'Base Table 5'!AQ37</f>
        <v>0.2321</v>
      </c>
      <c r="AR37" s="36">
        <f>(1+INDEX('Scenario Parameters'!$L:$L,MATCH($C37,'Scenario Parameters'!$A:$A,0)))*(1+INDEX('Scenario Parameters'!$L:$L,MATCH(AR$3,'Scenario Parameters'!$A:$A,0)))*'Base Table 5'!AR37</f>
        <v>38.045200000000001</v>
      </c>
      <c r="AS37" s="36">
        <f>(1+INDEX('Scenario Parameters'!$L:$L,MATCH($C37,'Scenario Parameters'!$A:$A,0)))*(1+INDEX('Scenario Parameters'!$L:$L,MATCH(AS$3,'Scenario Parameters'!$A:$A,0)))*'Base Table 5'!AS37</f>
        <v>14.2889</v>
      </c>
      <c r="AT37" s="36">
        <f>(1+INDEX('Scenario Parameters'!$L:$L,MATCH($C37,'Scenario Parameters'!$A:$A,0)))*(1+INDEX('Scenario Parameters'!$L:$L,MATCH(AT$3,'Scenario Parameters'!$A:$A,0)))*'Base Table 5'!AT37</f>
        <v>22.613399999999999</v>
      </c>
      <c r="AU37" s="36">
        <f>(1+INDEX('Scenario Parameters'!$L:$L,MATCH($C37,'Scenario Parameters'!$A:$A,0)))*(1+INDEX('Scenario Parameters'!$L:$L,MATCH(AU$3,'Scenario Parameters'!$A:$A,0)))*'Base Table 5'!AU37</f>
        <v>2.9283000000000001</v>
      </c>
      <c r="AV37" s="36">
        <f>(1+INDEX('Scenario Parameters'!$L:$L,MATCH($C37,'Scenario Parameters'!$A:$A,0)))*(1+INDEX('Scenario Parameters'!$L:$L,MATCH(AV$3,'Scenario Parameters'!$A:$A,0)))*'Base Table 5'!AV37</f>
        <v>2.0244</v>
      </c>
      <c r="AW37" s="36">
        <f>(1+INDEX('Scenario Parameters'!$L:$L,MATCH($C37,'Scenario Parameters'!$A:$A,0)))*(1+INDEX('Scenario Parameters'!$L:$L,MATCH(AW$3,'Scenario Parameters'!$A:$A,0)))*'Base Table 5'!AW37</f>
        <v>1.5086999999999999</v>
      </c>
      <c r="AX37" s="36">
        <f>(1+INDEX('Scenario Parameters'!$L:$L,MATCH($C37,'Scenario Parameters'!$A:$A,0)))*(1+INDEX('Scenario Parameters'!$L:$L,MATCH(AX$3,'Scenario Parameters'!$A:$A,0)))*'Base Table 5'!AX37</f>
        <v>29.939599999999999</v>
      </c>
      <c r="AY37" s="36">
        <f>(1+INDEX('Scenario Parameters'!$L:$L,MATCH($C37,'Scenario Parameters'!$A:$A,0)))*(1+INDEX('Scenario Parameters'!$L:$L,MATCH(AY$3,'Scenario Parameters'!$A:$A,0)))*'Base Table 5'!AY37</f>
        <v>12.3291</v>
      </c>
      <c r="AZ37" s="36">
        <f>(1+INDEX('Scenario Parameters'!$L:$L,MATCH($C37,'Scenario Parameters'!$A:$A,0)))*(1+INDEX('Scenario Parameters'!$L:$L,MATCH(AZ$3,'Scenario Parameters'!$A:$A,0)))*'Base Table 5'!AZ37</f>
        <v>1.6649</v>
      </c>
      <c r="BA37" s="36">
        <f>(1+INDEX('Scenario Parameters'!$L:$L,MATCH($C37,'Scenario Parameters'!$A:$A,0)))*(1+INDEX('Scenario Parameters'!$L:$L,MATCH(BA$3,'Scenario Parameters'!$A:$A,0)))*'Base Table 5'!BA37</f>
        <v>1.0367999999999999</v>
      </c>
      <c r="BB37" s="36">
        <f>(1+INDEX('Scenario Parameters'!$L:$L,MATCH($C37,'Scenario Parameters'!$A:$A,0)))*(1+INDEX('Scenario Parameters'!$L:$L,MATCH(BB$3,'Scenario Parameters'!$A:$A,0)))*'Base Table 5'!BB37</f>
        <v>1.516</v>
      </c>
      <c r="BC37" s="36">
        <f>(1+INDEX('Scenario Parameters'!$L:$L,MATCH($C37,'Scenario Parameters'!$A:$A,0)))*(1+INDEX('Scenario Parameters'!$L:$L,MATCH(BC$3,'Scenario Parameters'!$A:$A,0)))*'Base Table 5'!BC37</f>
        <v>9.1600000000000001E-2</v>
      </c>
      <c r="BD37" s="36">
        <f>(1+INDEX('Scenario Parameters'!$L:$L,MATCH($C37,'Scenario Parameters'!$A:$A,0)))*(1+INDEX('Scenario Parameters'!$L:$L,MATCH(BD$3,'Scenario Parameters'!$A:$A,0)))*'Base Table 5'!BD37</f>
        <v>4.7202000000000002</v>
      </c>
      <c r="BE37" s="36">
        <f>(1+INDEX('Scenario Parameters'!$L:$L,MATCH($C37,'Scenario Parameters'!$A:$A,0)))*(1+INDEX('Scenario Parameters'!$L:$L,MATCH(BE$3,'Scenario Parameters'!$A:$A,0)))*'Base Table 5'!BE37</f>
        <v>0.46500000000000002</v>
      </c>
      <c r="BF37" s="36">
        <f>(1+INDEX('Scenario Parameters'!$L:$L,MATCH($C37,'Scenario Parameters'!$A:$A,0)))*(1+INDEX('Scenario Parameters'!$L:$L,MATCH(BF$3,'Scenario Parameters'!$A:$A,0)))*'Base Table 5'!BF37</f>
        <v>5.4673999999999996</v>
      </c>
      <c r="BG37" s="36">
        <f>(1+INDEX('Scenario Parameters'!$L:$L,MATCH($C37,'Scenario Parameters'!$A:$A,0)))*(1+INDEX('Scenario Parameters'!$L:$L,MATCH(BG$3,'Scenario Parameters'!$A:$A,0)))*'Base Table 5'!BG37</f>
        <v>0.83067000000000013</v>
      </c>
      <c r="BH37" s="36">
        <f>(1+INDEX('Scenario Parameters'!$L:$L,MATCH($C37,'Scenario Parameters'!$A:$A,0)))*(1+INDEX('Scenario Parameters'!$L:$L,MATCH(BH$3,'Scenario Parameters'!$A:$A,0)))*'Base Table 5'!BH37</f>
        <v>0.68069999999999997</v>
      </c>
      <c r="BI37" s="36">
        <f>(1+INDEX('Scenario Parameters'!$L:$L,MATCH($C37,'Scenario Parameters'!$A:$A,0)))*(1+INDEX('Scenario Parameters'!$L:$L,MATCH(BI$3,'Scenario Parameters'!$A:$A,0)))*'Base Table 5'!BI37</f>
        <v>0.18870000000000001</v>
      </c>
      <c r="BJ37" s="36">
        <f>(1+INDEX('Scenario Parameters'!$L:$L,MATCH($C37,'Scenario Parameters'!$A:$A,0)))*(1+INDEX('Scenario Parameters'!$L:$L,MATCH(BJ$3,'Scenario Parameters'!$A:$A,0)))*'Base Table 5'!BJ37</f>
        <v>4.7699999999999999E-2</v>
      </c>
      <c r="BK37" s="36">
        <f>(1+INDEX('Scenario Parameters'!$L:$L,MATCH($C37,'Scenario Parameters'!$A:$A,0)))*(1+INDEX('Scenario Parameters'!$L:$L,MATCH(BK$3,'Scenario Parameters'!$A:$A,0)))*'Base Table 5'!BK37</f>
        <v>5.0358999999999998</v>
      </c>
      <c r="BL37" s="36">
        <f>(1+INDEX('Scenario Parameters'!$L:$L,MATCH($C37,'Scenario Parameters'!$A:$A,0)))*(1+INDEX('Scenario Parameters'!$L:$L,MATCH(BL$3,'Scenario Parameters'!$A:$A,0)))*'Base Table 5'!BL37</f>
        <v>2.6126999999999998</v>
      </c>
      <c r="BM37" s="36">
        <f>(1+INDEX('Scenario Parameters'!$L:$L,MATCH($C37,'Scenario Parameters'!$A:$A,0)))*(1+INDEX('Scenario Parameters'!$L:$L,MATCH(BM$3,'Scenario Parameters'!$A:$A,0)))*'Base Table 5'!BM37</f>
        <v>2.0121000000000002</v>
      </c>
      <c r="BN37" s="36">
        <f>(1+INDEX('Scenario Parameters'!$L:$L,MATCH($C37,'Scenario Parameters'!$A:$A,0)))*(1+INDEX('Scenario Parameters'!$L:$L,MATCH(BN$3,'Scenario Parameters'!$A:$A,0)))*'Base Table 5'!BN37</f>
        <v>7.4623999999999997</v>
      </c>
      <c r="BO37" s="36">
        <f>(1+INDEX('Scenario Parameters'!$L:$L,MATCH($C37,'Scenario Parameters'!$A:$A,0)))*(1+INDEX('Scenario Parameters'!$L:$L,MATCH(BO$3,'Scenario Parameters'!$A:$A,0)))*'Base Table 5'!BO37</f>
        <v>1.0920000000000001</v>
      </c>
      <c r="BP37" s="36">
        <f>(1+INDEX('Scenario Parameters'!$L:$L,MATCH($C37,'Scenario Parameters'!$A:$A,0)))*(1+INDEX('Scenario Parameters'!$L:$L,MATCH(BP$3,'Scenario Parameters'!$A:$A,0)))*'Base Table 5'!BP37</f>
        <v>0.21240000000000001</v>
      </c>
      <c r="BQ37" s="36">
        <f>(1+INDEX('Scenario Parameters'!$L:$L,MATCH($C37,'Scenario Parameters'!$A:$A,0)))*(1+INDEX('Scenario Parameters'!$L:$L,MATCH(BQ$3,'Scenario Parameters'!$A:$A,0)))*'Base Table 5'!BQ37</f>
        <v>3.5887500000000001</v>
      </c>
      <c r="BR37" s="36">
        <f>(1+INDEX('Scenario Parameters'!$L:$L,MATCH($C37,'Scenario Parameters'!$A:$A,0)))*(1+INDEX('Scenario Parameters'!$L:$L,MATCH(BR$3,'Scenario Parameters'!$A:$A,0)))*'Base Table 5'!BR37</f>
        <v>5.8663750000000006</v>
      </c>
      <c r="BS37" s="36">
        <f>(1+INDEX('Scenario Parameters'!$L:$L,MATCH($C37,'Scenario Parameters'!$A:$A,0)))*(1+INDEX('Scenario Parameters'!$L:$L,MATCH(BS$3,'Scenario Parameters'!$A:$A,0)))*'Base Table 5'!BS37</f>
        <v>0.16292999999999996</v>
      </c>
      <c r="BT37" s="36">
        <f>(1+INDEX('Scenario Parameters'!$L:$L,MATCH($C37,'Scenario Parameters'!$A:$A,0)))*(1+INDEX('Scenario Parameters'!$L:$L,MATCH(BT$3,'Scenario Parameters'!$A:$A,0)))*'Base Table 5'!BT37</f>
        <v>0.66620000000000001</v>
      </c>
      <c r="BU37" s="36">
        <f>(1+INDEX('Scenario Parameters'!$L:$L,MATCH($C37,'Scenario Parameters'!$A:$A,0)))*(1+INDEX('Scenario Parameters'!$L:$L,MATCH(BU$3,'Scenario Parameters'!$A:$A,0)))*'Base Table 5'!BU37</f>
        <v>6.1010999999999997</v>
      </c>
      <c r="BV37" s="36">
        <f>(1+INDEX('Scenario Parameters'!$L:$L,MATCH($C37,'Scenario Parameters'!$A:$A,0)))*(1+INDEX('Scenario Parameters'!$L:$L,MATCH(BV$3,'Scenario Parameters'!$A:$A,0)))*'Base Table 5'!BV37</f>
        <v>129.35489999999999</v>
      </c>
      <c r="BW37" s="36">
        <f>(1+INDEX('Scenario Parameters'!$L:$L,MATCH($C37,'Scenario Parameters'!$A:$A,0)))*(1+INDEX('Scenario Parameters'!$L:$L,MATCH(BW$3,'Scenario Parameters'!$A:$A,0)))*'Base Table 5'!BW37</f>
        <v>2.5297000000000001</v>
      </c>
      <c r="BX37" s="36">
        <f>(1+INDEX('Scenario Parameters'!$L:$L,MATCH($C37,'Scenario Parameters'!$A:$A,0)))*(1+INDEX('Scenario Parameters'!$L:$L,MATCH(BX$3,'Scenario Parameters'!$A:$A,0)))*'Base Table 5'!BX37</f>
        <v>57.848500000000001</v>
      </c>
      <c r="BY37" s="36">
        <f>(1+INDEX('Scenario Parameters'!$L:$L,MATCH($C37,'Scenario Parameters'!$A:$A,0)))*(1+INDEX('Scenario Parameters'!$L:$L,MATCH(BY$3,'Scenario Parameters'!$A:$A,0)))*'Base Table 5'!BY37</f>
        <v>41.805700000000002</v>
      </c>
      <c r="BZ37" s="36">
        <f>(1+INDEX('Scenario Parameters'!$L:$L,MATCH($C37,'Scenario Parameters'!$A:$A,0)))*(1+INDEX('Scenario Parameters'!$L:$L,MATCH(BZ$3,'Scenario Parameters'!$A:$A,0)))*'Base Table 5'!BZ37</f>
        <v>249.51779999999999</v>
      </c>
      <c r="CA37" s="36">
        <f>(1+INDEX('Scenario Parameters'!$L:$L,MATCH($C37,'Scenario Parameters'!$A:$A,0)))*(1+INDEX('Scenario Parameters'!$L:$L,MATCH(CA$3,'Scenario Parameters'!$A:$A,0)))*'Base Table 5'!CA37</f>
        <v>166.97810000000001</v>
      </c>
      <c r="CB37" s="36">
        <f>(1+INDEX('Scenario Parameters'!$L:$L,MATCH($C37,'Scenario Parameters'!$A:$A,0)))*(1+INDEX('Scenario Parameters'!$L:$L,MATCH(CB$3,'Scenario Parameters'!$A:$A,0)))*'Base Table 5'!CB37</f>
        <v>3.1543999999999999</v>
      </c>
      <c r="CC37" s="36">
        <f>(1+INDEX('Scenario Parameters'!$L:$L,MATCH($C37,'Scenario Parameters'!$A:$A,0)))*(1+INDEX('Scenario Parameters'!$L:$L,MATCH(CC$3,'Scenario Parameters'!$A:$A,0)))*'Base Table 5'!CC37</f>
        <v>10.099500000000001</v>
      </c>
      <c r="CD37" s="36">
        <f>(1+INDEX('Scenario Parameters'!$L:$L,MATCH($C37,'Scenario Parameters'!$A:$A,0)))*(1+INDEX('Scenario Parameters'!$L:$L,MATCH(CD$3,'Scenario Parameters'!$A:$A,0)))*'Base Table 5'!CD37</f>
        <v>10.858559999999999</v>
      </c>
      <c r="CE37" s="36">
        <f>(1+INDEX('Scenario Parameters'!$L:$L,MATCH($C37,'Scenario Parameters'!$A:$A,0)))*(1+INDEX('Scenario Parameters'!$L:$L,MATCH(CE$3,'Scenario Parameters'!$A:$A,0)))*'Base Table 5'!CE37</f>
        <v>3.0676000000000001</v>
      </c>
      <c r="CF37" s="36">
        <f>(1+INDEX('Scenario Parameters'!$L:$L,MATCH($C37,'Scenario Parameters'!$A:$A,0)))*(1+INDEX('Scenario Parameters'!$L:$L,MATCH(CF$3,'Scenario Parameters'!$A:$A,0)))*'Base Table 5'!CF37</f>
        <v>5.3433000000000002</v>
      </c>
      <c r="CG37" s="36">
        <f>(1+INDEX('Scenario Parameters'!$L:$L,MATCH($C37,'Scenario Parameters'!$A:$A,0)))*(1+INDEX('Scenario Parameters'!$L:$L,MATCH(CG$3,'Scenario Parameters'!$A:$A,0)))*'Base Table 5'!CG37</f>
        <v>10.4595</v>
      </c>
      <c r="CH37" s="36">
        <f>(1+INDEX('Scenario Parameters'!$L:$L,MATCH($C37,'Scenario Parameters'!$A:$A,0)))*(1+INDEX('Scenario Parameters'!$L:$L,MATCH(CH$3,'Scenario Parameters'!$A:$A,0)))*'Base Table 5'!CH37</f>
        <v>11.1951</v>
      </c>
      <c r="CI37" s="36">
        <f>(1+INDEX('Scenario Parameters'!$L:$L,MATCH($C37,'Scenario Parameters'!$A:$A,0)))*(1+INDEX('Scenario Parameters'!$L:$L,MATCH(CI$3,'Scenario Parameters'!$A:$A,0)))*'Base Table 5'!CI37</f>
        <v>0.22559999999999999</v>
      </c>
      <c r="CJ37" s="36">
        <f>(1+INDEX('Scenario Parameters'!$L:$L,MATCH($C37,'Scenario Parameters'!$A:$A,0)))*(1+INDEX('Scenario Parameters'!$L:$L,MATCH(CJ$3,'Scenario Parameters'!$A:$A,0)))*'Base Table 5'!CJ37</f>
        <v>349.08190000000002</v>
      </c>
      <c r="CK37" s="36">
        <f>(1+INDEX('Scenario Parameters'!$L:$L,MATCH($C37,'Scenario Parameters'!$A:$A,0)))*(1+INDEX('Scenario Parameters'!$L:$L,MATCH(CK$3,'Scenario Parameters'!$A:$A,0)))*'Base Table 5'!CK37</f>
        <v>0.97870000000000001</v>
      </c>
      <c r="CL37" s="36">
        <f>(1+INDEX('Scenario Parameters'!$L:$L,MATCH($C37,'Scenario Parameters'!$A:$A,0)))*(1+INDEX('Scenario Parameters'!$L:$L,MATCH(CL$3,'Scenario Parameters'!$A:$A,0)))*'Base Table 5'!CL37</f>
        <v>6.7900000000000002E-2</v>
      </c>
      <c r="CM37" s="36">
        <f>(1+INDEX('Scenario Parameters'!$L:$L,MATCH($C37,'Scenario Parameters'!$A:$A,0)))*(1+INDEX('Scenario Parameters'!$L:$L,MATCH(CM$3,'Scenario Parameters'!$A:$A,0)))*'Base Table 5'!CM37</f>
        <v>0.32529999999999998</v>
      </c>
      <c r="CN37" s="36">
        <f>(1+INDEX('Scenario Parameters'!$L:$L,MATCH($C37,'Scenario Parameters'!$A:$A,0)))*(1+INDEX('Scenario Parameters'!$L:$L,MATCH(CN$3,'Scenario Parameters'!$A:$A,0)))*'Base Table 5'!CN37</f>
        <v>0.93440000000000001</v>
      </c>
      <c r="CO37" s="36">
        <f>(1+INDEX('Scenario Parameters'!$L:$L,MATCH($C37,'Scenario Parameters'!$A:$A,0)))*(1+INDEX('Scenario Parameters'!$L:$L,MATCH(CO$3,'Scenario Parameters'!$A:$A,0)))*'Base Table 5'!CO37</f>
        <v>1.018</v>
      </c>
      <c r="CP37" s="36">
        <f>(1+INDEX('Scenario Parameters'!$L:$L,MATCH($C37,'Scenario Parameters'!$A:$A,0)))*(1+INDEX('Scenario Parameters'!$L:$L,MATCH(CP$3,'Scenario Parameters'!$A:$A,0)))*'Base Table 5'!CP37</f>
        <v>2.0777000000000001</v>
      </c>
      <c r="CQ37" s="36">
        <f>(1+INDEX('Scenario Parameters'!$L:$L,MATCH($C37,'Scenario Parameters'!$A:$A,0)))*(1+INDEX('Scenario Parameters'!$L:$L,MATCH(CQ$3,'Scenario Parameters'!$A:$A,0)))*'Base Table 5'!CQ37</f>
        <v>0.24099999999999999</v>
      </c>
      <c r="CR37" s="36">
        <f>(1+INDEX('Scenario Parameters'!$L:$L,MATCH($C37,'Scenario Parameters'!$A:$A,0)))*(1+INDEX('Scenario Parameters'!$L:$L,MATCH(CR$3,'Scenario Parameters'!$A:$A,0)))*'Base Table 5'!CR37</f>
        <v>32.2318</v>
      </c>
      <c r="CS37" s="36">
        <f>(1+INDEX('Scenario Parameters'!$L:$L,MATCH($C37,'Scenario Parameters'!$A:$A,0)))*(1+INDEX('Scenario Parameters'!$L:$L,MATCH(CS$3,'Scenario Parameters'!$A:$A,0)))*'Base Table 5'!CS37</f>
        <v>2.6013999999999999</v>
      </c>
      <c r="CT37" s="36">
        <f>(1+INDEX('Scenario Parameters'!$L:$L,MATCH($C37,'Scenario Parameters'!$A:$A,0)))*(1+INDEX('Scenario Parameters'!$L:$L,MATCH(CT$3,'Scenario Parameters'!$A:$A,0)))*'Base Table 5'!CT37</f>
        <v>6.1499999999999999E-2</v>
      </c>
      <c r="CU37" s="36">
        <f>(1+INDEX('Scenario Parameters'!$L:$L,MATCH($C37,'Scenario Parameters'!$A:$A,0)))*(1+INDEX('Scenario Parameters'!$L:$L,MATCH(CU$3,'Scenario Parameters'!$A:$A,0)))*'Base Table 5'!CU37</f>
        <v>2.3300000000000001E-2</v>
      </c>
      <c r="CV37" s="36">
        <f>(1+INDEX('Scenario Parameters'!$L:$L,MATCH($C37,'Scenario Parameters'!$A:$A,0)))*(1+INDEX('Scenario Parameters'!$L:$L,MATCH(CV$3,'Scenario Parameters'!$A:$A,0)))*'Base Table 5'!CV37</f>
        <v>2.1983000000000001</v>
      </c>
      <c r="CW37" s="36">
        <f>(1+INDEX('Scenario Parameters'!$L:$L,MATCH($C37,'Scenario Parameters'!$A:$A,0)))*(1+INDEX('Scenario Parameters'!$L:$L,MATCH(CW$3,'Scenario Parameters'!$A:$A,0)))*'Base Table 5'!CW37</f>
        <v>4.1467999999999998</v>
      </c>
      <c r="CX37" s="36">
        <f>(1+INDEX('Scenario Parameters'!$L:$L,MATCH($C37,'Scenario Parameters'!$A:$A,0)))*(1+INDEX('Scenario Parameters'!$L:$L,MATCH(CX$3,'Scenario Parameters'!$A:$A,0)))*'Base Table 5'!CX37</f>
        <v>1.1167</v>
      </c>
      <c r="CY37" s="36">
        <f>(1+INDEX('Scenario Parameters'!$L:$L,MATCH($C37,'Scenario Parameters'!$A:$A,0)))*(1+INDEX('Scenario Parameters'!$L:$L,MATCH(CY$3,'Scenario Parameters'!$A:$A,0)))*'Base Table 5'!CY37</f>
        <v>8.8492999999999995</v>
      </c>
      <c r="CZ37" s="36">
        <f>(1+INDEX('Scenario Parameters'!$L:$L,MATCH($C37,'Scenario Parameters'!$A:$A,0)))*(1+INDEX('Scenario Parameters'!$L:$L,MATCH(CZ$3,'Scenario Parameters'!$A:$A,0)))*'Base Table 5'!CZ37</f>
        <v>4.9421999999999997</v>
      </c>
      <c r="DA37" s="36">
        <f>(1+INDEX('Scenario Parameters'!$L:$L,MATCH($C37,'Scenario Parameters'!$A:$A,0)))*(1+INDEX('Scenario Parameters'!$L:$L,MATCH(DA$3,'Scenario Parameters'!$A:$A,0)))*'Base Table 5'!DA37</f>
        <v>82.927300000000002</v>
      </c>
      <c r="DB37" s="36">
        <f>(1+INDEX('Scenario Parameters'!$L:$L,MATCH($C37,'Scenario Parameters'!$A:$A,0)))*(1+INDEX('Scenario Parameters'!$L:$L,MATCH(DB$3,'Scenario Parameters'!$A:$A,0)))*'Base Table 5'!DB37</f>
        <v>2.4405000000000001</v>
      </c>
      <c r="DC37" s="36">
        <f>(1+INDEX('Scenario Parameters'!$L:$L,MATCH($C37,'Scenario Parameters'!$A:$A,0)))*(1+INDEX('Scenario Parameters'!$L:$L,MATCH(DC$3,'Scenario Parameters'!$A:$A,0)))*'Base Table 5'!DC37</f>
        <v>9.4023000000000003</v>
      </c>
      <c r="DD37" s="36">
        <f>(1+INDEX('Scenario Parameters'!$L:$L,MATCH($C37,'Scenario Parameters'!$A:$A,0)))*(1+INDEX('Scenario Parameters'!$L:$L,MATCH(DD$3,'Scenario Parameters'!$A:$A,0)))*'Base Table 5'!DD37</f>
        <v>1.7784</v>
      </c>
      <c r="DE37" s="36">
        <f>(1+INDEX('Scenario Parameters'!$L:$L,MATCH($C37,'Scenario Parameters'!$A:$A,0)))*(1+INDEX('Scenario Parameters'!$L:$L,MATCH(DE$3,'Scenario Parameters'!$A:$A,0)))*'Base Table 5'!DE37</f>
        <v>1.4438</v>
      </c>
      <c r="DF37" s="36">
        <f>(1+INDEX('Scenario Parameters'!$L:$L,MATCH($C37,'Scenario Parameters'!$A:$A,0)))*(1+INDEX('Scenario Parameters'!$L:$L,MATCH(DF$3,'Scenario Parameters'!$A:$A,0)))*'Base Table 5'!DF37</f>
        <v>0.2145</v>
      </c>
      <c r="DG37" s="36">
        <f>(1+INDEX('Scenario Parameters'!$L:$L,MATCH($C37,'Scenario Parameters'!$A:$A,0)))*(1+INDEX('Scenario Parameters'!$L:$L,MATCH(DG$3,'Scenario Parameters'!$A:$A,0)))*'Base Table 5'!DG37</f>
        <v>2.89235</v>
      </c>
      <c r="DH37" s="36">
        <f>(1+INDEX('Scenario Parameters'!$L:$L,MATCH($C37,'Scenario Parameters'!$A:$A,0)))*(1+INDEX('Scenario Parameters'!$L:$L,MATCH(DH$3,'Scenario Parameters'!$A:$A,0)))*'Base Table 5'!DH37</f>
        <v>8.5716000000000001</v>
      </c>
      <c r="DI37" s="36">
        <f>(1+INDEX('Scenario Parameters'!$L:$L,MATCH($C37,'Scenario Parameters'!$A:$A,0)))*(1+INDEX('Scenario Parameters'!$L:$L,MATCH(DI$3,'Scenario Parameters'!$A:$A,0)))*'Base Table 5'!DI37</f>
        <v>7.5579999999999998</v>
      </c>
      <c r="DJ37" s="36">
        <f>(1+INDEX('Scenario Parameters'!$L:$L,MATCH($C37,'Scenario Parameters'!$A:$A,0)))*(1+INDEX('Scenario Parameters'!$L:$L,MATCH(DJ$3,'Scenario Parameters'!$A:$A,0)))*'Base Table 5'!DJ37</f>
        <v>0.51529999999999998</v>
      </c>
      <c r="DK37" s="36">
        <f>(1+INDEX('Scenario Parameters'!$L:$L,MATCH($C37,'Scenario Parameters'!$A:$A,0)))*(1+INDEX('Scenario Parameters'!$L:$L,MATCH(DK$3,'Scenario Parameters'!$A:$A,0)))*'Base Table 5'!DK37</f>
        <v>0.49159999999999998</v>
      </c>
      <c r="DL37" s="36">
        <f>(1+INDEX('Scenario Parameters'!$L:$L,MATCH($C37,'Scenario Parameters'!$A:$A,0)))*(1+INDEX('Scenario Parameters'!$L:$L,MATCH(DL$3,'Scenario Parameters'!$A:$A,0)))*'Base Table 5'!DL37</f>
        <v>0.23381999999999994</v>
      </c>
      <c r="DM37" s="36">
        <f>(1+INDEX('Scenario Parameters'!$L:$L,MATCH($C37,'Scenario Parameters'!$A:$A,0)))*(1+INDEX('Scenario Parameters'!$L:$L,MATCH(DM$3,'Scenario Parameters'!$A:$A,0)))*'Base Table 5'!DM37</f>
        <v>3.3212999999999999</v>
      </c>
      <c r="DN37" s="36">
        <f>(1+INDEX('Scenario Parameters'!$L:$L,MATCH($C37,'Scenario Parameters'!$A:$A,0)))*(1+INDEX('Scenario Parameters'!$L:$L,MATCH(DN$3,'Scenario Parameters'!$A:$A,0)))*'Base Table 5'!DN37</f>
        <v>11.7498</v>
      </c>
      <c r="DO37" s="36">
        <f>(1+INDEX('Scenario Parameters'!$L:$L,MATCH($C37,'Scenario Parameters'!$A:$A,0)))*(1+INDEX('Scenario Parameters'!$L:$L,MATCH(DO$3,'Scenario Parameters'!$A:$A,0)))*'Base Table 5'!DO37</f>
        <v>1.6485000000000001</v>
      </c>
      <c r="DP37" s="36">
        <f t="shared" si="4"/>
        <v>2429.3698349999995</v>
      </c>
      <c r="DQ37" s="36">
        <f>('Base Table 5'!DQ37/'Base Table 5'!$DX37)*$EB37</f>
        <v>83.219278715119103</v>
      </c>
      <c r="DR37" s="36">
        <f>('Base Table 5'!DR37/'Base Table 5'!$DX37)*$EB37</f>
        <v>3.1116035406047167</v>
      </c>
      <c r="DS37" s="36">
        <f>('Base Table 5'!DS37/'Base Table 5'!$DX37)*$EB37</f>
        <v>6.6116634012644049</v>
      </c>
      <c r="DT37" s="36">
        <f>('Base Table 5'!DT37/'Base Table 5'!$DX37)*$EB37</f>
        <v>0.10832686028930229</v>
      </c>
      <c r="DU37" s="36">
        <f>('Base Table 5'!DU37/'Base Table 5'!$DX37)*$EB37</f>
        <v>1.5924428556774066</v>
      </c>
      <c r="DV37" s="36">
        <f>('Base Table 5'!DV37/'Base Table 5'!$DX37)*$EB37</f>
        <v>18.218145297482216</v>
      </c>
      <c r="DW37" s="36">
        <f>('Base Table 5'!DW37/'Base Table 5'!$DX37)*$EB37</f>
        <v>318.53258604924093</v>
      </c>
      <c r="DX37" s="36">
        <f t="shared" si="5"/>
        <v>431.39404671967804</v>
      </c>
      <c r="DY37" s="36">
        <f t="shared" si="6"/>
        <v>2860.7638817196776</v>
      </c>
      <c r="DZ37" s="14">
        <f>'Base Table 5'!DY37</f>
        <v>3047</v>
      </c>
      <c r="EA37" s="54">
        <v>2860.7638817196776</v>
      </c>
      <c r="EB37" s="100">
        <f t="shared" si="7"/>
        <v>431.39404671967804</v>
      </c>
    </row>
    <row r="38" spans="1:132" x14ac:dyDescent="0.4">
      <c r="A38" s="34">
        <v>35</v>
      </c>
      <c r="B38" s="7" t="str">
        <f>'Base Table 5'!B38</f>
        <v>1502</v>
      </c>
      <c r="C38" s="111">
        <f>'Base Table 5'!C38</f>
        <v>6</v>
      </c>
      <c r="D38" s="35" t="str">
        <f>'Base Table 5'!D38</f>
        <v>Paper stationery and other converted paper product manufacturing</v>
      </c>
      <c r="E38" s="36">
        <f>(1+INDEX('Scenario Parameters'!$L:$L,MATCH($C38,'Scenario Parameters'!$A:$A,0)))*(1+INDEX('Scenario Parameters'!$L:$L,MATCH(E$3,'Scenario Parameters'!$A:$A,0)))*'Base Table 5'!E38</f>
        <v>3.508</v>
      </c>
      <c r="F38" s="36">
        <f>(1+INDEX('Scenario Parameters'!$L:$L,MATCH($C38,'Scenario Parameters'!$A:$A,0)))*(1+INDEX('Scenario Parameters'!$L:$L,MATCH(F$3,'Scenario Parameters'!$A:$A,0)))*'Base Table 5'!F38</f>
        <v>34.165999999999997</v>
      </c>
      <c r="G38" s="36">
        <f>(1+INDEX('Scenario Parameters'!$L:$L,MATCH($C38,'Scenario Parameters'!$A:$A,0)))*(1+INDEX('Scenario Parameters'!$L:$L,MATCH(G$3,'Scenario Parameters'!$A:$A,0)))*'Base Table 5'!G38</f>
        <v>3.6299000000000001</v>
      </c>
      <c r="H38" s="36">
        <f>(1+INDEX('Scenario Parameters'!$L:$L,MATCH($C38,'Scenario Parameters'!$A:$A,0)))*(1+INDEX('Scenario Parameters'!$L:$L,MATCH(H$3,'Scenario Parameters'!$A:$A,0)))*'Base Table 5'!H38</f>
        <v>0.77600000000000002</v>
      </c>
      <c r="I38" s="36">
        <f>(1+INDEX('Scenario Parameters'!$L:$L,MATCH($C38,'Scenario Parameters'!$A:$A,0)))*(1+INDEX('Scenario Parameters'!$L:$L,MATCH(I$3,'Scenario Parameters'!$A:$A,0)))*'Base Table 5'!I38</f>
        <v>0.1191</v>
      </c>
      <c r="J38" s="36">
        <f>(1+INDEX('Scenario Parameters'!$L:$L,MATCH($C38,'Scenario Parameters'!$A:$A,0)))*(1+INDEX('Scenario Parameters'!$L:$L,MATCH(J$3,'Scenario Parameters'!$A:$A,0)))*'Base Table 5'!J38</f>
        <v>0.27529999999999999</v>
      </c>
      <c r="K38" s="36">
        <f>(1+INDEX('Scenario Parameters'!$L:$L,MATCH($C38,'Scenario Parameters'!$A:$A,0)))*(1+INDEX('Scenario Parameters'!$L:$L,MATCH(K$3,'Scenario Parameters'!$A:$A,0)))*'Base Table 5'!K38</f>
        <v>1.7304999999999999</v>
      </c>
      <c r="L38" s="36">
        <f>(1+INDEX('Scenario Parameters'!$L:$L,MATCH($C38,'Scenario Parameters'!$A:$A,0)))*(1+INDEX('Scenario Parameters'!$L:$L,MATCH(L$3,'Scenario Parameters'!$A:$A,0)))*'Base Table 5'!L38</f>
        <v>0.54197999999999991</v>
      </c>
      <c r="M38" s="36">
        <f>(1+INDEX('Scenario Parameters'!$L:$L,MATCH($C38,'Scenario Parameters'!$A:$A,0)))*(1+INDEX('Scenario Parameters'!$L:$L,MATCH(M$3,'Scenario Parameters'!$A:$A,0)))*'Base Table 5'!M38</f>
        <v>0.86562999999999979</v>
      </c>
      <c r="N38" s="36">
        <f>(1+INDEX('Scenario Parameters'!$L:$L,MATCH($C38,'Scenario Parameters'!$A:$A,0)))*(1+INDEX('Scenario Parameters'!$L:$L,MATCH(N$3,'Scenario Parameters'!$A:$A,0)))*'Base Table 5'!N38</f>
        <v>2.9458000000000002</v>
      </c>
      <c r="O38" s="36">
        <f>(1+INDEX('Scenario Parameters'!$L:$L,MATCH($C38,'Scenario Parameters'!$A:$A,0)))*(1+INDEX('Scenario Parameters'!$L:$L,MATCH(O$3,'Scenario Parameters'!$A:$A,0)))*'Base Table 5'!O38</f>
        <v>15.823500000000001</v>
      </c>
      <c r="P38" s="36">
        <f>(1+INDEX('Scenario Parameters'!$L:$L,MATCH($C38,'Scenario Parameters'!$A:$A,0)))*(1+INDEX('Scenario Parameters'!$L:$L,MATCH(P$3,'Scenario Parameters'!$A:$A,0)))*'Base Table 5'!P38</f>
        <v>1.2119800000000001</v>
      </c>
      <c r="Q38" s="36">
        <f>(1+INDEX('Scenario Parameters'!$L:$L,MATCH($C38,'Scenario Parameters'!$A:$A,0)))*(1+INDEX('Scenario Parameters'!$L:$L,MATCH(Q$3,'Scenario Parameters'!$A:$A,0)))*'Base Table 5'!Q38</f>
        <v>2.7671600000000005</v>
      </c>
      <c r="R38" s="36">
        <f>(1+INDEX('Scenario Parameters'!$L:$L,MATCH($C38,'Scenario Parameters'!$A:$A,0)))*(1+INDEX('Scenario Parameters'!$L:$L,MATCH(R$3,'Scenario Parameters'!$A:$A,0)))*'Base Table 5'!R38</f>
        <v>186.74979999999999</v>
      </c>
      <c r="S38" s="36">
        <f>(1+INDEX('Scenario Parameters'!$L:$L,MATCH($C38,'Scenario Parameters'!$A:$A,0)))*(1+INDEX('Scenario Parameters'!$L:$L,MATCH(S$3,'Scenario Parameters'!$A:$A,0)))*'Base Table 5'!S38</f>
        <v>7.2659000000000002</v>
      </c>
      <c r="T38" s="36">
        <f>(1+INDEX('Scenario Parameters'!$L:$L,MATCH($C38,'Scenario Parameters'!$A:$A,0)))*(1+INDEX('Scenario Parameters'!$L:$L,MATCH(T$3,'Scenario Parameters'!$A:$A,0)))*'Base Table 5'!T38</f>
        <v>137.30840000000001</v>
      </c>
      <c r="U38" s="36">
        <f>(1+INDEX('Scenario Parameters'!$L:$L,MATCH($C38,'Scenario Parameters'!$A:$A,0)))*(1+INDEX('Scenario Parameters'!$L:$L,MATCH(U$3,'Scenario Parameters'!$A:$A,0)))*'Base Table 5'!U38</f>
        <v>64.875699999999995</v>
      </c>
      <c r="V38" s="36">
        <f>(1+INDEX('Scenario Parameters'!$L:$L,MATCH($C38,'Scenario Parameters'!$A:$A,0)))*(1+INDEX('Scenario Parameters'!$L:$L,MATCH(V$3,'Scenario Parameters'!$A:$A,0)))*'Base Table 5'!V38</f>
        <v>14.033300000000001</v>
      </c>
      <c r="W38" s="36">
        <f>(1+INDEX('Scenario Parameters'!$L:$L,MATCH($C38,'Scenario Parameters'!$A:$A,0)))*(1+INDEX('Scenario Parameters'!$L:$L,MATCH(W$3,'Scenario Parameters'!$A:$A,0)))*'Base Table 5'!W38</f>
        <v>82.285600000000002</v>
      </c>
      <c r="X38" s="36">
        <f>(1+INDEX('Scenario Parameters'!$L:$L,MATCH($C38,'Scenario Parameters'!$A:$A,0)))*(1+INDEX('Scenario Parameters'!$L:$L,MATCH(X$3,'Scenario Parameters'!$A:$A,0)))*'Base Table 5'!X38</f>
        <v>25.832599999999999</v>
      </c>
      <c r="Y38" s="36">
        <f>(1+INDEX('Scenario Parameters'!$L:$L,MATCH($C38,'Scenario Parameters'!$A:$A,0)))*(1+INDEX('Scenario Parameters'!$L:$L,MATCH(Y$3,'Scenario Parameters'!$A:$A,0)))*'Base Table 5'!Y38</f>
        <v>112.25839999999999</v>
      </c>
      <c r="Z38" s="36">
        <f>(1+INDEX('Scenario Parameters'!$L:$L,MATCH($C38,'Scenario Parameters'!$A:$A,0)))*(1+INDEX('Scenario Parameters'!$L:$L,MATCH(Z$3,'Scenario Parameters'!$A:$A,0)))*'Base Table 5'!Z38</f>
        <v>112.23390000000001</v>
      </c>
      <c r="AA38" s="36">
        <f>(1+INDEX('Scenario Parameters'!$L:$L,MATCH($C38,'Scenario Parameters'!$A:$A,0)))*(1+INDEX('Scenario Parameters'!$L:$L,MATCH(AA$3,'Scenario Parameters'!$A:$A,0)))*'Base Table 5'!AA38</f>
        <v>301.3372</v>
      </c>
      <c r="AB38" s="36">
        <f>(1+INDEX('Scenario Parameters'!$L:$L,MATCH($C38,'Scenario Parameters'!$A:$A,0)))*(1+INDEX('Scenario Parameters'!$L:$L,MATCH(AB$3,'Scenario Parameters'!$A:$A,0)))*'Base Table 5'!AB38</f>
        <v>48.08</v>
      </c>
      <c r="AC38" s="36">
        <f>(1+INDEX('Scenario Parameters'!$L:$L,MATCH($C38,'Scenario Parameters'!$A:$A,0)))*(1+INDEX('Scenario Parameters'!$L:$L,MATCH(AC$3,'Scenario Parameters'!$A:$A,0)))*'Base Table 5'!AC38</f>
        <v>32.082500000000003</v>
      </c>
      <c r="AD38" s="36">
        <f>(1+INDEX('Scenario Parameters'!$L:$L,MATCH($C38,'Scenario Parameters'!$A:$A,0)))*(1+INDEX('Scenario Parameters'!$L:$L,MATCH(AD$3,'Scenario Parameters'!$A:$A,0)))*'Base Table 5'!AD38</f>
        <v>0.20069999999999999</v>
      </c>
      <c r="AE38" s="36">
        <f>(1+INDEX('Scenario Parameters'!$L:$L,MATCH($C38,'Scenario Parameters'!$A:$A,0)))*(1+INDEX('Scenario Parameters'!$L:$L,MATCH(AE$3,'Scenario Parameters'!$A:$A,0)))*'Base Table 5'!AE38</f>
        <v>0.10680000000000001</v>
      </c>
      <c r="AF38" s="36">
        <f>(1+INDEX('Scenario Parameters'!$L:$L,MATCH($C38,'Scenario Parameters'!$A:$A,0)))*(1+INDEX('Scenario Parameters'!$L:$L,MATCH(AF$3,'Scenario Parameters'!$A:$A,0)))*'Base Table 5'!AF38</f>
        <v>2.5674999999999999</v>
      </c>
      <c r="AG38" s="36">
        <f>(1+INDEX('Scenario Parameters'!$L:$L,MATCH($C38,'Scenario Parameters'!$A:$A,0)))*(1+INDEX('Scenario Parameters'!$L:$L,MATCH(AG$3,'Scenario Parameters'!$A:$A,0)))*'Base Table 5'!AG38</f>
        <v>2.3699999999999999E-2</v>
      </c>
      <c r="AH38" s="36">
        <f>(1+INDEX('Scenario Parameters'!$L:$L,MATCH($C38,'Scenario Parameters'!$A:$A,0)))*(1+INDEX('Scenario Parameters'!$L:$L,MATCH(AH$3,'Scenario Parameters'!$A:$A,0)))*'Base Table 5'!AH38</f>
        <v>0.3715</v>
      </c>
      <c r="AI38" s="36">
        <f>(1+INDEX('Scenario Parameters'!$L:$L,MATCH($C38,'Scenario Parameters'!$A:$A,0)))*(1+INDEX('Scenario Parameters'!$L:$L,MATCH(AI$3,'Scenario Parameters'!$A:$A,0)))*'Base Table 5'!AI38</f>
        <v>0.22650000000000001</v>
      </c>
      <c r="AJ38" s="36">
        <f>(1+INDEX('Scenario Parameters'!$L:$L,MATCH($C38,'Scenario Parameters'!$A:$A,0)))*(1+INDEX('Scenario Parameters'!$L:$L,MATCH(AJ$3,'Scenario Parameters'!$A:$A,0)))*'Base Table 5'!AJ38</f>
        <v>0.56899999999999995</v>
      </c>
      <c r="AK38" s="36">
        <f>(1+INDEX('Scenario Parameters'!$L:$L,MATCH($C38,'Scenario Parameters'!$A:$A,0)))*(1+INDEX('Scenario Parameters'!$L:$L,MATCH(AK$3,'Scenario Parameters'!$A:$A,0)))*'Base Table 5'!AK38</f>
        <v>6.0248999999999997</v>
      </c>
      <c r="AL38" s="36">
        <f>(1+INDEX('Scenario Parameters'!$L:$L,MATCH($C38,'Scenario Parameters'!$A:$A,0)))*(1+INDEX('Scenario Parameters'!$L:$L,MATCH(AL$3,'Scenario Parameters'!$A:$A,0)))*'Base Table 5'!AL38</f>
        <v>28.530799999999999</v>
      </c>
      <c r="AM38" s="36">
        <f>(1+INDEX('Scenario Parameters'!$L:$L,MATCH($C38,'Scenario Parameters'!$A:$A,0)))*(1+INDEX('Scenario Parameters'!$L:$L,MATCH(AM$3,'Scenario Parameters'!$A:$A,0)))*'Base Table 5'!AM38</f>
        <v>159.6369</v>
      </c>
      <c r="AN38" s="36">
        <f>(1+INDEX('Scenario Parameters'!$L:$L,MATCH($C38,'Scenario Parameters'!$A:$A,0)))*(1+INDEX('Scenario Parameters'!$L:$L,MATCH(AN$3,'Scenario Parameters'!$A:$A,0)))*'Base Table 5'!AN38</f>
        <v>80.133899999999997</v>
      </c>
      <c r="AO38" s="36">
        <f>(1+INDEX('Scenario Parameters'!$L:$L,MATCH($C38,'Scenario Parameters'!$A:$A,0)))*(1+INDEX('Scenario Parameters'!$L:$L,MATCH(AO$3,'Scenario Parameters'!$A:$A,0)))*'Base Table 5'!AO38</f>
        <v>0.12424999999999997</v>
      </c>
      <c r="AP38" s="36">
        <f>(1+INDEX('Scenario Parameters'!$L:$L,MATCH($C38,'Scenario Parameters'!$A:$A,0)))*(1+INDEX('Scenario Parameters'!$L:$L,MATCH(AP$3,'Scenario Parameters'!$A:$A,0)))*'Base Table 5'!AP38</f>
        <v>74.971050000000005</v>
      </c>
      <c r="AQ38" s="36">
        <f>(1+INDEX('Scenario Parameters'!$L:$L,MATCH($C38,'Scenario Parameters'!$A:$A,0)))*(1+INDEX('Scenario Parameters'!$L:$L,MATCH(AQ$3,'Scenario Parameters'!$A:$A,0)))*'Base Table 5'!AQ38</f>
        <v>0.65920000000000001</v>
      </c>
      <c r="AR38" s="36">
        <f>(1+INDEX('Scenario Parameters'!$L:$L,MATCH($C38,'Scenario Parameters'!$A:$A,0)))*(1+INDEX('Scenario Parameters'!$L:$L,MATCH(AR$3,'Scenario Parameters'!$A:$A,0)))*'Base Table 5'!AR38</f>
        <v>75.129199999999997</v>
      </c>
      <c r="AS38" s="36">
        <f>(1+INDEX('Scenario Parameters'!$L:$L,MATCH($C38,'Scenario Parameters'!$A:$A,0)))*(1+INDEX('Scenario Parameters'!$L:$L,MATCH(AS$3,'Scenario Parameters'!$A:$A,0)))*'Base Table 5'!AS38</f>
        <v>41.465899999999998</v>
      </c>
      <c r="AT38" s="36">
        <f>(1+INDEX('Scenario Parameters'!$L:$L,MATCH($C38,'Scenario Parameters'!$A:$A,0)))*(1+INDEX('Scenario Parameters'!$L:$L,MATCH(AT$3,'Scenario Parameters'!$A:$A,0)))*'Base Table 5'!AT38</f>
        <v>47.978700000000003</v>
      </c>
      <c r="AU38" s="36">
        <f>(1+INDEX('Scenario Parameters'!$L:$L,MATCH($C38,'Scenario Parameters'!$A:$A,0)))*(1+INDEX('Scenario Parameters'!$L:$L,MATCH(AU$3,'Scenario Parameters'!$A:$A,0)))*'Base Table 5'!AU38</f>
        <v>3.3365</v>
      </c>
      <c r="AV38" s="36">
        <f>(1+INDEX('Scenario Parameters'!$L:$L,MATCH($C38,'Scenario Parameters'!$A:$A,0)))*(1+INDEX('Scenario Parameters'!$L:$L,MATCH(AV$3,'Scenario Parameters'!$A:$A,0)))*'Base Table 5'!AV38</f>
        <v>3.3620999999999999</v>
      </c>
      <c r="AW38" s="36">
        <f>(1+INDEX('Scenario Parameters'!$L:$L,MATCH($C38,'Scenario Parameters'!$A:$A,0)))*(1+INDEX('Scenario Parameters'!$L:$L,MATCH(AW$3,'Scenario Parameters'!$A:$A,0)))*'Base Table 5'!AW38</f>
        <v>1.361</v>
      </c>
      <c r="AX38" s="36">
        <f>(1+INDEX('Scenario Parameters'!$L:$L,MATCH($C38,'Scenario Parameters'!$A:$A,0)))*(1+INDEX('Scenario Parameters'!$L:$L,MATCH(AX$3,'Scenario Parameters'!$A:$A,0)))*'Base Table 5'!AX38</f>
        <v>54.9255</v>
      </c>
      <c r="AY38" s="36">
        <f>(1+INDEX('Scenario Parameters'!$L:$L,MATCH($C38,'Scenario Parameters'!$A:$A,0)))*(1+INDEX('Scenario Parameters'!$L:$L,MATCH(AY$3,'Scenario Parameters'!$A:$A,0)))*'Base Table 5'!AY38</f>
        <v>9.859</v>
      </c>
      <c r="AZ38" s="36">
        <f>(1+INDEX('Scenario Parameters'!$L:$L,MATCH($C38,'Scenario Parameters'!$A:$A,0)))*(1+INDEX('Scenario Parameters'!$L:$L,MATCH(AZ$3,'Scenario Parameters'!$A:$A,0)))*'Base Table 5'!AZ38</f>
        <v>1.7666999999999999</v>
      </c>
      <c r="BA38" s="36">
        <f>(1+INDEX('Scenario Parameters'!$L:$L,MATCH($C38,'Scenario Parameters'!$A:$A,0)))*(1+INDEX('Scenario Parameters'!$L:$L,MATCH(BA$3,'Scenario Parameters'!$A:$A,0)))*'Base Table 5'!BA38</f>
        <v>1.9963</v>
      </c>
      <c r="BB38" s="36">
        <f>(1+INDEX('Scenario Parameters'!$L:$L,MATCH($C38,'Scenario Parameters'!$A:$A,0)))*(1+INDEX('Scenario Parameters'!$L:$L,MATCH(BB$3,'Scenario Parameters'!$A:$A,0)))*'Base Table 5'!BB38</f>
        <v>0.80879999999999996</v>
      </c>
      <c r="BC38" s="36">
        <f>(1+INDEX('Scenario Parameters'!$L:$L,MATCH($C38,'Scenario Parameters'!$A:$A,0)))*(1+INDEX('Scenario Parameters'!$L:$L,MATCH(BC$3,'Scenario Parameters'!$A:$A,0)))*'Base Table 5'!BC38</f>
        <v>9.6199999999999994E-2</v>
      </c>
      <c r="BD38" s="36">
        <f>(1+INDEX('Scenario Parameters'!$L:$L,MATCH($C38,'Scenario Parameters'!$A:$A,0)))*(1+INDEX('Scenario Parameters'!$L:$L,MATCH(BD$3,'Scenario Parameters'!$A:$A,0)))*'Base Table 5'!BD38</f>
        <v>9.9223999999999997</v>
      </c>
      <c r="BE38" s="36">
        <f>(1+INDEX('Scenario Parameters'!$L:$L,MATCH($C38,'Scenario Parameters'!$A:$A,0)))*(1+INDEX('Scenario Parameters'!$L:$L,MATCH(BE$3,'Scenario Parameters'!$A:$A,0)))*'Base Table 5'!BE38</f>
        <v>1.6337999999999999</v>
      </c>
      <c r="BF38" s="36">
        <f>(1+INDEX('Scenario Parameters'!$L:$L,MATCH($C38,'Scenario Parameters'!$A:$A,0)))*(1+INDEX('Scenario Parameters'!$L:$L,MATCH(BF$3,'Scenario Parameters'!$A:$A,0)))*'Base Table 5'!BF38</f>
        <v>14.7659</v>
      </c>
      <c r="BG38" s="36">
        <f>(1+INDEX('Scenario Parameters'!$L:$L,MATCH($C38,'Scenario Parameters'!$A:$A,0)))*(1+INDEX('Scenario Parameters'!$L:$L,MATCH(BG$3,'Scenario Parameters'!$A:$A,0)))*'Base Table 5'!BG38</f>
        <v>2.8491600000000004</v>
      </c>
      <c r="BH38" s="36">
        <f>(1+INDEX('Scenario Parameters'!$L:$L,MATCH($C38,'Scenario Parameters'!$A:$A,0)))*(1+INDEX('Scenario Parameters'!$L:$L,MATCH(BH$3,'Scenario Parameters'!$A:$A,0)))*'Base Table 5'!BH38</f>
        <v>3.1347</v>
      </c>
      <c r="BI38" s="36">
        <f>(1+INDEX('Scenario Parameters'!$L:$L,MATCH($C38,'Scenario Parameters'!$A:$A,0)))*(1+INDEX('Scenario Parameters'!$L:$L,MATCH(BI$3,'Scenario Parameters'!$A:$A,0)))*'Base Table 5'!BI38</f>
        <v>2.7709000000000001</v>
      </c>
      <c r="BJ38" s="36">
        <f>(1+INDEX('Scenario Parameters'!$L:$L,MATCH($C38,'Scenario Parameters'!$A:$A,0)))*(1+INDEX('Scenario Parameters'!$L:$L,MATCH(BJ$3,'Scenario Parameters'!$A:$A,0)))*'Base Table 5'!BJ38</f>
        <v>2.8155999999999999</v>
      </c>
      <c r="BK38" s="36">
        <f>(1+INDEX('Scenario Parameters'!$L:$L,MATCH($C38,'Scenario Parameters'!$A:$A,0)))*(1+INDEX('Scenario Parameters'!$L:$L,MATCH(BK$3,'Scenario Parameters'!$A:$A,0)))*'Base Table 5'!BK38</f>
        <v>17.7424</v>
      </c>
      <c r="BL38" s="36">
        <f>(1+INDEX('Scenario Parameters'!$L:$L,MATCH($C38,'Scenario Parameters'!$A:$A,0)))*(1+INDEX('Scenario Parameters'!$L:$L,MATCH(BL$3,'Scenario Parameters'!$A:$A,0)))*'Base Table 5'!BL38</f>
        <v>6.3735999999999997</v>
      </c>
      <c r="BM38" s="36">
        <f>(1+INDEX('Scenario Parameters'!$L:$L,MATCH($C38,'Scenario Parameters'!$A:$A,0)))*(1+INDEX('Scenario Parameters'!$L:$L,MATCH(BM$3,'Scenario Parameters'!$A:$A,0)))*'Base Table 5'!BM38</f>
        <v>5.8750999999999998</v>
      </c>
      <c r="BN38" s="36">
        <f>(1+INDEX('Scenario Parameters'!$L:$L,MATCH($C38,'Scenario Parameters'!$A:$A,0)))*(1+INDEX('Scenario Parameters'!$L:$L,MATCH(BN$3,'Scenario Parameters'!$A:$A,0)))*'Base Table 5'!BN38</f>
        <v>22.438199999999998</v>
      </c>
      <c r="BO38" s="36">
        <f>(1+INDEX('Scenario Parameters'!$L:$L,MATCH($C38,'Scenario Parameters'!$A:$A,0)))*(1+INDEX('Scenario Parameters'!$L:$L,MATCH(BO$3,'Scenario Parameters'!$A:$A,0)))*'Base Table 5'!BO38</f>
        <v>3.1061000000000001</v>
      </c>
      <c r="BP38" s="36">
        <f>(1+INDEX('Scenario Parameters'!$L:$L,MATCH($C38,'Scenario Parameters'!$A:$A,0)))*(1+INDEX('Scenario Parameters'!$L:$L,MATCH(BP$3,'Scenario Parameters'!$A:$A,0)))*'Base Table 5'!BP38</f>
        <v>0.82789999999999997</v>
      </c>
      <c r="BQ38" s="36">
        <f>(1+INDEX('Scenario Parameters'!$L:$L,MATCH($C38,'Scenario Parameters'!$A:$A,0)))*(1+INDEX('Scenario Parameters'!$L:$L,MATCH(BQ$3,'Scenario Parameters'!$A:$A,0)))*'Base Table 5'!BQ38</f>
        <v>56.909750000000003</v>
      </c>
      <c r="BR38" s="36">
        <f>(1+INDEX('Scenario Parameters'!$L:$L,MATCH($C38,'Scenario Parameters'!$A:$A,0)))*(1+INDEX('Scenario Parameters'!$L:$L,MATCH(BR$3,'Scenario Parameters'!$A:$A,0)))*'Base Table 5'!BR38</f>
        <v>15.076374999999999</v>
      </c>
      <c r="BS38" s="36">
        <f>(1+INDEX('Scenario Parameters'!$L:$L,MATCH($C38,'Scenario Parameters'!$A:$A,0)))*(1+INDEX('Scenario Parameters'!$L:$L,MATCH(BS$3,'Scenario Parameters'!$A:$A,0)))*'Base Table 5'!BS38</f>
        <v>9.3269999999999978E-2</v>
      </c>
      <c r="BT38" s="36">
        <f>(1+INDEX('Scenario Parameters'!$L:$L,MATCH($C38,'Scenario Parameters'!$A:$A,0)))*(1+INDEX('Scenario Parameters'!$L:$L,MATCH(BT$3,'Scenario Parameters'!$A:$A,0)))*'Base Table 5'!BT38</f>
        <v>3.0933000000000002</v>
      </c>
      <c r="BU38" s="36">
        <f>(1+INDEX('Scenario Parameters'!$L:$L,MATCH($C38,'Scenario Parameters'!$A:$A,0)))*(1+INDEX('Scenario Parameters'!$L:$L,MATCH(BU$3,'Scenario Parameters'!$A:$A,0)))*'Base Table 5'!BU38</f>
        <v>12.2498</v>
      </c>
      <c r="BV38" s="36">
        <f>(1+INDEX('Scenario Parameters'!$L:$L,MATCH($C38,'Scenario Parameters'!$A:$A,0)))*(1+INDEX('Scenario Parameters'!$L:$L,MATCH(BV$3,'Scenario Parameters'!$A:$A,0)))*'Base Table 5'!BV38</f>
        <v>289.1508</v>
      </c>
      <c r="BW38" s="36">
        <f>(1+INDEX('Scenario Parameters'!$L:$L,MATCH($C38,'Scenario Parameters'!$A:$A,0)))*(1+INDEX('Scenario Parameters'!$L:$L,MATCH(BW$3,'Scenario Parameters'!$A:$A,0)))*'Base Table 5'!BW38</f>
        <v>24.9009</v>
      </c>
      <c r="BX38" s="36">
        <f>(1+INDEX('Scenario Parameters'!$L:$L,MATCH($C38,'Scenario Parameters'!$A:$A,0)))*(1+INDEX('Scenario Parameters'!$L:$L,MATCH(BX$3,'Scenario Parameters'!$A:$A,0)))*'Base Table 5'!BX38</f>
        <v>136.00110000000001</v>
      </c>
      <c r="BY38" s="36">
        <f>(1+INDEX('Scenario Parameters'!$L:$L,MATCH($C38,'Scenario Parameters'!$A:$A,0)))*(1+INDEX('Scenario Parameters'!$L:$L,MATCH(BY$3,'Scenario Parameters'!$A:$A,0)))*'Base Table 5'!BY38</f>
        <v>120.044</v>
      </c>
      <c r="BZ38" s="36">
        <f>(1+INDEX('Scenario Parameters'!$L:$L,MATCH($C38,'Scenario Parameters'!$A:$A,0)))*(1+INDEX('Scenario Parameters'!$L:$L,MATCH(BZ$3,'Scenario Parameters'!$A:$A,0)))*'Base Table 5'!BZ38</f>
        <v>538.44830000000002</v>
      </c>
      <c r="CA38" s="36">
        <f>(1+INDEX('Scenario Parameters'!$L:$L,MATCH($C38,'Scenario Parameters'!$A:$A,0)))*(1+INDEX('Scenario Parameters'!$L:$L,MATCH(CA$3,'Scenario Parameters'!$A:$A,0)))*'Base Table 5'!CA38</f>
        <v>432.94839999999999</v>
      </c>
      <c r="CB38" s="36">
        <f>(1+INDEX('Scenario Parameters'!$L:$L,MATCH($C38,'Scenario Parameters'!$A:$A,0)))*(1+INDEX('Scenario Parameters'!$L:$L,MATCH(CB$3,'Scenario Parameters'!$A:$A,0)))*'Base Table 5'!CB38</f>
        <v>23.339400000000001</v>
      </c>
      <c r="CC38" s="36">
        <f>(1+INDEX('Scenario Parameters'!$L:$L,MATCH($C38,'Scenario Parameters'!$A:$A,0)))*(1+INDEX('Scenario Parameters'!$L:$L,MATCH(CC$3,'Scenario Parameters'!$A:$A,0)))*'Base Table 5'!CC38</f>
        <v>128.65549999999999</v>
      </c>
      <c r="CD38" s="36">
        <f>(1+INDEX('Scenario Parameters'!$L:$L,MATCH($C38,'Scenario Parameters'!$A:$A,0)))*(1+INDEX('Scenario Parameters'!$L:$L,MATCH(CD$3,'Scenario Parameters'!$A:$A,0)))*'Base Table 5'!CD38</f>
        <v>18.48</v>
      </c>
      <c r="CE38" s="36">
        <f>(1+INDEX('Scenario Parameters'!$L:$L,MATCH($C38,'Scenario Parameters'!$A:$A,0)))*(1+INDEX('Scenario Parameters'!$L:$L,MATCH(CE$3,'Scenario Parameters'!$A:$A,0)))*'Base Table 5'!CE38</f>
        <v>4.7744999999999997</v>
      </c>
      <c r="CF38" s="36">
        <f>(1+INDEX('Scenario Parameters'!$L:$L,MATCH($C38,'Scenario Parameters'!$A:$A,0)))*(1+INDEX('Scenario Parameters'!$L:$L,MATCH(CF$3,'Scenario Parameters'!$A:$A,0)))*'Base Table 5'!CF38</f>
        <v>8.7040000000000006</v>
      </c>
      <c r="CG38" s="36">
        <f>(1+INDEX('Scenario Parameters'!$L:$L,MATCH($C38,'Scenario Parameters'!$A:$A,0)))*(1+INDEX('Scenario Parameters'!$L:$L,MATCH(CG$3,'Scenario Parameters'!$A:$A,0)))*'Base Table 5'!CG38</f>
        <v>16.806100000000001</v>
      </c>
      <c r="CH38" s="36">
        <f>(1+INDEX('Scenario Parameters'!$L:$L,MATCH($C38,'Scenario Parameters'!$A:$A,0)))*(1+INDEX('Scenario Parameters'!$L:$L,MATCH(CH$3,'Scenario Parameters'!$A:$A,0)))*'Base Table 5'!CH38</f>
        <v>17.607700000000001</v>
      </c>
      <c r="CI38" s="36">
        <f>(1+INDEX('Scenario Parameters'!$L:$L,MATCH($C38,'Scenario Parameters'!$A:$A,0)))*(1+INDEX('Scenario Parameters'!$L:$L,MATCH(CI$3,'Scenario Parameters'!$A:$A,0)))*'Base Table 5'!CI38</f>
        <v>0.78320000000000001</v>
      </c>
      <c r="CJ38" s="36">
        <f>(1+INDEX('Scenario Parameters'!$L:$L,MATCH($C38,'Scenario Parameters'!$A:$A,0)))*(1+INDEX('Scenario Parameters'!$L:$L,MATCH(CJ$3,'Scenario Parameters'!$A:$A,0)))*'Base Table 5'!CJ38</f>
        <v>199.14789999999999</v>
      </c>
      <c r="CK38" s="36">
        <f>(1+INDEX('Scenario Parameters'!$L:$L,MATCH($C38,'Scenario Parameters'!$A:$A,0)))*(1+INDEX('Scenario Parameters'!$L:$L,MATCH(CK$3,'Scenario Parameters'!$A:$A,0)))*'Base Table 5'!CK38</f>
        <v>1.8962000000000001</v>
      </c>
      <c r="CL38" s="36">
        <f>(1+INDEX('Scenario Parameters'!$L:$L,MATCH($C38,'Scenario Parameters'!$A:$A,0)))*(1+INDEX('Scenario Parameters'!$L:$L,MATCH(CL$3,'Scenario Parameters'!$A:$A,0)))*'Base Table 5'!CL38</f>
        <v>0.4037</v>
      </c>
      <c r="CM38" s="36">
        <f>(1+INDEX('Scenario Parameters'!$L:$L,MATCH($C38,'Scenario Parameters'!$A:$A,0)))*(1+INDEX('Scenario Parameters'!$L:$L,MATCH(CM$3,'Scenario Parameters'!$A:$A,0)))*'Base Table 5'!CM38</f>
        <v>6.6966000000000001</v>
      </c>
      <c r="CN38" s="36">
        <f>(1+INDEX('Scenario Parameters'!$L:$L,MATCH($C38,'Scenario Parameters'!$A:$A,0)))*(1+INDEX('Scenario Parameters'!$L:$L,MATCH(CN$3,'Scenario Parameters'!$A:$A,0)))*'Base Table 5'!CN38</f>
        <v>11.823700000000001</v>
      </c>
      <c r="CO38" s="36">
        <f>(1+INDEX('Scenario Parameters'!$L:$L,MATCH($C38,'Scenario Parameters'!$A:$A,0)))*(1+INDEX('Scenario Parameters'!$L:$L,MATCH(CO$3,'Scenario Parameters'!$A:$A,0)))*'Base Table 5'!CO38</f>
        <v>0.64959999999999996</v>
      </c>
      <c r="CP38" s="36">
        <f>(1+INDEX('Scenario Parameters'!$L:$L,MATCH($C38,'Scenario Parameters'!$A:$A,0)))*(1+INDEX('Scenario Parameters'!$L:$L,MATCH(CP$3,'Scenario Parameters'!$A:$A,0)))*'Base Table 5'!CP38</f>
        <v>23.5626</v>
      </c>
      <c r="CQ38" s="36">
        <f>(1+INDEX('Scenario Parameters'!$L:$L,MATCH($C38,'Scenario Parameters'!$A:$A,0)))*(1+INDEX('Scenario Parameters'!$L:$L,MATCH(CQ$3,'Scenario Parameters'!$A:$A,0)))*'Base Table 5'!CQ38</f>
        <v>4.4875999999999996</v>
      </c>
      <c r="CR38" s="36">
        <f>(1+INDEX('Scenario Parameters'!$L:$L,MATCH($C38,'Scenario Parameters'!$A:$A,0)))*(1+INDEX('Scenario Parameters'!$L:$L,MATCH(CR$3,'Scenario Parameters'!$A:$A,0)))*'Base Table 5'!CR38</f>
        <v>36.426699999999997</v>
      </c>
      <c r="CS38" s="36">
        <f>(1+INDEX('Scenario Parameters'!$L:$L,MATCH($C38,'Scenario Parameters'!$A:$A,0)))*(1+INDEX('Scenario Parameters'!$L:$L,MATCH(CS$3,'Scenario Parameters'!$A:$A,0)))*'Base Table 5'!CS38</f>
        <v>7.8653000000000004</v>
      </c>
      <c r="CT38" s="36">
        <f>(1+INDEX('Scenario Parameters'!$L:$L,MATCH($C38,'Scenario Parameters'!$A:$A,0)))*(1+INDEX('Scenario Parameters'!$L:$L,MATCH(CT$3,'Scenario Parameters'!$A:$A,0)))*'Base Table 5'!CT38</f>
        <v>0.95689999999999997</v>
      </c>
      <c r="CU38" s="36">
        <f>(1+INDEX('Scenario Parameters'!$L:$L,MATCH($C38,'Scenario Parameters'!$A:$A,0)))*(1+INDEX('Scenario Parameters'!$L:$L,MATCH(CU$3,'Scenario Parameters'!$A:$A,0)))*'Base Table 5'!CU38</f>
        <v>0.36420000000000002</v>
      </c>
      <c r="CV38" s="36">
        <f>(1+INDEX('Scenario Parameters'!$L:$L,MATCH($C38,'Scenario Parameters'!$A:$A,0)))*(1+INDEX('Scenario Parameters'!$L:$L,MATCH(CV$3,'Scenario Parameters'!$A:$A,0)))*'Base Table 5'!CV38</f>
        <v>6.7958999999999996</v>
      </c>
      <c r="CW38" s="36">
        <f>(1+INDEX('Scenario Parameters'!$L:$L,MATCH($C38,'Scenario Parameters'!$A:$A,0)))*(1+INDEX('Scenario Parameters'!$L:$L,MATCH(CW$3,'Scenario Parameters'!$A:$A,0)))*'Base Table 5'!CW38</f>
        <v>47.946199999999997</v>
      </c>
      <c r="CX38" s="36">
        <f>(1+INDEX('Scenario Parameters'!$L:$L,MATCH($C38,'Scenario Parameters'!$A:$A,0)))*(1+INDEX('Scenario Parameters'!$L:$L,MATCH(CX$3,'Scenario Parameters'!$A:$A,0)))*'Base Table 5'!CX38</f>
        <v>11.0025</v>
      </c>
      <c r="CY38" s="36">
        <f>(1+INDEX('Scenario Parameters'!$L:$L,MATCH($C38,'Scenario Parameters'!$A:$A,0)))*(1+INDEX('Scenario Parameters'!$L:$L,MATCH(CY$3,'Scenario Parameters'!$A:$A,0)))*'Base Table 5'!CY38</f>
        <v>43.703600000000002</v>
      </c>
      <c r="CZ38" s="36">
        <f>(1+INDEX('Scenario Parameters'!$L:$L,MATCH($C38,'Scenario Parameters'!$A:$A,0)))*(1+INDEX('Scenario Parameters'!$L:$L,MATCH(CZ$3,'Scenario Parameters'!$A:$A,0)))*'Base Table 5'!CZ38</f>
        <v>8.3512000000000004</v>
      </c>
      <c r="DA38" s="36">
        <f>(1+INDEX('Scenario Parameters'!$L:$L,MATCH($C38,'Scenario Parameters'!$A:$A,0)))*(1+INDEX('Scenario Parameters'!$L:$L,MATCH(DA$3,'Scenario Parameters'!$A:$A,0)))*'Base Table 5'!DA38</f>
        <v>145.0635</v>
      </c>
      <c r="DB38" s="36">
        <f>(1+INDEX('Scenario Parameters'!$L:$L,MATCH($C38,'Scenario Parameters'!$A:$A,0)))*(1+INDEX('Scenario Parameters'!$L:$L,MATCH(DB$3,'Scenario Parameters'!$A:$A,0)))*'Base Table 5'!DB38</f>
        <v>9.5886999999999993</v>
      </c>
      <c r="DC38" s="36">
        <f>(1+INDEX('Scenario Parameters'!$L:$L,MATCH($C38,'Scenario Parameters'!$A:$A,0)))*(1+INDEX('Scenario Parameters'!$L:$L,MATCH(DC$3,'Scenario Parameters'!$A:$A,0)))*'Base Table 5'!DC38</f>
        <v>14.3012</v>
      </c>
      <c r="DD38" s="36">
        <f>(1+INDEX('Scenario Parameters'!$L:$L,MATCH($C38,'Scenario Parameters'!$A:$A,0)))*(1+INDEX('Scenario Parameters'!$L:$L,MATCH(DD$3,'Scenario Parameters'!$A:$A,0)))*'Base Table 5'!DD38</f>
        <v>32.765000000000001</v>
      </c>
      <c r="DE38" s="36">
        <f>(1+INDEX('Scenario Parameters'!$L:$L,MATCH($C38,'Scenario Parameters'!$A:$A,0)))*(1+INDEX('Scenario Parameters'!$L:$L,MATCH(DE$3,'Scenario Parameters'!$A:$A,0)))*'Base Table 5'!DE38</f>
        <v>22.83935</v>
      </c>
      <c r="DF38" s="36">
        <f>(1+INDEX('Scenario Parameters'!$L:$L,MATCH($C38,'Scenario Parameters'!$A:$A,0)))*(1+INDEX('Scenario Parameters'!$L:$L,MATCH(DF$3,'Scenario Parameters'!$A:$A,0)))*'Base Table 5'!DF38</f>
        <v>4.5387000000000004</v>
      </c>
      <c r="DG38" s="36">
        <f>(1+INDEX('Scenario Parameters'!$L:$L,MATCH($C38,'Scenario Parameters'!$A:$A,0)))*(1+INDEX('Scenario Parameters'!$L:$L,MATCH(DG$3,'Scenario Parameters'!$A:$A,0)))*'Base Table 5'!DG38</f>
        <v>55.339100000000002</v>
      </c>
      <c r="DH38" s="36">
        <f>(1+INDEX('Scenario Parameters'!$L:$L,MATCH($C38,'Scenario Parameters'!$A:$A,0)))*(1+INDEX('Scenario Parameters'!$L:$L,MATCH(DH$3,'Scenario Parameters'!$A:$A,0)))*'Base Table 5'!DH38</f>
        <v>79.505449999999996</v>
      </c>
      <c r="DI38" s="36">
        <f>(1+INDEX('Scenario Parameters'!$L:$L,MATCH($C38,'Scenario Parameters'!$A:$A,0)))*(1+INDEX('Scenario Parameters'!$L:$L,MATCH(DI$3,'Scenario Parameters'!$A:$A,0)))*'Base Table 5'!DI38</f>
        <v>7.2443</v>
      </c>
      <c r="DJ38" s="36">
        <f>(1+INDEX('Scenario Parameters'!$L:$L,MATCH($C38,'Scenario Parameters'!$A:$A,0)))*(1+INDEX('Scenario Parameters'!$L:$L,MATCH(DJ$3,'Scenario Parameters'!$A:$A,0)))*'Base Table 5'!DJ38</f>
        <v>2.4216000000000002</v>
      </c>
      <c r="DK38" s="36">
        <f>(1+INDEX('Scenario Parameters'!$L:$L,MATCH($C38,'Scenario Parameters'!$A:$A,0)))*(1+INDEX('Scenario Parameters'!$L:$L,MATCH(DK$3,'Scenario Parameters'!$A:$A,0)))*'Base Table 5'!DK38</f>
        <v>2.0164</v>
      </c>
      <c r="DL38" s="36">
        <f>(1+INDEX('Scenario Parameters'!$L:$L,MATCH($C38,'Scenario Parameters'!$A:$A,0)))*(1+INDEX('Scenario Parameters'!$L:$L,MATCH(DL$3,'Scenario Parameters'!$A:$A,0)))*'Base Table 5'!DL38</f>
        <v>1.8624199999999995</v>
      </c>
      <c r="DM38" s="36">
        <f>(1+INDEX('Scenario Parameters'!$L:$L,MATCH($C38,'Scenario Parameters'!$A:$A,0)))*(1+INDEX('Scenario Parameters'!$L:$L,MATCH(DM$3,'Scenario Parameters'!$A:$A,0)))*'Base Table 5'!DM38</f>
        <v>16.107800000000001</v>
      </c>
      <c r="DN38" s="36">
        <f>(1+INDEX('Scenario Parameters'!$L:$L,MATCH($C38,'Scenario Parameters'!$A:$A,0)))*(1+INDEX('Scenario Parameters'!$L:$L,MATCH(DN$3,'Scenario Parameters'!$A:$A,0)))*'Base Table 5'!DN38</f>
        <v>27.2959</v>
      </c>
      <c r="DO38" s="36">
        <f>(1+INDEX('Scenario Parameters'!$L:$L,MATCH($C38,'Scenario Parameters'!$A:$A,0)))*(1+INDEX('Scenario Parameters'!$L:$L,MATCH(DO$3,'Scenario Parameters'!$A:$A,0)))*'Base Table 5'!DO38</f>
        <v>3.161</v>
      </c>
      <c r="DP38" s="36">
        <f t="shared" si="4"/>
        <v>4567.3897250000018</v>
      </c>
      <c r="DQ38" s="36">
        <f>('Base Table 5'!DQ38/'Base Table 5'!$DX38)*$EB38</f>
        <v>1884.6215153130595</v>
      </c>
      <c r="DR38" s="36">
        <f>('Base Table 5'!DR38/'Base Table 5'!$DX38)*$EB38</f>
        <v>0.92066308632492233</v>
      </c>
      <c r="DS38" s="36">
        <f>('Base Table 5'!DS38/'Base Table 5'!$DX38)*$EB38</f>
        <v>43.142822265721065</v>
      </c>
      <c r="DT38" s="36">
        <f>('Base Table 5'!DT38/'Base Table 5'!$DX38)*$EB38</f>
        <v>1.3670421360574674</v>
      </c>
      <c r="DU38" s="36">
        <f>('Base Table 5'!DU38/'Base Table 5'!$DX38)*$EB38</f>
        <v>8.6909426764785387</v>
      </c>
      <c r="DV38" s="36">
        <f>('Base Table 5'!DV38/'Base Table 5'!$DX38)*$EB38</f>
        <v>62.86358877364102</v>
      </c>
      <c r="DW38" s="36">
        <f>('Base Table 5'!DW38/'Base Table 5'!$DX38)*$EB38</f>
        <v>773.49430116668907</v>
      </c>
      <c r="DX38" s="36">
        <f t="shared" si="5"/>
        <v>2775.1008754179716</v>
      </c>
      <c r="DY38" s="36">
        <f t="shared" si="6"/>
        <v>7342.4906004179738</v>
      </c>
      <c r="DZ38" s="14">
        <f>'Base Table 5'!DY38</f>
        <v>7569.000100000002</v>
      </c>
      <c r="EA38" s="54">
        <v>7342.4906004179729</v>
      </c>
      <c r="EB38" s="100">
        <f t="shared" si="7"/>
        <v>2775.1008754179711</v>
      </c>
    </row>
    <row r="39" spans="1:132" x14ac:dyDescent="0.4">
      <c r="A39" s="37">
        <v>36</v>
      </c>
      <c r="B39" s="2" t="str">
        <f>'Base Table 5'!B39</f>
        <v>1601</v>
      </c>
      <c r="C39" s="112">
        <f>'Base Table 5'!C39</f>
        <v>7</v>
      </c>
      <c r="D39" s="38" t="str">
        <f>'Base Table 5'!D39</f>
        <v>Printing (including the reproduction of recorded media)</v>
      </c>
      <c r="E39" s="36">
        <f>(1+INDEX('Scenario Parameters'!$L:$L,MATCH($C39,'Scenario Parameters'!$A:$A,0)))*(1+INDEX('Scenario Parameters'!$L:$L,MATCH(E$3,'Scenario Parameters'!$A:$A,0)))*'Base Table 5'!E39</f>
        <v>27.015799999999999</v>
      </c>
      <c r="F39" s="36">
        <f>(1+INDEX('Scenario Parameters'!$L:$L,MATCH($C39,'Scenario Parameters'!$A:$A,0)))*(1+INDEX('Scenario Parameters'!$L:$L,MATCH(F$3,'Scenario Parameters'!$A:$A,0)))*'Base Table 5'!F39</f>
        <v>7.9170999999999996</v>
      </c>
      <c r="G39" s="36">
        <f>(1+INDEX('Scenario Parameters'!$L:$L,MATCH($C39,'Scenario Parameters'!$A:$A,0)))*(1+INDEX('Scenario Parameters'!$L:$L,MATCH(G$3,'Scenario Parameters'!$A:$A,0)))*'Base Table 5'!G39</f>
        <v>94.1143</v>
      </c>
      <c r="H39" s="36">
        <f>(1+INDEX('Scenario Parameters'!$L:$L,MATCH($C39,'Scenario Parameters'!$A:$A,0)))*(1+INDEX('Scenario Parameters'!$L:$L,MATCH(H$3,'Scenario Parameters'!$A:$A,0)))*'Base Table 5'!H39</f>
        <v>4.6882999999999999</v>
      </c>
      <c r="I39" s="36">
        <f>(1+INDEX('Scenario Parameters'!$L:$L,MATCH($C39,'Scenario Parameters'!$A:$A,0)))*(1+INDEX('Scenario Parameters'!$L:$L,MATCH(I$3,'Scenario Parameters'!$A:$A,0)))*'Base Table 5'!I39</f>
        <v>0.2437</v>
      </c>
      <c r="J39" s="36">
        <f>(1+INDEX('Scenario Parameters'!$L:$L,MATCH($C39,'Scenario Parameters'!$A:$A,0)))*(1+INDEX('Scenario Parameters'!$L:$L,MATCH(J$3,'Scenario Parameters'!$A:$A,0)))*'Base Table 5'!J39</f>
        <v>4.6962000000000002</v>
      </c>
      <c r="K39" s="36">
        <f>(1+INDEX('Scenario Parameters'!$L:$L,MATCH($C39,'Scenario Parameters'!$A:$A,0)))*(1+INDEX('Scenario Parameters'!$L:$L,MATCH(K$3,'Scenario Parameters'!$A:$A,0)))*'Base Table 5'!K39</f>
        <v>28.512699999999999</v>
      </c>
      <c r="L39" s="36">
        <f>(1+INDEX('Scenario Parameters'!$L:$L,MATCH($C39,'Scenario Parameters'!$A:$A,0)))*(1+INDEX('Scenario Parameters'!$L:$L,MATCH(L$3,'Scenario Parameters'!$A:$A,0)))*'Base Table 5'!L39</f>
        <v>2.2712999999999997</v>
      </c>
      <c r="M39" s="36">
        <f>(1+INDEX('Scenario Parameters'!$L:$L,MATCH($C39,'Scenario Parameters'!$A:$A,0)))*(1+INDEX('Scenario Parameters'!$L:$L,MATCH(M$3,'Scenario Parameters'!$A:$A,0)))*'Base Table 5'!M39</f>
        <v>1.8050399999999995</v>
      </c>
      <c r="N39" s="36">
        <f>(1+INDEX('Scenario Parameters'!$L:$L,MATCH($C39,'Scenario Parameters'!$A:$A,0)))*(1+INDEX('Scenario Parameters'!$L:$L,MATCH(N$3,'Scenario Parameters'!$A:$A,0)))*'Base Table 5'!N39</f>
        <v>10.641400000000001</v>
      </c>
      <c r="O39" s="36">
        <f>(1+INDEX('Scenario Parameters'!$L:$L,MATCH($C39,'Scenario Parameters'!$A:$A,0)))*(1+INDEX('Scenario Parameters'!$L:$L,MATCH(O$3,'Scenario Parameters'!$A:$A,0)))*'Base Table 5'!O39</f>
        <v>39.498800000000003</v>
      </c>
      <c r="P39" s="36">
        <f>(1+INDEX('Scenario Parameters'!$L:$L,MATCH($C39,'Scenario Parameters'!$A:$A,0)))*(1+INDEX('Scenario Parameters'!$L:$L,MATCH(P$3,'Scenario Parameters'!$A:$A,0)))*'Base Table 5'!P39</f>
        <v>3.7468200000000005</v>
      </c>
      <c r="Q39" s="36">
        <f>(1+INDEX('Scenario Parameters'!$L:$L,MATCH($C39,'Scenario Parameters'!$A:$A,0)))*(1+INDEX('Scenario Parameters'!$L:$L,MATCH(Q$3,'Scenario Parameters'!$A:$A,0)))*'Base Table 5'!Q39</f>
        <v>3.1812000000000005</v>
      </c>
      <c r="R39" s="36">
        <f>(1+INDEX('Scenario Parameters'!$L:$L,MATCH($C39,'Scenario Parameters'!$A:$A,0)))*(1+INDEX('Scenario Parameters'!$L:$L,MATCH(R$3,'Scenario Parameters'!$A:$A,0)))*'Base Table 5'!R39</f>
        <v>12.1683</v>
      </c>
      <c r="S39" s="36">
        <f>(1+INDEX('Scenario Parameters'!$L:$L,MATCH($C39,'Scenario Parameters'!$A:$A,0)))*(1+INDEX('Scenario Parameters'!$L:$L,MATCH(S$3,'Scenario Parameters'!$A:$A,0)))*'Base Table 5'!S39</f>
        <v>1.89</v>
      </c>
      <c r="T39" s="36">
        <f>(1+INDEX('Scenario Parameters'!$L:$L,MATCH($C39,'Scenario Parameters'!$A:$A,0)))*(1+INDEX('Scenario Parameters'!$L:$L,MATCH(T$3,'Scenario Parameters'!$A:$A,0)))*'Base Table 5'!T39</f>
        <v>12.0098</v>
      </c>
      <c r="U39" s="36">
        <f>(1+INDEX('Scenario Parameters'!$L:$L,MATCH($C39,'Scenario Parameters'!$A:$A,0)))*(1+INDEX('Scenario Parameters'!$L:$L,MATCH(U$3,'Scenario Parameters'!$A:$A,0)))*'Base Table 5'!U39</f>
        <v>3.1315</v>
      </c>
      <c r="V39" s="36">
        <f>(1+INDEX('Scenario Parameters'!$L:$L,MATCH($C39,'Scenario Parameters'!$A:$A,0)))*(1+INDEX('Scenario Parameters'!$L:$L,MATCH(V$3,'Scenario Parameters'!$A:$A,0)))*'Base Table 5'!V39</f>
        <v>1.1806000000000001</v>
      </c>
      <c r="W39" s="36">
        <f>(1+INDEX('Scenario Parameters'!$L:$L,MATCH($C39,'Scenario Parameters'!$A:$A,0)))*(1+INDEX('Scenario Parameters'!$L:$L,MATCH(W$3,'Scenario Parameters'!$A:$A,0)))*'Base Table 5'!W39</f>
        <v>20.4693</v>
      </c>
      <c r="X39" s="36">
        <f>(1+INDEX('Scenario Parameters'!$L:$L,MATCH($C39,'Scenario Parameters'!$A:$A,0)))*(1+INDEX('Scenario Parameters'!$L:$L,MATCH(X$3,'Scenario Parameters'!$A:$A,0)))*'Base Table 5'!X39</f>
        <v>4.2138999999999998</v>
      </c>
      <c r="Y39" s="36">
        <f>(1+INDEX('Scenario Parameters'!$L:$L,MATCH($C39,'Scenario Parameters'!$A:$A,0)))*(1+INDEX('Scenario Parameters'!$L:$L,MATCH(Y$3,'Scenario Parameters'!$A:$A,0)))*'Base Table 5'!Y39</f>
        <v>22.025500000000001</v>
      </c>
      <c r="Z39" s="36">
        <f>(1+INDEX('Scenario Parameters'!$L:$L,MATCH($C39,'Scenario Parameters'!$A:$A,0)))*(1+INDEX('Scenario Parameters'!$L:$L,MATCH(Z$3,'Scenario Parameters'!$A:$A,0)))*'Base Table 5'!Z39</f>
        <v>16.115500000000001</v>
      </c>
      <c r="AA39" s="36">
        <f>(1+INDEX('Scenario Parameters'!$L:$L,MATCH($C39,'Scenario Parameters'!$A:$A,0)))*(1+INDEX('Scenario Parameters'!$L:$L,MATCH(AA$3,'Scenario Parameters'!$A:$A,0)))*'Base Table 5'!AA39</f>
        <v>10.2409</v>
      </c>
      <c r="AB39" s="36">
        <f>(1+INDEX('Scenario Parameters'!$L:$L,MATCH($C39,'Scenario Parameters'!$A:$A,0)))*(1+INDEX('Scenario Parameters'!$L:$L,MATCH(AB$3,'Scenario Parameters'!$A:$A,0)))*'Base Table 5'!AB39</f>
        <v>4.3636999999999997</v>
      </c>
      <c r="AC39" s="36">
        <f>(1+INDEX('Scenario Parameters'!$L:$L,MATCH($C39,'Scenario Parameters'!$A:$A,0)))*(1+INDEX('Scenario Parameters'!$L:$L,MATCH(AC$3,'Scenario Parameters'!$A:$A,0)))*'Base Table 5'!AC39</f>
        <v>7.5479000000000003</v>
      </c>
      <c r="AD39" s="36">
        <f>(1+INDEX('Scenario Parameters'!$L:$L,MATCH($C39,'Scenario Parameters'!$A:$A,0)))*(1+INDEX('Scenario Parameters'!$L:$L,MATCH(AD$3,'Scenario Parameters'!$A:$A,0)))*'Base Table 5'!AD39</f>
        <v>0.1522</v>
      </c>
      <c r="AE39" s="36">
        <f>(1+INDEX('Scenario Parameters'!$L:$L,MATCH($C39,'Scenario Parameters'!$A:$A,0)))*(1+INDEX('Scenario Parameters'!$L:$L,MATCH(AE$3,'Scenario Parameters'!$A:$A,0)))*'Base Table 5'!AE39</f>
        <v>0.1482</v>
      </c>
      <c r="AF39" s="36">
        <f>(1+INDEX('Scenario Parameters'!$L:$L,MATCH($C39,'Scenario Parameters'!$A:$A,0)))*(1+INDEX('Scenario Parameters'!$L:$L,MATCH(AF$3,'Scenario Parameters'!$A:$A,0)))*'Base Table 5'!AF39</f>
        <v>2.1798999999999999</v>
      </c>
      <c r="AG39" s="36">
        <f>(1+INDEX('Scenario Parameters'!$L:$L,MATCH($C39,'Scenario Parameters'!$A:$A,0)))*(1+INDEX('Scenario Parameters'!$L:$L,MATCH(AG$3,'Scenario Parameters'!$A:$A,0)))*'Base Table 5'!AG39</f>
        <v>1.9E-2</v>
      </c>
      <c r="AH39" s="36">
        <f>(1+INDEX('Scenario Parameters'!$L:$L,MATCH($C39,'Scenario Parameters'!$A:$A,0)))*(1+INDEX('Scenario Parameters'!$L:$L,MATCH(AH$3,'Scenario Parameters'!$A:$A,0)))*'Base Table 5'!AH39</f>
        <v>0.25490000000000002</v>
      </c>
      <c r="AI39" s="36">
        <f>(1+INDEX('Scenario Parameters'!$L:$L,MATCH($C39,'Scenario Parameters'!$A:$A,0)))*(1+INDEX('Scenario Parameters'!$L:$L,MATCH(AI$3,'Scenario Parameters'!$A:$A,0)))*'Base Table 5'!AI39</f>
        <v>0.20319999999999999</v>
      </c>
      <c r="AJ39" s="36">
        <f>(1+INDEX('Scenario Parameters'!$L:$L,MATCH($C39,'Scenario Parameters'!$A:$A,0)))*(1+INDEX('Scenario Parameters'!$L:$L,MATCH(AJ$3,'Scenario Parameters'!$A:$A,0)))*'Base Table 5'!AJ39</f>
        <v>1.1229</v>
      </c>
      <c r="AK39" s="36">
        <f>(1+INDEX('Scenario Parameters'!$L:$L,MATCH($C39,'Scenario Parameters'!$A:$A,0)))*(1+INDEX('Scenario Parameters'!$L:$L,MATCH(AK$3,'Scenario Parameters'!$A:$A,0)))*'Base Table 5'!AK39</f>
        <v>7.5407999999999999</v>
      </c>
      <c r="AL39" s="36">
        <f>(1+INDEX('Scenario Parameters'!$L:$L,MATCH($C39,'Scenario Parameters'!$A:$A,0)))*(1+INDEX('Scenario Parameters'!$L:$L,MATCH(AL$3,'Scenario Parameters'!$A:$A,0)))*'Base Table 5'!AL39</f>
        <v>13.3568</v>
      </c>
      <c r="AM39" s="36">
        <f>(1+INDEX('Scenario Parameters'!$L:$L,MATCH($C39,'Scenario Parameters'!$A:$A,0)))*(1+INDEX('Scenario Parameters'!$L:$L,MATCH(AM$3,'Scenario Parameters'!$A:$A,0)))*'Base Table 5'!AM39</f>
        <v>54.533799999999999</v>
      </c>
      <c r="AN39" s="36">
        <f>(1+INDEX('Scenario Parameters'!$L:$L,MATCH($C39,'Scenario Parameters'!$A:$A,0)))*(1+INDEX('Scenario Parameters'!$L:$L,MATCH(AN$3,'Scenario Parameters'!$A:$A,0)))*'Base Table 5'!AN39</f>
        <v>199.70400000000001</v>
      </c>
      <c r="AO39" s="36">
        <f>(1+INDEX('Scenario Parameters'!$L:$L,MATCH($C39,'Scenario Parameters'!$A:$A,0)))*(1+INDEX('Scenario Parameters'!$L:$L,MATCH(AO$3,'Scenario Parameters'!$A:$A,0)))*'Base Table 5'!AO39</f>
        <v>0.31280999999999992</v>
      </c>
      <c r="AP39" s="36">
        <f>(1+INDEX('Scenario Parameters'!$L:$L,MATCH($C39,'Scenario Parameters'!$A:$A,0)))*(1+INDEX('Scenario Parameters'!$L:$L,MATCH(AP$3,'Scenario Parameters'!$A:$A,0)))*'Base Table 5'!AP39</f>
        <v>5.7386499999999998</v>
      </c>
      <c r="AQ39" s="36">
        <f>(1+INDEX('Scenario Parameters'!$L:$L,MATCH($C39,'Scenario Parameters'!$A:$A,0)))*(1+INDEX('Scenario Parameters'!$L:$L,MATCH(AQ$3,'Scenario Parameters'!$A:$A,0)))*'Base Table 5'!AQ39</f>
        <v>7.4249999999999997E-2</v>
      </c>
      <c r="AR39" s="36">
        <f>(1+INDEX('Scenario Parameters'!$L:$L,MATCH($C39,'Scenario Parameters'!$A:$A,0)))*(1+INDEX('Scenario Parameters'!$L:$L,MATCH(AR$3,'Scenario Parameters'!$A:$A,0)))*'Base Table 5'!AR39</f>
        <v>15.5764</v>
      </c>
      <c r="AS39" s="36">
        <f>(1+INDEX('Scenario Parameters'!$L:$L,MATCH($C39,'Scenario Parameters'!$A:$A,0)))*(1+INDEX('Scenario Parameters'!$L:$L,MATCH(AS$3,'Scenario Parameters'!$A:$A,0)))*'Base Table 5'!AS39</f>
        <v>1.5184</v>
      </c>
      <c r="AT39" s="36">
        <f>(1+INDEX('Scenario Parameters'!$L:$L,MATCH($C39,'Scenario Parameters'!$A:$A,0)))*(1+INDEX('Scenario Parameters'!$L:$L,MATCH(AT$3,'Scenario Parameters'!$A:$A,0)))*'Base Table 5'!AT39</f>
        <v>15.170400000000001</v>
      </c>
      <c r="AU39" s="36">
        <f>(1+INDEX('Scenario Parameters'!$L:$L,MATCH($C39,'Scenario Parameters'!$A:$A,0)))*(1+INDEX('Scenario Parameters'!$L:$L,MATCH(AU$3,'Scenario Parameters'!$A:$A,0)))*'Base Table 5'!AU39</f>
        <v>0.3382</v>
      </c>
      <c r="AV39" s="36">
        <f>(1+INDEX('Scenario Parameters'!$L:$L,MATCH($C39,'Scenario Parameters'!$A:$A,0)))*(1+INDEX('Scenario Parameters'!$L:$L,MATCH(AV$3,'Scenario Parameters'!$A:$A,0)))*'Base Table 5'!AV39</f>
        <v>1.5184</v>
      </c>
      <c r="AW39" s="36">
        <f>(1+INDEX('Scenario Parameters'!$L:$L,MATCH($C39,'Scenario Parameters'!$A:$A,0)))*(1+INDEX('Scenario Parameters'!$L:$L,MATCH(AW$3,'Scenario Parameters'!$A:$A,0)))*'Base Table 5'!AW39</f>
        <v>1.2737000000000001</v>
      </c>
      <c r="AX39" s="36">
        <f>(1+INDEX('Scenario Parameters'!$L:$L,MATCH($C39,'Scenario Parameters'!$A:$A,0)))*(1+INDEX('Scenario Parameters'!$L:$L,MATCH(AX$3,'Scenario Parameters'!$A:$A,0)))*'Base Table 5'!AX39</f>
        <v>9.2208000000000006</v>
      </c>
      <c r="AY39" s="36">
        <f>(1+INDEX('Scenario Parameters'!$L:$L,MATCH($C39,'Scenario Parameters'!$A:$A,0)))*(1+INDEX('Scenario Parameters'!$L:$L,MATCH(AY$3,'Scenario Parameters'!$A:$A,0)))*'Base Table 5'!AY39</f>
        <v>4.8116000000000003</v>
      </c>
      <c r="AZ39" s="36">
        <f>(1+INDEX('Scenario Parameters'!$L:$L,MATCH($C39,'Scenario Parameters'!$A:$A,0)))*(1+INDEX('Scenario Parameters'!$L:$L,MATCH(AZ$3,'Scenario Parameters'!$A:$A,0)))*'Base Table 5'!AZ39</f>
        <v>1.1432</v>
      </c>
      <c r="BA39" s="36">
        <f>(1+INDEX('Scenario Parameters'!$L:$L,MATCH($C39,'Scenario Parameters'!$A:$A,0)))*(1+INDEX('Scenario Parameters'!$L:$L,MATCH(BA$3,'Scenario Parameters'!$A:$A,0)))*'Base Table 5'!BA39</f>
        <v>4.0167000000000002</v>
      </c>
      <c r="BB39" s="36">
        <f>(1+INDEX('Scenario Parameters'!$L:$L,MATCH($C39,'Scenario Parameters'!$A:$A,0)))*(1+INDEX('Scenario Parameters'!$L:$L,MATCH(BB$3,'Scenario Parameters'!$A:$A,0)))*'Base Table 5'!BB39</f>
        <v>0.74270000000000003</v>
      </c>
      <c r="BC39" s="36">
        <f>(1+INDEX('Scenario Parameters'!$L:$L,MATCH($C39,'Scenario Parameters'!$A:$A,0)))*(1+INDEX('Scenario Parameters'!$L:$L,MATCH(BC$3,'Scenario Parameters'!$A:$A,0)))*'Base Table 5'!BC39</f>
        <v>0.44409999999999999</v>
      </c>
      <c r="BD39" s="36">
        <f>(1+INDEX('Scenario Parameters'!$L:$L,MATCH($C39,'Scenario Parameters'!$A:$A,0)))*(1+INDEX('Scenario Parameters'!$L:$L,MATCH(BD$3,'Scenario Parameters'!$A:$A,0)))*'Base Table 5'!BD39</f>
        <v>19.023900000000001</v>
      </c>
      <c r="BE39" s="36">
        <f>(1+INDEX('Scenario Parameters'!$L:$L,MATCH($C39,'Scenario Parameters'!$A:$A,0)))*(1+INDEX('Scenario Parameters'!$L:$L,MATCH(BE$3,'Scenario Parameters'!$A:$A,0)))*'Base Table 5'!BE39</f>
        <v>6.4081000000000001</v>
      </c>
      <c r="BF39" s="36">
        <f>(1+INDEX('Scenario Parameters'!$L:$L,MATCH($C39,'Scenario Parameters'!$A:$A,0)))*(1+INDEX('Scenario Parameters'!$L:$L,MATCH(BF$3,'Scenario Parameters'!$A:$A,0)))*'Base Table 5'!BF39</f>
        <v>18.208600000000001</v>
      </c>
      <c r="BG39" s="36">
        <f>(1+INDEX('Scenario Parameters'!$L:$L,MATCH($C39,'Scenario Parameters'!$A:$A,0)))*(1+INDEX('Scenario Parameters'!$L:$L,MATCH(BG$3,'Scenario Parameters'!$A:$A,0)))*'Base Table 5'!BG39</f>
        <v>4.2621900000000004</v>
      </c>
      <c r="BH39" s="36">
        <f>(1+INDEX('Scenario Parameters'!$L:$L,MATCH($C39,'Scenario Parameters'!$A:$A,0)))*(1+INDEX('Scenario Parameters'!$L:$L,MATCH(BH$3,'Scenario Parameters'!$A:$A,0)))*'Base Table 5'!BH39</f>
        <v>3.9518</v>
      </c>
      <c r="BI39" s="36">
        <f>(1+INDEX('Scenario Parameters'!$L:$L,MATCH($C39,'Scenario Parameters'!$A:$A,0)))*(1+INDEX('Scenario Parameters'!$L:$L,MATCH(BI$3,'Scenario Parameters'!$A:$A,0)))*'Base Table 5'!BI39</f>
        <v>1.9937</v>
      </c>
      <c r="BJ39" s="36">
        <f>(1+INDEX('Scenario Parameters'!$L:$L,MATCH($C39,'Scenario Parameters'!$A:$A,0)))*(1+INDEX('Scenario Parameters'!$L:$L,MATCH(BJ$3,'Scenario Parameters'!$A:$A,0)))*'Base Table 5'!BJ39</f>
        <v>2.9706999999999999</v>
      </c>
      <c r="BK39" s="36">
        <f>(1+INDEX('Scenario Parameters'!$L:$L,MATCH($C39,'Scenario Parameters'!$A:$A,0)))*(1+INDEX('Scenario Parameters'!$L:$L,MATCH(BK$3,'Scenario Parameters'!$A:$A,0)))*'Base Table 5'!BK39</f>
        <v>11.8141</v>
      </c>
      <c r="BL39" s="36">
        <f>(1+INDEX('Scenario Parameters'!$L:$L,MATCH($C39,'Scenario Parameters'!$A:$A,0)))*(1+INDEX('Scenario Parameters'!$L:$L,MATCH(BL$3,'Scenario Parameters'!$A:$A,0)))*'Base Table 5'!BL39</f>
        <v>6.7091000000000003</v>
      </c>
      <c r="BM39" s="36">
        <f>(1+INDEX('Scenario Parameters'!$L:$L,MATCH($C39,'Scenario Parameters'!$A:$A,0)))*(1+INDEX('Scenario Parameters'!$L:$L,MATCH(BM$3,'Scenario Parameters'!$A:$A,0)))*'Base Table 5'!BM39</f>
        <v>1.6462000000000001</v>
      </c>
      <c r="BN39" s="36">
        <f>(1+INDEX('Scenario Parameters'!$L:$L,MATCH($C39,'Scenario Parameters'!$A:$A,0)))*(1+INDEX('Scenario Parameters'!$L:$L,MATCH(BN$3,'Scenario Parameters'!$A:$A,0)))*'Base Table 5'!BN39</f>
        <v>18.8398</v>
      </c>
      <c r="BO39" s="36">
        <f>(1+INDEX('Scenario Parameters'!$L:$L,MATCH($C39,'Scenario Parameters'!$A:$A,0)))*(1+INDEX('Scenario Parameters'!$L:$L,MATCH(BO$3,'Scenario Parameters'!$A:$A,0)))*'Base Table 5'!BO39</f>
        <v>6.8086000000000002</v>
      </c>
      <c r="BP39" s="36">
        <f>(1+INDEX('Scenario Parameters'!$L:$L,MATCH($C39,'Scenario Parameters'!$A:$A,0)))*(1+INDEX('Scenario Parameters'!$L:$L,MATCH(BP$3,'Scenario Parameters'!$A:$A,0)))*'Base Table 5'!BP39</f>
        <v>1.2726</v>
      </c>
      <c r="BQ39" s="36">
        <f>(1+INDEX('Scenario Parameters'!$L:$L,MATCH($C39,'Scenario Parameters'!$A:$A,0)))*(1+INDEX('Scenario Parameters'!$L:$L,MATCH(BQ$3,'Scenario Parameters'!$A:$A,0)))*'Base Table 5'!BQ39</f>
        <v>8.4332499999999992</v>
      </c>
      <c r="BR39" s="36">
        <f>(1+INDEX('Scenario Parameters'!$L:$L,MATCH($C39,'Scenario Parameters'!$A:$A,0)))*(1+INDEX('Scenario Parameters'!$L:$L,MATCH(BR$3,'Scenario Parameters'!$A:$A,0)))*'Base Table 5'!BR39</f>
        <v>18.2515</v>
      </c>
      <c r="BS39" s="36">
        <f>(1+INDEX('Scenario Parameters'!$L:$L,MATCH($C39,'Scenario Parameters'!$A:$A,0)))*(1+INDEX('Scenario Parameters'!$L:$L,MATCH(BS$3,'Scenario Parameters'!$A:$A,0)))*'Base Table 5'!BS39</f>
        <v>0.34991999999999995</v>
      </c>
      <c r="BT39" s="36">
        <f>(1+INDEX('Scenario Parameters'!$L:$L,MATCH($C39,'Scenario Parameters'!$A:$A,0)))*(1+INDEX('Scenario Parameters'!$L:$L,MATCH(BT$3,'Scenario Parameters'!$A:$A,0)))*'Base Table 5'!BT39</f>
        <v>4.5648999999999997</v>
      </c>
      <c r="BU39" s="36">
        <f>(1+INDEX('Scenario Parameters'!$L:$L,MATCH($C39,'Scenario Parameters'!$A:$A,0)))*(1+INDEX('Scenario Parameters'!$L:$L,MATCH(BU$3,'Scenario Parameters'!$A:$A,0)))*'Base Table 5'!BU39</f>
        <v>19.245000000000001</v>
      </c>
      <c r="BV39" s="36">
        <f>(1+INDEX('Scenario Parameters'!$L:$L,MATCH($C39,'Scenario Parameters'!$A:$A,0)))*(1+INDEX('Scenario Parameters'!$L:$L,MATCH(BV$3,'Scenario Parameters'!$A:$A,0)))*'Base Table 5'!BV39</f>
        <v>119.5575</v>
      </c>
      <c r="BW39" s="36">
        <f>(1+INDEX('Scenario Parameters'!$L:$L,MATCH($C39,'Scenario Parameters'!$A:$A,0)))*(1+INDEX('Scenario Parameters'!$L:$L,MATCH(BW$3,'Scenario Parameters'!$A:$A,0)))*'Base Table 5'!BW39</f>
        <v>38.313200000000002</v>
      </c>
      <c r="BX39" s="36">
        <f>(1+INDEX('Scenario Parameters'!$L:$L,MATCH($C39,'Scenario Parameters'!$A:$A,0)))*(1+INDEX('Scenario Parameters'!$L:$L,MATCH(BX$3,'Scenario Parameters'!$A:$A,0)))*'Base Table 5'!BX39</f>
        <v>71.038600000000002</v>
      </c>
      <c r="BY39" s="36">
        <f>(1+INDEX('Scenario Parameters'!$L:$L,MATCH($C39,'Scenario Parameters'!$A:$A,0)))*(1+INDEX('Scenario Parameters'!$L:$L,MATCH(BY$3,'Scenario Parameters'!$A:$A,0)))*'Base Table 5'!BY39</f>
        <v>154.38939999999999</v>
      </c>
      <c r="BZ39" s="36">
        <f>(1+INDEX('Scenario Parameters'!$L:$L,MATCH($C39,'Scenario Parameters'!$A:$A,0)))*(1+INDEX('Scenario Parameters'!$L:$L,MATCH(BZ$3,'Scenario Parameters'!$A:$A,0)))*'Base Table 5'!BZ39</f>
        <v>151.96879999999999</v>
      </c>
      <c r="CA39" s="36">
        <f>(1+INDEX('Scenario Parameters'!$L:$L,MATCH($C39,'Scenario Parameters'!$A:$A,0)))*(1+INDEX('Scenario Parameters'!$L:$L,MATCH(CA$3,'Scenario Parameters'!$A:$A,0)))*'Base Table 5'!CA39</f>
        <v>414.15199999999999</v>
      </c>
      <c r="CB39" s="36">
        <f>(1+INDEX('Scenario Parameters'!$L:$L,MATCH($C39,'Scenario Parameters'!$A:$A,0)))*(1+INDEX('Scenario Parameters'!$L:$L,MATCH(CB$3,'Scenario Parameters'!$A:$A,0)))*'Base Table 5'!CB39</f>
        <v>16.454599999999999</v>
      </c>
      <c r="CC39" s="36">
        <f>(1+INDEX('Scenario Parameters'!$L:$L,MATCH($C39,'Scenario Parameters'!$A:$A,0)))*(1+INDEX('Scenario Parameters'!$L:$L,MATCH(CC$3,'Scenario Parameters'!$A:$A,0)))*'Base Table 5'!CC39</f>
        <v>47.256599999999999</v>
      </c>
      <c r="CD39" s="36">
        <f>(1+INDEX('Scenario Parameters'!$L:$L,MATCH($C39,'Scenario Parameters'!$A:$A,0)))*(1+INDEX('Scenario Parameters'!$L:$L,MATCH(CD$3,'Scenario Parameters'!$A:$A,0)))*'Base Table 5'!CD39</f>
        <v>40.943039999999996</v>
      </c>
      <c r="CE39" s="36">
        <f>(1+INDEX('Scenario Parameters'!$L:$L,MATCH($C39,'Scenario Parameters'!$A:$A,0)))*(1+INDEX('Scenario Parameters'!$L:$L,MATCH(CE$3,'Scenario Parameters'!$A:$A,0)))*'Base Table 5'!CE39</f>
        <v>3.4319000000000002</v>
      </c>
      <c r="CF39" s="36">
        <f>(1+INDEX('Scenario Parameters'!$L:$L,MATCH($C39,'Scenario Parameters'!$A:$A,0)))*(1+INDEX('Scenario Parameters'!$L:$L,MATCH(CF$3,'Scenario Parameters'!$A:$A,0)))*'Base Table 5'!CF39</f>
        <v>42.731900000000003</v>
      </c>
      <c r="CG39" s="36">
        <f>(1+INDEX('Scenario Parameters'!$L:$L,MATCH($C39,'Scenario Parameters'!$A:$A,0)))*(1+INDEX('Scenario Parameters'!$L:$L,MATCH(CG$3,'Scenario Parameters'!$A:$A,0)))*'Base Table 5'!CG39</f>
        <v>141.8074</v>
      </c>
      <c r="CH39" s="36">
        <f>(1+INDEX('Scenario Parameters'!$L:$L,MATCH($C39,'Scenario Parameters'!$A:$A,0)))*(1+INDEX('Scenario Parameters'!$L:$L,MATCH(CH$3,'Scenario Parameters'!$A:$A,0)))*'Base Table 5'!CH39</f>
        <v>49.563200000000002</v>
      </c>
      <c r="CI39" s="36">
        <f>(1+INDEX('Scenario Parameters'!$L:$L,MATCH($C39,'Scenario Parameters'!$A:$A,0)))*(1+INDEX('Scenario Parameters'!$L:$L,MATCH(CI$3,'Scenario Parameters'!$A:$A,0)))*'Base Table 5'!CI39</f>
        <v>33.846800000000002</v>
      </c>
      <c r="CJ39" s="36">
        <f>(1+INDEX('Scenario Parameters'!$L:$L,MATCH($C39,'Scenario Parameters'!$A:$A,0)))*(1+INDEX('Scenario Parameters'!$L:$L,MATCH(CJ$3,'Scenario Parameters'!$A:$A,0)))*'Base Table 5'!CJ39</f>
        <v>548.00699999999995</v>
      </c>
      <c r="CK39" s="36">
        <f>(1+INDEX('Scenario Parameters'!$L:$L,MATCH($C39,'Scenario Parameters'!$A:$A,0)))*(1+INDEX('Scenario Parameters'!$L:$L,MATCH(CK$3,'Scenario Parameters'!$A:$A,0)))*'Base Table 5'!CK39</f>
        <v>175.9641</v>
      </c>
      <c r="CL39" s="36">
        <f>(1+INDEX('Scenario Parameters'!$L:$L,MATCH($C39,'Scenario Parameters'!$A:$A,0)))*(1+INDEX('Scenario Parameters'!$L:$L,MATCH(CL$3,'Scenario Parameters'!$A:$A,0)))*'Base Table 5'!CL39</f>
        <v>14.7613</v>
      </c>
      <c r="CM39" s="36">
        <f>(1+INDEX('Scenario Parameters'!$L:$L,MATCH($C39,'Scenario Parameters'!$A:$A,0)))*(1+INDEX('Scenario Parameters'!$L:$L,MATCH(CM$3,'Scenario Parameters'!$A:$A,0)))*'Base Table 5'!CM39</f>
        <v>5.1862000000000004</v>
      </c>
      <c r="CN39" s="36">
        <f>(1+INDEX('Scenario Parameters'!$L:$L,MATCH($C39,'Scenario Parameters'!$A:$A,0)))*(1+INDEX('Scenario Parameters'!$L:$L,MATCH(CN$3,'Scenario Parameters'!$A:$A,0)))*'Base Table 5'!CN39</f>
        <v>71.724599999999995</v>
      </c>
      <c r="CO39" s="36">
        <f>(1+INDEX('Scenario Parameters'!$L:$L,MATCH($C39,'Scenario Parameters'!$A:$A,0)))*(1+INDEX('Scenario Parameters'!$L:$L,MATCH(CO$3,'Scenario Parameters'!$A:$A,0)))*'Base Table 5'!CO39</f>
        <v>0.81289999999999996</v>
      </c>
      <c r="CP39" s="36">
        <f>(1+INDEX('Scenario Parameters'!$L:$L,MATCH($C39,'Scenario Parameters'!$A:$A,0)))*(1+INDEX('Scenario Parameters'!$L:$L,MATCH(CP$3,'Scenario Parameters'!$A:$A,0)))*'Base Table 5'!CP39</f>
        <v>18.38</v>
      </c>
      <c r="CQ39" s="36">
        <f>(1+INDEX('Scenario Parameters'!$L:$L,MATCH($C39,'Scenario Parameters'!$A:$A,0)))*(1+INDEX('Scenario Parameters'!$L:$L,MATCH(CQ$3,'Scenario Parameters'!$A:$A,0)))*'Base Table 5'!CQ39</f>
        <v>32.8735</v>
      </c>
      <c r="CR39" s="36">
        <f>(1+INDEX('Scenario Parameters'!$L:$L,MATCH($C39,'Scenario Parameters'!$A:$A,0)))*(1+INDEX('Scenario Parameters'!$L:$L,MATCH(CR$3,'Scenario Parameters'!$A:$A,0)))*'Base Table 5'!CR39</f>
        <v>117.8927</v>
      </c>
      <c r="CS39" s="36">
        <f>(1+INDEX('Scenario Parameters'!$L:$L,MATCH($C39,'Scenario Parameters'!$A:$A,0)))*(1+INDEX('Scenario Parameters'!$L:$L,MATCH(CS$3,'Scenario Parameters'!$A:$A,0)))*'Base Table 5'!CS39</f>
        <v>28.040500000000002</v>
      </c>
      <c r="CT39" s="36">
        <f>(1+INDEX('Scenario Parameters'!$L:$L,MATCH($C39,'Scenario Parameters'!$A:$A,0)))*(1+INDEX('Scenario Parameters'!$L:$L,MATCH(CT$3,'Scenario Parameters'!$A:$A,0)))*'Base Table 5'!CT39</f>
        <v>7.8106</v>
      </c>
      <c r="CU39" s="36">
        <f>(1+INDEX('Scenario Parameters'!$L:$L,MATCH($C39,'Scenario Parameters'!$A:$A,0)))*(1+INDEX('Scenario Parameters'!$L:$L,MATCH(CU$3,'Scenario Parameters'!$A:$A,0)))*'Base Table 5'!CU39</f>
        <v>3.0263</v>
      </c>
      <c r="CV39" s="36">
        <f>(1+INDEX('Scenario Parameters'!$L:$L,MATCH($C39,'Scenario Parameters'!$A:$A,0)))*(1+INDEX('Scenario Parameters'!$L:$L,MATCH(CV$3,'Scenario Parameters'!$A:$A,0)))*'Base Table 5'!CV39</f>
        <v>145.05719999999999</v>
      </c>
      <c r="CW39" s="36">
        <f>(1+INDEX('Scenario Parameters'!$L:$L,MATCH($C39,'Scenario Parameters'!$A:$A,0)))*(1+INDEX('Scenario Parameters'!$L:$L,MATCH(CW$3,'Scenario Parameters'!$A:$A,0)))*'Base Table 5'!CW39</f>
        <v>428.27359999999999</v>
      </c>
      <c r="CX39" s="36">
        <f>(1+INDEX('Scenario Parameters'!$L:$L,MATCH($C39,'Scenario Parameters'!$A:$A,0)))*(1+INDEX('Scenario Parameters'!$L:$L,MATCH(CX$3,'Scenario Parameters'!$A:$A,0)))*'Base Table 5'!CX39</f>
        <v>59.673000000000002</v>
      </c>
      <c r="CY39" s="36">
        <f>(1+INDEX('Scenario Parameters'!$L:$L,MATCH($C39,'Scenario Parameters'!$A:$A,0)))*(1+INDEX('Scenario Parameters'!$L:$L,MATCH(CY$3,'Scenario Parameters'!$A:$A,0)))*'Base Table 5'!CY39</f>
        <v>92.231499999999997</v>
      </c>
      <c r="CZ39" s="36">
        <f>(1+INDEX('Scenario Parameters'!$L:$L,MATCH($C39,'Scenario Parameters'!$A:$A,0)))*(1+INDEX('Scenario Parameters'!$L:$L,MATCH(CZ$3,'Scenario Parameters'!$A:$A,0)))*'Base Table 5'!CZ39</f>
        <v>35.2958</v>
      </c>
      <c r="DA39" s="36">
        <f>(1+INDEX('Scenario Parameters'!$L:$L,MATCH($C39,'Scenario Parameters'!$A:$A,0)))*(1+INDEX('Scenario Parameters'!$L:$L,MATCH(DA$3,'Scenario Parameters'!$A:$A,0)))*'Base Table 5'!DA39</f>
        <v>238.947</v>
      </c>
      <c r="DB39" s="36">
        <f>(1+INDEX('Scenario Parameters'!$L:$L,MATCH($C39,'Scenario Parameters'!$A:$A,0)))*(1+INDEX('Scenario Parameters'!$L:$L,MATCH(DB$3,'Scenario Parameters'!$A:$A,0)))*'Base Table 5'!DB39</f>
        <v>60.231499999999997</v>
      </c>
      <c r="DC39" s="36">
        <f>(1+INDEX('Scenario Parameters'!$L:$L,MATCH($C39,'Scenario Parameters'!$A:$A,0)))*(1+INDEX('Scenario Parameters'!$L:$L,MATCH(DC$3,'Scenario Parameters'!$A:$A,0)))*'Base Table 5'!DC39</f>
        <v>26.6738</v>
      </c>
      <c r="DD39" s="36">
        <f>(1+INDEX('Scenario Parameters'!$L:$L,MATCH($C39,'Scenario Parameters'!$A:$A,0)))*(1+INDEX('Scenario Parameters'!$L:$L,MATCH(DD$3,'Scenario Parameters'!$A:$A,0)))*'Base Table 5'!DD39</f>
        <v>95.007199999999997</v>
      </c>
      <c r="DE39" s="36">
        <f>(1+INDEX('Scenario Parameters'!$L:$L,MATCH($C39,'Scenario Parameters'!$A:$A,0)))*(1+INDEX('Scenario Parameters'!$L:$L,MATCH(DE$3,'Scenario Parameters'!$A:$A,0)))*'Base Table 5'!DE39</f>
        <v>48.368850000000002</v>
      </c>
      <c r="DF39" s="36">
        <f>(1+INDEX('Scenario Parameters'!$L:$L,MATCH($C39,'Scenario Parameters'!$A:$A,0)))*(1+INDEX('Scenario Parameters'!$L:$L,MATCH(DF$3,'Scenario Parameters'!$A:$A,0)))*'Base Table 5'!DF39</f>
        <v>20.9846</v>
      </c>
      <c r="DG39" s="36">
        <f>(1+INDEX('Scenario Parameters'!$L:$L,MATCH($C39,'Scenario Parameters'!$A:$A,0)))*(1+INDEX('Scenario Parameters'!$L:$L,MATCH(DG$3,'Scenario Parameters'!$A:$A,0)))*'Base Table 5'!DG39</f>
        <v>27.823399999999999</v>
      </c>
      <c r="DH39" s="36">
        <f>(1+INDEX('Scenario Parameters'!$L:$L,MATCH($C39,'Scenario Parameters'!$A:$A,0)))*(1+INDEX('Scenario Parameters'!$L:$L,MATCH(DH$3,'Scenario Parameters'!$A:$A,0)))*'Base Table 5'!DH39</f>
        <v>27.607900000000001</v>
      </c>
      <c r="DI39" s="36">
        <f>(1+INDEX('Scenario Parameters'!$L:$L,MATCH($C39,'Scenario Parameters'!$A:$A,0)))*(1+INDEX('Scenario Parameters'!$L:$L,MATCH(DI$3,'Scenario Parameters'!$A:$A,0)))*'Base Table 5'!DI39</f>
        <v>58.731699999999996</v>
      </c>
      <c r="DJ39" s="36">
        <f>(1+INDEX('Scenario Parameters'!$L:$L,MATCH($C39,'Scenario Parameters'!$A:$A,0)))*(1+INDEX('Scenario Parameters'!$L:$L,MATCH(DJ$3,'Scenario Parameters'!$A:$A,0)))*'Base Table 5'!DJ39</f>
        <v>61.6526</v>
      </c>
      <c r="DK39" s="36">
        <f>(1+INDEX('Scenario Parameters'!$L:$L,MATCH($C39,'Scenario Parameters'!$A:$A,0)))*(1+INDEX('Scenario Parameters'!$L:$L,MATCH(DK$3,'Scenario Parameters'!$A:$A,0)))*'Base Table 5'!DK39</f>
        <v>54.241199999999999</v>
      </c>
      <c r="DL39" s="36">
        <f>(1+INDEX('Scenario Parameters'!$L:$L,MATCH($C39,'Scenario Parameters'!$A:$A,0)))*(1+INDEX('Scenario Parameters'!$L:$L,MATCH(DL$3,'Scenario Parameters'!$A:$A,0)))*'Base Table 5'!DL39</f>
        <v>7.4859599999999986</v>
      </c>
      <c r="DM39" s="36">
        <f>(1+INDEX('Scenario Parameters'!$L:$L,MATCH($C39,'Scenario Parameters'!$A:$A,0)))*(1+INDEX('Scenario Parameters'!$L:$L,MATCH(DM$3,'Scenario Parameters'!$A:$A,0)))*'Base Table 5'!DM39</f>
        <v>28.5837</v>
      </c>
      <c r="DN39" s="36">
        <f>(1+INDEX('Scenario Parameters'!$L:$L,MATCH($C39,'Scenario Parameters'!$A:$A,0)))*(1+INDEX('Scenario Parameters'!$L:$L,MATCH(DN$3,'Scenario Parameters'!$A:$A,0)))*'Base Table 5'!DN39</f>
        <v>41.918500000000002</v>
      </c>
      <c r="DO39" s="36">
        <f>(1+INDEX('Scenario Parameters'!$L:$L,MATCH($C39,'Scenario Parameters'!$A:$A,0)))*(1+INDEX('Scenario Parameters'!$L:$L,MATCH(DO$3,'Scenario Parameters'!$A:$A,0)))*'Base Table 5'!DO39</f>
        <v>4.0068999999999999</v>
      </c>
      <c r="DP39" s="36">
        <f t="shared" si="4"/>
        <v>4752.2900800000007</v>
      </c>
      <c r="DQ39" s="36">
        <f>('Base Table 5'!DQ39/'Base Table 5'!$DX39)*$EB39</f>
        <v>359.60250502612416</v>
      </c>
      <c r="DR39" s="36">
        <f>('Base Table 5'!DR39/'Base Table 5'!$DX39)*$EB39</f>
        <v>8.033728952988306E-2</v>
      </c>
      <c r="DS39" s="36">
        <f>('Base Table 5'!DS39/'Base Table 5'!$DX39)*$EB39</f>
        <v>100.33795685865456</v>
      </c>
      <c r="DT39" s="36">
        <f>('Base Table 5'!DT39/'Base Table 5'!$DX39)*$EB39</f>
        <v>7.5604735925423565</v>
      </c>
      <c r="DU39" s="36">
        <f>('Base Table 5'!DU39/'Base Table 5'!$DX39)*$EB39</f>
        <v>24.273118137885064</v>
      </c>
      <c r="DV39" s="36">
        <f>('Base Table 5'!DV39/'Base Table 5'!$DX39)*$EB39</f>
        <v>16.78634630653384</v>
      </c>
      <c r="DW39" s="36">
        <f>('Base Table 5'!DW39/'Base Table 5'!$DX39)*$EB39</f>
        <v>353.7930999655473</v>
      </c>
      <c r="DX39" s="36">
        <f t="shared" si="5"/>
        <v>862.43383717681718</v>
      </c>
      <c r="DY39" s="36">
        <f t="shared" si="6"/>
        <v>5614.7239171768178</v>
      </c>
      <c r="DZ39" s="14">
        <f>'Base Table 5'!DY39</f>
        <v>5659.9999000000016</v>
      </c>
      <c r="EA39" s="54">
        <v>5614.7239171768178</v>
      </c>
      <c r="EB39" s="100">
        <f t="shared" si="7"/>
        <v>862.43383717681718</v>
      </c>
    </row>
    <row r="40" spans="1:132" x14ac:dyDescent="0.4">
      <c r="A40" s="34">
        <v>37</v>
      </c>
      <c r="B40" s="7" t="str">
        <f>'Base Table 5'!B40</f>
        <v>1701</v>
      </c>
      <c r="C40" s="111">
        <f>'Base Table 5'!C40</f>
        <v>2</v>
      </c>
      <c r="D40" s="35" t="str">
        <f>'Base Table 5'!D40</f>
        <v>Petroleum and coal product manufacturing</v>
      </c>
      <c r="E40" s="36">
        <f>(1+INDEX('Scenario Parameters'!$L:$L,MATCH($C40,'Scenario Parameters'!$A:$A,0)))*(1+INDEX('Scenario Parameters'!$L:$L,MATCH(E$3,'Scenario Parameters'!$A:$A,0)))*'Base Table 5'!E40</f>
        <v>26.987409999999993</v>
      </c>
      <c r="F40" s="36">
        <f>(1+INDEX('Scenario Parameters'!$L:$L,MATCH($C40,'Scenario Parameters'!$A:$A,0)))*(1+INDEX('Scenario Parameters'!$L:$L,MATCH(F$3,'Scenario Parameters'!$A:$A,0)))*'Base Table 5'!F40</f>
        <v>3.1270299999999991</v>
      </c>
      <c r="G40" s="36">
        <f>(1+INDEX('Scenario Parameters'!$L:$L,MATCH($C40,'Scenario Parameters'!$A:$A,0)))*(1+INDEX('Scenario Parameters'!$L:$L,MATCH(G$3,'Scenario Parameters'!$A:$A,0)))*'Base Table 5'!G40</f>
        <v>20.578129999999994</v>
      </c>
      <c r="H40" s="36">
        <f>(1+INDEX('Scenario Parameters'!$L:$L,MATCH($C40,'Scenario Parameters'!$A:$A,0)))*(1+INDEX('Scenario Parameters'!$L:$L,MATCH(H$3,'Scenario Parameters'!$A:$A,0)))*'Base Table 5'!H40</f>
        <v>2.0173999999999994</v>
      </c>
      <c r="I40" s="36">
        <f>(1+INDEX('Scenario Parameters'!$L:$L,MATCH($C40,'Scenario Parameters'!$A:$A,0)))*(1+INDEX('Scenario Parameters'!$L:$L,MATCH(I$3,'Scenario Parameters'!$A:$A,0)))*'Base Table 5'!I40</f>
        <v>8.1145299999999985</v>
      </c>
      <c r="J40" s="36">
        <f>(1+INDEX('Scenario Parameters'!$L:$L,MATCH($C40,'Scenario Parameters'!$A:$A,0)))*(1+INDEX('Scenario Parameters'!$L:$L,MATCH(J$3,'Scenario Parameters'!$A:$A,0)))*'Base Table 5'!J40</f>
        <v>1.9134599999999995</v>
      </c>
      <c r="K40" s="36">
        <f>(1+INDEX('Scenario Parameters'!$L:$L,MATCH($C40,'Scenario Parameters'!$A:$A,0)))*(1+INDEX('Scenario Parameters'!$L:$L,MATCH(K$3,'Scenario Parameters'!$A:$A,0)))*'Base Table 5'!K40</f>
        <v>1.6625299999999996</v>
      </c>
      <c r="L40" s="36">
        <f>(1+INDEX('Scenario Parameters'!$L:$L,MATCH($C40,'Scenario Parameters'!$A:$A,0)))*(1+INDEX('Scenario Parameters'!$L:$L,MATCH(L$3,'Scenario Parameters'!$A:$A,0)))*'Base Table 5'!L40</f>
        <v>7.6038189999999961</v>
      </c>
      <c r="M40" s="36">
        <f>(1+INDEX('Scenario Parameters'!$L:$L,MATCH($C40,'Scenario Parameters'!$A:$A,0)))*(1+INDEX('Scenario Parameters'!$L:$L,MATCH(M$3,'Scenario Parameters'!$A:$A,0)))*'Base Table 5'!M40</f>
        <v>4.2987899999999977</v>
      </c>
      <c r="N40" s="36">
        <f>(1+INDEX('Scenario Parameters'!$L:$L,MATCH($C40,'Scenario Parameters'!$A:$A,0)))*(1+INDEX('Scenario Parameters'!$L:$L,MATCH(N$3,'Scenario Parameters'!$A:$A,0)))*'Base Table 5'!N40</f>
        <v>58.02581399999999</v>
      </c>
      <c r="O40" s="36">
        <f>(1+INDEX('Scenario Parameters'!$L:$L,MATCH($C40,'Scenario Parameters'!$A:$A,0)))*(1+INDEX('Scenario Parameters'!$L:$L,MATCH(O$3,'Scenario Parameters'!$A:$A,0)))*'Base Table 5'!O40</f>
        <v>42.584750999999997</v>
      </c>
      <c r="P40" s="36">
        <f>(1+INDEX('Scenario Parameters'!$L:$L,MATCH($C40,'Scenario Parameters'!$A:$A,0)))*(1+INDEX('Scenario Parameters'!$L:$L,MATCH(P$3,'Scenario Parameters'!$A:$A,0)))*'Base Table 5'!P40</f>
        <v>9.8223289999999981</v>
      </c>
      <c r="Q40" s="36">
        <f>(1+INDEX('Scenario Parameters'!$L:$L,MATCH($C40,'Scenario Parameters'!$A:$A,0)))*(1+INDEX('Scenario Parameters'!$L:$L,MATCH(Q$3,'Scenario Parameters'!$A:$A,0)))*'Base Table 5'!Q40</f>
        <v>1.8340239999999997</v>
      </c>
      <c r="R40" s="36">
        <f>(1+INDEX('Scenario Parameters'!$L:$L,MATCH($C40,'Scenario Parameters'!$A:$A,0)))*(1+INDEX('Scenario Parameters'!$L:$L,MATCH(R$3,'Scenario Parameters'!$A:$A,0)))*'Base Table 5'!R40</f>
        <v>1.2958099999999997</v>
      </c>
      <c r="S40" s="36">
        <f>(1+INDEX('Scenario Parameters'!$L:$L,MATCH($C40,'Scenario Parameters'!$A:$A,0)))*(1+INDEX('Scenario Parameters'!$L:$L,MATCH(S$3,'Scenario Parameters'!$A:$A,0)))*'Base Table 5'!S40</f>
        <v>3.7239999999999995E-2</v>
      </c>
      <c r="T40" s="36">
        <f>(1+INDEX('Scenario Parameters'!$L:$L,MATCH($C40,'Scenario Parameters'!$A:$A,0)))*(1+INDEX('Scenario Parameters'!$L:$L,MATCH(T$3,'Scenario Parameters'!$A:$A,0)))*'Base Table 5'!T40</f>
        <v>0.72356999999999982</v>
      </c>
      <c r="U40" s="36">
        <f>(1+INDEX('Scenario Parameters'!$L:$L,MATCH($C40,'Scenario Parameters'!$A:$A,0)))*(1+INDEX('Scenario Parameters'!$L:$L,MATCH(U$3,'Scenario Parameters'!$A:$A,0)))*'Base Table 5'!U40</f>
        <v>0.32552999999999993</v>
      </c>
      <c r="V40" s="36">
        <f>(1+INDEX('Scenario Parameters'!$L:$L,MATCH($C40,'Scenario Parameters'!$A:$A,0)))*(1+INDEX('Scenario Parameters'!$L:$L,MATCH(V$3,'Scenario Parameters'!$A:$A,0)))*'Base Table 5'!V40</f>
        <v>0.17717999999999998</v>
      </c>
      <c r="W40" s="36">
        <f>(1+INDEX('Scenario Parameters'!$L:$L,MATCH($C40,'Scenario Parameters'!$A:$A,0)))*(1+INDEX('Scenario Parameters'!$L:$L,MATCH(W$3,'Scenario Parameters'!$A:$A,0)))*'Base Table 5'!W40</f>
        <v>0.28109999999999991</v>
      </c>
      <c r="X40" s="36">
        <f>(1+INDEX('Scenario Parameters'!$L:$L,MATCH($C40,'Scenario Parameters'!$A:$A,0)))*(1+INDEX('Scenario Parameters'!$L:$L,MATCH(X$3,'Scenario Parameters'!$A:$A,0)))*'Base Table 5'!X40</f>
        <v>0.83338999999999985</v>
      </c>
      <c r="Y40" s="36">
        <f>(1+INDEX('Scenario Parameters'!$L:$L,MATCH($C40,'Scenario Parameters'!$A:$A,0)))*(1+INDEX('Scenario Parameters'!$L:$L,MATCH(Y$3,'Scenario Parameters'!$A:$A,0)))*'Base Table 5'!Y40</f>
        <v>0.54974999999999985</v>
      </c>
      <c r="Z40" s="36">
        <f>(1+INDEX('Scenario Parameters'!$L:$L,MATCH($C40,'Scenario Parameters'!$A:$A,0)))*(1+INDEX('Scenario Parameters'!$L:$L,MATCH(Z$3,'Scenario Parameters'!$A:$A,0)))*'Base Table 5'!Z40</f>
        <v>1.2186799999999998</v>
      </c>
      <c r="AA40" s="36">
        <f>(1+INDEX('Scenario Parameters'!$L:$L,MATCH($C40,'Scenario Parameters'!$A:$A,0)))*(1+INDEX('Scenario Parameters'!$L:$L,MATCH(AA$3,'Scenario Parameters'!$A:$A,0)))*'Base Table 5'!AA40</f>
        <v>0.13369999999999996</v>
      </c>
      <c r="AB40" s="36">
        <f>(1+INDEX('Scenario Parameters'!$L:$L,MATCH($C40,'Scenario Parameters'!$A:$A,0)))*(1+INDEX('Scenario Parameters'!$L:$L,MATCH(AB$3,'Scenario Parameters'!$A:$A,0)))*'Base Table 5'!AB40</f>
        <v>8.5199999999999984E-2</v>
      </c>
      <c r="AC40" s="36">
        <f>(1+INDEX('Scenario Parameters'!$L:$L,MATCH($C40,'Scenario Parameters'!$A:$A,0)))*(1+INDEX('Scenario Parameters'!$L:$L,MATCH(AC$3,'Scenario Parameters'!$A:$A,0)))*'Base Table 5'!AC40</f>
        <v>0.13476999999999997</v>
      </c>
      <c r="AD40" s="36">
        <f>(1+INDEX('Scenario Parameters'!$L:$L,MATCH($C40,'Scenario Parameters'!$A:$A,0)))*(1+INDEX('Scenario Parameters'!$L:$L,MATCH(AD$3,'Scenario Parameters'!$A:$A,0)))*'Base Table 5'!AD40</f>
        <v>2.3469999999999994E-2</v>
      </c>
      <c r="AE40" s="36">
        <f>(1+INDEX('Scenario Parameters'!$L:$L,MATCH($C40,'Scenario Parameters'!$A:$A,0)))*(1+INDEX('Scenario Parameters'!$L:$L,MATCH(AE$3,'Scenario Parameters'!$A:$A,0)))*'Base Table 5'!AE40</f>
        <v>1.0719999999999999E-2</v>
      </c>
      <c r="AF40" s="36">
        <f>(1+INDEX('Scenario Parameters'!$L:$L,MATCH($C40,'Scenario Parameters'!$A:$A,0)))*(1+INDEX('Scenario Parameters'!$L:$L,MATCH(AF$3,'Scenario Parameters'!$A:$A,0)))*'Base Table 5'!AF40</f>
        <v>0.10273999999999998</v>
      </c>
      <c r="AG40" s="36">
        <f>(1+INDEX('Scenario Parameters'!$L:$L,MATCH($C40,'Scenario Parameters'!$A:$A,0)))*(1+INDEX('Scenario Parameters'!$L:$L,MATCH(AG$3,'Scenario Parameters'!$A:$A,0)))*'Base Table 5'!AG40</f>
        <v>7.9999999999999979E-5</v>
      </c>
      <c r="AH40" s="36">
        <f>(1+INDEX('Scenario Parameters'!$L:$L,MATCH($C40,'Scenario Parameters'!$A:$A,0)))*(1+INDEX('Scenario Parameters'!$L:$L,MATCH(AH$3,'Scenario Parameters'!$A:$A,0)))*'Base Table 5'!AH40</f>
        <v>1.3499999999999998E-2</v>
      </c>
      <c r="AI40" s="36">
        <f>(1+INDEX('Scenario Parameters'!$L:$L,MATCH($C40,'Scenario Parameters'!$A:$A,0)))*(1+INDEX('Scenario Parameters'!$L:$L,MATCH(AI$3,'Scenario Parameters'!$A:$A,0)))*'Base Table 5'!AI40</f>
        <v>0.27292999999999995</v>
      </c>
      <c r="AJ40" s="36">
        <f>(1+INDEX('Scenario Parameters'!$L:$L,MATCH($C40,'Scenario Parameters'!$A:$A,0)))*(1+INDEX('Scenario Parameters'!$L:$L,MATCH(AJ$3,'Scenario Parameters'!$A:$A,0)))*'Base Table 5'!AJ40</f>
        <v>1.4470899999999998</v>
      </c>
      <c r="AK40" s="36">
        <f>(1+INDEX('Scenario Parameters'!$L:$L,MATCH($C40,'Scenario Parameters'!$A:$A,0)))*(1+INDEX('Scenario Parameters'!$L:$L,MATCH(AK$3,'Scenario Parameters'!$A:$A,0)))*'Base Table 5'!AK40</f>
        <v>2.7955699999999992</v>
      </c>
      <c r="AL40" s="36">
        <f>(1+INDEX('Scenario Parameters'!$L:$L,MATCH($C40,'Scenario Parameters'!$A:$A,0)))*(1+INDEX('Scenario Parameters'!$L:$L,MATCH(AL$3,'Scenario Parameters'!$A:$A,0)))*'Base Table 5'!AL40</f>
        <v>0.17383999999999997</v>
      </c>
      <c r="AM40" s="36">
        <f>(1+INDEX('Scenario Parameters'!$L:$L,MATCH($C40,'Scenario Parameters'!$A:$A,0)))*(1+INDEX('Scenario Parameters'!$L:$L,MATCH(AM$3,'Scenario Parameters'!$A:$A,0)))*'Base Table 5'!AM40</f>
        <v>0.49153999999999987</v>
      </c>
      <c r="AN40" s="36">
        <f>(1+INDEX('Scenario Parameters'!$L:$L,MATCH($C40,'Scenario Parameters'!$A:$A,0)))*(1+INDEX('Scenario Parameters'!$L:$L,MATCH(AN$3,'Scenario Parameters'!$A:$A,0)))*'Base Table 5'!AN40</f>
        <v>0.31740999999999997</v>
      </c>
      <c r="AO40" s="36">
        <f>(1+INDEX('Scenario Parameters'!$L:$L,MATCH($C40,'Scenario Parameters'!$A:$A,0)))*(1+INDEX('Scenario Parameters'!$L:$L,MATCH(AO$3,'Scenario Parameters'!$A:$A,0)))*'Base Table 5'!AO40</f>
        <v>5.3404229999999968</v>
      </c>
      <c r="AP40" s="36">
        <f>(1+INDEX('Scenario Parameters'!$L:$L,MATCH($C40,'Scenario Parameters'!$A:$A,0)))*(1+INDEX('Scenario Parameters'!$L:$L,MATCH(AP$3,'Scenario Parameters'!$A:$A,0)))*'Base Table 5'!AP40</f>
        <v>0.39649499999999993</v>
      </c>
      <c r="AQ40" s="36">
        <f>(1+INDEX('Scenario Parameters'!$L:$L,MATCH($C40,'Scenario Parameters'!$A:$A,0)))*(1+INDEX('Scenario Parameters'!$L:$L,MATCH(AQ$3,'Scenario Parameters'!$A:$A,0)))*'Base Table 5'!AQ40</f>
        <v>7.5799999999999991E-3</v>
      </c>
      <c r="AR40" s="36">
        <f>(1+INDEX('Scenario Parameters'!$L:$L,MATCH($C40,'Scenario Parameters'!$A:$A,0)))*(1+INDEX('Scenario Parameters'!$L:$L,MATCH(AR$3,'Scenario Parameters'!$A:$A,0)))*'Base Table 5'!AR40</f>
        <v>24.309479999999994</v>
      </c>
      <c r="AS40" s="36">
        <f>(1+INDEX('Scenario Parameters'!$L:$L,MATCH($C40,'Scenario Parameters'!$A:$A,0)))*(1+INDEX('Scenario Parameters'!$L:$L,MATCH(AS$3,'Scenario Parameters'!$A:$A,0)))*'Base Table 5'!AS40</f>
        <v>1.4582499999999996</v>
      </c>
      <c r="AT40" s="36">
        <f>(1+INDEX('Scenario Parameters'!$L:$L,MATCH($C40,'Scenario Parameters'!$A:$A,0)))*(1+INDEX('Scenario Parameters'!$L:$L,MATCH(AT$3,'Scenario Parameters'!$A:$A,0)))*'Base Table 5'!AT40</f>
        <v>7.8502399999999977</v>
      </c>
      <c r="AU40" s="36">
        <f>(1+INDEX('Scenario Parameters'!$L:$L,MATCH($C40,'Scenario Parameters'!$A:$A,0)))*(1+INDEX('Scenario Parameters'!$L:$L,MATCH(AU$3,'Scenario Parameters'!$A:$A,0)))*'Base Table 5'!AU40</f>
        <v>0.55194999999999983</v>
      </c>
      <c r="AV40" s="36">
        <f>(1+INDEX('Scenario Parameters'!$L:$L,MATCH($C40,'Scenario Parameters'!$A:$A,0)))*(1+INDEX('Scenario Parameters'!$L:$L,MATCH(AV$3,'Scenario Parameters'!$A:$A,0)))*'Base Table 5'!AV40</f>
        <v>1.4466999999999997</v>
      </c>
      <c r="AW40" s="36">
        <f>(1+INDEX('Scenario Parameters'!$L:$L,MATCH($C40,'Scenario Parameters'!$A:$A,0)))*(1+INDEX('Scenario Parameters'!$L:$L,MATCH(AW$3,'Scenario Parameters'!$A:$A,0)))*'Base Table 5'!AW40</f>
        <v>0.84391999999999978</v>
      </c>
      <c r="AX40" s="36">
        <f>(1+INDEX('Scenario Parameters'!$L:$L,MATCH($C40,'Scenario Parameters'!$A:$A,0)))*(1+INDEX('Scenario Parameters'!$L:$L,MATCH(AX$3,'Scenario Parameters'!$A:$A,0)))*'Base Table 5'!AX40</f>
        <v>23.885649999999995</v>
      </c>
      <c r="AY40" s="36">
        <f>(1+INDEX('Scenario Parameters'!$L:$L,MATCH($C40,'Scenario Parameters'!$A:$A,0)))*(1+INDEX('Scenario Parameters'!$L:$L,MATCH(AY$3,'Scenario Parameters'!$A:$A,0)))*'Base Table 5'!AY40</f>
        <v>2.2816099999999992</v>
      </c>
      <c r="AZ40" s="36">
        <f>(1+INDEX('Scenario Parameters'!$L:$L,MATCH($C40,'Scenario Parameters'!$A:$A,0)))*(1+INDEX('Scenario Parameters'!$L:$L,MATCH(AZ$3,'Scenario Parameters'!$A:$A,0)))*'Base Table 5'!AZ40</f>
        <v>0.57558999999999982</v>
      </c>
      <c r="BA40" s="36">
        <f>(1+INDEX('Scenario Parameters'!$L:$L,MATCH($C40,'Scenario Parameters'!$A:$A,0)))*(1+INDEX('Scenario Parameters'!$L:$L,MATCH(BA$3,'Scenario Parameters'!$A:$A,0)))*'Base Table 5'!BA40</f>
        <v>33.548549999999992</v>
      </c>
      <c r="BB40" s="36">
        <f>(1+INDEX('Scenario Parameters'!$L:$L,MATCH($C40,'Scenario Parameters'!$A:$A,0)))*(1+INDEX('Scenario Parameters'!$L:$L,MATCH(BB$3,'Scenario Parameters'!$A:$A,0)))*'Base Table 5'!BB40</f>
        <v>10.580839999999998</v>
      </c>
      <c r="BC40" s="36">
        <f>(1+INDEX('Scenario Parameters'!$L:$L,MATCH($C40,'Scenario Parameters'!$A:$A,0)))*(1+INDEX('Scenario Parameters'!$L:$L,MATCH(BC$3,'Scenario Parameters'!$A:$A,0)))*'Base Table 5'!BC40</f>
        <v>8.8119999999999976E-2</v>
      </c>
      <c r="BD40" s="36">
        <f>(1+INDEX('Scenario Parameters'!$L:$L,MATCH($C40,'Scenario Parameters'!$A:$A,0)))*(1+INDEX('Scenario Parameters'!$L:$L,MATCH(BD$3,'Scenario Parameters'!$A:$A,0)))*'Base Table 5'!BD40</f>
        <v>1.6075899999999996</v>
      </c>
      <c r="BE40" s="36">
        <f>(1+INDEX('Scenario Parameters'!$L:$L,MATCH($C40,'Scenario Parameters'!$A:$A,0)))*(1+INDEX('Scenario Parameters'!$L:$L,MATCH(BE$3,'Scenario Parameters'!$A:$A,0)))*'Base Table 5'!BE40</f>
        <v>0.27629999999999993</v>
      </c>
      <c r="BF40" s="36">
        <f>(1+INDEX('Scenario Parameters'!$L:$L,MATCH($C40,'Scenario Parameters'!$A:$A,0)))*(1+INDEX('Scenario Parameters'!$L:$L,MATCH(BF$3,'Scenario Parameters'!$A:$A,0)))*'Base Table 5'!BF40</f>
        <v>0.95603999999999978</v>
      </c>
      <c r="BG40" s="36">
        <f>(1+INDEX('Scenario Parameters'!$L:$L,MATCH($C40,'Scenario Parameters'!$A:$A,0)))*(1+INDEX('Scenario Parameters'!$L:$L,MATCH(BG$3,'Scenario Parameters'!$A:$A,0)))*'Base Table 5'!BG40</f>
        <v>0.170316</v>
      </c>
      <c r="BH40" s="36">
        <f>(1+INDEX('Scenario Parameters'!$L:$L,MATCH($C40,'Scenario Parameters'!$A:$A,0)))*(1+INDEX('Scenario Parameters'!$L:$L,MATCH(BH$3,'Scenario Parameters'!$A:$A,0)))*'Base Table 5'!BH40</f>
        <v>0.71212999999999982</v>
      </c>
      <c r="BI40" s="36">
        <f>(1+INDEX('Scenario Parameters'!$L:$L,MATCH($C40,'Scenario Parameters'!$A:$A,0)))*(1+INDEX('Scenario Parameters'!$L:$L,MATCH(BI$3,'Scenario Parameters'!$A:$A,0)))*'Base Table 5'!BI40</f>
        <v>1.0147299999999997</v>
      </c>
      <c r="BJ40" s="36">
        <f>(1+INDEX('Scenario Parameters'!$L:$L,MATCH($C40,'Scenario Parameters'!$A:$A,0)))*(1+INDEX('Scenario Parameters'!$L:$L,MATCH(BJ$3,'Scenario Parameters'!$A:$A,0)))*'Base Table 5'!BJ40</f>
        <v>1.0399799999999999</v>
      </c>
      <c r="BK40" s="36">
        <f>(1+INDEX('Scenario Parameters'!$L:$L,MATCH($C40,'Scenario Parameters'!$A:$A,0)))*(1+INDEX('Scenario Parameters'!$L:$L,MATCH(BK$3,'Scenario Parameters'!$A:$A,0)))*'Base Table 5'!BK40</f>
        <v>0.47238999999999992</v>
      </c>
      <c r="BL40" s="36">
        <f>(1+INDEX('Scenario Parameters'!$L:$L,MATCH($C40,'Scenario Parameters'!$A:$A,0)))*(1+INDEX('Scenario Parameters'!$L:$L,MATCH(BL$3,'Scenario Parameters'!$A:$A,0)))*'Base Table 5'!BL40</f>
        <v>0.22035999999999992</v>
      </c>
      <c r="BM40" s="36">
        <f>(1+INDEX('Scenario Parameters'!$L:$L,MATCH($C40,'Scenario Parameters'!$A:$A,0)))*(1+INDEX('Scenario Parameters'!$L:$L,MATCH(BM$3,'Scenario Parameters'!$A:$A,0)))*'Base Table 5'!BM40</f>
        <v>8.928999999999998E-2</v>
      </c>
      <c r="BN40" s="36">
        <f>(1+INDEX('Scenario Parameters'!$L:$L,MATCH($C40,'Scenario Parameters'!$A:$A,0)))*(1+INDEX('Scenario Parameters'!$L:$L,MATCH(BN$3,'Scenario Parameters'!$A:$A,0)))*'Base Table 5'!BN40</f>
        <v>1.1738099999999996</v>
      </c>
      <c r="BO40" s="36">
        <f>(1+INDEX('Scenario Parameters'!$L:$L,MATCH($C40,'Scenario Parameters'!$A:$A,0)))*(1+INDEX('Scenario Parameters'!$L:$L,MATCH(BO$3,'Scenario Parameters'!$A:$A,0)))*'Base Table 5'!BO40</f>
        <v>0.24705999999999995</v>
      </c>
      <c r="BP40" s="36">
        <f>(1+INDEX('Scenario Parameters'!$L:$L,MATCH($C40,'Scenario Parameters'!$A:$A,0)))*(1+INDEX('Scenario Parameters'!$L:$L,MATCH(BP$3,'Scenario Parameters'!$A:$A,0)))*'Base Table 5'!BP40</f>
        <v>0.71966999999999981</v>
      </c>
      <c r="BQ40" s="36">
        <f>(1+INDEX('Scenario Parameters'!$L:$L,MATCH($C40,'Scenario Parameters'!$A:$A,0)))*(1+INDEX('Scenario Parameters'!$L:$L,MATCH(BQ$3,'Scenario Parameters'!$A:$A,0)))*'Base Table 5'!BQ40</f>
        <v>9.7468624999999989</v>
      </c>
      <c r="BR40" s="36">
        <f>(1+INDEX('Scenario Parameters'!$L:$L,MATCH($C40,'Scenario Parameters'!$A:$A,0)))*(1+INDEX('Scenario Parameters'!$L:$L,MATCH(BR$3,'Scenario Parameters'!$A:$A,0)))*'Base Table 5'!BR40</f>
        <v>2.4679624999999996</v>
      </c>
      <c r="BS40" s="36">
        <f>(1+INDEX('Scenario Parameters'!$L:$L,MATCH($C40,'Scenario Parameters'!$A:$A,0)))*(1+INDEX('Scenario Parameters'!$L:$L,MATCH(BS$3,'Scenario Parameters'!$A:$A,0)))*'Base Table 5'!BS40</f>
        <v>1.5684999999999991E-2</v>
      </c>
      <c r="BT40" s="36">
        <f>(1+INDEX('Scenario Parameters'!$L:$L,MATCH($C40,'Scenario Parameters'!$A:$A,0)))*(1+INDEX('Scenario Parameters'!$L:$L,MATCH(BT$3,'Scenario Parameters'!$A:$A,0)))*'Base Table 5'!BT40</f>
        <v>1.5443799999999996</v>
      </c>
      <c r="BU40" s="36">
        <f>(1+INDEX('Scenario Parameters'!$L:$L,MATCH($C40,'Scenario Parameters'!$A:$A,0)))*(1+INDEX('Scenario Parameters'!$L:$L,MATCH(BU$3,'Scenario Parameters'!$A:$A,0)))*'Base Table 5'!BU40</f>
        <v>7.3397499999999978</v>
      </c>
      <c r="BV40" s="36">
        <f>(1+INDEX('Scenario Parameters'!$L:$L,MATCH($C40,'Scenario Parameters'!$A:$A,0)))*(1+INDEX('Scenario Parameters'!$L:$L,MATCH(BV$3,'Scenario Parameters'!$A:$A,0)))*'Base Table 5'!BV40</f>
        <v>6.9670499999999986</v>
      </c>
      <c r="BW40" s="36">
        <f>(1+INDEX('Scenario Parameters'!$L:$L,MATCH($C40,'Scenario Parameters'!$A:$A,0)))*(1+INDEX('Scenario Parameters'!$L:$L,MATCH(BW$3,'Scenario Parameters'!$A:$A,0)))*'Base Table 5'!BW40</f>
        <v>4.2313199999999993</v>
      </c>
      <c r="BX40" s="36">
        <f>(1+INDEX('Scenario Parameters'!$L:$L,MATCH($C40,'Scenario Parameters'!$A:$A,0)))*(1+INDEX('Scenario Parameters'!$L:$L,MATCH(BX$3,'Scenario Parameters'!$A:$A,0)))*'Base Table 5'!BX40</f>
        <v>22.329979999999995</v>
      </c>
      <c r="BY40" s="36">
        <f>(1+INDEX('Scenario Parameters'!$L:$L,MATCH($C40,'Scenario Parameters'!$A:$A,0)))*(1+INDEX('Scenario Parameters'!$L:$L,MATCH(BY$3,'Scenario Parameters'!$A:$A,0)))*'Base Table 5'!BY40</f>
        <v>63.775279999999981</v>
      </c>
      <c r="BZ40" s="36">
        <f>(1+INDEX('Scenario Parameters'!$L:$L,MATCH($C40,'Scenario Parameters'!$A:$A,0)))*(1+INDEX('Scenario Parameters'!$L:$L,MATCH(BZ$3,'Scenario Parameters'!$A:$A,0)))*'Base Table 5'!BZ40</f>
        <v>10.707469999999999</v>
      </c>
      <c r="CA40" s="36">
        <f>(1+INDEX('Scenario Parameters'!$L:$L,MATCH($C40,'Scenario Parameters'!$A:$A,0)))*(1+INDEX('Scenario Parameters'!$L:$L,MATCH(CA$3,'Scenario Parameters'!$A:$A,0)))*'Base Table 5'!CA40</f>
        <v>12.090499999999997</v>
      </c>
      <c r="CB40" s="36">
        <f>(1+INDEX('Scenario Parameters'!$L:$L,MATCH($C40,'Scenario Parameters'!$A:$A,0)))*(1+INDEX('Scenario Parameters'!$L:$L,MATCH(CB$3,'Scenario Parameters'!$A:$A,0)))*'Base Table 5'!CB40</f>
        <v>1.2374399999999997</v>
      </c>
      <c r="CC40" s="36">
        <f>(1+INDEX('Scenario Parameters'!$L:$L,MATCH($C40,'Scenario Parameters'!$A:$A,0)))*(1+INDEX('Scenario Parameters'!$L:$L,MATCH(CC$3,'Scenario Parameters'!$A:$A,0)))*'Base Table 5'!CC40</f>
        <v>6.0792999999999981</v>
      </c>
      <c r="CD40" s="36">
        <f>(1+INDEX('Scenario Parameters'!$L:$L,MATCH($C40,'Scenario Parameters'!$A:$A,0)))*(1+INDEX('Scenario Parameters'!$L:$L,MATCH(CD$3,'Scenario Parameters'!$A:$A,0)))*'Base Table 5'!CD40</f>
        <v>144.16377599999996</v>
      </c>
      <c r="CE40" s="36">
        <f>(1+INDEX('Scenario Parameters'!$L:$L,MATCH($C40,'Scenario Parameters'!$A:$A,0)))*(1+INDEX('Scenario Parameters'!$L:$L,MATCH(CE$3,'Scenario Parameters'!$A:$A,0)))*'Base Table 5'!CE40</f>
        <v>14.076379999999997</v>
      </c>
      <c r="CF40" s="36">
        <f>(1+INDEX('Scenario Parameters'!$L:$L,MATCH($C40,'Scenario Parameters'!$A:$A,0)))*(1+INDEX('Scenario Parameters'!$L:$L,MATCH(CF$3,'Scenario Parameters'!$A:$A,0)))*'Base Table 5'!CF40</f>
        <v>18.040099999999995</v>
      </c>
      <c r="CG40" s="36">
        <f>(1+INDEX('Scenario Parameters'!$L:$L,MATCH($C40,'Scenario Parameters'!$A:$A,0)))*(1+INDEX('Scenario Parameters'!$L:$L,MATCH(CG$3,'Scenario Parameters'!$A:$A,0)))*'Base Table 5'!CG40</f>
        <v>3.2508599999999994</v>
      </c>
      <c r="CH40" s="36">
        <f>(1+INDEX('Scenario Parameters'!$L:$L,MATCH($C40,'Scenario Parameters'!$A:$A,0)))*(1+INDEX('Scenario Parameters'!$L:$L,MATCH(CH$3,'Scenario Parameters'!$A:$A,0)))*'Base Table 5'!CH40</f>
        <v>3.4381999999999988</v>
      </c>
      <c r="CI40" s="36">
        <f>(1+INDEX('Scenario Parameters'!$L:$L,MATCH($C40,'Scenario Parameters'!$A:$A,0)))*(1+INDEX('Scenario Parameters'!$L:$L,MATCH(CI$3,'Scenario Parameters'!$A:$A,0)))*'Base Table 5'!CI40</f>
        <v>10.606079999999997</v>
      </c>
      <c r="CJ40" s="36">
        <f>(1+INDEX('Scenario Parameters'!$L:$L,MATCH($C40,'Scenario Parameters'!$A:$A,0)))*(1+INDEX('Scenario Parameters'!$L:$L,MATCH(CJ$3,'Scenario Parameters'!$A:$A,0)))*'Base Table 5'!CJ40</f>
        <v>0.70943999999999985</v>
      </c>
      <c r="CK40" s="36">
        <f>(1+INDEX('Scenario Parameters'!$L:$L,MATCH($C40,'Scenario Parameters'!$A:$A,0)))*(1+INDEX('Scenario Parameters'!$L:$L,MATCH(CK$3,'Scenario Parameters'!$A:$A,0)))*'Base Table 5'!CK40</f>
        <v>0.15131999999999998</v>
      </c>
      <c r="CL40" s="36">
        <f>(1+INDEX('Scenario Parameters'!$L:$L,MATCH($C40,'Scenario Parameters'!$A:$A,0)))*(1+INDEX('Scenario Parameters'!$L:$L,MATCH(CL$3,'Scenario Parameters'!$A:$A,0)))*'Base Table 5'!CL40</f>
        <v>0.14129999999999998</v>
      </c>
      <c r="CM40" s="36">
        <f>(1+INDEX('Scenario Parameters'!$L:$L,MATCH($C40,'Scenario Parameters'!$A:$A,0)))*(1+INDEX('Scenario Parameters'!$L:$L,MATCH(CM$3,'Scenario Parameters'!$A:$A,0)))*'Base Table 5'!CM40</f>
        <v>0.14167999999999997</v>
      </c>
      <c r="CN40" s="36">
        <f>(1+INDEX('Scenario Parameters'!$L:$L,MATCH($C40,'Scenario Parameters'!$A:$A,0)))*(1+INDEX('Scenario Parameters'!$L:$L,MATCH(CN$3,'Scenario Parameters'!$A:$A,0)))*'Base Table 5'!CN40</f>
        <v>1.0784999999999998</v>
      </c>
      <c r="CO40" s="36">
        <f>(1+INDEX('Scenario Parameters'!$L:$L,MATCH($C40,'Scenario Parameters'!$A:$A,0)))*(1+INDEX('Scenario Parameters'!$L:$L,MATCH(CO$3,'Scenario Parameters'!$A:$A,0)))*'Base Table 5'!CO40</f>
        <v>2.2269999999999995E-2</v>
      </c>
      <c r="CP40" s="36">
        <f>(1+INDEX('Scenario Parameters'!$L:$L,MATCH($C40,'Scenario Parameters'!$A:$A,0)))*(1+INDEX('Scenario Parameters'!$L:$L,MATCH(CP$3,'Scenario Parameters'!$A:$A,0)))*'Base Table 5'!CP40</f>
        <v>1.2250299999999996</v>
      </c>
      <c r="CQ40" s="36">
        <f>(1+INDEX('Scenario Parameters'!$L:$L,MATCH($C40,'Scenario Parameters'!$A:$A,0)))*(1+INDEX('Scenario Parameters'!$L:$L,MATCH(CQ$3,'Scenario Parameters'!$A:$A,0)))*'Base Table 5'!CQ40</f>
        <v>0.57682999999999984</v>
      </c>
      <c r="CR40" s="36">
        <f>(1+INDEX('Scenario Parameters'!$L:$L,MATCH($C40,'Scenario Parameters'!$A:$A,0)))*(1+INDEX('Scenario Parameters'!$L:$L,MATCH(CR$3,'Scenario Parameters'!$A:$A,0)))*'Base Table 5'!CR40</f>
        <v>0.81232999999999989</v>
      </c>
      <c r="CS40" s="36">
        <f>(1+INDEX('Scenario Parameters'!$L:$L,MATCH($C40,'Scenario Parameters'!$A:$A,0)))*(1+INDEX('Scenario Parameters'!$L:$L,MATCH(CS$3,'Scenario Parameters'!$A:$A,0)))*'Base Table 5'!CS40</f>
        <v>11.934279999999998</v>
      </c>
      <c r="CT40" s="36">
        <f>(1+INDEX('Scenario Parameters'!$L:$L,MATCH($C40,'Scenario Parameters'!$A:$A,0)))*(1+INDEX('Scenario Parameters'!$L:$L,MATCH(CT$3,'Scenario Parameters'!$A:$A,0)))*'Base Table 5'!CT40</f>
        <v>3.7829999999999996E-2</v>
      </c>
      <c r="CU40" s="36">
        <f>(1+INDEX('Scenario Parameters'!$L:$L,MATCH($C40,'Scenario Parameters'!$A:$A,0)))*(1+INDEX('Scenario Parameters'!$L:$L,MATCH(CU$3,'Scenario Parameters'!$A:$A,0)))*'Base Table 5'!CU40</f>
        <v>1.3109999999999997E-2</v>
      </c>
      <c r="CV40" s="36">
        <f>(1+INDEX('Scenario Parameters'!$L:$L,MATCH($C40,'Scenario Parameters'!$A:$A,0)))*(1+INDEX('Scenario Parameters'!$L:$L,MATCH(CV$3,'Scenario Parameters'!$A:$A,0)))*'Base Table 5'!CV40</f>
        <v>12.091819999999997</v>
      </c>
      <c r="CW40" s="36">
        <f>(1+INDEX('Scenario Parameters'!$L:$L,MATCH($C40,'Scenario Parameters'!$A:$A,0)))*(1+INDEX('Scenario Parameters'!$L:$L,MATCH(CW$3,'Scenario Parameters'!$A:$A,0)))*'Base Table 5'!CW40</f>
        <v>10.031269999999999</v>
      </c>
      <c r="CX40" s="36">
        <f>(1+INDEX('Scenario Parameters'!$L:$L,MATCH($C40,'Scenario Parameters'!$A:$A,0)))*(1+INDEX('Scenario Parameters'!$L:$L,MATCH(CX$3,'Scenario Parameters'!$A:$A,0)))*'Base Table 5'!CX40</f>
        <v>3.0235199999999991</v>
      </c>
      <c r="CY40" s="36">
        <f>(1+INDEX('Scenario Parameters'!$L:$L,MATCH($C40,'Scenario Parameters'!$A:$A,0)))*(1+INDEX('Scenario Parameters'!$L:$L,MATCH(CY$3,'Scenario Parameters'!$A:$A,0)))*'Base Table 5'!CY40</f>
        <v>9.3649299999999975</v>
      </c>
      <c r="CZ40" s="36">
        <f>(1+INDEX('Scenario Parameters'!$L:$L,MATCH($C40,'Scenario Parameters'!$A:$A,0)))*(1+INDEX('Scenario Parameters'!$L:$L,MATCH(CZ$3,'Scenario Parameters'!$A:$A,0)))*'Base Table 5'!CZ40</f>
        <v>3.058889999999999</v>
      </c>
      <c r="DA40" s="36">
        <f>(1+INDEX('Scenario Parameters'!$L:$L,MATCH($C40,'Scenario Parameters'!$A:$A,0)))*(1+INDEX('Scenario Parameters'!$L:$L,MATCH(DA$3,'Scenario Parameters'!$A:$A,0)))*'Base Table 5'!DA40</f>
        <v>7.3068899999999983</v>
      </c>
      <c r="DB40" s="36">
        <f>(1+INDEX('Scenario Parameters'!$L:$L,MATCH($C40,'Scenario Parameters'!$A:$A,0)))*(1+INDEX('Scenario Parameters'!$L:$L,MATCH(DB$3,'Scenario Parameters'!$A:$A,0)))*'Base Table 5'!DB40</f>
        <v>2.9984199999999994</v>
      </c>
      <c r="DC40" s="36">
        <f>(1+INDEX('Scenario Parameters'!$L:$L,MATCH($C40,'Scenario Parameters'!$A:$A,0)))*(1+INDEX('Scenario Parameters'!$L:$L,MATCH(DC$3,'Scenario Parameters'!$A:$A,0)))*'Base Table 5'!DC40</f>
        <v>2.2841299999999993</v>
      </c>
      <c r="DD40" s="36">
        <f>(1+INDEX('Scenario Parameters'!$L:$L,MATCH($C40,'Scenario Parameters'!$A:$A,0)))*(1+INDEX('Scenario Parameters'!$L:$L,MATCH(DD$3,'Scenario Parameters'!$A:$A,0)))*'Base Table 5'!DD40</f>
        <v>3.5849299999999991</v>
      </c>
      <c r="DE40" s="36">
        <f>(1+INDEX('Scenario Parameters'!$L:$L,MATCH($C40,'Scenario Parameters'!$A:$A,0)))*(1+INDEX('Scenario Parameters'!$L:$L,MATCH(DE$3,'Scenario Parameters'!$A:$A,0)))*'Base Table 5'!DE40</f>
        <v>1.6715749999999996</v>
      </c>
      <c r="DF40" s="36">
        <f>(1+INDEX('Scenario Parameters'!$L:$L,MATCH($C40,'Scenario Parameters'!$A:$A,0)))*(1+INDEX('Scenario Parameters'!$L:$L,MATCH(DF$3,'Scenario Parameters'!$A:$A,0)))*'Base Table 5'!DF40</f>
        <v>0.57259999999999989</v>
      </c>
      <c r="DG40" s="36">
        <f>(1+INDEX('Scenario Parameters'!$L:$L,MATCH($C40,'Scenario Parameters'!$A:$A,0)))*(1+INDEX('Scenario Parameters'!$L:$L,MATCH(DG$3,'Scenario Parameters'!$A:$A,0)))*'Base Table 5'!DG40</f>
        <v>2.3796349999999995</v>
      </c>
      <c r="DH40" s="36">
        <f>(1+INDEX('Scenario Parameters'!$L:$L,MATCH($C40,'Scenario Parameters'!$A:$A,0)))*(1+INDEX('Scenario Parameters'!$L:$L,MATCH(DH$3,'Scenario Parameters'!$A:$A,0)))*'Base Table 5'!DH40</f>
        <v>1.0626449999999998</v>
      </c>
      <c r="DI40" s="36">
        <f>(1+INDEX('Scenario Parameters'!$L:$L,MATCH($C40,'Scenario Parameters'!$A:$A,0)))*(1+INDEX('Scenario Parameters'!$L:$L,MATCH(DI$3,'Scenario Parameters'!$A:$A,0)))*'Base Table 5'!DI40</f>
        <v>0.5971599999999998</v>
      </c>
      <c r="DJ40" s="36">
        <f>(1+INDEX('Scenario Parameters'!$L:$L,MATCH($C40,'Scenario Parameters'!$A:$A,0)))*(1+INDEX('Scenario Parameters'!$L:$L,MATCH(DJ$3,'Scenario Parameters'!$A:$A,0)))*'Base Table 5'!DJ40</f>
        <v>2.1417099999999998</v>
      </c>
      <c r="DK40" s="36">
        <f>(1+INDEX('Scenario Parameters'!$L:$L,MATCH($C40,'Scenario Parameters'!$A:$A,0)))*(1+INDEX('Scenario Parameters'!$L:$L,MATCH(DK$3,'Scenario Parameters'!$A:$A,0)))*'Base Table 5'!DK40</f>
        <v>0.29754999999999993</v>
      </c>
      <c r="DL40" s="36">
        <f>(1+INDEX('Scenario Parameters'!$L:$L,MATCH($C40,'Scenario Parameters'!$A:$A,0)))*(1+INDEX('Scenario Parameters'!$L:$L,MATCH(DL$3,'Scenario Parameters'!$A:$A,0)))*'Base Table 5'!DL40</f>
        <v>2.9440419999999987</v>
      </c>
      <c r="DM40" s="36">
        <f>(1+INDEX('Scenario Parameters'!$L:$L,MATCH($C40,'Scenario Parameters'!$A:$A,0)))*(1+INDEX('Scenario Parameters'!$L:$L,MATCH(DM$3,'Scenario Parameters'!$A:$A,0)))*'Base Table 5'!DM40</f>
        <v>0.78672999999999982</v>
      </c>
      <c r="DN40" s="36">
        <f>(1+INDEX('Scenario Parameters'!$L:$L,MATCH($C40,'Scenario Parameters'!$A:$A,0)))*(1+INDEX('Scenario Parameters'!$L:$L,MATCH(DN$3,'Scenario Parameters'!$A:$A,0)))*'Base Table 5'!DN40</f>
        <v>4.6100099999999991</v>
      </c>
      <c r="DO40" s="36">
        <f>(1+INDEX('Scenario Parameters'!$L:$L,MATCH($C40,'Scenario Parameters'!$A:$A,0)))*(1+INDEX('Scenario Parameters'!$L:$L,MATCH(DO$3,'Scenario Parameters'!$A:$A,0)))*'Base Table 5'!DO40</f>
        <v>1.3618499999999996</v>
      </c>
      <c r="DP40" s="36">
        <f t="shared" si="4"/>
        <v>753.00249399999939</v>
      </c>
      <c r="DQ40" s="36">
        <f>('Base Table 5'!DQ40/'Base Table 5'!$DX40)*$EB40</f>
        <v>212.5225316311552</v>
      </c>
      <c r="DR40" s="36">
        <f>('Base Table 5'!DR40/'Base Table 5'!$DX40)*$EB40</f>
        <v>6.6946370308420239E-2</v>
      </c>
      <c r="DS40" s="36">
        <f>('Base Table 5'!DS40/'Base Table 5'!$DX40)*$EB40</f>
        <v>4.6373862913263322</v>
      </c>
      <c r="DT40" s="36">
        <f>('Base Table 5'!DT40/'Base Table 5'!$DX40)*$EB40</f>
        <v>0.13421687574310098</v>
      </c>
      <c r="DU40" s="36">
        <f>('Base Table 5'!DU40/'Base Table 5'!$DX40)*$EB40</f>
        <v>0.9626214846627057</v>
      </c>
      <c r="DV40" s="36">
        <f>('Base Table 5'!DV40/'Base Table 5'!$DX40)*$EB40</f>
        <v>9.1922926597549903</v>
      </c>
      <c r="DW40" s="36">
        <f>('Base Table 5'!DW40/'Base Table 5'!$DX40)*$EB40</f>
        <v>174.18025842397921</v>
      </c>
      <c r="DX40" s="36">
        <f t="shared" si="5"/>
        <v>401.69625373692998</v>
      </c>
      <c r="DY40" s="36">
        <f t="shared" si="6"/>
        <v>1154.6987477369294</v>
      </c>
      <c r="DZ40" s="14">
        <f>'Base Table 5'!DY40</f>
        <v>16978.0003</v>
      </c>
      <c r="EA40" s="54">
        <v>1154.6987477369294</v>
      </c>
      <c r="EB40" s="100">
        <f t="shared" si="7"/>
        <v>401.69625373692998</v>
      </c>
    </row>
    <row r="41" spans="1:132" x14ac:dyDescent="0.4">
      <c r="A41" s="37">
        <v>38</v>
      </c>
      <c r="B41" s="2" t="str">
        <f>'Base Table 5'!B41</f>
        <v>1801</v>
      </c>
      <c r="C41" s="112">
        <f>'Base Table 5'!C41</f>
        <v>8</v>
      </c>
      <c r="D41" s="38" t="str">
        <f>'Base Table 5'!D41</f>
        <v>Human pharmaceutical and medicinal product manufacturing</v>
      </c>
      <c r="E41" s="36">
        <f>(1+INDEX('Scenario Parameters'!$L:$L,MATCH($C41,'Scenario Parameters'!$A:$A,0)))*(1+INDEX('Scenario Parameters'!$L:$L,MATCH(E$3,'Scenario Parameters'!$A:$A,0)))*'Base Table 5'!E41</f>
        <v>38.034950000000002</v>
      </c>
      <c r="F41" s="36">
        <f>(1+INDEX('Scenario Parameters'!$L:$L,MATCH($C41,'Scenario Parameters'!$A:$A,0)))*(1+INDEX('Scenario Parameters'!$L:$L,MATCH(F$3,'Scenario Parameters'!$A:$A,0)))*'Base Table 5'!F41</f>
        <v>3.4986000000000002</v>
      </c>
      <c r="G41" s="36">
        <f>(1+INDEX('Scenario Parameters'!$L:$L,MATCH($C41,'Scenario Parameters'!$A:$A,0)))*(1+INDEX('Scenario Parameters'!$L:$L,MATCH(G$3,'Scenario Parameters'!$A:$A,0)))*'Base Table 5'!G41</f>
        <v>5.0077999999999996</v>
      </c>
      <c r="H41" s="36">
        <f>(1+INDEX('Scenario Parameters'!$L:$L,MATCH($C41,'Scenario Parameters'!$A:$A,0)))*(1+INDEX('Scenario Parameters'!$L:$L,MATCH(H$3,'Scenario Parameters'!$A:$A,0)))*'Base Table 5'!H41</f>
        <v>1.0391999999999999</v>
      </c>
      <c r="I41" s="36">
        <f>(1+INDEX('Scenario Parameters'!$L:$L,MATCH($C41,'Scenario Parameters'!$A:$A,0)))*(1+INDEX('Scenario Parameters'!$L:$L,MATCH(I$3,'Scenario Parameters'!$A:$A,0)))*'Base Table 5'!I41</f>
        <v>0.27915000000000001</v>
      </c>
      <c r="J41" s="36">
        <f>(1+INDEX('Scenario Parameters'!$L:$L,MATCH($C41,'Scenario Parameters'!$A:$A,0)))*(1+INDEX('Scenario Parameters'!$L:$L,MATCH(J$3,'Scenario Parameters'!$A:$A,0)))*'Base Table 5'!J41</f>
        <v>0.42985000000000001</v>
      </c>
      <c r="K41" s="36">
        <f>(1+INDEX('Scenario Parameters'!$L:$L,MATCH($C41,'Scenario Parameters'!$A:$A,0)))*(1+INDEX('Scenario Parameters'!$L:$L,MATCH(K$3,'Scenario Parameters'!$A:$A,0)))*'Base Table 5'!K41</f>
        <v>3.4855499999999999</v>
      </c>
      <c r="L41" s="36">
        <f>(1+INDEX('Scenario Parameters'!$L:$L,MATCH($C41,'Scenario Parameters'!$A:$A,0)))*(1+INDEX('Scenario Parameters'!$L:$L,MATCH(L$3,'Scenario Parameters'!$A:$A,0)))*'Base Table 5'!L41</f>
        <v>0.91328499999999979</v>
      </c>
      <c r="M41" s="36">
        <f>(1+INDEX('Scenario Parameters'!$L:$L,MATCH($C41,'Scenario Parameters'!$A:$A,0)))*(1+INDEX('Scenario Parameters'!$L:$L,MATCH(M$3,'Scenario Parameters'!$A:$A,0)))*'Base Table 5'!M41</f>
        <v>0.28996499999999992</v>
      </c>
      <c r="N41" s="36">
        <f>(1+INDEX('Scenario Parameters'!$L:$L,MATCH($C41,'Scenario Parameters'!$A:$A,0)))*(1+INDEX('Scenario Parameters'!$L:$L,MATCH(N$3,'Scenario Parameters'!$A:$A,0)))*'Base Table 5'!N41</f>
        <v>5.6080750000000004</v>
      </c>
      <c r="O41" s="36">
        <f>(1+INDEX('Scenario Parameters'!$L:$L,MATCH($C41,'Scenario Parameters'!$A:$A,0)))*(1+INDEX('Scenario Parameters'!$L:$L,MATCH(O$3,'Scenario Parameters'!$A:$A,0)))*'Base Table 5'!O41</f>
        <v>13.060905</v>
      </c>
      <c r="P41" s="36">
        <f>(1+INDEX('Scenario Parameters'!$L:$L,MATCH($C41,'Scenario Parameters'!$A:$A,0)))*(1+INDEX('Scenario Parameters'!$L:$L,MATCH(P$3,'Scenario Parameters'!$A:$A,0)))*'Base Table 5'!P41</f>
        <v>2.0296099999999999</v>
      </c>
      <c r="Q41" s="36">
        <f>(1+INDEX('Scenario Parameters'!$L:$L,MATCH($C41,'Scenario Parameters'!$A:$A,0)))*(1+INDEX('Scenario Parameters'!$L:$L,MATCH(Q$3,'Scenario Parameters'!$A:$A,0)))*'Base Table 5'!Q41</f>
        <v>8.4849599999999992</v>
      </c>
      <c r="R41" s="36">
        <f>(1+INDEX('Scenario Parameters'!$L:$L,MATCH($C41,'Scenario Parameters'!$A:$A,0)))*(1+INDEX('Scenario Parameters'!$L:$L,MATCH(R$3,'Scenario Parameters'!$A:$A,0)))*'Base Table 5'!R41</f>
        <v>3.0751499999999998</v>
      </c>
      <c r="S41" s="36">
        <f>(1+INDEX('Scenario Parameters'!$L:$L,MATCH($C41,'Scenario Parameters'!$A:$A,0)))*(1+INDEX('Scenario Parameters'!$L:$L,MATCH(S$3,'Scenario Parameters'!$A:$A,0)))*'Base Table 5'!S41</f>
        <v>0.27089999999999997</v>
      </c>
      <c r="T41" s="36">
        <f>(1+INDEX('Scenario Parameters'!$L:$L,MATCH($C41,'Scenario Parameters'!$A:$A,0)))*(1+INDEX('Scenario Parameters'!$L:$L,MATCH(T$3,'Scenario Parameters'!$A:$A,0)))*'Base Table 5'!T41</f>
        <v>2.3308499999999999</v>
      </c>
      <c r="U41" s="36">
        <f>(1+INDEX('Scenario Parameters'!$L:$L,MATCH($C41,'Scenario Parameters'!$A:$A,0)))*(1+INDEX('Scenario Parameters'!$L:$L,MATCH(U$3,'Scenario Parameters'!$A:$A,0)))*'Base Table 5'!U41</f>
        <v>2.5962999999999998</v>
      </c>
      <c r="V41" s="36">
        <f>(1+INDEX('Scenario Parameters'!$L:$L,MATCH($C41,'Scenario Parameters'!$A:$A,0)))*(1+INDEX('Scenario Parameters'!$L:$L,MATCH(V$3,'Scenario Parameters'!$A:$A,0)))*'Base Table 5'!V41</f>
        <v>0.81899999999999995</v>
      </c>
      <c r="W41" s="36">
        <f>(1+INDEX('Scenario Parameters'!$L:$L,MATCH($C41,'Scenario Parameters'!$A:$A,0)))*(1+INDEX('Scenario Parameters'!$L:$L,MATCH(W$3,'Scenario Parameters'!$A:$A,0)))*'Base Table 5'!W41</f>
        <v>1.7201500000000001</v>
      </c>
      <c r="X41" s="36">
        <f>(1+INDEX('Scenario Parameters'!$L:$L,MATCH($C41,'Scenario Parameters'!$A:$A,0)))*(1+INDEX('Scenario Parameters'!$L:$L,MATCH(X$3,'Scenario Parameters'!$A:$A,0)))*'Base Table 5'!X41</f>
        <v>2.14845</v>
      </c>
      <c r="Y41" s="36">
        <f>(1+INDEX('Scenario Parameters'!$L:$L,MATCH($C41,'Scenario Parameters'!$A:$A,0)))*(1+INDEX('Scenario Parameters'!$L:$L,MATCH(Y$3,'Scenario Parameters'!$A:$A,0)))*'Base Table 5'!Y41</f>
        <v>2.1192500000000001</v>
      </c>
      <c r="Z41" s="36">
        <f>(1+INDEX('Scenario Parameters'!$L:$L,MATCH($C41,'Scenario Parameters'!$A:$A,0)))*(1+INDEX('Scenario Parameters'!$L:$L,MATCH(Z$3,'Scenario Parameters'!$A:$A,0)))*'Base Table 5'!Z41</f>
        <v>4.5332499999999998</v>
      </c>
      <c r="AA41" s="36">
        <f>(1+INDEX('Scenario Parameters'!$L:$L,MATCH($C41,'Scenario Parameters'!$A:$A,0)))*(1+INDEX('Scenario Parameters'!$L:$L,MATCH(AA$3,'Scenario Parameters'!$A:$A,0)))*'Base Table 5'!AA41</f>
        <v>1.2853000000000001</v>
      </c>
      <c r="AB41" s="36">
        <f>(1+INDEX('Scenario Parameters'!$L:$L,MATCH($C41,'Scenario Parameters'!$A:$A,0)))*(1+INDEX('Scenario Parameters'!$L:$L,MATCH(AB$3,'Scenario Parameters'!$A:$A,0)))*'Base Table 5'!AB41</f>
        <v>0.50290000000000001</v>
      </c>
      <c r="AC41" s="36">
        <f>(1+INDEX('Scenario Parameters'!$L:$L,MATCH($C41,'Scenario Parameters'!$A:$A,0)))*(1+INDEX('Scenario Parameters'!$L:$L,MATCH(AC$3,'Scenario Parameters'!$A:$A,0)))*'Base Table 5'!AC41</f>
        <v>0.66374999999999995</v>
      </c>
      <c r="AD41" s="36">
        <f>(1+INDEX('Scenario Parameters'!$L:$L,MATCH($C41,'Scenario Parameters'!$A:$A,0)))*(1+INDEX('Scenario Parameters'!$L:$L,MATCH(AD$3,'Scenario Parameters'!$A:$A,0)))*'Base Table 5'!AD41</f>
        <v>4.4299999999999999E-2</v>
      </c>
      <c r="AE41" s="36">
        <f>(1+INDEX('Scenario Parameters'!$L:$L,MATCH($C41,'Scenario Parameters'!$A:$A,0)))*(1+INDEX('Scenario Parameters'!$L:$L,MATCH(AE$3,'Scenario Parameters'!$A:$A,0)))*'Base Table 5'!AE41</f>
        <v>0.12705</v>
      </c>
      <c r="AF41" s="36">
        <f>(1+INDEX('Scenario Parameters'!$L:$L,MATCH($C41,'Scenario Parameters'!$A:$A,0)))*(1+INDEX('Scenario Parameters'!$L:$L,MATCH(AF$3,'Scenario Parameters'!$A:$A,0)))*'Base Table 5'!AF41</f>
        <v>1.0266500000000001</v>
      </c>
      <c r="AG41" s="36">
        <f>(1+INDEX('Scenario Parameters'!$L:$L,MATCH($C41,'Scenario Parameters'!$A:$A,0)))*(1+INDEX('Scenario Parameters'!$L:$L,MATCH(AG$3,'Scenario Parameters'!$A:$A,0)))*'Base Table 5'!AG41</f>
        <v>1.1000000000000001E-3</v>
      </c>
      <c r="AH41" s="36">
        <f>(1+INDEX('Scenario Parameters'!$L:$L,MATCH($C41,'Scenario Parameters'!$A:$A,0)))*(1+INDEX('Scenario Parameters'!$L:$L,MATCH(AH$3,'Scenario Parameters'!$A:$A,0)))*'Base Table 5'!AH41</f>
        <v>0.15275</v>
      </c>
      <c r="AI41" s="36">
        <f>(1+INDEX('Scenario Parameters'!$L:$L,MATCH($C41,'Scenario Parameters'!$A:$A,0)))*(1+INDEX('Scenario Parameters'!$L:$L,MATCH(AI$3,'Scenario Parameters'!$A:$A,0)))*'Base Table 5'!AI41</f>
        <v>0.13385</v>
      </c>
      <c r="AJ41" s="36">
        <f>(1+INDEX('Scenario Parameters'!$L:$L,MATCH($C41,'Scenario Parameters'!$A:$A,0)))*(1+INDEX('Scenario Parameters'!$L:$L,MATCH(AJ$3,'Scenario Parameters'!$A:$A,0)))*'Base Table 5'!AJ41</f>
        <v>0.71475</v>
      </c>
      <c r="AK41" s="36">
        <f>(1+INDEX('Scenario Parameters'!$L:$L,MATCH($C41,'Scenario Parameters'!$A:$A,0)))*(1+INDEX('Scenario Parameters'!$L:$L,MATCH(AK$3,'Scenario Parameters'!$A:$A,0)))*'Base Table 5'!AK41</f>
        <v>2.4079999999999999</v>
      </c>
      <c r="AL41" s="36">
        <f>(1+INDEX('Scenario Parameters'!$L:$L,MATCH($C41,'Scenario Parameters'!$A:$A,0)))*(1+INDEX('Scenario Parameters'!$L:$L,MATCH(AL$3,'Scenario Parameters'!$A:$A,0)))*'Base Table 5'!AL41</f>
        <v>1.2706999999999999</v>
      </c>
      <c r="AM41" s="36">
        <f>(1+INDEX('Scenario Parameters'!$L:$L,MATCH($C41,'Scenario Parameters'!$A:$A,0)))*(1+INDEX('Scenario Parameters'!$L:$L,MATCH(AM$3,'Scenario Parameters'!$A:$A,0)))*'Base Table 5'!AM41</f>
        <v>1.85965</v>
      </c>
      <c r="AN41" s="36">
        <f>(1+INDEX('Scenario Parameters'!$L:$L,MATCH($C41,'Scenario Parameters'!$A:$A,0)))*(1+INDEX('Scenario Parameters'!$L:$L,MATCH(AN$3,'Scenario Parameters'!$A:$A,0)))*'Base Table 5'!AN41</f>
        <v>1.4957</v>
      </c>
      <c r="AO41" s="36">
        <f>(1+INDEX('Scenario Parameters'!$L:$L,MATCH($C41,'Scenario Parameters'!$A:$A,0)))*(1+INDEX('Scenario Parameters'!$L:$L,MATCH(AO$3,'Scenario Parameters'!$A:$A,0)))*'Base Table 5'!AO41</f>
        <v>0.13561499999999996</v>
      </c>
      <c r="AP41" s="36">
        <f>(1+INDEX('Scenario Parameters'!$L:$L,MATCH($C41,'Scenario Parameters'!$A:$A,0)))*(1+INDEX('Scenario Parameters'!$L:$L,MATCH(AP$3,'Scenario Parameters'!$A:$A,0)))*'Base Table 5'!AP41</f>
        <v>10.859525</v>
      </c>
      <c r="AQ41" s="36">
        <f>(1+INDEX('Scenario Parameters'!$L:$L,MATCH($C41,'Scenario Parameters'!$A:$A,0)))*(1+INDEX('Scenario Parameters'!$L:$L,MATCH(AQ$3,'Scenario Parameters'!$A:$A,0)))*'Base Table 5'!AQ41</f>
        <v>6.405875</v>
      </c>
      <c r="AR41" s="36">
        <f>(1+INDEX('Scenario Parameters'!$L:$L,MATCH($C41,'Scenario Parameters'!$A:$A,0)))*(1+INDEX('Scenario Parameters'!$L:$L,MATCH(AR$3,'Scenario Parameters'!$A:$A,0)))*'Base Table 5'!AR41</f>
        <v>6.6286500000000004</v>
      </c>
      <c r="AS41" s="36">
        <f>(1+INDEX('Scenario Parameters'!$L:$L,MATCH($C41,'Scenario Parameters'!$A:$A,0)))*(1+INDEX('Scenario Parameters'!$L:$L,MATCH(AS$3,'Scenario Parameters'!$A:$A,0)))*'Base Table 5'!AS41</f>
        <v>2.1105999999999998</v>
      </c>
      <c r="AT41" s="36">
        <f>(1+INDEX('Scenario Parameters'!$L:$L,MATCH($C41,'Scenario Parameters'!$A:$A,0)))*(1+INDEX('Scenario Parameters'!$L:$L,MATCH(AT$3,'Scenario Parameters'!$A:$A,0)))*'Base Table 5'!AT41</f>
        <v>3.9809999999999999</v>
      </c>
      <c r="AU41" s="36">
        <f>(1+INDEX('Scenario Parameters'!$L:$L,MATCH($C41,'Scenario Parameters'!$A:$A,0)))*(1+INDEX('Scenario Parameters'!$L:$L,MATCH(AU$3,'Scenario Parameters'!$A:$A,0)))*'Base Table 5'!AU41</f>
        <v>0.4017</v>
      </c>
      <c r="AV41" s="36">
        <f>(1+INDEX('Scenario Parameters'!$L:$L,MATCH($C41,'Scenario Parameters'!$A:$A,0)))*(1+INDEX('Scenario Parameters'!$L:$L,MATCH(AV$3,'Scenario Parameters'!$A:$A,0)))*'Base Table 5'!AV41</f>
        <v>1.1056999999999999</v>
      </c>
      <c r="AW41" s="36">
        <f>(1+INDEX('Scenario Parameters'!$L:$L,MATCH($C41,'Scenario Parameters'!$A:$A,0)))*(1+INDEX('Scenario Parameters'!$L:$L,MATCH(AW$3,'Scenario Parameters'!$A:$A,0)))*'Base Table 5'!AW41</f>
        <v>0.52249999999999996</v>
      </c>
      <c r="AX41" s="36">
        <f>(1+INDEX('Scenario Parameters'!$L:$L,MATCH($C41,'Scenario Parameters'!$A:$A,0)))*(1+INDEX('Scenario Parameters'!$L:$L,MATCH(AX$3,'Scenario Parameters'!$A:$A,0)))*'Base Table 5'!AX41</f>
        <v>1.5589500000000001</v>
      </c>
      <c r="AY41" s="36">
        <f>(1+INDEX('Scenario Parameters'!$L:$L,MATCH($C41,'Scenario Parameters'!$A:$A,0)))*(1+INDEX('Scenario Parameters'!$L:$L,MATCH(AY$3,'Scenario Parameters'!$A:$A,0)))*'Base Table 5'!AY41</f>
        <v>1.2303999999999999</v>
      </c>
      <c r="AZ41" s="36">
        <f>(1+INDEX('Scenario Parameters'!$L:$L,MATCH($C41,'Scenario Parameters'!$A:$A,0)))*(1+INDEX('Scenario Parameters'!$L:$L,MATCH(AZ$3,'Scenario Parameters'!$A:$A,0)))*'Base Table 5'!AZ41</f>
        <v>0.52575000000000005</v>
      </c>
      <c r="BA41" s="36">
        <f>(1+INDEX('Scenario Parameters'!$L:$L,MATCH($C41,'Scenario Parameters'!$A:$A,0)))*(1+INDEX('Scenario Parameters'!$L:$L,MATCH(BA$3,'Scenario Parameters'!$A:$A,0)))*'Base Table 5'!BA41</f>
        <v>1.5398499999999999</v>
      </c>
      <c r="BB41" s="36">
        <f>(1+INDEX('Scenario Parameters'!$L:$L,MATCH($C41,'Scenario Parameters'!$A:$A,0)))*(1+INDEX('Scenario Parameters'!$L:$L,MATCH(BB$3,'Scenario Parameters'!$A:$A,0)))*'Base Table 5'!BB41</f>
        <v>0.44280000000000003</v>
      </c>
      <c r="BC41" s="36">
        <f>(1+INDEX('Scenario Parameters'!$L:$L,MATCH($C41,'Scenario Parameters'!$A:$A,0)))*(1+INDEX('Scenario Parameters'!$L:$L,MATCH(BC$3,'Scenario Parameters'!$A:$A,0)))*'Base Table 5'!BC41</f>
        <v>0.1489</v>
      </c>
      <c r="BD41" s="36">
        <f>(1+INDEX('Scenario Parameters'!$L:$L,MATCH($C41,'Scenario Parameters'!$A:$A,0)))*(1+INDEX('Scenario Parameters'!$L:$L,MATCH(BD$3,'Scenario Parameters'!$A:$A,0)))*'Base Table 5'!BD41</f>
        <v>4.2004999999999999</v>
      </c>
      <c r="BE41" s="36">
        <f>(1+INDEX('Scenario Parameters'!$L:$L,MATCH($C41,'Scenario Parameters'!$A:$A,0)))*(1+INDEX('Scenario Parameters'!$L:$L,MATCH(BE$3,'Scenario Parameters'!$A:$A,0)))*'Base Table 5'!BE41</f>
        <v>0.74634999999999996</v>
      </c>
      <c r="BF41" s="36">
        <f>(1+INDEX('Scenario Parameters'!$L:$L,MATCH($C41,'Scenario Parameters'!$A:$A,0)))*(1+INDEX('Scenario Parameters'!$L:$L,MATCH(BF$3,'Scenario Parameters'!$A:$A,0)))*'Base Table 5'!BF41</f>
        <v>2.6641499999999998</v>
      </c>
      <c r="BG41" s="36">
        <f>(1+INDEX('Scenario Parameters'!$L:$L,MATCH($C41,'Scenario Parameters'!$A:$A,0)))*(1+INDEX('Scenario Parameters'!$L:$L,MATCH(BG$3,'Scenario Parameters'!$A:$A,0)))*'Base Table 5'!BG41</f>
        <v>1.1911800000000001</v>
      </c>
      <c r="BH41" s="36">
        <f>(1+INDEX('Scenario Parameters'!$L:$L,MATCH($C41,'Scenario Parameters'!$A:$A,0)))*(1+INDEX('Scenario Parameters'!$L:$L,MATCH(BH$3,'Scenario Parameters'!$A:$A,0)))*'Base Table 5'!BH41</f>
        <v>1.9108000000000001</v>
      </c>
      <c r="BI41" s="36">
        <f>(1+INDEX('Scenario Parameters'!$L:$L,MATCH($C41,'Scenario Parameters'!$A:$A,0)))*(1+INDEX('Scenario Parameters'!$L:$L,MATCH(BI$3,'Scenario Parameters'!$A:$A,0)))*'Base Table 5'!BI41</f>
        <v>1.3607</v>
      </c>
      <c r="BJ41" s="36">
        <f>(1+INDEX('Scenario Parameters'!$L:$L,MATCH($C41,'Scenario Parameters'!$A:$A,0)))*(1+INDEX('Scenario Parameters'!$L:$L,MATCH(BJ$3,'Scenario Parameters'!$A:$A,0)))*'Base Table 5'!BJ41</f>
        <v>3.4209499999999999</v>
      </c>
      <c r="BK41" s="36">
        <f>(1+INDEX('Scenario Parameters'!$L:$L,MATCH($C41,'Scenario Parameters'!$A:$A,0)))*(1+INDEX('Scenario Parameters'!$L:$L,MATCH(BK$3,'Scenario Parameters'!$A:$A,0)))*'Base Table 5'!BK41</f>
        <v>4.5320499999999999</v>
      </c>
      <c r="BL41" s="36">
        <f>(1+INDEX('Scenario Parameters'!$L:$L,MATCH($C41,'Scenario Parameters'!$A:$A,0)))*(1+INDEX('Scenario Parameters'!$L:$L,MATCH(BL$3,'Scenario Parameters'!$A:$A,0)))*'Base Table 5'!BL41</f>
        <v>2.1023499999999999</v>
      </c>
      <c r="BM41" s="36">
        <f>(1+INDEX('Scenario Parameters'!$L:$L,MATCH($C41,'Scenario Parameters'!$A:$A,0)))*(1+INDEX('Scenario Parameters'!$L:$L,MATCH(BM$3,'Scenario Parameters'!$A:$A,0)))*'Base Table 5'!BM41</f>
        <v>0.52375000000000005</v>
      </c>
      <c r="BN41" s="36">
        <f>(1+INDEX('Scenario Parameters'!$L:$L,MATCH($C41,'Scenario Parameters'!$A:$A,0)))*(1+INDEX('Scenario Parameters'!$L:$L,MATCH(BN$3,'Scenario Parameters'!$A:$A,0)))*'Base Table 5'!BN41</f>
        <v>7.0533999999999999</v>
      </c>
      <c r="BO41" s="36">
        <f>(1+INDEX('Scenario Parameters'!$L:$L,MATCH($C41,'Scenario Parameters'!$A:$A,0)))*(1+INDEX('Scenario Parameters'!$L:$L,MATCH(BO$3,'Scenario Parameters'!$A:$A,0)))*'Base Table 5'!BO41</f>
        <v>2.1135000000000002</v>
      </c>
      <c r="BP41" s="36">
        <f>(1+INDEX('Scenario Parameters'!$L:$L,MATCH($C41,'Scenario Parameters'!$A:$A,0)))*(1+INDEX('Scenario Parameters'!$L:$L,MATCH(BP$3,'Scenario Parameters'!$A:$A,0)))*'Base Table 5'!BP41</f>
        <v>0.37545000000000001</v>
      </c>
      <c r="BQ41" s="36">
        <f>(1+INDEX('Scenario Parameters'!$L:$L,MATCH($C41,'Scenario Parameters'!$A:$A,0)))*(1+INDEX('Scenario Parameters'!$L:$L,MATCH(BQ$3,'Scenario Parameters'!$A:$A,0)))*'Base Table 5'!BQ41</f>
        <v>1.919875</v>
      </c>
      <c r="BR41" s="36">
        <f>(1+INDEX('Scenario Parameters'!$L:$L,MATCH($C41,'Scenario Parameters'!$A:$A,0)))*(1+INDEX('Scenario Parameters'!$L:$L,MATCH(BR$3,'Scenario Parameters'!$A:$A,0)))*'Base Table 5'!BR41</f>
        <v>2.6836250000000001</v>
      </c>
      <c r="BS41" s="36">
        <f>(1+INDEX('Scenario Parameters'!$L:$L,MATCH($C41,'Scenario Parameters'!$A:$A,0)))*(1+INDEX('Scenario Parameters'!$L:$L,MATCH(BS$3,'Scenario Parameters'!$A:$A,0)))*'Base Table 5'!BS41</f>
        <v>1.4119999999999995E-2</v>
      </c>
      <c r="BT41" s="36">
        <f>(1+INDEX('Scenario Parameters'!$L:$L,MATCH($C41,'Scenario Parameters'!$A:$A,0)))*(1+INDEX('Scenario Parameters'!$L:$L,MATCH(BT$3,'Scenario Parameters'!$A:$A,0)))*'Base Table 5'!BT41</f>
        <v>1.7008000000000001</v>
      </c>
      <c r="BU41" s="36">
        <f>(1+INDEX('Scenario Parameters'!$L:$L,MATCH($C41,'Scenario Parameters'!$A:$A,0)))*(1+INDEX('Scenario Parameters'!$L:$L,MATCH(BU$3,'Scenario Parameters'!$A:$A,0)))*'Base Table 5'!BU41</f>
        <v>1.3762000000000001</v>
      </c>
      <c r="BV41" s="36">
        <f>(1+INDEX('Scenario Parameters'!$L:$L,MATCH($C41,'Scenario Parameters'!$A:$A,0)))*(1+INDEX('Scenario Parameters'!$L:$L,MATCH(BV$3,'Scenario Parameters'!$A:$A,0)))*'Base Table 5'!BV41</f>
        <v>20.192350000000001</v>
      </c>
      <c r="BW41" s="36">
        <f>(1+INDEX('Scenario Parameters'!$L:$L,MATCH($C41,'Scenario Parameters'!$A:$A,0)))*(1+INDEX('Scenario Parameters'!$L:$L,MATCH(BW$3,'Scenario Parameters'!$A:$A,0)))*'Base Table 5'!BW41</f>
        <v>47.931550000000001</v>
      </c>
      <c r="BX41" s="36">
        <f>(1+INDEX('Scenario Parameters'!$L:$L,MATCH($C41,'Scenario Parameters'!$A:$A,0)))*(1+INDEX('Scenario Parameters'!$L:$L,MATCH(BX$3,'Scenario Parameters'!$A:$A,0)))*'Base Table 5'!BX41</f>
        <v>22.637250000000002</v>
      </c>
      <c r="BY41" s="36">
        <f>(1+INDEX('Scenario Parameters'!$L:$L,MATCH($C41,'Scenario Parameters'!$A:$A,0)))*(1+INDEX('Scenario Parameters'!$L:$L,MATCH(BY$3,'Scenario Parameters'!$A:$A,0)))*'Base Table 5'!BY41</f>
        <v>47.71275</v>
      </c>
      <c r="BZ41" s="36">
        <f>(1+INDEX('Scenario Parameters'!$L:$L,MATCH($C41,'Scenario Parameters'!$A:$A,0)))*(1+INDEX('Scenario Parameters'!$L:$L,MATCH(BZ$3,'Scenario Parameters'!$A:$A,0)))*'Base Table 5'!BZ41</f>
        <v>14.686299999999999</v>
      </c>
      <c r="CA41" s="36">
        <f>(1+INDEX('Scenario Parameters'!$L:$L,MATCH($C41,'Scenario Parameters'!$A:$A,0)))*(1+INDEX('Scenario Parameters'!$L:$L,MATCH(CA$3,'Scenario Parameters'!$A:$A,0)))*'Base Table 5'!CA41</f>
        <v>10.744300000000001</v>
      </c>
      <c r="CB41" s="36">
        <f>(1+INDEX('Scenario Parameters'!$L:$L,MATCH($C41,'Scenario Parameters'!$A:$A,0)))*(1+INDEX('Scenario Parameters'!$L:$L,MATCH(CB$3,'Scenario Parameters'!$A:$A,0)))*'Base Table 5'!CB41</f>
        <v>2.2936999999999999</v>
      </c>
      <c r="CC41" s="36">
        <f>(1+INDEX('Scenario Parameters'!$L:$L,MATCH($C41,'Scenario Parameters'!$A:$A,0)))*(1+INDEX('Scenario Parameters'!$L:$L,MATCH(CC$3,'Scenario Parameters'!$A:$A,0)))*'Base Table 5'!CC41</f>
        <v>13.36225</v>
      </c>
      <c r="CD41" s="36">
        <f>(1+INDEX('Scenario Parameters'!$L:$L,MATCH($C41,'Scenario Parameters'!$A:$A,0)))*(1+INDEX('Scenario Parameters'!$L:$L,MATCH(CD$3,'Scenario Parameters'!$A:$A,0)))*'Base Table 5'!CD41</f>
        <v>10.05444</v>
      </c>
      <c r="CE41" s="36">
        <f>(1+INDEX('Scenario Parameters'!$L:$L,MATCH($C41,'Scenario Parameters'!$A:$A,0)))*(1+INDEX('Scenario Parameters'!$L:$L,MATCH(CE$3,'Scenario Parameters'!$A:$A,0)))*'Base Table 5'!CE41</f>
        <v>1.3551</v>
      </c>
      <c r="CF41" s="36">
        <f>(1+INDEX('Scenario Parameters'!$L:$L,MATCH($C41,'Scenario Parameters'!$A:$A,0)))*(1+INDEX('Scenario Parameters'!$L:$L,MATCH(CF$3,'Scenario Parameters'!$A:$A,0)))*'Base Table 5'!CF41</f>
        <v>0.81694999999999995</v>
      </c>
      <c r="CG41" s="36">
        <f>(1+INDEX('Scenario Parameters'!$L:$L,MATCH($C41,'Scenario Parameters'!$A:$A,0)))*(1+INDEX('Scenario Parameters'!$L:$L,MATCH(CG$3,'Scenario Parameters'!$A:$A,0)))*'Base Table 5'!CG41</f>
        <v>2.2342499999999998</v>
      </c>
      <c r="CH41" s="36">
        <f>(1+INDEX('Scenario Parameters'!$L:$L,MATCH($C41,'Scenario Parameters'!$A:$A,0)))*(1+INDEX('Scenario Parameters'!$L:$L,MATCH(CH$3,'Scenario Parameters'!$A:$A,0)))*'Base Table 5'!CH41</f>
        <v>1.6574</v>
      </c>
      <c r="CI41" s="36">
        <f>(1+INDEX('Scenario Parameters'!$L:$L,MATCH($C41,'Scenario Parameters'!$A:$A,0)))*(1+INDEX('Scenario Parameters'!$L:$L,MATCH(CI$3,'Scenario Parameters'!$A:$A,0)))*'Base Table 5'!CI41</f>
        <v>2.9442499999999998</v>
      </c>
      <c r="CJ41" s="36">
        <f>(1+INDEX('Scenario Parameters'!$L:$L,MATCH($C41,'Scenario Parameters'!$A:$A,0)))*(1+INDEX('Scenario Parameters'!$L:$L,MATCH(CJ$3,'Scenario Parameters'!$A:$A,0)))*'Base Table 5'!CJ41</f>
        <v>2.6810499999999999</v>
      </c>
      <c r="CK41" s="36">
        <f>(1+INDEX('Scenario Parameters'!$L:$L,MATCH($C41,'Scenario Parameters'!$A:$A,0)))*(1+INDEX('Scenario Parameters'!$L:$L,MATCH(CK$3,'Scenario Parameters'!$A:$A,0)))*'Base Table 5'!CK41</f>
        <v>0.84870000000000001</v>
      </c>
      <c r="CL41" s="36">
        <f>(1+INDEX('Scenario Parameters'!$L:$L,MATCH($C41,'Scenario Parameters'!$A:$A,0)))*(1+INDEX('Scenario Parameters'!$L:$L,MATCH(CL$3,'Scenario Parameters'!$A:$A,0)))*'Base Table 5'!CL41</f>
        <v>0.32900000000000001</v>
      </c>
      <c r="CM41" s="36">
        <f>(1+INDEX('Scenario Parameters'!$L:$L,MATCH($C41,'Scenario Parameters'!$A:$A,0)))*(1+INDEX('Scenario Parameters'!$L:$L,MATCH(CM$3,'Scenario Parameters'!$A:$A,0)))*'Base Table 5'!CM41</f>
        <v>1.5837000000000001</v>
      </c>
      <c r="CN41" s="36">
        <f>(1+INDEX('Scenario Parameters'!$L:$L,MATCH($C41,'Scenario Parameters'!$A:$A,0)))*(1+INDEX('Scenario Parameters'!$L:$L,MATCH(CN$3,'Scenario Parameters'!$A:$A,0)))*'Base Table 5'!CN41</f>
        <v>21.55275</v>
      </c>
      <c r="CO41" s="36">
        <f>(1+INDEX('Scenario Parameters'!$L:$L,MATCH($C41,'Scenario Parameters'!$A:$A,0)))*(1+INDEX('Scenario Parameters'!$L:$L,MATCH(CO$3,'Scenario Parameters'!$A:$A,0)))*'Base Table 5'!CO41</f>
        <v>2.0400000000000001E-2</v>
      </c>
      <c r="CP41" s="36">
        <f>(1+INDEX('Scenario Parameters'!$L:$L,MATCH($C41,'Scenario Parameters'!$A:$A,0)))*(1+INDEX('Scenario Parameters'!$L:$L,MATCH(CP$3,'Scenario Parameters'!$A:$A,0)))*'Base Table 5'!CP41</f>
        <v>2.5608</v>
      </c>
      <c r="CQ41" s="36">
        <f>(1+INDEX('Scenario Parameters'!$L:$L,MATCH($C41,'Scenario Parameters'!$A:$A,0)))*(1+INDEX('Scenario Parameters'!$L:$L,MATCH(CQ$3,'Scenario Parameters'!$A:$A,0)))*'Base Table 5'!CQ41</f>
        <v>2.9125999999999999</v>
      </c>
      <c r="CR41" s="36">
        <f>(1+INDEX('Scenario Parameters'!$L:$L,MATCH($C41,'Scenario Parameters'!$A:$A,0)))*(1+INDEX('Scenario Parameters'!$L:$L,MATCH(CR$3,'Scenario Parameters'!$A:$A,0)))*'Base Table 5'!CR41</f>
        <v>5.5217499999999999</v>
      </c>
      <c r="CS41" s="36">
        <f>(1+INDEX('Scenario Parameters'!$L:$L,MATCH($C41,'Scenario Parameters'!$A:$A,0)))*(1+INDEX('Scenario Parameters'!$L:$L,MATCH(CS$3,'Scenario Parameters'!$A:$A,0)))*'Base Table 5'!CS41</f>
        <v>2.1859000000000002</v>
      </c>
      <c r="CT41" s="36">
        <f>(1+INDEX('Scenario Parameters'!$L:$L,MATCH($C41,'Scenario Parameters'!$A:$A,0)))*(1+INDEX('Scenario Parameters'!$L:$L,MATCH(CT$3,'Scenario Parameters'!$A:$A,0)))*'Base Table 5'!CT41</f>
        <v>1.5506</v>
      </c>
      <c r="CU41" s="36">
        <f>(1+INDEX('Scenario Parameters'!$L:$L,MATCH($C41,'Scenario Parameters'!$A:$A,0)))*(1+INDEX('Scenario Parameters'!$L:$L,MATCH(CU$3,'Scenario Parameters'!$A:$A,0)))*'Base Table 5'!CU41</f>
        <v>0.58709999999999996</v>
      </c>
      <c r="CV41" s="36">
        <f>(1+INDEX('Scenario Parameters'!$L:$L,MATCH($C41,'Scenario Parameters'!$A:$A,0)))*(1+INDEX('Scenario Parameters'!$L:$L,MATCH(CV$3,'Scenario Parameters'!$A:$A,0)))*'Base Table 5'!CV41</f>
        <v>4.8077500000000004</v>
      </c>
      <c r="CW41" s="36">
        <f>(1+INDEX('Scenario Parameters'!$L:$L,MATCH($C41,'Scenario Parameters'!$A:$A,0)))*(1+INDEX('Scenario Parameters'!$L:$L,MATCH(CW$3,'Scenario Parameters'!$A:$A,0)))*'Base Table 5'!CW41</f>
        <v>32.365250000000003</v>
      </c>
      <c r="CX41" s="36">
        <f>(1+INDEX('Scenario Parameters'!$L:$L,MATCH($C41,'Scenario Parameters'!$A:$A,0)))*(1+INDEX('Scenario Parameters'!$L:$L,MATCH(CX$3,'Scenario Parameters'!$A:$A,0)))*'Base Table 5'!CX41</f>
        <v>7.9039000000000001</v>
      </c>
      <c r="CY41" s="36">
        <f>(1+INDEX('Scenario Parameters'!$L:$L,MATCH($C41,'Scenario Parameters'!$A:$A,0)))*(1+INDEX('Scenario Parameters'!$L:$L,MATCH(CY$3,'Scenario Parameters'!$A:$A,0)))*'Base Table 5'!CY41</f>
        <v>9.5372000000000003</v>
      </c>
      <c r="CZ41" s="36">
        <f>(1+INDEX('Scenario Parameters'!$L:$L,MATCH($C41,'Scenario Parameters'!$A:$A,0)))*(1+INDEX('Scenario Parameters'!$L:$L,MATCH(CZ$3,'Scenario Parameters'!$A:$A,0)))*'Base Table 5'!CZ41</f>
        <v>3.1140500000000002</v>
      </c>
      <c r="DA41" s="36">
        <f>(1+INDEX('Scenario Parameters'!$L:$L,MATCH($C41,'Scenario Parameters'!$A:$A,0)))*(1+INDEX('Scenario Parameters'!$L:$L,MATCH(DA$3,'Scenario Parameters'!$A:$A,0)))*'Base Table 5'!DA41</f>
        <v>11.308999999999999</v>
      </c>
      <c r="DB41" s="36">
        <f>(1+INDEX('Scenario Parameters'!$L:$L,MATCH($C41,'Scenario Parameters'!$A:$A,0)))*(1+INDEX('Scenario Parameters'!$L:$L,MATCH(DB$3,'Scenario Parameters'!$A:$A,0)))*'Base Table 5'!DB41</f>
        <v>4.2403000000000004</v>
      </c>
      <c r="DC41" s="36">
        <f>(1+INDEX('Scenario Parameters'!$L:$L,MATCH($C41,'Scenario Parameters'!$A:$A,0)))*(1+INDEX('Scenario Parameters'!$L:$L,MATCH(DC$3,'Scenario Parameters'!$A:$A,0)))*'Base Table 5'!DC41</f>
        <v>3.2879</v>
      </c>
      <c r="DD41" s="36">
        <f>(1+INDEX('Scenario Parameters'!$L:$L,MATCH($C41,'Scenario Parameters'!$A:$A,0)))*(1+INDEX('Scenario Parameters'!$L:$L,MATCH(DD$3,'Scenario Parameters'!$A:$A,0)))*'Base Table 5'!DD41</f>
        <v>9.1774500000000003</v>
      </c>
      <c r="DE41" s="36">
        <f>(1+INDEX('Scenario Parameters'!$L:$L,MATCH($C41,'Scenario Parameters'!$A:$A,0)))*(1+INDEX('Scenario Parameters'!$L:$L,MATCH(DE$3,'Scenario Parameters'!$A:$A,0)))*'Base Table 5'!DE41</f>
        <v>5.6405750000000001</v>
      </c>
      <c r="DF41" s="36">
        <f>(1+INDEX('Scenario Parameters'!$L:$L,MATCH($C41,'Scenario Parameters'!$A:$A,0)))*(1+INDEX('Scenario Parameters'!$L:$L,MATCH(DF$3,'Scenario Parameters'!$A:$A,0)))*'Base Table 5'!DF41</f>
        <v>1.1733499999999999</v>
      </c>
      <c r="DG41" s="36">
        <f>(1+INDEX('Scenario Parameters'!$L:$L,MATCH($C41,'Scenario Parameters'!$A:$A,0)))*(1+INDEX('Scenario Parameters'!$L:$L,MATCH(DG$3,'Scenario Parameters'!$A:$A,0)))*'Base Table 5'!DG41</f>
        <v>32.761249999999997</v>
      </c>
      <c r="DH41" s="36">
        <f>(1+INDEX('Scenario Parameters'!$L:$L,MATCH($C41,'Scenario Parameters'!$A:$A,0)))*(1+INDEX('Scenario Parameters'!$L:$L,MATCH(DH$3,'Scenario Parameters'!$A:$A,0)))*'Base Table 5'!DH41</f>
        <v>10.219049999999999</v>
      </c>
      <c r="DI41" s="36">
        <f>(1+INDEX('Scenario Parameters'!$L:$L,MATCH($C41,'Scenario Parameters'!$A:$A,0)))*(1+INDEX('Scenario Parameters'!$L:$L,MATCH(DI$3,'Scenario Parameters'!$A:$A,0)))*'Base Table 5'!DI41</f>
        <v>1.2345999999999999</v>
      </c>
      <c r="DJ41" s="36">
        <f>(1+INDEX('Scenario Parameters'!$L:$L,MATCH($C41,'Scenario Parameters'!$A:$A,0)))*(1+INDEX('Scenario Parameters'!$L:$L,MATCH(DJ$3,'Scenario Parameters'!$A:$A,0)))*'Base Table 5'!DJ41</f>
        <v>32.941400000000002</v>
      </c>
      <c r="DK41" s="36">
        <f>(1+INDEX('Scenario Parameters'!$L:$L,MATCH($C41,'Scenario Parameters'!$A:$A,0)))*(1+INDEX('Scenario Parameters'!$L:$L,MATCH(DK$3,'Scenario Parameters'!$A:$A,0)))*'Base Table 5'!DK41</f>
        <v>1.7712000000000001</v>
      </c>
      <c r="DL41" s="36">
        <f>(1+INDEX('Scenario Parameters'!$L:$L,MATCH($C41,'Scenario Parameters'!$A:$A,0)))*(1+INDEX('Scenario Parameters'!$L:$L,MATCH(DL$3,'Scenario Parameters'!$A:$A,0)))*'Base Table 5'!DL41</f>
        <v>1.9487099999999997</v>
      </c>
      <c r="DM41" s="36">
        <f>(1+INDEX('Scenario Parameters'!$L:$L,MATCH($C41,'Scenario Parameters'!$A:$A,0)))*(1+INDEX('Scenario Parameters'!$L:$L,MATCH(DM$3,'Scenario Parameters'!$A:$A,0)))*'Base Table 5'!DM41</f>
        <v>8.9595000000000002</v>
      </c>
      <c r="DN41" s="36">
        <f>(1+INDEX('Scenario Parameters'!$L:$L,MATCH($C41,'Scenario Parameters'!$A:$A,0)))*(1+INDEX('Scenario Parameters'!$L:$L,MATCH(DN$3,'Scenario Parameters'!$A:$A,0)))*'Base Table 5'!DN41</f>
        <v>3.1682999999999999</v>
      </c>
      <c r="DO41" s="36">
        <f>(1+INDEX('Scenario Parameters'!$L:$L,MATCH($C41,'Scenario Parameters'!$A:$A,0)))*(1+INDEX('Scenario Parameters'!$L:$L,MATCH(DO$3,'Scenario Parameters'!$A:$A,0)))*'Base Table 5'!DO41</f>
        <v>0.48864999999999997</v>
      </c>
      <c r="DP41" s="36">
        <f t="shared" si="4"/>
        <v>617.95579000000043</v>
      </c>
      <c r="DQ41" s="36">
        <f>('Base Table 5'!DQ41/'Base Table 5'!$DX41)*$EB41</f>
        <v>1627.3916046704803</v>
      </c>
      <c r="DR41" s="36">
        <f>('Base Table 5'!DR41/'Base Table 5'!$DX41)*$EB41</f>
        <v>1862.1256660123033</v>
      </c>
      <c r="DS41" s="36">
        <f>('Base Table 5'!DS41/'Base Table 5'!$DX41)*$EB41</f>
        <v>171.13457881765464</v>
      </c>
      <c r="DT41" s="36">
        <f>('Base Table 5'!DT41/'Base Table 5'!$DX41)*$EB41</f>
        <v>3.758228535978009</v>
      </c>
      <c r="DU41" s="36">
        <f>('Base Table 5'!DU41/'Base Table 5'!$DX41)*$EB41</f>
        <v>38.860653947545295</v>
      </c>
      <c r="DV41" s="36">
        <f>('Base Table 5'!DV41/'Base Table 5'!$DX41)*$EB41</f>
        <v>15.765499967099863</v>
      </c>
      <c r="DW41" s="36">
        <f>('Base Table 5'!DW41/'Base Table 5'!$DX41)*$EB41</f>
        <v>1114.418461667166</v>
      </c>
      <c r="DX41" s="36">
        <f t="shared" si="5"/>
        <v>4833.4546936182269</v>
      </c>
      <c r="DY41" s="36">
        <f t="shared" si="6"/>
        <v>5451.4104836182269</v>
      </c>
      <c r="DZ41" s="14">
        <f>'Base Table 5'!DY41</f>
        <v>10980.000400000001</v>
      </c>
      <c r="EA41" s="54">
        <v>5451.4104836182269</v>
      </c>
      <c r="EB41" s="100">
        <f t="shared" si="7"/>
        <v>4833.4546936182269</v>
      </c>
    </row>
    <row r="42" spans="1:132" x14ac:dyDescent="0.4">
      <c r="A42" s="34">
        <v>39</v>
      </c>
      <c r="B42" s="7" t="str">
        <f>'Base Table 5'!B42</f>
        <v>1802</v>
      </c>
      <c r="C42" s="111">
        <f>'Base Table 5'!C42</f>
        <v>8</v>
      </c>
      <c r="D42" s="35" t="str">
        <f>'Base Table 5'!D42</f>
        <v>Veterinary pharmaceutical and medicinal product manufacturing</v>
      </c>
      <c r="E42" s="36">
        <f>(1+INDEX('Scenario Parameters'!$L:$L,MATCH($C42,'Scenario Parameters'!$A:$A,0)))*(1+INDEX('Scenario Parameters'!$L:$L,MATCH(E$3,'Scenario Parameters'!$A:$A,0)))*'Base Table 5'!E42</f>
        <v>98.980249999999998</v>
      </c>
      <c r="F42" s="36">
        <f>(1+INDEX('Scenario Parameters'!$L:$L,MATCH($C42,'Scenario Parameters'!$A:$A,0)))*(1+INDEX('Scenario Parameters'!$L:$L,MATCH(F$3,'Scenario Parameters'!$A:$A,0)))*'Base Table 5'!F42</f>
        <v>8.1498500000000007</v>
      </c>
      <c r="G42" s="36">
        <f>(1+INDEX('Scenario Parameters'!$L:$L,MATCH($C42,'Scenario Parameters'!$A:$A,0)))*(1+INDEX('Scenario Parameters'!$L:$L,MATCH(G$3,'Scenario Parameters'!$A:$A,0)))*'Base Table 5'!G42</f>
        <v>3.1455500000000001</v>
      </c>
      <c r="H42" s="36">
        <f>(1+INDEX('Scenario Parameters'!$L:$L,MATCH($C42,'Scenario Parameters'!$A:$A,0)))*(1+INDEX('Scenario Parameters'!$L:$L,MATCH(H$3,'Scenario Parameters'!$A:$A,0)))*'Base Table 5'!H42</f>
        <v>0.16619999999999999</v>
      </c>
      <c r="I42" s="36">
        <f>(1+INDEX('Scenario Parameters'!$L:$L,MATCH($C42,'Scenario Parameters'!$A:$A,0)))*(1+INDEX('Scenario Parameters'!$L:$L,MATCH(I$3,'Scenario Parameters'!$A:$A,0)))*'Base Table 5'!I42</f>
        <v>4.4000000000000003E-3</v>
      </c>
      <c r="J42" s="36">
        <f>(1+INDEX('Scenario Parameters'!$L:$L,MATCH($C42,'Scenario Parameters'!$A:$A,0)))*(1+INDEX('Scenario Parameters'!$L:$L,MATCH(J$3,'Scenario Parameters'!$A:$A,0)))*'Base Table 5'!J42</f>
        <v>7.2550000000000003E-2</v>
      </c>
      <c r="K42" s="36">
        <f>(1+INDEX('Scenario Parameters'!$L:$L,MATCH($C42,'Scenario Parameters'!$A:$A,0)))*(1+INDEX('Scenario Parameters'!$L:$L,MATCH(K$3,'Scenario Parameters'!$A:$A,0)))*'Base Table 5'!K42</f>
        <v>0.94550000000000001</v>
      </c>
      <c r="L42" s="36">
        <f>(1+INDEX('Scenario Parameters'!$L:$L,MATCH($C42,'Scenario Parameters'!$A:$A,0)))*(1+INDEX('Scenario Parameters'!$L:$L,MATCH(L$3,'Scenario Parameters'!$A:$A,0)))*'Base Table 5'!L42</f>
        <v>7.2384999999999977E-2</v>
      </c>
      <c r="M42" s="36">
        <f>(1+INDEX('Scenario Parameters'!$L:$L,MATCH($C42,'Scenario Parameters'!$A:$A,0)))*(1+INDEX('Scenario Parameters'!$L:$L,MATCH(M$3,'Scenario Parameters'!$A:$A,0)))*'Base Table 5'!M42</f>
        <v>2.9159999999999995E-2</v>
      </c>
      <c r="N42" s="36">
        <f>(1+INDEX('Scenario Parameters'!$L:$L,MATCH($C42,'Scenario Parameters'!$A:$A,0)))*(1+INDEX('Scenario Parameters'!$L:$L,MATCH(N$3,'Scenario Parameters'!$A:$A,0)))*'Base Table 5'!N42</f>
        <v>0.72292000000000012</v>
      </c>
      <c r="O42" s="36">
        <f>(1+INDEX('Scenario Parameters'!$L:$L,MATCH($C42,'Scenario Parameters'!$A:$A,0)))*(1+INDEX('Scenario Parameters'!$L:$L,MATCH(O$3,'Scenario Parameters'!$A:$A,0)))*'Base Table 5'!O42</f>
        <v>0.79843500000000001</v>
      </c>
      <c r="P42" s="36">
        <f>(1+INDEX('Scenario Parameters'!$L:$L,MATCH($C42,'Scenario Parameters'!$A:$A,0)))*(1+INDEX('Scenario Parameters'!$L:$L,MATCH(P$3,'Scenario Parameters'!$A:$A,0)))*'Base Table 5'!P42</f>
        <v>8.481000000000001E-2</v>
      </c>
      <c r="Q42" s="36">
        <f>(1+INDEX('Scenario Parameters'!$L:$L,MATCH($C42,'Scenario Parameters'!$A:$A,0)))*(1+INDEX('Scenario Parameters'!$L:$L,MATCH(Q$3,'Scenario Parameters'!$A:$A,0)))*'Base Table 5'!Q42</f>
        <v>1.5474800000000002</v>
      </c>
      <c r="R42" s="36">
        <f>(1+INDEX('Scenario Parameters'!$L:$L,MATCH($C42,'Scenario Parameters'!$A:$A,0)))*(1+INDEX('Scenario Parameters'!$L:$L,MATCH(R$3,'Scenario Parameters'!$A:$A,0)))*'Base Table 5'!R42</f>
        <v>0.13139999999999999</v>
      </c>
      <c r="S42" s="36">
        <f>(1+INDEX('Scenario Parameters'!$L:$L,MATCH($C42,'Scenario Parameters'!$A:$A,0)))*(1+INDEX('Scenario Parameters'!$L:$L,MATCH(S$3,'Scenario Parameters'!$A:$A,0)))*'Base Table 5'!S42</f>
        <v>6.3499999999999997E-3</v>
      </c>
      <c r="T42" s="36">
        <f>(1+INDEX('Scenario Parameters'!$L:$L,MATCH($C42,'Scenario Parameters'!$A:$A,0)))*(1+INDEX('Scenario Parameters'!$L:$L,MATCH(T$3,'Scenario Parameters'!$A:$A,0)))*'Base Table 5'!T42</f>
        <v>7.1800000000000003E-2</v>
      </c>
      <c r="U42" s="36">
        <f>(1+INDEX('Scenario Parameters'!$L:$L,MATCH($C42,'Scenario Parameters'!$A:$A,0)))*(1+INDEX('Scenario Parameters'!$L:$L,MATCH(U$3,'Scenario Parameters'!$A:$A,0)))*'Base Table 5'!U42</f>
        <v>0.10235</v>
      </c>
      <c r="V42" s="36">
        <f>(1+INDEX('Scenario Parameters'!$L:$L,MATCH($C42,'Scenario Parameters'!$A:$A,0)))*(1+INDEX('Scenario Parameters'!$L:$L,MATCH(V$3,'Scenario Parameters'!$A:$A,0)))*'Base Table 5'!V42</f>
        <v>1.1849999999999999E-2</v>
      </c>
      <c r="W42" s="36">
        <f>(1+INDEX('Scenario Parameters'!$L:$L,MATCH($C42,'Scenario Parameters'!$A:$A,0)))*(1+INDEX('Scenario Parameters'!$L:$L,MATCH(W$3,'Scenario Parameters'!$A:$A,0)))*'Base Table 5'!W42</f>
        <v>5.1150000000000001E-2</v>
      </c>
      <c r="X42" s="36">
        <f>(1+INDEX('Scenario Parameters'!$L:$L,MATCH($C42,'Scenario Parameters'!$A:$A,0)))*(1+INDEX('Scenario Parameters'!$L:$L,MATCH(X$3,'Scenario Parameters'!$A:$A,0)))*'Base Table 5'!X42</f>
        <v>5.3650000000000003E-2</v>
      </c>
      <c r="Y42" s="36">
        <f>(1+INDEX('Scenario Parameters'!$L:$L,MATCH($C42,'Scenario Parameters'!$A:$A,0)))*(1+INDEX('Scenario Parameters'!$L:$L,MATCH(Y$3,'Scenario Parameters'!$A:$A,0)))*'Base Table 5'!Y42</f>
        <v>8.5099999999999995E-2</v>
      </c>
      <c r="Z42" s="36">
        <f>(1+INDEX('Scenario Parameters'!$L:$L,MATCH($C42,'Scenario Parameters'!$A:$A,0)))*(1+INDEX('Scenario Parameters'!$L:$L,MATCH(Z$3,'Scenario Parameters'!$A:$A,0)))*'Base Table 5'!Z42</f>
        <v>0.19685</v>
      </c>
      <c r="AA42" s="36">
        <f>(1+INDEX('Scenario Parameters'!$L:$L,MATCH($C42,'Scenario Parameters'!$A:$A,0)))*(1+INDEX('Scenario Parameters'!$L:$L,MATCH(AA$3,'Scenario Parameters'!$A:$A,0)))*'Base Table 5'!AA42</f>
        <v>3.78E-2</v>
      </c>
      <c r="AB42" s="36">
        <f>(1+INDEX('Scenario Parameters'!$L:$L,MATCH($C42,'Scenario Parameters'!$A:$A,0)))*(1+INDEX('Scenario Parameters'!$L:$L,MATCH(AB$3,'Scenario Parameters'!$A:$A,0)))*'Base Table 5'!AB42</f>
        <v>1.12E-2</v>
      </c>
      <c r="AC42" s="36">
        <f>(1+INDEX('Scenario Parameters'!$L:$L,MATCH($C42,'Scenario Parameters'!$A:$A,0)))*(1+INDEX('Scenario Parameters'!$L:$L,MATCH(AC$3,'Scenario Parameters'!$A:$A,0)))*'Base Table 5'!AC42</f>
        <v>4.0649999999999999E-2</v>
      </c>
      <c r="AD42" s="36">
        <f>(1+INDEX('Scenario Parameters'!$L:$L,MATCH($C42,'Scenario Parameters'!$A:$A,0)))*(1+INDEX('Scenario Parameters'!$L:$L,MATCH(AD$3,'Scenario Parameters'!$A:$A,0)))*'Base Table 5'!AD42</f>
        <v>8.9999999999999998E-4</v>
      </c>
      <c r="AE42" s="36">
        <f>(1+INDEX('Scenario Parameters'!$L:$L,MATCH($C42,'Scenario Parameters'!$A:$A,0)))*(1+INDEX('Scenario Parameters'!$L:$L,MATCH(AE$3,'Scenario Parameters'!$A:$A,0)))*'Base Table 5'!AE42</f>
        <v>2.7499999999999998E-3</v>
      </c>
      <c r="AF42" s="36">
        <f>(1+INDEX('Scenario Parameters'!$L:$L,MATCH($C42,'Scenario Parameters'!$A:$A,0)))*(1+INDEX('Scenario Parameters'!$L:$L,MATCH(AF$3,'Scenario Parameters'!$A:$A,0)))*'Base Table 5'!AF42</f>
        <v>2.845E-2</v>
      </c>
      <c r="AG42" s="36">
        <f>(1+INDEX('Scenario Parameters'!$L:$L,MATCH($C42,'Scenario Parameters'!$A:$A,0)))*(1+INDEX('Scenario Parameters'!$L:$L,MATCH(AG$3,'Scenario Parameters'!$A:$A,0)))*'Base Table 5'!AG42</f>
        <v>5.0000000000000002E-5</v>
      </c>
      <c r="AH42" s="36">
        <f>(1+INDEX('Scenario Parameters'!$L:$L,MATCH($C42,'Scenario Parameters'!$A:$A,0)))*(1+INDEX('Scenario Parameters'!$L:$L,MATCH(AH$3,'Scenario Parameters'!$A:$A,0)))*'Base Table 5'!AH42</f>
        <v>2.8500000000000001E-3</v>
      </c>
      <c r="AI42" s="36">
        <f>(1+INDEX('Scenario Parameters'!$L:$L,MATCH($C42,'Scenario Parameters'!$A:$A,0)))*(1+INDEX('Scenario Parameters'!$L:$L,MATCH(AI$3,'Scenario Parameters'!$A:$A,0)))*'Base Table 5'!AI42</f>
        <v>2.0999999999999999E-3</v>
      </c>
      <c r="AJ42" s="36">
        <f>(1+INDEX('Scenario Parameters'!$L:$L,MATCH($C42,'Scenario Parameters'!$A:$A,0)))*(1+INDEX('Scenario Parameters'!$L:$L,MATCH(AJ$3,'Scenario Parameters'!$A:$A,0)))*'Base Table 5'!AJ42</f>
        <v>1.7999999999999999E-2</v>
      </c>
      <c r="AK42" s="36">
        <f>(1+INDEX('Scenario Parameters'!$L:$L,MATCH($C42,'Scenario Parameters'!$A:$A,0)))*(1+INDEX('Scenario Parameters'!$L:$L,MATCH(AK$3,'Scenario Parameters'!$A:$A,0)))*'Base Table 5'!AK42</f>
        <v>7.0550000000000002E-2</v>
      </c>
      <c r="AL42" s="36">
        <f>(1+INDEX('Scenario Parameters'!$L:$L,MATCH($C42,'Scenario Parameters'!$A:$A,0)))*(1+INDEX('Scenario Parameters'!$L:$L,MATCH(AL$3,'Scenario Parameters'!$A:$A,0)))*'Base Table 5'!AL42</f>
        <v>1.4749999999999999E-2</v>
      </c>
      <c r="AM42" s="36">
        <f>(1+INDEX('Scenario Parameters'!$L:$L,MATCH($C42,'Scenario Parameters'!$A:$A,0)))*(1+INDEX('Scenario Parameters'!$L:$L,MATCH(AM$3,'Scenario Parameters'!$A:$A,0)))*'Base Table 5'!AM42</f>
        <v>9.9299999999999999E-2</v>
      </c>
      <c r="AN42" s="36">
        <f>(1+INDEX('Scenario Parameters'!$L:$L,MATCH($C42,'Scenario Parameters'!$A:$A,0)))*(1+INDEX('Scenario Parameters'!$L:$L,MATCH(AN$3,'Scenario Parameters'!$A:$A,0)))*'Base Table 5'!AN42</f>
        <v>0.106</v>
      </c>
      <c r="AO42" s="36">
        <f>(1+INDEX('Scenario Parameters'!$L:$L,MATCH($C42,'Scenario Parameters'!$A:$A,0)))*(1+INDEX('Scenario Parameters'!$L:$L,MATCH(AO$3,'Scenario Parameters'!$A:$A,0)))*'Base Table 5'!AO42</f>
        <v>3.6799999999999992E-3</v>
      </c>
      <c r="AP42" s="36">
        <f>(1+INDEX('Scenario Parameters'!$L:$L,MATCH($C42,'Scenario Parameters'!$A:$A,0)))*(1+INDEX('Scenario Parameters'!$L:$L,MATCH(AP$3,'Scenario Parameters'!$A:$A,0)))*'Base Table 5'!AP42</f>
        <v>7.9104749999999999</v>
      </c>
      <c r="AQ42" s="36">
        <f>(1+INDEX('Scenario Parameters'!$L:$L,MATCH($C42,'Scenario Parameters'!$A:$A,0)))*(1+INDEX('Scenario Parameters'!$L:$L,MATCH(AQ$3,'Scenario Parameters'!$A:$A,0)))*'Base Table 5'!AQ42</f>
        <v>19.68045</v>
      </c>
      <c r="AR42" s="36">
        <f>(1+INDEX('Scenario Parameters'!$L:$L,MATCH($C42,'Scenario Parameters'!$A:$A,0)))*(1+INDEX('Scenario Parameters'!$L:$L,MATCH(AR$3,'Scenario Parameters'!$A:$A,0)))*'Base Table 5'!AR42</f>
        <v>0.45695000000000002</v>
      </c>
      <c r="AS42" s="36">
        <f>(1+INDEX('Scenario Parameters'!$L:$L,MATCH($C42,'Scenario Parameters'!$A:$A,0)))*(1+INDEX('Scenario Parameters'!$L:$L,MATCH(AS$3,'Scenario Parameters'!$A:$A,0)))*'Base Table 5'!AS42</f>
        <v>2.5741000000000001</v>
      </c>
      <c r="AT42" s="36">
        <f>(1+INDEX('Scenario Parameters'!$L:$L,MATCH($C42,'Scenario Parameters'!$A:$A,0)))*(1+INDEX('Scenario Parameters'!$L:$L,MATCH(AT$3,'Scenario Parameters'!$A:$A,0)))*'Base Table 5'!AT42</f>
        <v>0.21659999999999999</v>
      </c>
      <c r="AU42" s="36">
        <f>(1+INDEX('Scenario Parameters'!$L:$L,MATCH($C42,'Scenario Parameters'!$A:$A,0)))*(1+INDEX('Scenario Parameters'!$L:$L,MATCH(AU$3,'Scenario Parameters'!$A:$A,0)))*'Base Table 5'!AU42</f>
        <v>2.435E-2</v>
      </c>
      <c r="AV42" s="36">
        <f>(1+INDEX('Scenario Parameters'!$L:$L,MATCH($C42,'Scenario Parameters'!$A:$A,0)))*(1+INDEX('Scenario Parameters'!$L:$L,MATCH(AV$3,'Scenario Parameters'!$A:$A,0)))*'Base Table 5'!AV42</f>
        <v>4.0550000000000003E-2</v>
      </c>
      <c r="AW42" s="36">
        <f>(1+INDEX('Scenario Parameters'!$L:$L,MATCH($C42,'Scenario Parameters'!$A:$A,0)))*(1+INDEX('Scenario Parameters'!$L:$L,MATCH(AW$3,'Scenario Parameters'!$A:$A,0)))*'Base Table 5'!AW42</f>
        <v>1.0999999999999999E-2</v>
      </c>
      <c r="AX42" s="36">
        <f>(1+INDEX('Scenario Parameters'!$L:$L,MATCH($C42,'Scenario Parameters'!$A:$A,0)))*(1+INDEX('Scenario Parameters'!$L:$L,MATCH(AX$3,'Scenario Parameters'!$A:$A,0)))*'Base Table 5'!AX42</f>
        <v>0.1153</v>
      </c>
      <c r="AY42" s="36">
        <f>(1+INDEX('Scenario Parameters'!$L:$L,MATCH($C42,'Scenario Parameters'!$A:$A,0)))*(1+INDEX('Scenario Parameters'!$L:$L,MATCH(AY$3,'Scenario Parameters'!$A:$A,0)))*'Base Table 5'!AY42</f>
        <v>2.8299999999999999E-2</v>
      </c>
      <c r="AZ42" s="36">
        <f>(1+INDEX('Scenario Parameters'!$L:$L,MATCH($C42,'Scenario Parameters'!$A:$A,0)))*(1+INDEX('Scenario Parameters'!$L:$L,MATCH(AZ$3,'Scenario Parameters'!$A:$A,0)))*'Base Table 5'!AZ42</f>
        <v>5.9500000000000004E-3</v>
      </c>
      <c r="BA42" s="36">
        <f>(1+INDEX('Scenario Parameters'!$L:$L,MATCH($C42,'Scenario Parameters'!$A:$A,0)))*(1+INDEX('Scenario Parameters'!$L:$L,MATCH(BA$3,'Scenario Parameters'!$A:$A,0)))*'Base Table 5'!BA42</f>
        <v>6.2549999999999994E-2</v>
      </c>
      <c r="BB42" s="36">
        <f>(1+INDEX('Scenario Parameters'!$L:$L,MATCH($C42,'Scenario Parameters'!$A:$A,0)))*(1+INDEX('Scenario Parameters'!$L:$L,MATCH(BB$3,'Scenario Parameters'!$A:$A,0)))*'Base Table 5'!BB42</f>
        <v>1.2E-2</v>
      </c>
      <c r="BC42" s="36">
        <f>(1+INDEX('Scenario Parameters'!$L:$L,MATCH($C42,'Scenario Parameters'!$A:$A,0)))*(1+INDEX('Scenario Parameters'!$L:$L,MATCH(BC$3,'Scenario Parameters'!$A:$A,0)))*'Base Table 5'!BC42</f>
        <v>4.9500000000000004E-3</v>
      </c>
      <c r="BD42" s="36">
        <f>(1+INDEX('Scenario Parameters'!$L:$L,MATCH($C42,'Scenario Parameters'!$A:$A,0)))*(1+INDEX('Scenario Parameters'!$L:$L,MATCH(BD$3,'Scenario Parameters'!$A:$A,0)))*'Base Table 5'!BD42</f>
        <v>0.34360000000000002</v>
      </c>
      <c r="BE42" s="36">
        <f>(1+INDEX('Scenario Parameters'!$L:$L,MATCH($C42,'Scenario Parameters'!$A:$A,0)))*(1+INDEX('Scenario Parameters'!$L:$L,MATCH(BE$3,'Scenario Parameters'!$A:$A,0)))*'Base Table 5'!BE42</f>
        <v>0.03</v>
      </c>
      <c r="BF42" s="36">
        <f>(1+INDEX('Scenario Parameters'!$L:$L,MATCH($C42,'Scenario Parameters'!$A:$A,0)))*(1+INDEX('Scenario Parameters'!$L:$L,MATCH(BF$3,'Scenario Parameters'!$A:$A,0)))*'Base Table 5'!BF42</f>
        <v>7.3999999999999996E-2</v>
      </c>
      <c r="BG42" s="36">
        <f>(1+INDEX('Scenario Parameters'!$L:$L,MATCH($C42,'Scenario Parameters'!$A:$A,0)))*(1+INDEX('Scenario Parameters'!$L:$L,MATCH(BG$3,'Scenario Parameters'!$A:$A,0)))*'Base Table 5'!BG42</f>
        <v>4.6800000000000008E-2</v>
      </c>
      <c r="BH42" s="36">
        <f>(1+INDEX('Scenario Parameters'!$L:$L,MATCH($C42,'Scenario Parameters'!$A:$A,0)))*(1+INDEX('Scenario Parameters'!$L:$L,MATCH(BH$3,'Scenario Parameters'!$A:$A,0)))*'Base Table 5'!BH42</f>
        <v>0.24085000000000001</v>
      </c>
      <c r="BI42" s="36">
        <f>(1+INDEX('Scenario Parameters'!$L:$L,MATCH($C42,'Scenario Parameters'!$A:$A,0)))*(1+INDEX('Scenario Parameters'!$L:$L,MATCH(BI$3,'Scenario Parameters'!$A:$A,0)))*'Base Table 5'!BI42</f>
        <v>7.7950000000000005E-2</v>
      </c>
      <c r="BJ42" s="36">
        <f>(1+INDEX('Scenario Parameters'!$L:$L,MATCH($C42,'Scenario Parameters'!$A:$A,0)))*(1+INDEX('Scenario Parameters'!$L:$L,MATCH(BJ$3,'Scenario Parameters'!$A:$A,0)))*'Base Table 5'!BJ42</f>
        <v>0.34899999999999998</v>
      </c>
      <c r="BK42" s="36">
        <f>(1+INDEX('Scenario Parameters'!$L:$L,MATCH($C42,'Scenario Parameters'!$A:$A,0)))*(1+INDEX('Scenario Parameters'!$L:$L,MATCH(BK$3,'Scenario Parameters'!$A:$A,0)))*'Base Table 5'!BK42</f>
        <v>0.25024999999999997</v>
      </c>
      <c r="BL42" s="36">
        <f>(1+INDEX('Scenario Parameters'!$L:$L,MATCH($C42,'Scenario Parameters'!$A:$A,0)))*(1+INDEX('Scenario Parameters'!$L:$L,MATCH(BL$3,'Scenario Parameters'!$A:$A,0)))*'Base Table 5'!BL42</f>
        <v>0.22245000000000001</v>
      </c>
      <c r="BM42" s="36">
        <f>(1+INDEX('Scenario Parameters'!$L:$L,MATCH($C42,'Scenario Parameters'!$A:$A,0)))*(1+INDEX('Scenario Parameters'!$L:$L,MATCH(BM$3,'Scenario Parameters'!$A:$A,0)))*'Base Table 5'!BM42</f>
        <v>3.6900000000000002E-2</v>
      </c>
      <c r="BN42" s="36">
        <f>(1+INDEX('Scenario Parameters'!$L:$L,MATCH($C42,'Scenario Parameters'!$A:$A,0)))*(1+INDEX('Scenario Parameters'!$L:$L,MATCH(BN$3,'Scenario Parameters'!$A:$A,0)))*'Base Table 5'!BN42</f>
        <v>0.47685</v>
      </c>
      <c r="BO42" s="36">
        <f>(1+INDEX('Scenario Parameters'!$L:$L,MATCH($C42,'Scenario Parameters'!$A:$A,0)))*(1+INDEX('Scenario Parameters'!$L:$L,MATCH(BO$3,'Scenario Parameters'!$A:$A,0)))*'Base Table 5'!BO42</f>
        <v>5.4449999999999998E-2</v>
      </c>
      <c r="BP42" s="36">
        <f>(1+INDEX('Scenario Parameters'!$L:$L,MATCH($C42,'Scenario Parameters'!$A:$A,0)))*(1+INDEX('Scenario Parameters'!$L:$L,MATCH(BP$3,'Scenario Parameters'!$A:$A,0)))*'Base Table 5'!BP42</f>
        <v>9.4500000000000001E-3</v>
      </c>
      <c r="BQ42" s="36">
        <f>(1+INDEX('Scenario Parameters'!$L:$L,MATCH($C42,'Scenario Parameters'!$A:$A,0)))*(1+INDEX('Scenario Parameters'!$L:$L,MATCH(BQ$3,'Scenario Parameters'!$A:$A,0)))*'Base Table 5'!BQ42</f>
        <v>0.17031250000000001</v>
      </c>
      <c r="BR42" s="36">
        <f>(1+INDEX('Scenario Parameters'!$L:$L,MATCH($C42,'Scenario Parameters'!$A:$A,0)))*(1+INDEX('Scenario Parameters'!$L:$L,MATCH(BR$3,'Scenario Parameters'!$A:$A,0)))*'Base Table 5'!BR42</f>
        <v>0.29881250000000004</v>
      </c>
      <c r="BS42" s="36">
        <f>(1+INDEX('Scenario Parameters'!$L:$L,MATCH($C42,'Scenario Parameters'!$A:$A,0)))*(1+INDEX('Scenario Parameters'!$L:$L,MATCH(BS$3,'Scenario Parameters'!$A:$A,0)))*'Base Table 5'!BS42</f>
        <v>2.2599999999999994E-3</v>
      </c>
      <c r="BT42" s="36">
        <f>(1+INDEX('Scenario Parameters'!$L:$L,MATCH($C42,'Scenario Parameters'!$A:$A,0)))*(1+INDEX('Scenario Parameters'!$L:$L,MATCH(BT$3,'Scenario Parameters'!$A:$A,0)))*'Base Table 5'!BT42</f>
        <v>0.105</v>
      </c>
      <c r="BU42" s="36">
        <f>(1+INDEX('Scenario Parameters'!$L:$L,MATCH($C42,'Scenario Parameters'!$A:$A,0)))*(1+INDEX('Scenario Parameters'!$L:$L,MATCH(BU$3,'Scenario Parameters'!$A:$A,0)))*'Base Table 5'!BU42</f>
        <v>7.3200000000000001E-2</v>
      </c>
      <c r="BV42" s="36">
        <f>(1+INDEX('Scenario Parameters'!$L:$L,MATCH($C42,'Scenario Parameters'!$A:$A,0)))*(1+INDEX('Scenario Parameters'!$L:$L,MATCH(BV$3,'Scenario Parameters'!$A:$A,0)))*'Base Table 5'!BV42</f>
        <v>0.98865000000000003</v>
      </c>
      <c r="BW42" s="36">
        <f>(1+INDEX('Scenario Parameters'!$L:$L,MATCH($C42,'Scenario Parameters'!$A:$A,0)))*(1+INDEX('Scenario Parameters'!$L:$L,MATCH(BW$3,'Scenario Parameters'!$A:$A,0)))*'Base Table 5'!BW42</f>
        <v>1.8736999999999999</v>
      </c>
      <c r="BX42" s="36">
        <f>(1+INDEX('Scenario Parameters'!$L:$L,MATCH($C42,'Scenario Parameters'!$A:$A,0)))*(1+INDEX('Scenario Parameters'!$L:$L,MATCH(BX$3,'Scenario Parameters'!$A:$A,0)))*'Base Table 5'!BX42</f>
        <v>3.05945</v>
      </c>
      <c r="BY42" s="36">
        <f>(1+INDEX('Scenario Parameters'!$L:$L,MATCH($C42,'Scenario Parameters'!$A:$A,0)))*(1+INDEX('Scenario Parameters'!$L:$L,MATCH(BY$3,'Scenario Parameters'!$A:$A,0)))*'Base Table 5'!BY42</f>
        <v>1.89175</v>
      </c>
      <c r="BZ42" s="36">
        <f>(1+INDEX('Scenario Parameters'!$L:$L,MATCH($C42,'Scenario Parameters'!$A:$A,0)))*(1+INDEX('Scenario Parameters'!$L:$L,MATCH(BZ$3,'Scenario Parameters'!$A:$A,0)))*'Base Table 5'!BZ42</f>
        <v>0.92179999999999995</v>
      </c>
      <c r="CA42" s="36">
        <f>(1+INDEX('Scenario Parameters'!$L:$L,MATCH($C42,'Scenario Parameters'!$A:$A,0)))*(1+INDEX('Scenario Parameters'!$L:$L,MATCH(CA$3,'Scenario Parameters'!$A:$A,0)))*'Base Table 5'!CA42</f>
        <v>0.53174999999999994</v>
      </c>
      <c r="CB42" s="36">
        <f>(1+INDEX('Scenario Parameters'!$L:$L,MATCH($C42,'Scenario Parameters'!$A:$A,0)))*(1+INDEX('Scenario Parameters'!$L:$L,MATCH(CB$3,'Scenario Parameters'!$A:$A,0)))*'Base Table 5'!CB42</f>
        <v>8.9599999999999999E-2</v>
      </c>
      <c r="CC42" s="36">
        <f>(1+INDEX('Scenario Parameters'!$L:$L,MATCH($C42,'Scenario Parameters'!$A:$A,0)))*(1+INDEX('Scenario Parameters'!$L:$L,MATCH(CC$3,'Scenario Parameters'!$A:$A,0)))*'Base Table 5'!CC42</f>
        <v>0.36725000000000002</v>
      </c>
      <c r="CD42" s="36">
        <f>(1+INDEX('Scenario Parameters'!$L:$L,MATCH($C42,'Scenario Parameters'!$A:$A,0)))*(1+INDEX('Scenario Parameters'!$L:$L,MATCH(CD$3,'Scenario Parameters'!$A:$A,0)))*'Base Table 5'!CD42</f>
        <v>0.35538000000000003</v>
      </c>
      <c r="CE42" s="36">
        <f>(1+INDEX('Scenario Parameters'!$L:$L,MATCH($C42,'Scenario Parameters'!$A:$A,0)))*(1+INDEX('Scenario Parameters'!$L:$L,MATCH(CE$3,'Scenario Parameters'!$A:$A,0)))*'Base Table 5'!CE42</f>
        <v>3.6400000000000002E-2</v>
      </c>
      <c r="CF42" s="36">
        <f>(1+INDEX('Scenario Parameters'!$L:$L,MATCH($C42,'Scenario Parameters'!$A:$A,0)))*(1+INDEX('Scenario Parameters'!$L:$L,MATCH(CF$3,'Scenario Parameters'!$A:$A,0)))*'Base Table 5'!CF42</f>
        <v>0.88990000000000002</v>
      </c>
      <c r="CG42" s="36">
        <f>(1+INDEX('Scenario Parameters'!$L:$L,MATCH($C42,'Scenario Parameters'!$A:$A,0)))*(1+INDEX('Scenario Parameters'!$L:$L,MATCH(CG$3,'Scenario Parameters'!$A:$A,0)))*'Base Table 5'!CG42</f>
        <v>0.13819999999999999</v>
      </c>
      <c r="CH42" s="36">
        <f>(1+INDEX('Scenario Parameters'!$L:$L,MATCH($C42,'Scenario Parameters'!$A:$A,0)))*(1+INDEX('Scenario Parameters'!$L:$L,MATCH(CH$3,'Scenario Parameters'!$A:$A,0)))*'Base Table 5'!CH42</f>
        <v>8.5500000000000007E-2</v>
      </c>
      <c r="CI42" s="36">
        <f>(1+INDEX('Scenario Parameters'!$L:$L,MATCH($C42,'Scenario Parameters'!$A:$A,0)))*(1+INDEX('Scenario Parameters'!$L:$L,MATCH(CI$3,'Scenario Parameters'!$A:$A,0)))*'Base Table 5'!CI42</f>
        <v>0.67710000000000004</v>
      </c>
      <c r="CJ42" s="36">
        <f>(1+INDEX('Scenario Parameters'!$L:$L,MATCH($C42,'Scenario Parameters'!$A:$A,0)))*(1+INDEX('Scenario Parameters'!$L:$L,MATCH(CJ$3,'Scenario Parameters'!$A:$A,0)))*'Base Table 5'!CJ42</f>
        <v>0.35920000000000002</v>
      </c>
      <c r="CK42" s="36">
        <f>(1+INDEX('Scenario Parameters'!$L:$L,MATCH($C42,'Scenario Parameters'!$A:$A,0)))*(1+INDEX('Scenario Parameters'!$L:$L,MATCH(CK$3,'Scenario Parameters'!$A:$A,0)))*'Base Table 5'!CK42</f>
        <v>0.74114999999999998</v>
      </c>
      <c r="CL42" s="36">
        <f>(1+INDEX('Scenario Parameters'!$L:$L,MATCH($C42,'Scenario Parameters'!$A:$A,0)))*(1+INDEX('Scenario Parameters'!$L:$L,MATCH(CL$3,'Scenario Parameters'!$A:$A,0)))*'Base Table 5'!CL42</f>
        <v>1.315E-2</v>
      </c>
      <c r="CM42" s="36">
        <f>(1+INDEX('Scenario Parameters'!$L:$L,MATCH($C42,'Scenario Parameters'!$A:$A,0)))*(1+INDEX('Scenario Parameters'!$L:$L,MATCH(CM$3,'Scenario Parameters'!$A:$A,0)))*'Base Table 5'!CM42</f>
        <v>8.9499999999999996E-3</v>
      </c>
      <c r="CN42" s="36">
        <f>(1+INDEX('Scenario Parameters'!$L:$L,MATCH($C42,'Scenario Parameters'!$A:$A,0)))*(1+INDEX('Scenario Parameters'!$L:$L,MATCH(CN$3,'Scenario Parameters'!$A:$A,0)))*'Base Table 5'!CN42</f>
        <v>3.0758999999999999</v>
      </c>
      <c r="CO42" s="36">
        <f>(1+INDEX('Scenario Parameters'!$L:$L,MATCH($C42,'Scenario Parameters'!$A:$A,0)))*(1+INDEX('Scenario Parameters'!$L:$L,MATCH(CO$3,'Scenario Parameters'!$A:$A,0)))*'Base Table 5'!CO42</f>
        <v>1.65E-3</v>
      </c>
      <c r="CP42" s="36">
        <f>(1+INDEX('Scenario Parameters'!$L:$L,MATCH($C42,'Scenario Parameters'!$A:$A,0)))*(1+INDEX('Scenario Parameters'!$L:$L,MATCH(CP$3,'Scenario Parameters'!$A:$A,0)))*'Base Table 5'!CP42</f>
        <v>0.23335</v>
      </c>
      <c r="CQ42" s="36">
        <f>(1+INDEX('Scenario Parameters'!$L:$L,MATCH($C42,'Scenario Parameters'!$A:$A,0)))*(1+INDEX('Scenario Parameters'!$L:$L,MATCH(CQ$3,'Scenario Parameters'!$A:$A,0)))*'Base Table 5'!CQ42</f>
        <v>0.254</v>
      </c>
      <c r="CR42" s="36">
        <f>(1+INDEX('Scenario Parameters'!$L:$L,MATCH($C42,'Scenario Parameters'!$A:$A,0)))*(1+INDEX('Scenario Parameters'!$L:$L,MATCH(CR$3,'Scenario Parameters'!$A:$A,0)))*'Base Table 5'!CR42</f>
        <v>0.57135000000000002</v>
      </c>
      <c r="CS42" s="36">
        <f>(1+INDEX('Scenario Parameters'!$L:$L,MATCH($C42,'Scenario Parameters'!$A:$A,0)))*(1+INDEX('Scenario Parameters'!$L:$L,MATCH(CS$3,'Scenario Parameters'!$A:$A,0)))*'Base Table 5'!CS42</f>
        <v>0.47375</v>
      </c>
      <c r="CT42" s="36">
        <f>(1+INDEX('Scenario Parameters'!$L:$L,MATCH($C42,'Scenario Parameters'!$A:$A,0)))*(1+INDEX('Scenario Parameters'!$L:$L,MATCH(CT$3,'Scenario Parameters'!$A:$A,0)))*'Base Table 5'!CT42</f>
        <v>1.3650000000000001E-2</v>
      </c>
      <c r="CU42" s="36">
        <f>(1+INDEX('Scenario Parameters'!$L:$L,MATCH($C42,'Scenario Parameters'!$A:$A,0)))*(1+INDEX('Scenario Parameters'!$L:$L,MATCH(CU$3,'Scenario Parameters'!$A:$A,0)))*'Base Table 5'!CU42</f>
        <v>4.5500000000000002E-3</v>
      </c>
      <c r="CV42" s="36">
        <f>(1+INDEX('Scenario Parameters'!$L:$L,MATCH($C42,'Scenario Parameters'!$A:$A,0)))*(1+INDEX('Scenario Parameters'!$L:$L,MATCH(CV$3,'Scenario Parameters'!$A:$A,0)))*'Base Table 5'!CV42</f>
        <v>1.2487999999999999</v>
      </c>
      <c r="CW42" s="36">
        <f>(1+INDEX('Scenario Parameters'!$L:$L,MATCH($C42,'Scenario Parameters'!$A:$A,0)))*(1+INDEX('Scenario Parameters'!$L:$L,MATCH(CW$3,'Scenario Parameters'!$A:$A,0)))*'Base Table 5'!CW42</f>
        <v>9.03505</v>
      </c>
      <c r="CX42" s="36">
        <f>(1+INDEX('Scenario Parameters'!$L:$L,MATCH($C42,'Scenario Parameters'!$A:$A,0)))*(1+INDEX('Scenario Parameters'!$L:$L,MATCH(CX$3,'Scenario Parameters'!$A:$A,0)))*'Base Table 5'!CX42</f>
        <v>1.8449500000000001</v>
      </c>
      <c r="CY42" s="36">
        <f>(1+INDEX('Scenario Parameters'!$L:$L,MATCH($C42,'Scenario Parameters'!$A:$A,0)))*(1+INDEX('Scenario Parameters'!$L:$L,MATCH(CY$3,'Scenario Parameters'!$A:$A,0)))*'Base Table 5'!CY42</f>
        <v>1.7211000000000001</v>
      </c>
      <c r="CZ42" s="36">
        <f>(1+INDEX('Scenario Parameters'!$L:$L,MATCH($C42,'Scenario Parameters'!$A:$A,0)))*(1+INDEX('Scenario Parameters'!$L:$L,MATCH(CZ$3,'Scenario Parameters'!$A:$A,0)))*'Base Table 5'!CZ42</f>
        <v>2.2106499999999998</v>
      </c>
      <c r="DA42" s="36">
        <f>(1+INDEX('Scenario Parameters'!$L:$L,MATCH($C42,'Scenario Parameters'!$A:$A,0)))*(1+INDEX('Scenario Parameters'!$L:$L,MATCH(DA$3,'Scenario Parameters'!$A:$A,0)))*'Base Table 5'!DA42</f>
        <v>2.4975999999999998</v>
      </c>
      <c r="DB42" s="36">
        <f>(1+INDEX('Scenario Parameters'!$L:$L,MATCH($C42,'Scenario Parameters'!$A:$A,0)))*(1+INDEX('Scenario Parameters'!$L:$L,MATCH(DB$3,'Scenario Parameters'!$A:$A,0)))*'Base Table 5'!DB42</f>
        <v>0.10455</v>
      </c>
      <c r="DC42" s="36">
        <f>(1+INDEX('Scenario Parameters'!$L:$L,MATCH($C42,'Scenario Parameters'!$A:$A,0)))*(1+INDEX('Scenario Parameters'!$L:$L,MATCH(DC$3,'Scenario Parameters'!$A:$A,0)))*'Base Table 5'!DC42</f>
        <v>0.46989999999999998</v>
      </c>
      <c r="DD42" s="36">
        <f>(1+INDEX('Scenario Parameters'!$L:$L,MATCH($C42,'Scenario Parameters'!$A:$A,0)))*(1+INDEX('Scenario Parameters'!$L:$L,MATCH(DD$3,'Scenario Parameters'!$A:$A,0)))*'Base Table 5'!DD42</f>
        <v>4.5347</v>
      </c>
      <c r="DE42" s="36">
        <f>(1+INDEX('Scenario Parameters'!$L:$L,MATCH($C42,'Scenario Parameters'!$A:$A,0)))*(1+INDEX('Scenario Parameters'!$L:$L,MATCH(DE$3,'Scenario Parameters'!$A:$A,0)))*'Base Table 5'!DE42</f>
        <v>3.6943999999999999</v>
      </c>
      <c r="DF42" s="36">
        <f>(1+INDEX('Scenario Parameters'!$L:$L,MATCH($C42,'Scenario Parameters'!$A:$A,0)))*(1+INDEX('Scenario Parameters'!$L:$L,MATCH(DF$3,'Scenario Parameters'!$A:$A,0)))*'Base Table 5'!DF42</f>
        <v>0.43519999999999998</v>
      </c>
      <c r="DG42" s="36">
        <f>(1+INDEX('Scenario Parameters'!$L:$L,MATCH($C42,'Scenario Parameters'!$A:$A,0)))*(1+INDEX('Scenario Parameters'!$L:$L,MATCH(DG$3,'Scenario Parameters'!$A:$A,0)))*'Base Table 5'!DG42</f>
        <v>1.47295</v>
      </c>
      <c r="DH42" s="36">
        <f>(1+INDEX('Scenario Parameters'!$L:$L,MATCH($C42,'Scenario Parameters'!$A:$A,0)))*(1+INDEX('Scenario Parameters'!$L:$L,MATCH(DH$3,'Scenario Parameters'!$A:$A,0)))*'Base Table 5'!DH42</f>
        <v>3.6890499999999999</v>
      </c>
      <c r="DI42" s="36">
        <f>(1+INDEX('Scenario Parameters'!$L:$L,MATCH($C42,'Scenario Parameters'!$A:$A,0)))*(1+INDEX('Scenario Parameters'!$L:$L,MATCH(DI$3,'Scenario Parameters'!$A:$A,0)))*'Base Table 5'!DI42</f>
        <v>1.44085</v>
      </c>
      <c r="DJ42" s="36">
        <f>(1+INDEX('Scenario Parameters'!$L:$L,MATCH($C42,'Scenario Parameters'!$A:$A,0)))*(1+INDEX('Scenario Parameters'!$L:$L,MATCH(DJ$3,'Scenario Parameters'!$A:$A,0)))*'Base Table 5'!DJ42</f>
        <v>93.511449999999996</v>
      </c>
      <c r="DK42" s="36">
        <f>(1+INDEX('Scenario Parameters'!$L:$L,MATCH($C42,'Scenario Parameters'!$A:$A,0)))*(1+INDEX('Scenario Parameters'!$L:$L,MATCH(DK$3,'Scenario Parameters'!$A:$A,0)))*'Base Table 5'!DK42</f>
        <v>1.1526000000000001</v>
      </c>
      <c r="DL42" s="36">
        <f>(1+INDEX('Scenario Parameters'!$L:$L,MATCH($C42,'Scenario Parameters'!$A:$A,0)))*(1+INDEX('Scenario Parameters'!$L:$L,MATCH(DL$3,'Scenario Parameters'!$A:$A,0)))*'Base Table 5'!DL42</f>
        <v>6.1529999999999981E-2</v>
      </c>
      <c r="DM42" s="36">
        <f>(1+INDEX('Scenario Parameters'!$L:$L,MATCH($C42,'Scenario Parameters'!$A:$A,0)))*(1+INDEX('Scenario Parameters'!$L:$L,MATCH(DM$3,'Scenario Parameters'!$A:$A,0)))*'Base Table 5'!DM42</f>
        <v>0.65200000000000002</v>
      </c>
      <c r="DN42" s="36">
        <f>(1+INDEX('Scenario Parameters'!$L:$L,MATCH($C42,'Scenario Parameters'!$A:$A,0)))*(1+INDEX('Scenario Parameters'!$L:$L,MATCH(DN$3,'Scenario Parameters'!$A:$A,0)))*'Base Table 5'!DN42</f>
        <v>1.6113500000000001</v>
      </c>
      <c r="DO42" s="36">
        <f>(1+INDEX('Scenario Parameters'!$L:$L,MATCH($C42,'Scenario Parameters'!$A:$A,0)))*(1+INDEX('Scenario Parameters'!$L:$L,MATCH(DO$3,'Scenario Parameters'!$A:$A,0)))*'Base Table 5'!DO42</f>
        <v>4.0099999999999997E-2</v>
      </c>
      <c r="DP42" s="36">
        <f t="shared" si="4"/>
        <v>298.96053999999998</v>
      </c>
      <c r="DQ42" s="36">
        <f>('Base Table 5'!DQ42/'Base Table 5'!$DX42)*$EB42</f>
        <v>18.232286721136248</v>
      </c>
      <c r="DR42" s="36">
        <f>('Base Table 5'!DR42/'Base Table 5'!$DX42)*$EB42</f>
        <v>5.8716797118282793</v>
      </c>
      <c r="DS42" s="36">
        <f>('Base Table 5'!DS42/'Base Table 5'!$DX42)*$EB42</f>
        <v>10.547895264996558</v>
      </c>
      <c r="DT42" s="36">
        <f>('Base Table 5'!DT42/'Base Table 5'!$DX42)*$EB42</f>
        <v>0.12751560504076404</v>
      </c>
      <c r="DU42" s="36">
        <f>('Base Table 5'!DU42/'Base Table 5'!$DX42)*$EB42</f>
        <v>2.3570442513993091</v>
      </c>
      <c r="DV42" s="36">
        <f>('Base Table 5'!DV42/'Base Table 5'!$DX42)*$EB42</f>
        <v>-2.4565947792498348</v>
      </c>
      <c r="DW42" s="36">
        <f>('Base Table 5'!DW42/'Base Table 5'!$DX42)*$EB42</f>
        <v>244.75391554044745</v>
      </c>
      <c r="DX42" s="36">
        <f t="shared" si="5"/>
        <v>279.43374231559875</v>
      </c>
      <c r="DY42" s="36">
        <f t="shared" si="6"/>
        <v>578.39428231559873</v>
      </c>
      <c r="DZ42" s="14">
        <f>'Base Table 5'!DY42</f>
        <v>1328.9994000000002</v>
      </c>
      <c r="EA42" s="54">
        <v>578.39428231559873</v>
      </c>
      <c r="EB42" s="100">
        <f t="shared" si="7"/>
        <v>279.43374231559875</v>
      </c>
    </row>
    <row r="43" spans="1:132" x14ac:dyDescent="0.4">
      <c r="A43" s="37">
        <v>40</v>
      </c>
      <c r="B43" s="2" t="str">
        <f>'Base Table 5'!B43</f>
        <v>1803</v>
      </c>
      <c r="C43" s="112">
        <f>'Base Table 5'!C43</f>
        <v>6</v>
      </c>
      <c r="D43" s="38" t="str">
        <f>'Base Table 5'!D43</f>
        <v>Basic chemical manufacturing</v>
      </c>
      <c r="E43" s="36">
        <f>(1+INDEX('Scenario Parameters'!$L:$L,MATCH($C43,'Scenario Parameters'!$A:$A,0)))*(1+INDEX('Scenario Parameters'!$L:$L,MATCH(E$3,'Scenario Parameters'!$A:$A,0)))*'Base Table 5'!E43</f>
        <v>933.43690000000004</v>
      </c>
      <c r="F43" s="36">
        <f>(1+INDEX('Scenario Parameters'!$L:$L,MATCH($C43,'Scenario Parameters'!$A:$A,0)))*(1+INDEX('Scenario Parameters'!$L:$L,MATCH(F$3,'Scenario Parameters'!$A:$A,0)))*'Base Table 5'!F43</f>
        <v>49.054499999999997</v>
      </c>
      <c r="G43" s="36">
        <f>(1+INDEX('Scenario Parameters'!$L:$L,MATCH($C43,'Scenario Parameters'!$A:$A,0)))*(1+INDEX('Scenario Parameters'!$L:$L,MATCH(G$3,'Scenario Parameters'!$A:$A,0)))*'Base Table 5'!G43</f>
        <v>550.60519999999997</v>
      </c>
      <c r="H43" s="36">
        <f>(1+INDEX('Scenario Parameters'!$L:$L,MATCH($C43,'Scenario Parameters'!$A:$A,0)))*(1+INDEX('Scenario Parameters'!$L:$L,MATCH(H$3,'Scenario Parameters'!$A:$A,0)))*'Base Table 5'!H43</f>
        <v>4.7230999999999996</v>
      </c>
      <c r="I43" s="36">
        <f>(1+INDEX('Scenario Parameters'!$L:$L,MATCH($C43,'Scenario Parameters'!$A:$A,0)))*(1+INDEX('Scenario Parameters'!$L:$L,MATCH(I$3,'Scenario Parameters'!$A:$A,0)))*'Base Table 5'!I43</f>
        <v>0.32029999999999997</v>
      </c>
      <c r="J43" s="36">
        <f>(1+INDEX('Scenario Parameters'!$L:$L,MATCH($C43,'Scenario Parameters'!$A:$A,0)))*(1+INDEX('Scenario Parameters'!$L:$L,MATCH(J$3,'Scenario Parameters'!$A:$A,0)))*'Base Table 5'!J43</f>
        <v>2.3708999999999998</v>
      </c>
      <c r="K43" s="36">
        <f>(1+INDEX('Scenario Parameters'!$L:$L,MATCH($C43,'Scenario Parameters'!$A:$A,0)))*(1+INDEX('Scenario Parameters'!$L:$L,MATCH(K$3,'Scenario Parameters'!$A:$A,0)))*'Base Table 5'!K43</f>
        <v>188.37780000000001</v>
      </c>
      <c r="L43" s="36">
        <f>(1+INDEX('Scenario Parameters'!$L:$L,MATCH($C43,'Scenario Parameters'!$A:$A,0)))*(1+INDEX('Scenario Parameters'!$L:$L,MATCH(L$3,'Scenario Parameters'!$A:$A,0)))*'Base Table 5'!L43</f>
        <v>37.348869999999991</v>
      </c>
      <c r="M43" s="36">
        <f>(1+INDEX('Scenario Parameters'!$L:$L,MATCH($C43,'Scenario Parameters'!$A:$A,0)))*(1+INDEX('Scenario Parameters'!$L:$L,MATCH(M$3,'Scenario Parameters'!$A:$A,0)))*'Base Table 5'!M43</f>
        <v>4.9202299999999992</v>
      </c>
      <c r="N43" s="36">
        <f>(1+INDEX('Scenario Parameters'!$L:$L,MATCH($C43,'Scenario Parameters'!$A:$A,0)))*(1+INDEX('Scenario Parameters'!$L:$L,MATCH(N$3,'Scenario Parameters'!$A:$A,0)))*'Base Table 5'!N43</f>
        <v>150.52323000000001</v>
      </c>
      <c r="O43" s="36">
        <f>(1+INDEX('Scenario Parameters'!$L:$L,MATCH($C43,'Scenario Parameters'!$A:$A,0)))*(1+INDEX('Scenario Parameters'!$L:$L,MATCH(O$3,'Scenario Parameters'!$A:$A,0)))*'Base Table 5'!O43</f>
        <v>577.10994000000005</v>
      </c>
      <c r="P43" s="36">
        <f>(1+INDEX('Scenario Parameters'!$L:$L,MATCH($C43,'Scenario Parameters'!$A:$A,0)))*(1+INDEX('Scenario Parameters'!$L:$L,MATCH(P$3,'Scenario Parameters'!$A:$A,0)))*'Base Table 5'!P43</f>
        <v>81.589530000000011</v>
      </c>
      <c r="Q43" s="36">
        <f>(1+INDEX('Scenario Parameters'!$L:$L,MATCH($C43,'Scenario Parameters'!$A:$A,0)))*(1+INDEX('Scenario Parameters'!$L:$L,MATCH(Q$3,'Scenario Parameters'!$A:$A,0)))*'Base Table 5'!Q43</f>
        <v>42.448280000000004</v>
      </c>
      <c r="R43" s="36">
        <f>(1+INDEX('Scenario Parameters'!$L:$L,MATCH($C43,'Scenario Parameters'!$A:$A,0)))*(1+INDEX('Scenario Parameters'!$L:$L,MATCH(R$3,'Scenario Parameters'!$A:$A,0)))*'Base Table 5'!R43</f>
        <v>24.111999999999998</v>
      </c>
      <c r="S43" s="36">
        <f>(1+INDEX('Scenario Parameters'!$L:$L,MATCH($C43,'Scenario Parameters'!$A:$A,0)))*(1+INDEX('Scenario Parameters'!$L:$L,MATCH(S$3,'Scenario Parameters'!$A:$A,0)))*'Base Table 5'!S43</f>
        <v>3.2275999999999998</v>
      </c>
      <c r="T43" s="36">
        <f>(1+INDEX('Scenario Parameters'!$L:$L,MATCH($C43,'Scenario Parameters'!$A:$A,0)))*(1+INDEX('Scenario Parameters'!$L:$L,MATCH(T$3,'Scenario Parameters'!$A:$A,0)))*'Base Table 5'!T43</f>
        <v>15.202</v>
      </c>
      <c r="U43" s="36">
        <f>(1+INDEX('Scenario Parameters'!$L:$L,MATCH($C43,'Scenario Parameters'!$A:$A,0)))*(1+INDEX('Scenario Parameters'!$L:$L,MATCH(U$3,'Scenario Parameters'!$A:$A,0)))*'Base Table 5'!U43</f>
        <v>6.9850000000000003</v>
      </c>
      <c r="V43" s="36">
        <f>(1+INDEX('Scenario Parameters'!$L:$L,MATCH($C43,'Scenario Parameters'!$A:$A,0)))*(1+INDEX('Scenario Parameters'!$L:$L,MATCH(V$3,'Scenario Parameters'!$A:$A,0)))*'Base Table 5'!V43</f>
        <v>4.2594000000000003</v>
      </c>
      <c r="W43" s="36">
        <f>(1+INDEX('Scenario Parameters'!$L:$L,MATCH($C43,'Scenario Parameters'!$A:$A,0)))*(1+INDEX('Scenario Parameters'!$L:$L,MATCH(W$3,'Scenario Parameters'!$A:$A,0)))*'Base Table 5'!W43</f>
        <v>41.883699999999997</v>
      </c>
      <c r="X43" s="36">
        <f>(1+INDEX('Scenario Parameters'!$L:$L,MATCH($C43,'Scenario Parameters'!$A:$A,0)))*(1+INDEX('Scenario Parameters'!$L:$L,MATCH(X$3,'Scenario Parameters'!$A:$A,0)))*'Base Table 5'!X43</f>
        <v>5.1840000000000002</v>
      </c>
      <c r="Y43" s="36">
        <f>(1+INDEX('Scenario Parameters'!$L:$L,MATCH($C43,'Scenario Parameters'!$A:$A,0)))*(1+INDEX('Scenario Parameters'!$L:$L,MATCH(Y$3,'Scenario Parameters'!$A:$A,0)))*'Base Table 5'!Y43</f>
        <v>18.095300000000002</v>
      </c>
      <c r="Z43" s="36">
        <f>(1+INDEX('Scenario Parameters'!$L:$L,MATCH($C43,'Scenario Parameters'!$A:$A,0)))*(1+INDEX('Scenario Parameters'!$L:$L,MATCH(Z$3,'Scenario Parameters'!$A:$A,0)))*'Base Table 5'!Z43</f>
        <v>20.283300000000001</v>
      </c>
      <c r="AA43" s="36">
        <f>(1+INDEX('Scenario Parameters'!$L:$L,MATCH($C43,'Scenario Parameters'!$A:$A,0)))*(1+INDEX('Scenario Parameters'!$L:$L,MATCH(AA$3,'Scenario Parameters'!$A:$A,0)))*'Base Table 5'!AA43</f>
        <v>10.0381</v>
      </c>
      <c r="AB43" s="36">
        <f>(1+INDEX('Scenario Parameters'!$L:$L,MATCH($C43,'Scenario Parameters'!$A:$A,0)))*(1+INDEX('Scenario Parameters'!$L:$L,MATCH(AB$3,'Scenario Parameters'!$A:$A,0)))*'Base Table 5'!AB43</f>
        <v>2.6728999999999998</v>
      </c>
      <c r="AC43" s="36">
        <f>(1+INDEX('Scenario Parameters'!$L:$L,MATCH($C43,'Scenario Parameters'!$A:$A,0)))*(1+INDEX('Scenario Parameters'!$L:$L,MATCH(AC$3,'Scenario Parameters'!$A:$A,0)))*'Base Table 5'!AC43</f>
        <v>4.2393999999999998</v>
      </c>
      <c r="AD43" s="36">
        <f>(1+INDEX('Scenario Parameters'!$L:$L,MATCH($C43,'Scenario Parameters'!$A:$A,0)))*(1+INDEX('Scenario Parameters'!$L:$L,MATCH(AD$3,'Scenario Parameters'!$A:$A,0)))*'Base Table 5'!AD43</f>
        <v>5.9499999999999997E-2</v>
      </c>
      <c r="AE43" s="36">
        <f>(1+INDEX('Scenario Parameters'!$L:$L,MATCH($C43,'Scenario Parameters'!$A:$A,0)))*(1+INDEX('Scenario Parameters'!$L:$L,MATCH(AE$3,'Scenario Parameters'!$A:$A,0)))*'Base Table 5'!AE43</f>
        <v>0.34910000000000002</v>
      </c>
      <c r="AF43" s="36">
        <f>(1+INDEX('Scenario Parameters'!$L:$L,MATCH($C43,'Scenario Parameters'!$A:$A,0)))*(1+INDEX('Scenario Parameters'!$L:$L,MATCH(AF$3,'Scenario Parameters'!$A:$A,0)))*'Base Table 5'!AF43</f>
        <v>12.0929</v>
      </c>
      <c r="AG43" s="36">
        <f>(1+INDEX('Scenario Parameters'!$L:$L,MATCH($C43,'Scenario Parameters'!$A:$A,0)))*(1+INDEX('Scenario Parameters'!$L:$L,MATCH(AG$3,'Scenario Parameters'!$A:$A,0)))*'Base Table 5'!AG43</f>
        <v>4.3E-3</v>
      </c>
      <c r="AH43" s="36">
        <f>(1+INDEX('Scenario Parameters'!$L:$L,MATCH($C43,'Scenario Parameters'!$A:$A,0)))*(1+INDEX('Scenario Parameters'!$L:$L,MATCH(AH$3,'Scenario Parameters'!$A:$A,0)))*'Base Table 5'!AH43</f>
        <v>0.19869999999999999</v>
      </c>
      <c r="AI43" s="36">
        <f>(1+INDEX('Scenario Parameters'!$L:$L,MATCH($C43,'Scenario Parameters'!$A:$A,0)))*(1+INDEX('Scenario Parameters'!$L:$L,MATCH(AI$3,'Scenario Parameters'!$A:$A,0)))*'Base Table 5'!AI43</f>
        <v>0.22939999999999999</v>
      </c>
      <c r="AJ43" s="36">
        <f>(1+INDEX('Scenario Parameters'!$L:$L,MATCH($C43,'Scenario Parameters'!$A:$A,0)))*(1+INDEX('Scenario Parameters'!$L:$L,MATCH(AJ$3,'Scenario Parameters'!$A:$A,0)))*'Base Table 5'!AJ43</f>
        <v>4.3177000000000003</v>
      </c>
      <c r="AK43" s="36">
        <f>(1+INDEX('Scenario Parameters'!$L:$L,MATCH($C43,'Scenario Parameters'!$A:$A,0)))*(1+INDEX('Scenario Parameters'!$L:$L,MATCH(AK$3,'Scenario Parameters'!$A:$A,0)))*'Base Table 5'!AK43</f>
        <v>72.078699999999998</v>
      </c>
      <c r="AL43" s="36">
        <f>(1+INDEX('Scenario Parameters'!$L:$L,MATCH($C43,'Scenario Parameters'!$A:$A,0)))*(1+INDEX('Scenario Parameters'!$L:$L,MATCH(AL$3,'Scenario Parameters'!$A:$A,0)))*'Base Table 5'!AL43</f>
        <v>33.786200000000001</v>
      </c>
      <c r="AM43" s="36">
        <f>(1+INDEX('Scenario Parameters'!$L:$L,MATCH($C43,'Scenario Parameters'!$A:$A,0)))*(1+INDEX('Scenario Parameters'!$L:$L,MATCH(AM$3,'Scenario Parameters'!$A:$A,0)))*'Base Table 5'!AM43</f>
        <v>75.396100000000004</v>
      </c>
      <c r="AN43" s="36">
        <f>(1+INDEX('Scenario Parameters'!$L:$L,MATCH($C43,'Scenario Parameters'!$A:$A,0)))*(1+INDEX('Scenario Parameters'!$L:$L,MATCH(AN$3,'Scenario Parameters'!$A:$A,0)))*'Base Table 5'!AN43</f>
        <v>22.056799999999999</v>
      </c>
      <c r="AO43" s="36">
        <f>(1+INDEX('Scenario Parameters'!$L:$L,MATCH($C43,'Scenario Parameters'!$A:$A,0)))*(1+INDEX('Scenario Parameters'!$L:$L,MATCH(AO$3,'Scenario Parameters'!$A:$A,0)))*'Base Table 5'!AO43</f>
        <v>7.0682899999999984</v>
      </c>
      <c r="AP43" s="36">
        <f>(1+INDEX('Scenario Parameters'!$L:$L,MATCH($C43,'Scenario Parameters'!$A:$A,0)))*(1+INDEX('Scenario Parameters'!$L:$L,MATCH(AP$3,'Scenario Parameters'!$A:$A,0)))*'Base Table 5'!AP43</f>
        <v>203.6285</v>
      </c>
      <c r="AQ43" s="36">
        <f>(1+INDEX('Scenario Parameters'!$L:$L,MATCH($C43,'Scenario Parameters'!$A:$A,0)))*(1+INDEX('Scenario Parameters'!$L:$L,MATCH(AQ$3,'Scenario Parameters'!$A:$A,0)))*'Base Table 5'!AQ43</f>
        <v>1.87765</v>
      </c>
      <c r="AR43" s="36">
        <f>(1+INDEX('Scenario Parameters'!$L:$L,MATCH($C43,'Scenario Parameters'!$A:$A,0)))*(1+INDEX('Scenario Parameters'!$L:$L,MATCH(AR$3,'Scenario Parameters'!$A:$A,0)))*'Base Table 5'!AR43</f>
        <v>1201.5435</v>
      </c>
      <c r="AS43" s="36">
        <f>(1+INDEX('Scenario Parameters'!$L:$L,MATCH($C43,'Scenario Parameters'!$A:$A,0)))*(1+INDEX('Scenario Parameters'!$L:$L,MATCH(AS$3,'Scenario Parameters'!$A:$A,0)))*'Base Table 5'!AS43</f>
        <v>93.662999999999997</v>
      </c>
      <c r="AT43" s="36">
        <f>(1+INDEX('Scenario Parameters'!$L:$L,MATCH($C43,'Scenario Parameters'!$A:$A,0)))*(1+INDEX('Scenario Parameters'!$L:$L,MATCH(AT$3,'Scenario Parameters'!$A:$A,0)))*'Base Table 5'!AT43</f>
        <v>1168.2606000000001</v>
      </c>
      <c r="AU43" s="36">
        <f>(1+INDEX('Scenario Parameters'!$L:$L,MATCH($C43,'Scenario Parameters'!$A:$A,0)))*(1+INDEX('Scenario Parameters'!$L:$L,MATCH(AU$3,'Scenario Parameters'!$A:$A,0)))*'Base Table 5'!AU43</f>
        <v>4.6231</v>
      </c>
      <c r="AV43" s="36">
        <f>(1+INDEX('Scenario Parameters'!$L:$L,MATCH($C43,'Scenario Parameters'!$A:$A,0)))*(1+INDEX('Scenario Parameters'!$L:$L,MATCH(AV$3,'Scenario Parameters'!$A:$A,0)))*'Base Table 5'!AV43</f>
        <v>45.926600000000001</v>
      </c>
      <c r="AW43" s="36">
        <f>(1+INDEX('Scenario Parameters'!$L:$L,MATCH($C43,'Scenario Parameters'!$A:$A,0)))*(1+INDEX('Scenario Parameters'!$L:$L,MATCH(AW$3,'Scenario Parameters'!$A:$A,0)))*'Base Table 5'!AW43</f>
        <v>2.6823999999999999</v>
      </c>
      <c r="AX43" s="36">
        <f>(1+INDEX('Scenario Parameters'!$L:$L,MATCH($C43,'Scenario Parameters'!$A:$A,0)))*(1+INDEX('Scenario Parameters'!$L:$L,MATCH(AX$3,'Scenario Parameters'!$A:$A,0)))*'Base Table 5'!AX43</f>
        <v>20.164000000000001</v>
      </c>
      <c r="AY43" s="36">
        <f>(1+INDEX('Scenario Parameters'!$L:$L,MATCH($C43,'Scenario Parameters'!$A:$A,0)))*(1+INDEX('Scenario Parameters'!$L:$L,MATCH(AY$3,'Scenario Parameters'!$A:$A,0)))*'Base Table 5'!AY43</f>
        <v>27.974799999999998</v>
      </c>
      <c r="AZ43" s="36">
        <f>(1+INDEX('Scenario Parameters'!$L:$L,MATCH($C43,'Scenario Parameters'!$A:$A,0)))*(1+INDEX('Scenario Parameters'!$L:$L,MATCH(AZ$3,'Scenario Parameters'!$A:$A,0)))*'Base Table 5'!AZ43</f>
        <v>24.793099999999999</v>
      </c>
      <c r="BA43" s="36">
        <f>(1+INDEX('Scenario Parameters'!$L:$L,MATCH($C43,'Scenario Parameters'!$A:$A,0)))*(1+INDEX('Scenario Parameters'!$L:$L,MATCH(BA$3,'Scenario Parameters'!$A:$A,0)))*'Base Table 5'!BA43</f>
        <v>75.806899999999999</v>
      </c>
      <c r="BB43" s="36">
        <f>(1+INDEX('Scenario Parameters'!$L:$L,MATCH($C43,'Scenario Parameters'!$A:$A,0)))*(1+INDEX('Scenario Parameters'!$L:$L,MATCH(BB$3,'Scenario Parameters'!$A:$A,0)))*'Base Table 5'!BB43</f>
        <v>7.2019000000000002</v>
      </c>
      <c r="BC43" s="36">
        <f>(1+INDEX('Scenario Parameters'!$L:$L,MATCH($C43,'Scenario Parameters'!$A:$A,0)))*(1+INDEX('Scenario Parameters'!$L:$L,MATCH(BC$3,'Scenario Parameters'!$A:$A,0)))*'Base Table 5'!BC43</f>
        <v>0.48060000000000003</v>
      </c>
      <c r="BD43" s="36">
        <f>(1+INDEX('Scenario Parameters'!$L:$L,MATCH($C43,'Scenario Parameters'!$A:$A,0)))*(1+INDEX('Scenario Parameters'!$L:$L,MATCH(BD$3,'Scenario Parameters'!$A:$A,0)))*'Base Table 5'!BD43</f>
        <v>27.217500000000001</v>
      </c>
      <c r="BE43" s="36">
        <f>(1+INDEX('Scenario Parameters'!$L:$L,MATCH($C43,'Scenario Parameters'!$A:$A,0)))*(1+INDEX('Scenario Parameters'!$L:$L,MATCH(BE$3,'Scenario Parameters'!$A:$A,0)))*'Base Table 5'!BE43</f>
        <v>6.2523</v>
      </c>
      <c r="BF43" s="36">
        <f>(1+INDEX('Scenario Parameters'!$L:$L,MATCH($C43,'Scenario Parameters'!$A:$A,0)))*(1+INDEX('Scenario Parameters'!$L:$L,MATCH(BF$3,'Scenario Parameters'!$A:$A,0)))*'Base Table 5'!BF43</f>
        <v>27.4831</v>
      </c>
      <c r="BG43" s="36">
        <f>(1+INDEX('Scenario Parameters'!$L:$L,MATCH($C43,'Scenario Parameters'!$A:$A,0)))*(1+INDEX('Scenario Parameters'!$L:$L,MATCH(BG$3,'Scenario Parameters'!$A:$A,0)))*'Base Table 5'!BG43</f>
        <v>8.0907900000000019</v>
      </c>
      <c r="BH43" s="36">
        <f>(1+INDEX('Scenario Parameters'!$L:$L,MATCH($C43,'Scenario Parameters'!$A:$A,0)))*(1+INDEX('Scenario Parameters'!$L:$L,MATCH(BH$3,'Scenario Parameters'!$A:$A,0)))*'Base Table 5'!BH43</f>
        <v>44.3001</v>
      </c>
      <c r="BI43" s="36">
        <f>(1+INDEX('Scenario Parameters'!$L:$L,MATCH($C43,'Scenario Parameters'!$A:$A,0)))*(1+INDEX('Scenario Parameters'!$L:$L,MATCH(BI$3,'Scenario Parameters'!$A:$A,0)))*'Base Table 5'!BI43</f>
        <v>25.867599999999999</v>
      </c>
      <c r="BJ43" s="36">
        <f>(1+INDEX('Scenario Parameters'!$L:$L,MATCH($C43,'Scenario Parameters'!$A:$A,0)))*(1+INDEX('Scenario Parameters'!$L:$L,MATCH(BJ$3,'Scenario Parameters'!$A:$A,0)))*'Base Table 5'!BJ43</f>
        <v>26.031099999999999</v>
      </c>
      <c r="BK43" s="36">
        <f>(1+INDEX('Scenario Parameters'!$L:$L,MATCH($C43,'Scenario Parameters'!$A:$A,0)))*(1+INDEX('Scenario Parameters'!$L:$L,MATCH(BK$3,'Scenario Parameters'!$A:$A,0)))*'Base Table 5'!BK43</f>
        <v>41.948799999999999</v>
      </c>
      <c r="BL43" s="36">
        <f>(1+INDEX('Scenario Parameters'!$L:$L,MATCH($C43,'Scenario Parameters'!$A:$A,0)))*(1+INDEX('Scenario Parameters'!$L:$L,MATCH(BL$3,'Scenario Parameters'!$A:$A,0)))*'Base Table 5'!BL43</f>
        <v>113.76560000000001</v>
      </c>
      <c r="BM43" s="36">
        <f>(1+INDEX('Scenario Parameters'!$L:$L,MATCH($C43,'Scenario Parameters'!$A:$A,0)))*(1+INDEX('Scenario Parameters'!$L:$L,MATCH(BM$3,'Scenario Parameters'!$A:$A,0)))*'Base Table 5'!BM43</f>
        <v>11.4742</v>
      </c>
      <c r="BN43" s="36">
        <f>(1+INDEX('Scenario Parameters'!$L:$L,MATCH($C43,'Scenario Parameters'!$A:$A,0)))*(1+INDEX('Scenario Parameters'!$L:$L,MATCH(BN$3,'Scenario Parameters'!$A:$A,0)))*'Base Table 5'!BN43</f>
        <v>50.284599999999998</v>
      </c>
      <c r="BO43" s="36">
        <f>(1+INDEX('Scenario Parameters'!$L:$L,MATCH($C43,'Scenario Parameters'!$A:$A,0)))*(1+INDEX('Scenario Parameters'!$L:$L,MATCH(BO$3,'Scenario Parameters'!$A:$A,0)))*'Base Table 5'!BO43</f>
        <v>13.0747</v>
      </c>
      <c r="BP43" s="36">
        <f>(1+INDEX('Scenario Parameters'!$L:$L,MATCH($C43,'Scenario Parameters'!$A:$A,0)))*(1+INDEX('Scenario Parameters'!$L:$L,MATCH(BP$3,'Scenario Parameters'!$A:$A,0)))*'Base Table 5'!BP43</f>
        <v>13.458299999999999</v>
      </c>
      <c r="BQ43" s="36">
        <f>(1+INDEX('Scenario Parameters'!$L:$L,MATCH($C43,'Scenario Parameters'!$A:$A,0)))*(1+INDEX('Scenario Parameters'!$L:$L,MATCH(BQ$3,'Scenario Parameters'!$A:$A,0)))*'Base Table 5'!BQ43</f>
        <v>146.739125</v>
      </c>
      <c r="BR43" s="36">
        <f>(1+INDEX('Scenario Parameters'!$L:$L,MATCH($C43,'Scenario Parameters'!$A:$A,0)))*(1+INDEX('Scenario Parameters'!$L:$L,MATCH(BR$3,'Scenario Parameters'!$A:$A,0)))*'Base Table 5'!BR43</f>
        <v>258.00350000000003</v>
      </c>
      <c r="BS43" s="36">
        <f>(1+INDEX('Scenario Parameters'!$L:$L,MATCH($C43,'Scenario Parameters'!$A:$A,0)))*(1+INDEX('Scenario Parameters'!$L:$L,MATCH(BS$3,'Scenario Parameters'!$A:$A,0)))*'Base Table 5'!BS43</f>
        <v>0.17386999999999994</v>
      </c>
      <c r="BT43" s="36">
        <f>(1+INDEX('Scenario Parameters'!$L:$L,MATCH($C43,'Scenario Parameters'!$A:$A,0)))*(1+INDEX('Scenario Parameters'!$L:$L,MATCH(BT$3,'Scenario Parameters'!$A:$A,0)))*'Base Table 5'!BT43</f>
        <v>175.6404</v>
      </c>
      <c r="BU43" s="36">
        <f>(1+INDEX('Scenario Parameters'!$L:$L,MATCH($C43,'Scenario Parameters'!$A:$A,0)))*(1+INDEX('Scenario Parameters'!$L:$L,MATCH(BU$3,'Scenario Parameters'!$A:$A,0)))*'Base Table 5'!BU43</f>
        <v>189.45230000000001</v>
      </c>
      <c r="BV43" s="36">
        <f>(1+INDEX('Scenario Parameters'!$L:$L,MATCH($C43,'Scenario Parameters'!$A:$A,0)))*(1+INDEX('Scenario Parameters'!$L:$L,MATCH(BV$3,'Scenario Parameters'!$A:$A,0)))*'Base Table 5'!BV43</f>
        <v>144.34209999999999</v>
      </c>
      <c r="BW43" s="36">
        <f>(1+INDEX('Scenario Parameters'!$L:$L,MATCH($C43,'Scenario Parameters'!$A:$A,0)))*(1+INDEX('Scenario Parameters'!$L:$L,MATCH(BW$3,'Scenario Parameters'!$A:$A,0)))*'Base Table 5'!BW43</f>
        <v>249.5932</v>
      </c>
      <c r="BX43" s="36">
        <f>(1+INDEX('Scenario Parameters'!$L:$L,MATCH($C43,'Scenario Parameters'!$A:$A,0)))*(1+INDEX('Scenario Parameters'!$L:$L,MATCH(BX$3,'Scenario Parameters'!$A:$A,0)))*'Base Table 5'!BX43</f>
        <v>285.46010000000001</v>
      </c>
      <c r="BY43" s="36">
        <f>(1+INDEX('Scenario Parameters'!$L:$L,MATCH($C43,'Scenario Parameters'!$A:$A,0)))*(1+INDEX('Scenario Parameters'!$L:$L,MATCH(BY$3,'Scenario Parameters'!$A:$A,0)))*'Base Table 5'!BY43</f>
        <v>2028.3385000000001</v>
      </c>
      <c r="BZ43" s="36">
        <f>(1+INDEX('Scenario Parameters'!$L:$L,MATCH($C43,'Scenario Parameters'!$A:$A,0)))*(1+INDEX('Scenario Parameters'!$L:$L,MATCH(BZ$3,'Scenario Parameters'!$A:$A,0)))*'Base Table 5'!BZ43</f>
        <v>130.08260000000001</v>
      </c>
      <c r="CA43" s="36">
        <f>(1+INDEX('Scenario Parameters'!$L:$L,MATCH($C43,'Scenario Parameters'!$A:$A,0)))*(1+INDEX('Scenario Parameters'!$L:$L,MATCH(CA$3,'Scenario Parameters'!$A:$A,0)))*'Base Table 5'!CA43</f>
        <v>53.441699999999997</v>
      </c>
      <c r="CB43" s="36">
        <f>(1+INDEX('Scenario Parameters'!$L:$L,MATCH($C43,'Scenario Parameters'!$A:$A,0)))*(1+INDEX('Scenario Parameters'!$L:$L,MATCH(CB$3,'Scenario Parameters'!$A:$A,0)))*'Base Table 5'!CB43</f>
        <v>9.9344999999999999</v>
      </c>
      <c r="CC43" s="36">
        <f>(1+INDEX('Scenario Parameters'!$L:$L,MATCH($C43,'Scenario Parameters'!$A:$A,0)))*(1+INDEX('Scenario Parameters'!$L:$L,MATCH(CC$3,'Scenario Parameters'!$A:$A,0)))*'Base Table 5'!CC43</f>
        <v>21.412199999999999</v>
      </c>
      <c r="CD43" s="36">
        <f>(1+INDEX('Scenario Parameters'!$L:$L,MATCH($C43,'Scenario Parameters'!$A:$A,0)))*(1+INDEX('Scenario Parameters'!$L:$L,MATCH(CD$3,'Scenario Parameters'!$A:$A,0)))*'Base Table 5'!CD43</f>
        <v>29.16348</v>
      </c>
      <c r="CE43" s="36">
        <f>(1+INDEX('Scenario Parameters'!$L:$L,MATCH($C43,'Scenario Parameters'!$A:$A,0)))*(1+INDEX('Scenario Parameters'!$L:$L,MATCH(CE$3,'Scenario Parameters'!$A:$A,0)))*'Base Table 5'!CE43</f>
        <v>7.3159999999999998</v>
      </c>
      <c r="CF43" s="36">
        <f>(1+INDEX('Scenario Parameters'!$L:$L,MATCH($C43,'Scenario Parameters'!$A:$A,0)))*(1+INDEX('Scenario Parameters'!$L:$L,MATCH(CF$3,'Scenario Parameters'!$A:$A,0)))*'Base Table 5'!CF43</f>
        <v>2.4586999999999999</v>
      </c>
      <c r="CG43" s="36">
        <f>(1+INDEX('Scenario Parameters'!$L:$L,MATCH($C43,'Scenario Parameters'!$A:$A,0)))*(1+INDEX('Scenario Parameters'!$L:$L,MATCH(CG$3,'Scenario Parameters'!$A:$A,0)))*'Base Table 5'!CG43</f>
        <v>7.0479000000000003</v>
      </c>
      <c r="CH43" s="36">
        <f>(1+INDEX('Scenario Parameters'!$L:$L,MATCH($C43,'Scenario Parameters'!$A:$A,0)))*(1+INDEX('Scenario Parameters'!$L:$L,MATCH(CH$3,'Scenario Parameters'!$A:$A,0)))*'Base Table 5'!CH43</f>
        <v>12.844099999999999</v>
      </c>
      <c r="CI43" s="36">
        <f>(1+INDEX('Scenario Parameters'!$L:$L,MATCH($C43,'Scenario Parameters'!$A:$A,0)))*(1+INDEX('Scenario Parameters'!$L:$L,MATCH(CI$3,'Scenario Parameters'!$A:$A,0)))*'Base Table 5'!CI43</f>
        <v>22.919</v>
      </c>
      <c r="CJ43" s="36">
        <f>(1+INDEX('Scenario Parameters'!$L:$L,MATCH($C43,'Scenario Parameters'!$A:$A,0)))*(1+INDEX('Scenario Parameters'!$L:$L,MATCH(CJ$3,'Scenario Parameters'!$A:$A,0)))*'Base Table 5'!CJ43</f>
        <v>19.2121</v>
      </c>
      <c r="CK43" s="36">
        <f>(1+INDEX('Scenario Parameters'!$L:$L,MATCH($C43,'Scenario Parameters'!$A:$A,0)))*(1+INDEX('Scenario Parameters'!$L:$L,MATCH(CK$3,'Scenario Parameters'!$A:$A,0)))*'Base Table 5'!CK43</f>
        <v>16.4908</v>
      </c>
      <c r="CL43" s="36">
        <f>(1+INDEX('Scenario Parameters'!$L:$L,MATCH($C43,'Scenario Parameters'!$A:$A,0)))*(1+INDEX('Scenario Parameters'!$L:$L,MATCH(CL$3,'Scenario Parameters'!$A:$A,0)))*'Base Table 5'!CL43</f>
        <v>0.60109999999999997</v>
      </c>
      <c r="CM43" s="36">
        <f>(1+INDEX('Scenario Parameters'!$L:$L,MATCH($C43,'Scenario Parameters'!$A:$A,0)))*(1+INDEX('Scenario Parameters'!$L:$L,MATCH(CM$3,'Scenario Parameters'!$A:$A,0)))*'Base Table 5'!CM43</f>
        <v>11.346399999999999</v>
      </c>
      <c r="CN43" s="36">
        <f>(1+INDEX('Scenario Parameters'!$L:$L,MATCH($C43,'Scenario Parameters'!$A:$A,0)))*(1+INDEX('Scenario Parameters'!$L:$L,MATCH(CN$3,'Scenario Parameters'!$A:$A,0)))*'Base Table 5'!CN43</f>
        <v>62.818899999999999</v>
      </c>
      <c r="CO43" s="36">
        <f>(1+INDEX('Scenario Parameters'!$L:$L,MATCH($C43,'Scenario Parameters'!$A:$A,0)))*(1+INDEX('Scenario Parameters'!$L:$L,MATCH(CO$3,'Scenario Parameters'!$A:$A,0)))*'Base Table 5'!CO43</f>
        <v>0.2195</v>
      </c>
      <c r="CP43" s="36">
        <f>(1+INDEX('Scenario Parameters'!$L:$L,MATCH($C43,'Scenario Parameters'!$A:$A,0)))*(1+INDEX('Scenario Parameters'!$L:$L,MATCH(CP$3,'Scenario Parameters'!$A:$A,0)))*'Base Table 5'!CP43</f>
        <v>9.3767999999999994</v>
      </c>
      <c r="CQ43" s="36">
        <f>(1+INDEX('Scenario Parameters'!$L:$L,MATCH($C43,'Scenario Parameters'!$A:$A,0)))*(1+INDEX('Scenario Parameters'!$L:$L,MATCH(CQ$3,'Scenario Parameters'!$A:$A,0)))*'Base Table 5'!CQ43</f>
        <v>2.9906999999999999</v>
      </c>
      <c r="CR43" s="36">
        <f>(1+INDEX('Scenario Parameters'!$L:$L,MATCH($C43,'Scenario Parameters'!$A:$A,0)))*(1+INDEX('Scenario Parameters'!$L:$L,MATCH(CR$3,'Scenario Parameters'!$A:$A,0)))*'Base Table 5'!CR43</f>
        <v>11.094799999999999</v>
      </c>
      <c r="CS43" s="36">
        <f>(1+INDEX('Scenario Parameters'!$L:$L,MATCH($C43,'Scenario Parameters'!$A:$A,0)))*(1+INDEX('Scenario Parameters'!$L:$L,MATCH(CS$3,'Scenario Parameters'!$A:$A,0)))*'Base Table 5'!CS43</f>
        <v>42.0336</v>
      </c>
      <c r="CT43" s="36">
        <f>(1+INDEX('Scenario Parameters'!$L:$L,MATCH($C43,'Scenario Parameters'!$A:$A,0)))*(1+INDEX('Scenario Parameters'!$L:$L,MATCH(CT$3,'Scenario Parameters'!$A:$A,0)))*'Base Table 5'!CT43</f>
        <v>8.9754000000000005</v>
      </c>
      <c r="CU43" s="36">
        <f>(1+INDEX('Scenario Parameters'!$L:$L,MATCH($C43,'Scenario Parameters'!$A:$A,0)))*(1+INDEX('Scenario Parameters'!$L:$L,MATCH(CU$3,'Scenario Parameters'!$A:$A,0)))*'Base Table 5'!CU43</f>
        <v>3.4306999999999999</v>
      </c>
      <c r="CV43" s="36">
        <f>(1+INDEX('Scenario Parameters'!$L:$L,MATCH($C43,'Scenario Parameters'!$A:$A,0)))*(1+INDEX('Scenario Parameters'!$L:$L,MATCH(CV$3,'Scenario Parameters'!$A:$A,0)))*'Base Table 5'!CV43</f>
        <v>34.451300000000003</v>
      </c>
      <c r="CW43" s="36">
        <f>(1+INDEX('Scenario Parameters'!$L:$L,MATCH($C43,'Scenario Parameters'!$A:$A,0)))*(1+INDEX('Scenario Parameters'!$L:$L,MATCH(CW$3,'Scenario Parameters'!$A:$A,0)))*'Base Table 5'!CW43</f>
        <v>226.4718</v>
      </c>
      <c r="CX43" s="36">
        <f>(1+INDEX('Scenario Parameters'!$L:$L,MATCH($C43,'Scenario Parameters'!$A:$A,0)))*(1+INDEX('Scenario Parameters'!$L:$L,MATCH(CX$3,'Scenario Parameters'!$A:$A,0)))*'Base Table 5'!CX43</f>
        <v>35.554099999999998</v>
      </c>
      <c r="CY43" s="36">
        <f>(1+INDEX('Scenario Parameters'!$L:$L,MATCH($C43,'Scenario Parameters'!$A:$A,0)))*(1+INDEX('Scenario Parameters'!$L:$L,MATCH(CY$3,'Scenario Parameters'!$A:$A,0)))*'Base Table 5'!CY43</f>
        <v>35.310400000000001</v>
      </c>
      <c r="CZ43" s="36">
        <f>(1+INDEX('Scenario Parameters'!$L:$L,MATCH($C43,'Scenario Parameters'!$A:$A,0)))*(1+INDEX('Scenario Parameters'!$L:$L,MATCH(CZ$3,'Scenario Parameters'!$A:$A,0)))*'Base Table 5'!CZ43</f>
        <v>74.438400000000001</v>
      </c>
      <c r="DA43" s="36">
        <f>(1+INDEX('Scenario Parameters'!$L:$L,MATCH($C43,'Scenario Parameters'!$A:$A,0)))*(1+INDEX('Scenario Parameters'!$L:$L,MATCH(DA$3,'Scenario Parameters'!$A:$A,0)))*'Base Table 5'!DA43</f>
        <v>69.005700000000004</v>
      </c>
      <c r="DB43" s="36">
        <f>(1+INDEX('Scenario Parameters'!$L:$L,MATCH($C43,'Scenario Parameters'!$A:$A,0)))*(1+INDEX('Scenario Parameters'!$L:$L,MATCH(DB$3,'Scenario Parameters'!$A:$A,0)))*'Base Table 5'!DB43</f>
        <v>76.492500000000007</v>
      </c>
      <c r="DC43" s="36">
        <f>(1+INDEX('Scenario Parameters'!$L:$L,MATCH($C43,'Scenario Parameters'!$A:$A,0)))*(1+INDEX('Scenario Parameters'!$L:$L,MATCH(DC$3,'Scenario Parameters'!$A:$A,0)))*'Base Table 5'!DC43</f>
        <v>43.665999999999997</v>
      </c>
      <c r="DD43" s="36">
        <f>(1+INDEX('Scenario Parameters'!$L:$L,MATCH($C43,'Scenario Parameters'!$A:$A,0)))*(1+INDEX('Scenario Parameters'!$L:$L,MATCH(DD$3,'Scenario Parameters'!$A:$A,0)))*'Base Table 5'!DD43</f>
        <v>33.259700000000002</v>
      </c>
      <c r="DE43" s="36">
        <f>(1+INDEX('Scenario Parameters'!$L:$L,MATCH($C43,'Scenario Parameters'!$A:$A,0)))*(1+INDEX('Scenario Parameters'!$L:$L,MATCH(DE$3,'Scenario Parameters'!$A:$A,0)))*'Base Table 5'!DE43</f>
        <v>22.462800000000001</v>
      </c>
      <c r="DF43" s="36">
        <f>(1+INDEX('Scenario Parameters'!$L:$L,MATCH($C43,'Scenario Parameters'!$A:$A,0)))*(1+INDEX('Scenario Parameters'!$L:$L,MATCH(DF$3,'Scenario Parameters'!$A:$A,0)))*'Base Table 5'!DF43</f>
        <v>4.7525000000000004</v>
      </c>
      <c r="DG43" s="36">
        <f>(1+INDEX('Scenario Parameters'!$L:$L,MATCH($C43,'Scenario Parameters'!$A:$A,0)))*(1+INDEX('Scenario Parameters'!$L:$L,MATCH(DG$3,'Scenario Parameters'!$A:$A,0)))*'Base Table 5'!DG43</f>
        <v>69.069000000000003</v>
      </c>
      <c r="DH43" s="36">
        <f>(1+INDEX('Scenario Parameters'!$L:$L,MATCH($C43,'Scenario Parameters'!$A:$A,0)))*(1+INDEX('Scenario Parameters'!$L:$L,MATCH(DH$3,'Scenario Parameters'!$A:$A,0)))*'Base Table 5'!DH43</f>
        <v>140.0994</v>
      </c>
      <c r="DI43" s="36">
        <f>(1+INDEX('Scenario Parameters'!$L:$L,MATCH($C43,'Scenario Parameters'!$A:$A,0)))*(1+INDEX('Scenario Parameters'!$L:$L,MATCH(DI$3,'Scenario Parameters'!$A:$A,0)))*'Base Table 5'!DI43</f>
        <v>10.425000000000001</v>
      </c>
      <c r="DJ43" s="36">
        <f>(1+INDEX('Scenario Parameters'!$L:$L,MATCH($C43,'Scenario Parameters'!$A:$A,0)))*(1+INDEX('Scenario Parameters'!$L:$L,MATCH(DJ$3,'Scenario Parameters'!$A:$A,0)))*'Base Table 5'!DJ43</f>
        <v>44.420499999999997</v>
      </c>
      <c r="DK43" s="36">
        <f>(1+INDEX('Scenario Parameters'!$L:$L,MATCH($C43,'Scenario Parameters'!$A:$A,0)))*(1+INDEX('Scenario Parameters'!$L:$L,MATCH(DK$3,'Scenario Parameters'!$A:$A,0)))*'Base Table 5'!DK43</f>
        <v>46.816499999999998</v>
      </c>
      <c r="DL43" s="36">
        <f>(1+INDEX('Scenario Parameters'!$L:$L,MATCH($C43,'Scenario Parameters'!$A:$A,0)))*(1+INDEX('Scenario Parameters'!$L:$L,MATCH(DL$3,'Scenario Parameters'!$A:$A,0)))*'Base Table 5'!DL43</f>
        <v>7.8156199999999982</v>
      </c>
      <c r="DM43" s="36">
        <f>(1+INDEX('Scenario Parameters'!$L:$L,MATCH($C43,'Scenario Parameters'!$A:$A,0)))*(1+INDEX('Scenario Parameters'!$L:$L,MATCH(DM$3,'Scenario Parameters'!$A:$A,0)))*'Base Table 5'!DM43</f>
        <v>54.026400000000002</v>
      </c>
      <c r="DN43" s="36">
        <f>(1+INDEX('Scenario Parameters'!$L:$L,MATCH($C43,'Scenario Parameters'!$A:$A,0)))*(1+INDEX('Scenario Parameters'!$L:$L,MATCH(DN$3,'Scenario Parameters'!$A:$A,0)))*'Base Table 5'!DN43</f>
        <v>52.727899999999998</v>
      </c>
      <c r="DO43" s="36">
        <f>(1+INDEX('Scenario Parameters'!$L:$L,MATCH($C43,'Scenario Parameters'!$A:$A,0)))*(1+INDEX('Scenario Parameters'!$L:$L,MATCH(DO$3,'Scenario Parameters'!$A:$A,0)))*'Base Table 5'!DO43</f>
        <v>1.8895999999999999</v>
      </c>
      <c r="DP43" s="36">
        <f t="shared" si="4"/>
        <v>11340.633704999998</v>
      </c>
      <c r="DQ43" s="36">
        <f>('Base Table 5'!DQ43/'Base Table 5'!$DX43)*$EB43</f>
        <v>1148.7134693582398</v>
      </c>
      <c r="DR43" s="36">
        <f>('Base Table 5'!DR43/'Base Table 5'!$DX43)*$EB43</f>
        <v>98.423942182475216</v>
      </c>
      <c r="DS43" s="36">
        <f>('Base Table 5'!DS43/'Base Table 5'!$DX43)*$EB43</f>
        <v>458.16160576791498</v>
      </c>
      <c r="DT43" s="36">
        <f>('Base Table 5'!DT43/'Base Table 5'!$DX43)*$EB43</f>
        <v>9.7423718918596229</v>
      </c>
      <c r="DU43" s="36">
        <f>('Base Table 5'!DU43/'Base Table 5'!$DX43)*$EB43</f>
        <v>102.84390079438344</v>
      </c>
      <c r="DV43" s="36">
        <f>('Base Table 5'!DV43/'Base Table 5'!$DX43)*$EB43</f>
        <v>153.39531768935859</v>
      </c>
      <c r="DW43" s="36">
        <f>('Base Table 5'!DW43/'Base Table 5'!$DX43)*$EB43</f>
        <v>3715.3301558198309</v>
      </c>
      <c r="DX43" s="36">
        <f t="shared" si="5"/>
        <v>5686.6107635040626</v>
      </c>
      <c r="DY43" s="36">
        <f t="shared" si="6"/>
        <v>17027.244468504061</v>
      </c>
      <c r="DZ43" s="14">
        <f>'Base Table 5'!DY43</f>
        <v>19268.000300000003</v>
      </c>
      <c r="EA43" s="54">
        <v>17027.244468504061</v>
      </c>
      <c r="EB43" s="100">
        <f t="shared" si="7"/>
        <v>5686.6107635040626</v>
      </c>
    </row>
    <row r="44" spans="1:132" x14ac:dyDescent="0.4">
      <c r="A44" s="34">
        <v>41</v>
      </c>
      <c r="B44" s="7" t="str">
        <f>'Base Table 5'!B44</f>
        <v>1804</v>
      </c>
      <c r="C44" s="111">
        <f>'Base Table 5'!C44</f>
        <v>6</v>
      </c>
      <c r="D44" s="35" t="str">
        <f>'Base Table 5'!D44</f>
        <v>Cleaning compounds and toiletry preparation manufacturing</v>
      </c>
      <c r="E44" s="36">
        <f>(1+INDEX('Scenario Parameters'!$L:$L,MATCH($C44,'Scenario Parameters'!$A:$A,0)))*(1+INDEX('Scenario Parameters'!$L:$L,MATCH(E$3,'Scenario Parameters'!$A:$A,0)))*'Base Table 5'!E44</f>
        <v>10.3148</v>
      </c>
      <c r="F44" s="36">
        <f>(1+INDEX('Scenario Parameters'!$L:$L,MATCH($C44,'Scenario Parameters'!$A:$A,0)))*(1+INDEX('Scenario Parameters'!$L:$L,MATCH(F$3,'Scenario Parameters'!$A:$A,0)))*'Base Table 5'!F44</f>
        <v>1.1814</v>
      </c>
      <c r="G44" s="36">
        <f>(1+INDEX('Scenario Parameters'!$L:$L,MATCH($C44,'Scenario Parameters'!$A:$A,0)))*(1+INDEX('Scenario Parameters'!$L:$L,MATCH(G$3,'Scenario Parameters'!$A:$A,0)))*'Base Table 5'!G44</f>
        <v>2.8397000000000001</v>
      </c>
      <c r="H44" s="36">
        <f>(1+INDEX('Scenario Parameters'!$L:$L,MATCH($C44,'Scenario Parameters'!$A:$A,0)))*(1+INDEX('Scenario Parameters'!$L:$L,MATCH(H$3,'Scenario Parameters'!$A:$A,0)))*'Base Table 5'!H44</f>
        <v>1.5248999999999999</v>
      </c>
      <c r="I44" s="36">
        <f>(1+INDEX('Scenario Parameters'!$L:$L,MATCH($C44,'Scenario Parameters'!$A:$A,0)))*(1+INDEX('Scenario Parameters'!$L:$L,MATCH(I$3,'Scenario Parameters'!$A:$A,0)))*'Base Table 5'!I44</f>
        <v>0.1749</v>
      </c>
      <c r="J44" s="36">
        <f>(1+INDEX('Scenario Parameters'!$L:$L,MATCH($C44,'Scenario Parameters'!$A:$A,0)))*(1+INDEX('Scenario Parameters'!$L:$L,MATCH(J$3,'Scenario Parameters'!$A:$A,0)))*'Base Table 5'!J44</f>
        <v>0.94910000000000005</v>
      </c>
      <c r="K44" s="36">
        <f>(1+INDEX('Scenario Parameters'!$L:$L,MATCH($C44,'Scenario Parameters'!$A:$A,0)))*(1+INDEX('Scenario Parameters'!$L:$L,MATCH(K$3,'Scenario Parameters'!$A:$A,0)))*'Base Table 5'!K44</f>
        <v>4.1524000000000001</v>
      </c>
      <c r="L44" s="36">
        <f>(1+INDEX('Scenario Parameters'!$L:$L,MATCH($C44,'Scenario Parameters'!$A:$A,0)))*(1+INDEX('Scenario Parameters'!$L:$L,MATCH(L$3,'Scenario Parameters'!$A:$A,0)))*'Base Table 5'!L44</f>
        <v>1.7705899999999997</v>
      </c>
      <c r="M44" s="36">
        <f>(1+INDEX('Scenario Parameters'!$L:$L,MATCH($C44,'Scenario Parameters'!$A:$A,0)))*(1+INDEX('Scenario Parameters'!$L:$L,MATCH(M$3,'Scenario Parameters'!$A:$A,0)))*'Base Table 5'!M44</f>
        <v>1.3943999999999999</v>
      </c>
      <c r="N44" s="36">
        <f>(1+INDEX('Scenario Parameters'!$L:$L,MATCH($C44,'Scenario Parameters'!$A:$A,0)))*(1+INDEX('Scenario Parameters'!$L:$L,MATCH(N$3,'Scenario Parameters'!$A:$A,0)))*'Base Table 5'!N44</f>
        <v>6.0811299999999999</v>
      </c>
      <c r="O44" s="36">
        <f>(1+INDEX('Scenario Parameters'!$L:$L,MATCH($C44,'Scenario Parameters'!$A:$A,0)))*(1+INDEX('Scenario Parameters'!$L:$L,MATCH(O$3,'Scenario Parameters'!$A:$A,0)))*'Base Table 5'!O44</f>
        <v>16.43554</v>
      </c>
      <c r="P44" s="36">
        <f>(1+INDEX('Scenario Parameters'!$L:$L,MATCH($C44,'Scenario Parameters'!$A:$A,0)))*(1+INDEX('Scenario Parameters'!$L:$L,MATCH(P$3,'Scenario Parameters'!$A:$A,0)))*'Base Table 5'!P44</f>
        <v>2.32056</v>
      </c>
      <c r="Q44" s="36">
        <f>(1+INDEX('Scenario Parameters'!$L:$L,MATCH($C44,'Scenario Parameters'!$A:$A,0)))*(1+INDEX('Scenario Parameters'!$L:$L,MATCH(Q$3,'Scenario Parameters'!$A:$A,0)))*'Base Table 5'!Q44</f>
        <v>1.9296800000000003</v>
      </c>
      <c r="R44" s="36">
        <f>(1+INDEX('Scenario Parameters'!$L:$L,MATCH($C44,'Scenario Parameters'!$A:$A,0)))*(1+INDEX('Scenario Parameters'!$L:$L,MATCH(R$3,'Scenario Parameters'!$A:$A,0)))*'Base Table 5'!R44</f>
        <v>26.9389</v>
      </c>
      <c r="S44" s="36">
        <f>(1+INDEX('Scenario Parameters'!$L:$L,MATCH($C44,'Scenario Parameters'!$A:$A,0)))*(1+INDEX('Scenario Parameters'!$L:$L,MATCH(S$3,'Scenario Parameters'!$A:$A,0)))*'Base Table 5'!S44</f>
        <v>0.33239999999999997</v>
      </c>
      <c r="T44" s="36">
        <f>(1+INDEX('Scenario Parameters'!$L:$L,MATCH($C44,'Scenario Parameters'!$A:$A,0)))*(1+INDEX('Scenario Parameters'!$L:$L,MATCH(T$3,'Scenario Parameters'!$A:$A,0)))*'Base Table 5'!T44</f>
        <v>7.1181000000000001</v>
      </c>
      <c r="U44" s="36">
        <f>(1+INDEX('Scenario Parameters'!$L:$L,MATCH($C44,'Scenario Parameters'!$A:$A,0)))*(1+INDEX('Scenario Parameters'!$L:$L,MATCH(U$3,'Scenario Parameters'!$A:$A,0)))*'Base Table 5'!U44</f>
        <v>7.7290000000000001</v>
      </c>
      <c r="V44" s="36">
        <f>(1+INDEX('Scenario Parameters'!$L:$L,MATCH($C44,'Scenario Parameters'!$A:$A,0)))*(1+INDEX('Scenario Parameters'!$L:$L,MATCH(V$3,'Scenario Parameters'!$A:$A,0)))*'Base Table 5'!V44</f>
        <v>1.0740000000000001</v>
      </c>
      <c r="W44" s="36">
        <f>(1+INDEX('Scenario Parameters'!$L:$L,MATCH($C44,'Scenario Parameters'!$A:$A,0)))*(1+INDEX('Scenario Parameters'!$L:$L,MATCH(W$3,'Scenario Parameters'!$A:$A,0)))*'Base Table 5'!W44</f>
        <v>5.9576000000000002</v>
      </c>
      <c r="X44" s="36">
        <f>(1+INDEX('Scenario Parameters'!$L:$L,MATCH($C44,'Scenario Parameters'!$A:$A,0)))*(1+INDEX('Scenario Parameters'!$L:$L,MATCH(X$3,'Scenario Parameters'!$A:$A,0)))*'Base Table 5'!X44</f>
        <v>12.9815</v>
      </c>
      <c r="Y44" s="36">
        <f>(1+INDEX('Scenario Parameters'!$L:$L,MATCH($C44,'Scenario Parameters'!$A:$A,0)))*(1+INDEX('Scenario Parameters'!$L:$L,MATCH(Y$3,'Scenario Parameters'!$A:$A,0)))*'Base Table 5'!Y44</f>
        <v>5.3682999999999996</v>
      </c>
      <c r="Z44" s="36">
        <f>(1+INDEX('Scenario Parameters'!$L:$L,MATCH($C44,'Scenario Parameters'!$A:$A,0)))*(1+INDEX('Scenario Parameters'!$L:$L,MATCH(Z$3,'Scenario Parameters'!$A:$A,0)))*'Base Table 5'!Z44</f>
        <v>14.7887</v>
      </c>
      <c r="AA44" s="36">
        <f>(1+INDEX('Scenario Parameters'!$L:$L,MATCH($C44,'Scenario Parameters'!$A:$A,0)))*(1+INDEX('Scenario Parameters'!$L:$L,MATCH(AA$3,'Scenario Parameters'!$A:$A,0)))*'Base Table 5'!AA44</f>
        <v>6.8095999999999997</v>
      </c>
      <c r="AB44" s="36">
        <f>(1+INDEX('Scenario Parameters'!$L:$L,MATCH($C44,'Scenario Parameters'!$A:$A,0)))*(1+INDEX('Scenario Parameters'!$L:$L,MATCH(AB$3,'Scenario Parameters'!$A:$A,0)))*'Base Table 5'!AB44</f>
        <v>0.77629999999999999</v>
      </c>
      <c r="AC44" s="36">
        <f>(1+INDEX('Scenario Parameters'!$L:$L,MATCH($C44,'Scenario Parameters'!$A:$A,0)))*(1+INDEX('Scenario Parameters'!$L:$L,MATCH(AC$3,'Scenario Parameters'!$A:$A,0)))*'Base Table 5'!AC44</f>
        <v>2.2235</v>
      </c>
      <c r="AD44" s="36">
        <f>(1+INDEX('Scenario Parameters'!$L:$L,MATCH($C44,'Scenario Parameters'!$A:$A,0)))*(1+INDEX('Scenario Parameters'!$L:$L,MATCH(AD$3,'Scenario Parameters'!$A:$A,0)))*'Base Table 5'!AD44</f>
        <v>3.2099999999999997E-2</v>
      </c>
      <c r="AE44" s="36">
        <f>(1+INDEX('Scenario Parameters'!$L:$L,MATCH($C44,'Scenario Parameters'!$A:$A,0)))*(1+INDEX('Scenario Parameters'!$L:$L,MATCH(AE$3,'Scenario Parameters'!$A:$A,0)))*'Base Table 5'!AE44</f>
        <v>0.14069999999999999</v>
      </c>
      <c r="AF44" s="36">
        <f>(1+INDEX('Scenario Parameters'!$L:$L,MATCH($C44,'Scenario Parameters'!$A:$A,0)))*(1+INDEX('Scenario Parameters'!$L:$L,MATCH(AF$3,'Scenario Parameters'!$A:$A,0)))*'Base Table 5'!AF44</f>
        <v>0.92900000000000005</v>
      </c>
      <c r="AG44" s="36">
        <f>(1+INDEX('Scenario Parameters'!$L:$L,MATCH($C44,'Scenario Parameters'!$A:$A,0)))*(1+INDEX('Scenario Parameters'!$L:$L,MATCH(AG$3,'Scenario Parameters'!$A:$A,0)))*'Base Table 5'!AG44</f>
        <v>6.9999999999999999E-4</v>
      </c>
      <c r="AH44" s="36">
        <f>(1+INDEX('Scenario Parameters'!$L:$L,MATCH($C44,'Scenario Parameters'!$A:$A,0)))*(1+INDEX('Scenario Parameters'!$L:$L,MATCH(AH$3,'Scenario Parameters'!$A:$A,0)))*'Base Table 5'!AH44</f>
        <v>9.1399999999999995E-2</v>
      </c>
      <c r="AI44" s="36">
        <f>(1+INDEX('Scenario Parameters'!$L:$L,MATCH($C44,'Scenario Parameters'!$A:$A,0)))*(1+INDEX('Scenario Parameters'!$L:$L,MATCH(AI$3,'Scenario Parameters'!$A:$A,0)))*'Base Table 5'!AI44</f>
        <v>8.8599999999999998E-2</v>
      </c>
      <c r="AJ44" s="36">
        <f>(1+INDEX('Scenario Parameters'!$L:$L,MATCH($C44,'Scenario Parameters'!$A:$A,0)))*(1+INDEX('Scenario Parameters'!$L:$L,MATCH(AJ$3,'Scenario Parameters'!$A:$A,0)))*'Base Table 5'!AJ44</f>
        <v>1.4596</v>
      </c>
      <c r="AK44" s="36">
        <f>(1+INDEX('Scenario Parameters'!$L:$L,MATCH($C44,'Scenario Parameters'!$A:$A,0)))*(1+INDEX('Scenario Parameters'!$L:$L,MATCH(AK$3,'Scenario Parameters'!$A:$A,0)))*'Base Table 5'!AK44</f>
        <v>2.9457</v>
      </c>
      <c r="AL44" s="36">
        <f>(1+INDEX('Scenario Parameters'!$L:$L,MATCH($C44,'Scenario Parameters'!$A:$A,0)))*(1+INDEX('Scenario Parameters'!$L:$L,MATCH(AL$3,'Scenario Parameters'!$A:$A,0)))*'Base Table 5'!AL44</f>
        <v>1.6714</v>
      </c>
      <c r="AM44" s="36">
        <f>(1+INDEX('Scenario Parameters'!$L:$L,MATCH($C44,'Scenario Parameters'!$A:$A,0)))*(1+INDEX('Scenario Parameters'!$L:$L,MATCH(AM$3,'Scenario Parameters'!$A:$A,0)))*'Base Table 5'!AM44</f>
        <v>2.4182000000000001</v>
      </c>
      <c r="AN44" s="36">
        <f>(1+INDEX('Scenario Parameters'!$L:$L,MATCH($C44,'Scenario Parameters'!$A:$A,0)))*(1+INDEX('Scenario Parameters'!$L:$L,MATCH(AN$3,'Scenario Parameters'!$A:$A,0)))*'Base Table 5'!AN44</f>
        <v>2.1926000000000001</v>
      </c>
      <c r="AO44" s="36">
        <f>(1+INDEX('Scenario Parameters'!$L:$L,MATCH($C44,'Scenario Parameters'!$A:$A,0)))*(1+INDEX('Scenario Parameters'!$L:$L,MATCH(AO$3,'Scenario Parameters'!$A:$A,0)))*'Base Table 5'!AO44</f>
        <v>0.47576999999999986</v>
      </c>
      <c r="AP44" s="36">
        <f>(1+INDEX('Scenario Parameters'!$L:$L,MATCH($C44,'Scenario Parameters'!$A:$A,0)))*(1+INDEX('Scenario Parameters'!$L:$L,MATCH(AP$3,'Scenario Parameters'!$A:$A,0)))*'Base Table 5'!AP44</f>
        <v>4.4329000000000001</v>
      </c>
      <c r="AQ44" s="36">
        <f>(1+INDEX('Scenario Parameters'!$L:$L,MATCH($C44,'Scenario Parameters'!$A:$A,0)))*(1+INDEX('Scenario Parameters'!$L:$L,MATCH(AQ$3,'Scenario Parameters'!$A:$A,0)))*'Base Table 5'!AQ44</f>
        <v>0.10815</v>
      </c>
      <c r="AR44" s="36">
        <f>(1+INDEX('Scenario Parameters'!$L:$L,MATCH($C44,'Scenario Parameters'!$A:$A,0)))*(1+INDEX('Scenario Parameters'!$L:$L,MATCH(AR$3,'Scenario Parameters'!$A:$A,0)))*'Base Table 5'!AR44</f>
        <v>53.859699999999997</v>
      </c>
      <c r="AS44" s="36">
        <f>(1+INDEX('Scenario Parameters'!$L:$L,MATCH($C44,'Scenario Parameters'!$A:$A,0)))*(1+INDEX('Scenario Parameters'!$L:$L,MATCH(AS$3,'Scenario Parameters'!$A:$A,0)))*'Base Table 5'!AS44</f>
        <v>17.7484</v>
      </c>
      <c r="AT44" s="36">
        <f>(1+INDEX('Scenario Parameters'!$L:$L,MATCH($C44,'Scenario Parameters'!$A:$A,0)))*(1+INDEX('Scenario Parameters'!$L:$L,MATCH(AT$3,'Scenario Parameters'!$A:$A,0)))*'Base Table 5'!AT44</f>
        <v>37.198300000000003</v>
      </c>
      <c r="AU44" s="36">
        <f>(1+INDEX('Scenario Parameters'!$L:$L,MATCH($C44,'Scenario Parameters'!$A:$A,0)))*(1+INDEX('Scenario Parameters'!$L:$L,MATCH(AU$3,'Scenario Parameters'!$A:$A,0)))*'Base Table 5'!AU44</f>
        <v>3.3298999999999999</v>
      </c>
      <c r="AV44" s="36">
        <f>(1+INDEX('Scenario Parameters'!$L:$L,MATCH($C44,'Scenario Parameters'!$A:$A,0)))*(1+INDEX('Scenario Parameters'!$L:$L,MATCH(AV$3,'Scenario Parameters'!$A:$A,0)))*'Base Table 5'!AV44</f>
        <v>2.6556000000000002</v>
      </c>
      <c r="AW44" s="36">
        <f>(1+INDEX('Scenario Parameters'!$L:$L,MATCH($C44,'Scenario Parameters'!$A:$A,0)))*(1+INDEX('Scenario Parameters'!$L:$L,MATCH(AW$3,'Scenario Parameters'!$A:$A,0)))*'Base Table 5'!AW44</f>
        <v>1.5610999999999999</v>
      </c>
      <c r="AX44" s="36">
        <f>(1+INDEX('Scenario Parameters'!$L:$L,MATCH($C44,'Scenario Parameters'!$A:$A,0)))*(1+INDEX('Scenario Parameters'!$L:$L,MATCH(AX$3,'Scenario Parameters'!$A:$A,0)))*'Base Table 5'!AX44</f>
        <v>5.4987000000000004</v>
      </c>
      <c r="AY44" s="36">
        <f>(1+INDEX('Scenario Parameters'!$L:$L,MATCH($C44,'Scenario Parameters'!$A:$A,0)))*(1+INDEX('Scenario Parameters'!$L:$L,MATCH(AY$3,'Scenario Parameters'!$A:$A,0)))*'Base Table 5'!AY44</f>
        <v>2.7391999999999999</v>
      </c>
      <c r="AZ44" s="36">
        <f>(1+INDEX('Scenario Parameters'!$L:$L,MATCH($C44,'Scenario Parameters'!$A:$A,0)))*(1+INDEX('Scenario Parameters'!$L:$L,MATCH(AZ$3,'Scenario Parameters'!$A:$A,0)))*'Base Table 5'!AZ44</f>
        <v>1.2008000000000001</v>
      </c>
      <c r="BA44" s="36">
        <f>(1+INDEX('Scenario Parameters'!$L:$L,MATCH($C44,'Scenario Parameters'!$A:$A,0)))*(1+INDEX('Scenario Parameters'!$L:$L,MATCH(BA$3,'Scenario Parameters'!$A:$A,0)))*'Base Table 5'!BA44</f>
        <v>2.1291000000000002</v>
      </c>
      <c r="BB44" s="36">
        <f>(1+INDEX('Scenario Parameters'!$L:$L,MATCH($C44,'Scenario Parameters'!$A:$A,0)))*(1+INDEX('Scenario Parameters'!$L:$L,MATCH(BB$3,'Scenario Parameters'!$A:$A,0)))*'Base Table 5'!BB44</f>
        <v>0.86819999999999997</v>
      </c>
      <c r="BC44" s="36">
        <f>(1+INDEX('Scenario Parameters'!$L:$L,MATCH($C44,'Scenario Parameters'!$A:$A,0)))*(1+INDEX('Scenario Parameters'!$L:$L,MATCH(BC$3,'Scenario Parameters'!$A:$A,0)))*'Base Table 5'!BC44</f>
        <v>0.13039999999999999</v>
      </c>
      <c r="BD44" s="36">
        <f>(1+INDEX('Scenario Parameters'!$L:$L,MATCH($C44,'Scenario Parameters'!$A:$A,0)))*(1+INDEX('Scenario Parameters'!$L:$L,MATCH(BD$3,'Scenario Parameters'!$A:$A,0)))*'Base Table 5'!BD44</f>
        <v>2.9014000000000002</v>
      </c>
      <c r="BE44" s="36">
        <f>(1+INDEX('Scenario Parameters'!$L:$L,MATCH($C44,'Scenario Parameters'!$A:$A,0)))*(1+INDEX('Scenario Parameters'!$L:$L,MATCH(BE$3,'Scenario Parameters'!$A:$A,0)))*'Base Table 5'!BE44</f>
        <v>0.52759999999999996</v>
      </c>
      <c r="BF44" s="36">
        <f>(1+INDEX('Scenario Parameters'!$L:$L,MATCH($C44,'Scenario Parameters'!$A:$A,0)))*(1+INDEX('Scenario Parameters'!$L:$L,MATCH(BF$3,'Scenario Parameters'!$A:$A,0)))*'Base Table 5'!BF44</f>
        <v>2.6402999999999999</v>
      </c>
      <c r="BG44" s="36">
        <f>(1+INDEX('Scenario Parameters'!$L:$L,MATCH($C44,'Scenario Parameters'!$A:$A,0)))*(1+INDEX('Scenario Parameters'!$L:$L,MATCH(BG$3,'Scenario Parameters'!$A:$A,0)))*'Base Table 5'!BG44</f>
        <v>0.69855000000000012</v>
      </c>
      <c r="BH44" s="36">
        <f>(1+INDEX('Scenario Parameters'!$L:$L,MATCH($C44,'Scenario Parameters'!$A:$A,0)))*(1+INDEX('Scenario Parameters'!$L:$L,MATCH(BH$3,'Scenario Parameters'!$A:$A,0)))*'Base Table 5'!BH44</f>
        <v>1.1912</v>
      </c>
      <c r="BI44" s="36">
        <f>(1+INDEX('Scenario Parameters'!$L:$L,MATCH($C44,'Scenario Parameters'!$A:$A,0)))*(1+INDEX('Scenario Parameters'!$L:$L,MATCH(BI$3,'Scenario Parameters'!$A:$A,0)))*'Base Table 5'!BI44</f>
        <v>1.2114</v>
      </c>
      <c r="BJ44" s="36">
        <f>(1+INDEX('Scenario Parameters'!$L:$L,MATCH($C44,'Scenario Parameters'!$A:$A,0)))*(1+INDEX('Scenario Parameters'!$L:$L,MATCH(BJ$3,'Scenario Parameters'!$A:$A,0)))*'Base Table 5'!BJ44</f>
        <v>1.5321</v>
      </c>
      <c r="BK44" s="36">
        <f>(1+INDEX('Scenario Parameters'!$L:$L,MATCH($C44,'Scenario Parameters'!$A:$A,0)))*(1+INDEX('Scenario Parameters'!$L:$L,MATCH(BK$3,'Scenario Parameters'!$A:$A,0)))*'Base Table 5'!BK44</f>
        <v>4.2149999999999999</v>
      </c>
      <c r="BL44" s="36">
        <f>(1+INDEX('Scenario Parameters'!$L:$L,MATCH($C44,'Scenario Parameters'!$A:$A,0)))*(1+INDEX('Scenario Parameters'!$L:$L,MATCH(BL$3,'Scenario Parameters'!$A:$A,0)))*'Base Table 5'!BL44</f>
        <v>3.2942999999999998</v>
      </c>
      <c r="BM44" s="36">
        <f>(1+INDEX('Scenario Parameters'!$L:$L,MATCH($C44,'Scenario Parameters'!$A:$A,0)))*(1+INDEX('Scenario Parameters'!$L:$L,MATCH(BM$3,'Scenario Parameters'!$A:$A,0)))*'Base Table 5'!BM44</f>
        <v>0.56210000000000004</v>
      </c>
      <c r="BN44" s="36">
        <f>(1+INDEX('Scenario Parameters'!$L:$L,MATCH($C44,'Scenario Parameters'!$A:$A,0)))*(1+INDEX('Scenario Parameters'!$L:$L,MATCH(BN$3,'Scenario Parameters'!$A:$A,0)))*'Base Table 5'!BN44</f>
        <v>8.6931999999999992</v>
      </c>
      <c r="BO44" s="36">
        <f>(1+INDEX('Scenario Parameters'!$L:$L,MATCH($C44,'Scenario Parameters'!$A:$A,0)))*(1+INDEX('Scenario Parameters'!$L:$L,MATCH(BO$3,'Scenario Parameters'!$A:$A,0)))*'Base Table 5'!BO44</f>
        <v>2.0926</v>
      </c>
      <c r="BP44" s="36">
        <f>(1+INDEX('Scenario Parameters'!$L:$L,MATCH($C44,'Scenario Parameters'!$A:$A,0)))*(1+INDEX('Scenario Parameters'!$L:$L,MATCH(BP$3,'Scenario Parameters'!$A:$A,0)))*'Base Table 5'!BP44</f>
        <v>0.66700000000000004</v>
      </c>
      <c r="BQ44" s="36">
        <f>(1+INDEX('Scenario Parameters'!$L:$L,MATCH($C44,'Scenario Parameters'!$A:$A,0)))*(1+INDEX('Scenario Parameters'!$L:$L,MATCH(BQ$3,'Scenario Parameters'!$A:$A,0)))*'Base Table 5'!BQ44</f>
        <v>6.1732500000000003</v>
      </c>
      <c r="BR44" s="36">
        <f>(1+INDEX('Scenario Parameters'!$L:$L,MATCH($C44,'Scenario Parameters'!$A:$A,0)))*(1+INDEX('Scenario Parameters'!$L:$L,MATCH(BR$3,'Scenario Parameters'!$A:$A,0)))*'Base Table 5'!BR44</f>
        <v>4.4565000000000001</v>
      </c>
      <c r="BS44" s="36">
        <f>(1+INDEX('Scenario Parameters'!$L:$L,MATCH($C44,'Scenario Parameters'!$A:$A,0)))*(1+INDEX('Scenario Parameters'!$L:$L,MATCH(BS$3,'Scenario Parameters'!$A:$A,0)))*'Base Table 5'!BS44</f>
        <v>1.3759999999999996E-2</v>
      </c>
      <c r="BT44" s="36">
        <f>(1+INDEX('Scenario Parameters'!$L:$L,MATCH($C44,'Scenario Parameters'!$A:$A,0)))*(1+INDEX('Scenario Parameters'!$L:$L,MATCH(BT$3,'Scenario Parameters'!$A:$A,0)))*'Base Table 5'!BT44</f>
        <v>15.3835</v>
      </c>
      <c r="BU44" s="36">
        <f>(1+INDEX('Scenario Parameters'!$L:$L,MATCH($C44,'Scenario Parameters'!$A:$A,0)))*(1+INDEX('Scenario Parameters'!$L:$L,MATCH(BU$3,'Scenario Parameters'!$A:$A,0)))*'Base Table 5'!BU44</f>
        <v>3.2763</v>
      </c>
      <c r="BV44" s="36">
        <f>(1+INDEX('Scenario Parameters'!$L:$L,MATCH($C44,'Scenario Parameters'!$A:$A,0)))*(1+INDEX('Scenario Parameters'!$L:$L,MATCH(BV$3,'Scenario Parameters'!$A:$A,0)))*'Base Table 5'!BV44</f>
        <v>22.4328</v>
      </c>
      <c r="BW44" s="36">
        <f>(1+INDEX('Scenario Parameters'!$L:$L,MATCH($C44,'Scenario Parameters'!$A:$A,0)))*(1+INDEX('Scenario Parameters'!$L:$L,MATCH(BW$3,'Scenario Parameters'!$A:$A,0)))*'Base Table 5'!BW44</f>
        <v>81.002700000000004</v>
      </c>
      <c r="BX44" s="36">
        <f>(1+INDEX('Scenario Parameters'!$L:$L,MATCH($C44,'Scenario Parameters'!$A:$A,0)))*(1+INDEX('Scenario Parameters'!$L:$L,MATCH(BX$3,'Scenario Parameters'!$A:$A,0)))*'Base Table 5'!BX44</f>
        <v>16.880800000000001</v>
      </c>
      <c r="BY44" s="36">
        <f>(1+INDEX('Scenario Parameters'!$L:$L,MATCH($C44,'Scenario Parameters'!$A:$A,0)))*(1+INDEX('Scenario Parameters'!$L:$L,MATCH(BY$3,'Scenario Parameters'!$A:$A,0)))*'Base Table 5'!BY44</f>
        <v>85.893500000000003</v>
      </c>
      <c r="BZ44" s="36">
        <f>(1+INDEX('Scenario Parameters'!$L:$L,MATCH($C44,'Scenario Parameters'!$A:$A,0)))*(1+INDEX('Scenario Parameters'!$L:$L,MATCH(BZ$3,'Scenario Parameters'!$A:$A,0)))*'Base Table 5'!BZ44</f>
        <v>99.113900000000001</v>
      </c>
      <c r="CA44" s="36">
        <f>(1+INDEX('Scenario Parameters'!$L:$L,MATCH($C44,'Scenario Parameters'!$A:$A,0)))*(1+INDEX('Scenario Parameters'!$L:$L,MATCH(CA$3,'Scenario Parameters'!$A:$A,0)))*'Base Table 5'!CA44</f>
        <v>57.409799999999997</v>
      </c>
      <c r="CB44" s="36">
        <f>(1+INDEX('Scenario Parameters'!$L:$L,MATCH($C44,'Scenario Parameters'!$A:$A,0)))*(1+INDEX('Scenario Parameters'!$L:$L,MATCH(CB$3,'Scenario Parameters'!$A:$A,0)))*'Base Table 5'!CB44</f>
        <v>14.7118</v>
      </c>
      <c r="CC44" s="36">
        <f>(1+INDEX('Scenario Parameters'!$L:$L,MATCH($C44,'Scenario Parameters'!$A:$A,0)))*(1+INDEX('Scenario Parameters'!$L:$L,MATCH(CC$3,'Scenario Parameters'!$A:$A,0)))*'Base Table 5'!CC44</f>
        <v>41.374000000000002</v>
      </c>
      <c r="CD44" s="36">
        <f>(1+INDEX('Scenario Parameters'!$L:$L,MATCH($C44,'Scenario Parameters'!$A:$A,0)))*(1+INDEX('Scenario Parameters'!$L:$L,MATCH(CD$3,'Scenario Parameters'!$A:$A,0)))*'Base Table 5'!CD44</f>
        <v>13.441080000000001</v>
      </c>
      <c r="CE44" s="36">
        <f>(1+INDEX('Scenario Parameters'!$L:$L,MATCH($C44,'Scenario Parameters'!$A:$A,0)))*(1+INDEX('Scenario Parameters'!$L:$L,MATCH(CE$3,'Scenario Parameters'!$A:$A,0)))*'Base Table 5'!CE44</f>
        <v>7.5640000000000001</v>
      </c>
      <c r="CF44" s="36">
        <f>(1+INDEX('Scenario Parameters'!$L:$L,MATCH($C44,'Scenario Parameters'!$A:$A,0)))*(1+INDEX('Scenario Parameters'!$L:$L,MATCH(CF$3,'Scenario Parameters'!$A:$A,0)))*'Base Table 5'!CF44</f>
        <v>0.40960000000000002</v>
      </c>
      <c r="CG44" s="36">
        <f>(1+INDEX('Scenario Parameters'!$L:$L,MATCH($C44,'Scenario Parameters'!$A:$A,0)))*(1+INDEX('Scenario Parameters'!$L:$L,MATCH(CG$3,'Scenario Parameters'!$A:$A,0)))*'Base Table 5'!CG44</f>
        <v>1.8098000000000001</v>
      </c>
      <c r="CH44" s="36">
        <f>(1+INDEX('Scenario Parameters'!$L:$L,MATCH($C44,'Scenario Parameters'!$A:$A,0)))*(1+INDEX('Scenario Parameters'!$L:$L,MATCH(CH$3,'Scenario Parameters'!$A:$A,0)))*'Base Table 5'!CH44</f>
        <v>2.1703000000000001</v>
      </c>
      <c r="CI44" s="36">
        <f>(1+INDEX('Scenario Parameters'!$L:$L,MATCH($C44,'Scenario Parameters'!$A:$A,0)))*(1+INDEX('Scenario Parameters'!$L:$L,MATCH(CI$3,'Scenario Parameters'!$A:$A,0)))*'Base Table 5'!CI44</f>
        <v>3.7081</v>
      </c>
      <c r="CJ44" s="36">
        <f>(1+INDEX('Scenario Parameters'!$L:$L,MATCH($C44,'Scenario Parameters'!$A:$A,0)))*(1+INDEX('Scenario Parameters'!$L:$L,MATCH(CJ$3,'Scenario Parameters'!$A:$A,0)))*'Base Table 5'!CJ44</f>
        <v>2.4085000000000001</v>
      </c>
      <c r="CK44" s="36">
        <f>(1+INDEX('Scenario Parameters'!$L:$L,MATCH($C44,'Scenario Parameters'!$A:$A,0)))*(1+INDEX('Scenario Parameters'!$L:$L,MATCH(CK$3,'Scenario Parameters'!$A:$A,0)))*'Base Table 5'!CK44</f>
        <v>0.71940000000000004</v>
      </c>
      <c r="CL44" s="36">
        <f>(1+INDEX('Scenario Parameters'!$L:$L,MATCH($C44,'Scenario Parameters'!$A:$A,0)))*(1+INDEX('Scenario Parameters'!$L:$L,MATCH(CL$3,'Scenario Parameters'!$A:$A,0)))*'Base Table 5'!CL44</f>
        <v>1.8368</v>
      </c>
      <c r="CM44" s="36">
        <f>(1+INDEX('Scenario Parameters'!$L:$L,MATCH($C44,'Scenario Parameters'!$A:$A,0)))*(1+INDEX('Scenario Parameters'!$L:$L,MATCH(CM$3,'Scenario Parameters'!$A:$A,0)))*'Base Table 5'!CM44</f>
        <v>0.95</v>
      </c>
      <c r="CN44" s="36">
        <f>(1+INDEX('Scenario Parameters'!$L:$L,MATCH($C44,'Scenario Parameters'!$A:$A,0)))*(1+INDEX('Scenario Parameters'!$L:$L,MATCH(CN$3,'Scenario Parameters'!$A:$A,0)))*'Base Table 5'!CN44</f>
        <v>5.4492000000000003</v>
      </c>
      <c r="CO44" s="36">
        <f>(1+INDEX('Scenario Parameters'!$L:$L,MATCH($C44,'Scenario Parameters'!$A:$A,0)))*(1+INDEX('Scenario Parameters'!$L:$L,MATCH(CO$3,'Scenario Parameters'!$A:$A,0)))*'Base Table 5'!CO44</f>
        <v>1.6199999999999999E-2</v>
      </c>
      <c r="CP44" s="36">
        <f>(1+INDEX('Scenario Parameters'!$L:$L,MATCH($C44,'Scenario Parameters'!$A:$A,0)))*(1+INDEX('Scenario Parameters'!$L:$L,MATCH(CP$3,'Scenario Parameters'!$A:$A,0)))*'Base Table 5'!CP44</f>
        <v>1.895</v>
      </c>
      <c r="CQ44" s="36">
        <f>(1+INDEX('Scenario Parameters'!$L:$L,MATCH($C44,'Scenario Parameters'!$A:$A,0)))*(1+INDEX('Scenario Parameters'!$L:$L,MATCH(CQ$3,'Scenario Parameters'!$A:$A,0)))*'Base Table 5'!CQ44</f>
        <v>1.0823</v>
      </c>
      <c r="CR44" s="36">
        <f>(1+INDEX('Scenario Parameters'!$L:$L,MATCH($C44,'Scenario Parameters'!$A:$A,0)))*(1+INDEX('Scenario Parameters'!$L:$L,MATCH(CR$3,'Scenario Parameters'!$A:$A,0)))*'Base Table 5'!CR44</f>
        <v>1.1029</v>
      </c>
      <c r="CS44" s="36">
        <f>(1+INDEX('Scenario Parameters'!$L:$L,MATCH($C44,'Scenario Parameters'!$A:$A,0)))*(1+INDEX('Scenario Parameters'!$L:$L,MATCH(CS$3,'Scenario Parameters'!$A:$A,0)))*'Base Table 5'!CS44</f>
        <v>25.356200000000001</v>
      </c>
      <c r="CT44" s="36">
        <f>(1+INDEX('Scenario Parameters'!$L:$L,MATCH($C44,'Scenario Parameters'!$A:$A,0)))*(1+INDEX('Scenario Parameters'!$L:$L,MATCH(CT$3,'Scenario Parameters'!$A:$A,0)))*'Base Table 5'!CT44</f>
        <v>0.82499999999999996</v>
      </c>
      <c r="CU44" s="36">
        <f>(1+INDEX('Scenario Parameters'!$L:$L,MATCH($C44,'Scenario Parameters'!$A:$A,0)))*(1+INDEX('Scenario Parameters'!$L:$L,MATCH(CU$3,'Scenario Parameters'!$A:$A,0)))*'Base Table 5'!CU44</f>
        <v>0.308</v>
      </c>
      <c r="CV44" s="36">
        <f>(1+INDEX('Scenario Parameters'!$L:$L,MATCH($C44,'Scenario Parameters'!$A:$A,0)))*(1+INDEX('Scenario Parameters'!$L:$L,MATCH(CV$3,'Scenario Parameters'!$A:$A,0)))*'Base Table 5'!CV44</f>
        <v>11.3604</v>
      </c>
      <c r="CW44" s="36">
        <f>(1+INDEX('Scenario Parameters'!$L:$L,MATCH($C44,'Scenario Parameters'!$A:$A,0)))*(1+INDEX('Scenario Parameters'!$L:$L,MATCH(CW$3,'Scenario Parameters'!$A:$A,0)))*'Base Table 5'!CW44</f>
        <v>44.107700000000001</v>
      </c>
      <c r="CX44" s="36">
        <f>(1+INDEX('Scenario Parameters'!$L:$L,MATCH($C44,'Scenario Parameters'!$A:$A,0)))*(1+INDEX('Scenario Parameters'!$L:$L,MATCH(CX$3,'Scenario Parameters'!$A:$A,0)))*'Base Table 5'!CX44</f>
        <v>2.7347000000000001</v>
      </c>
      <c r="CY44" s="36">
        <f>(1+INDEX('Scenario Parameters'!$L:$L,MATCH($C44,'Scenario Parameters'!$A:$A,0)))*(1+INDEX('Scenario Parameters'!$L:$L,MATCH(CY$3,'Scenario Parameters'!$A:$A,0)))*'Base Table 5'!CY44</f>
        <v>19.7409</v>
      </c>
      <c r="CZ44" s="36">
        <f>(1+INDEX('Scenario Parameters'!$L:$L,MATCH($C44,'Scenario Parameters'!$A:$A,0)))*(1+INDEX('Scenario Parameters'!$L:$L,MATCH(CZ$3,'Scenario Parameters'!$A:$A,0)))*'Base Table 5'!CZ44</f>
        <v>36.103000000000002</v>
      </c>
      <c r="DA44" s="36">
        <f>(1+INDEX('Scenario Parameters'!$L:$L,MATCH($C44,'Scenario Parameters'!$A:$A,0)))*(1+INDEX('Scenario Parameters'!$L:$L,MATCH(DA$3,'Scenario Parameters'!$A:$A,0)))*'Base Table 5'!DA44</f>
        <v>6.1124999999999998</v>
      </c>
      <c r="DB44" s="36">
        <f>(1+INDEX('Scenario Parameters'!$L:$L,MATCH($C44,'Scenario Parameters'!$A:$A,0)))*(1+INDEX('Scenario Parameters'!$L:$L,MATCH(DB$3,'Scenario Parameters'!$A:$A,0)))*'Base Table 5'!DB44</f>
        <v>16.986899999999999</v>
      </c>
      <c r="DC44" s="36">
        <f>(1+INDEX('Scenario Parameters'!$L:$L,MATCH($C44,'Scenario Parameters'!$A:$A,0)))*(1+INDEX('Scenario Parameters'!$L:$L,MATCH(DC$3,'Scenario Parameters'!$A:$A,0)))*'Base Table 5'!DC44</f>
        <v>6.6169000000000002</v>
      </c>
      <c r="DD44" s="36">
        <f>(1+INDEX('Scenario Parameters'!$L:$L,MATCH($C44,'Scenario Parameters'!$A:$A,0)))*(1+INDEX('Scenario Parameters'!$L:$L,MATCH(DD$3,'Scenario Parameters'!$A:$A,0)))*'Base Table 5'!DD44</f>
        <v>18.629200000000001</v>
      </c>
      <c r="DE44" s="36">
        <f>(1+INDEX('Scenario Parameters'!$L:$L,MATCH($C44,'Scenario Parameters'!$A:$A,0)))*(1+INDEX('Scenario Parameters'!$L:$L,MATCH(DE$3,'Scenario Parameters'!$A:$A,0)))*'Base Table 5'!DE44</f>
        <v>12.527850000000001</v>
      </c>
      <c r="DF44" s="36">
        <f>(1+INDEX('Scenario Parameters'!$L:$L,MATCH($C44,'Scenario Parameters'!$A:$A,0)))*(1+INDEX('Scenario Parameters'!$L:$L,MATCH(DF$3,'Scenario Parameters'!$A:$A,0)))*'Base Table 5'!DF44</f>
        <v>1.8884000000000001</v>
      </c>
      <c r="DG44" s="36">
        <f>(1+INDEX('Scenario Parameters'!$L:$L,MATCH($C44,'Scenario Parameters'!$A:$A,0)))*(1+INDEX('Scenario Parameters'!$L:$L,MATCH(DG$3,'Scenario Parameters'!$A:$A,0)))*'Base Table 5'!DG44</f>
        <v>17.771750000000001</v>
      </c>
      <c r="DH44" s="36">
        <f>(1+INDEX('Scenario Parameters'!$L:$L,MATCH($C44,'Scenario Parameters'!$A:$A,0)))*(1+INDEX('Scenario Parameters'!$L:$L,MATCH(DH$3,'Scenario Parameters'!$A:$A,0)))*'Base Table 5'!DH44</f>
        <v>39.505800000000001</v>
      </c>
      <c r="DI44" s="36">
        <f>(1+INDEX('Scenario Parameters'!$L:$L,MATCH($C44,'Scenario Parameters'!$A:$A,0)))*(1+INDEX('Scenario Parameters'!$L:$L,MATCH(DI$3,'Scenario Parameters'!$A:$A,0)))*'Base Table 5'!DI44</f>
        <v>0.90510000000000002</v>
      </c>
      <c r="DJ44" s="36">
        <f>(1+INDEX('Scenario Parameters'!$L:$L,MATCH($C44,'Scenario Parameters'!$A:$A,0)))*(1+INDEX('Scenario Parameters'!$L:$L,MATCH(DJ$3,'Scenario Parameters'!$A:$A,0)))*'Base Table 5'!DJ44</f>
        <v>6.2180999999999997</v>
      </c>
      <c r="DK44" s="36">
        <f>(1+INDEX('Scenario Parameters'!$L:$L,MATCH($C44,'Scenario Parameters'!$A:$A,0)))*(1+INDEX('Scenario Parameters'!$L:$L,MATCH(DK$3,'Scenario Parameters'!$A:$A,0)))*'Base Table 5'!DK44</f>
        <v>2.5436999999999999</v>
      </c>
      <c r="DL44" s="36">
        <f>(1+INDEX('Scenario Parameters'!$L:$L,MATCH($C44,'Scenario Parameters'!$A:$A,0)))*(1+INDEX('Scenario Parameters'!$L:$L,MATCH(DL$3,'Scenario Parameters'!$A:$A,0)))*'Base Table 5'!DL44</f>
        <v>2.2760399999999996</v>
      </c>
      <c r="DM44" s="36">
        <f>(1+INDEX('Scenario Parameters'!$L:$L,MATCH($C44,'Scenario Parameters'!$A:$A,0)))*(1+INDEX('Scenario Parameters'!$L:$L,MATCH(DM$3,'Scenario Parameters'!$A:$A,0)))*'Base Table 5'!DM44</f>
        <v>10.924899999999999</v>
      </c>
      <c r="DN44" s="36">
        <f>(1+INDEX('Scenario Parameters'!$L:$L,MATCH($C44,'Scenario Parameters'!$A:$A,0)))*(1+INDEX('Scenario Parameters'!$L:$L,MATCH(DN$3,'Scenario Parameters'!$A:$A,0)))*'Base Table 5'!DN44</f>
        <v>40.2286</v>
      </c>
      <c r="DO44" s="36">
        <f>(1+INDEX('Scenario Parameters'!$L:$L,MATCH($C44,'Scenario Parameters'!$A:$A,0)))*(1+INDEX('Scenario Parameters'!$L:$L,MATCH(DO$3,'Scenario Parameters'!$A:$A,0)))*'Base Table 5'!DO44</f>
        <v>0.99150000000000005</v>
      </c>
      <c r="DP44" s="36">
        <f t="shared" si="4"/>
        <v>1136.6488999999999</v>
      </c>
      <c r="DQ44" s="36">
        <f>('Base Table 5'!DQ44/'Base Table 5'!$DX44)*$EB44</f>
        <v>1701.4259918365487</v>
      </c>
      <c r="DR44" s="36">
        <f>('Base Table 5'!DR44/'Base Table 5'!$DX44)*$EB44</f>
        <v>40.578345898603999</v>
      </c>
      <c r="DS44" s="36">
        <f>('Base Table 5'!DS44/'Base Table 5'!$DX44)*$EB44</f>
        <v>130.90492390917123</v>
      </c>
      <c r="DT44" s="36">
        <f>('Base Table 5'!DT44/'Base Table 5'!$DX44)*$EB44</f>
        <v>2.5483023392230937</v>
      </c>
      <c r="DU44" s="36">
        <f>('Base Table 5'!DU44/'Base Table 5'!$DX44)*$EB44</f>
        <v>30.503231246070808</v>
      </c>
      <c r="DV44" s="36">
        <f>('Base Table 5'!DV44/'Base Table 5'!$DX44)*$EB44</f>
        <v>46.946785197786575</v>
      </c>
      <c r="DW44" s="36">
        <f>('Base Table 5'!DW44/'Base Table 5'!$DX44)*$EB44</f>
        <v>1356.4149746179853</v>
      </c>
      <c r="DX44" s="36">
        <f t="shared" si="5"/>
        <v>3309.3225550453899</v>
      </c>
      <c r="DY44" s="36">
        <f t="shared" si="6"/>
        <v>4445.97145504539</v>
      </c>
      <c r="DZ44" s="14">
        <f>'Base Table 5'!DY44</f>
        <v>4608</v>
      </c>
      <c r="EA44" s="54">
        <v>4445.97145504539</v>
      </c>
      <c r="EB44" s="100">
        <f t="shared" si="7"/>
        <v>3309.3225550453899</v>
      </c>
    </row>
    <row r="45" spans="1:132" x14ac:dyDescent="0.4">
      <c r="A45" s="37">
        <v>42</v>
      </c>
      <c r="B45" s="2" t="str">
        <f>'Base Table 5'!B45</f>
        <v>1901</v>
      </c>
      <c r="C45" s="112">
        <f>'Base Table 5'!C45</f>
        <v>6</v>
      </c>
      <c r="D45" s="38" t="str">
        <f>'Base Table 5'!D45</f>
        <v>Polymer product manufacturing</v>
      </c>
      <c r="E45" s="36">
        <f>(1+INDEX('Scenario Parameters'!$L:$L,MATCH($C45,'Scenario Parameters'!$A:$A,0)))*(1+INDEX('Scenario Parameters'!$L:$L,MATCH(E$3,'Scenario Parameters'!$A:$A,0)))*'Base Table 5'!E45</f>
        <v>18.738800000000001</v>
      </c>
      <c r="F45" s="36">
        <f>(1+INDEX('Scenario Parameters'!$L:$L,MATCH($C45,'Scenario Parameters'!$A:$A,0)))*(1+INDEX('Scenario Parameters'!$L:$L,MATCH(F$3,'Scenario Parameters'!$A:$A,0)))*'Base Table 5'!F45</f>
        <v>3.9316</v>
      </c>
      <c r="G45" s="36">
        <f>(1+INDEX('Scenario Parameters'!$L:$L,MATCH($C45,'Scenario Parameters'!$A:$A,0)))*(1+INDEX('Scenario Parameters'!$L:$L,MATCH(G$3,'Scenario Parameters'!$A:$A,0)))*'Base Table 5'!G45</f>
        <v>36.449100000000001</v>
      </c>
      <c r="H45" s="36">
        <f>(1+INDEX('Scenario Parameters'!$L:$L,MATCH($C45,'Scenario Parameters'!$A:$A,0)))*(1+INDEX('Scenario Parameters'!$L:$L,MATCH(H$3,'Scenario Parameters'!$A:$A,0)))*'Base Table 5'!H45</f>
        <v>12.036</v>
      </c>
      <c r="I45" s="36">
        <f>(1+INDEX('Scenario Parameters'!$L:$L,MATCH($C45,'Scenario Parameters'!$A:$A,0)))*(1+INDEX('Scenario Parameters'!$L:$L,MATCH(I$3,'Scenario Parameters'!$A:$A,0)))*'Base Table 5'!I45</f>
        <v>0.44280000000000003</v>
      </c>
      <c r="J45" s="36">
        <f>(1+INDEX('Scenario Parameters'!$L:$L,MATCH($C45,'Scenario Parameters'!$A:$A,0)))*(1+INDEX('Scenario Parameters'!$L:$L,MATCH(J$3,'Scenario Parameters'!$A:$A,0)))*'Base Table 5'!J45</f>
        <v>8.5635999999999992</v>
      </c>
      <c r="K45" s="36">
        <f>(1+INDEX('Scenario Parameters'!$L:$L,MATCH($C45,'Scenario Parameters'!$A:$A,0)))*(1+INDEX('Scenario Parameters'!$L:$L,MATCH(K$3,'Scenario Parameters'!$A:$A,0)))*'Base Table 5'!K45</f>
        <v>14.373100000000001</v>
      </c>
      <c r="L45" s="36">
        <f>(1+INDEX('Scenario Parameters'!$L:$L,MATCH($C45,'Scenario Parameters'!$A:$A,0)))*(1+INDEX('Scenario Parameters'!$L:$L,MATCH(L$3,'Scenario Parameters'!$A:$A,0)))*'Base Table 5'!L45</f>
        <v>4.5052499999999993</v>
      </c>
      <c r="M45" s="36">
        <f>(1+INDEX('Scenario Parameters'!$L:$L,MATCH($C45,'Scenario Parameters'!$A:$A,0)))*(1+INDEX('Scenario Parameters'!$L:$L,MATCH(M$3,'Scenario Parameters'!$A:$A,0)))*'Base Table 5'!M45</f>
        <v>5.2885099999999987</v>
      </c>
      <c r="N45" s="36">
        <f>(1+INDEX('Scenario Parameters'!$L:$L,MATCH($C45,'Scenario Parameters'!$A:$A,0)))*(1+INDEX('Scenario Parameters'!$L:$L,MATCH(N$3,'Scenario Parameters'!$A:$A,0)))*'Base Table 5'!N45</f>
        <v>18.425660000000001</v>
      </c>
      <c r="O45" s="36">
        <f>(1+INDEX('Scenario Parameters'!$L:$L,MATCH($C45,'Scenario Parameters'!$A:$A,0)))*(1+INDEX('Scenario Parameters'!$L:$L,MATCH(O$3,'Scenario Parameters'!$A:$A,0)))*'Base Table 5'!O45</f>
        <v>61.39837</v>
      </c>
      <c r="P45" s="36">
        <f>(1+INDEX('Scenario Parameters'!$L:$L,MATCH($C45,'Scenario Parameters'!$A:$A,0)))*(1+INDEX('Scenario Parameters'!$L:$L,MATCH(P$3,'Scenario Parameters'!$A:$A,0)))*'Base Table 5'!P45</f>
        <v>6.539060000000001</v>
      </c>
      <c r="Q45" s="36">
        <f>(1+INDEX('Scenario Parameters'!$L:$L,MATCH($C45,'Scenario Parameters'!$A:$A,0)))*(1+INDEX('Scenario Parameters'!$L:$L,MATCH(Q$3,'Scenario Parameters'!$A:$A,0)))*'Base Table 5'!Q45</f>
        <v>5.2582800000000001</v>
      </c>
      <c r="R45" s="36">
        <f>(1+INDEX('Scenario Parameters'!$L:$L,MATCH($C45,'Scenario Parameters'!$A:$A,0)))*(1+INDEX('Scenario Parameters'!$L:$L,MATCH(R$3,'Scenario Parameters'!$A:$A,0)))*'Base Table 5'!R45</f>
        <v>57.741999999999997</v>
      </c>
      <c r="S45" s="36">
        <f>(1+INDEX('Scenario Parameters'!$L:$L,MATCH($C45,'Scenario Parameters'!$A:$A,0)))*(1+INDEX('Scenario Parameters'!$L:$L,MATCH(S$3,'Scenario Parameters'!$A:$A,0)))*'Base Table 5'!S45</f>
        <v>1.0513999999999999</v>
      </c>
      <c r="T45" s="36">
        <f>(1+INDEX('Scenario Parameters'!$L:$L,MATCH($C45,'Scenario Parameters'!$A:$A,0)))*(1+INDEX('Scenario Parameters'!$L:$L,MATCH(T$3,'Scenario Parameters'!$A:$A,0)))*'Base Table 5'!T45</f>
        <v>111.4392</v>
      </c>
      <c r="U45" s="36">
        <f>(1+INDEX('Scenario Parameters'!$L:$L,MATCH($C45,'Scenario Parameters'!$A:$A,0)))*(1+INDEX('Scenario Parameters'!$L:$L,MATCH(U$3,'Scenario Parameters'!$A:$A,0)))*'Base Table 5'!U45</f>
        <v>15.6081</v>
      </c>
      <c r="V45" s="36">
        <f>(1+INDEX('Scenario Parameters'!$L:$L,MATCH($C45,'Scenario Parameters'!$A:$A,0)))*(1+INDEX('Scenario Parameters'!$L:$L,MATCH(V$3,'Scenario Parameters'!$A:$A,0)))*'Base Table 5'!V45</f>
        <v>7.2880000000000003</v>
      </c>
      <c r="W45" s="36">
        <f>(1+INDEX('Scenario Parameters'!$L:$L,MATCH($C45,'Scenario Parameters'!$A:$A,0)))*(1+INDEX('Scenario Parameters'!$L:$L,MATCH(W$3,'Scenario Parameters'!$A:$A,0)))*'Base Table 5'!W45</f>
        <v>29.105499999999999</v>
      </c>
      <c r="X45" s="36">
        <f>(1+INDEX('Scenario Parameters'!$L:$L,MATCH($C45,'Scenario Parameters'!$A:$A,0)))*(1+INDEX('Scenario Parameters'!$L:$L,MATCH(X$3,'Scenario Parameters'!$A:$A,0)))*'Base Table 5'!X45</f>
        <v>21.372</v>
      </c>
      <c r="Y45" s="36">
        <f>(1+INDEX('Scenario Parameters'!$L:$L,MATCH($C45,'Scenario Parameters'!$A:$A,0)))*(1+INDEX('Scenario Parameters'!$L:$L,MATCH(Y$3,'Scenario Parameters'!$A:$A,0)))*'Base Table 5'!Y45</f>
        <v>41.408799999999999</v>
      </c>
      <c r="Z45" s="36">
        <f>(1+INDEX('Scenario Parameters'!$L:$L,MATCH($C45,'Scenario Parameters'!$A:$A,0)))*(1+INDEX('Scenario Parameters'!$L:$L,MATCH(Z$3,'Scenario Parameters'!$A:$A,0)))*'Base Table 5'!Z45</f>
        <v>40.618699999999997</v>
      </c>
      <c r="AA45" s="36">
        <f>(1+INDEX('Scenario Parameters'!$L:$L,MATCH($C45,'Scenario Parameters'!$A:$A,0)))*(1+INDEX('Scenario Parameters'!$L:$L,MATCH(AA$3,'Scenario Parameters'!$A:$A,0)))*'Base Table 5'!AA45</f>
        <v>149.91829999999999</v>
      </c>
      <c r="AB45" s="36">
        <f>(1+INDEX('Scenario Parameters'!$L:$L,MATCH($C45,'Scenario Parameters'!$A:$A,0)))*(1+INDEX('Scenario Parameters'!$L:$L,MATCH(AB$3,'Scenario Parameters'!$A:$A,0)))*'Base Table 5'!AB45</f>
        <v>10.988099999999999</v>
      </c>
      <c r="AC45" s="36">
        <f>(1+INDEX('Scenario Parameters'!$L:$L,MATCH($C45,'Scenario Parameters'!$A:$A,0)))*(1+INDEX('Scenario Parameters'!$L:$L,MATCH(AC$3,'Scenario Parameters'!$A:$A,0)))*'Base Table 5'!AC45</f>
        <v>12.928000000000001</v>
      </c>
      <c r="AD45" s="36">
        <f>(1+INDEX('Scenario Parameters'!$L:$L,MATCH($C45,'Scenario Parameters'!$A:$A,0)))*(1+INDEX('Scenario Parameters'!$L:$L,MATCH(AD$3,'Scenario Parameters'!$A:$A,0)))*'Base Table 5'!AD45</f>
        <v>6.0299999999999999E-2</v>
      </c>
      <c r="AE45" s="36">
        <f>(1+INDEX('Scenario Parameters'!$L:$L,MATCH($C45,'Scenario Parameters'!$A:$A,0)))*(1+INDEX('Scenario Parameters'!$L:$L,MATCH(AE$3,'Scenario Parameters'!$A:$A,0)))*'Base Table 5'!AE45</f>
        <v>0.20669999999999999</v>
      </c>
      <c r="AF45" s="36">
        <f>(1+INDEX('Scenario Parameters'!$L:$L,MATCH($C45,'Scenario Parameters'!$A:$A,0)))*(1+INDEX('Scenario Parameters'!$L:$L,MATCH(AF$3,'Scenario Parameters'!$A:$A,0)))*'Base Table 5'!AF45</f>
        <v>22.400600000000001</v>
      </c>
      <c r="AG45" s="36">
        <f>(1+INDEX('Scenario Parameters'!$L:$L,MATCH($C45,'Scenario Parameters'!$A:$A,0)))*(1+INDEX('Scenario Parameters'!$L:$L,MATCH(AG$3,'Scenario Parameters'!$A:$A,0)))*'Base Table 5'!AG45</f>
        <v>2.3E-3</v>
      </c>
      <c r="AH45" s="36">
        <f>(1+INDEX('Scenario Parameters'!$L:$L,MATCH($C45,'Scenario Parameters'!$A:$A,0)))*(1+INDEX('Scenario Parameters'!$L:$L,MATCH(AH$3,'Scenario Parameters'!$A:$A,0)))*'Base Table 5'!AH45</f>
        <v>0.30359999999999998</v>
      </c>
      <c r="AI45" s="36">
        <f>(1+INDEX('Scenario Parameters'!$L:$L,MATCH($C45,'Scenario Parameters'!$A:$A,0)))*(1+INDEX('Scenario Parameters'!$L:$L,MATCH(AI$3,'Scenario Parameters'!$A:$A,0)))*'Base Table 5'!AI45</f>
        <v>0.24249999999999999</v>
      </c>
      <c r="AJ45" s="36">
        <f>(1+INDEX('Scenario Parameters'!$L:$L,MATCH($C45,'Scenario Parameters'!$A:$A,0)))*(1+INDEX('Scenario Parameters'!$L:$L,MATCH(AJ$3,'Scenario Parameters'!$A:$A,0)))*'Base Table 5'!AJ45</f>
        <v>3.7246999999999999</v>
      </c>
      <c r="AK45" s="36">
        <f>(1+INDEX('Scenario Parameters'!$L:$L,MATCH($C45,'Scenario Parameters'!$A:$A,0)))*(1+INDEX('Scenario Parameters'!$L:$L,MATCH(AK$3,'Scenario Parameters'!$A:$A,0)))*'Base Table 5'!AK45</f>
        <v>125.7672</v>
      </c>
      <c r="AL45" s="36">
        <f>(1+INDEX('Scenario Parameters'!$L:$L,MATCH($C45,'Scenario Parameters'!$A:$A,0)))*(1+INDEX('Scenario Parameters'!$L:$L,MATCH(AL$3,'Scenario Parameters'!$A:$A,0)))*'Base Table 5'!AL45</f>
        <v>10.9346</v>
      </c>
      <c r="AM45" s="36">
        <f>(1+INDEX('Scenario Parameters'!$L:$L,MATCH($C45,'Scenario Parameters'!$A:$A,0)))*(1+INDEX('Scenario Parameters'!$L:$L,MATCH(AM$3,'Scenario Parameters'!$A:$A,0)))*'Base Table 5'!AM45</f>
        <v>108.7213</v>
      </c>
      <c r="AN45" s="36">
        <f>(1+INDEX('Scenario Parameters'!$L:$L,MATCH($C45,'Scenario Parameters'!$A:$A,0)))*(1+INDEX('Scenario Parameters'!$L:$L,MATCH(AN$3,'Scenario Parameters'!$A:$A,0)))*'Base Table 5'!AN45</f>
        <v>100.1786</v>
      </c>
      <c r="AO45" s="36">
        <f>(1+INDEX('Scenario Parameters'!$L:$L,MATCH($C45,'Scenario Parameters'!$A:$A,0)))*(1+INDEX('Scenario Parameters'!$L:$L,MATCH(AO$3,'Scenario Parameters'!$A:$A,0)))*'Base Table 5'!AO45</f>
        <v>0.92270999999999981</v>
      </c>
      <c r="AP45" s="36">
        <f>(1+INDEX('Scenario Parameters'!$L:$L,MATCH($C45,'Scenario Parameters'!$A:$A,0)))*(1+INDEX('Scenario Parameters'!$L:$L,MATCH(AP$3,'Scenario Parameters'!$A:$A,0)))*'Base Table 5'!AP45</f>
        <v>91.828800000000001</v>
      </c>
      <c r="AQ45" s="36">
        <f>(1+INDEX('Scenario Parameters'!$L:$L,MATCH($C45,'Scenario Parameters'!$A:$A,0)))*(1+INDEX('Scenario Parameters'!$L:$L,MATCH(AQ$3,'Scenario Parameters'!$A:$A,0)))*'Base Table 5'!AQ45</f>
        <v>1.01705</v>
      </c>
      <c r="AR45" s="36">
        <f>(1+INDEX('Scenario Parameters'!$L:$L,MATCH($C45,'Scenario Parameters'!$A:$A,0)))*(1+INDEX('Scenario Parameters'!$L:$L,MATCH(AR$3,'Scenario Parameters'!$A:$A,0)))*'Base Table 5'!AR45</f>
        <v>298.93579999999997</v>
      </c>
      <c r="AS45" s="36">
        <f>(1+INDEX('Scenario Parameters'!$L:$L,MATCH($C45,'Scenario Parameters'!$A:$A,0)))*(1+INDEX('Scenario Parameters'!$L:$L,MATCH(AS$3,'Scenario Parameters'!$A:$A,0)))*'Base Table 5'!AS45</f>
        <v>83.342699999999994</v>
      </c>
      <c r="AT45" s="36">
        <f>(1+INDEX('Scenario Parameters'!$L:$L,MATCH($C45,'Scenario Parameters'!$A:$A,0)))*(1+INDEX('Scenario Parameters'!$L:$L,MATCH(AT$3,'Scenario Parameters'!$A:$A,0)))*'Base Table 5'!AT45</f>
        <v>498.43520000000001</v>
      </c>
      <c r="AU45" s="36">
        <f>(1+INDEX('Scenario Parameters'!$L:$L,MATCH($C45,'Scenario Parameters'!$A:$A,0)))*(1+INDEX('Scenario Parameters'!$L:$L,MATCH(AU$3,'Scenario Parameters'!$A:$A,0)))*'Base Table 5'!AU45</f>
        <v>1.5361</v>
      </c>
      <c r="AV45" s="36">
        <f>(1+INDEX('Scenario Parameters'!$L:$L,MATCH($C45,'Scenario Parameters'!$A:$A,0)))*(1+INDEX('Scenario Parameters'!$L:$L,MATCH(AV$3,'Scenario Parameters'!$A:$A,0)))*'Base Table 5'!AV45</f>
        <v>21.1113</v>
      </c>
      <c r="AW45" s="36">
        <f>(1+INDEX('Scenario Parameters'!$L:$L,MATCH($C45,'Scenario Parameters'!$A:$A,0)))*(1+INDEX('Scenario Parameters'!$L:$L,MATCH(AW$3,'Scenario Parameters'!$A:$A,0)))*'Base Table 5'!AW45</f>
        <v>3.7662</v>
      </c>
      <c r="AX45" s="36">
        <f>(1+INDEX('Scenario Parameters'!$L:$L,MATCH($C45,'Scenario Parameters'!$A:$A,0)))*(1+INDEX('Scenario Parameters'!$L:$L,MATCH(AX$3,'Scenario Parameters'!$A:$A,0)))*'Base Table 5'!AX45</f>
        <v>14.500500000000001</v>
      </c>
      <c r="AY45" s="36">
        <f>(1+INDEX('Scenario Parameters'!$L:$L,MATCH($C45,'Scenario Parameters'!$A:$A,0)))*(1+INDEX('Scenario Parameters'!$L:$L,MATCH(AY$3,'Scenario Parameters'!$A:$A,0)))*'Base Table 5'!AY45</f>
        <v>15.3619</v>
      </c>
      <c r="AZ45" s="36">
        <f>(1+INDEX('Scenario Parameters'!$L:$L,MATCH($C45,'Scenario Parameters'!$A:$A,0)))*(1+INDEX('Scenario Parameters'!$L:$L,MATCH(AZ$3,'Scenario Parameters'!$A:$A,0)))*'Base Table 5'!AZ45</f>
        <v>11.5022</v>
      </c>
      <c r="BA45" s="36">
        <f>(1+INDEX('Scenario Parameters'!$L:$L,MATCH($C45,'Scenario Parameters'!$A:$A,0)))*(1+INDEX('Scenario Parameters'!$L:$L,MATCH(BA$3,'Scenario Parameters'!$A:$A,0)))*'Base Table 5'!BA45</f>
        <v>8.1851000000000003</v>
      </c>
      <c r="BB45" s="36">
        <f>(1+INDEX('Scenario Parameters'!$L:$L,MATCH($C45,'Scenario Parameters'!$A:$A,0)))*(1+INDEX('Scenario Parameters'!$L:$L,MATCH(BB$3,'Scenario Parameters'!$A:$A,0)))*'Base Table 5'!BB45</f>
        <v>5.0994000000000002</v>
      </c>
      <c r="BC45" s="36">
        <f>(1+INDEX('Scenario Parameters'!$L:$L,MATCH($C45,'Scenario Parameters'!$A:$A,0)))*(1+INDEX('Scenario Parameters'!$L:$L,MATCH(BC$3,'Scenario Parameters'!$A:$A,0)))*'Base Table 5'!BC45</f>
        <v>0.51060000000000005</v>
      </c>
      <c r="BD45" s="36">
        <f>(1+INDEX('Scenario Parameters'!$L:$L,MATCH($C45,'Scenario Parameters'!$A:$A,0)))*(1+INDEX('Scenario Parameters'!$L:$L,MATCH(BD$3,'Scenario Parameters'!$A:$A,0)))*'Base Table 5'!BD45</f>
        <v>76.293199999999999</v>
      </c>
      <c r="BE45" s="36">
        <f>(1+INDEX('Scenario Parameters'!$L:$L,MATCH($C45,'Scenario Parameters'!$A:$A,0)))*(1+INDEX('Scenario Parameters'!$L:$L,MATCH(BE$3,'Scenario Parameters'!$A:$A,0)))*'Base Table 5'!BE45</f>
        <v>11.098100000000001</v>
      </c>
      <c r="BF45" s="36">
        <f>(1+INDEX('Scenario Parameters'!$L:$L,MATCH($C45,'Scenario Parameters'!$A:$A,0)))*(1+INDEX('Scenario Parameters'!$L:$L,MATCH(BF$3,'Scenario Parameters'!$A:$A,0)))*'Base Table 5'!BF45</f>
        <v>29.793199999999999</v>
      </c>
      <c r="BG45" s="36">
        <f>(1+INDEX('Scenario Parameters'!$L:$L,MATCH($C45,'Scenario Parameters'!$A:$A,0)))*(1+INDEX('Scenario Parameters'!$L:$L,MATCH(BG$3,'Scenario Parameters'!$A:$A,0)))*'Base Table 5'!BG45</f>
        <v>25.627050000000004</v>
      </c>
      <c r="BH45" s="36">
        <f>(1+INDEX('Scenario Parameters'!$L:$L,MATCH($C45,'Scenario Parameters'!$A:$A,0)))*(1+INDEX('Scenario Parameters'!$L:$L,MATCH(BH$3,'Scenario Parameters'!$A:$A,0)))*'Base Table 5'!BH45</f>
        <v>32.2134</v>
      </c>
      <c r="BI45" s="36">
        <f>(1+INDEX('Scenario Parameters'!$L:$L,MATCH($C45,'Scenario Parameters'!$A:$A,0)))*(1+INDEX('Scenario Parameters'!$L:$L,MATCH(BI$3,'Scenario Parameters'!$A:$A,0)))*'Base Table 5'!BI45</f>
        <v>44.337499999999999</v>
      </c>
      <c r="BJ45" s="36">
        <f>(1+INDEX('Scenario Parameters'!$L:$L,MATCH($C45,'Scenario Parameters'!$A:$A,0)))*(1+INDEX('Scenario Parameters'!$L:$L,MATCH(BJ$3,'Scenario Parameters'!$A:$A,0)))*'Base Table 5'!BJ45</f>
        <v>63.407800000000002</v>
      </c>
      <c r="BK45" s="36">
        <f>(1+INDEX('Scenario Parameters'!$L:$L,MATCH($C45,'Scenario Parameters'!$A:$A,0)))*(1+INDEX('Scenario Parameters'!$L:$L,MATCH(BK$3,'Scenario Parameters'!$A:$A,0)))*'Base Table 5'!BK45</f>
        <v>92.246399999999994</v>
      </c>
      <c r="BL45" s="36">
        <f>(1+INDEX('Scenario Parameters'!$L:$L,MATCH($C45,'Scenario Parameters'!$A:$A,0)))*(1+INDEX('Scenario Parameters'!$L:$L,MATCH(BL$3,'Scenario Parameters'!$A:$A,0)))*'Base Table 5'!BL45</f>
        <v>53.351300000000002</v>
      </c>
      <c r="BM45" s="36">
        <f>(1+INDEX('Scenario Parameters'!$L:$L,MATCH($C45,'Scenario Parameters'!$A:$A,0)))*(1+INDEX('Scenario Parameters'!$L:$L,MATCH(BM$3,'Scenario Parameters'!$A:$A,0)))*'Base Table 5'!BM45</f>
        <v>18.129799999999999</v>
      </c>
      <c r="BN45" s="36">
        <f>(1+INDEX('Scenario Parameters'!$L:$L,MATCH($C45,'Scenario Parameters'!$A:$A,0)))*(1+INDEX('Scenario Parameters'!$L:$L,MATCH(BN$3,'Scenario Parameters'!$A:$A,0)))*'Base Table 5'!BN45</f>
        <v>72.183800000000005</v>
      </c>
      <c r="BO45" s="36">
        <f>(1+INDEX('Scenario Parameters'!$L:$L,MATCH($C45,'Scenario Parameters'!$A:$A,0)))*(1+INDEX('Scenario Parameters'!$L:$L,MATCH(BO$3,'Scenario Parameters'!$A:$A,0)))*'Base Table 5'!BO45</f>
        <v>105.1468</v>
      </c>
      <c r="BP45" s="36">
        <f>(1+INDEX('Scenario Parameters'!$L:$L,MATCH($C45,'Scenario Parameters'!$A:$A,0)))*(1+INDEX('Scenario Parameters'!$L:$L,MATCH(BP$3,'Scenario Parameters'!$A:$A,0)))*'Base Table 5'!BP45</f>
        <v>44.736600000000003</v>
      </c>
      <c r="BQ45" s="36">
        <f>(1+INDEX('Scenario Parameters'!$L:$L,MATCH($C45,'Scenario Parameters'!$A:$A,0)))*(1+INDEX('Scenario Parameters'!$L:$L,MATCH(BQ$3,'Scenario Parameters'!$A:$A,0)))*'Base Table 5'!BQ45</f>
        <v>8.0791250000000012</v>
      </c>
      <c r="BR45" s="36">
        <f>(1+INDEX('Scenario Parameters'!$L:$L,MATCH($C45,'Scenario Parameters'!$A:$A,0)))*(1+INDEX('Scenario Parameters'!$L:$L,MATCH(BR$3,'Scenario Parameters'!$A:$A,0)))*'Base Table 5'!BR45</f>
        <v>13.503875000000001</v>
      </c>
      <c r="BS45" s="36">
        <f>(1+INDEX('Scenario Parameters'!$L:$L,MATCH($C45,'Scenario Parameters'!$A:$A,0)))*(1+INDEX('Scenario Parameters'!$L:$L,MATCH(BS$3,'Scenario Parameters'!$A:$A,0)))*'Base Table 5'!BS45</f>
        <v>0.24303999999999995</v>
      </c>
      <c r="BT45" s="36">
        <f>(1+INDEX('Scenario Parameters'!$L:$L,MATCH($C45,'Scenario Parameters'!$A:$A,0)))*(1+INDEX('Scenario Parameters'!$L:$L,MATCH(BT$3,'Scenario Parameters'!$A:$A,0)))*'Base Table 5'!BT45</f>
        <v>100.19629999999999</v>
      </c>
      <c r="BU45" s="36">
        <f>(1+INDEX('Scenario Parameters'!$L:$L,MATCH($C45,'Scenario Parameters'!$A:$A,0)))*(1+INDEX('Scenario Parameters'!$L:$L,MATCH(BU$3,'Scenario Parameters'!$A:$A,0)))*'Base Table 5'!BU45</f>
        <v>13.2058</v>
      </c>
      <c r="BV45" s="36">
        <f>(1+INDEX('Scenario Parameters'!$L:$L,MATCH($C45,'Scenario Parameters'!$A:$A,0)))*(1+INDEX('Scenario Parameters'!$L:$L,MATCH(BV$3,'Scenario Parameters'!$A:$A,0)))*'Base Table 5'!BV45</f>
        <v>856.6671</v>
      </c>
      <c r="BW45" s="36">
        <f>(1+INDEX('Scenario Parameters'!$L:$L,MATCH($C45,'Scenario Parameters'!$A:$A,0)))*(1+INDEX('Scenario Parameters'!$L:$L,MATCH(BW$3,'Scenario Parameters'!$A:$A,0)))*'Base Table 5'!BW45</f>
        <v>457.84840000000003</v>
      </c>
      <c r="BX45" s="36">
        <f>(1+INDEX('Scenario Parameters'!$L:$L,MATCH($C45,'Scenario Parameters'!$A:$A,0)))*(1+INDEX('Scenario Parameters'!$L:$L,MATCH(BX$3,'Scenario Parameters'!$A:$A,0)))*'Base Table 5'!BX45</f>
        <v>675.52819999999997</v>
      </c>
      <c r="BY45" s="36">
        <f>(1+INDEX('Scenario Parameters'!$L:$L,MATCH($C45,'Scenario Parameters'!$A:$A,0)))*(1+INDEX('Scenario Parameters'!$L:$L,MATCH(BY$3,'Scenario Parameters'!$A:$A,0)))*'Base Table 5'!BY45</f>
        <v>3992.5645</v>
      </c>
      <c r="BZ45" s="36">
        <f>(1+INDEX('Scenario Parameters'!$L:$L,MATCH($C45,'Scenario Parameters'!$A:$A,0)))*(1+INDEX('Scenario Parameters'!$L:$L,MATCH(BZ$3,'Scenario Parameters'!$A:$A,0)))*'Base Table 5'!BZ45</f>
        <v>396.2072</v>
      </c>
      <c r="CA45" s="36">
        <f>(1+INDEX('Scenario Parameters'!$L:$L,MATCH($C45,'Scenario Parameters'!$A:$A,0)))*(1+INDEX('Scenario Parameters'!$L:$L,MATCH(CA$3,'Scenario Parameters'!$A:$A,0)))*'Base Table 5'!CA45</f>
        <v>256.25569999999999</v>
      </c>
      <c r="CB45" s="36">
        <f>(1+INDEX('Scenario Parameters'!$L:$L,MATCH($C45,'Scenario Parameters'!$A:$A,0)))*(1+INDEX('Scenario Parameters'!$L:$L,MATCH(CB$3,'Scenario Parameters'!$A:$A,0)))*'Base Table 5'!CB45</f>
        <v>34.868899999999996</v>
      </c>
      <c r="CC45" s="36">
        <f>(1+INDEX('Scenario Parameters'!$L:$L,MATCH($C45,'Scenario Parameters'!$A:$A,0)))*(1+INDEX('Scenario Parameters'!$L:$L,MATCH(CC$3,'Scenario Parameters'!$A:$A,0)))*'Base Table 5'!CC45</f>
        <v>42.390500000000003</v>
      </c>
      <c r="CD45" s="36">
        <f>(1+INDEX('Scenario Parameters'!$L:$L,MATCH($C45,'Scenario Parameters'!$A:$A,0)))*(1+INDEX('Scenario Parameters'!$L:$L,MATCH(CD$3,'Scenario Parameters'!$A:$A,0)))*'Base Table 5'!CD45</f>
        <v>85.252560000000003</v>
      </c>
      <c r="CE45" s="36">
        <f>(1+INDEX('Scenario Parameters'!$L:$L,MATCH($C45,'Scenario Parameters'!$A:$A,0)))*(1+INDEX('Scenario Parameters'!$L:$L,MATCH(CE$3,'Scenario Parameters'!$A:$A,0)))*'Base Table 5'!CE45</f>
        <v>6.1833999999999998</v>
      </c>
      <c r="CF45" s="36">
        <f>(1+INDEX('Scenario Parameters'!$L:$L,MATCH($C45,'Scenario Parameters'!$A:$A,0)))*(1+INDEX('Scenario Parameters'!$L:$L,MATCH(CF$3,'Scenario Parameters'!$A:$A,0)))*'Base Table 5'!CF45</f>
        <v>10.8317</v>
      </c>
      <c r="CG45" s="36">
        <f>(1+INDEX('Scenario Parameters'!$L:$L,MATCH($C45,'Scenario Parameters'!$A:$A,0)))*(1+INDEX('Scenario Parameters'!$L:$L,MATCH(CG$3,'Scenario Parameters'!$A:$A,0)))*'Base Table 5'!CG45</f>
        <v>30.392700000000001</v>
      </c>
      <c r="CH45" s="36">
        <f>(1+INDEX('Scenario Parameters'!$L:$L,MATCH($C45,'Scenario Parameters'!$A:$A,0)))*(1+INDEX('Scenario Parameters'!$L:$L,MATCH(CH$3,'Scenario Parameters'!$A:$A,0)))*'Base Table 5'!CH45</f>
        <v>86.678100000000001</v>
      </c>
      <c r="CI45" s="36">
        <f>(1+INDEX('Scenario Parameters'!$L:$L,MATCH($C45,'Scenario Parameters'!$A:$A,0)))*(1+INDEX('Scenario Parameters'!$L:$L,MATCH(CI$3,'Scenario Parameters'!$A:$A,0)))*'Base Table 5'!CI45</f>
        <v>8.3931000000000004</v>
      </c>
      <c r="CJ45" s="36">
        <f>(1+INDEX('Scenario Parameters'!$L:$L,MATCH($C45,'Scenario Parameters'!$A:$A,0)))*(1+INDEX('Scenario Parameters'!$L:$L,MATCH(CJ$3,'Scenario Parameters'!$A:$A,0)))*'Base Table 5'!CJ45</f>
        <v>27.754999999999999</v>
      </c>
      <c r="CK45" s="36">
        <f>(1+INDEX('Scenario Parameters'!$L:$L,MATCH($C45,'Scenario Parameters'!$A:$A,0)))*(1+INDEX('Scenario Parameters'!$L:$L,MATCH(CK$3,'Scenario Parameters'!$A:$A,0)))*'Base Table 5'!CK45</f>
        <v>4.3368000000000002</v>
      </c>
      <c r="CL45" s="36">
        <f>(1+INDEX('Scenario Parameters'!$L:$L,MATCH($C45,'Scenario Parameters'!$A:$A,0)))*(1+INDEX('Scenario Parameters'!$L:$L,MATCH(CL$3,'Scenario Parameters'!$A:$A,0)))*'Base Table 5'!CL45</f>
        <v>0.63739999999999997</v>
      </c>
      <c r="CM45" s="36">
        <f>(1+INDEX('Scenario Parameters'!$L:$L,MATCH($C45,'Scenario Parameters'!$A:$A,0)))*(1+INDEX('Scenario Parameters'!$L:$L,MATCH(CM$3,'Scenario Parameters'!$A:$A,0)))*'Base Table 5'!CM45</f>
        <v>7.8308999999999997</v>
      </c>
      <c r="CN45" s="36">
        <f>(1+INDEX('Scenario Parameters'!$L:$L,MATCH($C45,'Scenario Parameters'!$A:$A,0)))*(1+INDEX('Scenario Parameters'!$L:$L,MATCH(CN$3,'Scenario Parameters'!$A:$A,0)))*'Base Table 5'!CN45</f>
        <v>8.4602000000000004</v>
      </c>
      <c r="CO45" s="36">
        <f>(1+INDEX('Scenario Parameters'!$L:$L,MATCH($C45,'Scenario Parameters'!$A:$A,0)))*(1+INDEX('Scenario Parameters'!$L:$L,MATCH(CO$3,'Scenario Parameters'!$A:$A,0)))*'Base Table 5'!CO45</f>
        <v>0.31509999999999999</v>
      </c>
      <c r="CP45" s="36">
        <f>(1+INDEX('Scenario Parameters'!$L:$L,MATCH($C45,'Scenario Parameters'!$A:$A,0)))*(1+INDEX('Scenario Parameters'!$L:$L,MATCH(CP$3,'Scenario Parameters'!$A:$A,0)))*'Base Table 5'!CP45</f>
        <v>3.8311999999999999</v>
      </c>
      <c r="CQ45" s="36">
        <f>(1+INDEX('Scenario Parameters'!$L:$L,MATCH($C45,'Scenario Parameters'!$A:$A,0)))*(1+INDEX('Scenario Parameters'!$L:$L,MATCH(CQ$3,'Scenario Parameters'!$A:$A,0)))*'Base Table 5'!CQ45</f>
        <v>3.3485</v>
      </c>
      <c r="CR45" s="36">
        <f>(1+INDEX('Scenario Parameters'!$L:$L,MATCH($C45,'Scenario Parameters'!$A:$A,0)))*(1+INDEX('Scenario Parameters'!$L:$L,MATCH(CR$3,'Scenario Parameters'!$A:$A,0)))*'Base Table 5'!CR45</f>
        <v>2.3975</v>
      </c>
      <c r="CS45" s="36">
        <f>(1+INDEX('Scenario Parameters'!$L:$L,MATCH($C45,'Scenario Parameters'!$A:$A,0)))*(1+INDEX('Scenario Parameters'!$L:$L,MATCH(CS$3,'Scenario Parameters'!$A:$A,0)))*'Base Table 5'!CS45</f>
        <v>13.8629</v>
      </c>
      <c r="CT45" s="36">
        <f>(1+INDEX('Scenario Parameters'!$L:$L,MATCH($C45,'Scenario Parameters'!$A:$A,0)))*(1+INDEX('Scenario Parameters'!$L:$L,MATCH(CT$3,'Scenario Parameters'!$A:$A,0)))*'Base Table 5'!CT45</f>
        <v>188.99889999999999</v>
      </c>
      <c r="CU45" s="36">
        <f>(1+INDEX('Scenario Parameters'!$L:$L,MATCH($C45,'Scenario Parameters'!$A:$A,0)))*(1+INDEX('Scenario Parameters'!$L:$L,MATCH(CU$3,'Scenario Parameters'!$A:$A,0)))*'Base Table 5'!CU45</f>
        <v>70.908000000000001</v>
      </c>
      <c r="CV45" s="36">
        <f>(1+INDEX('Scenario Parameters'!$L:$L,MATCH($C45,'Scenario Parameters'!$A:$A,0)))*(1+INDEX('Scenario Parameters'!$L:$L,MATCH(CV$3,'Scenario Parameters'!$A:$A,0)))*'Base Table 5'!CV45</f>
        <v>17.6828</v>
      </c>
      <c r="CW45" s="36">
        <f>(1+INDEX('Scenario Parameters'!$L:$L,MATCH($C45,'Scenario Parameters'!$A:$A,0)))*(1+INDEX('Scenario Parameters'!$L:$L,MATCH(CW$3,'Scenario Parameters'!$A:$A,0)))*'Base Table 5'!CW45</f>
        <v>82.802899999999994</v>
      </c>
      <c r="CX45" s="36">
        <f>(1+INDEX('Scenario Parameters'!$L:$L,MATCH($C45,'Scenario Parameters'!$A:$A,0)))*(1+INDEX('Scenario Parameters'!$L:$L,MATCH(CX$3,'Scenario Parameters'!$A:$A,0)))*'Base Table 5'!CX45</f>
        <v>11.777900000000001</v>
      </c>
      <c r="CY45" s="36">
        <f>(1+INDEX('Scenario Parameters'!$L:$L,MATCH($C45,'Scenario Parameters'!$A:$A,0)))*(1+INDEX('Scenario Parameters'!$L:$L,MATCH(CY$3,'Scenario Parameters'!$A:$A,0)))*'Base Table 5'!CY45</f>
        <v>22.3032</v>
      </c>
      <c r="CZ45" s="36">
        <f>(1+INDEX('Scenario Parameters'!$L:$L,MATCH($C45,'Scenario Parameters'!$A:$A,0)))*(1+INDEX('Scenario Parameters'!$L:$L,MATCH(CZ$3,'Scenario Parameters'!$A:$A,0)))*'Base Table 5'!CZ45</f>
        <v>27.513100000000001</v>
      </c>
      <c r="DA45" s="36">
        <f>(1+INDEX('Scenario Parameters'!$L:$L,MATCH($C45,'Scenario Parameters'!$A:$A,0)))*(1+INDEX('Scenario Parameters'!$L:$L,MATCH(DA$3,'Scenario Parameters'!$A:$A,0)))*'Base Table 5'!DA45</f>
        <v>62.378999999999998</v>
      </c>
      <c r="DB45" s="36">
        <f>(1+INDEX('Scenario Parameters'!$L:$L,MATCH($C45,'Scenario Parameters'!$A:$A,0)))*(1+INDEX('Scenario Parameters'!$L:$L,MATCH(DB$3,'Scenario Parameters'!$A:$A,0)))*'Base Table 5'!DB45</f>
        <v>77.341700000000003</v>
      </c>
      <c r="DC45" s="36">
        <f>(1+INDEX('Scenario Parameters'!$L:$L,MATCH($C45,'Scenario Parameters'!$A:$A,0)))*(1+INDEX('Scenario Parameters'!$L:$L,MATCH(DC$3,'Scenario Parameters'!$A:$A,0)))*'Base Table 5'!DC45</f>
        <v>14.7723</v>
      </c>
      <c r="DD45" s="36">
        <f>(1+INDEX('Scenario Parameters'!$L:$L,MATCH($C45,'Scenario Parameters'!$A:$A,0)))*(1+INDEX('Scenario Parameters'!$L:$L,MATCH(DD$3,'Scenario Parameters'!$A:$A,0)))*'Base Table 5'!DD45</f>
        <v>35.4069</v>
      </c>
      <c r="DE45" s="36">
        <f>(1+INDEX('Scenario Parameters'!$L:$L,MATCH($C45,'Scenario Parameters'!$A:$A,0)))*(1+INDEX('Scenario Parameters'!$L:$L,MATCH(DE$3,'Scenario Parameters'!$A:$A,0)))*'Base Table 5'!DE45</f>
        <v>29.219149999999999</v>
      </c>
      <c r="DF45" s="36">
        <f>(1+INDEX('Scenario Parameters'!$L:$L,MATCH($C45,'Scenario Parameters'!$A:$A,0)))*(1+INDEX('Scenario Parameters'!$L:$L,MATCH(DF$3,'Scenario Parameters'!$A:$A,0)))*'Base Table 5'!DF45</f>
        <v>6.2214999999999998</v>
      </c>
      <c r="DG45" s="36">
        <f>(1+INDEX('Scenario Parameters'!$L:$L,MATCH($C45,'Scenario Parameters'!$A:$A,0)))*(1+INDEX('Scenario Parameters'!$L:$L,MATCH(DG$3,'Scenario Parameters'!$A:$A,0)))*'Base Table 5'!DG45</f>
        <v>74.899100000000004</v>
      </c>
      <c r="DH45" s="36">
        <f>(1+INDEX('Scenario Parameters'!$L:$L,MATCH($C45,'Scenario Parameters'!$A:$A,0)))*(1+INDEX('Scenario Parameters'!$L:$L,MATCH(DH$3,'Scenario Parameters'!$A:$A,0)))*'Base Table 5'!DH45</f>
        <v>56.747950000000003</v>
      </c>
      <c r="DI45" s="36">
        <f>(1+INDEX('Scenario Parameters'!$L:$L,MATCH($C45,'Scenario Parameters'!$A:$A,0)))*(1+INDEX('Scenario Parameters'!$L:$L,MATCH(DI$3,'Scenario Parameters'!$A:$A,0)))*'Base Table 5'!DI45</f>
        <v>8.4481999999999999</v>
      </c>
      <c r="DJ45" s="36">
        <f>(1+INDEX('Scenario Parameters'!$L:$L,MATCH($C45,'Scenario Parameters'!$A:$A,0)))*(1+INDEX('Scenario Parameters'!$L:$L,MATCH(DJ$3,'Scenario Parameters'!$A:$A,0)))*'Base Table 5'!DJ45</f>
        <v>9.0685000000000002</v>
      </c>
      <c r="DK45" s="36">
        <f>(1+INDEX('Scenario Parameters'!$L:$L,MATCH($C45,'Scenario Parameters'!$A:$A,0)))*(1+INDEX('Scenario Parameters'!$L:$L,MATCH(DK$3,'Scenario Parameters'!$A:$A,0)))*'Base Table 5'!DK45</f>
        <v>6.6158000000000001</v>
      </c>
      <c r="DL45" s="36">
        <f>(1+INDEX('Scenario Parameters'!$L:$L,MATCH($C45,'Scenario Parameters'!$A:$A,0)))*(1+INDEX('Scenario Parameters'!$L:$L,MATCH(DL$3,'Scenario Parameters'!$A:$A,0)))*'Base Table 5'!DL45</f>
        <v>56.146359999999994</v>
      </c>
      <c r="DM45" s="36">
        <f>(1+INDEX('Scenario Parameters'!$L:$L,MATCH($C45,'Scenario Parameters'!$A:$A,0)))*(1+INDEX('Scenario Parameters'!$L:$L,MATCH(DM$3,'Scenario Parameters'!$A:$A,0)))*'Base Table 5'!DM45</f>
        <v>217.89590000000001</v>
      </c>
      <c r="DN45" s="36">
        <f>(1+INDEX('Scenario Parameters'!$L:$L,MATCH($C45,'Scenario Parameters'!$A:$A,0)))*(1+INDEX('Scenario Parameters'!$L:$L,MATCH(DN$3,'Scenario Parameters'!$A:$A,0)))*'Base Table 5'!DN45</f>
        <v>41.986400000000003</v>
      </c>
      <c r="DO45" s="36">
        <f>(1+INDEX('Scenario Parameters'!$L:$L,MATCH($C45,'Scenario Parameters'!$A:$A,0)))*(1+INDEX('Scenario Parameters'!$L:$L,MATCH(DO$3,'Scenario Parameters'!$A:$A,0)))*'Base Table 5'!DO45</f>
        <v>1.4</v>
      </c>
      <c r="DP45" s="36">
        <f t="shared" si="4"/>
        <v>11061.182400000002</v>
      </c>
      <c r="DQ45" s="36">
        <f>('Base Table 5'!DQ45/'Base Table 5'!$DX45)*$EB45</f>
        <v>1962.1547363745315</v>
      </c>
      <c r="DR45" s="36">
        <f>('Base Table 5'!DR45/'Base Table 5'!$DX45)*$EB45</f>
        <v>0.3219773206499626</v>
      </c>
      <c r="DS45" s="36">
        <f>('Base Table 5'!DS45/'Base Table 5'!$DX45)*$EB45</f>
        <v>996.77994117694323</v>
      </c>
      <c r="DT45" s="36">
        <f>('Base Table 5'!DT45/'Base Table 5'!$DX45)*$EB45</f>
        <v>35.393940347992405</v>
      </c>
      <c r="DU45" s="36">
        <f>('Base Table 5'!DU45/'Base Table 5'!$DX45)*$EB45</f>
        <v>126.92435641681683</v>
      </c>
      <c r="DV45" s="36">
        <f>('Base Table 5'!DV45/'Base Table 5'!$DX45)*$EB45</f>
        <v>-129.8638794598946</v>
      </c>
      <c r="DW45" s="36">
        <f>('Base Table 5'!DW45/'Base Table 5'!$DX45)*$EB45</f>
        <v>1778.2628096177111</v>
      </c>
      <c r="DX45" s="36">
        <f t="shared" si="5"/>
        <v>4769.9738817947509</v>
      </c>
      <c r="DY45" s="36">
        <f t="shared" si="6"/>
        <v>15831.156281794752</v>
      </c>
      <c r="DZ45" s="14">
        <f>'Base Table 5'!DY45</f>
        <v>15828.999799999998</v>
      </c>
      <c r="EA45" s="54">
        <v>15831.156281794752</v>
      </c>
      <c r="EB45" s="100">
        <f t="shared" si="7"/>
        <v>4769.9738817947509</v>
      </c>
    </row>
    <row r="46" spans="1:132" x14ac:dyDescent="0.4">
      <c r="A46" s="34">
        <v>43</v>
      </c>
      <c r="B46" s="7" t="str">
        <f>'Base Table 5'!B46</f>
        <v>1902</v>
      </c>
      <c r="C46" s="111">
        <f>'Base Table 5'!C46</f>
        <v>6</v>
      </c>
      <c r="D46" s="35" t="str">
        <f>'Base Table 5'!D46</f>
        <v>Natural rubber product manufacturing</v>
      </c>
      <c r="E46" s="36">
        <f>(1+INDEX('Scenario Parameters'!$L:$L,MATCH($C46,'Scenario Parameters'!$A:$A,0)))*(1+INDEX('Scenario Parameters'!$L:$L,MATCH(E$3,'Scenario Parameters'!$A:$A,0)))*'Base Table 5'!E46</f>
        <v>4.2144000000000004</v>
      </c>
      <c r="F46" s="36">
        <f>(1+INDEX('Scenario Parameters'!$L:$L,MATCH($C46,'Scenario Parameters'!$A:$A,0)))*(1+INDEX('Scenario Parameters'!$L:$L,MATCH(F$3,'Scenario Parameters'!$A:$A,0)))*'Base Table 5'!F46</f>
        <v>0.22839999999999999</v>
      </c>
      <c r="G46" s="36">
        <f>(1+INDEX('Scenario Parameters'!$L:$L,MATCH($C46,'Scenario Parameters'!$A:$A,0)))*(1+INDEX('Scenario Parameters'!$L:$L,MATCH(G$3,'Scenario Parameters'!$A:$A,0)))*'Base Table 5'!G46</f>
        <v>1.8036000000000001</v>
      </c>
      <c r="H46" s="36">
        <f>(1+INDEX('Scenario Parameters'!$L:$L,MATCH($C46,'Scenario Parameters'!$A:$A,0)))*(1+INDEX('Scenario Parameters'!$L:$L,MATCH(H$3,'Scenario Parameters'!$A:$A,0)))*'Base Table 5'!H46</f>
        <v>5.6840999999999999</v>
      </c>
      <c r="I46" s="36">
        <f>(1+INDEX('Scenario Parameters'!$L:$L,MATCH($C46,'Scenario Parameters'!$A:$A,0)))*(1+INDEX('Scenario Parameters'!$L:$L,MATCH(I$3,'Scenario Parameters'!$A:$A,0)))*'Base Table 5'!I46</f>
        <v>3.8800000000000001E-2</v>
      </c>
      <c r="J46" s="36">
        <f>(1+INDEX('Scenario Parameters'!$L:$L,MATCH($C46,'Scenario Parameters'!$A:$A,0)))*(1+INDEX('Scenario Parameters'!$L:$L,MATCH(J$3,'Scenario Parameters'!$A:$A,0)))*'Base Table 5'!J46</f>
        <v>3.0638000000000001</v>
      </c>
      <c r="K46" s="36">
        <f>(1+INDEX('Scenario Parameters'!$L:$L,MATCH($C46,'Scenario Parameters'!$A:$A,0)))*(1+INDEX('Scenario Parameters'!$L:$L,MATCH(K$3,'Scenario Parameters'!$A:$A,0)))*'Base Table 5'!K46</f>
        <v>2.9117000000000002</v>
      </c>
      <c r="L46" s="36">
        <f>(1+INDEX('Scenario Parameters'!$L:$L,MATCH($C46,'Scenario Parameters'!$A:$A,0)))*(1+INDEX('Scenario Parameters'!$L:$L,MATCH(L$3,'Scenario Parameters'!$A:$A,0)))*'Base Table 5'!L46</f>
        <v>4.648299999999999</v>
      </c>
      <c r="M46" s="36">
        <f>(1+INDEX('Scenario Parameters'!$L:$L,MATCH($C46,'Scenario Parameters'!$A:$A,0)))*(1+INDEX('Scenario Parameters'!$L:$L,MATCH(M$3,'Scenario Parameters'!$A:$A,0)))*'Base Table 5'!M46</f>
        <v>4.259409999999999</v>
      </c>
      <c r="N46" s="36">
        <f>(1+INDEX('Scenario Parameters'!$L:$L,MATCH($C46,'Scenario Parameters'!$A:$A,0)))*(1+INDEX('Scenario Parameters'!$L:$L,MATCH(N$3,'Scenario Parameters'!$A:$A,0)))*'Base Table 5'!N46</f>
        <v>23.155220000000003</v>
      </c>
      <c r="O46" s="36">
        <f>(1+INDEX('Scenario Parameters'!$L:$L,MATCH($C46,'Scenario Parameters'!$A:$A,0)))*(1+INDEX('Scenario Parameters'!$L:$L,MATCH(O$3,'Scenario Parameters'!$A:$A,0)))*'Base Table 5'!O46</f>
        <v>84.082680000000011</v>
      </c>
      <c r="P46" s="36">
        <f>(1+INDEX('Scenario Parameters'!$L:$L,MATCH($C46,'Scenario Parameters'!$A:$A,0)))*(1+INDEX('Scenario Parameters'!$L:$L,MATCH(P$3,'Scenario Parameters'!$A:$A,0)))*'Base Table 5'!P46</f>
        <v>4.6109800000000005</v>
      </c>
      <c r="Q46" s="36">
        <f>(1+INDEX('Scenario Parameters'!$L:$L,MATCH($C46,'Scenario Parameters'!$A:$A,0)))*(1+INDEX('Scenario Parameters'!$L:$L,MATCH(Q$3,'Scenario Parameters'!$A:$A,0)))*'Base Table 5'!Q46</f>
        <v>3.391</v>
      </c>
      <c r="R46" s="36">
        <f>(1+INDEX('Scenario Parameters'!$L:$L,MATCH($C46,'Scenario Parameters'!$A:$A,0)))*(1+INDEX('Scenario Parameters'!$L:$L,MATCH(R$3,'Scenario Parameters'!$A:$A,0)))*'Base Table 5'!R46</f>
        <v>1.6073</v>
      </c>
      <c r="S46" s="36">
        <f>(1+INDEX('Scenario Parameters'!$L:$L,MATCH($C46,'Scenario Parameters'!$A:$A,0)))*(1+INDEX('Scenario Parameters'!$L:$L,MATCH(S$3,'Scenario Parameters'!$A:$A,0)))*'Base Table 5'!S46</f>
        <v>0.12130000000000001</v>
      </c>
      <c r="T46" s="36">
        <f>(1+INDEX('Scenario Parameters'!$L:$L,MATCH($C46,'Scenario Parameters'!$A:$A,0)))*(1+INDEX('Scenario Parameters'!$L:$L,MATCH(T$3,'Scenario Parameters'!$A:$A,0)))*'Base Table 5'!T46</f>
        <v>0.59219999999999995</v>
      </c>
      <c r="U46" s="36">
        <f>(1+INDEX('Scenario Parameters'!$L:$L,MATCH($C46,'Scenario Parameters'!$A:$A,0)))*(1+INDEX('Scenario Parameters'!$L:$L,MATCH(U$3,'Scenario Parameters'!$A:$A,0)))*'Base Table 5'!U46</f>
        <v>0.37740000000000001</v>
      </c>
      <c r="V46" s="36">
        <f>(1+INDEX('Scenario Parameters'!$L:$L,MATCH($C46,'Scenario Parameters'!$A:$A,0)))*(1+INDEX('Scenario Parameters'!$L:$L,MATCH(V$3,'Scenario Parameters'!$A:$A,0)))*'Base Table 5'!V46</f>
        <v>0.25750000000000001</v>
      </c>
      <c r="W46" s="36">
        <f>(1+INDEX('Scenario Parameters'!$L:$L,MATCH($C46,'Scenario Parameters'!$A:$A,0)))*(1+INDEX('Scenario Parameters'!$L:$L,MATCH(W$3,'Scenario Parameters'!$A:$A,0)))*'Base Table 5'!W46</f>
        <v>0.38590000000000002</v>
      </c>
      <c r="X46" s="36">
        <f>(1+INDEX('Scenario Parameters'!$L:$L,MATCH($C46,'Scenario Parameters'!$A:$A,0)))*(1+INDEX('Scenario Parameters'!$L:$L,MATCH(X$3,'Scenario Parameters'!$A:$A,0)))*'Base Table 5'!X46</f>
        <v>0.83</v>
      </c>
      <c r="Y46" s="36">
        <f>(1+INDEX('Scenario Parameters'!$L:$L,MATCH($C46,'Scenario Parameters'!$A:$A,0)))*(1+INDEX('Scenario Parameters'!$L:$L,MATCH(Y$3,'Scenario Parameters'!$A:$A,0)))*'Base Table 5'!Y46</f>
        <v>0.43440000000000001</v>
      </c>
      <c r="Z46" s="36">
        <f>(1+INDEX('Scenario Parameters'!$L:$L,MATCH($C46,'Scenario Parameters'!$A:$A,0)))*(1+INDEX('Scenario Parameters'!$L:$L,MATCH(Z$3,'Scenario Parameters'!$A:$A,0)))*'Base Table 5'!Z46</f>
        <v>1.5686</v>
      </c>
      <c r="AA46" s="36">
        <f>(1+INDEX('Scenario Parameters'!$L:$L,MATCH($C46,'Scenario Parameters'!$A:$A,0)))*(1+INDEX('Scenario Parameters'!$L:$L,MATCH(AA$3,'Scenario Parameters'!$A:$A,0)))*'Base Table 5'!AA46</f>
        <v>0.23760000000000001</v>
      </c>
      <c r="AB46" s="36">
        <f>(1+INDEX('Scenario Parameters'!$L:$L,MATCH($C46,'Scenario Parameters'!$A:$A,0)))*(1+INDEX('Scenario Parameters'!$L:$L,MATCH(AB$3,'Scenario Parameters'!$A:$A,0)))*'Base Table 5'!AB46</f>
        <v>7.8700000000000006E-2</v>
      </c>
      <c r="AC46" s="36">
        <f>(1+INDEX('Scenario Parameters'!$L:$L,MATCH($C46,'Scenario Parameters'!$A:$A,0)))*(1+INDEX('Scenario Parameters'!$L:$L,MATCH(AC$3,'Scenario Parameters'!$A:$A,0)))*'Base Table 5'!AC46</f>
        <v>0.249</v>
      </c>
      <c r="AD46" s="36">
        <f>(1+INDEX('Scenario Parameters'!$L:$L,MATCH($C46,'Scenario Parameters'!$A:$A,0)))*(1+INDEX('Scenario Parameters'!$L:$L,MATCH(AD$3,'Scenario Parameters'!$A:$A,0)))*'Base Table 5'!AD46</f>
        <v>6.7999999999999996E-3</v>
      </c>
      <c r="AE46" s="36">
        <f>(1+INDEX('Scenario Parameters'!$L:$L,MATCH($C46,'Scenario Parameters'!$A:$A,0)))*(1+INDEX('Scenario Parameters'!$L:$L,MATCH(AE$3,'Scenario Parameters'!$A:$A,0)))*'Base Table 5'!AE46</f>
        <v>1.6E-2</v>
      </c>
      <c r="AF46" s="36">
        <f>(1+INDEX('Scenario Parameters'!$L:$L,MATCH($C46,'Scenario Parameters'!$A:$A,0)))*(1+INDEX('Scenario Parameters'!$L:$L,MATCH(AF$3,'Scenario Parameters'!$A:$A,0)))*'Base Table 5'!AF46</f>
        <v>0.98760000000000003</v>
      </c>
      <c r="AG46" s="36">
        <f>(1+INDEX('Scenario Parameters'!$L:$L,MATCH($C46,'Scenario Parameters'!$A:$A,0)))*(1+INDEX('Scenario Parameters'!$L:$L,MATCH(AG$3,'Scenario Parameters'!$A:$A,0)))*'Base Table 5'!AG46</f>
        <v>1E-4</v>
      </c>
      <c r="AH46" s="36">
        <f>(1+INDEX('Scenario Parameters'!$L:$L,MATCH($C46,'Scenario Parameters'!$A:$A,0)))*(1+INDEX('Scenario Parameters'!$L:$L,MATCH(AH$3,'Scenario Parameters'!$A:$A,0)))*'Base Table 5'!AH46</f>
        <v>5.4699999999999999E-2</v>
      </c>
      <c r="AI46" s="36">
        <f>(1+INDEX('Scenario Parameters'!$L:$L,MATCH($C46,'Scenario Parameters'!$A:$A,0)))*(1+INDEX('Scenario Parameters'!$L:$L,MATCH(AI$3,'Scenario Parameters'!$A:$A,0)))*'Base Table 5'!AI46</f>
        <v>0.16159999999999999</v>
      </c>
      <c r="AJ46" s="36">
        <f>(1+INDEX('Scenario Parameters'!$L:$L,MATCH($C46,'Scenario Parameters'!$A:$A,0)))*(1+INDEX('Scenario Parameters'!$L:$L,MATCH(AJ$3,'Scenario Parameters'!$A:$A,0)))*'Base Table 5'!AJ46</f>
        <v>0.50770000000000004</v>
      </c>
      <c r="AK46" s="36">
        <f>(1+INDEX('Scenario Parameters'!$L:$L,MATCH($C46,'Scenario Parameters'!$A:$A,0)))*(1+INDEX('Scenario Parameters'!$L:$L,MATCH(AK$3,'Scenario Parameters'!$A:$A,0)))*'Base Table 5'!AK46</f>
        <v>2.6227999999999998</v>
      </c>
      <c r="AL46" s="36">
        <f>(1+INDEX('Scenario Parameters'!$L:$L,MATCH($C46,'Scenario Parameters'!$A:$A,0)))*(1+INDEX('Scenario Parameters'!$L:$L,MATCH(AL$3,'Scenario Parameters'!$A:$A,0)))*'Base Table 5'!AL46</f>
        <v>0.82699999999999996</v>
      </c>
      <c r="AM46" s="36">
        <f>(1+INDEX('Scenario Parameters'!$L:$L,MATCH($C46,'Scenario Parameters'!$A:$A,0)))*(1+INDEX('Scenario Parameters'!$L:$L,MATCH(AM$3,'Scenario Parameters'!$A:$A,0)))*'Base Table 5'!AM46</f>
        <v>2.0091000000000001</v>
      </c>
      <c r="AN46" s="36">
        <f>(1+INDEX('Scenario Parameters'!$L:$L,MATCH($C46,'Scenario Parameters'!$A:$A,0)))*(1+INDEX('Scenario Parameters'!$L:$L,MATCH(AN$3,'Scenario Parameters'!$A:$A,0)))*'Base Table 5'!AN46</f>
        <v>1.0963000000000001</v>
      </c>
      <c r="AO46" s="36">
        <f>(1+INDEX('Scenario Parameters'!$L:$L,MATCH($C46,'Scenario Parameters'!$A:$A,0)))*(1+INDEX('Scenario Parameters'!$L:$L,MATCH(AO$3,'Scenario Parameters'!$A:$A,0)))*'Base Table 5'!AO46</f>
        <v>0.27246999999999993</v>
      </c>
      <c r="AP46" s="36">
        <f>(1+INDEX('Scenario Parameters'!$L:$L,MATCH($C46,'Scenario Parameters'!$A:$A,0)))*(1+INDEX('Scenario Parameters'!$L:$L,MATCH(AP$3,'Scenario Parameters'!$A:$A,0)))*'Base Table 5'!AP46</f>
        <v>0.35249999999999998</v>
      </c>
      <c r="AQ46" s="36">
        <f>(1+INDEX('Scenario Parameters'!$L:$L,MATCH($C46,'Scenario Parameters'!$A:$A,0)))*(1+INDEX('Scenario Parameters'!$L:$L,MATCH(AQ$3,'Scenario Parameters'!$A:$A,0)))*'Base Table 5'!AQ46</f>
        <v>8.6499999999999997E-3</v>
      </c>
      <c r="AR46" s="36">
        <f>(1+INDEX('Scenario Parameters'!$L:$L,MATCH($C46,'Scenario Parameters'!$A:$A,0)))*(1+INDEX('Scenario Parameters'!$L:$L,MATCH(AR$3,'Scenario Parameters'!$A:$A,0)))*'Base Table 5'!AR46</f>
        <v>2.5493999999999999</v>
      </c>
      <c r="AS46" s="36">
        <f>(1+INDEX('Scenario Parameters'!$L:$L,MATCH($C46,'Scenario Parameters'!$A:$A,0)))*(1+INDEX('Scenario Parameters'!$L:$L,MATCH(AS$3,'Scenario Parameters'!$A:$A,0)))*'Base Table 5'!AS46</f>
        <v>0.12130000000000001</v>
      </c>
      <c r="AT46" s="36">
        <f>(1+INDEX('Scenario Parameters'!$L:$L,MATCH($C46,'Scenario Parameters'!$A:$A,0)))*(1+INDEX('Scenario Parameters'!$L:$L,MATCH(AT$3,'Scenario Parameters'!$A:$A,0)))*'Base Table 5'!AT46</f>
        <v>9.4527000000000001</v>
      </c>
      <c r="AU46" s="36">
        <f>(1+INDEX('Scenario Parameters'!$L:$L,MATCH($C46,'Scenario Parameters'!$A:$A,0)))*(1+INDEX('Scenario Parameters'!$L:$L,MATCH(AU$3,'Scenario Parameters'!$A:$A,0)))*'Base Table 5'!AU46</f>
        <v>3.1320999999999999</v>
      </c>
      <c r="AV46" s="36">
        <f>(1+INDEX('Scenario Parameters'!$L:$L,MATCH($C46,'Scenario Parameters'!$A:$A,0)))*(1+INDEX('Scenario Parameters'!$L:$L,MATCH(AV$3,'Scenario Parameters'!$A:$A,0)))*'Base Table 5'!AV46</f>
        <v>0.16200000000000001</v>
      </c>
      <c r="AW46" s="36">
        <f>(1+INDEX('Scenario Parameters'!$L:$L,MATCH($C46,'Scenario Parameters'!$A:$A,0)))*(1+INDEX('Scenario Parameters'!$L:$L,MATCH(AW$3,'Scenario Parameters'!$A:$A,0)))*'Base Table 5'!AW46</f>
        <v>6.5100000000000005E-2</v>
      </c>
      <c r="AX46" s="36">
        <f>(1+INDEX('Scenario Parameters'!$L:$L,MATCH($C46,'Scenario Parameters'!$A:$A,0)))*(1+INDEX('Scenario Parameters'!$L:$L,MATCH(AX$3,'Scenario Parameters'!$A:$A,0)))*'Base Table 5'!AX46</f>
        <v>3.2606999999999999</v>
      </c>
      <c r="AY46" s="36">
        <f>(1+INDEX('Scenario Parameters'!$L:$L,MATCH($C46,'Scenario Parameters'!$A:$A,0)))*(1+INDEX('Scenario Parameters'!$L:$L,MATCH(AY$3,'Scenario Parameters'!$A:$A,0)))*'Base Table 5'!AY46</f>
        <v>0.27279999999999999</v>
      </c>
      <c r="AZ46" s="36">
        <f>(1+INDEX('Scenario Parameters'!$L:$L,MATCH($C46,'Scenario Parameters'!$A:$A,0)))*(1+INDEX('Scenario Parameters'!$L:$L,MATCH(AZ$3,'Scenario Parameters'!$A:$A,0)))*'Base Table 5'!AZ46</f>
        <v>3.56E-2</v>
      </c>
      <c r="BA46" s="36">
        <f>(1+INDEX('Scenario Parameters'!$L:$L,MATCH($C46,'Scenario Parameters'!$A:$A,0)))*(1+INDEX('Scenario Parameters'!$L:$L,MATCH(BA$3,'Scenario Parameters'!$A:$A,0)))*'Base Table 5'!BA46</f>
        <v>0.79330000000000001</v>
      </c>
      <c r="BB46" s="36">
        <f>(1+INDEX('Scenario Parameters'!$L:$L,MATCH($C46,'Scenario Parameters'!$A:$A,0)))*(1+INDEX('Scenario Parameters'!$L:$L,MATCH(BB$3,'Scenario Parameters'!$A:$A,0)))*'Base Table 5'!BB46</f>
        <v>3.15E-2</v>
      </c>
      <c r="BC46" s="36">
        <f>(1+INDEX('Scenario Parameters'!$L:$L,MATCH($C46,'Scenario Parameters'!$A:$A,0)))*(1+INDEX('Scenario Parameters'!$L:$L,MATCH(BC$3,'Scenario Parameters'!$A:$A,0)))*'Base Table 5'!BC46</f>
        <v>3.2000000000000001E-2</v>
      </c>
      <c r="BD46" s="36">
        <f>(1+INDEX('Scenario Parameters'!$L:$L,MATCH($C46,'Scenario Parameters'!$A:$A,0)))*(1+INDEX('Scenario Parameters'!$L:$L,MATCH(BD$3,'Scenario Parameters'!$A:$A,0)))*'Base Table 5'!BD46</f>
        <v>2.0438999999999998</v>
      </c>
      <c r="BE46" s="36">
        <f>(1+INDEX('Scenario Parameters'!$L:$L,MATCH($C46,'Scenario Parameters'!$A:$A,0)))*(1+INDEX('Scenario Parameters'!$L:$L,MATCH(BE$3,'Scenario Parameters'!$A:$A,0)))*'Base Table 5'!BE46</f>
        <v>1.4717</v>
      </c>
      <c r="BF46" s="36">
        <f>(1+INDEX('Scenario Parameters'!$L:$L,MATCH($C46,'Scenario Parameters'!$A:$A,0)))*(1+INDEX('Scenario Parameters'!$L:$L,MATCH(BF$3,'Scenario Parameters'!$A:$A,0)))*'Base Table 5'!BF46</f>
        <v>1.6235999999999999</v>
      </c>
      <c r="BG46" s="36">
        <f>(1+INDEX('Scenario Parameters'!$L:$L,MATCH($C46,'Scenario Parameters'!$A:$A,0)))*(1+INDEX('Scenario Parameters'!$L:$L,MATCH(BG$3,'Scenario Parameters'!$A:$A,0)))*'Base Table 5'!BG46</f>
        <v>4.7959800000000001</v>
      </c>
      <c r="BH46" s="36">
        <f>(1+INDEX('Scenario Parameters'!$L:$L,MATCH($C46,'Scenario Parameters'!$A:$A,0)))*(1+INDEX('Scenario Parameters'!$L:$L,MATCH(BH$3,'Scenario Parameters'!$A:$A,0)))*'Base Table 5'!BH46</f>
        <v>3.2706</v>
      </c>
      <c r="BI46" s="36">
        <f>(1+INDEX('Scenario Parameters'!$L:$L,MATCH($C46,'Scenario Parameters'!$A:$A,0)))*(1+INDEX('Scenario Parameters'!$L:$L,MATCH(BI$3,'Scenario Parameters'!$A:$A,0)))*'Base Table 5'!BI46</f>
        <v>5.4660000000000002</v>
      </c>
      <c r="BJ46" s="36">
        <f>(1+INDEX('Scenario Parameters'!$L:$L,MATCH($C46,'Scenario Parameters'!$A:$A,0)))*(1+INDEX('Scenario Parameters'!$L:$L,MATCH(BJ$3,'Scenario Parameters'!$A:$A,0)))*'Base Table 5'!BJ46</f>
        <v>3.8936000000000002</v>
      </c>
      <c r="BK46" s="36">
        <f>(1+INDEX('Scenario Parameters'!$L:$L,MATCH($C46,'Scenario Parameters'!$A:$A,0)))*(1+INDEX('Scenario Parameters'!$L:$L,MATCH(BK$3,'Scenario Parameters'!$A:$A,0)))*'Base Table 5'!BK46</f>
        <v>2.2195</v>
      </c>
      <c r="BL46" s="36">
        <f>(1+INDEX('Scenario Parameters'!$L:$L,MATCH($C46,'Scenario Parameters'!$A:$A,0)))*(1+INDEX('Scenario Parameters'!$L:$L,MATCH(BL$3,'Scenario Parameters'!$A:$A,0)))*'Base Table 5'!BL46</f>
        <v>0.68869999999999998</v>
      </c>
      <c r="BM46" s="36">
        <f>(1+INDEX('Scenario Parameters'!$L:$L,MATCH($C46,'Scenario Parameters'!$A:$A,0)))*(1+INDEX('Scenario Parameters'!$L:$L,MATCH(BM$3,'Scenario Parameters'!$A:$A,0)))*'Base Table 5'!BM46</f>
        <v>1.9732000000000001</v>
      </c>
      <c r="BN46" s="36">
        <f>(1+INDEX('Scenario Parameters'!$L:$L,MATCH($C46,'Scenario Parameters'!$A:$A,0)))*(1+INDEX('Scenario Parameters'!$L:$L,MATCH(BN$3,'Scenario Parameters'!$A:$A,0)))*'Base Table 5'!BN46</f>
        <v>24.533000000000001</v>
      </c>
      <c r="BO46" s="36">
        <f>(1+INDEX('Scenario Parameters'!$L:$L,MATCH($C46,'Scenario Parameters'!$A:$A,0)))*(1+INDEX('Scenario Parameters'!$L:$L,MATCH(BO$3,'Scenario Parameters'!$A:$A,0)))*'Base Table 5'!BO46</f>
        <v>0.877</v>
      </c>
      <c r="BP46" s="36">
        <f>(1+INDEX('Scenario Parameters'!$L:$L,MATCH($C46,'Scenario Parameters'!$A:$A,0)))*(1+INDEX('Scenario Parameters'!$L:$L,MATCH(BP$3,'Scenario Parameters'!$A:$A,0)))*'Base Table 5'!BP46</f>
        <v>0.31619999999999998</v>
      </c>
      <c r="BQ46" s="36">
        <f>(1+INDEX('Scenario Parameters'!$L:$L,MATCH($C46,'Scenario Parameters'!$A:$A,0)))*(1+INDEX('Scenario Parameters'!$L:$L,MATCH(BQ$3,'Scenario Parameters'!$A:$A,0)))*'Base Table 5'!BQ46</f>
        <v>16.771750000000001</v>
      </c>
      <c r="BR46" s="36">
        <f>(1+INDEX('Scenario Parameters'!$L:$L,MATCH($C46,'Scenario Parameters'!$A:$A,0)))*(1+INDEX('Scenario Parameters'!$L:$L,MATCH(BR$3,'Scenario Parameters'!$A:$A,0)))*'Base Table 5'!BR46</f>
        <v>22.825375000000001</v>
      </c>
      <c r="BS46" s="36">
        <f>(1+INDEX('Scenario Parameters'!$L:$L,MATCH($C46,'Scenario Parameters'!$A:$A,0)))*(1+INDEX('Scenario Parameters'!$L:$L,MATCH(BS$3,'Scenario Parameters'!$A:$A,0)))*'Base Table 5'!BS46</f>
        <v>0.10680999999999997</v>
      </c>
      <c r="BT46" s="36">
        <f>(1+INDEX('Scenario Parameters'!$L:$L,MATCH($C46,'Scenario Parameters'!$A:$A,0)))*(1+INDEX('Scenario Parameters'!$L:$L,MATCH(BT$3,'Scenario Parameters'!$A:$A,0)))*'Base Table 5'!BT46</f>
        <v>4.0035999999999996</v>
      </c>
      <c r="BU46" s="36">
        <f>(1+INDEX('Scenario Parameters'!$L:$L,MATCH($C46,'Scenario Parameters'!$A:$A,0)))*(1+INDEX('Scenario Parameters'!$L:$L,MATCH(BU$3,'Scenario Parameters'!$A:$A,0)))*'Base Table 5'!BU46</f>
        <v>18.453099999999999</v>
      </c>
      <c r="BV46" s="36">
        <f>(1+INDEX('Scenario Parameters'!$L:$L,MATCH($C46,'Scenario Parameters'!$A:$A,0)))*(1+INDEX('Scenario Parameters'!$L:$L,MATCH(BV$3,'Scenario Parameters'!$A:$A,0)))*'Base Table 5'!BV46</f>
        <v>12.464399999999999</v>
      </c>
      <c r="BW46" s="36">
        <f>(1+INDEX('Scenario Parameters'!$L:$L,MATCH($C46,'Scenario Parameters'!$A:$A,0)))*(1+INDEX('Scenario Parameters'!$L:$L,MATCH(BW$3,'Scenario Parameters'!$A:$A,0)))*'Base Table 5'!BW46</f>
        <v>18.9452</v>
      </c>
      <c r="BX46" s="36">
        <f>(1+INDEX('Scenario Parameters'!$L:$L,MATCH($C46,'Scenario Parameters'!$A:$A,0)))*(1+INDEX('Scenario Parameters'!$L:$L,MATCH(BX$3,'Scenario Parameters'!$A:$A,0)))*'Base Table 5'!BX46</f>
        <v>18.695699999999999</v>
      </c>
      <c r="BY46" s="36">
        <f>(1+INDEX('Scenario Parameters'!$L:$L,MATCH($C46,'Scenario Parameters'!$A:$A,0)))*(1+INDEX('Scenario Parameters'!$L:$L,MATCH(BY$3,'Scenario Parameters'!$A:$A,0)))*'Base Table 5'!BY46</f>
        <v>42.359499999999997</v>
      </c>
      <c r="BZ46" s="36">
        <f>(1+INDEX('Scenario Parameters'!$L:$L,MATCH($C46,'Scenario Parameters'!$A:$A,0)))*(1+INDEX('Scenario Parameters'!$L:$L,MATCH(BZ$3,'Scenario Parameters'!$A:$A,0)))*'Base Table 5'!BZ46</f>
        <v>120.4503</v>
      </c>
      <c r="CA46" s="36">
        <f>(1+INDEX('Scenario Parameters'!$L:$L,MATCH($C46,'Scenario Parameters'!$A:$A,0)))*(1+INDEX('Scenario Parameters'!$L:$L,MATCH(CA$3,'Scenario Parameters'!$A:$A,0)))*'Base Table 5'!CA46</f>
        <v>19.427</v>
      </c>
      <c r="CB46" s="36">
        <f>(1+INDEX('Scenario Parameters'!$L:$L,MATCH($C46,'Scenario Parameters'!$A:$A,0)))*(1+INDEX('Scenario Parameters'!$L:$L,MATCH(CB$3,'Scenario Parameters'!$A:$A,0)))*'Base Table 5'!CB46</f>
        <v>4.7511999999999999</v>
      </c>
      <c r="CC46" s="36">
        <f>(1+INDEX('Scenario Parameters'!$L:$L,MATCH($C46,'Scenario Parameters'!$A:$A,0)))*(1+INDEX('Scenario Parameters'!$L:$L,MATCH(CC$3,'Scenario Parameters'!$A:$A,0)))*'Base Table 5'!CC46</f>
        <v>2.3736000000000002</v>
      </c>
      <c r="CD46" s="36">
        <f>(1+INDEX('Scenario Parameters'!$L:$L,MATCH($C46,'Scenario Parameters'!$A:$A,0)))*(1+INDEX('Scenario Parameters'!$L:$L,MATCH(CD$3,'Scenario Parameters'!$A:$A,0)))*'Base Table 5'!CD46</f>
        <v>7.7091599999999989</v>
      </c>
      <c r="CE46" s="36">
        <f>(1+INDEX('Scenario Parameters'!$L:$L,MATCH($C46,'Scenario Parameters'!$A:$A,0)))*(1+INDEX('Scenario Parameters'!$L:$L,MATCH(CE$3,'Scenario Parameters'!$A:$A,0)))*'Base Table 5'!CE46</f>
        <v>1.6667000000000001</v>
      </c>
      <c r="CF46" s="36">
        <f>(1+INDEX('Scenario Parameters'!$L:$L,MATCH($C46,'Scenario Parameters'!$A:$A,0)))*(1+INDEX('Scenario Parameters'!$L:$L,MATCH(CF$3,'Scenario Parameters'!$A:$A,0)))*'Base Table 5'!CF46</f>
        <v>0.65439999999999998</v>
      </c>
      <c r="CG46" s="36">
        <f>(1+INDEX('Scenario Parameters'!$L:$L,MATCH($C46,'Scenario Parameters'!$A:$A,0)))*(1+INDEX('Scenario Parameters'!$L:$L,MATCH(CG$3,'Scenario Parameters'!$A:$A,0)))*'Base Table 5'!CG46</f>
        <v>1.4397</v>
      </c>
      <c r="CH46" s="36">
        <f>(1+INDEX('Scenario Parameters'!$L:$L,MATCH($C46,'Scenario Parameters'!$A:$A,0)))*(1+INDEX('Scenario Parameters'!$L:$L,MATCH(CH$3,'Scenario Parameters'!$A:$A,0)))*'Base Table 5'!CH46</f>
        <v>8.2666000000000004</v>
      </c>
      <c r="CI46" s="36">
        <f>(1+INDEX('Scenario Parameters'!$L:$L,MATCH($C46,'Scenario Parameters'!$A:$A,0)))*(1+INDEX('Scenario Parameters'!$L:$L,MATCH(CI$3,'Scenario Parameters'!$A:$A,0)))*'Base Table 5'!CI46</f>
        <v>8.9438999999999993</v>
      </c>
      <c r="CJ46" s="36">
        <f>(1+INDEX('Scenario Parameters'!$L:$L,MATCH($C46,'Scenario Parameters'!$A:$A,0)))*(1+INDEX('Scenario Parameters'!$L:$L,MATCH(CJ$3,'Scenario Parameters'!$A:$A,0)))*'Base Table 5'!CJ46</f>
        <v>1.55</v>
      </c>
      <c r="CK46" s="36">
        <f>(1+INDEX('Scenario Parameters'!$L:$L,MATCH($C46,'Scenario Parameters'!$A:$A,0)))*(1+INDEX('Scenario Parameters'!$L:$L,MATCH(CK$3,'Scenario Parameters'!$A:$A,0)))*'Base Table 5'!CK46</f>
        <v>8.8900000000000007E-2</v>
      </c>
      <c r="CL46" s="36">
        <f>(1+INDEX('Scenario Parameters'!$L:$L,MATCH($C46,'Scenario Parameters'!$A:$A,0)))*(1+INDEX('Scenario Parameters'!$L:$L,MATCH(CL$3,'Scenario Parameters'!$A:$A,0)))*'Base Table 5'!CL46</f>
        <v>0.16919999999999999</v>
      </c>
      <c r="CM46" s="36">
        <f>(1+INDEX('Scenario Parameters'!$L:$L,MATCH($C46,'Scenario Parameters'!$A:$A,0)))*(1+INDEX('Scenario Parameters'!$L:$L,MATCH(CM$3,'Scenario Parameters'!$A:$A,0)))*'Base Table 5'!CM46</f>
        <v>4.5376000000000003</v>
      </c>
      <c r="CN46" s="36">
        <f>(1+INDEX('Scenario Parameters'!$L:$L,MATCH($C46,'Scenario Parameters'!$A:$A,0)))*(1+INDEX('Scenario Parameters'!$L:$L,MATCH(CN$3,'Scenario Parameters'!$A:$A,0)))*'Base Table 5'!CN46</f>
        <v>13.121700000000001</v>
      </c>
      <c r="CO46" s="36">
        <f>(1+INDEX('Scenario Parameters'!$L:$L,MATCH($C46,'Scenario Parameters'!$A:$A,0)))*(1+INDEX('Scenario Parameters'!$L:$L,MATCH(CO$3,'Scenario Parameters'!$A:$A,0)))*'Base Table 5'!CO46</f>
        <v>4.0000000000000001E-3</v>
      </c>
      <c r="CP46" s="36">
        <f>(1+INDEX('Scenario Parameters'!$L:$L,MATCH($C46,'Scenario Parameters'!$A:$A,0)))*(1+INDEX('Scenario Parameters'!$L:$L,MATCH(CP$3,'Scenario Parameters'!$A:$A,0)))*'Base Table 5'!CP46</f>
        <v>4.3966000000000003</v>
      </c>
      <c r="CQ46" s="36">
        <f>(1+INDEX('Scenario Parameters'!$L:$L,MATCH($C46,'Scenario Parameters'!$A:$A,0)))*(1+INDEX('Scenario Parameters'!$L:$L,MATCH(CQ$3,'Scenario Parameters'!$A:$A,0)))*'Base Table 5'!CQ46</f>
        <v>0.2248</v>
      </c>
      <c r="CR46" s="36">
        <f>(1+INDEX('Scenario Parameters'!$L:$L,MATCH($C46,'Scenario Parameters'!$A:$A,0)))*(1+INDEX('Scenario Parameters'!$L:$L,MATCH(CR$3,'Scenario Parameters'!$A:$A,0)))*'Base Table 5'!CR46</f>
        <v>0.65500000000000003</v>
      </c>
      <c r="CS46" s="36">
        <f>(1+INDEX('Scenario Parameters'!$L:$L,MATCH($C46,'Scenario Parameters'!$A:$A,0)))*(1+INDEX('Scenario Parameters'!$L:$L,MATCH(CS$3,'Scenario Parameters'!$A:$A,0)))*'Base Table 5'!CS46</f>
        <v>2.2149999999999999</v>
      </c>
      <c r="CT46" s="36">
        <f>(1+INDEX('Scenario Parameters'!$L:$L,MATCH($C46,'Scenario Parameters'!$A:$A,0)))*(1+INDEX('Scenario Parameters'!$L:$L,MATCH(CT$3,'Scenario Parameters'!$A:$A,0)))*'Base Table 5'!CT46</f>
        <v>0.48409999999999997</v>
      </c>
      <c r="CU46" s="36">
        <f>(1+INDEX('Scenario Parameters'!$L:$L,MATCH($C46,'Scenario Parameters'!$A:$A,0)))*(1+INDEX('Scenario Parameters'!$L:$L,MATCH(CU$3,'Scenario Parameters'!$A:$A,0)))*'Base Table 5'!CU46</f>
        <v>0.18049999999999999</v>
      </c>
      <c r="CV46" s="36">
        <f>(1+INDEX('Scenario Parameters'!$L:$L,MATCH($C46,'Scenario Parameters'!$A:$A,0)))*(1+INDEX('Scenario Parameters'!$L:$L,MATCH(CV$3,'Scenario Parameters'!$A:$A,0)))*'Base Table 5'!CV46</f>
        <v>2.7749000000000001</v>
      </c>
      <c r="CW46" s="36">
        <f>(1+INDEX('Scenario Parameters'!$L:$L,MATCH($C46,'Scenario Parameters'!$A:$A,0)))*(1+INDEX('Scenario Parameters'!$L:$L,MATCH(CW$3,'Scenario Parameters'!$A:$A,0)))*'Base Table 5'!CW46</f>
        <v>38.267800000000001</v>
      </c>
      <c r="CX46" s="36">
        <f>(1+INDEX('Scenario Parameters'!$L:$L,MATCH($C46,'Scenario Parameters'!$A:$A,0)))*(1+INDEX('Scenario Parameters'!$L:$L,MATCH(CX$3,'Scenario Parameters'!$A:$A,0)))*'Base Table 5'!CX46</f>
        <v>1.6395999999999999</v>
      </c>
      <c r="CY46" s="36">
        <f>(1+INDEX('Scenario Parameters'!$L:$L,MATCH($C46,'Scenario Parameters'!$A:$A,0)))*(1+INDEX('Scenario Parameters'!$L:$L,MATCH(CY$3,'Scenario Parameters'!$A:$A,0)))*'Base Table 5'!CY46</f>
        <v>6.8209999999999997</v>
      </c>
      <c r="CZ46" s="36">
        <f>(1+INDEX('Scenario Parameters'!$L:$L,MATCH($C46,'Scenario Parameters'!$A:$A,0)))*(1+INDEX('Scenario Parameters'!$L:$L,MATCH(CZ$3,'Scenario Parameters'!$A:$A,0)))*'Base Table 5'!CZ46</f>
        <v>24.190999999999999</v>
      </c>
      <c r="DA46" s="36">
        <f>(1+INDEX('Scenario Parameters'!$L:$L,MATCH($C46,'Scenario Parameters'!$A:$A,0)))*(1+INDEX('Scenario Parameters'!$L:$L,MATCH(DA$3,'Scenario Parameters'!$A:$A,0)))*'Base Table 5'!DA46</f>
        <v>3.1728999999999998</v>
      </c>
      <c r="DB46" s="36">
        <f>(1+INDEX('Scenario Parameters'!$L:$L,MATCH($C46,'Scenario Parameters'!$A:$A,0)))*(1+INDEX('Scenario Parameters'!$L:$L,MATCH(DB$3,'Scenario Parameters'!$A:$A,0)))*'Base Table 5'!DB46</f>
        <v>10.175700000000001</v>
      </c>
      <c r="DC46" s="36">
        <f>(1+INDEX('Scenario Parameters'!$L:$L,MATCH($C46,'Scenario Parameters'!$A:$A,0)))*(1+INDEX('Scenario Parameters'!$L:$L,MATCH(DC$3,'Scenario Parameters'!$A:$A,0)))*'Base Table 5'!DC46</f>
        <v>8.9</v>
      </c>
      <c r="DD46" s="36">
        <f>(1+INDEX('Scenario Parameters'!$L:$L,MATCH($C46,'Scenario Parameters'!$A:$A,0)))*(1+INDEX('Scenario Parameters'!$L:$L,MATCH(DD$3,'Scenario Parameters'!$A:$A,0)))*'Base Table 5'!DD46</f>
        <v>4.3174999999999999</v>
      </c>
      <c r="DE46" s="36">
        <f>(1+INDEX('Scenario Parameters'!$L:$L,MATCH($C46,'Scenario Parameters'!$A:$A,0)))*(1+INDEX('Scenario Parameters'!$L:$L,MATCH(DE$3,'Scenario Parameters'!$A:$A,0)))*'Base Table 5'!DE46</f>
        <v>2.6930000000000001</v>
      </c>
      <c r="DF46" s="36">
        <f>(1+INDEX('Scenario Parameters'!$L:$L,MATCH($C46,'Scenario Parameters'!$A:$A,0)))*(1+INDEX('Scenario Parameters'!$L:$L,MATCH(DF$3,'Scenario Parameters'!$A:$A,0)))*'Base Table 5'!DF46</f>
        <v>0.56189999999999996</v>
      </c>
      <c r="DG46" s="36">
        <f>(1+INDEX('Scenario Parameters'!$L:$L,MATCH($C46,'Scenario Parameters'!$A:$A,0)))*(1+INDEX('Scenario Parameters'!$L:$L,MATCH(DG$3,'Scenario Parameters'!$A:$A,0)))*'Base Table 5'!DG46</f>
        <v>20.553049999999999</v>
      </c>
      <c r="DH46" s="36">
        <f>(1+INDEX('Scenario Parameters'!$L:$L,MATCH($C46,'Scenario Parameters'!$A:$A,0)))*(1+INDEX('Scenario Parameters'!$L:$L,MATCH(DH$3,'Scenario Parameters'!$A:$A,0)))*'Base Table 5'!DH46</f>
        <v>13.28215</v>
      </c>
      <c r="DI46" s="36">
        <f>(1+INDEX('Scenario Parameters'!$L:$L,MATCH($C46,'Scenario Parameters'!$A:$A,0)))*(1+INDEX('Scenario Parameters'!$L:$L,MATCH(DI$3,'Scenario Parameters'!$A:$A,0)))*'Base Table 5'!DI46</f>
        <v>0.67600000000000005</v>
      </c>
      <c r="DJ46" s="36">
        <f>(1+INDEX('Scenario Parameters'!$L:$L,MATCH($C46,'Scenario Parameters'!$A:$A,0)))*(1+INDEX('Scenario Parameters'!$L:$L,MATCH(DJ$3,'Scenario Parameters'!$A:$A,0)))*'Base Table 5'!DJ46</f>
        <v>0.62770000000000004</v>
      </c>
      <c r="DK46" s="36">
        <f>(1+INDEX('Scenario Parameters'!$L:$L,MATCH($C46,'Scenario Parameters'!$A:$A,0)))*(1+INDEX('Scenario Parameters'!$L:$L,MATCH(DK$3,'Scenario Parameters'!$A:$A,0)))*'Base Table 5'!DK46</f>
        <v>0.4662</v>
      </c>
      <c r="DL46" s="36">
        <f>(1+INDEX('Scenario Parameters'!$L:$L,MATCH($C46,'Scenario Parameters'!$A:$A,0)))*(1+INDEX('Scenario Parameters'!$L:$L,MATCH(DL$3,'Scenario Parameters'!$A:$A,0)))*'Base Table 5'!DL46</f>
        <v>2.5602999999999998</v>
      </c>
      <c r="DM46" s="36">
        <f>(1+INDEX('Scenario Parameters'!$L:$L,MATCH($C46,'Scenario Parameters'!$A:$A,0)))*(1+INDEX('Scenario Parameters'!$L:$L,MATCH(DM$3,'Scenario Parameters'!$A:$A,0)))*'Base Table 5'!DM46</f>
        <v>75.051900000000003</v>
      </c>
      <c r="DN46" s="36">
        <f>(1+INDEX('Scenario Parameters'!$L:$L,MATCH($C46,'Scenario Parameters'!$A:$A,0)))*(1+INDEX('Scenario Parameters'!$L:$L,MATCH(DN$3,'Scenario Parameters'!$A:$A,0)))*'Base Table 5'!DN46</f>
        <v>2.7496</v>
      </c>
      <c r="DO46" s="36">
        <f>(1+INDEX('Scenario Parameters'!$L:$L,MATCH($C46,'Scenario Parameters'!$A:$A,0)))*(1+INDEX('Scenario Parameters'!$L:$L,MATCH(DO$3,'Scenario Parameters'!$A:$A,0)))*'Base Table 5'!DO46</f>
        <v>0.56520000000000004</v>
      </c>
      <c r="DP46" s="36">
        <f t="shared" si="4"/>
        <v>808.81988500000011</v>
      </c>
      <c r="DQ46" s="36">
        <f>('Base Table 5'!DQ46/'Base Table 5'!$DX46)*$EB46</f>
        <v>41.91228474570876</v>
      </c>
      <c r="DR46" s="36">
        <f>('Base Table 5'!DR46/'Base Table 5'!$DX46)*$EB46</f>
        <v>0</v>
      </c>
      <c r="DS46" s="36">
        <f>('Base Table 5'!DS46/'Base Table 5'!$DX46)*$EB46</f>
        <v>179.55037230270895</v>
      </c>
      <c r="DT46" s="36">
        <f>('Base Table 5'!DT46/'Base Table 5'!$DX46)*$EB46</f>
        <v>1.1918758328443879</v>
      </c>
      <c r="DU46" s="36">
        <f>('Base Table 5'!DU46/'Base Table 5'!$DX46)*$EB46</f>
        <v>11.655357449637069</v>
      </c>
      <c r="DV46" s="36">
        <f>('Base Table 5'!DV46/'Base Table 5'!$DX46)*$EB46</f>
        <v>-162.94069493033834</v>
      </c>
      <c r="DW46" s="36">
        <f>('Base Table 5'!DW46/'Base Table 5'!$DX46)*$EB46</f>
        <v>203.0058437727711</v>
      </c>
      <c r="DX46" s="36">
        <f t="shared" si="5"/>
        <v>274.37503917333197</v>
      </c>
      <c r="DY46" s="36">
        <f t="shared" si="6"/>
        <v>1083.1949241733321</v>
      </c>
      <c r="DZ46" s="14">
        <f>'Base Table 5'!DY46</f>
        <v>1093.0001000000002</v>
      </c>
      <c r="EA46" s="54">
        <v>1083.1949241733321</v>
      </c>
      <c r="EB46" s="100">
        <f t="shared" si="7"/>
        <v>274.37503917333197</v>
      </c>
    </row>
    <row r="47" spans="1:132" x14ac:dyDescent="0.4">
      <c r="A47" s="37">
        <v>44</v>
      </c>
      <c r="B47" s="2" t="str">
        <f>'Base Table 5'!B47</f>
        <v>2001</v>
      </c>
      <c r="C47" s="112">
        <f>'Base Table 5'!C47</f>
        <v>6</v>
      </c>
      <c r="D47" s="38" t="str">
        <f>'Base Table 5'!D47</f>
        <v>Glass and glass product manufacturing</v>
      </c>
      <c r="E47" s="36">
        <f>(1+INDEX('Scenario Parameters'!$L:$L,MATCH($C47,'Scenario Parameters'!$A:$A,0)))*(1+INDEX('Scenario Parameters'!$L:$L,MATCH(E$3,'Scenario Parameters'!$A:$A,0)))*'Base Table 5'!E47</f>
        <v>8.0185999999999993</v>
      </c>
      <c r="F47" s="36">
        <f>(1+INDEX('Scenario Parameters'!$L:$L,MATCH($C47,'Scenario Parameters'!$A:$A,0)))*(1+INDEX('Scenario Parameters'!$L:$L,MATCH(F$3,'Scenario Parameters'!$A:$A,0)))*'Base Table 5'!F47</f>
        <v>1.9992000000000001</v>
      </c>
      <c r="G47" s="36">
        <f>(1+INDEX('Scenario Parameters'!$L:$L,MATCH($C47,'Scenario Parameters'!$A:$A,0)))*(1+INDEX('Scenario Parameters'!$L:$L,MATCH(G$3,'Scenario Parameters'!$A:$A,0)))*'Base Table 5'!G47</f>
        <v>24.320499999999999</v>
      </c>
      <c r="H47" s="36">
        <f>(1+INDEX('Scenario Parameters'!$L:$L,MATCH($C47,'Scenario Parameters'!$A:$A,0)))*(1+INDEX('Scenario Parameters'!$L:$L,MATCH(H$3,'Scenario Parameters'!$A:$A,0)))*'Base Table 5'!H47</f>
        <v>1.0370999999999999</v>
      </c>
      <c r="I47" s="36">
        <f>(1+INDEX('Scenario Parameters'!$L:$L,MATCH($C47,'Scenario Parameters'!$A:$A,0)))*(1+INDEX('Scenario Parameters'!$L:$L,MATCH(I$3,'Scenario Parameters'!$A:$A,0)))*'Base Table 5'!I47</f>
        <v>4.5699999999999998E-2</v>
      </c>
      <c r="J47" s="36">
        <f>(1+INDEX('Scenario Parameters'!$L:$L,MATCH($C47,'Scenario Parameters'!$A:$A,0)))*(1+INDEX('Scenario Parameters'!$L:$L,MATCH(J$3,'Scenario Parameters'!$A:$A,0)))*'Base Table 5'!J47</f>
        <v>1.0609999999999999</v>
      </c>
      <c r="K47" s="36">
        <f>(1+INDEX('Scenario Parameters'!$L:$L,MATCH($C47,'Scenario Parameters'!$A:$A,0)))*(1+INDEX('Scenario Parameters'!$L:$L,MATCH(K$3,'Scenario Parameters'!$A:$A,0)))*'Base Table 5'!K47</f>
        <v>6.0682</v>
      </c>
      <c r="L47" s="36">
        <f>(1+INDEX('Scenario Parameters'!$L:$L,MATCH($C47,'Scenario Parameters'!$A:$A,0)))*(1+INDEX('Scenario Parameters'!$L:$L,MATCH(L$3,'Scenario Parameters'!$A:$A,0)))*'Base Table 5'!L47</f>
        <v>0.76716999999999991</v>
      </c>
      <c r="M47" s="36">
        <f>(1+INDEX('Scenario Parameters'!$L:$L,MATCH($C47,'Scenario Parameters'!$A:$A,0)))*(1+INDEX('Scenario Parameters'!$L:$L,MATCH(M$3,'Scenario Parameters'!$A:$A,0)))*'Base Table 5'!M47</f>
        <v>0.17704999999999996</v>
      </c>
      <c r="N47" s="36">
        <f>(1+INDEX('Scenario Parameters'!$L:$L,MATCH($C47,'Scenario Parameters'!$A:$A,0)))*(1+INDEX('Scenario Parameters'!$L:$L,MATCH(N$3,'Scenario Parameters'!$A:$A,0)))*'Base Table 5'!N47</f>
        <v>7.9002000000000008</v>
      </c>
      <c r="O47" s="36">
        <f>(1+INDEX('Scenario Parameters'!$L:$L,MATCH($C47,'Scenario Parameters'!$A:$A,0)))*(1+INDEX('Scenario Parameters'!$L:$L,MATCH(O$3,'Scenario Parameters'!$A:$A,0)))*'Base Table 5'!O47</f>
        <v>8.6190499999999997</v>
      </c>
      <c r="P47" s="36">
        <f>(1+INDEX('Scenario Parameters'!$L:$L,MATCH($C47,'Scenario Parameters'!$A:$A,0)))*(1+INDEX('Scenario Parameters'!$L:$L,MATCH(P$3,'Scenario Parameters'!$A:$A,0)))*'Base Table 5'!P47</f>
        <v>1.09219</v>
      </c>
      <c r="Q47" s="36">
        <f>(1+INDEX('Scenario Parameters'!$L:$L,MATCH($C47,'Scenario Parameters'!$A:$A,0)))*(1+INDEX('Scenario Parameters'!$L:$L,MATCH(Q$3,'Scenario Parameters'!$A:$A,0)))*'Base Table 5'!Q47</f>
        <v>6.864440000000001</v>
      </c>
      <c r="R47" s="36">
        <f>(1+INDEX('Scenario Parameters'!$L:$L,MATCH($C47,'Scenario Parameters'!$A:$A,0)))*(1+INDEX('Scenario Parameters'!$L:$L,MATCH(R$3,'Scenario Parameters'!$A:$A,0)))*'Base Table 5'!R47</f>
        <v>1.6928000000000001</v>
      </c>
      <c r="S47" s="36">
        <f>(1+INDEX('Scenario Parameters'!$L:$L,MATCH($C47,'Scenario Parameters'!$A:$A,0)))*(1+INDEX('Scenario Parameters'!$L:$L,MATCH(S$3,'Scenario Parameters'!$A:$A,0)))*'Base Table 5'!S47</f>
        <v>0.23050000000000001</v>
      </c>
      <c r="T47" s="36">
        <f>(1+INDEX('Scenario Parameters'!$L:$L,MATCH($C47,'Scenario Parameters'!$A:$A,0)))*(1+INDEX('Scenario Parameters'!$L:$L,MATCH(T$3,'Scenario Parameters'!$A:$A,0)))*'Base Table 5'!T47</f>
        <v>0.73750000000000004</v>
      </c>
      <c r="U47" s="36">
        <f>(1+INDEX('Scenario Parameters'!$L:$L,MATCH($C47,'Scenario Parameters'!$A:$A,0)))*(1+INDEX('Scenario Parameters'!$L:$L,MATCH(U$3,'Scenario Parameters'!$A:$A,0)))*'Base Table 5'!U47</f>
        <v>79.293300000000002</v>
      </c>
      <c r="V47" s="36">
        <f>(1+INDEX('Scenario Parameters'!$L:$L,MATCH($C47,'Scenario Parameters'!$A:$A,0)))*(1+INDEX('Scenario Parameters'!$L:$L,MATCH(V$3,'Scenario Parameters'!$A:$A,0)))*'Base Table 5'!V47</f>
        <v>5.4640000000000004</v>
      </c>
      <c r="W47" s="36">
        <f>(1+INDEX('Scenario Parameters'!$L:$L,MATCH($C47,'Scenario Parameters'!$A:$A,0)))*(1+INDEX('Scenario Parameters'!$L:$L,MATCH(W$3,'Scenario Parameters'!$A:$A,0)))*'Base Table 5'!W47</f>
        <v>9.0396999999999998</v>
      </c>
      <c r="X47" s="36">
        <f>(1+INDEX('Scenario Parameters'!$L:$L,MATCH($C47,'Scenario Parameters'!$A:$A,0)))*(1+INDEX('Scenario Parameters'!$L:$L,MATCH(X$3,'Scenario Parameters'!$A:$A,0)))*'Base Table 5'!X47</f>
        <v>0.75900000000000001</v>
      </c>
      <c r="Y47" s="36">
        <f>(1+INDEX('Scenario Parameters'!$L:$L,MATCH($C47,'Scenario Parameters'!$A:$A,0)))*(1+INDEX('Scenario Parameters'!$L:$L,MATCH(Y$3,'Scenario Parameters'!$A:$A,0)))*'Base Table 5'!Y47</f>
        <v>5.9904000000000002</v>
      </c>
      <c r="Z47" s="36">
        <f>(1+INDEX('Scenario Parameters'!$L:$L,MATCH($C47,'Scenario Parameters'!$A:$A,0)))*(1+INDEX('Scenario Parameters'!$L:$L,MATCH(Z$3,'Scenario Parameters'!$A:$A,0)))*'Base Table 5'!Z47</f>
        <v>71.287499999999994</v>
      </c>
      <c r="AA47" s="36">
        <f>(1+INDEX('Scenario Parameters'!$L:$L,MATCH($C47,'Scenario Parameters'!$A:$A,0)))*(1+INDEX('Scenario Parameters'!$L:$L,MATCH(AA$3,'Scenario Parameters'!$A:$A,0)))*'Base Table 5'!AA47</f>
        <v>171.33170000000001</v>
      </c>
      <c r="AB47" s="36">
        <f>(1+INDEX('Scenario Parameters'!$L:$L,MATCH($C47,'Scenario Parameters'!$A:$A,0)))*(1+INDEX('Scenario Parameters'!$L:$L,MATCH(AB$3,'Scenario Parameters'!$A:$A,0)))*'Base Table 5'!AB47</f>
        <v>39.369799999999998</v>
      </c>
      <c r="AC47" s="36">
        <f>(1+INDEX('Scenario Parameters'!$L:$L,MATCH($C47,'Scenario Parameters'!$A:$A,0)))*(1+INDEX('Scenario Parameters'!$L:$L,MATCH(AC$3,'Scenario Parameters'!$A:$A,0)))*'Base Table 5'!AC47</f>
        <v>110.488</v>
      </c>
      <c r="AD47" s="36">
        <f>(1+INDEX('Scenario Parameters'!$L:$L,MATCH($C47,'Scenario Parameters'!$A:$A,0)))*(1+INDEX('Scenario Parameters'!$L:$L,MATCH(AD$3,'Scenario Parameters'!$A:$A,0)))*'Base Table 5'!AD47</f>
        <v>1.0200000000000001E-2</v>
      </c>
      <c r="AE47" s="36">
        <f>(1+INDEX('Scenario Parameters'!$L:$L,MATCH($C47,'Scenario Parameters'!$A:$A,0)))*(1+INDEX('Scenario Parameters'!$L:$L,MATCH(AE$3,'Scenario Parameters'!$A:$A,0)))*'Base Table 5'!AE47</f>
        <v>5.11E-2</v>
      </c>
      <c r="AF47" s="36">
        <f>(1+INDEX('Scenario Parameters'!$L:$L,MATCH($C47,'Scenario Parameters'!$A:$A,0)))*(1+INDEX('Scenario Parameters'!$L:$L,MATCH(AF$3,'Scenario Parameters'!$A:$A,0)))*'Base Table 5'!AF47</f>
        <v>0.32540000000000002</v>
      </c>
      <c r="AG47" s="36">
        <f>(1+INDEX('Scenario Parameters'!$L:$L,MATCH($C47,'Scenario Parameters'!$A:$A,0)))*(1+INDEX('Scenario Parameters'!$L:$L,MATCH(AG$3,'Scenario Parameters'!$A:$A,0)))*'Base Table 5'!AG47</f>
        <v>5.9999999999999995E-4</v>
      </c>
      <c r="AH47" s="36">
        <f>(1+INDEX('Scenario Parameters'!$L:$L,MATCH($C47,'Scenario Parameters'!$A:$A,0)))*(1+INDEX('Scenario Parameters'!$L:$L,MATCH(AH$3,'Scenario Parameters'!$A:$A,0)))*'Base Table 5'!AH47</f>
        <v>2.5399999999999999E-2</v>
      </c>
      <c r="AI47" s="36">
        <f>(1+INDEX('Scenario Parameters'!$L:$L,MATCH($C47,'Scenario Parameters'!$A:$A,0)))*(1+INDEX('Scenario Parameters'!$L:$L,MATCH(AI$3,'Scenario Parameters'!$A:$A,0)))*'Base Table 5'!AI47</f>
        <v>1.9400000000000001E-2</v>
      </c>
      <c r="AJ47" s="36">
        <f>(1+INDEX('Scenario Parameters'!$L:$L,MATCH($C47,'Scenario Parameters'!$A:$A,0)))*(1+INDEX('Scenario Parameters'!$L:$L,MATCH(AJ$3,'Scenario Parameters'!$A:$A,0)))*'Base Table 5'!AJ47</f>
        <v>1.8902000000000001</v>
      </c>
      <c r="AK47" s="36">
        <f>(1+INDEX('Scenario Parameters'!$L:$L,MATCH($C47,'Scenario Parameters'!$A:$A,0)))*(1+INDEX('Scenario Parameters'!$L:$L,MATCH(AK$3,'Scenario Parameters'!$A:$A,0)))*'Base Table 5'!AK47</f>
        <v>66.0321</v>
      </c>
      <c r="AL47" s="36">
        <f>(1+INDEX('Scenario Parameters'!$L:$L,MATCH($C47,'Scenario Parameters'!$A:$A,0)))*(1+INDEX('Scenario Parameters'!$L:$L,MATCH(AL$3,'Scenario Parameters'!$A:$A,0)))*'Base Table 5'!AL47</f>
        <v>0.27039999999999997</v>
      </c>
      <c r="AM47" s="36">
        <f>(1+INDEX('Scenario Parameters'!$L:$L,MATCH($C47,'Scenario Parameters'!$A:$A,0)))*(1+INDEX('Scenario Parameters'!$L:$L,MATCH(AM$3,'Scenario Parameters'!$A:$A,0)))*'Base Table 5'!AM47</f>
        <v>2.5274999999999999</v>
      </c>
      <c r="AN47" s="36">
        <f>(1+INDEX('Scenario Parameters'!$L:$L,MATCH($C47,'Scenario Parameters'!$A:$A,0)))*(1+INDEX('Scenario Parameters'!$L:$L,MATCH(AN$3,'Scenario Parameters'!$A:$A,0)))*'Base Table 5'!AN47</f>
        <v>2.3094999999999999</v>
      </c>
      <c r="AO47" s="36">
        <f>(1+INDEX('Scenario Parameters'!$L:$L,MATCH($C47,'Scenario Parameters'!$A:$A,0)))*(1+INDEX('Scenario Parameters'!$L:$L,MATCH(AO$3,'Scenario Parameters'!$A:$A,0)))*'Base Table 5'!AO47</f>
        <v>6.3349999999999976E-2</v>
      </c>
      <c r="AP47" s="36">
        <f>(1+INDEX('Scenario Parameters'!$L:$L,MATCH($C47,'Scenario Parameters'!$A:$A,0)))*(1+INDEX('Scenario Parameters'!$L:$L,MATCH(AP$3,'Scenario Parameters'!$A:$A,0)))*'Base Table 5'!AP47</f>
        <v>38.513950000000001</v>
      </c>
      <c r="AQ47" s="36">
        <f>(1+INDEX('Scenario Parameters'!$L:$L,MATCH($C47,'Scenario Parameters'!$A:$A,0)))*(1+INDEX('Scenario Parameters'!$L:$L,MATCH(AQ$3,'Scenario Parameters'!$A:$A,0)))*'Base Table 5'!AQ47</f>
        <v>0.27565000000000001</v>
      </c>
      <c r="AR47" s="36">
        <f>(1+INDEX('Scenario Parameters'!$L:$L,MATCH($C47,'Scenario Parameters'!$A:$A,0)))*(1+INDEX('Scenario Parameters'!$L:$L,MATCH(AR$3,'Scenario Parameters'!$A:$A,0)))*'Base Table 5'!AR47</f>
        <v>74.111900000000006</v>
      </c>
      <c r="AS47" s="36">
        <f>(1+INDEX('Scenario Parameters'!$L:$L,MATCH($C47,'Scenario Parameters'!$A:$A,0)))*(1+INDEX('Scenario Parameters'!$L:$L,MATCH(AS$3,'Scenario Parameters'!$A:$A,0)))*'Base Table 5'!AS47</f>
        <v>31.652899999999999</v>
      </c>
      <c r="AT47" s="36">
        <f>(1+INDEX('Scenario Parameters'!$L:$L,MATCH($C47,'Scenario Parameters'!$A:$A,0)))*(1+INDEX('Scenario Parameters'!$L:$L,MATCH(AT$3,'Scenario Parameters'!$A:$A,0)))*'Base Table 5'!AT47</f>
        <v>4.8082000000000003</v>
      </c>
      <c r="AU47" s="36">
        <f>(1+INDEX('Scenario Parameters'!$L:$L,MATCH($C47,'Scenario Parameters'!$A:$A,0)))*(1+INDEX('Scenario Parameters'!$L:$L,MATCH(AU$3,'Scenario Parameters'!$A:$A,0)))*'Base Table 5'!AU47</f>
        <v>8.1799999999999998E-2</v>
      </c>
      <c r="AV47" s="36">
        <f>(1+INDEX('Scenario Parameters'!$L:$L,MATCH($C47,'Scenario Parameters'!$A:$A,0)))*(1+INDEX('Scenario Parameters'!$L:$L,MATCH(AV$3,'Scenario Parameters'!$A:$A,0)))*'Base Table 5'!AV47</f>
        <v>39.793199999999999</v>
      </c>
      <c r="AW47" s="36">
        <f>(1+INDEX('Scenario Parameters'!$L:$L,MATCH($C47,'Scenario Parameters'!$A:$A,0)))*(1+INDEX('Scenario Parameters'!$L:$L,MATCH(AW$3,'Scenario Parameters'!$A:$A,0)))*'Base Table 5'!AW47</f>
        <v>3.0207000000000002</v>
      </c>
      <c r="AX47" s="36">
        <f>(1+INDEX('Scenario Parameters'!$L:$L,MATCH($C47,'Scenario Parameters'!$A:$A,0)))*(1+INDEX('Scenario Parameters'!$L:$L,MATCH(AX$3,'Scenario Parameters'!$A:$A,0)))*'Base Table 5'!AX47</f>
        <v>5.7662000000000004</v>
      </c>
      <c r="AY47" s="36">
        <f>(1+INDEX('Scenario Parameters'!$L:$L,MATCH($C47,'Scenario Parameters'!$A:$A,0)))*(1+INDEX('Scenario Parameters'!$L:$L,MATCH(AY$3,'Scenario Parameters'!$A:$A,0)))*'Base Table 5'!AY47</f>
        <v>7.1573000000000002</v>
      </c>
      <c r="AZ47" s="36">
        <f>(1+INDEX('Scenario Parameters'!$L:$L,MATCH($C47,'Scenario Parameters'!$A:$A,0)))*(1+INDEX('Scenario Parameters'!$L:$L,MATCH(AZ$3,'Scenario Parameters'!$A:$A,0)))*'Base Table 5'!AZ47</f>
        <v>5.0303000000000004</v>
      </c>
      <c r="BA47" s="36">
        <f>(1+INDEX('Scenario Parameters'!$L:$L,MATCH($C47,'Scenario Parameters'!$A:$A,0)))*(1+INDEX('Scenario Parameters'!$L:$L,MATCH(BA$3,'Scenario Parameters'!$A:$A,0)))*'Base Table 5'!BA47</f>
        <v>1.0464</v>
      </c>
      <c r="BB47" s="36">
        <f>(1+INDEX('Scenario Parameters'!$L:$L,MATCH($C47,'Scenario Parameters'!$A:$A,0)))*(1+INDEX('Scenario Parameters'!$L:$L,MATCH(BB$3,'Scenario Parameters'!$A:$A,0)))*'Base Table 5'!BB47</f>
        <v>0.41539999999999999</v>
      </c>
      <c r="BC47" s="36">
        <f>(1+INDEX('Scenario Parameters'!$L:$L,MATCH($C47,'Scenario Parameters'!$A:$A,0)))*(1+INDEX('Scenario Parameters'!$L:$L,MATCH(BC$3,'Scenario Parameters'!$A:$A,0)))*'Base Table 5'!BC47</f>
        <v>0.39100000000000001</v>
      </c>
      <c r="BD47" s="36">
        <f>(1+INDEX('Scenario Parameters'!$L:$L,MATCH($C47,'Scenario Parameters'!$A:$A,0)))*(1+INDEX('Scenario Parameters'!$L:$L,MATCH(BD$3,'Scenario Parameters'!$A:$A,0)))*'Base Table 5'!BD47</f>
        <v>294.12400000000002</v>
      </c>
      <c r="BE47" s="36">
        <f>(1+INDEX('Scenario Parameters'!$L:$L,MATCH($C47,'Scenario Parameters'!$A:$A,0)))*(1+INDEX('Scenario Parameters'!$L:$L,MATCH(BE$3,'Scenario Parameters'!$A:$A,0)))*'Base Table 5'!BE47</f>
        <v>1.6173999999999999</v>
      </c>
      <c r="BF47" s="36">
        <f>(1+INDEX('Scenario Parameters'!$L:$L,MATCH($C47,'Scenario Parameters'!$A:$A,0)))*(1+INDEX('Scenario Parameters'!$L:$L,MATCH(BF$3,'Scenario Parameters'!$A:$A,0)))*'Base Table 5'!BF47</f>
        <v>2.8972000000000002</v>
      </c>
      <c r="BG47" s="36">
        <f>(1+INDEX('Scenario Parameters'!$L:$L,MATCH($C47,'Scenario Parameters'!$A:$A,0)))*(1+INDEX('Scenario Parameters'!$L:$L,MATCH(BG$3,'Scenario Parameters'!$A:$A,0)))*'Base Table 5'!BG47</f>
        <v>6.9393600000000006</v>
      </c>
      <c r="BH47" s="36">
        <f>(1+INDEX('Scenario Parameters'!$L:$L,MATCH($C47,'Scenario Parameters'!$A:$A,0)))*(1+INDEX('Scenario Parameters'!$L:$L,MATCH(BH$3,'Scenario Parameters'!$A:$A,0)))*'Base Table 5'!BH47</f>
        <v>6.9168000000000003</v>
      </c>
      <c r="BI47" s="36">
        <f>(1+INDEX('Scenario Parameters'!$L:$L,MATCH($C47,'Scenario Parameters'!$A:$A,0)))*(1+INDEX('Scenario Parameters'!$L:$L,MATCH(BI$3,'Scenario Parameters'!$A:$A,0)))*'Base Table 5'!BI47</f>
        <v>52.027500000000003</v>
      </c>
      <c r="BJ47" s="36">
        <f>(1+INDEX('Scenario Parameters'!$L:$L,MATCH($C47,'Scenario Parameters'!$A:$A,0)))*(1+INDEX('Scenario Parameters'!$L:$L,MATCH(BJ$3,'Scenario Parameters'!$A:$A,0)))*'Base Table 5'!BJ47</f>
        <v>29.129799999999999</v>
      </c>
      <c r="BK47" s="36">
        <f>(1+INDEX('Scenario Parameters'!$L:$L,MATCH($C47,'Scenario Parameters'!$A:$A,0)))*(1+INDEX('Scenario Parameters'!$L:$L,MATCH(BK$3,'Scenario Parameters'!$A:$A,0)))*'Base Table 5'!BK47</f>
        <v>4.3849</v>
      </c>
      <c r="BL47" s="36">
        <f>(1+INDEX('Scenario Parameters'!$L:$L,MATCH($C47,'Scenario Parameters'!$A:$A,0)))*(1+INDEX('Scenario Parameters'!$L:$L,MATCH(BL$3,'Scenario Parameters'!$A:$A,0)))*'Base Table 5'!BL47</f>
        <v>5.3109999999999999</v>
      </c>
      <c r="BM47" s="36">
        <f>(1+INDEX('Scenario Parameters'!$L:$L,MATCH($C47,'Scenario Parameters'!$A:$A,0)))*(1+INDEX('Scenario Parameters'!$L:$L,MATCH(BM$3,'Scenario Parameters'!$A:$A,0)))*'Base Table 5'!BM47</f>
        <v>5.3533999999999997</v>
      </c>
      <c r="BN47" s="36">
        <f>(1+INDEX('Scenario Parameters'!$L:$L,MATCH($C47,'Scenario Parameters'!$A:$A,0)))*(1+INDEX('Scenario Parameters'!$L:$L,MATCH(BN$3,'Scenario Parameters'!$A:$A,0)))*'Base Table 5'!BN47</f>
        <v>17.844999999999999</v>
      </c>
      <c r="BO47" s="36">
        <f>(1+INDEX('Scenario Parameters'!$L:$L,MATCH($C47,'Scenario Parameters'!$A:$A,0)))*(1+INDEX('Scenario Parameters'!$L:$L,MATCH(BO$3,'Scenario Parameters'!$A:$A,0)))*'Base Table 5'!BO47</f>
        <v>25.8994</v>
      </c>
      <c r="BP47" s="36">
        <f>(1+INDEX('Scenario Parameters'!$L:$L,MATCH($C47,'Scenario Parameters'!$A:$A,0)))*(1+INDEX('Scenario Parameters'!$L:$L,MATCH(BP$3,'Scenario Parameters'!$A:$A,0)))*'Base Table 5'!BP47</f>
        <v>0.48180000000000001</v>
      </c>
      <c r="BQ47" s="36">
        <f>(1+INDEX('Scenario Parameters'!$L:$L,MATCH($C47,'Scenario Parameters'!$A:$A,0)))*(1+INDEX('Scenario Parameters'!$L:$L,MATCH(BQ$3,'Scenario Parameters'!$A:$A,0)))*'Base Table 5'!BQ47</f>
        <v>1.7013750000000001</v>
      </c>
      <c r="BR47" s="36">
        <f>(1+INDEX('Scenario Parameters'!$L:$L,MATCH($C47,'Scenario Parameters'!$A:$A,0)))*(1+INDEX('Scenario Parameters'!$L:$L,MATCH(BR$3,'Scenario Parameters'!$A:$A,0)))*'Base Table 5'!BR47</f>
        <v>3.1978749999999998</v>
      </c>
      <c r="BS47" s="36">
        <f>(1+INDEX('Scenario Parameters'!$L:$L,MATCH($C47,'Scenario Parameters'!$A:$A,0)))*(1+INDEX('Scenario Parameters'!$L:$L,MATCH(BS$3,'Scenario Parameters'!$A:$A,0)))*'Base Table 5'!BS47</f>
        <v>4.0919999999999991E-2</v>
      </c>
      <c r="BT47" s="36">
        <f>(1+INDEX('Scenario Parameters'!$L:$L,MATCH($C47,'Scenario Parameters'!$A:$A,0)))*(1+INDEX('Scenario Parameters'!$L:$L,MATCH(BT$3,'Scenario Parameters'!$A:$A,0)))*'Base Table 5'!BT47</f>
        <v>2.6804999999999999</v>
      </c>
      <c r="BU47" s="36">
        <f>(1+INDEX('Scenario Parameters'!$L:$L,MATCH($C47,'Scenario Parameters'!$A:$A,0)))*(1+INDEX('Scenario Parameters'!$L:$L,MATCH(BU$3,'Scenario Parameters'!$A:$A,0)))*'Base Table 5'!BU47</f>
        <v>0.78159999999999996</v>
      </c>
      <c r="BV47" s="36">
        <f>(1+INDEX('Scenario Parameters'!$L:$L,MATCH($C47,'Scenario Parameters'!$A:$A,0)))*(1+INDEX('Scenario Parameters'!$L:$L,MATCH(BV$3,'Scenario Parameters'!$A:$A,0)))*'Base Table 5'!BV47</f>
        <v>705.2269</v>
      </c>
      <c r="BW47" s="36">
        <f>(1+INDEX('Scenario Parameters'!$L:$L,MATCH($C47,'Scenario Parameters'!$A:$A,0)))*(1+INDEX('Scenario Parameters'!$L:$L,MATCH(BW$3,'Scenario Parameters'!$A:$A,0)))*'Base Table 5'!BW47</f>
        <v>323.31529999999998</v>
      </c>
      <c r="BX47" s="36">
        <f>(1+INDEX('Scenario Parameters'!$L:$L,MATCH($C47,'Scenario Parameters'!$A:$A,0)))*(1+INDEX('Scenario Parameters'!$L:$L,MATCH(BX$3,'Scenario Parameters'!$A:$A,0)))*'Base Table 5'!BX47</f>
        <v>153.30840000000001</v>
      </c>
      <c r="BY47" s="36">
        <f>(1+INDEX('Scenario Parameters'!$L:$L,MATCH($C47,'Scenario Parameters'!$A:$A,0)))*(1+INDEX('Scenario Parameters'!$L:$L,MATCH(BY$3,'Scenario Parameters'!$A:$A,0)))*'Base Table 5'!BY47</f>
        <v>1151.1822999999999</v>
      </c>
      <c r="BZ47" s="36">
        <f>(1+INDEX('Scenario Parameters'!$L:$L,MATCH($C47,'Scenario Parameters'!$A:$A,0)))*(1+INDEX('Scenario Parameters'!$L:$L,MATCH(BZ$3,'Scenario Parameters'!$A:$A,0)))*'Base Table 5'!BZ47</f>
        <v>210.70310000000001</v>
      </c>
      <c r="CA47" s="36">
        <f>(1+INDEX('Scenario Parameters'!$L:$L,MATCH($C47,'Scenario Parameters'!$A:$A,0)))*(1+INDEX('Scenario Parameters'!$L:$L,MATCH(CA$3,'Scenario Parameters'!$A:$A,0)))*'Base Table 5'!CA47</f>
        <v>37.474499999999999</v>
      </c>
      <c r="CB47" s="36">
        <f>(1+INDEX('Scenario Parameters'!$L:$L,MATCH($C47,'Scenario Parameters'!$A:$A,0)))*(1+INDEX('Scenario Parameters'!$L:$L,MATCH(CB$3,'Scenario Parameters'!$A:$A,0)))*'Base Table 5'!CB47</f>
        <v>6.5382999999999996</v>
      </c>
      <c r="CC47" s="36">
        <f>(1+INDEX('Scenario Parameters'!$L:$L,MATCH($C47,'Scenario Parameters'!$A:$A,0)))*(1+INDEX('Scenario Parameters'!$L:$L,MATCH(CC$3,'Scenario Parameters'!$A:$A,0)))*'Base Table 5'!CC47</f>
        <v>12.869300000000001</v>
      </c>
      <c r="CD47" s="36">
        <f>(1+INDEX('Scenario Parameters'!$L:$L,MATCH($C47,'Scenario Parameters'!$A:$A,0)))*(1+INDEX('Scenario Parameters'!$L:$L,MATCH(CD$3,'Scenario Parameters'!$A:$A,0)))*'Base Table 5'!CD47</f>
        <v>2.7154799999999999</v>
      </c>
      <c r="CE47" s="36">
        <f>(1+INDEX('Scenario Parameters'!$L:$L,MATCH($C47,'Scenario Parameters'!$A:$A,0)))*(1+INDEX('Scenario Parameters'!$L:$L,MATCH(CE$3,'Scenario Parameters'!$A:$A,0)))*'Base Table 5'!CE47</f>
        <v>0.29260000000000003</v>
      </c>
      <c r="CF47" s="36">
        <f>(1+INDEX('Scenario Parameters'!$L:$L,MATCH($C47,'Scenario Parameters'!$A:$A,0)))*(1+INDEX('Scenario Parameters'!$L:$L,MATCH(CF$3,'Scenario Parameters'!$A:$A,0)))*'Base Table 5'!CF47</f>
        <v>9.9892000000000003</v>
      </c>
      <c r="CG47" s="36">
        <f>(1+INDEX('Scenario Parameters'!$L:$L,MATCH($C47,'Scenario Parameters'!$A:$A,0)))*(1+INDEX('Scenario Parameters'!$L:$L,MATCH(CG$3,'Scenario Parameters'!$A:$A,0)))*'Base Table 5'!CG47</f>
        <v>30.991299999999999</v>
      </c>
      <c r="CH47" s="36">
        <f>(1+INDEX('Scenario Parameters'!$L:$L,MATCH($C47,'Scenario Parameters'!$A:$A,0)))*(1+INDEX('Scenario Parameters'!$L:$L,MATCH(CH$3,'Scenario Parameters'!$A:$A,0)))*'Base Table 5'!CH47</f>
        <v>0.70509999999999995</v>
      </c>
      <c r="CI47" s="36">
        <f>(1+INDEX('Scenario Parameters'!$L:$L,MATCH($C47,'Scenario Parameters'!$A:$A,0)))*(1+INDEX('Scenario Parameters'!$L:$L,MATCH(CI$3,'Scenario Parameters'!$A:$A,0)))*'Base Table 5'!CI47</f>
        <v>4.1448999999999998</v>
      </c>
      <c r="CJ47" s="36">
        <f>(1+INDEX('Scenario Parameters'!$L:$L,MATCH($C47,'Scenario Parameters'!$A:$A,0)))*(1+INDEX('Scenario Parameters'!$L:$L,MATCH(CJ$3,'Scenario Parameters'!$A:$A,0)))*'Base Table 5'!CJ47</f>
        <v>2.3087</v>
      </c>
      <c r="CK47" s="36">
        <f>(1+INDEX('Scenario Parameters'!$L:$L,MATCH($C47,'Scenario Parameters'!$A:$A,0)))*(1+INDEX('Scenario Parameters'!$L:$L,MATCH(CK$3,'Scenario Parameters'!$A:$A,0)))*'Base Table 5'!CK47</f>
        <v>0.18559999999999999</v>
      </c>
      <c r="CL47" s="36">
        <f>(1+INDEX('Scenario Parameters'!$L:$L,MATCH($C47,'Scenario Parameters'!$A:$A,0)))*(1+INDEX('Scenario Parameters'!$L:$L,MATCH(CL$3,'Scenario Parameters'!$A:$A,0)))*'Base Table 5'!CL47</f>
        <v>0.27900000000000003</v>
      </c>
      <c r="CM47" s="36">
        <f>(1+INDEX('Scenario Parameters'!$L:$L,MATCH($C47,'Scenario Parameters'!$A:$A,0)))*(1+INDEX('Scenario Parameters'!$L:$L,MATCH(CM$3,'Scenario Parameters'!$A:$A,0)))*'Base Table 5'!CM47</f>
        <v>0.36220000000000002</v>
      </c>
      <c r="CN47" s="36">
        <f>(1+INDEX('Scenario Parameters'!$L:$L,MATCH($C47,'Scenario Parameters'!$A:$A,0)))*(1+INDEX('Scenario Parameters'!$L:$L,MATCH(CN$3,'Scenario Parameters'!$A:$A,0)))*'Base Table 5'!CN47</f>
        <v>6.8974000000000002</v>
      </c>
      <c r="CO47" s="36">
        <f>(1+INDEX('Scenario Parameters'!$L:$L,MATCH($C47,'Scenario Parameters'!$A:$A,0)))*(1+INDEX('Scenario Parameters'!$L:$L,MATCH(CO$3,'Scenario Parameters'!$A:$A,0)))*'Base Table 5'!CO47</f>
        <v>7.7999999999999996E-3</v>
      </c>
      <c r="CP47" s="36">
        <f>(1+INDEX('Scenario Parameters'!$L:$L,MATCH($C47,'Scenario Parameters'!$A:$A,0)))*(1+INDEX('Scenario Parameters'!$L:$L,MATCH(CP$3,'Scenario Parameters'!$A:$A,0)))*'Base Table 5'!CP47</f>
        <v>0.48330000000000001</v>
      </c>
      <c r="CQ47" s="36">
        <f>(1+INDEX('Scenario Parameters'!$L:$L,MATCH($C47,'Scenario Parameters'!$A:$A,0)))*(1+INDEX('Scenario Parameters'!$L:$L,MATCH(CQ$3,'Scenario Parameters'!$A:$A,0)))*'Base Table 5'!CQ47</f>
        <v>0.34449999999999997</v>
      </c>
      <c r="CR47" s="36">
        <f>(1+INDEX('Scenario Parameters'!$L:$L,MATCH($C47,'Scenario Parameters'!$A:$A,0)))*(1+INDEX('Scenario Parameters'!$L:$L,MATCH(CR$3,'Scenario Parameters'!$A:$A,0)))*'Base Table 5'!CR47</f>
        <v>0.71209999999999996</v>
      </c>
      <c r="CS47" s="36">
        <f>(1+INDEX('Scenario Parameters'!$L:$L,MATCH($C47,'Scenario Parameters'!$A:$A,0)))*(1+INDEX('Scenario Parameters'!$L:$L,MATCH(CS$3,'Scenario Parameters'!$A:$A,0)))*'Base Table 5'!CS47</f>
        <v>7.9809999999999999</v>
      </c>
      <c r="CT47" s="36">
        <f>(1+INDEX('Scenario Parameters'!$L:$L,MATCH($C47,'Scenario Parameters'!$A:$A,0)))*(1+INDEX('Scenario Parameters'!$L:$L,MATCH(CT$3,'Scenario Parameters'!$A:$A,0)))*'Base Table 5'!CT47</f>
        <v>0.77859999999999996</v>
      </c>
      <c r="CU47" s="36">
        <f>(1+INDEX('Scenario Parameters'!$L:$L,MATCH($C47,'Scenario Parameters'!$A:$A,0)))*(1+INDEX('Scenario Parameters'!$L:$L,MATCH(CU$3,'Scenario Parameters'!$A:$A,0)))*'Base Table 5'!CU47</f>
        <v>0.2293</v>
      </c>
      <c r="CV47" s="36">
        <f>(1+INDEX('Scenario Parameters'!$L:$L,MATCH($C47,'Scenario Parameters'!$A:$A,0)))*(1+INDEX('Scenario Parameters'!$L:$L,MATCH(CV$3,'Scenario Parameters'!$A:$A,0)))*'Base Table 5'!CV47</f>
        <v>6.0917000000000003</v>
      </c>
      <c r="CW47" s="36">
        <f>(1+INDEX('Scenario Parameters'!$L:$L,MATCH($C47,'Scenario Parameters'!$A:$A,0)))*(1+INDEX('Scenario Parameters'!$L:$L,MATCH(CW$3,'Scenario Parameters'!$A:$A,0)))*'Base Table 5'!CW47</f>
        <v>62.562100000000001</v>
      </c>
      <c r="CX47" s="36">
        <f>(1+INDEX('Scenario Parameters'!$L:$L,MATCH($C47,'Scenario Parameters'!$A:$A,0)))*(1+INDEX('Scenario Parameters'!$L:$L,MATCH(CX$3,'Scenario Parameters'!$A:$A,0)))*'Base Table 5'!CX47</f>
        <v>13.604900000000001</v>
      </c>
      <c r="CY47" s="36">
        <f>(1+INDEX('Scenario Parameters'!$L:$L,MATCH($C47,'Scenario Parameters'!$A:$A,0)))*(1+INDEX('Scenario Parameters'!$L:$L,MATCH(CY$3,'Scenario Parameters'!$A:$A,0)))*'Base Table 5'!CY47</f>
        <v>13.128299999999999</v>
      </c>
      <c r="CZ47" s="36">
        <f>(1+INDEX('Scenario Parameters'!$L:$L,MATCH($C47,'Scenario Parameters'!$A:$A,0)))*(1+INDEX('Scenario Parameters'!$L:$L,MATCH(CZ$3,'Scenario Parameters'!$A:$A,0)))*'Base Table 5'!CZ47</f>
        <v>2.448</v>
      </c>
      <c r="DA47" s="36">
        <f>(1+INDEX('Scenario Parameters'!$L:$L,MATCH($C47,'Scenario Parameters'!$A:$A,0)))*(1+INDEX('Scenario Parameters'!$L:$L,MATCH(DA$3,'Scenario Parameters'!$A:$A,0)))*'Base Table 5'!DA47</f>
        <v>23.280200000000001</v>
      </c>
      <c r="DB47" s="36">
        <f>(1+INDEX('Scenario Parameters'!$L:$L,MATCH($C47,'Scenario Parameters'!$A:$A,0)))*(1+INDEX('Scenario Parameters'!$L:$L,MATCH(DB$3,'Scenario Parameters'!$A:$A,0)))*'Base Table 5'!DB47</f>
        <v>6.8181000000000003</v>
      </c>
      <c r="DC47" s="36">
        <f>(1+INDEX('Scenario Parameters'!$L:$L,MATCH($C47,'Scenario Parameters'!$A:$A,0)))*(1+INDEX('Scenario Parameters'!$L:$L,MATCH(DC$3,'Scenario Parameters'!$A:$A,0)))*'Base Table 5'!DC47</f>
        <v>1.1491</v>
      </c>
      <c r="DD47" s="36">
        <f>(1+INDEX('Scenario Parameters'!$L:$L,MATCH($C47,'Scenario Parameters'!$A:$A,0)))*(1+INDEX('Scenario Parameters'!$L:$L,MATCH(DD$3,'Scenario Parameters'!$A:$A,0)))*'Base Table 5'!DD47</f>
        <v>11.8536</v>
      </c>
      <c r="DE47" s="36">
        <f>(1+INDEX('Scenario Parameters'!$L:$L,MATCH($C47,'Scenario Parameters'!$A:$A,0)))*(1+INDEX('Scenario Parameters'!$L:$L,MATCH(DE$3,'Scenario Parameters'!$A:$A,0)))*'Base Table 5'!DE47</f>
        <v>8.6089000000000002</v>
      </c>
      <c r="DF47" s="36">
        <f>(1+INDEX('Scenario Parameters'!$L:$L,MATCH($C47,'Scenario Parameters'!$A:$A,0)))*(1+INDEX('Scenario Parameters'!$L:$L,MATCH(DF$3,'Scenario Parameters'!$A:$A,0)))*'Base Table 5'!DF47</f>
        <v>1.2556</v>
      </c>
      <c r="DG47" s="36">
        <f>(1+INDEX('Scenario Parameters'!$L:$L,MATCH($C47,'Scenario Parameters'!$A:$A,0)))*(1+INDEX('Scenario Parameters'!$L:$L,MATCH(DG$3,'Scenario Parameters'!$A:$A,0)))*'Base Table 5'!DG47</f>
        <v>8.5523000000000007</v>
      </c>
      <c r="DH47" s="36">
        <f>(1+INDEX('Scenario Parameters'!$L:$L,MATCH($C47,'Scenario Parameters'!$A:$A,0)))*(1+INDEX('Scenario Parameters'!$L:$L,MATCH(DH$3,'Scenario Parameters'!$A:$A,0)))*'Base Table 5'!DH47</f>
        <v>3.9546999999999999</v>
      </c>
      <c r="DI47" s="36">
        <f>(1+INDEX('Scenario Parameters'!$L:$L,MATCH($C47,'Scenario Parameters'!$A:$A,0)))*(1+INDEX('Scenario Parameters'!$L:$L,MATCH(DI$3,'Scenario Parameters'!$A:$A,0)))*'Base Table 5'!DI47</f>
        <v>0.56469999999999998</v>
      </c>
      <c r="DJ47" s="36">
        <f>(1+INDEX('Scenario Parameters'!$L:$L,MATCH($C47,'Scenario Parameters'!$A:$A,0)))*(1+INDEX('Scenario Parameters'!$L:$L,MATCH(DJ$3,'Scenario Parameters'!$A:$A,0)))*'Base Table 5'!DJ47</f>
        <v>2.1823000000000001</v>
      </c>
      <c r="DK47" s="36">
        <f>(1+INDEX('Scenario Parameters'!$L:$L,MATCH($C47,'Scenario Parameters'!$A:$A,0)))*(1+INDEX('Scenario Parameters'!$L:$L,MATCH(DK$3,'Scenario Parameters'!$A:$A,0)))*'Base Table 5'!DK47</f>
        <v>1.9229000000000001</v>
      </c>
      <c r="DL47" s="36">
        <f>(1+INDEX('Scenario Parameters'!$L:$L,MATCH($C47,'Scenario Parameters'!$A:$A,0)))*(1+INDEX('Scenario Parameters'!$L:$L,MATCH(DL$3,'Scenario Parameters'!$A:$A,0)))*'Base Table 5'!DL47</f>
        <v>17.013299999999997</v>
      </c>
      <c r="DM47" s="36">
        <f>(1+INDEX('Scenario Parameters'!$L:$L,MATCH($C47,'Scenario Parameters'!$A:$A,0)))*(1+INDEX('Scenario Parameters'!$L:$L,MATCH(DM$3,'Scenario Parameters'!$A:$A,0)))*'Base Table 5'!DM47</f>
        <v>70.494500000000002</v>
      </c>
      <c r="DN47" s="36">
        <f>(1+INDEX('Scenario Parameters'!$L:$L,MATCH($C47,'Scenario Parameters'!$A:$A,0)))*(1+INDEX('Scenario Parameters'!$L:$L,MATCH(DN$3,'Scenario Parameters'!$A:$A,0)))*'Base Table 5'!DN47</f>
        <v>6.6913</v>
      </c>
      <c r="DO47" s="36">
        <f>(1+INDEX('Scenario Parameters'!$L:$L,MATCH($C47,'Scenario Parameters'!$A:$A,0)))*(1+INDEX('Scenario Parameters'!$L:$L,MATCH(DO$3,'Scenario Parameters'!$A:$A,0)))*'Base Table 5'!DO47</f>
        <v>0.60860000000000003</v>
      </c>
      <c r="DP47" s="36">
        <f t="shared" si="4"/>
        <v>4243.3857600000001</v>
      </c>
      <c r="DQ47" s="36">
        <f>('Base Table 5'!DQ47/'Base Table 5'!$DX47)*$EB47</f>
        <v>332.40353593135376</v>
      </c>
      <c r="DR47" s="36">
        <f>('Base Table 5'!DR47/'Base Table 5'!$DX47)*$EB47</f>
        <v>1.6232713831332197E-2</v>
      </c>
      <c r="DS47" s="36">
        <f>('Base Table 5'!DS47/'Base Table 5'!$DX47)*$EB47</f>
        <v>26.251649054816497</v>
      </c>
      <c r="DT47" s="36">
        <f>('Base Table 5'!DT47/'Base Table 5'!$DX47)*$EB47</f>
        <v>0.4074560095644485</v>
      </c>
      <c r="DU47" s="36">
        <f>('Base Table 5'!DU47/'Base Table 5'!$DX47)*$EB47</f>
        <v>4.2500670061970078</v>
      </c>
      <c r="DV47" s="36">
        <f>('Base Table 5'!DV47/'Base Table 5'!$DX47)*$EB47</f>
        <v>-47.392897270375386</v>
      </c>
      <c r="DW47" s="36">
        <f>('Base Table 5'!DW47/'Base Table 5'!$DX47)*$EB47</f>
        <v>145.55241565640139</v>
      </c>
      <c r="DX47" s="36">
        <f t="shared" si="5"/>
        <v>461.48845910178909</v>
      </c>
      <c r="DY47" s="36">
        <f t="shared" si="6"/>
        <v>4704.8742191017891</v>
      </c>
      <c r="DZ47" s="14">
        <f>'Base Table 5'!DY47</f>
        <v>5023.9997000000003</v>
      </c>
      <c r="EA47" s="54">
        <v>4704.8742191017891</v>
      </c>
      <c r="EB47" s="100">
        <f t="shared" si="7"/>
        <v>461.48845910178898</v>
      </c>
    </row>
    <row r="48" spans="1:132" x14ac:dyDescent="0.4">
      <c r="A48" s="34">
        <v>45</v>
      </c>
      <c r="B48" s="7" t="str">
        <f>'Base Table 5'!B48</f>
        <v>2002</v>
      </c>
      <c r="C48" s="111">
        <f>'Base Table 5'!C48</f>
        <v>6</v>
      </c>
      <c r="D48" s="35" t="str">
        <f>'Base Table 5'!D48</f>
        <v>Ceramic product manufacturing</v>
      </c>
      <c r="E48" s="36">
        <f>(1+INDEX('Scenario Parameters'!$L:$L,MATCH($C48,'Scenario Parameters'!$A:$A,0)))*(1+INDEX('Scenario Parameters'!$L:$L,MATCH(E$3,'Scenario Parameters'!$A:$A,0)))*'Base Table 5'!E48</f>
        <v>2.3353999999999999</v>
      </c>
      <c r="F48" s="36">
        <f>(1+INDEX('Scenario Parameters'!$L:$L,MATCH($C48,'Scenario Parameters'!$A:$A,0)))*(1+INDEX('Scenario Parameters'!$L:$L,MATCH(F$3,'Scenario Parameters'!$A:$A,0)))*'Base Table 5'!F48</f>
        <v>0.48570000000000002</v>
      </c>
      <c r="G48" s="36">
        <f>(1+INDEX('Scenario Parameters'!$L:$L,MATCH($C48,'Scenario Parameters'!$A:$A,0)))*(1+INDEX('Scenario Parameters'!$L:$L,MATCH(G$3,'Scenario Parameters'!$A:$A,0)))*'Base Table 5'!G48</f>
        <v>4.3428000000000004</v>
      </c>
      <c r="H48" s="36">
        <f>(1+INDEX('Scenario Parameters'!$L:$L,MATCH($C48,'Scenario Parameters'!$A:$A,0)))*(1+INDEX('Scenario Parameters'!$L:$L,MATCH(H$3,'Scenario Parameters'!$A:$A,0)))*'Base Table 5'!H48</f>
        <v>0.35349999999999998</v>
      </c>
      <c r="I48" s="36">
        <f>(1+INDEX('Scenario Parameters'!$L:$L,MATCH($C48,'Scenario Parameters'!$A:$A,0)))*(1+INDEX('Scenario Parameters'!$L:$L,MATCH(I$3,'Scenario Parameters'!$A:$A,0)))*'Base Table 5'!I48</f>
        <v>6.0400000000000002E-2</v>
      </c>
      <c r="J48" s="36">
        <f>(1+INDEX('Scenario Parameters'!$L:$L,MATCH($C48,'Scenario Parameters'!$A:$A,0)))*(1+INDEX('Scenario Parameters'!$L:$L,MATCH(J$3,'Scenario Parameters'!$A:$A,0)))*'Base Table 5'!J48</f>
        <v>0.2848</v>
      </c>
      <c r="K48" s="36">
        <f>(1+INDEX('Scenario Parameters'!$L:$L,MATCH($C48,'Scenario Parameters'!$A:$A,0)))*(1+INDEX('Scenario Parameters'!$L:$L,MATCH(K$3,'Scenario Parameters'!$A:$A,0)))*'Base Table 5'!K48</f>
        <v>1.5726</v>
      </c>
      <c r="L48" s="36">
        <f>(1+INDEX('Scenario Parameters'!$L:$L,MATCH($C48,'Scenario Parameters'!$A:$A,0)))*(1+INDEX('Scenario Parameters'!$L:$L,MATCH(L$3,'Scenario Parameters'!$A:$A,0)))*'Base Table 5'!L48</f>
        <v>0.23205999999999996</v>
      </c>
      <c r="M48" s="36">
        <f>(1+INDEX('Scenario Parameters'!$L:$L,MATCH($C48,'Scenario Parameters'!$A:$A,0)))*(1+INDEX('Scenario Parameters'!$L:$L,MATCH(M$3,'Scenario Parameters'!$A:$A,0)))*'Base Table 5'!M48</f>
        <v>8.9609999999999981E-2</v>
      </c>
      <c r="N48" s="36">
        <f>(1+INDEX('Scenario Parameters'!$L:$L,MATCH($C48,'Scenario Parameters'!$A:$A,0)))*(1+INDEX('Scenario Parameters'!$L:$L,MATCH(N$3,'Scenario Parameters'!$A:$A,0)))*'Base Table 5'!N48</f>
        <v>1.9050900000000002</v>
      </c>
      <c r="O48" s="36">
        <f>(1+INDEX('Scenario Parameters'!$L:$L,MATCH($C48,'Scenario Parameters'!$A:$A,0)))*(1+INDEX('Scenario Parameters'!$L:$L,MATCH(O$3,'Scenario Parameters'!$A:$A,0)))*'Base Table 5'!O48</f>
        <v>3.1287300000000005</v>
      </c>
      <c r="P48" s="36">
        <f>(1+INDEX('Scenario Parameters'!$L:$L,MATCH($C48,'Scenario Parameters'!$A:$A,0)))*(1+INDEX('Scenario Parameters'!$L:$L,MATCH(P$3,'Scenario Parameters'!$A:$A,0)))*'Base Table 5'!P48</f>
        <v>0.47706999999999999</v>
      </c>
      <c r="Q48" s="36">
        <f>(1+INDEX('Scenario Parameters'!$L:$L,MATCH($C48,'Scenario Parameters'!$A:$A,0)))*(1+INDEX('Scenario Parameters'!$L:$L,MATCH(Q$3,'Scenario Parameters'!$A:$A,0)))*'Base Table 5'!Q48</f>
        <v>1.0374399999999999</v>
      </c>
      <c r="R48" s="36">
        <f>(1+INDEX('Scenario Parameters'!$L:$L,MATCH($C48,'Scenario Parameters'!$A:$A,0)))*(1+INDEX('Scenario Parameters'!$L:$L,MATCH(R$3,'Scenario Parameters'!$A:$A,0)))*'Base Table 5'!R48</f>
        <v>1.0593999999999999</v>
      </c>
      <c r="S48" s="36">
        <f>(1+INDEX('Scenario Parameters'!$L:$L,MATCH($C48,'Scenario Parameters'!$A:$A,0)))*(1+INDEX('Scenario Parameters'!$L:$L,MATCH(S$3,'Scenario Parameters'!$A:$A,0)))*'Base Table 5'!S48</f>
        <v>6.8400000000000002E-2</v>
      </c>
      <c r="T48" s="36">
        <f>(1+INDEX('Scenario Parameters'!$L:$L,MATCH($C48,'Scenario Parameters'!$A:$A,0)))*(1+INDEX('Scenario Parameters'!$L:$L,MATCH(T$3,'Scenario Parameters'!$A:$A,0)))*'Base Table 5'!T48</f>
        <v>0.59950000000000003</v>
      </c>
      <c r="U48" s="36">
        <f>(1+INDEX('Scenario Parameters'!$L:$L,MATCH($C48,'Scenario Parameters'!$A:$A,0)))*(1+INDEX('Scenario Parameters'!$L:$L,MATCH(U$3,'Scenario Parameters'!$A:$A,0)))*'Base Table 5'!U48</f>
        <v>0.62250000000000005</v>
      </c>
      <c r="V48" s="36">
        <f>(1+INDEX('Scenario Parameters'!$L:$L,MATCH($C48,'Scenario Parameters'!$A:$A,0)))*(1+INDEX('Scenario Parameters'!$L:$L,MATCH(V$3,'Scenario Parameters'!$A:$A,0)))*'Base Table 5'!V48</f>
        <v>0.1706</v>
      </c>
      <c r="W48" s="36">
        <f>(1+INDEX('Scenario Parameters'!$L:$L,MATCH($C48,'Scenario Parameters'!$A:$A,0)))*(1+INDEX('Scenario Parameters'!$L:$L,MATCH(W$3,'Scenario Parameters'!$A:$A,0)))*'Base Table 5'!W48</f>
        <v>0.48430000000000001</v>
      </c>
      <c r="X48" s="36">
        <f>(1+INDEX('Scenario Parameters'!$L:$L,MATCH($C48,'Scenario Parameters'!$A:$A,0)))*(1+INDEX('Scenario Parameters'!$L:$L,MATCH(X$3,'Scenario Parameters'!$A:$A,0)))*'Base Table 5'!X48</f>
        <v>0.52839999999999998</v>
      </c>
      <c r="Y48" s="36">
        <f>(1+INDEX('Scenario Parameters'!$L:$L,MATCH($C48,'Scenario Parameters'!$A:$A,0)))*(1+INDEX('Scenario Parameters'!$L:$L,MATCH(Y$3,'Scenario Parameters'!$A:$A,0)))*'Base Table 5'!Y48</f>
        <v>0.43609999999999999</v>
      </c>
      <c r="Z48" s="36">
        <f>(1+INDEX('Scenario Parameters'!$L:$L,MATCH($C48,'Scenario Parameters'!$A:$A,0)))*(1+INDEX('Scenario Parameters'!$L:$L,MATCH(Z$3,'Scenario Parameters'!$A:$A,0)))*'Base Table 5'!Z48</f>
        <v>1.0027999999999999</v>
      </c>
      <c r="AA48" s="36">
        <f>(1+INDEX('Scenario Parameters'!$L:$L,MATCH($C48,'Scenario Parameters'!$A:$A,0)))*(1+INDEX('Scenario Parameters'!$L:$L,MATCH(AA$3,'Scenario Parameters'!$A:$A,0)))*'Base Table 5'!AA48</f>
        <v>0.3528</v>
      </c>
      <c r="AB48" s="36">
        <f>(1+INDEX('Scenario Parameters'!$L:$L,MATCH($C48,'Scenario Parameters'!$A:$A,0)))*(1+INDEX('Scenario Parameters'!$L:$L,MATCH(AB$3,'Scenario Parameters'!$A:$A,0)))*'Base Table 5'!AB48</f>
        <v>0.16450000000000001</v>
      </c>
      <c r="AC48" s="36">
        <f>(1+INDEX('Scenario Parameters'!$L:$L,MATCH($C48,'Scenario Parameters'!$A:$A,0)))*(1+INDEX('Scenario Parameters'!$L:$L,MATCH(AC$3,'Scenario Parameters'!$A:$A,0)))*'Base Table 5'!AC48</f>
        <v>0.22239999999999999</v>
      </c>
      <c r="AD48" s="36">
        <f>(1+INDEX('Scenario Parameters'!$L:$L,MATCH($C48,'Scenario Parameters'!$A:$A,0)))*(1+INDEX('Scenario Parameters'!$L:$L,MATCH(AD$3,'Scenario Parameters'!$A:$A,0)))*'Base Table 5'!AD48</f>
        <v>1.09E-2</v>
      </c>
      <c r="AE48" s="36">
        <f>(1+INDEX('Scenario Parameters'!$L:$L,MATCH($C48,'Scenario Parameters'!$A:$A,0)))*(1+INDEX('Scenario Parameters'!$L:$L,MATCH(AE$3,'Scenario Parameters'!$A:$A,0)))*'Base Table 5'!AE48</f>
        <v>4.3299999999999998E-2</v>
      </c>
      <c r="AF48" s="36">
        <f>(1+INDEX('Scenario Parameters'!$L:$L,MATCH($C48,'Scenario Parameters'!$A:$A,0)))*(1+INDEX('Scenario Parameters'!$L:$L,MATCH(AF$3,'Scenario Parameters'!$A:$A,0)))*'Base Table 5'!AF48</f>
        <v>0.23169999999999999</v>
      </c>
      <c r="AG48" s="36">
        <f>(1+INDEX('Scenario Parameters'!$L:$L,MATCH($C48,'Scenario Parameters'!$A:$A,0)))*(1+INDEX('Scenario Parameters'!$L:$L,MATCH(AG$3,'Scenario Parameters'!$A:$A,0)))*'Base Table 5'!AG48</f>
        <v>2.0000000000000001E-4</v>
      </c>
      <c r="AH48" s="36">
        <f>(1+INDEX('Scenario Parameters'!$L:$L,MATCH($C48,'Scenario Parameters'!$A:$A,0)))*(1+INDEX('Scenario Parameters'!$L:$L,MATCH(AH$3,'Scenario Parameters'!$A:$A,0)))*'Base Table 5'!AH48</f>
        <v>3.1899999999999998E-2</v>
      </c>
      <c r="AI48" s="36">
        <f>(1+INDEX('Scenario Parameters'!$L:$L,MATCH($C48,'Scenario Parameters'!$A:$A,0)))*(1+INDEX('Scenario Parameters'!$L:$L,MATCH(AI$3,'Scenario Parameters'!$A:$A,0)))*'Base Table 5'!AI48</f>
        <v>2.75E-2</v>
      </c>
      <c r="AJ48" s="36">
        <f>(1+INDEX('Scenario Parameters'!$L:$L,MATCH($C48,'Scenario Parameters'!$A:$A,0)))*(1+INDEX('Scenario Parameters'!$L:$L,MATCH(AJ$3,'Scenario Parameters'!$A:$A,0)))*'Base Table 5'!AJ48</f>
        <v>0.3115</v>
      </c>
      <c r="AK48" s="36">
        <f>(1+INDEX('Scenario Parameters'!$L:$L,MATCH($C48,'Scenario Parameters'!$A:$A,0)))*(1+INDEX('Scenario Parameters'!$L:$L,MATCH(AK$3,'Scenario Parameters'!$A:$A,0)))*'Base Table 5'!AK48</f>
        <v>0.59340000000000004</v>
      </c>
      <c r="AL48" s="36">
        <f>(1+INDEX('Scenario Parameters'!$L:$L,MATCH($C48,'Scenario Parameters'!$A:$A,0)))*(1+INDEX('Scenario Parameters'!$L:$L,MATCH(AL$3,'Scenario Parameters'!$A:$A,0)))*'Base Table 5'!AL48</f>
        <v>0.1169</v>
      </c>
      <c r="AM48" s="36">
        <f>(1+INDEX('Scenario Parameters'!$L:$L,MATCH($C48,'Scenario Parameters'!$A:$A,0)))*(1+INDEX('Scenario Parameters'!$L:$L,MATCH(AM$3,'Scenario Parameters'!$A:$A,0)))*'Base Table 5'!AM48</f>
        <v>0.3679</v>
      </c>
      <c r="AN48" s="36">
        <f>(1+INDEX('Scenario Parameters'!$L:$L,MATCH($C48,'Scenario Parameters'!$A:$A,0)))*(1+INDEX('Scenario Parameters'!$L:$L,MATCH(AN$3,'Scenario Parameters'!$A:$A,0)))*'Base Table 5'!AN48</f>
        <v>0.52410000000000001</v>
      </c>
      <c r="AO48" s="36">
        <f>(1+INDEX('Scenario Parameters'!$L:$L,MATCH($C48,'Scenario Parameters'!$A:$A,0)))*(1+INDEX('Scenario Parameters'!$L:$L,MATCH(AO$3,'Scenario Parameters'!$A:$A,0)))*'Base Table 5'!AO48</f>
        <v>1.2199999999999997E-2</v>
      </c>
      <c r="AP48" s="36">
        <f>(1+INDEX('Scenario Parameters'!$L:$L,MATCH($C48,'Scenario Parameters'!$A:$A,0)))*(1+INDEX('Scenario Parameters'!$L:$L,MATCH(AP$3,'Scenario Parameters'!$A:$A,0)))*'Base Table 5'!AP48</f>
        <v>0.28325</v>
      </c>
      <c r="AQ48" s="36">
        <f>(1+INDEX('Scenario Parameters'!$L:$L,MATCH($C48,'Scenario Parameters'!$A:$A,0)))*(1+INDEX('Scenario Parameters'!$L:$L,MATCH(AQ$3,'Scenario Parameters'!$A:$A,0)))*'Base Table 5'!AQ48</f>
        <v>2.0199999999999999E-2</v>
      </c>
      <c r="AR48" s="36">
        <f>(1+INDEX('Scenario Parameters'!$L:$L,MATCH($C48,'Scenario Parameters'!$A:$A,0)))*(1+INDEX('Scenario Parameters'!$L:$L,MATCH(AR$3,'Scenario Parameters'!$A:$A,0)))*'Base Table 5'!AR48</f>
        <v>0.78949999999999998</v>
      </c>
      <c r="AS48" s="36">
        <f>(1+INDEX('Scenario Parameters'!$L:$L,MATCH($C48,'Scenario Parameters'!$A:$A,0)))*(1+INDEX('Scenario Parameters'!$L:$L,MATCH(AS$3,'Scenario Parameters'!$A:$A,0)))*'Base Table 5'!AS48</f>
        <v>0.16589999999999999</v>
      </c>
      <c r="AT48" s="36">
        <f>(1+INDEX('Scenario Parameters'!$L:$L,MATCH($C48,'Scenario Parameters'!$A:$A,0)))*(1+INDEX('Scenario Parameters'!$L:$L,MATCH(AT$3,'Scenario Parameters'!$A:$A,0)))*'Base Table 5'!AT48</f>
        <v>0.46560000000000001</v>
      </c>
      <c r="AU48" s="36">
        <f>(1+INDEX('Scenario Parameters'!$L:$L,MATCH($C48,'Scenario Parameters'!$A:$A,0)))*(1+INDEX('Scenario Parameters'!$L:$L,MATCH(AU$3,'Scenario Parameters'!$A:$A,0)))*'Base Table 5'!AU48</f>
        <v>3.4099999999999998E-2</v>
      </c>
      <c r="AV48" s="36">
        <f>(1+INDEX('Scenario Parameters'!$L:$L,MATCH($C48,'Scenario Parameters'!$A:$A,0)))*(1+INDEX('Scenario Parameters'!$L:$L,MATCH(AV$3,'Scenario Parameters'!$A:$A,0)))*'Base Table 5'!AV48</f>
        <v>0.372</v>
      </c>
      <c r="AW48" s="36">
        <f>(1+INDEX('Scenario Parameters'!$L:$L,MATCH($C48,'Scenario Parameters'!$A:$A,0)))*(1+INDEX('Scenario Parameters'!$L:$L,MATCH(AW$3,'Scenario Parameters'!$A:$A,0)))*'Base Table 5'!AW48</f>
        <v>0.58679999999999999</v>
      </c>
      <c r="AX48" s="36">
        <f>(1+INDEX('Scenario Parameters'!$L:$L,MATCH($C48,'Scenario Parameters'!$A:$A,0)))*(1+INDEX('Scenario Parameters'!$L:$L,MATCH(AX$3,'Scenario Parameters'!$A:$A,0)))*'Base Table 5'!AX48</f>
        <v>1.5306999999999999</v>
      </c>
      <c r="AY48" s="36">
        <f>(1+INDEX('Scenario Parameters'!$L:$L,MATCH($C48,'Scenario Parameters'!$A:$A,0)))*(1+INDEX('Scenario Parameters'!$L:$L,MATCH(AY$3,'Scenario Parameters'!$A:$A,0)))*'Base Table 5'!AY48</f>
        <v>0.1978</v>
      </c>
      <c r="AZ48" s="36">
        <f>(1+INDEX('Scenario Parameters'!$L:$L,MATCH($C48,'Scenario Parameters'!$A:$A,0)))*(1+INDEX('Scenario Parameters'!$L:$L,MATCH(AZ$3,'Scenario Parameters'!$A:$A,0)))*'Base Table 5'!AZ48</f>
        <v>0.13109999999999999</v>
      </c>
      <c r="BA48" s="36">
        <f>(1+INDEX('Scenario Parameters'!$L:$L,MATCH($C48,'Scenario Parameters'!$A:$A,0)))*(1+INDEX('Scenario Parameters'!$L:$L,MATCH(BA$3,'Scenario Parameters'!$A:$A,0)))*'Base Table 5'!BA48</f>
        <v>0.2651</v>
      </c>
      <c r="BB48" s="36">
        <f>(1+INDEX('Scenario Parameters'!$L:$L,MATCH($C48,'Scenario Parameters'!$A:$A,0)))*(1+INDEX('Scenario Parameters'!$L:$L,MATCH(BB$3,'Scenario Parameters'!$A:$A,0)))*'Base Table 5'!BB48</f>
        <v>7.0046999999999997</v>
      </c>
      <c r="BC48" s="36">
        <f>(1+INDEX('Scenario Parameters'!$L:$L,MATCH($C48,'Scenario Parameters'!$A:$A,0)))*(1+INDEX('Scenario Parameters'!$L:$L,MATCH(BC$3,'Scenario Parameters'!$A:$A,0)))*'Base Table 5'!BC48</f>
        <v>4.5400000000000003E-2</v>
      </c>
      <c r="BD48" s="36">
        <f>(1+INDEX('Scenario Parameters'!$L:$L,MATCH($C48,'Scenario Parameters'!$A:$A,0)))*(1+INDEX('Scenario Parameters'!$L:$L,MATCH(BD$3,'Scenario Parameters'!$A:$A,0)))*'Base Table 5'!BD48</f>
        <v>7.8409000000000004</v>
      </c>
      <c r="BE48" s="36">
        <f>(1+INDEX('Scenario Parameters'!$L:$L,MATCH($C48,'Scenario Parameters'!$A:$A,0)))*(1+INDEX('Scenario Parameters'!$L:$L,MATCH(BE$3,'Scenario Parameters'!$A:$A,0)))*'Base Table 5'!BE48</f>
        <v>0.28810000000000002</v>
      </c>
      <c r="BF48" s="36">
        <f>(1+INDEX('Scenario Parameters'!$L:$L,MATCH($C48,'Scenario Parameters'!$A:$A,0)))*(1+INDEX('Scenario Parameters'!$L:$L,MATCH(BF$3,'Scenario Parameters'!$A:$A,0)))*'Base Table 5'!BF48</f>
        <v>5.6661000000000001</v>
      </c>
      <c r="BG48" s="36">
        <f>(1+INDEX('Scenario Parameters'!$L:$L,MATCH($C48,'Scenario Parameters'!$A:$A,0)))*(1+INDEX('Scenario Parameters'!$L:$L,MATCH(BG$3,'Scenario Parameters'!$A:$A,0)))*'Base Table 5'!BG48</f>
        <v>0.29118000000000005</v>
      </c>
      <c r="BH48" s="36">
        <f>(1+INDEX('Scenario Parameters'!$L:$L,MATCH($C48,'Scenario Parameters'!$A:$A,0)))*(1+INDEX('Scenario Parameters'!$L:$L,MATCH(BH$3,'Scenario Parameters'!$A:$A,0)))*'Base Table 5'!BH48</f>
        <v>0.57350000000000001</v>
      </c>
      <c r="BI48" s="36">
        <f>(1+INDEX('Scenario Parameters'!$L:$L,MATCH($C48,'Scenario Parameters'!$A:$A,0)))*(1+INDEX('Scenario Parameters'!$L:$L,MATCH(BI$3,'Scenario Parameters'!$A:$A,0)))*'Base Table 5'!BI48</f>
        <v>0.2621</v>
      </c>
      <c r="BJ48" s="36">
        <f>(1+INDEX('Scenario Parameters'!$L:$L,MATCH($C48,'Scenario Parameters'!$A:$A,0)))*(1+INDEX('Scenario Parameters'!$L:$L,MATCH(BJ$3,'Scenario Parameters'!$A:$A,0)))*'Base Table 5'!BJ48</f>
        <v>0.61960000000000004</v>
      </c>
      <c r="BK48" s="36">
        <f>(1+INDEX('Scenario Parameters'!$L:$L,MATCH($C48,'Scenario Parameters'!$A:$A,0)))*(1+INDEX('Scenario Parameters'!$L:$L,MATCH(BK$3,'Scenario Parameters'!$A:$A,0)))*'Base Table 5'!BK48</f>
        <v>0.86080000000000001</v>
      </c>
      <c r="BL48" s="36">
        <f>(1+INDEX('Scenario Parameters'!$L:$L,MATCH($C48,'Scenario Parameters'!$A:$A,0)))*(1+INDEX('Scenario Parameters'!$L:$L,MATCH(BL$3,'Scenario Parameters'!$A:$A,0)))*'Base Table 5'!BL48</f>
        <v>0.46250000000000002</v>
      </c>
      <c r="BM48" s="36">
        <f>(1+INDEX('Scenario Parameters'!$L:$L,MATCH($C48,'Scenario Parameters'!$A:$A,0)))*(1+INDEX('Scenario Parameters'!$L:$L,MATCH(BM$3,'Scenario Parameters'!$A:$A,0)))*'Base Table 5'!BM48</f>
        <v>1.0147999999999999</v>
      </c>
      <c r="BN48" s="36">
        <f>(1+INDEX('Scenario Parameters'!$L:$L,MATCH($C48,'Scenario Parameters'!$A:$A,0)))*(1+INDEX('Scenario Parameters'!$L:$L,MATCH(BN$3,'Scenario Parameters'!$A:$A,0)))*'Base Table 5'!BN48</f>
        <v>2.3142</v>
      </c>
      <c r="BO48" s="36">
        <f>(1+INDEX('Scenario Parameters'!$L:$L,MATCH($C48,'Scenario Parameters'!$A:$A,0)))*(1+INDEX('Scenario Parameters'!$L:$L,MATCH(BO$3,'Scenario Parameters'!$A:$A,0)))*'Base Table 5'!BO48</f>
        <v>0.42509999999999998</v>
      </c>
      <c r="BP48" s="36">
        <f>(1+INDEX('Scenario Parameters'!$L:$L,MATCH($C48,'Scenario Parameters'!$A:$A,0)))*(1+INDEX('Scenario Parameters'!$L:$L,MATCH(BP$3,'Scenario Parameters'!$A:$A,0)))*'Base Table 5'!BP48</f>
        <v>1.2838000000000001</v>
      </c>
      <c r="BQ48" s="36">
        <f>(1+INDEX('Scenario Parameters'!$L:$L,MATCH($C48,'Scenario Parameters'!$A:$A,0)))*(1+INDEX('Scenario Parameters'!$L:$L,MATCH(BQ$3,'Scenario Parameters'!$A:$A,0)))*'Base Table 5'!BQ48</f>
        <v>0.60525000000000007</v>
      </c>
      <c r="BR48" s="36">
        <f>(1+INDEX('Scenario Parameters'!$L:$L,MATCH($C48,'Scenario Parameters'!$A:$A,0)))*(1+INDEX('Scenario Parameters'!$L:$L,MATCH(BR$3,'Scenario Parameters'!$A:$A,0)))*'Base Table 5'!BR48</f>
        <v>0.89800000000000002</v>
      </c>
      <c r="BS48" s="36">
        <f>(1+INDEX('Scenario Parameters'!$L:$L,MATCH($C48,'Scenario Parameters'!$A:$A,0)))*(1+INDEX('Scenario Parameters'!$L:$L,MATCH(BS$3,'Scenario Parameters'!$A:$A,0)))*'Base Table 5'!BS48</f>
        <v>8.179999999999998E-3</v>
      </c>
      <c r="BT48" s="36">
        <f>(1+INDEX('Scenario Parameters'!$L:$L,MATCH($C48,'Scenario Parameters'!$A:$A,0)))*(1+INDEX('Scenario Parameters'!$L:$L,MATCH(BT$3,'Scenario Parameters'!$A:$A,0)))*'Base Table 5'!BT48</f>
        <v>0.9869</v>
      </c>
      <c r="BU48" s="36">
        <f>(1+INDEX('Scenario Parameters'!$L:$L,MATCH($C48,'Scenario Parameters'!$A:$A,0)))*(1+INDEX('Scenario Parameters'!$L:$L,MATCH(BU$3,'Scenario Parameters'!$A:$A,0)))*'Base Table 5'!BU48</f>
        <v>0.34689999999999999</v>
      </c>
      <c r="BV48" s="36">
        <f>(1+INDEX('Scenario Parameters'!$L:$L,MATCH($C48,'Scenario Parameters'!$A:$A,0)))*(1+INDEX('Scenario Parameters'!$L:$L,MATCH(BV$3,'Scenario Parameters'!$A:$A,0)))*'Base Table 5'!BV48</f>
        <v>283.1139</v>
      </c>
      <c r="BW48" s="36">
        <f>(1+INDEX('Scenario Parameters'!$L:$L,MATCH($C48,'Scenario Parameters'!$A:$A,0)))*(1+INDEX('Scenario Parameters'!$L:$L,MATCH(BW$3,'Scenario Parameters'!$A:$A,0)))*'Base Table 5'!BW48</f>
        <v>21.363499999999998</v>
      </c>
      <c r="BX48" s="36">
        <f>(1+INDEX('Scenario Parameters'!$L:$L,MATCH($C48,'Scenario Parameters'!$A:$A,0)))*(1+INDEX('Scenario Parameters'!$L:$L,MATCH(BX$3,'Scenario Parameters'!$A:$A,0)))*'Base Table 5'!BX48</f>
        <v>57.723300000000002</v>
      </c>
      <c r="BY48" s="36">
        <f>(1+INDEX('Scenario Parameters'!$L:$L,MATCH($C48,'Scenario Parameters'!$A:$A,0)))*(1+INDEX('Scenario Parameters'!$L:$L,MATCH(BY$3,'Scenario Parameters'!$A:$A,0)))*'Base Table 5'!BY48</f>
        <v>849.97050000000002</v>
      </c>
      <c r="BZ48" s="36">
        <f>(1+INDEX('Scenario Parameters'!$L:$L,MATCH($C48,'Scenario Parameters'!$A:$A,0)))*(1+INDEX('Scenario Parameters'!$L:$L,MATCH(BZ$3,'Scenario Parameters'!$A:$A,0)))*'Base Table 5'!BZ48</f>
        <v>3.0133000000000001</v>
      </c>
      <c r="CA48" s="36">
        <f>(1+INDEX('Scenario Parameters'!$L:$L,MATCH($C48,'Scenario Parameters'!$A:$A,0)))*(1+INDEX('Scenario Parameters'!$L:$L,MATCH(CA$3,'Scenario Parameters'!$A:$A,0)))*'Base Table 5'!CA48</f>
        <v>2.8138000000000001</v>
      </c>
      <c r="CB48" s="36">
        <f>(1+INDEX('Scenario Parameters'!$L:$L,MATCH($C48,'Scenario Parameters'!$A:$A,0)))*(1+INDEX('Scenario Parameters'!$L:$L,MATCH(CB$3,'Scenario Parameters'!$A:$A,0)))*'Base Table 5'!CB48</f>
        <v>17.4756</v>
      </c>
      <c r="CC48" s="36">
        <f>(1+INDEX('Scenario Parameters'!$L:$L,MATCH($C48,'Scenario Parameters'!$A:$A,0)))*(1+INDEX('Scenario Parameters'!$L:$L,MATCH(CC$3,'Scenario Parameters'!$A:$A,0)))*'Base Table 5'!CC48</f>
        <v>46.3932</v>
      </c>
      <c r="CD48" s="36">
        <f>(1+INDEX('Scenario Parameters'!$L:$L,MATCH($C48,'Scenario Parameters'!$A:$A,0)))*(1+INDEX('Scenario Parameters'!$L:$L,MATCH(CD$3,'Scenario Parameters'!$A:$A,0)))*'Base Table 5'!CD48</f>
        <v>2.1369599999999997</v>
      </c>
      <c r="CE48" s="36">
        <f>(1+INDEX('Scenario Parameters'!$L:$L,MATCH($C48,'Scenario Parameters'!$A:$A,0)))*(1+INDEX('Scenario Parameters'!$L:$L,MATCH(CE$3,'Scenario Parameters'!$A:$A,0)))*'Base Table 5'!CE48</f>
        <v>0.2732</v>
      </c>
      <c r="CF48" s="36">
        <f>(1+INDEX('Scenario Parameters'!$L:$L,MATCH($C48,'Scenario Parameters'!$A:$A,0)))*(1+INDEX('Scenario Parameters'!$L:$L,MATCH(CF$3,'Scenario Parameters'!$A:$A,0)))*'Base Table 5'!CF48</f>
        <v>1.6793</v>
      </c>
      <c r="CG48" s="36">
        <f>(1+INDEX('Scenario Parameters'!$L:$L,MATCH($C48,'Scenario Parameters'!$A:$A,0)))*(1+INDEX('Scenario Parameters'!$L:$L,MATCH(CG$3,'Scenario Parameters'!$A:$A,0)))*'Base Table 5'!CG48</f>
        <v>5.407</v>
      </c>
      <c r="CH48" s="36">
        <f>(1+INDEX('Scenario Parameters'!$L:$L,MATCH($C48,'Scenario Parameters'!$A:$A,0)))*(1+INDEX('Scenario Parameters'!$L:$L,MATCH(CH$3,'Scenario Parameters'!$A:$A,0)))*'Base Table 5'!CH48</f>
        <v>0.45490000000000003</v>
      </c>
      <c r="CI48" s="36">
        <f>(1+INDEX('Scenario Parameters'!$L:$L,MATCH($C48,'Scenario Parameters'!$A:$A,0)))*(1+INDEX('Scenario Parameters'!$L:$L,MATCH(CI$3,'Scenario Parameters'!$A:$A,0)))*'Base Table 5'!CI48</f>
        <v>0.81840000000000002</v>
      </c>
      <c r="CJ48" s="36">
        <f>(1+INDEX('Scenario Parameters'!$L:$L,MATCH($C48,'Scenario Parameters'!$A:$A,0)))*(1+INDEX('Scenario Parameters'!$L:$L,MATCH(CJ$3,'Scenario Parameters'!$A:$A,0)))*'Base Table 5'!CJ48</f>
        <v>0.63970000000000005</v>
      </c>
      <c r="CK48" s="36">
        <f>(1+INDEX('Scenario Parameters'!$L:$L,MATCH($C48,'Scenario Parameters'!$A:$A,0)))*(1+INDEX('Scenario Parameters'!$L:$L,MATCH(CK$3,'Scenario Parameters'!$A:$A,0)))*'Base Table 5'!CK48</f>
        <v>0.1885</v>
      </c>
      <c r="CL48" s="36">
        <f>(1+INDEX('Scenario Parameters'!$L:$L,MATCH($C48,'Scenario Parameters'!$A:$A,0)))*(1+INDEX('Scenario Parameters'!$L:$L,MATCH(CL$3,'Scenario Parameters'!$A:$A,0)))*'Base Table 5'!CL48</f>
        <v>0.11940000000000001</v>
      </c>
      <c r="CM48" s="36">
        <f>(1+INDEX('Scenario Parameters'!$L:$L,MATCH($C48,'Scenario Parameters'!$A:$A,0)))*(1+INDEX('Scenario Parameters'!$L:$L,MATCH(CM$3,'Scenario Parameters'!$A:$A,0)))*'Base Table 5'!CM48</f>
        <v>0.14119999999999999</v>
      </c>
      <c r="CN48" s="36">
        <f>(1+INDEX('Scenario Parameters'!$L:$L,MATCH($C48,'Scenario Parameters'!$A:$A,0)))*(1+INDEX('Scenario Parameters'!$L:$L,MATCH(CN$3,'Scenario Parameters'!$A:$A,0)))*'Base Table 5'!CN48</f>
        <v>1.4313</v>
      </c>
      <c r="CO48" s="36">
        <f>(1+INDEX('Scenario Parameters'!$L:$L,MATCH($C48,'Scenario Parameters'!$A:$A,0)))*(1+INDEX('Scenario Parameters'!$L:$L,MATCH(CO$3,'Scenario Parameters'!$A:$A,0)))*'Base Table 5'!CO48</f>
        <v>6.6E-3</v>
      </c>
      <c r="CP48" s="36">
        <f>(1+INDEX('Scenario Parameters'!$L:$L,MATCH($C48,'Scenario Parameters'!$A:$A,0)))*(1+INDEX('Scenario Parameters'!$L:$L,MATCH(CP$3,'Scenario Parameters'!$A:$A,0)))*'Base Table 5'!CP48</f>
        <v>0.29599999999999999</v>
      </c>
      <c r="CQ48" s="36">
        <f>(1+INDEX('Scenario Parameters'!$L:$L,MATCH($C48,'Scenario Parameters'!$A:$A,0)))*(1+INDEX('Scenario Parameters'!$L:$L,MATCH(CQ$3,'Scenario Parameters'!$A:$A,0)))*'Base Table 5'!CQ48</f>
        <v>0.35120000000000001</v>
      </c>
      <c r="CR48" s="36">
        <f>(1+INDEX('Scenario Parameters'!$L:$L,MATCH($C48,'Scenario Parameters'!$A:$A,0)))*(1+INDEX('Scenario Parameters'!$L:$L,MATCH(CR$3,'Scenario Parameters'!$A:$A,0)))*'Base Table 5'!CR48</f>
        <v>0.36890000000000001</v>
      </c>
      <c r="CS48" s="36">
        <f>(1+INDEX('Scenario Parameters'!$L:$L,MATCH($C48,'Scenario Parameters'!$A:$A,0)))*(1+INDEX('Scenario Parameters'!$L:$L,MATCH(CS$3,'Scenario Parameters'!$A:$A,0)))*'Base Table 5'!CS48</f>
        <v>0.86709999999999998</v>
      </c>
      <c r="CT48" s="36">
        <f>(1+INDEX('Scenario Parameters'!$L:$L,MATCH($C48,'Scenario Parameters'!$A:$A,0)))*(1+INDEX('Scenario Parameters'!$L:$L,MATCH(CT$3,'Scenario Parameters'!$A:$A,0)))*'Base Table 5'!CT48</f>
        <v>5.0819000000000001</v>
      </c>
      <c r="CU48" s="36">
        <f>(1+INDEX('Scenario Parameters'!$L:$L,MATCH($C48,'Scenario Parameters'!$A:$A,0)))*(1+INDEX('Scenario Parameters'!$L:$L,MATCH(CU$3,'Scenario Parameters'!$A:$A,0)))*'Base Table 5'!CU48</f>
        <v>1.7195</v>
      </c>
      <c r="CV48" s="36">
        <f>(1+INDEX('Scenario Parameters'!$L:$L,MATCH($C48,'Scenario Parameters'!$A:$A,0)))*(1+INDEX('Scenario Parameters'!$L:$L,MATCH(CV$3,'Scenario Parameters'!$A:$A,0)))*'Base Table 5'!CV48</f>
        <v>1.0535000000000001</v>
      </c>
      <c r="CW48" s="36">
        <f>(1+INDEX('Scenario Parameters'!$L:$L,MATCH($C48,'Scenario Parameters'!$A:$A,0)))*(1+INDEX('Scenario Parameters'!$L:$L,MATCH(CW$3,'Scenario Parameters'!$A:$A,0)))*'Base Table 5'!CW48</f>
        <v>15.489000000000001</v>
      </c>
      <c r="CX48" s="36">
        <f>(1+INDEX('Scenario Parameters'!$L:$L,MATCH($C48,'Scenario Parameters'!$A:$A,0)))*(1+INDEX('Scenario Parameters'!$L:$L,MATCH(CX$3,'Scenario Parameters'!$A:$A,0)))*'Base Table 5'!CX48</f>
        <v>2.2700999999999998</v>
      </c>
      <c r="CY48" s="36">
        <f>(1+INDEX('Scenario Parameters'!$L:$L,MATCH($C48,'Scenario Parameters'!$A:$A,0)))*(1+INDEX('Scenario Parameters'!$L:$L,MATCH(CY$3,'Scenario Parameters'!$A:$A,0)))*'Base Table 5'!CY48</f>
        <v>2.5489000000000002</v>
      </c>
      <c r="CZ48" s="36">
        <f>(1+INDEX('Scenario Parameters'!$L:$L,MATCH($C48,'Scenario Parameters'!$A:$A,0)))*(1+INDEX('Scenario Parameters'!$L:$L,MATCH(CZ$3,'Scenario Parameters'!$A:$A,0)))*'Base Table 5'!CZ48</f>
        <v>0.60260000000000002</v>
      </c>
      <c r="DA48" s="36">
        <f>(1+INDEX('Scenario Parameters'!$L:$L,MATCH($C48,'Scenario Parameters'!$A:$A,0)))*(1+INDEX('Scenario Parameters'!$L:$L,MATCH(DA$3,'Scenario Parameters'!$A:$A,0)))*'Base Table 5'!DA48</f>
        <v>4.0664999999999996</v>
      </c>
      <c r="DB48" s="36">
        <f>(1+INDEX('Scenario Parameters'!$L:$L,MATCH($C48,'Scenario Parameters'!$A:$A,0)))*(1+INDEX('Scenario Parameters'!$L:$L,MATCH(DB$3,'Scenario Parameters'!$A:$A,0)))*'Base Table 5'!DB48</f>
        <v>1.0344</v>
      </c>
      <c r="DC48" s="36">
        <f>(1+INDEX('Scenario Parameters'!$L:$L,MATCH($C48,'Scenario Parameters'!$A:$A,0)))*(1+INDEX('Scenario Parameters'!$L:$L,MATCH(DC$3,'Scenario Parameters'!$A:$A,0)))*'Base Table 5'!DC48</f>
        <v>0.36149999999999999</v>
      </c>
      <c r="DD48" s="36">
        <f>(1+INDEX('Scenario Parameters'!$L:$L,MATCH($C48,'Scenario Parameters'!$A:$A,0)))*(1+INDEX('Scenario Parameters'!$L:$L,MATCH(DD$3,'Scenario Parameters'!$A:$A,0)))*'Base Table 5'!DD48</f>
        <v>14.516400000000001</v>
      </c>
      <c r="DE48" s="36">
        <f>(1+INDEX('Scenario Parameters'!$L:$L,MATCH($C48,'Scenario Parameters'!$A:$A,0)))*(1+INDEX('Scenario Parameters'!$L:$L,MATCH(DE$3,'Scenario Parameters'!$A:$A,0)))*'Base Table 5'!DE48</f>
        <v>9.8821999999999992</v>
      </c>
      <c r="DF48" s="36">
        <f>(1+INDEX('Scenario Parameters'!$L:$L,MATCH($C48,'Scenario Parameters'!$A:$A,0)))*(1+INDEX('Scenario Parameters'!$L:$L,MATCH(DF$3,'Scenario Parameters'!$A:$A,0)))*'Base Table 5'!DF48</f>
        <v>0.59660000000000002</v>
      </c>
      <c r="DG48" s="36">
        <f>(1+INDEX('Scenario Parameters'!$L:$L,MATCH($C48,'Scenario Parameters'!$A:$A,0)))*(1+INDEX('Scenario Parameters'!$L:$L,MATCH(DG$3,'Scenario Parameters'!$A:$A,0)))*'Base Table 5'!DG48</f>
        <v>15.245050000000001</v>
      </c>
      <c r="DH48" s="36">
        <f>(1+INDEX('Scenario Parameters'!$L:$L,MATCH($C48,'Scenario Parameters'!$A:$A,0)))*(1+INDEX('Scenario Parameters'!$L:$L,MATCH(DH$3,'Scenario Parameters'!$A:$A,0)))*'Base Table 5'!DH48</f>
        <v>67.149150000000006</v>
      </c>
      <c r="DI48" s="36">
        <f>(1+INDEX('Scenario Parameters'!$L:$L,MATCH($C48,'Scenario Parameters'!$A:$A,0)))*(1+INDEX('Scenario Parameters'!$L:$L,MATCH(DI$3,'Scenario Parameters'!$A:$A,0)))*'Base Table 5'!DI48</f>
        <v>0.24079999999999999</v>
      </c>
      <c r="DJ48" s="36">
        <f>(1+INDEX('Scenario Parameters'!$L:$L,MATCH($C48,'Scenario Parameters'!$A:$A,0)))*(1+INDEX('Scenario Parameters'!$L:$L,MATCH(DJ$3,'Scenario Parameters'!$A:$A,0)))*'Base Table 5'!DJ48</f>
        <v>1.0492999999999999</v>
      </c>
      <c r="DK48" s="36">
        <f>(1+INDEX('Scenario Parameters'!$L:$L,MATCH($C48,'Scenario Parameters'!$A:$A,0)))*(1+INDEX('Scenario Parameters'!$L:$L,MATCH(DK$3,'Scenario Parameters'!$A:$A,0)))*'Base Table 5'!DK48</f>
        <v>0.65739999999999998</v>
      </c>
      <c r="DL48" s="36">
        <f>(1+INDEX('Scenario Parameters'!$L:$L,MATCH($C48,'Scenario Parameters'!$A:$A,0)))*(1+INDEX('Scenario Parameters'!$L:$L,MATCH(DL$3,'Scenario Parameters'!$A:$A,0)))*'Base Table 5'!DL48</f>
        <v>0.48697999999999986</v>
      </c>
      <c r="DM48" s="36">
        <f>(1+INDEX('Scenario Parameters'!$L:$L,MATCH($C48,'Scenario Parameters'!$A:$A,0)))*(1+INDEX('Scenario Parameters'!$L:$L,MATCH(DM$3,'Scenario Parameters'!$A:$A,0)))*'Base Table 5'!DM48</f>
        <v>1.788</v>
      </c>
      <c r="DN48" s="36">
        <f>(1+INDEX('Scenario Parameters'!$L:$L,MATCH($C48,'Scenario Parameters'!$A:$A,0)))*(1+INDEX('Scenario Parameters'!$L:$L,MATCH(DN$3,'Scenario Parameters'!$A:$A,0)))*'Base Table 5'!DN48</f>
        <v>0.87080000000000002</v>
      </c>
      <c r="DO48" s="36">
        <f>(1+INDEX('Scenario Parameters'!$L:$L,MATCH($C48,'Scenario Parameters'!$A:$A,0)))*(1+INDEX('Scenario Parameters'!$L:$L,MATCH(DO$3,'Scenario Parameters'!$A:$A,0)))*'Base Table 5'!DO48</f>
        <v>0.11169999999999999</v>
      </c>
      <c r="DP48" s="36">
        <f t="shared" si="4"/>
        <v>1504.7974999999992</v>
      </c>
      <c r="DQ48" s="36">
        <f>('Base Table 5'!DQ48/'Base Table 5'!$DX48)*$EB48</f>
        <v>345.9938076845205</v>
      </c>
      <c r="DR48" s="36">
        <f>('Base Table 5'!DR48/'Base Table 5'!$DX48)*$EB48</f>
        <v>2.0162571670223579E-2</v>
      </c>
      <c r="DS48" s="36">
        <f>('Base Table 5'!DS48/'Base Table 5'!$DX48)*$EB48</f>
        <v>24.009658308626975</v>
      </c>
      <c r="DT48" s="36">
        <f>('Base Table 5'!DT48/'Base Table 5'!$DX48)*$EB48</f>
        <v>0.74703460766923879</v>
      </c>
      <c r="DU48" s="36">
        <f>('Base Table 5'!DU48/'Base Table 5'!$DX48)*$EB48</f>
        <v>4.1941547260301606</v>
      </c>
      <c r="DV48" s="36">
        <f>('Base Table 5'!DV48/'Base Table 5'!$DX48)*$EB48</f>
        <v>-26.760036975619663</v>
      </c>
      <c r="DW48" s="36">
        <f>('Base Table 5'!DW48/'Base Table 5'!$DX48)*$EB48</f>
        <v>54.500790499108959</v>
      </c>
      <c r="DX48" s="36">
        <f t="shared" si="5"/>
        <v>402.70557142200641</v>
      </c>
      <c r="DY48" s="36">
        <f t="shared" si="6"/>
        <v>1907.5030714220056</v>
      </c>
      <c r="DZ48" s="14">
        <f>'Base Table 5'!DY48</f>
        <v>1958.9995999999994</v>
      </c>
      <c r="EA48" s="54">
        <v>1907.5030714220056</v>
      </c>
      <c r="EB48" s="100">
        <f t="shared" si="7"/>
        <v>402.70557142200641</v>
      </c>
    </row>
    <row r="49" spans="1:132" x14ac:dyDescent="0.4">
      <c r="A49" s="37">
        <v>46</v>
      </c>
      <c r="B49" s="2" t="str">
        <f>'Base Table 5'!B49</f>
        <v>2003</v>
      </c>
      <c r="C49" s="112">
        <f>'Base Table 5'!C49</f>
        <v>6</v>
      </c>
      <c r="D49" s="38" t="str">
        <f>'Base Table 5'!D49</f>
        <v>Cement, lime and ready-mixed concrete manufacturing</v>
      </c>
      <c r="E49" s="36">
        <f>(1+INDEX('Scenario Parameters'!$L:$L,MATCH($C49,'Scenario Parameters'!$A:$A,0)))*(1+INDEX('Scenario Parameters'!$L:$L,MATCH(E$3,'Scenario Parameters'!$A:$A,0)))*'Base Table 5'!E49</f>
        <v>10.6366</v>
      </c>
      <c r="F49" s="36">
        <f>(1+INDEX('Scenario Parameters'!$L:$L,MATCH($C49,'Scenario Parameters'!$A:$A,0)))*(1+INDEX('Scenario Parameters'!$L:$L,MATCH(F$3,'Scenario Parameters'!$A:$A,0)))*'Base Table 5'!F49</f>
        <v>1.9950000000000001</v>
      </c>
      <c r="G49" s="36">
        <f>(1+INDEX('Scenario Parameters'!$L:$L,MATCH($C49,'Scenario Parameters'!$A:$A,0)))*(1+INDEX('Scenario Parameters'!$L:$L,MATCH(G$3,'Scenario Parameters'!$A:$A,0)))*'Base Table 5'!G49</f>
        <v>17.686199999999999</v>
      </c>
      <c r="H49" s="36">
        <f>(1+INDEX('Scenario Parameters'!$L:$L,MATCH($C49,'Scenario Parameters'!$A:$A,0)))*(1+INDEX('Scenario Parameters'!$L:$L,MATCH(H$3,'Scenario Parameters'!$A:$A,0)))*'Base Table 5'!H49</f>
        <v>1.2407999999999999</v>
      </c>
      <c r="I49" s="36">
        <f>(1+INDEX('Scenario Parameters'!$L:$L,MATCH($C49,'Scenario Parameters'!$A:$A,0)))*(1+INDEX('Scenario Parameters'!$L:$L,MATCH(I$3,'Scenario Parameters'!$A:$A,0)))*'Base Table 5'!I49</f>
        <v>0.31929999999999997</v>
      </c>
      <c r="J49" s="36">
        <f>(1+INDEX('Scenario Parameters'!$L:$L,MATCH($C49,'Scenario Parameters'!$A:$A,0)))*(1+INDEX('Scenario Parameters'!$L:$L,MATCH(J$3,'Scenario Parameters'!$A:$A,0)))*'Base Table 5'!J49</f>
        <v>0.94679999999999997</v>
      </c>
      <c r="K49" s="36">
        <f>(1+INDEX('Scenario Parameters'!$L:$L,MATCH($C49,'Scenario Parameters'!$A:$A,0)))*(1+INDEX('Scenario Parameters'!$L:$L,MATCH(K$3,'Scenario Parameters'!$A:$A,0)))*'Base Table 5'!K49</f>
        <v>8.0035000000000007</v>
      </c>
      <c r="L49" s="36">
        <f>(1+INDEX('Scenario Parameters'!$L:$L,MATCH($C49,'Scenario Parameters'!$A:$A,0)))*(1+INDEX('Scenario Parameters'!$L:$L,MATCH(L$3,'Scenario Parameters'!$A:$A,0)))*'Base Table 5'!L49</f>
        <v>2.0214899999999996</v>
      </c>
      <c r="M49" s="36">
        <f>(1+INDEX('Scenario Parameters'!$L:$L,MATCH($C49,'Scenario Parameters'!$A:$A,0)))*(1+INDEX('Scenario Parameters'!$L:$L,MATCH(M$3,'Scenario Parameters'!$A:$A,0)))*'Base Table 5'!M49</f>
        <v>0.81993999999999989</v>
      </c>
      <c r="N49" s="36">
        <f>(1+INDEX('Scenario Parameters'!$L:$L,MATCH($C49,'Scenario Parameters'!$A:$A,0)))*(1+INDEX('Scenario Parameters'!$L:$L,MATCH(N$3,'Scenario Parameters'!$A:$A,0)))*'Base Table 5'!N49</f>
        <v>22.906510000000004</v>
      </c>
      <c r="O49" s="36">
        <f>(1+INDEX('Scenario Parameters'!$L:$L,MATCH($C49,'Scenario Parameters'!$A:$A,0)))*(1+INDEX('Scenario Parameters'!$L:$L,MATCH(O$3,'Scenario Parameters'!$A:$A,0)))*'Base Table 5'!O49</f>
        <v>51.329740000000008</v>
      </c>
      <c r="P49" s="36">
        <f>(1+INDEX('Scenario Parameters'!$L:$L,MATCH($C49,'Scenario Parameters'!$A:$A,0)))*(1+INDEX('Scenario Parameters'!$L:$L,MATCH(P$3,'Scenario Parameters'!$A:$A,0)))*'Base Table 5'!P49</f>
        <v>2.9970600000000003</v>
      </c>
      <c r="Q49" s="36">
        <f>(1+INDEX('Scenario Parameters'!$L:$L,MATCH($C49,'Scenario Parameters'!$A:$A,0)))*(1+INDEX('Scenario Parameters'!$L:$L,MATCH(Q$3,'Scenario Parameters'!$A:$A,0)))*'Base Table 5'!Q49</f>
        <v>10.5684</v>
      </c>
      <c r="R49" s="36">
        <f>(1+INDEX('Scenario Parameters'!$L:$L,MATCH($C49,'Scenario Parameters'!$A:$A,0)))*(1+INDEX('Scenario Parameters'!$L:$L,MATCH(R$3,'Scenario Parameters'!$A:$A,0)))*'Base Table 5'!R49</f>
        <v>4.4187000000000003</v>
      </c>
      <c r="S49" s="36">
        <f>(1+INDEX('Scenario Parameters'!$L:$L,MATCH($C49,'Scenario Parameters'!$A:$A,0)))*(1+INDEX('Scenario Parameters'!$L:$L,MATCH(S$3,'Scenario Parameters'!$A:$A,0)))*'Base Table 5'!S49</f>
        <v>0.2402</v>
      </c>
      <c r="T49" s="36">
        <f>(1+INDEX('Scenario Parameters'!$L:$L,MATCH($C49,'Scenario Parameters'!$A:$A,0)))*(1+INDEX('Scenario Parameters'!$L:$L,MATCH(T$3,'Scenario Parameters'!$A:$A,0)))*'Base Table 5'!T49</f>
        <v>2.1730999999999998</v>
      </c>
      <c r="U49" s="36">
        <f>(1+INDEX('Scenario Parameters'!$L:$L,MATCH($C49,'Scenario Parameters'!$A:$A,0)))*(1+INDEX('Scenario Parameters'!$L:$L,MATCH(U$3,'Scenario Parameters'!$A:$A,0)))*'Base Table 5'!U49</f>
        <v>2.1215999999999999</v>
      </c>
      <c r="V49" s="36">
        <f>(1+INDEX('Scenario Parameters'!$L:$L,MATCH($C49,'Scenario Parameters'!$A:$A,0)))*(1+INDEX('Scenario Parameters'!$L:$L,MATCH(V$3,'Scenario Parameters'!$A:$A,0)))*'Base Table 5'!V49</f>
        <v>0.56120000000000003</v>
      </c>
      <c r="W49" s="36">
        <f>(1+INDEX('Scenario Parameters'!$L:$L,MATCH($C49,'Scenario Parameters'!$A:$A,0)))*(1+INDEX('Scenario Parameters'!$L:$L,MATCH(W$3,'Scenario Parameters'!$A:$A,0)))*'Base Table 5'!W49</f>
        <v>1.8992</v>
      </c>
      <c r="X49" s="36">
        <f>(1+INDEX('Scenario Parameters'!$L:$L,MATCH($C49,'Scenario Parameters'!$A:$A,0)))*(1+INDEX('Scenario Parameters'!$L:$L,MATCH(X$3,'Scenario Parameters'!$A:$A,0)))*'Base Table 5'!X49</f>
        <v>1.8254999999999999</v>
      </c>
      <c r="Y49" s="36">
        <f>(1+INDEX('Scenario Parameters'!$L:$L,MATCH($C49,'Scenario Parameters'!$A:$A,0)))*(1+INDEX('Scenario Parameters'!$L:$L,MATCH(Y$3,'Scenario Parameters'!$A:$A,0)))*'Base Table 5'!Y49</f>
        <v>1.4872000000000001</v>
      </c>
      <c r="Z49" s="36">
        <f>(1+INDEX('Scenario Parameters'!$L:$L,MATCH($C49,'Scenario Parameters'!$A:$A,0)))*(1+INDEX('Scenario Parameters'!$L:$L,MATCH(Z$3,'Scenario Parameters'!$A:$A,0)))*'Base Table 5'!Z49</f>
        <v>3.4015</v>
      </c>
      <c r="AA49" s="36">
        <f>(1+INDEX('Scenario Parameters'!$L:$L,MATCH($C49,'Scenario Parameters'!$A:$A,0)))*(1+INDEX('Scenario Parameters'!$L:$L,MATCH(AA$3,'Scenario Parameters'!$A:$A,0)))*'Base Table 5'!AA49</f>
        <v>1.3804000000000001</v>
      </c>
      <c r="AB49" s="36">
        <f>(1+INDEX('Scenario Parameters'!$L:$L,MATCH($C49,'Scenario Parameters'!$A:$A,0)))*(1+INDEX('Scenario Parameters'!$L:$L,MATCH(AB$3,'Scenario Parameters'!$A:$A,0)))*'Base Table 5'!AB49</f>
        <v>0.62360000000000004</v>
      </c>
      <c r="AC49" s="36">
        <f>(1+INDEX('Scenario Parameters'!$L:$L,MATCH($C49,'Scenario Parameters'!$A:$A,0)))*(1+INDEX('Scenario Parameters'!$L:$L,MATCH(AC$3,'Scenario Parameters'!$A:$A,0)))*'Base Table 5'!AC49</f>
        <v>0.85560000000000003</v>
      </c>
      <c r="AD49" s="36">
        <f>(1+INDEX('Scenario Parameters'!$L:$L,MATCH($C49,'Scenario Parameters'!$A:$A,0)))*(1+INDEX('Scenario Parameters'!$L:$L,MATCH(AD$3,'Scenario Parameters'!$A:$A,0)))*'Base Table 5'!AD49</f>
        <v>3.85E-2</v>
      </c>
      <c r="AE49" s="36">
        <f>(1+INDEX('Scenario Parameters'!$L:$L,MATCH($C49,'Scenario Parameters'!$A:$A,0)))*(1+INDEX('Scenario Parameters'!$L:$L,MATCH(AE$3,'Scenario Parameters'!$A:$A,0)))*'Base Table 5'!AE49</f>
        <v>0.17929999999999999</v>
      </c>
      <c r="AF49" s="36">
        <f>(1+INDEX('Scenario Parameters'!$L:$L,MATCH($C49,'Scenario Parameters'!$A:$A,0)))*(1+INDEX('Scenario Parameters'!$L:$L,MATCH(AF$3,'Scenario Parameters'!$A:$A,0)))*'Base Table 5'!AF49</f>
        <v>0.77210000000000001</v>
      </c>
      <c r="AG49" s="36">
        <f>(1+INDEX('Scenario Parameters'!$L:$L,MATCH($C49,'Scenario Parameters'!$A:$A,0)))*(1+INDEX('Scenario Parameters'!$L:$L,MATCH(AG$3,'Scenario Parameters'!$A:$A,0)))*'Base Table 5'!AG49</f>
        <v>8.9999999999999998E-4</v>
      </c>
      <c r="AH49" s="36">
        <f>(1+INDEX('Scenario Parameters'!$L:$L,MATCH($C49,'Scenario Parameters'!$A:$A,0)))*(1+INDEX('Scenario Parameters'!$L:$L,MATCH(AH$3,'Scenario Parameters'!$A:$A,0)))*'Base Table 5'!AH49</f>
        <v>9.9400000000000002E-2</v>
      </c>
      <c r="AI49" s="36">
        <f>(1+INDEX('Scenario Parameters'!$L:$L,MATCH($C49,'Scenario Parameters'!$A:$A,0)))*(1+INDEX('Scenario Parameters'!$L:$L,MATCH(AI$3,'Scenario Parameters'!$A:$A,0)))*'Base Table 5'!AI49</f>
        <v>8.5199999999999998E-2</v>
      </c>
      <c r="AJ49" s="36">
        <f>(1+INDEX('Scenario Parameters'!$L:$L,MATCH($C49,'Scenario Parameters'!$A:$A,0)))*(1+INDEX('Scenario Parameters'!$L:$L,MATCH(AJ$3,'Scenario Parameters'!$A:$A,0)))*'Base Table 5'!AJ49</f>
        <v>2.3260999999999998</v>
      </c>
      <c r="AK49" s="36">
        <f>(1+INDEX('Scenario Parameters'!$L:$L,MATCH($C49,'Scenario Parameters'!$A:$A,0)))*(1+INDEX('Scenario Parameters'!$L:$L,MATCH(AK$3,'Scenario Parameters'!$A:$A,0)))*'Base Table 5'!AK49</f>
        <v>2.6067999999999998</v>
      </c>
      <c r="AL49" s="36">
        <f>(1+INDEX('Scenario Parameters'!$L:$L,MATCH($C49,'Scenario Parameters'!$A:$A,0)))*(1+INDEX('Scenario Parameters'!$L:$L,MATCH(AL$3,'Scenario Parameters'!$A:$A,0)))*'Base Table 5'!AL49</f>
        <v>0.41849999999999998</v>
      </c>
      <c r="AM49" s="36">
        <f>(1+INDEX('Scenario Parameters'!$L:$L,MATCH($C49,'Scenario Parameters'!$A:$A,0)))*(1+INDEX('Scenario Parameters'!$L:$L,MATCH(AM$3,'Scenario Parameters'!$A:$A,0)))*'Base Table 5'!AM49</f>
        <v>1.4603999999999999</v>
      </c>
      <c r="AN49" s="36">
        <f>(1+INDEX('Scenario Parameters'!$L:$L,MATCH($C49,'Scenario Parameters'!$A:$A,0)))*(1+INDEX('Scenario Parameters'!$L:$L,MATCH(AN$3,'Scenario Parameters'!$A:$A,0)))*'Base Table 5'!AN49</f>
        <v>2.0640000000000001</v>
      </c>
      <c r="AO49" s="36">
        <f>(1+INDEX('Scenario Parameters'!$L:$L,MATCH($C49,'Scenario Parameters'!$A:$A,0)))*(1+INDEX('Scenario Parameters'!$L:$L,MATCH(AO$3,'Scenario Parameters'!$A:$A,0)))*'Base Table 5'!AO49</f>
        <v>0.11842999999999997</v>
      </c>
      <c r="AP49" s="36">
        <f>(1+INDEX('Scenario Parameters'!$L:$L,MATCH($C49,'Scenario Parameters'!$A:$A,0)))*(1+INDEX('Scenario Parameters'!$L:$L,MATCH(AP$3,'Scenario Parameters'!$A:$A,0)))*'Base Table 5'!AP49</f>
        <v>1.0627</v>
      </c>
      <c r="AQ49" s="36">
        <f>(1+INDEX('Scenario Parameters'!$L:$L,MATCH($C49,'Scenario Parameters'!$A:$A,0)))*(1+INDEX('Scenario Parameters'!$L:$L,MATCH(AQ$3,'Scenario Parameters'!$A:$A,0)))*'Base Table 5'!AQ49</f>
        <v>6.4049999999999996E-2</v>
      </c>
      <c r="AR49" s="36">
        <f>(1+INDEX('Scenario Parameters'!$L:$L,MATCH($C49,'Scenario Parameters'!$A:$A,0)))*(1+INDEX('Scenario Parameters'!$L:$L,MATCH(AR$3,'Scenario Parameters'!$A:$A,0)))*'Base Table 5'!AR49</f>
        <v>12.8368</v>
      </c>
      <c r="AS49" s="36">
        <f>(1+INDEX('Scenario Parameters'!$L:$L,MATCH($C49,'Scenario Parameters'!$A:$A,0)))*(1+INDEX('Scenario Parameters'!$L:$L,MATCH(AS$3,'Scenario Parameters'!$A:$A,0)))*'Base Table 5'!AS49</f>
        <v>0.57940000000000003</v>
      </c>
      <c r="AT49" s="36">
        <f>(1+INDEX('Scenario Parameters'!$L:$L,MATCH($C49,'Scenario Parameters'!$A:$A,0)))*(1+INDEX('Scenario Parameters'!$L:$L,MATCH(AT$3,'Scenario Parameters'!$A:$A,0)))*'Base Table 5'!AT49</f>
        <v>3.7549999999999999</v>
      </c>
      <c r="AU49" s="36">
        <f>(1+INDEX('Scenario Parameters'!$L:$L,MATCH($C49,'Scenario Parameters'!$A:$A,0)))*(1+INDEX('Scenario Parameters'!$L:$L,MATCH(AU$3,'Scenario Parameters'!$A:$A,0)))*'Base Table 5'!AU49</f>
        <v>0.1207</v>
      </c>
      <c r="AV49" s="36">
        <f>(1+INDEX('Scenario Parameters'!$L:$L,MATCH($C49,'Scenario Parameters'!$A:$A,0)))*(1+INDEX('Scenario Parameters'!$L:$L,MATCH(AV$3,'Scenario Parameters'!$A:$A,0)))*'Base Table 5'!AV49</f>
        <v>10.733700000000001</v>
      </c>
      <c r="AW49" s="36">
        <f>(1+INDEX('Scenario Parameters'!$L:$L,MATCH($C49,'Scenario Parameters'!$A:$A,0)))*(1+INDEX('Scenario Parameters'!$L:$L,MATCH(AW$3,'Scenario Parameters'!$A:$A,0)))*'Base Table 5'!AW49</f>
        <v>11.953799999999999</v>
      </c>
      <c r="AX49" s="36">
        <f>(1+INDEX('Scenario Parameters'!$L:$L,MATCH($C49,'Scenario Parameters'!$A:$A,0)))*(1+INDEX('Scenario Parameters'!$L:$L,MATCH(AX$3,'Scenario Parameters'!$A:$A,0)))*'Base Table 5'!AX49</f>
        <v>618.68510000000003</v>
      </c>
      <c r="AY49" s="36">
        <f>(1+INDEX('Scenario Parameters'!$L:$L,MATCH($C49,'Scenario Parameters'!$A:$A,0)))*(1+INDEX('Scenario Parameters'!$L:$L,MATCH(AY$3,'Scenario Parameters'!$A:$A,0)))*'Base Table 5'!AY49</f>
        <v>102.8582</v>
      </c>
      <c r="AZ49" s="36">
        <f>(1+INDEX('Scenario Parameters'!$L:$L,MATCH($C49,'Scenario Parameters'!$A:$A,0)))*(1+INDEX('Scenario Parameters'!$L:$L,MATCH(AZ$3,'Scenario Parameters'!$A:$A,0)))*'Base Table 5'!AZ49</f>
        <v>14.571300000000001</v>
      </c>
      <c r="BA49" s="36">
        <f>(1+INDEX('Scenario Parameters'!$L:$L,MATCH($C49,'Scenario Parameters'!$A:$A,0)))*(1+INDEX('Scenario Parameters'!$L:$L,MATCH(BA$3,'Scenario Parameters'!$A:$A,0)))*'Base Table 5'!BA49</f>
        <v>20.757300000000001</v>
      </c>
      <c r="BB49" s="36">
        <f>(1+INDEX('Scenario Parameters'!$L:$L,MATCH($C49,'Scenario Parameters'!$A:$A,0)))*(1+INDEX('Scenario Parameters'!$L:$L,MATCH(BB$3,'Scenario Parameters'!$A:$A,0)))*'Base Table 5'!BB49</f>
        <v>2.0173999999999999</v>
      </c>
      <c r="BC49" s="36">
        <f>(1+INDEX('Scenario Parameters'!$L:$L,MATCH($C49,'Scenario Parameters'!$A:$A,0)))*(1+INDEX('Scenario Parameters'!$L:$L,MATCH(BC$3,'Scenario Parameters'!$A:$A,0)))*'Base Table 5'!BC49</f>
        <v>0.6532</v>
      </c>
      <c r="BD49" s="36">
        <f>(1+INDEX('Scenario Parameters'!$L:$L,MATCH($C49,'Scenario Parameters'!$A:$A,0)))*(1+INDEX('Scenario Parameters'!$L:$L,MATCH(BD$3,'Scenario Parameters'!$A:$A,0)))*'Base Table 5'!BD49</f>
        <v>12.576000000000001</v>
      </c>
      <c r="BE49" s="36">
        <f>(1+INDEX('Scenario Parameters'!$L:$L,MATCH($C49,'Scenario Parameters'!$A:$A,0)))*(1+INDEX('Scenario Parameters'!$L:$L,MATCH(BE$3,'Scenario Parameters'!$A:$A,0)))*'Base Table 5'!BE49</f>
        <v>1.1585000000000001</v>
      </c>
      <c r="BF49" s="36">
        <f>(1+INDEX('Scenario Parameters'!$L:$L,MATCH($C49,'Scenario Parameters'!$A:$A,0)))*(1+INDEX('Scenario Parameters'!$L:$L,MATCH(BF$3,'Scenario Parameters'!$A:$A,0)))*'Base Table 5'!BF49</f>
        <v>4.2363</v>
      </c>
      <c r="BG49" s="36">
        <f>(1+INDEX('Scenario Parameters'!$L:$L,MATCH($C49,'Scenario Parameters'!$A:$A,0)))*(1+INDEX('Scenario Parameters'!$L:$L,MATCH(BG$3,'Scenario Parameters'!$A:$A,0)))*'Base Table 5'!BG49</f>
        <v>0.75222000000000011</v>
      </c>
      <c r="BH49" s="36">
        <f>(1+INDEX('Scenario Parameters'!$L:$L,MATCH($C49,'Scenario Parameters'!$A:$A,0)))*(1+INDEX('Scenario Parameters'!$L:$L,MATCH(BH$3,'Scenario Parameters'!$A:$A,0)))*'Base Table 5'!BH49</f>
        <v>2.2357</v>
      </c>
      <c r="BI49" s="36">
        <f>(1+INDEX('Scenario Parameters'!$L:$L,MATCH($C49,'Scenario Parameters'!$A:$A,0)))*(1+INDEX('Scenario Parameters'!$L:$L,MATCH(BI$3,'Scenario Parameters'!$A:$A,0)))*'Base Table 5'!BI49</f>
        <v>0.8639</v>
      </c>
      <c r="BJ49" s="36">
        <f>(1+INDEX('Scenario Parameters'!$L:$L,MATCH($C49,'Scenario Parameters'!$A:$A,0)))*(1+INDEX('Scenario Parameters'!$L:$L,MATCH(BJ$3,'Scenario Parameters'!$A:$A,0)))*'Base Table 5'!BJ49</f>
        <v>1.7104999999999999</v>
      </c>
      <c r="BK49" s="36">
        <f>(1+INDEX('Scenario Parameters'!$L:$L,MATCH($C49,'Scenario Parameters'!$A:$A,0)))*(1+INDEX('Scenario Parameters'!$L:$L,MATCH(BK$3,'Scenario Parameters'!$A:$A,0)))*'Base Table 5'!BK49</f>
        <v>3.6053000000000002</v>
      </c>
      <c r="BL49" s="36">
        <f>(1+INDEX('Scenario Parameters'!$L:$L,MATCH($C49,'Scenario Parameters'!$A:$A,0)))*(1+INDEX('Scenario Parameters'!$L:$L,MATCH(BL$3,'Scenario Parameters'!$A:$A,0)))*'Base Table 5'!BL49</f>
        <v>1.8291999999999999</v>
      </c>
      <c r="BM49" s="36">
        <f>(1+INDEX('Scenario Parameters'!$L:$L,MATCH($C49,'Scenario Parameters'!$A:$A,0)))*(1+INDEX('Scenario Parameters'!$L:$L,MATCH(BM$3,'Scenario Parameters'!$A:$A,0)))*'Base Table 5'!BM49</f>
        <v>0.40160000000000001</v>
      </c>
      <c r="BN49" s="36">
        <f>(1+INDEX('Scenario Parameters'!$L:$L,MATCH($C49,'Scenario Parameters'!$A:$A,0)))*(1+INDEX('Scenario Parameters'!$L:$L,MATCH(BN$3,'Scenario Parameters'!$A:$A,0)))*'Base Table 5'!BN49</f>
        <v>5.8262</v>
      </c>
      <c r="BO49" s="36">
        <f>(1+INDEX('Scenario Parameters'!$L:$L,MATCH($C49,'Scenario Parameters'!$A:$A,0)))*(1+INDEX('Scenario Parameters'!$L:$L,MATCH(BO$3,'Scenario Parameters'!$A:$A,0)))*'Base Table 5'!BO49</f>
        <v>1.3539000000000001</v>
      </c>
      <c r="BP49" s="36">
        <f>(1+INDEX('Scenario Parameters'!$L:$L,MATCH($C49,'Scenario Parameters'!$A:$A,0)))*(1+INDEX('Scenario Parameters'!$L:$L,MATCH(BP$3,'Scenario Parameters'!$A:$A,0)))*'Base Table 5'!BP49</f>
        <v>0.36049999999999999</v>
      </c>
      <c r="BQ49" s="36">
        <f>(1+INDEX('Scenario Parameters'!$L:$L,MATCH($C49,'Scenario Parameters'!$A:$A,0)))*(1+INDEX('Scenario Parameters'!$L:$L,MATCH(BQ$3,'Scenario Parameters'!$A:$A,0)))*'Base Table 5'!BQ49</f>
        <v>23.904624999999999</v>
      </c>
      <c r="BR49" s="36">
        <f>(1+INDEX('Scenario Parameters'!$L:$L,MATCH($C49,'Scenario Parameters'!$A:$A,0)))*(1+INDEX('Scenario Parameters'!$L:$L,MATCH(BR$3,'Scenario Parameters'!$A:$A,0)))*'Base Table 5'!BR49</f>
        <v>31.681249999999999</v>
      </c>
      <c r="BS49" s="36">
        <f>(1+INDEX('Scenario Parameters'!$L:$L,MATCH($C49,'Scenario Parameters'!$A:$A,0)))*(1+INDEX('Scenario Parameters'!$L:$L,MATCH(BS$3,'Scenario Parameters'!$A:$A,0)))*'Base Table 5'!BS49</f>
        <v>0.20473999999999998</v>
      </c>
      <c r="BT49" s="36">
        <f>(1+INDEX('Scenario Parameters'!$L:$L,MATCH($C49,'Scenario Parameters'!$A:$A,0)))*(1+INDEX('Scenario Parameters'!$L:$L,MATCH(BT$3,'Scenario Parameters'!$A:$A,0)))*'Base Table 5'!BT49</f>
        <v>126.3939</v>
      </c>
      <c r="BU49" s="36">
        <f>(1+INDEX('Scenario Parameters'!$L:$L,MATCH($C49,'Scenario Parameters'!$A:$A,0)))*(1+INDEX('Scenario Parameters'!$L:$L,MATCH(BU$3,'Scenario Parameters'!$A:$A,0)))*'Base Table 5'!BU49</f>
        <v>20.984300000000001</v>
      </c>
      <c r="BV49" s="36">
        <f>(1+INDEX('Scenario Parameters'!$L:$L,MATCH($C49,'Scenario Parameters'!$A:$A,0)))*(1+INDEX('Scenario Parameters'!$L:$L,MATCH(BV$3,'Scenario Parameters'!$A:$A,0)))*'Base Table 5'!BV49</f>
        <v>2211.7784000000001</v>
      </c>
      <c r="BW49" s="36">
        <f>(1+INDEX('Scenario Parameters'!$L:$L,MATCH($C49,'Scenario Parameters'!$A:$A,0)))*(1+INDEX('Scenario Parameters'!$L:$L,MATCH(BW$3,'Scenario Parameters'!$A:$A,0)))*'Base Table 5'!BW49</f>
        <v>2751.0646999999999</v>
      </c>
      <c r="BX49" s="36">
        <f>(1+INDEX('Scenario Parameters'!$L:$L,MATCH($C49,'Scenario Parameters'!$A:$A,0)))*(1+INDEX('Scenario Parameters'!$L:$L,MATCH(BX$3,'Scenario Parameters'!$A:$A,0)))*'Base Table 5'!BX49</f>
        <v>872.28070000000002</v>
      </c>
      <c r="BY49" s="36">
        <f>(1+INDEX('Scenario Parameters'!$L:$L,MATCH($C49,'Scenario Parameters'!$A:$A,0)))*(1+INDEX('Scenario Parameters'!$L:$L,MATCH(BY$3,'Scenario Parameters'!$A:$A,0)))*'Base Table 5'!BY49</f>
        <v>4648.5320000000002</v>
      </c>
      <c r="BZ49" s="36">
        <f>(1+INDEX('Scenario Parameters'!$L:$L,MATCH($C49,'Scenario Parameters'!$A:$A,0)))*(1+INDEX('Scenario Parameters'!$L:$L,MATCH(BZ$3,'Scenario Parameters'!$A:$A,0)))*'Base Table 5'!BZ49</f>
        <v>8.7262000000000004</v>
      </c>
      <c r="CA49" s="36">
        <f>(1+INDEX('Scenario Parameters'!$L:$L,MATCH($C49,'Scenario Parameters'!$A:$A,0)))*(1+INDEX('Scenario Parameters'!$L:$L,MATCH(CA$3,'Scenario Parameters'!$A:$A,0)))*'Base Table 5'!CA49</f>
        <v>7.6355000000000004</v>
      </c>
      <c r="CB49" s="36">
        <f>(1+INDEX('Scenario Parameters'!$L:$L,MATCH($C49,'Scenario Parameters'!$A:$A,0)))*(1+INDEX('Scenario Parameters'!$L:$L,MATCH(CB$3,'Scenario Parameters'!$A:$A,0)))*'Base Table 5'!CB49</f>
        <v>1.4994000000000001</v>
      </c>
      <c r="CC49" s="36">
        <f>(1+INDEX('Scenario Parameters'!$L:$L,MATCH($C49,'Scenario Parameters'!$A:$A,0)))*(1+INDEX('Scenario Parameters'!$L:$L,MATCH(CC$3,'Scenario Parameters'!$A:$A,0)))*'Base Table 5'!CC49</f>
        <v>9.9929000000000006</v>
      </c>
      <c r="CD49" s="36">
        <f>(1+INDEX('Scenario Parameters'!$L:$L,MATCH($C49,'Scenario Parameters'!$A:$A,0)))*(1+INDEX('Scenario Parameters'!$L:$L,MATCH(CD$3,'Scenario Parameters'!$A:$A,0)))*'Base Table 5'!CD49</f>
        <v>7.4617199999999997</v>
      </c>
      <c r="CE49" s="36">
        <f>(1+INDEX('Scenario Parameters'!$L:$L,MATCH($C49,'Scenario Parameters'!$A:$A,0)))*(1+INDEX('Scenario Parameters'!$L:$L,MATCH(CE$3,'Scenario Parameters'!$A:$A,0)))*'Base Table 5'!CE49</f>
        <v>0.74470000000000003</v>
      </c>
      <c r="CF49" s="36">
        <f>(1+INDEX('Scenario Parameters'!$L:$L,MATCH($C49,'Scenario Parameters'!$A:$A,0)))*(1+INDEX('Scenario Parameters'!$L:$L,MATCH(CF$3,'Scenario Parameters'!$A:$A,0)))*'Base Table 5'!CF49</f>
        <v>6.9024999999999999</v>
      </c>
      <c r="CG49" s="36">
        <f>(1+INDEX('Scenario Parameters'!$L:$L,MATCH($C49,'Scenario Parameters'!$A:$A,0)))*(1+INDEX('Scenario Parameters'!$L:$L,MATCH(CG$3,'Scenario Parameters'!$A:$A,0)))*'Base Table 5'!CG49</f>
        <v>21.770399999999999</v>
      </c>
      <c r="CH49" s="36">
        <f>(1+INDEX('Scenario Parameters'!$L:$L,MATCH($C49,'Scenario Parameters'!$A:$A,0)))*(1+INDEX('Scenario Parameters'!$L:$L,MATCH(CH$3,'Scenario Parameters'!$A:$A,0)))*'Base Table 5'!CH49</f>
        <v>1.4535</v>
      </c>
      <c r="CI49" s="36">
        <f>(1+INDEX('Scenario Parameters'!$L:$L,MATCH($C49,'Scenario Parameters'!$A:$A,0)))*(1+INDEX('Scenario Parameters'!$L:$L,MATCH(CI$3,'Scenario Parameters'!$A:$A,0)))*'Base Table 5'!CI49</f>
        <v>3.4661</v>
      </c>
      <c r="CJ49" s="36">
        <f>(1+INDEX('Scenario Parameters'!$L:$L,MATCH($C49,'Scenario Parameters'!$A:$A,0)))*(1+INDEX('Scenario Parameters'!$L:$L,MATCH(CJ$3,'Scenario Parameters'!$A:$A,0)))*'Base Table 5'!CJ49</f>
        <v>2.7151000000000001</v>
      </c>
      <c r="CK49" s="36">
        <f>(1+INDEX('Scenario Parameters'!$L:$L,MATCH($C49,'Scenario Parameters'!$A:$A,0)))*(1+INDEX('Scenario Parameters'!$L:$L,MATCH(CK$3,'Scenario Parameters'!$A:$A,0)))*'Base Table 5'!CK49</f>
        <v>0.44390000000000002</v>
      </c>
      <c r="CL49" s="36">
        <f>(1+INDEX('Scenario Parameters'!$L:$L,MATCH($C49,'Scenario Parameters'!$A:$A,0)))*(1+INDEX('Scenario Parameters'!$L:$L,MATCH(CL$3,'Scenario Parameters'!$A:$A,0)))*'Base Table 5'!CL49</f>
        <v>0.36080000000000001</v>
      </c>
      <c r="CM49" s="36">
        <f>(1+INDEX('Scenario Parameters'!$L:$L,MATCH($C49,'Scenario Parameters'!$A:$A,0)))*(1+INDEX('Scenario Parameters'!$L:$L,MATCH(CM$3,'Scenario Parameters'!$A:$A,0)))*'Base Table 5'!CM49</f>
        <v>2.0825999999999998</v>
      </c>
      <c r="CN49" s="36">
        <f>(1+INDEX('Scenario Parameters'!$L:$L,MATCH($C49,'Scenario Parameters'!$A:$A,0)))*(1+INDEX('Scenario Parameters'!$L:$L,MATCH(CN$3,'Scenario Parameters'!$A:$A,0)))*'Base Table 5'!CN49</f>
        <v>5.7610999999999999</v>
      </c>
      <c r="CO49" s="36">
        <f>(1+INDEX('Scenario Parameters'!$L:$L,MATCH($C49,'Scenario Parameters'!$A:$A,0)))*(1+INDEX('Scenario Parameters'!$L:$L,MATCH(CO$3,'Scenario Parameters'!$A:$A,0)))*'Base Table 5'!CO49</f>
        <v>1.6799999999999999E-2</v>
      </c>
      <c r="CP49" s="36">
        <f>(1+INDEX('Scenario Parameters'!$L:$L,MATCH($C49,'Scenario Parameters'!$A:$A,0)))*(1+INDEX('Scenario Parameters'!$L:$L,MATCH(CP$3,'Scenario Parameters'!$A:$A,0)))*'Base Table 5'!CP49</f>
        <v>1.2547999999999999</v>
      </c>
      <c r="CQ49" s="36">
        <f>(1+INDEX('Scenario Parameters'!$L:$L,MATCH($C49,'Scenario Parameters'!$A:$A,0)))*(1+INDEX('Scenario Parameters'!$L:$L,MATCH(CQ$3,'Scenario Parameters'!$A:$A,0)))*'Base Table 5'!CQ49</f>
        <v>1.1707000000000001</v>
      </c>
      <c r="CR49" s="36">
        <f>(1+INDEX('Scenario Parameters'!$L:$L,MATCH($C49,'Scenario Parameters'!$A:$A,0)))*(1+INDEX('Scenario Parameters'!$L:$L,MATCH(CR$3,'Scenario Parameters'!$A:$A,0)))*'Base Table 5'!CR49</f>
        <v>2.3531</v>
      </c>
      <c r="CS49" s="36">
        <f>(1+INDEX('Scenario Parameters'!$L:$L,MATCH($C49,'Scenario Parameters'!$A:$A,0)))*(1+INDEX('Scenario Parameters'!$L:$L,MATCH(CS$3,'Scenario Parameters'!$A:$A,0)))*'Base Table 5'!CS49</f>
        <v>4.7954999999999997</v>
      </c>
      <c r="CT49" s="36">
        <f>(1+INDEX('Scenario Parameters'!$L:$L,MATCH($C49,'Scenario Parameters'!$A:$A,0)))*(1+INDEX('Scenario Parameters'!$L:$L,MATCH(CT$3,'Scenario Parameters'!$A:$A,0)))*'Base Table 5'!CT49</f>
        <v>13.7933</v>
      </c>
      <c r="CU49" s="36">
        <f>(1+INDEX('Scenario Parameters'!$L:$L,MATCH($C49,'Scenario Parameters'!$A:$A,0)))*(1+INDEX('Scenario Parameters'!$L:$L,MATCH(CU$3,'Scenario Parameters'!$A:$A,0)))*'Base Table 5'!CU49</f>
        <v>3.0788000000000002</v>
      </c>
      <c r="CV49" s="36">
        <f>(1+INDEX('Scenario Parameters'!$L:$L,MATCH($C49,'Scenario Parameters'!$A:$A,0)))*(1+INDEX('Scenario Parameters'!$L:$L,MATCH(CV$3,'Scenario Parameters'!$A:$A,0)))*'Base Table 5'!CV49</f>
        <v>4.7282000000000002</v>
      </c>
      <c r="CW49" s="36">
        <f>(1+INDEX('Scenario Parameters'!$L:$L,MATCH($C49,'Scenario Parameters'!$A:$A,0)))*(1+INDEX('Scenario Parameters'!$L:$L,MATCH(CW$3,'Scenario Parameters'!$A:$A,0)))*'Base Table 5'!CW49</f>
        <v>58.0199</v>
      </c>
      <c r="CX49" s="36">
        <f>(1+INDEX('Scenario Parameters'!$L:$L,MATCH($C49,'Scenario Parameters'!$A:$A,0)))*(1+INDEX('Scenario Parameters'!$L:$L,MATCH(CX$3,'Scenario Parameters'!$A:$A,0)))*'Base Table 5'!CX49</f>
        <v>11.3675</v>
      </c>
      <c r="CY49" s="36">
        <f>(1+INDEX('Scenario Parameters'!$L:$L,MATCH($C49,'Scenario Parameters'!$A:$A,0)))*(1+INDEX('Scenario Parameters'!$L:$L,MATCH(CY$3,'Scenario Parameters'!$A:$A,0)))*'Base Table 5'!CY49</f>
        <v>11.4154</v>
      </c>
      <c r="CZ49" s="36">
        <f>(1+INDEX('Scenario Parameters'!$L:$L,MATCH($C49,'Scenario Parameters'!$A:$A,0)))*(1+INDEX('Scenario Parameters'!$L:$L,MATCH(CZ$3,'Scenario Parameters'!$A:$A,0)))*'Base Table 5'!CZ49</f>
        <v>2.3178999999999998</v>
      </c>
      <c r="DA49" s="36">
        <f>(1+INDEX('Scenario Parameters'!$L:$L,MATCH($C49,'Scenario Parameters'!$A:$A,0)))*(1+INDEX('Scenario Parameters'!$L:$L,MATCH(DA$3,'Scenario Parameters'!$A:$A,0)))*'Base Table 5'!DA49</f>
        <v>16.798500000000001</v>
      </c>
      <c r="DB49" s="36">
        <f>(1+INDEX('Scenario Parameters'!$L:$L,MATCH($C49,'Scenario Parameters'!$A:$A,0)))*(1+INDEX('Scenario Parameters'!$L:$L,MATCH(DB$3,'Scenario Parameters'!$A:$A,0)))*'Base Table 5'!DB49</f>
        <v>4.3788999999999998</v>
      </c>
      <c r="DC49" s="36">
        <f>(1+INDEX('Scenario Parameters'!$L:$L,MATCH($C49,'Scenario Parameters'!$A:$A,0)))*(1+INDEX('Scenario Parameters'!$L:$L,MATCH(DC$3,'Scenario Parameters'!$A:$A,0)))*'Base Table 5'!DC49</f>
        <v>1.5687</v>
      </c>
      <c r="DD49" s="36">
        <f>(1+INDEX('Scenario Parameters'!$L:$L,MATCH($C49,'Scenario Parameters'!$A:$A,0)))*(1+INDEX('Scenario Parameters'!$L:$L,MATCH(DD$3,'Scenario Parameters'!$A:$A,0)))*'Base Table 5'!DD49</f>
        <v>4.3815999999999997</v>
      </c>
      <c r="DE49" s="36">
        <f>(1+INDEX('Scenario Parameters'!$L:$L,MATCH($C49,'Scenario Parameters'!$A:$A,0)))*(1+INDEX('Scenario Parameters'!$L:$L,MATCH(DE$3,'Scenario Parameters'!$A:$A,0)))*'Base Table 5'!DE49</f>
        <v>2.7316500000000001</v>
      </c>
      <c r="DF49" s="36">
        <f>(1+INDEX('Scenario Parameters'!$L:$L,MATCH($C49,'Scenario Parameters'!$A:$A,0)))*(1+INDEX('Scenario Parameters'!$L:$L,MATCH(DF$3,'Scenario Parameters'!$A:$A,0)))*'Base Table 5'!DF49</f>
        <v>0.5111</v>
      </c>
      <c r="DG49" s="36">
        <f>(1+INDEX('Scenario Parameters'!$L:$L,MATCH($C49,'Scenario Parameters'!$A:$A,0)))*(1+INDEX('Scenario Parameters'!$L:$L,MATCH(DG$3,'Scenario Parameters'!$A:$A,0)))*'Base Table 5'!DG49</f>
        <v>8.4220000000000006</v>
      </c>
      <c r="DH49" s="36">
        <f>(1+INDEX('Scenario Parameters'!$L:$L,MATCH($C49,'Scenario Parameters'!$A:$A,0)))*(1+INDEX('Scenario Parameters'!$L:$L,MATCH(DH$3,'Scenario Parameters'!$A:$A,0)))*'Base Table 5'!DH49</f>
        <v>4.3838499999999998</v>
      </c>
      <c r="DI49" s="36">
        <f>(1+INDEX('Scenario Parameters'!$L:$L,MATCH($C49,'Scenario Parameters'!$A:$A,0)))*(1+INDEX('Scenario Parameters'!$L:$L,MATCH(DI$3,'Scenario Parameters'!$A:$A,0)))*'Base Table 5'!DI49</f>
        <v>0.68469999999999998</v>
      </c>
      <c r="DJ49" s="36">
        <f>(1+INDEX('Scenario Parameters'!$L:$L,MATCH($C49,'Scenario Parameters'!$A:$A,0)))*(1+INDEX('Scenario Parameters'!$L:$L,MATCH(DJ$3,'Scenario Parameters'!$A:$A,0)))*'Base Table 5'!DJ49</f>
        <v>5.5401999999999996</v>
      </c>
      <c r="DK49" s="36">
        <f>(1+INDEX('Scenario Parameters'!$L:$L,MATCH($C49,'Scenario Parameters'!$A:$A,0)))*(1+INDEX('Scenario Parameters'!$L:$L,MATCH(DK$3,'Scenario Parameters'!$A:$A,0)))*'Base Table 5'!DK49</f>
        <v>2.1013999999999999</v>
      </c>
      <c r="DL49" s="36">
        <f>(1+INDEX('Scenario Parameters'!$L:$L,MATCH($C49,'Scenario Parameters'!$A:$A,0)))*(1+INDEX('Scenario Parameters'!$L:$L,MATCH(DL$3,'Scenario Parameters'!$A:$A,0)))*'Base Table 5'!DL49</f>
        <v>1.5263399999999998</v>
      </c>
      <c r="DM49" s="36">
        <f>(1+INDEX('Scenario Parameters'!$L:$L,MATCH($C49,'Scenario Parameters'!$A:$A,0)))*(1+INDEX('Scenario Parameters'!$L:$L,MATCH(DM$3,'Scenario Parameters'!$A:$A,0)))*'Base Table 5'!DM49</f>
        <v>17.516500000000001</v>
      </c>
      <c r="DN49" s="36">
        <f>(1+INDEX('Scenario Parameters'!$L:$L,MATCH($C49,'Scenario Parameters'!$A:$A,0)))*(1+INDEX('Scenario Parameters'!$L:$L,MATCH(DN$3,'Scenario Parameters'!$A:$A,0)))*'Base Table 5'!DN49</f>
        <v>5.5176999999999996</v>
      </c>
      <c r="DO49" s="36">
        <f>(1+INDEX('Scenario Parameters'!$L:$L,MATCH($C49,'Scenario Parameters'!$A:$A,0)))*(1+INDEX('Scenario Parameters'!$L:$L,MATCH(DO$3,'Scenario Parameters'!$A:$A,0)))*'Base Table 5'!DO49</f>
        <v>0.39290000000000003</v>
      </c>
      <c r="DP49" s="36">
        <f t="shared" si="4"/>
        <v>11958.796214999997</v>
      </c>
      <c r="DQ49" s="36">
        <f>('Base Table 5'!DQ49/'Base Table 5'!$DX49)*$EB49</f>
        <v>167.13224046959712</v>
      </c>
      <c r="DR49" s="36">
        <f>('Base Table 5'!DR49/'Base Table 5'!$DX49)*$EB49</f>
        <v>2.4609136248976844</v>
      </c>
      <c r="DS49" s="36">
        <f>('Base Table 5'!DS49/'Base Table 5'!$DX49)*$EB49</f>
        <v>135.33867477249146</v>
      </c>
      <c r="DT49" s="36">
        <f>('Base Table 5'!DT49/'Base Table 5'!$DX49)*$EB49</f>
        <v>3.4953739301585136</v>
      </c>
      <c r="DU49" s="36">
        <f>('Base Table 5'!DU49/'Base Table 5'!$DX49)*$EB49</f>
        <v>26.440700459455066</v>
      </c>
      <c r="DV49" s="36">
        <f>('Base Table 5'!DV49/'Base Table 5'!$DX49)*$EB49</f>
        <v>-80.073215551974698</v>
      </c>
      <c r="DW49" s="36">
        <f>('Base Table 5'!DW49/'Base Table 5'!$DX49)*$EB49</f>
        <v>196.96476079911375</v>
      </c>
      <c r="DX49" s="36">
        <f t="shared" si="5"/>
        <v>451.75944850373889</v>
      </c>
      <c r="DY49" s="36">
        <f t="shared" si="6"/>
        <v>12410.555663503736</v>
      </c>
      <c r="DZ49" s="14">
        <f>'Base Table 5'!DY49</f>
        <v>12300.999899999995</v>
      </c>
      <c r="EA49" s="54">
        <v>12410.555663503736</v>
      </c>
      <c r="EB49" s="100">
        <f t="shared" si="7"/>
        <v>451.75944850373889</v>
      </c>
    </row>
    <row r="50" spans="1:132" x14ac:dyDescent="0.4">
      <c r="A50" s="34">
        <v>47</v>
      </c>
      <c r="B50" s="7" t="str">
        <f>'Base Table 5'!B50</f>
        <v>2004</v>
      </c>
      <c r="C50" s="111">
        <f>'Base Table 5'!C50</f>
        <v>6</v>
      </c>
      <c r="D50" s="35" t="str">
        <f>'Base Table 5'!D50</f>
        <v>Plaster and concrete product manufacturing</v>
      </c>
      <c r="E50" s="36">
        <f>(1+INDEX('Scenario Parameters'!$L:$L,MATCH($C50,'Scenario Parameters'!$A:$A,0)))*(1+INDEX('Scenario Parameters'!$L:$L,MATCH(E$3,'Scenario Parameters'!$A:$A,0)))*'Base Table 5'!E50</f>
        <v>11.922599999999999</v>
      </c>
      <c r="F50" s="36">
        <f>(1+INDEX('Scenario Parameters'!$L:$L,MATCH($C50,'Scenario Parameters'!$A:$A,0)))*(1+INDEX('Scenario Parameters'!$L:$L,MATCH(F$3,'Scenario Parameters'!$A:$A,0)))*'Base Table 5'!F50</f>
        <v>3.0203000000000002</v>
      </c>
      <c r="G50" s="36">
        <f>(1+INDEX('Scenario Parameters'!$L:$L,MATCH($C50,'Scenario Parameters'!$A:$A,0)))*(1+INDEX('Scenario Parameters'!$L:$L,MATCH(G$3,'Scenario Parameters'!$A:$A,0)))*'Base Table 5'!G50</f>
        <v>34.866900000000001</v>
      </c>
      <c r="H50" s="36">
        <f>(1+INDEX('Scenario Parameters'!$L:$L,MATCH($C50,'Scenario Parameters'!$A:$A,0)))*(1+INDEX('Scenario Parameters'!$L:$L,MATCH(H$3,'Scenario Parameters'!$A:$A,0)))*'Base Table 5'!H50</f>
        <v>1.613</v>
      </c>
      <c r="I50" s="36">
        <f>(1+INDEX('Scenario Parameters'!$L:$L,MATCH($C50,'Scenario Parameters'!$A:$A,0)))*(1+INDEX('Scenario Parameters'!$L:$L,MATCH(I$3,'Scenario Parameters'!$A:$A,0)))*'Base Table 5'!I50</f>
        <v>8.3699999999999997E-2</v>
      </c>
      <c r="J50" s="36">
        <f>(1+INDEX('Scenario Parameters'!$L:$L,MATCH($C50,'Scenario Parameters'!$A:$A,0)))*(1+INDEX('Scenario Parameters'!$L:$L,MATCH(J$3,'Scenario Parameters'!$A:$A,0)))*'Base Table 5'!J50</f>
        <v>1.5679000000000001</v>
      </c>
      <c r="K50" s="36">
        <f>(1+INDEX('Scenario Parameters'!$L:$L,MATCH($C50,'Scenario Parameters'!$A:$A,0)))*(1+INDEX('Scenario Parameters'!$L:$L,MATCH(K$3,'Scenario Parameters'!$A:$A,0)))*'Base Table 5'!K50</f>
        <v>8.9352999999999998</v>
      </c>
      <c r="L50" s="36">
        <f>(1+INDEX('Scenario Parameters'!$L:$L,MATCH($C50,'Scenario Parameters'!$A:$A,0)))*(1+INDEX('Scenario Parameters'!$L:$L,MATCH(L$3,'Scenario Parameters'!$A:$A,0)))*'Base Table 5'!L50</f>
        <v>0.99463999999999986</v>
      </c>
      <c r="M50" s="36">
        <f>(1+INDEX('Scenario Parameters'!$L:$L,MATCH($C50,'Scenario Parameters'!$A:$A,0)))*(1+INDEX('Scenario Parameters'!$L:$L,MATCH(M$3,'Scenario Parameters'!$A:$A,0)))*'Base Table 5'!M50</f>
        <v>0.27452999999999994</v>
      </c>
      <c r="N50" s="36">
        <f>(1+INDEX('Scenario Parameters'!$L:$L,MATCH($C50,'Scenario Parameters'!$A:$A,0)))*(1+INDEX('Scenario Parameters'!$L:$L,MATCH(N$3,'Scenario Parameters'!$A:$A,0)))*'Base Table 5'!N50</f>
        <v>10.894840000000002</v>
      </c>
      <c r="O50" s="36">
        <f>(1+INDEX('Scenario Parameters'!$L:$L,MATCH($C50,'Scenario Parameters'!$A:$A,0)))*(1+INDEX('Scenario Parameters'!$L:$L,MATCH(O$3,'Scenario Parameters'!$A:$A,0)))*'Base Table 5'!O50</f>
        <v>14.496680000000001</v>
      </c>
      <c r="P50" s="36">
        <f>(1+INDEX('Scenario Parameters'!$L:$L,MATCH($C50,'Scenario Parameters'!$A:$A,0)))*(1+INDEX('Scenario Parameters'!$L:$L,MATCH(P$3,'Scenario Parameters'!$A:$A,0)))*'Base Table 5'!P50</f>
        <v>1.4367100000000002</v>
      </c>
      <c r="Q50" s="36">
        <f>(1+INDEX('Scenario Parameters'!$L:$L,MATCH($C50,'Scenario Parameters'!$A:$A,0)))*(1+INDEX('Scenario Parameters'!$L:$L,MATCH(Q$3,'Scenario Parameters'!$A:$A,0)))*'Base Table 5'!Q50</f>
        <v>8.7229600000000005</v>
      </c>
      <c r="R50" s="36">
        <f>(1+INDEX('Scenario Parameters'!$L:$L,MATCH($C50,'Scenario Parameters'!$A:$A,0)))*(1+INDEX('Scenario Parameters'!$L:$L,MATCH(R$3,'Scenario Parameters'!$A:$A,0)))*'Base Table 5'!R50</f>
        <v>3.1589</v>
      </c>
      <c r="S50" s="36">
        <f>(1+INDEX('Scenario Parameters'!$L:$L,MATCH($C50,'Scenario Parameters'!$A:$A,0)))*(1+INDEX('Scenario Parameters'!$L:$L,MATCH(S$3,'Scenario Parameters'!$A:$A,0)))*'Base Table 5'!S50</f>
        <v>0.125</v>
      </c>
      <c r="T50" s="36">
        <f>(1+INDEX('Scenario Parameters'!$L:$L,MATCH($C50,'Scenario Parameters'!$A:$A,0)))*(1+INDEX('Scenario Parameters'!$L:$L,MATCH(T$3,'Scenario Parameters'!$A:$A,0)))*'Base Table 5'!T50</f>
        <v>1.3436999999999999</v>
      </c>
      <c r="U50" s="36">
        <f>(1+INDEX('Scenario Parameters'!$L:$L,MATCH($C50,'Scenario Parameters'!$A:$A,0)))*(1+INDEX('Scenario Parameters'!$L:$L,MATCH(U$3,'Scenario Parameters'!$A:$A,0)))*'Base Table 5'!U50</f>
        <v>1.1532</v>
      </c>
      <c r="V50" s="36">
        <f>(1+INDEX('Scenario Parameters'!$L:$L,MATCH($C50,'Scenario Parameters'!$A:$A,0)))*(1+INDEX('Scenario Parameters'!$L:$L,MATCH(V$3,'Scenario Parameters'!$A:$A,0)))*'Base Table 5'!V50</f>
        <v>0.26540000000000002</v>
      </c>
      <c r="W50" s="36">
        <f>(1+INDEX('Scenario Parameters'!$L:$L,MATCH($C50,'Scenario Parameters'!$A:$A,0)))*(1+INDEX('Scenario Parameters'!$L:$L,MATCH(W$3,'Scenario Parameters'!$A:$A,0)))*'Base Table 5'!W50</f>
        <v>1.2638</v>
      </c>
      <c r="X50" s="36">
        <f>(1+INDEX('Scenario Parameters'!$L:$L,MATCH($C50,'Scenario Parameters'!$A:$A,0)))*(1+INDEX('Scenario Parameters'!$L:$L,MATCH(X$3,'Scenario Parameters'!$A:$A,0)))*'Base Table 5'!X50</f>
        <v>1.0381</v>
      </c>
      <c r="Y50" s="36">
        <f>(1+INDEX('Scenario Parameters'!$L:$L,MATCH($C50,'Scenario Parameters'!$A:$A,0)))*(1+INDEX('Scenario Parameters'!$L:$L,MATCH(Y$3,'Scenario Parameters'!$A:$A,0)))*'Base Table 5'!Y50</f>
        <v>0.8155</v>
      </c>
      <c r="Z50" s="36">
        <f>(1+INDEX('Scenario Parameters'!$L:$L,MATCH($C50,'Scenario Parameters'!$A:$A,0)))*(1+INDEX('Scenario Parameters'!$L:$L,MATCH(Z$3,'Scenario Parameters'!$A:$A,0)))*'Base Table 5'!Z50</f>
        <v>1.8642000000000001</v>
      </c>
      <c r="AA50" s="36">
        <f>(1+INDEX('Scenario Parameters'!$L:$L,MATCH($C50,'Scenario Parameters'!$A:$A,0)))*(1+INDEX('Scenario Parameters'!$L:$L,MATCH(AA$3,'Scenario Parameters'!$A:$A,0)))*'Base Table 5'!AA50</f>
        <v>4.5472999999999999</v>
      </c>
      <c r="AB50" s="36">
        <f>(1+INDEX('Scenario Parameters'!$L:$L,MATCH($C50,'Scenario Parameters'!$A:$A,0)))*(1+INDEX('Scenario Parameters'!$L:$L,MATCH(AB$3,'Scenario Parameters'!$A:$A,0)))*'Base Table 5'!AB50</f>
        <v>1.6109</v>
      </c>
      <c r="AC50" s="36">
        <f>(1+INDEX('Scenario Parameters'!$L:$L,MATCH($C50,'Scenario Parameters'!$A:$A,0)))*(1+INDEX('Scenario Parameters'!$L:$L,MATCH(AC$3,'Scenario Parameters'!$A:$A,0)))*'Base Table 5'!AC50</f>
        <v>1.4155</v>
      </c>
      <c r="AD50" s="36">
        <f>(1+INDEX('Scenario Parameters'!$L:$L,MATCH($C50,'Scenario Parameters'!$A:$A,0)))*(1+INDEX('Scenario Parameters'!$L:$L,MATCH(AD$3,'Scenario Parameters'!$A:$A,0)))*'Base Table 5'!AD50</f>
        <v>1.9599999999999999E-2</v>
      </c>
      <c r="AE50" s="36">
        <f>(1+INDEX('Scenario Parameters'!$L:$L,MATCH($C50,'Scenario Parameters'!$A:$A,0)))*(1+INDEX('Scenario Parameters'!$L:$L,MATCH(AE$3,'Scenario Parameters'!$A:$A,0)))*'Base Table 5'!AE50</f>
        <v>0.1104</v>
      </c>
      <c r="AF50" s="36">
        <f>(1+INDEX('Scenario Parameters'!$L:$L,MATCH($C50,'Scenario Parameters'!$A:$A,0)))*(1+INDEX('Scenario Parameters'!$L:$L,MATCH(AF$3,'Scenario Parameters'!$A:$A,0)))*'Base Table 5'!AF50</f>
        <v>0.48049999999999998</v>
      </c>
      <c r="AG50" s="36">
        <f>(1+INDEX('Scenario Parameters'!$L:$L,MATCH($C50,'Scenario Parameters'!$A:$A,0)))*(1+INDEX('Scenario Parameters'!$L:$L,MATCH(AG$3,'Scenario Parameters'!$A:$A,0)))*'Base Table 5'!AG50</f>
        <v>8.0000000000000004E-4</v>
      </c>
      <c r="AH50" s="36">
        <f>(1+INDEX('Scenario Parameters'!$L:$L,MATCH($C50,'Scenario Parameters'!$A:$A,0)))*(1+INDEX('Scenario Parameters'!$L:$L,MATCH(AH$3,'Scenario Parameters'!$A:$A,0)))*'Base Table 5'!AH50</f>
        <v>4.53E-2</v>
      </c>
      <c r="AI50" s="36">
        <f>(1+INDEX('Scenario Parameters'!$L:$L,MATCH($C50,'Scenario Parameters'!$A:$A,0)))*(1+INDEX('Scenario Parameters'!$L:$L,MATCH(AI$3,'Scenario Parameters'!$A:$A,0)))*'Base Table 5'!AI50</f>
        <v>3.4799999999999998E-2</v>
      </c>
      <c r="AJ50" s="36">
        <f>(1+INDEX('Scenario Parameters'!$L:$L,MATCH($C50,'Scenario Parameters'!$A:$A,0)))*(1+INDEX('Scenario Parameters'!$L:$L,MATCH(AJ$3,'Scenario Parameters'!$A:$A,0)))*'Base Table 5'!AJ50</f>
        <v>1.0202</v>
      </c>
      <c r="AK50" s="36">
        <f>(1+INDEX('Scenario Parameters'!$L:$L,MATCH($C50,'Scenario Parameters'!$A:$A,0)))*(1+INDEX('Scenario Parameters'!$L:$L,MATCH(AK$3,'Scenario Parameters'!$A:$A,0)))*'Base Table 5'!AK50</f>
        <v>8.4537999999999993</v>
      </c>
      <c r="AL50" s="36">
        <f>(1+INDEX('Scenario Parameters'!$L:$L,MATCH($C50,'Scenario Parameters'!$A:$A,0)))*(1+INDEX('Scenario Parameters'!$L:$L,MATCH(AL$3,'Scenario Parameters'!$A:$A,0)))*'Base Table 5'!AL50</f>
        <v>0.34960000000000002</v>
      </c>
      <c r="AM50" s="36">
        <f>(1+INDEX('Scenario Parameters'!$L:$L,MATCH($C50,'Scenario Parameters'!$A:$A,0)))*(1+INDEX('Scenario Parameters'!$L:$L,MATCH(AM$3,'Scenario Parameters'!$A:$A,0)))*'Base Table 5'!AM50</f>
        <v>1.7885</v>
      </c>
      <c r="AN50" s="36">
        <f>(1+INDEX('Scenario Parameters'!$L:$L,MATCH($C50,'Scenario Parameters'!$A:$A,0)))*(1+INDEX('Scenario Parameters'!$L:$L,MATCH(AN$3,'Scenario Parameters'!$A:$A,0)))*'Base Table 5'!AN50</f>
        <v>3.3121</v>
      </c>
      <c r="AO50" s="36">
        <f>(1+INDEX('Scenario Parameters'!$L:$L,MATCH($C50,'Scenario Parameters'!$A:$A,0)))*(1+INDEX('Scenario Parameters'!$L:$L,MATCH(AO$3,'Scenario Parameters'!$A:$A,0)))*'Base Table 5'!AO50</f>
        <v>3.6369999999999993E-2</v>
      </c>
      <c r="AP50" s="36">
        <f>(1+INDEX('Scenario Parameters'!$L:$L,MATCH($C50,'Scenario Parameters'!$A:$A,0)))*(1+INDEX('Scenario Parameters'!$L:$L,MATCH(AP$3,'Scenario Parameters'!$A:$A,0)))*'Base Table 5'!AP50</f>
        <v>1.3381000000000001</v>
      </c>
      <c r="AQ50" s="36">
        <f>(1+INDEX('Scenario Parameters'!$L:$L,MATCH($C50,'Scenario Parameters'!$A:$A,0)))*(1+INDEX('Scenario Parameters'!$L:$L,MATCH(AQ$3,'Scenario Parameters'!$A:$A,0)))*'Base Table 5'!AQ50</f>
        <v>4.4249999999999998E-2</v>
      </c>
      <c r="AR50" s="36">
        <f>(1+INDEX('Scenario Parameters'!$L:$L,MATCH($C50,'Scenario Parameters'!$A:$A,0)))*(1+INDEX('Scenario Parameters'!$L:$L,MATCH(AR$3,'Scenario Parameters'!$A:$A,0)))*'Base Table 5'!AR50</f>
        <v>1.7561</v>
      </c>
      <c r="AS50" s="36">
        <f>(1+INDEX('Scenario Parameters'!$L:$L,MATCH($C50,'Scenario Parameters'!$A:$A,0)))*(1+INDEX('Scenario Parameters'!$L:$L,MATCH(AS$3,'Scenario Parameters'!$A:$A,0)))*'Base Table 5'!AS50</f>
        <v>0.38850000000000001</v>
      </c>
      <c r="AT50" s="36">
        <f>(1+INDEX('Scenario Parameters'!$L:$L,MATCH($C50,'Scenario Parameters'!$A:$A,0)))*(1+INDEX('Scenario Parameters'!$L:$L,MATCH(AT$3,'Scenario Parameters'!$A:$A,0)))*'Base Table 5'!AT50</f>
        <v>2.0842000000000001</v>
      </c>
      <c r="AU50" s="36">
        <f>(1+INDEX('Scenario Parameters'!$L:$L,MATCH($C50,'Scenario Parameters'!$A:$A,0)))*(1+INDEX('Scenario Parameters'!$L:$L,MATCH(AU$3,'Scenario Parameters'!$A:$A,0)))*'Base Table 5'!AU50</f>
        <v>9.9199999999999997E-2</v>
      </c>
      <c r="AV50" s="36">
        <f>(1+INDEX('Scenario Parameters'!$L:$L,MATCH($C50,'Scenario Parameters'!$A:$A,0)))*(1+INDEX('Scenario Parameters'!$L:$L,MATCH(AV$3,'Scenario Parameters'!$A:$A,0)))*'Base Table 5'!AV50</f>
        <v>1.0472999999999999</v>
      </c>
      <c r="AW50" s="36">
        <f>(1+INDEX('Scenario Parameters'!$L:$L,MATCH($C50,'Scenario Parameters'!$A:$A,0)))*(1+INDEX('Scenario Parameters'!$L:$L,MATCH(AW$3,'Scenario Parameters'!$A:$A,0)))*'Base Table 5'!AW50</f>
        <v>1.2035</v>
      </c>
      <c r="AX50" s="36">
        <f>(1+INDEX('Scenario Parameters'!$L:$L,MATCH($C50,'Scenario Parameters'!$A:$A,0)))*(1+INDEX('Scenario Parameters'!$L:$L,MATCH(AX$3,'Scenario Parameters'!$A:$A,0)))*'Base Table 5'!AX50</f>
        <v>2.7162999999999999</v>
      </c>
      <c r="AY50" s="36">
        <f>(1+INDEX('Scenario Parameters'!$L:$L,MATCH($C50,'Scenario Parameters'!$A:$A,0)))*(1+INDEX('Scenario Parameters'!$L:$L,MATCH(AY$3,'Scenario Parameters'!$A:$A,0)))*'Base Table 5'!AY50</f>
        <v>8.8196999999999992</v>
      </c>
      <c r="AZ50" s="36">
        <f>(1+INDEX('Scenario Parameters'!$L:$L,MATCH($C50,'Scenario Parameters'!$A:$A,0)))*(1+INDEX('Scenario Parameters'!$L:$L,MATCH(AZ$3,'Scenario Parameters'!$A:$A,0)))*'Base Table 5'!AZ50</f>
        <v>1.7413000000000001</v>
      </c>
      <c r="BA50" s="36">
        <f>(1+INDEX('Scenario Parameters'!$L:$L,MATCH($C50,'Scenario Parameters'!$A:$A,0)))*(1+INDEX('Scenario Parameters'!$L:$L,MATCH(BA$3,'Scenario Parameters'!$A:$A,0)))*'Base Table 5'!BA50</f>
        <v>1.8268</v>
      </c>
      <c r="BB50" s="36">
        <f>(1+INDEX('Scenario Parameters'!$L:$L,MATCH($C50,'Scenario Parameters'!$A:$A,0)))*(1+INDEX('Scenario Parameters'!$L:$L,MATCH(BB$3,'Scenario Parameters'!$A:$A,0)))*'Base Table 5'!BB50</f>
        <v>0.94499999999999995</v>
      </c>
      <c r="BC50" s="36">
        <f>(1+INDEX('Scenario Parameters'!$L:$L,MATCH($C50,'Scenario Parameters'!$A:$A,0)))*(1+INDEX('Scenario Parameters'!$L:$L,MATCH(BC$3,'Scenario Parameters'!$A:$A,0)))*'Base Table 5'!BC50</f>
        <v>0.2671</v>
      </c>
      <c r="BD50" s="36">
        <f>(1+INDEX('Scenario Parameters'!$L:$L,MATCH($C50,'Scenario Parameters'!$A:$A,0)))*(1+INDEX('Scenario Parameters'!$L:$L,MATCH(BD$3,'Scenario Parameters'!$A:$A,0)))*'Base Table 5'!BD50</f>
        <v>20.813099999999999</v>
      </c>
      <c r="BE50" s="36">
        <f>(1+INDEX('Scenario Parameters'!$L:$L,MATCH($C50,'Scenario Parameters'!$A:$A,0)))*(1+INDEX('Scenario Parameters'!$L:$L,MATCH(BE$3,'Scenario Parameters'!$A:$A,0)))*'Base Table 5'!BE50</f>
        <v>1.6355999999999999</v>
      </c>
      <c r="BF50" s="36">
        <f>(1+INDEX('Scenario Parameters'!$L:$L,MATCH($C50,'Scenario Parameters'!$A:$A,0)))*(1+INDEX('Scenario Parameters'!$L:$L,MATCH(BF$3,'Scenario Parameters'!$A:$A,0)))*'Base Table 5'!BF50</f>
        <v>3.4548000000000001</v>
      </c>
      <c r="BG50" s="36">
        <f>(1+INDEX('Scenario Parameters'!$L:$L,MATCH($C50,'Scenario Parameters'!$A:$A,0)))*(1+INDEX('Scenario Parameters'!$L:$L,MATCH(BG$3,'Scenario Parameters'!$A:$A,0)))*'Base Table 5'!BG50</f>
        <v>0.5327400000000001</v>
      </c>
      <c r="BH50" s="36">
        <f>(1+INDEX('Scenario Parameters'!$L:$L,MATCH($C50,'Scenario Parameters'!$A:$A,0)))*(1+INDEX('Scenario Parameters'!$L:$L,MATCH(BH$3,'Scenario Parameters'!$A:$A,0)))*'Base Table 5'!BH50</f>
        <v>2.9891000000000001</v>
      </c>
      <c r="BI50" s="36">
        <f>(1+INDEX('Scenario Parameters'!$L:$L,MATCH($C50,'Scenario Parameters'!$A:$A,0)))*(1+INDEX('Scenario Parameters'!$L:$L,MATCH(BI$3,'Scenario Parameters'!$A:$A,0)))*'Base Table 5'!BI50</f>
        <v>0.87019999999999997</v>
      </c>
      <c r="BJ50" s="36">
        <f>(1+INDEX('Scenario Parameters'!$L:$L,MATCH($C50,'Scenario Parameters'!$A:$A,0)))*(1+INDEX('Scenario Parameters'!$L:$L,MATCH(BJ$3,'Scenario Parameters'!$A:$A,0)))*'Base Table 5'!BJ50</f>
        <v>1.7358</v>
      </c>
      <c r="BK50" s="36">
        <f>(1+INDEX('Scenario Parameters'!$L:$L,MATCH($C50,'Scenario Parameters'!$A:$A,0)))*(1+INDEX('Scenario Parameters'!$L:$L,MATCH(BK$3,'Scenario Parameters'!$A:$A,0)))*'Base Table 5'!BK50</f>
        <v>3.04</v>
      </c>
      <c r="BL50" s="36">
        <f>(1+INDEX('Scenario Parameters'!$L:$L,MATCH($C50,'Scenario Parameters'!$A:$A,0)))*(1+INDEX('Scenario Parameters'!$L:$L,MATCH(BL$3,'Scenario Parameters'!$A:$A,0)))*'Base Table 5'!BL50</f>
        <v>2.3797999999999999</v>
      </c>
      <c r="BM50" s="36">
        <f>(1+INDEX('Scenario Parameters'!$L:$L,MATCH($C50,'Scenario Parameters'!$A:$A,0)))*(1+INDEX('Scenario Parameters'!$L:$L,MATCH(BM$3,'Scenario Parameters'!$A:$A,0)))*'Base Table 5'!BM50</f>
        <v>0.37759999999999999</v>
      </c>
      <c r="BN50" s="36">
        <f>(1+INDEX('Scenario Parameters'!$L:$L,MATCH($C50,'Scenario Parameters'!$A:$A,0)))*(1+INDEX('Scenario Parameters'!$L:$L,MATCH(BN$3,'Scenario Parameters'!$A:$A,0)))*'Base Table 5'!BN50</f>
        <v>6.4747000000000003</v>
      </c>
      <c r="BO50" s="36">
        <f>(1+INDEX('Scenario Parameters'!$L:$L,MATCH($C50,'Scenario Parameters'!$A:$A,0)))*(1+INDEX('Scenario Parameters'!$L:$L,MATCH(BO$3,'Scenario Parameters'!$A:$A,0)))*'Base Table 5'!BO50</f>
        <v>0.92900000000000005</v>
      </c>
      <c r="BP50" s="36">
        <f>(1+INDEX('Scenario Parameters'!$L:$L,MATCH($C50,'Scenario Parameters'!$A:$A,0)))*(1+INDEX('Scenario Parameters'!$L:$L,MATCH(BP$3,'Scenario Parameters'!$A:$A,0)))*'Base Table 5'!BP50</f>
        <v>0.2969</v>
      </c>
      <c r="BQ50" s="36">
        <f>(1+INDEX('Scenario Parameters'!$L:$L,MATCH($C50,'Scenario Parameters'!$A:$A,0)))*(1+INDEX('Scenario Parameters'!$L:$L,MATCH(BQ$3,'Scenario Parameters'!$A:$A,0)))*'Base Table 5'!BQ50</f>
        <v>8.0662500000000001</v>
      </c>
      <c r="BR50" s="36">
        <f>(1+INDEX('Scenario Parameters'!$L:$L,MATCH($C50,'Scenario Parameters'!$A:$A,0)))*(1+INDEX('Scenario Parameters'!$L:$L,MATCH(BR$3,'Scenario Parameters'!$A:$A,0)))*'Base Table 5'!BR50</f>
        <v>8.6408749999999994</v>
      </c>
      <c r="BS50" s="36">
        <f>(1+INDEX('Scenario Parameters'!$L:$L,MATCH($C50,'Scenario Parameters'!$A:$A,0)))*(1+INDEX('Scenario Parameters'!$L:$L,MATCH(BS$3,'Scenario Parameters'!$A:$A,0)))*'Base Table 5'!BS50</f>
        <v>6.0929999999999984E-2</v>
      </c>
      <c r="BT50" s="36">
        <f>(1+INDEX('Scenario Parameters'!$L:$L,MATCH($C50,'Scenario Parameters'!$A:$A,0)))*(1+INDEX('Scenario Parameters'!$L:$L,MATCH(BT$3,'Scenario Parameters'!$A:$A,0)))*'Base Table 5'!BT50</f>
        <v>2.7766999999999999</v>
      </c>
      <c r="BU50" s="36">
        <f>(1+INDEX('Scenario Parameters'!$L:$L,MATCH($C50,'Scenario Parameters'!$A:$A,0)))*(1+INDEX('Scenario Parameters'!$L:$L,MATCH(BU$3,'Scenario Parameters'!$A:$A,0)))*'Base Table 5'!BU50</f>
        <v>0.99060000000000004</v>
      </c>
      <c r="BV50" s="36">
        <f>(1+INDEX('Scenario Parameters'!$L:$L,MATCH($C50,'Scenario Parameters'!$A:$A,0)))*(1+INDEX('Scenario Parameters'!$L:$L,MATCH(BV$3,'Scenario Parameters'!$A:$A,0)))*'Base Table 5'!BV50</f>
        <v>586.38459999999998</v>
      </c>
      <c r="BW50" s="36">
        <f>(1+INDEX('Scenario Parameters'!$L:$L,MATCH($C50,'Scenario Parameters'!$A:$A,0)))*(1+INDEX('Scenario Parameters'!$L:$L,MATCH(BW$3,'Scenario Parameters'!$A:$A,0)))*'Base Table 5'!BW50</f>
        <v>545.56820000000005</v>
      </c>
      <c r="BX50" s="36">
        <f>(1+INDEX('Scenario Parameters'!$L:$L,MATCH($C50,'Scenario Parameters'!$A:$A,0)))*(1+INDEX('Scenario Parameters'!$L:$L,MATCH(BX$3,'Scenario Parameters'!$A:$A,0)))*'Base Table 5'!BX50</f>
        <v>281.52440000000001</v>
      </c>
      <c r="BY50" s="36">
        <f>(1+INDEX('Scenario Parameters'!$L:$L,MATCH($C50,'Scenario Parameters'!$A:$A,0)))*(1+INDEX('Scenario Parameters'!$L:$L,MATCH(BY$3,'Scenario Parameters'!$A:$A,0)))*'Base Table 5'!BY50</f>
        <v>2409.6851000000001</v>
      </c>
      <c r="BZ50" s="36">
        <f>(1+INDEX('Scenario Parameters'!$L:$L,MATCH($C50,'Scenario Parameters'!$A:$A,0)))*(1+INDEX('Scenario Parameters'!$L:$L,MATCH(BZ$3,'Scenario Parameters'!$A:$A,0)))*'Base Table 5'!BZ50</f>
        <v>6.9831000000000003</v>
      </c>
      <c r="CA50" s="36">
        <f>(1+INDEX('Scenario Parameters'!$L:$L,MATCH($C50,'Scenario Parameters'!$A:$A,0)))*(1+INDEX('Scenario Parameters'!$L:$L,MATCH(CA$3,'Scenario Parameters'!$A:$A,0)))*'Base Table 5'!CA50</f>
        <v>5.5761000000000003</v>
      </c>
      <c r="CB50" s="36">
        <f>(1+INDEX('Scenario Parameters'!$L:$L,MATCH($C50,'Scenario Parameters'!$A:$A,0)))*(1+INDEX('Scenario Parameters'!$L:$L,MATCH(CB$3,'Scenario Parameters'!$A:$A,0)))*'Base Table 5'!CB50</f>
        <v>0.76959999999999995</v>
      </c>
      <c r="CC50" s="36">
        <f>(1+INDEX('Scenario Parameters'!$L:$L,MATCH($C50,'Scenario Parameters'!$A:$A,0)))*(1+INDEX('Scenario Parameters'!$L:$L,MATCH(CC$3,'Scenario Parameters'!$A:$A,0)))*'Base Table 5'!CC50</f>
        <v>4.3579999999999997</v>
      </c>
      <c r="CD50" s="36">
        <f>(1+INDEX('Scenario Parameters'!$L:$L,MATCH($C50,'Scenario Parameters'!$A:$A,0)))*(1+INDEX('Scenario Parameters'!$L:$L,MATCH(CD$3,'Scenario Parameters'!$A:$A,0)))*'Base Table 5'!CD50</f>
        <v>3.6687599999999998</v>
      </c>
      <c r="CE50" s="36">
        <f>(1+INDEX('Scenario Parameters'!$L:$L,MATCH($C50,'Scenario Parameters'!$A:$A,0)))*(1+INDEX('Scenario Parameters'!$L:$L,MATCH(CE$3,'Scenario Parameters'!$A:$A,0)))*'Base Table 5'!CE50</f>
        <v>0.41849999999999998</v>
      </c>
      <c r="CF50" s="36">
        <f>(1+INDEX('Scenario Parameters'!$L:$L,MATCH($C50,'Scenario Parameters'!$A:$A,0)))*(1+INDEX('Scenario Parameters'!$L:$L,MATCH(CF$3,'Scenario Parameters'!$A:$A,0)))*'Base Table 5'!CF50</f>
        <v>14.2501</v>
      </c>
      <c r="CG50" s="36">
        <f>(1+INDEX('Scenario Parameters'!$L:$L,MATCH($C50,'Scenario Parameters'!$A:$A,0)))*(1+INDEX('Scenario Parameters'!$L:$L,MATCH(CG$3,'Scenario Parameters'!$A:$A,0)))*'Base Table 5'!CG50</f>
        <v>44.370899999999999</v>
      </c>
      <c r="CH50" s="36">
        <f>(1+INDEX('Scenario Parameters'!$L:$L,MATCH($C50,'Scenario Parameters'!$A:$A,0)))*(1+INDEX('Scenario Parameters'!$L:$L,MATCH(CH$3,'Scenario Parameters'!$A:$A,0)))*'Base Table 5'!CH50</f>
        <v>1.8784000000000001</v>
      </c>
      <c r="CI50" s="36">
        <f>(1+INDEX('Scenario Parameters'!$L:$L,MATCH($C50,'Scenario Parameters'!$A:$A,0)))*(1+INDEX('Scenario Parameters'!$L:$L,MATCH(CI$3,'Scenario Parameters'!$A:$A,0)))*'Base Table 5'!CI50</f>
        <v>5.2591000000000001</v>
      </c>
      <c r="CJ50" s="36">
        <f>(1+INDEX('Scenario Parameters'!$L:$L,MATCH($C50,'Scenario Parameters'!$A:$A,0)))*(1+INDEX('Scenario Parameters'!$L:$L,MATCH(CJ$3,'Scenario Parameters'!$A:$A,0)))*'Base Table 5'!CJ50</f>
        <v>2.9079999999999999</v>
      </c>
      <c r="CK50" s="36">
        <f>(1+INDEX('Scenario Parameters'!$L:$L,MATCH($C50,'Scenario Parameters'!$A:$A,0)))*(1+INDEX('Scenario Parameters'!$L:$L,MATCH(CK$3,'Scenario Parameters'!$A:$A,0)))*'Base Table 5'!CK50</f>
        <v>0.2407</v>
      </c>
      <c r="CL50" s="36">
        <f>(1+INDEX('Scenario Parameters'!$L:$L,MATCH($C50,'Scenario Parameters'!$A:$A,0)))*(1+INDEX('Scenario Parameters'!$L:$L,MATCH(CL$3,'Scenario Parameters'!$A:$A,0)))*'Base Table 5'!CL50</f>
        <v>0.38279999999999997</v>
      </c>
      <c r="CM50" s="36">
        <f>(1+INDEX('Scenario Parameters'!$L:$L,MATCH($C50,'Scenario Parameters'!$A:$A,0)))*(1+INDEX('Scenario Parameters'!$L:$L,MATCH(CM$3,'Scenario Parameters'!$A:$A,0)))*'Base Table 5'!CM50</f>
        <v>1.1551</v>
      </c>
      <c r="CN50" s="36">
        <f>(1+INDEX('Scenario Parameters'!$L:$L,MATCH($C50,'Scenario Parameters'!$A:$A,0)))*(1+INDEX('Scenario Parameters'!$L:$L,MATCH(CN$3,'Scenario Parameters'!$A:$A,0)))*'Base Table 5'!CN50</f>
        <v>7.7023000000000001</v>
      </c>
      <c r="CO50" s="36">
        <f>(1+INDEX('Scenario Parameters'!$L:$L,MATCH($C50,'Scenario Parameters'!$A:$A,0)))*(1+INDEX('Scenario Parameters'!$L:$L,MATCH(CO$3,'Scenario Parameters'!$A:$A,0)))*'Base Table 5'!CO50</f>
        <v>1.1599999999999999E-2</v>
      </c>
      <c r="CP50" s="36">
        <f>(1+INDEX('Scenario Parameters'!$L:$L,MATCH($C50,'Scenario Parameters'!$A:$A,0)))*(1+INDEX('Scenario Parameters'!$L:$L,MATCH(CP$3,'Scenario Parameters'!$A:$A,0)))*'Base Table 5'!CP50</f>
        <v>0.49490000000000001</v>
      </c>
      <c r="CQ50" s="36">
        <f>(1+INDEX('Scenario Parameters'!$L:$L,MATCH($C50,'Scenario Parameters'!$A:$A,0)))*(1+INDEX('Scenario Parameters'!$L:$L,MATCH(CQ$3,'Scenario Parameters'!$A:$A,0)))*'Base Table 5'!CQ50</f>
        <v>0.53090000000000004</v>
      </c>
      <c r="CR50" s="36">
        <f>(1+INDEX('Scenario Parameters'!$L:$L,MATCH($C50,'Scenario Parameters'!$A:$A,0)))*(1+INDEX('Scenario Parameters'!$L:$L,MATCH(CR$3,'Scenario Parameters'!$A:$A,0)))*'Base Table 5'!CR50</f>
        <v>0.36980000000000002</v>
      </c>
      <c r="CS50" s="36">
        <f>(1+INDEX('Scenario Parameters'!$L:$L,MATCH($C50,'Scenario Parameters'!$A:$A,0)))*(1+INDEX('Scenario Parameters'!$L:$L,MATCH(CS$3,'Scenario Parameters'!$A:$A,0)))*'Base Table 5'!CS50</f>
        <v>0.76790000000000003</v>
      </c>
      <c r="CT50" s="36">
        <f>(1+INDEX('Scenario Parameters'!$L:$L,MATCH($C50,'Scenario Parameters'!$A:$A,0)))*(1+INDEX('Scenario Parameters'!$L:$L,MATCH(CT$3,'Scenario Parameters'!$A:$A,0)))*'Base Table 5'!CT50</f>
        <v>1.8021</v>
      </c>
      <c r="CU50" s="36">
        <f>(1+INDEX('Scenario Parameters'!$L:$L,MATCH($C50,'Scenario Parameters'!$A:$A,0)))*(1+INDEX('Scenario Parameters'!$L:$L,MATCH(CU$3,'Scenario Parameters'!$A:$A,0)))*'Base Table 5'!CU50</f>
        <v>0.53059999999999996</v>
      </c>
      <c r="CV50" s="36">
        <f>(1+INDEX('Scenario Parameters'!$L:$L,MATCH($C50,'Scenario Parameters'!$A:$A,0)))*(1+INDEX('Scenario Parameters'!$L:$L,MATCH(CV$3,'Scenario Parameters'!$A:$A,0)))*'Base Table 5'!CV50</f>
        <v>5.8803000000000001</v>
      </c>
      <c r="CW50" s="36">
        <f>(1+INDEX('Scenario Parameters'!$L:$L,MATCH($C50,'Scenario Parameters'!$A:$A,0)))*(1+INDEX('Scenario Parameters'!$L:$L,MATCH(CW$3,'Scenario Parameters'!$A:$A,0)))*'Base Table 5'!CW50</f>
        <v>77.138099999999994</v>
      </c>
      <c r="CX50" s="36">
        <f>(1+INDEX('Scenario Parameters'!$L:$L,MATCH($C50,'Scenario Parameters'!$A:$A,0)))*(1+INDEX('Scenario Parameters'!$L:$L,MATCH(CX$3,'Scenario Parameters'!$A:$A,0)))*'Base Table 5'!CX50</f>
        <v>17.7988</v>
      </c>
      <c r="CY50" s="36">
        <f>(1+INDEX('Scenario Parameters'!$L:$L,MATCH($C50,'Scenario Parameters'!$A:$A,0)))*(1+INDEX('Scenario Parameters'!$L:$L,MATCH(CY$3,'Scenario Parameters'!$A:$A,0)))*'Base Table 5'!CY50</f>
        <v>17.805099999999999</v>
      </c>
      <c r="CZ50" s="36">
        <f>(1+INDEX('Scenario Parameters'!$L:$L,MATCH($C50,'Scenario Parameters'!$A:$A,0)))*(1+INDEX('Scenario Parameters'!$L:$L,MATCH(CZ$3,'Scenario Parameters'!$A:$A,0)))*'Base Table 5'!CZ50</f>
        <v>2.0548999999999999</v>
      </c>
      <c r="DA50" s="36">
        <f>(1+INDEX('Scenario Parameters'!$L:$L,MATCH($C50,'Scenario Parameters'!$A:$A,0)))*(1+INDEX('Scenario Parameters'!$L:$L,MATCH(DA$3,'Scenario Parameters'!$A:$A,0)))*'Base Table 5'!DA50</f>
        <v>29.9588</v>
      </c>
      <c r="DB50" s="36">
        <f>(1+INDEX('Scenario Parameters'!$L:$L,MATCH($C50,'Scenario Parameters'!$A:$A,0)))*(1+INDEX('Scenario Parameters'!$L:$L,MATCH(DB$3,'Scenario Parameters'!$A:$A,0)))*'Base Table 5'!DB50</f>
        <v>5.1154999999999999</v>
      </c>
      <c r="DC50" s="36">
        <f>(1+INDEX('Scenario Parameters'!$L:$L,MATCH($C50,'Scenario Parameters'!$A:$A,0)))*(1+INDEX('Scenario Parameters'!$L:$L,MATCH(DC$3,'Scenario Parameters'!$A:$A,0)))*'Base Table 5'!DC50</f>
        <v>0.94110000000000005</v>
      </c>
      <c r="DD50" s="36">
        <f>(1+INDEX('Scenario Parameters'!$L:$L,MATCH($C50,'Scenario Parameters'!$A:$A,0)))*(1+INDEX('Scenario Parameters'!$L:$L,MATCH(DD$3,'Scenario Parameters'!$A:$A,0)))*'Base Table 5'!DD50</f>
        <v>4.3672000000000004</v>
      </c>
      <c r="DE50" s="36">
        <f>(1+INDEX('Scenario Parameters'!$L:$L,MATCH($C50,'Scenario Parameters'!$A:$A,0)))*(1+INDEX('Scenario Parameters'!$L:$L,MATCH(DE$3,'Scenario Parameters'!$A:$A,0)))*'Base Table 5'!DE50</f>
        <v>3.0394000000000001</v>
      </c>
      <c r="DF50" s="36">
        <f>(1+INDEX('Scenario Parameters'!$L:$L,MATCH($C50,'Scenario Parameters'!$A:$A,0)))*(1+INDEX('Scenario Parameters'!$L:$L,MATCH(DF$3,'Scenario Parameters'!$A:$A,0)))*'Base Table 5'!DF50</f>
        <v>0.5071</v>
      </c>
      <c r="DG50" s="36">
        <f>(1+INDEX('Scenario Parameters'!$L:$L,MATCH($C50,'Scenario Parameters'!$A:$A,0)))*(1+INDEX('Scenario Parameters'!$L:$L,MATCH(DG$3,'Scenario Parameters'!$A:$A,0)))*'Base Table 5'!DG50</f>
        <v>7.2137000000000002</v>
      </c>
      <c r="DH50" s="36">
        <f>(1+INDEX('Scenario Parameters'!$L:$L,MATCH($C50,'Scenario Parameters'!$A:$A,0)))*(1+INDEX('Scenario Parameters'!$L:$L,MATCH(DH$3,'Scenario Parameters'!$A:$A,0)))*'Base Table 5'!DH50</f>
        <v>3.2191000000000001</v>
      </c>
      <c r="DI50" s="36">
        <f>(1+INDEX('Scenario Parameters'!$L:$L,MATCH($C50,'Scenario Parameters'!$A:$A,0)))*(1+INDEX('Scenario Parameters'!$L:$L,MATCH(DI$3,'Scenario Parameters'!$A:$A,0)))*'Base Table 5'!DI50</f>
        <v>0.34639999999999999</v>
      </c>
      <c r="DJ50" s="36">
        <f>(1+INDEX('Scenario Parameters'!$L:$L,MATCH($C50,'Scenario Parameters'!$A:$A,0)))*(1+INDEX('Scenario Parameters'!$L:$L,MATCH(DJ$3,'Scenario Parameters'!$A:$A,0)))*'Base Table 5'!DJ50</f>
        <v>3.8494000000000002</v>
      </c>
      <c r="DK50" s="36">
        <f>(1+INDEX('Scenario Parameters'!$L:$L,MATCH($C50,'Scenario Parameters'!$A:$A,0)))*(1+INDEX('Scenario Parameters'!$L:$L,MATCH(DK$3,'Scenario Parameters'!$A:$A,0)))*'Base Table 5'!DK50</f>
        <v>2.7982</v>
      </c>
      <c r="DL50" s="36">
        <f>(1+INDEX('Scenario Parameters'!$L:$L,MATCH($C50,'Scenario Parameters'!$A:$A,0)))*(1+INDEX('Scenario Parameters'!$L:$L,MATCH(DL$3,'Scenario Parameters'!$A:$A,0)))*'Base Table 5'!DL50</f>
        <v>1.2241399999999998</v>
      </c>
      <c r="DM50" s="36">
        <f>(1+INDEX('Scenario Parameters'!$L:$L,MATCH($C50,'Scenario Parameters'!$A:$A,0)))*(1+INDEX('Scenario Parameters'!$L:$L,MATCH(DM$3,'Scenario Parameters'!$A:$A,0)))*'Base Table 5'!DM50</f>
        <v>19.684899999999999</v>
      </c>
      <c r="DN50" s="36">
        <f>(1+INDEX('Scenario Parameters'!$L:$L,MATCH($C50,'Scenario Parameters'!$A:$A,0)))*(1+INDEX('Scenario Parameters'!$L:$L,MATCH(DN$3,'Scenario Parameters'!$A:$A,0)))*'Base Table 5'!DN50</f>
        <v>4.0580999999999996</v>
      </c>
      <c r="DO50" s="36">
        <f>(1+INDEX('Scenario Parameters'!$L:$L,MATCH($C50,'Scenario Parameters'!$A:$A,0)))*(1+INDEX('Scenario Parameters'!$L:$L,MATCH(DO$3,'Scenario Parameters'!$A:$A,0)))*'Base Table 5'!DO50</f>
        <v>0.4451</v>
      </c>
      <c r="DP50" s="36">
        <f t="shared" si="4"/>
        <v>4358.4624750000012</v>
      </c>
      <c r="DQ50" s="36">
        <f>('Base Table 5'!DQ50/'Base Table 5'!$DX50)*$EB50</f>
        <v>21.082662023991002</v>
      </c>
      <c r="DR50" s="36">
        <f>('Base Table 5'!DR50/'Base Table 5'!$DX50)*$EB50</f>
        <v>0</v>
      </c>
      <c r="DS50" s="36">
        <f>('Base Table 5'!DS50/'Base Table 5'!$DX50)*$EB50</f>
        <v>36.266619569050121</v>
      </c>
      <c r="DT50" s="36">
        <f>('Base Table 5'!DT50/'Base Table 5'!$DX50)*$EB50</f>
        <v>1.0339321973118067</v>
      </c>
      <c r="DU50" s="36">
        <f>('Base Table 5'!DU50/'Base Table 5'!$DX50)*$EB50</f>
        <v>4.1439388906767665</v>
      </c>
      <c r="DV50" s="36">
        <f>('Base Table 5'!DV50/'Base Table 5'!$DX50)*$EB50</f>
        <v>-11.907316200457574</v>
      </c>
      <c r="DW50" s="36">
        <f>('Base Table 5'!DW50/'Base Table 5'!$DX50)*$EB50</f>
        <v>29.640797424006625</v>
      </c>
      <c r="DX50" s="36">
        <f t="shared" si="5"/>
        <v>80.260633904578754</v>
      </c>
      <c r="DY50" s="36">
        <f t="shared" si="6"/>
        <v>4438.7231089045799</v>
      </c>
      <c r="DZ50" s="14">
        <f>'Base Table 5'!DY50</f>
        <v>4636.0003999999999</v>
      </c>
      <c r="EA50" s="54">
        <v>4438.7231089045799</v>
      </c>
      <c r="EB50" s="100">
        <f t="shared" si="7"/>
        <v>80.260633904578754</v>
      </c>
    </row>
    <row r="51" spans="1:132" x14ac:dyDescent="0.4">
      <c r="A51" s="37">
        <v>48</v>
      </c>
      <c r="B51" s="2" t="str">
        <f>'Base Table 5'!B51</f>
        <v>2005</v>
      </c>
      <c r="C51" s="112">
        <f>'Base Table 5'!C51</f>
        <v>6</v>
      </c>
      <c r="D51" s="38" t="str">
        <f>'Base Table 5'!D51</f>
        <v>Other non-metallic mineral product manufacturing</v>
      </c>
      <c r="E51" s="36">
        <f>(1+INDEX('Scenario Parameters'!$L:$L,MATCH($C51,'Scenario Parameters'!$A:$A,0)))*(1+INDEX('Scenario Parameters'!$L:$L,MATCH(E$3,'Scenario Parameters'!$A:$A,0)))*'Base Table 5'!E51</f>
        <v>4.9401000000000002</v>
      </c>
      <c r="F51" s="36">
        <f>(1+INDEX('Scenario Parameters'!$L:$L,MATCH($C51,'Scenario Parameters'!$A:$A,0)))*(1+INDEX('Scenario Parameters'!$L:$L,MATCH(F$3,'Scenario Parameters'!$A:$A,0)))*'Base Table 5'!F51</f>
        <v>1.4340999999999999</v>
      </c>
      <c r="G51" s="36">
        <f>(1+INDEX('Scenario Parameters'!$L:$L,MATCH($C51,'Scenario Parameters'!$A:$A,0)))*(1+INDEX('Scenario Parameters'!$L:$L,MATCH(G$3,'Scenario Parameters'!$A:$A,0)))*'Base Table 5'!G51</f>
        <v>15.163</v>
      </c>
      <c r="H51" s="36">
        <f>(1+INDEX('Scenario Parameters'!$L:$L,MATCH($C51,'Scenario Parameters'!$A:$A,0)))*(1+INDEX('Scenario Parameters'!$L:$L,MATCH(H$3,'Scenario Parameters'!$A:$A,0)))*'Base Table 5'!H51</f>
        <v>0.67569999999999997</v>
      </c>
      <c r="I51" s="36">
        <f>(1+INDEX('Scenario Parameters'!$L:$L,MATCH($C51,'Scenario Parameters'!$A:$A,0)))*(1+INDEX('Scenario Parameters'!$L:$L,MATCH(I$3,'Scenario Parameters'!$A:$A,0)))*'Base Table 5'!I51</f>
        <v>1.41E-2</v>
      </c>
      <c r="J51" s="36">
        <f>(1+INDEX('Scenario Parameters'!$L:$L,MATCH($C51,'Scenario Parameters'!$A:$A,0)))*(1+INDEX('Scenario Parameters'!$L:$L,MATCH(J$3,'Scenario Parameters'!$A:$A,0)))*'Base Table 5'!J51</f>
        <v>0.70599999999999996</v>
      </c>
      <c r="K51" s="36">
        <f>(1+INDEX('Scenario Parameters'!$L:$L,MATCH($C51,'Scenario Parameters'!$A:$A,0)))*(1+INDEX('Scenario Parameters'!$L:$L,MATCH(K$3,'Scenario Parameters'!$A:$A,0)))*'Base Table 5'!K51</f>
        <v>3.9083999999999999</v>
      </c>
      <c r="L51" s="36">
        <f>(1+INDEX('Scenario Parameters'!$L:$L,MATCH($C51,'Scenario Parameters'!$A:$A,0)))*(1+INDEX('Scenario Parameters'!$L:$L,MATCH(L$3,'Scenario Parameters'!$A:$A,0)))*'Base Table 5'!L51</f>
        <v>0.61239999999999983</v>
      </c>
      <c r="M51" s="36">
        <f>(1+INDEX('Scenario Parameters'!$L:$L,MATCH($C51,'Scenario Parameters'!$A:$A,0)))*(1+INDEX('Scenario Parameters'!$L:$L,MATCH(M$3,'Scenario Parameters'!$A:$A,0)))*'Base Table 5'!M51</f>
        <v>0.35897999999999991</v>
      </c>
      <c r="N51" s="36">
        <f>(1+INDEX('Scenario Parameters'!$L:$L,MATCH($C51,'Scenario Parameters'!$A:$A,0)))*(1+INDEX('Scenario Parameters'!$L:$L,MATCH(N$3,'Scenario Parameters'!$A:$A,0)))*'Base Table 5'!N51</f>
        <v>2.7292100000000001</v>
      </c>
      <c r="O51" s="36">
        <f>(1+INDEX('Scenario Parameters'!$L:$L,MATCH($C51,'Scenario Parameters'!$A:$A,0)))*(1+INDEX('Scenario Parameters'!$L:$L,MATCH(O$3,'Scenario Parameters'!$A:$A,0)))*'Base Table 5'!O51</f>
        <v>10.056420000000001</v>
      </c>
      <c r="P51" s="36">
        <f>(1+INDEX('Scenario Parameters'!$L:$L,MATCH($C51,'Scenario Parameters'!$A:$A,0)))*(1+INDEX('Scenario Parameters'!$L:$L,MATCH(P$3,'Scenario Parameters'!$A:$A,0)))*'Base Table 5'!P51</f>
        <v>0.90057000000000009</v>
      </c>
      <c r="Q51" s="36">
        <f>(1+INDEX('Scenario Parameters'!$L:$L,MATCH($C51,'Scenario Parameters'!$A:$A,0)))*(1+INDEX('Scenario Parameters'!$L:$L,MATCH(Q$3,'Scenario Parameters'!$A:$A,0)))*'Base Table 5'!Q51</f>
        <v>1.39628</v>
      </c>
      <c r="R51" s="36">
        <f>(1+INDEX('Scenario Parameters'!$L:$L,MATCH($C51,'Scenario Parameters'!$A:$A,0)))*(1+INDEX('Scenario Parameters'!$L:$L,MATCH(R$3,'Scenario Parameters'!$A:$A,0)))*'Base Table 5'!R51</f>
        <v>2.4822000000000002</v>
      </c>
      <c r="S51" s="36">
        <f>(1+INDEX('Scenario Parameters'!$L:$L,MATCH($C51,'Scenario Parameters'!$A:$A,0)))*(1+INDEX('Scenario Parameters'!$L:$L,MATCH(S$3,'Scenario Parameters'!$A:$A,0)))*'Base Table 5'!S51</f>
        <v>7.2599999999999998E-2</v>
      </c>
      <c r="T51" s="36">
        <f>(1+INDEX('Scenario Parameters'!$L:$L,MATCH($C51,'Scenario Parameters'!$A:$A,0)))*(1+INDEX('Scenario Parameters'!$L:$L,MATCH(T$3,'Scenario Parameters'!$A:$A,0)))*'Base Table 5'!T51</f>
        <v>0.65559999999999996</v>
      </c>
      <c r="U51" s="36">
        <f>(1+INDEX('Scenario Parameters'!$L:$L,MATCH($C51,'Scenario Parameters'!$A:$A,0)))*(1+INDEX('Scenario Parameters'!$L:$L,MATCH(U$3,'Scenario Parameters'!$A:$A,0)))*'Base Table 5'!U51</f>
        <v>0.49580000000000002</v>
      </c>
      <c r="V51" s="36">
        <f>(1+INDEX('Scenario Parameters'!$L:$L,MATCH($C51,'Scenario Parameters'!$A:$A,0)))*(1+INDEX('Scenario Parameters'!$L:$L,MATCH(V$3,'Scenario Parameters'!$A:$A,0)))*'Base Table 5'!V51</f>
        <v>9.9400000000000002E-2</v>
      </c>
      <c r="W51" s="36">
        <f>(1+INDEX('Scenario Parameters'!$L:$L,MATCH($C51,'Scenario Parameters'!$A:$A,0)))*(1+INDEX('Scenario Parameters'!$L:$L,MATCH(W$3,'Scenario Parameters'!$A:$A,0)))*'Base Table 5'!W51</f>
        <v>0.77390000000000003</v>
      </c>
      <c r="X51" s="36">
        <f>(1+INDEX('Scenario Parameters'!$L:$L,MATCH($C51,'Scenario Parameters'!$A:$A,0)))*(1+INDEX('Scenario Parameters'!$L:$L,MATCH(X$3,'Scenario Parameters'!$A:$A,0)))*'Base Table 5'!X51</f>
        <v>0.46329999999999999</v>
      </c>
      <c r="Y51" s="36">
        <f>(1+INDEX('Scenario Parameters'!$L:$L,MATCH($C51,'Scenario Parameters'!$A:$A,0)))*(1+INDEX('Scenario Parameters'!$L:$L,MATCH(Y$3,'Scenario Parameters'!$A:$A,0)))*'Base Table 5'!Y51</f>
        <v>0.28139999999999998</v>
      </c>
      <c r="Z51" s="36">
        <f>(1+INDEX('Scenario Parameters'!$L:$L,MATCH($C51,'Scenario Parameters'!$A:$A,0)))*(1+INDEX('Scenario Parameters'!$L:$L,MATCH(Z$3,'Scenario Parameters'!$A:$A,0)))*'Base Table 5'!Z51</f>
        <v>0.74739999999999995</v>
      </c>
      <c r="AA51" s="36">
        <f>(1+INDEX('Scenario Parameters'!$L:$L,MATCH($C51,'Scenario Parameters'!$A:$A,0)))*(1+INDEX('Scenario Parameters'!$L:$L,MATCH(AA$3,'Scenario Parameters'!$A:$A,0)))*'Base Table 5'!AA51</f>
        <v>0.46329999999999999</v>
      </c>
      <c r="AB51" s="36">
        <f>(1+INDEX('Scenario Parameters'!$L:$L,MATCH($C51,'Scenario Parameters'!$A:$A,0)))*(1+INDEX('Scenario Parameters'!$L:$L,MATCH(AB$3,'Scenario Parameters'!$A:$A,0)))*'Base Table 5'!AB51</f>
        <v>0.29310000000000003</v>
      </c>
      <c r="AC51" s="36">
        <f>(1+INDEX('Scenario Parameters'!$L:$L,MATCH($C51,'Scenario Parameters'!$A:$A,0)))*(1+INDEX('Scenario Parameters'!$L:$L,MATCH(AC$3,'Scenario Parameters'!$A:$A,0)))*'Base Table 5'!AC51</f>
        <v>0.41499999999999998</v>
      </c>
      <c r="AD51" s="36">
        <f>(1+INDEX('Scenario Parameters'!$L:$L,MATCH($C51,'Scenario Parameters'!$A:$A,0)))*(1+INDEX('Scenario Parameters'!$L:$L,MATCH(AD$3,'Scenario Parameters'!$A:$A,0)))*'Base Table 5'!AD51</f>
        <v>9.4000000000000004E-3</v>
      </c>
      <c r="AE51" s="36">
        <f>(1+INDEX('Scenario Parameters'!$L:$L,MATCH($C51,'Scenario Parameters'!$A:$A,0)))*(1+INDEX('Scenario Parameters'!$L:$L,MATCH(AE$3,'Scenario Parameters'!$A:$A,0)))*'Base Table 5'!AE51</f>
        <v>9.7199999999999995E-2</v>
      </c>
      <c r="AF51" s="36">
        <f>(1+INDEX('Scenario Parameters'!$L:$L,MATCH($C51,'Scenario Parameters'!$A:$A,0)))*(1+INDEX('Scenario Parameters'!$L:$L,MATCH(AF$3,'Scenario Parameters'!$A:$A,0)))*'Base Table 5'!AF51</f>
        <v>0.18329999999999999</v>
      </c>
      <c r="AG51" s="36">
        <f>(1+INDEX('Scenario Parameters'!$L:$L,MATCH($C51,'Scenario Parameters'!$A:$A,0)))*(1+INDEX('Scenario Parameters'!$L:$L,MATCH(AG$3,'Scenario Parameters'!$A:$A,0)))*'Base Table 5'!AG51</f>
        <v>1E-4</v>
      </c>
      <c r="AH51" s="36">
        <f>(1+INDEX('Scenario Parameters'!$L:$L,MATCH($C51,'Scenario Parameters'!$A:$A,0)))*(1+INDEX('Scenario Parameters'!$L:$L,MATCH(AH$3,'Scenario Parameters'!$A:$A,0)))*'Base Table 5'!AH51</f>
        <v>2.7000000000000001E-3</v>
      </c>
      <c r="AI51" s="36">
        <f>(1+INDEX('Scenario Parameters'!$L:$L,MATCH($C51,'Scenario Parameters'!$A:$A,0)))*(1+INDEX('Scenario Parameters'!$L:$L,MATCH(AI$3,'Scenario Parameters'!$A:$A,0)))*'Base Table 5'!AI51</f>
        <v>3.5000000000000001E-3</v>
      </c>
      <c r="AJ51" s="36">
        <f>(1+INDEX('Scenario Parameters'!$L:$L,MATCH($C51,'Scenario Parameters'!$A:$A,0)))*(1+INDEX('Scenario Parameters'!$L:$L,MATCH(AJ$3,'Scenario Parameters'!$A:$A,0)))*'Base Table 5'!AJ51</f>
        <v>1.1001000000000001</v>
      </c>
      <c r="AK51" s="36">
        <f>(1+INDEX('Scenario Parameters'!$L:$L,MATCH($C51,'Scenario Parameters'!$A:$A,0)))*(1+INDEX('Scenario Parameters'!$L:$L,MATCH(AK$3,'Scenario Parameters'!$A:$A,0)))*'Base Table 5'!AK51</f>
        <v>1.7395</v>
      </c>
      <c r="AL51" s="36">
        <f>(1+INDEX('Scenario Parameters'!$L:$L,MATCH($C51,'Scenario Parameters'!$A:$A,0)))*(1+INDEX('Scenario Parameters'!$L:$L,MATCH(AL$3,'Scenario Parameters'!$A:$A,0)))*'Base Table 5'!AL51</f>
        <v>0.2611</v>
      </c>
      <c r="AM51" s="36">
        <f>(1+INDEX('Scenario Parameters'!$L:$L,MATCH($C51,'Scenario Parameters'!$A:$A,0)))*(1+INDEX('Scenario Parameters'!$L:$L,MATCH(AM$3,'Scenario Parameters'!$A:$A,0)))*'Base Table 5'!AM51</f>
        <v>0.76380000000000003</v>
      </c>
      <c r="AN51" s="36">
        <f>(1+INDEX('Scenario Parameters'!$L:$L,MATCH($C51,'Scenario Parameters'!$A:$A,0)))*(1+INDEX('Scenario Parameters'!$L:$L,MATCH(AN$3,'Scenario Parameters'!$A:$A,0)))*'Base Table 5'!AN51</f>
        <v>1.4367000000000001</v>
      </c>
      <c r="AO51" s="36">
        <f>(1+INDEX('Scenario Parameters'!$L:$L,MATCH($C51,'Scenario Parameters'!$A:$A,0)))*(1+INDEX('Scenario Parameters'!$L:$L,MATCH(AO$3,'Scenario Parameters'!$A:$A,0)))*'Base Table 5'!AO51</f>
        <v>6.2469999999999991E-2</v>
      </c>
      <c r="AP51" s="36">
        <f>(1+INDEX('Scenario Parameters'!$L:$L,MATCH($C51,'Scenario Parameters'!$A:$A,0)))*(1+INDEX('Scenario Parameters'!$L:$L,MATCH(AP$3,'Scenario Parameters'!$A:$A,0)))*'Base Table 5'!AP51</f>
        <v>0.54039999999999999</v>
      </c>
      <c r="AQ51" s="36">
        <f>(1+INDEX('Scenario Parameters'!$L:$L,MATCH($C51,'Scenario Parameters'!$A:$A,0)))*(1+INDEX('Scenario Parameters'!$L:$L,MATCH(AQ$3,'Scenario Parameters'!$A:$A,0)))*'Base Table 5'!AQ51</f>
        <v>0.22320000000000001</v>
      </c>
      <c r="AR51" s="36">
        <f>(1+INDEX('Scenario Parameters'!$L:$L,MATCH($C51,'Scenario Parameters'!$A:$A,0)))*(1+INDEX('Scenario Parameters'!$L:$L,MATCH(AR$3,'Scenario Parameters'!$A:$A,0)))*'Base Table 5'!AR51</f>
        <v>3.8348</v>
      </c>
      <c r="AS51" s="36">
        <f>(1+INDEX('Scenario Parameters'!$L:$L,MATCH($C51,'Scenario Parameters'!$A:$A,0)))*(1+INDEX('Scenario Parameters'!$L:$L,MATCH(AS$3,'Scenario Parameters'!$A:$A,0)))*'Base Table 5'!AS51</f>
        <v>0.33889999999999998</v>
      </c>
      <c r="AT51" s="36">
        <f>(1+INDEX('Scenario Parameters'!$L:$L,MATCH($C51,'Scenario Parameters'!$A:$A,0)))*(1+INDEX('Scenario Parameters'!$L:$L,MATCH(AT$3,'Scenario Parameters'!$A:$A,0)))*'Base Table 5'!AT51</f>
        <v>9.0114999999999998</v>
      </c>
      <c r="AU51" s="36">
        <f>(1+INDEX('Scenario Parameters'!$L:$L,MATCH($C51,'Scenario Parameters'!$A:$A,0)))*(1+INDEX('Scenario Parameters'!$L:$L,MATCH(AU$3,'Scenario Parameters'!$A:$A,0)))*'Base Table 5'!AU51</f>
        <v>2.1100000000000001E-2</v>
      </c>
      <c r="AV51" s="36">
        <f>(1+INDEX('Scenario Parameters'!$L:$L,MATCH($C51,'Scenario Parameters'!$A:$A,0)))*(1+INDEX('Scenario Parameters'!$L:$L,MATCH(AV$3,'Scenario Parameters'!$A:$A,0)))*'Base Table 5'!AV51</f>
        <v>34.091999999999999</v>
      </c>
      <c r="AW51" s="36">
        <f>(1+INDEX('Scenario Parameters'!$L:$L,MATCH($C51,'Scenario Parameters'!$A:$A,0)))*(1+INDEX('Scenario Parameters'!$L:$L,MATCH(AW$3,'Scenario Parameters'!$A:$A,0)))*'Base Table 5'!AW51</f>
        <v>83.835099999999997</v>
      </c>
      <c r="AX51" s="36">
        <f>(1+INDEX('Scenario Parameters'!$L:$L,MATCH($C51,'Scenario Parameters'!$A:$A,0)))*(1+INDEX('Scenario Parameters'!$L:$L,MATCH(AX$3,'Scenario Parameters'!$A:$A,0)))*'Base Table 5'!AX51</f>
        <v>18.1325</v>
      </c>
      <c r="AY51" s="36">
        <f>(1+INDEX('Scenario Parameters'!$L:$L,MATCH($C51,'Scenario Parameters'!$A:$A,0)))*(1+INDEX('Scenario Parameters'!$L:$L,MATCH(AY$3,'Scenario Parameters'!$A:$A,0)))*'Base Table 5'!AY51</f>
        <v>45.747500000000002</v>
      </c>
      <c r="AZ51" s="36">
        <f>(1+INDEX('Scenario Parameters'!$L:$L,MATCH($C51,'Scenario Parameters'!$A:$A,0)))*(1+INDEX('Scenario Parameters'!$L:$L,MATCH(AZ$3,'Scenario Parameters'!$A:$A,0)))*'Base Table 5'!AZ51</f>
        <v>52.144799999999996</v>
      </c>
      <c r="BA51" s="36">
        <f>(1+INDEX('Scenario Parameters'!$L:$L,MATCH($C51,'Scenario Parameters'!$A:$A,0)))*(1+INDEX('Scenario Parameters'!$L:$L,MATCH(BA$3,'Scenario Parameters'!$A:$A,0)))*'Base Table 5'!BA51</f>
        <v>1.9944</v>
      </c>
      <c r="BB51" s="36">
        <f>(1+INDEX('Scenario Parameters'!$L:$L,MATCH($C51,'Scenario Parameters'!$A:$A,0)))*(1+INDEX('Scenario Parameters'!$L:$L,MATCH(BB$3,'Scenario Parameters'!$A:$A,0)))*'Base Table 5'!BB51</f>
        <v>1.0468999999999999</v>
      </c>
      <c r="BC51" s="36">
        <f>(1+INDEX('Scenario Parameters'!$L:$L,MATCH($C51,'Scenario Parameters'!$A:$A,0)))*(1+INDEX('Scenario Parameters'!$L:$L,MATCH(BC$3,'Scenario Parameters'!$A:$A,0)))*'Base Table 5'!BC51</f>
        <v>0.12820000000000001</v>
      </c>
      <c r="BD51" s="36">
        <f>(1+INDEX('Scenario Parameters'!$L:$L,MATCH($C51,'Scenario Parameters'!$A:$A,0)))*(1+INDEX('Scenario Parameters'!$L:$L,MATCH(BD$3,'Scenario Parameters'!$A:$A,0)))*'Base Table 5'!BD51</f>
        <v>6.5014000000000003</v>
      </c>
      <c r="BE51" s="36">
        <f>(1+INDEX('Scenario Parameters'!$L:$L,MATCH($C51,'Scenario Parameters'!$A:$A,0)))*(1+INDEX('Scenario Parameters'!$L:$L,MATCH(BE$3,'Scenario Parameters'!$A:$A,0)))*'Base Table 5'!BE51</f>
        <v>1.6294</v>
      </c>
      <c r="BF51" s="36">
        <f>(1+INDEX('Scenario Parameters'!$L:$L,MATCH($C51,'Scenario Parameters'!$A:$A,0)))*(1+INDEX('Scenario Parameters'!$L:$L,MATCH(BF$3,'Scenario Parameters'!$A:$A,0)))*'Base Table 5'!BF51</f>
        <v>5.8372999999999999</v>
      </c>
      <c r="BG51" s="36">
        <f>(1+INDEX('Scenario Parameters'!$L:$L,MATCH($C51,'Scenario Parameters'!$A:$A,0)))*(1+INDEX('Scenario Parameters'!$L:$L,MATCH(BG$3,'Scenario Parameters'!$A:$A,0)))*'Base Table 5'!BG51</f>
        <v>0.29475000000000007</v>
      </c>
      <c r="BH51" s="36">
        <f>(1+INDEX('Scenario Parameters'!$L:$L,MATCH($C51,'Scenario Parameters'!$A:$A,0)))*(1+INDEX('Scenario Parameters'!$L:$L,MATCH(BH$3,'Scenario Parameters'!$A:$A,0)))*'Base Table 5'!BH51</f>
        <v>1.6548</v>
      </c>
      <c r="BI51" s="36">
        <f>(1+INDEX('Scenario Parameters'!$L:$L,MATCH($C51,'Scenario Parameters'!$A:$A,0)))*(1+INDEX('Scenario Parameters'!$L:$L,MATCH(BI$3,'Scenario Parameters'!$A:$A,0)))*'Base Table 5'!BI51</f>
        <v>0.49540000000000001</v>
      </c>
      <c r="BJ51" s="36">
        <f>(1+INDEX('Scenario Parameters'!$L:$L,MATCH($C51,'Scenario Parameters'!$A:$A,0)))*(1+INDEX('Scenario Parameters'!$L:$L,MATCH(BJ$3,'Scenario Parameters'!$A:$A,0)))*'Base Table 5'!BJ51</f>
        <v>0.20349999999999999</v>
      </c>
      <c r="BK51" s="36">
        <f>(1+INDEX('Scenario Parameters'!$L:$L,MATCH($C51,'Scenario Parameters'!$A:$A,0)))*(1+INDEX('Scenario Parameters'!$L:$L,MATCH(BK$3,'Scenario Parameters'!$A:$A,0)))*'Base Table 5'!BK51</f>
        <v>1.4384999999999999</v>
      </c>
      <c r="BL51" s="36">
        <f>(1+INDEX('Scenario Parameters'!$L:$L,MATCH($C51,'Scenario Parameters'!$A:$A,0)))*(1+INDEX('Scenario Parameters'!$L:$L,MATCH(BL$3,'Scenario Parameters'!$A:$A,0)))*'Base Table 5'!BL51</f>
        <v>0.60980000000000001</v>
      </c>
      <c r="BM51" s="36">
        <f>(1+INDEX('Scenario Parameters'!$L:$L,MATCH($C51,'Scenario Parameters'!$A:$A,0)))*(1+INDEX('Scenario Parameters'!$L:$L,MATCH(BM$3,'Scenario Parameters'!$A:$A,0)))*'Base Table 5'!BM51</f>
        <v>0.18779999999999999</v>
      </c>
      <c r="BN51" s="36">
        <f>(1+INDEX('Scenario Parameters'!$L:$L,MATCH($C51,'Scenario Parameters'!$A:$A,0)))*(1+INDEX('Scenario Parameters'!$L:$L,MATCH(BN$3,'Scenario Parameters'!$A:$A,0)))*'Base Table 5'!BN51</f>
        <v>2.3548</v>
      </c>
      <c r="BO51" s="36">
        <f>(1+INDEX('Scenario Parameters'!$L:$L,MATCH($C51,'Scenario Parameters'!$A:$A,0)))*(1+INDEX('Scenario Parameters'!$L:$L,MATCH(BO$3,'Scenario Parameters'!$A:$A,0)))*'Base Table 5'!BO51</f>
        <v>3.1392000000000002</v>
      </c>
      <c r="BP51" s="36">
        <f>(1+INDEX('Scenario Parameters'!$L:$L,MATCH($C51,'Scenario Parameters'!$A:$A,0)))*(1+INDEX('Scenario Parameters'!$L:$L,MATCH(BP$3,'Scenario Parameters'!$A:$A,0)))*'Base Table 5'!BP51</f>
        <v>0.57989999999999997</v>
      </c>
      <c r="BQ51" s="36">
        <f>(1+INDEX('Scenario Parameters'!$L:$L,MATCH($C51,'Scenario Parameters'!$A:$A,0)))*(1+INDEX('Scenario Parameters'!$L:$L,MATCH(BQ$3,'Scenario Parameters'!$A:$A,0)))*'Base Table 5'!BQ51</f>
        <v>3.9562499999999998</v>
      </c>
      <c r="BR51" s="36">
        <f>(1+INDEX('Scenario Parameters'!$L:$L,MATCH($C51,'Scenario Parameters'!$A:$A,0)))*(1+INDEX('Scenario Parameters'!$L:$L,MATCH(BR$3,'Scenario Parameters'!$A:$A,0)))*'Base Table 5'!BR51</f>
        <v>6.3405000000000005</v>
      </c>
      <c r="BS51" s="36">
        <f>(1+INDEX('Scenario Parameters'!$L:$L,MATCH($C51,'Scenario Parameters'!$A:$A,0)))*(1+INDEX('Scenario Parameters'!$L:$L,MATCH(BS$3,'Scenario Parameters'!$A:$A,0)))*'Base Table 5'!BS51</f>
        <v>2.8029999999999992E-2</v>
      </c>
      <c r="BT51" s="36">
        <f>(1+INDEX('Scenario Parameters'!$L:$L,MATCH($C51,'Scenario Parameters'!$A:$A,0)))*(1+INDEX('Scenario Parameters'!$L:$L,MATCH(BT$3,'Scenario Parameters'!$A:$A,0)))*'Base Table 5'!BT51</f>
        <v>3.9695999999999998</v>
      </c>
      <c r="BU51" s="36">
        <f>(1+INDEX('Scenario Parameters'!$L:$L,MATCH($C51,'Scenario Parameters'!$A:$A,0)))*(1+INDEX('Scenario Parameters'!$L:$L,MATCH(BU$3,'Scenario Parameters'!$A:$A,0)))*'Base Table 5'!BU51</f>
        <v>5.2941000000000003</v>
      </c>
      <c r="BV51" s="36">
        <f>(1+INDEX('Scenario Parameters'!$L:$L,MATCH($C51,'Scenario Parameters'!$A:$A,0)))*(1+INDEX('Scenario Parameters'!$L:$L,MATCH(BV$3,'Scenario Parameters'!$A:$A,0)))*'Base Table 5'!BV51</f>
        <v>387.33249999999998</v>
      </c>
      <c r="BW51" s="36">
        <f>(1+INDEX('Scenario Parameters'!$L:$L,MATCH($C51,'Scenario Parameters'!$A:$A,0)))*(1+INDEX('Scenario Parameters'!$L:$L,MATCH(BW$3,'Scenario Parameters'!$A:$A,0)))*'Base Table 5'!BW51</f>
        <v>256.23520000000002</v>
      </c>
      <c r="BX51" s="36">
        <f>(1+INDEX('Scenario Parameters'!$L:$L,MATCH($C51,'Scenario Parameters'!$A:$A,0)))*(1+INDEX('Scenario Parameters'!$L:$L,MATCH(BX$3,'Scenario Parameters'!$A:$A,0)))*'Base Table 5'!BX51</f>
        <v>283.23540000000003</v>
      </c>
      <c r="BY51" s="36">
        <f>(1+INDEX('Scenario Parameters'!$L:$L,MATCH($C51,'Scenario Parameters'!$A:$A,0)))*(1+INDEX('Scenario Parameters'!$L:$L,MATCH(BY$3,'Scenario Parameters'!$A:$A,0)))*'Base Table 5'!BY51</f>
        <v>921.97339999999997</v>
      </c>
      <c r="BZ51" s="36">
        <f>(1+INDEX('Scenario Parameters'!$L:$L,MATCH($C51,'Scenario Parameters'!$A:$A,0)))*(1+INDEX('Scenario Parameters'!$L:$L,MATCH(BZ$3,'Scenario Parameters'!$A:$A,0)))*'Base Table 5'!BZ51</f>
        <v>3.0036</v>
      </c>
      <c r="CA51" s="36">
        <f>(1+INDEX('Scenario Parameters'!$L:$L,MATCH($C51,'Scenario Parameters'!$A:$A,0)))*(1+INDEX('Scenario Parameters'!$L:$L,MATCH(CA$3,'Scenario Parameters'!$A:$A,0)))*'Base Table 5'!CA51</f>
        <v>2.7511000000000001</v>
      </c>
      <c r="CB51" s="36">
        <f>(1+INDEX('Scenario Parameters'!$L:$L,MATCH($C51,'Scenario Parameters'!$A:$A,0)))*(1+INDEX('Scenario Parameters'!$L:$L,MATCH(CB$3,'Scenario Parameters'!$A:$A,0)))*'Base Table 5'!CB51</f>
        <v>0.31659999999999999</v>
      </c>
      <c r="CC51" s="36">
        <f>(1+INDEX('Scenario Parameters'!$L:$L,MATCH($C51,'Scenario Parameters'!$A:$A,0)))*(1+INDEX('Scenario Parameters'!$L:$L,MATCH(CC$3,'Scenario Parameters'!$A:$A,0)))*'Base Table 5'!CC51</f>
        <v>1.9365000000000001</v>
      </c>
      <c r="CD51" s="36">
        <f>(1+INDEX('Scenario Parameters'!$L:$L,MATCH($C51,'Scenario Parameters'!$A:$A,0)))*(1+INDEX('Scenario Parameters'!$L:$L,MATCH(CD$3,'Scenario Parameters'!$A:$A,0)))*'Base Table 5'!CD51</f>
        <v>0.56819999999999993</v>
      </c>
      <c r="CE51" s="36">
        <f>(1+INDEX('Scenario Parameters'!$L:$L,MATCH($C51,'Scenario Parameters'!$A:$A,0)))*(1+INDEX('Scenario Parameters'!$L:$L,MATCH(CE$3,'Scenario Parameters'!$A:$A,0)))*'Base Table 5'!CE51</f>
        <v>0.26369999999999999</v>
      </c>
      <c r="CF51" s="36">
        <f>(1+INDEX('Scenario Parameters'!$L:$L,MATCH($C51,'Scenario Parameters'!$A:$A,0)))*(1+INDEX('Scenario Parameters'!$L:$L,MATCH(CF$3,'Scenario Parameters'!$A:$A,0)))*'Base Table 5'!CF51</f>
        <v>6.6749999999999998</v>
      </c>
      <c r="CG51" s="36">
        <f>(1+INDEX('Scenario Parameters'!$L:$L,MATCH($C51,'Scenario Parameters'!$A:$A,0)))*(1+INDEX('Scenario Parameters'!$L:$L,MATCH(CG$3,'Scenario Parameters'!$A:$A,0)))*'Base Table 5'!CG51</f>
        <v>20.770800000000001</v>
      </c>
      <c r="CH51" s="36">
        <f>(1+INDEX('Scenario Parameters'!$L:$L,MATCH($C51,'Scenario Parameters'!$A:$A,0)))*(1+INDEX('Scenario Parameters'!$L:$L,MATCH(CH$3,'Scenario Parameters'!$A:$A,0)))*'Base Table 5'!CH51</f>
        <v>0.44569999999999999</v>
      </c>
      <c r="CI51" s="36">
        <f>(1+INDEX('Scenario Parameters'!$L:$L,MATCH($C51,'Scenario Parameters'!$A:$A,0)))*(1+INDEX('Scenario Parameters'!$L:$L,MATCH(CI$3,'Scenario Parameters'!$A:$A,0)))*'Base Table 5'!CI51</f>
        <v>0.37640000000000001</v>
      </c>
      <c r="CJ51" s="36">
        <f>(1+INDEX('Scenario Parameters'!$L:$L,MATCH($C51,'Scenario Parameters'!$A:$A,0)))*(1+INDEX('Scenario Parameters'!$L:$L,MATCH(CJ$3,'Scenario Parameters'!$A:$A,0)))*'Base Table 5'!CJ51</f>
        <v>0.67730000000000001</v>
      </c>
      <c r="CK51" s="36">
        <f>(1+INDEX('Scenario Parameters'!$L:$L,MATCH($C51,'Scenario Parameters'!$A:$A,0)))*(1+INDEX('Scenario Parameters'!$L:$L,MATCH(CK$3,'Scenario Parameters'!$A:$A,0)))*'Base Table 5'!CK51</f>
        <v>8.6900000000000005E-2</v>
      </c>
      <c r="CL51" s="36">
        <f>(1+INDEX('Scenario Parameters'!$L:$L,MATCH($C51,'Scenario Parameters'!$A:$A,0)))*(1+INDEX('Scenario Parameters'!$L:$L,MATCH(CL$3,'Scenario Parameters'!$A:$A,0)))*'Base Table 5'!CL51</f>
        <v>0.16669999999999999</v>
      </c>
      <c r="CM51" s="36">
        <f>(1+INDEX('Scenario Parameters'!$L:$L,MATCH($C51,'Scenario Parameters'!$A:$A,0)))*(1+INDEX('Scenario Parameters'!$L:$L,MATCH(CM$3,'Scenario Parameters'!$A:$A,0)))*'Base Table 5'!CM51</f>
        <v>0.80389999999999995</v>
      </c>
      <c r="CN51" s="36">
        <f>(1+INDEX('Scenario Parameters'!$L:$L,MATCH($C51,'Scenario Parameters'!$A:$A,0)))*(1+INDEX('Scenario Parameters'!$L:$L,MATCH(CN$3,'Scenario Parameters'!$A:$A,0)))*'Base Table 5'!CN51</f>
        <v>1.0538000000000001</v>
      </c>
      <c r="CO51" s="36">
        <f>(1+INDEX('Scenario Parameters'!$L:$L,MATCH($C51,'Scenario Parameters'!$A:$A,0)))*(1+INDEX('Scenario Parameters'!$L:$L,MATCH(CO$3,'Scenario Parameters'!$A:$A,0)))*'Base Table 5'!CO51</f>
        <v>3.6700000000000003E-2</v>
      </c>
      <c r="CP51" s="36">
        <f>(1+INDEX('Scenario Parameters'!$L:$L,MATCH($C51,'Scenario Parameters'!$A:$A,0)))*(1+INDEX('Scenario Parameters'!$L:$L,MATCH(CP$3,'Scenario Parameters'!$A:$A,0)))*'Base Table 5'!CP51</f>
        <v>0.37690000000000001</v>
      </c>
      <c r="CQ51" s="36">
        <f>(1+INDEX('Scenario Parameters'!$L:$L,MATCH($C51,'Scenario Parameters'!$A:$A,0)))*(1+INDEX('Scenario Parameters'!$L:$L,MATCH(CQ$3,'Scenario Parameters'!$A:$A,0)))*'Base Table 5'!CQ51</f>
        <v>0.32100000000000001</v>
      </c>
      <c r="CR51" s="36">
        <f>(1+INDEX('Scenario Parameters'!$L:$L,MATCH($C51,'Scenario Parameters'!$A:$A,0)))*(1+INDEX('Scenario Parameters'!$L:$L,MATCH(CR$3,'Scenario Parameters'!$A:$A,0)))*'Base Table 5'!CR51</f>
        <v>0.73250000000000004</v>
      </c>
      <c r="CS51" s="36">
        <f>(1+INDEX('Scenario Parameters'!$L:$L,MATCH($C51,'Scenario Parameters'!$A:$A,0)))*(1+INDEX('Scenario Parameters'!$L:$L,MATCH(CS$3,'Scenario Parameters'!$A:$A,0)))*'Base Table 5'!CS51</f>
        <v>0.51270000000000004</v>
      </c>
      <c r="CT51" s="36">
        <f>(1+INDEX('Scenario Parameters'!$L:$L,MATCH($C51,'Scenario Parameters'!$A:$A,0)))*(1+INDEX('Scenario Parameters'!$L:$L,MATCH(CT$3,'Scenario Parameters'!$A:$A,0)))*'Base Table 5'!CT51</f>
        <v>0.38529999999999998</v>
      </c>
      <c r="CU51" s="36">
        <f>(1+INDEX('Scenario Parameters'!$L:$L,MATCH($C51,'Scenario Parameters'!$A:$A,0)))*(1+INDEX('Scenario Parameters'!$L:$L,MATCH(CU$3,'Scenario Parameters'!$A:$A,0)))*'Base Table 5'!CU51</f>
        <v>0.1429</v>
      </c>
      <c r="CV51" s="36">
        <f>(1+INDEX('Scenario Parameters'!$L:$L,MATCH($C51,'Scenario Parameters'!$A:$A,0)))*(1+INDEX('Scenario Parameters'!$L:$L,MATCH(CV$3,'Scenario Parameters'!$A:$A,0)))*'Base Table 5'!CV51</f>
        <v>1.1525000000000001</v>
      </c>
      <c r="CW51" s="36">
        <f>(1+INDEX('Scenario Parameters'!$L:$L,MATCH($C51,'Scenario Parameters'!$A:$A,0)))*(1+INDEX('Scenario Parameters'!$L:$L,MATCH(CW$3,'Scenario Parameters'!$A:$A,0)))*'Base Table 5'!CW51</f>
        <v>16.962</v>
      </c>
      <c r="CX51" s="36">
        <f>(1+INDEX('Scenario Parameters'!$L:$L,MATCH($C51,'Scenario Parameters'!$A:$A,0)))*(1+INDEX('Scenario Parameters'!$L:$L,MATCH(CX$3,'Scenario Parameters'!$A:$A,0)))*'Base Table 5'!CX51</f>
        <v>2.9731000000000001</v>
      </c>
      <c r="CY51" s="36">
        <f>(1+INDEX('Scenario Parameters'!$L:$L,MATCH($C51,'Scenario Parameters'!$A:$A,0)))*(1+INDEX('Scenario Parameters'!$L:$L,MATCH(CY$3,'Scenario Parameters'!$A:$A,0)))*'Base Table 5'!CY51</f>
        <v>5.0957999999999997</v>
      </c>
      <c r="CZ51" s="36">
        <f>(1+INDEX('Scenario Parameters'!$L:$L,MATCH($C51,'Scenario Parameters'!$A:$A,0)))*(1+INDEX('Scenario Parameters'!$L:$L,MATCH(CZ$3,'Scenario Parameters'!$A:$A,0)))*'Base Table 5'!CZ51</f>
        <v>0.96220000000000006</v>
      </c>
      <c r="DA51" s="36">
        <f>(1+INDEX('Scenario Parameters'!$L:$L,MATCH($C51,'Scenario Parameters'!$A:$A,0)))*(1+INDEX('Scenario Parameters'!$L:$L,MATCH(DA$3,'Scenario Parameters'!$A:$A,0)))*'Base Table 5'!DA51</f>
        <v>5.181</v>
      </c>
      <c r="DB51" s="36">
        <f>(1+INDEX('Scenario Parameters'!$L:$L,MATCH($C51,'Scenario Parameters'!$A:$A,0)))*(1+INDEX('Scenario Parameters'!$L:$L,MATCH(DB$3,'Scenario Parameters'!$A:$A,0)))*'Base Table 5'!DB51</f>
        <v>3.4458000000000002</v>
      </c>
      <c r="DC51" s="36">
        <f>(1+INDEX('Scenario Parameters'!$L:$L,MATCH($C51,'Scenario Parameters'!$A:$A,0)))*(1+INDEX('Scenario Parameters'!$L:$L,MATCH(DC$3,'Scenario Parameters'!$A:$A,0)))*'Base Table 5'!DC51</f>
        <v>1.2943</v>
      </c>
      <c r="DD51" s="36">
        <f>(1+INDEX('Scenario Parameters'!$L:$L,MATCH($C51,'Scenario Parameters'!$A:$A,0)))*(1+INDEX('Scenario Parameters'!$L:$L,MATCH(DD$3,'Scenario Parameters'!$A:$A,0)))*'Base Table 5'!DD51</f>
        <v>1.7730999999999999</v>
      </c>
      <c r="DE51" s="36">
        <f>(1+INDEX('Scenario Parameters'!$L:$L,MATCH($C51,'Scenario Parameters'!$A:$A,0)))*(1+INDEX('Scenario Parameters'!$L:$L,MATCH(DE$3,'Scenario Parameters'!$A:$A,0)))*'Base Table 5'!DE51</f>
        <v>1.0807500000000001</v>
      </c>
      <c r="DF51" s="36">
        <f>(1+INDEX('Scenario Parameters'!$L:$L,MATCH($C51,'Scenario Parameters'!$A:$A,0)))*(1+INDEX('Scenario Parameters'!$L:$L,MATCH(DF$3,'Scenario Parameters'!$A:$A,0)))*'Base Table 5'!DF51</f>
        <v>0.20730000000000001</v>
      </c>
      <c r="DG51" s="36">
        <f>(1+INDEX('Scenario Parameters'!$L:$L,MATCH($C51,'Scenario Parameters'!$A:$A,0)))*(1+INDEX('Scenario Parameters'!$L:$L,MATCH(DG$3,'Scenario Parameters'!$A:$A,0)))*'Base Table 5'!DG51</f>
        <v>1.4619500000000001</v>
      </c>
      <c r="DH51" s="36">
        <f>(1+INDEX('Scenario Parameters'!$L:$L,MATCH($C51,'Scenario Parameters'!$A:$A,0)))*(1+INDEX('Scenario Parameters'!$L:$L,MATCH(DH$3,'Scenario Parameters'!$A:$A,0)))*'Base Table 5'!DH51</f>
        <v>0.70350000000000001</v>
      </c>
      <c r="DI51" s="36">
        <f>(1+INDEX('Scenario Parameters'!$L:$L,MATCH($C51,'Scenario Parameters'!$A:$A,0)))*(1+INDEX('Scenario Parameters'!$L:$L,MATCH(DI$3,'Scenario Parameters'!$A:$A,0)))*'Base Table 5'!DI51</f>
        <v>0.39689999999999998</v>
      </c>
      <c r="DJ51" s="36">
        <f>(1+INDEX('Scenario Parameters'!$L:$L,MATCH($C51,'Scenario Parameters'!$A:$A,0)))*(1+INDEX('Scenario Parameters'!$L:$L,MATCH(DJ$3,'Scenario Parameters'!$A:$A,0)))*'Base Table 5'!DJ51</f>
        <v>1.3208</v>
      </c>
      <c r="DK51" s="36">
        <f>(1+INDEX('Scenario Parameters'!$L:$L,MATCH($C51,'Scenario Parameters'!$A:$A,0)))*(1+INDEX('Scenario Parameters'!$L:$L,MATCH(DK$3,'Scenario Parameters'!$A:$A,0)))*'Base Table 5'!DK51</f>
        <v>1.1283000000000001</v>
      </c>
      <c r="DL51" s="36">
        <f>(1+INDEX('Scenario Parameters'!$L:$L,MATCH($C51,'Scenario Parameters'!$A:$A,0)))*(1+INDEX('Scenario Parameters'!$L:$L,MATCH(DL$3,'Scenario Parameters'!$A:$A,0)))*'Base Table 5'!DL51</f>
        <v>0.35155999999999993</v>
      </c>
      <c r="DM51" s="36">
        <f>(1+INDEX('Scenario Parameters'!$L:$L,MATCH($C51,'Scenario Parameters'!$A:$A,0)))*(1+INDEX('Scenario Parameters'!$L:$L,MATCH(DM$3,'Scenario Parameters'!$A:$A,0)))*'Base Table 5'!DM51</f>
        <v>4.7594000000000003</v>
      </c>
      <c r="DN51" s="36">
        <f>(1+INDEX('Scenario Parameters'!$L:$L,MATCH($C51,'Scenario Parameters'!$A:$A,0)))*(1+INDEX('Scenario Parameters'!$L:$L,MATCH(DN$3,'Scenario Parameters'!$A:$A,0)))*'Base Table 5'!DN51</f>
        <v>86.124600000000001</v>
      </c>
      <c r="DO51" s="36">
        <f>(1+INDEX('Scenario Parameters'!$L:$L,MATCH($C51,'Scenario Parameters'!$A:$A,0)))*(1+INDEX('Scenario Parameters'!$L:$L,MATCH(DO$3,'Scenario Parameters'!$A:$A,0)))*'Base Table 5'!DO51</f>
        <v>0.2306</v>
      </c>
      <c r="DP51" s="36">
        <f t="shared" si="4"/>
        <v>2379.1906200000008</v>
      </c>
      <c r="DQ51" s="36">
        <f>('Base Table 5'!DQ51/'Base Table 5'!$DX51)*$EB51</f>
        <v>22.508957096975987</v>
      </c>
      <c r="DR51" s="36">
        <f>('Base Table 5'!DR51/'Base Table 5'!$DX51)*$EB51</f>
        <v>1.2791451378142984E-2</v>
      </c>
      <c r="DS51" s="36">
        <f>('Base Table 5'!DS51/'Base Table 5'!$DX51)*$EB51</f>
        <v>25.384235527069187</v>
      </c>
      <c r="DT51" s="36">
        <f>('Base Table 5'!DT51/'Base Table 5'!$DX51)*$EB51</f>
        <v>1.9311094252440237</v>
      </c>
      <c r="DU51" s="36">
        <f>('Base Table 5'!DU51/'Base Table 5'!$DX51)*$EB51</f>
        <v>7.0081164238000877</v>
      </c>
      <c r="DV51" s="36">
        <f>('Base Table 5'!DV51/'Base Table 5'!$DX51)*$EB51</f>
        <v>6.3273713707695416</v>
      </c>
      <c r="DW51" s="36">
        <f>('Base Table 5'!DW51/'Base Table 5'!$DX51)*$EB51</f>
        <v>182.60036682012452</v>
      </c>
      <c r="DX51" s="36">
        <f t="shared" si="5"/>
        <v>245.77294811536149</v>
      </c>
      <c r="DY51" s="36">
        <f t="shared" si="6"/>
        <v>2624.9635681153622</v>
      </c>
      <c r="DZ51" s="14">
        <f>'Base Table 5'!DY51</f>
        <v>2578.0004000000008</v>
      </c>
      <c r="EA51" s="54">
        <v>2624.9635681153622</v>
      </c>
      <c r="EB51" s="100">
        <f t="shared" si="7"/>
        <v>245.77294811536149</v>
      </c>
    </row>
    <row r="52" spans="1:132" x14ac:dyDescent="0.4">
      <c r="A52" s="34">
        <v>49</v>
      </c>
      <c r="B52" s="7" t="str">
        <f>'Base Table 5'!B52</f>
        <v>2101</v>
      </c>
      <c r="C52" s="111">
        <f>'Base Table 5'!C52</f>
        <v>6</v>
      </c>
      <c r="D52" s="35" t="str">
        <f>'Base Table 5'!D52</f>
        <v>Iron and steel manufacturing</v>
      </c>
      <c r="E52" s="36">
        <f>(1+INDEX('Scenario Parameters'!$L:$L,MATCH($C52,'Scenario Parameters'!$A:$A,0)))*(1+INDEX('Scenario Parameters'!$L:$L,MATCH(E$3,'Scenario Parameters'!$A:$A,0)))*'Base Table 5'!E52</f>
        <v>12.9682</v>
      </c>
      <c r="F52" s="36">
        <f>(1+INDEX('Scenario Parameters'!$L:$L,MATCH($C52,'Scenario Parameters'!$A:$A,0)))*(1+INDEX('Scenario Parameters'!$L:$L,MATCH(F$3,'Scenario Parameters'!$A:$A,0)))*'Base Table 5'!F52</f>
        <v>1.8322000000000001</v>
      </c>
      <c r="G52" s="36">
        <f>(1+INDEX('Scenario Parameters'!$L:$L,MATCH($C52,'Scenario Parameters'!$A:$A,0)))*(1+INDEX('Scenario Parameters'!$L:$L,MATCH(G$3,'Scenario Parameters'!$A:$A,0)))*'Base Table 5'!G52</f>
        <v>9.2547999999999995</v>
      </c>
      <c r="H52" s="36">
        <f>(1+INDEX('Scenario Parameters'!$L:$L,MATCH($C52,'Scenario Parameters'!$A:$A,0)))*(1+INDEX('Scenario Parameters'!$L:$L,MATCH(H$3,'Scenario Parameters'!$A:$A,0)))*'Base Table 5'!H52</f>
        <v>1.5654999999999999</v>
      </c>
      <c r="I52" s="36">
        <f>(1+INDEX('Scenario Parameters'!$L:$L,MATCH($C52,'Scenario Parameters'!$A:$A,0)))*(1+INDEX('Scenario Parameters'!$L:$L,MATCH(I$3,'Scenario Parameters'!$A:$A,0)))*'Base Table 5'!I52</f>
        <v>0.16389999999999999</v>
      </c>
      <c r="J52" s="36">
        <f>(1+INDEX('Scenario Parameters'!$L:$L,MATCH($C52,'Scenario Parameters'!$A:$A,0)))*(1+INDEX('Scenario Parameters'!$L:$L,MATCH(J$3,'Scenario Parameters'!$A:$A,0)))*'Base Table 5'!J52</f>
        <v>0.51719999999999999</v>
      </c>
      <c r="K52" s="36">
        <f>(1+INDEX('Scenario Parameters'!$L:$L,MATCH($C52,'Scenario Parameters'!$A:$A,0)))*(1+INDEX('Scenario Parameters'!$L:$L,MATCH(K$3,'Scenario Parameters'!$A:$A,0)))*'Base Table 5'!K52</f>
        <v>4.2697000000000003</v>
      </c>
      <c r="L52" s="36">
        <f>(1+INDEX('Scenario Parameters'!$L:$L,MATCH($C52,'Scenario Parameters'!$A:$A,0)))*(1+INDEX('Scenario Parameters'!$L:$L,MATCH(L$3,'Scenario Parameters'!$A:$A,0)))*'Base Table 5'!L52</f>
        <v>10.353269999999998</v>
      </c>
      <c r="M52" s="36">
        <f>(1+INDEX('Scenario Parameters'!$L:$L,MATCH($C52,'Scenario Parameters'!$A:$A,0)))*(1+INDEX('Scenario Parameters'!$L:$L,MATCH(M$3,'Scenario Parameters'!$A:$A,0)))*'Base Table 5'!M52</f>
        <v>6.5845799999999981</v>
      </c>
      <c r="N52" s="36">
        <f>(1+INDEX('Scenario Parameters'!$L:$L,MATCH($C52,'Scenario Parameters'!$A:$A,0)))*(1+INDEX('Scenario Parameters'!$L:$L,MATCH(N$3,'Scenario Parameters'!$A:$A,0)))*'Base Table 5'!N52</f>
        <v>26.329930000000001</v>
      </c>
      <c r="O52" s="36">
        <f>(1+INDEX('Scenario Parameters'!$L:$L,MATCH($C52,'Scenario Parameters'!$A:$A,0)))*(1+INDEX('Scenario Parameters'!$L:$L,MATCH(O$3,'Scenario Parameters'!$A:$A,0)))*'Base Table 5'!O52</f>
        <v>95.306970000000007</v>
      </c>
      <c r="P52" s="36">
        <f>(1+INDEX('Scenario Parameters'!$L:$L,MATCH($C52,'Scenario Parameters'!$A:$A,0)))*(1+INDEX('Scenario Parameters'!$L:$L,MATCH(P$3,'Scenario Parameters'!$A:$A,0)))*'Base Table 5'!P52</f>
        <v>7.0419800000000006</v>
      </c>
      <c r="Q52" s="36">
        <f>(1+INDEX('Scenario Parameters'!$L:$L,MATCH($C52,'Scenario Parameters'!$A:$A,0)))*(1+INDEX('Scenario Parameters'!$L:$L,MATCH(Q$3,'Scenario Parameters'!$A:$A,0)))*'Base Table 5'!Q52</f>
        <v>54.812640000000002</v>
      </c>
      <c r="R52" s="36">
        <f>(1+INDEX('Scenario Parameters'!$L:$L,MATCH($C52,'Scenario Parameters'!$A:$A,0)))*(1+INDEX('Scenario Parameters'!$L:$L,MATCH(R$3,'Scenario Parameters'!$A:$A,0)))*'Base Table 5'!R52</f>
        <v>10.143000000000001</v>
      </c>
      <c r="S52" s="36">
        <f>(1+INDEX('Scenario Parameters'!$L:$L,MATCH($C52,'Scenario Parameters'!$A:$A,0)))*(1+INDEX('Scenario Parameters'!$L:$L,MATCH(S$3,'Scenario Parameters'!$A:$A,0)))*'Base Table 5'!S52</f>
        <v>0.3543</v>
      </c>
      <c r="T52" s="36">
        <f>(1+INDEX('Scenario Parameters'!$L:$L,MATCH($C52,'Scenario Parameters'!$A:$A,0)))*(1+INDEX('Scenario Parameters'!$L:$L,MATCH(T$3,'Scenario Parameters'!$A:$A,0)))*'Base Table 5'!T52</f>
        <v>3.8755000000000002</v>
      </c>
      <c r="U52" s="36">
        <f>(1+INDEX('Scenario Parameters'!$L:$L,MATCH($C52,'Scenario Parameters'!$A:$A,0)))*(1+INDEX('Scenario Parameters'!$L:$L,MATCH(U$3,'Scenario Parameters'!$A:$A,0)))*'Base Table 5'!U52</f>
        <v>2.8946999999999998</v>
      </c>
      <c r="V52" s="36">
        <f>(1+INDEX('Scenario Parameters'!$L:$L,MATCH($C52,'Scenario Parameters'!$A:$A,0)))*(1+INDEX('Scenario Parameters'!$L:$L,MATCH(V$3,'Scenario Parameters'!$A:$A,0)))*'Base Table 5'!V52</f>
        <v>0.61850000000000005</v>
      </c>
      <c r="W52" s="36">
        <f>(1+INDEX('Scenario Parameters'!$L:$L,MATCH($C52,'Scenario Parameters'!$A:$A,0)))*(1+INDEX('Scenario Parameters'!$L:$L,MATCH(W$3,'Scenario Parameters'!$A:$A,0)))*'Base Table 5'!W52</f>
        <v>3.5706000000000002</v>
      </c>
      <c r="X52" s="36">
        <f>(1+INDEX('Scenario Parameters'!$L:$L,MATCH($C52,'Scenario Parameters'!$A:$A,0)))*(1+INDEX('Scenario Parameters'!$L:$L,MATCH(X$3,'Scenario Parameters'!$A:$A,0)))*'Base Table 5'!X52</f>
        <v>2.8489</v>
      </c>
      <c r="Y52" s="36">
        <f>(1+INDEX('Scenario Parameters'!$L:$L,MATCH($C52,'Scenario Parameters'!$A:$A,0)))*(1+INDEX('Scenario Parameters'!$L:$L,MATCH(Y$3,'Scenario Parameters'!$A:$A,0)))*'Base Table 5'!Y52</f>
        <v>2.6278000000000001</v>
      </c>
      <c r="Z52" s="36">
        <f>(1+INDEX('Scenario Parameters'!$L:$L,MATCH($C52,'Scenario Parameters'!$A:$A,0)))*(1+INDEX('Scenario Parameters'!$L:$L,MATCH(Z$3,'Scenario Parameters'!$A:$A,0)))*'Base Table 5'!Z52</f>
        <v>4.5705999999999998</v>
      </c>
      <c r="AA52" s="36">
        <f>(1+INDEX('Scenario Parameters'!$L:$L,MATCH($C52,'Scenario Parameters'!$A:$A,0)))*(1+INDEX('Scenario Parameters'!$L:$L,MATCH(AA$3,'Scenario Parameters'!$A:$A,0)))*'Base Table 5'!AA52</f>
        <v>1.4008</v>
      </c>
      <c r="AB52" s="36">
        <f>(1+INDEX('Scenario Parameters'!$L:$L,MATCH($C52,'Scenario Parameters'!$A:$A,0)))*(1+INDEX('Scenario Parameters'!$L:$L,MATCH(AB$3,'Scenario Parameters'!$A:$A,0)))*'Base Table 5'!AB52</f>
        <v>0.9587</v>
      </c>
      <c r="AC52" s="36">
        <f>(1+INDEX('Scenario Parameters'!$L:$L,MATCH($C52,'Scenario Parameters'!$A:$A,0)))*(1+INDEX('Scenario Parameters'!$L:$L,MATCH(AC$3,'Scenario Parameters'!$A:$A,0)))*'Base Table 5'!AC52</f>
        <v>1.5621</v>
      </c>
      <c r="AD52" s="36">
        <f>(1+INDEX('Scenario Parameters'!$L:$L,MATCH($C52,'Scenario Parameters'!$A:$A,0)))*(1+INDEX('Scenario Parameters'!$L:$L,MATCH(AD$3,'Scenario Parameters'!$A:$A,0)))*'Base Table 5'!AD52</f>
        <v>5.3499999999999999E-2</v>
      </c>
      <c r="AE52" s="36">
        <f>(1+INDEX('Scenario Parameters'!$L:$L,MATCH($C52,'Scenario Parameters'!$A:$A,0)))*(1+INDEX('Scenario Parameters'!$L:$L,MATCH(AE$3,'Scenario Parameters'!$A:$A,0)))*'Base Table 5'!AE52</f>
        <v>0.34429999999999999</v>
      </c>
      <c r="AF52" s="36">
        <f>(1+INDEX('Scenario Parameters'!$L:$L,MATCH($C52,'Scenario Parameters'!$A:$A,0)))*(1+INDEX('Scenario Parameters'!$L:$L,MATCH(AF$3,'Scenario Parameters'!$A:$A,0)))*'Base Table 5'!AF52</f>
        <v>2.1644000000000001</v>
      </c>
      <c r="AG52" s="36">
        <f>(1+INDEX('Scenario Parameters'!$L:$L,MATCH($C52,'Scenario Parameters'!$A:$A,0)))*(1+INDEX('Scenario Parameters'!$L:$L,MATCH(AG$3,'Scenario Parameters'!$A:$A,0)))*'Base Table 5'!AG52</f>
        <v>3.2000000000000002E-3</v>
      </c>
      <c r="AH52" s="36">
        <f>(1+INDEX('Scenario Parameters'!$L:$L,MATCH($C52,'Scenario Parameters'!$A:$A,0)))*(1+INDEX('Scenario Parameters'!$L:$L,MATCH(AH$3,'Scenario Parameters'!$A:$A,0)))*'Base Table 5'!AH52</f>
        <v>8.6999999999999994E-2</v>
      </c>
      <c r="AI52" s="36">
        <f>(1+INDEX('Scenario Parameters'!$L:$L,MATCH($C52,'Scenario Parameters'!$A:$A,0)))*(1+INDEX('Scenario Parameters'!$L:$L,MATCH(AI$3,'Scenario Parameters'!$A:$A,0)))*'Base Table 5'!AI52</f>
        <v>9.5399999999999999E-2</v>
      </c>
      <c r="AJ52" s="36">
        <f>(1+INDEX('Scenario Parameters'!$L:$L,MATCH($C52,'Scenario Parameters'!$A:$A,0)))*(1+INDEX('Scenario Parameters'!$L:$L,MATCH(AJ$3,'Scenario Parameters'!$A:$A,0)))*'Base Table 5'!AJ52</f>
        <v>3.4832999999999998</v>
      </c>
      <c r="AK52" s="36">
        <f>(1+INDEX('Scenario Parameters'!$L:$L,MATCH($C52,'Scenario Parameters'!$A:$A,0)))*(1+INDEX('Scenario Parameters'!$L:$L,MATCH(AK$3,'Scenario Parameters'!$A:$A,0)))*'Base Table 5'!AK52</f>
        <v>20.478300000000001</v>
      </c>
      <c r="AL52" s="36">
        <f>(1+INDEX('Scenario Parameters'!$L:$L,MATCH($C52,'Scenario Parameters'!$A:$A,0)))*(1+INDEX('Scenario Parameters'!$L:$L,MATCH(AL$3,'Scenario Parameters'!$A:$A,0)))*'Base Table 5'!AL52</f>
        <v>0.92169999999999996</v>
      </c>
      <c r="AM52" s="36">
        <f>(1+INDEX('Scenario Parameters'!$L:$L,MATCH($C52,'Scenario Parameters'!$A:$A,0)))*(1+INDEX('Scenario Parameters'!$L:$L,MATCH(AM$3,'Scenario Parameters'!$A:$A,0)))*'Base Table 5'!AM52</f>
        <v>5.1303999999999998</v>
      </c>
      <c r="AN52" s="36">
        <f>(1+INDEX('Scenario Parameters'!$L:$L,MATCH($C52,'Scenario Parameters'!$A:$A,0)))*(1+INDEX('Scenario Parameters'!$L:$L,MATCH(AN$3,'Scenario Parameters'!$A:$A,0)))*'Base Table 5'!AN52</f>
        <v>3.3176999999999999</v>
      </c>
      <c r="AO52" s="36">
        <f>(1+INDEX('Scenario Parameters'!$L:$L,MATCH($C52,'Scenario Parameters'!$A:$A,0)))*(1+INDEX('Scenario Parameters'!$L:$L,MATCH(AO$3,'Scenario Parameters'!$A:$A,0)))*'Base Table 5'!AO52</f>
        <v>3.9566199999999991</v>
      </c>
      <c r="AP52" s="36">
        <f>(1+INDEX('Scenario Parameters'!$L:$L,MATCH($C52,'Scenario Parameters'!$A:$A,0)))*(1+INDEX('Scenario Parameters'!$L:$L,MATCH(AP$3,'Scenario Parameters'!$A:$A,0)))*'Base Table 5'!AP52</f>
        <v>7.2499500000000001</v>
      </c>
      <c r="AQ52" s="36">
        <f>(1+INDEX('Scenario Parameters'!$L:$L,MATCH($C52,'Scenario Parameters'!$A:$A,0)))*(1+INDEX('Scenario Parameters'!$L:$L,MATCH(AQ$3,'Scenario Parameters'!$A:$A,0)))*'Base Table 5'!AQ52</f>
        <v>0.13875000000000001</v>
      </c>
      <c r="AR52" s="36">
        <f>(1+INDEX('Scenario Parameters'!$L:$L,MATCH($C52,'Scenario Parameters'!$A:$A,0)))*(1+INDEX('Scenario Parameters'!$L:$L,MATCH(AR$3,'Scenario Parameters'!$A:$A,0)))*'Base Table 5'!AR52</f>
        <v>17.0611</v>
      </c>
      <c r="AS52" s="36">
        <f>(1+INDEX('Scenario Parameters'!$L:$L,MATCH($C52,'Scenario Parameters'!$A:$A,0)))*(1+INDEX('Scenario Parameters'!$L:$L,MATCH(AS$3,'Scenario Parameters'!$A:$A,0)))*'Base Table 5'!AS52</f>
        <v>2.1202999999999999</v>
      </c>
      <c r="AT52" s="36">
        <f>(1+INDEX('Scenario Parameters'!$L:$L,MATCH($C52,'Scenario Parameters'!$A:$A,0)))*(1+INDEX('Scenario Parameters'!$L:$L,MATCH(AT$3,'Scenario Parameters'!$A:$A,0)))*'Base Table 5'!AT52</f>
        <v>13.854100000000001</v>
      </c>
      <c r="AU52" s="36">
        <f>(1+INDEX('Scenario Parameters'!$L:$L,MATCH($C52,'Scenario Parameters'!$A:$A,0)))*(1+INDEX('Scenario Parameters'!$L:$L,MATCH(AU$3,'Scenario Parameters'!$A:$A,0)))*'Base Table 5'!AU52</f>
        <v>0.80800000000000005</v>
      </c>
      <c r="AV52" s="36">
        <f>(1+INDEX('Scenario Parameters'!$L:$L,MATCH($C52,'Scenario Parameters'!$A:$A,0)))*(1+INDEX('Scenario Parameters'!$L:$L,MATCH(AV$3,'Scenario Parameters'!$A:$A,0)))*'Base Table 5'!AV52</f>
        <v>2.4167000000000001</v>
      </c>
      <c r="AW52" s="36">
        <f>(1+INDEX('Scenario Parameters'!$L:$L,MATCH($C52,'Scenario Parameters'!$A:$A,0)))*(1+INDEX('Scenario Parameters'!$L:$L,MATCH(AW$3,'Scenario Parameters'!$A:$A,0)))*'Base Table 5'!AW52</f>
        <v>0.51959999999999995</v>
      </c>
      <c r="AX52" s="36">
        <f>(1+INDEX('Scenario Parameters'!$L:$L,MATCH($C52,'Scenario Parameters'!$A:$A,0)))*(1+INDEX('Scenario Parameters'!$L:$L,MATCH(AX$3,'Scenario Parameters'!$A:$A,0)))*'Base Table 5'!AX52</f>
        <v>20.888300000000001</v>
      </c>
      <c r="AY52" s="36">
        <f>(1+INDEX('Scenario Parameters'!$L:$L,MATCH($C52,'Scenario Parameters'!$A:$A,0)))*(1+INDEX('Scenario Parameters'!$L:$L,MATCH(AY$3,'Scenario Parameters'!$A:$A,0)))*'Base Table 5'!AY52</f>
        <v>32.473100000000002</v>
      </c>
      <c r="AZ52" s="36">
        <f>(1+INDEX('Scenario Parameters'!$L:$L,MATCH($C52,'Scenario Parameters'!$A:$A,0)))*(1+INDEX('Scenario Parameters'!$L:$L,MATCH(AZ$3,'Scenario Parameters'!$A:$A,0)))*'Base Table 5'!AZ52</f>
        <v>10.913</v>
      </c>
      <c r="BA52" s="36">
        <f>(1+INDEX('Scenario Parameters'!$L:$L,MATCH($C52,'Scenario Parameters'!$A:$A,0)))*(1+INDEX('Scenario Parameters'!$L:$L,MATCH(BA$3,'Scenario Parameters'!$A:$A,0)))*'Base Table 5'!BA52</f>
        <v>463.68090000000001</v>
      </c>
      <c r="BB52" s="36">
        <f>(1+INDEX('Scenario Parameters'!$L:$L,MATCH($C52,'Scenario Parameters'!$A:$A,0)))*(1+INDEX('Scenario Parameters'!$L:$L,MATCH(BB$3,'Scenario Parameters'!$A:$A,0)))*'Base Table 5'!BB52</f>
        <v>18.357900000000001</v>
      </c>
      <c r="BC52" s="36">
        <f>(1+INDEX('Scenario Parameters'!$L:$L,MATCH($C52,'Scenario Parameters'!$A:$A,0)))*(1+INDEX('Scenario Parameters'!$L:$L,MATCH(BC$3,'Scenario Parameters'!$A:$A,0)))*'Base Table 5'!BC52</f>
        <v>100.0175</v>
      </c>
      <c r="BD52" s="36">
        <f>(1+INDEX('Scenario Parameters'!$L:$L,MATCH($C52,'Scenario Parameters'!$A:$A,0)))*(1+INDEX('Scenario Parameters'!$L:$L,MATCH(BD$3,'Scenario Parameters'!$A:$A,0)))*'Base Table 5'!BD52</f>
        <v>1489.6904</v>
      </c>
      <c r="BE52" s="36">
        <f>(1+INDEX('Scenario Parameters'!$L:$L,MATCH($C52,'Scenario Parameters'!$A:$A,0)))*(1+INDEX('Scenario Parameters'!$L:$L,MATCH(BE$3,'Scenario Parameters'!$A:$A,0)))*'Base Table 5'!BE52</f>
        <v>311.0147</v>
      </c>
      <c r="BF52" s="36">
        <f>(1+INDEX('Scenario Parameters'!$L:$L,MATCH($C52,'Scenario Parameters'!$A:$A,0)))*(1+INDEX('Scenario Parameters'!$L:$L,MATCH(BF$3,'Scenario Parameters'!$A:$A,0)))*'Base Table 5'!BF52</f>
        <v>424.55180000000001</v>
      </c>
      <c r="BG52" s="36">
        <f>(1+INDEX('Scenario Parameters'!$L:$L,MATCH($C52,'Scenario Parameters'!$A:$A,0)))*(1+INDEX('Scenario Parameters'!$L:$L,MATCH(BG$3,'Scenario Parameters'!$A:$A,0)))*'Base Table 5'!BG52</f>
        <v>36.980340000000005</v>
      </c>
      <c r="BH52" s="36">
        <f>(1+INDEX('Scenario Parameters'!$L:$L,MATCH($C52,'Scenario Parameters'!$A:$A,0)))*(1+INDEX('Scenario Parameters'!$L:$L,MATCH(BH$3,'Scenario Parameters'!$A:$A,0)))*'Base Table 5'!BH52</f>
        <v>88.286600000000007</v>
      </c>
      <c r="BI52" s="36">
        <f>(1+INDEX('Scenario Parameters'!$L:$L,MATCH($C52,'Scenario Parameters'!$A:$A,0)))*(1+INDEX('Scenario Parameters'!$L:$L,MATCH(BI$3,'Scenario Parameters'!$A:$A,0)))*'Base Table 5'!BI52</f>
        <v>83.762699999999995</v>
      </c>
      <c r="BJ52" s="36">
        <f>(1+INDEX('Scenario Parameters'!$L:$L,MATCH($C52,'Scenario Parameters'!$A:$A,0)))*(1+INDEX('Scenario Parameters'!$L:$L,MATCH(BJ$3,'Scenario Parameters'!$A:$A,0)))*'Base Table 5'!BJ52</f>
        <v>230.1634</v>
      </c>
      <c r="BK52" s="36">
        <f>(1+INDEX('Scenario Parameters'!$L:$L,MATCH($C52,'Scenario Parameters'!$A:$A,0)))*(1+INDEX('Scenario Parameters'!$L:$L,MATCH(BK$3,'Scenario Parameters'!$A:$A,0)))*'Base Table 5'!BK52</f>
        <v>109.8481</v>
      </c>
      <c r="BL52" s="36">
        <f>(1+INDEX('Scenario Parameters'!$L:$L,MATCH($C52,'Scenario Parameters'!$A:$A,0)))*(1+INDEX('Scenario Parameters'!$L:$L,MATCH(BL$3,'Scenario Parameters'!$A:$A,0)))*'Base Table 5'!BL52</f>
        <v>59.561300000000003</v>
      </c>
      <c r="BM52" s="36">
        <f>(1+INDEX('Scenario Parameters'!$L:$L,MATCH($C52,'Scenario Parameters'!$A:$A,0)))*(1+INDEX('Scenario Parameters'!$L:$L,MATCH(BM$3,'Scenario Parameters'!$A:$A,0)))*'Base Table 5'!BM52</f>
        <v>28.8962</v>
      </c>
      <c r="BN52" s="36">
        <f>(1+INDEX('Scenario Parameters'!$L:$L,MATCH($C52,'Scenario Parameters'!$A:$A,0)))*(1+INDEX('Scenario Parameters'!$L:$L,MATCH(BN$3,'Scenario Parameters'!$A:$A,0)))*'Base Table 5'!BN52</f>
        <v>317.37490000000003</v>
      </c>
      <c r="BO52" s="36">
        <f>(1+INDEX('Scenario Parameters'!$L:$L,MATCH($C52,'Scenario Parameters'!$A:$A,0)))*(1+INDEX('Scenario Parameters'!$L:$L,MATCH(BO$3,'Scenario Parameters'!$A:$A,0)))*'Base Table 5'!BO52</f>
        <v>90.753699999999995</v>
      </c>
      <c r="BP52" s="36">
        <f>(1+INDEX('Scenario Parameters'!$L:$L,MATCH($C52,'Scenario Parameters'!$A:$A,0)))*(1+INDEX('Scenario Parameters'!$L:$L,MATCH(BP$3,'Scenario Parameters'!$A:$A,0)))*'Base Table 5'!BP52</f>
        <v>9.2559000000000005</v>
      </c>
      <c r="BQ52" s="36">
        <f>(1+INDEX('Scenario Parameters'!$L:$L,MATCH($C52,'Scenario Parameters'!$A:$A,0)))*(1+INDEX('Scenario Parameters'!$L:$L,MATCH(BQ$3,'Scenario Parameters'!$A:$A,0)))*'Base Table 5'!BQ52</f>
        <v>9.9350000000000005</v>
      </c>
      <c r="BR52" s="36">
        <f>(1+INDEX('Scenario Parameters'!$L:$L,MATCH($C52,'Scenario Parameters'!$A:$A,0)))*(1+INDEX('Scenario Parameters'!$L:$L,MATCH(BR$3,'Scenario Parameters'!$A:$A,0)))*'Base Table 5'!BR52</f>
        <v>17.512</v>
      </c>
      <c r="BS52" s="36">
        <f>(1+INDEX('Scenario Parameters'!$L:$L,MATCH($C52,'Scenario Parameters'!$A:$A,0)))*(1+INDEX('Scenario Parameters'!$L:$L,MATCH(BS$3,'Scenario Parameters'!$A:$A,0)))*'Base Table 5'!BS52</f>
        <v>0.23675999999999994</v>
      </c>
      <c r="BT52" s="36">
        <f>(1+INDEX('Scenario Parameters'!$L:$L,MATCH($C52,'Scenario Parameters'!$A:$A,0)))*(1+INDEX('Scenario Parameters'!$L:$L,MATCH(BT$3,'Scenario Parameters'!$A:$A,0)))*'Base Table 5'!BT52</f>
        <v>16.398</v>
      </c>
      <c r="BU52" s="36">
        <f>(1+INDEX('Scenario Parameters'!$L:$L,MATCH($C52,'Scenario Parameters'!$A:$A,0)))*(1+INDEX('Scenario Parameters'!$L:$L,MATCH(BU$3,'Scenario Parameters'!$A:$A,0)))*'Base Table 5'!BU52</f>
        <v>9.1797000000000004</v>
      </c>
      <c r="BV52" s="36">
        <f>(1+INDEX('Scenario Parameters'!$L:$L,MATCH($C52,'Scenario Parameters'!$A:$A,0)))*(1+INDEX('Scenario Parameters'!$L:$L,MATCH(BV$3,'Scenario Parameters'!$A:$A,0)))*'Base Table 5'!BV52</f>
        <v>882.64520000000005</v>
      </c>
      <c r="BW52" s="36">
        <f>(1+INDEX('Scenario Parameters'!$L:$L,MATCH($C52,'Scenario Parameters'!$A:$A,0)))*(1+INDEX('Scenario Parameters'!$L:$L,MATCH(BW$3,'Scenario Parameters'!$A:$A,0)))*'Base Table 5'!BW52</f>
        <v>342.98630000000003</v>
      </c>
      <c r="BX52" s="36">
        <f>(1+INDEX('Scenario Parameters'!$L:$L,MATCH($C52,'Scenario Parameters'!$A:$A,0)))*(1+INDEX('Scenario Parameters'!$L:$L,MATCH(BX$3,'Scenario Parameters'!$A:$A,0)))*'Base Table 5'!BX52</f>
        <v>451.79020000000003</v>
      </c>
      <c r="BY52" s="36">
        <f>(1+INDEX('Scenario Parameters'!$L:$L,MATCH($C52,'Scenario Parameters'!$A:$A,0)))*(1+INDEX('Scenario Parameters'!$L:$L,MATCH(BY$3,'Scenario Parameters'!$A:$A,0)))*'Base Table 5'!BY52</f>
        <v>3632.2896999999998</v>
      </c>
      <c r="BZ52" s="36">
        <f>(1+INDEX('Scenario Parameters'!$L:$L,MATCH($C52,'Scenario Parameters'!$A:$A,0)))*(1+INDEX('Scenario Parameters'!$L:$L,MATCH(BZ$3,'Scenario Parameters'!$A:$A,0)))*'Base Table 5'!BZ52</f>
        <v>31.837599999999998</v>
      </c>
      <c r="CA52" s="36">
        <f>(1+INDEX('Scenario Parameters'!$L:$L,MATCH($C52,'Scenario Parameters'!$A:$A,0)))*(1+INDEX('Scenario Parameters'!$L:$L,MATCH(CA$3,'Scenario Parameters'!$A:$A,0)))*'Base Table 5'!CA52</f>
        <v>22.1768</v>
      </c>
      <c r="CB52" s="36">
        <f>(1+INDEX('Scenario Parameters'!$L:$L,MATCH($C52,'Scenario Parameters'!$A:$A,0)))*(1+INDEX('Scenario Parameters'!$L:$L,MATCH(CB$3,'Scenario Parameters'!$A:$A,0)))*'Base Table 5'!CB52</f>
        <v>2.9113000000000002</v>
      </c>
      <c r="CC52" s="36">
        <f>(1+INDEX('Scenario Parameters'!$L:$L,MATCH($C52,'Scenario Parameters'!$A:$A,0)))*(1+INDEX('Scenario Parameters'!$L:$L,MATCH(CC$3,'Scenario Parameters'!$A:$A,0)))*'Base Table 5'!CC52</f>
        <v>15.710900000000001</v>
      </c>
      <c r="CD52" s="36">
        <f>(1+INDEX('Scenario Parameters'!$L:$L,MATCH($C52,'Scenario Parameters'!$A:$A,0)))*(1+INDEX('Scenario Parameters'!$L:$L,MATCH(CD$3,'Scenario Parameters'!$A:$A,0)))*'Base Table 5'!CD52</f>
        <v>9.7828800000000005</v>
      </c>
      <c r="CE52" s="36">
        <f>(1+INDEX('Scenario Parameters'!$L:$L,MATCH($C52,'Scenario Parameters'!$A:$A,0)))*(1+INDEX('Scenario Parameters'!$L:$L,MATCH(CE$3,'Scenario Parameters'!$A:$A,0)))*'Base Table 5'!CE52</f>
        <v>18.3279</v>
      </c>
      <c r="CF52" s="36">
        <f>(1+INDEX('Scenario Parameters'!$L:$L,MATCH($C52,'Scenario Parameters'!$A:$A,0)))*(1+INDEX('Scenario Parameters'!$L:$L,MATCH(CF$3,'Scenario Parameters'!$A:$A,0)))*'Base Table 5'!CF52</f>
        <v>1.3709</v>
      </c>
      <c r="CG52" s="36">
        <f>(1+INDEX('Scenario Parameters'!$L:$L,MATCH($C52,'Scenario Parameters'!$A:$A,0)))*(1+INDEX('Scenario Parameters'!$L:$L,MATCH(CG$3,'Scenario Parameters'!$A:$A,0)))*'Base Table 5'!CG52</f>
        <v>5.2477</v>
      </c>
      <c r="CH52" s="36">
        <f>(1+INDEX('Scenario Parameters'!$L:$L,MATCH($C52,'Scenario Parameters'!$A:$A,0)))*(1+INDEX('Scenario Parameters'!$L:$L,MATCH(CH$3,'Scenario Parameters'!$A:$A,0)))*'Base Table 5'!CH52</f>
        <v>4.0166000000000004</v>
      </c>
      <c r="CI52" s="36">
        <f>(1+INDEX('Scenario Parameters'!$L:$L,MATCH($C52,'Scenario Parameters'!$A:$A,0)))*(1+INDEX('Scenario Parameters'!$L:$L,MATCH(CI$3,'Scenario Parameters'!$A:$A,0)))*'Base Table 5'!CI52</f>
        <v>10.7018</v>
      </c>
      <c r="CJ52" s="36">
        <f>(1+INDEX('Scenario Parameters'!$L:$L,MATCH($C52,'Scenario Parameters'!$A:$A,0)))*(1+INDEX('Scenario Parameters'!$L:$L,MATCH(CJ$3,'Scenario Parameters'!$A:$A,0)))*'Base Table 5'!CJ52</f>
        <v>7.2015000000000002</v>
      </c>
      <c r="CK52" s="36">
        <f>(1+INDEX('Scenario Parameters'!$L:$L,MATCH($C52,'Scenario Parameters'!$A:$A,0)))*(1+INDEX('Scenario Parameters'!$L:$L,MATCH(CK$3,'Scenario Parameters'!$A:$A,0)))*'Base Table 5'!CK52</f>
        <v>1.3612</v>
      </c>
      <c r="CL52" s="36">
        <f>(1+INDEX('Scenario Parameters'!$L:$L,MATCH($C52,'Scenario Parameters'!$A:$A,0)))*(1+INDEX('Scenario Parameters'!$L:$L,MATCH(CL$3,'Scenario Parameters'!$A:$A,0)))*'Base Table 5'!CL52</f>
        <v>0.3644</v>
      </c>
      <c r="CM52" s="36">
        <f>(1+INDEX('Scenario Parameters'!$L:$L,MATCH($C52,'Scenario Parameters'!$A:$A,0)))*(1+INDEX('Scenario Parameters'!$L:$L,MATCH(CM$3,'Scenario Parameters'!$A:$A,0)))*'Base Table 5'!CM52</f>
        <v>2.3628999999999998</v>
      </c>
      <c r="CN52" s="36">
        <f>(1+INDEX('Scenario Parameters'!$L:$L,MATCH($C52,'Scenario Parameters'!$A:$A,0)))*(1+INDEX('Scenario Parameters'!$L:$L,MATCH(CN$3,'Scenario Parameters'!$A:$A,0)))*'Base Table 5'!CN52</f>
        <v>92.261399999999995</v>
      </c>
      <c r="CO52" s="36">
        <f>(1+INDEX('Scenario Parameters'!$L:$L,MATCH($C52,'Scenario Parameters'!$A:$A,0)))*(1+INDEX('Scenario Parameters'!$L:$L,MATCH(CO$3,'Scenario Parameters'!$A:$A,0)))*'Base Table 5'!CO52</f>
        <v>4.19E-2</v>
      </c>
      <c r="CP52" s="36">
        <f>(1+INDEX('Scenario Parameters'!$L:$L,MATCH($C52,'Scenario Parameters'!$A:$A,0)))*(1+INDEX('Scenario Parameters'!$L:$L,MATCH(CP$3,'Scenario Parameters'!$A:$A,0)))*'Base Table 5'!CP52</f>
        <v>2.1899000000000002</v>
      </c>
      <c r="CQ52" s="36">
        <f>(1+INDEX('Scenario Parameters'!$L:$L,MATCH($C52,'Scenario Parameters'!$A:$A,0)))*(1+INDEX('Scenario Parameters'!$L:$L,MATCH(CQ$3,'Scenario Parameters'!$A:$A,0)))*'Base Table 5'!CQ52</f>
        <v>1.1854</v>
      </c>
      <c r="CR52" s="36">
        <f>(1+INDEX('Scenario Parameters'!$L:$L,MATCH($C52,'Scenario Parameters'!$A:$A,0)))*(1+INDEX('Scenario Parameters'!$L:$L,MATCH(CR$3,'Scenario Parameters'!$A:$A,0)))*'Base Table 5'!CR52</f>
        <v>15.647399999999999</v>
      </c>
      <c r="CS52" s="36">
        <f>(1+INDEX('Scenario Parameters'!$L:$L,MATCH($C52,'Scenario Parameters'!$A:$A,0)))*(1+INDEX('Scenario Parameters'!$L:$L,MATCH(CS$3,'Scenario Parameters'!$A:$A,0)))*'Base Table 5'!CS52</f>
        <v>6.9131</v>
      </c>
      <c r="CT52" s="36">
        <f>(1+INDEX('Scenario Parameters'!$L:$L,MATCH($C52,'Scenario Parameters'!$A:$A,0)))*(1+INDEX('Scenario Parameters'!$L:$L,MATCH(CT$3,'Scenario Parameters'!$A:$A,0)))*'Base Table 5'!CT52</f>
        <v>16.030100000000001</v>
      </c>
      <c r="CU52" s="36">
        <f>(1+INDEX('Scenario Parameters'!$L:$L,MATCH($C52,'Scenario Parameters'!$A:$A,0)))*(1+INDEX('Scenario Parameters'!$L:$L,MATCH(CU$3,'Scenario Parameters'!$A:$A,0)))*'Base Table 5'!CU52</f>
        <v>5.7169999999999996</v>
      </c>
      <c r="CV52" s="36">
        <f>(1+INDEX('Scenario Parameters'!$L:$L,MATCH($C52,'Scenario Parameters'!$A:$A,0)))*(1+INDEX('Scenario Parameters'!$L:$L,MATCH(CV$3,'Scenario Parameters'!$A:$A,0)))*'Base Table 5'!CV52</f>
        <v>24.812000000000001</v>
      </c>
      <c r="CW52" s="36">
        <f>(1+INDEX('Scenario Parameters'!$L:$L,MATCH($C52,'Scenario Parameters'!$A:$A,0)))*(1+INDEX('Scenario Parameters'!$L:$L,MATCH(CW$3,'Scenario Parameters'!$A:$A,0)))*'Base Table 5'!CW52</f>
        <v>216.97929999999999</v>
      </c>
      <c r="CX52" s="36">
        <f>(1+INDEX('Scenario Parameters'!$L:$L,MATCH($C52,'Scenario Parameters'!$A:$A,0)))*(1+INDEX('Scenario Parameters'!$L:$L,MATCH(CX$3,'Scenario Parameters'!$A:$A,0)))*'Base Table 5'!CX52</f>
        <v>38.6935</v>
      </c>
      <c r="CY52" s="36">
        <f>(1+INDEX('Scenario Parameters'!$L:$L,MATCH($C52,'Scenario Parameters'!$A:$A,0)))*(1+INDEX('Scenario Parameters'!$L:$L,MATCH(CY$3,'Scenario Parameters'!$A:$A,0)))*'Base Table 5'!CY52</f>
        <v>29.328700000000001</v>
      </c>
      <c r="CZ52" s="36">
        <f>(1+INDEX('Scenario Parameters'!$L:$L,MATCH($C52,'Scenario Parameters'!$A:$A,0)))*(1+INDEX('Scenario Parameters'!$L:$L,MATCH(CZ$3,'Scenario Parameters'!$A:$A,0)))*'Base Table 5'!CZ52</f>
        <v>6.7934000000000001</v>
      </c>
      <c r="DA52" s="36">
        <f>(1+INDEX('Scenario Parameters'!$L:$L,MATCH($C52,'Scenario Parameters'!$A:$A,0)))*(1+INDEX('Scenario Parameters'!$L:$L,MATCH(DA$3,'Scenario Parameters'!$A:$A,0)))*'Base Table 5'!DA52</f>
        <v>32.777099999999997</v>
      </c>
      <c r="DB52" s="36">
        <f>(1+INDEX('Scenario Parameters'!$L:$L,MATCH($C52,'Scenario Parameters'!$A:$A,0)))*(1+INDEX('Scenario Parameters'!$L:$L,MATCH(DB$3,'Scenario Parameters'!$A:$A,0)))*'Base Table 5'!DB52</f>
        <v>17.0718</v>
      </c>
      <c r="DC52" s="36">
        <f>(1+INDEX('Scenario Parameters'!$L:$L,MATCH($C52,'Scenario Parameters'!$A:$A,0)))*(1+INDEX('Scenario Parameters'!$L:$L,MATCH(DC$3,'Scenario Parameters'!$A:$A,0)))*'Base Table 5'!DC52</f>
        <v>10.019</v>
      </c>
      <c r="DD52" s="36">
        <f>(1+INDEX('Scenario Parameters'!$L:$L,MATCH($C52,'Scenario Parameters'!$A:$A,0)))*(1+INDEX('Scenario Parameters'!$L:$L,MATCH(DD$3,'Scenario Parameters'!$A:$A,0)))*'Base Table 5'!DD52</f>
        <v>15.680300000000001</v>
      </c>
      <c r="DE52" s="36">
        <f>(1+INDEX('Scenario Parameters'!$L:$L,MATCH($C52,'Scenario Parameters'!$A:$A,0)))*(1+INDEX('Scenario Parameters'!$L:$L,MATCH(DE$3,'Scenario Parameters'!$A:$A,0)))*'Base Table 5'!DE52</f>
        <v>11.34375</v>
      </c>
      <c r="DF52" s="36">
        <f>(1+INDEX('Scenario Parameters'!$L:$L,MATCH($C52,'Scenario Parameters'!$A:$A,0)))*(1+INDEX('Scenario Parameters'!$L:$L,MATCH(DF$3,'Scenario Parameters'!$A:$A,0)))*'Base Table 5'!DF52</f>
        <v>2.5213000000000001</v>
      </c>
      <c r="DG52" s="36">
        <f>(1+INDEX('Scenario Parameters'!$L:$L,MATCH($C52,'Scenario Parameters'!$A:$A,0)))*(1+INDEX('Scenario Parameters'!$L:$L,MATCH(DG$3,'Scenario Parameters'!$A:$A,0)))*'Base Table 5'!DG52</f>
        <v>10.86655</v>
      </c>
      <c r="DH52" s="36">
        <f>(1+INDEX('Scenario Parameters'!$L:$L,MATCH($C52,'Scenario Parameters'!$A:$A,0)))*(1+INDEX('Scenario Parameters'!$L:$L,MATCH(DH$3,'Scenario Parameters'!$A:$A,0)))*'Base Table 5'!DH52</f>
        <v>10.85005</v>
      </c>
      <c r="DI52" s="36">
        <f>(1+INDEX('Scenario Parameters'!$L:$L,MATCH($C52,'Scenario Parameters'!$A:$A,0)))*(1+INDEX('Scenario Parameters'!$L:$L,MATCH(DI$3,'Scenario Parameters'!$A:$A,0)))*'Base Table 5'!DI52</f>
        <v>2.3420999999999998</v>
      </c>
      <c r="DJ52" s="36">
        <f>(1+INDEX('Scenario Parameters'!$L:$L,MATCH($C52,'Scenario Parameters'!$A:$A,0)))*(1+INDEX('Scenario Parameters'!$L:$L,MATCH(DJ$3,'Scenario Parameters'!$A:$A,0)))*'Base Table 5'!DJ52</f>
        <v>3.3464</v>
      </c>
      <c r="DK52" s="36">
        <f>(1+INDEX('Scenario Parameters'!$L:$L,MATCH($C52,'Scenario Parameters'!$A:$A,0)))*(1+INDEX('Scenario Parameters'!$L:$L,MATCH(DK$3,'Scenario Parameters'!$A:$A,0)))*'Base Table 5'!DK52</f>
        <v>2.5893000000000002</v>
      </c>
      <c r="DL52" s="36">
        <f>(1+INDEX('Scenario Parameters'!$L:$L,MATCH($C52,'Scenario Parameters'!$A:$A,0)))*(1+INDEX('Scenario Parameters'!$L:$L,MATCH(DL$3,'Scenario Parameters'!$A:$A,0)))*'Base Table 5'!DL52</f>
        <v>2.4774399999999996</v>
      </c>
      <c r="DM52" s="36">
        <f>(1+INDEX('Scenario Parameters'!$L:$L,MATCH($C52,'Scenario Parameters'!$A:$A,0)))*(1+INDEX('Scenario Parameters'!$L:$L,MATCH(DM$3,'Scenario Parameters'!$A:$A,0)))*'Base Table 5'!DM52</f>
        <v>116.42310000000001</v>
      </c>
      <c r="DN52" s="36">
        <f>(1+INDEX('Scenario Parameters'!$L:$L,MATCH($C52,'Scenario Parameters'!$A:$A,0)))*(1+INDEX('Scenario Parameters'!$L:$L,MATCH(DN$3,'Scenario Parameters'!$A:$A,0)))*'Base Table 5'!DN52</f>
        <v>6.9541000000000004</v>
      </c>
      <c r="DO52" s="36">
        <f>(1+INDEX('Scenario Parameters'!$L:$L,MATCH($C52,'Scenario Parameters'!$A:$A,0)))*(1+INDEX('Scenario Parameters'!$L:$L,MATCH(DO$3,'Scenario Parameters'!$A:$A,0)))*'Base Table 5'!DO52</f>
        <v>0.85270000000000001</v>
      </c>
      <c r="DP52" s="36">
        <f t="shared" si="4"/>
        <v>10476.156760000002</v>
      </c>
      <c r="DQ52" s="36">
        <f>('Base Table 5'!DQ52/'Base Table 5'!$DX52)*$EB52</f>
        <v>86.549363536726645</v>
      </c>
      <c r="DR52" s="36">
        <f>('Base Table 5'!DR52/'Base Table 5'!$DX52)*$EB52</f>
        <v>133.48675473553104</v>
      </c>
      <c r="DS52" s="36">
        <f>('Base Table 5'!DS52/'Base Table 5'!$DX52)*$EB52</f>
        <v>75.89035303174731</v>
      </c>
      <c r="DT52" s="36">
        <f>('Base Table 5'!DT52/'Base Table 5'!$DX52)*$EB52</f>
        <v>1.6500604620836306</v>
      </c>
      <c r="DU52" s="36">
        <f>('Base Table 5'!DU52/'Base Table 5'!$DX52)*$EB52</f>
        <v>12.823231201113559</v>
      </c>
      <c r="DV52" s="36">
        <f>('Base Table 5'!DV52/'Base Table 5'!$DX52)*$EB52</f>
        <v>32.20560562589332</v>
      </c>
      <c r="DW52" s="36">
        <f>('Base Table 5'!DW52/'Base Table 5'!$DX52)*$EB52</f>
        <v>1198.5040204085954</v>
      </c>
      <c r="DX52" s="36">
        <f t="shared" si="5"/>
        <v>1541.1093890016909</v>
      </c>
      <c r="DY52" s="36">
        <f t="shared" si="6"/>
        <v>12017.266149001693</v>
      </c>
      <c r="DZ52" s="14">
        <f>'Base Table 5'!DY52</f>
        <v>13209.9997</v>
      </c>
      <c r="EA52" s="54">
        <v>12017.266149001693</v>
      </c>
      <c r="EB52" s="100">
        <f t="shared" si="7"/>
        <v>1541.1093890016909</v>
      </c>
    </row>
    <row r="53" spans="1:132" x14ac:dyDescent="0.4">
      <c r="A53" s="37">
        <v>50</v>
      </c>
      <c r="B53" s="2" t="str">
        <f>'Base Table 5'!B53</f>
        <v>2102</v>
      </c>
      <c r="C53" s="112">
        <f>'Base Table 5'!C53</f>
        <v>6</v>
      </c>
      <c r="D53" s="38" t="str">
        <f>'Base Table 5'!D53</f>
        <v>Basic non-ferrous metal manufacturing</v>
      </c>
      <c r="E53" s="36">
        <f>(1+INDEX('Scenario Parameters'!$L:$L,MATCH($C53,'Scenario Parameters'!$A:$A,0)))*(1+INDEX('Scenario Parameters'!$L:$L,MATCH(E$3,'Scenario Parameters'!$A:$A,0)))*'Base Table 5'!E53</f>
        <v>24.407</v>
      </c>
      <c r="F53" s="36">
        <f>(1+INDEX('Scenario Parameters'!$L:$L,MATCH($C53,'Scenario Parameters'!$A:$A,0)))*(1+INDEX('Scenario Parameters'!$L:$L,MATCH(F$3,'Scenario Parameters'!$A:$A,0)))*'Base Table 5'!F53</f>
        <v>2.6852999999999998</v>
      </c>
      <c r="G53" s="36">
        <f>(1+INDEX('Scenario Parameters'!$L:$L,MATCH($C53,'Scenario Parameters'!$A:$A,0)))*(1+INDEX('Scenario Parameters'!$L:$L,MATCH(G$3,'Scenario Parameters'!$A:$A,0)))*'Base Table 5'!G53</f>
        <v>16.7483</v>
      </c>
      <c r="H53" s="36">
        <f>(1+INDEX('Scenario Parameters'!$L:$L,MATCH($C53,'Scenario Parameters'!$A:$A,0)))*(1+INDEX('Scenario Parameters'!$L:$L,MATCH(H$3,'Scenario Parameters'!$A:$A,0)))*'Base Table 5'!H53</f>
        <v>2.8037000000000001</v>
      </c>
      <c r="I53" s="36">
        <f>(1+INDEX('Scenario Parameters'!$L:$L,MATCH($C53,'Scenario Parameters'!$A:$A,0)))*(1+INDEX('Scenario Parameters'!$L:$L,MATCH(I$3,'Scenario Parameters'!$A:$A,0)))*'Base Table 5'!I53</f>
        <v>0.1613</v>
      </c>
      <c r="J53" s="36">
        <f>(1+INDEX('Scenario Parameters'!$L:$L,MATCH($C53,'Scenario Parameters'!$A:$A,0)))*(1+INDEX('Scenario Parameters'!$L:$L,MATCH(J$3,'Scenario Parameters'!$A:$A,0)))*'Base Table 5'!J53</f>
        <v>0.45250000000000001</v>
      </c>
      <c r="K53" s="36">
        <f>(1+INDEX('Scenario Parameters'!$L:$L,MATCH($C53,'Scenario Parameters'!$A:$A,0)))*(1+INDEX('Scenario Parameters'!$L:$L,MATCH(K$3,'Scenario Parameters'!$A:$A,0)))*'Base Table 5'!K53</f>
        <v>8.2056000000000004</v>
      </c>
      <c r="L53" s="36">
        <f>(1+INDEX('Scenario Parameters'!$L:$L,MATCH($C53,'Scenario Parameters'!$A:$A,0)))*(1+INDEX('Scenario Parameters'!$L:$L,MATCH(L$3,'Scenario Parameters'!$A:$A,0)))*'Base Table 5'!L53</f>
        <v>5.0186399999999987</v>
      </c>
      <c r="M53" s="36">
        <f>(1+INDEX('Scenario Parameters'!$L:$L,MATCH($C53,'Scenario Parameters'!$A:$A,0)))*(1+INDEX('Scenario Parameters'!$L:$L,MATCH(M$3,'Scenario Parameters'!$A:$A,0)))*'Base Table 5'!M53</f>
        <v>3.1598799999999994</v>
      </c>
      <c r="N53" s="36">
        <f>(1+INDEX('Scenario Parameters'!$L:$L,MATCH($C53,'Scenario Parameters'!$A:$A,0)))*(1+INDEX('Scenario Parameters'!$L:$L,MATCH(N$3,'Scenario Parameters'!$A:$A,0)))*'Base Table 5'!N53</f>
        <v>32.399620000000006</v>
      </c>
      <c r="O53" s="36">
        <f>(1+INDEX('Scenario Parameters'!$L:$L,MATCH($C53,'Scenario Parameters'!$A:$A,0)))*(1+INDEX('Scenario Parameters'!$L:$L,MATCH(O$3,'Scenario Parameters'!$A:$A,0)))*'Base Table 5'!O53</f>
        <v>129.53413</v>
      </c>
      <c r="P53" s="36">
        <f>(1+INDEX('Scenario Parameters'!$L:$L,MATCH($C53,'Scenario Parameters'!$A:$A,0)))*(1+INDEX('Scenario Parameters'!$L:$L,MATCH(P$3,'Scenario Parameters'!$A:$A,0)))*'Base Table 5'!P53</f>
        <v>8.4342500000000005</v>
      </c>
      <c r="Q53" s="36">
        <f>(1+INDEX('Scenario Parameters'!$L:$L,MATCH($C53,'Scenario Parameters'!$A:$A,0)))*(1+INDEX('Scenario Parameters'!$L:$L,MATCH(Q$3,'Scenario Parameters'!$A:$A,0)))*'Base Table 5'!Q53</f>
        <v>51.867319999999999</v>
      </c>
      <c r="R53" s="36">
        <f>(1+INDEX('Scenario Parameters'!$L:$L,MATCH($C53,'Scenario Parameters'!$A:$A,0)))*(1+INDEX('Scenario Parameters'!$L:$L,MATCH(R$3,'Scenario Parameters'!$A:$A,0)))*'Base Table 5'!R53</f>
        <v>10.6875</v>
      </c>
      <c r="S53" s="36">
        <f>(1+INDEX('Scenario Parameters'!$L:$L,MATCH($C53,'Scenario Parameters'!$A:$A,0)))*(1+INDEX('Scenario Parameters'!$L:$L,MATCH(S$3,'Scenario Parameters'!$A:$A,0)))*'Base Table 5'!S53</f>
        <v>0.39119999999999999</v>
      </c>
      <c r="T53" s="36">
        <f>(1+INDEX('Scenario Parameters'!$L:$L,MATCH($C53,'Scenario Parameters'!$A:$A,0)))*(1+INDEX('Scenario Parameters'!$L:$L,MATCH(T$3,'Scenario Parameters'!$A:$A,0)))*'Base Table 5'!T53</f>
        <v>12.099600000000001</v>
      </c>
      <c r="U53" s="36">
        <f>(1+INDEX('Scenario Parameters'!$L:$L,MATCH($C53,'Scenario Parameters'!$A:$A,0)))*(1+INDEX('Scenario Parameters'!$L:$L,MATCH(U$3,'Scenario Parameters'!$A:$A,0)))*'Base Table 5'!U53</f>
        <v>2.2523</v>
      </c>
      <c r="V53" s="36">
        <f>(1+INDEX('Scenario Parameters'!$L:$L,MATCH($C53,'Scenario Parameters'!$A:$A,0)))*(1+INDEX('Scenario Parameters'!$L:$L,MATCH(V$3,'Scenario Parameters'!$A:$A,0)))*'Base Table 5'!V53</f>
        <v>0.83489999999999998</v>
      </c>
      <c r="W53" s="36">
        <f>(1+INDEX('Scenario Parameters'!$L:$L,MATCH($C53,'Scenario Parameters'!$A:$A,0)))*(1+INDEX('Scenario Parameters'!$L:$L,MATCH(W$3,'Scenario Parameters'!$A:$A,0)))*'Base Table 5'!W53</f>
        <v>3.1183999999999998</v>
      </c>
      <c r="X53" s="36">
        <f>(1+INDEX('Scenario Parameters'!$L:$L,MATCH($C53,'Scenario Parameters'!$A:$A,0)))*(1+INDEX('Scenario Parameters'!$L:$L,MATCH(X$3,'Scenario Parameters'!$A:$A,0)))*'Base Table 5'!X53</f>
        <v>2.9561999999999999</v>
      </c>
      <c r="Y53" s="36">
        <f>(1+INDEX('Scenario Parameters'!$L:$L,MATCH($C53,'Scenario Parameters'!$A:$A,0)))*(1+INDEX('Scenario Parameters'!$L:$L,MATCH(Y$3,'Scenario Parameters'!$A:$A,0)))*'Base Table 5'!Y53</f>
        <v>7.4683999999999999</v>
      </c>
      <c r="Z53" s="36">
        <f>(1+INDEX('Scenario Parameters'!$L:$L,MATCH($C53,'Scenario Parameters'!$A:$A,0)))*(1+INDEX('Scenario Parameters'!$L:$L,MATCH(Z$3,'Scenario Parameters'!$A:$A,0)))*'Base Table 5'!Z53</f>
        <v>4.4123000000000001</v>
      </c>
      <c r="AA53" s="36">
        <f>(1+INDEX('Scenario Parameters'!$L:$L,MATCH($C53,'Scenario Parameters'!$A:$A,0)))*(1+INDEX('Scenario Parameters'!$L:$L,MATCH(AA$3,'Scenario Parameters'!$A:$A,0)))*'Base Table 5'!AA53</f>
        <v>1.2596000000000001</v>
      </c>
      <c r="AB53" s="36">
        <f>(1+INDEX('Scenario Parameters'!$L:$L,MATCH($C53,'Scenario Parameters'!$A:$A,0)))*(1+INDEX('Scenario Parameters'!$L:$L,MATCH(AB$3,'Scenario Parameters'!$A:$A,0)))*'Base Table 5'!AB53</f>
        <v>0.77949999999999997</v>
      </c>
      <c r="AC53" s="36">
        <f>(1+INDEX('Scenario Parameters'!$L:$L,MATCH($C53,'Scenario Parameters'!$A:$A,0)))*(1+INDEX('Scenario Parameters'!$L:$L,MATCH(AC$3,'Scenario Parameters'!$A:$A,0)))*'Base Table 5'!AC53</f>
        <v>1.9717</v>
      </c>
      <c r="AD53" s="36">
        <f>(1+INDEX('Scenario Parameters'!$L:$L,MATCH($C53,'Scenario Parameters'!$A:$A,0)))*(1+INDEX('Scenario Parameters'!$L:$L,MATCH(AD$3,'Scenario Parameters'!$A:$A,0)))*'Base Table 5'!AD53</f>
        <v>4.4600000000000001E-2</v>
      </c>
      <c r="AE53" s="36">
        <f>(1+INDEX('Scenario Parameters'!$L:$L,MATCH($C53,'Scenario Parameters'!$A:$A,0)))*(1+INDEX('Scenario Parameters'!$L:$L,MATCH(AE$3,'Scenario Parameters'!$A:$A,0)))*'Base Table 5'!AE53</f>
        <v>0.23330000000000001</v>
      </c>
      <c r="AF53" s="36">
        <f>(1+INDEX('Scenario Parameters'!$L:$L,MATCH($C53,'Scenario Parameters'!$A:$A,0)))*(1+INDEX('Scenario Parameters'!$L:$L,MATCH(AF$3,'Scenario Parameters'!$A:$A,0)))*'Base Table 5'!AF53</f>
        <v>3.6334</v>
      </c>
      <c r="AG53" s="36">
        <f>(1+INDEX('Scenario Parameters'!$L:$L,MATCH($C53,'Scenario Parameters'!$A:$A,0)))*(1+INDEX('Scenario Parameters'!$L:$L,MATCH(AG$3,'Scenario Parameters'!$A:$A,0)))*'Base Table 5'!AG53</f>
        <v>6.0000000000000001E-3</v>
      </c>
      <c r="AH53" s="36">
        <f>(1+INDEX('Scenario Parameters'!$L:$L,MATCH($C53,'Scenario Parameters'!$A:$A,0)))*(1+INDEX('Scenario Parameters'!$L:$L,MATCH(AH$3,'Scenario Parameters'!$A:$A,0)))*'Base Table 5'!AH53</f>
        <v>7.46E-2</v>
      </c>
      <c r="AI53" s="36">
        <f>(1+INDEX('Scenario Parameters'!$L:$L,MATCH($C53,'Scenario Parameters'!$A:$A,0)))*(1+INDEX('Scenario Parameters'!$L:$L,MATCH(AI$3,'Scenario Parameters'!$A:$A,0)))*'Base Table 5'!AI53</f>
        <v>0.22559999999999999</v>
      </c>
      <c r="AJ53" s="36">
        <f>(1+INDEX('Scenario Parameters'!$L:$L,MATCH($C53,'Scenario Parameters'!$A:$A,0)))*(1+INDEX('Scenario Parameters'!$L:$L,MATCH(AJ$3,'Scenario Parameters'!$A:$A,0)))*'Base Table 5'!AJ53</f>
        <v>4.3029999999999999</v>
      </c>
      <c r="AK53" s="36">
        <f>(1+INDEX('Scenario Parameters'!$L:$L,MATCH($C53,'Scenario Parameters'!$A:$A,0)))*(1+INDEX('Scenario Parameters'!$L:$L,MATCH(AK$3,'Scenario Parameters'!$A:$A,0)))*'Base Table 5'!AK53</f>
        <v>16.254100000000001</v>
      </c>
      <c r="AL53" s="36">
        <f>(1+INDEX('Scenario Parameters'!$L:$L,MATCH($C53,'Scenario Parameters'!$A:$A,0)))*(1+INDEX('Scenario Parameters'!$L:$L,MATCH(AL$3,'Scenario Parameters'!$A:$A,0)))*'Base Table 5'!AL53</f>
        <v>1.9784999999999999</v>
      </c>
      <c r="AM53" s="36">
        <f>(1+INDEX('Scenario Parameters'!$L:$L,MATCH($C53,'Scenario Parameters'!$A:$A,0)))*(1+INDEX('Scenario Parameters'!$L:$L,MATCH(AM$3,'Scenario Parameters'!$A:$A,0)))*'Base Table 5'!AM53</f>
        <v>18.64</v>
      </c>
      <c r="AN53" s="36">
        <f>(1+INDEX('Scenario Parameters'!$L:$L,MATCH($C53,'Scenario Parameters'!$A:$A,0)))*(1+INDEX('Scenario Parameters'!$L:$L,MATCH(AN$3,'Scenario Parameters'!$A:$A,0)))*'Base Table 5'!AN53</f>
        <v>4.8326000000000002</v>
      </c>
      <c r="AO53" s="36">
        <f>(1+INDEX('Scenario Parameters'!$L:$L,MATCH($C53,'Scenario Parameters'!$A:$A,0)))*(1+INDEX('Scenario Parameters'!$L:$L,MATCH(AO$3,'Scenario Parameters'!$A:$A,0)))*'Base Table 5'!AO53</f>
        <v>0.81840999999999986</v>
      </c>
      <c r="AP53" s="36">
        <f>(1+INDEX('Scenario Parameters'!$L:$L,MATCH($C53,'Scenario Parameters'!$A:$A,0)))*(1+INDEX('Scenario Parameters'!$L:$L,MATCH(AP$3,'Scenario Parameters'!$A:$A,0)))*'Base Table 5'!AP53</f>
        <v>8.5094499999999993</v>
      </c>
      <c r="AQ53" s="36">
        <f>(1+INDEX('Scenario Parameters'!$L:$L,MATCH($C53,'Scenario Parameters'!$A:$A,0)))*(1+INDEX('Scenario Parameters'!$L:$L,MATCH(AQ$3,'Scenario Parameters'!$A:$A,0)))*'Base Table 5'!AQ53</f>
        <v>0.13850000000000001</v>
      </c>
      <c r="AR53" s="36">
        <f>(1+INDEX('Scenario Parameters'!$L:$L,MATCH($C53,'Scenario Parameters'!$A:$A,0)))*(1+INDEX('Scenario Parameters'!$L:$L,MATCH(AR$3,'Scenario Parameters'!$A:$A,0)))*'Base Table 5'!AR53</f>
        <v>11.6112</v>
      </c>
      <c r="AS53" s="36">
        <f>(1+INDEX('Scenario Parameters'!$L:$L,MATCH($C53,'Scenario Parameters'!$A:$A,0)))*(1+INDEX('Scenario Parameters'!$L:$L,MATCH(AS$3,'Scenario Parameters'!$A:$A,0)))*'Base Table 5'!AS53</f>
        <v>2.4811000000000001</v>
      </c>
      <c r="AT53" s="36">
        <f>(1+INDEX('Scenario Parameters'!$L:$L,MATCH($C53,'Scenario Parameters'!$A:$A,0)))*(1+INDEX('Scenario Parameters'!$L:$L,MATCH(AT$3,'Scenario Parameters'!$A:$A,0)))*'Base Table 5'!AT53</f>
        <v>39.176499999999997</v>
      </c>
      <c r="AU53" s="36">
        <f>(1+INDEX('Scenario Parameters'!$L:$L,MATCH($C53,'Scenario Parameters'!$A:$A,0)))*(1+INDEX('Scenario Parameters'!$L:$L,MATCH(AU$3,'Scenario Parameters'!$A:$A,0)))*'Base Table 5'!AU53</f>
        <v>1.1459999999999999</v>
      </c>
      <c r="AV53" s="36">
        <f>(1+INDEX('Scenario Parameters'!$L:$L,MATCH($C53,'Scenario Parameters'!$A:$A,0)))*(1+INDEX('Scenario Parameters'!$L:$L,MATCH(AV$3,'Scenario Parameters'!$A:$A,0)))*'Base Table 5'!AV53</f>
        <v>2.7075999999999998</v>
      </c>
      <c r="AW53" s="36">
        <f>(1+INDEX('Scenario Parameters'!$L:$L,MATCH($C53,'Scenario Parameters'!$A:$A,0)))*(1+INDEX('Scenario Parameters'!$L:$L,MATCH(AW$3,'Scenario Parameters'!$A:$A,0)))*'Base Table 5'!AW53</f>
        <v>0.65400000000000003</v>
      </c>
      <c r="AX53" s="36">
        <f>(1+INDEX('Scenario Parameters'!$L:$L,MATCH($C53,'Scenario Parameters'!$A:$A,0)))*(1+INDEX('Scenario Parameters'!$L:$L,MATCH(AX$3,'Scenario Parameters'!$A:$A,0)))*'Base Table 5'!AX53</f>
        <v>14.113</v>
      </c>
      <c r="AY53" s="36">
        <f>(1+INDEX('Scenario Parameters'!$L:$L,MATCH($C53,'Scenario Parameters'!$A:$A,0)))*(1+INDEX('Scenario Parameters'!$L:$L,MATCH(AY$3,'Scenario Parameters'!$A:$A,0)))*'Base Table 5'!AY53</f>
        <v>2.758</v>
      </c>
      <c r="AZ53" s="36">
        <f>(1+INDEX('Scenario Parameters'!$L:$L,MATCH($C53,'Scenario Parameters'!$A:$A,0)))*(1+INDEX('Scenario Parameters'!$L:$L,MATCH(AZ$3,'Scenario Parameters'!$A:$A,0)))*'Base Table 5'!AZ53</f>
        <v>1.8880999999999999</v>
      </c>
      <c r="BA53" s="36">
        <f>(1+INDEX('Scenario Parameters'!$L:$L,MATCH($C53,'Scenario Parameters'!$A:$A,0)))*(1+INDEX('Scenario Parameters'!$L:$L,MATCH(BA$3,'Scenario Parameters'!$A:$A,0)))*'Base Table 5'!BA53</f>
        <v>182.62649999999999</v>
      </c>
      <c r="BB53" s="36">
        <f>(1+INDEX('Scenario Parameters'!$L:$L,MATCH($C53,'Scenario Parameters'!$A:$A,0)))*(1+INDEX('Scenario Parameters'!$L:$L,MATCH(BB$3,'Scenario Parameters'!$A:$A,0)))*'Base Table 5'!BB53</f>
        <v>258.71039999999999</v>
      </c>
      <c r="BC53" s="36">
        <f>(1+INDEX('Scenario Parameters'!$L:$L,MATCH($C53,'Scenario Parameters'!$A:$A,0)))*(1+INDEX('Scenario Parameters'!$L:$L,MATCH(BC$3,'Scenario Parameters'!$A:$A,0)))*'Base Table 5'!BC53</f>
        <v>10.988799999999999</v>
      </c>
      <c r="BD53" s="36">
        <f>(1+INDEX('Scenario Parameters'!$L:$L,MATCH($C53,'Scenario Parameters'!$A:$A,0)))*(1+INDEX('Scenario Parameters'!$L:$L,MATCH(BD$3,'Scenario Parameters'!$A:$A,0)))*'Base Table 5'!BD53</f>
        <v>235.20840000000001</v>
      </c>
      <c r="BE53" s="36">
        <f>(1+INDEX('Scenario Parameters'!$L:$L,MATCH($C53,'Scenario Parameters'!$A:$A,0)))*(1+INDEX('Scenario Parameters'!$L:$L,MATCH(BE$3,'Scenario Parameters'!$A:$A,0)))*'Base Table 5'!BE53</f>
        <v>10.218299999999999</v>
      </c>
      <c r="BF53" s="36">
        <f>(1+INDEX('Scenario Parameters'!$L:$L,MATCH($C53,'Scenario Parameters'!$A:$A,0)))*(1+INDEX('Scenario Parameters'!$L:$L,MATCH(BF$3,'Scenario Parameters'!$A:$A,0)))*'Base Table 5'!BF53</f>
        <v>288.6506</v>
      </c>
      <c r="BG53" s="36">
        <f>(1+INDEX('Scenario Parameters'!$L:$L,MATCH($C53,'Scenario Parameters'!$A:$A,0)))*(1+INDEX('Scenario Parameters'!$L:$L,MATCH(BG$3,'Scenario Parameters'!$A:$A,0)))*'Base Table 5'!BG53</f>
        <v>1.27719</v>
      </c>
      <c r="BH53" s="36">
        <f>(1+INDEX('Scenario Parameters'!$L:$L,MATCH($C53,'Scenario Parameters'!$A:$A,0)))*(1+INDEX('Scenario Parameters'!$L:$L,MATCH(BH$3,'Scenario Parameters'!$A:$A,0)))*'Base Table 5'!BH53</f>
        <v>15.089700000000001</v>
      </c>
      <c r="BI53" s="36">
        <f>(1+INDEX('Scenario Parameters'!$L:$L,MATCH($C53,'Scenario Parameters'!$A:$A,0)))*(1+INDEX('Scenario Parameters'!$L:$L,MATCH(BI$3,'Scenario Parameters'!$A:$A,0)))*'Base Table 5'!BI53</f>
        <v>2.9861</v>
      </c>
      <c r="BJ53" s="36">
        <f>(1+INDEX('Scenario Parameters'!$L:$L,MATCH($C53,'Scenario Parameters'!$A:$A,0)))*(1+INDEX('Scenario Parameters'!$L:$L,MATCH(BJ$3,'Scenario Parameters'!$A:$A,0)))*'Base Table 5'!BJ53</f>
        <v>19.981300000000001</v>
      </c>
      <c r="BK53" s="36">
        <f>(1+INDEX('Scenario Parameters'!$L:$L,MATCH($C53,'Scenario Parameters'!$A:$A,0)))*(1+INDEX('Scenario Parameters'!$L:$L,MATCH(BK$3,'Scenario Parameters'!$A:$A,0)))*'Base Table 5'!BK53</f>
        <v>14.3352</v>
      </c>
      <c r="BL53" s="36">
        <f>(1+INDEX('Scenario Parameters'!$L:$L,MATCH($C53,'Scenario Parameters'!$A:$A,0)))*(1+INDEX('Scenario Parameters'!$L:$L,MATCH(BL$3,'Scenario Parameters'!$A:$A,0)))*'Base Table 5'!BL53</f>
        <v>12.5802</v>
      </c>
      <c r="BM53" s="36">
        <f>(1+INDEX('Scenario Parameters'!$L:$L,MATCH($C53,'Scenario Parameters'!$A:$A,0)))*(1+INDEX('Scenario Parameters'!$L:$L,MATCH(BM$3,'Scenario Parameters'!$A:$A,0)))*'Base Table 5'!BM53</f>
        <v>2.4548999999999999</v>
      </c>
      <c r="BN53" s="36">
        <f>(1+INDEX('Scenario Parameters'!$L:$L,MATCH($C53,'Scenario Parameters'!$A:$A,0)))*(1+INDEX('Scenario Parameters'!$L:$L,MATCH(BN$3,'Scenario Parameters'!$A:$A,0)))*'Base Table 5'!BN53</f>
        <v>64.156700000000001</v>
      </c>
      <c r="BO53" s="36">
        <f>(1+INDEX('Scenario Parameters'!$L:$L,MATCH($C53,'Scenario Parameters'!$A:$A,0)))*(1+INDEX('Scenario Parameters'!$L:$L,MATCH(BO$3,'Scenario Parameters'!$A:$A,0)))*'Base Table 5'!BO53</f>
        <v>48.728700000000003</v>
      </c>
      <c r="BP53" s="36">
        <f>(1+INDEX('Scenario Parameters'!$L:$L,MATCH($C53,'Scenario Parameters'!$A:$A,0)))*(1+INDEX('Scenario Parameters'!$L:$L,MATCH(BP$3,'Scenario Parameters'!$A:$A,0)))*'Base Table 5'!BP53</f>
        <v>180.51009999999999</v>
      </c>
      <c r="BQ53" s="36">
        <f>(1+INDEX('Scenario Parameters'!$L:$L,MATCH($C53,'Scenario Parameters'!$A:$A,0)))*(1+INDEX('Scenario Parameters'!$L:$L,MATCH(BQ$3,'Scenario Parameters'!$A:$A,0)))*'Base Table 5'!BQ53</f>
        <v>14.743874999999999</v>
      </c>
      <c r="BR53" s="36">
        <f>(1+INDEX('Scenario Parameters'!$L:$L,MATCH($C53,'Scenario Parameters'!$A:$A,0)))*(1+INDEX('Scenario Parameters'!$L:$L,MATCH(BR$3,'Scenario Parameters'!$A:$A,0)))*'Base Table 5'!BR53</f>
        <v>27.197624999999999</v>
      </c>
      <c r="BS53" s="36">
        <f>(1+INDEX('Scenario Parameters'!$L:$L,MATCH($C53,'Scenario Parameters'!$A:$A,0)))*(1+INDEX('Scenario Parameters'!$L:$L,MATCH(BS$3,'Scenario Parameters'!$A:$A,0)))*'Base Table 5'!BS53</f>
        <v>0.12594999999999998</v>
      </c>
      <c r="BT53" s="36">
        <f>(1+INDEX('Scenario Parameters'!$L:$L,MATCH($C53,'Scenario Parameters'!$A:$A,0)))*(1+INDEX('Scenario Parameters'!$L:$L,MATCH(BT$3,'Scenario Parameters'!$A:$A,0)))*'Base Table 5'!BT53</f>
        <v>21.510100000000001</v>
      </c>
      <c r="BU53" s="36">
        <f>(1+INDEX('Scenario Parameters'!$L:$L,MATCH($C53,'Scenario Parameters'!$A:$A,0)))*(1+INDEX('Scenario Parameters'!$L:$L,MATCH(BU$3,'Scenario Parameters'!$A:$A,0)))*'Base Table 5'!BU53</f>
        <v>20.7605</v>
      </c>
      <c r="BV53" s="36">
        <f>(1+INDEX('Scenario Parameters'!$L:$L,MATCH($C53,'Scenario Parameters'!$A:$A,0)))*(1+INDEX('Scenario Parameters'!$L:$L,MATCH(BV$3,'Scenario Parameters'!$A:$A,0)))*'Base Table 5'!BV53</f>
        <v>80.537599999999998</v>
      </c>
      <c r="BW53" s="36">
        <f>(1+INDEX('Scenario Parameters'!$L:$L,MATCH($C53,'Scenario Parameters'!$A:$A,0)))*(1+INDEX('Scenario Parameters'!$L:$L,MATCH(BW$3,'Scenario Parameters'!$A:$A,0)))*'Base Table 5'!BW53</f>
        <v>98.5441</v>
      </c>
      <c r="BX53" s="36">
        <f>(1+INDEX('Scenario Parameters'!$L:$L,MATCH($C53,'Scenario Parameters'!$A:$A,0)))*(1+INDEX('Scenario Parameters'!$L:$L,MATCH(BX$3,'Scenario Parameters'!$A:$A,0)))*'Base Table 5'!BX53</f>
        <v>141.07660000000001</v>
      </c>
      <c r="BY53" s="36">
        <f>(1+INDEX('Scenario Parameters'!$L:$L,MATCH($C53,'Scenario Parameters'!$A:$A,0)))*(1+INDEX('Scenario Parameters'!$L:$L,MATCH(BY$3,'Scenario Parameters'!$A:$A,0)))*'Base Table 5'!BY53</f>
        <v>161.88140000000001</v>
      </c>
      <c r="BZ53" s="36">
        <f>(1+INDEX('Scenario Parameters'!$L:$L,MATCH($C53,'Scenario Parameters'!$A:$A,0)))*(1+INDEX('Scenario Parameters'!$L:$L,MATCH(BZ$3,'Scenario Parameters'!$A:$A,0)))*'Base Table 5'!BZ53</f>
        <v>31.474699999999999</v>
      </c>
      <c r="CA53" s="36">
        <f>(1+INDEX('Scenario Parameters'!$L:$L,MATCH($C53,'Scenario Parameters'!$A:$A,0)))*(1+INDEX('Scenario Parameters'!$L:$L,MATCH(CA$3,'Scenario Parameters'!$A:$A,0)))*'Base Table 5'!CA53</f>
        <v>39.153500000000001</v>
      </c>
      <c r="CB53" s="36">
        <f>(1+INDEX('Scenario Parameters'!$L:$L,MATCH($C53,'Scenario Parameters'!$A:$A,0)))*(1+INDEX('Scenario Parameters'!$L:$L,MATCH(CB$3,'Scenario Parameters'!$A:$A,0)))*'Base Table 5'!CB53</f>
        <v>8.1170000000000009</v>
      </c>
      <c r="CC53" s="36">
        <f>(1+INDEX('Scenario Parameters'!$L:$L,MATCH($C53,'Scenario Parameters'!$A:$A,0)))*(1+INDEX('Scenario Parameters'!$L:$L,MATCH(CC$3,'Scenario Parameters'!$A:$A,0)))*'Base Table 5'!CC53</f>
        <v>26.751799999999999</v>
      </c>
      <c r="CD53" s="36">
        <f>(1+INDEX('Scenario Parameters'!$L:$L,MATCH($C53,'Scenario Parameters'!$A:$A,0)))*(1+INDEX('Scenario Parameters'!$L:$L,MATCH(CD$3,'Scenario Parameters'!$A:$A,0)))*'Base Table 5'!CD53</f>
        <v>14.139840000000001</v>
      </c>
      <c r="CE53" s="36">
        <f>(1+INDEX('Scenario Parameters'!$L:$L,MATCH($C53,'Scenario Parameters'!$A:$A,0)))*(1+INDEX('Scenario Parameters'!$L:$L,MATCH(CE$3,'Scenario Parameters'!$A:$A,0)))*'Base Table 5'!CE53</f>
        <v>7.7419000000000002</v>
      </c>
      <c r="CF53" s="36">
        <f>(1+INDEX('Scenario Parameters'!$L:$L,MATCH($C53,'Scenario Parameters'!$A:$A,0)))*(1+INDEX('Scenario Parameters'!$L:$L,MATCH(CF$3,'Scenario Parameters'!$A:$A,0)))*'Base Table 5'!CF53</f>
        <v>3.1947999999999999</v>
      </c>
      <c r="CG53" s="36">
        <f>(1+INDEX('Scenario Parameters'!$L:$L,MATCH($C53,'Scenario Parameters'!$A:$A,0)))*(1+INDEX('Scenario Parameters'!$L:$L,MATCH(CG$3,'Scenario Parameters'!$A:$A,0)))*'Base Table 5'!CG53</f>
        <v>7.8197999999999999</v>
      </c>
      <c r="CH53" s="36">
        <f>(1+INDEX('Scenario Parameters'!$L:$L,MATCH($C53,'Scenario Parameters'!$A:$A,0)))*(1+INDEX('Scenario Parameters'!$L:$L,MATCH(CH$3,'Scenario Parameters'!$A:$A,0)))*'Base Table 5'!CH53</f>
        <v>16.728200000000001</v>
      </c>
      <c r="CI53" s="36">
        <f>(1+INDEX('Scenario Parameters'!$L:$L,MATCH($C53,'Scenario Parameters'!$A:$A,0)))*(1+INDEX('Scenario Parameters'!$L:$L,MATCH(CI$3,'Scenario Parameters'!$A:$A,0)))*'Base Table 5'!CI53</f>
        <v>36.973999999999997</v>
      </c>
      <c r="CJ53" s="36">
        <f>(1+INDEX('Scenario Parameters'!$L:$L,MATCH($C53,'Scenario Parameters'!$A:$A,0)))*(1+INDEX('Scenario Parameters'!$L:$L,MATCH(CJ$3,'Scenario Parameters'!$A:$A,0)))*'Base Table 5'!CJ53</f>
        <v>11.406000000000001</v>
      </c>
      <c r="CK53" s="36">
        <f>(1+INDEX('Scenario Parameters'!$L:$L,MATCH($C53,'Scenario Parameters'!$A:$A,0)))*(1+INDEX('Scenario Parameters'!$L:$L,MATCH(CK$3,'Scenario Parameters'!$A:$A,0)))*'Base Table 5'!CK53</f>
        <v>1.1525000000000001</v>
      </c>
      <c r="CL53" s="36">
        <f>(1+INDEX('Scenario Parameters'!$L:$L,MATCH($C53,'Scenario Parameters'!$A:$A,0)))*(1+INDEX('Scenario Parameters'!$L:$L,MATCH(CL$3,'Scenario Parameters'!$A:$A,0)))*'Base Table 5'!CL53</f>
        <v>0.78310000000000002</v>
      </c>
      <c r="CM53" s="36">
        <f>(1+INDEX('Scenario Parameters'!$L:$L,MATCH($C53,'Scenario Parameters'!$A:$A,0)))*(1+INDEX('Scenario Parameters'!$L:$L,MATCH(CM$3,'Scenario Parameters'!$A:$A,0)))*'Base Table 5'!CM53</f>
        <v>13.9366</v>
      </c>
      <c r="CN53" s="36">
        <f>(1+INDEX('Scenario Parameters'!$L:$L,MATCH($C53,'Scenario Parameters'!$A:$A,0)))*(1+INDEX('Scenario Parameters'!$L:$L,MATCH(CN$3,'Scenario Parameters'!$A:$A,0)))*'Base Table 5'!CN53</f>
        <v>131.3152</v>
      </c>
      <c r="CO53" s="36">
        <f>(1+INDEX('Scenario Parameters'!$L:$L,MATCH($C53,'Scenario Parameters'!$A:$A,0)))*(1+INDEX('Scenario Parameters'!$L:$L,MATCH(CO$3,'Scenario Parameters'!$A:$A,0)))*'Base Table 5'!CO53</f>
        <v>7.1800000000000003E-2</v>
      </c>
      <c r="CP53" s="36">
        <f>(1+INDEX('Scenario Parameters'!$L:$L,MATCH($C53,'Scenario Parameters'!$A:$A,0)))*(1+INDEX('Scenario Parameters'!$L:$L,MATCH(CP$3,'Scenario Parameters'!$A:$A,0)))*'Base Table 5'!CP53</f>
        <v>11.595000000000001</v>
      </c>
      <c r="CQ53" s="36">
        <f>(1+INDEX('Scenario Parameters'!$L:$L,MATCH($C53,'Scenario Parameters'!$A:$A,0)))*(1+INDEX('Scenario Parameters'!$L:$L,MATCH(CQ$3,'Scenario Parameters'!$A:$A,0)))*'Base Table 5'!CQ53</f>
        <v>0.73299999999999998</v>
      </c>
      <c r="CR53" s="36">
        <f>(1+INDEX('Scenario Parameters'!$L:$L,MATCH($C53,'Scenario Parameters'!$A:$A,0)))*(1+INDEX('Scenario Parameters'!$L:$L,MATCH(CR$3,'Scenario Parameters'!$A:$A,0)))*'Base Table 5'!CR53</f>
        <v>18.137799999999999</v>
      </c>
      <c r="CS53" s="36">
        <f>(1+INDEX('Scenario Parameters'!$L:$L,MATCH($C53,'Scenario Parameters'!$A:$A,0)))*(1+INDEX('Scenario Parameters'!$L:$L,MATCH(CS$3,'Scenario Parameters'!$A:$A,0)))*'Base Table 5'!CS53</f>
        <v>12.6134</v>
      </c>
      <c r="CT53" s="36">
        <f>(1+INDEX('Scenario Parameters'!$L:$L,MATCH($C53,'Scenario Parameters'!$A:$A,0)))*(1+INDEX('Scenario Parameters'!$L:$L,MATCH(CT$3,'Scenario Parameters'!$A:$A,0)))*'Base Table 5'!CT53</f>
        <v>17.367799999999999</v>
      </c>
      <c r="CU53" s="36">
        <f>(1+INDEX('Scenario Parameters'!$L:$L,MATCH($C53,'Scenario Parameters'!$A:$A,0)))*(1+INDEX('Scenario Parameters'!$L:$L,MATCH(CU$3,'Scenario Parameters'!$A:$A,0)))*'Base Table 5'!CU53</f>
        <v>6.7228000000000003</v>
      </c>
      <c r="CV53" s="36">
        <f>(1+INDEX('Scenario Parameters'!$L:$L,MATCH($C53,'Scenario Parameters'!$A:$A,0)))*(1+INDEX('Scenario Parameters'!$L:$L,MATCH(CV$3,'Scenario Parameters'!$A:$A,0)))*'Base Table 5'!CV53</f>
        <v>37.902999999999999</v>
      </c>
      <c r="CW53" s="36">
        <f>(1+INDEX('Scenario Parameters'!$L:$L,MATCH($C53,'Scenario Parameters'!$A:$A,0)))*(1+INDEX('Scenario Parameters'!$L:$L,MATCH(CW$3,'Scenario Parameters'!$A:$A,0)))*'Base Table 5'!CW53</f>
        <v>270.13380000000001</v>
      </c>
      <c r="CX53" s="36">
        <f>(1+INDEX('Scenario Parameters'!$L:$L,MATCH($C53,'Scenario Parameters'!$A:$A,0)))*(1+INDEX('Scenario Parameters'!$L:$L,MATCH(CX$3,'Scenario Parameters'!$A:$A,0)))*'Base Table 5'!CX53</f>
        <v>49.682200000000002</v>
      </c>
      <c r="CY53" s="36">
        <f>(1+INDEX('Scenario Parameters'!$L:$L,MATCH($C53,'Scenario Parameters'!$A:$A,0)))*(1+INDEX('Scenario Parameters'!$L:$L,MATCH(CY$3,'Scenario Parameters'!$A:$A,0)))*'Base Table 5'!CY53</f>
        <v>45.481999999999999</v>
      </c>
      <c r="CZ53" s="36">
        <f>(1+INDEX('Scenario Parameters'!$L:$L,MATCH($C53,'Scenario Parameters'!$A:$A,0)))*(1+INDEX('Scenario Parameters'!$L:$L,MATCH(CZ$3,'Scenario Parameters'!$A:$A,0)))*'Base Table 5'!CZ53</f>
        <v>20.490100000000002</v>
      </c>
      <c r="DA53" s="36">
        <f>(1+INDEX('Scenario Parameters'!$L:$L,MATCH($C53,'Scenario Parameters'!$A:$A,0)))*(1+INDEX('Scenario Parameters'!$L:$L,MATCH(DA$3,'Scenario Parameters'!$A:$A,0)))*'Base Table 5'!DA53</f>
        <v>55.873199999999997</v>
      </c>
      <c r="DB53" s="36">
        <f>(1+INDEX('Scenario Parameters'!$L:$L,MATCH($C53,'Scenario Parameters'!$A:$A,0)))*(1+INDEX('Scenario Parameters'!$L:$L,MATCH(DB$3,'Scenario Parameters'!$A:$A,0)))*'Base Table 5'!DB53</f>
        <v>21.281400000000001</v>
      </c>
      <c r="DC53" s="36">
        <f>(1+INDEX('Scenario Parameters'!$L:$L,MATCH($C53,'Scenario Parameters'!$A:$A,0)))*(1+INDEX('Scenario Parameters'!$L:$L,MATCH(DC$3,'Scenario Parameters'!$A:$A,0)))*'Base Table 5'!DC53</f>
        <v>11.292899999999999</v>
      </c>
      <c r="DD53" s="36">
        <f>(1+INDEX('Scenario Parameters'!$L:$L,MATCH($C53,'Scenario Parameters'!$A:$A,0)))*(1+INDEX('Scenario Parameters'!$L:$L,MATCH(DD$3,'Scenario Parameters'!$A:$A,0)))*'Base Table 5'!DD53</f>
        <v>17.746300000000002</v>
      </c>
      <c r="DE53" s="36">
        <f>(1+INDEX('Scenario Parameters'!$L:$L,MATCH($C53,'Scenario Parameters'!$A:$A,0)))*(1+INDEX('Scenario Parameters'!$L:$L,MATCH(DE$3,'Scenario Parameters'!$A:$A,0)))*'Base Table 5'!DE53</f>
        <v>13.2318</v>
      </c>
      <c r="DF53" s="36">
        <f>(1+INDEX('Scenario Parameters'!$L:$L,MATCH($C53,'Scenario Parameters'!$A:$A,0)))*(1+INDEX('Scenario Parameters'!$L:$L,MATCH(DF$3,'Scenario Parameters'!$A:$A,0)))*'Base Table 5'!DF53</f>
        <v>2.4081000000000001</v>
      </c>
      <c r="DG53" s="36">
        <f>(1+INDEX('Scenario Parameters'!$L:$L,MATCH($C53,'Scenario Parameters'!$A:$A,0)))*(1+INDEX('Scenario Parameters'!$L:$L,MATCH(DG$3,'Scenario Parameters'!$A:$A,0)))*'Base Table 5'!DG53</f>
        <v>20.344349999999999</v>
      </c>
      <c r="DH53" s="36">
        <f>(1+INDEX('Scenario Parameters'!$L:$L,MATCH($C53,'Scenario Parameters'!$A:$A,0)))*(1+INDEX('Scenario Parameters'!$L:$L,MATCH(DH$3,'Scenario Parameters'!$A:$A,0)))*'Base Table 5'!DH53</f>
        <v>29.473949999999999</v>
      </c>
      <c r="DI53" s="36">
        <f>(1+INDEX('Scenario Parameters'!$L:$L,MATCH($C53,'Scenario Parameters'!$A:$A,0)))*(1+INDEX('Scenario Parameters'!$L:$L,MATCH(DI$3,'Scenario Parameters'!$A:$A,0)))*'Base Table 5'!DI53</f>
        <v>1.4641</v>
      </c>
      <c r="DJ53" s="36">
        <f>(1+INDEX('Scenario Parameters'!$L:$L,MATCH($C53,'Scenario Parameters'!$A:$A,0)))*(1+INDEX('Scenario Parameters'!$L:$L,MATCH(DJ$3,'Scenario Parameters'!$A:$A,0)))*'Base Table 5'!DJ53</f>
        <v>10.852600000000001</v>
      </c>
      <c r="DK53" s="36">
        <f>(1+INDEX('Scenario Parameters'!$L:$L,MATCH($C53,'Scenario Parameters'!$A:$A,0)))*(1+INDEX('Scenario Parameters'!$L:$L,MATCH(DK$3,'Scenario Parameters'!$A:$A,0)))*'Base Table 5'!DK53</f>
        <v>10.0052</v>
      </c>
      <c r="DL53" s="36">
        <f>(1+INDEX('Scenario Parameters'!$L:$L,MATCH($C53,'Scenario Parameters'!$A:$A,0)))*(1+INDEX('Scenario Parameters'!$L:$L,MATCH(DL$3,'Scenario Parameters'!$A:$A,0)))*'Base Table 5'!DL53</f>
        <v>1.0705199999999997</v>
      </c>
      <c r="DM53" s="36">
        <f>(1+INDEX('Scenario Parameters'!$L:$L,MATCH($C53,'Scenario Parameters'!$A:$A,0)))*(1+INDEX('Scenario Parameters'!$L:$L,MATCH(DM$3,'Scenario Parameters'!$A:$A,0)))*'Base Table 5'!DM53</f>
        <v>25.865400000000001</v>
      </c>
      <c r="DN53" s="36">
        <f>(1+INDEX('Scenario Parameters'!$L:$L,MATCH($C53,'Scenario Parameters'!$A:$A,0)))*(1+INDEX('Scenario Parameters'!$L:$L,MATCH(DN$3,'Scenario Parameters'!$A:$A,0)))*'Base Table 5'!DN53</f>
        <v>9.1561000000000003</v>
      </c>
      <c r="DO53" s="36">
        <f>(1+INDEX('Scenario Parameters'!$L:$L,MATCH($C53,'Scenario Parameters'!$A:$A,0)))*(1+INDEX('Scenario Parameters'!$L:$L,MATCH(DO$3,'Scenario Parameters'!$A:$A,0)))*'Base Table 5'!DO53</f>
        <v>1.1941999999999999</v>
      </c>
      <c r="DP53" s="36">
        <f t="shared" si="4"/>
        <v>3458.0993000000017</v>
      </c>
      <c r="DQ53" s="36">
        <f>('Base Table 5'!DQ53/'Base Table 5'!$DX53)*$EB53</f>
        <v>198.28377492147521</v>
      </c>
      <c r="DR53" s="36">
        <f>('Base Table 5'!DR53/'Base Table 5'!$DX53)*$EB53</f>
        <v>261.46492573353538</v>
      </c>
      <c r="DS53" s="36">
        <f>('Base Table 5'!DS53/'Base Table 5'!$DX53)*$EB53</f>
        <v>1607.4688010985788</v>
      </c>
      <c r="DT53" s="36">
        <f>('Base Table 5'!DT53/'Base Table 5'!$DX53)*$EB53</f>
        <v>38.295886998399048</v>
      </c>
      <c r="DU53" s="36">
        <f>('Base Table 5'!DU53/'Base Table 5'!$DX53)*$EB53</f>
        <v>138.67193118641109</v>
      </c>
      <c r="DV53" s="36">
        <f>('Base Table 5'!DV53/'Base Table 5'!$DX53)*$EB53</f>
        <v>-65.376278951353711</v>
      </c>
      <c r="DW53" s="36">
        <f>('Base Table 5'!DW53/'Base Table 5'!$DX53)*$EB53</f>
        <v>59142.952168163873</v>
      </c>
      <c r="DX53" s="36">
        <f t="shared" si="5"/>
        <v>61321.761209150922</v>
      </c>
      <c r="DY53" s="36">
        <f t="shared" si="6"/>
        <v>64779.860509150923</v>
      </c>
      <c r="DZ53" s="14">
        <f>'Base Table 5'!DY53</f>
        <v>60887.999800000005</v>
      </c>
      <c r="EA53" s="54">
        <v>64779.860509150923</v>
      </c>
      <c r="EB53" s="100">
        <f t="shared" si="7"/>
        <v>61321.761209150922</v>
      </c>
    </row>
    <row r="54" spans="1:132" x14ac:dyDescent="0.4">
      <c r="A54" s="34">
        <v>51</v>
      </c>
      <c r="B54" s="7" t="str">
        <f>'Base Table 5'!B54</f>
        <v>2201</v>
      </c>
      <c r="C54" s="111">
        <f>'Base Table 5'!C54</f>
        <v>6</v>
      </c>
      <c r="D54" s="35" t="str">
        <f>'Base Table 5'!D54</f>
        <v>Forged iron and steel product manufacturing</v>
      </c>
      <c r="E54" s="36">
        <f>(1+INDEX('Scenario Parameters'!$L:$L,MATCH($C54,'Scenario Parameters'!$A:$A,0)))*(1+INDEX('Scenario Parameters'!$L:$L,MATCH(E$3,'Scenario Parameters'!$A:$A,0)))*'Base Table 5'!E54</f>
        <v>1.8084</v>
      </c>
      <c r="F54" s="36">
        <f>(1+INDEX('Scenario Parameters'!$L:$L,MATCH($C54,'Scenario Parameters'!$A:$A,0)))*(1+INDEX('Scenario Parameters'!$L:$L,MATCH(F$3,'Scenario Parameters'!$A:$A,0)))*'Base Table 5'!F54</f>
        <v>0.29289999999999999</v>
      </c>
      <c r="G54" s="36">
        <f>(1+INDEX('Scenario Parameters'!$L:$L,MATCH($C54,'Scenario Parameters'!$A:$A,0)))*(1+INDEX('Scenario Parameters'!$L:$L,MATCH(G$3,'Scenario Parameters'!$A:$A,0)))*'Base Table 5'!G54</f>
        <v>0.82799999999999996</v>
      </c>
      <c r="H54" s="36">
        <f>(1+INDEX('Scenario Parameters'!$L:$L,MATCH($C54,'Scenario Parameters'!$A:$A,0)))*(1+INDEX('Scenario Parameters'!$L:$L,MATCH(H$3,'Scenario Parameters'!$A:$A,0)))*'Base Table 5'!H54</f>
        <v>0.84760000000000002</v>
      </c>
      <c r="I54" s="36">
        <f>(1+INDEX('Scenario Parameters'!$L:$L,MATCH($C54,'Scenario Parameters'!$A:$A,0)))*(1+INDEX('Scenario Parameters'!$L:$L,MATCH(I$3,'Scenario Parameters'!$A:$A,0)))*'Base Table 5'!I54</f>
        <v>9.8100000000000007E-2</v>
      </c>
      <c r="J54" s="36">
        <f>(1+INDEX('Scenario Parameters'!$L:$L,MATCH($C54,'Scenario Parameters'!$A:$A,0)))*(1+INDEX('Scenario Parameters'!$L:$L,MATCH(J$3,'Scenario Parameters'!$A:$A,0)))*'Base Table 5'!J54</f>
        <v>0.29920000000000002</v>
      </c>
      <c r="K54" s="36">
        <f>(1+INDEX('Scenario Parameters'!$L:$L,MATCH($C54,'Scenario Parameters'!$A:$A,0)))*(1+INDEX('Scenario Parameters'!$L:$L,MATCH(K$3,'Scenario Parameters'!$A:$A,0)))*'Base Table 5'!K54</f>
        <v>1.2582</v>
      </c>
      <c r="L54" s="36">
        <f>(1+INDEX('Scenario Parameters'!$L:$L,MATCH($C54,'Scenario Parameters'!$A:$A,0)))*(1+INDEX('Scenario Parameters'!$L:$L,MATCH(L$3,'Scenario Parameters'!$A:$A,0)))*'Base Table 5'!L54</f>
        <v>4.9792999999999985</v>
      </c>
      <c r="M54" s="36">
        <f>(1+INDEX('Scenario Parameters'!$L:$L,MATCH($C54,'Scenario Parameters'!$A:$A,0)))*(1+INDEX('Scenario Parameters'!$L:$L,MATCH(M$3,'Scenario Parameters'!$A:$A,0)))*'Base Table 5'!M54</f>
        <v>2.0079499999999997</v>
      </c>
      <c r="N54" s="36">
        <f>(1+INDEX('Scenario Parameters'!$L:$L,MATCH($C54,'Scenario Parameters'!$A:$A,0)))*(1+INDEX('Scenario Parameters'!$L:$L,MATCH(N$3,'Scenario Parameters'!$A:$A,0)))*'Base Table 5'!N54</f>
        <v>11.709280000000001</v>
      </c>
      <c r="O54" s="36">
        <f>(1+INDEX('Scenario Parameters'!$L:$L,MATCH($C54,'Scenario Parameters'!$A:$A,0)))*(1+INDEX('Scenario Parameters'!$L:$L,MATCH(O$3,'Scenario Parameters'!$A:$A,0)))*'Base Table 5'!O54</f>
        <v>42.842030000000001</v>
      </c>
      <c r="P54" s="36">
        <f>(1+INDEX('Scenario Parameters'!$L:$L,MATCH($C54,'Scenario Parameters'!$A:$A,0)))*(1+INDEX('Scenario Parameters'!$L:$L,MATCH(P$3,'Scenario Parameters'!$A:$A,0)))*'Base Table 5'!P54</f>
        <v>2.2081400000000002</v>
      </c>
      <c r="Q54" s="36">
        <f>(1+INDEX('Scenario Parameters'!$L:$L,MATCH($C54,'Scenario Parameters'!$A:$A,0)))*(1+INDEX('Scenario Parameters'!$L:$L,MATCH(Q$3,'Scenario Parameters'!$A:$A,0)))*'Base Table 5'!Q54</f>
        <v>14.05348</v>
      </c>
      <c r="R54" s="36">
        <f>(1+INDEX('Scenario Parameters'!$L:$L,MATCH($C54,'Scenario Parameters'!$A:$A,0)))*(1+INDEX('Scenario Parameters'!$L:$L,MATCH(R$3,'Scenario Parameters'!$A:$A,0)))*'Base Table 5'!R54</f>
        <v>0.89359999999999995</v>
      </c>
      <c r="S54" s="36">
        <f>(1+INDEX('Scenario Parameters'!$L:$L,MATCH($C54,'Scenario Parameters'!$A:$A,0)))*(1+INDEX('Scenario Parameters'!$L:$L,MATCH(S$3,'Scenario Parameters'!$A:$A,0)))*'Base Table 5'!S54</f>
        <v>8.5199999999999998E-2</v>
      </c>
      <c r="T54" s="36">
        <f>(1+INDEX('Scenario Parameters'!$L:$L,MATCH($C54,'Scenario Parameters'!$A:$A,0)))*(1+INDEX('Scenario Parameters'!$L:$L,MATCH(T$3,'Scenario Parameters'!$A:$A,0)))*'Base Table 5'!T54</f>
        <v>0.88139999999999996</v>
      </c>
      <c r="U54" s="36">
        <f>(1+INDEX('Scenario Parameters'!$L:$L,MATCH($C54,'Scenario Parameters'!$A:$A,0)))*(1+INDEX('Scenario Parameters'!$L:$L,MATCH(U$3,'Scenario Parameters'!$A:$A,0)))*'Base Table 5'!U54</f>
        <v>0.82430000000000003</v>
      </c>
      <c r="V54" s="36">
        <f>(1+INDEX('Scenario Parameters'!$L:$L,MATCH($C54,'Scenario Parameters'!$A:$A,0)))*(1+INDEX('Scenario Parameters'!$L:$L,MATCH(V$3,'Scenario Parameters'!$A:$A,0)))*'Base Table 5'!V54</f>
        <v>0.27610000000000001</v>
      </c>
      <c r="W54" s="36">
        <f>(1+INDEX('Scenario Parameters'!$L:$L,MATCH($C54,'Scenario Parameters'!$A:$A,0)))*(1+INDEX('Scenario Parameters'!$L:$L,MATCH(W$3,'Scenario Parameters'!$A:$A,0)))*'Base Table 5'!W54</f>
        <v>0.51949999999999996</v>
      </c>
      <c r="X54" s="36">
        <f>(1+INDEX('Scenario Parameters'!$L:$L,MATCH($C54,'Scenario Parameters'!$A:$A,0)))*(1+INDEX('Scenario Parameters'!$L:$L,MATCH(X$3,'Scenario Parameters'!$A:$A,0)))*'Base Table 5'!X54</f>
        <v>0.753</v>
      </c>
      <c r="Y54" s="36">
        <f>(1+INDEX('Scenario Parameters'!$L:$L,MATCH($C54,'Scenario Parameters'!$A:$A,0)))*(1+INDEX('Scenario Parameters'!$L:$L,MATCH(Y$3,'Scenario Parameters'!$A:$A,0)))*'Base Table 5'!Y54</f>
        <v>0.72850000000000004</v>
      </c>
      <c r="Z54" s="36">
        <f>(1+INDEX('Scenario Parameters'!$L:$L,MATCH($C54,'Scenario Parameters'!$A:$A,0)))*(1+INDEX('Scenario Parameters'!$L:$L,MATCH(Z$3,'Scenario Parameters'!$A:$A,0)))*'Base Table 5'!Z54</f>
        <v>1.4025000000000001</v>
      </c>
      <c r="AA54" s="36">
        <f>(1+INDEX('Scenario Parameters'!$L:$L,MATCH($C54,'Scenario Parameters'!$A:$A,0)))*(1+INDEX('Scenario Parameters'!$L:$L,MATCH(AA$3,'Scenario Parameters'!$A:$A,0)))*'Base Table 5'!AA54</f>
        <v>0.58340000000000003</v>
      </c>
      <c r="AB54" s="36">
        <f>(1+INDEX('Scenario Parameters'!$L:$L,MATCH($C54,'Scenario Parameters'!$A:$A,0)))*(1+INDEX('Scenario Parameters'!$L:$L,MATCH(AB$3,'Scenario Parameters'!$A:$A,0)))*'Base Table 5'!AB54</f>
        <v>0.23169999999999999</v>
      </c>
      <c r="AC54" s="36">
        <f>(1+INDEX('Scenario Parameters'!$L:$L,MATCH($C54,'Scenario Parameters'!$A:$A,0)))*(1+INDEX('Scenario Parameters'!$L:$L,MATCH(AC$3,'Scenario Parameters'!$A:$A,0)))*'Base Table 5'!AC54</f>
        <v>0.30690000000000001</v>
      </c>
      <c r="AD54" s="36">
        <f>(1+INDEX('Scenario Parameters'!$L:$L,MATCH($C54,'Scenario Parameters'!$A:$A,0)))*(1+INDEX('Scenario Parameters'!$L:$L,MATCH(AD$3,'Scenario Parameters'!$A:$A,0)))*'Base Table 5'!AD54</f>
        <v>1.4200000000000001E-2</v>
      </c>
      <c r="AE54" s="36">
        <f>(1+INDEX('Scenario Parameters'!$L:$L,MATCH($C54,'Scenario Parameters'!$A:$A,0)))*(1+INDEX('Scenario Parameters'!$L:$L,MATCH(AE$3,'Scenario Parameters'!$A:$A,0)))*'Base Table 5'!AE54</f>
        <v>3.78E-2</v>
      </c>
      <c r="AF54" s="36">
        <f>(1+INDEX('Scenario Parameters'!$L:$L,MATCH($C54,'Scenario Parameters'!$A:$A,0)))*(1+INDEX('Scenario Parameters'!$L:$L,MATCH(AF$3,'Scenario Parameters'!$A:$A,0)))*'Base Table 5'!AF54</f>
        <v>0.30959999999999999</v>
      </c>
      <c r="AG54" s="36">
        <f>(1+INDEX('Scenario Parameters'!$L:$L,MATCH($C54,'Scenario Parameters'!$A:$A,0)))*(1+INDEX('Scenario Parameters'!$L:$L,MATCH(AG$3,'Scenario Parameters'!$A:$A,0)))*'Base Table 5'!AG54</f>
        <v>2.9999999999999997E-4</v>
      </c>
      <c r="AH54" s="36">
        <f>(1+INDEX('Scenario Parameters'!$L:$L,MATCH($C54,'Scenario Parameters'!$A:$A,0)))*(1+INDEX('Scenario Parameters'!$L:$L,MATCH(AH$3,'Scenario Parameters'!$A:$A,0)))*'Base Table 5'!AH54</f>
        <v>4.9299999999999997E-2</v>
      </c>
      <c r="AI54" s="36">
        <f>(1+INDEX('Scenario Parameters'!$L:$L,MATCH($C54,'Scenario Parameters'!$A:$A,0)))*(1+INDEX('Scenario Parameters'!$L:$L,MATCH(AI$3,'Scenario Parameters'!$A:$A,0)))*'Base Table 5'!AI54</f>
        <v>4.3200000000000002E-2</v>
      </c>
      <c r="AJ54" s="36">
        <f>(1+INDEX('Scenario Parameters'!$L:$L,MATCH($C54,'Scenario Parameters'!$A:$A,0)))*(1+INDEX('Scenario Parameters'!$L:$L,MATCH(AJ$3,'Scenario Parameters'!$A:$A,0)))*'Base Table 5'!AJ54</f>
        <v>0.2359</v>
      </c>
      <c r="AK54" s="36">
        <f>(1+INDEX('Scenario Parameters'!$L:$L,MATCH($C54,'Scenario Parameters'!$A:$A,0)))*(1+INDEX('Scenario Parameters'!$L:$L,MATCH(AK$3,'Scenario Parameters'!$A:$A,0)))*'Base Table 5'!AK54</f>
        <v>1.1349</v>
      </c>
      <c r="AL54" s="36">
        <f>(1+INDEX('Scenario Parameters'!$L:$L,MATCH($C54,'Scenario Parameters'!$A:$A,0)))*(1+INDEX('Scenario Parameters'!$L:$L,MATCH(AL$3,'Scenario Parameters'!$A:$A,0)))*'Base Table 5'!AL54</f>
        <v>0.1618</v>
      </c>
      <c r="AM54" s="36">
        <f>(1+INDEX('Scenario Parameters'!$L:$L,MATCH($C54,'Scenario Parameters'!$A:$A,0)))*(1+INDEX('Scenario Parameters'!$L:$L,MATCH(AM$3,'Scenario Parameters'!$A:$A,0)))*'Base Table 5'!AM54</f>
        <v>0.36380000000000001</v>
      </c>
      <c r="AN54" s="36">
        <f>(1+INDEX('Scenario Parameters'!$L:$L,MATCH($C54,'Scenario Parameters'!$A:$A,0)))*(1+INDEX('Scenario Parameters'!$L:$L,MATCH(AN$3,'Scenario Parameters'!$A:$A,0)))*'Base Table 5'!AN54</f>
        <v>0.29499999999999998</v>
      </c>
      <c r="AO54" s="36">
        <f>(1+INDEX('Scenario Parameters'!$L:$L,MATCH($C54,'Scenario Parameters'!$A:$A,0)))*(1+INDEX('Scenario Parameters'!$L:$L,MATCH(AO$3,'Scenario Parameters'!$A:$A,0)))*'Base Table 5'!AO54</f>
        <v>1.3819999999999995E-2</v>
      </c>
      <c r="AP54" s="36">
        <f>(1+INDEX('Scenario Parameters'!$L:$L,MATCH($C54,'Scenario Parameters'!$A:$A,0)))*(1+INDEX('Scenario Parameters'!$L:$L,MATCH(AP$3,'Scenario Parameters'!$A:$A,0)))*'Base Table 5'!AP54</f>
        <v>0.24215</v>
      </c>
      <c r="AQ54" s="36">
        <f>(1+INDEX('Scenario Parameters'!$L:$L,MATCH($C54,'Scenario Parameters'!$A:$A,0)))*(1+INDEX('Scenario Parameters'!$L:$L,MATCH(AQ$3,'Scenario Parameters'!$A:$A,0)))*'Base Table 5'!AQ54</f>
        <v>2.7900000000000001E-2</v>
      </c>
      <c r="AR54" s="36">
        <f>(1+INDEX('Scenario Parameters'!$L:$L,MATCH($C54,'Scenario Parameters'!$A:$A,0)))*(1+INDEX('Scenario Parameters'!$L:$L,MATCH(AR$3,'Scenario Parameters'!$A:$A,0)))*'Base Table 5'!AR54</f>
        <v>1.3617999999999999</v>
      </c>
      <c r="AS54" s="36">
        <f>(1+INDEX('Scenario Parameters'!$L:$L,MATCH($C54,'Scenario Parameters'!$A:$A,0)))*(1+INDEX('Scenario Parameters'!$L:$L,MATCH(AS$3,'Scenario Parameters'!$A:$A,0)))*'Base Table 5'!AS54</f>
        <v>0.36649999999999999</v>
      </c>
      <c r="AT54" s="36">
        <f>(1+INDEX('Scenario Parameters'!$L:$L,MATCH($C54,'Scenario Parameters'!$A:$A,0)))*(1+INDEX('Scenario Parameters'!$L:$L,MATCH(AT$3,'Scenario Parameters'!$A:$A,0)))*'Base Table 5'!AT54</f>
        <v>1.0643</v>
      </c>
      <c r="AU54" s="36">
        <f>(1+INDEX('Scenario Parameters'!$L:$L,MATCH($C54,'Scenario Parameters'!$A:$A,0)))*(1+INDEX('Scenario Parameters'!$L:$L,MATCH(AU$3,'Scenario Parameters'!$A:$A,0)))*'Base Table 5'!AU54</f>
        <v>6.2300000000000001E-2</v>
      </c>
      <c r="AV54" s="36">
        <f>(1+INDEX('Scenario Parameters'!$L:$L,MATCH($C54,'Scenario Parameters'!$A:$A,0)))*(1+INDEX('Scenario Parameters'!$L:$L,MATCH(AV$3,'Scenario Parameters'!$A:$A,0)))*'Base Table 5'!AV54</f>
        <v>0.38090000000000002</v>
      </c>
      <c r="AW54" s="36">
        <f>(1+INDEX('Scenario Parameters'!$L:$L,MATCH($C54,'Scenario Parameters'!$A:$A,0)))*(1+INDEX('Scenario Parameters'!$L:$L,MATCH(AW$3,'Scenario Parameters'!$A:$A,0)))*'Base Table 5'!AW54</f>
        <v>0.1198</v>
      </c>
      <c r="AX54" s="36">
        <f>(1+INDEX('Scenario Parameters'!$L:$L,MATCH($C54,'Scenario Parameters'!$A:$A,0)))*(1+INDEX('Scenario Parameters'!$L:$L,MATCH(AX$3,'Scenario Parameters'!$A:$A,0)))*'Base Table 5'!AX54</f>
        <v>0.70589999999999997</v>
      </c>
      <c r="AY54" s="36">
        <f>(1+INDEX('Scenario Parameters'!$L:$L,MATCH($C54,'Scenario Parameters'!$A:$A,0)))*(1+INDEX('Scenario Parameters'!$L:$L,MATCH(AY$3,'Scenario Parameters'!$A:$A,0)))*'Base Table 5'!AY54</f>
        <v>15.4651</v>
      </c>
      <c r="AZ54" s="36">
        <f>(1+INDEX('Scenario Parameters'!$L:$L,MATCH($C54,'Scenario Parameters'!$A:$A,0)))*(1+INDEX('Scenario Parameters'!$L:$L,MATCH(AZ$3,'Scenario Parameters'!$A:$A,0)))*'Base Table 5'!AZ54</f>
        <v>0.22800000000000001</v>
      </c>
      <c r="BA54" s="36">
        <f>(1+INDEX('Scenario Parameters'!$L:$L,MATCH($C54,'Scenario Parameters'!$A:$A,0)))*(1+INDEX('Scenario Parameters'!$L:$L,MATCH(BA$3,'Scenario Parameters'!$A:$A,0)))*'Base Table 5'!BA54</f>
        <v>12.440899999999999</v>
      </c>
      <c r="BB54" s="36">
        <f>(1+INDEX('Scenario Parameters'!$L:$L,MATCH($C54,'Scenario Parameters'!$A:$A,0)))*(1+INDEX('Scenario Parameters'!$L:$L,MATCH(BB$3,'Scenario Parameters'!$A:$A,0)))*'Base Table 5'!BB54</f>
        <v>0.13689999999999999</v>
      </c>
      <c r="BC54" s="36">
        <f>(1+INDEX('Scenario Parameters'!$L:$L,MATCH($C54,'Scenario Parameters'!$A:$A,0)))*(1+INDEX('Scenario Parameters'!$L:$L,MATCH(BC$3,'Scenario Parameters'!$A:$A,0)))*'Base Table 5'!BC54</f>
        <v>0.21010000000000001</v>
      </c>
      <c r="BD54" s="36">
        <f>(1+INDEX('Scenario Parameters'!$L:$L,MATCH($C54,'Scenario Parameters'!$A:$A,0)))*(1+INDEX('Scenario Parameters'!$L:$L,MATCH(BD$3,'Scenario Parameters'!$A:$A,0)))*'Base Table 5'!BD54</f>
        <v>114.35299999999999</v>
      </c>
      <c r="BE54" s="36">
        <f>(1+INDEX('Scenario Parameters'!$L:$L,MATCH($C54,'Scenario Parameters'!$A:$A,0)))*(1+INDEX('Scenario Parameters'!$L:$L,MATCH(BE$3,'Scenario Parameters'!$A:$A,0)))*'Base Table 5'!BE54</f>
        <v>5.2018000000000004</v>
      </c>
      <c r="BF54" s="36">
        <f>(1+INDEX('Scenario Parameters'!$L:$L,MATCH($C54,'Scenario Parameters'!$A:$A,0)))*(1+INDEX('Scenario Parameters'!$L:$L,MATCH(BF$3,'Scenario Parameters'!$A:$A,0)))*'Base Table 5'!BF54</f>
        <v>15.403499999999999</v>
      </c>
      <c r="BG54" s="36">
        <f>(1+INDEX('Scenario Parameters'!$L:$L,MATCH($C54,'Scenario Parameters'!$A:$A,0)))*(1+INDEX('Scenario Parameters'!$L:$L,MATCH(BG$3,'Scenario Parameters'!$A:$A,0)))*'Base Table 5'!BG54</f>
        <v>2.7866700000000004</v>
      </c>
      <c r="BH54" s="36">
        <f>(1+INDEX('Scenario Parameters'!$L:$L,MATCH($C54,'Scenario Parameters'!$A:$A,0)))*(1+INDEX('Scenario Parameters'!$L:$L,MATCH(BH$3,'Scenario Parameters'!$A:$A,0)))*'Base Table 5'!BH54</f>
        <v>13.9139</v>
      </c>
      <c r="BI54" s="36">
        <f>(1+INDEX('Scenario Parameters'!$L:$L,MATCH($C54,'Scenario Parameters'!$A:$A,0)))*(1+INDEX('Scenario Parameters'!$L:$L,MATCH(BI$3,'Scenario Parameters'!$A:$A,0)))*'Base Table 5'!BI54</f>
        <v>174.4615</v>
      </c>
      <c r="BJ54" s="36">
        <f>(1+INDEX('Scenario Parameters'!$L:$L,MATCH($C54,'Scenario Parameters'!$A:$A,0)))*(1+INDEX('Scenario Parameters'!$L:$L,MATCH(BJ$3,'Scenario Parameters'!$A:$A,0)))*'Base Table 5'!BJ54</f>
        <v>0.89480000000000004</v>
      </c>
      <c r="BK54" s="36">
        <f>(1+INDEX('Scenario Parameters'!$L:$L,MATCH($C54,'Scenario Parameters'!$A:$A,0)))*(1+INDEX('Scenario Parameters'!$L:$L,MATCH(BK$3,'Scenario Parameters'!$A:$A,0)))*'Base Table 5'!BK54</f>
        <v>5.4265999999999996</v>
      </c>
      <c r="BL54" s="36">
        <f>(1+INDEX('Scenario Parameters'!$L:$L,MATCH($C54,'Scenario Parameters'!$A:$A,0)))*(1+INDEX('Scenario Parameters'!$L:$L,MATCH(BL$3,'Scenario Parameters'!$A:$A,0)))*'Base Table 5'!BL54</f>
        <v>11.814399999999999</v>
      </c>
      <c r="BM54" s="36">
        <f>(1+INDEX('Scenario Parameters'!$L:$L,MATCH($C54,'Scenario Parameters'!$A:$A,0)))*(1+INDEX('Scenario Parameters'!$L:$L,MATCH(BM$3,'Scenario Parameters'!$A:$A,0)))*'Base Table 5'!BM54</f>
        <v>1.8769</v>
      </c>
      <c r="BN54" s="36">
        <f>(1+INDEX('Scenario Parameters'!$L:$L,MATCH($C54,'Scenario Parameters'!$A:$A,0)))*(1+INDEX('Scenario Parameters'!$L:$L,MATCH(BN$3,'Scenario Parameters'!$A:$A,0)))*'Base Table 5'!BN54</f>
        <v>75.771600000000007</v>
      </c>
      <c r="BO54" s="36">
        <f>(1+INDEX('Scenario Parameters'!$L:$L,MATCH($C54,'Scenario Parameters'!$A:$A,0)))*(1+INDEX('Scenario Parameters'!$L:$L,MATCH(BO$3,'Scenario Parameters'!$A:$A,0)))*'Base Table 5'!BO54</f>
        <v>7.9269999999999996</v>
      </c>
      <c r="BP54" s="36">
        <f>(1+INDEX('Scenario Parameters'!$L:$L,MATCH($C54,'Scenario Parameters'!$A:$A,0)))*(1+INDEX('Scenario Parameters'!$L:$L,MATCH(BP$3,'Scenario Parameters'!$A:$A,0)))*'Base Table 5'!BP54</f>
        <v>1.4888999999999999</v>
      </c>
      <c r="BQ54" s="36">
        <f>(1+INDEX('Scenario Parameters'!$L:$L,MATCH($C54,'Scenario Parameters'!$A:$A,0)))*(1+INDEX('Scenario Parameters'!$L:$L,MATCH(BQ$3,'Scenario Parameters'!$A:$A,0)))*'Base Table 5'!BQ54</f>
        <v>6.9372500000000006</v>
      </c>
      <c r="BR54" s="36">
        <f>(1+INDEX('Scenario Parameters'!$L:$L,MATCH($C54,'Scenario Parameters'!$A:$A,0)))*(1+INDEX('Scenario Parameters'!$L:$L,MATCH(BR$3,'Scenario Parameters'!$A:$A,0)))*'Base Table 5'!BR54</f>
        <v>12.950375000000001</v>
      </c>
      <c r="BS54" s="36">
        <f>(1+INDEX('Scenario Parameters'!$L:$L,MATCH($C54,'Scenario Parameters'!$A:$A,0)))*(1+INDEX('Scenario Parameters'!$L:$L,MATCH(BS$3,'Scenario Parameters'!$A:$A,0)))*'Base Table 5'!BS54</f>
        <v>0.15805999999999998</v>
      </c>
      <c r="BT54" s="36">
        <f>(1+INDEX('Scenario Parameters'!$L:$L,MATCH($C54,'Scenario Parameters'!$A:$A,0)))*(1+INDEX('Scenario Parameters'!$L:$L,MATCH(BT$3,'Scenario Parameters'!$A:$A,0)))*'Base Table 5'!BT54</f>
        <v>3.3039000000000001</v>
      </c>
      <c r="BU54" s="36">
        <f>(1+INDEX('Scenario Parameters'!$L:$L,MATCH($C54,'Scenario Parameters'!$A:$A,0)))*(1+INDEX('Scenario Parameters'!$L:$L,MATCH(BU$3,'Scenario Parameters'!$A:$A,0)))*'Base Table 5'!BU54</f>
        <v>0.47160000000000002</v>
      </c>
      <c r="BV54" s="36">
        <f>(1+INDEX('Scenario Parameters'!$L:$L,MATCH($C54,'Scenario Parameters'!$A:$A,0)))*(1+INDEX('Scenario Parameters'!$L:$L,MATCH(BV$3,'Scenario Parameters'!$A:$A,0)))*'Base Table 5'!BV54</f>
        <v>10.3947</v>
      </c>
      <c r="BW54" s="36">
        <f>(1+INDEX('Scenario Parameters'!$L:$L,MATCH($C54,'Scenario Parameters'!$A:$A,0)))*(1+INDEX('Scenario Parameters'!$L:$L,MATCH(BW$3,'Scenario Parameters'!$A:$A,0)))*'Base Table 5'!BW54</f>
        <v>12.6775</v>
      </c>
      <c r="BX54" s="36">
        <f>(1+INDEX('Scenario Parameters'!$L:$L,MATCH($C54,'Scenario Parameters'!$A:$A,0)))*(1+INDEX('Scenario Parameters'!$L:$L,MATCH(BX$3,'Scenario Parameters'!$A:$A,0)))*'Base Table 5'!BX54</f>
        <v>17.749400000000001</v>
      </c>
      <c r="BY54" s="36">
        <f>(1+INDEX('Scenario Parameters'!$L:$L,MATCH($C54,'Scenario Parameters'!$A:$A,0)))*(1+INDEX('Scenario Parameters'!$L:$L,MATCH(BY$3,'Scenario Parameters'!$A:$A,0)))*'Base Table 5'!BY54</f>
        <v>53.184399999999997</v>
      </c>
      <c r="BZ54" s="36">
        <f>(1+INDEX('Scenario Parameters'!$L:$L,MATCH($C54,'Scenario Parameters'!$A:$A,0)))*(1+INDEX('Scenario Parameters'!$L:$L,MATCH(BZ$3,'Scenario Parameters'!$A:$A,0)))*'Base Table 5'!BZ54</f>
        <v>13.0854</v>
      </c>
      <c r="CA54" s="36">
        <f>(1+INDEX('Scenario Parameters'!$L:$L,MATCH($C54,'Scenario Parameters'!$A:$A,0)))*(1+INDEX('Scenario Parameters'!$L:$L,MATCH(CA$3,'Scenario Parameters'!$A:$A,0)))*'Base Table 5'!CA54</f>
        <v>12.7629</v>
      </c>
      <c r="CB54" s="36">
        <f>(1+INDEX('Scenario Parameters'!$L:$L,MATCH($C54,'Scenario Parameters'!$A:$A,0)))*(1+INDEX('Scenario Parameters'!$L:$L,MATCH(CB$3,'Scenario Parameters'!$A:$A,0)))*'Base Table 5'!CB54</f>
        <v>0.59760000000000002</v>
      </c>
      <c r="CC54" s="36">
        <f>(1+INDEX('Scenario Parameters'!$L:$L,MATCH($C54,'Scenario Parameters'!$A:$A,0)))*(1+INDEX('Scenario Parameters'!$L:$L,MATCH(CC$3,'Scenario Parameters'!$A:$A,0)))*'Base Table 5'!CC54</f>
        <v>4.8556999999999997</v>
      </c>
      <c r="CD54" s="36">
        <f>(1+INDEX('Scenario Parameters'!$L:$L,MATCH($C54,'Scenario Parameters'!$A:$A,0)))*(1+INDEX('Scenario Parameters'!$L:$L,MATCH(CD$3,'Scenario Parameters'!$A:$A,0)))*'Base Table 5'!CD54</f>
        <v>3.1488</v>
      </c>
      <c r="CE54" s="36">
        <f>(1+INDEX('Scenario Parameters'!$L:$L,MATCH($C54,'Scenario Parameters'!$A:$A,0)))*(1+INDEX('Scenario Parameters'!$L:$L,MATCH(CE$3,'Scenario Parameters'!$A:$A,0)))*'Base Table 5'!CE54</f>
        <v>7.82</v>
      </c>
      <c r="CF54" s="36">
        <f>(1+INDEX('Scenario Parameters'!$L:$L,MATCH($C54,'Scenario Parameters'!$A:$A,0)))*(1+INDEX('Scenario Parameters'!$L:$L,MATCH(CF$3,'Scenario Parameters'!$A:$A,0)))*'Base Table 5'!CF54</f>
        <v>0.91879999999999995</v>
      </c>
      <c r="CG54" s="36">
        <f>(1+INDEX('Scenario Parameters'!$L:$L,MATCH($C54,'Scenario Parameters'!$A:$A,0)))*(1+INDEX('Scenario Parameters'!$L:$L,MATCH(CG$3,'Scenario Parameters'!$A:$A,0)))*'Base Table 5'!CG54</f>
        <v>0.58240000000000003</v>
      </c>
      <c r="CH54" s="36">
        <f>(1+INDEX('Scenario Parameters'!$L:$L,MATCH($C54,'Scenario Parameters'!$A:$A,0)))*(1+INDEX('Scenario Parameters'!$L:$L,MATCH(CH$3,'Scenario Parameters'!$A:$A,0)))*'Base Table 5'!CH54</f>
        <v>3.4807999999999999</v>
      </c>
      <c r="CI54" s="36">
        <f>(1+INDEX('Scenario Parameters'!$L:$L,MATCH($C54,'Scenario Parameters'!$A:$A,0)))*(1+INDEX('Scenario Parameters'!$L:$L,MATCH(CI$3,'Scenario Parameters'!$A:$A,0)))*'Base Table 5'!CI54</f>
        <v>0.2213</v>
      </c>
      <c r="CJ54" s="36">
        <f>(1+INDEX('Scenario Parameters'!$L:$L,MATCH($C54,'Scenario Parameters'!$A:$A,0)))*(1+INDEX('Scenario Parameters'!$L:$L,MATCH(CJ$3,'Scenario Parameters'!$A:$A,0)))*'Base Table 5'!CJ54</f>
        <v>0.42099999999999999</v>
      </c>
      <c r="CK54" s="36">
        <f>(1+INDEX('Scenario Parameters'!$L:$L,MATCH($C54,'Scenario Parameters'!$A:$A,0)))*(1+INDEX('Scenario Parameters'!$L:$L,MATCH(CK$3,'Scenario Parameters'!$A:$A,0)))*'Base Table 5'!CK54</f>
        <v>0.19400000000000001</v>
      </c>
      <c r="CL54" s="36">
        <f>(1+INDEX('Scenario Parameters'!$L:$L,MATCH($C54,'Scenario Parameters'!$A:$A,0)))*(1+INDEX('Scenario Parameters'!$L:$L,MATCH(CL$3,'Scenario Parameters'!$A:$A,0)))*'Base Table 5'!CL54</f>
        <v>9.6299999999999997E-2</v>
      </c>
      <c r="CM54" s="36">
        <f>(1+INDEX('Scenario Parameters'!$L:$L,MATCH($C54,'Scenario Parameters'!$A:$A,0)))*(1+INDEX('Scenario Parameters'!$L:$L,MATCH(CM$3,'Scenario Parameters'!$A:$A,0)))*'Base Table 5'!CM54</f>
        <v>0.1084</v>
      </c>
      <c r="CN54" s="36">
        <f>(1+INDEX('Scenario Parameters'!$L:$L,MATCH($C54,'Scenario Parameters'!$A:$A,0)))*(1+INDEX('Scenario Parameters'!$L:$L,MATCH(CN$3,'Scenario Parameters'!$A:$A,0)))*'Base Table 5'!CN54</f>
        <v>0.84160000000000001</v>
      </c>
      <c r="CO54" s="36">
        <f>(1+INDEX('Scenario Parameters'!$L:$L,MATCH($C54,'Scenario Parameters'!$A:$A,0)))*(1+INDEX('Scenario Parameters'!$L:$L,MATCH(CO$3,'Scenario Parameters'!$A:$A,0)))*'Base Table 5'!CO54</f>
        <v>6.1000000000000004E-3</v>
      </c>
      <c r="CP54" s="36">
        <f>(1+INDEX('Scenario Parameters'!$L:$L,MATCH($C54,'Scenario Parameters'!$A:$A,0)))*(1+INDEX('Scenario Parameters'!$L:$L,MATCH(CP$3,'Scenario Parameters'!$A:$A,0)))*'Base Table 5'!CP54</f>
        <v>0.29380000000000001</v>
      </c>
      <c r="CQ54" s="36">
        <f>(1+INDEX('Scenario Parameters'!$L:$L,MATCH($C54,'Scenario Parameters'!$A:$A,0)))*(1+INDEX('Scenario Parameters'!$L:$L,MATCH(CQ$3,'Scenario Parameters'!$A:$A,0)))*'Base Table 5'!CQ54</f>
        <v>0.25979999999999998</v>
      </c>
      <c r="CR54" s="36">
        <f>(1+INDEX('Scenario Parameters'!$L:$L,MATCH($C54,'Scenario Parameters'!$A:$A,0)))*(1+INDEX('Scenario Parameters'!$L:$L,MATCH(CR$3,'Scenario Parameters'!$A:$A,0)))*'Base Table 5'!CR54</f>
        <v>0.26350000000000001</v>
      </c>
      <c r="CS54" s="36">
        <f>(1+INDEX('Scenario Parameters'!$L:$L,MATCH($C54,'Scenario Parameters'!$A:$A,0)))*(1+INDEX('Scenario Parameters'!$L:$L,MATCH(CS$3,'Scenario Parameters'!$A:$A,0)))*'Base Table 5'!CS54</f>
        <v>0.56220000000000003</v>
      </c>
      <c r="CT54" s="36">
        <f>(1+INDEX('Scenario Parameters'!$L:$L,MATCH($C54,'Scenario Parameters'!$A:$A,0)))*(1+INDEX('Scenario Parameters'!$L:$L,MATCH(CT$3,'Scenario Parameters'!$A:$A,0)))*'Base Table 5'!CT54</f>
        <v>0.14649999999999999</v>
      </c>
      <c r="CU54" s="36">
        <f>(1+INDEX('Scenario Parameters'!$L:$L,MATCH($C54,'Scenario Parameters'!$A:$A,0)))*(1+INDEX('Scenario Parameters'!$L:$L,MATCH(CU$3,'Scenario Parameters'!$A:$A,0)))*'Base Table 5'!CU54</f>
        <v>4.9299999999999997E-2</v>
      </c>
      <c r="CV54" s="36">
        <f>(1+INDEX('Scenario Parameters'!$L:$L,MATCH($C54,'Scenario Parameters'!$A:$A,0)))*(1+INDEX('Scenario Parameters'!$L:$L,MATCH(CV$3,'Scenario Parameters'!$A:$A,0)))*'Base Table 5'!CV54</f>
        <v>2.9235000000000002</v>
      </c>
      <c r="CW54" s="36">
        <f>(1+INDEX('Scenario Parameters'!$L:$L,MATCH($C54,'Scenario Parameters'!$A:$A,0)))*(1+INDEX('Scenario Parameters'!$L:$L,MATCH(CW$3,'Scenario Parameters'!$A:$A,0)))*'Base Table 5'!CW54</f>
        <v>8.8971999999999998</v>
      </c>
      <c r="CX54" s="36">
        <f>(1+INDEX('Scenario Parameters'!$L:$L,MATCH($C54,'Scenario Parameters'!$A:$A,0)))*(1+INDEX('Scenario Parameters'!$L:$L,MATCH(CX$3,'Scenario Parameters'!$A:$A,0)))*'Base Table 5'!CX54</f>
        <v>0.42309999999999998</v>
      </c>
      <c r="CY54" s="36">
        <f>(1+INDEX('Scenario Parameters'!$L:$L,MATCH($C54,'Scenario Parameters'!$A:$A,0)))*(1+INDEX('Scenario Parameters'!$L:$L,MATCH(CY$3,'Scenario Parameters'!$A:$A,0)))*'Base Table 5'!CY54</f>
        <v>0.99229999999999996</v>
      </c>
      <c r="CZ54" s="36">
        <f>(1+INDEX('Scenario Parameters'!$L:$L,MATCH($C54,'Scenario Parameters'!$A:$A,0)))*(1+INDEX('Scenario Parameters'!$L:$L,MATCH(CZ$3,'Scenario Parameters'!$A:$A,0)))*'Base Table 5'!CZ54</f>
        <v>0.77400000000000002</v>
      </c>
      <c r="DA54" s="36">
        <f>(1+INDEX('Scenario Parameters'!$L:$L,MATCH($C54,'Scenario Parameters'!$A:$A,0)))*(1+INDEX('Scenario Parameters'!$L:$L,MATCH(DA$3,'Scenario Parameters'!$A:$A,0)))*'Base Table 5'!DA54</f>
        <v>0.94599999999999995</v>
      </c>
      <c r="DB54" s="36">
        <f>(1+INDEX('Scenario Parameters'!$L:$L,MATCH($C54,'Scenario Parameters'!$A:$A,0)))*(1+INDEX('Scenario Parameters'!$L:$L,MATCH(DB$3,'Scenario Parameters'!$A:$A,0)))*'Base Table 5'!DB54</f>
        <v>1.9446000000000001</v>
      </c>
      <c r="DC54" s="36">
        <f>(1+INDEX('Scenario Parameters'!$L:$L,MATCH($C54,'Scenario Parameters'!$A:$A,0)))*(1+INDEX('Scenario Parameters'!$L:$L,MATCH(DC$3,'Scenario Parameters'!$A:$A,0)))*'Base Table 5'!DC54</f>
        <v>1.0710999999999999</v>
      </c>
      <c r="DD54" s="36">
        <f>(1+INDEX('Scenario Parameters'!$L:$L,MATCH($C54,'Scenario Parameters'!$A:$A,0)))*(1+INDEX('Scenario Parameters'!$L:$L,MATCH(DD$3,'Scenario Parameters'!$A:$A,0)))*'Base Table 5'!DD54</f>
        <v>1.8321000000000001</v>
      </c>
      <c r="DE54" s="36">
        <f>(1+INDEX('Scenario Parameters'!$L:$L,MATCH($C54,'Scenario Parameters'!$A:$A,0)))*(1+INDEX('Scenario Parameters'!$L:$L,MATCH(DE$3,'Scenario Parameters'!$A:$A,0)))*'Base Table 5'!DE54</f>
        <v>1.2319</v>
      </c>
      <c r="DF54" s="36">
        <f>(1+INDEX('Scenario Parameters'!$L:$L,MATCH($C54,'Scenario Parameters'!$A:$A,0)))*(1+INDEX('Scenario Parameters'!$L:$L,MATCH(DF$3,'Scenario Parameters'!$A:$A,0)))*'Base Table 5'!DF54</f>
        <v>0.26869999999999999</v>
      </c>
      <c r="DG54" s="36">
        <f>(1+INDEX('Scenario Parameters'!$L:$L,MATCH($C54,'Scenario Parameters'!$A:$A,0)))*(1+INDEX('Scenario Parameters'!$L:$L,MATCH(DG$3,'Scenario Parameters'!$A:$A,0)))*'Base Table 5'!DG54</f>
        <v>3.3555000000000001</v>
      </c>
      <c r="DH54" s="36">
        <f>(1+INDEX('Scenario Parameters'!$L:$L,MATCH($C54,'Scenario Parameters'!$A:$A,0)))*(1+INDEX('Scenario Parameters'!$L:$L,MATCH(DH$3,'Scenario Parameters'!$A:$A,0)))*'Base Table 5'!DH54</f>
        <v>1.92445</v>
      </c>
      <c r="DI54" s="36">
        <f>(1+INDEX('Scenario Parameters'!$L:$L,MATCH($C54,'Scenario Parameters'!$A:$A,0)))*(1+INDEX('Scenario Parameters'!$L:$L,MATCH(DI$3,'Scenario Parameters'!$A:$A,0)))*'Base Table 5'!DI54</f>
        <v>0.3125</v>
      </c>
      <c r="DJ54" s="36">
        <f>(1+INDEX('Scenario Parameters'!$L:$L,MATCH($C54,'Scenario Parameters'!$A:$A,0)))*(1+INDEX('Scenario Parameters'!$L:$L,MATCH(DJ$3,'Scenario Parameters'!$A:$A,0)))*'Base Table 5'!DJ54</f>
        <v>1.2443</v>
      </c>
      <c r="DK54" s="36">
        <f>(1+INDEX('Scenario Parameters'!$L:$L,MATCH($C54,'Scenario Parameters'!$A:$A,0)))*(1+INDEX('Scenario Parameters'!$L:$L,MATCH(DK$3,'Scenario Parameters'!$A:$A,0)))*'Base Table 5'!DK54</f>
        <v>0.78639999999999999</v>
      </c>
      <c r="DL54" s="36">
        <f>(1+INDEX('Scenario Parameters'!$L:$L,MATCH($C54,'Scenario Parameters'!$A:$A,0)))*(1+INDEX('Scenario Parameters'!$L:$L,MATCH(DL$3,'Scenario Parameters'!$A:$A,0)))*'Base Table 5'!DL54</f>
        <v>2.1431399999999994</v>
      </c>
      <c r="DM54" s="36">
        <f>(1+INDEX('Scenario Parameters'!$L:$L,MATCH($C54,'Scenario Parameters'!$A:$A,0)))*(1+INDEX('Scenario Parameters'!$L:$L,MATCH(DM$3,'Scenario Parameters'!$A:$A,0)))*'Base Table 5'!DM54</f>
        <v>32.761899999999997</v>
      </c>
      <c r="DN54" s="36">
        <f>(1+INDEX('Scenario Parameters'!$L:$L,MATCH($C54,'Scenario Parameters'!$A:$A,0)))*(1+INDEX('Scenario Parameters'!$L:$L,MATCH(DN$3,'Scenario Parameters'!$A:$A,0)))*'Base Table 5'!DN54</f>
        <v>1.0672999999999999</v>
      </c>
      <c r="DO54" s="36">
        <f>(1+INDEX('Scenario Parameters'!$L:$L,MATCH($C54,'Scenario Parameters'!$A:$A,0)))*(1+INDEX('Scenario Parameters'!$L:$L,MATCH(DO$3,'Scenario Parameters'!$A:$A,0)))*'Base Table 5'!DO54</f>
        <v>0.32540000000000002</v>
      </c>
      <c r="DP54" s="36">
        <f t="shared" si="4"/>
        <v>791.28019499999994</v>
      </c>
      <c r="DQ54" s="36">
        <f>('Base Table 5'!DQ54/'Base Table 5'!$DX54)*$EB54</f>
        <v>73.067600619789559</v>
      </c>
      <c r="DR54" s="36">
        <f>('Base Table 5'!DR54/'Base Table 5'!$DX54)*$EB54</f>
        <v>0</v>
      </c>
      <c r="DS54" s="36">
        <f>('Base Table 5'!DS54/'Base Table 5'!$DX54)*$EB54</f>
        <v>85.138232589585797</v>
      </c>
      <c r="DT54" s="36">
        <f>('Base Table 5'!DT54/'Base Table 5'!$DX54)*$EB54</f>
        <v>2.7191738811438517</v>
      </c>
      <c r="DU54" s="36">
        <f>('Base Table 5'!DU54/'Base Table 5'!$DX54)*$EB54</f>
        <v>7.7435021844878262</v>
      </c>
      <c r="DV54" s="36">
        <f>('Base Table 5'!DV54/'Base Table 5'!$DX54)*$EB54</f>
        <v>30.975859581474779</v>
      </c>
      <c r="DW54" s="36">
        <f>('Base Table 5'!DW54/'Base Table 5'!$DX54)*$EB54</f>
        <v>110.74636120782242</v>
      </c>
      <c r="DX54" s="36">
        <f t="shared" si="5"/>
        <v>310.39073006430425</v>
      </c>
      <c r="DY54" s="36">
        <f t="shared" si="6"/>
        <v>1101.6709250643041</v>
      </c>
      <c r="DZ54" s="14">
        <f>'Base Table 5'!DY54</f>
        <v>1107</v>
      </c>
      <c r="EA54" s="54">
        <v>1101.6709250643041</v>
      </c>
      <c r="EB54" s="100">
        <f t="shared" si="7"/>
        <v>310.39073006430419</v>
      </c>
    </row>
    <row r="55" spans="1:132" x14ac:dyDescent="0.4">
      <c r="A55" s="37">
        <v>52</v>
      </c>
      <c r="B55" s="2" t="str">
        <f>'Base Table 5'!B55</f>
        <v>2202</v>
      </c>
      <c r="C55" s="112">
        <f>'Base Table 5'!C55</f>
        <v>6</v>
      </c>
      <c r="D55" s="38" t="str">
        <f>'Base Table 5'!D55</f>
        <v>Structural metal product manufacturing</v>
      </c>
      <c r="E55" s="36">
        <f>(1+INDEX('Scenario Parameters'!$L:$L,MATCH($C55,'Scenario Parameters'!$A:$A,0)))*(1+INDEX('Scenario Parameters'!$L:$L,MATCH(E$3,'Scenario Parameters'!$A:$A,0)))*'Base Table 5'!E55</f>
        <v>27.6248</v>
      </c>
      <c r="F55" s="36">
        <f>(1+INDEX('Scenario Parameters'!$L:$L,MATCH($C55,'Scenario Parameters'!$A:$A,0)))*(1+INDEX('Scenario Parameters'!$L:$L,MATCH(F$3,'Scenario Parameters'!$A:$A,0)))*'Base Table 5'!F55</f>
        <v>5.4470000000000001</v>
      </c>
      <c r="G55" s="36">
        <f>(1+INDEX('Scenario Parameters'!$L:$L,MATCH($C55,'Scenario Parameters'!$A:$A,0)))*(1+INDEX('Scenario Parameters'!$L:$L,MATCH(G$3,'Scenario Parameters'!$A:$A,0)))*'Base Table 5'!G55</f>
        <v>11.735200000000001</v>
      </c>
      <c r="H55" s="36">
        <f>(1+INDEX('Scenario Parameters'!$L:$L,MATCH($C55,'Scenario Parameters'!$A:$A,0)))*(1+INDEX('Scenario Parameters'!$L:$L,MATCH(H$3,'Scenario Parameters'!$A:$A,0)))*'Base Table 5'!H55</f>
        <v>23.6938</v>
      </c>
      <c r="I55" s="36">
        <f>(1+INDEX('Scenario Parameters'!$L:$L,MATCH($C55,'Scenario Parameters'!$A:$A,0)))*(1+INDEX('Scenario Parameters'!$L:$L,MATCH(I$3,'Scenario Parameters'!$A:$A,0)))*'Base Table 5'!I55</f>
        <v>0.51239999999999997</v>
      </c>
      <c r="J55" s="36">
        <f>(1+INDEX('Scenario Parameters'!$L:$L,MATCH($C55,'Scenario Parameters'!$A:$A,0)))*(1+INDEX('Scenario Parameters'!$L:$L,MATCH(J$3,'Scenario Parameters'!$A:$A,0)))*'Base Table 5'!J55</f>
        <v>22.929400000000001</v>
      </c>
      <c r="K55" s="36">
        <f>(1+INDEX('Scenario Parameters'!$L:$L,MATCH($C55,'Scenario Parameters'!$A:$A,0)))*(1+INDEX('Scenario Parameters'!$L:$L,MATCH(K$3,'Scenario Parameters'!$A:$A,0)))*'Base Table 5'!K55</f>
        <v>25.6648</v>
      </c>
      <c r="L55" s="36">
        <f>(1+INDEX('Scenario Parameters'!$L:$L,MATCH($C55,'Scenario Parameters'!$A:$A,0)))*(1+INDEX('Scenario Parameters'!$L:$L,MATCH(L$3,'Scenario Parameters'!$A:$A,0)))*'Base Table 5'!L55</f>
        <v>59.330899999999986</v>
      </c>
      <c r="M55" s="36">
        <f>(1+INDEX('Scenario Parameters'!$L:$L,MATCH($C55,'Scenario Parameters'!$A:$A,0)))*(1+INDEX('Scenario Parameters'!$L:$L,MATCH(M$3,'Scenario Parameters'!$A:$A,0)))*'Base Table 5'!M55</f>
        <v>20.843259999999997</v>
      </c>
      <c r="N55" s="36">
        <f>(1+INDEX('Scenario Parameters'!$L:$L,MATCH($C55,'Scenario Parameters'!$A:$A,0)))*(1+INDEX('Scenario Parameters'!$L:$L,MATCH(N$3,'Scenario Parameters'!$A:$A,0)))*'Base Table 5'!N55</f>
        <v>332.34388000000007</v>
      </c>
      <c r="O55" s="36">
        <f>(1+INDEX('Scenario Parameters'!$L:$L,MATCH($C55,'Scenario Parameters'!$A:$A,0)))*(1+INDEX('Scenario Parameters'!$L:$L,MATCH(O$3,'Scenario Parameters'!$A:$A,0)))*'Base Table 5'!O55</f>
        <v>720.58613000000003</v>
      </c>
      <c r="P55" s="36">
        <f>(1+INDEX('Scenario Parameters'!$L:$L,MATCH($C55,'Scenario Parameters'!$A:$A,0)))*(1+INDEX('Scenario Parameters'!$L:$L,MATCH(P$3,'Scenario Parameters'!$A:$A,0)))*'Base Table 5'!P55</f>
        <v>152.60839000000001</v>
      </c>
      <c r="Q55" s="36">
        <f>(1+INDEX('Scenario Parameters'!$L:$L,MATCH($C55,'Scenario Parameters'!$A:$A,0)))*(1+INDEX('Scenario Parameters'!$L:$L,MATCH(Q$3,'Scenario Parameters'!$A:$A,0)))*'Base Table 5'!Q55</f>
        <v>58.940800000000003</v>
      </c>
      <c r="R55" s="36">
        <f>(1+INDEX('Scenario Parameters'!$L:$L,MATCH($C55,'Scenario Parameters'!$A:$A,0)))*(1+INDEX('Scenario Parameters'!$L:$L,MATCH(R$3,'Scenario Parameters'!$A:$A,0)))*'Base Table 5'!R55</f>
        <v>14.1747</v>
      </c>
      <c r="S55" s="36">
        <f>(1+INDEX('Scenario Parameters'!$L:$L,MATCH($C55,'Scenario Parameters'!$A:$A,0)))*(1+INDEX('Scenario Parameters'!$L:$L,MATCH(S$3,'Scenario Parameters'!$A:$A,0)))*'Base Table 5'!S55</f>
        <v>0.68730000000000002</v>
      </c>
      <c r="T55" s="36">
        <f>(1+INDEX('Scenario Parameters'!$L:$L,MATCH($C55,'Scenario Parameters'!$A:$A,0)))*(1+INDEX('Scenario Parameters'!$L:$L,MATCH(T$3,'Scenario Parameters'!$A:$A,0)))*'Base Table 5'!T55</f>
        <v>6.3795000000000002</v>
      </c>
      <c r="U55" s="36">
        <f>(1+INDEX('Scenario Parameters'!$L:$L,MATCH($C55,'Scenario Parameters'!$A:$A,0)))*(1+INDEX('Scenario Parameters'!$L:$L,MATCH(U$3,'Scenario Parameters'!$A:$A,0)))*'Base Table 5'!U55</f>
        <v>5.4847999999999999</v>
      </c>
      <c r="V55" s="36">
        <f>(1+INDEX('Scenario Parameters'!$L:$L,MATCH($C55,'Scenario Parameters'!$A:$A,0)))*(1+INDEX('Scenario Parameters'!$L:$L,MATCH(V$3,'Scenario Parameters'!$A:$A,0)))*'Base Table 5'!V55</f>
        <v>1.7198</v>
      </c>
      <c r="W55" s="36">
        <f>(1+INDEX('Scenario Parameters'!$L:$L,MATCH($C55,'Scenario Parameters'!$A:$A,0)))*(1+INDEX('Scenario Parameters'!$L:$L,MATCH(W$3,'Scenario Parameters'!$A:$A,0)))*'Base Table 5'!W55</f>
        <v>9.6712000000000007</v>
      </c>
      <c r="X55" s="36">
        <f>(1+INDEX('Scenario Parameters'!$L:$L,MATCH($C55,'Scenario Parameters'!$A:$A,0)))*(1+INDEX('Scenario Parameters'!$L:$L,MATCH(X$3,'Scenario Parameters'!$A:$A,0)))*'Base Table 5'!X55</f>
        <v>5.5126999999999997</v>
      </c>
      <c r="Y55" s="36">
        <f>(1+INDEX('Scenario Parameters'!$L:$L,MATCH($C55,'Scenario Parameters'!$A:$A,0)))*(1+INDEX('Scenario Parameters'!$L:$L,MATCH(Y$3,'Scenario Parameters'!$A:$A,0)))*'Base Table 5'!Y55</f>
        <v>4.2847999999999997</v>
      </c>
      <c r="Z55" s="36">
        <f>(1+INDEX('Scenario Parameters'!$L:$L,MATCH($C55,'Scenario Parameters'!$A:$A,0)))*(1+INDEX('Scenario Parameters'!$L:$L,MATCH(Z$3,'Scenario Parameters'!$A:$A,0)))*'Base Table 5'!Z55</f>
        <v>9.2981999999999996</v>
      </c>
      <c r="AA55" s="36">
        <f>(1+INDEX('Scenario Parameters'!$L:$L,MATCH($C55,'Scenario Parameters'!$A:$A,0)))*(1+INDEX('Scenario Parameters'!$L:$L,MATCH(AA$3,'Scenario Parameters'!$A:$A,0)))*'Base Table 5'!AA55</f>
        <v>41.362499999999997</v>
      </c>
      <c r="AB55" s="36">
        <f>(1+INDEX('Scenario Parameters'!$L:$L,MATCH($C55,'Scenario Parameters'!$A:$A,0)))*(1+INDEX('Scenario Parameters'!$L:$L,MATCH(AB$3,'Scenario Parameters'!$A:$A,0)))*'Base Table 5'!AB55</f>
        <v>25.638200000000001</v>
      </c>
      <c r="AC55" s="36">
        <f>(1+INDEX('Scenario Parameters'!$L:$L,MATCH($C55,'Scenario Parameters'!$A:$A,0)))*(1+INDEX('Scenario Parameters'!$L:$L,MATCH(AC$3,'Scenario Parameters'!$A:$A,0)))*'Base Table 5'!AC55</f>
        <v>3.3418000000000001</v>
      </c>
      <c r="AD55" s="36">
        <f>(1+INDEX('Scenario Parameters'!$L:$L,MATCH($C55,'Scenario Parameters'!$A:$A,0)))*(1+INDEX('Scenario Parameters'!$L:$L,MATCH(AD$3,'Scenario Parameters'!$A:$A,0)))*'Base Table 5'!AD55</f>
        <v>0.1043</v>
      </c>
      <c r="AE55" s="36">
        <f>(1+INDEX('Scenario Parameters'!$L:$L,MATCH($C55,'Scenario Parameters'!$A:$A,0)))*(1+INDEX('Scenario Parameters'!$L:$L,MATCH(AE$3,'Scenario Parameters'!$A:$A,0)))*'Base Table 5'!AE55</f>
        <v>0.49590000000000001</v>
      </c>
      <c r="AF55" s="36">
        <f>(1+INDEX('Scenario Parameters'!$L:$L,MATCH($C55,'Scenario Parameters'!$A:$A,0)))*(1+INDEX('Scenario Parameters'!$L:$L,MATCH(AF$3,'Scenario Parameters'!$A:$A,0)))*'Base Table 5'!AF55</f>
        <v>4.4840999999999998</v>
      </c>
      <c r="AG55" s="36">
        <f>(1+INDEX('Scenario Parameters'!$L:$L,MATCH($C55,'Scenario Parameters'!$A:$A,0)))*(1+INDEX('Scenario Parameters'!$L:$L,MATCH(AG$3,'Scenario Parameters'!$A:$A,0)))*'Base Table 5'!AG55</f>
        <v>5.4000000000000003E-3</v>
      </c>
      <c r="AH55" s="36">
        <f>(1+INDEX('Scenario Parameters'!$L:$L,MATCH($C55,'Scenario Parameters'!$A:$A,0)))*(1+INDEX('Scenario Parameters'!$L:$L,MATCH(AH$3,'Scenario Parameters'!$A:$A,0)))*'Base Table 5'!AH55</f>
        <v>0.25540000000000002</v>
      </c>
      <c r="AI55" s="36">
        <f>(1+INDEX('Scenario Parameters'!$L:$L,MATCH($C55,'Scenario Parameters'!$A:$A,0)))*(1+INDEX('Scenario Parameters'!$L:$L,MATCH(AI$3,'Scenario Parameters'!$A:$A,0)))*'Base Table 5'!AI55</f>
        <v>0.24540000000000001</v>
      </c>
      <c r="AJ55" s="36">
        <f>(1+INDEX('Scenario Parameters'!$L:$L,MATCH($C55,'Scenario Parameters'!$A:$A,0)))*(1+INDEX('Scenario Parameters'!$L:$L,MATCH(AJ$3,'Scenario Parameters'!$A:$A,0)))*'Base Table 5'!AJ55</f>
        <v>5.5868000000000002</v>
      </c>
      <c r="AK55" s="36">
        <f>(1+INDEX('Scenario Parameters'!$L:$L,MATCH($C55,'Scenario Parameters'!$A:$A,0)))*(1+INDEX('Scenario Parameters'!$L:$L,MATCH(AK$3,'Scenario Parameters'!$A:$A,0)))*'Base Table 5'!AK55</f>
        <v>17.342099999999999</v>
      </c>
      <c r="AL55" s="36">
        <f>(1+INDEX('Scenario Parameters'!$L:$L,MATCH($C55,'Scenario Parameters'!$A:$A,0)))*(1+INDEX('Scenario Parameters'!$L:$L,MATCH(AL$3,'Scenario Parameters'!$A:$A,0)))*'Base Table 5'!AL55</f>
        <v>64.788300000000007</v>
      </c>
      <c r="AM55" s="36">
        <f>(1+INDEX('Scenario Parameters'!$L:$L,MATCH($C55,'Scenario Parameters'!$A:$A,0)))*(1+INDEX('Scenario Parameters'!$L:$L,MATCH(AM$3,'Scenario Parameters'!$A:$A,0)))*'Base Table 5'!AM55</f>
        <v>4.0861999999999998</v>
      </c>
      <c r="AN55" s="36">
        <f>(1+INDEX('Scenario Parameters'!$L:$L,MATCH($C55,'Scenario Parameters'!$A:$A,0)))*(1+INDEX('Scenario Parameters'!$L:$L,MATCH(AN$3,'Scenario Parameters'!$A:$A,0)))*'Base Table 5'!AN55</f>
        <v>2.8704000000000001</v>
      </c>
      <c r="AO55" s="36">
        <f>(1+INDEX('Scenario Parameters'!$L:$L,MATCH($C55,'Scenario Parameters'!$A:$A,0)))*(1+INDEX('Scenario Parameters'!$L:$L,MATCH(AO$3,'Scenario Parameters'!$A:$A,0)))*'Base Table 5'!AO55</f>
        <v>0.56601999999999986</v>
      </c>
      <c r="AP55" s="36">
        <f>(1+INDEX('Scenario Parameters'!$L:$L,MATCH($C55,'Scenario Parameters'!$A:$A,0)))*(1+INDEX('Scenario Parameters'!$L:$L,MATCH(AP$3,'Scenario Parameters'!$A:$A,0)))*'Base Table 5'!AP55</f>
        <v>3.887</v>
      </c>
      <c r="AQ55" s="36">
        <f>(1+INDEX('Scenario Parameters'!$L:$L,MATCH($C55,'Scenario Parameters'!$A:$A,0)))*(1+INDEX('Scenario Parameters'!$L:$L,MATCH(AQ$3,'Scenario Parameters'!$A:$A,0)))*'Base Table 5'!AQ55</f>
        <v>0.182</v>
      </c>
      <c r="AR55" s="36">
        <f>(1+INDEX('Scenario Parameters'!$L:$L,MATCH($C55,'Scenario Parameters'!$A:$A,0)))*(1+INDEX('Scenario Parameters'!$L:$L,MATCH(AR$3,'Scenario Parameters'!$A:$A,0)))*'Base Table 5'!AR55</f>
        <v>18.2027</v>
      </c>
      <c r="AS55" s="36">
        <f>(1+INDEX('Scenario Parameters'!$L:$L,MATCH($C55,'Scenario Parameters'!$A:$A,0)))*(1+INDEX('Scenario Parameters'!$L:$L,MATCH(AS$3,'Scenario Parameters'!$A:$A,0)))*'Base Table 5'!AS55</f>
        <v>2.5057999999999998</v>
      </c>
      <c r="AT55" s="36">
        <f>(1+INDEX('Scenario Parameters'!$L:$L,MATCH($C55,'Scenario Parameters'!$A:$A,0)))*(1+INDEX('Scenario Parameters'!$L:$L,MATCH(AT$3,'Scenario Parameters'!$A:$A,0)))*'Base Table 5'!AT55</f>
        <v>93.155500000000004</v>
      </c>
      <c r="AU55" s="36">
        <f>(1+INDEX('Scenario Parameters'!$L:$L,MATCH($C55,'Scenario Parameters'!$A:$A,0)))*(1+INDEX('Scenario Parameters'!$L:$L,MATCH(AU$3,'Scenario Parameters'!$A:$A,0)))*'Base Table 5'!AU55</f>
        <v>0.50060000000000004</v>
      </c>
      <c r="AV55" s="36">
        <f>(1+INDEX('Scenario Parameters'!$L:$L,MATCH($C55,'Scenario Parameters'!$A:$A,0)))*(1+INDEX('Scenario Parameters'!$L:$L,MATCH(AV$3,'Scenario Parameters'!$A:$A,0)))*'Base Table 5'!AV55</f>
        <v>105.0675</v>
      </c>
      <c r="AW55" s="36">
        <f>(1+INDEX('Scenario Parameters'!$L:$L,MATCH($C55,'Scenario Parameters'!$A:$A,0)))*(1+INDEX('Scenario Parameters'!$L:$L,MATCH(AW$3,'Scenario Parameters'!$A:$A,0)))*'Base Table 5'!AW55</f>
        <v>1.2269000000000001</v>
      </c>
      <c r="AX55" s="36">
        <f>(1+INDEX('Scenario Parameters'!$L:$L,MATCH($C55,'Scenario Parameters'!$A:$A,0)))*(1+INDEX('Scenario Parameters'!$L:$L,MATCH(AX$3,'Scenario Parameters'!$A:$A,0)))*'Base Table 5'!AX55</f>
        <v>114.4401</v>
      </c>
      <c r="AY55" s="36">
        <f>(1+INDEX('Scenario Parameters'!$L:$L,MATCH($C55,'Scenario Parameters'!$A:$A,0)))*(1+INDEX('Scenario Parameters'!$L:$L,MATCH(AY$3,'Scenario Parameters'!$A:$A,0)))*'Base Table 5'!AY55</f>
        <v>487.39460000000003</v>
      </c>
      <c r="AZ55" s="36">
        <f>(1+INDEX('Scenario Parameters'!$L:$L,MATCH($C55,'Scenario Parameters'!$A:$A,0)))*(1+INDEX('Scenario Parameters'!$L:$L,MATCH(AZ$3,'Scenario Parameters'!$A:$A,0)))*'Base Table 5'!AZ55</f>
        <v>143.98609999999999</v>
      </c>
      <c r="BA55" s="36">
        <f>(1+INDEX('Scenario Parameters'!$L:$L,MATCH($C55,'Scenario Parameters'!$A:$A,0)))*(1+INDEX('Scenario Parameters'!$L:$L,MATCH(BA$3,'Scenario Parameters'!$A:$A,0)))*'Base Table 5'!BA55</f>
        <v>59.058</v>
      </c>
      <c r="BB55" s="36">
        <f>(1+INDEX('Scenario Parameters'!$L:$L,MATCH($C55,'Scenario Parameters'!$A:$A,0)))*(1+INDEX('Scenario Parameters'!$L:$L,MATCH(BB$3,'Scenario Parameters'!$A:$A,0)))*'Base Table 5'!BB55</f>
        <v>5.1295999999999999</v>
      </c>
      <c r="BC55" s="36">
        <f>(1+INDEX('Scenario Parameters'!$L:$L,MATCH($C55,'Scenario Parameters'!$A:$A,0)))*(1+INDEX('Scenario Parameters'!$L:$L,MATCH(BC$3,'Scenario Parameters'!$A:$A,0)))*'Base Table 5'!BC55</f>
        <v>8.6975999999999996</v>
      </c>
      <c r="BD55" s="36">
        <f>(1+INDEX('Scenario Parameters'!$L:$L,MATCH($C55,'Scenario Parameters'!$A:$A,0)))*(1+INDEX('Scenario Parameters'!$L:$L,MATCH(BD$3,'Scenario Parameters'!$A:$A,0)))*'Base Table 5'!BD55</f>
        <v>605.23630000000003</v>
      </c>
      <c r="BE55" s="36">
        <f>(1+INDEX('Scenario Parameters'!$L:$L,MATCH($C55,'Scenario Parameters'!$A:$A,0)))*(1+INDEX('Scenario Parameters'!$L:$L,MATCH(BE$3,'Scenario Parameters'!$A:$A,0)))*'Base Table 5'!BE55</f>
        <v>20.9924</v>
      </c>
      <c r="BF55" s="36">
        <f>(1+INDEX('Scenario Parameters'!$L:$L,MATCH($C55,'Scenario Parameters'!$A:$A,0)))*(1+INDEX('Scenario Parameters'!$L:$L,MATCH(BF$3,'Scenario Parameters'!$A:$A,0)))*'Base Table 5'!BF55</f>
        <v>116.5371</v>
      </c>
      <c r="BG55" s="36">
        <f>(1+INDEX('Scenario Parameters'!$L:$L,MATCH($C55,'Scenario Parameters'!$A:$A,0)))*(1+INDEX('Scenario Parameters'!$L:$L,MATCH(BG$3,'Scenario Parameters'!$A:$A,0)))*'Base Table 5'!BG55</f>
        <v>10.847190000000001</v>
      </c>
      <c r="BH55" s="36">
        <f>(1+INDEX('Scenario Parameters'!$L:$L,MATCH($C55,'Scenario Parameters'!$A:$A,0)))*(1+INDEX('Scenario Parameters'!$L:$L,MATCH(BH$3,'Scenario Parameters'!$A:$A,0)))*'Base Table 5'!BH55</f>
        <v>29.030799999999999</v>
      </c>
      <c r="BI55" s="36">
        <f>(1+INDEX('Scenario Parameters'!$L:$L,MATCH($C55,'Scenario Parameters'!$A:$A,0)))*(1+INDEX('Scenario Parameters'!$L:$L,MATCH(BI$3,'Scenario Parameters'!$A:$A,0)))*'Base Table 5'!BI55</f>
        <v>277.54149999999998</v>
      </c>
      <c r="BJ55" s="36">
        <f>(1+INDEX('Scenario Parameters'!$L:$L,MATCH($C55,'Scenario Parameters'!$A:$A,0)))*(1+INDEX('Scenario Parameters'!$L:$L,MATCH(BJ$3,'Scenario Parameters'!$A:$A,0)))*'Base Table 5'!BJ55</f>
        <v>20.862500000000001</v>
      </c>
      <c r="BK55" s="36">
        <f>(1+INDEX('Scenario Parameters'!$L:$L,MATCH($C55,'Scenario Parameters'!$A:$A,0)))*(1+INDEX('Scenario Parameters'!$L:$L,MATCH(BK$3,'Scenario Parameters'!$A:$A,0)))*'Base Table 5'!BK55</f>
        <v>53.320599999999999</v>
      </c>
      <c r="BL55" s="36">
        <f>(1+INDEX('Scenario Parameters'!$L:$L,MATCH($C55,'Scenario Parameters'!$A:$A,0)))*(1+INDEX('Scenario Parameters'!$L:$L,MATCH(BL$3,'Scenario Parameters'!$A:$A,0)))*'Base Table 5'!BL55</f>
        <v>120.08920000000001</v>
      </c>
      <c r="BM55" s="36">
        <f>(1+INDEX('Scenario Parameters'!$L:$L,MATCH($C55,'Scenario Parameters'!$A:$A,0)))*(1+INDEX('Scenario Parameters'!$L:$L,MATCH(BM$3,'Scenario Parameters'!$A:$A,0)))*'Base Table 5'!BM55</f>
        <v>13.111599999999999</v>
      </c>
      <c r="BN55" s="36">
        <f>(1+INDEX('Scenario Parameters'!$L:$L,MATCH($C55,'Scenario Parameters'!$A:$A,0)))*(1+INDEX('Scenario Parameters'!$L:$L,MATCH(BN$3,'Scenario Parameters'!$A:$A,0)))*'Base Table 5'!BN55</f>
        <v>417.11200000000002</v>
      </c>
      <c r="BO55" s="36">
        <f>(1+INDEX('Scenario Parameters'!$L:$L,MATCH($C55,'Scenario Parameters'!$A:$A,0)))*(1+INDEX('Scenario Parameters'!$L:$L,MATCH(BO$3,'Scenario Parameters'!$A:$A,0)))*'Base Table 5'!BO55</f>
        <v>48.9114</v>
      </c>
      <c r="BP55" s="36">
        <f>(1+INDEX('Scenario Parameters'!$L:$L,MATCH($C55,'Scenario Parameters'!$A:$A,0)))*(1+INDEX('Scenario Parameters'!$L:$L,MATCH(BP$3,'Scenario Parameters'!$A:$A,0)))*'Base Table 5'!BP55</f>
        <v>22.3675</v>
      </c>
      <c r="BQ55" s="36">
        <f>(1+INDEX('Scenario Parameters'!$L:$L,MATCH($C55,'Scenario Parameters'!$A:$A,0)))*(1+INDEX('Scenario Parameters'!$L:$L,MATCH(BQ$3,'Scenario Parameters'!$A:$A,0)))*'Base Table 5'!BQ55</f>
        <v>26.911249999999999</v>
      </c>
      <c r="BR55" s="36">
        <f>(1+INDEX('Scenario Parameters'!$L:$L,MATCH($C55,'Scenario Parameters'!$A:$A,0)))*(1+INDEX('Scenario Parameters'!$L:$L,MATCH(BR$3,'Scenario Parameters'!$A:$A,0)))*'Base Table 5'!BR55</f>
        <v>44.151249999999997</v>
      </c>
      <c r="BS55" s="36">
        <f>(1+INDEX('Scenario Parameters'!$L:$L,MATCH($C55,'Scenario Parameters'!$A:$A,0)))*(1+INDEX('Scenario Parameters'!$L:$L,MATCH(BS$3,'Scenario Parameters'!$A:$A,0)))*'Base Table 5'!BS55</f>
        <v>0.33995999999999993</v>
      </c>
      <c r="BT55" s="36">
        <f>(1+INDEX('Scenario Parameters'!$L:$L,MATCH($C55,'Scenario Parameters'!$A:$A,0)))*(1+INDEX('Scenario Parameters'!$L:$L,MATCH(BT$3,'Scenario Parameters'!$A:$A,0)))*'Base Table 5'!BT55</f>
        <v>99.651899999999998</v>
      </c>
      <c r="BU55" s="36">
        <f>(1+INDEX('Scenario Parameters'!$L:$L,MATCH($C55,'Scenario Parameters'!$A:$A,0)))*(1+INDEX('Scenario Parameters'!$L:$L,MATCH(BU$3,'Scenario Parameters'!$A:$A,0)))*'Base Table 5'!BU55</f>
        <v>5.3071000000000002</v>
      </c>
      <c r="BV55" s="36">
        <f>(1+INDEX('Scenario Parameters'!$L:$L,MATCH($C55,'Scenario Parameters'!$A:$A,0)))*(1+INDEX('Scenario Parameters'!$L:$L,MATCH(BV$3,'Scenario Parameters'!$A:$A,0)))*'Base Table 5'!BV55</f>
        <v>4678.4078</v>
      </c>
      <c r="BW55" s="36">
        <f>(1+INDEX('Scenario Parameters'!$L:$L,MATCH($C55,'Scenario Parameters'!$A:$A,0)))*(1+INDEX('Scenario Parameters'!$L:$L,MATCH(BW$3,'Scenario Parameters'!$A:$A,0)))*'Base Table 5'!BW55</f>
        <v>1457.4625000000001</v>
      </c>
      <c r="BX55" s="36">
        <f>(1+INDEX('Scenario Parameters'!$L:$L,MATCH($C55,'Scenario Parameters'!$A:$A,0)))*(1+INDEX('Scenario Parameters'!$L:$L,MATCH(BX$3,'Scenario Parameters'!$A:$A,0)))*'Base Table 5'!BX55</f>
        <v>1283.3529000000001</v>
      </c>
      <c r="BY55" s="36">
        <f>(1+INDEX('Scenario Parameters'!$L:$L,MATCH($C55,'Scenario Parameters'!$A:$A,0)))*(1+INDEX('Scenario Parameters'!$L:$L,MATCH(BY$3,'Scenario Parameters'!$A:$A,0)))*'Base Table 5'!BY55</f>
        <v>4306.8197</v>
      </c>
      <c r="BZ55" s="36">
        <f>(1+INDEX('Scenario Parameters'!$L:$L,MATCH($C55,'Scenario Parameters'!$A:$A,0)))*(1+INDEX('Scenario Parameters'!$L:$L,MATCH(BZ$3,'Scenario Parameters'!$A:$A,0)))*'Base Table 5'!BZ55</f>
        <v>121.9746</v>
      </c>
      <c r="CA55" s="36">
        <f>(1+INDEX('Scenario Parameters'!$L:$L,MATCH($C55,'Scenario Parameters'!$A:$A,0)))*(1+INDEX('Scenario Parameters'!$L:$L,MATCH(CA$3,'Scenario Parameters'!$A:$A,0)))*'Base Table 5'!CA55</f>
        <v>214.5472</v>
      </c>
      <c r="CB55" s="36">
        <f>(1+INDEX('Scenario Parameters'!$L:$L,MATCH($C55,'Scenario Parameters'!$A:$A,0)))*(1+INDEX('Scenario Parameters'!$L:$L,MATCH(CB$3,'Scenario Parameters'!$A:$A,0)))*'Base Table 5'!CB55</f>
        <v>7.1108000000000002</v>
      </c>
      <c r="CC55" s="36">
        <f>(1+INDEX('Scenario Parameters'!$L:$L,MATCH($C55,'Scenario Parameters'!$A:$A,0)))*(1+INDEX('Scenario Parameters'!$L:$L,MATCH(CC$3,'Scenario Parameters'!$A:$A,0)))*'Base Table 5'!CC55</f>
        <v>59.458599999999997</v>
      </c>
      <c r="CD55" s="36">
        <f>(1+INDEX('Scenario Parameters'!$L:$L,MATCH($C55,'Scenario Parameters'!$A:$A,0)))*(1+INDEX('Scenario Parameters'!$L:$L,MATCH(CD$3,'Scenario Parameters'!$A:$A,0)))*'Base Table 5'!CD55</f>
        <v>27.633839999999996</v>
      </c>
      <c r="CE55" s="36">
        <f>(1+INDEX('Scenario Parameters'!$L:$L,MATCH($C55,'Scenario Parameters'!$A:$A,0)))*(1+INDEX('Scenario Parameters'!$L:$L,MATCH(CE$3,'Scenario Parameters'!$A:$A,0)))*'Base Table 5'!CE55</f>
        <v>220.44759999999999</v>
      </c>
      <c r="CF55" s="36">
        <f>(1+INDEX('Scenario Parameters'!$L:$L,MATCH($C55,'Scenario Parameters'!$A:$A,0)))*(1+INDEX('Scenario Parameters'!$L:$L,MATCH(CF$3,'Scenario Parameters'!$A:$A,0)))*'Base Table 5'!CF55</f>
        <v>2.6021000000000001</v>
      </c>
      <c r="CG55" s="36">
        <f>(1+INDEX('Scenario Parameters'!$L:$L,MATCH($C55,'Scenario Parameters'!$A:$A,0)))*(1+INDEX('Scenario Parameters'!$L:$L,MATCH(CG$3,'Scenario Parameters'!$A:$A,0)))*'Base Table 5'!CG55</f>
        <v>8.9687999999999999</v>
      </c>
      <c r="CH55" s="36">
        <f>(1+INDEX('Scenario Parameters'!$L:$L,MATCH($C55,'Scenario Parameters'!$A:$A,0)))*(1+INDEX('Scenario Parameters'!$L:$L,MATCH(CH$3,'Scenario Parameters'!$A:$A,0)))*'Base Table 5'!CH55</f>
        <v>103.0534</v>
      </c>
      <c r="CI55" s="36">
        <f>(1+INDEX('Scenario Parameters'!$L:$L,MATCH($C55,'Scenario Parameters'!$A:$A,0)))*(1+INDEX('Scenario Parameters'!$L:$L,MATCH(CI$3,'Scenario Parameters'!$A:$A,0)))*'Base Table 5'!CI55</f>
        <v>22.8508</v>
      </c>
      <c r="CJ55" s="36">
        <f>(1+INDEX('Scenario Parameters'!$L:$L,MATCH($C55,'Scenario Parameters'!$A:$A,0)))*(1+INDEX('Scenario Parameters'!$L:$L,MATCH(CJ$3,'Scenario Parameters'!$A:$A,0)))*'Base Table 5'!CJ55</f>
        <v>9.9834999999999994</v>
      </c>
      <c r="CK55" s="36">
        <f>(1+INDEX('Scenario Parameters'!$L:$L,MATCH($C55,'Scenario Parameters'!$A:$A,0)))*(1+INDEX('Scenario Parameters'!$L:$L,MATCH(CK$3,'Scenario Parameters'!$A:$A,0)))*'Base Table 5'!CK55</f>
        <v>8.9276</v>
      </c>
      <c r="CL55" s="36">
        <f>(1+INDEX('Scenario Parameters'!$L:$L,MATCH($C55,'Scenario Parameters'!$A:$A,0)))*(1+INDEX('Scenario Parameters'!$L:$L,MATCH(CL$3,'Scenario Parameters'!$A:$A,0)))*'Base Table 5'!CL55</f>
        <v>1.5880000000000001</v>
      </c>
      <c r="CM55" s="36">
        <f>(1+INDEX('Scenario Parameters'!$L:$L,MATCH($C55,'Scenario Parameters'!$A:$A,0)))*(1+INDEX('Scenario Parameters'!$L:$L,MATCH(CM$3,'Scenario Parameters'!$A:$A,0)))*'Base Table 5'!CM55</f>
        <v>6.6029999999999998</v>
      </c>
      <c r="CN55" s="36">
        <f>(1+INDEX('Scenario Parameters'!$L:$L,MATCH($C55,'Scenario Parameters'!$A:$A,0)))*(1+INDEX('Scenario Parameters'!$L:$L,MATCH(CN$3,'Scenario Parameters'!$A:$A,0)))*'Base Table 5'!CN55</f>
        <v>40.464700000000001</v>
      </c>
      <c r="CO55" s="36">
        <f>(1+INDEX('Scenario Parameters'!$L:$L,MATCH($C55,'Scenario Parameters'!$A:$A,0)))*(1+INDEX('Scenario Parameters'!$L:$L,MATCH(CO$3,'Scenario Parameters'!$A:$A,0)))*'Base Table 5'!CO55</f>
        <v>0.1094</v>
      </c>
      <c r="CP55" s="36">
        <f>(1+INDEX('Scenario Parameters'!$L:$L,MATCH($C55,'Scenario Parameters'!$A:$A,0)))*(1+INDEX('Scenario Parameters'!$L:$L,MATCH(CP$3,'Scenario Parameters'!$A:$A,0)))*'Base Table 5'!CP55</f>
        <v>6.3630000000000004</v>
      </c>
      <c r="CQ55" s="36">
        <f>(1+INDEX('Scenario Parameters'!$L:$L,MATCH($C55,'Scenario Parameters'!$A:$A,0)))*(1+INDEX('Scenario Parameters'!$L:$L,MATCH(CQ$3,'Scenario Parameters'!$A:$A,0)))*'Base Table 5'!CQ55</f>
        <v>5.0023999999999997</v>
      </c>
      <c r="CR55" s="36">
        <f>(1+INDEX('Scenario Parameters'!$L:$L,MATCH($C55,'Scenario Parameters'!$A:$A,0)))*(1+INDEX('Scenario Parameters'!$L:$L,MATCH(CR$3,'Scenario Parameters'!$A:$A,0)))*'Base Table 5'!CR55</f>
        <v>9.5525000000000002</v>
      </c>
      <c r="CS55" s="36">
        <f>(1+INDEX('Scenario Parameters'!$L:$L,MATCH($C55,'Scenario Parameters'!$A:$A,0)))*(1+INDEX('Scenario Parameters'!$L:$L,MATCH(CS$3,'Scenario Parameters'!$A:$A,0)))*'Base Table 5'!CS55</f>
        <v>28.842600000000001</v>
      </c>
      <c r="CT55" s="36">
        <f>(1+INDEX('Scenario Parameters'!$L:$L,MATCH($C55,'Scenario Parameters'!$A:$A,0)))*(1+INDEX('Scenario Parameters'!$L:$L,MATCH(CT$3,'Scenario Parameters'!$A:$A,0)))*'Base Table 5'!CT55</f>
        <v>20.031600000000001</v>
      </c>
      <c r="CU55" s="36">
        <f>(1+INDEX('Scenario Parameters'!$L:$L,MATCH($C55,'Scenario Parameters'!$A:$A,0)))*(1+INDEX('Scenario Parameters'!$L:$L,MATCH(CU$3,'Scenario Parameters'!$A:$A,0)))*'Base Table 5'!CU55</f>
        <v>7.6402000000000001</v>
      </c>
      <c r="CV55" s="36">
        <f>(1+INDEX('Scenario Parameters'!$L:$L,MATCH($C55,'Scenario Parameters'!$A:$A,0)))*(1+INDEX('Scenario Parameters'!$L:$L,MATCH(CV$3,'Scenario Parameters'!$A:$A,0)))*'Base Table 5'!CV55</f>
        <v>33</v>
      </c>
      <c r="CW55" s="36">
        <f>(1+INDEX('Scenario Parameters'!$L:$L,MATCH($C55,'Scenario Parameters'!$A:$A,0)))*(1+INDEX('Scenario Parameters'!$L:$L,MATCH(CW$3,'Scenario Parameters'!$A:$A,0)))*'Base Table 5'!CW55</f>
        <v>148.61760000000001</v>
      </c>
      <c r="CX55" s="36">
        <f>(1+INDEX('Scenario Parameters'!$L:$L,MATCH($C55,'Scenario Parameters'!$A:$A,0)))*(1+INDEX('Scenario Parameters'!$L:$L,MATCH(CX$3,'Scenario Parameters'!$A:$A,0)))*'Base Table 5'!CX55</f>
        <v>31.6815</v>
      </c>
      <c r="CY55" s="36">
        <f>(1+INDEX('Scenario Parameters'!$L:$L,MATCH($C55,'Scenario Parameters'!$A:$A,0)))*(1+INDEX('Scenario Parameters'!$L:$L,MATCH(CY$3,'Scenario Parameters'!$A:$A,0)))*'Base Table 5'!CY55</f>
        <v>26.205200000000001</v>
      </c>
      <c r="CZ55" s="36">
        <f>(1+INDEX('Scenario Parameters'!$L:$L,MATCH($C55,'Scenario Parameters'!$A:$A,0)))*(1+INDEX('Scenario Parameters'!$L:$L,MATCH(CZ$3,'Scenario Parameters'!$A:$A,0)))*'Base Table 5'!CZ55</f>
        <v>24.6691</v>
      </c>
      <c r="DA55" s="36">
        <f>(1+INDEX('Scenario Parameters'!$L:$L,MATCH($C55,'Scenario Parameters'!$A:$A,0)))*(1+INDEX('Scenario Parameters'!$L:$L,MATCH(DA$3,'Scenario Parameters'!$A:$A,0)))*'Base Table 5'!DA55</f>
        <v>33.200499999999998</v>
      </c>
      <c r="DB55" s="36">
        <f>(1+INDEX('Scenario Parameters'!$L:$L,MATCH($C55,'Scenario Parameters'!$A:$A,0)))*(1+INDEX('Scenario Parameters'!$L:$L,MATCH(DB$3,'Scenario Parameters'!$A:$A,0)))*'Base Table 5'!DB55</f>
        <v>52.354799999999997</v>
      </c>
      <c r="DC55" s="36">
        <f>(1+INDEX('Scenario Parameters'!$L:$L,MATCH($C55,'Scenario Parameters'!$A:$A,0)))*(1+INDEX('Scenario Parameters'!$L:$L,MATCH(DC$3,'Scenario Parameters'!$A:$A,0)))*'Base Table 5'!DC55</f>
        <v>8.8486999999999991</v>
      </c>
      <c r="DD55" s="36">
        <f>(1+INDEX('Scenario Parameters'!$L:$L,MATCH($C55,'Scenario Parameters'!$A:$A,0)))*(1+INDEX('Scenario Parameters'!$L:$L,MATCH(DD$3,'Scenario Parameters'!$A:$A,0)))*'Base Table 5'!DD55</f>
        <v>122.97799999999999</v>
      </c>
      <c r="DE55" s="36">
        <f>(1+INDEX('Scenario Parameters'!$L:$L,MATCH($C55,'Scenario Parameters'!$A:$A,0)))*(1+INDEX('Scenario Parameters'!$L:$L,MATCH(DE$3,'Scenario Parameters'!$A:$A,0)))*'Base Table 5'!DE55</f>
        <v>87.993799999999993</v>
      </c>
      <c r="DF55" s="36">
        <f>(1+INDEX('Scenario Parameters'!$L:$L,MATCH($C55,'Scenario Parameters'!$A:$A,0)))*(1+INDEX('Scenario Parameters'!$L:$L,MATCH(DF$3,'Scenario Parameters'!$A:$A,0)))*'Base Table 5'!DF55</f>
        <v>23.1356</v>
      </c>
      <c r="DG55" s="36">
        <f>(1+INDEX('Scenario Parameters'!$L:$L,MATCH($C55,'Scenario Parameters'!$A:$A,0)))*(1+INDEX('Scenario Parameters'!$L:$L,MATCH(DG$3,'Scenario Parameters'!$A:$A,0)))*'Base Table 5'!DG55</f>
        <v>38.111499999999999</v>
      </c>
      <c r="DH55" s="36">
        <f>(1+INDEX('Scenario Parameters'!$L:$L,MATCH($C55,'Scenario Parameters'!$A:$A,0)))*(1+INDEX('Scenario Parameters'!$L:$L,MATCH(DH$3,'Scenario Parameters'!$A:$A,0)))*'Base Table 5'!DH55</f>
        <v>24.5442</v>
      </c>
      <c r="DI55" s="36">
        <f>(1+INDEX('Scenario Parameters'!$L:$L,MATCH($C55,'Scenario Parameters'!$A:$A,0)))*(1+INDEX('Scenario Parameters'!$L:$L,MATCH(DI$3,'Scenario Parameters'!$A:$A,0)))*'Base Table 5'!DI55</f>
        <v>19.244499999999999</v>
      </c>
      <c r="DJ55" s="36">
        <f>(1+INDEX('Scenario Parameters'!$L:$L,MATCH($C55,'Scenario Parameters'!$A:$A,0)))*(1+INDEX('Scenario Parameters'!$L:$L,MATCH(DJ$3,'Scenario Parameters'!$A:$A,0)))*'Base Table 5'!DJ55</f>
        <v>27.055900000000001</v>
      </c>
      <c r="DK55" s="36">
        <f>(1+INDEX('Scenario Parameters'!$L:$L,MATCH($C55,'Scenario Parameters'!$A:$A,0)))*(1+INDEX('Scenario Parameters'!$L:$L,MATCH(DK$3,'Scenario Parameters'!$A:$A,0)))*'Base Table 5'!DK55</f>
        <v>6.6062000000000003</v>
      </c>
      <c r="DL55" s="36">
        <f>(1+INDEX('Scenario Parameters'!$L:$L,MATCH($C55,'Scenario Parameters'!$A:$A,0)))*(1+INDEX('Scenario Parameters'!$L:$L,MATCH(DL$3,'Scenario Parameters'!$A:$A,0)))*'Base Table 5'!DL55</f>
        <v>9.7257799999999985</v>
      </c>
      <c r="DM55" s="36">
        <f>(1+INDEX('Scenario Parameters'!$L:$L,MATCH($C55,'Scenario Parameters'!$A:$A,0)))*(1+INDEX('Scenario Parameters'!$L:$L,MATCH(DM$3,'Scenario Parameters'!$A:$A,0)))*'Base Table 5'!DM55</f>
        <v>201.1842</v>
      </c>
      <c r="DN55" s="36">
        <f>(1+INDEX('Scenario Parameters'!$L:$L,MATCH($C55,'Scenario Parameters'!$A:$A,0)))*(1+INDEX('Scenario Parameters'!$L:$L,MATCH(DN$3,'Scenario Parameters'!$A:$A,0)))*'Base Table 5'!DN55</f>
        <v>16.843900000000001</v>
      </c>
      <c r="DO55" s="36">
        <f>(1+INDEX('Scenario Parameters'!$L:$L,MATCH($C55,'Scenario Parameters'!$A:$A,0)))*(1+INDEX('Scenario Parameters'!$L:$L,MATCH(DO$3,'Scenario Parameters'!$A:$A,0)))*'Base Table 5'!DO55</f>
        <v>0.876</v>
      </c>
      <c r="DP55" s="36">
        <f t="shared" si="4"/>
        <v>18263.078249999999</v>
      </c>
      <c r="DQ55" s="36">
        <f>('Base Table 5'!DQ55/'Base Table 5'!$DX55)*$EB55</f>
        <v>449.36617139391473</v>
      </c>
      <c r="DR55" s="36">
        <f>('Base Table 5'!DR55/'Base Table 5'!$DX55)*$EB55</f>
        <v>1.5143326602703691</v>
      </c>
      <c r="DS55" s="36">
        <f>('Base Table 5'!DS55/'Base Table 5'!$DX55)*$EB55</f>
        <v>1567.9098406052872</v>
      </c>
      <c r="DT55" s="36">
        <f>('Base Table 5'!DT55/'Base Table 5'!$DX55)*$EB55</f>
        <v>63.190405225403303</v>
      </c>
      <c r="DU55" s="36">
        <f>('Base Table 5'!DU55/'Base Table 5'!$DX55)*$EB55</f>
        <v>141.88222387863999</v>
      </c>
      <c r="DV55" s="36">
        <f>('Base Table 5'!DV55/'Base Table 5'!$DX55)*$EB55</f>
        <v>429.23409871599745</v>
      </c>
      <c r="DW55" s="36">
        <f>('Base Table 5'!DW55/'Base Table 5'!$DX55)*$EB55</f>
        <v>1253.5302936783032</v>
      </c>
      <c r="DX55" s="36">
        <f t="shared" si="5"/>
        <v>3906.6273661578161</v>
      </c>
      <c r="DY55" s="36">
        <f t="shared" si="6"/>
        <v>22169.705616157815</v>
      </c>
      <c r="DZ55" s="14">
        <f>'Base Table 5'!DY55</f>
        <v>22268.999700000008</v>
      </c>
      <c r="EA55" s="54">
        <v>22169.705616157815</v>
      </c>
      <c r="EB55" s="100">
        <f t="shared" si="7"/>
        <v>3906.6273661578161</v>
      </c>
    </row>
    <row r="56" spans="1:132" x14ac:dyDescent="0.4">
      <c r="A56" s="34">
        <v>53</v>
      </c>
      <c r="B56" s="7" t="str">
        <f>'Base Table 5'!B56</f>
        <v>2203</v>
      </c>
      <c r="C56" s="111">
        <f>'Base Table 5'!C56</f>
        <v>6</v>
      </c>
      <c r="D56" s="35" t="str">
        <f>'Base Table 5'!D56</f>
        <v>Metal containers and other sheet metal product manufacturing</v>
      </c>
      <c r="E56" s="36">
        <f>(1+INDEX('Scenario Parameters'!$L:$L,MATCH($C56,'Scenario Parameters'!$A:$A,0)))*(1+INDEX('Scenario Parameters'!$L:$L,MATCH(E$3,'Scenario Parameters'!$A:$A,0)))*'Base Table 5'!E56</f>
        <v>5.1444999999999999</v>
      </c>
      <c r="F56" s="36">
        <f>(1+INDEX('Scenario Parameters'!$L:$L,MATCH($C56,'Scenario Parameters'!$A:$A,0)))*(1+INDEX('Scenario Parameters'!$L:$L,MATCH(F$3,'Scenario Parameters'!$A:$A,0)))*'Base Table 5'!F56</f>
        <v>0.48770000000000002</v>
      </c>
      <c r="G56" s="36">
        <f>(1+INDEX('Scenario Parameters'!$L:$L,MATCH($C56,'Scenario Parameters'!$A:$A,0)))*(1+INDEX('Scenario Parameters'!$L:$L,MATCH(G$3,'Scenario Parameters'!$A:$A,0)))*'Base Table 5'!G56</f>
        <v>1.4718</v>
      </c>
      <c r="H56" s="36">
        <f>(1+INDEX('Scenario Parameters'!$L:$L,MATCH($C56,'Scenario Parameters'!$A:$A,0)))*(1+INDEX('Scenario Parameters'!$L:$L,MATCH(H$3,'Scenario Parameters'!$A:$A,0)))*'Base Table 5'!H56</f>
        <v>2.8887</v>
      </c>
      <c r="I56" s="36">
        <f>(1+INDEX('Scenario Parameters'!$L:$L,MATCH($C56,'Scenario Parameters'!$A:$A,0)))*(1+INDEX('Scenario Parameters'!$L:$L,MATCH(I$3,'Scenario Parameters'!$A:$A,0)))*'Base Table 5'!I56</f>
        <v>8.5999999999999993E-2</v>
      </c>
      <c r="J56" s="36">
        <f>(1+INDEX('Scenario Parameters'!$L:$L,MATCH($C56,'Scenario Parameters'!$A:$A,0)))*(1+INDEX('Scenario Parameters'!$L:$L,MATCH(J$3,'Scenario Parameters'!$A:$A,0)))*'Base Table 5'!J56</f>
        <v>1.3656999999999999</v>
      </c>
      <c r="K56" s="36">
        <f>(1+INDEX('Scenario Parameters'!$L:$L,MATCH($C56,'Scenario Parameters'!$A:$A,0)))*(1+INDEX('Scenario Parameters'!$L:$L,MATCH(K$3,'Scenario Parameters'!$A:$A,0)))*'Base Table 5'!K56</f>
        <v>3.3218999999999999</v>
      </c>
      <c r="L56" s="36">
        <f>(1+INDEX('Scenario Parameters'!$L:$L,MATCH($C56,'Scenario Parameters'!$A:$A,0)))*(1+INDEX('Scenario Parameters'!$L:$L,MATCH(L$3,'Scenario Parameters'!$A:$A,0)))*'Base Table 5'!L56</f>
        <v>5.7378299999999989</v>
      </c>
      <c r="M56" s="36">
        <f>(1+INDEX('Scenario Parameters'!$L:$L,MATCH($C56,'Scenario Parameters'!$A:$A,0)))*(1+INDEX('Scenario Parameters'!$L:$L,MATCH(M$3,'Scenario Parameters'!$A:$A,0)))*'Base Table 5'!M56</f>
        <v>3.4214299999999995</v>
      </c>
      <c r="N56" s="36">
        <f>(1+INDEX('Scenario Parameters'!$L:$L,MATCH($C56,'Scenario Parameters'!$A:$A,0)))*(1+INDEX('Scenario Parameters'!$L:$L,MATCH(N$3,'Scenario Parameters'!$A:$A,0)))*'Base Table 5'!N56</f>
        <v>15.731760000000001</v>
      </c>
      <c r="O56" s="36">
        <f>(1+INDEX('Scenario Parameters'!$L:$L,MATCH($C56,'Scenario Parameters'!$A:$A,0)))*(1+INDEX('Scenario Parameters'!$L:$L,MATCH(O$3,'Scenario Parameters'!$A:$A,0)))*'Base Table 5'!O56</f>
        <v>89.069860000000006</v>
      </c>
      <c r="P56" s="36">
        <f>(1+INDEX('Scenario Parameters'!$L:$L,MATCH($C56,'Scenario Parameters'!$A:$A,0)))*(1+INDEX('Scenario Parameters'!$L:$L,MATCH(P$3,'Scenario Parameters'!$A:$A,0)))*'Base Table 5'!P56</f>
        <v>4.7059100000000003</v>
      </c>
      <c r="Q56" s="36">
        <f>(1+INDEX('Scenario Parameters'!$L:$L,MATCH($C56,'Scenario Parameters'!$A:$A,0)))*(1+INDEX('Scenario Parameters'!$L:$L,MATCH(Q$3,'Scenario Parameters'!$A:$A,0)))*'Base Table 5'!Q56</f>
        <v>4.2246800000000002</v>
      </c>
      <c r="R56" s="36">
        <f>(1+INDEX('Scenario Parameters'!$L:$L,MATCH($C56,'Scenario Parameters'!$A:$A,0)))*(1+INDEX('Scenario Parameters'!$L:$L,MATCH(R$3,'Scenario Parameters'!$A:$A,0)))*'Base Table 5'!R56</f>
        <v>3.3988</v>
      </c>
      <c r="S56" s="36">
        <f>(1+INDEX('Scenario Parameters'!$L:$L,MATCH($C56,'Scenario Parameters'!$A:$A,0)))*(1+INDEX('Scenario Parameters'!$L:$L,MATCH(S$3,'Scenario Parameters'!$A:$A,0)))*'Base Table 5'!S56</f>
        <v>0.2452</v>
      </c>
      <c r="T56" s="36">
        <f>(1+INDEX('Scenario Parameters'!$L:$L,MATCH($C56,'Scenario Parameters'!$A:$A,0)))*(1+INDEX('Scenario Parameters'!$L:$L,MATCH(T$3,'Scenario Parameters'!$A:$A,0)))*'Base Table 5'!T56</f>
        <v>10.2697</v>
      </c>
      <c r="U56" s="36">
        <f>(1+INDEX('Scenario Parameters'!$L:$L,MATCH($C56,'Scenario Parameters'!$A:$A,0)))*(1+INDEX('Scenario Parameters'!$L:$L,MATCH(U$3,'Scenario Parameters'!$A:$A,0)))*'Base Table 5'!U56</f>
        <v>3.8633999999999999</v>
      </c>
      <c r="V56" s="36">
        <f>(1+INDEX('Scenario Parameters'!$L:$L,MATCH($C56,'Scenario Parameters'!$A:$A,0)))*(1+INDEX('Scenario Parameters'!$L:$L,MATCH(V$3,'Scenario Parameters'!$A:$A,0)))*'Base Table 5'!V56</f>
        <v>0.45329999999999998</v>
      </c>
      <c r="W56" s="36">
        <f>(1+INDEX('Scenario Parameters'!$L:$L,MATCH($C56,'Scenario Parameters'!$A:$A,0)))*(1+INDEX('Scenario Parameters'!$L:$L,MATCH(W$3,'Scenario Parameters'!$A:$A,0)))*'Base Table 5'!W56</f>
        <v>4.6675000000000004</v>
      </c>
      <c r="X56" s="36">
        <f>(1+INDEX('Scenario Parameters'!$L:$L,MATCH($C56,'Scenario Parameters'!$A:$A,0)))*(1+INDEX('Scenario Parameters'!$L:$L,MATCH(X$3,'Scenario Parameters'!$A:$A,0)))*'Base Table 5'!X56</f>
        <v>1.0630999999999999</v>
      </c>
      <c r="Y56" s="36">
        <f>(1+INDEX('Scenario Parameters'!$L:$L,MATCH($C56,'Scenario Parameters'!$A:$A,0)))*(1+INDEX('Scenario Parameters'!$L:$L,MATCH(Y$3,'Scenario Parameters'!$A:$A,0)))*'Base Table 5'!Y56</f>
        <v>1.2823</v>
      </c>
      <c r="Z56" s="36">
        <f>(1+INDEX('Scenario Parameters'!$L:$L,MATCH($C56,'Scenario Parameters'!$A:$A,0)))*(1+INDEX('Scenario Parameters'!$L:$L,MATCH(Z$3,'Scenario Parameters'!$A:$A,0)))*'Base Table 5'!Z56</f>
        <v>6.0279999999999996</v>
      </c>
      <c r="AA56" s="36">
        <f>(1+INDEX('Scenario Parameters'!$L:$L,MATCH($C56,'Scenario Parameters'!$A:$A,0)))*(1+INDEX('Scenario Parameters'!$L:$L,MATCH(AA$3,'Scenario Parameters'!$A:$A,0)))*'Base Table 5'!AA56</f>
        <v>157.2662</v>
      </c>
      <c r="AB56" s="36">
        <f>(1+INDEX('Scenario Parameters'!$L:$L,MATCH($C56,'Scenario Parameters'!$A:$A,0)))*(1+INDEX('Scenario Parameters'!$L:$L,MATCH(AB$3,'Scenario Parameters'!$A:$A,0)))*'Base Table 5'!AB56</f>
        <v>48.949599999999997</v>
      </c>
      <c r="AC56" s="36">
        <f>(1+INDEX('Scenario Parameters'!$L:$L,MATCH($C56,'Scenario Parameters'!$A:$A,0)))*(1+INDEX('Scenario Parameters'!$L:$L,MATCH(AC$3,'Scenario Parameters'!$A:$A,0)))*'Base Table 5'!AC56</f>
        <v>17.349299999999999</v>
      </c>
      <c r="AD56" s="36">
        <f>(1+INDEX('Scenario Parameters'!$L:$L,MATCH($C56,'Scenario Parameters'!$A:$A,0)))*(1+INDEX('Scenario Parameters'!$L:$L,MATCH(AD$3,'Scenario Parameters'!$A:$A,0)))*'Base Table 5'!AD56</f>
        <v>1.5900000000000001E-2</v>
      </c>
      <c r="AE56" s="36">
        <f>(1+INDEX('Scenario Parameters'!$L:$L,MATCH($C56,'Scenario Parameters'!$A:$A,0)))*(1+INDEX('Scenario Parameters'!$L:$L,MATCH(AE$3,'Scenario Parameters'!$A:$A,0)))*'Base Table 5'!AE56</f>
        <v>6.4799999999999996E-2</v>
      </c>
      <c r="AF56" s="36">
        <f>(1+INDEX('Scenario Parameters'!$L:$L,MATCH($C56,'Scenario Parameters'!$A:$A,0)))*(1+INDEX('Scenario Parameters'!$L:$L,MATCH(AF$3,'Scenario Parameters'!$A:$A,0)))*'Base Table 5'!AF56</f>
        <v>0.85729999999999995</v>
      </c>
      <c r="AG56" s="36">
        <f>(1+INDEX('Scenario Parameters'!$L:$L,MATCH($C56,'Scenario Parameters'!$A:$A,0)))*(1+INDEX('Scenario Parameters'!$L:$L,MATCH(AG$3,'Scenario Parameters'!$A:$A,0)))*'Base Table 5'!AG56</f>
        <v>1E-3</v>
      </c>
      <c r="AH56" s="36">
        <f>(1+INDEX('Scenario Parameters'!$L:$L,MATCH($C56,'Scenario Parameters'!$A:$A,0)))*(1+INDEX('Scenario Parameters'!$L:$L,MATCH(AH$3,'Scenario Parameters'!$A:$A,0)))*'Base Table 5'!AH56</f>
        <v>4.1799999999999997E-2</v>
      </c>
      <c r="AI56" s="36">
        <f>(1+INDEX('Scenario Parameters'!$L:$L,MATCH($C56,'Scenario Parameters'!$A:$A,0)))*(1+INDEX('Scenario Parameters'!$L:$L,MATCH(AI$3,'Scenario Parameters'!$A:$A,0)))*'Base Table 5'!AI56</f>
        <v>4.2700000000000002E-2</v>
      </c>
      <c r="AJ56" s="36">
        <f>(1+INDEX('Scenario Parameters'!$L:$L,MATCH($C56,'Scenario Parameters'!$A:$A,0)))*(1+INDEX('Scenario Parameters'!$L:$L,MATCH(AJ$3,'Scenario Parameters'!$A:$A,0)))*'Base Table 5'!AJ56</f>
        <v>0.63429999999999997</v>
      </c>
      <c r="AK56" s="36">
        <f>(1+INDEX('Scenario Parameters'!$L:$L,MATCH($C56,'Scenario Parameters'!$A:$A,0)))*(1+INDEX('Scenario Parameters'!$L:$L,MATCH(AK$3,'Scenario Parameters'!$A:$A,0)))*'Base Table 5'!AK56</f>
        <v>8.0022000000000002</v>
      </c>
      <c r="AL56" s="36">
        <f>(1+INDEX('Scenario Parameters'!$L:$L,MATCH($C56,'Scenario Parameters'!$A:$A,0)))*(1+INDEX('Scenario Parameters'!$L:$L,MATCH(AL$3,'Scenario Parameters'!$A:$A,0)))*'Base Table 5'!AL56</f>
        <v>0.25969999999999999</v>
      </c>
      <c r="AM56" s="36">
        <f>(1+INDEX('Scenario Parameters'!$L:$L,MATCH($C56,'Scenario Parameters'!$A:$A,0)))*(1+INDEX('Scenario Parameters'!$L:$L,MATCH(AM$3,'Scenario Parameters'!$A:$A,0)))*'Base Table 5'!AM56</f>
        <v>1.7098</v>
      </c>
      <c r="AN56" s="36">
        <f>(1+INDEX('Scenario Parameters'!$L:$L,MATCH($C56,'Scenario Parameters'!$A:$A,0)))*(1+INDEX('Scenario Parameters'!$L:$L,MATCH(AN$3,'Scenario Parameters'!$A:$A,0)))*'Base Table 5'!AN56</f>
        <v>0.54559999999999997</v>
      </c>
      <c r="AO56" s="36">
        <f>(1+INDEX('Scenario Parameters'!$L:$L,MATCH($C56,'Scenario Parameters'!$A:$A,0)))*(1+INDEX('Scenario Parameters'!$L:$L,MATCH(AO$3,'Scenario Parameters'!$A:$A,0)))*'Base Table 5'!AO56</f>
        <v>0.45908999999999994</v>
      </c>
      <c r="AP56" s="36">
        <f>(1+INDEX('Scenario Parameters'!$L:$L,MATCH($C56,'Scenario Parameters'!$A:$A,0)))*(1+INDEX('Scenario Parameters'!$L:$L,MATCH(AP$3,'Scenario Parameters'!$A:$A,0)))*'Base Table 5'!AP56</f>
        <v>3.6821999999999999</v>
      </c>
      <c r="AQ56" s="36">
        <f>(1+INDEX('Scenario Parameters'!$L:$L,MATCH($C56,'Scenario Parameters'!$A:$A,0)))*(1+INDEX('Scenario Parameters'!$L:$L,MATCH(AQ$3,'Scenario Parameters'!$A:$A,0)))*'Base Table 5'!AQ56</f>
        <v>2.92E-2</v>
      </c>
      <c r="AR56" s="36">
        <f>(1+INDEX('Scenario Parameters'!$L:$L,MATCH($C56,'Scenario Parameters'!$A:$A,0)))*(1+INDEX('Scenario Parameters'!$L:$L,MATCH(AR$3,'Scenario Parameters'!$A:$A,0)))*'Base Table 5'!AR56</f>
        <v>40.161000000000001</v>
      </c>
      <c r="AS56" s="36">
        <f>(1+INDEX('Scenario Parameters'!$L:$L,MATCH($C56,'Scenario Parameters'!$A:$A,0)))*(1+INDEX('Scenario Parameters'!$L:$L,MATCH(AS$3,'Scenario Parameters'!$A:$A,0)))*'Base Table 5'!AS56</f>
        <v>1.0612999999999999</v>
      </c>
      <c r="AT56" s="36">
        <f>(1+INDEX('Scenario Parameters'!$L:$L,MATCH($C56,'Scenario Parameters'!$A:$A,0)))*(1+INDEX('Scenario Parameters'!$L:$L,MATCH(AT$3,'Scenario Parameters'!$A:$A,0)))*'Base Table 5'!AT56</f>
        <v>34.139299999999999</v>
      </c>
      <c r="AU56" s="36">
        <f>(1+INDEX('Scenario Parameters'!$L:$L,MATCH($C56,'Scenario Parameters'!$A:$A,0)))*(1+INDEX('Scenario Parameters'!$L:$L,MATCH(AU$3,'Scenario Parameters'!$A:$A,0)))*'Base Table 5'!AU56</f>
        <v>6.9400000000000003E-2</v>
      </c>
      <c r="AV56" s="36">
        <f>(1+INDEX('Scenario Parameters'!$L:$L,MATCH($C56,'Scenario Parameters'!$A:$A,0)))*(1+INDEX('Scenario Parameters'!$L:$L,MATCH(AV$3,'Scenario Parameters'!$A:$A,0)))*'Base Table 5'!AV56</f>
        <v>0.55369999999999997</v>
      </c>
      <c r="AW56" s="36">
        <f>(1+INDEX('Scenario Parameters'!$L:$L,MATCH($C56,'Scenario Parameters'!$A:$A,0)))*(1+INDEX('Scenario Parameters'!$L:$L,MATCH(AW$3,'Scenario Parameters'!$A:$A,0)))*'Base Table 5'!AW56</f>
        <v>0.21</v>
      </c>
      <c r="AX56" s="36">
        <f>(1+INDEX('Scenario Parameters'!$L:$L,MATCH($C56,'Scenario Parameters'!$A:$A,0)))*(1+INDEX('Scenario Parameters'!$L:$L,MATCH(AX$3,'Scenario Parameters'!$A:$A,0)))*'Base Table 5'!AX56</f>
        <v>2.7810000000000001</v>
      </c>
      <c r="AY56" s="36">
        <f>(1+INDEX('Scenario Parameters'!$L:$L,MATCH($C56,'Scenario Parameters'!$A:$A,0)))*(1+INDEX('Scenario Parameters'!$L:$L,MATCH(AY$3,'Scenario Parameters'!$A:$A,0)))*'Base Table 5'!AY56</f>
        <v>3.6383999999999999</v>
      </c>
      <c r="AZ56" s="36">
        <f>(1+INDEX('Scenario Parameters'!$L:$L,MATCH($C56,'Scenario Parameters'!$A:$A,0)))*(1+INDEX('Scenario Parameters'!$L:$L,MATCH(AZ$3,'Scenario Parameters'!$A:$A,0)))*'Base Table 5'!AZ56</f>
        <v>3.6922000000000001</v>
      </c>
      <c r="BA56" s="36">
        <f>(1+INDEX('Scenario Parameters'!$L:$L,MATCH($C56,'Scenario Parameters'!$A:$A,0)))*(1+INDEX('Scenario Parameters'!$L:$L,MATCH(BA$3,'Scenario Parameters'!$A:$A,0)))*'Base Table 5'!BA56</f>
        <v>8.3209</v>
      </c>
      <c r="BB56" s="36">
        <f>(1+INDEX('Scenario Parameters'!$L:$L,MATCH($C56,'Scenario Parameters'!$A:$A,0)))*(1+INDEX('Scenario Parameters'!$L:$L,MATCH(BB$3,'Scenario Parameters'!$A:$A,0)))*'Base Table 5'!BB56</f>
        <v>0.76</v>
      </c>
      <c r="BC56" s="36">
        <f>(1+INDEX('Scenario Parameters'!$L:$L,MATCH($C56,'Scenario Parameters'!$A:$A,0)))*(1+INDEX('Scenario Parameters'!$L:$L,MATCH(BC$3,'Scenario Parameters'!$A:$A,0)))*'Base Table 5'!BC56</f>
        <v>0.13020000000000001</v>
      </c>
      <c r="BD56" s="36">
        <f>(1+INDEX('Scenario Parameters'!$L:$L,MATCH($C56,'Scenario Parameters'!$A:$A,0)))*(1+INDEX('Scenario Parameters'!$L:$L,MATCH(BD$3,'Scenario Parameters'!$A:$A,0)))*'Base Table 5'!BD56</f>
        <v>66.013000000000005</v>
      </c>
      <c r="BE56" s="36">
        <f>(1+INDEX('Scenario Parameters'!$L:$L,MATCH($C56,'Scenario Parameters'!$A:$A,0)))*(1+INDEX('Scenario Parameters'!$L:$L,MATCH(BE$3,'Scenario Parameters'!$A:$A,0)))*'Base Table 5'!BE56</f>
        <v>30.4025</v>
      </c>
      <c r="BF56" s="36">
        <f>(1+INDEX('Scenario Parameters'!$L:$L,MATCH($C56,'Scenario Parameters'!$A:$A,0)))*(1+INDEX('Scenario Parameters'!$L:$L,MATCH(BF$3,'Scenario Parameters'!$A:$A,0)))*'Base Table 5'!BF56</f>
        <v>36.594799999999999</v>
      </c>
      <c r="BG56" s="36">
        <f>(1+INDEX('Scenario Parameters'!$L:$L,MATCH($C56,'Scenario Parameters'!$A:$A,0)))*(1+INDEX('Scenario Parameters'!$L:$L,MATCH(BG$3,'Scenario Parameters'!$A:$A,0)))*'Base Table 5'!BG56</f>
        <v>38.268120000000003</v>
      </c>
      <c r="BH56" s="36">
        <f>(1+INDEX('Scenario Parameters'!$L:$L,MATCH($C56,'Scenario Parameters'!$A:$A,0)))*(1+INDEX('Scenario Parameters'!$L:$L,MATCH(BH$3,'Scenario Parameters'!$A:$A,0)))*'Base Table 5'!BH56</f>
        <v>6.3978999999999999</v>
      </c>
      <c r="BI56" s="36">
        <f>(1+INDEX('Scenario Parameters'!$L:$L,MATCH($C56,'Scenario Parameters'!$A:$A,0)))*(1+INDEX('Scenario Parameters'!$L:$L,MATCH(BI$3,'Scenario Parameters'!$A:$A,0)))*'Base Table 5'!BI56</f>
        <v>7.4188000000000001</v>
      </c>
      <c r="BJ56" s="36">
        <f>(1+INDEX('Scenario Parameters'!$L:$L,MATCH($C56,'Scenario Parameters'!$A:$A,0)))*(1+INDEX('Scenario Parameters'!$L:$L,MATCH(BJ$3,'Scenario Parameters'!$A:$A,0)))*'Base Table 5'!BJ56</f>
        <v>2.0230999999999999</v>
      </c>
      <c r="BK56" s="36">
        <f>(1+INDEX('Scenario Parameters'!$L:$L,MATCH($C56,'Scenario Parameters'!$A:$A,0)))*(1+INDEX('Scenario Parameters'!$L:$L,MATCH(BK$3,'Scenario Parameters'!$A:$A,0)))*'Base Table 5'!BK56</f>
        <v>10.585800000000001</v>
      </c>
      <c r="BL56" s="36">
        <f>(1+INDEX('Scenario Parameters'!$L:$L,MATCH($C56,'Scenario Parameters'!$A:$A,0)))*(1+INDEX('Scenario Parameters'!$L:$L,MATCH(BL$3,'Scenario Parameters'!$A:$A,0)))*'Base Table 5'!BL56</f>
        <v>5.2506000000000004</v>
      </c>
      <c r="BM56" s="36">
        <f>(1+INDEX('Scenario Parameters'!$L:$L,MATCH($C56,'Scenario Parameters'!$A:$A,0)))*(1+INDEX('Scenario Parameters'!$L:$L,MATCH(BM$3,'Scenario Parameters'!$A:$A,0)))*'Base Table 5'!BM56</f>
        <v>14.59</v>
      </c>
      <c r="BN56" s="36">
        <f>(1+INDEX('Scenario Parameters'!$L:$L,MATCH($C56,'Scenario Parameters'!$A:$A,0)))*(1+INDEX('Scenario Parameters'!$L:$L,MATCH(BN$3,'Scenario Parameters'!$A:$A,0)))*'Base Table 5'!BN56</f>
        <v>254.85400000000001</v>
      </c>
      <c r="BO56" s="36">
        <f>(1+INDEX('Scenario Parameters'!$L:$L,MATCH($C56,'Scenario Parameters'!$A:$A,0)))*(1+INDEX('Scenario Parameters'!$L:$L,MATCH(BO$3,'Scenario Parameters'!$A:$A,0)))*'Base Table 5'!BO56</f>
        <v>9.7806999999999995</v>
      </c>
      <c r="BP56" s="36">
        <f>(1+INDEX('Scenario Parameters'!$L:$L,MATCH($C56,'Scenario Parameters'!$A:$A,0)))*(1+INDEX('Scenario Parameters'!$L:$L,MATCH(BP$3,'Scenario Parameters'!$A:$A,0)))*'Base Table 5'!BP56</f>
        <v>4.8049999999999997</v>
      </c>
      <c r="BQ56" s="36">
        <f>(1+INDEX('Scenario Parameters'!$L:$L,MATCH($C56,'Scenario Parameters'!$A:$A,0)))*(1+INDEX('Scenario Parameters'!$L:$L,MATCH(BQ$3,'Scenario Parameters'!$A:$A,0)))*'Base Table 5'!BQ56</f>
        <v>3.4192499999999999</v>
      </c>
      <c r="BR56" s="36">
        <f>(1+INDEX('Scenario Parameters'!$L:$L,MATCH($C56,'Scenario Parameters'!$A:$A,0)))*(1+INDEX('Scenario Parameters'!$L:$L,MATCH(BR$3,'Scenario Parameters'!$A:$A,0)))*'Base Table 5'!BR56</f>
        <v>4.7386249999999999</v>
      </c>
      <c r="BS56" s="36">
        <f>(1+INDEX('Scenario Parameters'!$L:$L,MATCH($C56,'Scenario Parameters'!$A:$A,0)))*(1+INDEX('Scenario Parameters'!$L:$L,MATCH(BS$3,'Scenario Parameters'!$A:$A,0)))*'Base Table 5'!BS56</f>
        <v>0.13315999999999997</v>
      </c>
      <c r="BT56" s="36">
        <f>(1+INDEX('Scenario Parameters'!$L:$L,MATCH($C56,'Scenario Parameters'!$A:$A,0)))*(1+INDEX('Scenario Parameters'!$L:$L,MATCH(BT$3,'Scenario Parameters'!$A:$A,0)))*'Base Table 5'!BT56</f>
        <v>8.6537000000000006</v>
      </c>
      <c r="BU56" s="36">
        <f>(1+INDEX('Scenario Parameters'!$L:$L,MATCH($C56,'Scenario Parameters'!$A:$A,0)))*(1+INDEX('Scenario Parameters'!$L:$L,MATCH(BU$3,'Scenario Parameters'!$A:$A,0)))*'Base Table 5'!BU56</f>
        <v>0.92479999999999996</v>
      </c>
      <c r="BV56" s="36">
        <f>(1+INDEX('Scenario Parameters'!$L:$L,MATCH($C56,'Scenario Parameters'!$A:$A,0)))*(1+INDEX('Scenario Parameters'!$L:$L,MATCH(BV$3,'Scenario Parameters'!$A:$A,0)))*'Base Table 5'!BV56</f>
        <v>442.67880000000002</v>
      </c>
      <c r="BW56" s="36">
        <f>(1+INDEX('Scenario Parameters'!$L:$L,MATCH($C56,'Scenario Parameters'!$A:$A,0)))*(1+INDEX('Scenario Parameters'!$L:$L,MATCH(BW$3,'Scenario Parameters'!$A:$A,0)))*'Base Table 5'!BW56</f>
        <v>199.7705</v>
      </c>
      <c r="BX56" s="36">
        <f>(1+INDEX('Scenario Parameters'!$L:$L,MATCH($C56,'Scenario Parameters'!$A:$A,0)))*(1+INDEX('Scenario Parameters'!$L:$L,MATCH(BX$3,'Scenario Parameters'!$A:$A,0)))*'Base Table 5'!BX56</f>
        <v>195.34229999999999</v>
      </c>
      <c r="BY56" s="36">
        <f>(1+INDEX('Scenario Parameters'!$L:$L,MATCH($C56,'Scenario Parameters'!$A:$A,0)))*(1+INDEX('Scenario Parameters'!$L:$L,MATCH(BY$3,'Scenario Parameters'!$A:$A,0)))*'Base Table 5'!BY56</f>
        <v>430.25810000000001</v>
      </c>
      <c r="BZ56" s="36">
        <f>(1+INDEX('Scenario Parameters'!$L:$L,MATCH($C56,'Scenario Parameters'!$A:$A,0)))*(1+INDEX('Scenario Parameters'!$L:$L,MATCH(BZ$3,'Scenario Parameters'!$A:$A,0)))*'Base Table 5'!BZ56</f>
        <v>26.602399999999999</v>
      </c>
      <c r="CA56" s="36">
        <f>(1+INDEX('Scenario Parameters'!$L:$L,MATCH($C56,'Scenario Parameters'!$A:$A,0)))*(1+INDEX('Scenario Parameters'!$L:$L,MATCH(CA$3,'Scenario Parameters'!$A:$A,0)))*'Base Table 5'!CA56</f>
        <v>77.863299999999995</v>
      </c>
      <c r="CB56" s="36">
        <f>(1+INDEX('Scenario Parameters'!$L:$L,MATCH($C56,'Scenario Parameters'!$A:$A,0)))*(1+INDEX('Scenario Parameters'!$L:$L,MATCH(CB$3,'Scenario Parameters'!$A:$A,0)))*'Base Table 5'!CB56</f>
        <v>3.5644999999999998</v>
      </c>
      <c r="CC56" s="36">
        <f>(1+INDEX('Scenario Parameters'!$L:$L,MATCH($C56,'Scenario Parameters'!$A:$A,0)))*(1+INDEX('Scenario Parameters'!$L:$L,MATCH(CC$3,'Scenario Parameters'!$A:$A,0)))*'Base Table 5'!CC56</f>
        <v>10.782299999999999</v>
      </c>
      <c r="CD56" s="36">
        <f>(1+INDEX('Scenario Parameters'!$L:$L,MATCH($C56,'Scenario Parameters'!$A:$A,0)))*(1+INDEX('Scenario Parameters'!$L:$L,MATCH(CD$3,'Scenario Parameters'!$A:$A,0)))*'Base Table 5'!CD56</f>
        <v>30.560399999999998</v>
      </c>
      <c r="CE56" s="36">
        <f>(1+INDEX('Scenario Parameters'!$L:$L,MATCH($C56,'Scenario Parameters'!$A:$A,0)))*(1+INDEX('Scenario Parameters'!$L:$L,MATCH(CE$3,'Scenario Parameters'!$A:$A,0)))*'Base Table 5'!CE56</f>
        <v>8.7855000000000008</v>
      </c>
      <c r="CF56" s="36">
        <f>(1+INDEX('Scenario Parameters'!$L:$L,MATCH($C56,'Scenario Parameters'!$A:$A,0)))*(1+INDEX('Scenario Parameters'!$L:$L,MATCH(CF$3,'Scenario Parameters'!$A:$A,0)))*'Base Table 5'!CF56</f>
        <v>7.3846999999999996</v>
      </c>
      <c r="CG56" s="36">
        <f>(1+INDEX('Scenario Parameters'!$L:$L,MATCH($C56,'Scenario Parameters'!$A:$A,0)))*(1+INDEX('Scenario Parameters'!$L:$L,MATCH(CG$3,'Scenario Parameters'!$A:$A,0)))*'Base Table 5'!CG56</f>
        <v>1.4629000000000001</v>
      </c>
      <c r="CH56" s="36">
        <f>(1+INDEX('Scenario Parameters'!$L:$L,MATCH($C56,'Scenario Parameters'!$A:$A,0)))*(1+INDEX('Scenario Parameters'!$L:$L,MATCH(CH$3,'Scenario Parameters'!$A:$A,0)))*'Base Table 5'!CH56</f>
        <v>52.387999999999998</v>
      </c>
      <c r="CI56" s="36">
        <f>(1+INDEX('Scenario Parameters'!$L:$L,MATCH($C56,'Scenario Parameters'!$A:$A,0)))*(1+INDEX('Scenario Parameters'!$L:$L,MATCH(CI$3,'Scenario Parameters'!$A:$A,0)))*'Base Table 5'!CI56</f>
        <v>4.6402999999999999</v>
      </c>
      <c r="CJ56" s="36">
        <f>(1+INDEX('Scenario Parameters'!$L:$L,MATCH($C56,'Scenario Parameters'!$A:$A,0)))*(1+INDEX('Scenario Parameters'!$L:$L,MATCH(CJ$3,'Scenario Parameters'!$A:$A,0)))*'Base Table 5'!CJ56</f>
        <v>1.4814000000000001</v>
      </c>
      <c r="CK56" s="36">
        <f>(1+INDEX('Scenario Parameters'!$L:$L,MATCH($C56,'Scenario Parameters'!$A:$A,0)))*(1+INDEX('Scenario Parameters'!$L:$L,MATCH(CK$3,'Scenario Parameters'!$A:$A,0)))*'Base Table 5'!CK56</f>
        <v>0.95209999999999995</v>
      </c>
      <c r="CL56" s="36">
        <f>(1+INDEX('Scenario Parameters'!$L:$L,MATCH($C56,'Scenario Parameters'!$A:$A,0)))*(1+INDEX('Scenario Parameters'!$L:$L,MATCH(CL$3,'Scenario Parameters'!$A:$A,0)))*'Base Table 5'!CL56</f>
        <v>0.13239999999999999</v>
      </c>
      <c r="CM56" s="36">
        <f>(1+INDEX('Scenario Parameters'!$L:$L,MATCH($C56,'Scenario Parameters'!$A:$A,0)))*(1+INDEX('Scenario Parameters'!$L:$L,MATCH(CM$3,'Scenario Parameters'!$A:$A,0)))*'Base Table 5'!CM56</f>
        <v>1.0567</v>
      </c>
      <c r="CN56" s="36">
        <f>(1+INDEX('Scenario Parameters'!$L:$L,MATCH($C56,'Scenario Parameters'!$A:$A,0)))*(1+INDEX('Scenario Parameters'!$L:$L,MATCH(CN$3,'Scenario Parameters'!$A:$A,0)))*'Base Table 5'!CN56</f>
        <v>6.5475000000000003</v>
      </c>
      <c r="CO56" s="36">
        <f>(1+INDEX('Scenario Parameters'!$L:$L,MATCH($C56,'Scenario Parameters'!$A:$A,0)))*(1+INDEX('Scenario Parameters'!$L:$L,MATCH(CO$3,'Scenario Parameters'!$A:$A,0)))*'Base Table 5'!CO56</f>
        <v>2.2499999999999999E-2</v>
      </c>
      <c r="CP56" s="36">
        <f>(1+INDEX('Scenario Parameters'!$L:$L,MATCH($C56,'Scenario Parameters'!$A:$A,0)))*(1+INDEX('Scenario Parameters'!$L:$L,MATCH(CP$3,'Scenario Parameters'!$A:$A,0)))*'Base Table 5'!CP56</f>
        <v>2.0777999999999999</v>
      </c>
      <c r="CQ56" s="36">
        <f>(1+INDEX('Scenario Parameters'!$L:$L,MATCH($C56,'Scenario Parameters'!$A:$A,0)))*(1+INDEX('Scenario Parameters'!$L:$L,MATCH(CQ$3,'Scenario Parameters'!$A:$A,0)))*'Base Table 5'!CQ56</f>
        <v>1.4654</v>
      </c>
      <c r="CR56" s="36">
        <f>(1+INDEX('Scenario Parameters'!$L:$L,MATCH($C56,'Scenario Parameters'!$A:$A,0)))*(1+INDEX('Scenario Parameters'!$L:$L,MATCH(CR$3,'Scenario Parameters'!$A:$A,0)))*'Base Table 5'!CR56</f>
        <v>0.73709999999999998</v>
      </c>
      <c r="CS56" s="36">
        <f>(1+INDEX('Scenario Parameters'!$L:$L,MATCH($C56,'Scenario Parameters'!$A:$A,0)))*(1+INDEX('Scenario Parameters'!$L:$L,MATCH(CS$3,'Scenario Parameters'!$A:$A,0)))*'Base Table 5'!CS56</f>
        <v>1.8637999999999999</v>
      </c>
      <c r="CT56" s="36">
        <f>(1+INDEX('Scenario Parameters'!$L:$L,MATCH($C56,'Scenario Parameters'!$A:$A,0)))*(1+INDEX('Scenario Parameters'!$L:$L,MATCH(CT$3,'Scenario Parameters'!$A:$A,0)))*'Base Table 5'!CT56</f>
        <v>34.646099999999997</v>
      </c>
      <c r="CU56" s="36">
        <f>(1+INDEX('Scenario Parameters'!$L:$L,MATCH($C56,'Scenario Parameters'!$A:$A,0)))*(1+INDEX('Scenario Parameters'!$L:$L,MATCH(CU$3,'Scenario Parameters'!$A:$A,0)))*'Base Table 5'!CU56</f>
        <v>11.5587</v>
      </c>
      <c r="CV56" s="36">
        <f>(1+INDEX('Scenario Parameters'!$L:$L,MATCH($C56,'Scenario Parameters'!$A:$A,0)))*(1+INDEX('Scenario Parameters'!$L:$L,MATCH(CV$3,'Scenario Parameters'!$A:$A,0)))*'Base Table 5'!CV56</f>
        <v>6.6040000000000001</v>
      </c>
      <c r="CW56" s="36">
        <f>(1+INDEX('Scenario Parameters'!$L:$L,MATCH($C56,'Scenario Parameters'!$A:$A,0)))*(1+INDEX('Scenario Parameters'!$L:$L,MATCH(CW$3,'Scenario Parameters'!$A:$A,0)))*'Base Table 5'!CW56</f>
        <v>34.033000000000001</v>
      </c>
      <c r="CX56" s="36">
        <f>(1+INDEX('Scenario Parameters'!$L:$L,MATCH($C56,'Scenario Parameters'!$A:$A,0)))*(1+INDEX('Scenario Parameters'!$L:$L,MATCH(CX$3,'Scenario Parameters'!$A:$A,0)))*'Base Table 5'!CX56</f>
        <v>5.2746000000000004</v>
      </c>
      <c r="CY56" s="36">
        <f>(1+INDEX('Scenario Parameters'!$L:$L,MATCH($C56,'Scenario Parameters'!$A:$A,0)))*(1+INDEX('Scenario Parameters'!$L:$L,MATCH(CY$3,'Scenario Parameters'!$A:$A,0)))*'Base Table 5'!CY56</f>
        <v>6.8977000000000004</v>
      </c>
      <c r="CZ56" s="36">
        <f>(1+INDEX('Scenario Parameters'!$L:$L,MATCH($C56,'Scenario Parameters'!$A:$A,0)))*(1+INDEX('Scenario Parameters'!$L:$L,MATCH(CZ$3,'Scenario Parameters'!$A:$A,0)))*'Base Table 5'!CZ56</f>
        <v>4.9672999999999998</v>
      </c>
      <c r="DA56" s="36">
        <f>(1+INDEX('Scenario Parameters'!$L:$L,MATCH($C56,'Scenario Parameters'!$A:$A,0)))*(1+INDEX('Scenario Parameters'!$L:$L,MATCH(DA$3,'Scenario Parameters'!$A:$A,0)))*'Base Table 5'!DA56</f>
        <v>8.2624999999999993</v>
      </c>
      <c r="DB56" s="36">
        <f>(1+INDEX('Scenario Parameters'!$L:$L,MATCH($C56,'Scenario Parameters'!$A:$A,0)))*(1+INDEX('Scenario Parameters'!$L:$L,MATCH(DB$3,'Scenario Parameters'!$A:$A,0)))*'Base Table 5'!DB56</f>
        <v>7.5213999999999999</v>
      </c>
      <c r="DC56" s="36">
        <f>(1+INDEX('Scenario Parameters'!$L:$L,MATCH($C56,'Scenario Parameters'!$A:$A,0)))*(1+INDEX('Scenario Parameters'!$L:$L,MATCH(DC$3,'Scenario Parameters'!$A:$A,0)))*'Base Table 5'!DC56</f>
        <v>2.1528</v>
      </c>
      <c r="DD56" s="36">
        <f>(1+INDEX('Scenario Parameters'!$L:$L,MATCH($C56,'Scenario Parameters'!$A:$A,0)))*(1+INDEX('Scenario Parameters'!$L:$L,MATCH(DD$3,'Scenario Parameters'!$A:$A,0)))*'Base Table 5'!DD56</f>
        <v>5.5618999999999996</v>
      </c>
      <c r="DE56" s="36">
        <f>(1+INDEX('Scenario Parameters'!$L:$L,MATCH($C56,'Scenario Parameters'!$A:$A,0)))*(1+INDEX('Scenario Parameters'!$L:$L,MATCH(DE$3,'Scenario Parameters'!$A:$A,0)))*'Base Table 5'!DE56</f>
        <v>3.6188500000000001</v>
      </c>
      <c r="DF56" s="36">
        <f>(1+INDEX('Scenario Parameters'!$L:$L,MATCH($C56,'Scenario Parameters'!$A:$A,0)))*(1+INDEX('Scenario Parameters'!$L:$L,MATCH(DF$3,'Scenario Parameters'!$A:$A,0)))*'Base Table 5'!DF56</f>
        <v>0.85140000000000005</v>
      </c>
      <c r="DG56" s="36">
        <f>(1+INDEX('Scenario Parameters'!$L:$L,MATCH($C56,'Scenario Parameters'!$A:$A,0)))*(1+INDEX('Scenario Parameters'!$L:$L,MATCH(DG$3,'Scenario Parameters'!$A:$A,0)))*'Base Table 5'!DG56</f>
        <v>15.603149999999999</v>
      </c>
      <c r="DH56" s="36">
        <f>(1+INDEX('Scenario Parameters'!$L:$L,MATCH($C56,'Scenario Parameters'!$A:$A,0)))*(1+INDEX('Scenario Parameters'!$L:$L,MATCH(DH$3,'Scenario Parameters'!$A:$A,0)))*'Base Table 5'!DH56</f>
        <v>7.4821999999999997</v>
      </c>
      <c r="DI56" s="36">
        <f>(1+INDEX('Scenario Parameters'!$L:$L,MATCH($C56,'Scenario Parameters'!$A:$A,0)))*(1+INDEX('Scenario Parameters'!$L:$L,MATCH(DI$3,'Scenario Parameters'!$A:$A,0)))*'Base Table 5'!DI56</f>
        <v>1.5158</v>
      </c>
      <c r="DJ56" s="36">
        <f>(1+INDEX('Scenario Parameters'!$L:$L,MATCH($C56,'Scenario Parameters'!$A:$A,0)))*(1+INDEX('Scenario Parameters'!$L:$L,MATCH(DJ$3,'Scenario Parameters'!$A:$A,0)))*'Base Table 5'!DJ56</f>
        <v>4.5731000000000002</v>
      </c>
      <c r="DK56" s="36">
        <f>(1+INDEX('Scenario Parameters'!$L:$L,MATCH($C56,'Scenario Parameters'!$A:$A,0)))*(1+INDEX('Scenario Parameters'!$L:$L,MATCH(DK$3,'Scenario Parameters'!$A:$A,0)))*'Base Table 5'!DK56</f>
        <v>4.0145999999999997</v>
      </c>
      <c r="DL56" s="36">
        <f>(1+INDEX('Scenario Parameters'!$L:$L,MATCH($C56,'Scenario Parameters'!$A:$A,0)))*(1+INDEX('Scenario Parameters'!$L:$L,MATCH(DL$3,'Scenario Parameters'!$A:$A,0)))*'Base Table 5'!DL56</f>
        <v>3.8418799999999989</v>
      </c>
      <c r="DM56" s="36">
        <f>(1+INDEX('Scenario Parameters'!$L:$L,MATCH($C56,'Scenario Parameters'!$A:$A,0)))*(1+INDEX('Scenario Parameters'!$L:$L,MATCH(DM$3,'Scenario Parameters'!$A:$A,0)))*'Base Table 5'!DM56</f>
        <v>50.128100000000003</v>
      </c>
      <c r="DN56" s="36">
        <f>(1+INDEX('Scenario Parameters'!$L:$L,MATCH($C56,'Scenario Parameters'!$A:$A,0)))*(1+INDEX('Scenario Parameters'!$L:$L,MATCH(DN$3,'Scenario Parameters'!$A:$A,0)))*'Base Table 5'!DN56</f>
        <v>5.8411999999999997</v>
      </c>
      <c r="DO56" s="36">
        <f>(1+INDEX('Scenario Parameters'!$L:$L,MATCH($C56,'Scenario Parameters'!$A:$A,0)))*(1+INDEX('Scenario Parameters'!$L:$L,MATCH(DO$3,'Scenario Parameters'!$A:$A,0)))*'Base Table 5'!DO56</f>
        <v>0.2412</v>
      </c>
      <c r="DP56" s="36">
        <f t="shared" si="4"/>
        <v>2742.8231949999995</v>
      </c>
      <c r="DQ56" s="36">
        <f>('Base Table 5'!DQ56/'Base Table 5'!$DX56)*$EB56</f>
        <v>118.71685149217537</v>
      </c>
      <c r="DR56" s="36">
        <f>('Base Table 5'!DR56/'Base Table 5'!$DX56)*$EB56</f>
        <v>3.19156438755007E-2</v>
      </c>
      <c r="DS56" s="36">
        <f>('Base Table 5'!DS56/'Base Table 5'!$DX56)*$EB56</f>
        <v>1632.9177251949106</v>
      </c>
      <c r="DT56" s="36">
        <f>('Base Table 5'!DT56/'Base Table 5'!$DX56)*$EB56</f>
        <v>206.06660923796022</v>
      </c>
      <c r="DU56" s="36">
        <f>('Base Table 5'!DU56/'Base Table 5'!$DX56)*$EB56</f>
        <v>417.03132493977398</v>
      </c>
      <c r="DV56" s="36">
        <f>('Base Table 5'!DV56/'Base Table 5'!$DX56)*$EB56</f>
        <v>76.169623707660435</v>
      </c>
      <c r="DW56" s="36">
        <f>('Base Table 5'!DW56/'Base Table 5'!$DX56)*$EB56</f>
        <v>252.11195956830306</v>
      </c>
      <c r="DX56" s="36">
        <f t="shared" si="5"/>
        <v>2703.046009784659</v>
      </c>
      <c r="DY56" s="36">
        <f t="shared" si="6"/>
        <v>5445.869204784658</v>
      </c>
      <c r="DZ56" s="14">
        <f>'Base Table 5'!DY56</f>
        <v>5529.9999000000007</v>
      </c>
      <c r="EA56" s="54">
        <v>5445.8692047846589</v>
      </c>
      <c r="EB56" s="100">
        <f t="shared" si="7"/>
        <v>2703.0460097846594</v>
      </c>
    </row>
    <row r="57" spans="1:132" x14ac:dyDescent="0.4">
      <c r="A57" s="37">
        <v>54</v>
      </c>
      <c r="B57" s="2" t="str">
        <f>'Base Table 5'!B57</f>
        <v>2204</v>
      </c>
      <c r="C57" s="112">
        <f>'Base Table 5'!C57</f>
        <v>6</v>
      </c>
      <c r="D57" s="38" t="str">
        <f>'Base Table 5'!D57</f>
        <v>Other fabricated metal product manufacturing</v>
      </c>
      <c r="E57" s="36">
        <f>(1+INDEX('Scenario Parameters'!$L:$L,MATCH($C57,'Scenario Parameters'!$A:$A,0)))*(1+INDEX('Scenario Parameters'!$L:$L,MATCH(E$3,'Scenario Parameters'!$A:$A,0)))*'Base Table 5'!E57</f>
        <v>29.7715</v>
      </c>
      <c r="F57" s="36">
        <f>(1+INDEX('Scenario Parameters'!$L:$L,MATCH($C57,'Scenario Parameters'!$A:$A,0)))*(1+INDEX('Scenario Parameters'!$L:$L,MATCH(F$3,'Scenario Parameters'!$A:$A,0)))*'Base Table 5'!F57</f>
        <v>4.5007999999999999</v>
      </c>
      <c r="G57" s="36">
        <f>(1+INDEX('Scenario Parameters'!$L:$L,MATCH($C57,'Scenario Parameters'!$A:$A,0)))*(1+INDEX('Scenario Parameters'!$L:$L,MATCH(G$3,'Scenario Parameters'!$A:$A,0)))*'Base Table 5'!G57</f>
        <v>16.3352</v>
      </c>
      <c r="H57" s="36">
        <f>(1+INDEX('Scenario Parameters'!$L:$L,MATCH($C57,'Scenario Parameters'!$A:$A,0)))*(1+INDEX('Scenario Parameters'!$L:$L,MATCH(H$3,'Scenario Parameters'!$A:$A,0)))*'Base Table 5'!H57</f>
        <v>11.110799999999999</v>
      </c>
      <c r="I57" s="36">
        <f>(1+INDEX('Scenario Parameters'!$L:$L,MATCH($C57,'Scenario Parameters'!$A:$A,0)))*(1+INDEX('Scenario Parameters'!$L:$L,MATCH(I$3,'Scenario Parameters'!$A:$A,0)))*'Base Table 5'!I57</f>
        <v>0.98699999999999999</v>
      </c>
      <c r="J57" s="36">
        <f>(1+INDEX('Scenario Parameters'!$L:$L,MATCH($C57,'Scenario Parameters'!$A:$A,0)))*(1+INDEX('Scenario Parameters'!$L:$L,MATCH(J$3,'Scenario Parameters'!$A:$A,0)))*'Base Table 5'!J57</f>
        <v>11.1829</v>
      </c>
      <c r="K57" s="36">
        <f>(1+INDEX('Scenario Parameters'!$L:$L,MATCH($C57,'Scenario Parameters'!$A:$A,0)))*(1+INDEX('Scenario Parameters'!$L:$L,MATCH(K$3,'Scenario Parameters'!$A:$A,0)))*'Base Table 5'!K57</f>
        <v>19.0063</v>
      </c>
      <c r="L57" s="36">
        <f>(1+INDEX('Scenario Parameters'!$L:$L,MATCH($C57,'Scenario Parameters'!$A:$A,0)))*(1+INDEX('Scenario Parameters'!$L:$L,MATCH(L$3,'Scenario Parameters'!$A:$A,0)))*'Base Table 5'!L57</f>
        <v>17.462669999999996</v>
      </c>
      <c r="M57" s="36">
        <f>(1+INDEX('Scenario Parameters'!$L:$L,MATCH($C57,'Scenario Parameters'!$A:$A,0)))*(1+INDEX('Scenario Parameters'!$L:$L,MATCH(M$3,'Scenario Parameters'!$A:$A,0)))*'Base Table 5'!M57</f>
        <v>9.9637699999999967</v>
      </c>
      <c r="N57" s="36">
        <f>(1+INDEX('Scenario Parameters'!$L:$L,MATCH($C57,'Scenario Parameters'!$A:$A,0)))*(1+INDEX('Scenario Parameters'!$L:$L,MATCH(N$3,'Scenario Parameters'!$A:$A,0)))*'Base Table 5'!N57</f>
        <v>38.411010000000005</v>
      </c>
      <c r="O57" s="36">
        <f>(1+INDEX('Scenario Parameters'!$L:$L,MATCH($C57,'Scenario Parameters'!$A:$A,0)))*(1+INDEX('Scenario Parameters'!$L:$L,MATCH(O$3,'Scenario Parameters'!$A:$A,0)))*'Base Table 5'!O57</f>
        <v>137.06802999999999</v>
      </c>
      <c r="P57" s="36">
        <f>(1+INDEX('Scenario Parameters'!$L:$L,MATCH($C57,'Scenario Parameters'!$A:$A,0)))*(1+INDEX('Scenario Parameters'!$L:$L,MATCH(P$3,'Scenario Parameters'!$A:$A,0)))*'Base Table 5'!P57</f>
        <v>15.301110000000001</v>
      </c>
      <c r="Q57" s="36">
        <f>(1+INDEX('Scenario Parameters'!$L:$L,MATCH($C57,'Scenario Parameters'!$A:$A,0)))*(1+INDEX('Scenario Parameters'!$L:$L,MATCH(Q$3,'Scenario Parameters'!$A:$A,0)))*'Base Table 5'!Q57</f>
        <v>12.15692</v>
      </c>
      <c r="R57" s="36">
        <f>(1+INDEX('Scenario Parameters'!$L:$L,MATCH($C57,'Scenario Parameters'!$A:$A,0)))*(1+INDEX('Scenario Parameters'!$L:$L,MATCH(R$3,'Scenario Parameters'!$A:$A,0)))*'Base Table 5'!R57</f>
        <v>14.3795</v>
      </c>
      <c r="S57" s="36">
        <f>(1+INDEX('Scenario Parameters'!$L:$L,MATCH($C57,'Scenario Parameters'!$A:$A,0)))*(1+INDEX('Scenario Parameters'!$L:$L,MATCH(S$3,'Scenario Parameters'!$A:$A,0)))*'Base Table 5'!S57</f>
        <v>1.0037</v>
      </c>
      <c r="T57" s="36">
        <f>(1+INDEX('Scenario Parameters'!$L:$L,MATCH($C57,'Scenario Parameters'!$A:$A,0)))*(1+INDEX('Scenario Parameters'!$L:$L,MATCH(T$3,'Scenario Parameters'!$A:$A,0)))*'Base Table 5'!T57</f>
        <v>9.7385000000000002</v>
      </c>
      <c r="U57" s="36">
        <f>(1+INDEX('Scenario Parameters'!$L:$L,MATCH($C57,'Scenario Parameters'!$A:$A,0)))*(1+INDEX('Scenario Parameters'!$L:$L,MATCH(U$3,'Scenario Parameters'!$A:$A,0)))*'Base Table 5'!U57</f>
        <v>8.9459</v>
      </c>
      <c r="V57" s="36">
        <f>(1+INDEX('Scenario Parameters'!$L:$L,MATCH($C57,'Scenario Parameters'!$A:$A,0)))*(1+INDEX('Scenario Parameters'!$L:$L,MATCH(V$3,'Scenario Parameters'!$A:$A,0)))*'Base Table 5'!V57</f>
        <v>2.7932000000000001</v>
      </c>
      <c r="W57" s="36">
        <f>(1+INDEX('Scenario Parameters'!$L:$L,MATCH($C57,'Scenario Parameters'!$A:$A,0)))*(1+INDEX('Scenario Parameters'!$L:$L,MATCH(W$3,'Scenario Parameters'!$A:$A,0)))*'Base Table 5'!W57</f>
        <v>7.5133999999999999</v>
      </c>
      <c r="X57" s="36">
        <f>(1+INDEX('Scenario Parameters'!$L:$L,MATCH($C57,'Scenario Parameters'!$A:$A,0)))*(1+INDEX('Scenario Parameters'!$L:$L,MATCH(X$3,'Scenario Parameters'!$A:$A,0)))*'Base Table 5'!X57</f>
        <v>8.2498000000000005</v>
      </c>
      <c r="Y57" s="36">
        <f>(1+INDEX('Scenario Parameters'!$L:$L,MATCH($C57,'Scenario Parameters'!$A:$A,0)))*(1+INDEX('Scenario Parameters'!$L:$L,MATCH(Y$3,'Scenario Parameters'!$A:$A,0)))*'Base Table 5'!Y57</f>
        <v>8.4375999999999998</v>
      </c>
      <c r="Z57" s="36">
        <f>(1+INDEX('Scenario Parameters'!$L:$L,MATCH($C57,'Scenario Parameters'!$A:$A,0)))*(1+INDEX('Scenario Parameters'!$L:$L,MATCH(Z$3,'Scenario Parameters'!$A:$A,0)))*'Base Table 5'!Z57</f>
        <v>16.011399999999998</v>
      </c>
      <c r="AA57" s="36">
        <f>(1+INDEX('Scenario Parameters'!$L:$L,MATCH($C57,'Scenario Parameters'!$A:$A,0)))*(1+INDEX('Scenario Parameters'!$L:$L,MATCH(AA$3,'Scenario Parameters'!$A:$A,0)))*'Base Table 5'!AA57</f>
        <v>24.612300000000001</v>
      </c>
      <c r="AB57" s="36">
        <f>(1+INDEX('Scenario Parameters'!$L:$L,MATCH($C57,'Scenario Parameters'!$A:$A,0)))*(1+INDEX('Scenario Parameters'!$L:$L,MATCH(AB$3,'Scenario Parameters'!$A:$A,0)))*'Base Table 5'!AB57</f>
        <v>9.2815999999999992</v>
      </c>
      <c r="AC57" s="36">
        <f>(1+INDEX('Scenario Parameters'!$L:$L,MATCH($C57,'Scenario Parameters'!$A:$A,0)))*(1+INDEX('Scenario Parameters'!$L:$L,MATCH(AC$3,'Scenario Parameters'!$A:$A,0)))*'Base Table 5'!AC57</f>
        <v>5.2647000000000004</v>
      </c>
      <c r="AD57" s="36">
        <f>(1+INDEX('Scenario Parameters'!$L:$L,MATCH($C57,'Scenario Parameters'!$A:$A,0)))*(1+INDEX('Scenario Parameters'!$L:$L,MATCH(AD$3,'Scenario Parameters'!$A:$A,0)))*'Base Table 5'!AD57</f>
        <v>0.1825</v>
      </c>
      <c r="AE57" s="36">
        <f>(1+INDEX('Scenario Parameters'!$L:$L,MATCH($C57,'Scenario Parameters'!$A:$A,0)))*(1+INDEX('Scenario Parameters'!$L:$L,MATCH(AE$3,'Scenario Parameters'!$A:$A,0)))*'Base Table 5'!AE57</f>
        <v>0.54049999999999998</v>
      </c>
      <c r="AF57" s="36">
        <f>(1+INDEX('Scenario Parameters'!$L:$L,MATCH($C57,'Scenario Parameters'!$A:$A,0)))*(1+INDEX('Scenario Parameters'!$L:$L,MATCH(AF$3,'Scenario Parameters'!$A:$A,0)))*'Base Table 5'!AF57</f>
        <v>8.3980999999999995</v>
      </c>
      <c r="AG57" s="36">
        <f>(1+INDEX('Scenario Parameters'!$L:$L,MATCH($C57,'Scenario Parameters'!$A:$A,0)))*(1+INDEX('Scenario Parameters'!$L:$L,MATCH(AG$3,'Scenario Parameters'!$A:$A,0)))*'Base Table 5'!AG57</f>
        <v>4.1999999999999997E-3</v>
      </c>
      <c r="AH57" s="36">
        <f>(1+INDEX('Scenario Parameters'!$L:$L,MATCH($C57,'Scenario Parameters'!$A:$A,0)))*(1+INDEX('Scenario Parameters'!$L:$L,MATCH(AH$3,'Scenario Parameters'!$A:$A,0)))*'Base Table 5'!AH57</f>
        <v>0.4909</v>
      </c>
      <c r="AI57" s="36">
        <f>(1+INDEX('Scenario Parameters'!$L:$L,MATCH($C57,'Scenario Parameters'!$A:$A,0)))*(1+INDEX('Scenario Parameters'!$L:$L,MATCH(AI$3,'Scenario Parameters'!$A:$A,0)))*'Base Table 5'!AI57</f>
        <v>0.45850000000000002</v>
      </c>
      <c r="AJ57" s="36">
        <f>(1+INDEX('Scenario Parameters'!$L:$L,MATCH($C57,'Scenario Parameters'!$A:$A,0)))*(1+INDEX('Scenario Parameters'!$L:$L,MATCH(AJ$3,'Scenario Parameters'!$A:$A,0)))*'Base Table 5'!AJ57</f>
        <v>7.7579000000000002</v>
      </c>
      <c r="AK57" s="36">
        <f>(1+INDEX('Scenario Parameters'!$L:$L,MATCH($C57,'Scenario Parameters'!$A:$A,0)))*(1+INDEX('Scenario Parameters'!$L:$L,MATCH(AK$3,'Scenario Parameters'!$A:$A,0)))*'Base Table 5'!AK57</f>
        <v>93.978300000000004</v>
      </c>
      <c r="AL57" s="36">
        <f>(1+INDEX('Scenario Parameters'!$L:$L,MATCH($C57,'Scenario Parameters'!$A:$A,0)))*(1+INDEX('Scenario Parameters'!$L:$L,MATCH(AL$3,'Scenario Parameters'!$A:$A,0)))*'Base Table 5'!AL57</f>
        <v>5.3480999999999996</v>
      </c>
      <c r="AM57" s="36">
        <f>(1+INDEX('Scenario Parameters'!$L:$L,MATCH($C57,'Scenario Parameters'!$A:$A,0)))*(1+INDEX('Scenario Parameters'!$L:$L,MATCH(AM$3,'Scenario Parameters'!$A:$A,0)))*'Base Table 5'!AM57</f>
        <v>8.5135000000000005</v>
      </c>
      <c r="AN57" s="36">
        <f>(1+INDEX('Scenario Parameters'!$L:$L,MATCH($C57,'Scenario Parameters'!$A:$A,0)))*(1+INDEX('Scenario Parameters'!$L:$L,MATCH(AN$3,'Scenario Parameters'!$A:$A,0)))*'Base Table 5'!AN57</f>
        <v>5.5071000000000003</v>
      </c>
      <c r="AO57" s="36">
        <f>(1+INDEX('Scenario Parameters'!$L:$L,MATCH($C57,'Scenario Parameters'!$A:$A,0)))*(1+INDEX('Scenario Parameters'!$L:$L,MATCH(AO$3,'Scenario Parameters'!$A:$A,0)))*'Base Table 5'!AO57</f>
        <v>0.34754999999999991</v>
      </c>
      <c r="AP57" s="36">
        <f>(1+INDEX('Scenario Parameters'!$L:$L,MATCH($C57,'Scenario Parameters'!$A:$A,0)))*(1+INDEX('Scenario Parameters'!$L:$L,MATCH(AP$3,'Scenario Parameters'!$A:$A,0)))*'Base Table 5'!AP57</f>
        <v>5.4470999999999998</v>
      </c>
      <c r="AQ57" s="36">
        <f>(1+INDEX('Scenario Parameters'!$L:$L,MATCH($C57,'Scenario Parameters'!$A:$A,0)))*(1+INDEX('Scenario Parameters'!$L:$L,MATCH(AQ$3,'Scenario Parameters'!$A:$A,0)))*'Base Table 5'!AQ57</f>
        <v>0.30614999999999998</v>
      </c>
      <c r="AR57" s="36">
        <f>(1+INDEX('Scenario Parameters'!$L:$L,MATCH($C57,'Scenario Parameters'!$A:$A,0)))*(1+INDEX('Scenario Parameters'!$L:$L,MATCH(AR$3,'Scenario Parameters'!$A:$A,0)))*'Base Table 5'!AR57</f>
        <v>83.986900000000006</v>
      </c>
      <c r="AS57" s="36">
        <f>(1+INDEX('Scenario Parameters'!$L:$L,MATCH($C57,'Scenario Parameters'!$A:$A,0)))*(1+INDEX('Scenario Parameters'!$L:$L,MATCH(AS$3,'Scenario Parameters'!$A:$A,0)))*'Base Table 5'!AS57</f>
        <v>5.4173999999999998</v>
      </c>
      <c r="AT57" s="36">
        <f>(1+INDEX('Scenario Parameters'!$L:$L,MATCH($C57,'Scenario Parameters'!$A:$A,0)))*(1+INDEX('Scenario Parameters'!$L:$L,MATCH(AT$3,'Scenario Parameters'!$A:$A,0)))*'Base Table 5'!AT57</f>
        <v>74.272800000000004</v>
      </c>
      <c r="AU57" s="36">
        <f>(1+INDEX('Scenario Parameters'!$L:$L,MATCH($C57,'Scenario Parameters'!$A:$A,0)))*(1+INDEX('Scenario Parameters'!$L:$L,MATCH(AU$3,'Scenario Parameters'!$A:$A,0)))*'Base Table 5'!AU57</f>
        <v>0.92820000000000003</v>
      </c>
      <c r="AV57" s="36">
        <f>(1+INDEX('Scenario Parameters'!$L:$L,MATCH($C57,'Scenario Parameters'!$A:$A,0)))*(1+INDEX('Scenario Parameters'!$L:$L,MATCH(AV$3,'Scenario Parameters'!$A:$A,0)))*'Base Table 5'!AV57</f>
        <v>4.2995999999999999</v>
      </c>
      <c r="AW57" s="36">
        <f>(1+INDEX('Scenario Parameters'!$L:$L,MATCH($C57,'Scenario Parameters'!$A:$A,0)))*(1+INDEX('Scenario Parameters'!$L:$L,MATCH(AW$3,'Scenario Parameters'!$A:$A,0)))*'Base Table 5'!AW57</f>
        <v>10.1167</v>
      </c>
      <c r="AX57" s="36">
        <f>(1+INDEX('Scenario Parameters'!$L:$L,MATCH($C57,'Scenario Parameters'!$A:$A,0)))*(1+INDEX('Scenario Parameters'!$L:$L,MATCH(AX$3,'Scenario Parameters'!$A:$A,0)))*'Base Table 5'!AX57</f>
        <v>8.3141999999999996</v>
      </c>
      <c r="AY57" s="36">
        <f>(1+INDEX('Scenario Parameters'!$L:$L,MATCH($C57,'Scenario Parameters'!$A:$A,0)))*(1+INDEX('Scenario Parameters'!$L:$L,MATCH(AY$3,'Scenario Parameters'!$A:$A,0)))*'Base Table 5'!AY57</f>
        <v>24.002500000000001</v>
      </c>
      <c r="AZ57" s="36">
        <f>(1+INDEX('Scenario Parameters'!$L:$L,MATCH($C57,'Scenario Parameters'!$A:$A,0)))*(1+INDEX('Scenario Parameters'!$L:$L,MATCH(AZ$3,'Scenario Parameters'!$A:$A,0)))*'Base Table 5'!AZ57</f>
        <v>15.818899999999999</v>
      </c>
      <c r="BA57" s="36">
        <f>(1+INDEX('Scenario Parameters'!$L:$L,MATCH($C57,'Scenario Parameters'!$A:$A,0)))*(1+INDEX('Scenario Parameters'!$L:$L,MATCH(BA$3,'Scenario Parameters'!$A:$A,0)))*'Base Table 5'!BA57</f>
        <v>39.380499999999998</v>
      </c>
      <c r="BB57" s="36">
        <f>(1+INDEX('Scenario Parameters'!$L:$L,MATCH($C57,'Scenario Parameters'!$A:$A,0)))*(1+INDEX('Scenario Parameters'!$L:$L,MATCH(BB$3,'Scenario Parameters'!$A:$A,0)))*'Base Table 5'!BB57</f>
        <v>10.6724</v>
      </c>
      <c r="BC57" s="36">
        <f>(1+INDEX('Scenario Parameters'!$L:$L,MATCH($C57,'Scenario Parameters'!$A:$A,0)))*(1+INDEX('Scenario Parameters'!$L:$L,MATCH(BC$3,'Scenario Parameters'!$A:$A,0)))*'Base Table 5'!BC57</f>
        <v>4.6567999999999996</v>
      </c>
      <c r="BD57" s="36">
        <f>(1+INDEX('Scenario Parameters'!$L:$L,MATCH($C57,'Scenario Parameters'!$A:$A,0)))*(1+INDEX('Scenario Parameters'!$L:$L,MATCH(BD$3,'Scenario Parameters'!$A:$A,0)))*'Base Table 5'!BD57</f>
        <v>436.48469999999998</v>
      </c>
      <c r="BE57" s="36">
        <f>(1+INDEX('Scenario Parameters'!$L:$L,MATCH($C57,'Scenario Parameters'!$A:$A,0)))*(1+INDEX('Scenario Parameters'!$L:$L,MATCH(BE$3,'Scenario Parameters'!$A:$A,0)))*'Base Table 5'!BE57</f>
        <v>228.0067</v>
      </c>
      <c r="BF57" s="36">
        <f>(1+INDEX('Scenario Parameters'!$L:$L,MATCH($C57,'Scenario Parameters'!$A:$A,0)))*(1+INDEX('Scenario Parameters'!$L:$L,MATCH(BF$3,'Scenario Parameters'!$A:$A,0)))*'Base Table 5'!BF57</f>
        <v>293.9547</v>
      </c>
      <c r="BG57" s="36">
        <f>(1+INDEX('Scenario Parameters'!$L:$L,MATCH($C57,'Scenario Parameters'!$A:$A,0)))*(1+INDEX('Scenario Parameters'!$L:$L,MATCH(BG$3,'Scenario Parameters'!$A:$A,0)))*'Base Table 5'!BG57</f>
        <v>31.796160000000004</v>
      </c>
      <c r="BH57" s="36">
        <f>(1+INDEX('Scenario Parameters'!$L:$L,MATCH($C57,'Scenario Parameters'!$A:$A,0)))*(1+INDEX('Scenario Parameters'!$L:$L,MATCH(BH$3,'Scenario Parameters'!$A:$A,0)))*'Base Table 5'!BH57</f>
        <v>90.680999999999997</v>
      </c>
      <c r="BI57" s="36">
        <f>(1+INDEX('Scenario Parameters'!$L:$L,MATCH($C57,'Scenario Parameters'!$A:$A,0)))*(1+INDEX('Scenario Parameters'!$L:$L,MATCH(BI$3,'Scenario Parameters'!$A:$A,0)))*'Base Table 5'!BI57</f>
        <v>36.363300000000002</v>
      </c>
      <c r="BJ57" s="36">
        <f>(1+INDEX('Scenario Parameters'!$L:$L,MATCH($C57,'Scenario Parameters'!$A:$A,0)))*(1+INDEX('Scenario Parameters'!$L:$L,MATCH(BJ$3,'Scenario Parameters'!$A:$A,0)))*'Base Table 5'!BJ57</f>
        <v>42.817999999999998</v>
      </c>
      <c r="BK57" s="36">
        <f>(1+INDEX('Scenario Parameters'!$L:$L,MATCH($C57,'Scenario Parameters'!$A:$A,0)))*(1+INDEX('Scenario Parameters'!$L:$L,MATCH(BK$3,'Scenario Parameters'!$A:$A,0)))*'Base Table 5'!BK57</f>
        <v>63.040199999999999</v>
      </c>
      <c r="BL57" s="36">
        <f>(1+INDEX('Scenario Parameters'!$L:$L,MATCH($C57,'Scenario Parameters'!$A:$A,0)))*(1+INDEX('Scenario Parameters'!$L:$L,MATCH(BL$3,'Scenario Parameters'!$A:$A,0)))*'Base Table 5'!BL57</f>
        <v>54.898899999999998</v>
      </c>
      <c r="BM57" s="36">
        <f>(1+INDEX('Scenario Parameters'!$L:$L,MATCH($C57,'Scenario Parameters'!$A:$A,0)))*(1+INDEX('Scenario Parameters'!$L:$L,MATCH(BM$3,'Scenario Parameters'!$A:$A,0)))*'Base Table 5'!BM57</f>
        <v>19.628699999999998</v>
      </c>
      <c r="BN57" s="36">
        <f>(1+INDEX('Scenario Parameters'!$L:$L,MATCH($C57,'Scenario Parameters'!$A:$A,0)))*(1+INDEX('Scenario Parameters'!$L:$L,MATCH(BN$3,'Scenario Parameters'!$A:$A,0)))*'Base Table 5'!BN57</f>
        <v>179.84460000000001</v>
      </c>
      <c r="BO57" s="36">
        <f>(1+INDEX('Scenario Parameters'!$L:$L,MATCH($C57,'Scenario Parameters'!$A:$A,0)))*(1+INDEX('Scenario Parameters'!$L:$L,MATCH(BO$3,'Scenario Parameters'!$A:$A,0)))*'Base Table 5'!BO57</f>
        <v>89.250699999999995</v>
      </c>
      <c r="BP57" s="36">
        <f>(1+INDEX('Scenario Parameters'!$L:$L,MATCH($C57,'Scenario Parameters'!$A:$A,0)))*(1+INDEX('Scenario Parameters'!$L:$L,MATCH(BP$3,'Scenario Parameters'!$A:$A,0)))*'Base Table 5'!BP57</f>
        <v>12.6312</v>
      </c>
      <c r="BQ57" s="36">
        <f>(1+INDEX('Scenario Parameters'!$L:$L,MATCH($C57,'Scenario Parameters'!$A:$A,0)))*(1+INDEX('Scenario Parameters'!$L:$L,MATCH(BQ$3,'Scenario Parameters'!$A:$A,0)))*'Base Table 5'!BQ57</f>
        <v>19.084125</v>
      </c>
      <c r="BR57" s="36">
        <f>(1+INDEX('Scenario Parameters'!$L:$L,MATCH($C57,'Scenario Parameters'!$A:$A,0)))*(1+INDEX('Scenario Parameters'!$L:$L,MATCH(BR$3,'Scenario Parameters'!$A:$A,0)))*'Base Table 5'!BR57</f>
        <v>30.775375</v>
      </c>
      <c r="BS57" s="36">
        <f>(1+INDEX('Scenario Parameters'!$L:$L,MATCH($C57,'Scenario Parameters'!$A:$A,0)))*(1+INDEX('Scenario Parameters'!$L:$L,MATCH(BS$3,'Scenario Parameters'!$A:$A,0)))*'Base Table 5'!BS57</f>
        <v>0.27347999999999995</v>
      </c>
      <c r="BT57" s="36">
        <f>(1+INDEX('Scenario Parameters'!$L:$L,MATCH($C57,'Scenario Parameters'!$A:$A,0)))*(1+INDEX('Scenario Parameters'!$L:$L,MATCH(BT$3,'Scenario Parameters'!$A:$A,0)))*'Base Table 5'!BT57</f>
        <v>174.56819999999999</v>
      </c>
      <c r="BU57" s="36">
        <f>(1+INDEX('Scenario Parameters'!$L:$L,MATCH($C57,'Scenario Parameters'!$A:$A,0)))*(1+INDEX('Scenario Parameters'!$L:$L,MATCH(BU$3,'Scenario Parameters'!$A:$A,0)))*'Base Table 5'!BU57</f>
        <v>20.7898</v>
      </c>
      <c r="BV57" s="36">
        <f>(1+INDEX('Scenario Parameters'!$L:$L,MATCH($C57,'Scenario Parameters'!$A:$A,0)))*(1+INDEX('Scenario Parameters'!$L:$L,MATCH(BV$3,'Scenario Parameters'!$A:$A,0)))*'Base Table 5'!BV57</f>
        <v>727.78070000000002</v>
      </c>
      <c r="BW57" s="36">
        <f>(1+INDEX('Scenario Parameters'!$L:$L,MATCH($C57,'Scenario Parameters'!$A:$A,0)))*(1+INDEX('Scenario Parameters'!$L:$L,MATCH(BW$3,'Scenario Parameters'!$A:$A,0)))*'Base Table 5'!BW57</f>
        <v>225.7099</v>
      </c>
      <c r="BX57" s="36">
        <f>(1+INDEX('Scenario Parameters'!$L:$L,MATCH($C57,'Scenario Parameters'!$A:$A,0)))*(1+INDEX('Scenario Parameters'!$L:$L,MATCH(BX$3,'Scenario Parameters'!$A:$A,0)))*'Base Table 5'!BX57</f>
        <v>333.92489999999998</v>
      </c>
      <c r="BY57" s="36">
        <f>(1+INDEX('Scenario Parameters'!$L:$L,MATCH($C57,'Scenario Parameters'!$A:$A,0)))*(1+INDEX('Scenario Parameters'!$L:$L,MATCH(BY$3,'Scenario Parameters'!$A:$A,0)))*'Base Table 5'!BY57</f>
        <v>1426.1777999999999</v>
      </c>
      <c r="BZ57" s="36">
        <f>(1+INDEX('Scenario Parameters'!$L:$L,MATCH($C57,'Scenario Parameters'!$A:$A,0)))*(1+INDEX('Scenario Parameters'!$L:$L,MATCH(BZ$3,'Scenario Parameters'!$A:$A,0)))*'Base Table 5'!BZ57</f>
        <v>100.94750000000001</v>
      </c>
      <c r="CA57" s="36">
        <f>(1+INDEX('Scenario Parameters'!$L:$L,MATCH($C57,'Scenario Parameters'!$A:$A,0)))*(1+INDEX('Scenario Parameters'!$L:$L,MATCH(CA$3,'Scenario Parameters'!$A:$A,0)))*'Base Table 5'!CA57</f>
        <v>128.24289999999999</v>
      </c>
      <c r="CB57" s="36">
        <f>(1+INDEX('Scenario Parameters'!$L:$L,MATCH($C57,'Scenario Parameters'!$A:$A,0)))*(1+INDEX('Scenario Parameters'!$L:$L,MATCH(CB$3,'Scenario Parameters'!$A:$A,0)))*'Base Table 5'!CB57</f>
        <v>11.680400000000001</v>
      </c>
      <c r="CC57" s="36">
        <f>(1+INDEX('Scenario Parameters'!$L:$L,MATCH($C57,'Scenario Parameters'!$A:$A,0)))*(1+INDEX('Scenario Parameters'!$L:$L,MATCH(CC$3,'Scenario Parameters'!$A:$A,0)))*'Base Table 5'!CC57</f>
        <v>53.179499999999997</v>
      </c>
      <c r="CD57" s="36">
        <f>(1+INDEX('Scenario Parameters'!$L:$L,MATCH($C57,'Scenario Parameters'!$A:$A,0)))*(1+INDEX('Scenario Parameters'!$L:$L,MATCH(CD$3,'Scenario Parameters'!$A:$A,0)))*'Base Table 5'!CD57</f>
        <v>43.261200000000002</v>
      </c>
      <c r="CE57" s="36">
        <f>(1+INDEX('Scenario Parameters'!$L:$L,MATCH($C57,'Scenario Parameters'!$A:$A,0)))*(1+INDEX('Scenario Parameters'!$L:$L,MATCH(CE$3,'Scenario Parameters'!$A:$A,0)))*'Base Table 5'!CE57</f>
        <v>10.374700000000001</v>
      </c>
      <c r="CF57" s="36">
        <f>(1+INDEX('Scenario Parameters'!$L:$L,MATCH($C57,'Scenario Parameters'!$A:$A,0)))*(1+INDEX('Scenario Parameters'!$L:$L,MATCH(CF$3,'Scenario Parameters'!$A:$A,0)))*'Base Table 5'!CF57</f>
        <v>2.3752</v>
      </c>
      <c r="CG57" s="36">
        <f>(1+INDEX('Scenario Parameters'!$L:$L,MATCH($C57,'Scenario Parameters'!$A:$A,0)))*(1+INDEX('Scenario Parameters'!$L:$L,MATCH(CG$3,'Scenario Parameters'!$A:$A,0)))*'Base Table 5'!CG57</f>
        <v>10.977499999999999</v>
      </c>
      <c r="CH57" s="36">
        <f>(1+INDEX('Scenario Parameters'!$L:$L,MATCH($C57,'Scenario Parameters'!$A:$A,0)))*(1+INDEX('Scenario Parameters'!$L:$L,MATCH(CH$3,'Scenario Parameters'!$A:$A,0)))*'Base Table 5'!CH57</f>
        <v>22.18</v>
      </c>
      <c r="CI57" s="36">
        <f>(1+INDEX('Scenario Parameters'!$L:$L,MATCH($C57,'Scenario Parameters'!$A:$A,0)))*(1+INDEX('Scenario Parameters'!$L:$L,MATCH(CI$3,'Scenario Parameters'!$A:$A,0)))*'Base Table 5'!CI57</f>
        <v>5.1651999999999996</v>
      </c>
      <c r="CJ57" s="36">
        <f>(1+INDEX('Scenario Parameters'!$L:$L,MATCH($C57,'Scenario Parameters'!$A:$A,0)))*(1+INDEX('Scenario Parameters'!$L:$L,MATCH(CJ$3,'Scenario Parameters'!$A:$A,0)))*'Base Table 5'!CJ57</f>
        <v>5.7198000000000002</v>
      </c>
      <c r="CK57" s="36">
        <f>(1+INDEX('Scenario Parameters'!$L:$L,MATCH($C57,'Scenario Parameters'!$A:$A,0)))*(1+INDEX('Scenario Parameters'!$L:$L,MATCH(CK$3,'Scenario Parameters'!$A:$A,0)))*'Base Table 5'!CK57</f>
        <v>10.997299999999999</v>
      </c>
      <c r="CL57" s="36">
        <f>(1+INDEX('Scenario Parameters'!$L:$L,MATCH($C57,'Scenario Parameters'!$A:$A,0)))*(1+INDEX('Scenario Parameters'!$L:$L,MATCH(CL$3,'Scenario Parameters'!$A:$A,0)))*'Base Table 5'!CL57</f>
        <v>1.3943000000000001</v>
      </c>
      <c r="CM57" s="36">
        <f>(1+INDEX('Scenario Parameters'!$L:$L,MATCH($C57,'Scenario Parameters'!$A:$A,0)))*(1+INDEX('Scenario Parameters'!$L:$L,MATCH(CM$3,'Scenario Parameters'!$A:$A,0)))*'Base Table 5'!CM57</f>
        <v>1.3254999999999999</v>
      </c>
      <c r="CN57" s="36">
        <f>(1+INDEX('Scenario Parameters'!$L:$L,MATCH($C57,'Scenario Parameters'!$A:$A,0)))*(1+INDEX('Scenario Parameters'!$L:$L,MATCH(CN$3,'Scenario Parameters'!$A:$A,0)))*'Base Table 5'!CN57</f>
        <v>21.654800000000002</v>
      </c>
      <c r="CO57" s="36">
        <f>(1+INDEX('Scenario Parameters'!$L:$L,MATCH($C57,'Scenario Parameters'!$A:$A,0)))*(1+INDEX('Scenario Parameters'!$L:$L,MATCH(CO$3,'Scenario Parameters'!$A:$A,0)))*'Base Table 5'!CO57</f>
        <v>0.37469999999999998</v>
      </c>
      <c r="CP57" s="36">
        <f>(1+INDEX('Scenario Parameters'!$L:$L,MATCH($C57,'Scenario Parameters'!$A:$A,0)))*(1+INDEX('Scenario Parameters'!$L:$L,MATCH(CP$3,'Scenario Parameters'!$A:$A,0)))*'Base Table 5'!CP57</f>
        <v>4.1288999999999998</v>
      </c>
      <c r="CQ57" s="36">
        <f>(1+INDEX('Scenario Parameters'!$L:$L,MATCH($C57,'Scenario Parameters'!$A:$A,0)))*(1+INDEX('Scenario Parameters'!$L:$L,MATCH(CQ$3,'Scenario Parameters'!$A:$A,0)))*'Base Table 5'!CQ57</f>
        <v>3.194</v>
      </c>
      <c r="CR57" s="36">
        <f>(1+INDEX('Scenario Parameters'!$L:$L,MATCH($C57,'Scenario Parameters'!$A:$A,0)))*(1+INDEX('Scenario Parameters'!$L:$L,MATCH(CR$3,'Scenario Parameters'!$A:$A,0)))*'Base Table 5'!CR57</f>
        <v>2.9849000000000001</v>
      </c>
      <c r="CS57" s="36">
        <f>(1+INDEX('Scenario Parameters'!$L:$L,MATCH($C57,'Scenario Parameters'!$A:$A,0)))*(1+INDEX('Scenario Parameters'!$L:$L,MATCH(CS$3,'Scenario Parameters'!$A:$A,0)))*'Base Table 5'!CS57</f>
        <v>10.2264</v>
      </c>
      <c r="CT57" s="36">
        <f>(1+INDEX('Scenario Parameters'!$L:$L,MATCH($C57,'Scenario Parameters'!$A:$A,0)))*(1+INDEX('Scenario Parameters'!$L:$L,MATCH(CT$3,'Scenario Parameters'!$A:$A,0)))*'Base Table 5'!CT57</f>
        <v>34.132399999999997</v>
      </c>
      <c r="CU57" s="36">
        <f>(1+INDEX('Scenario Parameters'!$L:$L,MATCH($C57,'Scenario Parameters'!$A:$A,0)))*(1+INDEX('Scenario Parameters'!$L:$L,MATCH(CU$3,'Scenario Parameters'!$A:$A,0)))*'Base Table 5'!CU57</f>
        <v>12.790699999999999</v>
      </c>
      <c r="CV57" s="36">
        <f>(1+INDEX('Scenario Parameters'!$L:$L,MATCH($C57,'Scenario Parameters'!$A:$A,0)))*(1+INDEX('Scenario Parameters'!$L:$L,MATCH(CV$3,'Scenario Parameters'!$A:$A,0)))*'Base Table 5'!CV57</f>
        <v>13.869400000000001</v>
      </c>
      <c r="CW57" s="36">
        <f>(1+INDEX('Scenario Parameters'!$L:$L,MATCH($C57,'Scenario Parameters'!$A:$A,0)))*(1+INDEX('Scenario Parameters'!$L:$L,MATCH(CW$3,'Scenario Parameters'!$A:$A,0)))*'Base Table 5'!CW57</f>
        <v>69.549099999999996</v>
      </c>
      <c r="CX57" s="36">
        <f>(1+INDEX('Scenario Parameters'!$L:$L,MATCH($C57,'Scenario Parameters'!$A:$A,0)))*(1+INDEX('Scenario Parameters'!$L:$L,MATCH(CX$3,'Scenario Parameters'!$A:$A,0)))*'Base Table 5'!CX57</f>
        <v>10.0481</v>
      </c>
      <c r="CY57" s="36">
        <f>(1+INDEX('Scenario Parameters'!$L:$L,MATCH($C57,'Scenario Parameters'!$A:$A,0)))*(1+INDEX('Scenario Parameters'!$L:$L,MATCH(CY$3,'Scenario Parameters'!$A:$A,0)))*'Base Table 5'!CY57</f>
        <v>10.931900000000001</v>
      </c>
      <c r="CZ57" s="36">
        <f>(1+INDEX('Scenario Parameters'!$L:$L,MATCH($C57,'Scenario Parameters'!$A:$A,0)))*(1+INDEX('Scenario Parameters'!$L:$L,MATCH(CZ$3,'Scenario Parameters'!$A:$A,0)))*'Base Table 5'!CZ57</f>
        <v>9.8798999999999992</v>
      </c>
      <c r="DA57" s="36">
        <f>(1+INDEX('Scenario Parameters'!$L:$L,MATCH($C57,'Scenario Parameters'!$A:$A,0)))*(1+INDEX('Scenario Parameters'!$L:$L,MATCH(DA$3,'Scenario Parameters'!$A:$A,0)))*'Base Table 5'!DA57</f>
        <v>42.108400000000003</v>
      </c>
      <c r="DB57" s="36">
        <f>(1+INDEX('Scenario Parameters'!$L:$L,MATCH($C57,'Scenario Parameters'!$A:$A,0)))*(1+INDEX('Scenario Parameters'!$L:$L,MATCH(DB$3,'Scenario Parameters'!$A:$A,0)))*'Base Table 5'!DB57</f>
        <v>74.086200000000005</v>
      </c>
      <c r="DC57" s="36">
        <f>(1+INDEX('Scenario Parameters'!$L:$L,MATCH($C57,'Scenario Parameters'!$A:$A,0)))*(1+INDEX('Scenario Parameters'!$L:$L,MATCH(DC$3,'Scenario Parameters'!$A:$A,0)))*'Base Table 5'!DC57</f>
        <v>16.244199999999999</v>
      </c>
      <c r="DD57" s="36">
        <f>(1+INDEX('Scenario Parameters'!$L:$L,MATCH($C57,'Scenario Parameters'!$A:$A,0)))*(1+INDEX('Scenario Parameters'!$L:$L,MATCH(DD$3,'Scenario Parameters'!$A:$A,0)))*'Base Table 5'!DD57</f>
        <v>32.050400000000003</v>
      </c>
      <c r="DE57" s="36">
        <f>(1+INDEX('Scenario Parameters'!$L:$L,MATCH($C57,'Scenario Parameters'!$A:$A,0)))*(1+INDEX('Scenario Parameters'!$L:$L,MATCH(DE$3,'Scenario Parameters'!$A:$A,0)))*'Base Table 5'!DE57</f>
        <v>21.7424</v>
      </c>
      <c r="DF57" s="36">
        <f>(1+INDEX('Scenario Parameters'!$L:$L,MATCH($C57,'Scenario Parameters'!$A:$A,0)))*(1+INDEX('Scenario Parameters'!$L:$L,MATCH(DF$3,'Scenario Parameters'!$A:$A,0)))*'Base Table 5'!DF57</f>
        <v>3.4207999999999998</v>
      </c>
      <c r="DG57" s="36">
        <f>(1+INDEX('Scenario Parameters'!$L:$L,MATCH($C57,'Scenario Parameters'!$A:$A,0)))*(1+INDEX('Scenario Parameters'!$L:$L,MATCH(DG$3,'Scenario Parameters'!$A:$A,0)))*'Base Table 5'!DG57</f>
        <v>41.489600000000003</v>
      </c>
      <c r="DH57" s="36">
        <f>(1+INDEX('Scenario Parameters'!$L:$L,MATCH($C57,'Scenario Parameters'!$A:$A,0)))*(1+INDEX('Scenario Parameters'!$L:$L,MATCH(DH$3,'Scenario Parameters'!$A:$A,0)))*'Base Table 5'!DH57</f>
        <v>35.3598</v>
      </c>
      <c r="DI57" s="36">
        <f>(1+INDEX('Scenario Parameters'!$L:$L,MATCH($C57,'Scenario Parameters'!$A:$A,0)))*(1+INDEX('Scenario Parameters'!$L:$L,MATCH(DI$3,'Scenario Parameters'!$A:$A,0)))*'Base Table 5'!DI57</f>
        <v>13.410399999999999</v>
      </c>
      <c r="DJ57" s="36">
        <f>(1+INDEX('Scenario Parameters'!$L:$L,MATCH($C57,'Scenario Parameters'!$A:$A,0)))*(1+INDEX('Scenario Parameters'!$L:$L,MATCH(DJ$3,'Scenario Parameters'!$A:$A,0)))*'Base Table 5'!DJ57</f>
        <v>24.9419</v>
      </c>
      <c r="DK57" s="36">
        <f>(1+INDEX('Scenario Parameters'!$L:$L,MATCH($C57,'Scenario Parameters'!$A:$A,0)))*(1+INDEX('Scenario Parameters'!$L:$L,MATCH(DK$3,'Scenario Parameters'!$A:$A,0)))*'Base Table 5'!DK57</f>
        <v>21.9253</v>
      </c>
      <c r="DL57" s="36">
        <f>(1+INDEX('Scenario Parameters'!$L:$L,MATCH($C57,'Scenario Parameters'!$A:$A,0)))*(1+INDEX('Scenario Parameters'!$L:$L,MATCH(DL$3,'Scenario Parameters'!$A:$A,0)))*'Base Table 5'!DL57</f>
        <v>13.575999999999997</v>
      </c>
      <c r="DM57" s="36">
        <f>(1+INDEX('Scenario Parameters'!$L:$L,MATCH($C57,'Scenario Parameters'!$A:$A,0)))*(1+INDEX('Scenario Parameters'!$L:$L,MATCH(DM$3,'Scenario Parameters'!$A:$A,0)))*'Base Table 5'!DM57</f>
        <v>116.7183</v>
      </c>
      <c r="DN57" s="36">
        <f>(1+INDEX('Scenario Parameters'!$L:$L,MATCH($C57,'Scenario Parameters'!$A:$A,0)))*(1+INDEX('Scenario Parameters'!$L:$L,MATCH(DN$3,'Scenario Parameters'!$A:$A,0)))*'Base Table 5'!DN57</f>
        <v>29.9313</v>
      </c>
      <c r="DO57" s="36">
        <f>(1+INDEX('Scenario Parameters'!$L:$L,MATCH($C57,'Scenario Parameters'!$A:$A,0)))*(1+INDEX('Scenario Parameters'!$L:$L,MATCH(DO$3,'Scenario Parameters'!$A:$A,0)))*'Base Table 5'!DO57</f>
        <v>4.6140999999999996</v>
      </c>
      <c r="DP57" s="36">
        <f t="shared" si="4"/>
        <v>6500.3253500000001</v>
      </c>
      <c r="DQ57" s="36">
        <f>('Base Table 5'!DQ57/'Base Table 5'!$DX57)*$EB57</f>
        <v>1209.1466440046304</v>
      </c>
      <c r="DR57" s="36">
        <f>('Base Table 5'!DR57/'Base Table 5'!$DX57)*$EB57</f>
        <v>9.1319061755133574E-2</v>
      </c>
      <c r="DS57" s="36">
        <f>('Base Table 5'!DS57/'Base Table 5'!$DX57)*$EB57</f>
        <v>517.54846274410193</v>
      </c>
      <c r="DT57" s="36">
        <f>('Base Table 5'!DT57/'Base Table 5'!$DX57)*$EB57</f>
        <v>36.094792717898059</v>
      </c>
      <c r="DU57" s="36">
        <f>('Base Table 5'!DU57/'Base Table 5'!$DX57)*$EB57</f>
        <v>105.87160859391356</v>
      </c>
      <c r="DV57" s="36">
        <f>('Base Table 5'!DV57/'Base Table 5'!$DX57)*$EB57</f>
        <v>123.00700250154227</v>
      </c>
      <c r="DW57" s="36">
        <f>('Base Table 5'!DW57/'Base Table 5'!$DX57)*$EB57</f>
        <v>1619.9237734212188</v>
      </c>
      <c r="DX57" s="36">
        <f t="shared" si="5"/>
        <v>3611.6836030450604</v>
      </c>
      <c r="DY57" s="36">
        <f t="shared" si="6"/>
        <v>10112.00895304506</v>
      </c>
      <c r="DZ57" s="14">
        <f>'Base Table 5'!DY57</f>
        <v>10161.000300000003</v>
      </c>
      <c r="EA57" s="54">
        <v>10112.00895304506</v>
      </c>
      <c r="EB57" s="100">
        <f t="shared" si="7"/>
        <v>3611.6836030450604</v>
      </c>
    </row>
    <row r="58" spans="1:132" x14ac:dyDescent="0.4">
      <c r="A58" s="34">
        <v>55</v>
      </c>
      <c r="B58" s="7" t="str">
        <f>'Base Table 5'!B58</f>
        <v>2301</v>
      </c>
      <c r="C58" s="111">
        <f>'Base Table 5'!C58</f>
        <v>9</v>
      </c>
      <c r="D58" s="35" t="str">
        <f>'Base Table 5'!D58</f>
        <v>Motor vehicles and parts; other transport equipment manufacturing</v>
      </c>
      <c r="E58" s="36">
        <f>(1+INDEX('Scenario Parameters'!$L:$L,MATCH($C58,'Scenario Parameters'!$A:$A,0)))*(1+INDEX('Scenario Parameters'!$L:$L,MATCH(E$3,'Scenario Parameters'!$A:$A,0)))*'Base Table 5'!E58</f>
        <v>5.4454800000000008</v>
      </c>
      <c r="F58" s="36">
        <f>(1+INDEX('Scenario Parameters'!$L:$L,MATCH($C58,'Scenario Parameters'!$A:$A,0)))*(1+INDEX('Scenario Parameters'!$L:$L,MATCH(F$3,'Scenario Parameters'!$A:$A,0)))*'Base Table 5'!F58</f>
        <v>0.83019000000000021</v>
      </c>
      <c r="G58" s="36">
        <f>(1+INDEX('Scenario Parameters'!$L:$L,MATCH($C58,'Scenario Parameters'!$A:$A,0)))*(1+INDEX('Scenario Parameters'!$L:$L,MATCH(G$3,'Scenario Parameters'!$A:$A,0)))*'Base Table 5'!G58</f>
        <v>4.1517900000000001</v>
      </c>
      <c r="H58" s="36">
        <f>(1+INDEX('Scenario Parameters'!$L:$L,MATCH($C58,'Scenario Parameters'!$A:$A,0)))*(1+INDEX('Scenario Parameters'!$L:$L,MATCH(H$3,'Scenario Parameters'!$A:$A,0)))*'Base Table 5'!H58</f>
        <v>0.92226000000000008</v>
      </c>
      <c r="I58" s="36">
        <f>(1+INDEX('Scenario Parameters'!$L:$L,MATCH($C58,'Scenario Parameters'!$A:$A,0)))*(1+INDEX('Scenario Parameters'!$L:$L,MATCH(I$3,'Scenario Parameters'!$A:$A,0)))*'Base Table 5'!I58</f>
        <v>0.21978000000000003</v>
      </c>
      <c r="J58" s="36">
        <f>(1+INDEX('Scenario Parameters'!$L:$L,MATCH($C58,'Scenario Parameters'!$A:$A,0)))*(1+INDEX('Scenario Parameters'!$L:$L,MATCH(J$3,'Scenario Parameters'!$A:$A,0)))*'Base Table 5'!J58</f>
        <v>0.56493000000000004</v>
      </c>
      <c r="K58" s="36">
        <f>(1+INDEX('Scenario Parameters'!$L:$L,MATCH($C58,'Scenario Parameters'!$A:$A,0)))*(1+INDEX('Scenario Parameters'!$L:$L,MATCH(K$3,'Scenario Parameters'!$A:$A,0)))*'Base Table 5'!K58</f>
        <v>3.2786400000000007</v>
      </c>
      <c r="L58" s="36">
        <f>(1+INDEX('Scenario Parameters'!$L:$L,MATCH($C58,'Scenario Parameters'!$A:$A,0)))*(1+INDEX('Scenario Parameters'!$L:$L,MATCH(L$3,'Scenario Parameters'!$A:$A,0)))*'Base Table 5'!L58</f>
        <v>0.72622799999999998</v>
      </c>
      <c r="M58" s="36">
        <f>(1+INDEX('Scenario Parameters'!$L:$L,MATCH($C58,'Scenario Parameters'!$A:$A,0)))*(1+INDEX('Scenario Parameters'!$L:$L,MATCH(M$3,'Scenario Parameters'!$A:$A,0)))*'Base Table 5'!M58</f>
        <v>0.35276999999999997</v>
      </c>
      <c r="N58" s="36">
        <f>(1+INDEX('Scenario Parameters'!$L:$L,MATCH($C58,'Scenario Parameters'!$A:$A,0)))*(1+INDEX('Scenario Parameters'!$L:$L,MATCH(N$3,'Scenario Parameters'!$A:$A,0)))*'Base Table 5'!N58</f>
        <v>4.4139150000000011</v>
      </c>
      <c r="O58" s="36">
        <f>(1+INDEX('Scenario Parameters'!$L:$L,MATCH($C58,'Scenario Parameters'!$A:$A,0)))*(1+INDEX('Scenario Parameters'!$L:$L,MATCH(O$3,'Scenario Parameters'!$A:$A,0)))*'Base Table 5'!O58</f>
        <v>13.093311000000002</v>
      </c>
      <c r="P58" s="36">
        <f>(1+INDEX('Scenario Parameters'!$L:$L,MATCH($C58,'Scenario Parameters'!$A:$A,0)))*(1+INDEX('Scenario Parameters'!$L:$L,MATCH(P$3,'Scenario Parameters'!$A:$A,0)))*'Base Table 5'!P58</f>
        <v>1.5570390000000003</v>
      </c>
      <c r="Q58" s="36">
        <f>(1+INDEX('Scenario Parameters'!$L:$L,MATCH($C58,'Scenario Parameters'!$A:$A,0)))*(1+INDEX('Scenario Parameters'!$L:$L,MATCH(Q$3,'Scenario Parameters'!$A:$A,0)))*'Base Table 5'!Q58</f>
        <v>1.9254720000000005</v>
      </c>
      <c r="R58" s="36">
        <f>(1+INDEX('Scenario Parameters'!$L:$L,MATCH($C58,'Scenario Parameters'!$A:$A,0)))*(1+INDEX('Scenario Parameters'!$L:$L,MATCH(R$3,'Scenario Parameters'!$A:$A,0)))*'Base Table 5'!R58</f>
        <v>3.1612200000000006</v>
      </c>
      <c r="S58" s="36">
        <f>(1+INDEX('Scenario Parameters'!$L:$L,MATCH($C58,'Scenario Parameters'!$A:$A,0)))*(1+INDEX('Scenario Parameters'!$L:$L,MATCH(S$3,'Scenario Parameters'!$A:$A,0)))*'Base Table 5'!S58</f>
        <v>0.22167000000000003</v>
      </c>
      <c r="T58" s="36">
        <f>(1+INDEX('Scenario Parameters'!$L:$L,MATCH($C58,'Scenario Parameters'!$A:$A,0)))*(1+INDEX('Scenario Parameters'!$L:$L,MATCH(T$3,'Scenario Parameters'!$A:$A,0)))*'Base Table 5'!T58</f>
        <v>2.0211600000000001</v>
      </c>
      <c r="U58" s="36">
        <f>(1+INDEX('Scenario Parameters'!$L:$L,MATCH($C58,'Scenario Parameters'!$A:$A,0)))*(1+INDEX('Scenario Parameters'!$L:$L,MATCH(U$3,'Scenario Parameters'!$A:$A,0)))*'Base Table 5'!U58</f>
        <v>2.0975700000000002</v>
      </c>
      <c r="V58" s="36">
        <f>(1+INDEX('Scenario Parameters'!$L:$L,MATCH($C58,'Scenario Parameters'!$A:$A,0)))*(1+INDEX('Scenario Parameters'!$L:$L,MATCH(V$3,'Scenario Parameters'!$A:$A,0)))*'Base Table 5'!V58</f>
        <v>0.63606000000000007</v>
      </c>
      <c r="W58" s="36">
        <f>(1+INDEX('Scenario Parameters'!$L:$L,MATCH($C58,'Scenario Parameters'!$A:$A,0)))*(1+INDEX('Scenario Parameters'!$L:$L,MATCH(W$3,'Scenario Parameters'!$A:$A,0)))*'Base Table 5'!W58</f>
        <v>1.5312600000000001</v>
      </c>
      <c r="X58" s="36">
        <f>(1+INDEX('Scenario Parameters'!$L:$L,MATCH($C58,'Scenario Parameters'!$A:$A,0)))*(1+INDEX('Scenario Parameters'!$L:$L,MATCH(X$3,'Scenario Parameters'!$A:$A,0)))*'Base Table 5'!X58</f>
        <v>1.8255900000000003</v>
      </c>
      <c r="Y58" s="36">
        <f>(1+INDEX('Scenario Parameters'!$L:$L,MATCH($C58,'Scenario Parameters'!$A:$A,0)))*(1+INDEX('Scenario Parameters'!$L:$L,MATCH(Y$3,'Scenario Parameters'!$A:$A,0)))*'Base Table 5'!Y58</f>
        <v>1.6090500000000003</v>
      </c>
      <c r="Z58" s="36">
        <f>(1+INDEX('Scenario Parameters'!$L:$L,MATCH($C58,'Scenario Parameters'!$A:$A,0)))*(1+INDEX('Scenario Parameters'!$L:$L,MATCH(Z$3,'Scenario Parameters'!$A:$A,0)))*'Base Table 5'!Z58</f>
        <v>3.4622400000000009</v>
      </c>
      <c r="AA58" s="36">
        <f>(1+INDEX('Scenario Parameters'!$L:$L,MATCH($C58,'Scenario Parameters'!$A:$A,0)))*(1+INDEX('Scenario Parameters'!$L:$L,MATCH(AA$3,'Scenario Parameters'!$A:$A,0)))*'Base Table 5'!AA58</f>
        <v>1.1913300000000002</v>
      </c>
      <c r="AB58" s="36">
        <f>(1+INDEX('Scenario Parameters'!$L:$L,MATCH($C58,'Scenario Parameters'!$A:$A,0)))*(1+INDEX('Scenario Parameters'!$L:$L,MATCH(AB$3,'Scenario Parameters'!$A:$A,0)))*'Base Table 5'!AB58</f>
        <v>0.50319000000000003</v>
      </c>
      <c r="AC58" s="36">
        <f>(1+INDEX('Scenario Parameters'!$L:$L,MATCH($C58,'Scenario Parameters'!$A:$A,0)))*(1+INDEX('Scenario Parameters'!$L:$L,MATCH(AC$3,'Scenario Parameters'!$A:$A,0)))*'Base Table 5'!AC58</f>
        <v>0.58401000000000014</v>
      </c>
      <c r="AD58" s="36">
        <f>(1+INDEX('Scenario Parameters'!$L:$L,MATCH($C58,'Scenario Parameters'!$A:$A,0)))*(1+INDEX('Scenario Parameters'!$L:$L,MATCH(AD$3,'Scenario Parameters'!$A:$A,0)))*'Base Table 5'!AD58</f>
        <v>3.6510000000000008E-2</v>
      </c>
      <c r="AE58" s="36">
        <f>(1+INDEX('Scenario Parameters'!$L:$L,MATCH($C58,'Scenario Parameters'!$A:$A,0)))*(1+INDEX('Scenario Parameters'!$L:$L,MATCH(AE$3,'Scenario Parameters'!$A:$A,0)))*'Base Table 5'!AE58</f>
        <v>0.11586000000000002</v>
      </c>
      <c r="AF58" s="36">
        <f>(1+INDEX('Scenario Parameters'!$L:$L,MATCH($C58,'Scenario Parameters'!$A:$A,0)))*(1+INDEX('Scenario Parameters'!$L:$L,MATCH(AF$3,'Scenario Parameters'!$A:$A,0)))*'Base Table 5'!AF58</f>
        <v>0.79611000000000021</v>
      </c>
      <c r="AG58" s="36">
        <f>(1+INDEX('Scenario Parameters'!$L:$L,MATCH($C58,'Scenario Parameters'!$A:$A,0)))*(1+INDEX('Scenario Parameters'!$L:$L,MATCH(AG$3,'Scenario Parameters'!$A:$A,0)))*'Base Table 5'!AG58</f>
        <v>9.0000000000000019E-4</v>
      </c>
      <c r="AH58" s="36">
        <f>(1+INDEX('Scenario Parameters'!$L:$L,MATCH($C58,'Scenario Parameters'!$A:$A,0)))*(1+INDEX('Scenario Parameters'!$L:$L,MATCH(AH$3,'Scenario Parameters'!$A:$A,0)))*'Base Table 5'!AH58</f>
        <v>0.12156000000000002</v>
      </c>
      <c r="AI58" s="36">
        <f>(1+INDEX('Scenario Parameters'!$L:$L,MATCH($C58,'Scenario Parameters'!$A:$A,0)))*(1+INDEX('Scenario Parameters'!$L:$L,MATCH(AI$3,'Scenario Parameters'!$A:$A,0)))*'Base Table 5'!AI58</f>
        <v>0.10434000000000002</v>
      </c>
      <c r="AJ58" s="36">
        <f>(1+INDEX('Scenario Parameters'!$L:$L,MATCH($C58,'Scenario Parameters'!$A:$A,0)))*(1+INDEX('Scenario Parameters'!$L:$L,MATCH(AJ$3,'Scenario Parameters'!$A:$A,0)))*'Base Table 5'!AJ58</f>
        <v>0.68088000000000015</v>
      </c>
      <c r="AK58" s="36">
        <f>(1+INDEX('Scenario Parameters'!$L:$L,MATCH($C58,'Scenario Parameters'!$A:$A,0)))*(1+INDEX('Scenario Parameters'!$L:$L,MATCH(AK$3,'Scenario Parameters'!$A:$A,0)))*'Base Table 5'!AK58</f>
        <v>1.6652400000000003</v>
      </c>
      <c r="AL58" s="36">
        <f>(1+INDEX('Scenario Parameters'!$L:$L,MATCH($C58,'Scenario Parameters'!$A:$A,0)))*(1+INDEX('Scenario Parameters'!$L:$L,MATCH(AL$3,'Scenario Parameters'!$A:$A,0)))*'Base Table 5'!AL58</f>
        <v>0.44892000000000004</v>
      </c>
      <c r="AM58" s="36">
        <f>(1+INDEX('Scenario Parameters'!$L:$L,MATCH($C58,'Scenario Parameters'!$A:$A,0)))*(1+INDEX('Scenario Parameters'!$L:$L,MATCH(AM$3,'Scenario Parameters'!$A:$A,0)))*'Base Table 5'!AM58</f>
        <v>0.98433000000000015</v>
      </c>
      <c r="AN58" s="36">
        <f>(1+INDEX('Scenario Parameters'!$L:$L,MATCH($C58,'Scenario Parameters'!$A:$A,0)))*(1+INDEX('Scenario Parameters'!$L:$L,MATCH(AN$3,'Scenario Parameters'!$A:$A,0)))*'Base Table 5'!AN58</f>
        <v>0.97959000000000007</v>
      </c>
      <c r="AO58" s="36">
        <f>(1+INDEX('Scenario Parameters'!$L:$L,MATCH($C58,'Scenario Parameters'!$A:$A,0)))*(1+INDEX('Scenario Parameters'!$L:$L,MATCH(AO$3,'Scenario Parameters'!$A:$A,0)))*'Base Table 5'!AO58</f>
        <v>7.2800999999999991E-2</v>
      </c>
      <c r="AP58" s="36">
        <f>(1+INDEX('Scenario Parameters'!$L:$L,MATCH($C58,'Scenario Parameters'!$A:$A,0)))*(1+INDEX('Scenario Parameters'!$L:$L,MATCH(AP$3,'Scenario Parameters'!$A:$A,0)))*'Base Table 5'!AP58</f>
        <v>0.71088000000000018</v>
      </c>
      <c r="AQ58" s="36">
        <f>(1+INDEX('Scenario Parameters'!$L:$L,MATCH($C58,'Scenario Parameters'!$A:$A,0)))*(1+INDEX('Scenario Parameters'!$L:$L,MATCH(AQ$3,'Scenario Parameters'!$A:$A,0)))*'Base Table 5'!AQ58</f>
        <v>6.9765000000000008E-2</v>
      </c>
      <c r="AR58" s="36">
        <f>(1+INDEX('Scenario Parameters'!$L:$L,MATCH($C58,'Scenario Parameters'!$A:$A,0)))*(1+INDEX('Scenario Parameters'!$L:$L,MATCH(AR$3,'Scenario Parameters'!$A:$A,0)))*'Base Table 5'!AR58</f>
        <v>2.2176300000000002</v>
      </c>
      <c r="AS58" s="36">
        <f>(1+INDEX('Scenario Parameters'!$L:$L,MATCH($C58,'Scenario Parameters'!$A:$A,0)))*(1+INDEX('Scenario Parameters'!$L:$L,MATCH(AS$3,'Scenario Parameters'!$A:$A,0)))*'Base Table 5'!AS58</f>
        <v>0.57606000000000002</v>
      </c>
      <c r="AT58" s="36">
        <f>(1+INDEX('Scenario Parameters'!$L:$L,MATCH($C58,'Scenario Parameters'!$A:$A,0)))*(1+INDEX('Scenario Parameters'!$L:$L,MATCH(AT$3,'Scenario Parameters'!$A:$A,0)))*'Base Table 5'!AT58</f>
        <v>1.3303200000000002</v>
      </c>
      <c r="AU58" s="36">
        <f>(1+INDEX('Scenario Parameters'!$L:$L,MATCH($C58,'Scenario Parameters'!$A:$A,0)))*(1+INDEX('Scenario Parameters'!$L:$L,MATCH(AU$3,'Scenario Parameters'!$A:$A,0)))*'Base Table 5'!AU58</f>
        <v>0.12495000000000002</v>
      </c>
      <c r="AV58" s="36">
        <f>(1+INDEX('Scenario Parameters'!$L:$L,MATCH($C58,'Scenario Parameters'!$A:$A,0)))*(1+INDEX('Scenario Parameters'!$L:$L,MATCH(AV$3,'Scenario Parameters'!$A:$A,0)))*'Base Table 5'!AV58</f>
        <v>1.4125500000000002</v>
      </c>
      <c r="AW58" s="36">
        <f>(1+INDEX('Scenario Parameters'!$L:$L,MATCH($C58,'Scenario Parameters'!$A:$A,0)))*(1+INDEX('Scenario Parameters'!$L:$L,MATCH(AW$3,'Scenario Parameters'!$A:$A,0)))*'Base Table 5'!AW58</f>
        <v>0.23448000000000002</v>
      </c>
      <c r="AX58" s="36">
        <f>(1+INDEX('Scenario Parameters'!$L:$L,MATCH($C58,'Scenario Parameters'!$A:$A,0)))*(1+INDEX('Scenario Parameters'!$L:$L,MATCH(AX$3,'Scenario Parameters'!$A:$A,0)))*'Base Table 5'!AX58</f>
        <v>1.1185800000000001</v>
      </c>
      <c r="AY58" s="36">
        <f>(1+INDEX('Scenario Parameters'!$L:$L,MATCH($C58,'Scenario Parameters'!$A:$A,0)))*(1+INDEX('Scenario Parameters'!$L:$L,MATCH(AY$3,'Scenario Parameters'!$A:$A,0)))*'Base Table 5'!AY58</f>
        <v>0.56877000000000011</v>
      </c>
      <c r="AZ58" s="36">
        <f>(1+INDEX('Scenario Parameters'!$L:$L,MATCH($C58,'Scenario Parameters'!$A:$A,0)))*(1+INDEX('Scenario Parameters'!$L:$L,MATCH(AZ$3,'Scenario Parameters'!$A:$A,0)))*'Base Table 5'!AZ58</f>
        <v>0.27528000000000002</v>
      </c>
      <c r="BA58" s="36">
        <f>(1+INDEX('Scenario Parameters'!$L:$L,MATCH($C58,'Scenario Parameters'!$A:$A,0)))*(1+INDEX('Scenario Parameters'!$L:$L,MATCH(BA$3,'Scenario Parameters'!$A:$A,0)))*'Base Table 5'!BA58</f>
        <v>0.97821000000000013</v>
      </c>
      <c r="BB58" s="36">
        <f>(1+INDEX('Scenario Parameters'!$L:$L,MATCH($C58,'Scenario Parameters'!$A:$A,0)))*(1+INDEX('Scenario Parameters'!$L:$L,MATCH(BB$3,'Scenario Parameters'!$A:$A,0)))*'Base Table 5'!BB58</f>
        <v>0.54648000000000008</v>
      </c>
      <c r="BC58" s="36">
        <f>(1+INDEX('Scenario Parameters'!$L:$L,MATCH($C58,'Scenario Parameters'!$A:$A,0)))*(1+INDEX('Scenario Parameters'!$L:$L,MATCH(BC$3,'Scenario Parameters'!$A:$A,0)))*'Base Table 5'!BC58</f>
        <v>0.17823000000000003</v>
      </c>
      <c r="BD58" s="36">
        <f>(1+INDEX('Scenario Parameters'!$L:$L,MATCH($C58,'Scenario Parameters'!$A:$A,0)))*(1+INDEX('Scenario Parameters'!$L:$L,MATCH(BD$3,'Scenario Parameters'!$A:$A,0)))*'Base Table 5'!BD58</f>
        <v>3.5276400000000008</v>
      </c>
      <c r="BE58" s="36">
        <f>(1+INDEX('Scenario Parameters'!$L:$L,MATCH($C58,'Scenario Parameters'!$A:$A,0)))*(1+INDEX('Scenario Parameters'!$L:$L,MATCH(BE$3,'Scenario Parameters'!$A:$A,0)))*'Base Table 5'!BE58</f>
        <v>0.64656000000000002</v>
      </c>
      <c r="BF58" s="36">
        <f>(1+INDEX('Scenario Parameters'!$L:$L,MATCH($C58,'Scenario Parameters'!$A:$A,0)))*(1+INDEX('Scenario Parameters'!$L:$L,MATCH(BF$3,'Scenario Parameters'!$A:$A,0)))*'Base Table 5'!BF58</f>
        <v>1.9713900000000002</v>
      </c>
      <c r="BG58" s="36">
        <f>(1+INDEX('Scenario Parameters'!$L:$L,MATCH($C58,'Scenario Parameters'!$A:$A,0)))*(1+INDEX('Scenario Parameters'!$L:$L,MATCH(BG$3,'Scenario Parameters'!$A:$A,0)))*'Base Table 5'!BG58</f>
        <v>17.051481000000006</v>
      </c>
      <c r="BH58" s="36">
        <f>(1+INDEX('Scenario Parameters'!$L:$L,MATCH($C58,'Scenario Parameters'!$A:$A,0)))*(1+INDEX('Scenario Parameters'!$L:$L,MATCH(BH$3,'Scenario Parameters'!$A:$A,0)))*'Base Table 5'!BH58</f>
        <v>2.6267100000000001</v>
      </c>
      <c r="BI58" s="36">
        <f>(1+INDEX('Scenario Parameters'!$L:$L,MATCH($C58,'Scenario Parameters'!$A:$A,0)))*(1+INDEX('Scenario Parameters'!$L:$L,MATCH(BI$3,'Scenario Parameters'!$A:$A,0)))*'Base Table 5'!BI58</f>
        <v>1.7773200000000005</v>
      </c>
      <c r="BJ58" s="36">
        <f>(1+INDEX('Scenario Parameters'!$L:$L,MATCH($C58,'Scenario Parameters'!$A:$A,0)))*(1+INDEX('Scenario Parameters'!$L:$L,MATCH(BJ$3,'Scenario Parameters'!$A:$A,0)))*'Base Table 5'!BJ58</f>
        <v>1.9365000000000003</v>
      </c>
      <c r="BK58" s="36">
        <f>(1+INDEX('Scenario Parameters'!$L:$L,MATCH($C58,'Scenario Parameters'!$A:$A,0)))*(1+INDEX('Scenario Parameters'!$L:$L,MATCH(BK$3,'Scenario Parameters'!$A:$A,0)))*'Base Table 5'!BK58</f>
        <v>4.9910100000000011</v>
      </c>
      <c r="BL58" s="36">
        <f>(1+INDEX('Scenario Parameters'!$L:$L,MATCH($C58,'Scenario Parameters'!$A:$A,0)))*(1+INDEX('Scenario Parameters'!$L:$L,MATCH(BL$3,'Scenario Parameters'!$A:$A,0)))*'Base Table 5'!BL58</f>
        <v>3.8852700000000007</v>
      </c>
      <c r="BM58" s="36">
        <f>(1+INDEX('Scenario Parameters'!$L:$L,MATCH($C58,'Scenario Parameters'!$A:$A,0)))*(1+INDEX('Scenario Parameters'!$L:$L,MATCH(BM$3,'Scenario Parameters'!$A:$A,0)))*'Base Table 5'!BM58</f>
        <v>1.2442800000000001</v>
      </c>
      <c r="BN58" s="36">
        <f>(1+INDEX('Scenario Parameters'!$L:$L,MATCH($C58,'Scenario Parameters'!$A:$A,0)))*(1+INDEX('Scenario Parameters'!$L:$L,MATCH(BN$3,'Scenario Parameters'!$A:$A,0)))*'Base Table 5'!BN58</f>
        <v>10.681020000000002</v>
      </c>
      <c r="BO58" s="36">
        <f>(1+INDEX('Scenario Parameters'!$L:$L,MATCH($C58,'Scenario Parameters'!$A:$A,0)))*(1+INDEX('Scenario Parameters'!$L:$L,MATCH(BO$3,'Scenario Parameters'!$A:$A,0)))*'Base Table 5'!BO58</f>
        <v>1.3385100000000003</v>
      </c>
      <c r="BP58" s="36">
        <f>(1+INDEX('Scenario Parameters'!$L:$L,MATCH($C58,'Scenario Parameters'!$A:$A,0)))*(1+INDEX('Scenario Parameters'!$L:$L,MATCH(BP$3,'Scenario Parameters'!$A:$A,0)))*'Base Table 5'!BP58</f>
        <v>0.41610000000000008</v>
      </c>
      <c r="BQ58" s="36">
        <f>(1+INDEX('Scenario Parameters'!$L:$L,MATCH($C58,'Scenario Parameters'!$A:$A,0)))*(1+INDEX('Scenario Parameters'!$L:$L,MATCH(BQ$3,'Scenario Parameters'!$A:$A,0)))*'Base Table 5'!BQ58</f>
        <v>1.6321875000000003</v>
      </c>
      <c r="BR58" s="36">
        <f>(1+INDEX('Scenario Parameters'!$L:$L,MATCH($C58,'Scenario Parameters'!$A:$A,0)))*(1+INDEX('Scenario Parameters'!$L:$L,MATCH(BR$3,'Scenario Parameters'!$A:$A,0)))*'Base Table 5'!BR58</f>
        <v>1.7886000000000002</v>
      </c>
      <c r="BS58" s="36">
        <f>(1+INDEX('Scenario Parameters'!$L:$L,MATCH($C58,'Scenario Parameters'!$A:$A,0)))*(1+INDEX('Scenario Parameters'!$L:$L,MATCH(BS$3,'Scenario Parameters'!$A:$A,0)))*'Base Table 5'!BS58</f>
        <v>2.1059999999999999E-2</v>
      </c>
      <c r="BT58" s="36">
        <f>(1+INDEX('Scenario Parameters'!$L:$L,MATCH($C58,'Scenario Parameters'!$A:$A,0)))*(1+INDEX('Scenario Parameters'!$L:$L,MATCH(BT$3,'Scenario Parameters'!$A:$A,0)))*'Base Table 5'!BT58</f>
        <v>1.4559300000000004</v>
      </c>
      <c r="BU58" s="36">
        <f>(1+INDEX('Scenario Parameters'!$L:$L,MATCH($C58,'Scenario Parameters'!$A:$A,0)))*(1+INDEX('Scenario Parameters'!$L:$L,MATCH(BU$3,'Scenario Parameters'!$A:$A,0)))*'Base Table 5'!BU58</f>
        <v>1.8400800000000004</v>
      </c>
      <c r="BV58" s="36">
        <f>(1+INDEX('Scenario Parameters'!$L:$L,MATCH($C58,'Scenario Parameters'!$A:$A,0)))*(1+INDEX('Scenario Parameters'!$L:$L,MATCH(BV$3,'Scenario Parameters'!$A:$A,0)))*'Base Table 5'!BV58</f>
        <v>19.738020000000006</v>
      </c>
      <c r="BW58" s="36">
        <f>(1+INDEX('Scenario Parameters'!$L:$L,MATCH($C58,'Scenario Parameters'!$A:$A,0)))*(1+INDEX('Scenario Parameters'!$L:$L,MATCH(BW$3,'Scenario Parameters'!$A:$A,0)))*'Base Table 5'!BW58</f>
        <v>26.561640000000004</v>
      </c>
      <c r="BX58" s="36">
        <f>(1+INDEX('Scenario Parameters'!$L:$L,MATCH($C58,'Scenario Parameters'!$A:$A,0)))*(1+INDEX('Scenario Parameters'!$L:$L,MATCH(BX$3,'Scenario Parameters'!$A:$A,0)))*'Base Table 5'!BX58</f>
        <v>34.120950000000008</v>
      </c>
      <c r="BY58" s="36">
        <f>(1+INDEX('Scenario Parameters'!$L:$L,MATCH($C58,'Scenario Parameters'!$A:$A,0)))*(1+INDEX('Scenario Parameters'!$L:$L,MATCH(BY$3,'Scenario Parameters'!$A:$A,0)))*'Base Table 5'!BY58</f>
        <v>75.050460000000015</v>
      </c>
      <c r="BZ58" s="36">
        <f>(1+INDEX('Scenario Parameters'!$L:$L,MATCH($C58,'Scenario Parameters'!$A:$A,0)))*(1+INDEX('Scenario Parameters'!$L:$L,MATCH(BZ$3,'Scenario Parameters'!$A:$A,0)))*'Base Table 5'!BZ58</f>
        <v>34.777290000000008</v>
      </c>
      <c r="CA58" s="36">
        <f>(1+INDEX('Scenario Parameters'!$L:$L,MATCH($C58,'Scenario Parameters'!$A:$A,0)))*(1+INDEX('Scenario Parameters'!$L:$L,MATCH(CA$3,'Scenario Parameters'!$A:$A,0)))*'Base Table 5'!CA58</f>
        <v>35.498730000000002</v>
      </c>
      <c r="CB58" s="36">
        <f>(1+INDEX('Scenario Parameters'!$L:$L,MATCH($C58,'Scenario Parameters'!$A:$A,0)))*(1+INDEX('Scenario Parameters'!$L:$L,MATCH(CB$3,'Scenario Parameters'!$A:$A,0)))*'Base Table 5'!CB58</f>
        <v>2.5769700000000002</v>
      </c>
      <c r="CC58" s="36">
        <f>(1+INDEX('Scenario Parameters'!$L:$L,MATCH($C58,'Scenario Parameters'!$A:$A,0)))*(1+INDEX('Scenario Parameters'!$L:$L,MATCH(CC$3,'Scenario Parameters'!$A:$A,0)))*'Base Table 5'!CC58</f>
        <v>26.954760000000004</v>
      </c>
      <c r="CD58" s="36">
        <f>(1+INDEX('Scenario Parameters'!$L:$L,MATCH($C58,'Scenario Parameters'!$A:$A,0)))*(1+INDEX('Scenario Parameters'!$L:$L,MATCH(CD$3,'Scenario Parameters'!$A:$A,0)))*'Base Table 5'!CD58</f>
        <v>50.443056000000006</v>
      </c>
      <c r="CE58" s="36">
        <f>(1+INDEX('Scenario Parameters'!$L:$L,MATCH($C58,'Scenario Parameters'!$A:$A,0)))*(1+INDEX('Scenario Parameters'!$L:$L,MATCH(CE$3,'Scenario Parameters'!$A:$A,0)))*'Base Table 5'!CE58</f>
        <v>3.3817800000000009</v>
      </c>
      <c r="CF58" s="36">
        <f>(1+INDEX('Scenario Parameters'!$L:$L,MATCH($C58,'Scenario Parameters'!$A:$A,0)))*(1+INDEX('Scenario Parameters'!$L:$L,MATCH(CF$3,'Scenario Parameters'!$A:$A,0)))*'Base Table 5'!CF58</f>
        <v>1.5181800000000003</v>
      </c>
      <c r="CG58" s="36">
        <f>(1+INDEX('Scenario Parameters'!$L:$L,MATCH($C58,'Scenario Parameters'!$A:$A,0)))*(1+INDEX('Scenario Parameters'!$L:$L,MATCH(CG$3,'Scenario Parameters'!$A:$A,0)))*'Base Table 5'!CG58</f>
        <v>5.7274200000000013</v>
      </c>
      <c r="CH58" s="36">
        <f>(1+INDEX('Scenario Parameters'!$L:$L,MATCH($C58,'Scenario Parameters'!$A:$A,0)))*(1+INDEX('Scenario Parameters'!$L:$L,MATCH(CH$3,'Scenario Parameters'!$A:$A,0)))*'Base Table 5'!CH58</f>
        <v>6.0651900000000012</v>
      </c>
      <c r="CI58" s="36">
        <f>(1+INDEX('Scenario Parameters'!$L:$L,MATCH($C58,'Scenario Parameters'!$A:$A,0)))*(1+INDEX('Scenario Parameters'!$L:$L,MATCH(CI$3,'Scenario Parameters'!$A:$A,0)))*'Base Table 5'!CI58</f>
        <v>5.5303200000000006</v>
      </c>
      <c r="CJ58" s="36">
        <f>(1+INDEX('Scenario Parameters'!$L:$L,MATCH($C58,'Scenario Parameters'!$A:$A,0)))*(1+INDEX('Scenario Parameters'!$L:$L,MATCH(CJ$3,'Scenario Parameters'!$A:$A,0)))*'Base Table 5'!CJ58</f>
        <v>3.6648000000000005</v>
      </c>
      <c r="CK58" s="36">
        <f>(1+INDEX('Scenario Parameters'!$L:$L,MATCH($C58,'Scenario Parameters'!$A:$A,0)))*(1+INDEX('Scenario Parameters'!$L:$L,MATCH(CK$3,'Scenario Parameters'!$A:$A,0)))*'Base Table 5'!CK58</f>
        <v>0.9940500000000001</v>
      </c>
      <c r="CL58" s="36">
        <f>(1+INDEX('Scenario Parameters'!$L:$L,MATCH($C58,'Scenario Parameters'!$A:$A,0)))*(1+INDEX('Scenario Parameters'!$L:$L,MATCH(CL$3,'Scenario Parameters'!$A:$A,0)))*'Base Table 5'!CL58</f>
        <v>0.77532000000000012</v>
      </c>
      <c r="CM58" s="36">
        <f>(1+INDEX('Scenario Parameters'!$L:$L,MATCH($C58,'Scenario Parameters'!$A:$A,0)))*(1+INDEX('Scenario Parameters'!$L:$L,MATCH(CM$3,'Scenario Parameters'!$A:$A,0)))*'Base Table 5'!CM58</f>
        <v>2.3574000000000002</v>
      </c>
      <c r="CN58" s="36">
        <f>(1+INDEX('Scenario Parameters'!$L:$L,MATCH($C58,'Scenario Parameters'!$A:$A,0)))*(1+INDEX('Scenario Parameters'!$L:$L,MATCH(CN$3,'Scenario Parameters'!$A:$A,0)))*'Base Table 5'!CN58</f>
        <v>9.9074400000000011</v>
      </c>
      <c r="CO58" s="36">
        <f>(1+INDEX('Scenario Parameters'!$L:$L,MATCH($C58,'Scenario Parameters'!$A:$A,0)))*(1+INDEX('Scenario Parameters'!$L:$L,MATCH(CO$3,'Scenario Parameters'!$A:$A,0)))*'Base Table 5'!CO58</f>
        <v>2.6340000000000006E-2</v>
      </c>
      <c r="CP58" s="36">
        <f>(1+INDEX('Scenario Parameters'!$L:$L,MATCH($C58,'Scenario Parameters'!$A:$A,0)))*(1+INDEX('Scenario Parameters'!$L:$L,MATCH(CP$3,'Scenario Parameters'!$A:$A,0)))*'Base Table 5'!CP58</f>
        <v>1.7518800000000003</v>
      </c>
      <c r="CQ58" s="36">
        <f>(1+INDEX('Scenario Parameters'!$L:$L,MATCH($C58,'Scenario Parameters'!$A:$A,0)))*(1+INDEX('Scenario Parameters'!$L:$L,MATCH(CQ$3,'Scenario Parameters'!$A:$A,0)))*'Base Table 5'!CQ58</f>
        <v>2.7816300000000003</v>
      </c>
      <c r="CR58" s="36">
        <f>(1+INDEX('Scenario Parameters'!$L:$L,MATCH($C58,'Scenario Parameters'!$A:$A,0)))*(1+INDEX('Scenario Parameters'!$L:$L,MATCH(CR$3,'Scenario Parameters'!$A:$A,0)))*'Base Table 5'!CR58</f>
        <v>7.9774800000000008</v>
      </c>
      <c r="CS58" s="36">
        <f>(1+INDEX('Scenario Parameters'!$L:$L,MATCH($C58,'Scenario Parameters'!$A:$A,0)))*(1+INDEX('Scenario Parameters'!$L:$L,MATCH(CS$3,'Scenario Parameters'!$A:$A,0)))*'Base Table 5'!CS58</f>
        <v>13.097310000000002</v>
      </c>
      <c r="CT58" s="36">
        <f>(1+INDEX('Scenario Parameters'!$L:$L,MATCH($C58,'Scenario Parameters'!$A:$A,0)))*(1+INDEX('Scenario Parameters'!$L:$L,MATCH(CT$3,'Scenario Parameters'!$A:$A,0)))*'Base Table 5'!CT58</f>
        <v>0.4038000000000001</v>
      </c>
      <c r="CU58" s="36">
        <f>(1+INDEX('Scenario Parameters'!$L:$L,MATCH($C58,'Scenario Parameters'!$A:$A,0)))*(1+INDEX('Scenario Parameters'!$L:$L,MATCH(CU$3,'Scenario Parameters'!$A:$A,0)))*'Base Table 5'!CU58</f>
        <v>0.14349000000000003</v>
      </c>
      <c r="CV58" s="36">
        <f>(1+INDEX('Scenario Parameters'!$L:$L,MATCH($C58,'Scenario Parameters'!$A:$A,0)))*(1+INDEX('Scenario Parameters'!$L:$L,MATCH(CV$3,'Scenario Parameters'!$A:$A,0)))*'Base Table 5'!CV58</f>
        <v>8.5334700000000012</v>
      </c>
      <c r="CW58" s="36">
        <f>(1+INDEX('Scenario Parameters'!$L:$L,MATCH($C58,'Scenario Parameters'!$A:$A,0)))*(1+INDEX('Scenario Parameters'!$L:$L,MATCH(CW$3,'Scenario Parameters'!$A:$A,0)))*'Base Table 5'!CW58</f>
        <v>42.481470000000002</v>
      </c>
      <c r="CX58" s="36">
        <f>(1+INDEX('Scenario Parameters'!$L:$L,MATCH($C58,'Scenario Parameters'!$A:$A,0)))*(1+INDEX('Scenario Parameters'!$L:$L,MATCH(CX$3,'Scenario Parameters'!$A:$A,0)))*'Base Table 5'!CX58</f>
        <v>10.956660000000001</v>
      </c>
      <c r="CY58" s="36">
        <f>(1+INDEX('Scenario Parameters'!$L:$L,MATCH($C58,'Scenario Parameters'!$A:$A,0)))*(1+INDEX('Scenario Parameters'!$L:$L,MATCH(CY$3,'Scenario Parameters'!$A:$A,0)))*'Base Table 5'!CY58</f>
        <v>17.394540000000003</v>
      </c>
      <c r="CZ58" s="36">
        <f>(1+INDEX('Scenario Parameters'!$L:$L,MATCH($C58,'Scenario Parameters'!$A:$A,0)))*(1+INDEX('Scenario Parameters'!$L:$L,MATCH(CZ$3,'Scenario Parameters'!$A:$A,0)))*'Base Table 5'!CZ58</f>
        <v>6.6346800000000012</v>
      </c>
      <c r="DA58" s="36">
        <f>(1+INDEX('Scenario Parameters'!$L:$L,MATCH($C58,'Scenario Parameters'!$A:$A,0)))*(1+INDEX('Scenario Parameters'!$L:$L,MATCH(DA$3,'Scenario Parameters'!$A:$A,0)))*'Base Table 5'!DA58</f>
        <v>7.8774900000000008</v>
      </c>
      <c r="DB58" s="36">
        <f>(1+INDEX('Scenario Parameters'!$L:$L,MATCH($C58,'Scenario Parameters'!$A:$A,0)))*(1+INDEX('Scenario Parameters'!$L:$L,MATCH(DB$3,'Scenario Parameters'!$A:$A,0)))*'Base Table 5'!DB58</f>
        <v>285.84609000000006</v>
      </c>
      <c r="DC58" s="36">
        <f>(1+INDEX('Scenario Parameters'!$L:$L,MATCH($C58,'Scenario Parameters'!$A:$A,0)))*(1+INDEX('Scenario Parameters'!$L:$L,MATCH(DC$3,'Scenario Parameters'!$A:$A,0)))*'Base Table 5'!DC58</f>
        <v>3.1802400000000004</v>
      </c>
      <c r="DD58" s="36">
        <f>(1+INDEX('Scenario Parameters'!$L:$L,MATCH($C58,'Scenario Parameters'!$A:$A,0)))*(1+INDEX('Scenario Parameters'!$L:$L,MATCH(DD$3,'Scenario Parameters'!$A:$A,0)))*'Base Table 5'!DD58</f>
        <v>8.5900500000000015</v>
      </c>
      <c r="DE58" s="36">
        <f>(1+INDEX('Scenario Parameters'!$L:$L,MATCH($C58,'Scenario Parameters'!$A:$A,0)))*(1+INDEX('Scenario Parameters'!$L:$L,MATCH(DE$3,'Scenario Parameters'!$A:$A,0)))*'Base Table 5'!DE58</f>
        <v>6.19503</v>
      </c>
      <c r="DF58" s="36">
        <f>(1+INDEX('Scenario Parameters'!$L:$L,MATCH($C58,'Scenario Parameters'!$A:$A,0)))*(1+INDEX('Scenario Parameters'!$L:$L,MATCH(DF$3,'Scenario Parameters'!$A:$A,0)))*'Base Table 5'!DF58</f>
        <v>2.0822400000000005</v>
      </c>
      <c r="DG58" s="36">
        <f>(1+INDEX('Scenario Parameters'!$L:$L,MATCH($C58,'Scenario Parameters'!$A:$A,0)))*(1+INDEX('Scenario Parameters'!$L:$L,MATCH(DG$3,'Scenario Parameters'!$A:$A,0)))*'Base Table 5'!DG58</f>
        <v>8.7968550000000008</v>
      </c>
      <c r="DH58" s="36">
        <f>(1+INDEX('Scenario Parameters'!$L:$L,MATCH($C58,'Scenario Parameters'!$A:$A,0)))*(1+INDEX('Scenario Parameters'!$L:$L,MATCH(DH$3,'Scenario Parameters'!$A:$A,0)))*'Base Table 5'!DH58</f>
        <v>6.7929900000000014</v>
      </c>
      <c r="DI58" s="36">
        <f>(1+INDEX('Scenario Parameters'!$L:$L,MATCH($C58,'Scenario Parameters'!$A:$A,0)))*(1+INDEX('Scenario Parameters'!$L:$L,MATCH(DI$3,'Scenario Parameters'!$A:$A,0)))*'Base Table 5'!DI58</f>
        <v>1.4203800000000004</v>
      </c>
      <c r="DJ58" s="36">
        <f>(1+INDEX('Scenario Parameters'!$L:$L,MATCH($C58,'Scenario Parameters'!$A:$A,0)))*(1+INDEX('Scenario Parameters'!$L:$L,MATCH(DJ$3,'Scenario Parameters'!$A:$A,0)))*'Base Table 5'!DJ58</f>
        <v>4.8552300000000006</v>
      </c>
      <c r="DK58" s="36">
        <f>(1+INDEX('Scenario Parameters'!$L:$L,MATCH($C58,'Scenario Parameters'!$A:$A,0)))*(1+INDEX('Scenario Parameters'!$L:$L,MATCH(DK$3,'Scenario Parameters'!$A:$A,0)))*'Base Table 5'!DK58</f>
        <v>2.2366500000000005</v>
      </c>
      <c r="DL58" s="36">
        <f>(1+INDEX('Scenario Parameters'!$L:$L,MATCH($C58,'Scenario Parameters'!$A:$A,0)))*(1+INDEX('Scenario Parameters'!$L:$L,MATCH(DL$3,'Scenario Parameters'!$A:$A,0)))*'Base Table 5'!DL58</f>
        <v>60.938615999999996</v>
      </c>
      <c r="DM58" s="36">
        <f>(1+INDEX('Scenario Parameters'!$L:$L,MATCH($C58,'Scenario Parameters'!$A:$A,0)))*(1+INDEX('Scenario Parameters'!$L:$L,MATCH(DM$3,'Scenario Parameters'!$A:$A,0)))*'Base Table 5'!DM58</f>
        <v>14.146440000000002</v>
      </c>
      <c r="DN58" s="36">
        <f>(1+INDEX('Scenario Parameters'!$L:$L,MATCH($C58,'Scenario Parameters'!$A:$A,0)))*(1+INDEX('Scenario Parameters'!$L:$L,MATCH(DN$3,'Scenario Parameters'!$A:$A,0)))*'Base Table 5'!DN58</f>
        <v>2.5257600000000004</v>
      </c>
      <c r="DO58" s="36">
        <f>(1+INDEX('Scenario Parameters'!$L:$L,MATCH($C58,'Scenario Parameters'!$A:$A,0)))*(1+INDEX('Scenario Parameters'!$L:$L,MATCH(DO$3,'Scenario Parameters'!$A:$A,0)))*'Base Table 5'!DO58</f>
        <v>0.34356000000000003</v>
      </c>
      <c r="DP58" s="36">
        <f t="shared" si="4"/>
        <v>1005.1611765000006</v>
      </c>
      <c r="DQ58" s="36">
        <f>('Base Table 5'!DQ58/'Base Table 5'!$DX58)*$EB58</f>
        <v>3417.5183257543399</v>
      </c>
      <c r="DR58" s="36">
        <f>('Base Table 5'!DR58/'Base Table 5'!$DX58)*$EB58</f>
        <v>4.898622025434765</v>
      </c>
      <c r="DS58" s="36">
        <f>('Base Table 5'!DS58/'Base Table 5'!$DX58)*$EB58</f>
        <v>-877.07420045835431</v>
      </c>
      <c r="DT58" s="36">
        <f>('Base Table 5'!DT58/'Base Table 5'!$DX58)*$EB58</f>
        <v>62.95123308131739</v>
      </c>
      <c r="DU58" s="36">
        <f>('Base Table 5'!DU58/'Base Table 5'!$DX58)*$EB58</f>
        <v>143.55710145892246</v>
      </c>
      <c r="DV58" s="36">
        <f>('Base Table 5'!DV58/'Base Table 5'!$DX58)*$EB58</f>
        <v>28.64991499866467</v>
      </c>
      <c r="DW58" s="36">
        <f>('Base Table 5'!DW58/'Base Table 5'!$DX58)*$EB58</f>
        <v>886.68028709456519</v>
      </c>
      <c r="DX58" s="36">
        <f t="shared" si="5"/>
        <v>3667.1812839548898</v>
      </c>
      <c r="DY58" s="36">
        <f t="shared" si="6"/>
        <v>4672.34246045489</v>
      </c>
      <c r="DZ58" s="14">
        <f>'Base Table 5'!DY58</f>
        <v>15986</v>
      </c>
      <c r="EA58" s="54">
        <v>4672.3424604548909</v>
      </c>
      <c r="EB58" s="100">
        <f t="shared" si="7"/>
        <v>3667.1812839548902</v>
      </c>
    </row>
    <row r="59" spans="1:132" x14ac:dyDescent="0.4">
      <c r="A59" s="37">
        <v>56</v>
      </c>
      <c r="B59" s="2" t="str">
        <f>'Base Table 5'!B59</f>
        <v>2302</v>
      </c>
      <c r="C59" s="112">
        <f>'Base Table 5'!C59</f>
        <v>10</v>
      </c>
      <c r="D59" s="38" t="str">
        <f>'Base Table 5'!D59</f>
        <v>Ships and boat manufacturing</v>
      </c>
      <c r="E59" s="36">
        <f>(1+INDEX('Scenario Parameters'!$L:$L,MATCH($C59,'Scenario Parameters'!$A:$A,0)))*(1+INDEX('Scenario Parameters'!$L:$L,MATCH(E$3,'Scenario Parameters'!$A:$A,0)))*'Base Table 5'!E59</f>
        <v>1.3812</v>
      </c>
      <c r="F59" s="36">
        <f>(1+INDEX('Scenario Parameters'!$L:$L,MATCH($C59,'Scenario Parameters'!$A:$A,0)))*(1+INDEX('Scenario Parameters'!$L:$L,MATCH(F$3,'Scenario Parameters'!$A:$A,0)))*'Base Table 5'!F59</f>
        <v>6.5299999999999997E-2</v>
      </c>
      <c r="G59" s="36">
        <f>(1+INDEX('Scenario Parameters'!$L:$L,MATCH($C59,'Scenario Parameters'!$A:$A,0)))*(1+INDEX('Scenario Parameters'!$L:$L,MATCH(G$3,'Scenario Parameters'!$A:$A,0)))*'Base Table 5'!G59</f>
        <v>0.56379999999999997</v>
      </c>
      <c r="H59" s="36">
        <f>(1+INDEX('Scenario Parameters'!$L:$L,MATCH($C59,'Scenario Parameters'!$A:$A,0)))*(1+INDEX('Scenario Parameters'!$L:$L,MATCH(H$3,'Scenario Parameters'!$A:$A,0)))*'Base Table 5'!H59</f>
        <v>75.369500000000002</v>
      </c>
      <c r="I59" s="36">
        <f>(1+INDEX('Scenario Parameters'!$L:$L,MATCH($C59,'Scenario Parameters'!$A:$A,0)))*(1+INDEX('Scenario Parameters'!$L:$L,MATCH(I$3,'Scenario Parameters'!$A:$A,0)))*'Base Table 5'!I59</f>
        <v>1.11E-2</v>
      </c>
      <c r="J59" s="36">
        <f>(1+INDEX('Scenario Parameters'!$L:$L,MATCH($C59,'Scenario Parameters'!$A:$A,0)))*(1+INDEX('Scenario Parameters'!$L:$L,MATCH(J$3,'Scenario Parameters'!$A:$A,0)))*'Base Table 5'!J59</f>
        <v>129.6815</v>
      </c>
      <c r="K59" s="36">
        <f>(1+INDEX('Scenario Parameters'!$L:$L,MATCH($C59,'Scenario Parameters'!$A:$A,0)))*(1+INDEX('Scenario Parameters'!$L:$L,MATCH(K$3,'Scenario Parameters'!$A:$A,0)))*'Base Table 5'!K59</f>
        <v>18.818999999999999</v>
      </c>
      <c r="L59" s="36">
        <f>(1+INDEX('Scenario Parameters'!$L:$L,MATCH($C59,'Scenario Parameters'!$A:$A,0)))*(1+INDEX('Scenario Parameters'!$L:$L,MATCH(L$3,'Scenario Parameters'!$A:$A,0)))*'Base Table 5'!L59</f>
        <v>1.0913299999999997</v>
      </c>
      <c r="M59" s="36">
        <f>(1+INDEX('Scenario Parameters'!$L:$L,MATCH($C59,'Scenario Parameters'!$A:$A,0)))*(1+INDEX('Scenario Parameters'!$L:$L,MATCH(M$3,'Scenario Parameters'!$A:$A,0)))*'Base Table 5'!M59</f>
        <v>0.3897799999999999</v>
      </c>
      <c r="N59" s="36">
        <f>(1+INDEX('Scenario Parameters'!$L:$L,MATCH($C59,'Scenario Parameters'!$A:$A,0)))*(1+INDEX('Scenario Parameters'!$L:$L,MATCH(N$3,'Scenario Parameters'!$A:$A,0)))*'Base Table 5'!N59</f>
        <v>12.282490000000001</v>
      </c>
      <c r="O59" s="36">
        <f>(1+INDEX('Scenario Parameters'!$L:$L,MATCH($C59,'Scenario Parameters'!$A:$A,0)))*(1+INDEX('Scenario Parameters'!$L:$L,MATCH(O$3,'Scenario Parameters'!$A:$A,0)))*'Base Table 5'!O59</f>
        <v>33.036410000000004</v>
      </c>
      <c r="P59" s="36">
        <f>(1+INDEX('Scenario Parameters'!$L:$L,MATCH($C59,'Scenario Parameters'!$A:$A,0)))*(1+INDEX('Scenario Parameters'!$L:$L,MATCH(P$3,'Scenario Parameters'!$A:$A,0)))*'Base Table 5'!P59</f>
        <v>1.8378800000000002</v>
      </c>
      <c r="Q59" s="36">
        <f>(1+INDEX('Scenario Parameters'!$L:$L,MATCH($C59,'Scenario Parameters'!$A:$A,0)))*(1+INDEX('Scenario Parameters'!$L:$L,MATCH(Q$3,'Scenario Parameters'!$A:$A,0)))*'Base Table 5'!Q59</f>
        <v>21.571719999999999</v>
      </c>
      <c r="R59" s="36">
        <f>(1+INDEX('Scenario Parameters'!$L:$L,MATCH($C59,'Scenario Parameters'!$A:$A,0)))*(1+INDEX('Scenario Parameters'!$L:$L,MATCH(R$3,'Scenario Parameters'!$A:$A,0)))*'Base Table 5'!R59</f>
        <v>3.5232999999999999</v>
      </c>
      <c r="S59" s="36">
        <f>(1+INDEX('Scenario Parameters'!$L:$L,MATCH($C59,'Scenario Parameters'!$A:$A,0)))*(1+INDEX('Scenario Parameters'!$L:$L,MATCH(S$3,'Scenario Parameters'!$A:$A,0)))*'Base Table 5'!S59</f>
        <v>4.41E-2</v>
      </c>
      <c r="T59" s="36">
        <f>(1+INDEX('Scenario Parameters'!$L:$L,MATCH($C59,'Scenario Parameters'!$A:$A,0)))*(1+INDEX('Scenario Parameters'!$L:$L,MATCH(T$3,'Scenario Parameters'!$A:$A,0)))*'Base Table 5'!T59</f>
        <v>1.5286999999999999</v>
      </c>
      <c r="U59" s="36">
        <f>(1+INDEX('Scenario Parameters'!$L:$L,MATCH($C59,'Scenario Parameters'!$A:$A,0)))*(1+INDEX('Scenario Parameters'!$L:$L,MATCH(U$3,'Scenario Parameters'!$A:$A,0)))*'Base Table 5'!U59</f>
        <v>0.70409999999999995</v>
      </c>
      <c r="V59" s="36">
        <f>(1+INDEX('Scenario Parameters'!$L:$L,MATCH($C59,'Scenario Parameters'!$A:$A,0)))*(1+INDEX('Scenario Parameters'!$L:$L,MATCH(V$3,'Scenario Parameters'!$A:$A,0)))*'Base Table 5'!V59</f>
        <v>0.17369999999999999</v>
      </c>
      <c r="W59" s="36">
        <f>(1+INDEX('Scenario Parameters'!$L:$L,MATCH($C59,'Scenario Parameters'!$A:$A,0)))*(1+INDEX('Scenario Parameters'!$L:$L,MATCH(W$3,'Scenario Parameters'!$A:$A,0)))*'Base Table 5'!W59</f>
        <v>1.1329</v>
      </c>
      <c r="X59" s="36">
        <f>(1+INDEX('Scenario Parameters'!$L:$L,MATCH($C59,'Scenario Parameters'!$A:$A,0)))*(1+INDEX('Scenario Parameters'!$L:$L,MATCH(X$3,'Scenario Parameters'!$A:$A,0)))*'Base Table 5'!X59</f>
        <v>0.99880000000000002</v>
      </c>
      <c r="Y59" s="36">
        <f>(1+INDEX('Scenario Parameters'!$L:$L,MATCH($C59,'Scenario Parameters'!$A:$A,0)))*(1+INDEX('Scenario Parameters'!$L:$L,MATCH(Y$3,'Scenario Parameters'!$A:$A,0)))*'Base Table 5'!Y59</f>
        <v>0.85519999999999996</v>
      </c>
      <c r="Z59" s="36">
        <f>(1+INDEX('Scenario Parameters'!$L:$L,MATCH($C59,'Scenario Parameters'!$A:$A,0)))*(1+INDEX('Scenario Parameters'!$L:$L,MATCH(Z$3,'Scenario Parameters'!$A:$A,0)))*'Base Table 5'!Z59</f>
        <v>1.3461000000000001</v>
      </c>
      <c r="AA59" s="36">
        <f>(1+INDEX('Scenario Parameters'!$L:$L,MATCH($C59,'Scenario Parameters'!$A:$A,0)))*(1+INDEX('Scenario Parameters'!$L:$L,MATCH(AA$3,'Scenario Parameters'!$A:$A,0)))*'Base Table 5'!AA59</f>
        <v>0.86250000000000004</v>
      </c>
      <c r="AB59" s="36">
        <f>(1+INDEX('Scenario Parameters'!$L:$L,MATCH($C59,'Scenario Parameters'!$A:$A,0)))*(1+INDEX('Scenario Parameters'!$L:$L,MATCH(AB$3,'Scenario Parameters'!$A:$A,0)))*'Base Table 5'!AB59</f>
        <v>0.34389999999999998</v>
      </c>
      <c r="AC59" s="36">
        <f>(1+INDEX('Scenario Parameters'!$L:$L,MATCH($C59,'Scenario Parameters'!$A:$A,0)))*(1+INDEX('Scenario Parameters'!$L:$L,MATCH(AC$3,'Scenario Parameters'!$A:$A,0)))*'Base Table 5'!AC59</f>
        <v>0.91459999999999997</v>
      </c>
      <c r="AD59" s="36">
        <f>(1+INDEX('Scenario Parameters'!$L:$L,MATCH($C59,'Scenario Parameters'!$A:$A,0)))*(1+INDEX('Scenario Parameters'!$L:$L,MATCH(AD$3,'Scenario Parameters'!$A:$A,0)))*'Base Table 5'!AD59</f>
        <v>1.5699999999999999E-2</v>
      </c>
      <c r="AE59" s="36">
        <f>(1+INDEX('Scenario Parameters'!$L:$L,MATCH($C59,'Scenario Parameters'!$A:$A,0)))*(1+INDEX('Scenario Parameters'!$L:$L,MATCH(AE$3,'Scenario Parameters'!$A:$A,0)))*'Base Table 5'!AE59</f>
        <v>3.3599999999999998E-2</v>
      </c>
      <c r="AF59" s="36">
        <f>(1+INDEX('Scenario Parameters'!$L:$L,MATCH($C59,'Scenario Parameters'!$A:$A,0)))*(1+INDEX('Scenario Parameters'!$L:$L,MATCH(AF$3,'Scenario Parameters'!$A:$A,0)))*'Base Table 5'!AF59</f>
        <v>0.47089999999999999</v>
      </c>
      <c r="AG59" s="36">
        <f>(1+INDEX('Scenario Parameters'!$L:$L,MATCH($C59,'Scenario Parameters'!$A:$A,0)))*(1+INDEX('Scenario Parameters'!$L:$L,MATCH(AG$3,'Scenario Parameters'!$A:$A,0)))*'Base Table 5'!AG59</f>
        <v>3.8999999999999998E-3</v>
      </c>
      <c r="AH59" s="36">
        <f>(1+INDEX('Scenario Parameters'!$L:$L,MATCH($C59,'Scenario Parameters'!$A:$A,0)))*(1+INDEX('Scenario Parameters'!$L:$L,MATCH(AH$3,'Scenario Parameters'!$A:$A,0)))*'Base Table 5'!AH59</f>
        <v>5.0900000000000001E-2</v>
      </c>
      <c r="AI59" s="36">
        <f>(1+INDEX('Scenario Parameters'!$L:$L,MATCH($C59,'Scenario Parameters'!$A:$A,0)))*(1+INDEX('Scenario Parameters'!$L:$L,MATCH(AI$3,'Scenario Parameters'!$A:$A,0)))*'Base Table 5'!AI59</f>
        <v>1.8599999999999998E-2</v>
      </c>
      <c r="AJ59" s="36">
        <f>(1+INDEX('Scenario Parameters'!$L:$L,MATCH($C59,'Scenario Parameters'!$A:$A,0)))*(1+INDEX('Scenario Parameters'!$L:$L,MATCH(AJ$3,'Scenario Parameters'!$A:$A,0)))*'Base Table 5'!AJ59</f>
        <v>0.31590000000000001</v>
      </c>
      <c r="AK59" s="36">
        <f>(1+INDEX('Scenario Parameters'!$L:$L,MATCH($C59,'Scenario Parameters'!$A:$A,0)))*(1+INDEX('Scenario Parameters'!$L:$L,MATCH(AK$3,'Scenario Parameters'!$A:$A,0)))*'Base Table 5'!AK59</f>
        <v>1.1930000000000001</v>
      </c>
      <c r="AL59" s="36">
        <f>(1+INDEX('Scenario Parameters'!$L:$L,MATCH($C59,'Scenario Parameters'!$A:$A,0)))*(1+INDEX('Scenario Parameters'!$L:$L,MATCH(AL$3,'Scenario Parameters'!$A:$A,0)))*'Base Table 5'!AL59</f>
        <v>0.59230000000000005</v>
      </c>
      <c r="AM59" s="36">
        <f>(1+INDEX('Scenario Parameters'!$L:$L,MATCH($C59,'Scenario Parameters'!$A:$A,0)))*(1+INDEX('Scenario Parameters'!$L:$L,MATCH(AM$3,'Scenario Parameters'!$A:$A,0)))*'Base Table 5'!AM59</f>
        <v>1.5892999999999999</v>
      </c>
      <c r="AN59" s="36">
        <f>(1+INDEX('Scenario Parameters'!$L:$L,MATCH($C59,'Scenario Parameters'!$A:$A,0)))*(1+INDEX('Scenario Parameters'!$L:$L,MATCH(AN$3,'Scenario Parameters'!$A:$A,0)))*'Base Table 5'!AN59</f>
        <v>1.1515</v>
      </c>
      <c r="AO59" s="36">
        <f>(1+INDEX('Scenario Parameters'!$L:$L,MATCH($C59,'Scenario Parameters'!$A:$A,0)))*(1+INDEX('Scenario Parameters'!$L:$L,MATCH(AO$3,'Scenario Parameters'!$A:$A,0)))*'Base Table 5'!AO59</f>
        <v>0.16620999999999994</v>
      </c>
      <c r="AP59" s="36">
        <f>(1+INDEX('Scenario Parameters'!$L:$L,MATCH($C59,'Scenario Parameters'!$A:$A,0)))*(1+INDEX('Scenario Parameters'!$L:$L,MATCH(AP$3,'Scenario Parameters'!$A:$A,0)))*'Base Table 5'!AP59</f>
        <v>2.4086500000000002</v>
      </c>
      <c r="AQ59" s="36">
        <f>(1+INDEX('Scenario Parameters'!$L:$L,MATCH($C59,'Scenario Parameters'!$A:$A,0)))*(1+INDEX('Scenario Parameters'!$L:$L,MATCH(AQ$3,'Scenario Parameters'!$A:$A,0)))*'Base Table 5'!AQ59</f>
        <v>1.3100000000000001E-2</v>
      </c>
      <c r="AR59" s="36">
        <f>(1+INDEX('Scenario Parameters'!$L:$L,MATCH($C59,'Scenario Parameters'!$A:$A,0)))*(1+INDEX('Scenario Parameters'!$L:$L,MATCH(AR$3,'Scenario Parameters'!$A:$A,0)))*'Base Table 5'!AR59</f>
        <v>1.6519999999999999</v>
      </c>
      <c r="AS59" s="36">
        <f>(1+INDEX('Scenario Parameters'!$L:$L,MATCH($C59,'Scenario Parameters'!$A:$A,0)))*(1+INDEX('Scenario Parameters'!$L:$L,MATCH(AS$3,'Scenario Parameters'!$A:$A,0)))*'Base Table 5'!AS59</f>
        <v>0.57269999999999999</v>
      </c>
      <c r="AT59" s="36">
        <f>(1+INDEX('Scenario Parameters'!$L:$L,MATCH($C59,'Scenario Parameters'!$A:$A,0)))*(1+INDEX('Scenario Parameters'!$L:$L,MATCH(AT$3,'Scenario Parameters'!$A:$A,0)))*'Base Table 5'!AT59</f>
        <v>2.1082999999999998</v>
      </c>
      <c r="AU59" s="36">
        <f>(1+INDEX('Scenario Parameters'!$L:$L,MATCH($C59,'Scenario Parameters'!$A:$A,0)))*(1+INDEX('Scenario Parameters'!$L:$L,MATCH(AU$3,'Scenario Parameters'!$A:$A,0)))*'Base Table 5'!AU59</f>
        <v>0.1641</v>
      </c>
      <c r="AV59" s="36">
        <f>(1+INDEX('Scenario Parameters'!$L:$L,MATCH($C59,'Scenario Parameters'!$A:$A,0)))*(1+INDEX('Scenario Parameters'!$L:$L,MATCH(AV$3,'Scenario Parameters'!$A:$A,0)))*'Base Table 5'!AV59</f>
        <v>0.95340000000000003</v>
      </c>
      <c r="AW59" s="36">
        <f>(1+INDEX('Scenario Parameters'!$L:$L,MATCH($C59,'Scenario Parameters'!$A:$A,0)))*(1+INDEX('Scenario Parameters'!$L:$L,MATCH(AW$3,'Scenario Parameters'!$A:$A,0)))*'Base Table 5'!AW59</f>
        <v>0.41849999999999998</v>
      </c>
      <c r="AX59" s="36">
        <f>(1+INDEX('Scenario Parameters'!$L:$L,MATCH($C59,'Scenario Parameters'!$A:$A,0)))*(1+INDEX('Scenario Parameters'!$L:$L,MATCH(AX$3,'Scenario Parameters'!$A:$A,0)))*'Base Table 5'!AX59</f>
        <v>3.1366000000000001</v>
      </c>
      <c r="AY59" s="36">
        <f>(1+INDEX('Scenario Parameters'!$L:$L,MATCH($C59,'Scenario Parameters'!$A:$A,0)))*(1+INDEX('Scenario Parameters'!$L:$L,MATCH(AY$3,'Scenario Parameters'!$A:$A,0)))*'Base Table 5'!AY59</f>
        <v>0.60880000000000001</v>
      </c>
      <c r="AZ59" s="36">
        <f>(1+INDEX('Scenario Parameters'!$L:$L,MATCH($C59,'Scenario Parameters'!$A:$A,0)))*(1+INDEX('Scenario Parameters'!$L:$L,MATCH(AZ$3,'Scenario Parameters'!$A:$A,0)))*'Base Table 5'!AZ59</f>
        <v>9.6799999999999997E-2</v>
      </c>
      <c r="BA59" s="36">
        <f>(1+INDEX('Scenario Parameters'!$L:$L,MATCH($C59,'Scenario Parameters'!$A:$A,0)))*(1+INDEX('Scenario Parameters'!$L:$L,MATCH(BA$3,'Scenario Parameters'!$A:$A,0)))*'Base Table 5'!BA59</f>
        <v>1.4702999999999999</v>
      </c>
      <c r="BB59" s="36">
        <f>(1+INDEX('Scenario Parameters'!$L:$L,MATCH($C59,'Scenario Parameters'!$A:$A,0)))*(1+INDEX('Scenario Parameters'!$L:$L,MATCH(BB$3,'Scenario Parameters'!$A:$A,0)))*'Base Table 5'!BB59</f>
        <v>5.3999999999999999E-2</v>
      </c>
      <c r="BC59" s="36">
        <f>(1+INDEX('Scenario Parameters'!$L:$L,MATCH($C59,'Scenario Parameters'!$A:$A,0)))*(1+INDEX('Scenario Parameters'!$L:$L,MATCH(BC$3,'Scenario Parameters'!$A:$A,0)))*'Base Table 5'!BC59</f>
        <v>0.29049999999999998</v>
      </c>
      <c r="BD59" s="36">
        <f>(1+INDEX('Scenario Parameters'!$L:$L,MATCH($C59,'Scenario Parameters'!$A:$A,0)))*(1+INDEX('Scenario Parameters'!$L:$L,MATCH(BD$3,'Scenario Parameters'!$A:$A,0)))*'Base Table 5'!BD59</f>
        <v>5.7256999999999998</v>
      </c>
      <c r="BE59" s="36">
        <f>(1+INDEX('Scenario Parameters'!$L:$L,MATCH($C59,'Scenario Parameters'!$A:$A,0)))*(1+INDEX('Scenario Parameters'!$L:$L,MATCH(BE$3,'Scenario Parameters'!$A:$A,0)))*'Base Table 5'!BE59</f>
        <v>0.78820000000000001</v>
      </c>
      <c r="BF59" s="36">
        <f>(1+INDEX('Scenario Parameters'!$L:$L,MATCH($C59,'Scenario Parameters'!$A:$A,0)))*(1+INDEX('Scenario Parameters'!$L:$L,MATCH(BF$3,'Scenario Parameters'!$A:$A,0)))*'Base Table 5'!BF59</f>
        <v>1.4184000000000001</v>
      </c>
      <c r="BG59" s="36">
        <f>(1+INDEX('Scenario Parameters'!$L:$L,MATCH($C59,'Scenario Parameters'!$A:$A,0)))*(1+INDEX('Scenario Parameters'!$L:$L,MATCH(BG$3,'Scenario Parameters'!$A:$A,0)))*'Base Table 5'!BG59</f>
        <v>0.43701000000000012</v>
      </c>
      <c r="BH59" s="36">
        <f>(1+INDEX('Scenario Parameters'!$L:$L,MATCH($C59,'Scenario Parameters'!$A:$A,0)))*(1+INDEX('Scenario Parameters'!$L:$L,MATCH(BH$3,'Scenario Parameters'!$A:$A,0)))*'Base Table 5'!BH59</f>
        <v>32.610900000000001</v>
      </c>
      <c r="BI59" s="36">
        <f>(1+INDEX('Scenario Parameters'!$L:$L,MATCH($C59,'Scenario Parameters'!$A:$A,0)))*(1+INDEX('Scenario Parameters'!$L:$L,MATCH(BI$3,'Scenario Parameters'!$A:$A,0)))*'Base Table 5'!BI59</f>
        <v>3.2831000000000001</v>
      </c>
      <c r="BJ59" s="36">
        <f>(1+INDEX('Scenario Parameters'!$L:$L,MATCH($C59,'Scenario Parameters'!$A:$A,0)))*(1+INDEX('Scenario Parameters'!$L:$L,MATCH(BJ$3,'Scenario Parameters'!$A:$A,0)))*'Base Table 5'!BJ59</f>
        <v>8.4738000000000007</v>
      </c>
      <c r="BK59" s="36">
        <f>(1+INDEX('Scenario Parameters'!$L:$L,MATCH($C59,'Scenario Parameters'!$A:$A,0)))*(1+INDEX('Scenario Parameters'!$L:$L,MATCH(BK$3,'Scenario Parameters'!$A:$A,0)))*'Base Table 5'!BK59</f>
        <v>1.7323999999999999</v>
      </c>
      <c r="BL59" s="36">
        <f>(1+INDEX('Scenario Parameters'!$L:$L,MATCH($C59,'Scenario Parameters'!$A:$A,0)))*(1+INDEX('Scenario Parameters'!$L:$L,MATCH(BL$3,'Scenario Parameters'!$A:$A,0)))*'Base Table 5'!BL59</f>
        <v>10.1526</v>
      </c>
      <c r="BM59" s="36">
        <f>(1+INDEX('Scenario Parameters'!$L:$L,MATCH($C59,'Scenario Parameters'!$A:$A,0)))*(1+INDEX('Scenario Parameters'!$L:$L,MATCH(BM$3,'Scenario Parameters'!$A:$A,0)))*'Base Table 5'!BM59</f>
        <v>0.28389999999999999</v>
      </c>
      <c r="BN59" s="36">
        <f>(1+INDEX('Scenario Parameters'!$L:$L,MATCH($C59,'Scenario Parameters'!$A:$A,0)))*(1+INDEX('Scenario Parameters'!$L:$L,MATCH(BN$3,'Scenario Parameters'!$A:$A,0)))*'Base Table 5'!BN59</f>
        <v>16.5227</v>
      </c>
      <c r="BO59" s="36">
        <f>(1+INDEX('Scenario Parameters'!$L:$L,MATCH($C59,'Scenario Parameters'!$A:$A,0)))*(1+INDEX('Scenario Parameters'!$L:$L,MATCH(BO$3,'Scenario Parameters'!$A:$A,0)))*'Base Table 5'!BO59</f>
        <v>0.32340000000000002</v>
      </c>
      <c r="BP59" s="36">
        <f>(1+INDEX('Scenario Parameters'!$L:$L,MATCH($C59,'Scenario Parameters'!$A:$A,0)))*(1+INDEX('Scenario Parameters'!$L:$L,MATCH(BP$3,'Scenario Parameters'!$A:$A,0)))*'Base Table 5'!BP59</f>
        <v>0.16120000000000001</v>
      </c>
      <c r="BQ59" s="36">
        <f>(1+INDEX('Scenario Parameters'!$L:$L,MATCH($C59,'Scenario Parameters'!$A:$A,0)))*(1+INDEX('Scenario Parameters'!$L:$L,MATCH(BQ$3,'Scenario Parameters'!$A:$A,0)))*'Base Table 5'!BQ59</f>
        <v>2.1905000000000001</v>
      </c>
      <c r="BR59" s="36">
        <f>(1+INDEX('Scenario Parameters'!$L:$L,MATCH($C59,'Scenario Parameters'!$A:$A,0)))*(1+INDEX('Scenario Parameters'!$L:$L,MATCH(BR$3,'Scenario Parameters'!$A:$A,0)))*'Base Table 5'!BR59</f>
        <v>2.153</v>
      </c>
      <c r="BS59" s="36">
        <f>(1+INDEX('Scenario Parameters'!$L:$L,MATCH($C59,'Scenario Parameters'!$A:$A,0)))*(1+INDEX('Scenario Parameters'!$L:$L,MATCH(BS$3,'Scenario Parameters'!$A:$A,0)))*'Base Table 5'!BS59</f>
        <v>1.8859999999999995E-2</v>
      </c>
      <c r="BT59" s="36">
        <f>(1+INDEX('Scenario Parameters'!$L:$L,MATCH($C59,'Scenario Parameters'!$A:$A,0)))*(1+INDEX('Scenario Parameters'!$L:$L,MATCH(BT$3,'Scenario Parameters'!$A:$A,0)))*'Base Table 5'!BT59</f>
        <v>1.6694</v>
      </c>
      <c r="BU59" s="36">
        <f>(1+INDEX('Scenario Parameters'!$L:$L,MATCH($C59,'Scenario Parameters'!$A:$A,0)))*(1+INDEX('Scenario Parameters'!$L:$L,MATCH(BU$3,'Scenario Parameters'!$A:$A,0)))*'Base Table 5'!BU59</f>
        <v>3.4447000000000001</v>
      </c>
      <c r="BV59" s="36">
        <f>(1+INDEX('Scenario Parameters'!$L:$L,MATCH($C59,'Scenario Parameters'!$A:$A,0)))*(1+INDEX('Scenario Parameters'!$L:$L,MATCH(BV$3,'Scenario Parameters'!$A:$A,0)))*'Base Table 5'!BV59</f>
        <v>13.8269</v>
      </c>
      <c r="BW59" s="36">
        <f>(1+INDEX('Scenario Parameters'!$L:$L,MATCH($C59,'Scenario Parameters'!$A:$A,0)))*(1+INDEX('Scenario Parameters'!$L:$L,MATCH(BW$3,'Scenario Parameters'!$A:$A,0)))*'Base Table 5'!BW59</f>
        <v>31.806699999999999</v>
      </c>
      <c r="BX59" s="36">
        <f>(1+INDEX('Scenario Parameters'!$L:$L,MATCH($C59,'Scenario Parameters'!$A:$A,0)))*(1+INDEX('Scenario Parameters'!$L:$L,MATCH(BX$3,'Scenario Parameters'!$A:$A,0)))*'Base Table 5'!BX59</f>
        <v>100.5175</v>
      </c>
      <c r="BY59" s="36">
        <f>(1+INDEX('Scenario Parameters'!$L:$L,MATCH($C59,'Scenario Parameters'!$A:$A,0)))*(1+INDEX('Scenario Parameters'!$L:$L,MATCH(BY$3,'Scenario Parameters'!$A:$A,0)))*'Base Table 5'!BY59</f>
        <v>61.229599999999998</v>
      </c>
      <c r="BZ59" s="36">
        <f>(1+INDEX('Scenario Parameters'!$L:$L,MATCH($C59,'Scenario Parameters'!$A:$A,0)))*(1+INDEX('Scenario Parameters'!$L:$L,MATCH(BZ$3,'Scenario Parameters'!$A:$A,0)))*'Base Table 5'!BZ59</f>
        <v>114.3047</v>
      </c>
      <c r="CA59" s="36">
        <f>(1+INDEX('Scenario Parameters'!$L:$L,MATCH($C59,'Scenario Parameters'!$A:$A,0)))*(1+INDEX('Scenario Parameters'!$L:$L,MATCH(CA$3,'Scenario Parameters'!$A:$A,0)))*'Base Table 5'!CA59</f>
        <v>96.850899999999996</v>
      </c>
      <c r="CB59" s="36">
        <f>(1+INDEX('Scenario Parameters'!$L:$L,MATCH($C59,'Scenario Parameters'!$A:$A,0)))*(1+INDEX('Scenario Parameters'!$L:$L,MATCH(CB$3,'Scenario Parameters'!$A:$A,0)))*'Base Table 5'!CB59</f>
        <v>2.7450000000000001</v>
      </c>
      <c r="CC59" s="36">
        <f>(1+INDEX('Scenario Parameters'!$L:$L,MATCH($C59,'Scenario Parameters'!$A:$A,0)))*(1+INDEX('Scenario Parameters'!$L:$L,MATCH(CC$3,'Scenario Parameters'!$A:$A,0)))*'Base Table 5'!CC59</f>
        <v>57.159199999999998</v>
      </c>
      <c r="CD59" s="36">
        <f>(1+INDEX('Scenario Parameters'!$L:$L,MATCH($C59,'Scenario Parameters'!$A:$A,0)))*(1+INDEX('Scenario Parameters'!$L:$L,MATCH(CD$3,'Scenario Parameters'!$A:$A,0)))*'Base Table 5'!CD59</f>
        <v>13.583159999999999</v>
      </c>
      <c r="CE59" s="36">
        <f>(1+INDEX('Scenario Parameters'!$L:$L,MATCH($C59,'Scenario Parameters'!$A:$A,0)))*(1+INDEX('Scenario Parameters'!$L:$L,MATCH(CE$3,'Scenario Parameters'!$A:$A,0)))*'Base Table 5'!CE59</f>
        <v>3.9910999999999999</v>
      </c>
      <c r="CF59" s="36">
        <f>(1+INDEX('Scenario Parameters'!$L:$L,MATCH($C59,'Scenario Parameters'!$A:$A,0)))*(1+INDEX('Scenario Parameters'!$L:$L,MATCH(CF$3,'Scenario Parameters'!$A:$A,0)))*'Base Table 5'!CF59</f>
        <v>389.8109</v>
      </c>
      <c r="CG59" s="36">
        <f>(1+INDEX('Scenario Parameters'!$L:$L,MATCH($C59,'Scenario Parameters'!$A:$A,0)))*(1+INDEX('Scenario Parameters'!$L:$L,MATCH(CG$3,'Scenario Parameters'!$A:$A,0)))*'Base Table 5'!CG59</f>
        <v>7.9520999999999997</v>
      </c>
      <c r="CH59" s="36">
        <f>(1+INDEX('Scenario Parameters'!$L:$L,MATCH($C59,'Scenario Parameters'!$A:$A,0)))*(1+INDEX('Scenario Parameters'!$L:$L,MATCH(CH$3,'Scenario Parameters'!$A:$A,0)))*'Base Table 5'!CH59</f>
        <v>9.8752999999999993</v>
      </c>
      <c r="CI59" s="36">
        <f>(1+INDEX('Scenario Parameters'!$L:$L,MATCH($C59,'Scenario Parameters'!$A:$A,0)))*(1+INDEX('Scenario Parameters'!$L:$L,MATCH(CI$3,'Scenario Parameters'!$A:$A,0)))*'Base Table 5'!CI59</f>
        <v>157.6404</v>
      </c>
      <c r="CJ59" s="36">
        <f>(1+INDEX('Scenario Parameters'!$L:$L,MATCH($C59,'Scenario Parameters'!$A:$A,0)))*(1+INDEX('Scenario Parameters'!$L:$L,MATCH(CJ$3,'Scenario Parameters'!$A:$A,0)))*'Base Table 5'!CJ59</f>
        <v>14.605600000000001</v>
      </c>
      <c r="CK59" s="36">
        <f>(1+INDEX('Scenario Parameters'!$L:$L,MATCH($C59,'Scenario Parameters'!$A:$A,0)))*(1+INDEX('Scenario Parameters'!$L:$L,MATCH(CK$3,'Scenario Parameters'!$A:$A,0)))*'Base Table 5'!CK59</f>
        <v>1.7996000000000001</v>
      </c>
      <c r="CL59" s="36">
        <f>(1+INDEX('Scenario Parameters'!$L:$L,MATCH($C59,'Scenario Parameters'!$A:$A,0)))*(1+INDEX('Scenario Parameters'!$L:$L,MATCH(CL$3,'Scenario Parameters'!$A:$A,0)))*'Base Table 5'!CL59</f>
        <v>1.8824000000000001</v>
      </c>
      <c r="CM59" s="36">
        <f>(1+INDEX('Scenario Parameters'!$L:$L,MATCH($C59,'Scenario Parameters'!$A:$A,0)))*(1+INDEX('Scenario Parameters'!$L:$L,MATCH(CM$3,'Scenario Parameters'!$A:$A,0)))*'Base Table 5'!CM59</f>
        <v>3.4020000000000001</v>
      </c>
      <c r="CN59" s="36">
        <f>(1+INDEX('Scenario Parameters'!$L:$L,MATCH($C59,'Scenario Parameters'!$A:$A,0)))*(1+INDEX('Scenario Parameters'!$L:$L,MATCH(CN$3,'Scenario Parameters'!$A:$A,0)))*'Base Table 5'!CN59</f>
        <v>51.403100000000002</v>
      </c>
      <c r="CO59" s="36">
        <f>(1+INDEX('Scenario Parameters'!$L:$L,MATCH($C59,'Scenario Parameters'!$A:$A,0)))*(1+INDEX('Scenario Parameters'!$L:$L,MATCH(CO$3,'Scenario Parameters'!$A:$A,0)))*'Base Table 5'!CO59</f>
        <v>4.9399999999999999E-2</v>
      </c>
      <c r="CP59" s="36">
        <f>(1+INDEX('Scenario Parameters'!$L:$L,MATCH($C59,'Scenario Parameters'!$A:$A,0)))*(1+INDEX('Scenario Parameters'!$L:$L,MATCH(CP$3,'Scenario Parameters'!$A:$A,0)))*'Base Table 5'!CP59</f>
        <v>0.59470000000000001</v>
      </c>
      <c r="CQ59" s="36">
        <f>(1+INDEX('Scenario Parameters'!$L:$L,MATCH($C59,'Scenario Parameters'!$A:$A,0)))*(1+INDEX('Scenario Parameters'!$L:$L,MATCH(CQ$3,'Scenario Parameters'!$A:$A,0)))*'Base Table 5'!CQ59</f>
        <v>4.8917000000000002</v>
      </c>
      <c r="CR59" s="36">
        <f>(1+INDEX('Scenario Parameters'!$L:$L,MATCH($C59,'Scenario Parameters'!$A:$A,0)))*(1+INDEX('Scenario Parameters'!$L:$L,MATCH(CR$3,'Scenario Parameters'!$A:$A,0)))*'Base Table 5'!CR59</f>
        <v>15.819100000000001</v>
      </c>
      <c r="CS59" s="36">
        <f>(1+INDEX('Scenario Parameters'!$L:$L,MATCH($C59,'Scenario Parameters'!$A:$A,0)))*(1+INDEX('Scenario Parameters'!$L:$L,MATCH(CS$3,'Scenario Parameters'!$A:$A,0)))*'Base Table 5'!CS59</f>
        <v>41.517800000000001</v>
      </c>
      <c r="CT59" s="36">
        <f>(1+INDEX('Scenario Parameters'!$L:$L,MATCH($C59,'Scenario Parameters'!$A:$A,0)))*(1+INDEX('Scenario Parameters'!$L:$L,MATCH(CT$3,'Scenario Parameters'!$A:$A,0)))*'Base Table 5'!CT59</f>
        <v>0.61550000000000005</v>
      </c>
      <c r="CU59" s="36">
        <f>(1+INDEX('Scenario Parameters'!$L:$L,MATCH($C59,'Scenario Parameters'!$A:$A,0)))*(1+INDEX('Scenario Parameters'!$L:$L,MATCH(CU$3,'Scenario Parameters'!$A:$A,0)))*'Base Table 5'!CU59</f>
        <v>0.20019999999999999</v>
      </c>
      <c r="CV59" s="36">
        <f>(1+INDEX('Scenario Parameters'!$L:$L,MATCH($C59,'Scenario Parameters'!$A:$A,0)))*(1+INDEX('Scenario Parameters'!$L:$L,MATCH(CV$3,'Scenario Parameters'!$A:$A,0)))*'Base Table 5'!CV59</f>
        <v>45.167499999999997</v>
      </c>
      <c r="CW59" s="36">
        <f>(1+INDEX('Scenario Parameters'!$L:$L,MATCH($C59,'Scenario Parameters'!$A:$A,0)))*(1+INDEX('Scenario Parameters'!$L:$L,MATCH(CW$3,'Scenario Parameters'!$A:$A,0)))*'Base Table 5'!CW59</f>
        <v>307.92880000000002</v>
      </c>
      <c r="CX59" s="36">
        <f>(1+INDEX('Scenario Parameters'!$L:$L,MATCH($C59,'Scenario Parameters'!$A:$A,0)))*(1+INDEX('Scenario Parameters'!$L:$L,MATCH(CX$3,'Scenario Parameters'!$A:$A,0)))*'Base Table 5'!CX59</f>
        <v>65.302700000000002</v>
      </c>
      <c r="CY59" s="36">
        <f>(1+INDEX('Scenario Parameters'!$L:$L,MATCH($C59,'Scenario Parameters'!$A:$A,0)))*(1+INDEX('Scenario Parameters'!$L:$L,MATCH(CY$3,'Scenario Parameters'!$A:$A,0)))*'Base Table 5'!CY59</f>
        <v>32.861499999999999</v>
      </c>
      <c r="CZ59" s="36">
        <f>(1+INDEX('Scenario Parameters'!$L:$L,MATCH($C59,'Scenario Parameters'!$A:$A,0)))*(1+INDEX('Scenario Parameters'!$L:$L,MATCH(CZ$3,'Scenario Parameters'!$A:$A,0)))*'Base Table 5'!CZ59</f>
        <v>22.337299999999999</v>
      </c>
      <c r="DA59" s="36">
        <f>(1+INDEX('Scenario Parameters'!$L:$L,MATCH($C59,'Scenario Parameters'!$A:$A,0)))*(1+INDEX('Scenario Parameters'!$L:$L,MATCH(DA$3,'Scenario Parameters'!$A:$A,0)))*'Base Table 5'!DA59</f>
        <v>24.728200000000001</v>
      </c>
      <c r="DB59" s="36">
        <f>(1+INDEX('Scenario Parameters'!$L:$L,MATCH($C59,'Scenario Parameters'!$A:$A,0)))*(1+INDEX('Scenario Parameters'!$L:$L,MATCH(DB$3,'Scenario Parameters'!$A:$A,0)))*'Base Table 5'!DB59</f>
        <v>722.86590000000001</v>
      </c>
      <c r="DC59" s="36">
        <f>(1+INDEX('Scenario Parameters'!$L:$L,MATCH($C59,'Scenario Parameters'!$A:$A,0)))*(1+INDEX('Scenario Parameters'!$L:$L,MATCH(DC$3,'Scenario Parameters'!$A:$A,0)))*'Base Table 5'!DC59</f>
        <v>7.4805000000000001</v>
      </c>
      <c r="DD59" s="36">
        <f>(1+INDEX('Scenario Parameters'!$L:$L,MATCH($C59,'Scenario Parameters'!$A:$A,0)))*(1+INDEX('Scenario Parameters'!$L:$L,MATCH(DD$3,'Scenario Parameters'!$A:$A,0)))*'Base Table 5'!DD59</f>
        <v>9.4797999999999991</v>
      </c>
      <c r="DE59" s="36">
        <f>(1+INDEX('Scenario Parameters'!$L:$L,MATCH($C59,'Scenario Parameters'!$A:$A,0)))*(1+INDEX('Scenario Parameters'!$L:$L,MATCH(DE$3,'Scenario Parameters'!$A:$A,0)))*'Base Table 5'!DE59</f>
        <v>5.0842499999999999</v>
      </c>
      <c r="DF59" s="36">
        <f>(1+INDEX('Scenario Parameters'!$L:$L,MATCH($C59,'Scenario Parameters'!$A:$A,0)))*(1+INDEX('Scenario Parameters'!$L:$L,MATCH(DF$3,'Scenario Parameters'!$A:$A,0)))*'Base Table 5'!DF59</f>
        <v>4.2003000000000004</v>
      </c>
      <c r="DG59" s="36">
        <f>(1+INDEX('Scenario Parameters'!$L:$L,MATCH($C59,'Scenario Parameters'!$A:$A,0)))*(1+INDEX('Scenario Parameters'!$L:$L,MATCH(DG$3,'Scenario Parameters'!$A:$A,0)))*'Base Table 5'!DG59</f>
        <v>6.2412999999999998</v>
      </c>
      <c r="DH59" s="36">
        <f>(1+INDEX('Scenario Parameters'!$L:$L,MATCH($C59,'Scenario Parameters'!$A:$A,0)))*(1+INDEX('Scenario Parameters'!$L:$L,MATCH(DH$3,'Scenario Parameters'!$A:$A,0)))*'Base Table 5'!DH59</f>
        <v>7.1307</v>
      </c>
      <c r="DI59" s="36">
        <f>(1+INDEX('Scenario Parameters'!$L:$L,MATCH($C59,'Scenario Parameters'!$A:$A,0)))*(1+INDEX('Scenario Parameters'!$L:$L,MATCH(DI$3,'Scenario Parameters'!$A:$A,0)))*'Base Table 5'!DI59</f>
        <v>2.6917</v>
      </c>
      <c r="DJ59" s="36">
        <f>(1+INDEX('Scenario Parameters'!$L:$L,MATCH($C59,'Scenario Parameters'!$A:$A,0)))*(1+INDEX('Scenario Parameters'!$L:$L,MATCH(DJ$3,'Scenario Parameters'!$A:$A,0)))*'Base Table 5'!DJ59</f>
        <v>7.9210000000000003</v>
      </c>
      <c r="DK59" s="36">
        <f>(1+INDEX('Scenario Parameters'!$L:$L,MATCH($C59,'Scenario Parameters'!$A:$A,0)))*(1+INDEX('Scenario Parameters'!$L:$L,MATCH(DK$3,'Scenario Parameters'!$A:$A,0)))*'Base Table 5'!DK59</f>
        <v>3.2911999999999999</v>
      </c>
      <c r="DL59" s="36">
        <f>(1+INDEX('Scenario Parameters'!$L:$L,MATCH($C59,'Scenario Parameters'!$A:$A,0)))*(1+INDEX('Scenario Parameters'!$L:$L,MATCH(DL$3,'Scenario Parameters'!$A:$A,0)))*'Base Table 5'!DL59</f>
        <v>0.78417999999999988</v>
      </c>
      <c r="DM59" s="36">
        <f>(1+INDEX('Scenario Parameters'!$L:$L,MATCH($C59,'Scenario Parameters'!$A:$A,0)))*(1+INDEX('Scenario Parameters'!$L:$L,MATCH(DM$3,'Scenario Parameters'!$A:$A,0)))*'Base Table 5'!DM59</f>
        <v>5.2175000000000002</v>
      </c>
      <c r="DN59" s="36">
        <f>(1+INDEX('Scenario Parameters'!$L:$L,MATCH($C59,'Scenario Parameters'!$A:$A,0)))*(1+INDEX('Scenario Parameters'!$L:$L,MATCH(DN$3,'Scenario Parameters'!$A:$A,0)))*'Base Table 5'!DN59</f>
        <v>2.4805000000000001</v>
      </c>
      <c r="DO59" s="36">
        <f>(1+INDEX('Scenario Parameters'!$L:$L,MATCH($C59,'Scenario Parameters'!$A:$A,0)))*(1+INDEX('Scenario Parameters'!$L:$L,MATCH(DO$3,'Scenario Parameters'!$A:$A,0)))*'Base Table 5'!DO59</f>
        <v>0.31859999999999999</v>
      </c>
      <c r="DP59" s="36">
        <f t="shared" si="4"/>
        <v>2901.0562300000015</v>
      </c>
      <c r="DQ59" s="36">
        <f>('Base Table 5'!DQ59/'Base Table 5'!$DX59)*$EB59</f>
        <v>853.45357701824594</v>
      </c>
      <c r="DR59" s="36">
        <f>('Base Table 5'!DR59/'Base Table 5'!$DX59)*$EB59</f>
        <v>1.5414080739127642</v>
      </c>
      <c r="DS59" s="36">
        <f>('Base Table 5'!DS59/'Base Table 5'!$DX59)*$EB59</f>
        <v>1485.2918741261167</v>
      </c>
      <c r="DT59" s="36">
        <f>('Base Table 5'!DT59/'Base Table 5'!$DX59)*$EB59</f>
        <v>143.1901257732506</v>
      </c>
      <c r="DU59" s="36">
        <f>('Base Table 5'!DU59/'Base Table 5'!$DX59)*$EB59</f>
        <v>1965.5446736604488</v>
      </c>
      <c r="DV59" s="36">
        <f>('Base Table 5'!DV59/'Base Table 5'!$DX59)*$EB59</f>
        <v>13.370898351229059</v>
      </c>
      <c r="DW59" s="36">
        <f>('Base Table 5'!DW59/'Base Table 5'!$DX59)*$EB59</f>
        <v>730.22365551636472</v>
      </c>
      <c r="DX59" s="36">
        <f t="shared" si="5"/>
        <v>5192.6162125195679</v>
      </c>
      <c r="DY59" s="36">
        <f t="shared" si="6"/>
        <v>8093.6724425195698</v>
      </c>
      <c r="DZ59" s="14">
        <f>'Base Table 5'!DY59</f>
        <v>8132.0002000000022</v>
      </c>
      <c r="EA59" s="54">
        <v>8093.6724425195707</v>
      </c>
      <c r="EB59" s="100">
        <f t="shared" si="7"/>
        <v>5192.6162125195697</v>
      </c>
    </row>
    <row r="60" spans="1:132" x14ac:dyDescent="0.4">
      <c r="A60" s="34">
        <v>57</v>
      </c>
      <c r="B60" s="7" t="str">
        <f>'Base Table 5'!B60</f>
        <v>2303</v>
      </c>
      <c r="C60" s="111">
        <f>'Base Table 5'!C60</f>
        <v>10</v>
      </c>
      <c r="D60" s="35" t="str">
        <f>'Base Table 5'!D60</f>
        <v>Railway rolling stock manufacturing</v>
      </c>
      <c r="E60" s="36">
        <f>(1+INDEX('Scenario Parameters'!$L:$L,MATCH($C60,'Scenario Parameters'!$A:$A,0)))*(1+INDEX('Scenario Parameters'!$L:$L,MATCH(E$3,'Scenario Parameters'!$A:$A,0)))*'Base Table 5'!E60</f>
        <v>2.0855000000000001</v>
      </c>
      <c r="F60" s="36">
        <f>(1+INDEX('Scenario Parameters'!$L:$L,MATCH($C60,'Scenario Parameters'!$A:$A,0)))*(1+INDEX('Scenario Parameters'!$L:$L,MATCH(F$3,'Scenario Parameters'!$A:$A,0)))*'Base Table 5'!F60</f>
        <v>0.25140000000000001</v>
      </c>
      <c r="G60" s="36">
        <f>(1+INDEX('Scenario Parameters'!$L:$L,MATCH($C60,'Scenario Parameters'!$A:$A,0)))*(1+INDEX('Scenario Parameters'!$L:$L,MATCH(G$3,'Scenario Parameters'!$A:$A,0)))*'Base Table 5'!G60</f>
        <v>2.4011</v>
      </c>
      <c r="H60" s="36">
        <f>(1+INDEX('Scenario Parameters'!$L:$L,MATCH($C60,'Scenario Parameters'!$A:$A,0)))*(1+INDEX('Scenario Parameters'!$L:$L,MATCH(H$3,'Scenario Parameters'!$A:$A,0)))*'Base Table 5'!H60</f>
        <v>0.28710000000000002</v>
      </c>
      <c r="I60" s="36">
        <f>(1+INDEX('Scenario Parameters'!$L:$L,MATCH($C60,'Scenario Parameters'!$A:$A,0)))*(1+INDEX('Scenario Parameters'!$L:$L,MATCH(I$3,'Scenario Parameters'!$A:$A,0)))*'Base Table 5'!I60</f>
        <v>2.3599999999999999E-2</v>
      </c>
      <c r="J60" s="36">
        <f>(1+INDEX('Scenario Parameters'!$L:$L,MATCH($C60,'Scenario Parameters'!$A:$A,0)))*(1+INDEX('Scenario Parameters'!$L:$L,MATCH(J$3,'Scenario Parameters'!$A:$A,0)))*'Base Table 5'!J60</f>
        <v>3.2199999999999999E-2</v>
      </c>
      <c r="K60" s="36">
        <f>(1+INDEX('Scenario Parameters'!$L:$L,MATCH($C60,'Scenario Parameters'!$A:$A,0)))*(1+INDEX('Scenario Parameters'!$L:$L,MATCH(K$3,'Scenario Parameters'!$A:$A,0)))*'Base Table 5'!K60</f>
        <v>0.76319999999999999</v>
      </c>
      <c r="L60" s="36">
        <f>(1+INDEX('Scenario Parameters'!$L:$L,MATCH($C60,'Scenario Parameters'!$A:$A,0)))*(1+INDEX('Scenario Parameters'!$L:$L,MATCH(L$3,'Scenario Parameters'!$A:$A,0)))*'Base Table 5'!L60</f>
        <v>41.062099999999987</v>
      </c>
      <c r="M60" s="36">
        <f>(1+INDEX('Scenario Parameters'!$L:$L,MATCH($C60,'Scenario Parameters'!$A:$A,0)))*(1+INDEX('Scenario Parameters'!$L:$L,MATCH(M$3,'Scenario Parameters'!$A:$A,0)))*'Base Table 5'!M60</f>
        <v>1.1714299999999997</v>
      </c>
      <c r="N60" s="36">
        <f>(1+INDEX('Scenario Parameters'!$L:$L,MATCH($C60,'Scenario Parameters'!$A:$A,0)))*(1+INDEX('Scenario Parameters'!$L:$L,MATCH(N$3,'Scenario Parameters'!$A:$A,0)))*'Base Table 5'!N60</f>
        <v>174.39565000000002</v>
      </c>
      <c r="O60" s="36">
        <f>(1+INDEX('Scenario Parameters'!$L:$L,MATCH($C60,'Scenario Parameters'!$A:$A,0)))*(1+INDEX('Scenario Parameters'!$L:$L,MATCH(O$3,'Scenario Parameters'!$A:$A,0)))*'Base Table 5'!O60</f>
        <v>29.43721</v>
      </c>
      <c r="P60" s="36">
        <f>(1+INDEX('Scenario Parameters'!$L:$L,MATCH($C60,'Scenario Parameters'!$A:$A,0)))*(1+INDEX('Scenario Parameters'!$L:$L,MATCH(P$3,'Scenario Parameters'!$A:$A,0)))*'Base Table 5'!P60</f>
        <v>1.21627</v>
      </c>
      <c r="Q60" s="36">
        <f>(1+INDEX('Scenario Parameters'!$L:$L,MATCH($C60,'Scenario Parameters'!$A:$A,0)))*(1+INDEX('Scenario Parameters'!$L:$L,MATCH(Q$3,'Scenario Parameters'!$A:$A,0)))*'Base Table 5'!Q60</f>
        <v>10.990960000000001</v>
      </c>
      <c r="R60" s="36">
        <f>(1+INDEX('Scenario Parameters'!$L:$L,MATCH($C60,'Scenario Parameters'!$A:$A,0)))*(1+INDEX('Scenario Parameters'!$L:$L,MATCH(R$3,'Scenario Parameters'!$A:$A,0)))*'Base Table 5'!R60</f>
        <v>3.7458</v>
      </c>
      <c r="S60" s="36">
        <f>(1+INDEX('Scenario Parameters'!$L:$L,MATCH($C60,'Scenario Parameters'!$A:$A,0)))*(1+INDEX('Scenario Parameters'!$L:$L,MATCH(S$3,'Scenario Parameters'!$A:$A,0)))*'Base Table 5'!S60</f>
        <v>0.04</v>
      </c>
      <c r="T60" s="36">
        <f>(1+INDEX('Scenario Parameters'!$L:$L,MATCH($C60,'Scenario Parameters'!$A:$A,0)))*(1+INDEX('Scenario Parameters'!$L:$L,MATCH(T$3,'Scenario Parameters'!$A:$A,0)))*'Base Table 5'!T60</f>
        <v>1.0193000000000001</v>
      </c>
      <c r="U60" s="36">
        <f>(1+INDEX('Scenario Parameters'!$L:$L,MATCH($C60,'Scenario Parameters'!$A:$A,0)))*(1+INDEX('Scenario Parameters'!$L:$L,MATCH(U$3,'Scenario Parameters'!$A:$A,0)))*'Base Table 5'!U60</f>
        <v>0.56499999999999995</v>
      </c>
      <c r="V60" s="36">
        <f>(1+INDEX('Scenario Parameters'!$L:$L,MATCH($C60,'Scenario Parameters'!$A:$A,0)))*(1+INDEX('Scenario Parameters'!$L:$L,MATCH(V$3,'Scenario Parameters'!$A:$A,0)))*'Base Table 5'!V60</f>
        <v>0.2457</v>
      </c>
      <c r="W60" s="36">
        <f>(1+INDEX('Scenario Parameters'!$L:$L,MATCH($C60,'Scenario Parameters'!$A:$A,0)))*(1+INDEX('Scenario Parameters'!$L:$L,MATCH(W$3,'Scenario Parameters'!$A:$A,0)))*'Base Table 5'!W60</f>
        <v>0.74080000000000001</v>
      </c>
      <c r="X60" s="36">
        <f>(1+INDEX('Scenario Parameters'!$L:$L,MATCH($C60,'Scenario Parameters'!$A:$A,0)))*(1+INDEX('Scenario Parameters'!$L:$L,MATCH(X$3,'Scenario Parameters'!$A:$A,0)))*'Base Table 5'!X60</f>
        <v>0.71870000000000001</v>
      </c>
      <c r="Y60" s="36">
        <f>(1+INDEX('Scenario Parameters'!$L:$L,MATCH($C60,'Scenario Parameters'!$A:$A,0)))*(1+INDEX('Scenario Parameters'!$L:$L,MATCH(Y$3,'Scenario Parameters'!$A:$A,0)))*'Base Table 5'!Y60</f>
        <v>0.71179999999999999</v>
      </c>
      <c r="Z60" s="36">
        <f>(1+INDEX('Scenario Parameters'!$L:$L,MATCH($C60,'Scenario Parameters'!$A:$A,0)))*(1+INDEX('Scenario Parameters'!$L:$L,MATCH(Z$3,'Scenario Parameters'!$A:$A,0)))*'Base Table 5'!Z60</f>
        <v>1.1936</v>
      </c>
      <c r="AA60" s="36">
        <f>(1+INDEX('Scenario Parameters'!$L:$L,MATCH($C60,'Scenario Parameters'!$A:$A,0)))*(1+INDEX('Scenario Parameters'!$L:$L,MATCH(AA$3,'Scenario Parameters'!$A:$A,0)))*'Base Table 5'!AA60</f>
        <v>0.56830000000000003</v>
      </c>
      <c r="AB60" s="36">
        <f>(1+INDEX('Scenario Parameters'!$L:$L,MATCH($C60,'Scenario Parameters'!$A:$A,0)))*(1+INDEX('Scenario Parameters'!$L:$L,MATCH(AB$3,'Scenario Parameters'!$A:$A,0)))*'Base Table 5'!AB60</f>
        <v>0.2984</v>
      </c>
      <c r="AC60" s="36">
        <f>(1+INDEX('Scenario Parameters'!$L:$L,MATCH($C60,'Scenario Parameters'!$A:$A,0)))*(1+INDEX('Scenario Parameters'!$L:$L,MATCH(AC$3,'Scenario Parameters'!$A:$A,0)))*'Base Table 5'!AC60</f>
        <v>0.55049999999999999</v>
      </c>
      <c r="AD60" s="36">
        <f>(1+INDEX('Scenario Parameters'!$L:$L,MATCH($C60,'Scenario Parameters'!$A:$A,0)))*(1+INDEX('Scenario Parameters'!$L:$L,MATCH(AD$3,'Scenario Parameters'!$A:$A,0)))*'Base Table 5'!AD60</f>
        <v>6.4999999999999997E-3</v>
      </c>
      <c r="AE60" s="36">
        <f>(1+INDEX('Scenario Parameters'!$L:$L,MATCH($C60,'Scenario Parameters'!$A:$A,0)))*(1+INDEX('Scenario Parameters'!$L:$L,MATCH(AE$3,'Scenario Parameters'!$A:$A,0)))*'Base Table 5'!AE60</f>
        <v>2.52E-2</v>
      </c>
      <c r="AF60" s="36">
        <f>(1+INDEX('Scenario Parameters'!$L:$L,MATCH($C60,'Scenario Parameters'!$A:$A,0)))*(1+INDEX('Scenario Parameters'!$L:$L,MATCH(AF$3,'Scenario Parameters'!$A:$A,0)))*'Base Table 5'!AF60</f>
        <v>0.21879999999999999</v>
      </c>
      <c r="AG60" s="36">
        <f>(1+INDEX('Scenario Parameters'!$L:$L,MATCH($C60,'Scenario Parameters'!$A:$A,0)))*(1+INDEX('Scenario Parameters'!$L:$L,MATCH(AG$3,'Scenario Parameters'!$A:$A,0)))*'Base Table 5'!AG60</f>
        <v>5.0000000000000001E-4</v>
      </c>
      <c r="AH60" s="36">
        <f>(1+INDEX('Scenario Parameters'!$L:$L,MATCH($C60,'Scenario Parameters'!$A:$A,0)))*(1+INDEX('Scenario Parameters'!$L:$L,MATCH(AH$3,'Scenario Parameters'!$A:$A,0)))*'Base Table 5'!AH60</f>
        <v>2.9600000000000001E-2</v>
      </c>
      <c r="AI60" s="36">
        <f>(1+INDEX('Scenario Parameters'!$L:$L,MATCH($C60,'Scenario Parameters'!$A:$A,0)))*(1+INDEX('Scenario Parameters'!$L:$L,MATCH(AI$3,'Scenario Parameters'!$A:$A,0)))*'Base Table 5'!AI60</f>
        <v>1.7500000000000002E-2</v>
      </c>
      <c r="AJ60" s="36">
        <f>(1+INDEX('Scenario Parameters'!$L:$L,MATCH($C60,'Scenario Parameters'!$A:$A,0)))*(1+INDEX('Scenario Parameters'!$L:$L,MATCH(AJ$3,'Scenario Parameters'!$A:$A,0)))*'Base Table 5'!AJ60</f>
        <v>0.3891</v>
      </c>
      <c r="AK60" s="36">
        <f>(1+INDEX('Scenario Parameters'!$L:$L,MATCH($C60,'Scenario Parameters'!$A:$A,0)))*(1+INDEX('Scenario Parameters'!$L:$L,MATCH(AK$3,'Scenario Parameters'!$A:$A,0)))*'Base Table 5'!AK60</f>
        <v>0.96830000000000005</v>
      </c>
      <c r="AL60" s="36">
        <f>(1+INDEX('Scenario Parameters'!$L:$L,MATCH($C60,'Scenario Parameters'!$A:$A,0)))*(1+INDEX('Scenario Parameters'!$L:$L,MATCH(AL$3,'Scenario Parameters'!$A:$A,0)))*'Base Table 5'!AL60</f>
        <v>0.62609999999999999</v>
      </c>
      <c r="AM60" s="36">
        <f>(1+INDEX('Scenario Parameters'!$L:$L,MATCH($C60,'Scenario Parameters'!$A:$A,0)))*(1+INDEX('Scenario Parameters'!$L:$L,MATCH(AM$3,'Scenario Parameters'!$A:$A,0)))*'Base Table 5'!AM60</f>
        <v>1.5322</v>
      </c>
      <c r="AN60" s="36">
        <f>(1+INDEX('Scenario Parameters'!$L:$L,MATCH($C60,'Scenario Parameters'!$A:$A,0)))*(1+INDEX('Scenario Parameters'!$L:$L,MATCH(AN$3,'Scenario Parameters'!$A:$A,0)))*'Base Table 5'!AN60</f>
        <v>1.3386</v>
      </c>
      <c r="AO60" s="36">
        <f>(1+INDEX('Scenario Parameters'!$L:$L,MATCH($C60,'Scenario Parameters'!$A:$A,0)))*(1+INDEX('Scenario Parameters'!$L:$L,MATCH(AO$3,'Scenario Parameters'!$A:$A,0)))*'Base Table 5'!AO60</f>
        <v>0.21161999999999997</v>
      </c>
      <c r="AP60" s="36">
        <f>(1+INDEX('Scenario Parameters'!$L:$L,MATCH($C60,'Scenario Parameters'!$A:$A,0)))*(1+INDEX('Scenario Parameters'!$L:$L,MATCH(AP$3,'Scenario Parameters'!$A:$A,0)))*'Base Table 5'!AP60</f>
        <v>2.2574999999999998</v>
      </c>
      <c r="AQ60" s="36">
        <f>(1+INDEX('Scenario Parameters'!$L:$L,MATCH($C60,'Scenario Parameters'!$A:$A,0)))*(1+INDEX('Scenario Parameters'!$L:$L,MATCH(AQ$3,'Scenario Parameters'!$A:$A,0)))*'Base Table 5'!AQ60</f>
        <v>3.2599999999999997E-2</v>
      </c>
      <c r="AR60" s="36">
        <f>(1+INDEX('Scenario Parameters'!$L:$L,MATCH($C60,'Scenario Parameters'!$A:$A,0)))*(1+INDEX('Scenario Parameters'!$L:$L,MATCH(AR$3,'Scenario Parameters'!$A:$A,0)))*'Base Table 5'!AR60</f>
        <v>3.9281000000000001</v>
      </c>
      <c r="AS60" s="36">
        <f>(1+INDEX('Scenario Parameters'!$L:$L,MATCH($C60,'Scenario Parameters'!$A:$A,0)))*(1+INDEX('Scenario Parameters'!$L:$L,MATCH(AS$3,'Scenario Parameters'!$A:$A,0)))*'Base Table 5'!AS60</f>
        <v>0.61860000000000004</v>
      </c>
      <c r="AT60" s="36">
        <f>(1+INDEX('Scenario Parameters'!$L:$L,MATCH($C60,'Scenario Parameters'!$A:$A,0)))*(1+INDEX('Scenario Parameters'!$L:$L,MATCH(AT$3,'Scenario Parameters'!$A:$A,0)))*'Base Table 5'!AT60</f>
        <v>2.5586000000000002</v>
      </c>
      <c r="AU60" s="36">
        <f>(1+INDEX('Scenario Parameters'!$L:$L,MATCH($C60,'Scenario Parameters'!$A:$A,0)))*(1+INDEX('Scenario Parameters'!$L:$L,MATCH(AU$3,'Scenario Parameters'!$A:$A,0)))*'Base Table 5'!AU60</f>
        <v>0.25109999999999999</v>
      </c>
      <c r="AV60" s="36">
        <f>(1+INDEX('Scenario Parameters'!$L:$L,MATCH($C60,'Scenario Parameters'!$A:$A,0)))*(1+INDEX('Scenario Parameters'!$L:$L,MATCH(AV$3,'Scenario Parameters'!$A:$A,0)))*'Base Table 5'!AV60</f>
        <v>0.83140000000000003</v>
      </c>
      <c r="AW60" s="36">
        <f>(1+INDEX('Scenario Parameters'!$L:$L,MATCH($C60,'Scenario Parameters'!$A:$A,0)))*(1+INDEX('Scenario Parameters'!$L:$L,MATCH(AW$3,'Scenario Parameters'!$A:$A,0)))*'Base Table 5'!AW60</f>
        <v>0.23649999999999999</v>
      </c>
      <c r="AX60" s="36">
        <f>(1+INDEX('Scenario Parameters'!$L:$L,MATCH($C60,'Scenario Parameters'!$A:$A,0)))*(1+INDEX('Scenario Parameters'!$L:$L,MATCH(AX$3,'Scenario Parameters'!$A:$A,0)))*'Base Table 5'!AX60</f>
        <v>1.9026000000000001</v>
      </c>
      <c r="AY60" s="36">
        <f>(1+INDEX('Scenario Parameters'!$L:$L,MATCH($C60,'Scenario Parameters'!$A:$A,0)))*(1+INDEX('Scenario Parameters'!$L:$L,MATCH(AY$3,'Scenario Parameters'!$A:$A,0)))*'Base Table 5'!AY60</f>
        <v>0.43619999999999998</v>
      </c>
      <c r="AZ60" s="36">
        <f>(1+INDEX('Scenario Parameters'!$L:$L,MATCH($C60,'Scenario Parameters'!$A:$A,0)))*(1+INDEX('Scenario Parameters'!$L:$L,MATCH(AZ$3,'Scenario Parameters'!$A:$A,0)))*'Base Table 5'!AZ60</f>
        <v>8.1299999999999997E-2</v>
      </c>
      <c r="BA60" s="36">
        <f>(1+INDEX('Scenario Parameters'!$L:$L,MATCH($C60,'Scenario Parameters'!$A:$A,0)))*(1+INDEX('Scenario Parameters'!$L:$L,MATCH(BA$3,'Scenario Parameters'!$A:$A,0)))*'Base Table 5'!BA60</f>
        <v>0.5585</v>
      </c>
      <c r="BB60" s="36">
        <f>(1+INDEX('Scenario Parameters'!$L:$L,MATCH($C60,'Scenario Parameters'!$A:$A,0)))*(1+INDEX('Scenario Parameters'!$L:$L,MATCH(BB$3,'Scenario Parameters'!$A:$A,0)))*'Base Table 5'!BB60</f>
        <v>5.7599</v>
      </c>
      <c r="BC60" s="36">
        <f>(1+INDEX('Scenario Parameters'!$L:$L,MATCH($C60,'Scenario Parameters'!$A:$A,0)))*(1+INDEX('Scenario Parameters'!$L:$L,MATCH(BC$3,'Scenario Parameters'!$A:$A,0)))*'Base Table 5'!BC60</f>
        <v>0.3306</v>
      </c>
      <c r="BD60" s="36">
        <f>(1+INDEX('Scenario Parameters'!$L:$L,MATCH($C60,'Scenario Parameters'!$A:$A,0)))*(1+INDEX('Scenario Parameters'!$L:$L,MATCH(BD$3,'Scenario Parameters'!$A:$A,0)))*'Base Table 5'!BD60</f>
        <v>5.6773999999999996</v>
      </c>
      <c r="BE60" s="36">
        <f>(1+INDEX('Scenario Parameters'!$L:$L,MATCH($C60,'Scenario Parameters'!$A:$A,0)))*(1+INDEX('Scenario Parameters'!$L:$L,MATCH(BE$3,'Scenario Parameters'!$A:$A,0)))*'Base Table 5'!BE60</f>
        <v>0.87390000000000001</v>
      </c>
      <c r="BF60" s="36">
        <f>(1+INDEX('Scenario Parameters'!$L:$L,MATCH($C60,'Scenario Parameters'!$A:$A,0)))*(1+INDEX('Scenario Parameters'!$L:$L,MATCH(BF$3,'Scenario Parameters'!$A:$A,0)))*'Base Table 5'!BF60</f>
        <v>6.3437000000000001</v>
      </c>
      <c r="BG60" s="36">
        <f>(1+INDEX('Scenario Parameters'!$L:$L,MATCH($C60,'Scenario Parameters'!$A:$A,0)))*(1+INDEX('Scenario Parameters'!$L:$L,MATCH(BG$3,'Scenario Parameters'!$A:$A,0)))*'Base Table 5'!BG60</f>
        <v>0.63114000000000015</v>
      </c>
      <c r="BH60" s="36">
        <f>(1+INDEX('Scenario Parameters'!$L:$L,MATCH($C60,'Scenario Parameters'!$A:$A,0)))*(1+INDEX('Scenario Parameters'!$L:$L,MATCH(BH$3,'Scenario Parameters'!$A:$A,0)))*'Base Table 5'!BH60</f>
        <v>2.3149999999999999</v>
      </c>
      <c r="BI60" s="36">
        <f>(1+INDEX('Scenario Parameters'!$L:$L,MATCH($C60,'Scenario Parameters'!$A:$A,0)))*(1+INDEX('Scenario Parameters'!$L:$L,MATCH(BI$3,'Scenario Parameters'!$A:$A,0)))*'Base Table 5'!BI60</f>
        <v>1355.9466</v>
      </c>
      <c r="BJ60" s="36">
        <f>(1+INDEX('Scenario Parameters'!$L:$L,MATCH($C60,'Scenario Parameters'!$A:$A,0)))*(1+INDEX('Scenario Parameters'!$L:$L,MATCH(BJ$3,'Scenario Parameters'!$A:$A,0)))*'Base Table 5'!BJ60</f>
        <v>4.1788999999999996</v>
      </c>
      <c r="BK60" s="36">
        <f>(1+INDEX('Scenario Parameters'!$L:$L,MATCH($C60,'Scenario Parameters'!$A:$A,0)))*(1+INDEX('Scenario Parameters'!$L:$L,MATCH(BK$3,'Scenario Parameters'!$A:$A,0)))*'Base Table 5'!BK60</f>
        <v>7.6943999999999999</v>
      </c>
      <c r="BL60" s="36">
        <f>(1+INDEX('Scenario Parameters'!$L:$L,MATCH($C60,'Scenario Parameters'!$A:$A,0)))*(1+INDEX('Scenario Parameters'!$L:$L,MATCH(BL$3,'Scenario Parameters'!$A:$A,0)))*'Base Table 5'!BL60</f>
        <v>1.7215</v>
      </c>
      <c r="BM60" s="36">
        <f>(1+INDEX('Scenario Parameters'!$L:$L,MATCH($C60,'Scenario Parameters'!$A:$A,0)))*(1+INDEX('Scenario Parameters'!$L:$L,MATCH(BM$3,'Scenario Parameters'!$A:$A,0)))*'Base Table 5'!BM60</f>
        <v>0.43959999999999999</v>
      </c>
      <c r="BN60" s="36">
        <f>(1+INDEX('Scenario Parameters'!$L:$L,MATCH($C60,'Scenario Parameters'!$A:$A,0)))*(1+INDEX('Scenario Parameters'!$L:$L,MATCH(BN$3,'Scenario Parameters'!$A:$A,0)))*'Base Table 5'!BN60</f>
        <v>4.3354999999999997</v>
      </c>
      <c r="BO60" s="36">
        <f>(1+INDEX('Scenario Parameters'!$L:$L,MATCH($C60,'Scenario Parameters'!$A:$A,0)))*(1+INDEX('Scenario Parameters'!$L:$L,MATCH(BO$3,'Scenario Parameters'!$A:$A,0)))*'Base Table 5'!BO60</f>
        <v>0.4395</v>
      </c>
      <c r="BP60" s="36">
        <f>(1+INDEX('Scenario Parameters'!$L:$L,MATCH($C60,'Scenario Parameters'!$A:$A,0)))*(1+INDEX('Scenario Parameters'!$L:$L,MATCH(BP$3,'Scenario Parameters'!$A:$A,0)))*'Base Table 5'!BP60</f>
        <v>0.1119</v>
      </c>
      <c r="BQ60" s="36">
        <f>(1+INDEX('Scenario Parameters'!$L:$L,MATCH($C60,'Scenario Parameters'!$A:$A,0)))*(1+INDEX('Scenario Parameters'!$L:$L,MATCH(BQ$3,'Scenario Parameters'!$A:$A,0)))*'Base Table 5'!BQ60</f>
        <v>1.16625</v>
      </c>
      <c r="BR60" s="36">
        <f>(1+INDEX('Scenario Parameters'!$L:$L,MATCH($C60,'Scenario Parameters'!$A:$A,0)))*(1+INDEX('Scenario Parameters'!$L:$L,MATCH(BR$3,'Scenario Parameters'!$A:$A,0)))*'Base Table 5'!BR60</f>
        <v>2.1087500000000001</v>
      </c>
      <c r="BS60" s="36">
        <f>(1+INDEX('Scenario Parameters'!$L:$L,MATCH($C60,'Scenario Parameters'!$A:$A,0)))*(1+INDEX('Scenario Parameters'!$L:$L,MATCH(BS$3,'Scenario Parameters'!$A:$A,0)))*'Base Table 5'!BS60</f>
        <v>8.8899999999999986E-3</v>
      </c>
      <c r="BT60" s="36">
        <f>(1+INDEX('Scenario Parameters'!$L:$L,MATCH($C60,'Scenario Parameters'!$A:$A,0)))*(1+INDEX('Scenario Parameters'!$L:$L,MATCH(BT$3,'Scenario Parameters'!$A:$A,0)))*'Base Table 5'!BT60</f>
        <v>0.31290000000000001</v>
      </c>
      <c r="BU60" s="36">
        <f>(1+INDEX('Scenario Parameters'!$L:$L,MATCH($C60,'Scenario Parameters'!$A:$A,0)))*(1+INDEX('Scenario Parameters'!$L:$L,MATCH(BU$3,'Scenario Parameters'!$A:$A,0)))*'Base Table 5'!BU60</f>
        <v>4.1909999999999998</v>
      </c>
      <c r="BV60" s="36">
        <f>(1+INDEX('Scenario Parameters'!$L:$L,MATCH($C60,'Scenario Parameters'!$A:$A,0)))*(1+INDEX('Scenario Parameters'!$L:$L,MATCH(BV$3,'Scenario Parameters'!$A:$A,0)))*'Base Table 5'!BV60</f>
        <v>16.626300000000001</v>
      </c>
      <c r="BW60" s="36">
        <f>(1+INDEX('Scenario Parameters'!$L:$L,MATCH($C60,'Scenario Parameters'!$A:$A,0)))*(1+INDEX('Scenario Parameters'!$L:$L,MATCH(BW$3,'Scenario Parameters'!$A:$A,0)))*'Base Table 5'!BW60</f>
        <v>18.850000000000001</v>
      </c>
      <c r="BX60" s="36">
        <f>(1+INDEX('Scenario Parameters'!$L:$L,MATCH($C60,'Scenario Parameters'!$A:$A,0)))*(1+INDEX('Scenario Parameters'!$L:$L,MATCH(BX$3,'Scenario Parameters'!$A:$A,0)))*'Base Table 5'!BX60</f>
        <v>220.5608</v>
      </c>
      <c r="BY60" s="36">
        <f>(1+INDEX('Scenario Parameters'!$L:$L,MATCH($C60,'Scenario Parameters'!$A:$A,0)))*(1+INDEX('Scenario Parameters'!$L:$L,MATCH(BY$3,'Scenario Parameters'!$A:$A,0)))*'Base Table 5'!BY60</f>
        <v>53.310099999999998</v>
      </c>
      <c r="BZ60" s="36">
        <f>(1+INDEX('Scenario Parameters'!$L:$L,MATCH($C60,'Scenario Parameters'!$A:$A,0)))*(1+INDEX('Scenario Parameters'!$L:$L,MATCH(BZ$3,'Scenario Parameters'!$A:$A,0)))*'Base Table 5'!BZ60</f>
        <v>106.7547</v>
      </c>
      <c r="CA60" s="36">
        <f>(1+INDEX('Scenario Parameters'!$L:$L,MATCH($C60,'Scenario Parameters'!$A:$A,0)))*(1+INDEX('Scenario Parameters'!$L:$L,MATCH(CA$3,'Scenario Parameters'!$A:$A,0)))*'Base Table 5'!CA60</f>
        <v>108.4622</v>
      </c>
      <c r="CB60" s="36">
        <f>(1+INDEX('Scenario Parameters'!$L:$L,MATCH($C60,'Scenario Parameters'!$A:$A,0)))*(1+INDEX('Scenario Parameters'!$L:$L,MATCH(CB$3,'Scenario Parameters'!$A:$A,0)))*'Base Table 5'!CB60</f>
        <v>3.7784</v>
      </c>
      <c r="CC60" s="36">
        <f>(1+INDEX('Scenario Parameters'!$L:$L,MATCH($C60,'Scenario Parameters'!$A:$A,0)))*(1+INDEX('Scenario Parameters'!$L:$L,MATCH(CC$3,'Scenario Parameters'!$A:$A,0)))*'Base Table 5'!CC60</f>
        <v>77.494900000000001</v>
      </c>
      <c r="CD60" s="36">
        <f>(1+INDEX('Scenario Parameters'!$L:$L,MATCH($C60,'Scenario Parameters'!$A:$A,0)))*(1+INDEX('Scenario Parameters'!$L:$L,MATCH(CD$3,'Scenario Parameters'!$A:$A,0)))*'Base Table 5'!CD60</f>
        <v>22.373280000000001</v>
      </c>
      <c r="CE60" s="36">
        <f>(1+INDEX('Scenario Parameters'!$L:$L,MATCH($C60,'Scenario Parameters'!$A:$A,0)))*(1+INDEX('Scenario Parameters'!$L:$L,MATCH(CE$3,'Scenario Parameters'!$A:$A,0)))*'Base Table 5'!CE60</f>
        <v>1215.4434000000001</v>
      </c>
      <c r="CF60" s="36">
        <f>(1+INDEX('Scenario Parameters'!$L:$L,MATCH($C60,'Scenario Parameters'!$A:$A,0)))*(1+INDEX('Scenario Parameters'!$L:$L,MATCH(CF$3,'Scenario Parameters'!$A:$A,0)))*'Base Table 5'!CF60</f>
        <v>13.247400000000001</v>
      </c>
      <c r="CG60" s="36">
        <f>(1+INDEX('Scenario Parameters'!$L:$L,MATCH($C60,'Scenario Parameters'!$A:$A,0)))*(1+INDEX('Scenario Parameters'!$L:$L,MATCH(CG$3,'Scenario Parameters'!$A:$A,0)))*'Base Table 5'!CG60</f>
        <v>7.5529000000000002</v>
      </c>
      <c r="CH60" s="36">
        <f>(1+INDEX('Scenario Parameters'!$L:$L,MATCH($C60,'Scenario Parameters'!$A:$A,0)))*(1+INDEX('Scenario Parameters'!$L:$L,MATCH(CH$3,'Scenario Parameters'!$A:$A,0)))*'Base Table 5'!CH60</f>
        <v>13.213900000000001</v>
      </c>
      <c r="CI60" s="36">
        <f>(1+INDEX('Scenario Parameters'!$L:$L,MATCH($C60,'Scenario Parameters'!$A:$A,0)))*(1+INDEX('Scenario Parameters'!$L:$L,MATCH(CI$3,'Scenario Parameters'!$A:$A,0)))*'Base Table 5'!CI60</f>
        <v>48.724699999999999</v>
      </c>
      <c r="CJ60" s="36">
        <f>(1+INDEX('Scenario Parameters'!$L:$L,MATCH($C60,'Scenario Parameters'!$A:$A,0)))*(1+INDEX('Scenario Parameters'!$L:$L,MATCH(CJ$3,'Scenario Parameters'!$A:$A,0)))*'Base Table 5'!CJ60</f>
        <v>9.9495000000000005</v>
      </c>
      <c r="CK60" s="36">
        <f>(1+INDEX('Scenario Parameters'!$L:$L,MATCH($C60,'Scenario Parameters'!$A:$A,0)))*(1+INDEX('Scenario Parameters'!$L:$L,MATCH(CK$3,'Scenario Parameters'!$A:$A,0)))*'Base Table 5'!CK60</f>
        <v>2.4830000000000001</v>
      </c>
      <c r="CL60" s="36">
        <f>(1+INDEX('Scenario Parameters'!$L:$L,MATCH($C60,'Scenario Parameters'!$A:$A,0)))*(1+INDEX('Scenario Parameters'!$L:$L,MATCH(CL$3,'Scenario Parameters'!$A:$A,0)))*'Base Table 5'!CL60</f>
        <v>2.2791000000000001</v>
      </c>
      <c r="CM60" s="36">
        <f>(1+INDEX('Scenario Parameters'!$L:$L,MATCH($C60,'Scenario Parameters'!$A:$A,0)))*(1+INDEX('Scenario Parameters'!$L:$L,MATCH(CM$3,'Scenario Parameters'!$A:$A,0)))*'Base Table 5'!CM60</f>
        <v>4.4706999999999999</v>
      </c>
      <c r="CN60" s="36">
        <f>(1+INDEX('Scenario Parameters'!$L:$L,MATCH($C60,'Scenario Parameters'!$A:$A,0)))*(1+INDEX('Scenario Parameters'!$L:$L,MATCH(CN$3,'Scenario Parameters'!$A:$A,0)))*'Base Table 5'!CN60</f>
        <v>54.269199999999998</v>
      </c>
      <c r="CO60" s="36">
        <f>(1+INDEX('Scenario Parameters'!$L:$L,MATCH($C60,'Scenario Parameters'!$A:$A,0)))*(1+INDEX('Scenario Parameters'!$L:$L,MATCH(CO$3,'Scenario Parameters'!$A:$A,0)))*'Base Table 5'!CO60</f>
        <v>5.5899999999999998E-2</v>
      </c>
      <c r="CP60" s="36">
        <f>(1+INDEX('Scenario Parameters'!$L:$L,MATCH($C60,'Scenario Parameters'!$A:$A,0)))*(1+INDEX('Scenario Parameters'!$L:$L,MATCH(CP$3,'Scenario Parameters'!$A:$A,0)))*'Base Table 5'!CP60</f>
        <v>0.5413</v>
      </c>
      <c r="CQ60" s="36">
        <f>(1+INDEX('Scenario Parameters'!$L:$L,MATCH($C60,'Scenario Parameters'!$A:$A,0)))*(1+INDEX('Scenario Parameters'!$L:$L,MATCH(CQ$3,'Scenario Parameters'!$A:$A,0)))*'Base Table 5'!CQ60</f>
        <v>6.2558999999999996</v>
      </c>
      <c r="CR60" s="36">
        <f>(1+INDEX('Scenario Parameters'!$L:$L,MATCH($C60,'Scenario Parameters'!$A:$A,0)))*(1+INDEX('Scenario Parameters'!$L:$L,MATCH(CR$3,'Scenario Parameters'!$A:$A,0)))*'Base Table 5'!CR60</f>
        <v>24.849299999999999</v>
      </c>
      <c r="CS60" s="36">
        <f>(1+INDEX('Scenario Parameters'!$L:$L,MATCH($C60,'Scenario Parameters'!$A:$A,0)))*(1+INDEX('Scenario Parameters'!$L:$L,MATCH(CS$3,'Scenario Parameters'!$A:$A,0)))*'Base Table 5'!CS60</f>
        <v>55.372900000000001</v>
      </c>
      <c r="CT60" s="36">
        <f>(1+INDEX('Scenario Parameters'!$L:$L,MATCH($C60,'Scenario Parameters'!$A:$A,0)))*(1+INDEX('Scenario Parameters'!$L:$L,MATCH(CT$3,'Scenario Parameters'!$A:$A,0)))*'Base Table 5'!CT60</f>
        <v>0.7984</v>
      </c>
      <c r="CU60" s="36">
        <f>(1+INDEX('Scenario Parameters'!$L:$L,MATCH($C60,'Scenario Parameters'!$A:$A,0)))*(1+INDEX('Scenario Parameters'!$L:$L,MATCH(CU$3,'Scenario Parameters'!$A:$A,0)))*'Base Table 5'!CU60</f>
        <v>0.30709999999999998</v>
      </c>
      <c r="CV60" s="36">
        <f>(1+INDEX('Scenario Parameters'!$L:$L,MATCH($C60,'Scenario Parameters'!$A:$A,0)))*(1+INDEX('Scenario Parameters'!$L:$L,MATCH(CV$3,'Scenario Parameters'!$A:$A,0)))*'Base Table 5'!CV60</f>
        <v>31.8672</v>
      </c>
      <c r="CW60" s="36">
        <f>(1+INDEX('Scenario Parameters'!$L:$L,MATCH($C60,'Scenario Parameters'!$A:$A,0)))*(1+INDEX('Scenario Parameters'!$L:$L,MATCH(CW$3,'Scenario Parameters'!$A:$A,0)))*'Base Table 5'!CW60</f>
        <v>97.681899999999999</v>
      </c>
      <c r="CX60" s="36">
        <f>(1+INDEX('Scenario Parameters'!$L:$L,MATCH($C60,'Scenario Parameters'!$A:$A,0)))*(1+INDEX('Scenario Parameters'!$L:$L,MATCH(CX$3,'Scenario Parameters'!$A:$A,0)))*'Base Table 5'!CX60</f>
        <v>30.1386</v>
      </c>
      <c r="CY60" s="36">
        <f>(1+INDEX('Scenario Parameters'!$L:$L,MATCH($C60,'Scenario Parameters'!$A:$A,0)))*(1+INDEX('Scenario Parameters'!$L:$L,MATCH(CY$3,'Scenario Parameters'!$A:$A,0)))*'Base Table 5'!CY60</f>
        <v>39.889800000000001</v>
      </c>
      <c r="CZ60" s="36">
        <f>(1+INDEX('Scenario Parameters'!$L:$L,MATCH($C60,'Scenario Parameters'!$A:$A,0)))*(1+INDEX('Scenario Parameters'!$L:$L,MATCH(CZ$3,'Scenario Parameters'!$A:$A,0)))*'Base Table 5'!CZ60</f>
        <v>23.351299999999998</v>
      </c>
      <c r="DA60" s="36">
        <f>(1+INDEX('Scenario Parameters'!$L:$L,MATCH($C60,'Scenario Parameters'!$A:$A,0)))*(1+INDEX('Scenario Parameters'!$L:$L,MATCH(DA$3,'Scenario Parameters'!$A:$A,0)))*'Base Table 5'!DA60</f>
        <v>24.325600000000001</v>
      </c>
      <c r="DB60" s="36">
        <f>(1+INDEX('Scenario Parameters'!$L:$L,MATCH($C60,'Scenario Parameters'!$A:$A,0)))*(1+INDEX('Scenario Parameters'!$L:$L,MATCH(DB$3,'Scenario Parameters'!$A:$A,0)))*'Base Table 5'!DB60</f>
        <v>1.7665</v>
      </c>
      <c r="DC60" s="36">
        <f>(1+INDEX('Scenario Parameters'!$L:$L,MATCH($C60,'Scenario Parameters'!$A:$A,0)))*(1+INDEX('Scenario Parameters'!$L:$L,MATCH(DC$3,'Scenario Parameters'!$A:$A,0)))*'Base Table 5'!DC60</f>
        <v>8.6882000000000001</v>
      </c>
      <c r="DD60" s="36">
        <f>(1+INDEX('Scenario Parameters'!$L:$L,MATCH($C60,'Scenario Parameters'!$A:$A,0)))*(1+INDEX('Scenario Parameters'!$L:$L,MATCH(DD$3,'Scenario Parameters'!$A:$A,0)))*'Base Table 5'!DD60</f>
        <v>11.5831</v>
      </c>
      <c r="DE60" s="36">
        <f>(1+INDEX('Scenario Parameters'!$L:$L,MATCH($C60,'Scenario Parameters'!$A:$A,0)))*(1+INDEX('Scenario Parameters'!$L:$L,MATCH(DE$3,'Scenario Parameters'!$A:$A,0)))*'Base Table 5'!DE60</f>
        <v>5.8543500000000002</v>
      </c>
      <c r="DF60" s="36">
        <f>(1+INDEX('Scenario Parameters'!$L:$L,MATCH($C60,'Scenario Parameters'!$A:$A,0)))*(1+INDEX('Scenario Parameters'!$L:$L,MATCH(DF$3,'Scenario Parameters'!$A:$A,0)))*'Base Table 5'!DF60</f>
        <v>5.3962000000000003</v>
      </c>
      <c r="DG60" s="36">
        <f>(1+INDEX('Scenario Parameters'!$L:$L,MATCH($C60,'Scenario Parameters'!$A:$A,0)))*(1+INDEX('Scenario Parameters'!$L:$L,MATCH(DG$3,'Scenario Parameters'!$A:$A,0)))*'Base Table 5'!DG60</f>
        <v>7.1359500000000002</v>
      </c>
      <c r="DH60" s="36">
        <f>(1+INDEX('Scenario Parameters'!$L:$L,MATCH($C60,'Scenario Parameters'!$A:$A,0)))*(1+INDEX('Scenario Parameters'!$L:$L,MATCH(DH$3,'Scenario Parameters'!$A:$A,0)))*'Base Table 5'!DH60</f>
        <v>9.4539000000000009</v>
      </c>
      <c r="DI60" s="36">
        <f>(1+INDEX('Scenario Parameters'!$L:$L,MATCH($C60,'Scenario Parameters'!$A:$A,0)))*(1+INDEX('Scenario Parameters'!$L:$L,MATCH(DI$3,'Scenario Parameters'!$A:$A,0)))*'Base Table 5'!DI60</f>
        <v>3.3369</v>
      </c>
      <c r="DJ60" s="36">
        <f>(1+INDEX('Scenario Parameters'!$L:$L,MATCH($C60,'Scenario Parameters'!$A:$A,0)))*(1+INDEX('Scenario Parameters'!$L:$L,MATCH(DJ$3,'Scenario Parameters'!$A:$A,0)))*'Base Table 5'!DJ60</f>
        <v>8.3923000000000005</v>
      </c>
      <c r="DK60" s="36">
        <f>(1+INDEX('Scenario Parameters'!$L:$L,MATCH($C60,'Scenario Parameters'!$A:$A,0)))*(1+INDEX('Scenario Parameters'!$L:$L,MATCH(DK$3,'Scenario Parameters'!$A:$A,0)))*'Base Table 5'!DK60</f>
        <v>3.4843000000000002</v>
      </c>
      <c r="DL60" s="36">
        <f>(1+INDEX('Scenario Parameters'!$L:$L,MATCH($C60,'Scenario Parameters'!$A:$A,0)))*(1+INDEX('Scenario Parameters'!$L:$L,MATCH(DL$3,'Scenario Parameters'!$A:$A,0)))*'Base Table 5'!DL60</f>
        <v>0.53847999999999996</v>
      </c>
      <c r="DM60" s="36">
        <f>(1+INDEX('Scenario Parameters'!$L:$L,MATCH($C60,'Scenario Parameters'!$A:$A,0)))*(1+INDEX('Scenario Parameters'!$L:$L,MATCH(DM$3,'Scenario Parameters'!$A:$A,0)))*'Base Table 5'!DM60</f>
        <v>2.7709000000000001</v>
      </c>
      <c r="DN60" s="36">
        <f>(1+INDEX('Scenario Parameters'!$L:$L,MATCH($C60,'Scenario Parameters'!$A:$A,0)))*(1+INDEX('Scenario Parameters'!$L:$L,MATCH(DN$3,'Scenario Parameters'!$A:$A,0)))*'Base Table 5'!DN60</f>
        <v>3.2069999999999999</v>
      </c>
      <c r="DO60" s="36">
        <f>(1+INDEX('Scenario Parameters'!$L:$L,MATCH($C60,'Scenario Parameters'!$A:$A,0)))*(1+INDEX('Scenario Parameters'!$L:$L,MATCH(DO$3,'Scenario Parameters'!$A:$A,0)))*'Base Table 5'!DO60</f>
        <v>0.50280000000000002</v>
      </c>
      <c r="DP60" s="36">
        <f t="shared" si="4"/>
        <v>4105.5505300000023</v>
      </c>
      <c r="DQ60" s="36">
        <f>('Base Table 5'!DQ60/'Base Table 5'!$DX60)*$EB60</f>
        <v>31.76174264881741</v>
      </c>
      <c r="DR60" s="36">
        <f>('Base Table 5'!DR60/'Base Table 5'!$DX60)*$EB60</f>
        <v>84.825038303873896</v>
      </c>
      <c r="DS60" s="36">
        <f>('Base Table 5'!DS60/'Base Table 5'!$DX60)*$EB60</f>
        <v>2262.9024178025702</v>
      </c>
      <c r="DT60" s="36">
        <f>('Base Table 5'!DT60/'Base Table 5'!$DX60)*$EB60</f>
        <v>8.9957232527571804</v>
      </c>
      <c r="DU60" s="36">
        <f>('Base Table 5'!DU60/'Base Table 5'!$DX60)*$EB60</f>
        <v>53.507627272131359</v>
      </c>
      <c r="DV60" s="36">
        <f>('Base Table 5'!DV60/'Base Table 5'!$DX60)*$EB60</f>
        <v>37.638707905776883</v>
      </c>
      <c r="DW60" s="36">
        <f>('Base Table 5'!DW60/'Base Table 5'!$DX60)*$EB60</f>
        <v>105.90536291005039</v>
      </c>
      <c r="DX60" s="36">
        <f t="shared" si="5"/>
        <v>2585.536620095977</v>
      </c>
      <c r="DY60" s="36">
        <f t="shared" si="6"/>
        <v>6691.0871500959793</v>
      </c>
      <c r="DZ60" s="14">
        <f>'Base Table 5'!DY60</f>
        <v>6715.9995000000035</v>
      </c>
      <c r="EA60" s="54">
        <v>6691.0871500959802</v>
      </c>
      <c r="EB60" s="100">
        <f t="shared" si="7"/>
        <v>2585.5366200959779</v>
      </c>
    </row>
    <row r="61" spans="1:132" x14ac:dyDescent="0.4">
      <c r="A61" s="37">
        <v>58</v>
      </c>
      <c r="B61" s="2" t="str">
        <f>'Base Table 5'!B61</f>
        <v>2304</v>
      </c>
      <c r="C61" s="112">
        <f>'Base Table 5'!C61</f>
        <v>10</v>
      </c>
      <c r="D61" s="38" t="str">
        <f>'Base Table 5'!D61</f>
        <v>Aircraft manufacturing</v>
      </c>
      <c r="E61" s="36">
        <f>(1+INDEX('Scenario Parameters'!$L:$L,MATCH($C61,'Scenario Parameters'!$A:$A,0)))*(1+INDEX('Scenario Parameters'!$L:$L,MATCH(E$3,'Scenario Parameters'!$A:$A,0)))*'Base Table 5'!E61</f>
        <v>10.775399999999999</v>
      </c>
      <c r="F61" s="36">
        <f>(1+INDEX('Scenario Parameters'!$L:$L,MATCH($C61,'Scenario Parameters'!$A:$A,0)))*(1+INDEX('Scenario Parameters'!$L:$L,MATCH(F$3,'Scenario Parameters'!$A:$A,0)))*'Base Table 5'!F61</f>
        <v>1.0197000000000001</v>
      </c>
      <c r="G61" s="36">
        <f>(1+INDEX('Scenario Parameters'!$L:$L,MATCH($C61,'Scenario Parameters'!$A:$A,0)))*(1+INDEX('Scenario Parameters'!$L:$L,MATCH(G$3,'Scenario Parameters'!$A:$A,0)))*'Base Table 5'!G61</f>
        <v>4.5975000000000001</v>
      </c>
      <c r="H61" s="36">
        <f>(1+INDEX('Scenario Parameters'!$L:$L,MATCH($C61,'Scenario Parameters'!$A:$A,0)))*(1+INDEX('Scenario Parameters'!$L:$L,MATCH(H$3,'Scenario Parameters'!$A:$A,0)))*'Base Table 5'!H61</f>
        <v>0.63260000000000005</v>
      </c>
      <c r="I61" s="36">
        <f>(1+INDEX('Scenario Parameters'!$L:$L,MATCH($C61,'Scenario Parameters'!$A:$A,0)))*(1+INDEX('Scenario Parameters'!$L:$L,MATCH(I$3,'Scenario Parameters'!$A:$A,0)))*'Base Table 5'!I61</f>
        <v>0.1474</v>
      </c>
      <c r="J61" s="36">
        <f>(1+INDEX('Scenario Parameters'!$L:$L,MATCH($C61,'Scenario Parameters'!$A:$A,0)))*(1+INDEX('Scenario Parameters'!$L:$L,MATCH(J$3,'Scenario Parameters'!$A:$A,0)))*'Base Table 5'!J61</f>
        <v>0.2014</v>
      </c>
      <c r="K61" s="36">
        <f>(1+INDEX('Scenario Parameters'!$L:$L,MATCH($C61,'Scenario Parameters'!$A:$A,0)))*(1+INDEX('Scenario Parameters'!$L:$L,MATCH(K$3,'Scenario Parameters'!$A:$A,0)))*'Base Table 5'!K61</f>
        <v>2.6334</v>
      </c>
      <c r="L61" s="36">
        <f>(1+INDEX('Scenario Parameters'!$L:$L,MATCH($C61,'Scenario Parameters'!$A:$A,0)))*(1+INDEX('Scenario Parameters'!$L:$L,MATCH(L$3,'Scenario Parameters'!$A:$A,0)))*'Base Table 5'!L61</f>
        <v>0.89174999999999982</v>
      </c>
      <c r="M61" s="36">
        <f>(1+INDEX('Scenario Parameters'!$L:$L,MATCH($C61,'Scenario Parameters'!$A:$A,0)))*(1+INDEX('Scenario Parameters'!$L:$L,MATCH(M$3,'Scenario Parameters'!$A:$A,0)))*'Base Table 5'!M61</f>
        <v>0.43658999999999987</v>
      </c>
      <c r="N61" s="36">
        <f>(1+INDEX('Scenario Parameters'!$L:$L,MATCH($C61,'Scenario Parameters'!$A:$A,0)))*(1+INDEX('Scenario Parameters'!$L:$L,MATCH(N$3,'Scenario Parameters'!$A:$A,0)))*'Base Table 5'!N61</f>
        <v>4.3181600000000007</v>
      </c>
      <c r="O61" s="36">
        <f>(1+INDEX('Scenario Parameters'!$L:$L,MATCH($C61,'Scenario Parameters'!$A:$A,0)))*(1+INDEX('Scenario Parameters'!$L:$L,MATCH(O$3,'Scenario Parameters'!$A:$A,0)))*'Base Table 5'!O61</f>
        <v>24.402510000000003</v>
      </c>
      <c r="P61" s="36">
        <f>(1+INDEX('Scenario Parameters'!$L:$L,MATCH($C61,'Scenario Parameters'!$A:$A,0)))*(1+INDEX('Scenario Parameters'!$L:$L,MATCH(P$3,'Scenario Parameters'!$A:$A,0)))*'Base Table 5'!P61</f>
        <v>1.7895900000000002</v>
      </c>
      <c r="Q61" s="36">
        <f>(1+INDEX('Scenario Parameters'!$L:$L,MATCH($C61,'Scenario Parameters'!$A:$A,0)))*(1+INDEX('Scenario Parameters'!$L:$L,MATCH(Q$3,'Scenario Parameters'!$A:$A,0)))*'Base Table 5'!Q61</f>
        <v>11.988240000000001</v>
      </c>
      <c r="R61" s="36">
        <f>(1+INDEX('Scenario Parameters'!$L:$L,MATCH($C61,'Scenario Parameters'!$A:$A,0)))*(1+INDEX('Scenario Parameters'!$L:$L,MATCH(R$3,'Scenario Parameters'!$A:$A,0)))*'Base Table 5'!R61</f>
        <v>5.0552000000000001</v>
      </c>
      <c r="S61" s="36">
        <f>(1+INDEX('Scenario Parameters'!$L:$L,MATCH($C61,'Scenario Parameters'!$A:$A,0)))*(1+INDEX('Scenario Parameters'!$L:$L,MATCH(S$3,'Scenario Parameters'!$A:$A,0)))*'Base Table 5'!S61</f>
        <v>0.15809999999999999</v>
      </c>
      <c r="T61" s="36">
        <f>(1+INDEX('Scenario Parameters'!$L:$L,MATCH($C61,'Scenario Parameters'!$A:$A,0)))*(1+INDEX('Scenario Parameters'!$L:$L,MATCH(T$3,'Scenario Parameters'!$A:$A,0)))*'Base Table 5'!T61</f>
        <v>2.0356999999999998</v>
      </c>
      <c r="U61" s="36">
        <f>(1+INDEX('Scenario Parameters'!$L:$L,MATCH($C61,'Scenario Parameters'!$A:$A,0)))*(1+INDEX('Scenario Parameters'!$L:$L,MATCH(U$3,'Scenario Parameters'!$A:$A,0)))*'Base Table 5'!U61</f>
        <v>1.6947000000000001</v>
      </c>
      <c r="V61" s="36">
        <f>(1+INDEX('Scenario Parameters'!$L:$L,MATCH($C61,'Scenario Parameters'!$A:$A,0)))*(1+INDEX('Scenario Parameters'!$L:$L,MATCH(V$3,'Scenario Parameters'!$A:$A,0)))*'Base Table 5'!V61</f>
        <v>0.58079999999999998</v>
      </c>
      <c r="W61" s="36">
        <f>(1+INDEX('Scenario Parameters'!$L:$L,MATCH($C61,'Scenario Parameters'!$A:$A,0)))*(1+INDEX('Scenario Parameters'!$L:$L,MATCH(W$3,'Scenario Parameters'!$A:$A,0)))*'Base Table 5'!W61</f>
        <v>1.4786999999999999</v>
      </c>
      <c r="X61" s="36">
        <f>(1+INDEX('Scenario Parameters'!$L:$L,MATCH($C61,'Scenario Parameters'!$A:$A,0)))*(1+INDEX('Scenario Parameters'!$L:$L,MATCH(X$3,'Scenario Parameters'!$A:$A,0)))*'Base Table 5'!X61</f>
        <v>1.6623000000000001</v>
      </c>
      <c r="Y61" s="36">
        <f>(1+INDEX('Scenario Parameters'!$L:$L,MATCH($C61,'Scenario Parameters'!$A:$A,0)))*(1+INDEX('Scenario Parameters'!$L:$L,MATCH(Y$3,'Scenario Parameters'!$A:$A,0)))*'Base Table 5'!Y61</f>
        <v>1.5365</v>
      </c>
      <c r="Z61" s="36">
        <f>(1+INDEX('Scenario Parameters'!$L:$L,MATCH($C61,'Scenario Parameters'!$A:$A,0)))*(1+INDEX('Scenario Parameters'!$L:$L,MATCH(Z$3,'Scenario Parameters'!$A:$A,0)))*'Base Table 5'!Z61</f>
        <v>3.0249000000000001</v>
      </c>
      <c r="AA61" s="36">
        <f>(1+INDEX('Scenario Parameters'!$L:$L,MATCH($C61,'Scenario Parameters'!$A:$A,0)))*(1+INDEX('Scenario Parameters'!$L:$L,MATCH(AA$3,'Scenario Parameters'!$A:$A,0)))*'Base Table 5'!AA61</f>
        <v>1.1031</v>
      </c>
      <c r="AB61" s="36">
        <f>(1+INDEX('Scenario Parameters'!$L:$L,MATCH($C61,'Scenario Parameters'!$A:$A,0)))*(1+INDEX('Scenario Parameters'!$L:$L,MATCH(AB$3,'Scenario Parameters'!$A:$A,0)))*'Base Table 5'!AB61</f>
        <v>0.53080000000000005</v>
      </c>
      <c r="AC61" s="36">
        <f>(1+INDEX('Scenario Parameters'!$L:$L,MATCH($C61,'Scenario Parameters'!$A:$A,0)))*(1+INDEX('Scenario Parameters'!$L:$L,MATCH(AC$3,'Scenario Parameters'!$A:$A,0)))*'Base Table 5'!AC61</f>
        <v>0.80869999999999997</v>
      </c>
      <c r="AD61" s="36">
        <f>(1+INDEX('Scenario Parameters'!$L:$L,MATCH($C61,'Scenario Parameters'!$A:$A,0)))*(1+INDEX('Scenario Parameters'!$L:$L,MATCH(AD$3,'Scenario Parameters'!$A:$A,0)))*'Base Table 5'!AD61</f>
        <v>2.6100000000000002E-2</v>
      </c>
      <c r="AE61" s="36">
        <f>(1+INDEX('Scenario Parameters'!$L:$L,MATCH($C61,'Scenario Parameters'!$A:$A,0)))*(1+INDEX('Scenario Parameters'!$L:$L,MATCH(AE$3,'Scenario Parameters'!$A:$A,0)))*'Base Table 5'!AE61</f>
        <v>8.0100000000000005E-2</v>
      </c>
      <c r="AF61" s="36">
        <f>(1+INDEX('Scenario Parameters'!$L:$L,MATCH($C61,'Scenario Parameters'!$A:$A,0)))*(1+INDEX('Scenario Parameters'!$L:$L,MATCH(AF$3,'Scenario Parameters'!$A:$A,0)))*'Base Table 5'!AF61</f>
        <v>0.64480000000000004</v>
      </c>
      <c r="AG61" s="36">
        <f>(1+INDEX('Scenario Parameters'!$L:$L,MATCH($C61,'Scenario Parameters'!$A:$A,0)))*(1+INDEX('Scenario Parameters'!$L:$L,MATCH(AG$3,'Scenario Parameters'!$A:$A,0)))*'Base Table 5'!AG61</f>
        <v>8.0000000000000004E-4</v>
      </c>
      <c r="AH61" s="36">
        <f>(1+INDEX('Scenario Parameters'!$L:$L,MATCH($C61,'Scenario Parameters'!$A:$A,0)))*(1+INDEX('Scenario Parameters'!$L:$L,MATCH(AH$3,'Scenario Parameters'!$A:$A,0)))*'Base Table 5'!AH61</f>
        <v>9.6799999999999997E-2</v>
      </c>
      <c r="AI61" s="36">
        <f>(1+INDEX('Scenario Parameters'!$L:$L,MATCH($C61,'Scenario Parameters'!$A:$A,0)))*(1+INDEX('Scenario Parameters'!$L:$L,MATCH(AI$3,'Scenario Parameters'!$A:$A,0)))*'Base Table 5'!AI61</f>
        <v>7.5999999999999998E-2</v>
      </c>
      <c r="AJ61" s="36">
        <f>(1+INDEX('Scenario Parameters'!$L:$L,MATCH($C61,'Scenario Parameters'!$A:$A,0)))*(1+INDEX('Scenario Parameters'!$L:$L,MATCH(AJ$3,'Scenario Parameters'!$A:$A,0)))*'Base Table 5'!AJ61</f>
        <v>0.63949999999999996</v>
      </c>
      <c r="AK61" s="36">
        <f>(1+INDEX('Scenario Parameters'!$L:$L,MATCH($C61,'Scenario Parameters'!$A:$A,0)))*(1+INDEX('Scenario Parameters'!$L:$L,MATCH(AK$3,'Scenario Parameters'!$A:$A,0)))*'Base Table 5'!AK61</f>
        <v>1.7432000000000001</v>
      </c>
      <c r="AL61" s="36">
        <f>(1+INDEX('Scenario Parameters'!$L:$L,MATCH($C61,'Scenario Parameters'!$A:$A,0)))*(1+INDEX('Scenario Parameters'!$L:$L,MATCH(AL$3,'Scenario Parameters'!$A:$A,0)))*'Base Table 5'!AL61</f>
        <v>0.81120000000000003</v>
      </c>
      <c r="AM61" s="36">
        <f>(1+INDEX('Scenario Parameters'!$L:$L,MATCH($C61,'Scenario Parameters'!$A:$A,0)))*(1+INDEX('Scenario Parameters'!$L:$L,MATCH(AM$3,'Scenario Parameters'!$A:$A,0)))*'Base Table 5'!AM61</f>
        <v>1.9682999999999999</v>
      </c>
      <c r="AN61" s="36">
        <f>(1+INDEX('Scenario Parameters'!$L:$L,MATCH($C61,'Scenario Parameters'!$A:$A,0)))*(1+INDEX('Scenario Parameters'!$L:$L,MATCH(AN$3,'Scenario Parameters'!$A:$A,0)))*'Base Table 5'!AN61</f>
        <v>1.7609999999999999</v>
      </c>
      <c r="AO61" s="36">
        <f>(1+INDEX('Scenario Parameters'!$L:$L,MATCH($C61,'Scenario Parameters'!$A:$A,0)))*(1+INDEX('Scenario Parameters'!$L:$L,MATCH(AO$3,'Scenario Parameters'!$A:$A,0)))*'Base Table 5'!AO61</f>
        <v>0.23419999999999996</v>
      </c>
      <c r="AP61" s="36">
        <f>(1+INDEX('Scenario Parameters'!$L:$L,MATCH($C61,'Scenario Parameters'!$A:$A,0)))*(1+INDEX('Scenario Parameters'!$L:$L,MATCH(AP$3,'Scenario Parameters'!$A:$A,0)))*'Base Table 5'!AP61</f>
        <v>2.6558999999999999</v>
      </c>
      <c r="AQ61" s="36">
        <f>(1+INDEX('Scenario Parameters'!$L:$L,MATCH($C61,'Scenario Parameters'!$A:$A,0)))*(1+INDEX('Scenario Parameters'!$L:$L,MATCH(AQ$3,'Scenario Parameters'!$A:$A,0)))*'Base Table 5'!AQ61</f>
        <v>7.1300000000000002E-2</v>
      </c>
      <c r="AR61" s="36">
        <f>(1+INDEX('Scenario Parameters'!$L:$L,MATCH($C61,'Scenario Parameters'!$A:$A,0)))*(1+INDEX('Scenario Parameters'!$L:$L,MATCH(AR$3,'Scenario Parameters'!$A:$A,0)))*'Base Table 5'!AR61</f>
        <v>5.1018999999999997</v>
      </c>
      <c r="AS61" s="36">
        <f>(1+INDEX('Scenario Parameters'!$L:$L,MATCH($C61,'Scenario Parameters'!$A:$A,0)))*(1+INDEX('Scenario Parameters'!$L:$L,MATCH(AS$3,'Scenario Parameters'!$A:$A,0)))*'Base Table 5'!AS61</f>
        <v>0.91349999999999998</v>
      </c>
      <c r="AT61" s="36">
        <f>(1+INDEX('Scenario Parameters'!$L:$L,MATCH($C61,'Scenario Parameters'!$A:$A,0)))*(1+INDEX('Scenario Parameters'!$L:$L,MATCH(AT$3,'Scenario Parameters'!$A:$A,0)))*'Base Table 5'!AT61</f>
        <v>3.2126000000000001</v>
      </c>
      <c r="AU61" s="36">
        <f>(1+INDEX('Scenario Parameters'!$L:$L,MATCH($C61,'Scenario Parameters'!$A:$A,0)))*(1+INDEX('Scenario Parameters'!$L:$L,MATCH(AU$3,'Scenario Parameters'!$A:$A,0)))*'Base Table 5'!AU61</f>
        <v>0.318</v>
      </c>
      <c r="AV61" s="36">
        <f>(1+INDEX('Scenario Parameters'!$L:$L,MATCH($C61,'Scenario Parameters'!$A:$A,0)))*(1+INDEX('Scenario Parameters'!$L:$L,MATCH(AV$3,'Scenario Parameters'!$A:$A,0)))*'Base Table 5'!AV61</f>
        <v>1.0609999999999999</v>
      </c>
      <c r="AW61" s="36">
        <f>(1+INDEX('Scenario Parameters'!$L:$L,MATCH($C61,'Scenario Parameters'!$A:$A,0)))*(1+INDEX('Scenario Parameters'!$L:$L,MATCH(AW$3,'Scenario Parameters'!$A:$A,0)))*'Base Table 5'!AW61</f>
        <v>0.3392</v>
      </c>
      <c r="AX61" s="36">
        <f>(1+INDEX('Scenario Parameters'!$L:$L,MATCH($C61,'Scenario Parameters'!$A:$A,0)))*(1+INDEX('Scenario Parameters'!$L:$L,MATCH(AX$3,'Scenario Parameters'!$A:$A,0)))*'Base Table 5'!AX61</f>
        <v>2.2942</v>
      </c>
      <c r="AY61" s="36">
        <f>(1+INDEX('Scenario Parameters'!$L:$L,MATCH($C61,'Scenario Parameters'!$A:$A,0)))*(1+INDEX('Scenario Parameters'!$L:$L,MATCH(AY$3,'Scenario Parameters'!$A:$A,0)))*'Base Table 5'!AY61</f>
        <v>0.6613</v>
      </c>
      <c r="AZ61" s="36">
        <f>(1+INDEX('Scenario Parameters'!$L:$L,MATCH($C61,'Scenario Parameters'!$A:$A,0)))*(1+INDEX('Scenario Parameters'!$L:$L,MATCH(AZ$3,'Scenario Parameters'!$A:$A,0)))*'Base Table 5'!AZ61</f>
        <v>0.17910000000000001</v>
      </c>
      <c r="BA61" s="36">
        <f>(1+INDEX('Scenario Parameters'!$L:$L,MATCH($C61,'Scenario Parameters'!$A:$A,0)))*(1+INDEX('Scenario Parameters'!$L:$L,MATCH(BA$3,'Scenario Parameters'!$A:$A,0)))*'Base Table 5'!BA61</f>
        <v>0.97599999999999998</v>
      </c>
      <c r="BB61" s="36">
        <f>(1+INDEX('Scenario Parameters'!$L:$L,MATCH($C61,'Scenario Parameters'!$A:$A,0)))*(1+INDEX('Scenario Parameters'!$L:$L,MATCH(BB$3,'Scenario Parameters'!$A:$A,0)))*'Base Table 5'!BB61</f>
        <v>0.28989999999999999</v>
      </c>
      <c r="BC61" s="36">
        <f>(1+INDEX('Scenario Parameters'!$L:$L,MATCH($C61,'Scenario Parameters'!$A:$A,0)))*(1+INDEX('Scenario Parameters'!$L:$L,MATCH(BC$3,'Scenario Parameters'!$A:$A,0)))*'Base Table 5'!BC61</f>
        <v>0.39850000000000002</v>
      </c>
      <c r="BD61" s="36">
        <f>(1+INDEX('Scenario Parameters'!$L:$L,MATCH($C61,'Scenario Parameters'!$A:$A,0)))*(1+INDEX('Scenario Parameters'!$L:$L,MATCH(BD$3,'Scenario Parameters'!$A:$A,0)))*'Base Table 5'!BD61</f>
        <v>7.0724999999999998</v>
      </c>
      <c r="BE61" s="36">
        <f>(1+INDEX('Scenario Parameters'!$L:$L,MATCH($C61,'Scenario Parameters'!$A:$A,0)))*(1+INDEX('Scenario Parameters'!$L:$L,MATCH(BE$3,'Scenario Parameters'!$A:$A,0)))*'Base Table 5'!BE61</f>
        <v>1.1261000000000001</v>
      </c>
      <c r="BF61" s="36">
        <f>(1+INDEX('Scenario Parameters'!$L:$L,MATCH($C61,'Scenario Parameters'!$A:$A,0)))*(1+INDEX('Scenario Parameters'!$L:$L,MATCH(BF$3,'Scenario Parameters'!$A:$A,0)))*'Base Table 5'!BF61</f>
        <v>2.5909</v>
      </c>
      <c r="BG61" s="36">
        <f>(1+INDEX('Scenario Parameters'!$L:$L,MATCH($C61,'Scenario Parameters'!$A:$A,0)))*(1+INDEX('Scenario Parameters'!$L:$L,MATCH(BG$3,'Scenario Parameters'!$A:$A,0)))*'Base Table 5'!BG61</f>
        <v>1.0788600000000002</v>
      </c>
      <c r="BH61" s="36">
        <f>(1+INDEX('Scenario Parameters'!$L:$L,MATCH($C61,'Scenario Parameters'!$A:$A,0)))*(1+INDEX('Scenario Parameters'!$L:$L,MATCH(BH$3,'Scenario Parameters'!$A:$A,0)))*'Base Table 5'!BH61</f>
        <v>2.9638</v>
      </c>
      <c r="BI61" s="36">
        <f>(1+INDEX('Scenario Parameters'!$L:$L,MATCH($C61,'Scenario Parameters'!$A:$A,0)))*(1+INDEX('Scenario Parameters'!$L:$L,MATCH(BI$3,'Scenario Parameters'!$A:$A,0)))*'Base Table 5'!BI61</f>
        <v>1.2059</v>
      </c>
      <c r="BJ61" s="36">
        <f>(1+INDEX('Scenario Parameters'!$L:$L,MATCH($C61,'Scenario Parameters'!$A:$A,0)))*(1+INDEX('Scenario Parameters'!$L:$L,MATCH(BJ$3,'Scenario Parameters'!$A:$A,0)))*'Base Table 5'!BJ61</f>
        <v>96.155600000000007</v>
      </c>
      <c r="BK61" s="36">
        <f>(1+INDEX('Scenario Parameters'!$L:$L,MATCH($C61,'Scenario Parameters'!$A:$A,0)))*(1+INDEX('Scenario Parameters'!$L:$L,MATCH(BK$3,'Scenario Parameters'!$A:$A,0)))*'Base Table 5'!BK61</f>
        <v>3.9990999999999999</v>
      </c>
      <c r="BL61" s="36">
        <f>(1+INDEX('Scenario Parameters'!$L:$L,MATCH($C61,'Scenario Parameters'!$A:$A,0)))*(1+INDEX('Scenario Parameters'!$L:$L,MATCH(BL$3,'Scenario Parameters'!$A:$A,0)))*'Base Table 5'!BL61</f>
        <v>2.3132000000000001</v>
      </c>
      <c r="BM61" s="36">
        <f>(1+INDEX('Scenario Parameters'!$L:$L,MATCH($C61,'Scenario Parameters'!$A:$A,0)))*(1+INDEX('Scenario Parameters'!$L:$L,MATCH(BM$3,'Scenario Parameters'!$A:$A,0)))*'Base Table 5'!BM61</f>
        <v>0.59389999999999998</v>
      </c>
      <c r="BN61" s="36">
        <f>(1+INDEX('Scenario Parameters'!$L:$L,MATCH($C61,'Scenario Parameters'!$A:$A,0)))*(1+INDEX('Scenario Parameters'!$L:$L,MATCH(BN$3,'Scenario Parameters'!$A:$A,0)))*'Base Table 5'!BN61</f>
        <v>6.9306000000000001</v>
      </c>
      <c r="BO61" s="36">
        <f>(1+INDEX('Scenario Parameters'!$L:$L,MATCH($C61,'Scenario Parameters'!$A:$A,0)))*(1+INDEX('Scenario Parameters'!$L:$L,MATCH(BO$3,'Scenario Parameters'!$A:$A,0)))*'Base Table 5'!BO61</f>
        <v>1.1246</v>
      </c>
      <c r="BP61" s="36">
        <f>(1+INDEX('Scenario Parameters'!$L:$L,MATCH($C61,'Scenario Parameters'!$A:$A,0)))*(1+INDEX('Scenario Parameters'!$L:$L,MATCH(BP$3,'Scenario Parameters'!$A:$A,0)))*'Base Table 5'!BP61</f>
        <v>0.22070000000000001</v>
      </c>
      <c r="BQ61" s="36">
        <f>(1+INDEX('Scenario Parameters'!$L:$L,MATCH($C61,'Scenario Parameters'!$A:$A,0)))*(1+INDEX('Scenario Parameters'!$L:$L,MATCH(BQ$3,'Scenario Parameters'!$A:$A,0)))*'Base Table 5'!BQ61</f>
        <v>1.7115</v>
      </c>
      <c r="BR61" s="36">
        <f>(1+INDEX('Scenario Parameters'!$L:$L,MATCH($C61,'Scenario Parameters'!$A:$A,0)))*(1+INDEX('Scenario Parameters'!$L:$L,MATCH(BR$3,'Scenario Parameters'!$A:$A,0)))*'Base Table 5'!BR61</f>
        <v>2.707875</v>
      </c>
      <c r="BS61" s="36">
        <f>(1+INDEX('Scenario Parameters'!$L:$L,MATCH($C61,'Scenario Parameters'!$A:$A,0)))*(1+INDEX('Scenario Parameters'!$L:$L,MATCH(BS$3,'Scenario Parameters'!$A:$A,0)))*'Base Table 5'!BS61</f>
        <v>1.2339999999999997E-2</v>
      </c>
      <c r="BT61" s="36">
        <f>(1+INDEX('Scenario Parameters'!$L:$L,MATCH($C61,'Scenario Parameters'!$A:$A,0)))*(1+INDEX('Scenario Parameters'!$L:$L,MATCH(BT$3,'Scenario Parameters'!$A:$A,0)))*'Base Table 5'!BT61</f>
        <v>0.92200000000000004</v>
      </c>
      <c r="BU61" s="36">
        <f>(1+INDEX('Scenario Parameters'!$L:$L,MATCH($C61,'Scenario Parameters'!$A:$A,0)))*(1+INDEX('Scenario Parameters'!$L:$L,MATCH(BU$3,'Scenario Parameters'!$A:$A,0)))*'Base Table 5'!BU61</f>
        <v>4.8666</v>
      </c>
      <c r="BV61" s="36">
        <f>(1+INDEX('Scenario Parameters'!$L:$L,MATCH($C61,'Scenario Parameters'!$A:$A,0)))*(1+INDEX('Scenario Parameters'!$L:$L,MATCH(BV$3,'Scenario Parameters'!$A:$A,0)))*'Base Table 5'!BV61</f>
        <v>24.021699999999999</v>
      </c>
      <c r="BW61" s="36">
        <f>(1+INDEX('Scenario Parameters'!$L:$L,MATCH($C61,'Scenario Parameters'!$A:$A,0)))*(1+INDEX('Scenario Parameters'!$L:$L,MATCH(BW$3,'Scenario Parameters'!$A:$A,0)))*'Base Table 5'!BW61</f>
        <v>23.614799999999999</v>
      </c>
      <c r="BX61" s="36">
        <f>(1+INDEX('Scenario Parameters'!$L:$L,MATCH($C61,'Scenario Parameters'!$A:$A,0)))*(1+INDEX('Scenario Parameters'!$L:$L,MATCH(BX$3,'Scenario Parameters'!$A:$A,0)))*'Base Table 5'!BX61</f>
        <v>33.627299999999998</v>
      </c>
      <c r="BY61" s="36">
        <f>(1+INDEX('Scenario Parameters'!$L:$L,MATCH($C61,'Scenario Parameters'!$A:$A,0)))*(1+INDEX('Scenario Parameters'!$L:$L,MATCH(BY$3,'Scenario Parameters'!$A:$A,0)))*'Base Table 5'!BY61</f>
        <v>69.588899999999995</v>
      </c>
      <c r="BZ61" s="36">
        <f>(1+INDEX('Scenario Parameters'!$L:$L,MATCH($C61,'Scenario Parameters'!$A:$A,0)))*(1+INDEX('Scenario Parameters'!$L:$L,MATCH(BZ$3,'Scenario Parameters'!$A:$A,0)))*'Base Table 5'!BZ61</f>
        <v>114.337</v>
      </c>
      <c r="CA61" s="36">
        <f>(1+INDEX('Scenario Parameters'!$L:$L,MATCH($C61,'Scenario Parameters'!$A:$A,0)))*(1+INDEX('Scenario Parameters'!$L:$L,MATCH(CA$3,'Scenario Parameters'!$A:$A,0)))*'Base Table 5'!CA61</f>
        <v>116.1606</v>
      </c>
      <c r="CB61" s="36">
        <f>(1+INDEX('Scenario Parameters'!$L:$L,MATCH($C61,'Scenario Parameters'!$A:$A,0)))*(1+INDEX('Scenario Parameters'!$L:$L,MATCH(CB$3,'Scenario Parameters'!$A:$A,0)))*'Base Table 5'!CB61</f>
        <v>4.6948999999999996</v>
      </c>
      <c r="CC61" s="36">
        <f>(1+INDEX('Scenario Parameters'!$L:$L,MATCH($C61,'Scenario Parameters'!$A:$A,0)))*(1+INDEX('Scenario Parameters'!$L:$L,MATCH(CC$3,'Scenario Parameters'!$A:$A,0)))*'Base Table 5'!CC61</f>
        <v>86.713399999999993</v>
      </c>
      <c r="CD61" s="36">
        <f>(1+INDEX('Scenario Parameters'!$L:$L,MATCH($C61,'Scenario Parameters'!$A:$A,0)))*(1+INDEX('Scenario Parameters'!$L:$L,MATCH(CD$3,'Scenario Parameters'!$A:$A,0)))*'Base Table 5'!CD61</f>
        <v>19.09272</v>
      </c>
      <c r="CE61" s="36">
        <f>(1+INDEX('Scenario Parameters'!$L:$L,MATCH($C61,'Scenario Parameters'!$A:$A,0)))*(1+INDEX('Scenario Parameters'!$L:$L,MATCH(CE$3,'Scenario Parameters'!$A:$A,0)))*'Base Table 5'!CE61</f>
        <v>5.9383999999999997</v>
      </c>
      <c r="CF61" s="36">
        <f>(1+INDEX('Scenario Parameters'!$L:$L,MATCH($C61,'Scenario Parameters'!$A:$A,0)))*(1+INDEX('Scenario Parameters'!$L:$L,MATCH(CF$3,'Scenario Parameters'!$A:$A,0)))*'Base Table 5'!CF61</f>
        <v>22.471299999999999</v>
      </c>
      <c r="CG61" s="36">
        <f>(1+INDEX('Scenario Parameters'!$L:$L,MATCH($C61,'Scenario Parameters'!$A:$A,0)))*(1+INDEX('Scenario Parameters'!$L:$L,MATCH(CG$3,'Scenario Parameters'!$A:$A,0)))*'Base Table 5'!CG61</f>
        <v>2118.6603</v>
      </c>
      <c r="CH61" s="36">
        <f>(1+INDEX('Scenario Parameters'!$L:$L,MATCH($C61,'Scenario Parameters'!$A:$A,0)))*(1+INDEX('Scenario Parameters'!$L:$L,MATCH(CH$3,'Scenario Parameters'!$A:$A,0)))*'Base Table 5'!CH61</f>
        <v>176.8373</v>
      </c>
      <c r="CI61" s="36">
        <f>(1+INDEX('Scenario Parameters'!$L:$L,MATCH($C61,'Scenario Parameters'!$A:$A,0)))*(1+INDEX('Scenario Parameters'!$L:$L,MATCH(CI$3,'Scenario Parameters'!$A:$A,0)))*'Base Table 5'!CI61</f>
        <v>55.4833</v>
      </c>
      <c r="CJ61" s="36">
        <f>(1+INDEX('Scenario Parameters'!$L:$L,MATCH($C61,'Scenario Parameters'!$A:$A,0)))*(1+INDEX('Scenario Parameters'!$L:$L,MATCH(CJ$3,'Scenario Parameters'!$A:$A,0)))*'Base Table 5'!CJ61</f>
        <v>11.0105</v>
      </c>
      <c r="CK61" s="36">
        <f>(1+INDEX('Scenario Parameters'!$L:$L,MATCH($C61,'Scenario Parameters'!$A:$A,0)))*(1+INDEX('Scenario Parameters'!$L:$L,MATCH(CK$3,'Scenario Parameters'!$A:$A,0)))*'Base Table 5'!CK61</f>
        <v>2.7913999999999999</v>
      </c>
      <c r="CL61" s="36">
        <f>(1+INDEX('Scenario Parameters'!$L:$L,MATCH($C61,'Scenario Parameters'!$A:$A,0)))*(1+INDEX('Scenario Parameters'!$L:$L,MATCH(CL$3,'Scenario Parameters'!$A:$A,0)))*'Base Table 5'!CL61</f>
        <v>2.5169000000000001</v>
      </c>
      <c r="CM61" s="36">
        <f>(1+INDEX('Scenario Parameters'!$L:$L,MATCH($C61,'Scenario Parameters'!$A:$A,0)))*(1+INDEX('Scenario Parameters'!$L:$L,MATCH(CM$3,'Scenario Parameters'!$A:$A,0)))*'Base Table 5'!CM61</f>
        <v>4.8505000000000003</v>
      </c>
      <c r="CN61" s="36">
        <f>(1+INDEX('Scenario Parameters'!$L:$L,MATCH($C61,'Scenario Parameters'!$A:$A,0)))*(1+INDEX('Scenario Parameters'!$L:$L,MATCH(CN$3,'Scenario Parameters'!$A:$A,0)))*'Base Table 5'!CN61</f>
        <v>58.124000000000002</v>
      </c>
      <c r="CO61" s="36">
        <f>(1+INDEX('Scenario Parameters'!$L:$L,MATCH($C61,'Scenario Parameters'!$A:$A,0)))*(1+INDEX('Scenario Parameters'!$L:$L,MATCH(CO$3,'Scenario Parameters'!$A:$A,0)))*'Base Table 5'!CO61</f>
        <v>6.54E-2</v>
      </c>
      <c r="CP61" s="36">
        <f>(1+INDEX('Scenario Parameters'!$L:$L,MATCH($C61,'Scenario Parameters'!$A:$A,0)))*(1+INDEX('Scenario Parameters'!$L:$L,MATCH(CP$3,'Scenario Parameters'!$A:$A,0)))*'Base Table 5'!CP61</f>
        <v>0.9476</v>
      </c>
      <c r="CQ61" s="36">
        <f>(1+INDEX('Scenario Parameters'!$L:$L,MATCH($C61,'Scenario Parameters'!$A:$A,0)))*(1+INDEX('Scenario Parameters'!$L:$L,MATCH(CQ$3,'Scenario Parameters'!$A:$A,0)))*'Base Table 5'!CQ61</f>
        <v>6.9146999999999998</v>
      </c>
      <c r="CR61" s="36">
        <f>(1+INDEX('Scenario Parameters'!$L:$L,MATCH($C61,'Scenario Parameters'!$A:$A,0)))*(1+INDEX('Scenario Parameters'!$L:$L,MATCH(CR$3,'Scenario Parameters'!$A:$A,0)))*'Base Table 5'!CR61</f>
        <v>26.584</v>
      </c>
      <c r="CS61" s="36">
        <f>(1+INDEX('Scenario Parameters'!$L:$L,MATCH($C61,'Scenario Parameters'!$A:$A,0)))*(1+INDEX('Scenario Parameters'!$L:$L,MATCH(CS$3,'Scenario Parameters'!$A:$A,0)))*'Base Table 5'!CS61</f>
        <v>58.5</v>
      </c>
      <c r="CT61" s="36">
        <f>(1+INDEX('Scenario Parameters'!$L:$L,MATCH($C61,'Scenario Parameters'!$A:$A,0)))*(1+INDEX('Scenario Parameters'!$L:$L,MATCH(CT$3,'Scenario Parameters'!$A:$A,0)))*'Base Table 5'!CT61</f>
        <v>0.2175</v>
      </c>
      <c r="CU61" s="36">
        <f>(1+INDEX('Scenario Parameters'!$L:$L,MATCH($C61,'Scenario Parameters'!$A:$A,0)))*(1+INDEX('Scenario Parameters'!$L:$L,MATCH(CU$3,'Scenario Parameters'!$A:$A,0)))*'Base Table 5'!CU61</f>
        <v>7.4200000000000002E-2</v>
      </c>
      <c r="CV61" s="36">
        <f>(1+INDEX('Scenario Parameters'!$L:$L,MATCH($C61,'Scenario Parameters'!$A:$A,0)))*(1+INDEX('Scenario Parameters'!$L:$L,MATCH(CV$3,'Scenario Parameters'!$A:$A,0)))*'Base Table 5'!CV61</f>
        <v>33.677599999999998</v>
      </c>
      <c r="CW61" s="36">
        <f>(1+INDEX('Scenario Parameters'!$L:$L,MATCH($C61,'Scenario Parameters'!$A:$A,0)))*(1+INDEX('Scenario Parameters'!$L:$L,MATCH(CW$3,'Scenario Parameters'!$A:$A,0)))*'Base Table 5'!CW61</f>
        <v>106.15649999999999</v>
      </c>
      <c r="CX61" s="36">
        <f>(1+INDEX('Scenario Parameters'!$L:$L,MATCH($C61,'Scenario Parameters'!$A:$A,0)))*(1+INDEX('Scenario Parameters'!$L:$L,MATCH(CX$3,'Scenario Parameters'!$A:$A,0)))*'Base Table 5'!CX61</f>
        <v>32.280799999999999</v>
      </c>
      <c r="CY61" s="36">
        <f>(1+INDEX('Scenario Parameters'!$L:$L,MATCH($C61,'Scenario Parameters'!$A:$A,0)))*(1+INDEX('Scenario Parameters'!$L:$L,MATCH(CY$3,'Scenario Parameters'!$A:$A,0)))*'Base Table 5'!CY61</f>
        <v>42.836300000000001</v>
      </c>
      <c r="CZ61" s="36">
        <f>(1+INDEX('Scenario Parameters'!$L:$L,MATCH($C61,'Scenario Parameters'!$A:$A,0)))*(1+INDEX('Scenario Parameters'!$L:$L,MATCH(CZ$3,'Scenario Parameters'!$A:$A,0)))*'Base Table 5'!CZ61</f>
        <v>24.892499999999998</v>
      </c>
      <c r="DA61" s="36">
        <f>(1+INDEX('Scenario Parameters'!$L:$L,MATCH($C61,'Scenario Parameters'!$A:$A,0)))*(1+INDEX('Scenario Parameters'!$L:$L,MATCH(DA$3,'Scenario Parameters'!$A:$A,0)))*'Base Table 5'!DA61</f>
        <v>77.950999999999993</v>
      </c>
      <c r="DB61" s="36">
        <f>(1+INDEX('Scenario Parameters'!$L:$L,MATCH($C61,'Scenario Parameters'!$A:$A,0)))*(1+INDEX('Scenario Parameters'!$L:$L,MATCH(DB$3,'Scenario Parameters'!$A:$A,0)))*'Base Table 5'!DB61</f>
        <v>157.74080000000001</v>
      </c>
      <c r="DC61" s="36">
        <f>(1+INDEX('Scenario Parameters'!$L:$L,MATCH($C61,'Scenario Parameters'!$A:$A,0)))*(1+INDEX('Scenario Parameters'!$L:$L,MATCH(DC$3,'Scenario Parameters'!$A:$A,0)))*'Base Table 5'!DC61</f>
        <v>9.5937999999999999</v>
      </c>
      <c r="DD61" s="36">
        <f>(1+INDEX('Scenario Parameters'!$L:$L,MATCH($C61,'Scenario Parameters'!$A:$A,0)))*(1+INDEX('Scenario Parameters'!$L:$L,MATCH(DD$3,'Scenario Parameters'!$A:$A,0)))*'Base Table 5'!DD61</f>
        <v>13.6798</v>
      </c>
      <c r="DE61" s="36">
        <f>(1+INDEX('Scenario Parameters'!$L:$L,MATCH($C61,'Scenario Parameters'!$A:$A,0)))*(1+INDEX('Scenario Parameters'!$L:$L,MATCH(DE$3,'Scenario Parameters'!$A:$A,0)))*'Base Table 5'!DE61</f>
        <v>20.360900000000001</v>
      </c>
      <c r="DF61" s="36">
        <f>(1+INDEX('Scenario Parameters'!$L:$L,MATCH($C61,'Scenario Parameters'!$A:$A,0)))*(1+INDEX('Scenario Parameters'!$L:$L,MATCH(DF$3,'Scenario Parameters'!$A:$A,0)))*'Base Table 5'!DF61</f>
        <v>14.5297</v>
      </c>
      <c r="DG61" s="36">
        <f>(1+INDEX('Scenario Parameters'!$L:$L,MATCH($C61,'Scenario Parameters'!$A:$A,0)))*(1+INDEX('Scenario Parameters'!$L:$L,MATCH(DG$3,'Scenario Parameters'!$A:$A,0)))*'Base Table 5'!DG61</f>
        <v>11.579700000000001</v>
      </c>
      <c r="DH61" s="36">
        <f>(1+INDEX('Scenario Parameters'!$L:$L,MATCH($C61,'Scenario Parameters'!$A:$A,0)))*(1+INDEX('Scenario Parameters'!$L:$L,MATCH(DH$3,'Scenario Parameters'!$A:$A,0)))*'Base Table 5'!DH61</f>
        <v>12.07375</v>
      </c>
      <c r="DI61" s="36">
        <f>(1+INDEX('Scenario Parameters'!$L:$L,MATCH($C61,'Scenario Parameters'!$A:$A,0)))*(1+INDEX('Scenario Parameters'!$L:$L,MATCH(DI$3,'Scenario Parameters'!$A:$A,0)))*'Base Table 5'!DI61</f>
        <v>3.7797999999999998</v>
      </c>
      <c r="DJ61" s="36">
        <f>(1+INDEX('Scenario Parameters'!$L:$L,MATCH($C61,'Scenario Parameters'!$A:$A,0)))*(1+INDEX('Scenario Parameters'!$L:$L,MATCH(DJ$3,'Scenario Parameters'!$A:$A,0)))*'Base Table 5'!DJ61</f>
        <v>10.0077</v>
      </c>
      <c r="DK61" s="36">
        <f>(1+INDEX('Scenario Parameters'!$L:$L,MATCH($C61,'Scenario Parameters'!$A:$A,0)))*(1+INDEX('Scenario Parameters'!$L:$L,MATCH(DK$3,'Scenario Parameters'!$A:$A,0)))*'Base Table 5'!DK61</f>
        <v>4.1790000000000003</v>
      </c>
      <c r="DL61" s="36">
        <f>(1+INDEX('Scenario Parameters'!$L:$L,MATCH($C61,'Scenario Parameters'!$A:$A,0)))*(1+INDEX('Scenario Parameters'!$L:$L,MATCH(DL$3,'Scenario Parameters'!$A:$A,0)))*'Base Table 5'!DL61</f>
        <v>1.3391599999999997</v>
      </c>
      <c r="DM61" s="36">
        <f>(1+INDEX('Scenario Parameters'!$L:$L,MATCH($C61,'Scenario Parameters'!$A:$A,0)))*(1+INDEX('Scenario Parameters'!$L:$L,MATCH(DM$3,'Scenario Parameters'!$A:$A,0)))*'Base Table 5'!DM61</f>
        <v>6.1025999999999998</v>
      </c>
      <c r="DN61" s="36">
        <f>(1+INDEX('Scenario Parameters'!$L:$L,MATCH($C61,'Scenario Parameters'!$A:$A,0)))*(1+INDEX('Scenario Parameters'!$L:$L,MATCH(DN$3,'Scenario Parameters'!$A:$A,0)))*'Base Table 5'!DN61</f>
        <v>4.13</v>
      </c>
      <c r="DO61" s="36">
        <f>(1+INDEX('Scenario Parameters'!$L:$L,MATCH($C61,'Scenario Parameters'!$A:$A,0)))*(1+INDEX('Scenario Parameters'!$L:$L,MATCH(DO$3,'Scenario Parameters'!$A:$A,0)))*'Base Table 5'!DO61</f>
        <v>0.65780000000000005</v>
      </c>
      <c r="DP61" s="36">
        <f t="shared" si="4"/>
        <v>3879.0420449999997</v>
      </c>
      <c r="DQ61" s="36">
        <f>('Base Table 5'!DQ61/'Base Table 5'!$DX61)*$EB61</f>
        <v>152.71800744758764</v>
      </c>
      <c r="DR61" s="36">
        <f>('Base Table 5'!DR61/'Base Table 5'!$DX61)*$EB61</f>
        <v>78.683321540195863</v>
      </c>
      <c r="DS61" s="36">
        <f>('Base Table 5'!DS61/'Base Table 5'!$DX61)*$EB61</f>
        <v>738.70686437562142</v>
      </c>
      <c r="DT61" s="36">
        <f>('Base Table 5'!DT61/'Base Table 5'!$DX61)*$EB61</f>
        <v>2.5601579870485556</v>
      </c>
      <c r="DU61" s="36">
        <f>('Base Table 5'!DU61/'Base Table 5'!$DX61)*$EB61</f>
        <v>639.56659550538075</v>
      </c>
      <c r="DV61" s="36">
        <f>('Base Table 5'!DV61/'Base Table 5'!$DX61)*$EB61</f>
        <v>16.672719846426649</v>
      </c>
      <c r="DW61" s="36">
        <f>('Base Table 5'!DW61/'Base Table 5'!$DX61)*$EB61</f>
        <v>1051.0285372642588</v>
      </c>
      <c r="DX61" s="36">
        <f t="shared" si="5"/>
        <v>2679.9362039665193</v>
      </c>
      <c r="DY61" s="36">
        <f t="shared" si="6"/>
        <v>6558.9782489665195</v>
      </c>
      <c r="DZ61" s="14">
        <f>'Base Table 5'!DY61</f>
        <v>6593.0005000000001</v>
      </c>
      <c r="EA61" s="54">
        <v>6558.9782489665195</v>
      </c>
      <c r="EB61" s="100">
        <f t="shared" si="7"/>
        <v>2679.9362039665198</v>
      </c>
    </row>
    <row r="62" spans="1:132" x14ac:dyDescent="0.4">
      <c r="A62" s="34">
        <v>59</v>
      </c>
      <c r="B62" s="7" t="str">
        <f>'Base Table 5'!B62</f>
        <v>2401</v>
      </c>
      <c r="C62" s="111">
        <f>'Base Table 5'!C62</f>
        <v>10</v>
      </c>
      <c r="D62" s="35" t="str">
        <f>'Base Table 5'!D62</f>
        <v>Professional, scientific, computer and electronic equipment manufacturing</v>
      </c>
      <c r="E62" s="36">
        <f>(1+INDEX('Scenario Parameters'!$L:$L,MATCH($C62,'Scenario Parameters'!$A:$A,0)))*(1+INDEX('Scenario Parameters'!$L:$L,MATCH(E$3,'Scenario Parameters'!$A:$A,0)))*'Base Table 5'!E62</f>
        <v>50.539000000000001</v>
      </c>
      <c r="F62" s="36">
        <f>(1+INDEX('Scenario Parameters'!$L:$L,MATCH($C62,'Scenario Parameters'!$A:$A,0)))*(1+INDEX('Scenario Parameters'!$L:$L,MATCH(F$3,'Scenario Parameters'!$A:$A,0)))*'Base Table 5'!F62</f>
        <v>12.085000000000001</v>
      </c>
      <c r="G62" s="36">
        <f>(1+INDEX('Scenario Parameters'!$L:$L,MATCH($C62,'Scenario Parameters'!$A:$A,0)))*(1+INDEX('Scenario Parameters'!$L:$L,MATCH(G$3,'Scenario Parameters'!$A:$A,0)))*'Base Table 5'!G62</f>
        <v>128.5693</v>
      </c>
      <c r="H62" s="36">
        <f>(1+INDEX('Scenario Parameters'!$L:$L,MATCH($C62,'Scenario Parameters'!$A:$A,0)))*(1+INDEX('Scenario Parameters'!$L:$L,MATCH(H$3,'Scenario Parameters'!$A:$A,0)))*'Base Table 5'!H62</f>
        <v>10.5846</v>
      </c>
      <c r="I62" s="36">
        <f>(1+INDEX('Scenario Parameters'!$L:$L,MATCH($C62,'Scenario Parameters'!$A:$A,0)))*(1+INDEX('Scenario Parameters'!$L:$L,MATCH(I$3,'Scenario Parameters'!$A:$A,0)))*'Base Table 5'!I62</f>
        <v>0.63829999999999998</v>
      </c>
      <c r="J62" s="36">
        <f>(1+INDEX('Scenario Parameters'!$L:$L,MATCH($C62,'Scenario Parameters'!$A:$A,0)))*(1+INDEX('Scenario Parameters'!$L:$L,MATCH(J$3,'Scenario Parameters'!$A:$A,0)))*'Base Table 5'!J62</f>
        <v>7.5021000000000004</v>
      </c>
      <c r="K62" s="36">
        <f>(1+INDEX('Scenario Parameters'!$L:$L,MATCH($C62,'Scenario Parameters'!$A:$A,0)))*(1+INDEX('Scenario Parameters'!$L:$L,MATCH(K$3,'Scenario Parameters'!$A:$A,0)))*'Base Table 5'!K62</f>
        <v>37.088299999999997</v>
      </c>
      <c r="L62" s="36">
        <f>(1+INDEX('Scenario Parameters'!$L:$L,MATCH($C62,'Scenario Parameters'!$A:$A,0)))*(1+INDEX('Scenario Parameters'!$L:$L,MATCH(L$3,'Scenario Parameters'!$A:$A,0)))*'Base Table 5'!L62</f>
        <v>5.5599199999999991</v>
      </c>
      <c r="M62" s="36">
        <f>(1+INDEX('Scenario Parameters'!$L:$L,MATCH($C62,'Scenario Parameters'!$A:$A,0)))*(1+INDEX('Scenario Parameters'!$L:$L,MATCH(M$3,'Scenario Parameters'!$A:$A,0)))*'Base Table 5'!M62</f>
        <v>2.7146399999999993</v>
      </c>
      <c r="N62" s="36">
        <f>(1+INDEX('Scenario Parameters'!$L:$L,MATCH($C62,'Scenario Parameters'!$A:$A,0)))*(1+INDEX('Scenario Parameters'!$L:$L,MATCH(N$3,'Scenario Parameters'!$A:$A,0)))*'Base Table 5'!N62</f>
        <v>41.778330000000004</v>
      </c>
      <c r="O62" s="36">
        <f>(1+INDEX('Scenario Parameters'!$L:$L,MATCH($C62,'Scenario Parameters'!$A:$A,0)))*(1+INDEX('Scenario Parameters'!$L:$L,MATCH(O$3,'Scenario Parameters'!$A:$A,0)))*'Base Table 5'!O62</f>
        <v>120.25090000000002</v>
      </c>
      <c r="P62" s="36">
        <f>(1+INDEX('Scenario Parameters'!$L:$L,MATCH($C62,'Scenario Parameters'!$A:$A,0)))*(1+INDEX('Scenario Parameters'!$L:$L,MATCH(P$3,'Scenario Parameters'!$A:$A,0)))*'Base Table 5'!P62</f>
        <v>10.108230000000001</v>
      </c>
      <c r="Q62" s="36">
        <f>(1+INDEX('Scenario Parameters'!$L:$L,MATCH($C62,'Scenario Parameters'!$A:$A,0)))*(1+INDEX('Scenario Parameters'!$L:$L,MATCH(Q$3,'Scenario Parameters'!$A:$A,0)))*'Base Table 5'!Q62</f>
        <v>37.089800000000004</v>
      </c>
      <c r="R62" s="36">
        <f>(1+INDEX('Scenario Parameters'!$L:$L,MATCH($C62,'Scenario Parameters'!$A:$A,0)))*(1+INDEX('Scenario Parameters'!$L:$L,MATCH(R$3,'Scenario Parameters'!$A:$A,0)))*'Base Table 5'!R62</f>
        <v>8.7001000000000008</v>
      </c>
      <c r="S62" s="36">
        <f>(1+INDEX('Scenario Parameters'!$L:$L,MATCH($C62,'Scenario Parameters'!$A:$A,0)))*(1+INDEX('Scenario Parameters'!$L:$L,MATCH(S$3,'Scenario Parameters'!$A:$A,0)))*'Base Table 5'!S62</f>
        <v>0.62009999999999998</v>
      </c>
      <c r="T62" s="36">
        <f>(1+INDEX('Scenario Parameters'!$L:$L,MATCH($C62,'Scenario Parameters'!$A:$A,0)))*(1+INDEX('Scenario Parameters'!$L:$L,MATCH(T$3,'Scenario Parameters'!$A:$A,0)))*'Base Table 5'!T62</f>
        <v>6.02</v>
      </c>
      <c r="U62" s="36">
        <f>(1+INDEX('Scenario Parameters'!$L:$L,MATCH($C62,'Scenario Parameters'!$A:$A,0)))*(1+INDEX('Scenario Parameters'!$L:$L,MATCH(U$3,'Scenario Parameters'!$A:$A,0)))*'Base Table 5'!U62</f>
        <v>6.0010000000000003</v>
      </c>
      <c r="V62" s="36">
        <f>(1+INDEX('Scenario Parameters'!$L:$L,MATCH($C62,'Scenario Parameters'!$A:$A,0)))*(1+INDEX('Scenario Parameters'!$L:$L,MATCH(V$3,'Scenario Parameters'!$A:$A,0)))*'Base Table 5'!V62</f>
        <v>2.0236000000000001</v>
      </c>
      <c r="W62" s="36">
        <f>(1+INDEX('Scenario Parameters'!$L:$L,MATCH($C62,'Scenario Parameters'!$A:$A,0)))*(1+INDEX('Scenario Parameters'!$L:$L,MATCH(W$3,'Scenario Parameters'!$A:$A,0)))*'Base Table 5'!W62</f>
        <v>4.9686000000000003</v>
      </c>
      <c r="X62" s="36">
        <f>(1+INDEX('Scenario Parameters'!$L:$L,MATCH($C62,'Scenario Parameters'!$A:$A,0)))*(1+INDEX('Scenario Parameters'!$L:$L,MATCH(X$3,'Scenario Parameters'!$A:$A,0)))*'Base Table 5'!X62</f>
        <v>5.3940999999999999</v>
      </c>
      <c r="Y62" s="36">
        <f>(1+INDEX('Scenario Parameters'!$L:$L,MATCH($C62,'Scenario Parameters'!$A:$A,0)))*(1+INDEX('Scenario Parameters'!$L:$L,MATCH(Y$3,'Scenario Parameters'!$A:$A,0)))*'Base Table 5'!Y62</f>
        <v>5.7404999999999999</v>
      </c>
      <c r="Z62" s="36">
        <f>(1+INDEX('Scenario Parameters'!$L:$L,MATCH($C62,'Scenario Parameters'!$A:$A,0)))*(1+INDEX('Scenario Parameters'!$L:$L,MATCH(Z$3,'Scenario Parameters'!$A:$A,0)))*'Base Table 5'!Z62</f>
        <v>10.142099999999999</v>
      </c>
      <c r="AA62" s="36">
        <f>(1+INDEX('Scenario Parameters'!$L:$L,MATCH($C62,'Scenario Parameters'!$A:$A,0)))*(1+INDEX('Scenario Parameters'!$L:$L,MATCH(AA$3,'Scenario Parameters'!$A:$A,0)))*'Base Table 5'!AA62</f>
        <v>7.7274000000000003</v>
      </c>
      <c r="AB62" s="36">
        <f>(1+INDEX('Scenario Parameters'!$L:$L,MATCH($C62,'Scenario Parameters'!$A:$A,0)))*(1+INDEX('Scenario Parameters'!$L:$L,MATCH(AB$3,'Scenario Parameters'!$A:$A,0)))*'Base Table 5'!AB62</f>
        <v>1.8202</v>
      </c>
      <c r="AC62" s="36">
        <f>(1+INDEX('Scenario Parameters'!$L:$L,MATCH($C62,'Scenario Parameters'!$A:$A,0)))*(1+INDEX('Scenario Parameters'!$L:$L,MATCH(AC$3,'Scenario Parameters'!$A:$A,0)))*'Base Table 5'!AC62</f>
        <v>4.0491999999999999</v>
      </c>
      <c r="AD62" s="36">
        <f>(1+INDEX('Scenario Parameters'!$L:$L,MATCH($C62,'Scenario Parameters'!$A:$A,0)))*(1+INDEX('Scenario Parameters'!$L:$L,MATCH(AD$3,'Scenario Parameters'!$A:$A,0)))*'Base Table 5'!AD62</f>
        <v>0.10100000000000001</v>
      </c>
      <c r="AE62" s="36">
        <f>(1+INDEX('Scenario Parameters'!$L:$L,MATCH($C62,'Scenario Parameters'!$A:$A,0)))*(1+INDEX('Scenario Parameters'!$L:$L,MATCH(AE$3,'Scenario Parameters'!$A:$A,0)))*'Base Table 5'!AE62</f>
        <v>0.27600000000000002</v>
      </c>
      <c r="AF62" s="36">
        <f>(1+INDEX('Scenario Parameters'!$L:$L,MATCH($C62,'Scenario Parameters'!$A:$A,0)))*(1+INDEX('Scenario Parameters'!$L:$L,MATCH(AF$3,'Scenario Parameters'!$A:$A,0)))*'Base Table 5'!AF62</f>
        <v>2.8483000000000001</v>
      </c>
      <c r="AG62" s="36">
        <f>(1+INDEX('Scenario Parameters'!$L:$L,MATCH($C62,'Scenario Parameters'!$A:$A,0)))*(1+INDEX('Scenario Parameters'!$L:$L,MATCH(AG$3,'Scenario Parameters'!$A:$A,0)))*'Base Table 5'!AG62</f>
        <v>4.4999999999999997E-3</v>
      </c>
      <c r="AH62" s="36">
        <f>(1+INDEX('Scenario Parameters'!$L:$L,MATCH($C62,'Scenario Parameters'!$A:$A,0)))*(1+INDEX('Scenario Parameters'!$L:$L,MATCH(AH$3,'Scenario Parameters'!$A:$A,0)))*'Base Table 5'!AH62</f>
        <v>0.41349999999999998</v>
      </c>
      <c r="AI62" s="36">
        <f>(1+INDEX('Scenario Parameters'!$L:$L,MATCH($C62,'Scenario Parameters'!$A:$A,0)))*(1+INDEX('Scenario Parameters'!$L:$L,MATCH(AI$3,'Scenario Parameters'!$A:$A,0)))*'Base Table 5'!AI62</f>
        <v>1.4963</v>
      </c>
      <c r="AJ62" s="36">
        <f>(1+INDEX('Scenario Parameters'!$L:$L,MATCH($C62,'Scenario Parameters'!$A:$A,0)))*(1+INDEX('Scenario Parameters'!$L:$L,MATCH(AJ$3,'Scenario Parameters'!$A:$A,0)))*'Base Table 5'!AJ62</f>
        <v>1.4975000000000001</v>
      </c>
      <c r="AK62" s="36">
        <f>(1+INDEX('Scenario Parameters'!$L:$L,MATCH($C62,'Scenario Parameters'!$A:$A,0)))*(1+INDEX('Scenario Parameters'!$L:$L,MATCH(AK$3,'Scenario Parameters'!$A:$A,0)))*'Base Table 5'!AK62</f>
        <v>6.5345000000000004</v>
      </c>
      <c r="AL62" s="36">
        <f>(1+INDEX('Scenario Parameters'!$L:$L,MATCH($C62,'Scenario Parameters'!$A:$A,0)))*(1+INDEX('Scenario Parameters'!$L:$L,MATCH(AL$3,'Scenario Parameters'!$A:$A,0)))*'Base Table 5'!AL62</f>
        <v>2.1391</v>
      </c>
      <c r="AM62" s="36">
        <f>(1+INDEX('Scenario Parameters'!$L:$L,MATCH($C62,'Scenario Parameters'!$A:$A,0)))*(1+INDEX('Scenario Parameters'!$L:$L,MATCH(AM$3,'Scenario Parameters'!$A:$A,0)))*'Base Table 5'!AM62</f>
        <v>9.6521000000000008</v>
      </c>
      <c r="AN62" s="36">
        <f>(1+INDEX('Scenario Parameters'!$L:$L,MATCH($C62,'Scenario Parameters'!$A:$A,0)))*(1+INDEX('Scenario Parameters'!$L:$L,MATCH(AN$3,'Scenario Parameters'!$A:$A,0)))*'Base Table 5'!AN62</f>
        <v>14.463900000000001</v>
      </c>
      <c r="AO62" s="36">
        <f>(1+INDEX('Scenario Parameters'!$L:$L,MATCH($C62,'Scenario Parameters'!$A:$A,0)))*(1+INDEX('Scenario Parameters'!$L:$L,MATCH(AO$3,'Scenario Parameters'!$A:$A,0)))*'Base Table 5'!AO62</f>
        <v>0.32401999999999997</v>
      </c>
      <c r="AP62" s="36">
        <f>(1+INDEX('Scenario Parameters'!$L:$L,MATCH($C62,'Scenario Parameters'!$A:$A,0)))*(1+INDEX('Scenario Parameters'!$L:$L,MATCH(AP$3,'Scenario Parameters'!$A:$A,0)))*'Base Table 5'!AP62</f>
        <v>9.5763499999999997</v>
      </c>
      <c r="AQ62" s="36">
        <f>(1+INDEX('Scenario Parameters'!$L:$L,MATCH($C62,'Scenario Parameters'!$A:$A,0)))*(1+INDEX('Scenario Parameters'!$L:$L,MATCH(AQ$3,'Scenario Parameters'!$A:$A,0)))*'Base Table 5'!AQ62</f>
        <v>0.22509999999999999</v>
      </c>
      <c r="AR62" s="36">
        <f>(1+INDEX('Scenario Parameters'!$L:$L,MATCH($C62,'Scenario Parameters'!$A:$A,0)))*(1+INDEX('Scenario Parameters'!$L:$L,MATCH(AR$3,'Scenario Parameters'!$A:$A,0)))*'Base Table 5'!AR62</f>
        <v>16.3155</v>
      </c>
      <c r="AS62" s="36">
        <f>(1+INDEX('Scenario Parameters'!$L:$L,MATCH($C62,'Scenario Parameters'!$A:$A,0)))*(1+INDEX('Scenario Parameters'!$L:$L,MATCH(AS$3,'Scenario Parameters'!$A:$A,0)))*'Base Table 5'!AS62</f>
        <v>2.7195</v>
      </c>
      <c r="AT62" s="36">
        <f>(1+INDEX('Scenario Parameters'!$L:$L,MATCH($C62,'Scenario Parameters'!$A:$A,0)))*(1+INDEX('Scenario Parameters'!$L:$L,MATCH(AT$3,'Scenario Parameters'!$A:$A,0)))*'Base Table 5'!AT62</f>
        <v>13.844900000000001</v>
      </c>
      <c r="AU62" s="36">
        <f>(1+INDEX('Scenario Parameters'!$L:$L,MATCH($C62,'Scenario Parameters'!$A:$A,0)))*(1+INDEX('Scenario Parameters'!$L:$L,MATCH(AU$3,'Scenario Parameters'!$A:$A,0)))*'Base Table 5'!AU62</f>
        <v>0.84360000000000002</v>
      </c>
      <c r="AV62" s="36">
        <f>(1+INDEX('Scenario Parameters'!$L:$L,MATCH($C62,'Scenario Parameters'!$A:$A,0)))*(1+INDEX('Scenario Parameters'!$L:$L,MATCH(AV$3,'Scenario Parameters'!$A:$A,0)))*'Base Table 5'!AV62</f>
        <v>3.8159999999999998</v>
      </c>
      <c r="AW62" s="36">
        <f>(1+INDEX('Scenario Parameters'!$L:$L,MATCH($C62,'Scenario Parameters'!$A:$A,0)))*(1+INDEX('Scenario Parameters'!$L:$L,MATCH(AW$3,'Scenario Parameters'!$A:$A,0)))*'Base Table 5'!AW62</f>
        <v>1.1415</v>
      </c>
      <c r="AX62" s="36">
        <f>(1+INDEX('Scenario Parameters'!$L:$L,MATCH($C62,'Scenario Parameters'!$A:$A,0)))*(1+INDEX('Scenario Parameters'!$L:$L,MATCH(AX$3,'Scenario Parameters'!$A:$A,0)))*'Base Table 5'!AX62</f>
        <v>9.0629000000000008</v>
      </c>
      <c r="AY62" s="36">
        <f>(1+INDEX('Scenario Parameters'!$L:$L,MATCH($C62,'Scenario Parameters'!$A:$A,0)))*(1+INDEX('Scenario Parameters'!$L:$L,MATCH(AY$3,'Scenario Parameters'!$A:$A,0)))*'Base Table 5'!AY62</f>
        <v>3.3205</v>
      </c>
      <c r="AZ62" s="36">
        <f>(1+INDEX('Scenario Parameters'!$L:$L,MATCH($C62,'Scenario Parameters'!$A:$A,0)))*(1+INDEX('Scenario Parameters'!$L:$L,MATCH(AZ$3,'Scenario Parameters'!$A:$A,0)))*'Base Table 5'!AZ62</f>
        <v>0.64080000000000004</v>
      </c>
      <c r="BA62" s="36">
        <f>(1+INDEX('Scenario Parameters'!$L:$L,MATCH($C62,'Scenario Parameters'!$A:$A,0)))*(1+INDEX('Scenario Parameters'!$L:$L,MATCH(BA$3,'Scenario Parameters'!$A:$A,0)))*'Base Table 5'!BA62</f>
        <v>3.9847999999999999</v>
      </c>
      <c r="BB62" s="36">
        <f>(1+INDEX('Scenario Parameters'!$L:$L,MATCH($C62,'Scenario Parameters'!$A:$A,0)))*(1+INDEX('Scenario Parameters'!$L:$L,MATCH(BB$3,'Scenario Parameters'!$A:$A,0)))*'Base Table 5'!BB62</f>
        <v>1.2916000000000001</v>
      </c>
      <c r="BC62" s="36">
        <f>(1+INDEX('Scenario Parameters'!$L:$L,MATCH($C62,'Scenario Parameters'!$A:$A,0)))*(1+INDEX('Scenario Parameters'!$L:$L,MATCH(BC$3,'Scenario Parameters'!$A:$A,0)))*'Base Table 5'!BC62</f>
        <v>0.75880000000000003</v>
      </c>
      <c r="BD62" s="36">
        <f>(1+INDEX('Scenario Parameters'!$L:$L,MATCH($C62,'Scenario Parameters'!$A:$A,0)))*(1+INDEX('Scenario Parameters'!$L:$L,MATCH(BD$3,'Scenario Parameters'!$A:$A,0)))*'Base Table 5'!BD62</f>
        <v>29.3764</v>
      </c>
      <c r="BE62" s="36">
        <f>(1+INDEX('Scenario Parameters'!$L:$L,MATCH($C62,'Scenario Parameters'!$A:$A,0)))*(1+INDEX('Scenario Parameters'!$L:$L,MATCH(BE$3,'Scenario Parameters'!$A:$A,0)))*'Base Table 5'!BE62</f>
        <v>7.1261999999999999</v>
      </c>
      <c r="BF62" s="36">
        <f>(1+INDEX('Scenario Parameters'!$L:$L,MATCH($C62,'Scenario Parameters'!$A:$A,0)))*(1+INDEX('Scenario Parameters'!$L:$L,MATCH(BF$3,'Scenario Parameters'!$A:$A,0)))*'Base Table 5'!BF62</f>
        <v>22.977799999999998</v>
      </c>
      <c r="BG62" s="36">
        <f>(1+INDEX('Scenario Parameters'!$L:$L,MATCH($C62,'Scenario Parameters'!$A:$A,0)))*(1+INDEX('Scenario Parameters'!$L:$L,MATCH(BG$3,'Scenario Parameters'!$A:$A,0)))*'Base Table 5'!BG62</f>
        <v>5.9981100000000014</v>
      </c>
      <c r="BH62" s="36">
        <f>(1+INDEX('Scenario Parameters'!$L:$L,MATCH($C62,'Scenario Parameters'!$A:$A,0)))*(1+INDEX('Scenario Parameters'!$L:$L,MATCH(BH$3,'Scenario Parameters'!$A:$A,0)))*'Base Table 5'!BH62</f>
        <v>14.645899999999999</v>
      </c>
      <c r="BI62" s="36">
        <f>(1+INDEX('Scenario Parameters'!$L:$L,MATCH($C62,'Scenario Parameters'!$A:$A,0)))*(1+INDEX('Scenario Parameters'!$L:$L,MATCH(BI$3,'Scenario Parameters'!$A:$A,0)))*'Base Table 5'!BI62</f>
        <v>46.022500000000001</v>
      </c>
      <c r="BJ62" s="36">
        <f>(1+INDEX('Scenario Parameters'!$L:$L,MATCH($C62,'Scenario Parameters'!$A:$A,0)))*(1+INDEX('Scenario Parameters'!$L:$L,MATCH(BJ$3,'Scenario Parameters'!$A:$A,0)))*'Base Table 5'!BJ62</f>
        <v>19.2774</v>
      </c>
      <c r="BK62" s="36">
        <f>(1+INDEX('Scenario Parameters'!$L:$L,MATCH($C62,'Scenario Parameters'!$A:$A,0)))*(1+INDEX('Scenario Parameters'!$L:$L,MATCH(BK$3,'Scenario Parameters'!$A:$A,0)))*'Base Table 5'!BK62</f>
        <v>133.0052</v>
      </c>
      <c r="BL62" s="36">
        <f>(1+INDEX('Scenario Parameters'!$L:$L,MATCH($C62,'Scenario Parameters'!$A:$A,0)))*(1+INDEX('Scenario Parameters'!$L:$L,MATCH(BL$3,'Scenario Parameters'!$A:$A,0)))*'Base Table 5'!BL62</f>
        <v>53.373100000000001</v>
      </c>
      <c r="BM62" s="36">
        <f>(1+INDEX('Scenario Parameters'!$L:$L,MATCH($C62,'Scenario Parameters'!$A:$A,0)))*(1+INDEX('Scenario Parameters'!$L:$L,MATCH(BM$3,'Scenario Parameters'!$A:$A,0)))*'Base Table 5'!BM62</f>
        <v>3.6745999999999999</v>
      </c>
      <c r="BN62" s="36">
        <f>(1+INDEX('Scenario Parameters'!$L:$L,MATCH($C62,'Scenario Parameters'!$A:$A,0)))*(1+INDEX('Scenario Parameters'!$L:$L,MATCH(BN$3,'Scenario Parameters'!$A:$A,0)))*'Base Table 5'!BN62</f>
        <v>51.3658</v>
      </c>
      <c r="BO62" s="36">
        <f>(1+INDEX('Scenario Parameters'!$L:$L,MATCH($C62,'Scenario Parameters'!$A:$A,0)))*(1+INDEX('Scenario Parameters'!$L:$L,MATCH(BO$3,'Scenario Parameters'!$A:$A,0)))*'Base Table 5'!BO62</f>
        <v>6.4839000000000002</v>
      </c>
      <c r="BP62" s="36">
        <f>(1+INDEX('Scenario Parameters'!$L:$L,MATCH($C62,'Scenario Parameters'!$A:$A,0)))*(1+INDEX('Scenario Parameters'!$L:$L,MATCH(BP$3,'Scenario Parameters'!$A:$A,0)))*'Base Table 5'!BP62</f>
        <v>3.5135000000000001</v>
      </c>
      <c r="BQ62" s="36">
        <f>(1+INDEX('Scenario Parameters'!$L:$L,MATCH($C62,'Scenario Parameters'!$A:$A,0)))*(1+INDEX('Scenario Parameters'!$L:$L,MATCH(BQ$3,'Scenario Parameters'!$A:$A,0)))*'Base Table 5'!BQ62</f>
        <v>17.183250000000001</v>
      </c>
      <c r="BR62" s="36">
        <f>(1+INDEX('Scenario Parameters'!$L:$L,MATCH($C62,'Scenario Parameters'!$A:$A,0)))*(1+INDEX('Scenario Parameters'!$L:$L,MATCH(BR$3,'Scenario Parameters'!$A:$A,0)))*'Base Table 5'!BR62</f>
        <v>32.427</v>
      </c>
      <c r="BS62" s="36">
        <f>(1+INDEX('Scenario Parameters'!$L:$L,MATCH($C62,'Scenario Parameters'!$A:$A,0)))*(1+INDEX('Scenario Parameters'!$L:$L,MATCH(BS$3,'Scenario Parameters'!$A:$A,0)))*'Base Table 5'!BS62</f>
        <v>0.25956999999999991</v>
      </c>
      <c r="BT62" s="36">
        <f>(1+INDEX('Scenario Parameters'!$L:$L,MATCH($C62,'Scenario Parameters'!$A:$A,0)))*(1+INDEX('Scenario Parameters'!$L:$L,MATCH(BT$3,'Scenario Parameters'!$A:$A,0)))*'Base Table 5'!BT62</f>
        <v>13.401400000000001</v>
      </c>
      <c r="BU62" s="36">
        <f>(1+INDEX('Scenario Parameters'!$L:$L,MATCH($C62,'Scenario Parameters'!$A:$A,0)))*(1+INDEX('Scenario Parameters'!$L:$L,MATCH(BU$3,'Scenario Parameters'!$A:$A,0)))*'Base Table 5'!BU62</f>
        <v>8.6837999999999997</v>
      </c>
      <c r="BV62" s="36">
        <f>(1+INDEX('Scenario Parameters'!$L:$L,MATCH($C62,'Scenario Parameters'!$A:$A,0)))*(1+INDEX('Scenario Parameters'!$L:$L,MATCH(BV$3,'Scenario Parameters'!$A:$A,0)))*'Base Table 5'!BV62</f>
        <v>106.07250000000001</v>
      </c>
      <c r="BW62" s="36">
        <f>(1+INDEX('Scenario Parameters'!$L:$L,MATCH($C62,'Scenario Parameters'!$A:$A,0)))*(1+INDEX('Scenario Parameters'!$L:$L,MATCH(BW$3,'Scenario Parameters'!$A:$A,0)))*'Base Table 5'!BW62</f>
        <v>102.59099999999999</v>
      </c>
      <c r="BX62" s="36">
        <f>(1+INDEX('Scenario Parameters'!$L:$L,MATCH($C62,'Scenario Parameters'!$A:$A,0)))*(1+INDEX('Scenario Parameters'!$L:$L,MATCH(BX$3,'Scenario Parameters'!$A:$A,0)))*'Base Table 5'!BX62</f>
        <v>110.79170000000001</v>
      </c>
      <c r="BY62" s="36">
        <f>(1+INDEX('Scenario Parameters'!$L:$L,MATCH($C62,'Scenario Parameters'!$A:$A,0)))*(1+INDEX('Scenario Parameters'!$L:$L,MATCH(BY$3,'Scenario Parameters'!$A:$A,0)))*'Base Table 5'!BY62</f>
        <v>256.60320000000002</v>
      </c>
      <c r="BZ62" s="36">
        <f>(1+INDEX('Scenario Parameters'!$L:$L,MATCH($C62,'Scenario Parameters'!$A:$A,0)))*(1+INDEX('Scenario Parameters'!$L:$L,MATCH(BZ$3,'Scenario Parameters'!$A:$A,0)))*'Base Table 5'!BZ62</f>
        <v>138.7996</v>
      </c>
      <c r="CA62" s="36">
        <f>(1+INDEX('Scenario Parameters'!$L:$L,MATCH($C62,'Scenario Parameters'!$A:$A,0)))*(1+INDEX('Scenario Parameters'!$L:$L,MATCH(CA$3,'Scenario Parameters'!$A:$A,0)))*'Base Table 5'!CA62</f>
        <v>67.508499999999998</v>
      </c>
      <c r="CB62" s="36">
        <f>(1+INDEX('Scenario Parameters'!$L:$L,MATCH($C62,'Scenario Parameters'!$A:$A,0)))*(1+INDEX('Scenario Parameters'!$L:$L,MATCH(CB$3,'Scenario Parameters'!$A:$A,0)))*'Base Table 5'!CB62</f>
        <v>10.167400000000001</v>
      </c>
      <c r="CC62" s="36">
        <f>(1+INDEX('Scenario Parameters'!$L:$L,MATCH($C62,'Scenario Parameters'!$A:$A,0)))*(1+INDEX('Scenario Parameters'!$L:$L,MATCH(CC$3,'Scenario Parameters'!$A:$A,0)))*'Base Table 5'!CC62</f>
        <v>43.820500000000003</v>
      </c>
      <c r="CD62" s="36">
        <f>(1+INDEX('Scenario Parameters'!$L:$L,MATCH($C62,'Scenario Parameters'!$A:$A,0)))*(1+INDEX('Scenario Parameters'!$L:$L,MATCH(CD$3,'Scenario Parameters'!$A:$A,0)))*'Base Table 5'!CD62</f>
        <v>56.353439999999999</v>
      </c>
      <c r="CE62" s="36">
        <f>(1+INDEX('Scenario Parameters'!$L:$L,MATCH($C62,'Scenario Parameters'!$A:$A,0)))*(1+INDEX('Scenario Parameters'!$L:$L,MATCH(CE$3,'Scenario Parameters'!$A:$A,0)))*'Base Table 5'!CE62</f>
        <v>7.4088000000000003</v>
      </c>
      <c r="CF62" s="36">
        <f>(1+INDEX('Scenario Parameters'!$L:$L,MATCH($C62,'Scenario Parameters'!$A:$A,0)))*(1+INDEX('Scenario Parameters'!$L:$L,MATCH(CF$3,'Scenario Parameters'!$A:$A,0)))*'Base Table 5'!CF62</f>
        <v>55.745399999999997</v>
      </c>
      <c r="CG62" s="36">
        <f>(1+INDEX('Scenario Parameters'!$L:$L,MATCH($C62,'Scenario Parameters'!$A:$A,0)))*(1+INDEX('Scenario Parameters'!$L:$L,MATCH(CG$3,'Scenario Parameters'!$A:$A,0)))*'Base Table 5'!CG62</f>
        <v>167.05690000000001</v>
      </c>
      <c r="CH62" s="36">
        <f>(1+INDEX('Scenario Parameters'!$L:$L,MATCH($C62,'Scenario Parameters'!$A:$A,0)))*(1+INDEX('Scenario Parameters'!$L:$L,MATCH(CH$3,'Scenario Parameters'!$A:$A,0)))*'Base Table 5'!CH62</f>
        <v>33.296900000000001</v>
      </c>
      <c r="CI62" s="36">
        <f>(1+INDEX('Scenario Parameters'!$L:$L,MATCH($C62,'Scenario Parameters'!$A:$A,0)))*(1+INDEX('Scenario Parameters'!$L:$L,MATCH(CI$3,'Scenario Parameters'!$A:$A,0)))*'Base Table 5'!CI62</f>
        <v>22.482399999999998</v>
      </c>
      <c r="CJ62" s="36">
        <f>(1+INDEX('Scenario Parameters'!$L:$L,MATCH($C62,'Scenario Parameters'!$A:$A,0)))*(1+INDEX('Scenario Parameters'!$L:$L,MATCH(CJ$3,'Scenario Parameters'!$A:$A,0)))*'Base Table 5'!CJ62</f>
        <v>19.458600000000001</v>
      </c>
      <c r="CK62" s="36">
        <f>(1+INDEX('Scenario Parameters'!$L:$L,MATCH($C62,'Scenario Parameters'!$A:$A,0)))*(1+INDEX('Scenario Parameters'!$L:$L,MATCH(CK$3,'Scenario Parameters'!$A:$A,0)))*'Base Table 5'!CK62</f>
        <v>11.664300000000001</v>
      </c>
      <c r="CL62" s="36">
        <f>(1+INDEX('Scenario Parameters'!$L:$L,MATCH($C62,'Scenario Parameters'!$A:$A,0)))*(1+INDEX('Scenario Parameters'!$L:$L,MATCH(CL$3,'Scenario Parameters'!$A:$A,0)))*'Base Table 5'!CL62</f>
        <v>5.9295</v>
      </c>
      <c r="CM62" s="36">
        <f>(1+INDEX('Scenario Parameters'!$L:$L,MATCH($C62,'Scenario Parameters'!$A:$A,0)))*(1+INDEX('Scenario Parameters'!$L:$L,MATCH(CM$3,'Scenario Parameters'!$A:$A,0)))*'Base Table 5'!CM62</f>
        <v>100.8198</v>
      </c>
      <c r="CN62" s="36">
        <f>(1+INDEX('Scenario Parameters'!$L:$L,MATCH($C62,'Scenario Parameters'!$A:$A,0)))*(1+INDEX('Scenario Parameters'!$L:$L,MATCH(CN$3,'Scenario Parameters'!$A:$A,0)))*'Base Table 5'!CN62</f>
        <v>130.61920000000001</v>
      </c>
      <c r="CO62" s="36">
        <f>(1+INDEX('Scenario Parameters'!$L:$L,MATCH($C62,'Scenario Parameters'!$A:$A,0)))*(1+INDEX('Scenario Parameters'!$L:$L,MATCH(CO$3,'Scenario Parameters'!$A:$A,0)))*'Base Table 5'!CO62</f>
        <v>0.32390000000000002</v>
      </c>
      <c r="CP62" s="36">
        <f>(1+INDEX('Scenario Parameters'!$L:$L,MATCH($C62,'Scenario Parameters'!$A:$A,0)))*(1+INDEX('Scenario Parameters'!$L:$L,MATCH(CP$3,'Scenario Parameters'!$A:$A,0)))*'Base Table 5'!CP62</f>
        <v>14.8292</v>
      </c>
      <c r="CQ62" s="36">
        <f>(1+INDEX('Scenario Parameters'!$L:$L,MATCH($C62,'Scenario Parameters'!$A:$A,0)))*(1+INDEX('Scenario Parameters'!$L:$L,MATCH(CQ$3,'Scenario Parameters'!$A:$A,0)))*'Base Table 5'!CQ62</f>
        <v>10.0258</v>
      </c>
      <c r="CR62" s="36">
        <f>(1+INDEX('Scenario Parameters'!$L:$L,MATCH($C62,'Scenario Parameters'!$A:$A,0)))*(1+INDEX('Scenario Parameters'!$L:$L,MATCH(CR$3,'Scenario Parameters'!$A:$A,0)))*'Base Table 5'!CR62</f>
        <v>58.6295</v>
      </c>
      <c r="CS62" s="36">
        <f>(1+INDEX('Scenario Parameters'!$L:$L,MATCH($C62,'Scenario Parameters'!$A:$A,0)))*(1+INDEX('Scenario Parameters'!$L:$L,MATCH(CS$3,'Scenario Parameters'!$A:$A,0)))*'Base Table 5'!CS62</f>
        <v>18.122599999999998</v>
      </c>
      <c r="CT62" s="36">
        <f>(1+INDEX('Scenario Parameters'!$L:$L,MATCH($C62,'Scenario Parameters'!$A:$A,0)))*(1+INDEX('Scenario Parameters'!$L:$L,MATCH(CT$3,'Scenario Parameters'!$A:$A,0)))*'Base Table 5'!CT62</f>
        <v>4.9207000000000001</v>
      </c>
      <c r="CU62" s="36">
        <f>(1+INDEX('Scenario Parameters'!$L:$L,MATCH($C62,'Scenario Parameters'!$A:$A,0)))*(1+INDEX('Scenario Parameters'!$L:$L,MATCH(CU$3,'Scenario Parameters'!$A:$A,0)))*'Base Table 5'!CU62</f>
        <v>1.8344</v>
      </c>
      <c r="CV62" s="36">
        <f>(1+INDEX('Scenario Parameters'!$L:$L,MATCH($C62,'Scenario Parameters'!$A:$A,0)))*(1+INDEX('Scenario Parameters'!$L:$L,MATCH(CV$3,'Scenario Parameters'!$A:$A,0)))*'Base Table 5'!CV62</f>
        <v>33.956899999999997</v>
      </c>
      <c r="CW62" s="36">
        <f>(1+INDEX('Scenario Parameters'!$L:$L,MATCH($C62,'Scenario Parameters'!$A:$A,0)))*(1+INDEX('Scenario Parameters'!$L:$L,MATCH(CW$3,'Scenario Parameters'!$A:$A,0)))*'Base Table 5'!CW62</f>
        <v>396.41070000000002</v>
      </c>
      <c r="CX62" s="36">
        <f>(1+INDEX('Scenario Parameters'!$L:$L,MATCH($C62,'Scenario Parameters'!$A:$A,0)))*(1+INDEX('Scenario Parameters'!$L:$L,MATCH(CX$3,'Scenario Parameters'!$A:$A,0)))*'Base Table 5'!CX62</f>
        <v>101.5956</v>
      </c>
      <c r="CY62" s="36">
        <f>(1+INDEX('Scenario Parameters'!$L:$L,MATCH($C62,'Scenario Parameters'!$A:$A,0)))*(1+INDEX('Scenario Parameters'!$L:$L,MATCH(CY$3,'Scenario Parameters'!$A:$A,0)))*'Base Table 5'!CY62</f>
        <v>113.5493</v>
      </c>
      <c r="CZ62" s="36">
        <f>(1+INDEX('Scenario Parameters'!$L:$L,MATCH($C62,'Scenario Parameters'!$A:$A,0)))*(1+INDEX('Scenario Parameters'!$L:$L,MATCH(CZ$3,'Scenario Parameters'!$A:$A,0)))*'Base Table 5'!CZ62</f>
        <v>37.052799999999998</v>
      </c>
      <c r="DA62" s="36">
        <f>(1+INDEX('Scenario Parameters'!$L:$L,MATCH($C62,'Scenario Parameters'!$A:$A,0)))*(1+INDEX('Scenario Parameters'!$L:$L,MATCH(DA$3,'Scenario Parameters'!$A:$A,0)))*'Base Table 5'!DA62</f>
        <v>100.1093</v>
      </c>
      <c r="DB62" s="36">
        <f>(1+INDEX('Scenario Parameters'!$L:$L,MATCH($C62,'Scenario Parameters'!$A:$A,0)))*(1+INDEX('Scenario Parameters'!$L:$L,MATCH(DB$3,'Scenario Parameters'!$A:$A,0)))*'Base Table 5'!DB62</f>
        <v>53.276800000000001</v>
      </c>
      <c r="DC62" s="36">
        <f>(1+INDEX('Scenario Parameters'!$L:$L,MATCH($C62,'Scenario Parameters'!$A:$A,0)))*(1+INDEX('Scenario Parameters'!$L:$L,MATCH(DC$3,'Scenario Parameters'!$A:$A,0)))*'Base Table 5'!DC62</f>
        <v>19.390499999999999</v>
      </c>
      <c r="DD62" s="36">
        <f>(1+INDEX('Scenario Parameters'!$L:$L,MATCH($C62,'Scenario Parameters'!$A:$A,0)))*(1+INDEX('Scenario Parameters'!$L:$L,MATCH(DD$3,'Scenario Parameters'!$A:$A,0)))*'Base Table 5'!DD62</f>
        <v>39.502899999999997</v>
      </c>
      <c r="DE62" s="36">
        <f>(1+INDEX('Scenario Parameters'!$L:$L,MATCH($C62,'Scenario Parameters'!$A:$A,0)))*(1+INDEX('Scenario Parameters'!$L:$L,MATCH(DE$3,'Scenario Parameters'!$A:$A,0)))*'Base Table 5'!DE62</f>
        <v>26.361000000000001</v>
      </c>
      <c r="DF62" s="36">
        <f>(1+INDEX('Scenario Parameters'!$L:$L,MATCH($C62,'Scenario Parameters'!$A:$A,0)))*(1+INDEX('Scenario Parameters'!$L:$L,MATCH(DF$3,'Scenario Parameters'!$A:$A,0)))*'Base Table 5'!DF62</f>
        <v>5.1391</v>
      </c>
      <c r="DG62" s="36">
        <f>(1+INDEX('Scenario Parameters'!$L:$L,MATCH($C62,'Scenario Parameters'!$A:$A,0)))*(1+INDEX('Scenario Parameters'!$L:$L,MATCH(DG$3,'Scenario Parameters'!$A:$A,0)))*'Base Table 5'!DG62</f>
        <v>791.96265000000005</v>
      </c>
      <c r="DH62" s="36">
        <f>(1+INDEX('Scenario Parameters'!$L:$L,MATCH($C62,'Scenario Parameters'!$A:$A,0)))*(1+INDEX('Scenario Parameters'!$L:$L,MATCH(DH$3,'Scenario Parameters'!$A:$A,0)))*'Base Table 5'!DH62</f>
        <v>89.252200000000002</v>
      </c>
      <c r="DI62" s="36">
        <f>(1+INDEX('Scenario Parameters'!$L:$L,MATCH($C62,'Scenario Parameters'!$A:$A,0)))*(1+INDEX('Scenario Parameters'!$L:$L,MATCH(DI$3,'Scenario Parameters'!$A:$A,0)))*'Base Table 5'!DI62</f>
        <v>14.531599999999999</v>
      </c>
      <c r="DJ62" s="36">
        <f>(1+INDEX('Scenario Parameters'!$L:$L,MATCH($C62,'Scenario Parameters'!$A:$A,0)))*(1+INDEX('Scenario Parameters'!$L:$L,MATCH(DJ$3,'Scenario Parameters'!$A:$A,0)))*'Base Table 5'!DJ62</f>
        <v>22.4467</v>
      </c>
      <c r="DK62" s="36">
        <f>(1+INDEX('Scenario Parameters'!$L:$L,MATCH($C62,'Scenario Parameters'!$A:$A,0)))*(1+INDEX('Scenario Parameters'!$L:$L,MATCH(DK$3,'Scenario Parameters'!$A:$A,0)))*'Base Table 5'!DK62</f>
        <v>18.549099999999999</v>
      </c>
      <c r="DL62" s="36">
        <f>(1+INDEX('Scenario Parameters'!$L:$L,MATCH($C62,'Scenario Parameters'!$A:$A,0)))*(1+INDEX('Scenario Parameters'!$L:$L,MATCH(DL$3,'Scenario Parameters'!$A:$A,0)))*'Base Table 5'!DL62</f>
        <v>8.5590199999999985</v>
      </c>
      <c r="DM62" s="36">
        <f>(1+INDEX('Scenario Parameters'!$L:$L,MATCH($C62,'Scenario Parameters'!$A:$A,0)))*(1+INDEX('Scenario Parameters'!$L:$L,MATCH(DM$3,'Scenario Parameters'!$A:$A,0)))*'Base Table 5'!DM62</f>
        <v>66.456800000000001</v>
      </c>
      <c r="DN62" s="36">
        <f>(1+INDEX('Scenario Parameters'!$L:$L,MATCH($C62,'Scenario Parameters'!$A:$A,0)))*(1+INDEX('Scenario Parameters'!$L:$L,MATCH(DN$3,'Scenario Parameters'!$A:$A,0)))*'Base Table 5'!DN62</f>
        <v>22.671900000000001</v>
      </c>
      <c r="DO62" s="36">
        <f>(1+INDEX('Scenario Parameters'!$L:$L,MATCH($C62,'Scenario Parameters'!$A:$A,0)))*(1+INDEX('Scenario Parameters'!$L:$L,MATCH(DO$3,'Scenario Parameters'!$A:$A,0)))*'Base Table 5'!DO62</f>
        <v>2.7174</v>
      </c>
      <c r="DP62" s="36">
        <f t="shared" si="4"/>
        <v>4623.1713300000019</v>
      </c>
      <c r="DQ62" s="36">
        <f>('Base Table 5'!DQ62/'Base Table 5'!$DX62)*$EB62</f>
        <v>1846.0774361555375</v>
      </c>
      <c r="DR62" s="36">
        <f>('Base Table 5'!DR62/'Base Table 5'!$DX62)*$EB62</f>
        <v>129.89037267957713</v>
      </c>
      <c r="DS62" s="36">
        <f>('Base Table 5'!DS62/'Base Table 5'!$DX62)*$EB62</f>
        <v>1688.1680164008883</v>
      </c>
      <c r="DT62" s="36">
        <f>('Base Table 5'!DT62/'Base Table 5'!$DX62)*$EB62</f>
        <v>60.418734904246378</v>
      </c>
      <c r="DU62" s="36">
        <f>('Base Table 5'!DU62/'Base Table 5'!$DX62)*$EB62</f>
        <v>462.44473017345189</v>
      </c>
      <c r="DV62" s="36">
        <f>('Base Table 5'!DV62/'Base Table 5'!$DX62)*$EB62</f>
        <v>62.09561318212851</v>
      </c>
      <c r="DW62" s="36">
        <f>('Base Table 5'!DW62/'Base Table 5'!$DX62)*$EB62</f>
        <v>6129.3265236116613</v>
      </c>
      <c r="DX62" s="36">
        <f t="shared" si="5"/>
        <v>10378.421427107492</v>
      </c>
      <c r="DY62" s="36">
        <f t="shared" si="6"/>
        <v>15001.592757107494</v>
      </c>
      <c r="DZ62" s="14">
        <f>'Base Table 5'!DY62</f>
        <v>15048.999900000003</v>
      </c>
      <c r="EA62" s="54">
        <v>15001.592757107494</v>
      </c>
      <c r="EB62" s="100">
        <f t="shared" si="7"/>
        <v>10378.421427107492</v>
      </c>
    </row>
    <row r="63" spans="1:132" x14ac:dyDescent="0.4">
      <c r="A63" s="37">
        <v>60</v>
      </c>
      <c r="B63" s="2" t="str">
        <f>'Base Table 5'!B63</f>
        <v>2403</v>
      </c>
      <c r="C63" s="112">
        <f>'Base Table 5'!C63</f>
        <v>10</v>
      </c>
      <c r="D63" s="38" t="str">
        <f>'Base Table 5'!D63</f>
        <v>Electrical equipment manufacturing</v>
      </c>
      <c r="E63" s="36">
        <f>(1+INDEX('Scenario Parameters'!$L:$L,MATCH($C63,'Scenario Parameters'!$A:$A,0)))*(1+INDEX('Scenario Parameters'!$L:$L,MATCH(E$3,'Scenario Parameters'!$A:$A,0)))*'Base Table 5'!E63</f>
        <v>25.536999999999999</v>
      </c>
      <c r="F63" s="36">
        <f>(1+INDEX('Scenario Parameters'!$L:$L,MATCH($C63,'Scenario Parameters'!$A:$A,0)))*(1+INDEX('Scenario Parameters'!$L:$L,MATCH(F$3,'Scenario Parameters'!$A:$A,0)))*'Base Table 5'!F63</f>
        <v>4.3177000000000003</v>
      </c>
      <c r="G63" s="36">
        <f>(1+INDEX('Scenario Parameters'!$L:$L,MATCH($C63,'Scenario Parameters'!$A:$A,0)))*(1+INDEX('Scenario Parameters'!$L:$L,MATCH(G$3,'Scenario Parameters'!$A:$A,0)))*'Base Table 5'!G63</f>
        <v>36.1509</v>
      </c>
      <c r="H63" s="36">
        <f>(1+INDEX('Scenario Parameters'!$L:$L,MATCH($C63,'Scenario Parameters'!$A:$A,0)))*(1+INDEX('Scenario Parameters'!$L:$L,MATCH(H$3,'Scenario Parameters'!$A:$A,0)))*'Base Table 5'!H63</f>
        <v>11.9506</v>
      </c>
      <c r="I63" s="36">
        <f>(1+INDEX('Scenario Parameters'!$L:$L,MATCH($C63,'Scenario Parameters'!$A:$A,0)))*(1+INDEX('Scenario Parameters'!$L:$L,MATCH(I$3,'Scenario Parameters'!$A:$A,0)))*'Base Table 5'!I63</f>
        <v>0.75609999999999999</v>
      </c>
      <c r="J63" s="36">
        <f>(1+INDEX('Scenario Parameters'!$L:$L,MATCH($C63,'Scenario Parameters'!$A:$A,0)))*(1+INDEX('Scenario Parameters'!$L:$L,MATCH(J$3,'Scenario Parameters'!$A:$A,0)))*'Base Table 5'!J63</f>
        <v>10.4542</v>
      </c>
      <c r="K63" s="36">
        <f>(1+INDEX('Scenario Parameters'!$L:$L,MATCH($C63,'Scenario Parameters'!$A:$A,0)))*(1+INDEX('Scenario Parameters'!$L:$L,MATCH(K$3,'Scenario Parameters'!$A:$A,0)))*'Base Table 5'!K63</f>
        <v>17.301500000000001</v>
      </c>
      <c r="L63" s="36">
        <f>(1+INDEX('Scenario Parameters'!$L:$L,MATCH($C63,'Scenario Parameters'!$A:$A,0)))*(1+INDEX('Scenario Parameters'!$L:$L,MATCH(L$3,'Scenario Parameters'!$A:$A,0)))*'Base Table 5'!L63</f>
        <v>4.2196499999999988</v>
      </c>
      <c r="M63" s="36">
        <f>(1+INDEX('Scenario Parameters'!$L:$L,MATCH($C63,'Scenario Parameters'!$A:$A,0)))*(1+INDEX('Scenario Parameters'!$L:$L,MATCH(M$3,'Scenario Parameters'!$A:$A,0)))*'Base Table 5'!M63</f>
        <v>1.9496699999999996</v>
      </c>
      <c r="N63" s="36">
        <f>(1+INDEX('Scenario Parameters'!$L:$L,MATCH($C63,'Scenario Parameters'!$A:$A,0)))*(1+INDEX('Scenario Parameters'!$L:$L,MATCH(N$3,'Scenario Parameters'!$A:$A,0)))*'Base Table 5'!N63</f>
        <v>21.265200000000004</v>
      </c>
      <c r="O63" s="36">
        <f>(1+INDEX('Scenario Parameters'!$L:$L,MATCH($C63,'Scenario Parameters'!$A:$A,0)))*(1+INDEX('Scenario Parameters'!$L:$L,MATCH(O$3,'Scenario Parameters'!$A:$A,0)))*'Base Table 5'!O63</f>
        <v>63.984690000000008</v>
      </c>
      <c r="P63" s="36">
        <f>(1+INDEX('Scenario Parameters'!$L:$L,MATCH($C63,'Scenario Parameters'!$A:$A,0)))*(1+INDEX('Scenario Parameters'!$L:$L,MATCH(P$3,'Scenario Parameters'!$A:$A,0)))*'Base Table 5'!P63</f>
        <v>7.3421700000000003</v>
      </c>
      <c r="Q63" s="36">
        <f>(1+INDEX('Scenario Parameters'!$L:$L,MATCH($C63,'Scenario Parameters'!$A:$A,0)))*(1+INDEX('Scenario Parameters'!$L:$L,MATCH(Q$3,'Scenario Parameters'!$A:$A,0)))*'Base Table 5'!Q63</f>
        <v>15.977440000000001</v>
      </c>
      <c r="R63" s="36">
        <f>(1+INDEX('Scenario Parameters'!$L:$L,MATCH($C63,'Scenario Parameters'!$A:$A,0)))*(1+INDEX('Scenario Parameters'!$L:$L,MATCH(R$3,'Scenario Parameters'!$A:$A,0)))*'Base Table 5'!R63</f>
        <v>17.691199999999998</v>
      </c>
      <c r="S63" s="36">
        <f>(1+INDEX('Scenario Parameters'!$L:$L,MATCH($C63,'Scenario Parameters'!$A:$A,0)))*(1+INDEX('Scenario Parameters'!$L:$L,MATCH(S$3,'Scenario Parameters'!$A:$A,0)))*'Base Table 5'!S63</f>
        <v>0.79990000000000006</v>
      </c>
      <c r="T63" s="36">
        <f>(1+INDEX('Scenario Parameters'!$L:$L,MATCH($C63,'Scenario Parameters'!$A:$A,0)))*(1+INDEX('Scenario Parameters'!$L:$L,MATCH(T$3,'Scenario Parameters'!$A:$A,0)))*'Base Table 5'!T63</f>
        <v>9.4483999999999995</v>
      </c>
      <c r="U63" s="36">
        <f>(1+INDEX('Scenario Parameters'!$L:$L,MATCH($C63,'Scenario Parameters'!$A:$A,0)))*(1+INDEX('Scenario Parameters'!$L:$L,MATCH(U$3,'Scenario Parameters'!$A:$A,0)))*'Base Table 5'!U63</f>
        <v>7.3933</v>
      </c>
      <c r="V63" s="36">
        <f>(1+INDEX('Scenario Parameters'!$L:$L,MATCH($C63,'Scenario Parameters'!$A:$A,0)))*(1+INDEX('Scenario Parameters'!$L:$L,MATCH(V$3,'Scenario Parameters'!$A:$A,0)))*'Base Table 5'!V63</f>
        <v>2.1612</v>
      </c>
      <c r="W63" s="36">
        <f>(1+INDEX('Scenario Parameters'!$L:$L,MATCH($C63,'Scenario Parameters'!$A:$A,0)))*(1+INDEX('Scenario Parameters'!$L:$L,MATCH(W$3,'Scenario Parameters'!$A:$A,0)))*'Base Table 5'!W63</f>
        <v>5.0387000000000004</v>
      </c>
      <c r="X63" s="36">
        <f>(1+INDEX('Scenario Parameters'!$L:$L,MATCH($C63,'Scenario Parameters'!$A:$A,0)))*(1+INDEX('Scenario Parameters'!$L:$L,MATCH(X$3,'Scenario Parameters'!$A:$A,0)))*'Base Table 5'!X63</f>
        <v>8.5244999999999997</v>
      </c>
      <c r="Y63" s="36">
        <f>(1+INDEX('Scenario Parameters'!$L:$L,MATCH($C63,'Scenario Parameters'!$A:$A,0)))*(1+INDEX('Scenario Parameters'!$L:$L,MATCH(Y$3,'Scenario Parameters'!$A:$A,0)))*'Base Table 5'!Y63</f>
        <v>10.898199999999999</v>
      </c>
      <c r="Z63" s="36">
        <f>(1+INDEX('Scenario Parameters'!$L:$L,MATCH($C63,'Scenario Parameters'!$A:$A,0)))*(1+INDEX('Scenario Parameters'!$L:$L,MATCH(Z$3,'Scenario Parameters'!$A:$A,0)))*'Base Table 5'!Z63</f>
        <v>13.357799999999999</v>
      </c>
      <c r="AA63" s="36">
        <f>(1+INDEX('Scenario Parameters'!$L:$L,MATCH($C63,'Scenario Parameters'!$A:$A,0)))*(1+INDEX('Scenario Parameters'!$L:$L,MATCH(AA$3,'Scenario Parameters'!$A:$A,0)))*'Base Table 5'!AA63</f>
        <v>7.1939000000000002</v>
      </c>
      <c r="AB63" s="36">
        <f>(1+INDEX('Scenario Parameters'!$L:$L,MATCH($C63,'Scenario Parameters'!$A:$A,0)))*(1+INDEX('Scenario Parameters'!$L:$L,MATCH(AB$3,'Scenario Parameters'!$A:$A,0)))*'Base Table 5'!AB63</f>
        <v>2.7707000000000002</v>
      </c>
      <c r="AC63" s="36">
        <f>(1+INDEX('Scenario Parameters'!$L:$L,MATCH($C63,'Scenario Parameters'!$A:$A,0)))*(1+INDEX('Scenario Parameters'!$L:$L,MATCH(AC$3,'Scenario Parameters'!$A:$A,0)))*'Base Table 5'!AC63</f>
        <v>3.6726999999999999</v>
      </c>
      <c r="AD63" s="36">
        <f>(1+INDEX('Scenario Parameters'!$L:$L,MATCH($C63,'Scenario Parameters'!$A:$A,0)))*(1+INDEX('Scenario Parameters'!$L:$L,MATCH(AD$3,'Scenario Parameters'!$A:$A,0)))*'Base Table 5'!AD63</f>
        <v>0.1134</v>
      </c>
      <c r="AE63" s="36">
        <f>(1+INDEX('Scenario Parameters'!$L:$L,MATCH($C63,'Scenario Parameters'!$A:$A,0)))*(1+INDEX('Scenario Parameters'!$L:$L,MATCH(AE$3,'Scenario Parameters'!$A:$A,0)))*'Base Table 5'!AE63</f>
        <v>0.31490000000000001</v>
      </c>
      <c r="AF63" s="36">
        <f>(1+INDEX('Scenario Parameters'!$L:$L,MATCH($C63,'Scenario Parameters'!$A:$A,0)))*(1+INDEX('Scenario Parameters'!$L:$L,MATCH(AF$3,'Scenario Parameters'!$A:$A,0)))*'Base Table 5'!AF63</f>
        <v>3.9430999999999998</v>
      </c>
      <c r="AG63" s="36">
        <f>(1+INDEX('Scenario Parameters'!$L:$L,MATCH($C63,'Scenario Parameters'!$A:$A,0)))*(1+INDEX('Scenario Parameters'!$L:$L,MATCH(AG$3,'Scenario Parameters'!$A:$A,0)))*'Base Table 5'!AG63</f>
        <v>2.7000000000000001E-3</v>
      </c>
      <c r="AH63" s="36">
        <f>(1+INDEX('Scenario Parameters'!$L:$L,MATCH($C63,'Scenario Parameters'!$A:$A,0)))*(1+INDEX('Scenario Parameters'!$L:$L,MATCH(AH$3,'Scenario Parameters'!$A:$A,0)))*'Base Table 5'!AH63</f>
        <v>0.41199999999999998</v>
      </c>
      <c r="AI63" s="36">
        <f>(1+INDEX('Scenario Parameters'!$L:$L,MATCH($C63,'Scenario Parameters'!$A:$A,0)))*(1+INDEX('Scenario Parameters'!$L:$L,MATCH(AI$3,'Scenario Parameters'!$A:$A,0)))*'Base Table 5'!AI63</f>
        <v>0.40179999999999999</v>
      </c>
      <c r="AJ63" s="36">
        <f>(1+INDEX('Scenario Parameters'!$L:$L,MATCH($C63,'Scenario Parameters'!$A:$A,0)))*(1+INDEX('Scenario Parameters'!$L:$L,MATCH(AJ$3,'Scenario Parameters'!$A:$A,0)))*'Base Table 5'!AJ63</f>
        <v>1.8665</v>
      </c>
      <c r="AK63" s="36">
        <f>(1+INDEX('Scenario Parameters'!$L:$L,MATCH($C63,'Scenario Parameters'!$A:$A,0)))*(1+INDEX('Scenario Parameters'!$L:$L,MATCH(AK$3,'Scenario Parameters'!$A:$A,0)))*'Base Table 5'!AK63</f>
        <v>7.3079999999999998</v>
      </c>
      <c r="AL63" s="36">
        <f>(1+INDEX('Scenario Parameters'!$L:$L,MATCH($C63,'Scenario Parameters'!$A:$A,0)))*(1+INDEX('Scenario Parameters'!$L:$L,MATCH(AL$3,'Scenario Parameters'!$A:$A,0)))*'Base Table 5'!AL63</f>
        <v>5.4101999999999997</v>
      </c>
      <c r="AM63" s="36">
        <f>(1+INDEX('Scenario Parameters'!$L:$L,MATCH($C63,'Scenario Parameters'!$A:$A,0)))*(1+INDEX('Scenario Parameters'!$L:$L,MATCH(AM$3,'Scenario Parameters'!$A:$A,0)))*'Base Table 5'!AM63</f>
        <v>8.9895999999999994</v>
      </c>
      <c r="AN63" s="36">
        <f>(1+INDEX('Scenario Parameters'!$L:$L,MATCH($C63,'Scenario Parameters'!$A:$A,0)))*(1+INDEX('Scenario Parameters'!$L:$L,MATCH(AN$3,'Scenario Parameters'!$A:$A,0)))*'Base Table 5'!AN63</f>
        <v>7.8377999999999997</v>
      </c>
      <c r="AO63" s="36">
        <f>(1+INDEX('Scenario Parameters'!$L:$L,MATCH($C63,'Scenario Parameters'!$A:$A,0)))*(1+INDEX('Scenario Parameters'!$L:$L,MATCH(AO$3,'Scenario Parameters'!$A:$A,0)))*'Base Table 5'!AO63</f>
        <v>0.37836999999999993</v>
      </c>
      <c r="AP63" s="36">
        <f>(1+INDEX('Scenario Parameters'!$L:$L,MATCH($C63,'Scenario Parameters'!$A:$A,0)))*(1+INDEX('Scenario Parameters'!$L:$L,MATCH(AP$3,'Scenario Parameters'!$A:$A,0)))*'Base Table 5'!AP63</f>
        <v>3.63795</v>
      </c>
      <c r="AQ63" s="36">
        <f>(1+INDEX('Scenario Parameters'!$L:$L,MATCH($C63,'Scenario Parameters'!$A:$A,0)))*(1+INDEX('Scenario Parameters'!$L:$L,MATCH(AQ$3,'Scenario Parameters'!$A:$A,0)))*'Base Table 5'!AQ63</f>
        <v>0.23</v>
      </c>
      <c r="AR63" s="36">
        <f>(1+INDEX('Scenario Parameters'!$L:$L,MATCH($C63,'Scenario Parameters'!$A:$A,0)))*(1+INDEX('Scenario Parameters'!$L:$L,MATCH(AR$3,'Scenario Parameters'!$A:$A,0)))*'Base Table 5'!AR63</f>
        <v>9.0970999999999993</v>
      </c>
      <c r="AS63" s="36">
        <f>(1+INDEX('Scenario Parameters'!$L:$L,MATCH($C63,'Scenario Parameters'!$A:$A,0)))*(1+INDEX('Scenario Parameters'!$L:$L,MATCH(AS$3,'Scenario Parameters'!$A:$A,0)))*'Base Table 5'!AS63</f>
        <v>2.2143999999999999</v>
      </c>
      <c r="AT63" s="36">
        <f>(1+INDEX('Scenario Parameters'!$L:$L,MATCH($C63,'Scenario Parameters'!$A:$A,0)))*(1+INDEX('Scenario Parameters'!$L:$L,MATCH(AT$3,'Scenario Parameters'!$A:$A,0)))*'Base Table 5'!AT63</f>
        <v>8.9710000000000001</v>
      </c>
      <c r="AU63" s="36">
        <f>(1+INDEX('Scenario Parameters'!$L:$L,MATCH($C63,'Scenario Parameters'!$A:$A,0)))*(1+INDEX('Scenario Parameters'!$L:$L,MATCH(AU$3,'Scenario Parameters'!$A:$A,0)))*'Base Table 5'!AU63</f>
        <v>0.56299999999999994</v>
      </c>
      <c r="AV63" s="36">
        <f>(1+INDEX('Scenario Parameters'!$L:$L,MATCH($C63,'Scenario Parameters'!$A:$A,0)))*(1+INDEX('Scenario Parameters'!$L:$L,MATCH(AV$3,'Scenario Parameters'!$A:$A,0)))*'Base Table 5'!AV63</f>
        <v>3.8471000000000002</v>
      </c>
      <c r="AW63" s="36">
        <f>(1+INDEX('Scenario Parameters'!$L:$L,MATCH($C63,'Scenario Parameters'!$A:$A,0)))*(1+INDEX('Scenario Parameters'!$L:$L,MATCH(AW$3,'Scenario Parameters'!$A:$A,0)))*'Base Table 5'!AW63</f>
        <v>0.8931</v>
      </c>
      <c r="AX63" s="36">
        <f>(1+INDEX('Scenario Parameters'!$L:$L,MATCH($C63,'Scenario Parameters'!$A:$A,0)))*(1+INDEX('Scenario Parameters'!$L:$L,MATCH(AX$3,'Scenario Parameters'!$A:$A,0)))*'Base Table 5'!AX63</f>
        <v>7.5479000000000003</v>
      </c>
      <c r="AY63" s="36">
        <f>(1+INDEX('Scenario Parameters'!$L:$L,MATCH($C63,'Scenario Parameters'!$A:$A,0)))*(1+INDEX('Scenario Parameters'!$L:$L,MATCH(AY$3,'Scenario Parameters'!$A:$A,0)))*'Base Table 5'!AY63</f>
        <v>2.3170999999999999</v>
      </c>
      <c r="AZ63" s="36">
        <f>(1+INDEX('Scenario Parameters'!$L:$L,MATCH($C63,'Scenario Parameters'!$A:$A,0)))*(1+INDEX('Scenario Parameters'!$L:$L,MATCH(AZ$3,'Scenario Parameters'!$A:$A,0)))*'Base Table 5'!AZ63</f>
        <v>0.74280000000000002</v>
      </c>
      <c r="BA63" s="36">
        <f>(1+INDEX('Scenario Parameters'!$L:$L,MATCH($C63,'Scenario Parameters'!$A:$A,0)))*(1+INDEX('Scenario Parameters'!$L:$L,MATCH(BA$3,'Scenario Parameters'!$A:$A,0)))*'Base Table 5'!BA63</f>
        <v>3.6392000000000002</v>
      </c>
      <c r="BB63" s="36">
        <f>(1+INDEX('Scenario Parameters'!$L:$L,MATCH($C63,'Scenario Parameters'!$A:$A,0)))*(1+INDEX('Scenario Parameters'!$L:$L,MATCH(BB$3,'Scenario Parameters'!$A:$A,0)))*'Base Table 5'!BB63</f>
        <v>0.95030000000000003</v>
      </c>
      <c r="BC63" s="36">
        <f>(1+INDEX('Scenario Parameters'!$L:$L,MATCH($C63,'Scenario Parameters'!$A:$A,0)))*(1+INDEX('Scenario Parameters'!$L:$L,MATCH(BC$3,'Scenario Parameters'!$A:$A,0)))*'Base Table 5'!BC63</f>
        <v>0.47649999999999998</v>
      </c>
      <c r="BD63" s="36">
        <f>(1+INDEX('Scenario Parameters'!$L:$L,MATCH($C63,'Scenario Parameters'!$A:$A,0)))*(1+INDEX('Scenario Parameters'!$L:$L,MATCH(BD$3,'Scenario Parameters'!$A:$A,0)))*'Base Table 5'!BD63</f>
        <v>14.6334</v>
      </c>
      <c r="BE63" s="36">
        <f>(1+INDEX('Scenario Parameters'!$L:$L,MATCH($C63,'Scenario Parameters'!$A:$A,0)))*(1+INDEX('Scenario Parameters'!$L:$L,MATCH(BE$3,'Scenario Parameters'!$A:$A,0)))*'Base Table 5'!BE63</f>
        <v>4.3879999999999999</v>
      </c>
      <c r="BF63" s="36">
        <f>(1+INDEX('Scenario Parameters'!$L:$L,MATCH($C63,'Scenario Parameters'!$A:$A,0)))*(1+INDEX('Scenario Parameters'!$L:$L,MATCH(BF$3,'Scenario Parameters'!$A:$A,0)))*'Base Table 5'!BF63</f>
        <v>8.4756</v>
      </c>
      <c r="BG63" s="36">
        <f>(1+INDEX('Scenario Parameters'!$L:$L,MATCH($C63,'Scenario Parameters'!$A:$A,0)))*(1+INDEX('Scenario Parameters'!$L:$L,MATCH(BG$3,'Scenario Parameters'!$A:$A,0)))*'Base Table 5'!BG63</f>
        <v>3.1230300000000004</v>
      </c>
      <c r="BH63" s="36">
        <f>(1+INDEX('Scenario Parameters'!$L:$L,MATCH($C63,'Scenario Parameters'!$A:$A,0)))*(1+INDEX('Scenario Parameters'!$L:$L,MATCH(BH$3,'Scenario Parameters'!$A:$A,0)))*'Base Table 5'!BH63</f>
        <v>20.115600000000001</v>
      </c>
      <c r="BI63" s="36">
        <f>(1+INDEX('Scenario Parameters'!$L:$L,MATCH($C63,'Scenario Parameters'!$A:$A,0)))*(1+INDEX('Scenario Parameters'!$L:$L,MATCH(BI$3,'Scenario Parameters'!$A:$A,0)))*'Base Table 5'!BI63</f>
        <v>19.667400000000001</v>
      </c>
      <c r="BJ63" s="36">
        <f>(1+INDEX('Scenario Parameters'!$L:$L,MATCH($C63,'Scenario Parameters'!$A:$A,0)))*(1+INDEX('Scenario Parameters'!$L:$L,MATCH(BJ$3,'Scenario Parameters'!$A:$A,0)))*'Base Table 5'!BJ63</f>
        <v>18.720600000000001</v>
      </c>
      <c r="BK63" s="36">
        <f>(1+INDEX('Scenario Parameters'!$L:$L,MATCH($C63,'Scenario Parameters'!$A:$A,0)))*(1+INDEX('Scenario Parameters'!$L:$L,MATCH(BK$3,'Scenario Parameters'!$A:$A,0)))*'Base Table 5'!BK63</f>
        <v>68.158799999999999</v>
      </c>
      <c r="BL63" s="36">
        <f>(1+INDEX('Scenario Parameters'!$L:$L,MATCH($C63,'Scenario Parameters'!$A:$A,0)))*(1+INDEX('Scenario Parameters'!$L:$L,MATCH(BL$3,'Scenario Parameters'!$A:$A,0)))*'Base Table 5'!BL63</f>
        <v>74.313100000000006</v>
      </c>
      <c r="BM63" s="36">
        <f>(1+INDEX('Scenario Parameters'!$L:$L,MATCH($C63,'Scenario Parameters'!$A:$A,0)))*(1+INDEX('Scenario Parameters'!$L:$L,MATCH(BM$3,'Scenario Parameters'!$A:$A,0)))*'Base Table 5'!BM63</f>
        <v>17.013100000000001</v>
      </c>
      <c r="BN63" s="36">
        <f>(1+INDEX('Scenario Parameters'!$L:$L,MATCH($C63,'Scenario Parameters'!$A:$A,0)))*(1+INDEX('Scenario Parameters'!$L:$L,MATCH(BN$3,'Scenario Parameters'!$A:$A,0)))*'Base Table 5'!BN63</f>
        <v>125.6998</v>
      </c>
      <c r="BO63" s="36">
        <f>(1+INDEX('Scenario Parameters'!$L:$L,MATCH($C63,'Scenario Parameters'!$A:$A,0)))*(1+INDEX('Scenario Parameters'!$L:$L,MATCH(BO$3,'Scenario Parameters'!$A:$A,0)))*'Base Table 5'!BO63</f>
        <v>5.1018999999999997</v>
      </c>
      <c r="BP63" s="36">
        <f>(1+INDEX('Scenario Parameters'!$L:$L,MATCH($C63,'Scenario Parameters'!$A:$A,0)))*(1+INDEX('Scenario Parameters'!$L:$L,MATCH(BP$3,'Scenario Parameters'!$A:$A,0)))*'Base Table 5'!BP63</f>
        <v>8.9608000000000008</v>
      </c>
      <c r="BQ63" s="36">
        <f>(1+INDEX('Scenario Parameters'!$L:$L,MATCH($C63,'Scenario Parameters'!$A:$A,0)))*(1+INDEX('Scenario Parameters'!$L:$L,MATCH(BQ$3,'Scenario Parameters'!$A:$A,0)))*'Base Table 5'!BQ63</f>
        <v>35.190375000000003</v>
      </c>
      <c r="BR63" s="36">
        <f>(1+INDEX('Scenario Parameters'!$L:$L,MATCH($C63,'Scenario Parameters'!$A:$A,0)))*(1+INDEX('Scenario Parameters'!$L:$L,MATCH(BR$3,'Scenario Parameters'!$A:$A,0)))*'Base Table 5'!BR63</f>
        <v>58.08625</v>
      </c>
      <c r="BS63" s="36">
        <f>(1+INDEX('Scenario Parameters'!$L:$L,MATCH($C63,'Scenario Parameters'!$A:$A,0)))*(1+INDEX('Scenario Parameters'!$L:$L,MATCH(BS$3,'Scenario Parameters'!$A:$A,0)))*'Base Table 5'!BS63</f>
        <v>0.17255999999999996</v>
      </c>
      <c r="BT63" s="36">
        <f>(1+INDEX('Scenario Parameters'!$L:$L,MATCH($C63,'Scenario Parameters'!$A:$A,0)))*(1+INDEX('Scenario Parameters'!$L:$L,MATCH(BT$3,'Scenario Parameters'!$A:$A,0)))*'Base Table 5'!BT63</f>
        <v>26.428599999999999</v>
      </c>
      <c r="BU63" s="36">
        <f>(1+INDEX('Scenario Parameters'!$L:$L,MATCH($C63,'Scenario Parameters'!$A:$A,0)))*(1+INDEX('Scenario Parameters'!$L:$L,MATCH(BU$3,'Scenario Parameters'!$A:$A,0)))*'Base Table 5'!BU63</f>
        <v>20.190100000000001</v>
      </c>
      <c r="BV63" s="36">
        <f>(1+INDEX('Scenario Parameters'!$L:$L,MATCH($C63,'Scenario Parameters'!$A:$A,0)))*(1+INDEX('Scenario Parameters'!$L:$L,MATCH(BV$3,'Scenario Parameters'!$A:$A,0)))*'Base Table 5'!BV63</f>
        <v>243.75579999999999</v>
      </c>
      <c r="BW63" s="36">
        <f>(1+INDEX('Scenario Parameters'!$L:$L,MATCH($C63,'Scenario Parameters'!$A:$A,0)))*(1+INDEX('Scenario Parameters'!$L:$L,MATCH(BW$3,'Scenario Parameters'!$A:$A,0)))*'Base Table 5'!BW63</f>
        <v>277.23759999999999</v>
      </c>
      <c r="BX63" s="36">
        <f>(1+INDEX('Scenario Parameters'!$L:$L,MATCH($C63,'Scenario Parameters'!$A:$A,0)))*(1+INDEX('Scenario Parameters'!$L:$L,MATCH(BX$3,'Scenario Parameters'!$A:$A,0)))*'Base Table 5'!BX63</f>
        <v>225.68530000000001</v>
      </c>
      <c r="BY63" s="36">
        <f>(1+INDEX('Scenario Parameters'!$L:$L,MATCH($C63,'Scenario Parameters'!$A:$A,0)))*(1+INDEX('Scenario Parameters'!$L:$L,MATCH(BY$3,'Scenario Parameters'!$A:$A,0)))*'Base Table 5'!BY63</f>
        <v>659.35249999999996</v>
      </c>
      <c r="BZ63" s="36">
        <f>(1+INDEX('Scenario Parameters'!$L:$L,MATCH($C63,'Scenario Parameters'!$A:$A,0)))*(1+INDEX('Scenario Parameters'!$L:$L,MATCH(BZ$3,'Scenario Parameters'!$A:$A,0)))*'Base Table 5'!BZ63</f>
        <v>49.442599999999999</v>
      </c>
      <c r="CA63" s="36">
        <f>(1+INDEX('Scenario Parameters'!$L:$L,MATCH($C63,'Scenario Parameters'!$A:$A,0)))*(1+INDEX('Scenario Parameters'!$L:$L,MATCH(CA$3,'Scenario Parameters'!$A:$A,0)))*'Base Table 5'!CA63</f>
        <v>37.311300000000003</v>
      </c>
      <c r="CB63" s="36">
        <f>(1+INDEX('Scenario Parameters'!$L:$L,MATCH($C63,'Scenario Parameters'!$A:$A,0)))*(1+INDEX('Scenario Parameters'!$L:$L,MATCH(CB$3,'Scenario Parameters'!$A:$A,0)))*'Base Table 5'!CB63</f>
        <v>9.7532999999999994</v>
      </c>
      <c r="CC63" s="36">
        <f>(1+INDEX('Scenario Parameters'!$L:$L,MATCH($C63,'Scenario Parameters'!$A:$A,0)))*(1+INDEX('Scenario Parameters'!$L:$L,MATCH(CC$3,'Scenario Parameters'!$A:$A,0)))*'Base Table 5'!CC63</f>
        <v>44.7517</v>
      </c>
      <c r="CD63" s="36">
        <f>(1+INDEX('Scenario Parameters'!$L:$L,MATCH($C63,'Scenario Parameters'!$A:$A,0)))*(1+INDEX('Scenario Parameters'!$L:$L,MATCH(CD$3,'Scenario Parameters'!$A:$A,0)))*'Base Table 5'!CD63</f>
        <v>57.822359999999996</v>
      </c>
      <c r="CE63" s="36">
        <f>(1+INDEX('Scenario Parameters'!$L:$L,MATCH($C63,'Scenario Parameters'!$A:$A,0)))*(1+INDEX('Scenario Parameters'!$L:$L,MATCH(CE$3,'Scenario Parameters'!$A:$A,0)))*'Base Table 5'!CE63</f>
        <v>4.3903999999999996</v>
      </c>
      <c r="CF63" s="36">
        <f>(1+INDEX('Scenario Parameters'!$L:$L,MATCH($C63,'Scenario Parameters'!$A:$A,0)))*(1+INDEX('Scenario Parameters'!$L:$L,MATCH(CF$3,'Scenario Parameters'!$A:$A,0)))*'Base Table 5'!CF63</f>
        <v>12.3065</v>
      </c>
      <c r="CG63" s="36">
        <f>(1+INDEX('Scenario Parameters'!$L:$L,MATCH($C63,'Scenario Parameters'!$A:$A,0)))*(1+INDEX('Scenario Parameters'!$L:$L,MATCH(CG$3,'Scenario Parameters'!$A:$A,0)))*'Base Table 5'!CG63</f>
        <v>38.503399999999999</v>
      </c>
      <c r="CH63" s="36">
        <f>(1+INDEX('Scenario Parameters'!$L:$L,MATCH($C63,'Scenario Parameters'!$A:$A,0)))*(1+INDEX('Scenario Parameters'!$L:$L,MATCH(CH$3,'Scenario Parameters'!$A:$A,0)))*'Base Table 5'!CH63</f>
        <v>31.880199999999999</v>
      </c>
      <c r="CI63" s="36">
        <f>(1+INDEX('Scenario Parameters'!$L:$L,MATCH($C63,'Scenario Parameters'!$A:$A,0)))*(1+INDEX('Scenario Parameters'!$L:$L,MATCH(CI$3,'Scenario Parameters'!$A:$A,0)))*'Base Table 5'!CI63</f>
        <v>15.527200000000001</v>
      </c>
      <c r="CJ63" s="36">
        <f>(1+INDEX('Scenario Parameters'!$L:$L,MATCH($C63,'Scenario Parameters'!$A:$A,0)))*(1+INDEX('Scenario Parameters'!$L:$L,MATCH(CJ$3,'Scenario Parameters'!$A:$A,0)))*'Base Table 5'!CJ63</f>
        <v>6.8319000000000001</v>
      </c>
      <c r="CK63" s="36">
        <f>(1+INDEX('Scenario Parameters'!$L:$L,MATCH($C63,'Scenario Parameters'!$A:$A,0)))*(1+INDEX('Scenario Parameters'!$L:$L,MATCH(CK$3,'Scenario Parameters'!$A:$A,0)))*'Base Table 5'!CK63</f>
        <v>9.1943000000000001</v>
      </c>
      <c r="CL63" s="36">
        <f>(1+INDEX('Scenario Parameters'!$L:$L,MATCH($C63,'Scenario Parameters'!$A:$A,0)))*(1+INDEX('Scenario Parameters'!$L:$L,MATCH(CL$3,'Scenario Parameters'!$A:$A,0)))*'Base Table 5'!CL63</f>
        <v>3.8206000000000002</v>
      </c>
      <c r="CM63" s="36">
        <f>(1+INDEX('Scenario Parameters'!$L:$L,MATCH($C63,'Scenario Parameters'!$A:$A,0)))*(1+INDEX('Scenario Parameters'!$L:$L,MATCH(CM$3,'Scenario Parameters'!$A:$A,0)))*'Base Table 5'!CM63</f>
        <v>5.2089999999999996</v>
      </c>
      <c r="CN63" s="36">
        <f>(1+INDEX('Scenario Parameters'!$L:$L,MATCH($C63,'Scenario Parameters'!$A:$A,0)))*(1+INDEX('Scenario Parameters'!$L:$L,MATCH(CN$3,'Scenario Parameters'!$A:$A,0)))*'Base Table 5'!CN63</f>
        <v>73.028300000000002</v>
      </c>
      <c r="CO63" s="36">
        <f>(1+INDEX('Scenario Parameters'!$L:$L,MATCH($C63,'Scenario Parameters'!$A:$A,0)))*(1+INDEX('Scenario Parameters'!$L:$L,MATCH(CO$3,'Scenario Parameters'!$A:$A,0)))*'Base Table 5'!CO63</f>
        <v>7.0800000000000002E-2</v>
      </c>
      <c r="CP63" s="36">
        <f>(1+INDEX('Scenario Parameters'!$L:$L,MATCH($C63,'Scenario Parameters'!$A:$A,0)))*(1+INDEX('Scenario Parameters'!$L:$L,MATCH(CP$3,'Scenario Parameters'!$A:$A,0)))*'Base Table 5'!CP63</f>
        <v>13.8787</v>
      </c>
      <c r="CQ63" s="36">
        <f>(1+INDEX('Scenario Parameters'!$L:$L,MATCH($C63,'Scenario Parameters'!$A:$A,0)))*(1+INDEX('Scenario Parameters'!$L:$L,MATCH(CQ$3,'Scenario Parameters'!$A:$A,0)))*'Base Table 5'!CQ63</f>
        <v>2.2050000000000001</v>
      </c>
      <c r="CR63" s="36">
        <f>(1+INDEX('Scenario Parameters'!$L:$L,MATCH($C63,'Scenario Parameters'!$A:$A,0)))*(1+INDEX('Scenario Parameters'!$L:$L,MATCH(CR$3,'Scenario Parameters'!$A:$A,0)))*'Base Table 5'!CR63</f>
        <v>5.2638999999999996</v>
      </c>
      <c r="CS63" s="36">
        <f>(1+INDEX('Scenario Parameters'!$L:$L,MATCH($C63,'Scenario Parameters'!$A:$A,0)))*(1+INDEX('Scenario Parameters'!$L:$L,MATCH(CS$3,'Scenario Parameters'!$A:$A,0)))*'Base Table 5'!CS63</f>
        <v>7.3133999999999997</v>
      </c>
      <c r="CT63" s="36">
        <f>(1+INDEX('Scenario Parameters'!$L:$L,MATCH($C63,'Scenario Parameters'!$A:$A,0)))*(1+INDEX('Scenario Parameters'!$L:$L,MATCH(CT$3,'Scenario Parameters'!$A:$A,0)))*'Base Table 5'!CT63</f>
        <v>6.1875</v>
      </c>
      <c r="CU63" s="36">
        <f>(1+INDEX('Scenario Parameters'!$L:$L,MATCH($C63,'Scenario Parameters'!$A:$A,0)))*(1+INDEX('Scenario Parameters'!$L:$L,MATCH(CU$3,'Scenario Parameters'!$A:$A,0)))*'Base Table 5'!CU63</f>
        <v>2.2627999999999999</v>
      </c>
      <c r="CV63" s="36">
        <f>(1+INDEX('Scenario Parameters'!$L:$L,MATCH($C63,'Scenario Parameters'!$A:$A,0)))*(1+INDEX('Scenario Parameters'!$L:$L,MATCH(CV$3,'Scenario Parameters'!$A:$A,0)))*'Base Table 5'!CV63</f>
        <v>13.159800000000001</v>
      </c>
      <c r="CW63" s="36">
        <f>(1+INDEX('Scenario Parameters'!$L:$L,MATCH($C63,'Scenario Parameters'!$A:$A,0)))*(1+INDEX('Scenario Parameters'!$L:$L,MATCH(CW$3,'Scenario Parameters'!$A:$A,0)))*'Base Table 5'!CW63</f>
        <v>133.1679</v>
      </c>
      <c r="CX63" s="36">
        <f>(1+INDEX('Scenario Parameters'!$L:$L,MATCH($C63,'Scenario Parameters'!$A:$A,0)))*(1+INDEX('Scenario Parameters'!$L:$L,MATCH(CX$3,'Scenario Parameters'!$A:$A,0)))*'Base Table 5'!CX63</f>
        <v>20.922000000000001</v>
      </c>
      <c r="CY63" s="36">
        <f>(1+INDEX('Scenario Parameters'!$L:$L,MATCH($C63,'Scenario Parameters'!$A:$A,0)))*(1+INDEX('Scenario Parameters'!$L:$L,MATCH(CY$3,'Scenario Parameters'!$A:$A,0)))*'Base Table 5'!CY63</f>
        <v>29.4527</v>
      </c>
      <c r="CZ63" s="36">
        <f>(1+INDEX('Scenario Parameters'!$L:$L,MATCH($C63,'Scenario Parameters'!$A:$A,0)))*(1+INDEX('Scenario Parameters'!$L:$L,MATCH(CZ$3,'Scenario Parameters'!$A:$A,0)))*'Base Table 5'!CZ63</f>
        <v>11.520099999999999</v>
      </c>
      <c r="DA63" s="36">
        <f>(1+INDEX('Scenario Parameters'!$L:$L,MATCH($C63,'Scenario Parameters'!$A:$A,0)))*(1+INDEX('Scenario Parameters'!$L:$L,MATCH(DA$3,'Scenario Parameters'!$A:$A,0)))*'Base Table 5'!DA63</f>
        <v>61.2179</v>
      </c>
      <c r="DB63" s="36">
        <f>(1+INDEX('Scenario Parameters'!$L:$L,MATCH($C63,'Scenario Parameters'!$A:$A,0)))*(1+INDEX('Scenario Parameters'!$L:$L,MATCH(DB$3,'Scenario Parameters'!$A:$A,0)))*'Base Table 5'!DB63</f>
        <v>16.034099999999999</v>
      </c>
      <c r="DC63" s="36">
        <f>(1+INDEX('Scenario Parameters'!$L:$L,MATCH($C63,'Scenario Parameters'!$A:$A,0)))*(1+INDEX('Scenario Parameters'!$L:$L,MATCH(DC$3,'Scenario Parameters'!$A:$A,0)))*'Base Table 5'!DC63</f>
        <v>9.8895999999999997</v>
      </c>
      <c r="DD63" s="36">
        <f>(1+INDEX('Scenario Parameters'!$L:$L,MATCH($C63,'Scenario Parameters'!$A:$A,0)))*(1+INDEX('Scenario Parameters'!$L:$L,MATCH(DD$3,'Scenario Parameters'!$A:$A,0)))*'Base Table 5'!DD63</f>
        <v>23.664000000000001</v>
      </c>
      <c r="DE63" s="36">
        <f>(1+INDEX('Scenario Parameters'!$L:$L,MATCH($C63,'Scenario Parameters'!$A:$A,0)))*(1+INDEX('Scenario Parameters'!$L:$L,MATCH(DE$3,'Scenario Parameters'!$A:$A,0)))*'Base Table 5'!DE63</f>
        <v>16.721150000000002</v>
      </c>
      <c r="DF63" s="36">
        <f>(1+INDEX('Scenario Parameters'!$L:$L,MATCH($C63,'Scenario Parameters'!$A:$A,0)))*(1+INDEX('Scenario Parameters'!$L:$L,MATCH(DF$3,'Scenario Parameters'!$A:$A,0)))*'Base Table 5'!DF63</f>
        <v>3.0857999999999999</v>
      </c>
      <c r="DG63" s="36">
        <f>(1+INDEX('Scenario Parameters'!$L:$L,MATCH($C63,'Scenario Parameters'!$A:$A,0)))*(1+INDEX('Scenario Parameters'!$L:$L,MATCH(DG$3,'Scenario Parameters'!$A:$A,0)))*'Base Table 5'!DG63</f>
        <v>41.92165</v>
      </c>
      <c r="DH63" s="36">
        <f>(1+INDEX('Scenario Parameters'!$L:$L,MATCH($C63,'Scenario Parameters'!$A:$A,0)))*(1+INDEX('Scenario Parameters'!$L:$L,MATCH(DH$3,'Scenario Parameters'!$A:$A,0)))*'Base Table 5'!DH63</f>
        <v>27.177050000000001</v>
      </c>
      <c r="DI63" s="36">
        <f>(1+INDEX('Scenario Parameters'!$L:$L,MATCH($C63,'Scenario Parameters'!$A:$A,0)))*(1+INDEX('Scenario Parameters'!$L:$L,MATCH(DI$3,'Scenario Parameters'!$A:$A,0)))*'Base Table 5'!DI63</f>
        <v>12.8675</v>
      </c>
      <c r="DJ63" s="36">
        <f>(1+INDEX('Scenario Parameters'!$L:$L,MATCH($C63,'Scenario Parameters'!$A:$A,0)))*(1+INDEX('Scenario Parameters'!$L:$L,MATCH(DJ$3,'Scenario Parameters'!$A:$A,0)))*'Base Table 5'!DJ63</f>
        <v>32.496499999999997</v>
      </c>
      <c r="DK63" s="36">
        <f>(1+INDEX('Scenario Parameters'!$L:$L,MATCH($C63,'Scenario Parameters'!$A:$A,0)))*(1+INDEX('Scenario Parameters'!$L:$L,MATCH(DK$3,'Scenario Parameters'!$A:$A,0)))*'Base Table 5'!DK63</f>
        <v>30.8689</v>
      </c>
      <c r="DL63" s="36">
        <f>(1+INDEX('Scenario Parameters'!$L:$L,MATCH($C63,'Scenario Parameters'!$A:$A,0)))*(1+INDEX('Scenario Parameters'!$L:$L,MATCH(DL$3,'Scenario Parameters'!$A:$A,0)))*'Base Table 5'!DL63</f>
        <v>13.926779999999995</v>
      </c>
      <c r="DM63" s="36">
        <f>(1+INDEX('Scenario Parameters'!$L:$L,MATCH($C63,'Scenario Parameters'!$A:$A,0)))*(1+INDEX('Scenario Parameters'!$L:$L,MATCH(DM$3,'Scenario Parameters'!$A:$A,0)))*'Base Table 5'!DM63</f>
        <v>67.499700000000004</v>
      </c>
      <c r="DN63" s="36">
        <f>(1+INDEX('Scenario Parameters'!$L:$L,MATCH($C63,'Scenario Parameters'!$A:$A,0)))*(1+INDEX('Scenario Parameters'!$L:$L,MATCH(DN$3,'Scenario Parameters'!$A:$A,0)))*'Base Table 5'!DN63</f>
        <v>14.73</v>
      </c>
      <c r="DO63" s="36">
        <f>(1+INDEX('Scenario Parameters'!$L:$L,MATCH($C63,'Scenario Parameters'!$A:$A,0)))*(1+INDEX('Scenario Parameters'!$L:$L,MATCH(DO$3,'Scenario Parameters'!$A:$A,0)))*'Base Table 5'!DO63</f>
        <v>2.5525000000000002</v>
      </c>
      <c r="DP63" s="36">
        <f t="shared" si="4"/>
        <v>3346.5641449999989</v>
      </c>
      <c r="DQ63" s="36">
        <f>('Base Table 5'!DQ63/'Base Table 5'!$DX63)*$EB63</f>
        <v>483.1772403399309</v>
      </c>
      <c r="DR63" s="36">
        <f>('Base Table 5'!DR63/'Base Table 5'!$DX63)*$EB63</f>
        <v>38.940441410305603</v>
      </c>
      <c r="DS63" s="36">
        <f>('Base Table 5'!DS63/'Base Table 5'!$DX63)*$EB63</f>
        <v>1710.5563262975584</v>
      </c>
      <c r="DT63" s="36">
        <f>('Base Table 5'!DT63/'Base Table 5'!$DX63)*$EB63</f>
        <v>25.657660708408752</v>
      </c>
      <c r="DU63" s="36">
        <f>('Base Table 5'!DU63/'Base Table 5'!$DX63)*$EB63</f>
        <v>111.67231142478035</v>
      </c>
      <c r="DV63" s="36">
        <f>('Base Table 5'!DV63/'Base Table 5'!$DX63)*$EB63</f>
        <v>54.111175944704733</v>
      </c>
      <c r="DW63" s="36">
        <f>('Base Table 5'!DW63/'Base Table 5'!$DX63)*$EB63</f>
        <v>1322.3586249700063</v>
      </c>
      <c r="DX63" s="36">
        <f t="shared" si="5"/>
        <v>3746.4737810956949</v>
      </c>
      <c r="DY63" s="36">
        <f t="shared" si="6"/>
        <v>7093.0379260956943</v>
      </c>
      <c r="DZ63" s="14">
        <f>'Base Table 5'!DY63</f>
        <v>7109</v>
      </c>
      <c r="EA63" s="54">
        <v>7093.0379260956943</v>
      </c>
      <c r="EB63" s="100">
        <f t="shared" si="7"/>
        <v>3746.4737810956954</v>
      </c>
    </row>
    <row r="64" spans="1:132" x14ac:dyDescent="0.4">
      <c r="A64" s="34">
        <v>61</v>
      </c>
      <c r="B64" s="7" t="str">
        <f>'Base Table 5'!B64</f>
        <v>2404</v>
      </c>
      <c r="C64" s="111">
        <f>'Base Table 5'!C64</f>
        <v>10</v>
      </c>
      <c r="D64" s="35" t="str">
        <f>'Base Table 5'!D64</f>
        <v>Domestic appliance manufacturing</v>
      </c>
      <c r="E64" s="36">
        <f>(1+INDEX('Scenario Parameters'!$L:$L,MATCH($C64,'Scenario Parameters'!$A:$A,0)))*(1+INDEX('Scenario Parameters'!$L:$L,MATCH(E$3,'Scenario Parameters'!$A:$A,0)))*'Base Table 5'!E64</f>
        <v>3.8915000000000002</v>
      </c>
      <c r="F64" s="36">
        <f>(1+INDEX('Scenario Parameters'!$L:$L,MATCH($C64,'Scenario Parameters'!$A:$A,0)))*(1+INDEX('Scenario Parameters'!$L:$L,MATCH(F$3,'Scenario Parameters'!$A:$A,0)))*'Base Table 5'!F64</f>
        <v>0.57479999999999998</v>
      </c>
      <c r="G64" s="36">
        <f>(1+INDEX('Scenario Parameters'!$L:$L,MATCH($C64,'Scenario Parameters'!$A:$A,0)))*(1+INDEX('Scenario Parameters'!$L:$L,MATCH(G$3,'Scenario Parameters'!$A:$A,0)))*'Base Table 5'!G64</f>
        <v>2.2896000000000001</v>
      </c>
      <c r="H64" s="36">
        <f>(1+INDEX('Scenario Parameters'!$L:$L,MATCH($C64,'Scenario Parameters'!$A:$A,0)))*(1+INDEX('Scenario Parameters'!$L:$L,MATCH(H$3,'Scenario Parameters'!$A:$A,0)))*'Base Table 5'!H64</f>
        <v>0.75760000000000005</v>
      </c>
      <c r="I64" s="36">
        <f>(1+INDEX('Scenario Parameters'!$L:$L,MATCH($C64,'Scenario Parameters'!$A:$A,0)))*(1+INDEX('Scenario Parameters'!$L:$L,MATCH(I$3,'Scenario Parameters'!$A:$A,0)))*'Base Table 5'!I64</f>
        <v>0.21010000000000001</v>
      </c>
      <c r="J64" s="36">
        <f>(1+INDEX('Scenario Parameters'!$L:$L,MATCH($C64,'Scenario Parameters'!$A:$A,0)))*(1+INDEX('Scenario Parameters'!$L:$L,MATCH(J$3,'Scenario Parameters'!$A:$A,0)))*'Base Table 5'!J64</f>
        <v>0.42099999999999999</v>
      </c>
      <c r="K64" s="36">
        <f>(1+INDEX('Scenario Parameters'!$L:$L,MATCH($C64,'Scenario Parameters'!$A:$A,0)))*(1+INDEX('Scenario Parameters'!$L:$L,MATCH(K$3,'Scenario Parameters'!$A:$A,0)))*'Base Table 5'!K64</f>
        <v>2.5543999999999998</v>
      </c>
      <c r="L64" s="36">
        <f>(1+INDEX('Scenario Parameters'!$L:$L,MATCH($C64,'Scenario Parameters'!$A:$A,0)))*(1+INDEX('Scenario Parameters'!$L:$L,MATCH(L$3,'Scenario Parameters'!$A:$A,0)))*'Base Table 5'!L64</f>
        <v>0.43922999999999984</v>
      </c>
      <c r="M64" s="36">
        <f>(1+INDEX('Scenario Parameters'!$L:$L,MATCH($C64,'Scenario Parameters'!$A:$A,0)))*(1+INDEX('Scenario Parameters'!$L:$L,MATCH(M$3,'Scenario Parameters'!$A:$A,0)))*'Base Table 5'!M64</f>
        <v>0.26139999999999991</v>
      </c>
      <c r="N64" s="36">
        <f>(1+INDEX('Scenario Parameters'!$L:$L,MATCH($C64,'Scenario Parameters'!$A:$A,0)))*(1+INDEX('Scenario Parameters'!$L:$L,MATCH(N$3,'Scenario Parameters'!$A:$A,0)))*'Base Table 5'!N64</f>
        <v>2.6348300000000004</v>
      </c>
      <c r="O64" s="36">
        <f>(1+INDEX('Scenario Parameters'!$L:$L,MATCH($C64,'Scenario Parameters'!$A:$A,0)))*(1+INDEX('Scenario Parameters'!$L:$L,MATCH(O$3,'Scenario Parameters'!$A:$A,0)))*'Base Table 5'!O64</f>
        <v>6.4819700000000005</v>
      </c>
      <c r="P64" s="36">
        <f>(1+INDEX('Scenario Parameters'!$L:$L,MATCH($C64,'Scenario Parameters'!$A:$A,0)))*(1+INDEX('Scenario Parameters'!$L:$L,MATCH(P$3,'Scenario Parameters'!$A:$A,0)))*'Base Table 5'!P64</f>
        <v>1.1818400000000002</v>
      </c>
      <c r="Q64" s="36">
        <f>(1+INDEX('Scenario Parameters'!$L:$L,MATCH($C64,'Scenario Parameters'!$A:$A,0)))*(1+INDEX('Scenario Parameters'!$L:$L,MATCH(Q$3,'Scenario Parameters'!$A:$A,0)))*'Base Table 5'!Q64</f>
        <v>0.46056000000000002</v>
      </c>
      <c r="R64" s="36">
        <f>(1+INDEX('Scenario Parameters'!$L:$L,MATCH($C64,'Scenario Parameters'!$A:$A,0)))*(1+INDEX('Scenario Parameters'!$L:$L,MATCH(R$3,'Scenario Parameters'!$A:$A,0)))*'Base Table 5'!R64</f>
        <v>3.4956999999999998</v>
      </c>
      <c r="S64" s="36">
        <f>(1+INDEX('Scenario Parameters'!$L:$L,MATCH($C64,'Scenario Parameters'!$A:$A,0)))*(1+INDEX('Scenario Parameters'!$L:$L,MATCH(S$3,'Scenario Parameters'!$A:$A,0)))*'Base Table 5'!S64</f>
        <v>0.21479999999999999</v>
      </c>
      <c r="T64" s="36">
        <f>(1+INDEX('Scenario Parameters'!$L:$L,MATCH($C64,'Scenario Parameters'!$A:$A,0)))*(1+INDEX('Scenario Parameters'!$L:$L,MATCH(T$3,'Scenario Parameters'!$A:$A,0)))*'Base Table 5'!T64</f>
        <v>2.0914000000000001</v>
      </c>
      <c r="U64" s="36">
        <f>(1+INDEX('Scenario Parameters'!$L:$L,MATCH($C64,'Scenario Parameters'!$A:$A,0)))*(1+INDEX('Scenario Parameters'!$L:$L,MATCH(U$3,'Scenario Parameters'!$A:$A,0)))*'Base Table 5'!U64</f>
        <v>2.0539000000000001</v>
      </c>
      <c r="V64" s="36">
        <f>(1+INDEX('Scenario Parameters'!$L:$L,MATCH($C64,'Scenario Parameters'!$A:$A,0)))*(1+INDEX('Scenario Parameters'!$L:$L,MATCH(V$3,'Scenario Parameters'!$A:$A,0)))*'Base Table 5'!V64</f>
        <v>0.56430000000000002</v>
      </c>
      <c r="W64" s="36">
        <f>(1+INDEX('Scenario Parameters'!$L:$L,MATCH($C64,'Scenario Parameters'!$A:$A,0)))*(1+INDEX('Scenario Parameters'!$L:$L,MATCH(W$3,'Scenario Parameters'!$A:$A,0)))*'Base Table 5'!W64</f>
        <v>1.2216</v>
      </c>
      <c r="X64" s="36">
        <f>(1+INDEX('Scenario Parameters'!$L:$L,MATCH($C64,'Scenario Parameters'!$A:$A,0)))*(1+INDEX('Scenario Parameters'!$L:$L,MATCH(X$3,'Scenario Parameters'!$A:$A,0)))*'Base Table 5'!X64</f>
        <v>2.13</v>
      </c>
      <c r="Y64" s="36">
        <f>(1+INDEX('Scenario Parameters'!$L:$L,MATCH($C64,'Scenario Parameters'!$A:$A,0)))*(1+INDEX('Scenario Parameters'!$L:$L,MATCH(Y$3,'Scenario Parameters'!$A:$A,0)))*'Base Table 5'!Y64</f>
        <v>2.0878000000000001</v>
      </c>
      <c r="Z64" s="36">
        <f>(1+INDEX('Scenario Parameters'!$L:$L,MATCH($C64,'Scenario Parameters'!$A:$A,0)))*(1+INDEX('Scenario Parameters'!$L:$L,MATCH(Z$3,'Scenario Parameters'!$A:$A,0)))*'Base Table 5'!Z64</f>
        <v>3.4228000000000001</v>
      </c>
      <c r="AA64" s="36">
        <f>(1+INDEX('Scenario Parameters'!$L:$L,MATCH($C64,'Scenario Parameters'!$A:$A,0)))*(1+INDEX('Scenario Parameters'!$L:$L,MATCH(AA$3,'Scenario Parameters'!$A:$A,0)))*'Base Table 5'!AA64</f>
        <v>1.3918999999999999</v>
      </c>
      <c r="AB64" s="36">
        <f>(1+INDEX('Scenario Parameters'!$L:$L,MATCH($C64,'Scenario Parameters'!$A:$A,0)))*(1+INDEX('Scenario Parameters'!$L:$L,MATCH(AB$3,'Scenario Parameters'!$A:$A,0)))*'Base Table 5'!AB64</f>
        <v>0.53149999999999997</v>
      </c>
      <c r="AC64" s="36">
        <f>(1+INDEX('Scenario Parameters'!$L:$L,MATCH($C64,'Scenario Parameters'!$A:$A,0)))*(1+INDEX('Scenario Parameters'!$L:$L,MATCH(AC$3,'Scenario Parameters'!$A:$A,0)))*'Base Table 5'!AC64</f>
        <v>0.60229999999999995</v>
      </c>
      <c r="AD64" s="36">
        <f>(1+INDEX('Scenario Parameters'!$L:$L,MATCH($C64,'Scenario Parameters'!$A:$A,0)))*(1+INDEX('Scenario Parameters'!$L:$L,MATCH(AD$3,'Scenario Parameters'!$A:$A,0)))*'Base Table 5'!AD64</f>
        <v>3.2599999999999997E-2</v>
      </c>
      <c r="AE64" s="36">
        <f>(1+INDEX('Scenario Parameters'!$L:$L,MATCH($C64,'Scenario Parameters'!$A:$A,0)))*(1+INDEX('Scenario Parameters'!$L:$L,MATCH(AE$3,'Scenario Parameters'!$A:$A,0)))*'Base Table 5'!AE64</f>
        <v>0.1024</v>
      </c>
      <c r="AF64" s="36">
        <f>(1+INDEX('Scenario Parameters'!$L:$L,MATCH($C64,'Scenario Parameters'!$A:$A,0)))*(1+INDEX('Scenario Parameters'!$L:$L,MATCH(AF$3,'Scenario Parameters'!$A:$A,0)))*'Base Table 5'!AF64</f>
        <v>0.85650000000000004</v>
      </c>
      <c r="AG64" s="36">
        <f>(1+INDEX('Scenario Parameters'!$L:$L,MATCH($C64,'Scenario Parameters'!$A:$A,0)))*(1+INDEX('Scenario Parameters'!$L:$L,MATCH(AG$3,'Scenario Parameters'!$A:$A,0)))*'Base Table 5'!AG64</f>
        <v>5.9999999999999995E-4</v>
      </c>
      <c r="AH64" s="36">
        <f>(1+INDEX('Scenario Parameters'!$L:$L,MATCH($C64,'Scenario Parameters'!$A:$A,0)))*(1+INDEX('Scenario Parameters'!$L:$L,MATCH(AH$3,'Scenario Parameters'!$A:$A,0)))*'Base Table 5'!AH64</f>
        <v>0.11849999999999999</v>
      </c>
      <c r="AI64" s="36">
        <f>(1+INDEX('Scenario Parameters'!$L:$L,MATCH($C64,'Scenario Parameters'!$A:$A,0)))*(1+INDEX('Scenario Parameters'!$L:$L,MATCH(AI$3,'Scenario Parameters'!$A:$A,0)))*'Base Table 5'!AI64</f>
        <v>0.1227</v>
      </c>
      <c r="AJ64" s="36">
        <f>(1+INDEX('Scenario Parameters'!$L:$L,MATCH($C64,'Scenario Parameters'!$A:$A,0)))*(1+INDEX('Scenario Parameters'!$L:$L,MATCH(AJ$3,'Scenario Parameters'!$A:$A,0)))*'Base Table 5'!AJ64</f>
        <v>0.38229999999999997</v>
      </c>
      <c r="AK64" s="36">
        <f>(1+INDEX('Scenario Parameters'!$L:$L,MATCH($C64,'Scenario Parameters'!$A:$A,0)))*(1+INDEX('Scenario Parameters'!$L:$L,MATCH(AK$3,'Scenario Parameters'!$A:$A,0)))*'Base Table 5'!AK64</f>
        <v>1.3682000000000001</v>
      </c>
      <c r="AL64" s="36">
        <f>(1+INDEX('Scenario Parameters'!$L:$L,MATCH($C64,'Scenario Parameters'!$A:$A,0)))*(1+INDEX('Scenario Parameters'!$L:$L,MATCH(AL$3,'Scenario Parameters'!$A:$A,0)))*'Base Table 5'!AL64</f>
        <v>0.4622</v>
      </c>
      <c r="AM64" s="36">
        <f>(1+INDEX('Scenario Parameters'!$L:$L,MATCH($C64,'Scenario Parameters'!$A:$A,0)))*(1+INDEX('Scenario Parameters'!$L:$L,MATCH(AM$3,'Scenario Parameters'!$A:$A,0)))*'Base Table 5'!AM64</f>
        <v>0.9919</v>
      </c>
      <c r="AN64" s="36">
        <f>(1+INDEX('Scenario Parameters'!$L:$L,MATCH($C64,'Scenario Parameters'!$A:$A,0)))*(1+INDEX('Scenario Parameters'!$L:$L,MATCH(AN$3,'Scenario Parameters'!$A:$A,0)))*'Base Table 5'!AN64</f>
        <v>1.1854</v>
      </c>
      <c r="AO64" s="36">
        <f>(1+INDEX('Scenario Parameters'!$L:$L,MATCH($C64,'Scenario Parameters'!$A:$A,0)))*(1+INDEX('Scenario Parameters'!$L:$L,MATCH(AO$3,'Scenario Parameters'!$A:$A,0)))*'Base Table 5'!AO64</f>
        <v>3.497999999999999E-2</v>
      </c>
      <c r="AP64" s="36">
        <f>(1+INDEX('Scenario Parameters'!$L:$L,MATCH($C64,'Scenario Parameters'!$A:$A,0)))*(1+INDEX('Scenario Parameters'!$L:$L,MATCH(AP$3,'Scenario Parameters'!$A:$A,0)))*'Base Table 5'!AP64</f>
        <v>0.50785000000000002</v>
      </c>
      <c r="AQ64" s="36">
        <f>(1+INDEX('Scenario Parameters'!$L:$L,MATCH($C64,'Scenario Parameters'!$A:$A,0)))*(1+INDEX('Scenario Parameters'!$L:$L,MATCH(AQ$3,'Scenario Parameters'!$A:$A,0)))*'Base Table 5'!AQ64</f>
        <v>6.4199999999999993E-2</v>
      </c>
      <c r="AR64" s="36">
        <f>(1+INDEX('Scenario Parameters'!$L:$L,MATCH($C64,'Scenario Parameters'!$A:$A,0)))*(1+INDEX('Scenario Parameters'!$L:$L,MATCH(AR$3,'Scenario Parameters'!$A:$A,0)))*'Base Table 5'!AR64</f>
        <v>1.9556</v>
      </c>
      <c r="AS64" s="36">
        <f>(1+INDEX('Scenario Parameters'!$L:$L,MATCH($C64,'Scenario Parameters'!$A:$A,0)))*(1+INDEX('Scenario Parameters'!$L:$L,MATCH(AS$3,'Scenario Parameters'!$A:$A,0)))*'Base Table 5'!AS64</f>
        <v>0.54559999999999997</v>
      </c>
      <c r="AT64" s="36">
        <f>(1+INDEX('Scenario Parameters'!$L:$L,MATCH($C64,'Scenario Parameters'!$A:$A,0)))*(1+INDEX('Scenario Parameters'!$L:$L,MATCH(AT$3,'Scenario Parameters'!$A:$A,0)))*'Base Table 5'!AT64</f>
        <v>1.1099000000000001</v>
      </c>
      <c r="AU64" s="36">
        <f>(1+INDEX('Scenario Parameters'!$L:$L,MATCH($C64,'Scenario Parameters'!$A:$A,0)))*(1+INDEX('Scenario Parameters'!$L:$L,MATCH(AU$3,'Scenario Parameters'!$A:$A,0)))*'Base Table 5'!AU64</f>
        <v>9.8299999999999998E-2</v>
      </c>
      <c r="AV64" s="36">
        <f>(1+INDEX('Scenario Parameters'!$L:$L,MATCH($C64,'Scenario Parameters'!$A:$A,0)))*(1+INDEX('Scenario Parameters'!$L:$L,MATCH(AV$3,'Scenario Parameters'!$A:$A,0)))*'Base Table 5'!AV64</f>
        <v>0.51270000000000004</v>
      </c>
      <c r="AW64" s="36">
        <f>(1+INDEX('Scenario Parameters'!$L:$L,MATCH($C64,'Scenario Parameters'!$A:$A,0)))*(1+INDEX('Scenario Parameters'!$L:$L,MATCH(AW$3,'Scenario Parameters'!$A:$A,0)))*'Base Table 5'!AW64</f>
        <v>0.23680000000000001</v>
      </c>
      <c r="AX64" s="36">
        <f>(1+INDEX('Scenario Parameters'!$L:$L,MATCH($C64,'Scenario Parameters'!$A:$A,0)))*(1+INDEX('Scenario Parameters'!$L:$L,MATCH(AX$3,'Scenario Parameters'!$A:$A,0)))*'Base Table 5'!AX64</f>
        <v>0.8286</v>
      </c>
      <c r="AY64" s="36">
        <f>(1+INDEX('Scenario Parameters'!$L:$L,MATCH($C64,'Scenario Parameters'!$A:$A,0)))*(1+INDEX('Scenario Parameters'!$L:$L,MATCH(AY$3,'Scenario Parameters'!$A:$A,0)))*'Base Table 5'!AY64</f>
        <v>0.47110000000000002</v>
      </c>
      <c r="AZ64" s="36">
        <f>(1+INDEX('Scenario Parameters'!$L:$L,MATCH($C64,'Scenario Parameters'!$A:$A,0)))*(1+INDEX('Scenario Parameters'!$L:$L,MATCH(AZ$3,'Scenario Parameters'!$A:$A,0)))*'Base Table 5'!AZ64</f>
        <v>0.19850000000000001</v>
      </c>
      <c r="BA64" s="36">
        <f>(1+INDEX('Scenario Parameters'!$L:$L,MATCH($C64,'Scenario Parameters'!$A:$A,0)))*(1+INDEX('Scenario Parameters'!$L:$L,MATCH(BA$3,'Scenario Parameters'!$A:$A,0)))*'Base Table 5'!BA64</f>
        <v>0.70420000000000005</v>
      </c>
      <c r="BB64" s="36">
        <f>(1+INDEX('Scenario Parameters'!$L:$L,MATCH($C64,'Scenario Parameters'!$A:$A,0)))*(1+INDEX('Scenario Parameters'!$L:$L,MATCH(BB$3,'Scenario Parameters'!$A:$A,0)))*'Base Table 5'!BB64</f>
        <v>0.24909999999999999</v>
      </c>
      <c r="BC64" s="36">
        <f>(1+INDEX('Scenario Parameters'!$L:$L,MATCH($C64,'Scenario Parameters'!$A:$A,0)))*(1+INDEX('Scenario Parameters'!$L:$L,MATCH(BC$3,'Scenario Parameters'!$A:$A,0)))*'Base Table 5'!BC64</f>
        <v>0.1036</v>
      </c>
      <c r="BD64" s="36">
        <f>(1+INDEX('Scenario Parameters'!$L:$L,MATCH($C64,'Scenario Parameters'!$A:$A,0)))*(1+INDEX('Scenario Parameters'!$L:$L,MATCH(BD$3,'Scenario Parameters'!$A:$A,0)))*'Base Table 5'!BD64</f>
        <v>2.2566999999999999</v>
      </c>
      <c r="BE64" s="36">
        <f>(1+INDEX('Scenario Parameters'!$L:$L,MATCH($C64,'Scenario Parameters'!$A:$A,0)))*(1+INDEX('Scenario Parameters'!$L:$L,MATCH(BE$3,'Scenario Parameters'!$A:$A,0)))*'Base Table 5'!BE64</f>
        <v>0.4632</v>
      </c>
      <c r="BF64" s="36">
        <f>(1+INDEX('Scenario Parameters'!$L:$L,MATCH($C64,'Scenario Parameters'!$A:$A,0)))*(1+INDEX('Scenario Parameters'!$L:$L,MATCH(BF$3,'Scenario Parameters'!$A:$A,0)))*'Base Table 5'!BF64</f>
        <v>1.4811000000000001</v>
      </c>
      <c r="BG64" s="36">
        <f>(1+INDEX('Scenario Parameters'!$L:$L,MATCH($C64,'Scenario Parameters'!$A:$A,0)))*(1+INDEX('Scenario Parameters'!$L:$L,MATCH(BG$3,'Scenario Parameters'!$A:$A,0)))*'Base Table 5'!BG64</f>
        <v>0.76863000000000015</v>
      </c>
      <c r="BH64" s="36">
        <f>(1+INDEX('Scenario Parameters'!$L:$L,MATCH($C64,'Scenario Parameters'!$A:$A,0)))*(1+INDEX('Scenario Parameters'!$L:$L,MATCH(BH$3,'Scenario Parameters'!$A:$A,0)))*'Base Table 5'!BH64</f>
        <v>3.9304999999999999</v>
      </c>
      <c r="BI64" s="36">
        <f>(1+INDEX('Scenario Parameters'!$L:$L,MATCH($C64,'Scenario Parameters'!$A:$A,0)))*(1+INDEX('Scenario Parameters'!$L:$L,MATCH(BI$3,'Scenario Parameters'!$A:$A,0)))*'Base Table 5'!BI64</f>
        <v>0.9173</v>
      </c>
      <c r="BJ64" s="36">
        <f>(1+INDEX('Scenario Parameters'!$L:$L,MATCH($C64,'Scenario Parameters'!$A:$A,0)))*(1+INDEX('Scenario Parameters'!$L:$L,MATCH(BJ$3,'Scenario Parameters'!$A:$A,0)))*'Base Table 5'!BJ64</f>
        <v>1.1707000000000001</v>
      </c>
      <c r="BK64" s="36">
        <f>(1+INDEX('Scenario Parameters'!$L:$L,MATCH($C64,'Scenario Parameters'!$A:$A,0)))*(1+INDEX('Scenario Parameters'!$L:$L,MATCH(BK$3,'Scenario Parameters'!$A:$A,0)))*'Base Table 5'!BK64</f>
        <v>2.2504</v>
      </c>
      <c r="BL64" s="36">
        <f>(1+INDEX('Scenario Parameters'!$L:$L,MATCH($C64,'Scenario Parameters'!$A:$A,0)))*(1+INDEX('Scenario Parameters'!$L:$L,MATCH(BL$3,'Scenario Parameters'!$A:$A,0)))*'Base Table 5'!BL64</f>
        <v>0.871</v>
      </c>
      <c r="BM64" s="36">
        <f>(1+INDEX('Scenario Parameters'!$L:$L,MATCH($C64,'Scenario Parameters'!$A:$A,0)))*(1+INDEX('Scenario Parameters'!$L:$L,MATCH(BM$3,'Scenario Parameters'!$A:$A,0)))*'Base Table 5'!BM64</f>
        <v>77.034199999999998</v>
      </c>
      <c r="BN64" s="36">
        <f>(1+INDEX('Scenario Parameters'!$L:$L,MATCH($C64,'Scenario Parameters'!$A:$A,0)))*(1+INDEX('Scenario Parameters'!$L:$L,MATCH(BN$3,'Scenario Parameters'!$A:$A,0)))*'Base Table 5'!BN64</f>
        <v>61.368299999999998</v>
      </c>
      <c r="BO64" s="36">
        <f>(1+INDEX('Scenario Parameters'!$L:$L,MATCH($C64,'Scenario Parameters'!$A:$A,0)))*(1+INDEX('Scenario Parameters'!$L:$L,MATCH(BO$3,'Scenario Parameters'!$A:$A,0)))*'Base Table 5'!BO64</f>
        <v>1.1593</v>
      </c>
      <c r="BP64" s="36">
        <f>(1+INDEX('Scenario Parameters'!$L:$L,MATCH($C64,'Scenario Parameters'!$A:$A,0)))*(1+INDEX('Scenario Parameters'!$L:$L,MATCH(BP$3,'Scenario Parameters'!$A:$A,0)))*'Base Table 5'!BP64</f>
        <v>0.22320000000000001</v>
      </c>
      <c r="BQ64" s="36">
        <f>(1+INDEX('Scenario Parameters'!$L:$L,MATCH($C64,'Scenario Parameters'!$A:$A,0)))*(1+INDEX('Scenario Parameters'!$L:$L,MATCH(BQ$3,'Scenario Parameters'!$A:$A,0)))*'Base Table 5'!BQ64</f>
        <v>1.1596249999999999</v>
      </c>
      <c r="BR64" s="36">
        <f>(1+INDEX('Scenario Parameters'!$L:$L,MATCH($C64,'Scenario Parameters'!$A:$A,0)))*(1+INDEX('Scenario Parameters'!$L:$L,MATCH(BR$3,'Scenario Parameters'!$A:$A,0)))*'Base Table 5'!BR64</f>
        <v>1.3861250000000001</v>
      </c>
      <c r="BS64" s="36">
        <f>(1+INDEX('Scenario Parameters'!$L:$L,MATCH($C64,'Scenario Parameters'!$A:$A,0)))*(1+INDEX('Scenario Parameters'!$L:$L,MATCH(BS$3,'Scenario Parameters'!$A:$A,0)))*'Base Table 5'!BS64</f>
        <v>5.4799999999999988E-3</v>
      </c>
      <c r="BT64" s="36">
        <f>(1+INDEX('Scenario Parameters'!$L:$L,MATCH($C64,'Scenario Parameters'!$A:$A,0)))*(1+INDEX('Scenario Parameters'!$L:$L,MATCH(BT$3,'Scenario Parameters'!$A:$A,0)))*'Base Table 5'!BT64</f>
        <v>1.6178999999999999</v>
      </c>
      <c r="BU64" s="36">
        <f>(1+INDEX('Scenario Parameters'!$L:$L,MATCH($C64,'Scenario Parameters'!$A:$A,0)))*(1+INDEX('Scenario Parameters'!$L:$L,MATCH(BU$3,'Scenario Parameters'!$A:$A,0)))*'Base Table 5'!BU64</f>
        <v>0.98299999999999998</v>
      </c>
      <c r="BV64" s="36">
        <f>(1+INDEX('Scenario Parameters'!$L:$L,MATCH($C64,'Scenario Parameters'!$A:$A,0)))*(1+INDEX('Scenario Parameters'!$L:$L,MATCH(BV$3,'Scenario Parameters'!$A:$A,0)))*'Base Table 5'!BV64</f>
        <v>112.3206</v>
      </c>
      <c r="BW64" s="36">
        <f>(1+INDEX('Scenario Parameters'!$L:$L,MATCH($C64,'Scenario Parameters'!$A:$A,0)))*(1+INDEX('Scenario Parameters'!$L:$L,MATCH(BW$3,'Scenario Parameters'!$A:$A,0)))*'Base Table 5'!BW64</f>
        <v>27.019600000000001</v>
      </c>
      <c r="BX64" s="36">
        <f>(1+INDEX('Scenario Parameters'!$L:$L,MATCH($C64,'Scenario Parameters'!$A:$A,0)))*(1+INDEX('Scenario Parameters'!$L:$L,MATCH(BX$3,'Scenario Parameters'!$A:$A,0)))*'Base Table 5'!BX64</f>
        <v>8.5260999999999996</v>
      </c>
      <c r="BY64" s="36">
        <f>(1+INDEX('Scenario Parameters'!$L:$L,MATCH($C64,'Scenario Parameters'!$A:$A,0)))*(1+INDEX('Scenario Parameters'!$L:$L,MATCH(BY$3,'Scenario Parameters'!$A:$A,0)))*'Base Table 5'!BY64</f>
        <v>114.8788</v>
      </c>
      <c r="BZ64" s="36">
        <f>(1+INDEX('Scenario Parameters'!$L:$L,MATCH($C64,'Scenario Parameters'!$A:$A,0)))*(1+INDEX('Scenario Parameters'!$L:$L,MATCH(BZ$3,'Scenario Parameters'!$A:$A,0)))*'Base Table 5'!BZ64</f>
        <v>7.0266000000000002</v>
      </c>
      <c r="CA64" s="36">
        <f>(1+INDEX('Scenario Parameters'!$L:$L,MATCH($C64,'Scenario Parameters'!$A:$A,0)))*(1+INDEX('Scenario Parameters'!$L:$L,MATCH(CA$3,'Scenario Parameters'!$A:$A,0)))*'Base Table 5'!CA64</f>
        <v>11.483599999999999</v>
      </c>
      <c r="CB64" s="36">
        <f>(1+INDEX('Scenario Parameters'!$L:$L,MATCH($C64,'Scenario Parameters'!$A:$A,0)))*(1+INDEX('Scenario Parameters'!$L:$L,MATCH(CB$3,'Scenario Parameters'!$A:$A,0)))*'Base Table 5'!CB64</f>
        <v>1.5855999999999999</v>
      </c>
      <c r="CC64" s="36">
        <f>(1+INDEX('Scenario Parameters'!$L:$L,MATCH($C64,'Scenario Parameters'!$A:$A,0)))*(1+INDEX('Scenario Parameters'!$L:$L,MATCH(CC$3,'Scenario Parameters'!$A:$A,0)))*'Base Table 5'!CC64</f>
        <v>11.669</v>
      </c>
      <c r="CD64" s="36">
        <f>(1+INDEX('Scenario Parameters'!$L:$L,MATCH($C64,'Scenario Parameters'!$A:$A,0)))*(1+INDEX('Scenario Parameters'!$L:$L,MATCH(CD$3,'Scenario Parameters'!$A:$A,0)))*'Base Table 5'!CD64</f>
        <v>7.3534800000000002</v>
      </c>
      <c r="CE64" s="36">
        <f>(1+INDEX('Scenario Parameters'!$L:$L,MATCH($C64,'Scenario Parameters'!$A:$A,0)))*(1+INDEX('Scenario Parameters'!$L:$L,MATCH(CE$3,'Scenario Parameters'!$A:$A,0)))*'Base Table 5'!CE64</f>
        <v>1.3684000000000001</v>
      </c>
      <c r="CF64" s="36">
        <f>(1+INDEX('Scenario Parameters'!$L:$L,MATCH($C64,'Scenario Parameters'!$A:$A,0)))*(1+INDEX('Scenario Parameters'!$L:$L,MATCH(CF$3,'Scenario Parameters'!$A:$A,0)))*'Base Table 5'!CF64</f>
        <v>0.49619999999999997</v>
      </c>
      <c r="CG64" s="36">
        <f>(1+INDEX('Scenario Parameters'!$L:$L,MATCH($C64,'Scenario Parameters'!$A:$A,0)))*(1+INDEX('Scenario Parameters'!$L:$L,MATCH(CG$3,'Scenario Parameters'!$A:$A,0)))*'Base Table 5'!CG64</f>
        <v>1.9231</v>
      </c>
      <c r="CH64" s="36">
        <f>(1+INDEX('Scenario Parameters'!$L:$L,MATCH($C64,'Scenario Parameters'!$A:$A,0)))*(1+INDEX('Scenario Parameters'!$L:$L,MATCH(CH$3,'Scenario Parameters'!$A:$A,0)))*'Base Table 5'!CH64</f>
        <v>1.3632</v>
      </c>
      <c r="CI64" s="36">
        <f>(1+INDEX('Scenario Parameters'!$L:$L,MATCH($C64,'Scenario Parameters'!$A:$A,0)))*(1+INDEX('Scenario Parameters'!$L:$L,MATCH(CI$3,'Scenario Parameters'!$A:$A,0)))*'Base Table 5'!CI64</f>
        <v>0.7964</v>
      </c>
      <c r="CJ64" s="36">
        <f>(1+INDEX('Scenario Parameters'!$L:$L,MATCH($C64,'Scenario Parameters'!$A:$A,0)))*(1+INDEX('Scenario Parameters'!$L:$L,MATCH(CJ$3,'Scenario Parameters'!$A:$A,0)))*'Base Table 5'!CJ64</f>
        <v>1.0487</v>
      </c>
      <c r="CK64" s="36">
        <f>(1+INDEX('Scenario Parameters'!$L:$L,MATCH($C64,'Scenario Parameters'!$A:$A,0)))*(1+INDEX('Scenario Parameters'!$L:$L,MATCH(CK$3,'Scenario Parameters'!$A:$A,0)))*'Base Table 5'!CK64</f>
        <v>0.45600000000000002</v>
      </c>
      <c r="CL64" s="36">
        <f>(1+INDEX('Scenario Parameters'!$L:$L,MATCH($C64,'Scenario Parameters'!$A:$A,0)))*(1+INDEX('Scenario Parameters'!$L:$L,MATCH(CL$3,'Scenario Parameters'!$A:$A,0)))*'Base Table 5'!CL64</f>
        <v>0.30980000000000002</v>
      </c>
      <c r="CM64" s="36">
        <f>(1+INDEX('Scenario Parameters'!$L:$L,MATCH($C64,'Scenario Parameters'!$A:$A,0)))*(1+INDEX('Scenario Parameters'!$L:$L,MATCH(CM$3,'Scenario Parameters'!$A:$A,0)))*'Base Table 5'!CM64</f>
        <v>0.39250000000000002</v>
      </c>
      <c r="CN64" s="36">
        <f>(1+INDEX('Scenario Parameters'!$L:$L,MATCH($C64,'Scenario Parameters'!$A:$A,0)))*(1+INDEX('Scenario Parameters'!$L:$L,MATCH(CN$3,'Scenario Parameters'!$A:$A,0)))*'Base Table 5'!CN64</f>
        <v>2.1901000000000002</v>
      </c>
      <c r="CO64" s="36">
        <f>(1+INDEX('Scenario Parameters'!$L:$L,MATCH($C64,'Scenario Parameters'!$A:$A,0)))*(1+INDEX('Scenario Parameters'!$L:$L,MATCH(CO$3,'Scenario Parameters'!$A:$A,0)))*'Base Table 5'!CO64</f>
        <v>1.5299999999999999E-2</v>
      </c>
      <c r="CP64" s="36">
        <f>(1+INDEX('Scenario Parameters'!$L:$L,MATCH($C64,'Scenario Parameters'!$A:$A,0)))*(1+INDEX('Scenario Parameters'!$L:$L,MATCH(CP$3,'Scenario Parameters'!$A:$A,0)))*'Base Table 5'!CP64</f>
        <v>1.0713999999999999</v>
      </c>
      <c r="CQ64" s="36">
        <f>(1+INDEX('Scenario Parameters'!$L:$L,MATCH($C64,'Scenario Parameters'!$A:$A,0)))*(1+INDEX('Scenario Parameters'!$L:$L,MATCH(CQ$3,'Scenario Parameters'!$A:$A,0)))*'Base Table 5'!CQ64</f>
        <v>1.1241000000000001</v>
      </c>
      <c r="CR64" s="36">
        <f>(1+INDEX('Scenario Parameters'!$L:$L,MATCH($C64,'Scenario Parameters'!$A:$A,0)))*(1+INDEX('Scenario Parameters'!$L:$L,MATCH(CR$3,'Scenario Parameters'!$A:$A,0)))*'Base Table 5'!CR64</f>
        <v>1.6031</v>
      </c>
      <c r="CS64" s="36">
        <f>(1+INDEX('Scenario Parameters'!$L:$L,MATCH($C64,'Scenario Parameters'!$A:$A,0)))*(1+INDEX('Scenario Parameters'!$L:$L,MATCH(CS$3,'Scenario Parameters'!$A:$A,0)))*'Base Table 5'!CS64</f>
        <v>1.6918</v>
      </c>
      <c r="CT64" s="36">
        <f>(1+INDEX('Scenario Parameters'!$L:$L,MATCH($C64,'Scenario Parameters'!$A:$A,0)))*(1+INDEX('Scenario Parameters'!$L:$L,MATCH(CT$3,'Scenario Parameters'!$A:$A,0)))*'Base Table 5'!CT64</f>
        <v>0.61199999999999999</v>
      </c>
      <c r="CU64" s="36">
        <f>(1+INDEX('Scenario Parameters'!$L:$L,MATCH($C64,'Scenario Parameters'!$A:$A,0)))*(1+INDEX('Scenario Parameters'!$L:$L,MATCH(CU$3,'Scenario Parameters'!$A:$A,0)))*'Base Table 5'!CU64</f>
        <v>0.2258</v>
      </c>
      <c r="CV64" s="36">
        <f>(1+INDEX('Scenario Parameters'!$L:$L,MATCH($C64,'Scenario Parameters'!$A:$A,0)))*(1+INDEX('Scenario Parameters'!$L:$L,MATCH(CV$3,'Scenario Parameters'!$A:$A,0)))*'Base Table 5'!CV64</f>
        <v>1.1380999999999999</v>
      </c>
      <c r="CW64" s="36">
        <f>(1+INDEX('Scenario Parameters'!$L:$L,MATCH($C64,'Scenario Parameters'!$A:$A,0)))*(1+INDEX('Scenario Parameters'!$L:$L,MATCH(CW$3,'Scenario Parameters'!$A:$A,0)))*'Base Table 5'!CW64</f>
        <v>6.6792999999999996</v>
      </c>
      <c r="CX64" s="36">
        <f>(1+INDEX('Scenario Parameters'!$L:$L,MATCH($C64,'Scenario Parameters'!$A:$A,0)))*(1+INDEX('Scenario Parameters'!$L:$L,MATCH(CX$3,'Scenario Parameters'!$A:$A,0)))*'Base Table 5'!CX64</f>
        <v>1.2259</v>
      </c>
      <c r="CY64" s="36">
        <f>(1+INDEX('Scenario Parameters'!$L:$L,MATCH($C64,'Scenario Parameters'!$A:$A,0)))*(1+INDEX('Scenario Parameters'!$L:$L,MATCH(CY$3,'Scenario Parameters'!$A:$A,0)))*'Base Table 5'!CY64</f>
        <v>2.1320999999999999</v>
      </c>
      <c r="CZ64" s="36">
        <f>(1+INDEX('Scenario Parameters'!$L:$L,MATCH($C64,'Scenario Parameters'!$A:$A,0)))*(1+INDEX('Scenario Parameters'!$L:$L,MATCH(CZ$3,'Scenario Parameters'!$A:$A,0)))*'Base Table 5'!CZ64</f>
        <v>1.2019</v>
      </c>
      <c r="DA64" s="36">
        <f>(1+INDEX('Scenario Parameters'!$L:$L,MATCH($C64,'Scenario Parameters'!$A:$A,0)))*(1+INDEX('Scenario Parameters'!$L:$L,MATCH(DA$3,'Scenario Parameters'!$A:$A,0)))*'Base Table 5'!DA64</f>
        <v>3.2599</v>
      </c>
      <c r="DB64" s="36">
        <f>(1+INDEX('Scenario Parameters'!$L:$L,MATCH($C64,'Scenario Parameters'!$A:$A,0)))*(1+INDEX('Scenario Parameters'!$L:$L,MATCH(DB$3,'Scenario Parameters'!$A:$A,0)))*'Base Table 5'!DB64</f>
        <v>2.2926000000000002</v>
      </c>
      <c r="DC64" s="36">
        <f>(1+INDEX('Scenario Parameters'!$L:$L,MATCH($C64,'Scenario Parameters'!$A:$A,0)))*(1+INDEX('Scenario Parameters'!$L:$L,MATCH(DC$3,'Scenario Parameters'!$A:$A,0)))*'Base Table 5'!DC64</f>
        <v>1.2463</v>
      </c>
      <c r="DD64" s="36">
        <f>(1+INDEX('Scenario Parameters'!$L:$L,MATCH($C64,'Scenario Parameters'!$A:$A,0)))*(1+INDEX('Scenario Parameters'!$L:$L,MATCH(DD$3,'Scenario Parameters'!$A:$A,0)))*'Base Table 5'!DD64</f>
        <v>3.6553</v>
      </c>
      <c r="DE64" s="36">
        <f>(1+INDEX('Scenario Parameters'!$L:$L,MATCH($C64,'Scenario Parameters'!$A:$A,0)))*(1+INDEX('Scenario Parameters'!$L:$L,MATCH(DE$3,'Scenario Parameters'!$A:$A,0)))*'Base Table 5'!DE64</f>
        <v>2.0786500000000001</v>
      </c>
      <c r="DF64" s="36">
        <f>(1+INDEX('Scenario Parameters'!$L:$L,MATCH($C64,'Scenario Parameters'!$A:$A,0)))*(1+INDEX('Scenario Parameters'!$L:$L,MATCH(DF$3,'Scenario Parameters'!$A:$A,0)))*'Base Table 5'!DF64</f>
        <v>0.48060000000000003</v>
      </c>
      <c r="DG64" s="36">
        <f>(1+INDEX('Scenario Parameters'!$L:$L,MATCH($C64,'Scenario Parameters'!$A:$A,0)))*(1+INDEX('Scenario Parameters'!$L:$L,MATCH(DG$3,'Scenario Parameters'!$A:$A,0)))*'Base Table 5'!DG64</f>
        <v>8.1595999999999993</v>
      </c>
      <c r="DH64" s="36">
        <f>(1+INDEX('Scenario Parameters'!$L:$L,MATCH($C64,'Scenario Parameters'!$A:$A,0)))*(1+INDEX('Scenario Parameters'!$L:$L,MATCH(DH$3,'Scenario Parameters'!$A:$A,0)))*'Base Table 5'!DH64</f>
        <v>4.2999499999999999</v>
      </c>
      <c r="DI64" s="36">
        <f>(1+INDEX('Scenario Parameters'!$L:$L,MATCH($C64,'Scenario Parameters'!$A:$A,0)))*(1+INDEX('Scenario Parameters'!$L:$L,MATCH(DI$3,'Scenario Parameters'!$A:$A,0)))*'Base Table 5'!DI64</f>
        <v>0.63009999999999999</v>
      </c>
      <c r="DJ64" s="36">
        <f>(1+INDEX('Scenario Parameters'!$L:$L,MATCH($C64,'Scenario Parameters'!$A:$A,0)))*(1+INDEX('Scenario Parameters'!$L:$L,MATCH(DJ$3,'Scenario Parameters'!$A:$A,0)))*'Base Table 5'!DJ64</f>
        <v>2.2212000000000001</v>
      </c>
      <c r="DK64" s="36">
        <f>(1+INDEX('Scenario Parameters'!$L:$L,MATCH($C64,'Scenario Parameters'!$A:$A,0)))*(1+INDEX('Scenario Parameters'!$L:$L,MATCH(DK$3,'Scenario Parameters'!$A:$A,0)))*'Base Table 5'!DK64</f>
        <v>1.0664</v>
      </c>
      <c r="DL64" s="36">
        <f>(1+INDEX('Scenario Parameters'!$L:$L,MATCH($C64,'Scenario Parameters'!$A:$A,0)))*(1+INDEX('Scenario Parameters'!$L:$L,MATCH(DL$3,'Scenario Parameters'!$A:$A,0)))*'Base Table 5'!DL64</f>
        <v>2.1050399999999994</v>
      </c>
      <c r="DM64" s="36">
        <f>(1+INDEX('Scenario Parameters'!$L:$L,MATCH($C64,'Scenario Parameters'!$A:$A,0)))*(1+INDEX('Scenario Parameters'!$L:$L,MATCH(DM$3,'Scenario Parameters'!$A:$A,0)))*'Base Table 5'!DM64</f>
        <v>92.337599999999995</v>
      </c>
      <c r="DN64" s="36">
        <f>(1+INDEX('Scenario Parameters'!$L:$L,MATCH($C64,'Scenario Parameters'!$A:$A,0)))*(1+INDEX('Scenario Parameters'!$L:$L,MATCH(DN$3,'Scenario Parameters'!$A:$A,0)))*'Base Table 5'!DN64</f>
        <v>1.5942000000000001</v>
      </c>
      <c r="DO64" s="36">
        <f>(1+INDEX('Scenario Parameters'!$L:$L,MATCH($C64,'Scenario Parameters'!$A:$A,0)))*(1+INDEX('Scenario Parameters'!$L:$L,MATCH(DO$3,'Scenario Parameters'!$A:$A,0)))*'Base Table 5'!DO64</f>
        <v>0.27360000000000001</v>
      </c>
      <c r="DP64" s="36">
        <f t="shared" si="4"/>
        <v>670.8874400000002</v>
      </c>
      <c r="DQ64" s="36">
        <f>('Base Table 5'!DQ64/'Base Table 5'!$DX64)*$EB64</f>
        <v>356.70922601951446</v>
      </c>
      <c r="DR64" s="36">
        <f>('Base Table 5'!DR64/'Base Table 5'!$DX64)*$EB64</f>
        <v>0.54152711845036894</v>
      </c>
      <c r="DS64" s="36">
        <f>('Base Table 5'!DS64/'Base Table 5'!$DX64)*$EB64</f>
        <v>261.61542922078155</v>
      </c>
      <c r="DT64" s="36">
        <f>('Base Table 5'!DT64/'Base Table 5'!$DX64)*$EB64</f>
        <v>19.932489305949971</v>
      </c>
      <c r="DU64" s="36">
        <f>('Base Table 5'!DU64/'Base Table 5'!$DX64)*$EB64</f>
        <v>38.323158948236539</v>
      </c>
      <c r="DV64" s="36">
        <f>('Base Table 5'!DV64/'Base Table 5'!$DX64)*$EB64</f>
        <v>13.786360861394307</v>
      </c>
      <c r="DW64" s="36">
        <f>('Base Table 5'!DW64/'Base Table 5'!$DX64)*$EB64</f>
        <v>541.42279784887126</v>
      </c>
      <c r="DX64" s="36">
        <f t="shared" si="5"/>
        <v>1232.3309893231985</v>
      </c>
      <c r="DY64" s="36">
        <f t="shared" si="6"/>
        <v>1903.2184293231987</v>
      </c>
      <c r="DZ64" s="14">
        <f>'Base Table 5'!DY64</f>
        <v>1907.0002000000004</v>
      </c>
      <c r="EA64" s="54">
        <v>1903.2184293231987</v>
      </c>
      <c r="EB64" s="100">
        <f t="shared" si="7"/>
        <v>1232.3309893231985</v>
      </c>
    </row>
    <row r="65" spans="1:132" x14ac:dyDescent="0.4">
      <c r="A65" s="37">
        <v>62</v>
      </c>
      <c r="B65" s="2" t="str">
        <f>'Base Table 5'!B65</f>
        <v>2405</v>
      </c>
      <c r="C65" s="112">
        <f>'Base Table 5'!C65</f>
        <v>10</v>
      </c>
      <c r="D65" s="38" t="str">
        <f>'Base Table 5'!D65</f>
        <v>Specialised and other machinery and equipment manufacturing</v>
      </c>
      <c r="E65" s="36">
        <f>(1+INDEX('Scenario Parameters'!$L:$L,MATCH($C65,'Scenario Parameters'!$A:$A,0)))*(1+INDEX('Scenario Parameters'!$L:$L,MATCH(E$3,'Scenario Parameters'!$A:$A,0)))*'Base Table 5'!E65</f>
        <v>110.5278</v>
      </c>
      <c r="F65" s="36">
        <f>(1+INDEX('Scenario Parameters'!$L:$L,MATCH($C65,'Scenario Parameters'!$A:$A,0)))*(1+INDEX('Scenario Parameters'!$L:$L,MATCH(F$3,'Scenario Parameters'!$A:$A,0)))*'Base Table 5'!F65</f>
        <v>14.038500000000001</v>
      </c>
      <c r="G65" s="36">
        <f>(1+INDEX('Scenario Parameters'!$L:$L,MATCH($C65,'Scenario Parameters'!$A:$A,0)))*(1+INDEX('Scenario Parameters'!$L:$L,MATCH(G$3,'Scenario Parameters'!$A:$A,0)))*'Base Table 5'!G65</f>
        <v>143.50810000000001</v>
      </c>
      <c r="H65" s="36">
        <f>(1+INDEX('Scenario Parameters'!$L:$L,MATCH($C65,'Scenario Parameters'!$A:$A,0)))*(1+INDEX('Scenario Parameters'!$L:$L,MATCH(H$3,'Scenario Parameters'!$A:$A,0)))*'Base Table 5'!H65</f>
        <v>71.780900000000003</v>
      </c>
      <c r="I65" s="36">
        <f>(1+INDEX('Scenario Parameters'!$L:$L,MATCH($C65,'Scenario Parameters'!$A:$A,0)))*(1+INDEX('Scenario Parameters'!$L:$L,MATCH(I$3,'Scenario Parameters'!$A:$A,0)))*'Base Table 5'!I65</f>
        <v>1.056</v>
      </c>
      <c r="J65" s="36">
        <f>(1+INDEX('Scenario Parameters'!$L:$L,MATCH($C65,'Scenario Parameters'!$A:$A,0)))*(1+INDEX('Scenario Parameters'!$L:$L,MATCH(J$3,'Scenario Parameters'!$A:$A,0)))*'Base Table 5'!J65</f>
        <v>39.424300000000002</v>
      </c>
      <c r="K65" s="36">
        <f>(1+INDEX('Scenario Parameters'!$L:$L,MATCH($C65,'Scenario Parameters'!$A:$A,0)))*(1+INDEX('Scenario Parameters'!$L:$L,MATCH(K$3,'Scenario Parameters'!$A:$A,0)))*'Base Table 5'!K65</f>
        <v>82.082700000000003</v>
      </c>
      <c r="L65" s="36">
        <f>(1+INDEX('Scenario Parameters'!$L:$L,MATCH($C65,'Scenario Parameters'!$A:$A,0)))*(1+INDEX('Scenario Parameters'!$L:$L,MATCH(L$3,'Scenario Parameters'!$A:$A,0)))*'Base Table 5'!L65</f>
        <v>45.192619999999991</v>
      </c>
      <c r="M65" s="36">
        <f>(1+INDEX('Scenario Parameters'!$L:$L,MATCH($C65,'Scenario Parameters'!$A:$A,0)))*(1+INDEX('Scenario Parameters'!$L:$L,MATCH(M$3,'Scenario Parameters'!$A:$A,0)))*'Base Table 5'!M65</f>
        <v>21.508639999999996</v>
      </c>
      <c r="N65" s="36">
        <f>(1+INDEX('Scenario Parameters'!$L:$L,MATCH($C65,'Scenario Parameters'!$A:$A,0)))*(1+INDEX('Scenario Parameters'!$L:$L,MATCH(N$3,'Scenario Parameters'!$A:$A,0)))*'Base Table 5'!N65</f>
        <v>236.52002000000002</v>
      </c>
      <c r="O65" s="36">
        <f>(1+INDEX('Scenario Parameters'!$L:$L,MATCH($C65,'Scenario Parameters'!$A:$A,0)))*(1+INDEX('Scenario Parameters'!$L:$L,MATCH(O$3,'Scenario Parameters'!$A:$A,0)))*'Base Table 5'!O65</f>
        <v>971.40736000000015</v>
      </c>
      <c r="P65" s="36">
        <f>(1+INDEX('Scenario Parameters'!$L:$L,MATCH($C65,'Scenario Parameters'!$A:$A,0)))*(1+INDEX('Scenario Parameters'!$L:$L,MATCH(P$3,'Scenario Parameters'!$A:$A,0)))*'Base Table 5'!P65</f>
        <v>120.29127000000001</v>
      </c>
      <c r="Q65" s="36">
        <f>(1+INDEX('Scenario Parameters'!$L:$L,MATCH($C65,'Scenario Parameters'!$A:$A,0)))*(1+INDEX('Scenario Parameters'!$L:$L,MATCH(Q$3,'Scenario Parameters'!$A:$A,0)))*'Base Table 5'!Q65</f>
        <v>79.178880000000007</v>
      </c>
      <c r="R65" s="36">
        <f>(1+INDEX('Scenario Parameters'!$L:$L,MATCH($C65,'Scenario Parameters'!$A:$A,0)))*(1+INDEX('Scenario Parameters'!$L:$L,MATCH(R$3,'Scenario Parameters'!$A:$A,0)))*'Base Table 5'!R65</f>
        <v>54.410600000000002</v>
      </c>
      <c r="S65" s="36">
        <f>(1+INDEX('Scenario Parameters'!$L:$L,MATCH($C65,'Scenario Parameters'!$A:$A,0)))*(1+INDEX('Scenario Parameters'!$L:$L,MATCH(S$3,'Scenario Parameters'!$A:$A,0)))*'Base Table 5'!S65</f>
        <v>1.3023</v>
      </c>
      <c r="T65" s="36">
        <f>(1+INDEX('Scenario Parameters'!$L:$L,MATCH($C65,'Scenario Parameters'!$A:$A,0)))*(1+INDEX('Scenario Parameters'!$L:$L,MATCH(T$3,'Scenario Parameters'!$A:$A,0)))*'Base Table 5'!T65</f>
        <v>18.250399999999999</v>
      </c>
      <c r="U65" s="36">
        <f>(1+INDEX('Scenario Parameters'!$L:$L,MATCH($C65,'Scenario Parameters'!$A:$A,0)))*(1+INDEX('Scenario Parameters'!$L:$L,MATCH(U$3,'Scenario Parameters'!$A:$A,0)))*'Base Table 5'!U65</f>
        <v>16.4175</v>
      </c>
      <c r="V65" s="36">
        <f>(1+INDEX('Scenario Parameters'!$L:$L,MATCH($C65,'Scenario Parameters'!$A:$A,0)))*(1+INDEX('Scenario Parameters'!$L:$L,MATCH(V$3,'Scenario Parameters'!$A:$A,0)))*'Base Table 5'!V65</f>
        <v>3.1341999999999999</v>
      </c>
      <c r="W65" s="36">
        <f>(1+INDEX('Scenario Parameters'!$L:$L,MATCH($C65,'Scenario Parameters'!$A:$A,0)))*(1+INDEX('Scenario Parameters'!$L:$L,MATCH(W$3,'Scenario Parameters'!$A:$A,0)))*'Base Table 5'!W65</f>
        <v>7.0110999999999999</v>
      </c>
      <c r="X65" s="36">
        <f>(1+INDEX('Scenario Parameters'!$L:$L,MATCH($C65,'Scenario Parameters'!$A:$A,0)))*(1+INDEX('Scenario Parameters'!$L:$L,MATCH(X$3,'Scenario Parameters'!$A:$A,0)))*'Base Table 5'!X65</f>
        <v>19.2376</v>
      </c>
      <c r="Y65" s="36">
        <f>(1+INDEX('Scenario Parameters'!$L:$L,MATCH($C65,'Scenario Parameters'!$A:$A,0)))*(1+INDEX('Scenario Parameters'!$L:$L,MATCH(Y$3,'Scenario Parameters'!$A:$A,0)))*'Base Table 5'!Y65</f>
        <v>21.986899999999999</v>
      </c>
      <c r="Z65" s="36">
        <f>(1+INDEX('Scenario Parameters'!$L:$L,MATCH($C65,'Scenario Parameters'!$A:$A,0)))*(1+INDEX('Scenario Parameters'!$L:$L,MATCH(Z$3,'Scenario Parameters'!$A:$A,0)))*'Base Table 5'!Z65</f>
        <v>31.2516</v>
      </c>
      <c r="AA65" s="36">
        <f>(1+INDEX('Scenario Parameters'!$L:$L,MATCH($C65,'Scenario Parameters'!$A:$A,0)))*(1+INDEX('Scenario Parameters'!$L:$L,MATCH(AA$3,'Scenario Parameters'!$A:$A,0)))*'Base Table 5'!AA65</f>
        <v>20.521799999999999</v>
      </c>
      <c r="AB65" s="36">
        <f>(1+INDEX('Scenario Parameters'!$L:$L,MATCH($C65,'Scenario Parameters'!$A:$A,0)))*(1+INDEX('Scenario Parameters'!$L:$L,MATCH(AB$3,'Scenario Parameters'!$A:$A,0)))*'Base Table 5'!AB65</f>
        <v>6.6208</v>
      </c>
      <c r="AC65" s="36">
        <f>(1+INDEX('Scenario Parameters'!$L:$L,MATCH($C65,'Scenario Parameters'!$A:$A,0)))*(1+INDEX('Scenario Parameters'!$L:$L,MATCH(AC$3,'Scenario Parameters'!$A:$A,0)))*'Base Table 5'!AC65</f>
        <v>10.525600000000001</v>
      </c>
      <c r="AD65" s="36">
        <f>(1+INDEX('Scenario Parameters'!$L:$L,MATCH($C65,'Scenario Parameters'!$A:$A,0)))*(1+INDEX('Scenario Parameters'!$L:$L,MATCH(AD$3,'Scenario Parameters'!$A:$A,0)))*'Base Table 5'!AD65</f>
        <v>0.1166</v>
      </c>
      <c r="AE65" s="36">
        <f>(1+INDEX('Scenario Parameters'!$L:$L,MATCH($C65,'Scenario Parameters'!$A:$A,0)))*(1+INDEX('Scenario Parameters'!$L:$L,MATCH(AE$3,'Scenario Parameters'!$A:$A,0)))*'Base Table 5'!AE65</f>
        <v>0.44390000000000002</v>
      </c>
      <c r="AF65" s="36">
        <f>(1+INDEX('Scenario Parameters'!$L:$L,MATCH($C65,'Scenario Parameters'!$A:$A,0)))*(1+INDEX('Scenario Parameters'!$L:$L,MATCH(AF$3,'Scenario Parameters'!$A:$A,0)))*'Base Table 5'!AF65</f>
        <v>9.4658999999999995</v>
      </c>
      <c r="AG65" s="36">
        <f>(1+INDEX('Scenario Parameters'!$L:$L,MATCH($C65,'Scenario Parameters'!$A:$A,0)))*(1+INDEX('Scenario Parameters'!$L:$L,MATCH(AG$3,'Scenario Parameters'!$A:$A,0)))*'Base Table 5'!AG65</f>
        <v>1.14E-2</v>
      </c>
      <c r="AH65" s="36">
        <f>(1+INDEX('Scenario Parameters'!$L:$L,MATCH($C65,'Scenario Parameters'!$A:$A,0)))*(1+INDEX('Scenario Parameters'!$L:$L,MATCH(AH$3,'Scenario Parameters'!$A:$A,0)))*'Base Table 5'!AH65</f>
        <v>0.47549999999999998</v>
      </c>
      <c r="AI65" s="36">
        <f>(1+INDEX('Scenario Parameters'!$L:$L,MATCH($C65,'Scenario Parameters'!$A:$A,0)))*(1+INDEX('Scenario Parameters'!$L:$L,MATCH(AI$3,'Scenario Parameters'!$A:$A,0)))*'Base Table 5'!AI65</f>
        <v>0.62649999999999995</v>
      </c>
      <c r="AJ65" s="36">
        <f>(1+INDEX('Scenario Parameters'!$L:$L,MATCH($C65,'Scenario Parameters'!$A:$A,0)))*(1+INDEX('Scenario Parameters'!$L:$L,MATCH(AJ$3,'Scenario Parameters'!$A:$A,0)))*'Base Table 5'!AJ65</f>
        <v>5.8425000000000002</v>
      </c>
      <c r="AK65" s="36">
        <f>(1+INDEX('Scenario Parameters'!$L:$L,MATCH($C65,'Scenario Parameters'!$A:$A,0)))*(1+INDEX('Scenario Parameters'!$L:$L,MATCH(AK$3,'Scenario Parameters'!$A:$A,0)))*'Base Table 5'!AK65</f>
        <v>42.318399999999997</v>
      </c>
      <c r="AL65" s="36">
        <f>(1+INDEX('Scenario Parameters'!$L:$L,MATCH($C65,'Scenario Parameters'!$A:$A,0)))*(1+INDEX('Scenario Parameters'!$L:$L,MATCH(AL$3,'Scenario Parameters'!$A:$A,0)))*'Base Table 5'!AL65</f>
        <v>9.5452999999999992</v>
      </c>
      <c r="AM65" s="36">
        <f>(1+INDEX('Scenario Parameters'!$L:$L,MATCH($C65,'Scenario Parameters'!$A:$A,0)))*(1+INDEX('Scenario Parameters'!$L:$L,MATCH(AM$3,'Scenario Parameters'!$A:$A,0)))*'Base Table 5'!AM65</f>
        <v>22.704000000000001</v>
      </c>
      <c r="AN65" s="36">
        <f>(1+INDEX('Scenario Parameters'!$L:$L,MATCH($C65,'Scenario Parameters'!$A:$A,0)))*(1+INDEX('Scenario Parameters'!$L:$L,MATCH(AN$3,'Scenario Parameters'!$A:$A,0)))*'Base Table 5'!AN65</f>
        <v>33.493600000000001</v>
      </c>
      <c r="AO65" s="36">
        <f>(1+INDEX('Scenario Parameters'!$L:$L,MATCH($C65,'Scenario Parameters'!$A:$A,0)))*(1+INDEX('Scenario Parameters'!$L:$L,MATCH(AO$3,'Scenario Parameters'!$A:$A,0)))*'Base Table 5'!AO65</f>
        <v>3.2998499999999993</v>
      </c>
      <c r="AP65" s="36">
        <f>(1+INDEX('Scenario Parameters'!$L:$L,MATCH($C65,'Scenario Parameters'!$A:$A,0)))*(1+INDEX('Scenario Parameters'!$L:$L,MATCH(AP$3,'Scenario Parameters'!$A:$A,0)))*'Base Table 5'!AP65</f>
        <v>13.64995</v>
      </c>
      <c r="AQ65" s="36">
        <f>(1+INDEX('Scenario Parameters'!$L:$L,MATCH($C65,'Scenario Parameters'!$A:$A,0)))*(1+INDEX('Scenario Parameters'!$L:$L,MATCH(AQ$3,'Scenario Parameters'!$A:$A,0)))*'Base Table 5'!AQ65</f>
        <v>0.25395000000000001</v>
      </c>
      <c r="AR65" s="36">
        <f>(1+INDEX('Scenario Parameters'!$L:$L,MATCH($C65,'Scenario Parameters'!$A:$A,0)))*(1+INDEX('Scenario Parameters'!$L:$L,MATCH(AR$3,'Scenario Parameters'!$A:$A,0)))*'Base Table 5'!AR65</f>
        <v>80.09</v>
      </c>
      <c r="AS65" s="36">
        <f>(1+INDEX('Scenario Parameters'!$L:$L,MATCH($C65,'Scenario Parameters'!$A:$A,0)))*(1+INDEX('Scenario Parameters'!$L:$L,MATCH(AS$3,'Scenario Parameters'!$A:$A,0)))*'Base Table 5'!AS65</f>
        <v>6.6801000000000004</v>
      </c>
      <c r="AT65" s="36">
        <f>(1+INDEX('Scenario Parameters'!$L:$L,MATCH($C65,'Scenario Parameters'!$A:$A,0)))*(1+INDEX('Scenario Parameters'!$L:$L,MATCH(AT$3,'Scenario Parameters'!$A:$A,0)))*'Base Table 5'!AT65</f>
        <v>79.618399999999994</v>
      </c>
      <c r="AU65" s="36">
        <f>(1+INDEX('Scenario Parameters'!$L:$L,MATCH($C65,'Scenario Parameters'!$A:$A,0)))*(1+INDEX('Scenario Parameters'!$L:$L,MATCH(AU$3,'Scenario Parameters'!$A:$A,0)))*'Base Table 5'!AU65</f>
        <v>1.0442</v>
      </c>
      <c r="AV65" s="36">
        <f>(1+INDEX('Scenario Parameters'!$L:$L,MATCH($C65,'Scenario Parameters'!$A:$A,0)))*(1+INDEX('Scenario Parameters'!$L:$L,MATCH(AV$3,'Scenario Parameters'!$A:$A,0)))*'Base Table 5'!AV65</f>
        <v>30.8813</v>
      </c>
      <c r="AW65" s="36">
        <f>(1+INDEX('Scenario Parameters'!$L:$L,MATCH($C65,'Scenario Parameters'!$A:$A,0)))*(1+INDEX('Scenario Parameters'!$L:$L,MATCH(AW$3,'Scenario Parameters'!$A:$A,0)))*'Base Table 5'!AW65</f>
        <v>3.2290999999999999</v>
      </c>
      <c r="AX65" s="36">
        <f>(1+INDEX('Scenario Parameters'!$L:$L,MATCH($C65,'Scenario Parameters'!$A:$A,0)))*(1+INDEX('Scenario Parameters'!$L:$L,MATCH(AX$3,'Scenario Parameters'!$A:$A,0)))*'Base Table 5'!AX65</f>
        <v>37.535800000000002</v>
      </c>
      <c r="AY65" s="36">
        <f>(1+INDEX('Scenario Parameters'!$L:$L,MATCH($C65,'Scenario Parameters'!$A:$A,0)))*(1+INDEX('Scenario Parameters'!$L:$L,MATCH(AY$3,'Scenario Parameters'!$A:$A,0)))*'Base Table 5'!AY65</f>
        <v>16.3171</v>
      </c>
      <c r="AZ65" s="36">
        <f>(1+INDEX('Scenario Parameters'!$L:$L,MATCH($C65,'Scenario Parameters'!$A:$A,0)))*(1+INDEX('Scenario Parameters'!$L:$L,MATCH(AZ$3,'Scenario Parameters'!$A:$A,0)))*'Base Table 5'!AZ65</f>
        <v>3.8142</v>
      </c>
      <c r="BA65" s="36">
        <f>(1+INDEX('Scenario Parameters'!$L:$L,MATCH($C65,'Scenario Parameters'!$A:$A,0)))*(1+INDEX('Scenario Parameters'!$L:$L,MATCH(BA$3,'Scenario Parameters'!$A:$A,0)))*'Base Table 5'!BA65</f>
        <v>33.023099999999999</v>
      </c>
      <c r="BB65" s="36">
        <f>(1+INDEX('Scenario Parameters'!$L:$L,MATCH($C65,'Scenario Parameters'!$A:$A,0)))*(1+INDEX('Scenario Parameters'!$L:$L,MATCH(BB$3,'Scenario Parameters'!$A:$A,0)))*'Base Table 5'!BB65</f>
        <v>4.6902999999999997</v>
      </c>
      <c r="BC65" s="36">
        <f>(1+INDEX('Scenario Parameters'!$L:$L,MATCH($C65,'Scenario Parameters'!$A:$A,0)))*(1+INDEX('Scenario Parameters'!$L:$L,MATCH(BC$3,'Scenario Parameters'!$A:$A,0)))*'Base Table 5'!BC65</f>
        <v>1.4307000000000001</v>
      </c>
      <c r="BD65" s="36">
        <f>(1+INDEX('Scenario Parameters'!$L:$L,MATCH($C65,'Scenario Parameters'!$A:$A,0)))*(1+INDEX('Scenario Parameters'!$L:$L,MATCH(BD$3,'Scenario Parameters'!$A:$A,0)))*'Base Table 5'!BD65</f>
        <v>178.67420000000001</v>
      </c>
      <c r="BE65" s="36">
        <f>(1+INDEX('Scenario Parameters'!$L:$L,MATCH($C65,'Scenario Parameters'!$A:$A,0)))*(1+INDEX('Scenario Parameters'!$L:$L,MATCH(BE$3,'Scenario Parameters'!$A:$A,0)))*'Base Table 5'!BE65</f>
        <v>26.409800000000001</v>
      </c>
      <c r="BF65" s="36">
        <f>(1+INDEX('Scenario Parameters'!$L:$L,MATCH($C65,'Scenario Parameters'!$A:$A,0)))*(1+INDEX('Scenario Parameters'!$L:$L,MATCH(BF$3,'Scenario Parameters'!$A:$A,0)))*'Base Table 5'!BF65</f>
        <v>221.47819999999999</v>
      </c>
      <c r="BG65" s="36">
        <f>(1+INDEX('Scenario Parameters'!$L:$L,MATCH($C65,'Scenario Parameters'!$A:$A,0)))*(1+INDEX('Scenario Parameters'!$L:$L,MATCH(BG$3,'Scenario Parameters'!$A:$A,0)))*'Base Table 5'!BG65</f>
        <v>23.589570000000005</v>
      </c>
      <c r="BH65" s="36">
        <f>(1+INDEX('Scenario Parameters'!$L:$L,MATCH($C65,'Scenario Parameters'!$A:$A,0)))*(1+INDEX('Scenario Parameters'!$L:$L,MATCH(BH$3,'Scenario Parameters'!$A:$A,0)))*'Base Table 5'!BH65</f>
        <v>109.404</v>
      </c>
      <c r="BI65" s="36">
        <f>(1+INDEX('Scenario Parameters'!$L:$L,MATCH($C65,'Scenario Parameters'!$A:$A,0)))*(1+INDEX('Scenario Parameters'!$L:$L,MATCH(BI$3,'Scenario Parameters'!$A:$A,0)))*'Base Table 5'!BI65</f>
        <v>130.6131</v>
      </c>
      <c r="BJ65" s="36">
        <f>(1+INDEX('Scenario Parameters'!$L:$L,MATCH($C65,'Scenario Parameters'!$A:$A,0)))*(1+INDEX('Scenario Parameters'!$L:$L,MATCH(BJ$3,'Scenario Parameters'!$A:$A,0)))*'Base Table 5'!BJ65</f>
        <v>47.577100000000002</v>
      </c>
      <c r="BK65" s="36">
        <f>(1+INDEX('Scenario Parameters'!$L:$L,MATCH($C65,'Scenario Parameters'!$A:$A,0)))*(1+INDEX('Scenario Parameters'!$L:$L,MATCH(BK$3,'Scenario Parameters'!$A:$A,0)))*'Base Table 5'!BK65</f>
        <v>109.932</v>
      </c>
      <c r="BL65" s="36">
        <f>(1+INDEX('Scenario Parameters'!$L:$L,MATCH($C65,'Scenario Parameters'!$A:$A,0)))*(1+INDEX('Scenario Parameters'!$L:$L,MATCH(BL$3,'Scenario Parameters'!$A:$A,0)))*'Base Table 5'!BL65</f>
        <v>92.265000000000001</v>
      </c>
      <c r="BM65" s="36">
        <f>(1+INDEX('Scenario Parameters'!$L:$L,MATCH($C65,'Scenario Parameters'!$A:$A,0)))*(1+INDEX('Scenario Parameters'!$L:$L,MATCH(BM$3,'Scenario Parameters'!$A:$A,0)))*'Base Table 5'!BM65</f>
        <v>23.3536</v>
      </c>
      <c r="BN65" s="36">
        <f>(1+INDEX('Scenario Parameters'!$L:$L,MATCH($C65,'Scenario Parameters'!$A:$A,0)))*(1+INDEX('Scenario Parameters'!$L:$L,MATCH(BN$3,'Scenario Parameters'!$A:$A,0)))*'Base Table 5'!BN65</f>
        <v>376.97460000000001</v>
      </c>
      <c r="BO65" s="36">
        <f>(1+INDEX('Scenario Parameters'!$L:$L,MATCH($C65,'Scenario Parameters'!$A:$A,0)))*(1+INDEX('Scenario Parameters'!$L:$L,MATCH(BO$3,'Scenario Parameters'!$A:$A,0)))*'Base Table 5'!BO65</f>
        <v>17.130099999999999</v>
      </c>
      <c r="BP65" s="36">
        <f>(1+INDEX('Scenario Parameters'!$L:$L,MATCH($C65,'Scenario Parameters'!$A:$A,0)))*(1+INDEX('Scenario Parameters'!$L:$L,MATCH(BP$3,'Scenario Parameters'!$A:$A,0)))*'Base Table 5'!BP65</f>
        <v>23.859400000000001</v>
      </c>
      <c r="BQ65" s="36">
        <f>(1+INDEX('Scenario Parameters'!$L:$L,MATCH($C65,'Scenario Parameters'!$A:$A,0)))*(1+INDEX('Scenario Parameters'!$L:$L,MATCH(BQ$3,'Scenario Parameters'!$A:$A,0)))*'Base Table 5'!BQ65</f>
        <v>64.327124999999995</v>
      </c>
      <c r="BR65" s="36">
        <f>(1+INDEX('Scenario Parameters'!$L:$L,MATCH($C65,'Scenario Parameters'!$A:$A,0)))*(1+INDEX('Scenario Parameters'!$L:$L,MATCH(BR$3,'Scenario Parameters'!$A:$A,0)))*'Base Table 5'!BR65</f>
        <v>84.775624999999991</v>
      </c>
      <c r="BS65" s="36">
        <f>(1+INDEX('Scenario Parameters'!$L:$L,MATCH($C65,'Scenario Parameters'!$A:$A,0)))*(1+INDEX('Scenario Parameters'!$L:$L,MATCH(BS$3,'Scenario Parameters'!$A:$A,0)))*'Base Table 5'!BS65</f>
        <v>0.45855999999999991</v>
      </c>
      <c r="BT65" s="36">
        <f>(1+INDEX('Scenario Parameters'!$L:$L,MATCH($C65,'Scenario Parameters'!$A:$A,0)))*(1+INDEX('Scenario Parameters'!$L:$L,MATCH(BT$3,'Scenario Parameters'!$A:$A,0)))*'Base Table 5'!BT65</f>
        <v>93.731800000000007</v>
      </c>
      <c r="BU65" s="36">
        <f>(1+INDEX('Scenario Parameters'!$L:$L,MATCH($C65,'Scenario Parameters'!$A:$A,0)))*(1+INDEX('Scenario Parameters'!$L:$L,MATCH(BU$3,'Scenario Parameters'!$A:$A,0)))*'Base Table 5'!BU65</f>
        <v>24.554200000000002</v>
      </c>
      <c r="BV65" s="36">
        <f>(1+INDEX('Scenario Parameters'!$L:$L,MATCH($C65,'Scenario Parameters'!$A:$A,0)))*(1+INDEX('Scenario Parameters'!$L:$L,MATCH(BV$3,'Scenario Parameters'!$A:$A,0)))*'Base Table 5'!BV65</f>
        <v>265.7679</v>
      </c>
      <c r="BW65" s="36">
        <f>(1+INDEX('Scenario Parameters'!$L:$L,MATCH($C65,'Scenario Parameters'!$A:$A,0)))*(1+INDEX('Scenario Parameters'!$L:$L,MATCH(BW$3,'Scenario Parameters'!$A:$A,0)))*'Base Table 5'!BW65</f>
        <v>249.821</v>
      </c>
      <c r="BX65" s="36">
        <f>(1+INDEX('Scenario Parameters'!$L:$L,MATCH($C65,'Scenario Parameters'!$A:$A,0)))*(1+INDEX('Scenario Parameters'!$L:$L,MATCH(BX$3,'Scenario Parameters'!$A:$A,0)))*'Base Table 5'!BX65</f>
        <v>224.67619999999999</v>
      </c>
      <c r="BY65" s="36">
        <f>(1+INDEX('Scenario Parameters'!$L:$L,MATCH($C65,'Scenario Parameters'!$A:$A,0)))*(1+INDEX('Scenario Parameters'!$L:$L,MATCH(BY$3,'Scenario Parameters'!$A:$A,0)))*'Base Table 5'!BY65</f>
        <v>616.80769999999995</v>
      </c>
      <c r="BZ65" s="36">
        <f>(1+INDEX('Scenario Parameters'!$L:$L,MATCH($C65,'Scenario Parameters'!$A:$A,0)))*(1+INDEX('Scenario Parameters'!$L:$L,MATCH(BZ$3,'Scenario Parameters'!$A:$A,0)))*'Base Table 5'!BZ65</f>
        <v>314.39060000000001</v>
      </c>
      <c r="CA65" s="36">
        <f>(1+INDEX('Scenario Parameters'!$L:$L,MATCH($C65,'Scenario Parameters'!$A:$A,0)))*(1+INDEX('Scenario Parameters'!$L:$L,MATCH(CA$3,'Scenario Parameters'!$A:$A,0)))*'Base Table 5'!CA65</f>
        <v>119.0834</v>
      </c>
      <c r="CB65" s="36">
        <f>(1+INDEX('Scenario Parameters'!$L:$L,MATCH($C65,'Scenario Parameters'!$A:$A,0)))*(1+INDEX('Scenario Parameters'!$L:$L,MATCH(CB$3,'Scenario Parameters'!$A:$A,0)))*'Base Table 5'!CB65</f>
        <v>13.484500000000001</v>
      </c>
      <c r="CC65" s="36">
        <f>(1+INDEX('Scenario Parameters'!$L:$L,MATCH($C65,'Scenario Parameters'!$A:$A,0)))*(1+INDEX('Scenario Parameters'!$L:$L,MATCH(CC$3,'Scenario Parameters'!$A:$A,0)))*'Base Table 5'!CC65</f>
        <v>82.844899999999996</v>
      </c>
      <c r="CD65" s="36">
        <f>(1+INDEX('Scenario Parameters'!$L:$L,MATCH($C65,'Scenario Parameters'!$A:$A,0)))*(1+INDEX('Scenario Parameters'!$L:$L,MATCH(CD$3,'Scenario Parameters'!$A:$A,0)))*'Base Table 5'!CD65</f>
        <v>68.201040000000006</v>
      </c>
      <c r="CE65" s="36">
        <f>(1+INDEX('Scenario Parameters'!$L:$L,MATCH($C65,'Scenario Parameters'!$A:$A,0)))*(1+INDEX('Scenario Parameters'!$L:$L,MATCH(CE$3,'Scenario Parameters'!$A:$A,0)))*'Base Table 5'!CE65</f>
        <v>20.743300000000001</v>
      </c>
      <c r="CF65" s="36">
        <f>(1+INDEX('Scenario Parameters'!$L:$L,MATCH($C65,'Scenario Parameters'!$A:$A,0)))*(1+INDEX('Scenario Parameters'!$L:$L,MATCH(CF$3,'Scenario Parameters'!$A:$A,0)))*'Base Table 5'!CF65</f>
        <v>43.097799999999999</v>
      </c>
      <c r="CG65" s="36">
        <f>(1+INDEX('Scenario Parameters'!$L:$L,MATCH($C65,'Scenario Parameters'!$A:$A,0)))*(1+INDEX('Scenario Parameters'!$L:$L,MATCH(CG$3,'Scenario Parameters'!$A:$A,0)))*'Base Table 5'!CG65</f>
        <v>127.0894</v>
      </c>
      <c r="CH65" s="36">
        <f>(1+INDEX('Scenario Parameters'!$L:$L,MATCH($C65,'Scenario Parameters'!$A:$A,0)))*(1+INDEX('Scenario Parameters'!$L:$L,MATCH(CH$3,'Scenario Parameters'!$A:$A,0)))*'Base Table 5'!CH65</f>
        <v>54.981499999999997</v>
      </c>
      <c r="CI65" s="36">
        <f>(1+INDEX('Scenario Parameters'!$L:$L,MATCH($C65,'Scenario Parameters'!$A:$A,0)))*(1+INDEX('Scenario Parameters'!$L:$L,MATCH(CI$3,'Scenario Parameters'!$A:$A,0)))*'Base Table 5'!CI65</f>
        <v>72.275999999999996</v>
      </c>
      <c r="CJ65" s="36">
        <f>(1+INDEX('Scenario Parameters'!$L:$L,MATCH($C65,'Scenario Parameters'!$A:$A,0)))*(1+INDEX('Scenario Parameters'!$L:$L,MATCH(CJ$3,'Scenario Parameters'!$A:$A,0)))*'Base Table 5'!CJ65</f>
        <v>21.753</v>
      </c>
      <c r="CK65" s="36">
        <f>(1+INDEX('Scenario Parameters'!$L:$L,MATCH($C65,'Scenario Parameters'!$A:$A,0)))*(1+INDEX('Scenario Parameters'!$L:$L,MATCH(CK$3,'Scenario Parameters'!$A:$A,0)))*'Base Table 5'!CK65</f>
        <v>9.7934999999999999</v>
      </c>
      <c r="CL65" s="36">
        <f>(1+INDEX('Scenario Parameters'!$L:$L,MATCH($C65,'Scenario Parameters'!$A:$A,0)))*(1+INDEX('Scenario Parameters'!$L:$L,MATCH(CL$3,'Scenario Parameters'!$A:$A,0)))*'Base Table 5'!CL65</f>
        <v>2.7968000000000002</v>
      </c>
      <c r="CM65" s="36">
        <f>(1+INDEX('Scenario Parameters'!$L:$L,MATCH($C65,'Scenario Parameters'!$A:$A,0)))*(1+INDEX('Scenario Parameters'!$L:$L,MATCH(CM$3,'Scenario Parameters'!$A:$A,0)))*'Base Table 5'!CM65</f>
        <v>27.443000000000001</v>
      </c>
      <c r="CN65" s="36">
        <f>(1+INDEX('Scenario Parameters'!$L:$L,MATCH($C65,'Scenario Parameters'!$A:$A,0)))*(1+INDEX('Scenario Parameters'!$L:$L,MATCH(CN$3,'Scenario Parameters'!$A:$A,0)))*'Base Table 5'!CN65</f>
        <v>175.9248</v>
      </c>
      <c r="CO65" s="36">
        <f>(1+INDEX('Scenario Parameters'!$L:$L,MATCH($C65,'Scenario Parameters'!$A:$A,0)))*(1+INDEX('Scenario Parameters'!$L:$L,MATCH(CO$3,'Scenario Parameters'!$A:$A,0)))*'Base Table 5'!CO65</f>
        <v>0.46329999999999999</v>
      </c>
      <c r="CP65" s="36">
        <f>(1+INDEX('Scenario Parameters'!$L:$L,MATCH($C65,'Scenario Parameters'!$A:$A,0)))*(1+INDEX('Scenario Parameters'!$L:$L,MATCH(CP$3,'Scenario Parameters'!$A:$A,0)))*'Base Table 5'!CP65</f>
        <v>26.116399999999999</v>
      </c>
      <c r="CQ65" s="36">
        <f>(1+INDEX('Scenario Parameters'!$L:$L,MATCH($C65,'Scenario Parameters'!$A:$A,0)))*(1+INDEX('Scenario Parameters'!$L:$L,MATCH(CQ$3,'Scenario Parameters'!$A:$A,0)))*'Base Table 5'!CQ65</f>
        <v>3.9268999999999998</v>
      </c>
      <c r="CR65" s="36">
        <f>(1+INDEX('Scenario Parameters'!$L:$L,MATCH($C65,'Scenario Parameters'!$A:$A,0)))*(1+INDEX('Scenario Parameters'!$L:$L,MATCH(CR$3,'Scenario Parameters'!$A:$A,0)))*'Base Table 5'!CR65</f>
        <v>19.582100000000001</v>
      </c>
      <c r="CS65" s="36">
        <f>(1+INDEX('Scenario Parameters'!$L:$L,MATCH($C65,'Scenario Parameters'!$A:$A,0)))*(1+INDEX('Scenario Parameters'!$L:$L,MATCH(CS$3,'Scenario Parameters'!$A:$A,0)))*'Base Table 5'!CS65</f>
        <v>45.886099999999999</v>
      </c>
      <c r="CT65" s="36">
        <f>(1+INDEX('Scenario Parameters'!$L:$L,MATCH($C65,'Scenario Parameters'!$A:$A,0)))*(1+INDEX('Scenario Parameters'!$L:$L,MATCH(CT$3,'Scenario Parameters'!$A:$A,0)))*'Base Table 5'!CT65</f>
        <v>5.8512000000000004</v>
      </c>
      <c r="CU65" s="36">
        <f>(1+INDEX('Scenario Parameters'!$L:$L,MATCH($C65,'Scenario Parameters'!$A:$A,0)))*(1+INDEX('Scenario Parameters'!$L:$L,MATCH(CU$3,'Scenario Parameters'!$A:$A,0)))*'Base Table 5'!CU65</f>
        <v>2.1758000000000002</v>
      </c>
      <c r="CV65" s="36">
        <f>(1+INDEX('Scenario Parameters'!$L:$L,MATCH($C65,'Scenario Parameters'!$A:$A,0)))*(1+INDEX('Scenario Parameters'!$L:$L,MATCH(CV$3,'Scenario Parameters'!$A:$A,0)))*'Base Table 5'!CV65</f>
        <v>52.772799999999997</v>
      </c>
      <c r="CW65" s="36">
        <f>(1+INDEX('Scenario Parameters'!$L:$L,MATCH($C65,'Scenario Parameters'!$A:$A,0)))*(1+INDEX('Scenario Parameters'!$L:$L,MATCH(CW$3,'Scenario Parameters'!$A:$A,0)))*'Base Table 5'!CW65</f>
        <v>456.60129999999998</v>
      </c>
      <c r="CX65" s="36">
        <f>(1+INDEX('Scenario Parameters'!$L:$L,MATCH($C65,'Scenario Parameters'!$A:$A,0)))*(1+INDEX('Scenario Parameters'!$L:$L,MATCH(CX$3,'Scenario Parameters'!$A:$A,0)))*'Base Table 5'!CX65</f>
        <v>78.243600000000001</v>
      </c>
      <c r="CY65" s="36">
        <f>(1+INDEX('Scenario Parameters'!$L:$L,MATCH($C65,'Scenario Parameters'!$A:$A,0)))*(1+INDEX('Scenario Parameters'!$L:$L,MATCH(CY$3,'Scenario Parameters'!$A:$A,0)))*'Base Table 5'!CY65</f>
        <v>117.2469</v>
      </c>
      <c r="CZ65" s="36">
        <f>(1+INDEX('Scenario Parameters'!$L:$L,MATCH($C65,'Scenario Parameters'!$A:$A,0)))*(1+INDEX('Scenario Parameters'!$L:$L,MATCH(CZ$3,'Scenario Parameters'!$A:$A,0)))*'Base Table 5'!CZ65</f>
        <v>69.759500000000003</v>
      </c>
      <c r="DA65" s="36">
        <f>(1+INDEX('Scenario Parameters'!$L:$L,MATCH($C65,'Scenario Parameters'!$A:$A,0)))*(1+INDEX('Scenario Parameters'!$L:$L,MATCH(DA$3,'Scenario Parameters'!$A:$A,0)))*'Base Table 5'!DA65</f>
        <v>147.5685</v>
      </c>
      <c r="DB65" s="36">
        <f>(1+INDEX('Scenario Parameters'!$L:$L,MATCH($C65,'Scenario Parameters'!$A:$A,0)))*(1+INDEX('Scenario Parameters'!$L:$L,MATCH(DB$3,'Scenario Parameters'!$A:$A,0)))*'Base Table 5'!DB65</f>
        <v>125.2418</v>
      </c>
      <c r="DC65" s="36">
        <f>(1+INDEX('Scenario Parameters'!$L:$L,MATCH($C65,'Scenario Parameters'!$A:$A,0)))*(1+INDEX('Scenario Parameters'!$L:$L,MATCH(DC$3,'Scenario Parameters'!$A:$A,0)))*'Base Table 5'!DC65</f>
        <v>30.529199999999999</v>
      </c>
      <c r="DD65" s="36">
        <f>(1+INDEX('Scenario Parameters'!$L:$L,MATCH($C65,'Scenario Parameters'!$A:$A,0)))*(1+INDEX('Scenario Parameters'!$L:$L,MATCH(DD$3,'Scenario Parameters'!$A:$A,0)))*'Base Table 5'!DD65</f>
        <v>65.005799999999994</v>
      </c>
      <c r="DE65" s="36">
        <f>(1+INDEX('Scenario Parameters'!$L:$L,MATCH($C65,'Scenario Parameters'!$A:$A,0)))*(1+INDEX('Scenario Parameters'!$L:$L,MATCH(DE$3,'Scenario Parameters'!$A:$A,0)))*'Base Table 5'!DE65</f>
        <v>44.52375</v>
      </c>
      <c r="DF65" s="36">
        <f>(1+INDEX('Scenario Parameters'!$L:$L,MATCH($C65,'Scenario Parameters'!$A:$A,0)))*(1+INDEX('Scenario Parameters'!$L:$L,MATCH(DF$3,'Scenario Parameters'!$A:$A,0)))*'Base Table 5'!DF65</f>
        <v>11.479100000000001</v>
      </c>
      <c r="DG65" s="36">
        <f>(1+INDEX('Scenario Parameters'!$L:$L,MATCH($C65,'Scenario Parameters'!$A:$A,0)))*(1+INDEX('Scenario Parameters'!$L:$L,MATCH(DG$3,'Scenario Parameters'!$A:$A,0)))*'Base Table 5'!DG65</f>
        <v>62.582299999999996</v>
      </c>
      <c r="DH65" s="36">
        <f>(1+INDEX('Scenario Parameters'!$L:$L,MATCH($C65,'Scenario Parameters'!$A:$A,0)))*(1+INDEX('Scenario Parameters'!$L:$L,MATCH(DH$3,'Scenario Parameters'!$A:$A,0)))*'Base Table 5'!DH65</f>
        <v>47.917900000000003</v>
      </c>
      <c r="DI65" s="36">
        <f>(1+INDEX('Scenario Parameters'!$L:$L,MATCH($C65,'Scenario Parameters'!$A:$A,0)))*(1+INDEX('Scenario Parameters'!$L:$L,MATCH(DI$3,'Scenario Parameters'!$A:$A,0)))*'Base Table 5'!DI65</f>
        <v>12.159599999999999</v>
      </c>
      <c r="DJ65" s="36">
        <f>(1+INDEX('Scenario Parameters'!$L:$L,MATCH($C65,'Scenario Parameters'!$A:$A,0)))*(1+INDEX('Scenario Parameters'!$L:$L,MATCH(DJ$3,'Scenario Parameters'!$A:$A,0)))*'Base Table 5'!DJ65</f>
        <v>25.896599999999999</v>
      </c>
      <c r="DK65" s="36">
        <f>(1+INDEX('Scenario Parameters'!$L:$L,MATCH($C65,'Scenario Parameters'!$A:$A,0)))*(1+INDEX('Scenario Parameters'!$L:$L,MATCH(DK$3,'Scenario Parameters'!$A:$A,0)))*'Base Table 5'!DK65</f>
        <v>22.171199999999999</v>
      </c>
      <c r="DL65" s="36">
        <f>(1+INDEX('Scenario Parameters'!$L:$L,MATCH($C65,'Scenario Parameters'!$A:$A,0)))*(1+INDEX('Scenario Parameters'!$L:$L,MATCH(DL$3,'Scenario Parameters'!$A:$A,0)))*'Base Table 5'!DL65</f>
        <v>58.714619999999989</v>
      </c>
      <c r="DM65" s="36">
        <f>(1+INDEX('Scenario Parameters'!$L:$L,MATCH($C65,'Scenario Parameters'!$A:$A,0)))*(1+INDEX('Scenario Parameters'!$L:$L,MATCH(DM$3,'Scenario Parameters'!$A:$A,0)))*'Base Table 5'!DM65</f>
        <v>511.32440000000003</v>
      </c>
      <c r="DN65" s="36">
        <f>(1+INDEX('Scenario Parameters'!$L:$L,MATCH($C65,'Scenario Parameters'!$A:$A,0)))*(1+INDEX('Scenario Parameters'!$L:$L,MATCH(DN$3,'Scenario Parameters'!$A:$A,0)))*'Base Table 5'!DN65</f>
        <v>32.938600000000001</v>
      </c>
      <c r="DO65" s="36">
        <f>(1+INDEX('Scenario Parameters'!$L:$L,MATCH($C65,'Scenario Parameters'!$A:$A,0)))*(1+INDEX('Scenario Parameters'!$L:$L,MATCH(DO$3,'Scenario Parameters'!$A:$A,0)))*'Base Table 5'!DO65</f>
        <v>4.0529999999999999</v>
      </c>
      <c r="DP65" s="36">
        <f t="shared" si="4"/>
        <v>8828.6057299999957</v>
      </c>
      <c r="DQ65" s="36">
        <f>('Base Table 5'!DQ65/'Base Table 5'!$DX65)*$EB65</f>
        <v>832.48679143823927</v>
      </c>
      <c r="DR65" s="36">
        <f>('Base Table 5'!DR65/'Base Table 5'!$DX65)*$EB65</f>
        <v>132.82091979565575</v>
      </c>
      <c r="DS65" s="36">
        <f>('Base Table 5'!DS65/'Base Table 5'!$DX65)*$EB65</f>
        <v>5495.9720403025649</v>
      </c>
      <c r="DT65" s="36">
        <f>('Base Table 5'!DT65/'Base Table 5'!$DX65)*$EB65</f>
        <v>159.34964396895526</v>
      </c>
      <c r="DU65" s="36">
        <f>('Base Table 5'!DU65/'Base Table 5'!$DX65)*$EB65</f>
        <v>402.69501375061458</v>
      </c>
      <c r="DV65" s="36">
        <f>('Base Table 5'!DV65/'Base Table 5'!$DX65)*$EB65</f>
        <v>254.60820436723401</v>
      </c>
      <c r="DW65" s="36">
        <f>('Base Table 5'!DW65/'Base Table 5'!$DX65)*$EB65</f>
        <v>3860.9302411576168</v>
      </c>
      <c r="DX65" s="36">
        <f t="shared" si="5"/>
        <v>11138.86285478088</v>
      </c>
      <c r="DY65" s="36">
        <f t="shared" si="6"/>
        <v>19967.468584780876</v>
      </c>
      <c r="DZ65" s="14">
        <f>'Base Table 5'!DY65</f>
        <v>19987</v>
      </c>
      <c r="EA65" s="54">
        <v>19967.468584780876</v>
      </c>
      <c r="EB65" s="100">
        <f t="shared" si="7"/>
        <v>11138.86285478088</v>
      </c>
    </row>
    <row r="66" spans="1:132" x14ac:dyDescent="0.4">
      <c r="A66" s="34">
        <v>63</v>
      </c>
      <c r="B66" s="7" t="str">
        <f>'Base Table 5'!B66</f>
        <v>2501</v>
      </c>
      <c r="C66" s="111">
        <f>'Base Table 5'!C66</f>
        <v>10</v>
      </c>
      <c r="D66" s="35" t="str">
        <f>'Base Table 5'!D66</f>
        <v>Furniture manufacturing</v>
      </c>
      <c r="E66" s="36">
        <f>(1+INDEX('Scenario Parameters'!$L:$L,MATCH($C66,'Scenario Parameters'!$A:$A,0)))*(1+INDEX('Scenario Parameters'!$L:$L,MATCH(E$3,'Scenario Parameters'!$A:$A,0)))*'Base Table 5'!E66</f>
        <v>4.3441000000000001</v>
      </c>
      <c r="F66" s="36">
        <f>(1+INDEX('Scenario Parameters'!$L:$L,MATCH($C66,'Scenario Parameters'!$A:$A,0)))*(1+INDEX('Scenario Parameters'!$L:$L,MATCH(F$3,'Scenario Parameters'!$A:$A,0)))*'Base Table 5'!F66</f>
        <v>0.78369999999999995</v>
      </c>
      <c r="G66" s="36">
        <f>(1+INDEX('Scenario Parameters'!$L:$L,MATCH($C66,'Scenario Parameters'!$A:$A,0)))*(1+INDEX('Scenario Parameters'!$L:$L,MATCH(G$3,'Scenario Parameters'!$A:$A,0)))*'Base Table 5'!G66</f>
        <v>2.7328000000000001</v>
      </c>
      <c r="H66" s="36">
        <f>(1+INDEX('Scenario Parameters'!$L:$L,MATCH($C66,'Scenario Parameters'!$A:$A,0)))*(1+INDEX('Scenario Parameters'!$L:$L,MATCH(H$3,'Scenario Parameters'!$A:$A,0)))*'Base Table 5'!H66</f>
        <v>1.1084000000000001</v>
      </c>
      <c r="I66" s="36">
        <f>(1+INDEX('Scenario Parameters'!$L:$L,MATCH($C66,'Scenario Parameters'!$A:$A,0)))*(1+INDEX('Scenario Parameters'!$L:$L,MATCH(I$3,'Scenario Parameters'!$A:$A,0)))*'Base Table 5'!I66</f>
        <v>0.23760000000000001</v>
      </c>
      <c r="J66" s="36">
        <f>(1+INDEX('Scenario Parameters'!$L:$L,MATCH($C66,'Scenario Parameters'!$A:$A,0)))*(1+INDEX('Scenario Parameters'!$L:$L,MATCH(J$3,'Scenario Parameters'!$A:$A,0)))*'Base Table 5'!J66</f>
        <v>0.68020000000000003</v>
      </c>
      <c r="K66" s="36">
        <f>(1+INDEX('Scenario Parameters'!$L:$L,MATCH($C66,'Scenario Parameters'!$A:$A,0)))*(1+INDEX('Scenario Parameters'!$L:$L,MATCH(K$3,'Scenario Parameters'!$A:$A,0)))*'Base Table 5'!K66</f>
        <v>2.895</v>
      </c>
      <c r="L66" s="36">
        <f>(1+INDEX('Scenario Parameters'!$L:$L,MATCH($C66,'Scenario Parameters'!$A:$A,0)))*(1+INDEX('Scenario Parameters'!$L:$L,MATCH(L$3,'Scenario Parameters'!$A:$A,0)))*'Base Table 5'!L66</f>
        <v>0.55998999999999988</v>
      </c>
      <c r="M66" s="36">
        <f>(1+INDEX('Scenario Parameters'!$L:$L,MATCH($C66,'Scenario Parameters'!$A:$A,0)))*(1+INDEX('Scenario Parameters'!$L:$L,MATCH(M$3,'Scenario Parameters'!$A:$A,0)))*'Base Table 5'!M66</f>
        <v>0.50486999999999993</v>
      </c>
      <c r="N66" s="36">
        <f>(1+INDEX('Scenario Parameters'!$L:$L,MATCH($C66,'Scenario Parameters'!$A:$A,0)))*(1+INDEX('Scenario Parameters'!$L:$L,MATCH(N$3,'Scenario Parameters'!$A:$A,0)))*'Base Table 5'!N66</f>
        <v>4.2489699999999999</v>
      </c>
      <c r="O66" s="36">
        <f>(1+INDEX('Scenario Parameters'!$L:$L,MATCH($C66,'Scenario Parameters'!$A:$A,0)))*(1+INDEX('Scenario Parameters'!$L:$L,MATCH(O$3,'Scenario Parameters'!$A:$A,0)))*'Base Table 5'!O66</f>
        <v>11.8866</v>
      </c>
      <c r="P66" s="36">
        <f>(1+INDEX('Scenario Parameters'!$L:$L,MATCH($C66,'Scenario Parameters'!$A:$A,0)))*(1+INDEX('Scenario Parameters'!$L:$L,MATCH(P$3,'Scenario Parameters'!$A:$A,0)))*'Base Table 5'!P66</f>
        <v>1.06898</v>
      </c>
      <c r="Q66" s="36">
        <f>(1+INDEX('Scenario Parameters'!$L:$L,MATCH($C66,'Scenario Parameters'!$A:$A,0)))*(1+INDEX('Scenario Parameters'!$L:$L,MATCH(Q$3,'Scenario Parameters'!$A:$A,0)))*'Base Table 5'!Q66</f>
        <v>0.29087999999999997</v>
      </c>
      <c r="R66" s="36">
        <f>(1+INDEX('Scenario Parameters'!$L:$L,MATCH($C66,'Scenario Parameters'!$A:$A,0)))*(1+INDEX('Scenario Parameters'!$L:$L,MATCH(R$3,'Scenario Parameters'!$A:$A,0)))*'Base Table 5'!R66</f>
        <v>6.9024000000000001</v>
      </c>
      <c r="S66" s="36">
        <f>(1+INDEX('Scenario Parameters'!$L:$L,MATCH($C66,'Scenario Parameters'!$A:$A,0)))*(1+INDEX('Scenario Parameters'!$L:$L,MATCH(S$3,'Scenario Parameters'!$A:$A,0)))*'Base Table 5'!S66</f>
        <v>0.40670000000000001</v>
      </c>
      <c r="T66" s="36">
        <f>(1+INDEX('Scenario Parameters'!$L:$L,MATCH($C66,'Scenario Parameters'!$A:$A,0)))*(1+INDEX('Scenario Parameters'!$L:$L,MATCH(T$3,'Scenario Parameters'!$A:$A,0)))*'Base Table 5'!T66</f>
        <v>4.0890000000000004</v>
      </c>
      <c r="U66" s="36">
        <f>(1+INDEX('Scenario Parameters'!$L:$L,MATCH($C66,'Scenario Parameters'!$A:$A,0)))*(1+INDEX('Scenario Parameters'!$L:$L,MATCH(U$3,'Scenario Parameters'!$A:$A,0)))*'Base Table 5'!U66</f>
        <v>1.9456</v>
      </c>
      <c r="V66" s="36">
        <f>(1+INDEX('Scenario Parameters'!$L:$L,MATCH($C66,'Scenario Parameters'!$A:$A,0)))*(1+INDEX('Scenario Parameters'!$L:$L,MATCH(V$3,'Scenario Parameters'!$A:$A,0)))*'Base Table 5'!V66</f>
        <v>0.91639999999999999</v>
      </c>
      <c r="W66" s="36">
        <f>(1+INDEX('Scenario Parameters'!$L:$L,MATCH($C66,'Scenario Parameters'!$A:$A,0)))*(1+INDEX('Scenario Parameters'!$L:$L,MATCH(W$3,'Scenario Parameters'!$A:$A,0)))*'Base Table 5'!W66</f>
        <v>1.8947000000000001</v>
      </c>
      <c r="X66" s="36">
        <f>(1+INDEX('Scenario Parameters'!$L:$L,MATCH($C66,'Scenario Parameters'!$A:$A,0)))*(1+INDEX('Scenario Parameters'!$L:$L,MATCH(X$3,'Scenario Parameters'!$A:$A,0)))*'Base Table 5'!X66</f>
        <v>2.5455999999999999</v>
      </c>
      <c r="Y66" s="36">
        <f>(1+INDEX('Scenario Parameters'!$L:$L,MATCH($C66,'Scenario Parameters'!$A:$A,0)))*(1+INDEX('Scenario Parameters'!$L:$L,MATCH(Y$3,'Scenario Parameters'!$A:$A,0)))*'Base Table 5'!Y66</f>
        <v>3.2277999999999998</v>
      </c>
      <c r="Z66" s="36">
        <f>(1+INDEX('Scenario Parameters'!$L:$L,MATCH($C66,'Scenario Parameters'!$A:$A,0)))*(1+INDEX('Scenario Parameters'!$L:$L,MATCH(Z$3,'Scenario Parameters'!$A:$A,0)))*'Base Table 5'!Z66</f>
        <v>7.0888</v>
      </c>
      <c r="AA66" s="36">
        <f>(1+INDEX('Scenario Parameters'!$L:$L,MATCH($C66,'Scenario Parameters'!$A:$A,0)))*(1+INDEX('Scenario Parameters'!$L:$L,MATCH(AA$3,'Scenario Parameters'!$A:$A,0)))*'Base Table 5'!AA66</f>
        <v>13.6745</v>
      </c>
      <c r="AB66" s="36">
        <f>(1+INDEX('Scenario Parameters'!$L:$L,MATCH($C66,'Scenario Parameters'!$A:$A,0)))*(1+INDEX('Scenario Parameters'!$L:$L,MATCH(AB$3,'Scenario Parameters'!$A:$A,0)))*'Base Table 5'!AB66</f>
        <v>4.6063000000000001</v>
      </c>
      <c r="AC66" s="36">
        <f>(1+INDEX('Scenario Parameters'!$L:$L,MATCH($C66,'Scenario Parameters'!$A:$A,0)))*(1+INDEX('Scenario Parameters'!$L:$L,MATCH(AC$3,'Scenario Parameters'!$A:$A,0)))*'Base Table 5'!AC66</f>
        <v>5.2914000000000003</v>
      </c>
      <c r="AD66" s="36">
        <f>(1+INDEX('Scenario Parameters'!$L:$L,MATCH($C66,'Scenario Parameters'!$A:$A,0)))*(1+INDEX('Scenario Parameters'!$L:$L,MATCH(AD$3,'Scenario Parameters'!$A:$A,0)))*'Base Table 5'!AD66</f>
        <v>7.2599999999999998E-2</v>
      </c>
      <c r="AE66" s="36">
        <f>(1+INDEX('Scenario Parameters'!$L:$L,MATCH($C66,'Scenario Parameters'!$A:$A,0)))*(1+INDEX('Scenario Parameters'!$L:$L,MATCH(AE$3,'Scenario Parameters'!$A:$A,0)))*'Base Table 5'!AE66</f>
        <v>0.13750000000000001</v>
      </c>
      <c r="AF66" s="36">
        <f>(1+INDEX('Scenario Parameters'!$L:$L,MATCH($C66,'Scenario Parameters'!$A:$A,0)))*(1+INDEX('Scenario Parameters'!$L:$L,MATCH(AF$3,'Scenario Parameters'!$A:$A,0)))*'Base Table 5'!AF66</f>
        <v>7.7394999999999996</v>
      </c>
      <c r="AG66" s="36">
        <f>(1+INDEX('Scenario Parameters'!$L:$L,MATCH($C66,'Scenario Parameters'!$A:$A,0)))*(1+INDEX('Scenario Parameters'!$L:$L,MATCH(AG$3,'Scenario Parameters'!$A:$A,0)))*'Base Table 5'!AG66</f>
        <v>5.9999999999999995E-4</v>
      </c>
      <c r="AH66" s="36">
        <f>(1+INDEX('Scenario Parameters'!$L:$L,MATCH($C66,'Scenario Parameters'!$A:$A,0)))*(1+INDEX('Scenario Parameters'!$L:$L,MATCH(AH$3,'Scenario Parameters'!$A:$A,0)))*'Base Table 5'!AH66</f>
        <v>0.1158</v>
      </c>
      <c r="AI66" s="36">
        <f>(1+INDEX('Scenario Parameters'!$L:$L,MATCH($C66,'Scenario Parameters'!$A:$A,0)))*(1+INDEX('Scenario Parameters'!$L:$L,MATCH(AI$3,'Scenario Parameters'!$A:$A,0)))*'Base Table 5'!AI66</f>
        <v>0.1275</v>
      </c>
      <c r="AJ66" s="36">
        <f>(1+INDEX('Scenario Parameters'!$L:$L,MATCH($C66,'Scenario Parameters'!$A:$A,0)))*(1+INDEX('Scenario Parameters'!$L:$L,MATCH(AJ$3,'Scenario Parameters'!$A:$A,0)))*'Base Table 5'!AJ66</f>
        <v>0.62819999999999998</v>
      </c>
      <c r="AK66" s="36">
        <f>(1+INDEX('Scenario Parameters'!$L:$L,MATCH($C66,'Scenario Parameters'!$A:$A,0)))*(1+INDEX('Scenario Parameters'!$L:$L,MATCH(AK$3,'Scenario Parameters'!$A:$A,0)))*'Base Table 5'!AK66</f>
        <v>1.8603000000000001</v>
      </c>
      <c r="AL66" s="36">
        <f>(1+INDEX('Scenario Parameters'!$L:$L,MATCH($C66,'Scenario Parameters'!$A:$A,0)))*(1+INDEX('Scenario Parameters'!$L:$L,MATCH(AL$3,'Scenario Parameters'!$A:$A,0)))*'Base Table 5'!AL66</f>
        <v>0.63949999999999996</v>
      </c>
      <c r="AM66" s="36">
        <f>(1+INDEX('Scenario Parameters'!$L:$L,MATCH($C66,'Scenario Parameters'!$A:$A,0)))*(1+INDEX('Scenario Parameters'!$L:$L,MATCH(AM$3,'Scenario Parameters'!$A:$A,0)))*'Base Table 5'!AM66</f>
        <v>5.8723000000000001</v>
      </c>
      <c r="AN66" s="36">
        <f>(1+INDEX('Scenario Parameters'!$L:$L,MATCH($C66,'Scenario Parameters'!$A:$A,0)))*(1+INDEX('Scenario Parameters'!$L:$L,MATCH(AN$3,'Scenario Parameters'!$A:$A,0)))*'Base Table 5'!AN66</f>
        <v>4.5664999999999996</v>
      </c>
      <c r="AO66" s="36">
        <f>(1+INDEX('Scenario Parameters'!$L:$L,MATCH($C66,'Scenario Parameters'!$A:$A,0)))*(1+INDEX('Scenario Parameters'!$L:$L,MATCH(AO$3,'Scenario Parameters'!$A:$A,0)))*'Base Table 5'!AO66</f>
        <v>0.17643999999999996</v>
      </c>
      <c r="AP66" s="36">
        <f>(1+INDEX('Scenario Parameters'!$L:$L,MATCH($C66,'Scenario Parameters'!$A:$A,0)))*(1+INDEX('Scenario Parameters'!$L:$L,MATCH(AP$3,'Scenario Parameters'!$A:$A,0)))*'Base Table 5'!AP66</f>
        <v>1.1003000000000001</v>
      </c>
      <c r="AQ66" s="36">
        <f>(1+INDEX('Scenario Parameters'!$L:$L,MATCH($C66,'Scenario Parameters'!$A:$A,0)))*(1+INDEX('Scenario Parameters'!$L:$L,MATCH(AQ$3,'Scenario Parameters'!$A:$A,0)))*'Base Table 5'!AQ66</f>
        <v>6.3149999999999998E-2</v>
      </c>
      <c r="AR66" s="36">
        <f>(1+INDEX('Scenario Parameters'!$L:$L,MATCH($C66,'Scenario Parameters'!$A:$A,0)))*(1+INDEX('Scenario Parameters'!$L:$L,MATCH(AR$3,'Scenario Parameters'!$A:$A,0)))*'Base Table 5'!AR66</f>
        <v>5.8188000000000004</v>
      </c>
      <c r="AS66" s="36">
        <f>(1+INDEX('Scenario Parameters'!$L:$L,MATCH($C66,'Scenario Parameters'!$A:$A,0)))*(1+INDEX('Scenario Parameters'!$L:$L,MATCH(AS$3,'Scenario Parameters'!$A:$A,0)))*'Base Table 5'!AS66</f>
        <v>1.1657</v>
      </c>
      <c r="AT66" s="36">
        <f>(1+INDEX('Scenario Parameters'!$L:$L,MATCH($C66,'Scenario Parameters'!$A:$A,0)))*(1+INDEX('Scenario Parameters'!$L:$L,MATCH(AT$3,'Scenario Parameters'!$A:$A,0)))*'Base Table 5'!AT66</f>
        <v>8.9893000000000001</v>
      </c>
      <c r="AU66" s="36">
        <f>(1+INDEX('Scenario Parameters'!$L:$L,MATCH($C66,'Scenario Parameters'!$A:$A,0)))*(1+INDEX('Scenario Parameters'!$L:$L,MATCH(AU$3,'Scenario Parameters'!$A:$A,0)))*'Base Table 5'!AU66</f>
        <v>0.21709999999999999</v>
      </c>
      <c r="AV66" s="36">
        <f>(1+INDEX('Scenario Parameters'!$L:$L,MATCH($C66,'Scenario Parameters'!$A:$A,0)))*(1+INDEX('Scenario Parameters'!$L:$L,MATCH(AV$3,'Scenario Parameters'!$A:$A,0)))*'Base Table 5'!AV66</f>
        <v>1.2613000000000001</v>
      </c>
      <c r="AW66" s="36">
        <f>(1+INDEX('Scenario Parameters'!$L:$L,MATCH($C66,'Scenario Parameters'!$A:$A,0)))*(1+INDEX('Scenario Parameters'!$L:$L,MATCH(AW$3,'Scenario Parameters'!$A:$A,0)))*'Base Table 5'!AW66</f>
        <v>0.29089999999999999</v>
      </c>
      <c r="AX66" s="36">
        <f>(1+INDEX('Scenario Parameters'!$L:$L,MATCH($C66,'Scenario Parameters'!$A:$A,0)))*(1+INDEX('Scenario Parameters'!$L:$L,MATCH(AX$3,'Scenario Parameters'!$A:$A,0)))*'Base Table 5'!AX66</f>
        <v>4.5361000000000002</v>
      </c>
      <c r="AY66" s="36">
        <f>(1+INDEX('Scenario Parameters'!$L:$L,MATCH($C66,'Scenario Parameters'!$A:$A,0)))*(1+INDEX('Scenario Parameters'!$L:$L,MATCH(AY$3,'Scenario Parameters'!$A:$A,0)))*'Base Table 5'!AY66</f>
        <v>2.6583000000000001</v>
      </c>
      <c r="AZ66" s="36">
        <f>(1+INDEX('Scenario Parameters'!$L:$L,MATCH($C66,'Scenario Parameters'!$A:$A,0)))*(1+INDEX('Scenario Parameters'!$L:$L,MATCH(AZ$3,'Scenario Parameters'!$A:$A,0)))*'Base Table 5'!AZ66</f>
        <v>0.53879999999999995</v>
      </c>
      <c r="BA66" s="36">
        <f>(1+INDEX('Scenario Parameters'!$L:$L,MATCH($C66,'Scenario Parameters'!$A:$A,0)))*(1+INDEX('Scenario Parameters'!$L:$L,MATCH(BA$3,'Scenario Parameters'!$A:$A,0)))*'Base Table 5'!BA66</f>
        <v>2.7132000000000001</v>
      </c>
      <c r="BB66" s="36">
        <f>(1+INDEX('Scenario Parameters'!$L:$L,MATCH($C66,'Scenario Parameters'!$A:$A,0)))*(1+INDEX('Scenario Parameters'!$L:$L,MATCH(BB$3,'Scenario Parameters'!$A:$A,0)))*'Base Table 5'!BB66</f>
        <v>0.52149999999999996</v>
      </c>
      <c r="BC66" s="36">
        <f>(1+INDEX('Scenario Parameters'!$L:$L,MATCH($C66,'Scenario Parameters'!$A:$A,0)))*(1+INDEX('Scenario Parameters'!$L:$L,MATCH(BC$3,'Scenario Parameters'!$A:$A,0)))*'Base Table 5'!BC66</f>
        <v>0.12690000000000001</v>
      </c>
      <c r="BD66" s="36">
        <f>(1+INDEX('Scenario Parameters'!$L:$L,MATCH($C66,'Scenario Parameters'!$A:$A,0)))*(1+INDEX('Scenario Parameters'!$L:$L,MATCH(BD$3,'Scenario Parameters'!$A:$A,0)))*'Base Table 5'!BD66</f>
        <v>16.904699999999998</v>
      </c>
      <c r="BE66" s="36">
        <f>(1+INDEX('Scenario Parameters'!$L:$L,MATCH($C66,'Scenario Parameters'!$A:$A,0)))*(1+INDEX('Scenario Parameters'!$L:$L,MATCH(BE$3,'Scenario Parameters'!$A:$A,0)))*'Base Table 5'!BE66</f>
        <v>1.1214</v>
      </c>
      <c r="BF66" s="36">
        <f>(1+INDEX('Scenario Parameters'!$L:$L,MATCH($C66,'Scenario Parameters'!$A:$A,0)))*(1+INDEX('Scenario Parameters'!$L:$L,MATCH(BF$3,'Scenario Parameters'!$A:$A,0)))*'Base Table 5'!BF66</f>
        <v>3.0832000000000002</v>
      </c>
      <c r="BG66" s="36">
        <f>(1+INDEX('Scenario Parameters'!$L:$L,MATCH($C66,'Scenario Parameters'!$A:$A,0)))*(1+INDEX('Scenario Parameters'!$L:$L,MATCH(BG$3,'Scenario Parameters'!$A:$A,0)))*'Base Table 5'!BG66</f>
        <v>51.924000000000014</v>
      </c>
      <c r="BH66" s="36">
        <f>(1+INDEX('Scenario Parameters'!$L:$L,MATCH($C66,'Scenario Parameters'!$A:$A,0)))*(1+INDEX('Scenario Parameters'!$L:$L,MATCH(BH$3,'Scenario Parameters'!$A:$A,0)))*'Base Table 5'!BH66</f>
        <v>9.7108000000000008</v>
      </c>
      <c r="BI66" s="36">
        <f>(1+INDEX('Scenario Parameters'!$L:$L,MATCH($C66,'Scenario Parameters'!$A:$A,0)))*(1+INDEX('Scenario Parameters'!$L:$L,MATCH(BI$3,'Scenario Parameters'!$A:$A,0)))*'Base Table 5'!BI66</f>
        <v>3.2927</v>
      </c>
      <c r="BJ66" s="36">
        <f>(1+INDEX('Scenario Parameters'!$L:$L,MATCH($C66,'Scenario Parameters'!$A:$A,0)))*(1+INDEX('Scenario Parameters'!$L:$L,MATCH(BJ$3,'Scenario Parameters'!$A:$A,0)))*'Base Table 5'!BJ66</f>
        <v>4.5823</v>
      </c>
      <c r="BK66" s="36">
        <f>(1+INDEX('Scenario Parameters'!$L:$L,MATCH($C66,'Scenario Parameters'!$A:$A,0)))*(1+INDEX('Scenario Parameters'!$L:$L,MATCH(BK$3,'Scenario Parameters'!$A:$A,0)))*'Base Table 5'!BK66</f>
        <v>2.7955000000000001</v>
      </c>
      <c r="BL66" s="36">
        <f>(1+INDEX('Scenario Parameters'!$L:$L,MATCH($C66,'Scenario Parameters'!$A:$A,0)))*(1+INDEX('Scenario Parameters'!$L:$L,MATCH(BL$3,'Scenario Parameters'!$A:$A,0)))*'Base Table 5'!BL66</f>
        <v>1.7138</v>
      </c>
      <c r="BM66" s="36">
        <f>(1+INDEX('Scenario Parameters'!$L:$L,MATCH($C66,'Scenario Parameters'!$A:$A,0)))*(1+INDEX('Scenario Parameters'!$L:$L,MATCH(BM$3,'Scenario Parameters'!$A:$A,0)))*'Base Table 5'!BM66</f>
        <v>0.70320000000000005</v>
      </c>
      <c r="BN66" s="36">
        <f>(1+INDEX('Scenario Parameters'!$L:$L,MATCH($C66,'Scenario Parameters'!$A:$A,0)))*(1+INDEX('Scenario Parameters'!$L:$L,MATCH(BN$3,'Scenario Parameters'!$A:$A,0)))*'Base Table 5'!BN66</f>
        <v>6.9532999999999996</v>
      </c>
      <c r="BO66" s="36">
        <f>(1+INDEX('Scenario Parameters'!$L:$L,MATCH($C66,'Scenario Parameters'!$A:$A,0)))*(1+INDEX('Scenario Parameters'!$L:$L,MATCH(BO$3,'Scenario Parameters'!$A:$A,0)))*'Base Table 5'!BO66</f>
        <v>24.084099999999999</v>
      </c>
      <c r="BP66" s="36">
        <f>(1+INDEX('Scenario Parameters'!$L:$L,MATCH($C66,'Scenario Parameters'!$A:$A,0)))*(1+INDEX('Scenario Parameters'!$L:$L,MATCH(BP$3,'Scenario Parameters'!$A:$A,0)))*'Base Table 5'!BP66</f>
        <v>0.48959999999999998</v>
      </c>
      <c r="BQ66" s="36">
        <f>(1+INDEX('Scenario Parameters'!$L:$L,MATCH($C66,'Scenario Parameters'!$A:$A,0)))*(1+INDEX('Scenario Parameters'!$L:$L,MATCH(BQ$3,'Scenario Parameters'!$A:$A,0)))*'Base Table 5'!BQ66</f>
        <v>1.2464999999999999</v>
      </c>
      <c r="BR66" s="36">
        <f>(1+INDEX('Scenario Parameters'!$L:$L,MATCH($C66,'Scenario Parameters'!$A:$A,0)))*(1+INDEX('Scenario Parameters'!$L:$L,MATCH(BR$3,'Scenario Parameters'!$A:$A,0)))*'Base Table 5'!BR66</f>
        <v>1.105</v>
      </c>
      <c r="BS66" s="36">
        <f>(1+INDEX('Scenario Parameters'!$L:$L,MATCH($C66,'Scenario Parameters'!$A:$A,0)))*(1+INDEX('Scenario Parameters'!$L:$L,MATCH(BS$3,'Scenario Parameters'!$A:$A,0)))*'Base Table 5'!BS66</f>
        <v>7.7899999999999983E-3</v>
      </c>
      <c r="BT66" s="36">
        <f>(1+INDEX('Scenario Parameters'!$L:$L,MATCH($C66,'Scenario Parameters'!$A:$A,0)))*(1+INDEX('Scenario Parameters'!$L:$L,MATCH(BT$3,'Scenario Parameters'!$A:$A,0)))*'Base Table 5'!BT66</f>
        <v>5.0769000000000002</v>
      </c>
      <c r="BU66" s="36">
        <f>(1+INDEX('Scenario Parameters'!$L:$L,MATCH($C66,'Scenario Parameters'!$A:$A,0)))*(1+INDEX('Scenario Parameters'!$L:$L,MATCH(BU$3,'Scenario Parameters'!$A:$A,0)))*'Base Table 5'!BU66</f>
        <v>4.4955999999999996</v>
      </c>
      <c r="BV66" s="36">
        <f>(1+INDEX('Scenario Parameters'!$L:$L,MATCH($C66,'Scenario Parameters'!$A:$A,0)))*(1+INDEX('Scenario Parameters'!$L:$L,MATCH(BV$3,'Scenario Parameters'!$A:$A,0)))*'Base Table 5'!BV66</f>
        <v>956.61800000000005</v>
      </c>
      <c r="BW66" s="36">
        <f>(1+INDEX('Scenario Parameters'!$L:$L,MATCH($C66,'Scenario Parameters'!$A:$A,0)))*(1+INDEX('Scenario Parameters'!$L:$L,MATCH(BW$3,'Scenario Parameters'!$A:$A,0)))*'Base Table 5'!BW66</f>
        <v>246.8526</v>
      </c>
      <c r="BX66" s="36">
        <f>(1+INDEX('Scenario Parameters'!$L:$L,MATCH($C66,'Scenario Parameters'!$A:$A,0)))*(1+INDEX('Scenario Parameters'!$L:$L,MATCH(BX$3,'Scenario Parameters'!$A:$A,0)))*'Base Table 5'!BX66</f>
        <v>70.526899999999998</v>
      </c>
      <c r="BY66" s="36">
        <f>(1+INDEX('Scenario Parameters'!$L:$L,MATCH($C66,'Scenario Parameters'!$A:$A,0)))*(1+INDEX('Scenario Parameters'!$L:$L,MATCH(BY$3,'Scenario Parameters'!$A:$A,0)))*'Base Table 5'!BY66</f>
        <v>451.43529999999998</v>
      </c>
      <c r="BZ66" s="36">
        <f>(1+INDEX('Scenario Parameters'!$L:$L,MATCH($C66,'Scenario Parameters'!$A:$A,0)))*(1+INDEX('Scenario Parameters'!$L:$L,MATCH(BZ$3,'Scenario Parameters'!$A:$A,0)))*'Base Table 5'!BZ66</f>
        <v>30.9208</v>
      </c>
      <c r="CA66" s="36">
        <f>(1+INDEX('Scenario Parameters'!$L:$L,MATCH($C66,'Scenario Parameters'!$A:$A,0)))*(1+INDEX('Scenario Parameters'!$L:$L,MATCH(CA$3,'Scenario Parameters'!$A:$A,0)))*'Base Table 5'!CA66</f>
        <v>60.464599999999997</v>
      </c>
      <c r="CB66" s="36">
        <f>(1+INDEX('Scenario Parameters'!$L:$L,MATCH($C66,'Scenario Parameters'!$A:$A,0)))*(1+INDEX('Scenario Parameters'!$L:$L,MATCH(CB$3,'Scenario Parameters'!$A:$A,0)))*'Base Table 5'!CB66</f>
        <v>8.0738000000000003</v>
      </c>
      <c r="CC66" s="36">
        <f>(1+INDEX('Scenario Parameters'!$L:$L,MATCH($C66,'Scenario Parameters'!$A:$A,0)))*(1+INDEX('Scenario Parameters'!$L:$L,MATCH(CC$3,'Scenario Parameters'!$A:$A,0)))*'Base Table 5'!CC66</f>
        <v>16.598099999999999</v>
      </c>
      <c r="CD66" s="36">
        <f>(1+INDEX('Scenario Parameters'!$L:$L,MATCH($C66,'Scenario Parameters'!$A:$A,0)))*(1+INDEX('Scenario Parameters'!$L:$L,MATCH(CD$3,'Scenario Parameters'!$A:$A,0)))*'Base Table 5'!CD66</f>
        <v>17.258759999999999</v>
      </c>
      <c r="CE66" s="36">
        <f>(1+INDEX('Scenario Parameters'!$L:$L,MATCH($C66,'Scenario Parameters'!$A:$A,0)))*(1+INDEX('Scenario Parameters'!$L:$L,MATCH(CE$3,'Scenario Parameters'!$A:$A,0)))*'Base Table 5'!CE66</f>
        <v>2.1537999999999999</v>
      </c>
      <c r="CF66" s="36">
        <f>(1+INDEX('Scenario Parameters'!$L:$L,MATCH($C66,'Scenario Parameters'!$A:$A,0)))*(1+INDEX('Scenario Parameters'!$L:$L,MATCH(CF$3,'Scenario Parameters'!$A:$A,0)))*'Base Table 5'!CF66</f>
        <v>1.6709000000000001</v>
      </c>
      <c r="CG66" s="36">
        <f>(1+INDEX('Scenario Parameters'!$L:$L,MATCH($C66,'Scenario Parameters'!$A:$A,0)))*(1+INDEX('Scenario Parameters'!$L:$L,MATCH(CG$3,'Scenario Parameters'!$A:$A,0)))*'Base Table 5'!CG66</f>
        <v>6.7435999999999998</v>
      </c>
      <c r="CH66" s="36">
        <f>(1+INDEX('Scenario Parameters'!$L:$L,MATCH($C66,'Scenario Parameters'!$A:$A,0)))*(1+INDEX('Scenario Parameters'!$L:$L,MATCH(CH$3,'Scenario Parameters'!$A:$A,0)))*'Base Table 5'!CH66</f>
        <v>8.0375999999999994</v>
      </c>
      <c r="CI66" s="36">
        <f>(1+INDEX('Scenario Parameters'!$L:$L,MATCH($C66,'Scenario Parameters'!$A:$A,0)))*(1+INDEX('Scenario Parameters'!$L:$L,MATCH(CI$3,'Scenario Parameters'!$A:$A,0)))*'Base Table 5'!CI66</f>
        <v>10.1183</v>
      </c>
      <c r="CJ66" s="36">
        <f>(1+INDEX('Scenario Parameters'!$L:$L,MATCH($C66,'Scenario Parameters'!$A:$A,0)))*(1+INDEX('Scenario Parameters'!$L:$L,MATCH(CJ$3,'Scenario Parameters'!$A:$A,0)))*'Base Table 5'!CJ66</f>
        <v>1.6102000000000001</v>
      </c>
      <c r="CK66" s="36">
        <f>(1+INDEX('Scenario Parameters'!$L:$L,MATCH($C66,'Scenario Parameters'!$A:$A,0)))*(1+INDEX('Scenario Parameters'!$L:$L,MATCH(CK$3,'Scenario Parameters'!$A:$A,0)))*'Base Table 5'!CK66</f>
        <v>13.735900000000001</v>
      </c>
      <c r="CL66" s="36">
        <f>(1+INDEX('Scenario Parameters'!$L:$L,MATCH($C66,'Scenario Parameters'!$A:$A,0)))*(1+INDEX('Scenario Parameters'!$L:$L,MATCH(CL$3,'Scenario Parameters'!$A:$A,0)))*'Base Table 5'!CL66</f>
        <v>0.2467</v>
      </c>
      <c r="CM66" s="36">
        <f>(1+INDEX('Scenario Parameters'!$L:$L,MATCH($C66,'Scenario Parameters'!$A:$A,0)))*(1+INDEX('Scenario Parameters'!$L:$L,MATCH(CM$3,'Scenario Parameters'!$A:$A,0)))*'Base Table 5'!CM66</f>
        <v>0.4874</v>
      </c>
      <c r="CN66" s="36">
        <f>(1+INDEX('Scenario Parameters'!$L:$L,MATCH($C66,'Scenario Parameters'!$A:$A,0)))*(1+INDEX('Scenario Parameters'!$L:$L,MATCH(CN$3,'Scenario Parameters'!$A:$A,0)))*'Base Table 5'!CN66</f>
        <v>1.5477000000000001</v>
      </c>
      <c r="CO66" s="36">
        <f>(1+INDEX('Scenario Parameters'!$L:$L,MATCH($C66,'Scenario Parameters'!$A:$A,0)))*(1+INDEX('Scenario Parameters'!$L:$L,MATCH(CO$3,'Scenario Parameters'!$A:$A,0)))*'Base Table 5'!CO66</f>
        <v>0.32550000000000001</v>
      </c>
      <c r="CP66" s="36">
        <f>(1+INDEX('Scenario Parameters'!$L:$L,MATCH($C66,'Scenario Parameters'!$A:$A,0)))*(1+INDEX('Scenario Parameters'!$L:$L,MATCH(CP$3,'Scenario Parameters'!$A:$A,0)))*'Base Table 5'!CP66</f>
        <v>1.2395</v>
      </c>
      <c r="CQ66" s="36">
        <f>(1+INDEX('Scenario Parameters'!$L:$L,MATCH($C66,'Scenario Parameters'!$A:$A,0)))*(1+INDEX('Scenario Parameters'!$L:$L,MATCH(CQ$3,'Scenario Parameters'!$A:$A,0)))*'Base Table 5'!CQ66</f>
        <v>0.91479999999999995</v>
      </c>
      <c r="CR66" s="36">
        <f>(1+INDEX('Scenario Parameters'!$L:$L,MATCH($C66,'Scenario Parameters'!$A:$A,0)))*(1+INDEX('Scenario Parameters'!$L:$L,MATCH(CR$3,'Scenario Parameters'!$A:$A,0)))*'Base Table 5'!CR66</f>
        <v>1.2756000000000001</v>
      </c>
      <c r="CS66" s="36">
        <f>(1+INDEX('Scenario Parameters'!$L:$L,MATCH($C66,'Scenario Parameters'!$A:$A,0)))*(1+INDEX('Scenario Parameters'!$L:$L,MATCH(CS$3,'Scenario Parameters'!$A:$A,0)))*'Base Table 5'!CS66</f>
        <v>4.3413000000000004</v>
      </c>
      <c r="CT66" s="36">
        <f>(1+INDEX('Scenario Parameters'!$L:$L,MATCH($C66,'Scenario Parameters'!$A:$A,0)))*(1+INDEX('Scenario Parameters'!$L:$L,MATCH(CT$3,'Scenario Parameters'!$A:$A,0)))*'Base Table 5'!CT66</f>
        <v>2.1496</v>
      </c>
      <c r="CU66" s="36">
        <f>(1+INDEX('Scenario Parameters'!$L:$L,MATCH($C66,'Scenario Parameters'!$A:$A,0)))*(1+INDEX('Scenario Parameters'!$L:$L,MATCH(CU$3,'Scenario Parameters'!$A:$A,0)))*'Base Table 5'!CU66</f>
        <v>0.73440000000000005</v>
      </c>
      <c r="CV66" s="36">
        <f>(1+INDEX('Scenario Parameters'!$L:$L,MATCH($C66,'Scenario Parameters'!$A:$A,0)))*(1+INDEX('Scenario Parameters'!$L:$L,MATCH(CV$3,'Scenario Parameters'!$A:$A,0)))*'Base Table 5'!CV66</f>
        <v>58.158900000000003</v>
      </c>
      <c r="CW66" s="36">
        <f>(1+INDEX('Scenario Parameters'!$L:$L,MATCH($C66,'Scenario Parameters'!$A:$A,0)))*(1+INDEX('Scenario Parameters'!$L:$L,MATCH(CW$3,'Scenario Parameters'!$A:$A,0)))*'Base Table 5'!CW66</f>
        <v>201.4813</v>
      </c>
      <c r="CX66" s="36">
        <f>(1+INDEX('Scenario Parameters'!$L:$L,MATCH($C66,'Scenario Parameters'!$A:$A,0)))*(1+INDEX('Scenario Parameters'!$L:$L,MATCH(CX$3,'Scenario Parameters'!$A:$A,0)))*'Base Table 5'!CX66</f>
        <v>8.0954999999999995</v>
      </c>
      <c r="CY66" s="36">
        <f>(1+INDEX('Scenario Parameters'!$L:$L,MATCH($C66,'Scenario Parameters'!$A:$A,0)))*(1+INDEX('Scenario Parameters'!$L:$L,MATCH(CY$3,'Scenario Parameters'!$A:$A,0)))*'Base Table 5'!CY66</f>
        <v>8.4923000000000002</v>
      </c>
      <c r="CZ66" s="36">
        <f>(1+INDEX('Scenario Parameters'!$L:$L,MATCH($C66,'Scenario Parameters'!$A:$A,0)))*(1+INDEX('Scenario Parameters'!$L:$L,MATCH(CZ$3,'Scenario Parameters'!$A:$A,0)))*'Base Table 5'!CZ66</f>
        <v>6.4623999999999997</v>
      </c>
      <c r="DA66" s="36">
        <f>(1+INDEX('Scenario Parameters'!$L:$L,MATCH($C66,'Scenario Parameters'!$A:$A,0)))*(1+INDEX('Scenario Parameters'!$L:$L,MATCH(DA$3,'Scenario Parameters'!$A:$A,0)))*'Base Table 5'!DA66</f>
        <v>56.7684</v>
      </c>
      <c r="DB66" s="36">
        <f>(1+INDEX('Scenario Parameters'!$L:$L,MATCH($C66,'Scenario Parameters'!$A:$A,0)))*(1+INDEX('Scenario Parameters'!$L:$L,MATCH(DB$3,'Scenario Parameters'!$A:$A,0)))*'Base Table 5'!DB66</f>
        <v>8.1442999999999994</v>
      </c>
      <c r="DC66" s="36">
        <f>(1+INDEX('Scenario Parameters'!$L:$L,MATCH($C66,'Scenario Parameters'!$A:$A,0)))*(1+INDEX('Scenario Parameters'!$L:$L,MATCH(DC$3,'Scenario Parameters'!$A:$A,0)))*'Base Table 5'!DC66</f>
        <v>6.4782000000000002</v>
      </c>
      <c r="DD66" s="36">
        <f>(1+INDEX('Scenario Parameters'!$L:$L,MATCH($C66,'Scenario Parameters'!$A:$A,0)))*(1+INDEX('Scenario Parameters'!$L:$L,MATCH(DD$3,'Scenario Parameters'!$A:$A,0)))*'Base Table 5'!DD66</f>
        <v>19.373100000000001</v>
      </c>
      <c r="DE66" s="36">
        <f>(1+INDEX('Scenario Parameters'!$L:$L,MATCH($C66,'Scenario Parameters'!$A:$A,0)))*(1+INDEX('Scenario Parameters'!$L:$L,MATCH(DE$3,'Scenario Parameters'!$A:$A,0)))*'Base Table 5'!DE66</f>
        <v>14.787800000000001</v>
      </c>
      <c r="DF66" s="36">
        <f>(1+INDEX('Scenario Parameters'!$L:$L,MATCH($C66,'Scenario Parameters'!$A:$A,0)))*(1+INDEX('Scenario Parameters'!$L:$L,MATCH(DF$3,'Scenario Parameters'!$A:$A,0)))*'Base Table 5'!DF66</f>
        <v>4.0799000000000003</v>
      </c>
      <c r="DG66" s="36">
        <f>(1+INDEX('Scenario Parameters'!$L:$L,MATCH($C66,'Scenario Parameters'!$A:$A,0)))*(1+INDEX('Scenario Parameters'!$L:$L,MATCH(DG$3,'Scenario Parameters'!$A:$A,0)))*'Base Table 5'!DG66</f>
        <v>12.7416</v>
      </c>
      <c r="DH66" s="36">
        <f>(1+INDEX('Scenario Parameters'!$L:$L,MATCH($C66,'Scenario Parameters'!$A:$A,0)))*(1+INDEX('Scenario Parameters'!$L:$L,MATCH(DH$3,'Scenario Parameters'!$A:$A,0)))*'Base Table 5'!DH66</f>
        <v>13.403650000000001</v>
      </c>
      <c r="DI66" s="36">
        <f>(1+INDEX('Scenario Parameters'!$L:$L,MATCH($C66,'Scenario Parameters'!$A:$A,0)))*(1+INDEX('Scenario Parameters'!$L:$L,MATCH(DI$3,'Scenario Parameters'!$A:$A,0)))*'Base Table 5'!DI66</f>
        <v>6.0016999999999996</v>
      </c>
      <c r="DJ66" s="36">
        <f>(1+INDEX('Scenario Parameters'!$L:$L,MATCH($C66,'Scenario Parameters'!$A:$A,0)))*(1+INDEX('Scenario Parameters'!$L:$L,MATCH(DJ$3,'Scenario Parameters'!$A:$A,0)))*'Base Table 5'!DJ66</f>
        <v>9.5001999999999995</v>
      </c>
      <c r="DK66" s="36">
        <f>(1+INDEX('Scenario Parameters'!$L:$L,MATCH($C66,'Scenario Parameters'!$A:$A,0)))*(1+INDEX('Scenario Parameters'!$L:$L,MATCH(DK$3,'Scenario Parameters'!$A:$A,0)))*'Base Table 5'!DK66</f>
        <v>7.5068000000000001</v>
      </c>
      <c r="DL66" s="36">
        <f>(1+INDEX('Scenario Parameters'!$L:$L,MATCH($C66,'Scenario Parameters'!$A:$A,0)))*(1+INDEX('Scenario Parameters'!$L:$L,MATCH(DL$3,'Scenario Parameters'!$A:$A,0)))*'Base Table 5'!DL66</f>
        <v>2.4284399999999997</v>
      </c>
      <c r="DM66" s="36">
        <f>(1+INDEX('Scenario Parameters'!$L:$L,MATCH($C66,'Scenario Parameters'!$A:$A,0)))*(1+INDEX('Scenario Parameters'!$L:$L,MATCH(DM$3,'Scenario Parameters'!$A:$A,0)))*'Base Table 5'!DM66</f>
        <v>16.1129</v>
      </c>
      <c r="DN66" s="36">
        <f>(1+INDEX('Scenario Parameters'!$L:$L,MATCH($C66,'Scenario Parameters'!$A:$A,0)))*(1+INDEX('Scenario Parameters'!$L:$L,MATCH(DN$3,'Scenario Parameters'!$A:$A,0)))*'Base Table 5'!DN66</f>
        <v>11.5146</v>
      </c>
      <c r="DO66" s="36">
        <f>(1+INDEX('Scenario Parameters'!$L:$L,MATCH($C66,'Scenario Parameters'!$A:$A,0)))*(1+INDEX('Scenario Parameters'!$L:$L,MATCH(DO$3,'Scenario Parameters'!$A:$A,0)))*'Base Table 5'!DO66</f>
        <v>1.0138</v>
      </c>
      <c r="DP66" s="36">
        <f t="shared" si="4"/>
        <v>2663.7872200000011</v>
      </c>
      <c r="DQ66" s="36">
        <f>('Base Table 5'!DQ66/'Base Table 5'!$DX66)*$EB66</f>
        <v>2138.9937630114714</v>
      </c>
      <c r="DR66" s="36">
        <f>('Base Table 5'!DR66/'Base Table 5'!$DX66)*$EB66</f>
        <v>6.3937661624288086E-2</v>
      </c>
      <c r="DS66" s="36">
        <f>('Base Table 5'!DS66/'Base Table 5'!$DX66)*$EB66</f>
        <v>684.16719806294498</v>
      </c>
      <c r="DT66" s="36">
        <f>('Base Table 5'!DT66/'Base Table 5'!$DX66)*$EB66</f>
        <v>95.459556670806379</v>
      </c>
      <c r="DU66" s="36">
        <f>('Base Table 5'!DU66/'Base Table 5'!$DX66)*$EB66</f>
        <v>808.927993287096</v>
      </c>
      <c r="DV66" s="36">
        <f>('Base Table 5'!DV66/'Base Table 5'!$DX66)*$EB66</f>
        <v>2.2645024509813325</v>
      </c>
      <c r="DW66" s="36">
        <f>('Base Table 5'!DW66/'Base Table 5'!$DX66)*$EB66</f>
        <v>498.25374436748251</v>
      </c>
      <c r="DX66" s="36">
        <f t="shared" si="5"/>
        <v>4228.1306955124064</v>
      </c>
      <c r="DY66" s="36">
        <f t="shared" si="6"/>
        <v>6891.9179155124075</v>
      </c>
      <c r="DZ66" s="14">
        <f>'Base Table 5'!DY66</f>
        <v>6883.9999000000007</v>
      </c>
      <c r="EA66" s="54">
        <v>6891.9179155124084</v>
      </c>
      <c r="EB66" s="100">
        <f t="shared" si="7"/>
        <v>4228.1306955124073</v>
      </c>
    </row>
    <row r="67" spans="1:132" x14ac:dyDescent="0.4">
      <c r="A67" s="37">
        <v>64</v>
      </c>
      <c r="B67" s="2" t="str">
        <f>'Base Table 5'!B67</f>
        <v>2502</v>
      </c>
      <c r="C67" s="112">
        <f>'Base Table 5'!C67</f>
        <v>10</v>
      </c>
      <c r="D67" s="38" t="str">
        <f>'Base Table 5'!D67</f>
        <v>Other manufactured products</v>
      </c>
      <c r="E67" s="36">
        <f>(1+INDEX('Scenario Parameters'!$L:$L,MATCH($C67,'Scenario Parameters'!$A:$A,0)))*(1+INDEX('Scenario Parameters'!$L:$L,MATCH(E$3,'Scenario Parameters'!$A:$A,0)))*'Base Table 5'!E67</f>
        <v>11.074400000000001</v>
      </c>
      <c r="F67" s="36">
        <f>(1+INDEX('Scenario Parameters'!$L:$L,MATCH($C67,'Scenario Parameters'!$A:$A,0)))*(1+INDEX('Scenario Parameters'!$L:$L,MATCH(F$3,'Scenario Parameters'!$A:$A,0)))*'Base Table 5'!F67</f>
        <v>1.4483999999999999</v>
      </c>
      <c r="G67" s="36">
        <f>(1+INDEX('Scenario Parameters'!$L:$L,MATCH($C67,'Scenario Parameters'!$A:$A,0)))*(1+INDEX('Scenario Parameters'!$L:$L,MATCH(G$3,'Scenario Parameters'!$A:$A,0)))*'Base Table 5'!G67</f>
        <v>7.1651999999999996</v>
      </c>
      <c r="H67" s="36">
        <f>(1+INDEX('Scenario Parameters'!$L:$L,MATCH($C67,'Scenario Parameters'!$A:$A,0)))*(1+INDEX('Scenario Parameters'!$L:$L,MATCH(H$3,'Scenario Parameters'!$A:$A,0)))*'Base Table 5'!H67</f>
        <v>2.0739999999999998</v>
      </c>
      <c r="I67" s="36">
        <f>(1+INDEX('Scenario Parameters'!$L:$L,MATCH($C67,'Scenario Parameters'!$A:$A,0)))*(1+INDEX('Scenario Parameters'!$L:$L,MATCH(I$3,'Scenario Parameters'!$A:$A,0)))*'Base Table 5'!I67</f>
        <v>0.1855</v>
      </c>
      <c r="J67" s="36">
        <f>(1+INDEX('Scenario Parameters'!$L:$L,MATCH($C67,'Scenario Parameters'!$A:$A,0)))*(1+INDEX('Scenario Parameters'!$L:$L,MATCH(J$3,'Scenario Parameters'!$A:$A,0)))*'Base Table 5'!J67</f>
        <v>1.7805</v>
      </c>
      <c r="K67" s="36">
        <f>(1+INDEX('Scenario Parameters'!$L:$L,MATCH($C67,'Scenario Parameters'!$A:$A,0)))*(1+INDEX('Scenario Parameters'!$L:$L,MATCH(K$3,'Scenario Parameters'!$A:$A,0)))*'Base Table 5'!K67</f>
        <v>3.1926999999999999</v>
      </c>
      <c r="L67" s="36">
        <f>(1+INDEX('Scenario Parameters'!$L:$L,MATCH($C67,'Scenario Parameters'!$A:$A,0)))*(1+INDEX('Scenario Parameters'!$L:$L,MATCH(L$3,'Scenario Parameters'!$A:$A,0)))*'Base Table 5'!L67</f>
        <v>1.1865899999999998</v>
      </c>
      <c r="M67" s="36">
        <f>(1+INDEX('Scenario Parameters'!$L:$L,MATCH($C67,'Scenario Parameters'!$A:$A,0)))*(1+INDEX('Scenario Parameters'!$L:$L,MATCH(M$3,'Scenario Parameters'!$A:$A,0)))*'Base Table 5'!M67</f>
        <v>0.6464399999999999</v>
      </c>
      <c r="N67" s="36">
        <f>(1+INDEX('Scenario Parameters'!$L:$L,MATCH($C67,'Scenario Parameters'!$A:$A,0)))*(1+INDEX('Scenario Parameters'!$L:$L,MATCH(N$3,'Scenario Parameters'!$A:$A,0)))*'Base Table 5'!N67</f>
        <v>4.4834900000000006</v>
      </c>
      <c r="O67" s="36">
        <f>(1+INDEX('Scenario Parameters'!$L:$L,MATCH($C67,'Scenario Parameters'!$A:$A,0)))*(1+INDEX('Scenario Parameters'!$L:$L,MATCH(O$3,'Scenario Parameters'!$A:$A,0)))*'Base Table 5'!O67</f>
        <v>13.05612</v>
      </c>
      <c r="P67" s="36">
        <f>(1+INDEX('Scenario Parameters'!$L:$L,MATCH($C67,'Scenario Parameters'!$A:$A,0)))*(1+INDEX('Scenario Parameters'!$L:$L,MATCH(P$3,'Scenario Parameters'!$A:$A,0)))*'Base Table 5'!P67</f>
        <v>1.3875400000000002</v>
      </c>
      <c r="Q67" s="36">
        <f>(1+INDEX('Scenario Parameters'!$L:$L,MATCH($C67,'Scenario Parameters'!$A:$A,0)))*(1+INDEX('Scenario Parameters'!$L:$L,MATCH(Q$3,'Scenario Parameters'!$A:$A,0)))*'Base Table 5'!Q67</f>
        <v>0.68032000000000004</v>
      </c>
      <c r="R67" s="36">
        <f>(1+INDEX('Scenario Parameters'!$L:$L,MATCH($C67,'Scenario Parameters'!$A:$A,0)))*(1+INDEX('Scenario Parameters'!$L:$L,MATCH(R$3,'Scenario Parameters'!$A:$A,0)))*'Base Table 5'!R67</f>
        <v>3.3338000000000001</v>
      </c>
      <c r="S67" s="36">
        <f>(1+INDEX('Scenario Parameters'!$L:$L,MATCH($C67,'Scenario Parameters'!$A:$A,0)))*(1+INDEX('Scenario Parameters'!$L:$L,MATCH(S$3,'Scenario Parameters'!$A:$A,0)))*'Base Table 5'!S67</f>
        <v>0.19850000000000001</v>
      </c>
      <c r="T67" s="36">
        <f>(1+INDEX('Scenario Parameters'!$L:$L,MATCH($C67,'Scenario Parameters'!$A:$A,0)))*(1+INDEX('Scenario Parameters'!$L:$L,MATCH(T$3,'Scenario Parameters'!$A:$A,0)))*'Base Table 5'!T67</f>
        <v>1.9663999999999999</v>
      </c>
      <c r="U67" s="36">
        <f>(1+INDEX('Scenario Parameters'!$L:$L,MATCH($C67,'Scenario Parameters'!$A:$A,0)))*(1+INDEX('Scenario Parameters'!$L:$L,MATCH(U$3,'Scenario Parameters'!$A:$A,0)))*'Base Table 5'!U67</f>
        <v>1.7098</v>
      </c>
      <c r="V67" s="36">
        <f>(1+INDEX('Scenario Parameters'!$L:$L,MATCH($C67,'Scenario Parameters'!$A:$A,0)))*(1+INDEX('Scenario Parameters'!$L:$L,MATCH(V$3,'Scenario Parameters'!$A:$A,0)))*'Base Table 5'!V67</f>
        <v>0.59360000000000002</v>
      </c>
      <c r="W67" s="36">
        <f>(1+INDEX('Scenario Parameters'!$L:$L,MATCH($C67,'Scenario Parameters'!$A:$A,0)))*(1+INDEX('Scenario Parameters'!$L:$L,MATCH(W$3,'Scenario Parameters'!$A:$A,0)))*'Base Table 5'!W67</f>
        <v>1.3119000000000001</v>
      </c>
      <c r="X67" s="36">
        <f>(1+INDEX('Scenario Parameters'!$L:$L,MATCH($C67,'Scenario Parameters'!$A:$A,0)))*(1+INDEX('Scenario Parameters'!$L:$L,MATCH(X$3,'Scenario Parameters'!$A:$A,0)))*'Base Table 5'!X67</f>
        <v>1.8266</v>
      </c>
      <c r="Y67" s="36">
        <f>(1+INDEX('Scenario Parameters'!$L:$L,MATCH($C67,'Scenario Parameters'!$A:$A,0)))*(1+INDEX('Scenario Parameters'!$L:$L,MATCH(Y$3,'Scenario Parameters'!$A:$A,0)))*'Base Table 5'!Y67</f>
        <v>1.6974</v>
      </c>
      <c r="Z67" s="36">
        <f>(1+INDEX('Scenario Parameters'!$L:$L,MATCH($C67,'Scenario Parameters'!$A:$A,0)))*(1+INDEX('Scenario Parameters'!$L:$L,MATCH(Z$3,'Scenario Parameters'!$A:$A,0)))*'Base Table 5'!Z67</f>
        <v>3.8803000000000001</v>
      </c>
      <c r="AA67" s="36">
        <f>(1+INDEX('Scenario Parameters'!$L:$L,MATCH($C67,'Scenario Parameters'!$A:$A,0)))*(1+INDEX('Scenario Parameters'!$L:$L,MATCH(AA$3,'Scenario Parameters'!$A:$A,0)))*'Base Table 5'!AA67</f>
        <v>2.5225</v>
      </c>
      <c r="AB67" s="36">
        <f>(1+INDEX('Scenario Parameters'!$L:$L,MATCH($C67,'Scenario Parameters'!$A:$A,0)))*(1+INDEX('Scenario Parameters'!$L:$L,MATCH(AB$3,'Scenario Parameters'!$A:$A,0)))*'Base Table 5'!AB67</f>
        <v>0.622</v>
      </c>
      <c r="AC67" s="36">
        <f>(1+INDEX('Scenario Parameters'!$L:$L,MATCH($C67,'Scenario Parameters'!$A:$A,0)))*(1+INDEX('Scenario Parameters'!$L:$L,MATCH(AC$3,'Scenario Parameters'!$A:$A,0)))*'Base Table 5'!AC67</f>
        <v>1.5306999999999999</v>
      </c>
      <c r="AD67" s="36">
        <f>(1+INDEX('Scenario Parameters'!$L:$L,MATCH($C67,'Scenario Parameters'!$A:$A,0)))*(1+INDEX('Scenario Parameters'!$L:$L,MATCH(AD$3,'Scenario Parameters'!$A:$A,0)))*'Base Table 5'!AD67</f>
        <v>3.5799999999999998E-2</v>
      </c>
      <c r="AE67" s="36">
        <f>(1+INDEX('Scenario Parameters'!$L:$L,MATCH($C67,'Scenario Parameters'!$A:$A,0)))*(1+INDEX('Scenario Parameters'!$L:$L,MATCH(AE$3,'Scenario Parameters'!$A:$A,0)))*'Base Table 5'!AE67</f>
        <v>9.8199999999999996E-2</v>
      </c>
      <c r="AF67" s="36">
        <f>(1+INDEX('Scenario Parameters'!$L:$L,MATCH($C67,'Scenario Parameters'!$A:$A,0)))*(1+INDEX('Scenario Parameters'!$L:$L,MATCH(AF$3,'Scenario Parameters'!$A:$A,0)))*'Base Table 5'!AF67</f>
        <v>1.5499000000000001</v>
      </c>
      <c r="AG67" s="36">
        <f>(1+INDEX('Scenario Parameters'!$L:$L,MATCH($C67,'Scenario Parameters'!$A:$A,0)))*(1+INDEX('Scenario Parameters'!$L:$L,MATCH(AG$3,'Scenario Parameters'!$A:$A,0)))*'Base Table 5'!AG67</f>
        <v>5.9999999999999995E-4</v>
      </c>
      <c r="AH67" s="36">
        <f>(1+INDEX('Scenario Parameters'!$L:$L,MATCH($C67,'Scenario Parameters'!$A:$A,0)))*(1+INDEX('Scenario Parameters'!$L:$L,MATCH(AH$3,'Scenario Parameters'!$A:$A,0)))*'Base Table 5'!AH67</f>
        <v>0.1011</v>
      </c>
      <c r="AI67" s="36">
        <f>(1+INDEX('Scenario Parameters'!$L:$L,MATCH($C67,'Scenario Parameters'!$A:$A,0)))*(1+INDEX('Scenario Parameters'!$L:$L,MATCH(AI$3,'Scenario Parameters'!$A:$A,0)))*'Base Table 5'!AI67</f>
        <v>9.5299999999999996E-2</v>
      </c>
      <c r="AJ67" s="36">
        <f>(1+INDEX('Scenario Parameters'!$L:$L,MATCH($C67,'Scenario Parameters'!$A:$A,0)))*(1+INDEX('Scenario Parameters'!$L:$L,MATCH(AJ$3,'Scenario Parameters'!$A:$A,0)))*'Base Table 5'!AJ67</f>
        <v>0.81950000000000001</v>
      </c>
      <c r="AK67" s="36">
        <f>(1+INDEX('Scenario Parameters'!$L:$L,MATCH($C67,'Scenario Parameters'!$A:$A,0)))*(1+INDEX('Scenario Parameters'!$L:$L,MATCH(AK$3,'Scenario Parameters'!$A:$A,0)))*'Base Table 5'!AK67</f>
        <v>5.1664000000000003</v>
      </c>
      <c r="AL67" s="36">
        <f>(1+INDEX('Scenario Parameters'!$L:$L,MATCH($C67,'Scenario Parameters'!$A:$A,0)))*(1+INDEX('Scenario Parameters'!$L:$L,MATCH(AL$3,'Scenario Parameters'!$A:$A,0)))*'Base Table 5'!AL67</f>
        <v>0.28549999999999998</v>
      </c>
      <c r="AM67" s="36">
        <f>(1+INDEX('Scenario Parameters'!$L:$L,MATCH($C67,'Scenario Parameters'!$A:$A,0)))*(1+INDEX('Scenario Parameters'!$L:$L,MATCH(AM$3,'Scenario Parameters'!$A:$A,0)))*'Base Table 5'!AM67</f>
        <v>3.3559999999999999</v>
      </c>
      <c r="AN67" s="36">
        <f>(1+INDEX('Scenario Parameters'!$L:$L,MATCH($C67,'Scenario Parameters'!$A:$A,0)))*(1+INDEX('Scenario Parameters'!$L:$L,MATCH(AN$3,'Scenario Parameters'!$A:$A,0)))*'Base Table 5'!AN67</f>
        <v>2.8959000000000001</v>
      </c>
      <c r="AO67" s="36">
        <f>(1+INDEX('Scenario Parameters'!$L:$L,MATCH($C67,'Scenario Parameters'!$A:$A,0)))*(1+INDEX('Scenario Parameters'!$L:$L,MATCH(AO$3,'Scenario Parameters'!$A:$A,0)))*'Base Table 5'!AO67</f>
        <v>6.5289999999999987E-2</v>
      </c>
      <c r="AP67" s="36">
        <f>(1+INDEX('Scenario Parameters'!$L:$L,MATCH($C67,'Scenario Parameters'!$A:$A,0)))*(1+INDEX('Scenario Parameters'!$L:$L,MATCH(AP$3,'Scenario Parameters'!$A:$A,0)))*'Base Table 5'!AP67</f>
        <v>0.77524999999999999</v>
      </c>
      <c r="AQ67" s="36">
        <f>(1+INDEX('Scenario Parameters'!$L:$L,MATCH($C67,'Scenario Parameters'!$A:$A,0)))*(1+INDEX('Scenario Parameters'!$L:$L,MATCH(AQ$3,'Scenario Parameters'!$A:$A,0)))*'Base Table 5'!AQ67</f>
        <v>6.7449999999999996E-2</v>
      </c>
      <c r="AR67" s="36">
        <f>(1+INDEX('Scenario Parameters'!$L:$L,MATCH($C67,'Scenario Parameters'!$A:$A,0)))*(1+INDEX('Scenario Parameters'!$L:$L,MATCH(AR$3,'Scenario Parameters'!$A:$A,0)))*'Base Table 5'!AR67</f>
        <v>4.8966000000000003</v>
      </c>
      <c r="AS67" s="36">
        <f>(1+INDEX('Scenario Parameters'!$L:$L,MATCH($C67,'Scenario Parameters'!$A:$A,0)))*(1+INDEX('Scenario Parameters'!$L:$L,MATCH(AS$3,'Scenario Parameters'!$A:$A,0)))*'Base Table 5'!AS67</f>
        <v>0.53080000000000005</v>
      </c>
      <c r="AT67" s="36">
        <f>(1+INDEX('Scenario Parameters'!$L:$L,MATCH($C67,'Scenario Parameters'!$A:$A,0)))*(1+INDEX('Scenario Parameters'!$L:$L,MATCH(AT$3,'Scenario Parameters'!$A:$A,0)))*'Base Table 5'!AT67</f>
        <v>2.7010999999999998</v>
      </c>
      <c r="AU67" s="36">
        <f>(1+INDEX('Scenario Parameters'!$L:$L,MATCH($C67,'Scenario Parameters'!$A:$A,0)))*(1+INDEX('Scenario Parameters'!$L:$L,MATCH(AU$3,'Scenario Parameters'!$A:$A,0)))*'Base Table 5'!AU67</f>
        <v>0.1143</v>
      </c>
      <c r="AV67" s="36">
        <f>(1+INDEX('Scenario Parameters'!$L:$L,MATCH($C67,'Scenario Parameters'!$A:$A,0)))*(1+INDEX('Scenario Parameters'!$L:$L,MATCH(AV$3,'Scenario Parameters'!$A:$A,0)))*'Base Table 5'!AV67</f>
        <v>0.64190000000000003</v>
      </c>
      <c r="AW67" s="36">
        <f>(1+INDEX('Scenario Parameters'!$L:$L,MATCH($C67,'Scenario Parameters'!$A:$A,0)))*(1+INDEX('Scenario Parameters'!$L:$L,MATCH(AW$3,'Scenario Parameters'!$A:$A,0)))*'Base Table 5'!AW67</f>
        <v>0.1908</v>
      </c>
      <c r="AX67" s="36">
        <f>(1+INDEX('Scenario Parameters'!$L:$L,MATCH($C67,'Scenario Parameters'!$A:$A,0)))*(1+INDEX('Scenario Parameters'!$L:$L,MATCH(AX$3,'Scenario Parameters'!$A:$A,0)))*'Base Table 5'!AX67</f>
        <v>2.2254999999999998</v>
      </c>
      <c r="AY67" s="36">
        <f>(1+INDEX('Scenario Parameters'!$L:$L,MATCH($C67,'Scenario Parameters'!$A:$A,0)))*(1+INDEX('Scenario Parameters'!$L:$L,MATCH(AY$3,'Scenario Parameters'!$A:$A,0)))*'Base Table 5'!AY67</f>
        <v>2.7852999999999999</v>
      </c>
      <c r="AZ67" s="36">
        <f>(1+INDEX('Scenario Parameters'!$L:$L,MATCH($C67,'Scenario Parameters'!$A:$A,0)))*(1+INDEX('Scenario Parameters'!$L:$L,MATCH(AZ$3,'Scenario Parameters'!$A:$A,0)))*'Base Table 5'!AZ67</f>
        <v>1.4297</v>
      </c>
      <c r="BA67" s="36">
        <f>(1+INDEX('Scenario Parameters'!$L:$L,MATCH($C67,'Scenario Parameters'!$A:$A,0)))*(1+INDEX('Scenario Parameters'!$L:$L,MATCH(BA$3,'Scenario Parameters'!$A:$A,0)))*'Base Table 5'!BA67</f>
        <v>1.7347999999999999</v>
      </c>
      <c r="BB67" s="36">
        <f>(1+INDEX('Scenario Parameters'!$L:$L,MATCH($C67,'Scenario Parameters'!$A:$A,0)))*(1+INDEX('Scenario Parameters'!$L:$L,MATCH(BB$3,'Scenario Parameters'!$A:$A,0)))*'Base Table 5'!BB67</f>
        <v>2.1619999999999999</v>
      </c>
      <c r="BC67" s="36">
        <f>(1+INDEX('Scenario Parameters'!$L:$L,MATCH($C67,'Scenario Parameters'!$A:$A,0)))*(1+INDEX('Scenario Parameters'!$L:$L,MATCH(BC$3,'Scenario Parameters'!$A:$A,0)))*'Base Table 5'!BC67</f>
        <v>0.122</v>
      </c>
      <c r="BD67" s="36">
        <f>(1+INDEX('Scenario Parameters'!$L:$L,MATCH($C67,'Scenario Parameters'!$A:$A,0)))*(1+INDEX('Scenario Parameters'!$L:$L,MATCH(BD$3,'Scenario Parameters'!$A:$A,0)))*'Base Table 5'!BD67</f>
        <v>8.7764000000000006</v>
      </c>
      <c r="BE67" s="36">
        <f>(1+INDEX('Scenario Parameters'!$L:$L,MATCH($C67,'Scenario Parameters'!$A:$A,0)))*(1+INDEX('Scenario Parameters'!$L:$L,MATCH(BE$3,'Scenario Parameters'!$A:$A,0)))*'Base Table 5'!BE67</f>
        <v>0.89900000000000002</v>
      </c>
      <c r="BF67" s="36">
        <f>(1+INDEX('Scenario Parameters'!$L:$L,MATCH($C67,'Scenario Parameters'!$A:$A,0)))*(1+INDEX('Scenario Parameters'!$L:$L,MATCH(BF$3,'Scenario Parameters'!$A:$A,0)))*'Base Table 5'!BF67</f>
        <v>4.9946999999999999</v>
      </c>
      <c r="BG67" s="36">
        <f>(1+INDEX('Scenario Parameters'!$L:$L,MATCH($C67,'Scenario Parameters'!$A:$A,0)))*(1+INDEX('Scenario Parameters'!$L:$L,MATCH(BG$3,'Scenario Parameters'!$A:$A,0)))*'Base Table 5'!BG67</f>
        <v>2.5442400000000003</v>
      </c>
      <c r="BH67" s="36">
        <f>(1+INDEX('Scenario Parameters'!$L:$L,MATCH($C67,'Scenario Parameters'!$A:$A,0)))*(1+INDEX('Scenario Parameters'!$L:$L,MATCH(BH$3,'Scenario Parameters'!$A:$A,0)))*'Base Table 5'!BH67</f>
        <v>12.9566</v>
      </c>
      <c r="BI67" s="36">
        <f>(1+INDEX('Scenario Parameters'!$L:$L,MATCH($C67,'Scenario Parameters'!$A:$A,0)))*(1+INDEX('Scenario Parameters'!$L:$L,MATCH(BI$3,'Scenario Parameters'!$A:$A,0)))*'Base Table 5'!BI67</f>
        <v>11.8322</v>
      </c>
      <c r="BJ67" s="36">
        <f>(1+INDEX('Scenario Parameters'!$L:$L,MATCH($C67,'Scenario Parameters'!$A:$A,0)))*(1+INDEX('Scenario Parameters'!$L:$L,MATCH(BJ$3,'Scenario Parameters'!$A:$A,0)))*'Base Table 5'!BJ67</f>
        <v>4.0541999999999998</v>
      </c>
      <c r="BK67" s="36">
        <f>(1+INDEX('Scenario Parameters'!$L:$L,MATCH($C67,'Scenario Parameters'!$A:$A,0)))*(1+INDEX('Scenario Parameters'!$L:$L,MATCH(BK$3,'Scenario Parameters'!$A:$A,0)))*'Base Table 5'!BK67</f>
        <v>4.9141000000000004</v>
      </c>
      <c r="BL67" s="36">
        <f>(1+INDEX('Scenario Parameters'!$L:$L,MATCH($C67,'Scenario Parameters'!$A:$A,0)))*(1+INDEX('Scenario Parameters'!$L:$L,MATCH(BL$3,'Scenario Parameters'!$A:$A,0)))*'Base Table 5'!BL67</f>
        <v>4.2958999999999996</v>
      </c>
      <c r="BM67" s="36">
        <f>(1+INDEX('Scenario Parameters'!$L:$L,MATCH($C67,'Scenario Parameters'!$A:$A,0)))*(1+INDEX('Scenario Parameters'!$L:$L,MATCH(BM$3,'Scenario Parameters'!$A:$A,0)))*'Base Table 5'!BM67</f>
        <v>2.0922999999999998</v>
      </c>
      <c r="BN67" s="36">
        <f>(1+INDEX('Scenario Parameters'!$L:$L,MATCH($C67,'Scenario Parameters'!$A:$A,0)))*(1+INDEX('Scenario Parameters'!$L:$L,MATCH(BN$3,'Scenario Parameters'!$A:$A,0)))*'Base Table 5'!BN67</f>
        <v>10.747</v>
      </c>
      <c r="BO67" s="36">
        <f>(1+INDEX('Scenario Parameters'!$L:$L,MATCH($C67,'Scenario Parameters'!$A:$A,0)))*(1+INDEX('Scenario Parameters'!$L:$L,MATCH(BO$3,'Scenario Parameters'!$A:$A,0)))*'Base Table 5'!BO67</f>
        <v>9.2462999999999997</v>
      </c>
      <c r="BP67" s="36">
        <f>(1+INDEX('Scenario Parameters'!$L:$L,MATCH($C67,'Scenario Parameters'!$A:$A,0)))*(1+INDEX('Scenario Parameters'!$L:$L,MATCH(BP$3,'Scenario Parameters'!$A:$A,0)))*'Base Table 5'!BP67</f>
        <v>21.805800000000001</v>
      </c>
      <c r="BQ67" s="36">
        <f>(1+INDEX('Scenario Parameters'!$L:$L,MATCH($C67,'Scenario Parameters'!$A:$A,0)))*(1+INDEX('Scenario Parameters'!$L:$L,MATCH(BQ$3,'Scenario Parameters'!$A:$A,0)))*'Base Table 5'!BQ67</f>
        <v>2.1937499999999996</v>
      </c>
      <c r="BR67" s="36">
        <f>(1+INDEX('Scenario Parameters'!$L:$L,MATCH($C67,'Scenario Parameters'!$A:$A,0)))*(1+INDEX('Scenario Parameters'!$L:$L,MATCH(BR$3,'Scenario Parameters'!$A:$A,0)))*'Base Table 5'!BR67</f>
        <v>3.5554999999999999</v>
      </c>
      <c r="BS67" s="36">
        <f>(1+INDEX('Scenario Parameters'!$L:$L,MATCH($C67,'Scenario Parameters'!$A:$A,0)))*(1+INDEX('Scenario Parameters'!$L:$L,MATCH(BS$3,'Scenario Parameters'!$A:$A,0)))*'Base Table 5'!BS67</f>
        <v>2.5749999999999995E-2</v>
      </c>
      <c r="BT67" s="36">
        <f>(1+INDEX('Scenario Parameters'!$L:$L,MATCH($C67,'Scenario Parameters'!$A:$A,0)))*(1+INDEX('Scenario Parameters'!$L:$L,MATCH(BT$3,'Scenario Parameters'!$A:$A,0)))*'Base Table 5'!BT67</f>
        <v>13.412800000000001</v>
      </c>
      <c r="BU67" s="36">
        <f>(1+INDEX('Scenario Parameters'!$L:$L,MATCH($C67,'Scenario Parameters'!$A:$A,0)))*(1+INDEX('Scenario Parameters'!$L:$L,MATCH(BU$3,'Scenario Parameters'!$A:$A,0)))*'Base Table 5'!BU67</f>
        <v>14.372400000000001</v>
      </c>
      <c r="BV67" s="36">
        <f>(1+INDEX('Scenario Parameters'!$L:$L,MATCH($C67,'Scenario Parameters'!$A:$A,0)))*(1+INDEX('Scenario Parameters'!$L:$L,MATCH(BV$3,'Scenario Parameters'!$A:$A,0)))*'Base Table 5'!BV67</f>
        <v>117.0702</v>
      </c>
      <c r="BW67" s="36">
        <f>(1+INDEX('Scenario Parameters'!$L:$L,MATCH($C67,'Scenario Parameters'!$A:$A,0)))*(1+INDEX('Scenario Parameters'!$L:$L,MATCH(BW$3,'Scenario Parameters'!$A:$A,0)))*'Base Table 5'!BW67</f>
        <v>47.019399999999997</v>
      </c>
      <c r="BX67" s="36">
        <f>(1+INDEX('Scenario Parameters'!$L:$L,MATCH($C67,'Scenario Parameters'!$A:$A,0)))*(1+INDEX('Scenario Parameters'!$L:$L,MATCH(BX$3,'Scenario Parameters'!$A:$A,0)))*'Base Table 5'!BX67</f>
        <v>46.381500000000003</v>
      </c>
      <c r="BY67" s="36">
        <f>(1+INDEX('Scenario Parameters'!$L:$L,MATCH($C67,'Scenario Parameters'!$A:$A,0)))*(1+INDEX('Scenario Parameters'!$L:$L,MATCH(BY$3,'Scenario Parameters'!$A:$A,0)))*'Base Table 5'!BY67</f>
        <v>168.29390000000001</v>
      </c>
      <c r="BZ67" s="36">
        <f>(1+INDEX('Scenario Parameters'!$L:$L,MATCH($C67,'Scenario Parameters'!$A:$A,0)))*(1+INDEX('Scenario Parameters'!$L:$L,MATCH(BZ$3,'Scenario Parameters'!$A:$A,0)))*'Base Table 5'!BZ67</f>
        <v>24.945599999999999</v>
      </c>
      <c r="CA67" s="36">
        <f>(1+INDEX('Scenario Parameters'!$L:$L,MATCH($C67,'Scenario Parameters'!$A:$A,0)))*(1+INDEX('Scenario Parameters'!$L:$L,MATCH(CA$3,'Scenario Parameters'!$A:$A,0)))*'Base Table 5'!CA67</f>
        <v>56.884700000000002</v>
      </c>
      <c r="CB67" s="36">
        <f>(1+INDEX('Scenario Parameters'!$L:$L,MATCH($C67,'Scenario Parameters'!$A:$A,0)))*(1+INDEX('Scenario Parameters'!$L:$L,MATCH(CB$3,'Scenario Parameters'!$A:$A,0)))*'Base Table 5'!CB67</f>
        <v>31.177099999999999</v>
      </c>
      <c r="CC67" s="36">
        <f>(1+INDEX('Scenario Parameters'!$L:$L,MATCH($C67,'Scenario Parameters'!$A:$A,0)))*(1+INDEX('Scenario Parameters'!$L:$L,MATCH(CC$3,'Scenario Parameters'!$A:$A,0)))*'Base Table 5'!CC67</f>
        <v>26.923400000000001</v>
      </c>
      <c r="CD67" s="36">
        <f>(1+INDEX('Scenario Parameters'!$L:$L,MATCH($C67,'Scenario Parameters'!$A:$A,0)))*(1+INDEX('Scenario Parameters'!$L:$L,MATCH(CD$3,'Scenario Parameters'!$A:$A,0)))*'Base Table 5'!CD67</f>
        <v>15.53928</v>
      </c>
      <c r="CE67" s="36">
        <f>(1+INDEX('Scenario Parameters'!$L:$L,MATCH($C67,'Scenario Parameters'!$A:$A,0)))*(1+INDEX('Scenario Parameters'!$L:$L,MATCH(CE$3,'Scenario Parameters'!$A:$A,0)))*'Base Table 5'!CE67</f>
        <v>4.4321000000000002</v>
      </c>
      <c r="CF67" s="36">
        <f>(1+INDEX('Scenario Parameters'!$L:$L,MATCH($C67,'Scenario Parameters'!$A:$A,0)))*(1+INDEX('Scenario Parameters'!$L:$L,MATCH(CF$3,'Scenario Parameters'!$A:$A,0)))*'Base Table 5'!CF67</f>
        <v>1.0145</v>
      </c>
      <c r="CG67" s="36">
        <f>(1+INDEX('Scenario Parameters'!$L:$L,MATCH($C67,'Scenario Parameters'!$A:$A,0)))*(1+INDEX('Scenario Parameters'!$L:$L,MATCH(CG$3,'Scenario Parameters'!$A:$A,0)))*'Base Table 5'!CG67</f>
        <v>3.1589</v>
      </c>
      <c r="CH67" s="36">
        <f>(1+INDEX('Scenario Parameters'!$L:$L,MATCH($C67,'Scenario Parameters'!$A:$A,0)))*(1+INDEX('Scenario Parameters'!$L:$L,MATCH(CH$3,'Scenario Parameters'!$A:$A,0)))*'Base Table 5'!CH67</f>
        <v>9.3201000000000001</v>
      </c>
      <c r="CI67" s="36">
        <f>(1+INDEX('Scenario Parameters'!$L:$L,MATCH($C67,'Scenario Parameters'!$A:$A,0)))*(1+INDEX('Scenario Parameters'!$L:$L,MATCH(CI$3,'Scenario Parameters'!$A:$A,0)))*'Base Table 5'!CI67</f>
        <v>4.9344999999999999</v>
      </c>
      <c r="CJ67" s="36">
        <f>(1+INDEX('Scenario Parameters'!$L:$L,MATCH($C67,'Scenario Parameters'!$A:$A,0)))*(1+INDEX('Scenario Parameters'!$L:$L,MATCH(CJ$3,'Scenario Parameters'!$A:$A,0)))*'Base Table 5'!CJ67</f>
        <v>1.4559</v>
      </c>
      <c r="CK67" s="36">
        <f>(1+INDEX('Scenario Parameters'!$L:$L,MATCH($C67,'Scenario Parameters'!$A:$A,0)))*(1+INDEX('Scenario Parameters'!$L:$L,MATCH(CK$3,'Scenario Parameters'!$A:$A,0)))*'Base Table 5'!CK67</f>
        <v>7.6376999999999997</v>
      </c>
      <c r="CL67" s="36">
        <f>(1+INDEX('Scenario Parameters'!$L:$L,MATCH($C67,'Scenario Parameters'!$A:$A,0)))*(1+INDEX('Scenario Parameters'!$L:$L,MATCH(CL$3,'Scenario Parameters'!$A:$A,0)))*'Base Table 5'!CL67</f>
        <v>2.4428999999999998</v>
      </c>
      <c r="CM67" s="36">
        <f>(1+INDEX('Scenario Parameters'!$L:$L,MATCH($C67,'Scenario Parameters'!$A:$A,0)))*(1+INDEX('Scenario Parameters'!$L:$L,MATCH(CM$3,'Scenario Parameters'!$A:$A,0)))*'Base Table 5'!CM67</f>
        <v>0.5827</v>
      </c>
      <c r="CN67" s="36">
        <f>(1+INDEX('Scenario Parameters'!$L:$L,MATCH($C67,'Scenario Parameters'!$A:$A,0)))*(1+INDEX('Scenario Parameters'!$L:$L,MATCH(CN$3,'Scenario Parameters'!$A:$A,0)))*'Base Table 5'!CN67</f>
        <v>2.9910999999999999</v>
      </c>
      <c r="CO67" s="36">
        <f>(1+INDEX('Scenario Parameters'!$L:$L,MATCH($C67,'Scenario Parameters'!$A:$A,0)))*(1+INDEX('Scenario Parameters'!$L:$L,MATCH(CO$3,'Scenario Parameters'!$A:$A,0)))*'Base Table 5'!CO67</f>
        <v>7.6999999999999999E-2</v>
      </c>
      <c r="CP67" s="36">
        <f>(1+INDEX('Scenario Parameters'!$L:$L,MATCH($C67,'Scenario Parameters'!$A:$A,0)))*(1+INDEX('Scenario Parameters'!$L:$L,MATCH(CP$3,'Scenario Parameters'!$A:$A,0)))*'Base Table 5'!CP67</f>
        <v>1.7143999999999999</v>
      </c>
      <c r="CQ67" s="36">
        <f>(1+INDEX('Scenario Parameters'!$L:$L,MATCH($C67,'Scenario Parameters'!$A:$A,0)))*(1+INDEX('Scenario Parameters'!$L:$L,MATCH(CQ$3,'Scenario Parameters'!$A:$A,0)))*'Base Table 5'!CQ67</f>
        <v>1.2867999999999999</v>
      </c>
      <c r="CR67" s="36">
        <f>(1+INDEX('Scenario Parameters'!$L:$L,MATCH($C67,'Scenario Parameters'!$A:$A,0)))*(1+INDEX('Scenario Parameters'!$L:$L,MATCH(CR$3,'Scenario Parameters'!$A:$A,0)))*'Base Table 5'!CR67</f>
        <v>2.3281000000000001</v>
      </c>
      <c r="CS67" s="36">
        <f>(1+INDEX('Scenario Parameters'!$L:$L,MATCH($C67,'Scenario Parameters'!$A:$A,0)))*(1+INDEX('Scenario Parameters'!$L:$L,MATCH(CS$3,'Scenario Parameters'!$A:$A,0)))*'Base Table 5'!CS67</f>
        <v>7.0566000000000004</v>
      </c>
      <c r="CT67" s="36">
        <f>(1+INDEX('Scenario Parameters'!$L:$L,MATCH($C67,'Scenario Parameters'!$A:$A,0)))*(1+INDEX('Scenario Parameters'!$L:$L,MATCH(CT$3,'Scenario Parameters'!$A:$A,0)))*'Base Table 5'!CT67</f>
        <v>11.1693</v>
      </c>
      <c r="CU67" s="36">
        <f>(1+INDEX('Scenario Parameters'!$L:$L,MATCH($C67,'Scenario Parameters'!$A:$A,0)))*(1+INDEX('Scenario Parameters'!$L:$L,MATCH(CU$3,'Scenario Parameters'!$A:$A,0)))*'Base Table 5'!CU67</f>
        <v>3.8814000000000002</v>
      </c>
      <c r="CV67" s="36">
        <f>(1+INDEX('Scenario Parameters'!$L:$L,MATCH($C67,'Scenario Parameters'!$A:$A,0)))*(1+INDEX('Scenario Parameters'!$L:$L,MATCH(CV$3,'Scenario Parameters'!$A:$A,0)))*'Base Table 5'!CV67</f>
        <v>17.595600000000001</v>
      </c>
      <c r="CW67" s="36">
        <f>(1+INDEX('Scenario Parameters'!$L:$L,MATCH($C67,'Scenario Parameters'!$A:$A,0)))*(1+INDEX('Scenario Parameters'!$L:$L,MATCH(CW$3,'Scenario Parameters'!$A:$A,0)))*'Base Table 5'!CW67</f>
        <v>69.385800000000003</v>
      </c>
      <c r="CX67" s="36">
        <f>(1+INDEX('Scenario Parameters'!$L:$L,MATCH($C67,'Scenario Parameters'!$A:$A,0)))*(1+INDEX('Scenario Parameters'!$L:$L,MATCH(CX$3,'Scenario Parameters'!$A:$A,0)))*'Base Table 5'!CX67</f>
        <v>1.4959</v>
      </c>
      <c r="CY67" s="36">
        <f>(1+INDEX('Scenario Parameters'!$L:$L,MATCH($C67,'Scenario Parameters'!$A:$A,0)))*(1+INDEX('Scenario Parameters'!$L:$L,MATCH(CY$3,'Scenario Parameters'!$A:$A,0)))*'Base Table 5'!CY67</f>
        <v>25.500599999999999</v>
      </c>
      <c r="CZ67" s="36">
        <f>(1+INDEX('Scenario Parameters'!$L:$L,MATCH($C67,'Scenario Parameters'!$A:$A,0)))*(1+INDEX('Scenario Parameters'!$L:$L,MATCH(CZ$3,'Scenario Parameters'!$A:$A,0)))*'Base Table 5'!CZ67</f>
        <v>16.271000000000001</v>
      </c>
      <c r="DA67" s="36">
        <f>(1+INDEX('Scenario Parameters'!$L:$L,MATCH($C67,'Scenario Parameters'!$A:$A,0)))*(1+INDEX('Scenario Parameters'!$L:$L,MATCH(DA$3,'Scenario Parameters'!$A:$A,0)))*'Base Table 5'!DA67</f>
        <v>21.390699999999999</v>
      </c>
      <c r="DB67" s="36">
        <f>(1+INDEX('Scenario Parameters'!$L:$L,MATCH($C67,'Scenario Parameters'!$A:$A,0)))*(1+INDEX('Scenario Parameters'!$L:$L,MATCH(DB$3,'Scenario Parameters'!$A:$A,0)))*'Base Table 5'!DB67</f>
        <v>14.454599999999999</v>
      </c>
      <c r="DC67" s="36">
        <f>(1+INDEX('Scenario Parameters'!$L:$L,MATCH($C67,'Scenario Parameters'!$A:$A,0)))*(1+INDEX('Scenario Parameters'!$L:$L,MATCH(DC$3,'Scenario Parameters'!$A:$A,0)))*'Base Table 5'!DC67</f>
        <v>7.6017999999999999</v>
      </c>
      <c r="DD67" s="36">
        <f>(1+INDEX('Scenario Parameters'!$L:$L,MATCH($C67,'Scenario Parameters'!$A:$A,0)))*(1+INDEX('Scenario Parameters'!$L:$L,MATCH(DD$3,'Scenario Parameters'!$A:$A,0)))*'Base Table 5'!DD67</f>
        <v>39.518900000000002</v>
      </c>
      <c r="DE67" s="36">
        <f>(1+INDEX('Scenario Parameters'!$L:$L,MATCH($C67,'Scenario Parameters'!$A:$A,0)))*(1+INDEX('Scenario Parameters'!$L:$L,MATCH(DE$3,'Scenario Parameters'!$A:$A,0)))*'Base Table 5'!DE67</f>
        <v>22.044650000000001</v>
      </c>
      <c r="DF67" s="36">
        <f>(1+INDEX('Scenario Parameters'!$L:$L,MATCH($C67,'Scenario Parameters'!$A:$A,0)))*(1+INDEX('Scenario Parameters'!$L:$L,MATCH(DF$3,'Scenario Parameters'!$A:$A,0)))*'Base Table 5'!DF67</f>
        <v>8.0765999999999991</v>
      </c>
      <c r="DG67" s="36">
        <f>(1+INDEX('Scenario Parameters'!$L:$L,MATCH($C67,'Scenario Parameters'!$A:$A,0)))*(1+INDEX('Scenario Parameters'!$L:$L,MATCH(DG$3,'Scenario Parameters'!$A:$A,0)))*'Base Table 5'!DG67</f>
        <v>26.760549999999999</v>
      </c>
      <c r="DH67" s="36">
        <f>(1+INDEX('Scenario Parameters'!$L:$L,MATCH($C67,'Scenario Parameters'!$A:$A,0)))*(1+INDEX('Scenario Parameters'!$L:$L,MATCH(DH$3,'Scenario Parameters'!$A:$A,0)))*'Base Table 5'!DH67</f>
        <v>56.853349999999999</v>
      </c>
      <c r="DI67" s="36">
        <f>(1+INDEX('Scenario Parameters'!$L:$L,MATCH($C67,'Scenario Parameters'!$A:$A,0)))*(1+INDEX('Scenario Parameters'!$L:$L,MATCH(DI$3,'Scenario Parameters'!$A:$A,0)))*'Base Table 5'!DI67</f>
        <v>6.3102</v>
      </c>
      <c r="DJ67" s="36">
        <f>(1+INDEX('Scenario Parameters'!$L:$L,MATCH($C67,'Scenario Parameters'!$A:$A,0)))*(1+INDEX('Scenario Parameters'!$L:$L,MATCH(DJ$3,'Scenario Parameters'!$A:$A,0)))*'Base Table 5'!DJ67</f>
        <v>110.98269999999999</v>
      </c>
      <c r="DK67" s="36">
        <f>(1+INDEX('Scenario Parameters'!$L:$L,MATCH($C67,'Scenario Parameters'!$A:$A,0)))*(1+INDEX('Scenario Parameters'!$L:$L,MATCH(DK$3,'Scenario Parameters'!$A:$A,0)))*'Base Table 5'!DK67</f>
        <v>26.576899999999998</v>
      </c>
      <c r="DL67" s="36">
        <f>(1+INDEX('Scenario Parameters'!$L:$L,MATCH($C67,'Scenario Parameters'!$A:$A,0)))*(1+INDEX('Scenario Parameters'!$L:$L,MATCH(DL$3,'Scenario Parameters'!$A:$A,0)))*'Base Table 5'!DL67</f>
        <v>13.140719999999996</v>
      </c>
      <c r="DM67" s="36">
        <f>(1+INDEX('Scenario Parameters'!$L:$L,MATCH($C67,'Scenario Parameters'!$A:$A,0)))*(1+INDEX('Scenario Parameters'!$L:$L,MATCH(DM$3,'Scenario Parameters'!$A:$A,0)))*'Base Table 5'!DM67</f>
        <v>37.535800000000002</v>
      </c>
      <c r="DN67" s="36">
        <f>(1+INDEX('Scenario Parameters'!$L:$L,MATCH($C67,'Scenario Parameters'!$A:$A,0)))*(1+INDEX('Scenario Parameters'!$L:$L,MATCH(DN$3,'Scenario Parameters'!$A:$A,0)))*'Base Table 5'!DN67</f>
        <v>27.2683</v>
      </c>
      <c r="DO67" s="36">
        <f>(1+INDEX('Scenario Parameters'!$L:$L,MATCH($C67,'Scenario Parameters'!$A:$A,0)))*(1+INDEX('Scenario Parameters'!$L:$L,MATCH(DO$3,'Scenario Parameters'!$A:$A,0)))*'Base Table 5'!DO67</f>
        <v>2.5918000000000001</v>
      </c>
      <c r="DP67" s="36">
        <f t="shared" si="4"/>
        <v>1388.1961800000001</v>
      </c>
      <c r="DQ67" s="36">
        <f>('Base Table 5'!DQ67/'Base Table 5'!$DX67)*$EB67</f>
        <v>706.39697944316993</v>
      </c>
      <c r="DR67" s="36">
        <f>('Base Table 5'!DR67/'Base Table 5'!$DX67)*$EB67</f>
        <v>0.39611295172192545</v>
      </c>
      <c r="DS67" s="36">
        <f>('Base Table 5'!DS67/'Base Table 5'!$DX67)*$EB67</f>
        <v>100.40947144967264</v>
      </c>
      <c r="DT67" s="36">
        <f>('Base Table 5'!DT67/'Base Table 5'!$DX67)*$EB67</f>
        <v>3.2425155390812348</v>
      </c>
      <c r="DU67" s="36">
        <f>('Base Table 5'!DU67/'Base Table 5'!$DX67)*$EB67</f>
        <v>41.650098633902367</v>
      </c>
      <c r="DV67" s="36">
        <f>('Base Table 5'!DV67/'Base Table 5'!$DX67)*$EB67</f>
        <v>0.98265187485238004</v>
      </c>
      <c r="DW67" s="36">
        <f>('Base Table 5'!DW67/'Base Table 5'!$DX67)*$EB67</f>
        <v>771.68828849682495</v>
      </c>
      <c r="DX67" s="36">
        <f t="shared" si="5"/>
        <v>1624.7661183892255</v>
      </c>
      <c r="DY67" s="36">
        <f t="shared" si="6"/>
        <v>3012.9622983892259</v>
      </c>
      <c r="DZ67" s="14">
        <f>'Base Table 5'!DY67</f>
        <v>3014.0001000000002</v>
      </c>
      <c r="EA67" s="54">
        <v>3012.9622983892255</v>
      </c>
      <c r="EB67" s="100">
        <f t="shared" si="7"/>
        <v>1624.7661183892253</v>
      </c>
    </row>
    <row r="68" spans="1:132" x14ac:dyDescent="0.4">
      <c r="A68" s="34">
        <v>65</v>
      </c>
      <c r="B68" s="7" t="str">
        <f>'Base Table 5'!B68</f>
        <v>2601</v>
      </c>
      <c r="C68" s="111">
        <f>'Base Table 5'!C68</f>
        <v>11</v>
      </c>
      <c r="D68" s="35" t="str">
        <f>'Base Table 5'!D68</f>
        <v>Electricity generation</v>
      </c>
      <c r="E68" s="36">
        <f>(1+INDEX('Scenario Parameters'!$L:$L,MATCH($C68,'Scenario Parameters'!$A:$A,0)))*(1+INDEX('Scenario Parameters'!$L:$L,MATCH(E$3,'Scenario Parameters'!$A:$A,0)))*'Base Table 5'!E68</f>
        <v>356.20224999999999</v>
      </c>
      <c r="F68" s="36">
        <f>(1+INDEX('Scenario Parameters'!$L:$L,MATCH($C68,'Scenario Parameters'!$A:$A,0)))*(1+INDEX('Scenario Parameters'!$L:$L,MATCH(F$3,'Scenario Parameters'!$A:$A,0)))*'Base Table 5'!F68</f>
        <v>64.769500000000008</v>
      </c>
      <c r="G68" s="36">
        <f>(1+INDEX('Scenario Parameters'!$L:$L,MATCH($C68,'Scenario Parameters'!$A:$A,0)))*(1+INDEX('Scenario Parameters'!$L:$L,MATCH(G$3,'Scenario Parameters'!$A:$A,0)))*'Base Table 5'!G68</f>
        <v>274.94125000000003</v>
      </c>
      <c r="H68" s="36">
        <f>(1+INDEX('Scenario Parameters'!$L:$L,MATCH($C68,'Scenario Parameters'!$A:$A,0)))*(1+INDEX('Scenario Parameters'!$L:$L,MATCH(H$3,'Scenario Parameters'!$A:$A,0)))*'Base Table 5'!H68</f>
        <v>4.719125</v>
      </c>
      <c r="I68" s="36">
        <f>(1+INDEX('Scenario Parameters'!$L:$L,MATCH($C68,'Scenario Parameters'!$A:$A,0)))*(1+INDEX('Scenario Parameters'!$L:$L,MATCH(I$3,'Scenario Parameters'!$A:$A,0)))*'Base Table 5'!I68</f>
        <v>7.4543749999999998</v>
      </c>
      <c r="J68" s="36">
        <f>(1+INDEX('Scenario Parameters'!$L:$L,MATCH($C68,'Scenario Parameters'!$A:$A,0)))*(1+INDEX('Scenario Parameters'!$L:$L,MATCH(J$3,'Scenario Parameters'!$A:$A,0)))*'Base Table 5'!J68</f>
        <v>7.6180000000000003</v>
      </c>
      <c r="K68" s="36">
        <f>(1+INDEX('Scenario Parameters'!$L:$L,MATCH($C68,'Scenario Parameters'!$A:$A,0)))*(1+INDEX('Scenario Parameters'!$L:$L,MATCH(K$3,'Scenario Parameters'!$A:$A,0)))*'Base Table 5'!K68</f>
        <v>153.194875</v>
      </c>
      <c r="L68" s="36">
        <f>(1+INDEX('Scenario Parameters'!$L:$L,MATCH($C68,'Scenario Parameters'!$A:$A,0)))*(1+INDEX('Scenario Parameters'!$L:$L,MATCH(L$3,'Scenario Parameters'!$A:$A,0)))*'Base Table 5'!L68</f>
        <v>36.045887499999992</v>
      </c>
      <c r="M68" s="36">
        <f>(1+INDEX('Scenario Parameters'!$L:$L,MATCH($C68,'Scenario Parameters'!$A:$A,0)))*(1+INDEX('Scenario Parameters'!$L:$L,MATCH(M$3,'Scenario Parameters'!$A:$A,0)))*'Base Table 5'!M68</f>
        <v>77.991287499999984</v>
      </c>
      <c r="N68" s="36">
        <f>(1+INDEX('Scenario Parameters'!$L:$L,MATCH($C68,'Scenario Parameters'!$A:$A,0)))*(1+INDEX('Scenario Parameters'!$L:$L,MATCH(N$3,'Scenario Parameters'!$A:$A,0)))*'Base Table 5'!N68</f>
        <v>147.961825</v>
      </c>
      <c r="O68" s="36">
        <f>(1+INDEX('Scenario Parameters'!$L:$L,MATCH($C68,'Scenario Parameters'!$A:$A,0)))*(1+INDEX('Scenario Parameters'!$L:$L,MATCH(O$3,'Scenario Parameters'!$A:$A,0)))*'Base Table 5'!O68</f>
        <v>1386.5278625000001</v>
      </c>
      <c r="P68" s="36">
        <f>(1+INDEX('Scenario Parameters'!$L:$L,MATCH($C68,'Scenario Parameters'!$A:$A,0)))*(1+INDEX('Scenario Parameters'!$L:$L,MATCH(P$3,'Scenario Parameters'!$A:$A,0)))*'Base Table 5'!P68</f>
        <v>61.500725000000003</v>
      </c>
      <c r="Q68" s="36">
        <f>(1+INDEX('Scenario Parameters'!$L:$L,MATCH($C68,'Scenario Parameters'!$A:$A,0)))*(1+INDEX('Scenario Parameters'!$L:$L,MATCH(Q$3,'Scenario Parameters'!$A:$A,0)))*'Base Table 5'!Q68</f>
        <v>43.883200000000002</v>
      </c>
      <c r="R68" s="36">
        <f>(1+INDEX('Scenario Parameters'!$L:$L,MATCH($C68,'Scenario Parameters'!$A:$A,0)))*(1+INDEX('Scenario Parameters'!$L:$L,MATCH(R$3,'Scenario Parameters'!$A:$A,0)))*'Base Table 5'!R68</f>
        <v>106.23150000000001</v>
      </c>
      <c r="S68" s="36">
        <f>(1+INDEX('Scenario Parameters'!$L:$L,MATCH($C68,'Scenario Parameters'!$A:$A,0)))*(1+INDEX('Scenario Parameters'!$L:$L,MATCH(S$3,'Scenario Parameters'!$A:$A,0)))*'Base Table 5'!S68</f>
        <v>1.5022500000000001</v>
      </c>
      <c r="T68" s="36">
        <f>(1+INDEX('Scenario Parameters'!$L:$L,MATCH($C68,'Scenario Parameters'!$A:$A,0)))*(1+INDEX('Scenario Parameters'!$L:$L,MATCH(T$3,'Scenario Parameters'!$A:$A,0)))*'Base Table 5'!T68</f>
        <v>51.492000000000004</v>
      </c>
      <c r="U68" s="36">
        <f>(1+INDEX('Scenario Parameters'!$L:$L,MATCH($C68,'Scenario Parameters'!$A:$A,0)))*(1+INDEX('Scenario Parameters'!$L:$L,MATCH(U$3,'Scenario Parameters'!$A:$A,0)))*'Base Table 5'!U68</f>
        <v>10.504875</v>
      </c>
      <c r="V68" s="36">
        <f>(1+INDEX('Scenario Parameters'!$L:$L,MATCH($C68,'Scenario Parameters'!$A:$A,0)))*(1+INDEX('Scenario Parameters'!$L:$L,MATCH(V$3,'Scenario Parameters'!$A:$A,0)))*'Base Table 5'!V68</f>
        <v>6.6781250000000005</v>
      </c>
      <c r="W68" s="36">
        <f>(1+INDEX('Scenario Parameters'!$L:$L,MATCH($C68,'Scenario Parameters'!$A:$A,0)))*(1+INDEX('Scenario Parameters'!$L:$L,MATCH(W$3,'Scenario Parameters'!$A:$A,0)))*'Base Table 5'!W68</f>
        <v>17.067875000000001</v>
      </c>
      <c r="X68" s="36">
        <f>(1+INDEX('Scenario Parameters'!$L:$L,MATCH($C68,'Scenario Parameters'!$A:$A,0)))*(1+INDEX('Scenario Parameters'!$L:$L,MATCH(X$3,'Scenario Parameters'!$A:$A,0)))*'Base Table 5'!X68</f>
        <v>9.1681249999999999</v>
      </c>
      <c r="Y68" s="36">
        <f>(1+INDEX('Scenario Parameters'!$L:$L,MATCH($C68,'Scenario Parameters'!$A:$A,0)))*(1+INDEX('Scenario Parameters'!$L:$L,MATCH(Y$3,'Scenario Parameters'!$A:$A,0)))*'Base Table 5'!Y68</f>
        <v>172.47524999999999</v>
      </c>
      <c r="Z68" s="36">
        <f>(1+INDEX('Scenario Parameters'!$L:$L,MATCH($C68,'Scenario Parameters'!$A:$A,0)))*(1+INDEX('Scenario Parameters'!$L:$L,MATCH(Z$3,'Scenario Parameters'!$A:$A,0)))*'Base Table 5'!Z68</f>
        <v>17.883500000000002</v>
      </c>
      <c r="AA68" s="36">
        <f>(1+INDEX('Scenario Parameters'!$L:$L,MATCH($C68,'Scenario Parameters'!$A:$A,0)))*(1+INDEX('Scenario Parameters'!$L:$L,MATCH(AA$3,'Scenario Parameters'!$A:$A,0)))*'Base Table 5'!AA68</f>
        <v>6.7013750000000005</v>
      </c>
      <c r="AB68" s="36">
        <f>(1+INDEX('Scenario Parameters'!$L:$L,MATCH($C68,'Scenario Parameters'!$A:$A,0)))*(1+INDEX('Scenario Parameters'!$L:$L,MATCH(AB$3,'Scenario Parameters'!$A:$A,0)))*'Base Table 5'!AB68</f>
        <v>14.491250000000001</v>
      </c>
      <c r="AC68" s="36">
        <f>(1+INDEX('Scenario Parameters'!$L:$L,MATCH($C68,'Scenario Parameters'!$A:$A,0)))*(1+INDEX('Scenario Parameters'!$L:$L,MATCH(AC$3,'Scenario Parameters'!$A:$A,0)))*'Base Table 5'!AC68</f>
        <v>14.20025</v>
      </c>
      <c r="AD68" s="36">
        <f>(1+INDEX('Scenario Parameters'!$L:$L,MATCH($C68,'Scenario Parameters'!$A:$A,0)))*(1+INDEX('Scenario Parameters'!$L:$L,MATCH(AD$3,'Scenario Parameters'!$A:$A,0)))*'Base Table 5'!AD68</f>
        <v>9.6500000000000002E-2</v>
      </c>
      <c r="AE68" s="36">
        <f>(1+INDEX('Scenario Parameters'!$L:$L,MATCH($C68,'Scenario Parameters'!$A:$A,0)))*(1+INDEX('Scenario Parameters'!$L:$L,MATCH(AE$3,'Scenario Parameters'!$A:$A,0)))*'Base Table 5'!AE68</f>
        <v>3.175E-2</v>
      </c>
      <c r="AF68" s="36">
        <f>(1+INDEX('Scenario Parameters'!$L:$L,MATCH($C68,'Scenario Parameters'!$A:$A,0)))*(1+INDEX('Scenario Parameters'!$L:$L,MATCH(AF$3,'Scenario Parameters'!$A:$A,0)))*'Base Table 5'!AF68</f>
        <v>0.29449999999999998</v>
      </c>
      <c r="AG68" s="36">
        <f>(1+INDEX('Scenario Parameters'!$L:$L,MATCH($C68,'Scenario Parameters'!$A:$A,0)))*(1+INDEX('Scenario Parameters'!$L:$L,MATCH(AG$3,'Scenario Parameters'!$A:$A,0)))*'Base Table 5'!AG68</f>
        <v>8.8499999999999995E-2</v>
      </c>
      <c r="AH68" s="36">
        <f>(1+INDEX('Scenario Parameters'!$L:$L,MATCH($C68,'Scenario Parameters'!$A:$A,0)))*(1+INDEX('Scenario Parameters'!$L:$L,MATCH(AH$3,'Scenario Parameters'!$A:$A,0)))*'Base Table 5'!AH68</f>
        <v>0.31824999999999998</v>
      </c>
      <c r="AI68" s="36">
        <f>(1+INDEX('Scenario Parameters'!$L:$L,MATCH($C68,'Scenario Parameters'!$A:$A,0)))*(1+INDEX('Scenario Parameters'!$L:$L,MATCH(AI$3,'Scenario Parameters'!$A:$A,0)))*'Base Table 5'!AI68</f>
        <v>0.10125000000000001</v>
      </c>
      <c r="AJ68" s="36">
        <f>(1+INDEX('Scenario Parameters'!$L:$L,MATCH($C68,'Scenario Parameters'!$A:$A,0)))*(1+INDEX('Scenario Parameters'!$L:$L,MATCH(AJ$3,'Scenario Parameters'!$A:$A,0)))*'Base Table 5'!AJ68</f>
        <v>17.162624999999998</v>
      </c>
      <c r="AK68" s="36">
        <f>(1+INDEX('Scenario Parameters'!$L:$L,MATCH($C68,'Scenario Parameters'!$A:$A,0)))*(1+INDEX('Scenario Parameters'!$L:$L,MATCH(AK$3,'Scenario Parameters'!$A:$A,0)))*'Base Table 5'!AK68</f>
        <v>49.007500000000007</v>
      </c>
      <c r="AL68" s="36">
        <f>(1+INDEX('Scenario Parameters'!$L:$L,MATCH($C68,'Scenario Parameters'!$A:$A,0)))*(1+INDEX('Scenario Parameters'!$L:$L,MATCH(AL$3,'Scenario Parameters'!$A:$A,0)))*'Base Table 5'!AL68</f>
        <v>66.063000000000002</v>
      </c>
      <c r="AM68" s="36">
        <f>(1+INDEX('Scenario Parameters'!$L:$L,MATCH($C68,'Scenario Parameters'!$A:$A,0)))*(1+INDEX('Scenario Parameters'!$L:$L,MATCH(AM$3,'Scenario Parameters'!$A:$A,0)))*'Base Table 5'!AM68</f>
        <v>44.741375000000005</v>
      </c>
      <c r="AN68" s="36">
        <f>(1+INDEX('Scenario Parameters'!$L:$L,MATCH($C68,'Scenario Parameters'!$A:$A,0)))*(1+INDEX('Scenario Parameters'!$L:$L,MATCH(AN$3,'Scenario Parameters'!$A:$A,0)))*'Base Table 5'!AN68</f>
        <v>9.93825</v>
      </c>
      <c r="AO68" s="36">
        <f>(1+INDEX('Scenario Parameters'!$L:$L,MATCH($C68,'Scenario Parameters'!$A:$A,0)))*(1+INDEX('Scenario Parameters'!$L:$L,MATCH(AO$3,'Scenario Parameters'!$A:$A,0)))*'Base Table 5'!AO68</f>
        <v>3.5214124999999989</v>
      </c>
      <c r="AP68" s="36">
        <f>(1+INDEX('Scenario Parameters'!$L:$L,MATCH($C68,'Scenario Parameters'!$A:$A,0)))*(1+INDEX('Scenario Parameters'!$L:$L,MATCH(AP$3,'Scenario Parameters'!$A:$A,0)))*'Base Table 5'!AP68</f>
        <v>27.297750000000001</v>
      </c>
      <c r="AQ68" s="36">
        <f>(1+INDEX('Scenario Parameters'!$L:$L,MATCH($C68,'Scenario Parameters'!$A:$A,0)))*(1+INDEX('Scenario Parameters'!$L:$L,MATCH(AQ$3,'Scenario Parameters'!$A:$A,0)))*'Base Table 5'!AQ68</f>
        <v>0.67799999999999994</v>
      </c>
      <c r="AR68" s="36">
        <f>(1+INDEX('Scenario Parameters'!$L:$L,MATCH($C68,'Scenario Parameters'!$A:$A,0)))*(1+INDEX('Scenario Parameters'!$L:$L,MATCH(AR$3,'Scenario Parameters'!$A:$A,0)))*'Base Table 5'!AR68</f>
        <v>82.977000000000004</v>
      </c>
      <c r="AS68" s="36">
        <f>(1+INDEX('Scenario Parameters'!$L:$L,MATCH($C68,'Scenario Parameters'!$A:$A,0)))*(1+INDEX('Scenario Parameters'!$L:$L,MATCH(AS$3,'Scenario Parameters'!$A:$A,0)))*'Base Table 5'!AS68</f>
        <v>53.455624999999998</v>
      </c>
      <c r="AT68" s="36">
        <f>(1+INDEX('Scenario Parameters'!$L:$L,MATCH($C68,'Scenario Parameters'!$A:$A,0)))*(1+INDEX('Scenario Parameters'!$L:$L,MATCH(AT$3,'Scenario Parameters'!$A:$A,0)))*'Base Table 5'!AT68</f>
        <v>28.826374999999999</v>
      </c>
      <c r="AU68" s="36">
        <f>(1+INDEX('Scenario Parameters'!$L:$L,MATCH($C68,'Scenario Parameters'!$A:$A,0)))*(1+INDEX('Scenario Parameters'!$L:$L,MATCH(AU$3,'Scenario Parameters'!$A:$A,0)))*'Base Table 5'!AU68</f>
        <v>11.055375000000002</v>
      </c>
      <c r="AV68" s="36">
        <f>(1+INDEX('Scenario Parameters'!$L:$L,MATCH($C68,'Scenario Parameters'!$A:$A,0)))*(1+INDEX('Scenario Parameters'!$L:$L,MATCH(AV$3,'Scenario Parameters'!$A:$A,0)))*'Base Table 5'!AV68</f>
        <v>52.754750000000001</v>
      </c>
      <c r="AW68" s="36">
        <f>(1+INDEX('Scenario Parameters'!$L:$L,MATCH($C68,'Scenario Parameters'!$A:$A,0)))*(1+INDEX('Scenario Parameters'!$L:$L,MATCH(AW$3,'Scenario Parameters'!$A:$A,0)))*'Base Table 5'!AW68</f>
        <v>8.3668750000000003</v>
      </c>
      <c r="AX68" s="36">
        <f>(1+INDEX('Scenario Parameters'!$L:$L,MATCH($C68,'Scenario Parameters'!$A:$A,0)))*(1+INDEX('Scenario Parameters'!$L:$L,MATCH(AX$3,'Scenario Parameters'!$A:$A,0)))*'Base Table 5'!AX68</f>
        <v>63.615375</v>
      </c>
      <c r="AY68" s="36">
        <f>(1+INDEX('Scenario Parameters'!$L:$L,MATCH($C68,'Scenario Parameters'!$A:$A,0)))*(1+INDEX('Scenario Parameters'!$L:$L,MATCH(AY$3,'Scenario Parameters'!$A:$A,0)))*'Base Table 5'!AY68</f>
        <v>19.266749999999998</v>
      </c>
      <c r="AZ68" s="36">
        <f>(1+INDEX('Scenario Parameters'!$L:$L,MATCH($C68,'Scenario Parameters'!$A:$A,0)))*(1+INDEX('Scenario Parameters'!$L:$L,MATCH(AZ$3,'Scenario Parameters'!$A:$A,0)))*'Base Table 5'!AZ68</f>
        <v>2.66025</v>
      </c>
      <c r="BA68" s="36">
        <f>(1+INDEX('Scenario Parameters'!$L:$L,MATCH($C68,'Scenario Parameters'!$A:$A,0)))*(1+INDEX('Scenario Parameters'!$L:$L,MATCH(BA$3,'Scenario Parameters'!$A:$A,0)))*'Base Table 5'!BA68</f>
        <v>270.68074999999999</v>
      </c>
      <c r="BB68" s="36">
        <f>(1+INDEX('Scenario Parameters'!$L:$L,MATCH($C68,'Scenario Parameters'!$A:$A,0)))*(1+INDEX('Scenario Parameters'!$L:$L,MATCH(BB$3,'Scenario Parameters'!$A:$A,0)))*'Base Table 5'!BB68</f>
        <v>1116.455375</v>
      </c>
      <c r="BC68" s="36">
        <f>(1+INDEX('Scenario Parameters'!$L:$L,MATCH($C68,'Scenario Parameters'!$A:$A,0)))*(1+INDEX('Scenario Parameters'!$L:$L,MATCH(BC$3,'Scenario Parameters'!$A:$A,0)))*'Base Table 5'!BC68</f>
        <v>3.3771250000000004</v>
      </c>
      <c r="BD68" s="36">
        <f>(1+INDEX('Scenario Parameters'!$L:$L,MATCH($C68,'Scenario Parameters'!$A:$A,0)))*(1+INDEX('Scenario Parameters'!$L:$L,MATCH(BD$3,'Scenario Parameters'!$A:$A,0)))*'Base Table 5'!BD68</f>
        <v>14.396249999999998</v>
      </c>
      <c r="BE68" s="36">
        <f>(1+INDEX('Scenario Parameters'!$L:$L,MATCH($C68,'Scenario Parameters'!$A:$A,0)))*(1+INDEX('Scenario Parameters'!$L:$L,MATCH(BE$3,'Scenario Parameters'!$A:$A,0)))*'Base Table 5'!BE68</f>
        <v>2.9491250000000004</v>
      </c>
      <c r="BF68" s="36">
        <f>(1+INDEX('Scenario Parameters'!$L:$L,MATCH($C68,'Scenario Parameters'!$A:$A,0)))*(1+INDEX('Scenario Parameters'!$L:$L,MATCH(BF$3,'Scenario Parameters'!$A:$A,0)))*'Base Table 5'!BF68</f>
        <v>6.9450000000000003</v>
      </c>
      <c r="BG68" s="36">
        <f>(1+INDEX('Scenario Parameters'!$L:$L,MATCH($C68,'Scenario Parameters'!$A:$A,0)))*(1+INDEX('Scenario Parameters'!$L:$L,MATCH(BG$3,'Scenario Parameters'!$A:$A,0)))*'Base Table 5'!BG68</f>
        <v>0.86463750000000006</v>
      </c>
      <c r="BH68" s="36">
        <f>(1+INDEX('Scenario Parameters'!$L:$L,MATCH($C68,'Scenario Parameters'!$A:$A,0)))*(1+INDEX('Scenario Parameters'!$L:$L,MATCH(BH$3,'Scenario Parameters'!$A:$A,0)))*'Base Table 5'!BH68</f>
        <v>0.74475000000000002</v>
      </c>
      <c r="BI68" s="36">
        <f>(1+INDEX('Scenario Parameters'!$L:$L,MATCH($C68,'Scenario Parameters'!$A:$A,0)))*(1+INDEX('Scenario Parameters'!$L:$L,MATCH(BI$3,'Scenario Parameters'!$A:$A,0)))*'Base Table 5'!BI68</f>
        <v>0.58650000000000002</v>
      </c>
      <c r="BJ68" s="36">
        <f>(1+INDEX('Scenario Parameters'!$L:$L,MATCH($C68,'Scenario Parameters'!$A:$A,0)))*(1+INDEX('Scenario Parameters'!$L:$L,MATCH(BJ$3,'Scenario Parameters'!$A:$A,0)))*'Base Table 5'!BJ68</f>
        <v>1.2108749999999999</v>
      </c>
      <c r="BK68" s="36">
        <f>(1+INDEX('Scenario Parameters'!$L:$L,MATCH($C68,'Scenario Parameters'!$A:$A,0)))*(1+INDEX('Scenario Parameters'!$L:$L,MATCH(BK$3,'Scenario Parameters'!$A:$A,0)))*'Base Table 5'!BK68</f>
        <v>0.64324999999999988</v>
      </c>
      <c r="BL68" s="36">
        <f>(1+INDEX('Scenario Parameters'!$L:$L,MATCH($C68,'Scenario Parameters'!$A:$A,0)))*(1+INDEX('Scenario Parameters'!$L:$L,MATCH(BL$3,'Scenario Parameters'!$A:$A,0)))*'Base Table 5'!BL68</f>
        <v>1.8579999999999999</v>
      </c>
      <c r="BM68" s="36">
        <f>(1+INDEX('Scenario Parameters'!$L:$L,MATCH($C68,'Scenario Parameters'!$A:$A,0)))*(1+INDEX('Scenario Parameters'!$L:$L,MATCH(BM$3,'Scenario Parameters'!$A:$A,0)))*'Base Table 5'!BM68</f>
        <v>0.58350000000000002</v>
      </c>
      <c r="BN68" s="36">
        <f>(1+INDEX('Scenario Parameters'!$L:$L,MATCH($C68,'Scenario Parameters'!$A:$A,0)))*(1+INDEX('Scenario Parameters'!$L:$L,MATCH(BN$3,'Scenario Parameters'!$A:$A,0)))*'Base Table 5'!BN68</f>
        <v>5.5381250000000009</v>
      </c>
      <c r="BO68" s="36">
        <f>(1+INDEX('Scenario Parameters'!$L:$L,MATCH($C68,'Scenario Parameters'!$A:$A,0)))*(1+INDEX('Scenario Parameters'!$L:$L,MATCH(BO$3,'Scenario Parameters'!$A:$A,0)))*'Base Table 5'!BO68</f>
        <v>0.69687500000000002</v>
      </c>
      <c r="BP68" s="36">
        <f>(1+INDEX('Scenario Parameters'!$L:$L,MATCH($C68,'Scenario Parameters'!$A:$A,0)))*(1+INDEX('Scenario Parameters'!$L:$L,MATCH(BP$3,'Scenario Parameters'!$A:$A,0)))*'Base Table 5'!BP68</f>
        <v>0.68312499999999998</v>
      </c>
      <c r="BQ68" s="36">
        <f>(1+INDEX('Scenario Parameters'!$L:$L,MATCH($C68,'Scenario Parameters'!$A:$A,0)))*(1+INDEX('Scenario Parameters'!$L:$L,MATCH(BQ$3,'Scenario Parameters'!$A:$A,0)))*'Base Table 5'!BQ68</f>
        <v>2088.1604687500003</v>
      </c>
      <c r="BR68" s="36">
        <f>(1+INDEX('Scenario Parameters'!$L:$L,MATCH($C68,'Scenario Parameters'!$A:$A,0)))*(1+INDEX('Scenario Parameters'!$L:$L,MATCH(BR$3,'Scenario Parameters'!$A:$A,0)))*'Base Table 5'!BR68</f>
        <v>1698.3167187500001</v>
      </c>
      <c r="BS68" s="36">
        <f>(1+INDEX('Scenario Parameters'!$L:$L,MATCH($C68,'Scenario Parameters'!$A:$A,0)))*(1+INDEX('Scenario Parameters'!$L:$L,MATCH(BS$3,'Scenario Parameters'!$A:$A,0)))*'Base Table 5'!BS68</f>
        <v>0.58271249999999986</v>
      </c>
      <c r="BT68" s="36">
        <f>(1+INDEX('Scenario Parameters'!$L:$L,MATCH($C68,'Scenario Parameters'!$A:$A,0)))*(1+INDEX('Scenario Parameters'!$L:$L,MATCH(BT$3,'Scenario Parameters'!$A:$A,0)))*'Base Table 5'!BT68</f>
        <v>294.56399999999996</v>
      </c>
      <c r="BU68" s="36">
        <f>(1+INDEX('Scenario Parameters'!$L:$L,MATCH($C68,'Scenario Parameters'!$A:$A,0)))*(1+INDEX('Scenario Parameters'!$L:$L,MATCH(BU$3,'Scenario Parameters'!$A:$A,0)))*'Base Table 5'!BU68</f>
        <v>23.597874999999998</v>
      </c>
      <c r="BV68" s="36">
        <f>(1+INDEX('Scenario Parameters'!$L:$L,MATCH($C68,'Scenario Parameters'!$A:$A,0)))*(1+INDEX('Scenario Parameters'!$L:$L,MATCH(BV$3,'Scenario Parameters'!$A:$A,0)))*'Base Table 5'!BV68</f>
        <v>59.72925</v>
      </c>
      <c r="BW68" s="36">
        <f>(1+INDEX('Scenario Parameters'!$L:$L,MATCH($C68,'Scenario Parameters'!$A:$A,0)))*(1+INDEX('Scenario Parameters'!$L:$L,MATCH(BW$3,'Scenario Parameters'!$A:$A,0)))*'Base Table 5'!BW68</f>
        <v>37.262250000000002</v>
      </c>
      <c r="BX68" s="36">
        <f>(1+INDEX('Scenario Parameters'!$L:$L,MATCH($C68,'Scenario Parameters'!$A:$A,0)))*(1+INDEX('Scenario Parameters'!$L:$L,MATCH(BX$3,'Scenario Parameters'!$A:$A,0)))*'Base Table 5'!BX68</f>
        <v>92.364750000000001</v>
      </c>
      <c r="BY68" s="36">
        <f>(1+INDEX('Scenario Parameters'!$L:$L,MATCH($C68,'Scenario Parameters'!$A:$A,0)))*(1+INDEX('Scenario Parameters'!$L:$L,MATCH(BY$3,'Scenario Parameters'!$A:$A,0)))*'Base Table 5'!BY68</f>
        <v>201.92925</v>
      </c>
      <c r="BZ68" s="36">
        <f>(1+INDEX('Scenario Parameters'!$L:$L,MATCH($C68,'Scenario Parameters'!$A:$A,0)))*(1+INDEX('Scenario Parameters'!$L:$L,MATCH(BZ$3,'Scenario Parameters'!$A:$A,0)))*'Base Table 5'!BZ68</f>
        <v>407.21224999999998</v>
      </c>
      <c r="CA68" s="36">
        <f>(1+INDEX('Scenario Parameters'!$L:$L,MATCH($C68,'Scenario Parameters'!$A:$A,0)))*(1+INDEX('Scenario Parameters'!$L:$L,MATCH(CA$3,'Scenario Parameters'!$A:$A,0)))*'Base Table 5'!CA68</f>
        <v>912.10199999999998</v>
      </c>
      <c r="CB68" s="36">
        <f>(1+INDEX('Scenario Parameters'!$L:$L,MATCH($C68,'Scenario Parameters'!$A:$A,0)))*(1+INDEX('Scenario Parameters'!$L:$L,MATCH(CB$3,'Scenario Parameters'!$A:$A,0)))*'Base Table 5'!CB68</f>
        <v>218.63425000000001</v>
      </c>
      <c r="CC68" s="36">
        <f>(1+INDEX('Scenario Parameters'!$L:$L,MATCH($C68,'Scenario Parameters'!$A:$A,0)))*(1+INDEX('Scenario Parameters'!$L:$L,MATCH(CC$3,'Scenario Parameters'!$A:$A,0)))*'Base Table 5'!CC68</f>
        <v>958.69987499999991</v>
      </c>
      <c r="CD68" s="36">
        <f>(1+INDEX('Scenario Parameters'!$L:$L,MATCH($C68,'Scenario Parameters'!$A:$A,0)))*(1+INDEX('Scenario Parameters'!$L:$L,MATCH(CD$3,'Scenario Parameters'!$A:$A,0)))*'Base Table 5'!CD68</f>
        <v>121.29585</v>
      </c>
      <c r="CE68" s="36">
        <f>(1+INDEX('Scenario Parameters'!$L:$L,MATCH($C68,'Scenario Parameters'!$A:$A,0)))*(1+INDEX('Scenario Parameters'!$L:$L,MATCH(CE$3,'Scenario Parameters'!$A:$A,0)))*'Base Table 5'!CE68</f>
        <v>187.92012499999998</v>
      </c>
      <c r="CF68" s="36">
        <f>(1+INDEX('Scenario Parameters'!$L:$L,MATCH($C68,'Scenario Parameters'!$A:$A,0)))*(1+INDEX('Scenario Parameters'!$L:$L,MATCH(CF$3,'Scenario Parameters'!$A:$A,0)))*'Base Table 5'!CF68</f>
        <v>55.423125000000006</v>
      </c>
      <c r="CG68" s="36">
        <f>(1+INDEX('Scenario Parameters'!$L:$L,MATCH($C68,'Scenario Parameters'!$A:$A,0)))*(1+INDEX('Scenario Parameters'!$L:$L,MATCH(CG$3,'Scenario Parameters'!$A:$A,0)))*'Base Table 5'!CG68</f>
        <v>8.6887499999999989</v>
      </c>
      <c r="CH68" s="36">
        <f>(1+INDEX('Scenario Parameters'!$L:$L,MATCH($C68,'Scenario Parameters'!$A:$A,0)))*(1+INDEX('Scenario Parameters'!$L:$L,MATCH(CH$3,'Scenario Parameters'!$A:$A,0)))*'Base Table 5'!CH68</f>
        <v>28.408999999999999</v>
      </c>
      <c r="CI68" s="36">
        <f>(1+INDEX('Scenario Parameters'!$L:$L,MATCH($C68,'Scenario Parameters'!$A:$A,0)))*(1+INDEX('Scenario Parameters'!$L:$L,MATCH(CI$3,'Scenario Parameters'!$A:$A,0)))*'Base Table 5'!CI68</f>
        <v>113.74325</v>
      </c>
      <c r="CJ68" s="36">
        <f>(1+INDEX('Scenario Parameters'!$L:$L,MATCH($C68,'Scenario Parameters'!$A:$A,0)))*(1+INDEX('Scenario Parameters'!$L:$L,MATCH(CJ$3,'Scenario Parameters'!$A:$A,0)))*'Base Table 5'!CJ68</f>
        <v>74.253625</v>
      </c>
      <c r="CK68" s="36">
        <f>(1+INDEX('Scenario Parameters'!$L:$L,MATCH($C68,'Scenario Parameters'!$A:$A,0)))*(1+INDEX('Scenario Parameters'!$L:$L,MATCH(CK$3,'Scenario Parameters'!$A:$A,0)))*'Base Table 5'!CK68</f>
        <v>23.722750000000001</v>
      </c>
      <c r="CL68" s="36">
        <f>(1+INDEX('Scenario Parameters'!$L:$L,MATCH($C68,'Scenario Parameters'!$A:$A,0)))*(1+INDEX('Scenario Parameters'!$L:$L,MATCH(CL$3,'Scenario Parameters'!$A:$A,0)))*'Base Table 5'!CL68</f>
        <v>22.7575</v>
      </c>
      <c r="CM68" s="36">
        <f>(1+INDEX('Scenario Parameters'!$L:$L,MATCH($C68,'Scenario Parameters'!$A:$A,0)))*(1+INDEX('Scenario Parameters'!$L:$L,MATCH(CM$3,'Scenario Parameters'!$A:$A,0)))*'Base Table 5'!CM68</f>
        <v>217.2225</v>
      </c>
      <c r="CN68" s="36">
        <f>(1+INDEX('Scenario Parameters'!$L:$L,MATCH($C68,'Scenario Parameters'!$A:$A,0)))*(1+INDEX('Scenario Parameters'!$L:$L,MATCH(CN$3,'Scenario Parameters'!$A:$A,0)))*'Base Table 5'!CN68</f>
        <v>142.59587500000001</v>
      </c>
      <c r="CO68" s="36">
        <f>(1+INDEX('Scenario Parameters'!$L:$L,MATCH($C68,'Scenario Parameters'!$A:$A,0)))*(1+INDEX('Scenario Parameters'!$L:$L,MATCH(CO$3,'Scenario Parameters'!$A:$A,0)))*'Base Table 5'!CO68</f>
        <v>5.8071249999999992</v>
      </c>
      <c r="CP68" s="36">
        <f>(1+INDEX('Scenario Parameters'!$L:$L,MATCH($C68,'Scenario Parameters'!$A:$A,0)))*(1+INDEX('Scenario Parameters'!$L:$L,MATCH(CP$3,'Scenario Parameters'!$A:$A,0)))*'Base Table 5'!CP68</f>
        <v>23.993000000000002</v>
      </c>
      <c r="CQ68" s="36">
        <f>(1+INDEX('Scenario Parameters'!$L:$L,MATCH($C68,'Scenario Parameters'!$A:$A,0)))*(1+INDEX('Scenario Parameters'!$L:$L,MATCH(CQ$3,'Scenario Parameters'!$A:$A,0)))*'Base Table 5'!CQ68</f>
        <v>16.726624999999999</v>
      </c>
      <c r="CR68" s="36">
        <f>(1+INDEX('Scenario Parameters'!$L:$L,MATCH($C68,'Scenario Parameters'!$A:$A,0)))*(1+INDEX('Scenario Parameters'!$L:$L,MATCH(CR$3,'Scenario Parameters'!$A:$A,0)))*'Base Table 5'!CR68</f>
        <v>17.386375000000001</v>
      </c>
      <c r="CS68" s="36">
        <f>(1+INDEX('Scenario Parameters'!$L:$L,MATCH($C68,'Scenario Parameters'!$A:$A,0)))*(1+INDEX('Scenario Parameters'!$L:$L,MATCH(CS$3,'Scenario Parameters'!$A:$A,0)))*'Base Table 5'!CS68</f>
        <v>424.24212500000004</v>
      </c>
      <c r="CT68" s="36">
        <f>(1+INDEX('Scenario Parameters'!$L:$L,MATCH($C68,'Scenario Parameters'!$A:$A,0)))*(1+INDEX('Scenario Parameters'!$L:$L,MATCH(CT$3,'Scenario Parameters'!$A:$A,0)))*'Base Table 5'!CT68</f>
        <v>0.2495</v>
      </c>
      <c r="CU68" s="36">
        <f>(1+INDEX('Scenario Parameters'!$L:$L,MATCH($C68,'Scenario Parameters'!$A:$A,0)))*(1+INDEX('Scenario Parameters'!$L:$L,MATCH(CU$3,'Scenario Parameters'!$A:$A,0)))*'Base Table 5'!CU68</f>
        <v>3.1E-2</v>
      </c>
      <c r="CV68" s="36">
        <f>(1+INDEX('Scenario Parameters'!$L:$L,MATCH($C68,'Scenario Parameters'!$A:$A,0)))*(1+INDEX('Scenario Parameters'!$L:$L,MATCH(CV$3,'Scenario Parameters'!$A:$A,0)))*'Base Table 5'!CV68</f>
        <v>310.88249999999999</v>
      </c>
      <c r="CW68" s="36">
        <f>(1+INDEX('Scenario Parameters'!$L:$L,MATCH($C68,'Scenario Parameters'!$A:$A,0)))*(1+INDEX('Scenario Parameters'!$L:$L,MATCH(CW$3,'Scenario Parameters'!$A:$A,0)))*'Base Table 5'!CW68</f>
        <v>361.62525000000005</v>
      </c>
      <c r="CX68" s="36">
        <f>(1+INDEX('Scenario Parameters'!$L:$L,MATCH($C68,'Scenario Parameters'!$A:$A,0)))*(1+INDEX('Scenario Parameters'!$L:$L,MATCH(CX$3,'Scenario Parameters'!$A:$A,0)))*'Base Table 5'!CX68</f>
        <v>115.254875</v>
      </c>
      <c r="CY68" s="36">
        <f>(1+INDEX('Scenario Parameters'!$L:$L,MATCH($C68,'Scenario Parameters'!$A:$A,0)))*(1+INDEX('Scenario Parameters'!$L:$L,MATCH(CY$3,'Scenario Parameters'!$A:$A,0)))*'Base Table 5'!CY68</f>
        <v>42.844499999999996</v>
      </c>
      <c r="CZ68" s="36">
        <f>(1+INDEX('Scenario Parameters'!$L:$L,MATCH($C68,'Scenario Parameters'!$A:$A,0)))*(1+INDEX('Scenario Parameters'!$L:$L,MATCH(CZ$3,'Scenario Parameters'!$A:$A,0)))*'Base Table 5'!CZ68</f>
        <v>14.939374999999998</v>
      </c>
      <c r="DA68" s="36">
        <f>(1+INDEX('Scenario Parameters'!$L:$L,MATCH($C68,'Scenario Parameters'!$A:$A,0)))*(1+INDEX('Scenario Parameters'!$L:$L,MATCH(DA$3,'Scenario Parameters'!$A:$A,0)))*'Base Table 5'!DA68</f>
        <v>444.76437500000003</v>
      </c>
      <c r="DB68" s="36">
        <f>(1+INDEX('Scenario Parameters'!$L:$L,MATCH($C68,'Scenario Parameters'!$A:$A,0)))*(1+INDEX('Scenario Parameters'!$L:$L,MATCH(DB$3,'Scenario Parameters'!$A:$A,0)))*'Base Table 5'!DB68</f>
        <v>150.64825000000002</v>
      </c>
      <c r="DC68" s="36">
        <f>(1+INDEX('Scenario Parameters'!$L:$L,MATCH($C68,'Scenario Parameters'!$A:$A,0)))*(1+INDEX('Scenario Parameters'!$L:$L,MATCH(DC$3,'Scenario Parameters'!$A:$A,0)))*'Base Table 5'!DC68</f>
        <v>137.9615</v>
      </c>
      <c r="DD68" s="36">
        <f>(1+INDEX('Scenario Parameters'!$L:$L,MATCH($C68,'Scenario Parameters'!$A:$A,0)))*(1+INDEX('Scenario Parameters'!$L:$L,MATCH(DD$3,'Scenario Parameters'!$A:$A,0)))*'Base Table 5'!DD68</f>
        <v>186.98599999999999</v>
      </c>
      <c r="DE68" s="36">
        <f>(1+INDEX('Scenario Parameters'!$L:$L,MATCH($C68,'Scenario Parameters'!$A:$A,0)))*(1+INDEX('Scenario Parameters'!$L:$L,MATCH(DE$3,'Scenario Parameters'!$A:$A,0)))*'Base Table 5'!DE68</f>
        <v>65.707187500000003</v>
      </c>
      <c r="DF68" s="36">
        <f>(1+INDEX('Scenario Parameters'!$L:$L,MATCH($C68,'Scenario Parameters'!$A:$A,0)))*(1+INDEX('Scenario Parameters'!$L:$L,MATCH(DF$3,'Scenario Parameters'!$A:$A,0)))*'Base Table 5'!DF68</f>
        <v>30.242874999999998</v>
      </c>
      <c r="DG68" s="36">
        <f>(1+INDEX('Scenario Parameters'!$L:$L,MATCH($C68,'Scenario Parameters'!$A:$A,0)))*(1+INDEX('Scenario Parameters'!$L:$L,MATCH(DG$3,'Scenario Parameters'!$A:$A,0)))*'Base Table 5'!DG68</f>
        <v>311.26912499999997</v>
      </c>
      <c r="DH68" s="36">
        <f>(1+INDEX('Scenario Parameters'!$L:$L,MATCH($C68,'Scenario Parameters'!$A:$A,0)))*(1+INDEX('Scenario Parameters'!$L:$L,MATCH(DH$3,'Scenario Parameters'!$A:$A,0)))*'Base Table 5'!DH68</f>
        <v>90.840687500000001</v>
      </c>
      <c r="DI68" s="36">
        <f>(1+INDEX('Scenario Parameters'!$L:$L,MATCH($C68,'Scenario Parameters'!$A:$A,0)))*(1+INDEX('Scenario Parameters'!$L:$L,MATCH(DI$3,'Scenario Parameters'!$A:$A,0)))*'Base Table 5'!DI68</f>
        <v>37.339500000000001</v>
      </c>
      <c r="DJ68" s="36">
        <f>(1+INDEX('Scenario Parameters'!$L:$L,MATCH($C68,'Scenario Parameters'!$A:$A,0)))*(1+INDEX('Scenario Parameters'!$L:$L,MATCH(DJ$3,'Scenario Parameters'!$A:$A,0)))*'Base Table 5'!DJ68</f>
        <v>62.931249999999999</v>
      </c>
      <c r="DK68" s="36">
        <f>(1+INDEX('Scenario Parameters'!$L:$L,MATCH($C68,'Scenario Parameters'!$A:$A,0)))*(1+INDEX('Scenario Parameters'!$L:$L,MATCH(DK$3,'Scenario Parameters'!$A:$A,0)))*'Base Table 5'!DK68</f>
        <v>68.488</v>
      </c>
      <c r="DL68" s="36">
        <f>(1+INDEX('Scenario Parameters'!$L:$L,MATCH($C68,'Scenario Parameters'!$A:$A,0)))*(1+INDEX('Scenario Parameters'!$L:$L,MATCH(DL$3,'Scenario Parameters'!$A:$A,0)))*'Base Table 5'!DL68</f>
        <v>21.563774999999996</v>
      </c>
      <c r="DM68" s="36">
        <f>(1+INDEX('Scenario Parameters'!$L:$L,MATCH($C68,'Scenario Parameters'!$A:$A,0)))*(1+INDEX('Scenario Parameters'!$L:$L,MATCH(DM$3,'Scenario Parameters'!$A:$A,0)))*'Base Table 5'!DM68</f>
        <v>67.482624999999999</v>
      </c>
      <c r="DN68" s="36">
        <f>(1+INDEX('Scenario Parameters'!$L:$L,MATCH($C68,'Scenario Parameters'!$A:$A,0)))*(1+INDEX('Scenario Parameters'!$L:$L,MATCH(DN$3,'Scenario Parameters'!$A:$A,0)))*'Base Table 5'!DN68</f>
        <v>82.153375000000011</v>
      </c>
      <c r="DO68" s="36">
        <f>(1+INDEX('Scenario Parameters'!$L:$L,MATCH($C68,'Scenario Parameters'!$A:$A,0)))*(1+INDEX('Scenario Parameters'!$L:$L,MATCH(DO$3,'Scenario Parameters'!$A:$A,0)))*'Base Table 5'!DO68</f>
        <v>23.779875000000001</v>
      </c>
      <c r="DP68" s="36">
        <f t="shared" ref="DP68:DP99" si="8">SUM(E68:DO68)</f>
        <v>16127.067487500002</v>
      </c>
      <c r="DQ68" s="36">
        <f>('Base Table 5'!DQ68/'Base Table 5'!$DX68)*$EB68</f>
        <v>7469.801141656777</v>
      </c>
      <c r="DR68" s="36">
        <f>('Base Table 5'!DR68/'Base Table 5'!$DX68)*$EB68</f>
        <v>2139.344206840954</v>
      </c>
      <c r="DS68" s="36">
        <f>('Base Table 5'!DS68/'Base Table 5'!$DX68)*$EB68</f>
        <v>572.21580461978078</v>
      </c>
      <c r="DT68" s="36">
        <f>('Base Table 5'!DT68/'Base Table 5'!$DX68)*$EB68</f>
        <v>264.94279144462098</v>
      </c>
      <c r="DU68" s="36">
        <f>('Base Table 5'!DU68/'Base Table 5'!$DX68)*$EB68</f>
        <v>264.09480297809438</v>
      </c>
      <c r="DV68" s="36">
        <f>('Base Table 5'!DV68/'Base Table 5'!$DX68)*$EB68</f>
        <v>0</v>
      </c>
      <c r="DW68" s="36">
        <f>('Base Table 5'!DW68/'Base Table 5'!$DX68)*$EB68</f>
        <v>118.84244620564779</v>
      </c>
      <c r="DX68" s="36">
        <f t="shared" ref="DX68:DX99" si="9">SUM(DQ68:DW68)</f>
        <v>10829.241193745875</v>
      </c>
      <c r="DY68" s="36">
        <f t="shared" ref="DY68:DY99" si="10">DP68+DX68</f>
        <v>26956.308681245879</v>
      </c>
      <c r="DZ68" s="14">
        <f>'Base Table 5'!DY68</f>
        <v>25615.000299999992</v>
      </c>
      <c r="EA68" s="54">
        <v>26956.308681245875</v>
      </c>
      <c r="EB68" s="100">
        <f t="shared" ref="EB68:EB99" si="11">EA68-DP68</f>
        <v>10829.241193745873</v>
      </c>
    </row>
    <row r="69" spans="1:132" x14ac:dyDescent="0.4">
      <c r="A69" s="37">
        <v>66</v>
      </c>
      <c r="B69" s="2" t="str">
        <f>'Base Table 5'!B69</f>
        <v>2605</v>
      </c>
      <c r="C69" s="112">
        <f>'Base Table 5'!C69</f>
        <v>11</v>
      </c>
      <c r="D69" s="38" t="str">
        <f>'Base Table 5'!D69</f>
        <v>Electricity transmission, distribution, on selling and electricity market operation</v>
      </c>
      <c r="E69" s="36">
        <f>(1+INDEX('Scenario Parameters'!$L:$L,MATCH($C69,'Scenario Parameters'!$A:$A,0)))*(1+INDEX('Scenario Parameters'!$L:$L,MATCH(E$3,'Scenario Parameters'!$A:$A,0)))*'Base Table 5'!E69</f>
        <v>587.78312499999993</v>
      </c>
      <c r="F69" s="36">
        <f>(1+INDEX('Scenario Parameters'!$L:$L,MATCH($C69,'Scenario Parameters'!$A:$A,0)))*(1+INDEX('Scenario Parameters'!$L:$L,MATCH(F$3,'Scenario Parameters'!$A:$A,0)))*'Base Table 5'!F69</f>
        <v>106.89812500000001</v>
      </c>
      <c r="G69" s="36">
        <f>(1+INDEX('Scenario Parameters'!$L:$L,MATCH($C69,'Scenario Parameters'!$A:$A,0)))*(1+INDEX('Scenario Parameters'!$L:$L,MATCH(G$3,'Scenario Parameters'!$A:$A,0)))*'Base Table 5'!G69</f>
        <v>453.54399999999998</v>
      </c>
      <c r="H69" s="36">
        <f>(1+INDEX('Scenario Parameters'!$L:$L,MATCH($C69,'Scenario Parameters'!$A:$A,0)))*(1+INDEX('Scenario Parameters'!$L:$L,MATCH(H$3,'Scenario Parameters'!$A:$A,0)))*'Base Table 5'!H69</f>
        <v>7.7937500000000002</v>
      </c>
      <c r="I69" s="36">
        <f>(1+INDEX('Scenario Parameters'!$L:$L,MATCH($C69,'Scenario Parameters'!$A:$A,0)))*(1+INDEX('Scenario Parameters'!$L:$L,MATCH(I$3,'Scenario Parameters'!$A:$A,0)))*'Base Table 5'!I69</f>
        <v>12.296750000000001</v>
      </c>
      <c r="J69" s="36">
        <f>(1+INDEX('Scenario Parameters'!$L:$L,MATCH($C69,'Scenario Parameters'!$A:$A,0)))*(1+INDEX('Scenario Parameters'!$L:$L,MATCH(J$3,'Scenario Parameters'!$A:$A,0)))*'Base Table 5'!J69</f>
        <v>12.5655</v>
      </c>
      <c r="K69" s="36">
        <f>(1+INDEX('Scenario Parameters'!$L:$L,MATCH($C69,'Scenario Parameters'!$A:$A,0)))*(1+INDEX('Scenario Parameters'!$L:$L,MATCH(K$3,'Scenario Parameters'!$A:$A,0)))*'Base Table 5'!K69</f>
        <v>252.82012500000002</v>
      </c>
      <c r="L69" s="36">
        <f>(1+INDEX('Scenario Parameters'!$L:$L,MATCH($C69,'Scenario Parameters'!$A:$A,0)))*(1+INDEX('Scenario Parameters'!$L:$L,MATCH(L$3,'Scenario Parameters'!$A:$A,0)))*'Base Table 5'!L69</f>
        <v>59.520537499999989</v>
      </c>
      <c r="M69" s="36">
        <f>(1+INDEX('Scenario Parameters'!$L:$L,MATCH($C69,'Scenario Parameters'!$A:$A,0)))*(1+INDEX('Scenario Parameters'!$L:$L,MATCH(M$3,'Scenario Parameters'!$A:$A,0)))*'Base Table 5'!M69</f>
        <v>128.82091249999996</v>
      </c>
      <c r="N69" s="36">
        <f>(1+INDEX('Scenario Parameters'!$L:$L,MATCH($C69,'Scenario Parameters'!$A:$A,0)))*(1+INDEX('Scenario Parameters'!$L:$L,MATCH(N$3,'Scenario Parameters'!$A:$A,0)))*'Base Table 5'!N69</f>
        <v>245.327775</v>
      </c>
      <c r="O69" s="36">
        <f>(1+INDEX('Scenario Parameters'!$L:$L,MATCH($C69,'Scenario Parameters'!$A:$A,0)))*(1+INDEX('Scenario Parameters'!$L:$L,MATCH(O$3,'Scenario Parameters'!$A:$A,0)))*'Base Table 5'!O69</f>
        <v>2298.2777124999998</v>
      </c>
      <c r="P69" s="36">
        <f>(1+INDEX('Scenario Parameters'!$L:$L,MATCH($C69,'Scenario Parameters'!$A:$A,0)))*(1+INDEX('Scenario Parameters'!$L:$L,MATCH(P$3,'Scenario Parameters'!$A:$A,0)))*'Base Table 5'!P69</f>
        <v>102.1009</v>
      </c>
      <c r="Q69" s="36">
        <f>(1+INDEX('Scenario Parameters'!$L:$L,MATCH($C69,'Scenario Parameters'!$A:$A,0)))*(1+INDEX('Scenario Parameters'!$L:$L,MATCH(Q$3,'Scenario Parameters'!$A:$A,0)))*'Base Table 5'!Q69</f>
        <v>72.480649999999997</v>
      </c>
      <c r="R69" s="36">
        <f>(1+INDEX('Scenario Parameters'!$L:$L,MATCH($C69,'Scenario Parameters'!$A:$A,0)))*(1+INDEX('Scenario Parameters'!$L:$L,MATCH(R$3,'Scenario Parameters'!$A:$A,0)))*'Base Table 5'!R69</f>
        <v>177.76862499999999</v>
      </c>
      <c r="S69" s="36">
        <f>(1+INDEX('Scenario Parameters'!$L:$L,MATCH($C69,'Scenario Parameters'!$A:$A,0)))*(1+INDEX('Scenario Parameters'!$L:$L,MATCH(S$3,'Scenario Parameters'!$A:$A,0)))*'Base Table 5'!S69</f>
        <v>2.5031249999999998</v>
      </c>
      <c r="T69" s="36">
        <f>(1+INDEX('Scenario Parameters'!$L:$L,MATCH($C69,'Scenario Parameters'!$A:$A,0)))*(1+INDEX('Scenario Parameters'!$L:$L,MATCH(T$3,'Scenario Parameters'!$A:$A,0)))*'Base Table 5'!T69</f>
        <v>85.437999999999988</v>
      </c>
      <c r="U69" s="36">
        <f>(1+INDEX('Scenario Parameters'!$L:$L,MATCH($C69,'Scenario Parameters'!$A:$A,0)))*(1+INDEX('Scenario Parameters'!$L:$L,MATCH(U$3,'Scenario Parameters'!$A:$A,0)))*'Base Table 5'!U69</f>
        <v>17.582875000000001</v>
      </c>
      <c r="V69" s="36">
        <f>(1+INDEX('Scenario Parameters'!$L:$L,MATCH($C69,'Scenario Parameters'!$A:$A,0)))*(1+INDEX('Scenario Parameters'!$L:$L,MATCH(V$3,'Scenario Parameters'!$A:$A,0)))*'Base Table 5'!V69</f>
        <v>11.152125</v>
      </c>
      <c r="W69" s="36">
        <f>(1+INDEX('Scenario Parameters'!$L:$L,MATCH($C69,'Scenario Parameters'!$A:$A,0)))*(1+INDEX('Scenario Parameters'!$L:$L,MATCH(W$3,'Scenario Parameters'!$A:$A,0)))*'Base Table 5'!W69</f>
        <v>28.563375000000001</v>
      </c>
      <c r="X69" s="36">
        <f>(1+INDEX('Scenario Parameters'!$L:$L,MATCH($C69,'Scenario Parameters'!$A:$A,0)))*(1+INDEX('Scenario Parameters'!$L:$L,MATCH(X$3,'Scenario Parameters'!$A:$A,0)))*'Base Table 5'!X69</f>
        <v>15.494125</v>
      </c>
      <c r="Y69" s="36">
        <f>(1+INDEX('Scenario Parameters'!$L:$L,MATCH($C69,'Scenario Parameters'!$A:$A,0)))*(1+INDEX('Scenario Parameters'!$L:$L,MATCH(Y$3,'Scenario Parameters'!$A:$A,0)))*'Base Table 5'!Y69</f>
        <v>284.70800000000003</v>
      </c>
      <c r="Z69" s="36">
        <f>(1+INDEX('Scenario Parameters'!$L:$L,MATCH($C69,'Scenario Parameters'!$A:$A,0)))*(1+INDEX('Scenario Parameters'!$L:$L,MATCH(Z$3,'Scenario Parameters'!$A:$A,0)))*'Base Table 5'!Z69</f>
        <v>30.093624999999999</v>
      </c>
      <c r="AA69" s="36">
        <f>(1+INDEX('Scenario Parameters'!$L:$L,MATCH($C69,'Scenario Parameters'!$A:$A,0)))*(1+INDEX('Scenario Parameters'!$L:$L,MATCH(AA$3,'Scenario Parameters'!$A:$A,0)))*'Base Table 5'!AA69</f>
        <v>11.270375</v>
      </c>
      <c r="AB69" s="36">
        <f>(1+INDEX('Scenario Parameters'!$L:$L,MATCH($C69,'Scenario Parameters'!$A:$A,0)))*(1+INDEX('Scenario Parameters'!$L:$L,MATCH(AB$3,'Scenario Parameters'!$A:$A,0)))*'Base Table 5'!AB69</f>
        <v>24.07375</v>
      </c>
      <c r="AC69" s="36">
        <f>(1+INDEX('Scenario Parameters'!$L:$L,MATCH($C69,'Scenario Parameters'!$A:$A,0)))*(1+INDEX('Scenario Parameters'!$L:$L,MATCH(AC$3,'Scenario Parameters'!$A:$A,0)))*'Base Table 5'!AC69</f>
        <v>23.646500000000003</v>
      </c>
      <c r="AD69" s="36">
        <f>(1+INDEX('Scenario Parameters'!$L:$L,MATCH($C69,'Scenario Parameters'!$A:$A,0)))*(1+INDEX('Scenario Parameters'!$L:$L,MATCH(AD$3,'Scenario Parameters'!$A:$A,0)))*'Base Table 5'!AD69</f>
        <v>0.16250000000000001</v>
      </c>
      <c r="AE69" s="36">
        <f>(1+INDEX('Scenario Parameters'!$L:$L,MATCH($C69,'Scenario Parameters'!$A:$A,0)))*(1+INDEX('Scenario Parameters'!$L:$L,MATCH(AE$3,'Scenario Parameters'!$A:$A,0)))*'Base Table 5'!AE69</f>
        <v>8.1499999999999989E-2</v>
      </c>
      <c r="AF69" s="36">
        <f>(1+INDEX('Scenario Parameters'!$L:$L,MATCH($C69,'Scenario Parameters'!$A:$A,0)))*(1+INDEX('Scenario Parameters'!$L:$L,MATCH(AF$3,'Scenario Parameters'!$A:$A,0)))*'Base Table 5'!AF69</f>
        <v>0.55925000000000002</v>
      </c>
      <c r="AG69" s="36">
        <f>(1+INDEX('Scenario Parameters'!$L:$L,MATCH($C69,'Scenario Parameters'!$A:$A,0)))*(1+INDEX('Scenario Parameters'!$L:$L,MATCH(AG$3,'Scenario Parameters'!$A:$A,0)))*'Base Table 5'!AG69</f>
        <v>0.145875</v>
      </c>
      <c r="AH69" s="36">
        <f>(1+INDEX('Scenario Parameters'!$L:$L,MATCH($C69,'Scenario Parameters'!$A:$A,0)))*(1+INDEX('Scenario Parameters'!$L:$L,MATCH(AH$3,'Scenario Parameters'!$A:$A,0)))*'Base Table 5'!AH69</f>
        <v>0.53300000000000003</v>
      </c>
      <c r="AI69" s="36">
        <f>(1+INDEX('Scenario Parameters'!$L:$L,MATCH($C69,'Scenario Parameters'!$A:$A,0)))*(1+INDEX('Scenario Parameters'!$L:$L,MATCH(AI$3,'Scenario Parameters'!$A:$A,0)))*'Base Table 5'!AI69</f>
        <v>0.17049999999999998</v>
      </c>
      <c r="AJ69" s="36">
        <f>(1+INDEX('Scenario Parameters'!$L:$L,MATCH($C69,'Scenario Parameters'!$A:$A,0)))*(1+INDEX('Scenario Parameters'!$L:$L,MATCH(AJ$3,'Scenario Parameters'!$A:$A,0)))*'Base Table 5'!AJ69</f>
        <v>28.739374999999999</v>
      </c>
      <c r="AK69" s="36">
        <f>(1+INDEX('Scenario Parameters'!$L:$L,MATCH($C69,'Scenario Parameters'!$A:$A,0)))*(1+INDEX('Scenario Parameters'!$L:$L,MATCH(AK$3,'Scenario Parameters'!$A:$A,0)))*'Base Table 5'!AK69</f>
        <v>81.427499999999995</v>
      </c>
      <c r="AL69" s="36">
        <f>(1+INDEX('Scenario Parameters'!$L:$L,MATCH($C69,'Scenario Parameters'!$A:$A,0)))*(1+INDEX('Scenario Parameters'!$L:$L,MATCH(AL$3,'Scenario Parameters'!$A:$A,0)))*'Base Table 5'!AL69</f>
        <v>109.33562500000001</v>
      </c>
      <c r="AM69" s="36">
        <f>(1+INDEX('Scenario Parameters'!$L:$L,MATCH($C69,'Scenario Parameters'!$A:$A,0)))*(1+INDEX('Scenario Parameters'!$L:$L,MATCH(AM$3,'Scenario Parameters'!$A:$A,0)))*'Base Table 5'!AM69</f>
        <v>74.263249999999999</v>
      </c>
      <c r="AN69" s="36">
        <f>(1+INDEX('Scenario Parameters'!$L:$L,MATCH($C69,'Scenario Parameters'!$A:$A,0)))*(1+INDEX('Scenario Parameters'!$L:$L,MATCH(AN$3,'Scenario Parameters'!$A:$A,0)))*'Base Table 5'!AN69</f>
        <v>16.731999999999999</v>
      </c>
      <c r="AO69" s="36">
        <f>(1+INDEX('Scenario Parameters'!$L:$L,MATCH($C69,'Scenario Parameters'!$A:$A,0)))*(1+INDEX('Scenario Parameters'!$L:$L,MATCH(AO$3,'Scenario Parameters'!$A:$A,0)))*'Base Table 5'!AO69</f>
        <v>5.9423624999999989</v>
      </c>
      <c r="AP69" s="36">
        <f>(1+INDEX('Scenario Parameters'!$L:$L,MATCH($C69,'Scenario Parameters'!$A:$A,0)))*(1+INDEX('Scenario Parameters'!$L:$L,MATCH(AP$3,'Scenario Parameters'!$A:$A,0)))*'Base Table 5'!AP69</f>
        <v>45.159374999999997</v>
      </c>
      <c r="AQ69" s="36">
        <f>(1+INDEX('Scenario Parameters'!$L:$L,MATCH($C69,'Scenario Parameters'!$A:$A,0)))*(1+INDEX('Scenario Parameters'!$L:$L,MATCH(AQ$3,'Scenario Parameters'!$A:$A,0)))*'Base Table 5'!AQ69</f>
        <v>1.1210625000000001</v>
      </c>
      <c r="AR69" s="36">
        <f>(1+INDEX('Scenario Parameters'!$L:$L,MATCH($C69,'Scenario Parameters'!$A:$A,0)))*(1+INDEX('Scenario Parameters'!$L:$L,MATCH(AR$3,'Scenario Parameters'!$A:$A,0)))*'Base Table 5'!AR69</f>
        <v>137.513375</v>
      </c>
      <c r="AS69" s="36">
        <f>(1+INDEX('Scenario Parameters'!$L:$L,MATCH($C69,'Scenario Parameters'!$A:$A,0)))*(1+INDEX('Scenario Parameters'!$L:$L,MATCH(AS$3,'Scenario Parameters'!$A:$A,0)))*'Base Table 5'!AS69</f>
        <v>88.266500000000008</v>
      </c>
      <c r="AT69" s="36">
        <f>(1+INDEX('Scenario Parameters'!$L:$L,MATCH($C69,'Scenario Parameters'!$A:$A,0)))*(1+INDEX('Scenario Parameters'!$L:$L,MATCH(AT$3,'Scenario Parameters'!$A:$A,0)))*'Base Table 5'!AT69</f>
        <v>48.182375000000008</v>
      </c>
      <c r="AU69" s="36">
        <f>(1+INDEX('Scenario Parameters'!$L:$L,MATCH($C69,'Scenario Parameters'!$A:$A,0)))*(1+INDEX('Scenario Parameters'!$L:$L,MATCH(AU$3,'Scenario Parameters'!$A:$A,0)))*'Base Table 5'!AU69</f>
        <v>18.264125</v>
      </c>
      <c r="AV69" s="36">
        <f>(1+INDEX('Scenario Parameters'!$L:$L,MATCH($C69,'Scenario Parameters'!$A:$A,0)))*(1+INDEX('Scenario Parameters'!$L:$L,MATCH(AV$3,'Scenario Parameters'!$A:$A,0)))*'Base Table 5'!AV69</f>
        <v>87.442250000000001</v>
      </c>
      <c r="AW69" s="36">
        <f>(1+INDEX('Scenario Parameters'!$L:$L,MATCH($C69,'Scenario Parameters'!$A:$A,0)))*(1+INDEX('Scenario Parameters'!$L:$L,MATCH(AW$3,'Scenario Parameters'!$A:$A,0)))*'Base Table 5'!AW69</f>
        <v>13.922625</v>
      </c>
      <c r="AX69" s="36">
        <f>(1+INDEX('Scenario Parameters'!$L:$L,MATCH($C69,'Scenario Parameters'!$A:$A,0)))*(1+INDEX('Scenario Parameters'!$L:$L,MATCH(AX$3,'Scenario Parameters'!$A:$A,0)))*'Base Table 5'!AX69</f>
        <v>105.81762499999999</v>
      </c>
      <c r="AY69" s="36">
        <f>(1+INDEX('Scenario Parameters'!$L:$L,MATCH($C69,'Scenario Parameters'!$A:$A,0)))*(1+INDEX('Scenario Parameters'!$L:$L,MATCH(AY$3,'Scenario Parameters'!$A:$A,0)))*'Base Table 5'!AY69</f>
        <v>31.985999999999997</v>
      </c>
      <c r="AZ69" s="36">
        <f>(1+INDEX('Scenario Parameters'!$L:$L,MATCH($C69,'Scenario Parameters'!$A:$A,0)))*(1+INDEX('Scenario Parameters'!$L:$L,MATCH(AZ$3,'Scenario Parameters'!$A:$A,0)))*'Base Table 5'!AZ69</f>
        <v>4.4573749999999999</v>
      </c>
      <c r="BA69" s="36">
        <f>(1+INDEX('Scenario Parameters'!$L:$L,MATCH($C69,'Scenario Parameters'!$A:$A,0)))*(1+INDEX('Scenario Parameters'!$L:$L,MATCH(BA$3,'Scenario Parameters'!$A:$A,0)))*'Base Table 5'!BA69</f>
        <v>446.686125</v>
      </c>
      <c r="BB69" s="36">
        <f>(1+INDEX('Scenario Parameters'!$L:$L,MATCH($C69,'Scenario Parameters'!$A:$A,0)))*(1+INDEX('Scenario Parameters'!$L:$L,MATCH(BB$3,'Scenario Parameters'!$A:$A,0)))*'Base Table 5'!BB69</f>
        <v>1842.0550000000001</v>
      </c>
      <c r="BC69" s="36">
        <f>(1+INDEX('Scenario Parameters'!$L:$L,MATCH($C69,'Scenario Parameters'!$A:$A,0)))*(1+INDEX('Scenario Parameters'!$L:$L,MATCH(BC$3,'Scenario Parameters'!$A:$A,0)))*'Base Table 5'!BC69</f>
        <v>5.7853750000000002</v>
      </c>
      <c r="BD69" s="36">
        <f>(1+INDEX('Scenario Parameters'!$L:$L,MATCH($C69,'Scenario Parameters'!$A:$A,0)))*(1+INDEX('Scenario Parameters'!$L:$L,MATCH(BD$3,'Scenario Parameters'!$A:$A,0)))*'Base Table 5'!BD69</f>
        <v>26.127250000000004</v>
      </c>
      <c r="BE69" s="36">
        <f>(1+INDEX('Scenario Parameters'!$L:$L,MATCH($C69,'Scenario Parameters'!$A:$A,0)))*(1+INDEX('Scenario Parameters'!$L:$L,MATCH(BE$3,'Scenario Parameters'!$A:$A,0)))*'Base Table 5'!BE69</f>
        <v>5.3336249999999996</v>
      </c>
      <c r="BF69" s="36">
        <f>(1+INDEX('Scenario Parameters'!$L:$L,MATCH($C69,'Scenario Parameters'!$A:$A,0)))*(1+INDEX('Scenario Parameters'!$L:$L,MATCH(BF$3,'Scenario Parameters'!$A:$A,0)))*'Base Table 5'!BF69</f>
        <v>12.341875</v>
      </c>
      <c r="BG69" s="36">
        <f>(1+INDEX('Scenario Parameters'!$L:$L,MATCH($C69,'Scenario Parameters'!$A:$A,0)))*(1+INDEX('Scenario Parameters'!$L:$L,MATCH(BG$3,'Scenario Parameters'!$A:$A,0)))*'Base Table 5'!BG69</f>
        <v>1.5898875000000003</v>
      </c>
      <c r="BH69" s="36">
        <f>(1+INDEX('Scenario Parameters'!$L:$L,MATCH($C69,'Scenario Parameters'!$A:$A,0)))*(1+INDEX('Scenario Parameters'!$L:$L,MATCH(BH$3,'Scenario Parameters'!$A:$A,0)))*'Base Table 5'!BH69</f>
        <v>2.127875</v>
      </c>
      <c r="BI69" s="36">
        <f>(1+INDEX('Scenario Parameters'!$L:$L,MATCH($C69,'Scenario Parameters'!$A:$A,0)))*(1+INDEX('Scenario Parameters'!$L:$L,MATCH(BI$3,'Scenario Parameters'!$A:$A,0)))*'Base Table 5'!BI69</f>
        <v>1.298125</v>
      </c>
      <c r="BJ69" s="36">
        <f>(1+INDEX('Scenario Parameters'!$L:$L,MATCH($C69,'Scenario Parameters'!$A:$A,0)))*(1+INDEX('Scenario Parameters'!$L:$L,MATCH(BJ$3,'Scenario Parameters'!$A:$A,0)))*'Base Table 5'!BJ69</f>
        <v>2.8940000000000001</v>
      </c>
      <c r="BK69" s="36">
        <f>(1+INDEX('Scenario Parameters'!$L:$L,MATCH($C69,'Scenario Parameters'!$A:$A,0)))*(1+INDEX('Scenario Parameters'!$L:$L,MATCH(BK$3,'Scenario Parameters'!$A:$A,0)))*'Base Table 5'!BK69</f>
        <v>1.417875</v>
      </c>
      <c r="BL69" s="36">
        <f>(1+INDEX('Scenario Parameters'!$L:$L,MATCH($C69,'Scenario Parameters'!$A:$A,0)))*(1+INDEX('Scenario Parameters'!$L:$L,MATCH(BL$3,'Scenario Parameters'!$A:$A,0)))*'Base Table 5'!BL69</f>
        <v>3.3721250000000005</v>
      </c>
      <c r="BM69" s="36">
        <f>(1+INDEX('Scenario Parameters'!$L:$L,MATCH($C69,'Scenario Parameters'!$A:$A,0)))*(1+INDEX('Scenario Parameters'!$L:$L,MATCH(BM$3,'Scenario Parameters'!$A:$A,0)))*'Base Table 5'!BM69</f>
        <v>1.0398749999999999</v>
      </c>
      <c r="BN69" s="36">
        <f>(1+INDEX('Scenario Parameters'!$L:$L,MATCH($C69,'Scenario Parameters'!$A:$A,0)))*(1+INDEX('Scenario Parameters'!$L:$L,MATCH(BN$3,'Scenario Parameters'!$A:$A,0)))*'Base Table 5'!BN69</f>
        <v>10.030125000000002</v>
      </c>
      <c r="BO69" s="36">
        <f>(1+INDEX('Scenario Parameters'!$L:$L,MATCH($C69,'Scenario Parameters'!$A:$A,0)))*(1+INDEX('Scenario Parameters'!$L:$L,MATCH(BO$3,'Scenario Parameters'!$A:$A,0)))*'Base Table 5'!BO69</f>
        <v>1.2226249999999999</v>
      </c>
      <c r="BP69" s="36">
        <f>(1+INDEX('Scenario Parameters'!$L:$L,MATCH($C69,'Scenario Parameters'!$A:$A,0)))*(1+INDEX('Scenario Parameters'!$L:$L,MATCH(BP$3,'Scenario Parameters'!$A:$A,0)))*'Base Table 5'!BP69</f>
        <v>1.1915</v>
      </c>
      <c r="BQ69" s="36">
        <f>(1+INDEX('Scenario Parameters'!$L:$L,MATCH($C69,'Scenario Parameters'!$A:$A,0)))*(1+INDEX('Scenario Parameters'!$L:$L,MATCH(BQ$3,'Scenario Parameters'!$A:$A,0)))*'Base Table 5'!BQ69</f>
        <v>7047.9298437500001</v>
      </c>
      <c r="BR69" s="36">
        <f>(1+INDEX('Scenario Parameters'!$L:$L,MATCH($C69,'Scenario Parameters'!$A:$A,0)))*(1+INDEX('Scenario Parameters'!$L:$L,MATCH(BR$3,'Scenario Parameters'!$A:$A,0)))*'Base Table 5'!BR69</f>
        <v>38939.099218750001</v>
      </c>
      <c r="BS69" s="36">
        <f>(1+INDEX('Scenario Parameters'!$L:$L,MATCH($C69,'Scenario Parameters'!$A:$A,0)))*(1+INDEX('Scenario Parameters'!$L:$L,MATCH(BS$3,'Scenario Parameters'!$A:$A,0)))*'Base Table 5'!BS69</f>
        <v>0.96219999999999983</v>
      </c>
      <c r="BT69" s="36">
        <f>(1+INDEX('Scenario Parameters'!$L:$L,MATCH($C69,'Scenario Parameters'!$A:$A,0)))*(1+INDEX('Scenario Parameters'!$L:$L,MATCH(BT$3,'Scenario Parameters'!$A:$A,0)))*'Base Table 5'!BT69</f>
        <v>485.87037500000002</v>
      </c>
      <c r="BU69" s="36">
        <f>(1+INDEX('Scenario Parameters'!$L:$L,MATCH($C69,'Scenario Parameters'!$A:$A,0)))*(1+INDEX('Scenario Parameters'!$L:$L,MATCH(BU$3,'Scenario Parameters'!$A:$A,0)))*'Base Table 5'!BU69</f>
        <v>41.432500000000005</v>
      </c>
      <c r="BV69" s="36">
        <f>(1+INDEX('Scenario Parameters'!$L:$L,MATCH($C69,'Scenario Parameters'!$A:$A,0)))*(1+INDEX('Scenario Parameters'!$L:$L,MATCH(BV$3,'Scenario Parameters'!$A:$A,0)))*'Base Table 5'!BV69</f>
        <v>106.69775</v>
      </c>
      <c r="BW69" s="36">
        <f>(1+INDEX('Scenario Parameters'!$L:$L,MATCH($C69,'Scenario Parameters'!$A:$A,0)))*(1+INDEX('Scenario Parameters'!$L:$L,MATCH(BW$3,'Scenario Parameters'!$A:$A,0)))*'Base Table 5'!BW69</f>
        <v>63.709874999999997</v>
      </c>
      <c r="BX69" s="36">
        <f>(1+INDEX('Scenario Parameters'!$L:$L,MATCH($C69,'Scenario Parameters'!$A:$A,0)))*(1+INDEX('Scenario Parameters'!$L:$L,MATCH(BX$3,'Scenario Parameters'!$A:$A,0)))*'Base Table 5'!BX69</f>
        <v>159.21074999999999</v>
      </c>
      <c r="BY69" s="36">
        <f>(1+INDEX('Scenario Parameters'!$L:$L,MATCH($C69,'Scenario Parameters'!$A:$A,0)))*(1+INDEX('Scenario Parameters'!$L:$L,MATCH(BY$3,'Scenario Parameters'!$A:$A,0)))*'Base Table 5'!BY69</f>
        <v>365.18437499999999</v>
      </c>
      <c r="BZ69" s="36">
        <f>(1+INDEX('Scenario Parameters'!$L:$L,MATCH($C69,'Scenario Parameters'!$A:$A,0)))*(1+INDEX('Scenario Parameters'!$L:$L,MATCH(BZ$3,'Scenario Parameters'!$A:$A,0)))*'Base Table 5'!BZ69</f>
        <v>741.02987499999995</v>
      </c>
      <c r="CA69" s="36">
        <f>(1+INDEX('Scenario Parameters'!$L:$L,MATCH($C69,'Scenario Parameters'!$A:$A,0)))*(1+INDEX('Scenario Parameters'!$L:$L,MATCH(CA$3,'Scenario Parameters'!$A:$A,0)))*'Base Table 5'!CA69</f>
        <v>1576.007625</v>
      </c>
      <c r="CB69" s="36">
        <f>(1+INDEX('Scenario Parameters'!$L:$L,MATCH($C69,'Scenario Parameters'!$A:$A,0)))*(1+INDEX('Scenario Parameters'!$L:$L,MATCH(CB$3,'Scenario Parameters'!$A:$A,0)))*'Base Table 5'!CB69</f>
        <v>362.94512500000002</v>
      </c>
      <c r="CC69" s="36">
        <f>(1+INDEX('Scenario Parameters'!$L:$L,MATCH($C69,'Scenario Parameters'!$A:$A,0)))*(1+INDEX('Scenario Parameters'!$L:$L,MATCH(CC$3,'Scenario Parameters'!$A:$A,0)))*'Base Table 5'!CC69</f>
        <v>1633.291375</v>
      </c>
      <c r="CD69" s="36">
        <f>(1+INDEX('Scenario Parameters'!$L:$L,MATCH($C69,'Scenario Parameters'!$A:$A,0)))*(1+INDEX('Scenario Parameters'!$L:$L,MATCH(CD$3,'Scenario Parameters'!$A:$A,0)))*'Base Table 5'!CD69</f>
        <v>208.72230000000002</v>
      </c>
      <c r="CE69" s="36">
        <f>(1+INDEX('Scenario Parameters'!$L:$L,MATCH($C69,'Scenario Parameters'!$A:$A,0)))*(1+INDEX('Scenario Parameters'!$L:$L,MATCH(CE$3,'Scenario Parameters'!$A:$A,0)))*'Base Table 5'!CE69</f>
        <v>313.441125</v>
      </c>
      <c r="CF69" s="36">
        <f>(1+INDEX('Scenario Parameters'!$L:$L,MATCH($C69,'Scenario Parameters'!$A:$A,0)))*(1+INDEX('Scenario Parameters'!$L:$L,MATCH(CF$3,'Scenario Parameters'!$A:$A,0)))*'Base Table 5'!CF69</f>
        <v>91.811500000000009</v>
      </c>
      <c r="CG69" s="36">
        <f>(1+INDEX('Scenario Parameters'!$L:$L,MATCH($C69,'Scenario Parameters'!$A:$A,0)))*(1+INDEX('Scenario Parameters'!$L:$L,MATCH(CG$3,'Scenario Parameters'!$A:$A,0)))*'Base Table 5'!CG69</f>
        <v>18.82225</v>
      </c>
      <c r="CH69" s="36">
        <f>(1+INDEX('Scenario Parameters'!$L:$L,MATCH($C69,'Scenario Parameters'!$A:$A,0)))*(1+INDEX('Scenario Parameters'!$L:$L,MATCH(CH$3,'Scenario Parameters'!$A:$A,0)))*'Base Table 5'!CH69</f>
        <v>55.429375</v>
      </c>
      <c r="CI69" s="36">
        <f>(1+INDEX('Scenario Parameters'!$L:$L,MATCH($C69,'Scenario Parameters'!$A:$A,0)))*(1+INDEX('Scenario Parameters'!$L:$L,MATCH(CI$3,'Scenario Parameters'!$A:$A,0)))*'Base Table 5'!CI69</f>
        <v>196.49437500000002</v>
      </c>
      <c r="CJ69" s="36">
        <f>(1+INDEX('Scenario Parameters'!$L:$L,MATCH($C69,'Scenario Parameters'!$A:$A,0)))*(1+INDEX('Scenario Parameters'!$L:$L,MATCH(CJ$3,'Scenario Parameters'!$A:$A,0)))*'Base Table 5'!CJ69</f>
        <v>128.15812499999998</v>
      </c>
      <c r="CK69" s="36">
        <f>(1+INDEX('Scenario Parameters'!$L:$L,MATCH($C69,'Scenario Parameters'!$A:$A,0)))*(1+INDEX('Scenario Parameters'!$L:$L,MATCH(CK$3,'Scenario Parameters'!$A:$A,0)))*'Base Table 5'!CK69</f>
        <v>40.656375000000004</v>
      </c>
      <c r="CL69" s="36">
        <f>(1+INDEX('Scenario Parameters'!$L:$L,MATCH($C69,'Scenario Parameters'!$A:$A,0)))*(1+INDEX('Scenario Parameters'!$L:$L,MATCH(CL$3,'Scenario Parameters'!$A:$A,0)))*'Base Table 5'!CL69</f>
        <v>38.872374999999998</v>
      </c>
      <c r="CM69" s="36">
        <f>(1+INDEX('Scenario Parameters'!$L:$L,MATCH($C69,'Scenario Parameters'!$A:$A,0)))*(1+INDEX('Scenario Parameters'!$L:$L,MATCH(CM$3,'Scenario Parameters'!$A:$A,0)))*'Base Table 5'!CM69</f>
        <v>361.19750000000005</v>
      </c>
      <c r="CN69" s="36">
        <f>(1+INDEX('Scenario Parameters'!$L:$L,MATCH($C69,'Scenario Parameters'!$A:$A,0)))*(1+INDEX('Scenario Parameters'!$L:$L,MATCH(CN$3,'Scenario Parameters'!$A:$A,0)))*'Base Table 5'!CN69</f>
        <v>253.55312499999999</v>
      </c>
      <c r="CO69" s="36">
        <f>(1+INDEX('Scenario Parameters'!$L:$L,MATCH($C69,'Scenario Parameters'!$A:$A,0)))*(1+INDEX('Scenario Parameters'!$L:$L,MATCH(CO$3,'Scenario Parameters'!$A:$A,0)))*'Base Table 5'!CO69</f>
        <v>9.6144999999999996</v>
      </c>
      <c r="CP69" s="36">
        <f>(1+INDEX('Scenario Parameters'!$L:$L,MATCH($C69,'Scenario Parameters'!$A:$A,0)))*(1+INDEX('Scenario Parameters'!$L:$L,MATCH(CP$3,'Scenario Parameters'!$A:$A,0)))*'Base Table 5'!CP69</f>
        <v>40.339625000000005</v>
      </c>
      <c r="CQ69" s="36">
        <f>(1+INDEX('Scenario Parameters'!$L:$L,MATCH($C69,'Scenario Parameters'!$A:$A,0)))*(1+INDEX('Scenario Parameters'!$L:$L,MATCH(CQ$3,'Scenario Parameters'!$A:$A,0)))*'Base Table 5'!CQ69</f>
        <v>32.235124999999996</v>
      </c>
      <c r="CR69" s="36">
        <f>(1+INDEX('Scenario Parameters'!$L:$L,MATCH($C69,'Scenario Parameters'!$A:$A,0)))*(1+INDEX('Scenario Parameters'!$L:$L,MATCH(CR$3,'Scenario Parameters'!$A:$A,0)))*'Base Table 5'!CR69</f>
        <v>40.914624999999994</v>
      </c>
      <c r="CS69" s="36">
        <f>(1+INDEX('Scenario Parameters'!$L:$L,MATCH($C69,'Scenario Parameters'!$A:$A,0)))*(1+INDEX('Scenario Parameters'!$L:$L,MATCH(CS$3,'Scenario Parameters'!$A:$A,0)))*'Base Table 5'!CS69</f>
        <v>736.45837499999993</v>
      </c>
      <c r="CT69" s="36">
        <f>(1+INDEX('Scenario Parameters'!$L:$L,MATCH($C69,'Scenario Parameters'!$A:$A,0)))*(1+INDEX('Scenario Parameters'!$L:$L,MATCH(CT$3,'Scenario Parameters'!$A:$A,0)))*'Base Table 5'!CT69</f>
        <v>8.8642500000000002</v>
      </c>
      <c r="CU69" s="36">
        <f>(1+INDEX('Scenario Parameters'!$L:$L,MATCH($C69,'Scenario Parameters'!$A:$A,0)))*(1+INDEX('Scenario Parameters'!$L:$L,MATCH(CU$3,'Scenario Parameters'!$A:$A,0)))*'Base Table 5'!CU69</f>
        <v>1.1014999999999999</v>
      </c>
      <c r="CV69" s="36">
        <f>(1+INDEX('Scenario Parameters'!$L:$L,MATCH($C69,'Scenario Parameters'!$A:$A,0)))*(1+INDEX('Scenario Parameters'!$L:$L,MATCH(CV$3,'Scenario Parameters'!$A:$A,0)))*'Base Table 5'!CV69</f>
        <v>531.32775000000004</v>
      </c>
      <c r="CW69" s="36">
        <f>(1+INDEX('Scenario Parameters'!$L:$L,MATCH($C69,'Scenario Parameters'!$A:$A,0)))*(1+INDEX('Scenario Parameters'!$L:$L,MATCH(CW$3,'Scenario Parameters'!$A:$A,0)))*'Base Table 5'!CW69</f>
        <v>636.57725000000005</v>
      </c>
      <c r="CX69" s="36">
        <f>(1+INDEX('Scenario Parameters'!$L:$L,MATCH($C69,'Scenario Parameters'!$A:$A,0)))*(1+INDEX('Scenario Parameters'!$L:$L,MATCH(CX$3,'Scenario Parameters'!$A:$A,0)))*'Base Table 5'!CX69</f>
        <v>206.27175</v>
      </c>
      <c r="CY69" s="36">
        <f>(1+INDEX('Scenario Parameters'!$L:$L,MATCH($C69,'Scenario Parameters'!$A:$A,0)))*(1+INDEX('Scenario Parameters'!$L:$L,MATCH(CY$3,'Scenario Parameters'!$A:$A,0)))*'Base Table 5'!CY69</f>
        <v>91.625250000000008</v>
      </c>
      <c r="CZ69" s="36">
        <f>(1+INDEX('Scenario Parameters'!$L:$L,MATCH($C69,'Scenario Parameters'!$A:$A,0)))*(1+INDEX('Scenario Parameters'!$L:$L,MATCH(CZ$3,'Scenario Parameters'!$A:$A,0)))*'Base Table 5'!CZ69</f>
        <v>39.881749999999997</v>
      </c>
      <c r="DA69" s="36">
        <f>(1+INDEX('Scenario Parameters'!$L:$L,MATCH($C69,'Scenario Parameters'!$A:$A,0)))*(1+INDEX('Scenario Parameters'!$L:$L,MATCH(DA$3,'Scenario Parameters'!$A:$A,0)))*'Base Table 5'!DA69</f>
        <v>745.33349999999996</v>
      </c>
      <c r="DB69" s="36">
        <f>(1+INDEX('Scenario Parameters'!$L:$L,MATCH($C69,'Scenario Parameters'!$A:$A,0)))*(1+INDEX('Scenario Parameters'!$L:$L,MATCH(DB$3,'Scenario Parameters'!$A:$A,0)))*'Base Table 5'!DB69</f>
        <v>249.026375</v>
      </c>
      <c r="DC69" s="36">
        <f>(1+INDEX('Scenario Parameters'!$L:$L,MATCH($C69,'Scenario Parameters'!$A:$A,0)))*(1+INDEX('Scenario Parameters'!$L:$L,MATCH(DC$3,'Scenario Parameters'!$A:$A,0)))*'Base Table 5'!DC69</f>
        <v>232.27</v>
      </c>
      <c r="DD69" s="36">
        <f>(1+INDEX('Scenario Parameters'!$L:$L,MATCH($C69,'Scenario Parameters'!$A:$A,0)))*(1+INDEX('Scenario Parameters'!$L:$L,MATCH(DD$3,'Scenario Parameters'!$A:$A,0)))*'Base Table 5'!DD69</f>
        <v>315.17987499999998</v>
      </c>
      <c r="DE69" s="36">
        <f>(1+INDEX('Scenario Parameters'!$L:$L,MATCH($C69,'Scenario Parameters'!$A:$A,0)))*(1+INDEX('Scenario Parameters'!$L:$L,MATCH(DE$3,'Scenario Parameters'!$A:$A,0)))*'Base Table 5'!DE69</f>
        <v>111.6111875</v>
      </c>
      <c r="DF69" s="36">
        <f>(1+INDEX('Scenario Parameters'!$L:$L,MATCH($C69,'Scenario Parameters'!$A:$A,0)))*(1+INDEX('Scenario Parameters'!$L:$L,MATCH(DF$3,'Scenario Parameters'!$A:$A,0)))*'Base Table 5'!DF69</f>
        <v>53.391999999999996</v>
      </c>
      <c r="DG69" s="36">
        <f>(1+INDEX('Scenario Parameters'!$L:$L,MATCH($C69,'Scenario Parameters'!$A:$A,0)))*(1+INDEX('Scenario Parameters'!$L:$L,MATCH(DG$3,'Scenario Parameters'!$A:$A,0)))*'Base Table 5'!DG69</f>
        <v>516.75806250000005</v>
      </c>
      <c r="DH69" s="36">
        <f>(1+INDEX('Scenario Parameters'!$L:$L,MATCH($C69,'Scenario Parameters'!$A:$A,0)))*(1+INDEX('Scenario Parameters'!$L:$L,MATCH(DH$3,'Scenario Parameters'!$A:$A,0)))*'Base Table 5'!DH69</f>
        <v>154.80324999999999</v>
      </c>
      <c r="DI69" s="36">
        <f>(1+INDEX('Scenario Parameters'!$L:$L,MATCH($C69,'Scenario Parameters'!$A:$A,0)))*(1+INDEX('Scenario Parameters'!$L:$L,MATCH(DI$3,'Scenario Parameters'!$A:$A,0)))*'Base Table 5'!DI69</f>
        <v>63.760750000000002</v>
      </c>
      <c r="DJ69" s="36">
        <f>(1+INDEX('Scenario Parameters'!$L:$L,MATCH($C69,'Scenario Parameters'!$A:$A,0)))*(1+INDEX('Scenario Parameters'!$L:$L,MATCH(DJ$3,'Scenario Parameters'!$A:$A,0)))*'Base Table 5'!DJ69</f>
        <v>109.057125</v>
      </c>
      <c r="DK69" s="36">
        <f>(1+INDEX('Scenario Parameters'!$L:$L,MATCH($C69,'Scenario Parameters'!$A:$A,0)))*(1+INDEX('Scenario Parameters'!$L:$L,MATCH(DK$3,'Scenario Parameters'!$A:$A,0)))*'Base Table 5'!DK69</f>
        <v>114.89262500000001</v>
      </c>
      <c r="DL69" s="36">
        <f>(1+INDEX('Scenario Parameters'!$L:$L,MATCH($C69,'Scenario Parameters'!$A:$A,0)))*(1+INDEX('Scenario Parameters'!$L:$L,MATCH(DL$3,'Scenario Parameters'!$A:$A,0)))*'Base Table 5'!DL69</f>
        <v>35.775649999999992</v>
      </c>
      <c r="DM69" s="36">
        <f>(1+INDEX('Scenario Parameters'!$L:$L,MATCH($C69,'Scenario Parameters'!$A:$A,0)))*(1+INDEX('Scenario Parameters'!$L:$L,MATCH(DM$3,'Scenario Parameters'!$A:$A,0)))*'Base Table 5'!DM69</f>
        <v>112.03099999999999</v>
      </c>
      <c r="DN69" s="36">
        <f>(1+INDEX('Scenario Parameters'!$L:$L,MATCH($C69,'Scenario Parameters'!$A:$A,0)))*(1+INDEX('Scenario Parameters'!$L:$L,MATCH(DN$3,'Scenario Parameters'!$A:$A,0)))*'Base Table 5'!DN69</f>
        <v>137.07024999999999</v>
      </c>
      <c r="DO69" s="36">
        <f>(1+INDEX('Scenario Parameters'!$L:$L,MATCH($C69,'Scenario Parameters'!$A:$A,0)))*(1+INDEX('Scenario Parameters'!$L:$L,MATCH(DO$3,'Scenario Parameters'!$A:$A,0)))*'Base Table 5'!DO69</f>
        <v>39.454250000000002</v>
      </c>
      <c r="DP69" s="36">
        <f t="shared" si="8"/>
        <v>66913.420012499992</v>
      </c>
      <c r="DQ69" s="36">
        <f>('Base Table 5'!DQ69/'Base Table 5'!$DX69)*$EB69</f>
        <v>15734.359603757632</v>
      </c>
      <c r="DR69" s="36">
        <f>('Base Table 5'!DR69/'Base Table 5'!$DX69)*$EB69</f>
        <v>318.21381673601093</v>
      </c>
      <c r="DS69" s="36">
        <f>('Base Table 5'!DS69/'Base Table 5'!$DX69)*$EB69</f>
        <v>7221.8739115944118</v>
      </c>
      <c r="DT69" s="36">
        <f>('Base Table 5'!DT69/'Base Table 5'!$DX69)*$EB69</f>
        <v>3600.8067195948265</v>
      </c>
      <c r="DU69" s="36">
        <f>('Base Table 5'!DU69/'Base Table 5'!$DX69)*$EB69</f>
        <v>3465.6481511219413</v>
      </c>
      <c r="DV69" s="36">
        <f>('Base Table 5'!DV69/'Base Table 5'!$DX69)*$EB69</f>
        <v>9.5754927330738246E-2</v>
      </c>
      <c r="DW69" s="36">
        <f>('Base Table 5'!DW69/'Base Table 5'!$DX69)*$EB69</f>
        <v>397.75554582687107</v>
      </c>
      <c r="DX69" s="36">
        <f t="shared" si="9"/>
        <v>30738.75350355903</v>
      </c>
      <c r="DY69" s="36">
        <f t="shared" si="10"/>
        <v>97652.173516059018</v>
      </c>
      <c r="DZ69" s="14">
        <f>'Base Table 5'!DY69</f>
        <v>67102.000100000005</v>
      </c>
      <c r="EA69" s="54">
        <v>97652.173516059018</v>
      </c>
      <c r="EB69" s="100">
        <f t="shared" si="11"/>
        <v>30738.753503559026</v>
      </c>
    </row>
    <row r="70" spans="1:132" x14ac:dyDescent="0.4">
      <c r="A70" s="34">
        <v>67</v>
      </c>
      <c r="B70" s="7" t="str">
        <f>'Base Table 5'!B70</f>
        <v>2701</v>
      </c>
      <c r="C70" s="111">
        <f>'Base Table 5'!C70</f>
        <v>2</v>
      </c>
      <c r="D70" s="35" t="str">
        <f>'Base Table 5'!D70</f>
        <v>Gas supply</v>
      </c>
      <c r="E70" s="36">
        <f>(1+INDEX('Scenario Parameters'!$L:$L,MATCH($C70,'Scenario Parameters'!$A:$A,0)))*(1+INDEX('Scenario Parameters'!$L:$L,MATCH(E$3,'Scenario Parameters'!$A:$A,0)))*'Base Table 5'!E70</f>
        <v>0.76231999999999978</v>
      </c>
      <c r="F70" s="36">
        <f>(1+INDEX('Scenario Parameters'!$L:$L,MATCH($C70,'Scenario Parameters'!$A:$A,0)))*(1+INDEX('Scenario Parameters'!$L:$L,MATCH(F$3,'Scenario Parameters'!$A:$A,0)))*'Base Table 5'!F70</f>
        <v>2.6099999999999995E-3</v>
      </c>
      <c r="G70" s="36">
        <f>(1+INDEX('Scenario Parameters'!$L:$L,MATCH($C70,'Scenario Parameters'!$A:$A,0)))*(1+INDEX('Scenario Parameters'!$L:$L,MATCH(G$3,'Scenario Parameters'!$A:$A,0)))*'Base Table 5'!G70</f>
        <v>0.15057999999999996</v>
      </c>
      <c r="H70" s="36">
        <f>(1+INDEX('Scenario Parameters'!$L:$L,MATCH($C70,'Scenario Parameters'!$A:$A,0)))*(1+INDEX('Scenario Parameters'!$L:$L,MATCH(H$3,'Scenario Parameters'!$A:$A,0)))*'Base Table 5'!H70</f>
        <v>0.23990999999999993</v>
      </c>
      <c r="I70" s="36">
        <f>(1+INDEX('Scenario Parameters'!$L:$L,MATCH($C70,'Scenario Parameters'!$A:$A,0)))*(1+INDEX('Scenario Parameters'!$L:$L,MATCH(I$3,'Scenario Parameters'!$A:$A,0)))*'Base Table 5'!I70</f>
        <v>7.9999999999999979E-5</v>
      </c>
      <c r="J70" s="36">
        <f>(1+INDEX('Scenario Parameters'!$L:$L,MATCH($C70,'Scenario Parameters'!$A:$A,0)))*(1+INDEX('Scenario Parameters'!$L:$L,MATCH(J$3,'Scenario Parameters'!$A:$A,0)))*'Base Table 5'!J70</f>
        <v>1.3999999999999996E-4</v>
      </c>
      <c r="K70" s="36">
        <f>(1+INDEX('Scenario Parameters'!$L:$L,MATCH($C70,'Scenario Parameters'!$A:$A,0)))*(1+INDEX('Scenario Parameters'!$L:$L,MATCH(K$3,'Scenario Parameters'!$A:$A,0)))*'Base Table 5'!K70</f>
        <v>1.5099999999999996E-3</v>
      </c>
      <c r="L70" s="36">
        <f>(1+INDEX('Scenario Parameters'!$L:$L,MATCH($C70,'Scenario Parameters'!$A:$A,0)))*(1+INDEX('Scenario Parameters'!$L:$L,MATCH(L$3,'Scenario Parameters'!$A:$A,0)))*'Base Table 5'!L70</f>
        <v>3.0949999999999984E-3</v>
      </c>
      <c r="M70" s="36">
        <f>(1+INDEX('Scenario Parameters'!$L:$L,MATCH($C70,'Scenario Parameters'!$A:$A,0)))*(1+INDEX('Scenario Parameters'!$L:$L,MATCH(M$3,'Scenario Parameters'!$A:$A,0)))*'Base Table 5'!M70</f>
        <v>1.0723719999999994</v>
      </c>
      <c r="N70" s="36">
        <f>(1+INDEX('Scenario Parameters'!$L:$L,MATCH($C70,'Scenario Parameters'!$A:$A,0)))*(1+INDEX('Scenario Parameters'!$L:$L,MATCH(N$3,'Scenario Parameters'!$A:$A,0)))*'Base Table 5'!N70</f>
        <v>13.662318999999998</v>
      </c>
      <c r="O70" s="36">
        <f>(1+INDEX('Scenario Parameters'!$L:$L,MATCH($C70,'Scenario Parameters'!$A:$A,0)))*(1+INDEX('Scenario Parameters'!$L:$L,MATCH(O$3,'Scenario Parameters'!$A:$A,0)))*'Base Table 5'!O70</f>
        <v>20.518695999999998</v>
      </c>
      <c r="P70" s="36">
        <f>(1+INDEX('Scenario Parameters'!$L:$L,MATCH($C70,'Scenario Parameters'!$A:$A,0)))*(1+INDEX('Scenario Parameters'!$L:$L,MATCH(P$3,'Scenario Parameters'!$A:$A,0)))*'Base Table 5'!P70</f>
        <v>1.4178449999999998</v>
      </c>
      <c r="Q70" s="36">
        <f>(1+INDEX('Scenario Parameters'!$L:$L,MATCH($C70,'Scenario Parameters'!$A:$A,0)))*(1+INDEX('Scenario Parameters'!$L:$L,MATCH(Q$3,'Scenario Parameters'!$A:$A,0)))*'Base Table 5'!Q70</f>
        <v>0.22296399999999994</v>
      </c>
      <c r="R70" s="36">
        <f>(1+INDEX('Scenario Parameters'!$L:$L,MATCH($C70,'Scenario Parameters'!$A:$A,0)))*(1+INDEX('Scenario Parameters'!$L:$L,MATCH(R$3,'Scenario Parameters'!$A:$A,0)))*'Base Table 5'!R70</f>
        <v>3.1117599999999994</v>
      </c>
      <c r="S70" s="36">
        <f>(1+INDEX('Scenario Parameters'!$L:$L,MATCH($C70,'Scenario Parameters'!$A:$A,0)))*(1+INDEX('Scenario Parameters'!$L:$L,MATCH(S$3,'Scenario Parameters'!$A:$A,0)))*'Base Table 5'!S70</f>
        <v>1.8119999999999997E-2</v>
      </c>
      <c r="T70" s="36">
        <f>(1+INDEX('Scenario Parameters'!$L:$L,MATCH($C70,'Scenario Parameters'!$A:$A,0)))*(1+INDEX('Scenario Parameters'!$L:$L,MATCH(T$3,'Scenario Parameters'!$A:$A,0)))*'Base Table 5'!T70</f>
        <v>3.4208499999999993</v>
      </c>
      <c r="U70" s="36">
        <f>(1+INDEX('Scenario Parameters'!$L:$L,MATCH($C70,'Scenario Parameters'!$A:$A,0)))*(1+INDEX('Scenario Parameters'!$L:$L,MATCH(U$3,'Scenario Parameters'!$A:$A,0)))*'Base Table 5'!U70</f>
        <v>0.77485999999999977</v>
      </c>
      <c r="V70" s="36">
        <f>(1+INDEX('Scenario Parameters'!$L:$L,MATCH($C70,'Scenario Parameters'!$A:$A,0)))*(1+INDEX('Scenario Parameters'!$L:$L,MATCH(V$3,'Scenario Parameters'!$A:$A,0)))*'Base Table 5'!V70</f>
        <v>1.6206399999999994</v>
      </c>
      <c r="W70" s="36">
        <f>(1+INDEX('Scenario Parameters'!$L:$L,MATCH($C70,'Scenario Parameters'!$A:$A,0)))*(1+INDEX('Scenario Parameters'!$L:$L,MATCH(W$3,'Scenario Parameters'!$A:$A,0)))*'Base Table 5'!W70</f>
        <v>1.5072399999999997</v>
      </c>
      <c r="X70" s="36">
        <f>(1+INDEX('Scenario Parameters'!$L:$L,MATCH($C70,'Scenario Parameters'!$A:$A,0)))*(1+INDEX('Scenario Parameters'!$L:$L,MATCH(X$3,'Scenario Parameters'!$A:$A,0)))*'Base Table 5'!X70</f>
        <v>1.3184899999999997</v>
      </c>
      <c r="Y70" s="36">
        <f>(1+INDEX('Scenario Parameters'!$L:$L,MATCH($C70,'Scenario Parameters'!$A:$A,0)))*(1+INDEX('Scenario Parameters'!$L:$L,MATCH(Y$3,'Scenario Parameters'!$A:$A,0)))*'Base Table 5'!Y70</f>
        <v>1.2196199999999997</v>
      </c>
      <c r="Z70" s="36">
        <f>(1+INDEX('Scenario Parameters'!$L:$L,MATCH($C70,'Scenario Parameters'!$A:$A,0)))*(1+INDEX('Scenario Parameters'!$L:$L,MATCH(Z$3,'Scenario Parameters'!$A:$A,0)))*'Base Table 5'!Z70</f>
        <v>3.2786999999999993</v>
      </c>
      <c r="AA70" s="36">
        <f>(1+INDEX('Scenario Parameters'!$L:$L,MATCH($C70,'Scenario Parameters'!$A:$A,0)))*(1+INDEX('Scenario Parameters'!$L:$L,MATCH(AA$3,'Scenario Parameters'!$A:$A,0)))*'Base Table 5'!AA70</f>
        <v>0.33934999999999993</v>
      </c>
      <c r="AB70" s="36">
        <f>(1+INDEX('Scenario Parameters'!$L:$L,MATCH($C70,'Scenario Parameters'!$A:$A,0)))*(1+INDEX('Scenario Parameters'!$L:$L,MATCH(AB$3,'Scenario Parameters'!$A:$A,0)))*'Base Table 5'!AB70</f>
        <v>0.29304999999999992</v>
      </c>
      <c r="AC70" s="36">
        <f>(1+INDEX('Scenario Parameters'!$L:$L,MATCH($C70,'Scenario Parameters'!$A:$A,0)))*(1+INDEX('Scenario Parameters'!$L:$L,MATCH(AC$3,'Scenario Parameters'!$A:$A,0)))*'Base Table 5'!AC70</f>
        <v>0.56179999999999986</v>
      </c>
      <c r="AD70" s="36">
        <f>(1+INDEX('Scenario Parameters'!$L:$L,MATCH($C70,'Scenario Parameters'!$A:$A,0)))*(1+INDEX('Scenario Parameters'!$L:$L,MATCH(AD$3,'Scenario Parameters'!$A:$A,0)))*'Base Table 5'!AD70</f>
        <v>8.9999999999999979E-5</v>
      </c>
      <c r="AE70" s="36">
        <f>(1+INDEX('Scenario Parameters'!$L:$L,MATCH($C70,'Scenario Parameters'!$A:$A,0)))*(1+INDEX('Scenario Parameters'!$L:$L,MATCH(AE$3,'Scenario Parameters'!$A:$A,0)))*'Base Table 5'!AE70</f>
        <v>9.3999999999999986E-4</v>
      </c>
      <c r="AF70" s="36">
        <f>(1+INDEX('Scenario Parameters'!$L:$L,MATCH($C70,'Scenario Parameters'!$A:$A,0)))*(1+INDEX('Scenario Parameters'!$L:$L,MATCH(AF$3,'Scenario Parameters'!$A:$A,0)))*'Base Table 5'!AF70</f>
        <v>0.25317999999999996</v>
      </c>
      <c r="AG70" s="36">
        <f>(1+INDEX('Scenario Parameters'!$L:$L,MATCH($C70,'Scenario Parameters'!$A:$A,0)))*(1+INDEX('Scenario Parameters'!$L:$L,MATCH(AG$3,'Scenario Parameters'!$A:$A,0)))*'Base Table 5'!AG70</f>
        <v>0</v>
      </c>
      <c r="AH70" s="36">
        <f>(1+INDEX('Scenario Parameters'!$L:$L,MATCH($C70,'Scenario Parameters'!$A:$A,0)))*(1+INDEX('Scenario Parameters'!$L:$L,MATCH(AH$3,'Scenario Parameters'!$A:$A,0)))*'Base Table 5'!AH70</f>
        <v>1.9999999999999995E-5</v>
      </c>
      <c r="AI70" s="36">
        <f>(1+INDEX('Scenario Parameters'!$L:$L,MATCH($C70,'Scenario Parameters'!$A:$A,0)))*(1+INDEX('Scenario Parameters'!$L:$L,MATCH(AI$3,'Scenario Parameters'!$A:$A,0)))*'Base Table 5'!AI70</f>
        <v>1.9999999999999995E-5</v>
      </c>
      <c r="AJ70" s="36">
        <f>(1+INDEX('Scenario Parameters'!$L:$L,MATCH($C70,'Scenario Parameters'!$A:$A,0)))*(1+INDEX('Scenario Parameters'!$L:$L,MATCH(AJ$3,'Scenario Parameters'!$A:$A,0)))*'Base Table 5'!AJ70</f>
        <v>0.13261999999999999</v>
      </c>
      <c r="AK70" s="36">
        <f>(1+INDEX('Scenario Parameters'!$L:$L,MATCH($C70,'Scenario Parameters'!$A:$A,0)))*(1+INDEX('Scenario Parameters'!$L:$L,MATCH(AK$3,'Scenario Parameters'!$A:$A,0)))*'Base Table 5'!AK70</f>
        <v>0.82429999999999981</v>
      </c>
      <c r="AL70" s="36">
        <f>(1+INDEX('Scenario Parameters'!$L:$L,MATCH($C70,'Scenario Parameters'!$A:$A,0)))*(1+INDEX('Scenario Parameters'!$L:$L,MATCH(AL$3,'Scenario Parameters'!$A:$A,0)))*'Base Table 5'!AL70</f>
        <v>2.9689899999999994</v>
      </c>
      <c r="AM70" s="36">
        <f>(1+INDEX('Scenario Parameters'!$L:$L,MATCH($C70,'Scenario Parameters'!$A:$A,0)))*(1+INDEX('Scenario Parameters'!$L:$L,MATCH(AM$3,'Scenario Parameters'!$A:$A,0)))*'Base Table 5'!AM70</f>
        <v>3.3398499999999993</v>
      </c>
      <c r="AN70" s="36">
        <f>(1+INDEX('Scenario Parameters'!$L:$L,MATCH($C70,'Scenario Parameters'!$A:$A,0)))*(1+INDEX('Scenario Parameters'!$L:$L,MATCH(AN$3,'Scenario Parameters'!$A:$A,0)))*'Base Table 5'!AN70</f>
        <v>0.12263999999999997</v>
      </c>
      <c r="AO70" s="36">
        <f>(1+INDEX('Scenario Parameters'!$L:$L,MATCH($C70,'Scenario Parameters'!$A:$A,0)))*(1+INDEX('Scenario Parameters'!$L:$L,MATCH(AO$3,'Scenario Parameters'!$A:$A,0)))*'Base Table 5'!AO70</f>
        <v>0.26707099999999989</v>
      </c>
      <c r="AP70" s="36">
        <f>(1+INDEX('Scenario Parameters'!$L:$L,MATCH($C70,'Scenario Parameters'!$A:$A,0)))*(1+INDEX('Scenario Parameters'!$L:$L,MATCH(AP$3,'Scenario Parameters'!$A:$A,0)))*'Base Table 5'!AP70</f>
        <v>5.3749999999999987E-3</v>
      </c>
      <c r="AQ70" s="36">
        <f>(1+INDEX('Scenario Parameters'!$L:$L,MATCH($C70,'Scenario Parameters'!$A:$A,0)))*(1+INDEX('Scenario Parameters'!$L:$L,MATCH(AQ$3,'Scenario Parameters'!$A:$A,0)))*'Base Table 5'!AQ70</f>
        <v>9.9999999999999978E-5</v>
      </c>
      <c r="AR70" s="36">
        <f>(1+INDEX('Scenario Parameters'!$L:$L,MATCH($C70,'Scenario Parameters'!$A:$A,0)))*(1+INDEX('Scenario Parameters'!$L:$L,MATCH(AR$3,'Scenario Parameters'!$A:$A,0)))*'Base Table 5'!AR70</f>
        <v>20.424429999999997</v>
      </c>
      <c r="AS70" s="36">
        <f>(1+INDEX('Scenario Parameters'!$L:$L,MATCH($C70,'Scenario Parameters'!$A:$A,0)))*(1+INDEX('Scenario Parameters'!$L:$L,MATCH(AS$3,'Scenario Parameters'!$A:$A,0)))*'Base Table 5'!AS70</f>
        <v>0.10364999999999998</v>
      </c>
      <c r="AT70" s="36">
        <f>(1+INDEX('Scenario Parameters'!$L:$L,MATCH($C70,'Scenario Parameters'!$A:$A,0)))*(1+INDEX('Scenario Parameters'!$L:$L,MATCH(AT$3,'Scenario Parameters'!$A:$A,0)))*'Base Table 5'!AT70</f>
        <v>0.49457999999999991</v>
      </c>
      <c r="AU70" s="36">
        <f>(1+INDEX('Scenario Parameters'!$L:$L,MATCH($C70,'Scenario Parameters'!$A:$A,0)))*(1+INDEX('Scenario Parameters'!$L:$L,MATCH(AU$3,'Scenario Parameters'!$A:$A,0)))*'Base Table 5'!AU70</f>
        <v>3.7979999999999993E-2</v>
      </c>
      <c r="AV70" s="36">
        <f>(1+INDEX('Scenario Parameters'!$L:$L,MATCH($C70,'Scenario Parameters'!$A:$A,0)))*(1+INDEX('Scenario Parameters'!$L:$L,MATCH(AV$3,'Scenario Parameters'!$A:$A,0)))*'Base Table 5'!AV70</f>
        <v>5.2461399999999987</v>
      </c>
      <c r="AW70" s="36">
        <f>(1+INDEX('Scenario Parameters'!$L:$L,MATCH($C70,'Scenario Parameters'!$A:$A,0)))*(1+INDEX('Scenario Parameters'!$L:$L,MATCH(AW$3,'Scenario Parameters'!$A:$A,0)))*'Base Table 5'!AW70</f>
        <v>0.92763999999999991</v>
      </c>
      <c r="AX70" s="36">
        <f>(1+INDEX('Scenario Parameters'!$L:$L,MATCH($C70,'Scenario Parameters'!$A:$A,0)))*(1+INDEX('Scenario Parameters'!$L:$L,MATCH(AX$3,'Scenario Parameters'!$A:$A,0)))*'Base Table 5'!AX70</f>
        <v>1.0668999999999997</v>
      </c>
      <c r="AY70" s="36">
        <f>(1+INDEX('Scenario Parameters'!$L:$L,MATCH($C70,'Scenario Parameters'!$A:$A,0)))*(1+INDEX('Scenario Parameters'!$L:$L,MATCH(AY$3,'Scenario Parameters'!$A:$A,0)))*'Base Table 5'!AY70</f>
        <v>2.4138199999999994</v>
      </c>
      <c r="AZ70" s="36">
        <f>(1+INDEX('Scenario Parameters'!$L:$L,MATCH($C70,'Scenario Parameters'!$A:$A,0)))*(1+INDEX('Scenario Parameters'!$L:$L,MATCH(AZ$3,'Scenario Parameters'!$A:$A,0)))*'Base Table 5'!AZ70</f>
        <v>0.73542999999999992</v>
      </c>
      <c r="BA70" s="36">
        <f>(1+INDEX('Scenario Parameters'!$L:$L,MATCH($C70,'Scenario Parameters'!$A:$A,0)))*(1+INDEX('Scenario Parameters'!$L:$L,MATCH(BA$3,'Scenario Parameters'!$A:$A,0)))*'Base Table 5'!BA70</f>
        <v>5.147969999999999</v>
      </c>
      <c r="BB70" s="36">
        <f>(1+INDEX('Scenario Parameters'!$L:$L,MATCH($C70,'Scenario Parameters'!$A:$A,0)))*(1+INDEX('Scenario Parameters'!$L:$L,MATCH(BB$3,'Scenario Parameters'!$A:$A,0)))*'Base Table 5'!BB70</f>
        <v>25.794139999999992</v>
      </c>
      <c r="BC70" s="36">
        <f>(1+INDEX('Scenario Parameters'!$L:$L,MATCH($C70,'Scenario Parameters'!$A:$A,0)))*(1+INDEX('Scenario Parameters'!$L:$L,MATCH(BC$3,'Scenario Parameters'!$A:$A,0)))*'Base Table 5'!BC70</f>
        <v>0.12913999999999998</v>
      </c>
      <c r="BD70" s="36">
        <f>(1+INDEX('Scenario Parameters'!$L:$L,MATCH($C70,'Scenario Parameters'!$A:$A,0)))*(1+INDEX('Scenario Parameters'!$L:$L,MATCH(BD$3,'Scenario Parameters'!$A:$A,0)))*'Base Table 5'!BD70</f>
        <v>0.87036999999999975</v>
      </c>
      <c r="BE70" s="36">
        <f>(1+INDEX('Scenario Parameters'!$L:$L,MATCH($C70,'Scenario Parameters'!$A:$A,0)))*(1+INDEX('Scenario Parameters'!$L:$L,MATCH(BE$3,'Scenario Parameters'!$A:$A,0)))*'Base Table 5'!BE70</f>
        <v>0.46644999999999992</v>
      </c>
      <c r="BF70" s="36">
        <f>(1+INDEX('Scenario Parameters'!$L:$L,MATCH($C70,'Scenario Parameters'!$A:$A,0)))*(1+INDEX('Scenario Parameters'!$L:$L,MATCH(BF$3,'Scenario Parameters'!$A:$A,0)))*'Base Table 5'!BF70</f>
        <v>0.55145999999999984</v>
      </c>
      <c r="BG70" s="36">
        <f>(1+INDEX('Scenario Parameters'!$L:$L,MATCH($C70,'Scenario Parameters'!$A:$A,0)))*(1+INDEX('Scenario Parameters'!$L:$L,MATCH(BG$3,'Scenario Parameters'!$A:$A,0)))*'Base Table 5'!BG70</f>
        <v>4.2023999999999999E-2</v>
      </c>
      <c r="BH70" s="36">
        <f>(1+INDEX('Scenario Parameters'!$L:$L,MATCH($C70,'Scenario Parameters'!$A:$A,0)))*(1+INDEX('Scenario Parameters'!$L:$L,MATCH(BH$3,'Scenario Parameters'!$A:$A,0)))*'Base Table 5'!BH70</f>
        <v>4.2619999999999991E-2</v>
      </c>
      <c r="BI70" s="36">
        <f>(1+INDEX('Scenario Parameters'!$L:$L,MATCH($C70,'Scenario Parameters'!$A:$A,0)))*(1+INDEX('Scenario Parameters'!$L:$L,MATCH(BI$3,'Scenario Parameters'!$A:$A,0)))*'Base Table 5'!BI70</f>
        <v>6.4879999999999993E-2</v>
      </c>
      <c r="BJ70" s="36">
        <f>(1+INDEX('Scenario Parameters'!$L:$L,MATCH($C70,'Scenario Parameters'!$A:$A,0)))*(1+INDEX('Scenario Parameters'!$L:$L,MATCH(BJ$3,'Scenario Parameters'!$A:$A,0)))*'Base Table 5'!BJ70</f>
        <v>6.3249999999999987E-2</v>
      </c>
      <c r="BK70" s="36">
        <f>(1+INDEX('Scenario Parameters'!$L:$L,MATCH($C70,'Scenario Parameters'!$A:$A,0)))*(1+INDEX('Scenario Parameters'!$L:$L,MATCH(BK$3,'Scenario Parameters'!$A:$A,0)))*'Base Table 5'!BK70</f>
        <v>0.11527999999999998</v>
      </c>
      <c r="BL70" s="36">
        <f>(1+INDEX('Scenario Parameters'!$L:$L,MATCH($C70,'Scenario Parameters'!$A:$A,0)))*(1+INDEX('Scenario Parameters'!$L:$L,MATCH(BL$3,'Scenario Parameters'!$A:$A,0)))*'Base Table 5'!BL70</f>
        <v>4.2759999999999986E-2</v>
      </c>
      <c r="BM70" s="36">
        <f>(1+INDEX('Scenario Parameters'!$L:$L,MATCH($C70,'Scenario Parameters'!$A:$A,0)))*(1+INDEX('Scenario Parameters'!$L:$L,MATCH(BM$3,'Scenario Parameters'!$A:$A,0)))*'Base Table 5'!BM70</f>
        <v>3.769999999999999E-2</v>
      </c>
      <c r="BN70" s="36">
        <f>(1+INDEX('Scenario Parameters'!$L:$L,MATCH($C70,'Scenario Parameters'!$A:$A,0)))*(1+INDEX('Scenario Parameters'!$L:$L,MATCH(BN$3,'Scenario Parameters'!$A:$A,0)))*'Base Table 5'!BN70</f>
        <v>0.13199999999999998</v>
      </c>
      <c r="BO70" s="36">
        <f>(1+INDEX('Scenario Parameters'!$L:$L,MATCH($C70,'Scenario Parameters'!$A:$A,0)))*(1+INDEX('Scenario Parameters'!$L:$L,MATCH(BO$3,'Scenario Parameters'!$A:$A,0)))*'Base Table 5'!BO70</f>
        <v>7.2629999999999972E-2</v>
      </c>
      <c r="BP70" s="36">
        <f>(1+INDEX('Scenario Parameters'!$L:$L,MATCH($C70,'Scenario Parameters'!$A:$A,0)))*(1+INDEX('Scenario Parameters'!$L:$L,MATCH(BP$3,'Scenario Parameters'!$A:$A,0)))*'Base Table 5'!BP70</f>
        <v>1.0099999999999998E-3</v>
      </c>
      <c r="BQ70" s="36">
        <f>(1+INDEX('Scenario Parameters'!$L:$L,MATCH($C70,'Scenario Parameters'!$A:$A,0)))*(1+INDEX('Scenario Parameters'!$L:$L,MATCH(BQ$3,'Scenario Parameters'!$A:$A,0)))*'Base Table 5'!BQ70</f>
        <v>52.148899999999983</v>
      </c>
      <c r="BR70" s="36">
        <f>(1+INDEX('Scenario Parameters'!$L:$L,MATCH($C70,'Scenario Parameters'!$A:$A,0)))*(1+INDEX('Scenario Parameters'!$L:$L,MATCH(BR$3,'Scenario Parameters'!$A:$A,0)))*'Base Table 5'!BR70</f>
        <v>7.6737499999999986E-2</v>
      </c>
      <c r="BS70" s="36">
        <f>(1+INDEX('Scenario Parameters'!$L:$L,MATCH($C70,'Scenario Parameters'!$A:$A,0)))*(1+INDEX('Scenario Parameters'!$L:$L,MATCH(BS$3,'Scenario Parameters'!$A:$A,0)))*'Base Table 5'!BS70</f>
        <v>28.470265999999988</v>
      </c>
      <c r="BT70" s="36">
        <f>(1+INDEX('Scenario Parameters'!$L:$L,MATCH($C70,'Scenario Parameters'!$A:$A,0)))*(1+INDEX('Scenario Parameters'!$L:$L,MATCH(BT$3,'Scenario Parameters'!$A:$A,0)))*'Base Table 5'!BT70</f>
        <v>0.13808999999999996</v>
      </c>
      <c r="BU70" s="36">
        <f>(1+INDEX('Scenario Parameters'!$L:$L,MATCH($C70,'Scenario Parameters'!$A:$A,0)))*(1+INDEX('Scenario Parameters'!$L:$L,MATCH(BU$3,'Scenario Parameters'!$A:$A,0)))*'Base Table 5'!BU70</f>
        <v>0.46302999999999989</v>
      </c>
      <c r="BV70" s="36">
        <f>(1+INDEX('Scenario Parameters'!$L:$L,MATCH($C70,'Scenario Parameters'!$A:$A,0)))*(1+INDEX('Scenario Parameters'!$L:$L,MATCH(BV$3,'Scenario Parameters'!$A:$A,0)))*'Base Table 5'!BV70</f>
        <v>0.28583999999999993</v>
      </c>
      <c r="BW70" s="36">
        <f>(1+INDEX('Scenario Parameters'!$L:$L,MATCH($C70,'Scenario Parameters'!$A:$A,0)))*(1+INDEX('Scenario Parameters'!$L:$L,MATCH(BW$3,'Scenario Parameters'!$A:$A,0)))*'Base Table 5'!BW70</f>
        <v>0.16998999999999995</v>
      </c>
      <c r="BX70" s="36">
        <f>(1+INDEX('Scenario Parameters'!$L:$L,MATCH($C70,'Scenario Parameters'!$A:$A,0)))*(1+INDEX('Scenario Parameters'!$L:$L,MATCH(BX$3,'Scenario Parameters'!$A:$A,0)))*'Base Table 5'!BX70</f>
        <v>0.85748999999999975</v>
      </c>
      <c r="BY70" s="36">
        <f>(1+INDEX('Scenario Parameters'!$L:$L,MATCH($C70,'Scenario Parameters'!$A:$A,0)))*(1+INDEX('Scenario Parameters'!$L:$L,MATCH(BY$3,'Scenario Parameters'!$A:$A,0)))*'Base Table 5'!BY70</f>
        <v>1.0605799999999999</v>
      </c>
      <c r="BZ70" s="36">
        <f>(1+INDEX('Scenario Parameters'!$L:$L,MATCH($C70,'Scenario Parameters'!$A:$A,0)))*(1+INDEX('Scenario Parameters'!$L:$L,MATCH(BZ$3,'Scenario Parameters'!$A:$A,0)))*'Base Table 5'!BZ70</f>
        <v>2.1342399999999997</v>
      </c>
      <c r="CA70" s="36">
        <f>(1+INDEX('Scenario Parameters'!$L:$L,MATCH($C70,'Scenario Parameters'!$A:$A,0)))*(1+INDEX('Scenario Parameters'!$L:$L,MATCH(CA$3,'Scenario Parameters'!$A:$A,0)))*'Base Table 5'!CA70</f>
        <v>1.2170299999999996</v>
      </c>
      <c r="CB70" s="36">
        <f>(1+INDEX('Scenario Parameters'!$L:$L,MATCH($C70,'Scenario Parameters'!$A:$A,0)))*(1+INDEX('Scenario Parameters'!$L:$L,MATCH(CB$3,'Scenario Parameters'!$A:$A,0)))*'Base Table 5'!CB70</f>
        <v>3.513139999999999</v>
      </c>
      <c r="CC70" s="36">
        <f>(1+INDEX('Scenario Parameters'!$L:$L,MATCH($C70,'Scenario Parameters'!$A:$A,0)))*(1+INDEX('Scenario Parameters'!$L:$L,MATCH(CC$3,'Scenario Parameters'!$A:$A,0)))*'Base Table 5'!CC70</f>
        <v>12.965629999999996</v>
      </c>
      <c r="CD70" s="36">
        <f>(1+INDEX('Scenario Parameters'!$L:$L,MATCH($C70,'Scenario Parameters'!$A:$A,0)))*(1+INDEX('Scenario Parameters'!$L:$L,MATCH(CD$3,'Scenario Parameters'!$A:$A,0)))*'Base Table 5'!CD70</f>
        <v>0.58423199999999986</v>
      </c>
      <c r="CE70" s="36">
        <f>(1+INDEX('Scenario Parameters'!$L:$L,MATCH($C70,'Scenario Parameters'!$A:$A,0)))*(1+INDEX('Scenario Parameters'!$L:$L,MATCH(CE$3,'Scenario Parameters'!$A:$A,0)))*'Base Table 5'!CE70</f>
        <v>3.1259999999999989E-2</v>
      </c>
      <c r="CF70" s="36">
        <f>(1+INDEX('Scenario Parameters'!$L:$L,MATCH($C70,'Scenario Parameters'!$A:$A,0)))*(1+INDEX('Scenario Parameters'!$L:$L,MATCH(CF$3,'Scenario Parameters'!$A:$A,0)))*'Base Table 5'!CF70</f>
        <v>0.37870999999999994</v>
      </c>
      <c r="CG70" s="36">
        <f>(1+INDEX('Scenario Parameters'!$L:$L,MATCH($C70,'Scenario Parameters'!$A:$A,0)))*(1+INDEX('Scenario Parameters'!$L:$L,MATCH(CG$3,'Scenario Parameters'!$A:$A,0)))*'Base Table 5'!CG70</f>
        <v>4.3949999999999989E-2</v>
      </c>
      <c r="CH70" s="36">
        <f>(1+INDEX('Scenario Parameters'!$L:$L,MATCH($C70,'Scenario Parameters'!$A:$A,0)))*(1+INDEX('Scenario Parameters'!$L:$L,MATCH(CH$3,'Scenario Parameters'!$A:$A,0)))*'Base Table 5'!CH70</f>
        <v>0.24517999999999995</v>
      </c>
      <c r="CI70" s="36">
        <f>(1+INDEX('Scenario Parameters'!$L:$L,MATCH($C70,'Scenario Parameters'!$A:$A,0)))*(1+INDEX('Scenario Parameters'!$L:$L,MATCH(CI$3,'Scenario Parameters'!$A:$A,0)))*'Base Table 5'!CI70</f>
        <v>0.85211999999999988</v>
      </c>
      <c r="CJ70" s="36">
        <f>(1+INDEX('Scenario Parameters'!$L:$L,MATCH($C70,'Scenario Parameters'!$A:$A,0)))*(1+INDEX('Scenario Parameters'!$L:$L,MATCH(CJ$3,'Scenario Parameters'!$A:$A,0)))*'Base Table 5'!CJ70</f>
        <v>0.14474999999999996</v>
      </c>
      <c r="CK70" s="36">
        <f>(1+INDEX('Scenario Parameters'!$L:$L,MATCH($C70,'Scenario Parameters'!$A:$A,0)))*(1+INDEX('Scenario Parameters'!$L:$L,MATCH(CK$3,'Scenario Parameters'!$A:$A,0)))*'Base Table 5'!CK70</f>
        <v>3.669999999999999E-2</v>
      </c>
      <c r="CL70" s="36">
        <f>(1+INDEX('Scenario Parameters'!$L:$L,MATCH($C70,'Scenario Parameters'!$A:$A,0)))*(1+INDEX('Scenario Parameters'!$L:$L,MATCH(CL$3,'Scenario Parameters'!$A:$A,0)))*'Base Table 5'!CL70</f>
        <v>3.608999999999999E-2</v>
      </c>
      <c r="CM70" s="36">
        <f>(1+INDEX('Scenario Parameters'!$L:$L,MATCH($C70,'Scenario Parameters'!$A:$A,0)))*(1+INDEX('Scenario Parameters'!$L:$L,MATCH(CM$3,'Scenario Parameters'!$A:$A,0)))*'Base Table 5'!CM70</f>
        <v>7.2389999999999982E-2</v>
      </c>
      <c r="CN70" s="36">
        <f>(1+INDEX('Scenario Parameters'!$L:$L,MATCH($C70,'Scenario Parameters'!$A:$A,0)))*(1+INDEX('Scenario Parameters'!$L:$L,MATCH(CN$3,'Scenario Parameters'!$A:$A,0)))*'Base Table 5'!CN70</f>
        <v>0.14829999999999999</v>
      </c>
      <c r="CO70" s="36">
        <f>(1+INDEX('Scenario Parameters'!$L:$L,MATCH($C70,'Scenario Parameters'!$A:$A,0)))*(1+INDEX('Scenario Parameters'!$L:$L,MATCH(CO$3,'Scenario Parameters'!$A:$A,0)))*'Base Table 5'!CO70</f>
        <v>6.999999999999998E-5</v>
      </c>
      <c r="CP70" s="36">
        <f>(1+INDEX('Scenario Parameters'!$L:$L,MATCH($C70,'Scenario Parameters'!$A:$A,0)))*(1+INDEX('Scenario Parameters'!$L:$L,MATCH(CP$3,'Scenario Parameters'!$A:$A,0)))*'Base Table 5'!CP70</f>
        <v>5.9409999999999984E-2</v>
      </c>
      <c r="CQ70" s="36">
        <f>(1+INDEX('Scenario Parameters'!$L:$L,MATCH($C70,'Scenario Parameters'!$A:$A,0)))*(1+INDEX('Scenario Parameters'!$L:$L,MATCH(CQ$3,'Scenario Parameters'!$A:$A,0)))*'Base Table 5'!CQ70</f>
        <v>3.5879999999999995E-2</v>
      </c>
      <c r="CR70" s="36">
        <f>(1+INDEX('Scenario Parameters'!$L:$L,MATCH($C70,'Scenario Parameters'!$A:$A,0)))*(1+INDEX('Scenario Parameters'!$L:$L,MATCH(CR$3,'Scenario Parameters'!$A:$A,0)))*'Base Table 5'!CR70</f>
        <v>5.3429999999999984E-2</v>
      </c>
      <c r="CS70" s="36">
        <f>(1+INDEX('Scenario Parameters'!$L:$L,MATCH($C70,'Scenario Parameters'!$A:$A,0)))*(1+INDEX('Scenario Parameters'!$L:$L,MATCH(CS$3,'Scenario Parameters'!$A:$A,0)))*'Base Table 5'!CS70</f>
        <v>0.29900999999999994</v>
      </c>
      <c r="CT70" s="36">
        <f>(1+INDEX('Scenario Parameters'!$L:$L,MATCH($C70,'Scenario Parameters'!$A:$A,0)))*(1+INDEX('Scenario Parameters'!$L:$L,MATCH(CT$3,'Scenario Parameters'!$A:$A,0)))*'Base Table 5'!CT70</f>
        <v>1.8610899999999997</v>
      </c>
      <c r="CU70" s="36">
        <f>(1+INDEX('Scenario Parameters'!$L:$L,MATCH($C70,'Scenario Parameters'!$A:$A,0)))*(1+INDEX('Scenario Parameters'!$L:$L,MATCH(CU$3,'Scenario Parameters'!$A:$A,0)))*'Base Table 5'!CU70</f>
        <v>0.6594899999999998</v>
      </c>
      <c r="CV70" s="36">
        <f>(1+INDEX('Scenario Parameters'!$L:$L,MATCH($C70,'Scenario Parameters'!$A:$A,0)))*(1+INDEX('Scenario Parameters'!$L:$L,MATCH(CV$3,'Scenario Parameters'!$A:$A,0)))*'Base Table 5'!CV70</f>
        <v>0.87129999999999974</v>
      </c>
      <c r="CW70" s="36">
        <f>(1+INDEX('Scenario Parameters'!$L:$L,MATCH($C70,'Scenario Parameters'!$A:$A,0)))*(1+INDEX('Scenario Parameters'!$L:$L,MATCH(CW$3,'Scenario Parameters'!$A:$A,0)))*'Base Table 5'!CW70</f>
        <v>1.9351699999999996</v>
      </c>
      <c r="CX70" s="36">
        <f>(1+INDEX('Scenario Parameters'!$L:$L,MATCH($C70,'Scenario Parameters'!$A:$A,0)))*(1+INDEX('Scenario Parameters'!$L:$L,MATCH(CX$3,'Scenario Parameters'!$A:$A,0)))*'Base Table 5'!CX70</f>
        <v>2.5729999999999992E-2</v>
      </c>
      <c r="CY70" s="36">
        <f>(1+INDEX('Scenario Parameters'!$L:$L,MATCH($C70,'Scenario Parameters'!$A:$A,0)))*(1+INDEX('Scenario Parameters'!$L:$L,MATCH(CY$3,'Scenario Parameters'!$A:$A,0)))*'Base Table 5'!CY70</f>
        <v>0.20164999999999997</v>
      </c>
      <c r="CZ70" s="36">
        <f>(1+INDEX('Scenario Parameters'!$L:$L,MATCH($C70,'Scenario Parameters'!$A:$A,0)))*(1+INDEX('Scenario Parameters'!$L:$L,MATCH(CZ$3,'Scenario Parameters'!$A:$A,0)))*'Base Table 5'!CZ70</f>
        <v>2.4629999999999992E-2</v>
      </c>
      <c r="DA70" s="36">
        <f>(1+INDEX('Scenario Parameters'!$L:$L,MATCH($C70,'Scenario Parameters'!$A:$A,0)))*(1+INDEX('Scenario Parameters'!$L:$L,MATCH(DA$3,'Scenario Parameters'!$A:$A,0)))*'Base Table 5'!DA70</f>
        <v>3.1196199999999994</v>
      </c>
      <c r="DB70" s="36">
        <f>(1+INDEX('Scenario Parameters'!$L:$L,MATCH($C70,'Scenario Parameters'!$A:$A,0)))*(1+INDEX('Scenario Parameters'!$L:$L,MATCH(DB$3,'Scenario Parameters'!$A:$A,0)))*'Base Table 5'!DB70</f>
        <v>1.0741099999999997</v>
      </c>
      <c r="DC70" s="36">
        <f>(1+INDEX('Scenario Parameters'!$L:$L,MATCH($C70,'Scenario Parameters'!$A:$A,0)))*(1+INDEX('Scenario Parameters'!$L:$L,MATCH(DC$3,'Scenario Parameters'!$A:$A,0)))*'Base Table 5'!DC70</f>
        <v>0.9480099999999998</v>
      </c>
      <c r="DD70" s="36">
        <f>(1+INDEX('Scenario Parameters'!$L:$L,MATCH($C70,'Scenario Parameters'!$A:$A,0)))*(1+INDEX('Scenario Parameters'!$L:$L,MATCH(DD$3,'Scenario Parameters'!$A:$A,0)))*'Base Table 5'!DD70</f>
        <v>1.7344299999999997</v>
      </c>
      <c r="DE70" s="36">
        <f>(1+INDEX('Scenario Parameters'!$L:$L,MATCH($C70,'Scenario Parameters'!$A:$A,0)))*(1+INDEX('Scenario Parameters'!$L:$L,MATCH(DE$3,'Scenario Parameters'!$A:$A,0)))*'Base Table 5'!DE70</f>
        <v>0.69397999999999982</v>
      </c>
      <c r="DF70" s="36">
        <f>(1+INDEX('Scenario Parameters'!$L:$L,MATCH($C70,'Scenario Parameters'!$A:$A,0)))*(1+INDEX('Scenario Parameters'!$L:$L,MATCH(DF$3,'Scenario Parameters'!$A:$A,0)))*'Base Table 5'!DF70</f>
        <v>0.28584999999999994</v>
      </c>
      <c r="DG70" s="36">
        <f>(1+INDEX('Scenario Parameters'!$L:$L,MATCH($C70,'Scenario Parameters'!$A:$A,0)))*(1+INDEX('Scenario Parameters'!$L:$L,MATCH(DG$3,'Scenario Parameters'!$A:$A,0)))*'Base Table 5'!DG70</f>
        <v>1.8950849999999995</v>
      </c>
      <c r="DH70" s="36">
        <f>(1+INDEX('Scenario Parameters'!$L:$L,MATCH($C70,'Scenario Parameters'!$A:$A,0)))*(1+INDEX('Scenario Parameters'!$L:$L,MATCH(DH$3,'Scenario Parameters'!$A:$A,0)))*'Base Table 5'!DH70</f>
        <v>1.8792199999999997</v>
      </c>
      <c r="DI70" s="36">
        <f>(1+INDEX('Scenario Parameters'!$L:$L,MATCH($C70,'Scenario Parameters'!$A:$A,0)))*(1+INDEX('Scenario Parameters'!$L:$L,MATCH(DI$3,'Scenario Parameters'!$A:$A,0)))*'Base Table 5'!DI70</f>
        <v>6.7719999999999989E-2</v>
      </c>
      <c r="DJ70" s="36">
        <f>(1+INDEX('Scenario Parameters'!$L:$L,MATCH($C70,'Scenario Parameters'!$A:$A,0)))*(1+INDEX('Scenario Parameters'!$L:$L,MATCH(DJ$3,'Scenario Parameters'!$A:$A,0)))*'Base Table 5'!DJ70</f>
        <v>0.15157999999999996</v>
      </c>
      <c r="DK70" s="36">
        <f>(1+INDEX('Scenario Parameters'!$L:$L,MATCH($C70,'Scenario Parameters'!$A:$A,0)))*(1+INDEX('Scenario Parameters'!$L:$L,MATCH(DK$3,'Scenario Parameters'!$A:$A,0)))*'Base Table 5'!DK70</f>
        <v>9.3769999999999978E-2</v>
      </c>
      <c r="DL70" s="36">
        <f>(1+INDEX('Scenario Parameters'!$L:$L,MATCH($C70,'Scenario Parameters'!$A:$A,0)))*(1+INDEX('Scenario Parameters'!$L:$L,MATCH(DL$3,'Scenario Parameters'!$A:$A,0)))*'Base Table 5'!DL70</f>
        <v>0.29782399999999987</v>
      </c>
      <c r="DM70" s="36">
        <f>(1+INDEX('Scenario Parameters'!$L:$L,MATCH($C70,'Scenario Parameters'!$A:$A,0)))*(1+INDEX('Scenario Parameters'!$L:$L,MATCH(DM$3,'Scenario Parameters'!$A:$A,0)))*'Base Table 5'!DM70</f>
        <v>0.38309999999999989</v>
      </c>
      <c r="DN70" s="36">
        <f>(1+INDEX('Scenario Parameters'!$L:$L,MATCH($C70,'Scenario Parameters'!$A:$A,0)))*(1+INDEX('Scenario Parameters'!$L:$L,MATCH(DN$3,'Scenario Parameters'!$A:$A,0)))*'Base Table 5'!DN70</f>
        <v>0.87161999999999984</v>
      </c>
      <c r="DO70" s="36">
        <f>(1+INDEX('Scenario Parameters'!$L:$L,MATCH($C70,'Scenario Parameters'!$A:$A,0)))*(1+INDEX('Scenario Parameters'!$L:$L,MATCH(DO$3,'Scenario Parameters'!$A:$A,0)))*'Base Table 5'!DO70</f>
        <v>0.40627999999999992</v>
      </c>
      <c r="DP70" s="36">
        <f t="shared" si="8"/>
        <v>254.46207550000005</v>
      </c>
      <c r="DQ70" s="36">
        <f>('Base Table 5'!DQ70/'Base Table 5'!$DX70)*$EB70</f>
        <v>-16.237028285807767</v>
      </c>
      <c r="DR70" s="36">
        <f>('Base Table 5'!DR70/'Base Table 5'!$DX70)*$EB70</f>
        <v>-2.1964035887575149E-4</v>
      </c>
      <c r="DS70" s="36">
        <f>('Base Table 5'!DS70/'Base Table 5'!$DX70)*$EB70</f>
        <v>-0.2345808390177043</v>
      </c>
      <c r="DT70" s="36">
        <f>('Base Table 5'!DT70/'Base Table 5'!$DX70)*$EB70</f>
        <v>-0.10570747541465733</v>
      </c>
      <c r="DU70" s="36">
        <f>('Base Table 5'!DU70/'Base Table 5'!$DX70)*$EB70</f>
        <v>-0.10776074258976547</v>
      </c>
      <c r="DV70" s="36">
        <f>('Base Table 5'!DV70/'Base Table 5'!$DX70)*$EB70</f>
        <v>-3.6277677252511759E-4</v>
      </c>
      <c r="DW70" s="36">
        <f>('Base Table 5'!DW70/'Base Table 5'!$DX70)*$EB70</f>
        <v>-2.2293496425888775E-2</v>
      </c>
      <c r="DX70" s="36">
        <f t="shared" si="9"/>
        <v>-16.707953256387182</v>
      </c>
      <c r="DY70" s="36">
        <f t="shared" si="10"/>
        <v>237.75412224361287</v>
      </c>
      <c r="DZ70" s="14">
        <f>'Base Table 5'!DY70</f>
        <v>6504.9999000000007</v>
      </c>
      <c r="EA70" s="54">
        <v>237.75412224361287</v>
      </c>
      <c r="EB70" s="100">
        <f t="shared" si="11"/>
        <v>-16.707953256387185</v>
      </c>
    </row>
    <row r="71" spans="1:132" x14ac:dyDescent="0.4">
      <c r="A71" s="37">
        <v>68</v>
      </c>
      <c r="B71" s="2" t="str">
        <f>'Base Table 5'!B71</f>
        <v>2801</v>
      </c>
      <c r="C71" s="112">
        <f>'Base Table 5'!C71</f>
        <v>12</v>
      </c>
      <c r="D71" s="38" t="str">
        <f>'Base Table 5'!D71</f>
        <v>Water supply, sewerage and drainage services</v>
      </c>
      <c r="E71" s="36">
        <f>(1+INDEX('Scenario Parameters'!$L:$L,MATCH($C71,'Scenario Parameters'!$A:$A,0)))*(1+INDEX('Scenario Parameters'!$L:$L,MATCH(E$3,'Scenario Parameters'!$A:$A,0)))*'Base Table 5'!E71</f>
        <v>480.86610000000002</v>
      </c>
      <c r="F71" s="36">
        <f>(1+INDEX('Scenario Parameters'!$L:$L,MATCH($C71,'Scenario Parameters'!$A:$A,0)))*(1+INDEX('Scenario Parameters'!$L:$L,MATCH(F$3,'Scenario Parameters'!$A:$A,0)))*'Base Table 5'!F71</f>
        <v>185.62450000000001</v>
      </c>
      <c r="G71" s="36">
        <f>(1+INDEX('Scenario Parameters'!$L:$L,MATCH($C71,'Scenario Parameters'!$A:$A,0)))*(1+INDEX('Scenario Parameters'!$L:$L,MATCH(G$3,'Scenario Parameters'!$A:$A,0)))*'Base Table 5'!G71</f>
        <v>567.80060000000003</v>
      </c>
      <c r="H71" s="36">
        <f>(1+INDEX('Scenario Parameters'!$L:$L,MATCH($C71,'Scenario Parameters'!$A:$A,0)))*(1+INDEX('Scenario Parameters'!$L:$L,MATCH(H$3,'Scenario Parameters'!$A:$A,0)))*'Base Table 5'!H71</f>
        <v>2.7749000000000001</v>
      </c>
      <c r="I71" s="36">
        <f>(1+INDEX('Scenario Parameters'!$L:$L,MATCH($C71,'Scenario Parameters'!$A:$A,0)))*(1+INDEX('Scenario Parameters'!$L:$L,MATCH(I$3,'Scenario Parameters'!$A:$A,0)))*'Base Table 5'!I71</f>
        <v>2.8000000000000001E-2</v>
      </c>
      <c r="J71" s="36">
        <f>(1+INDEX('Scenario Parameters'!$L:$L,MATCH($C71,'Scenario Parameters'!$A:$A,0)))*(1+INDEX('Scenario Parameters'!$L:$L,MATCH(J$3,'Scenario Parameters'!$A:$A,0)))*'Base Table 5'!J71</f>
        <v>2.9062000000000001</v>
      </c>
      <c r="K71" s="36">
        <f>(1+INDEX('Scenario Parameters'!$L:$L,MATCH($C71,'Scenario Parameters'!$A:$A,0)))*(1+INDEX('Scenario Parameters'!$L:$L,MATCH(K$3,'Scenario Parameters'!$A:$A,0)))*'Base Table 5'!K71</f>
        <v>22.854199999999999</v>
      </c>
      <c r="L71" s="36">
        <f>(1+INDEX('Scenario Parameters'!$L:$L,MATCH($C71,'Scenario Parameters'!$A:$A,0)))*(1+INDEX('Scenario Parameters'!$L:$L,MATCH(L$3,'Scenario Parameters'!$A:$A,0)))*'Base Table 5'!L71</f>
        <v>6.1752699999999985</v>
      </c>
      <c r="M71" s="36">
        <f>(1+INDEX('Scenario Parameters'!$L:$L,MATCH($C71,'Scenario Parameters'!$A:$A,0)))*(1+INDEX('Scenario Parameters'!$L:$L,MATCH(M$3,'Scenario Parameters'!$A:$A,0)))*'Base Table 5'!M71</f>
        <v>0.76452999999999982</v>
      </c>
      <c r="N71" s="36">
        <f>(1+INDEX('Scenario Parameters'!$L:$L,MATCH($C71,'Scenario Parameters'!$A:$A,0)))*(1+INDEX('Scenario Parameters'!$L:$L,MATCH(N$3,'Scenario Parameters'!$A:$A,0)))*'Base Table 5'!N71</f>
        <v>34.543410000000002</v>
      </c>
      <c r="O71" s="36">
        <f>(1+INDEX('Scenario Parameters'!$L:$L,MATCH($C71,'Scenario Parameters'!$A:$A,0)))*(1+INDEX('Scenario Parameters'!$L:$L,MATCH(O$3,'Scenario Parameters'!$A:$A,0)))*'Base Table 5'!O71</f>
        <v>103.95407</v>
      </c>
      <c r="P71" s="36">
        <f>(1+INDEX('Scenario Parameters'!$L:$L,MATCH($C71,'Scenario Parameters'!$A:$A,0)))*(1+INDEX('Scenario Parameters'!$L:$L,MATCH(P$3,'Scenario Parameters'!$A:$A,0)))*'Base Table 5'!P71</f>
        <v>11.875930000000002</v>
      </c>
      <c r="Q71" s="36">
        <f>(1+INDEX('Scenario Parameters'!$L:$L,MATCH($C71,'Scenario Parameters'!$A:$A,0)))*(1+INDEX('Scenario Parameters'!$L:$L,MATCH(Q$3,'Scenario Parameters'!$A:$A,0)))*'Base Table 5'!Q71</f>
        <v>7.8239999999999998</v>
      </c>
      <c r="R71" s="36">
        <f>(1+INDEX('Scenario Parameters'!$L:$L,MATCH($C71,'Scenario Parameters'!$A:$A,0)))*(1+INDEX('Scenario Parameters'!$L:$L,MATCH(R$3,'Scenario Parameters'!$A:$A,0)))*'Base Table 5'!R71</f>
        <v>119.7548</v>
      </c>
      <c r="S71" s="36">
        <f>(1+INDEX('Scenario Parameters'!$L:$L,MATCH($C71,'Scenario Parameters'!$A:$A,0)))*(1+INDEX('Scenario Parameters'!$L:$L,MATCH(S$3,'Scenario Parameters'!$A:$A,0)))*'Base Table 5'!S71</f>
        <v>0.3382</v>
      </c>
      <c r="T71" s="36">
        <f>(1+INDEX('Scenario Parameters'!$L:$L,MATCH($C71,'Scenario Parameters'!$A:$A,0)))*(1+INDEX('Scenario Parameters'!$L:$L,MATCH(T$3,'Scenario Parameters'!$A:$A,0)))*'Base Table 5'!T71</f>
        <v>23.881499999999999</v>
      </c>
      <c r="U71" s="36">
        <f>(1+INDEX('Scenario Parameters'!$L:$L,MATCH($C71,'Scenario Parameters'!$A:$A,0)))*(1+INDEX('Scenario Parameters'!$L:$L,MATCH(U$3,'Scenario Parameters'!$A:$A,0)))*'Base Table 5'!U71</f>
        <v>13.4811</v>
      </c>
      <c r="V71" s="36">
        <f>(1+INDEX('Scenario Parameters'!$L:$L,MATCH($C71,'Scenario Parameters'!$A:$A,0)))*(1+INDEX('Scenario Parameters'!$L:$L,MATCH(V$3,'Scenario Parameters'!$A:$A,0)))*'Base Table 5'!V71</f>
        <v>2.3340999999999998</v>
      </c>
      <c r="W71" s="36">
        <f>(1+INDEX('Scenario Parameters'!$L:$L,MATCH($C71,'Scenario Parameters'!$A:$A,0)))*(1+INDEX('Scenario Parameters'!$L:$L,MATCH(W$3,'Scenario Parameters'!$A:$A,0)))*'Base Table 5'!W71</f>
        <v>24.680900000000001</v>
      </c>
      <c r="X71" s="36">
        <f>(1+INDEX('Scenario Parameters'!$L:$L,MATCH($C71,'Scenario Parameters'!$A:$A,0)))*(1+INDEX('Scenario Parameters'!$L:$L,MATCH(X$3,'Scenario Parameters'!$A:$A,0)))*'Base Table 5'!X71</f>
        <v>4.1017999999999999</v>
      </c>
      <c r="Y71" s="36">
        <f>(1+INDEX('Scenario Parameters'!$L:$L,MATCH($C71,'Scenario Parameters'!$A:$A,0)))*(1+INDEX('Scenario Parameters'!$L:$L,MATCH(Y$3,'Scenario Parameters'!$A:$A,0)))*'Base Table 5'!Y71</f>
        <v>25.8233</v>
      </c>
      <c r="Z71" s="36">
        <f>(1+INDEX('Scenario Parameters'!$L:$L,MATCH($C71,'Scenario Parameters'!$A:$A,0)))*(1+INDEX('Scenario Parameters'!$L:$L,MATCH(Z$3,'Scenario Parameters'!$A:$A,0)))*'Base Table 5'!Z71</f>
        <v>38.636099999999999</v>
      </c>
      <c r="AA71" s="36">
        <f>(1+INDEX('Scenario Parameters'!$L:$L,MATCH($C71,'Scenario Parameters'!$A:$A,0)))*(1+INDEX('Scenario Parameters'!$L:$L,MATCH(AA$3,'Scenario Parameters'!$A:$A,0)))*'Base Table 5'!AA71</f>
        <v>31.843699999999998</v>
      </c>
      <c r="AB71" s="36">
        <f>(1+INDEX('Scenario Parameters'!$L:$L,MATCH($C71,'Scenario Parameters'!$A:$A,0)))*(1+INDEX('Scenario Parameters'!$L:$L,MATCH(AB$3,'Scenario Parameters'!$A:$A,0)))*'Base Table 5'!AB71</f>
        <v>44.292700000000004</v>
      </c>
      <c r="AC71" s="36">
        <f>(1+INDEX('Scenario Parameters'!$L:$L,MATCH($C71,'Scenario Parameters'!$A:$A,0)))*(1+INDEX('Scenario Parameters'!$L:$L,MATCH(AC$3,'Scenario Parameters'!$A:$A,0)))*'Base Table 5'!AC71</f>
        <v>4.7122999999999999</v>
      </c>
      <c r="AD71" s="36">
        <f>(1+INDEX('Scenario Parameters'!$L:$L,MATCH($C71,'Scenario Parameters'!$A:$A,0)))*(1+INDEX('Scenario Parameters'!$L:$L,MATCH(AD$3,'Scenario Parameters'!$A:$A,0)))*'Base Table 5'!AD71</f>
        <v>0.41039999999999999</v>
      </c>
      <c r="AE71" s="36">
        <f>(1+INDEX('Scenario Parameters'!$L:$L,MATCH($C71,'Scenario Parameters'!$A:$A,0)))*(1+INDEX('Scenario Parameters'!$L:$L,MATCH(AE$3,'Scenario Parameters'!$A:$A,0)))*'Base Table 5'!AE71</f>
        <v>0.39889999999999998</v>
      </c>
      <c r="AF71" s="36">
        <f>(1+INDEX('Scenario Parameters'!$L:$L,MATCH($C71,'Scenario Parameters'!$A:$A,0)))*(1+INDEX('Scenario Parameters'!$L:$L,MATCH(AF$3,'Scenario Parameters'!$A:$A,0)))*'Base Table 5'!AF71</f>
        <v>9.9055</v>
      </c>
      <c r="AG71" s="36">
        <f>(1+INDEX('Scenario Parameters'!$L:$L,MATCH($C71,'Scenario Parameters'!$A:$A,0)))*(1+INDEX('Scenario Parameters'!$L:$L,MATCH(AG$3,'Scenario Parameters'!$A:$A,0)))*'Base Table 5'!AG71</f>
        <v>0.4995</v>
      </c>
      <c r="AH71" s="36">
        <f>(1+INDEX('Scenario Parameters'!$L:$L,MATCH($C71,'Scenario Parameters'!$A:$A,0)))*(1+INDEX('Scenario Parameters'!$L:$L,MATCH(AH$3,'Scenario Parameters'!$A:$A,0)))*'Base Table 5'!AH71</f>
        <v>0.40820000000000001</v>
      </c>
      <c r="AI71" s="36">
        <f>(1+INDEX('Scenario Parameters'!$L:$L,MATCH($C71,'Scenario Parameters'!$A:$A,0)))*(1+INDEX('Scenario Parameters'!$L:$L,MATCH(AI$3,'Scenario Parameters'!$A:$A,0)))*'Base Table 5'!AI71</f>
        <v>0.16619999999999999</v>
      </c>
      <c r="AJ71" s="36">
        <f>(1+INDEX('Scenario Parameters'!$L:$L,MATCH($C71,'Scenario Parameters'!$A:$A,0)))*(1+INDEX('Scenario Parameters'!$L:$L,MATCH(AJ$3,'Scenario Parameters'!$A:$A,0)))*'Base Table 5'!AJ71</f>
        <v>1.0095000000000001</v>
      </c>
      <c r="AK71" s="36">
        <f>(1+INDEX('Scenario Parameters'!$L:$L,MATCH($C71,'Scenario Parameters'!$A:$A,0)))*(1+INDEX('Scenario Parameters'!$L:$L,MATCH(AK$3,'Scenario Parameters'!$A:$A,0)))*'Base Table 5'!AK71</f>
        <v>17.138400000000001</v>
      </c>
      <c r="AL71" s="36">
        <f>(1+INDEX('Scenario Parameters'!$L:$L,MATCH($C71,'Scenario Parameters'!$A:$A,0)))*(1+INDEX('Scenario Parameters'!$L:$L,MATCH(AL$3,'Scenario Parameters'!$A:$A,0)))*'Base Table 5'!AL71</f>
        <v>49.504300000000001</v>
      </c>
      <c r="AM71" s="36">
        <f>(1+INDEX('Scenario Parameters'!$L:$L,MATCH($C71,'Scenario Parameters'!$A:$A,0)))*(1+INDEX('Scenario Parameters'!$L:$L,MATCH(AM$3,'Scenario Parameters'!$A:$A,0)))*'Base Table 5'!AM71</f>
        <v>55.319400000000002</v>
      </c>
      <c r="AN71" s="36">
        <f>(1+INDEX('Scenario Parameters'!$L:$L,MATCH($C71,'Scenario Parameters'!$A:$A,0)))*(1+INDEX('Scenario Parameters'!$L:$L,MATCH(AN$3,'Scenario Parameters'!$A:$A,0)))*'Base Table 5'!AN71</f>
        <v>7.0366999999999997</v>
      </c>
      <c r="AO71" s="36">
        <f>(1+INDEX('Scenario Parameters'!$L:$L,MATCH($C71,'Scenario Parameters'!$A:$A,0)))*(1+INDEX('Scenario Parameters'!$L:$L,MATCH(AO$3,'Scenario Parameters'!$A:$A,0)))*'Base Table 5'!AO71</f>
        <v>3.4541999999999993</v>
      </c>
      <c r="AP71" s="36">
        <f>(1+INDEX('Scenario Parameters'!$L:$L,MATCH($C71,'Scenario Parameters'!$A:$A,0)))*(1+INDEX('Scenario Parameters'!$L:$L,MATCH(AP$3,'Scenario Parameters'!$A:$A,0)))*'Base Table 5'!AP71</f>
        <v>53.445650000000001</v>
      </c>
      <c r="AQ71" s="36">
        <f>(1+INDEX('Scenario Parameters'!$L:$L,MATCH($C71,'Scenario Parameters'!$A:$A,0)))*(1+INDEX('Scenario Parameters'!$L:$L,MATCH(AQ$3,'Scenario Parameters'!$A:$A,0)))*'Base Table 5'!AQ71</f>
        <v>1.6594</v>
      </c>
      <c r="AR71" s="36">
        <f>(1+INDEX('Scenario Parameters'!$L:$L,MATCH($C71,'Scenario Parameters'!$A:$A,0)))*(1+INDEX('Scenario Parameters'!$L:$L,MATCH(AR$3,'Scenario Parameters'!$A:$A,0)))*'Base Table 5'!AR71</f>
        <v>77.193200000000004</v>
      </c>
      <c r="AS71" s="36">
        <f>(1+INDEX('Scenario Parameters'!$L:$L,MATCH($C71,'Scenario Parameters'!$A:$A,0)))*(1+INDEX('Scenario Parameters'!$L:$L,MATCH(AS$3,'Scenario Parameters'!$A:$A,0)))*'Base Table 5'!AS71</f>
        <v>13.624499999999999</v>
      </c>
      <c r="AT71" s="36">
        <f>(1+INDEX('Scenario Parameters'!$L:$L,MATCH($C71,'Scenario Parameters'!$A:$A,0)))*(1+INDEX('Scenario Parameters'!$L:$L,MATCH(AT$3,'Scenario Parameters'!$A:$A,0)))*'Base Table 5'!AT71</f>
        <v>47.855600000000003</v>
      </c>
      <c r="AU71" s="36">
        <f>(1+INDEX('Scenario Parameters'!$L:$L,MATCH($C71,'Scenario Parameters'!$A:$A,0)))*(1+INDEX('Scenario Parameters'!$L:$L,MATCH(AU$3,'Scenario Parameters'!$A:$A,0)))*'Base Table 5'!AU71</f>
        <v>1.3167</v>
      </c>
      <c r="AV71" s="36">
        <f>(1+INDEX('Scenario Parameters'!$L:$L,MATCH($C71,'Scenario Parameters'!$A:$A,0)))*(1+INDEX('Scenario Parameters'!$L:$L,MATCH(AV$3,'Scenario Parameters'!$A:$A,0)))*'Base Table 5'!AV71</f>
        <v>9.8353000000000002</v>
      </c>
      <c r="AW71" s="36">
        <f>(1+INDEX('Scenario Parameters'!$L:$L,MATCH($C71,'Scenario Parameters'!$A:$A,0)))*(1+INDEX('Scenario Parameters'!$L:$L,MATCH(AW$3,'Scenario Parameters'!$A:$A,0)))*'Base Table 5'!AW71</f>
        <v>1.1921999999999999</v>
      </c>
      <c r="AX71" s="36">
        <f>(1+INDEX('Scenario Parameters'!$L:$L,MATCH($C71,'Scenario Parameters'!$A:$A,0)))*(1+INDEX('Scenario Parameters'!$L:$L,MATCH(AX$3,'Scenario Parameters'!$A:$A,0)))*'Base Table 5'!AX71</f>
        <v>44.550199999999997</v>
      </c>
      <c r="AY71" s="36">
        <f>(1+INDEX('Scenario Parameters'!$L:$L,MATCH($C71,'Scenario Parameters'!$A:$A,0)))*(1+INDEX('Scenario Parameters'!$L:$L,MATCH(AY$3,'Scenario Parameters'!$A:$A,0)))*'Base Table 5'!AY71</f>
        <v>9.8935999999999993</v>
      </c>
      <c r="AZ71" s="36">
        <f>(1+INDEX('Scenario Parameters'!$L:$L,MATCH($C71,'Scenario Parameters'!$A:$A,0)))*(1+INDEX('Scenario Parameters'!$L:$L,MATCH(AZ$3,'Scenario Parameters'!$A:$A,0)))*'Base Table 5'!AZ71</f>
        <v>1.6534</v>
      </c>
      <c r="BA71" s="36">
        <f>(1+INDEX('Scenario Parameters'!$L:$L,MATCH($C71,'Scenario Parameters'!$A:$A,0)))*(1+INDEX('Scenario Parameters'!$L:$L,MATCH(BA$3,'Scenario Parameters'!$A:$A,0)))*'Base Table 5'!BA71</f>
        <v>43.6006</v>
      </c>
      <c r="BB71" s="36">
        <f>(1+INDEX('Scenario Parameters'!$L:$L,MATCH($C71,'Scenario Parameters'!$A:$A,0)))*(1+INDEX('Scenario Parameters'!$L:$L,MATCH(BB$3,'Scenario Parameters'!$A:$A,0)))*'Base Table 5'!BB71</f>
        <v>3.3845999999999998</v>
      </c>
      <c r="BC71" s="36">
        <f>(1+INDEX('Scenario Parameters'!$L:$L,MATCH($C71,'Scenario Parameters'!$A:$A,0)))*(1+INDEX('Scenario Parameters'!$L:$L,MATCH(BC$3,'Scenario Parameters'!$A:$A,0)))*'Base Table 5'!BC71</f>
        <v>2.1360999999999999</v>
      </c>
      <c r="BD71" s="36">
        <f>(1+INDEX('Scenario Parameters'!$L:$L,MATCH($C71,'Scenario Parameters'!$A:$A,0)))*(1+INDEX('Scenario Parameters'!$L:$L,MATCH(BD$3,'Scenario Parameters'!$A:$A,0)))*'Base Table 5'!BD71</f>
        <v>19.107500000000002</v>
      </c>
      <c r="BE71" s="36">
        <f>(1+INDEX('Scenario Parameters'!$L:$L,MATCH($C71,'Scenario Parameters'!$A:$A,0)))*(1+INDEX('Scenario Parameters'!$L:$L,MATCH(BE$3,'Scenario Parameters'!$A:$A,0)))*'Base Table 5'!BE71</f>
        <v>2.1812999999999998</v>
      </c>
      <c r="BF71" s="36">
        <f>(1+INDEX('Scenario Parameters'!$L:$L,MATCH($C71,'Scenario Parameters'!$A:$A,0)))*(1+INDEX('Scenario Parameters'!$L:$L,MATCH(BF$3,'Scenario Parameters'!$A:$A,0)))*'Base Table 5'!BF71</f>
        <v>10.5221</v>
      </c>
      <c r="BG71" s="36">
        <f>(1+INDEX('Scenario Parameters'!$L:$L,MATCH($C71,'Scenario Parameters'!$A:$A,0)))*(1+INDEX('Scenario Parameters'!$L:$L,MATCH(BG$3,'Scenario Parameters'!$A:$A,0)))*'Base Table 5'!BG71</f>
        <v>32.706780000000002</v>
      </c>
      <c r="BH71" s="36">
        <f>(1+INDEX('Scenario Parameters'!$L:$L,MATCH($C71,'Scenario Parameters'!$A:$A,0)))*(1+INDEX('Scenario Parameters'!$L:$L,MATCH(BH$3,'Scenario Parameters'!$A:$A,0)))*'Base Table 5'!BH71</f>
        <v>11.303699999999999</v>
      </c>
      <c r="BI71" s="36">
        <f>(1+INDEX('Scenario Parameters'!$L:$L,MATCH($C71,'Scenario Parameters'!$A:$A,0)))*(1+INDEX('Scenario Parameters'!$L:$L,MATCH(BI$3,'Scenario Parameters'!$A:$A,0)))*'Base Table 5'!BI71</f>
        <v>15.3268</v>
      </c>
      <c r="BJ71" s="36">
        <f>(1+INDEX('Scenario Parameters'!$L:$L,MATCH($C71,'Scenario Parameters'!$A:$A,0)))*(1+INDEX('Scenario Parameters'!$L:$L,MATCH(BJ$3,'Scenario Parameters'!$A:$A,0)))*'Base Table 5'!BJ71</f>
        <v>8.77E-2</v>
      </c>
      <c r="BK71" s="36">
        <f>(1+INDEX('Scenario Parameters'!$L:$L,MATCH($C71,'Scenario Parameters'!$A:$A,0)))*(1+INDEX('Scenario Parameters'!$L:$L,MATCH(BK$3,'Scenario Parameters'!$A:$A,0)))*'Base Table 5'!BK71</f>
        <v>9.4209999999999994</v>
      </c>
      <c r="BL71" s="36">
        <f>(1+INDEX('Scenario Parameters'!$L:$L,MATCH($C71,'Scenario Parameters'!$A:$A,0)))*(1+INDEX('Scenario Parameters'!$L:$L,MATCH(BL$3,'Scenario Parameters'!$A:$A,0)))*'Base Table 5'!BL71</f>
        <v>6.9024999999999999</v>
      </c>
      <c r="BM71" s="36">
        <f>(1+INDEX('Scenario Parameters'!$L:$L,MATCH($C71,'Scenario Parameters'!$A:$A,0)))*(1+INDEX('Scenario Parameters'!$L:$L,MATCH(BM$3,'Scenario Parameters'!$A:$A,0)))*'Base Table 5'!BM71</f>
        <v>2.3477000000000001</v>
      </c>
      <c r="BN71" s="36">
        <f>(1+INDEX('Scenario Parameters'!$L:$L,MATCH($C71,'Scenario Parameters'!$A:$A,0)))*(1+INDEX('Scenario Parameters'!$L:$L,MATCH(BN$3,'Scenario Parameters'!$A:$A,0)))*'Base Table 5'!BN71</f>
        <v>52.748199999999997</v>
      </c>
      <c r="BO71" s="36">
        <f>(1+INDEX('Scenario Parameters'!$L:$L,MATCH($C71,'Scenario Parameters'!$A:$A,0)))*(1+INDEX('Scenario Parameters'!$L:$L,MATCH(BO$3,'Scenario Parameters'!$A:$A,0)))*'Base Table 5'!BO71</f>
        <v>3.2624</v>
      </c>
      <c r="BP71" s="36">
        <f>(1+INDEX('Scenario Parameters'!$L:$L,MATCH($C71,'Scenario Parameters'!$A:$A,0)))*(1+INDEX('Scenario Parameters'!$L:$L,MATCH(BP$3,'Scenario Parameters'!$A:$A,0)))*'Base Table 5'!BP71</f>
        <v>1.6493</v>
      </c>
      <c r="BQ71" s="36">
        <f>(1+INDEX('Scenario Parameters'!$L:$L,MATCH($C71,'Scenario Parameters'!$A:$A,0)))*(1+INDEX('Scenario Parameters'!$L:$L,MATCH(BQ$3,'Scenario Parameters'!$A:$A,0)))*'Base Table 5'!BQ71</f>
        <v>76.561125000000004</v>
      </c>
      <c r="BR71" s="36">
        <f>(1+INDEX('Scenario Parameters'!$L:$L,MATCH($C71,'Scenario Parameters'!$A:$A,0)))*(1+INDEX('Scenario Parameters'!$L:$L,MATCH(BR$3,'Scenario Parameters'!$A:$A,0)))*'Base Table 5'!BR71</f>
        <v>88.913375000000002</v>
      </c>
      <c r="BS71" s="36">
        <f>(1+INDEX('Scenario Parameters'!$L:$L,MATCH($C71,'Scenario Parameters'!$A:$A,0)))*(1+INDEX('Scenario Parameters'!$L:$L,MATCH(BS$3,'Scenario Parameters'!$A:$A,0)))*'Base Table 5'!BS71</f>
        <v>0.16539999999999996</v>
      </c>
      <c r="BT71" s="36">
        <f>(1+INDEX('Scenario Parameters'!$L:$L,MATCH($C71,'Scenario Parameters'!$A:$A,0)))*(1+INDEX('Scenario Parameters'!$L:$L,MATCH(BT$3,'Scenario Parameters'!$A:$A,0)))*'Base Table 5'!BT71</f>
        <v>1111.5226</v>
      </c>
      <c r="BU71" s="36">
        <f>(1+INDEX('Scenario Parameters'!$L:$L,MATCH($C71,'Scenario Parameters'!$A:$A,0)))*(1+INDEX('Scenario Parameters'!$L:$L,MATCH(BU$3,'Scenario Parameters'!$A:$A,0)))*'Base Table 5'!BU71</f>
        <v>164.1284</v>
      </c>
      <c r="BV71" s="36">
        <f>(1+INDEX('Scenario Parameters'!$L:$L,MATCH($C71,'Scenario Parameters'!$A:$A,0)))*(1+INDEX('Scenario Parameters'!$L:$L,MATCH(BV$3,'Scenario Parameters'!$A:$A,0)))*'Base Table 5'!BV71</f>
        <v>1060.0508</v>
      </c>
      <c r="BW71" s="36">
        <f>(1+INDEX('Scenario Parameters'!$L:$L,MATCH($C71,'Scenario Parameters'!$A:$A,0)))*(1+INDEX('Scenario Parameters'!$L:$L,MATCH(BW$3,'Scenario Parameters'!$A:$A,0)))*'Base Table 5'!BW71</f>
        <v>106.0693</v>
      </c>
      <c r="BX71" s="36">
        <f>(1+INDEX('Scenario Parameters'!$L:$L,MATCH($C71,'Scenario Parameters'!$A:$A,0)))*(1+INDEX('Scenario Parameters'!$L:$L,MATCH(BX$3,'Scenario Parameters'!$A:$A,0)))*'Base Table 5'!BX71</f>
        <v>138.8845</v>
      </c>
      <c r="BY71" s="36">
        <f>(1+INDEX('Scenario Parameters'!$L:$L,MATCH($C71,'Scenario Parameters'!$A:$A,0)))*(1+INDEX('Scenario Parameters'!$L:$L,MATCH(BY$3,'Scenario Parameters'!$A:$A,0)))*'Base Table 5'!BY71</f>
        <v>966.46439999999996</v>
      </c>
      <c r="BZ71" s="36">
        <f>(1+INDEX('Scenario Parameters'!$L:$L,MATCH($C71,'Scenario Parameters'!$A:$A,0)))*(1+INDEX('Scenario Parameters'!$L:$L,MATCH(BZ$3,'Scenario Parameters'!$A:$A,0)))*'Base Table 5'!BZ71</f>
        <v>97.518299999999996</v>
      </c>
      <c r="CA71" s="36">
        <f>(1+INDEX('Scenario Parameters'!$L:$L,MATCH($C71,'Scenario Parameters'!$A:$A,0)))*(1+INDEX('Scenario Parameters'!$L:$L,MATCH(CA$3,'Scenario Parameters'!$A:$A,0)))*'Base Table 5'!CA71</f>
        <v>60.315899999999999</v>
      </c>
      <c r="CB71" s="36">
        <f>(1+INDEX('Scenario Parameters'!$L:$L,MATCH($C71,'Scenario Parameters'!$A:$A,0)))*(1+INDEX('Scenario Parameters'!$L:$L,MATCH(CB$3,'Scenario Parameters'!$A:$A,0)))*'Base Table 5'!CB71</f>
        <v>83.379300000000001</v>
      </c>
      <c r="CC71" s="36">
        <f>(1+INDEX('Scenario Parameters'!$L:$L,MATCH($C71,'Scenario Parameters'!$A:$A,0)))*(1+INDEX('Scenario Parameters'!$L:$L,MATCH(CC$3,'Scenario Parameters'!$A:$A,0)))*'Base Table 5'!CC71</f>
        <v>447.4606</v>
      </c>
      <c r="CD71" s="36">
        <f>(1+INDEX('Scenario Parameters'!$L:$L,MATCH($C71,'Scenario Parameters'!$A:$A,0)))*(1+INDEX('Scenario Parameters'!$L:$L,MATCH(CD$3,'Scenario Parameters'!$A:$A,0)))*'Base Table 5'!CD71</f>
        <v>104.25528</v>
      </c>
      <c r="CE71" s="36">
        <f>(1+INDEX('Scenario Parameters'!$L:$L,MATCH($C71,'Scenario Parameters'!$A:$A,0)))*(1+INDEX('Scenario Parameters'!$L:$L,MATCH(CE$3,'Scenario Parameters'!$A:$A,0)))*'Base Table 5'!CE71</f>
        <v>4.7797000000000001</v>
      </c>
      <c r="CF71" s="36">
        <f>(1+INDEX('Scenario Parameters'!$L:$L,MATCH($C71,'Scenario Parameters'!$A:$A,0)))*(1+INDEX('Scenario Parameters'!$L:$L,MATCH(CF$3,'Scenario Parameters'!$A:$A,0)))*'Base Table 5'!CF71</f>
        <v>8.4902999999999995</v>
      </c>
      <c r="CG71" s="36">
        <f>(1+INDEX('Scenario Parameters'!$L:$L,MATCH($C71,'Scenario Parameters'!$A:$A,0)))*(1+INDEX('Scenario Parameters'!$L:$L,MATCH(CG$3,'Scenario Parameters'!$A:$A,0)))*'Base Table 5'!CG71</f>
        <v>7.5247999999999999</v>
      </c>
      <c r="CH71" s="36">
        <f>(1+INDEX('Scenario Parameters'!$L:$L,MATCH($C71,'Scenario Parameters'!$A:$A,0)))*(1+INDEX('Scenario Parameters'!$L:$L,MATCH(CH$3,'Scenario Parameters'!$A:$A,0)))*'Base Table 5'!CH71</f>
        <v>3.9878999999999998</v>
      </c>
      <c r="CI71" s="36">
        <f>(1+INDEX('Scenario Parameters'!$L:$L,MATCH($C71,'Scenario Parameters'!$A:$A,0)))*(1+INDEX('Scenario Parameters'!$L:$L,MATCH(CI$3,'Scenario Parameters'!$A:$A,0)))*'Base Table 5'!CI71</f>
        <v>42.907600000000002</v>
      </c>
      <c r="CJ71" s="36">
        <f>(1+INDEX('Scenario Parameters'!$L:$L,MATCH($C71,'Scenario Parameters'!$A:$A,0)))*(1+INDEX('Scenario Parameters'!$L:$L,MATCH(CJ$3,'Scenario Parameters'!$A:$A,0)))*'Base Table 5'!CJ71</f>
        <v>41.8354</v>
      </c>
      <c r="CK71" s="36">
        <f>(1+INDEX('Scenario Parameters'!$L:$L,MATCH($C71,'Scenario Parameters'!$A:$A,0)))*(1+INDEX('Scenario Parameters'!$L:$L,MATCH(CK$3,'Scenario Parameters'!$A:$A,0)))*'Base Table 5'!CK71</f>
        <v>8.1525999999999996</v>
      </c>
      <c r="CL71" s="36">
        <f>(1+INDEX('Scenario Parameters'!$L:$L,MATCH($C71,'Scenario Parameters'!$A:$A,0)))*(1+INDEX('Scenario Parameters'!$L:$L,MATCH(CL$3,'Scenario Parameters'!$A:$A,0)))*'Base Table 5'!CL71</f>
        <v>5.2062999999999997</v>
      </c>
      <c r="CM71" s="36">
        <f>(1+INDEX('Scenario Parameters'!$L:$L,MATCH($C71,'Scenario Parameters'!$A:$A,0)))*(1+INDEX('Scenario Parameters'!$L:$L,MATCH(CM$3,'Scenario Parameters'!$A:$A,0)))*'Base Table 5'!CM71</f>
        <v>10.401199999999999</v>
      </c>
      <c r="CN71" s="36">
        <f>(1+INDEX('Scenario Parameters'!$L:$L,MATCH($C71,'Scenario Parameters'!$A:$A,0)))*(1+INDEX('Scenario Parameters'!$L:$L,MATCH(CN$3,'Scenario Parameters'!$A:$A,0)))*'Base Table 5'!CN71</f>
        <v>183.93520000000001</v>
      </c>
      <c r="CO71" s="36">
        <f>(1+INDEX('Scenario Parameters'!$L:$L,MATCH($C71,'Scenario Parameters'!$A:$A,0)))*(1+INDEX('Scenario Parameters'!$L:$L,MATCH(CO$3,'Scenario Parameters'!$A:$A,0)))*'Base Table 5'!CO71</f>
        <v>1.0104</v>
      </c>
      <c r="CP71" s="36">
        <f>(1+INDEX('Scenario Parameters'!$L:$L,MATCH($C71,'Scenario Parameters'!$A:$A,0)))*(1+INDEX('Scenario Parameters'!$L:$L,MATCH(CP$3,'Scenario Parameters'!$A:$A,0)))*'Base Table 5'!CP71</f>
        <v>26.088000000000001</v>
      </c>
      <c r="CQ71" s="36">
        <f>(1+INDEX('Scenario Parameters'!$L:$L,MATCH($C71,'Scenario Parameters'!$A:$A,0)))*(1+INDEX('Scenario Parameters'!$L:$L,MATCH(CQ$3,'Scenario Parameters'!$A:$A,0)))*'Base Table 5'!CQ71</f>
        <v>53.7224</v>
      </c>
      <c r="CR71" s="36">
        <f>(1+INDEX('Scenario Parameters'!$L:$L,MATCH($C71,'Scenario Parameters'!$A:$A,0)))*(1+INDEX('Scenario Parameters'!$L:$L,MATCH(CR$3,'Scenario Parameters'!$A:$A,0)))*'Base Table 5'!CR71</f>
        <v>85.206500000000005</v>
      </c>
      <c r="CS71" s="36">
        <f>(1+INDEX('Scenario Parameters'!$L:$L,MATCH($C71,'Scenario Parameters'!$A:$A,0)))*(1+INDEX('Scenario Parameters'!$L:$L,MATCH(CS$3,'Scenario Parameters'!$A:$A,0)))*'Base Table 5'!CS71</f>
        <v>304.0548</v>
      </c>
      <c r="CT71" s="36">
        <f>(1+INDEX('Scenario Parameters'!$L:$L,MATCH($C71,'Scenario Parameters'!$A:$A,0)))*(1+INDEX('Scenario Parameters'!$L:$L,MATCH(CT$3,'Scenario Parameters'!$A:$A,0)))*'Base Table 5'!CT71</f>
        <v>4.4999999999999997E-3</v>
      </c>
      <c r="CU71" s="36">
        <f>(1+INDEX('Scenario Parameters'!$L:$L,MATCH($C71,'Scenario Parameters'!$A:$A,0)))*(1+INDEX('Scenario Parameters'!$L:$L,MATCH(CU$3,'Scenario Parameters'!$A:$A,0)))*'Base Table 5'!CU71</f>
        <v>1.4E-3</v>
      </c>
      <c r="CV71" s="36">
        <f>(1+INDEX('Scenario Parameters'!$L:$L,MATCH($C71,'Scenario Parameters'!$A:$A,0)))*(1+INDEX('Scenario Parameters'!$L:$L,MATCH(CV$3,'Scenario Parameters'!$A:$A,0)))*'Base Table 5'!CV71</f>
        <v>884.65250000000003</v>
      </c>
      <c r="CW71" s="36">
        <f>(1+INDEX('Scenario Parameters'!$L:$L,MATCH($C71,'Scenario Parameters'!$A:$A,0)))*(1+INDEX('Scenario Parameters'!$L:$L,MATCH(CW$3,'Scenario Parameters'!$A:$A,0)))*'Base Table 5'!CW71</f>
        <v>1426.0243</v>
      </c>
      <c r="CX71" s="36">
        <f>(1+INDEX('Scenario Parameters'!$L:$L,MATCH($C71,'Scenario Parameters'!$A:$A,0)))*(1+INDEX('Scenario Parameters'!$L:$L,MATCH(CX$3,'Scenario Parameters'!$A:$A,0)))*'Base Table 5'!CX71</f>
        <v>2.0407000000000002</v>
      </c>
      <c r="CY71" s="36">
        <f>(1+INDEX('Scenario Parameters'!$L:$L,MATCH($C71,'Scenario Parameters'!$A:$A,0)))*(1+INDEX('Scenario Parameters'!$L:$L,MATCH(CY$3,'Scenario Parameters'!$A:$A,0)))*'Base Table 5'!CY71</f>
        <v>372.31490000000002</v>
      </c>
      <c r="CZ71" s="36">
        <f>(1+INDEX('Scenario Parameters'!$L:$L,MATCH($C71,'Scenario Parameters'!$A:$A,0)))*(1+INDEX('Scenario Parameters'!$L:$L,MATCH(CZ$3,'Scenario Parameters'!$A:$A,0)))*'Base Table 5'!CZ71</f>
        <v>221.2458</v>
      </c>
      <c r="DA71" s="36">
        <f>(1+INDEX('Scenario Parameters'!$L:$L,MATCH($C71,'Scenario Parameters'!$A:$A,0)))*(1+INDEX('Scenario Parameters'!$L:$L,MATCH(DA$3,'Scenario Parameters'!$A:$A,0)))*'Base Table 5'!DA71</f>
        <v>304.00869999999998</v>
      </c>
      <c r="DB71" s="36">
        <f>(1+INDEX('Scenario Parameters'!$L:$L,MATCH($C71,'Scenario Parameters'!$A:$A,0)))*(1+INDEX('Scenario Parameters'!$L:$L,MATCH(DB$3,'Scenario Parameters'!$A:$A,0)))*'Base Table 5'!DB71</f>
        <v>70.294200000000004</v>
      </c>
      <c r="DC71" s="36">
        <f>(1+INDEX('Scenario Parameters'!$L:$L,MATCH($C71,'Scenario Parameters'!$A:$A,0)))*(1+INDEX('Scenario Parameters'!$L:$L,MATCH(DC$3,'Scenario Parameters'!$A:$A,0)))*'Base Table 5'!DC71</f>
        <v>236.01750000000001</v>
      </c>
      <c r="DD71" s="36">
        <f>(1+INDEX('Scenario Parameters'!$L:$L,MATCH($C71,'Scenario Parameters'!$A:$A,0)))*(1+INDEX('Scenario Parameters'!$L:$L,MATCH(DD$3,'Scenario Parameters'!$A:$A,0)))*'Base Table 5'!DD71</f>
        <v>96.689800000000005</v>
      </c>
      <c r="DE71" s="36">
        <f>(1+INDEX('Scenario Parameters'!$L:$L,MATCH($C71,'Scenario Parameters'!$A:$A,0)))*(1+INDEX('Scenario Parameters'!$L:$L,MATCH(DE$3,'Scenario Parameters'!$A:$A,0)))*'Base Table 5'!DE71</f>
        <v>70.931650000000005</v>
      </c>
      <c r="DF71" s="36">
        <f>(1+INDEX('Scenario Parameters'!$L:$L,MATCH($C71,'Scenario Parameters'!$A:$A,0)))*(1+INDEX('Scenario Parameters'!$L:$L,MATCH(DF$3,'Scenario Parameters'!$A:$A,0)))*'Base Table 5'!DF71</f>
        <v>11.388500000000001</v>
      </c>
      <c r="DG71" s="36">
        <f>(1+INDEX('Scenario Parameters'!$L:$L,MATCH($C71,'Scenario Parameters'!$A:$A,0)))*(1+INDEX('Scenario Parameters'!$L:$L,MATCH(DG$3,'Scenario Parameters'!$A:$A,0)))*'Base Table 5'!DG71</f>
        <v>189.20089999999999</v>
      </c>
      <c r="DH71" s="36">
        <f>(1+INDEX('Scenario Parameters'!$L:$L,MATCH($C71,'Scenario Parameters'!$A:$A,0)))*(1+INDEX('Scenario Parameters'!$L:$L,MATCH(DH$3,'Scenario Parameters'!$A:$A,0)))*'Base Table 5'!DH71</f>
        <v>185.69300000000001</v>
      </c>
      <c r="DI71" s="36">
        <f>(1+INDEX('Scenario Parameters'!$L:$L,MATCH($C71,'Scenario Parameters'!$A:$A,0)))*(1+INDEX('Scenario Parameters'!$L:$L,MATCH(DI$3,'Scenario Parameters'!$A:$A,0)))*'Base Table 5'!DI71</f>
        <v>18.293600000000001</v>
      </c>
      <c r="DJ71" s="36">
        <f>(1+INDEX('Scenario Parameters'!$L:$L,MATCH($C71,'Scenario Parameters'!$A:$A,0)))*(1+INDEX('Scenario Parameters'!$L:$L,MATCH(DJ$3,'Scenario Parameters'!$A:$A,0)))*'Base Table 5'!DJ71</f>
        <v>298.3143</v>
      </c>
      <c r="DK71" s="36">
        <f>(1+INDEX('Scenario Parameters'!$L:$L,MATCH($C71,'Scenario Parameters'!$A:$A,0)))*(1+INDEX('Scenario Parameters'!$L:$L,MATCH(DK$3,'Scenario Parameters'!$A:$A,0)))*'Base Table 5'!DK71</f>
        <v>18.791599999999999</v>
      </c>
      <c r="DL71" s="36">
        <f>(1+INDEX('Scenario Parameters'!$L:$L,MATCH($C71,'Scenario Parameters'!$A:$A,0)))*(1+INDEX('Scenario Parameters'!$L:$L,MATCH(DL$3,'Scenario Parameters'!$A:$A,0)))*'Base Table 5'!DL71</f>
        <v>21.698179999999994</v>
      </c>
      <c r="DM71" s="36">
        <f>(1+INDEX('Scenario Parameters'!$L:$L,MATCH($C71,'Scenario Parameters'!$A:$A,0)))*(1+INDEX('Scenario Parameters'!$L:$L,MATCH(DM$3,'Scenario Parameters'!$A:$A,0)))*'Base Table 5'!DM71</f>
        <v>61.325699999999998</v>
      </c>
      <c r="DN71" s="36">
        <f>(1+INDEX('Scenario Parameters'!$L:$L,MATCH($C71,'Scenario Parameters'!$A:$A,0)))*(1+INDEX('Scenario Parameters'!$L:$L,MATCH(DN$3,'Scenario Parameters'!$A:$A,0)))*'Base Table 5'!DN71</f>
        <v>63.020299999999999</v>
      </c>
      <c r="DO71" s="36">
        <f>(1+INDEX('Scenario Parameters'!$L:$L,MATCH($C71,'Scenario Parameters'!$A:$A,0)))*(1+INDEX('Scenario Parameters'!$L:$L,MATCH(DO$3,'Scenario Parameters'!$A:$A,0)))*'Base Table 5'!DO71</f>
        <v>5.6981000000000002</v>
      </c>
      <c r="DP71" s="36">
        <f t="shared" si="8"/>
        <v>12236.673949999999</v>
      </c>
      <c r="DQ71" s="36">
        <f>('Base Table 5'!DQ71/'Base Table 5'!$DX71)*$EB71</f>
        <v>13284.127811347142</v>
      </c>
      <c r="DR71" s="36">
        <f>('Base Table 5'!DR71/'Base Table 5'!$DX71)*$EB71</f>
        <v>1376.5067003363517</v>
      </c>
      <c r="DS71" s="36">
        <f>('Base Table 5'!DS71/'Base Table 5'!$DX71)*$EB71</f>
        <v>2123.6663975847346</v>
      </c>
      <c r="DT71" s="36">
        <f>('Base Table 5'!DT71/'Base Table 5'!$DX71)*$EB71</f>
        <v>1073.5285442450072</v>
      </c>
      <c r="DU71" s="36">
        <f>('Base Table 5'!DU71/'Base Table 5'!$DX71)*$EB71</f>
        <v>1027.3284527280186</v>
      </c>
      <c r="DV71" s="36">
        <f>('Base Table 5'!DV71/'Base Table 5'!$DX71)*$EB71</f>
        <v>3.5109390372050825E-2</v>
      </c>
      <c r="DW71" s="36">
        <f>('Base Table 5'!DW71/'Base Table 5'!$DX71)*$EB71</f>
        <v>89.193420887763395</v>
      </c>
      <c r="DX71" s="36">
        <f t="shared" si="9"/>
        <v>18974.386436519391</v>
      </c>
      <c r="DY71" s="36">
        <f t="shared" si="10"/>
        <v>31211.060386519392</v>
      </c>
      <c r="DZ71" s="14">
        <f>'Base Table 5'!DY71</f>
        <v>31101.999799999998</v>
      </c>
      <c r="EA71" s="54">
        <v>31211.060386519388</v>
      </c>
      <c r="EB71" s="100">
        <f t="shared" si="11"/>
        <v>18974.386436519388</v>
      </c>
    </row>
    <row r="72" spans="1:132" x14ac:dyDescent="0.4">
      <c r="A72" s="34">
        <v>69</v>
      </c>
      <c r="B72" s="7" t="str">
        <f>'Base Table 5'!B72</f>
        <v>2901</v>
      </c>
      <c r="C72" s="111">
        <f>'Base Table 5'!C72</f>
        <v>12</v>
      </c>
      <c r="D72" s="35" t="str">
        <f>'Base Table 5'!D72</f>
        <v>Waste collection, treatment and disposal services</v>
      </c>
      <c r="E72" s="36">
        <f>(1+INDEX('Scenario Parameters'!$L:$L,MATCH($C72,'Scenario Parameters'!$A:$A,0)))*(1+INDEX('Scenario Parameters'!$L:$L,MATCH(E$3,'Scenario Parameters'!$A:$A,0)))*'Base Table 5'!E72</f>
        <v>247.91300000000001</v>
      </c>
      <c r="F72" s="36">
        <f>(1+INDEX('Scenario Parameters'!$L:$L,MATCH($C72,'Scenario Parameters'!$A:$A,0)))*(1+INDEX('Scenario Parameters'!$L:$L,MATCH(F$3,'Scenario Parameters'!$A:$A,0)))*'Base Table 5'!F72</f>
        <v>95.531499999999994</v>
      </c>
      <c r="G72" s="36">
        <f>(1+INDEX('Scenario Parameters'!$L:$L,MATCH($C72,'Scenario Parameters'!$A:$A,0)))*(1+INDEX('Scenario Parameters'!$L:$L,MATCH(G$3,'Scenario Parameters'!$A:$A,0)))*'Base Table 5'!G72</f>
        <v>108.8993</v>
      </c>
      <c r="H72" s="36">
        <f>(1+INDEX('Scenario Parameters'!$L:$L,MATCH($C72,'Scenario Parameters'!$A:$A,0)))*(1+INDEX('Scenario Parameters'!$L:$L,MATCH(H$3,'Scenario Parameters'!$A:$A,0)))*'Base Table 5'!H72</f>
        <v>4.6600000000000003E-2</v>
      </c>
      <c r="I72" s="36">
        <f>(1+INDEX('Scenario Parameters'!$L:$L,MATCH($C72,'Scenario Parameters'!$A:$A,0)))*(1+INDEX('Scenario Parameters'!$L:$L,MATCH(I$3,'Scenario Parameters'!$A:$A,0)))*'Base Table 5'!I72</f>
        <v>0.24879999999999999</v>
      </c>
      <c r="J72" s="36">
        <f>(1+INDEX('Scenario Parameters'!$L:$L,MATCH($C72,'Scenario Parameters'!$A:$A,0)))*(1+INDEX('Scenario Parameters'!$L:$L,MATCH(J$3,'Scenario Parameters'!$A:$A,0)))*'Base Table 5'!J72</f>
        <v>14.7943</v>
      </c>
      <c r="K72" s="36">
        <f>(1+INDEX('Scenario Parameters'!$L:$L,MATCH($C72,'Scenario Parameters'!$A:$A,0)))*(1+INDEX('Scenario Parameters'!$L:$L,MATCH(K$3,'Scenario Parameters'!$A:$A,0)))*'Base Table 5'!K72</f>
        <v>21.691800000000001</v>
      </c>
      <c r="L72" s="36">
        <f>(1+INDEX('Scenario Parameters'!$L:$L,MATCH($C72,'Scenario Parameters'!$A:$A,0)))*(1+INDEX('Scenario Parameters'!$L:$L,MATCH(L$3,'Scenario Parameters'!$A:$A,0)))*'Base Table 5'!L72</f>
        <v>5.8416699999999988</v>
      </c>
      <c r="M72" s="36">
        <f>(1+INDEX('Scenario Parameters'!$L:$L,MATCH($C72,'Scenario Parameters'!$A:$A,0)))*(1+INDEX('Scenario Parameters'!$L:$L,MATCH(M$3,'Scenario Parameters'!$A:$A,0)))*'Base Table 5'!M72</f>
        <v>22.422169999999994</v>
      </c>
      <c r="N72" s="36">
        <f>(1+INDEX('Scenario Parameters'!$L:$L,MATCH($C72,'Scenario Parameters'!$A:$A,0)))*(1+INDEX('Scenario Parameters'!$L:$L,MATCH(N$3,'Scenario Parameters'!$A:$A,0)))*'Base Table 5'!N72</f>
        <v>51.187620000000003</v>
      </c>
      <c r="O72" s="36">
        <f>(1+INDEX('Scenario Parameters'!$L:$L,MATCH($C72,'Scenario Parameters'!$A:$A,0)))*(1+INDEX('Scenario Parameters'!$L:$L,MATCH(O$3,'Scenario Parameters'!$A:$A,0)))*'Base Table 5'!O72</f>
        <v>80.903790000000015</v>
      </c>
      <c r="P72" s="36">
        <f>(1+INDEX('Scenario Parameters'!$L:$L,MATCH($C72,'Scenario Parameters'!$A:$A,0)))*(1+INDEX('Scenario Parameters'!$L:$L,MATCH(P$3,'Scenario Parameters'!$A:$A,0)))*'Base Table 5'!P72</f>
        <v>8.7687600000000003</v>
      </c>
      <c r="Q72" s="36">
        <f>(1+INDEX('Scenario Parameters'!$L:$L,MATCH($C72,'Scenario Parameters'!$A:$A,0)))*(1+INDEX('Scenario Parameters'!$L:$L,MATCH(Q$3,'Scenario Parameters'!$A:$A,0)))*'Base Table 5'!Q72</f>
        <v>4.2720000000000002</v>
      </c>
      <c r="R72" s="36">
        <f>(1+INDEX('Scenario Parameters'!$L:$L,MATCH($C72,'Scenario Parameters'!$A:$A,0)))*(1+INDEX('Scenario Parameters'!$L:$L,MATCH(R$3,'Scenario Parameters'!$A:$A,0)))*'Base Table 5'!R72</f>
        <v>86.864500000000007</v>
      </c>
      <c r="S72" s="36">
        <f>(1+INDEX('Scenario Parameters'!$L:$L,MATCH($C72,'Scenario Parameters'!$A:$A,0)))*(1+INDEX('Scenario Parameters'!$L:$L,MATCH(S$3,'Scenario Parameters'!$A:$A,0)))*'Base Table 5'!S72</f>
        <v>1.3909</v>
      </c>
      <c r="T72" s="36">
        <f>(1+INDEX('Scenario Parameters'!$L:$L,MATCH($C72,'Scenario Parameters'!$A:$A,0)))*(1+INDEX('Scenario Parameters'!$L:$L,MATCH(T$3,'Scenario Parameters'!$A:$A,0)))*'Base Table 5'!T72</f>
        <v>23.674499999999998</v>
      </c>
      <c r="U72" s="36">
        <f>(1+INDEX('Scenario Parameters'!$L:$L,MATCH($C72,'Scenario Parameters'!$A:$A,0)))*(1+INDEX('Scenario Parameters'!$L:$L,MATCH(U$3,'Scenario Parameters'!$A:$A,0)))*'Base Table 5'!U72</f>
        <v>28.196300000000001</v>
      </c>
      <c r="V72" s="36">
        <f>(1+INDEX('Scenario Parameters'!$L:$L,MATCH($C72,'Scenario Parameters'!$A:$A,0)))*(1+INDEX('Scenario Parameters'!$L:$L,MATCH(V$3,'Scenario Parameters'!$A:$A,0)))*'Base Table 5'!V72</f>
        <v>9.6485000000000003</v>
      </c>
      <c r="W72" s="36">
        <f>(1+INDEX('Scenario Parameters'!$L:$L,MATCH($C72,'Scenario Parameters'!$A:$A,0)))*(1+INDEX('Scenario Parameters'!$L:$L,MATCH(W$3,'Scenario Parameters'!$A:$A,0)))*'Base Table 5'!W72</f>
        <v>39.049999999999997</v>
      </c>
      <c r="X72" s="36">
        <f>(1+INDEX('Scenario Parameters'!$L:$L,MATCH($C72,'Scenario Parameters'!$A:$A,0)))*(1+INDEX('Scenario Parameters'!$L:$L,MATCH(X$3,'Scenario Parameters'!$A:$A,0)))*'Base Table 5'!X72</f>
        <v>22.428799999999999</v>
      </c>
      <c r="Y72" s="36">
        <f>(1+INDEX('Scenario Parameters'!$L:$L,MATCH($C72,'Scenario Parameters'!$A:$A,0)))*(1+INDEX('Scenario Parameters'!$L:$L,MATCH(Y$3,'Scenario Parameters'!$A:$A,0)))*'Base Table 5'!Y72</f>
        <v>67.159899999999993</v>
      </c>
      <c r="Z72" s="36">
        <f>(1+INDEX('Scenario Parameters'!$L:$L,MATCH($C72,'Scenario Parameters'!$A:$A,0)))*(1+INDEX('Scenario Parameters'!$L:$L,MATCH(Z$3,'Scenario Parameters'!$A:$A,0)))*'Base Table 5'!Z72</f>
        <v>23.1998</v>
      </c>
      <c r="AA72" s="36">
        <f>(1+INDEX('Scenario Parameters'!$L:$L,MATCH($C72,'Scenario Parameters'!$A:$A,0)))*(1+INDEX('Scenario Parameters'!$L:$L,MATCH(AA$3,'Scenario Parameters'!$A:$A,0)))*'Base Table 5'!AA72</f>
        <v>51.354399999999998</v>
      </c>
      <c r="AB72" s="36">
        <f>(1+INDEX('Scenario Parameters'!$L:$L,MATCH($C72,'Scenario Parameters'!$A:$A,0)))*(1+INDEX('Scenario Parameters'!$L:$L,MATCH(AB$3,'Scenario Parameters'!$A:$A,0)))*'Base Table 5'!AB72</f>
        <v>18.014900000000001</v>
      </c>
      <c r="AC72" s="36">
        <f>(1+INDEX('Scenario Parameters'!$L:$L,MATCH($C72,'Scenario Parameters'!$A:$A,0)))*(1+INDEX('Scenario Parameters'!$L:$L,MATCH(AC$3,'Scenario Parameters'!$A:$A,0)))*'Base Table 5'!AC72</f>
        <v>42.1554</v>
      </c>
      <c r="AD72" s="36">
        <f>(1+INDEX('Scenario Parameters'!$L:$L,MATCH($C72,'Scenario Parameters'!$A:$A,0)))*(1+INDEX('Scenario Parameters'!$L:$L,MATCH(AD$3,'Scenario Parameters'!$A:$A,0)))*'Base Table 5'!AD72</f>
        <v>0.2591</v>
      </c>
      <c r="AE72" s="36">
        <f>(1+INDEX('Scenario Parameters'!$L:$L,MATCH($C72,'Scenario Parameters'!$A:$A,0)))*(1+INDEX('Scenario Parameters'!$L:$L,MATCH(AE$3,'Scenario Parameters'!$A:$A,0)))*'Base Table 5'!AE72</f>
        <v>1.1979</v>
      </c>
      <c r="AF72" s="36">
        <f>(1+INDEX('Scenario Parameters'!$L:$L,MATCH($C72,'Scenario Parameters'!$A:$A,0)))*(1+INDEX('Scenario Parameters'!$L:$L,MATCH(AF$3,'Scenario Parameters'!$A:$A,0)))*'Base Table 5'!AF72</f>
        <v>15.976599999999999</v>
      </c>
      <c r="AG72" s="36">
        <f>(1+INDEX('Scenario Parameters'!$L:$L,MATCH($C72,'Scenario Parameters'!$A:$A,0)))*(1+INDEX('Scenario Parameters'!$L:$L,MATCH(AG$3,'Scenario Parameters'!$A:$A,0)))*'Base Table 5'!AG72</f>
        <v>0.58720000000000006</v>
      </c>
      <c r="AH72" s="36">
        <f>(1+INDEX('Scenario Parameters'!$L:$L,MATCH($C72,'Scenario Parameters'!$A:$A,0)))*(1+INDEX('Scenario Parameters'!$L:$L,MATCH(AH$3,'Scenario Parameters'!$A:$A,0)))*'Base Table 5'!AH72</f>
        <v>1.5321</v>
      </c>
      <c r="AI72" s="36">
        <f>(1+INDEX('Scenario Parameters'!$L:$L,MATCH($C72,'Scenario Parameters'!$A:$A,0)))*(1+INDEX('Scenario Parameters'!$L:$L,MATCH(AI$3,'Scenario Parameters'!$A:$A,0)))*'Base Table 5'!AI72</f>
        <v>2.6871</v>
      </c>
      <c r="AJ72" s="36">
        <f>(1+INDEX('Scenario Parameters'!$L:$L,MATCH($C72,'Scenario Parameters'!$A:$A,0)))*(1+INDEX('Scenario Parameters'!$L:$L,MATCH(AJ$3,'Scenario Parameters'!$A:$A,0)))*'Base Table 5'!AJ72</f>
        <v>4.3425000000000002</v>
      </c>
      <c r="AK72" s="36">
        <f>(1+INDEX('Scenario Parameters'!$L:$L,MATCH($C72,'Scenario Parameters'!$A:$A,0)))*(1+INDEX('Scenario Parameters'!$L:$L,MATCH(AK$3,'Scenario Parameters'!$A:$A,0)))*'Base Table 5'!AK72</f>
        <v>25.331700000000001</v>
      </c>
      <c r="AL72" s="36">
        <f>(1+INDEX('Scenario Parameters'!$L:$L,MATCH($C72,'Scenario Parameters'!$A:$A,0)))*(1+INDEX('Scenario Parameters'!$L:$L,MATCH(AL$3,'Scenario Parameters'!$A:$A,0)))*'Base Table 5'!AL72</f>
        <v>10.909800000000001</v>
      </c>
      <c r="AM72" s="36">
        <f>(1+INDEX('Scenario Parameters'!$L:$L,MATCH($C72,'Scenario Parameters'!$A:$A,0)))*(1+INDEX('Scenario Parameters'!$L:$L,MATCH(AM$3,'Scenario Parameters'!$A:$A,0)))*'Base Table 5'!AM72</f>
        <v>2.9123999999999999</v>
      </c>
      <c r="AN72" s="36">
        <f>(1+INDEX('Scenario Parameters'!$L:$L,MATCH($C72,'Scenario Parameters'!$A:$A,0)))*(1+INDEX('Scenario Parameters'!$L:$L,MATCH(AN$3,'Scenario Parameters'!$A:$A,0)))*'Base Table 5'!AN72</f>
        <v>13.3156</v>
      </c>
      <c r="AO72" s="36">
        <f>(1+INDEX('Scenario Parameters'!$L:$L,MATCH($C72,'Scenario Parameters'!$A:$A,0)))*(1+INDEX('Scenario Parameters'!$L:$L,MATCH(AO$3,'Scenario Parameters'!$A:$A,0)))*'Base Table 5'!AO72</f>
        <v>1.2873599999999996</v>
      </c>
      <c r="AP72" s="36">
        <f>(1+INDEX('Scenario Parameters'!$L:$L,MATCH($C72,'Scenario Parameters'!$A:$A,0)))*(1+INDEX('Scenario Parameters'!$L:$L,MATCH(AP$3,'Scenario Parameters'!$A:$A,0)))*'Base Table 5'!AP72</f>
        <v>12.8735</v>
      </c>
      <c r="AQ72" s="36">
        <f>(1+INDEX('Scenario Parameters'!$L:$L,MATCH($C72,'Scenario Parameters'!$A:$A,0)))*(1+INDEX('Scenario Parameters'!$L:$L,MATCH(AQ$3,'Scenario Parameters'!$A:$A,0)))*'Base Table 5'!AQ72</f>
        <v>6.055E-2</v>
      </c>
      <c r="AR72" s="36">
        <f>(1+INDEX('Scenario Parameters'!$L:$L,MATCH($C72,'Scenario Parameters'!$A:$A,0)))*(1+INDEX('Scenario Parameters'!$L:$L,MATCH(AR$3,'Scenario Parameters'!$A:$A,0)))*'Base Table 5'!AR72</f>
        <v>63.374499999999998</v>
      </c>
      <c r="AS72" s="36">
        <f>(1+INDEX('Scenario Parameters'!$L:$L,MATCH($C72,'Scenario Parameters'!$A:$A,0)))*(1+INDEX('Scenario Parameters'!$L:$L,MATCH(AS$3,'Scenario Parameters'!$A:$A,0)))*'Base Table 5'!AS72</f>
        <v>7.1246</v>
      </c>
      <c r="AT72" s="36">
        <f>(1+INDEX('Scenario Parameters'!$L:$L,MATCH($C72,'Scenario Parameters'!$A:$A,0)))*(1+INDEX('Scenario Parameters'!$L:$L,MATCH(AT$3,'Scenario Parameters'!$A:$A,0)))*'Base Table 5'!AT72</f>
        <v>66.160200000000003</v>
      </c>
      <c r="AU72" s="36">
        <f>(1+INDEX('Scenario Parameters'!$L:$L,MATCH($C72,'Scenario Parameters'!$A:$A,0)))*(1+INDEX('Scenario Parameters'!$L:$L,MATCH(AU$3,'Scenario Parameters'!$A:$A,0)))*'Base Table 5'!AU72</f>
        <v>6.3305999999999996</v>
      </c>
      <c r="AV72" s="36">
        <f>(1+INDEX('Scenario Parameters'!$L:$L,MATCH($C72,'Scenario Parameters'!$A:$A,0)))*(1+INDEX('Scenario Parameters'!$L:$L,MATCH(AV$3,'Scenario Parameters'!$A:$A,0)))*'Base Table 5'!AV72</f>
        <v>72.536299999999997</v>
      </c>
      <c r="AW72" s="36">
        <f>(1+INDEX('Scenario Parameters'!$L:$L,MATCH($C72,'Scenario Parameters'!$A:$A,0)))*(1+INDEX('Scenario Parameters'!$L:$L,MATCH(AW$3,'Scenario Parameters'!$A:$A,0)))*'Base Table 5'!AW72</f>
        <v>5.8114999999999997</v>
      </c>
      <c r="AX72" s="36">
        <f>(1+INDEX('Scenario Parameters'!$L:$L,MATCH($C72,'Scenario Parameters'!$A:$A,0)))*(1+INDEX('Scenario Parameters'!$L:$L,MATCH(AX$3,'Scenario Parameters'!$A:$A,0)))*'Base Table 5'!AX72</f>
        <v>49.3583</v>
      </c>
      <c r="AY72" s="36">
        <f>(1+INDEX('Scenario Parameters'!$L:$L,MATCH($C72,'Scenario Parameters'!$A:$A,0)))*(1+INDEX('Scenario Parameters'!$L:$L,MATCH(AY$3,'Scenario Parameters'!$A:$A,0)))*'Base Table 5'!AY72</f>
        <v>11.952400000000001</v>
      </c>
      <c r="AZ72" s="36">
        <f>(1+INDEX('Scenario Parameters'!$L:$L,MATCH($C72,'Scenario Parameters'!$A:$A,0)))*(1+INDEX('Scenario Parameters'!$L:$L,MATCH(AZ$3,'Scenario Parameters'!$A:$A,0)))*'Base Table 5'!AZ72</f>
        <v>6.3997000000000002</v>
      </c>
      <c r="BA72" s="36">
        <f>(1+INDEX('Scenario Parameters'!$L:$L,MATCH($C72,'Scenario Parameters'!$A:$A,0)))*(1+INDEX('Scenario Parameters'!$L:$L,MATCH(BA$3,'Scenario Parameters'!$A:$A,0)))*'Base Table 5'!BA72</f>
        <v>47.091700000000003</v>
      </c>
      <c r="BB72" s="36">
        <f>(1+INDEX('Scenario Parameters'!$L:$L,MATCH($C72,'Scenario Parameters'!$A:$A,0)))*(1+INDEX('Scenario Parameters'!$L:$L,MATCH(BB$3,'Scenario Parameters'!$A:$A,0)))*'Base Table 5'!BB72</f>
        <v>23.8155</v>
      </c>
      <c r="BC72" s="36">
        <f>(1+INDEX('Scenario Parameters'!$L:$L,MATCH($C72,'Scenario Parameters'!$A:$A,0)))*(1+INDEX('Scenario Parameters'!$L:$L,MATCH(BC$3,'Scenario Parameters'!$A:$A,0)))*'Base Table 5'!BC72</f>
        <v>8.5845000000000002</v>
      </c>
      <c r="BD72" s="36">
        <f>(1+INDEX('Scenario Parameters'!$L:$L,MATCH($C72,'Scenario Parameters'!$A:$A,0)))*(1+INDEX('Scenario Parameters'!$L:$L,MATCH(BD$3,'Scenario Parameters'!$A:$A,0)))*'Base Table 5'!BD72</f>
        <v>154.98070000000001</v>
      </c>
      <c r="BE72" s="36">
        <f>(1+INDEX('Scenario Parameters'!$L:$L,MATCH($C72,'Scenario Parameters'!$A:$A,0)))*(1+INDEX('Scenario Parameters'!$L:$L,MATCH(BE$3,'Scenario Parameters'!$A:$A,0)))*'Base Table 5'!BE72</f>
        <v>18.238</v>
      </c>
      <c r="BF72" s="36">
        <f>(1+INDEX('Scenario Parameters'!$L:$L,MATCH($C72,'Scenario Parameters'!$A:$A,0)))*(1+INDEX('Scenario Parameters'!$L:$L,MATCH(BF$3,'Scenario Parameters'!$A:$A,0)))*'Base Table 5'!BF72</f>
        <v>42.354100000000003</v>
      </c>
      <c r="BG72" s="36">
        <f>(1+INDEX('Scenario Parameters'!$L:$L,MATCH($C72,'Scenario Parameters'!$A:$A,0)))*(1+INDEX('Scenario Parameters'!$L:$L,MATCH(BG$3,'Scenario Parameters'!$A:$A,0)))*'Base Table 5'!BG72</f>
        <v>6.3317100000000002</v>
      </c>
      <c r="BH72" s="36">
        <f>(1+INDEX('Scenario Parameters'!$L:$L,MATCH($C72,'Scenario Parameters'!$A:$A,0)))*(1+INDEX('Scenario Parameters'!$L:$L,MATCH(BH$3,'Scenario Parameters'!$A:$A,0)))*'Base Table 5'!BH72</f>
        <v>10.4839</v>
      </c>
      <c r="BI72" s="36">
        <f>(1+INDEX('Scenario Parameters'!$L:$L,MATCH($C72,'Scenario Parameters'!$A:$A,0)))*(1+INDEX('Scenario Parameters'!$L:$L,MATCH(BI$3,'Scenario Parameters'!$A:$A,0)))*'Base Table 5'!BI72</f>
        <v>72.614099999999993</v>
      </c>
      <c r="BJ72" s="36">
        <f>(1+INDEX('Scenario Parameters'!$L:$L,MATCH($C72,'Scenario Parameters'!$A:$A,0)))*(1+INDEX('Scenario Parameters'!$L:$L,MATCH(BJ$3,'Scenario Parameters'!$A:$A,0)))*'Base Table 5'!BJ72</f>
        <v>56.9968</v>
      </c>
      <c r="BK72" s="36">
        <f>(1+INDEX('Scenario Parameters'!$L:$L,MATCH($C72,'Scenario Parameters'!$A:$A,0)))*(1+INDEX('Scenario Parameters'!$L:$L,MATCH(BK$3,'Scenario Parameters'!$A:$A,0)))*'Base Table 5'!BK72</f>
        <v>24.748200000000001</v>
      </c>
      <c r="BL72" s="36">
        <f>(1+INDEX('Scenario Parameters'!$L:$L,MATCH($C72,'Scenario Parameters'!$A:$A,0)))*(1+INDEX('Scenario Parameters'!$L:$L,MATCH(BL$3,'Scenario Parameters'!$A:$A,0)))*'Base Table 5'!BL72</f>
        <v>34.490299999999998</v>
      </c>
      <c r="BM72" s="36">
        <f>(1+INDEX('Scenario Parameters'!$L:$L,MATCH($C72,'Scenario Parameters'!$A:$A,0)))*(1+INDEX('Scenario Parameters'!$L:$L,MATCH(BM$3,'Scenario Parameters'!$A:$A,0)))*'Base Table 5'!BM72</f>
        <v>11.111599999999999</v>
      </c>
      <c r="BN72" s="36">
        <f>(1+INDEX('Scenario Parameters'!$L:$L,MATCH($C72,'Scenario Parameters'!$A:$A,0)))*(1+INDEX('Scenario Parameters'!$L:$L,MATCH(BN$3,'Scenario Parameters'!$A:$A,0)))*'Base Table 5'!BN72</f>
        <v>83.216999999999999</v>
      </c>
      <c r="BO72" s="36">
        <f>(1+INDEX('Scenario Parameters'!$L:$L,MATCH($C72,'Scenario Parameters'!$A:$A,0)))*(1+INDEX('Scenario Parameters'!$L:$L,MATCH(BO$3,'Scenario Parameters'!$A:$A,0)))*'Base Table 5'!BO72</f>
        <v>22.732900000000001</v>
      </c>
      <c r="BP72" s="36">
        <f>(1+INDEX('Scenario Parameters'!$L:$L,MATCH($C72,'Scenario Parameters'!$A:$A,0)))*(1+INDEX('Scenario Parameters'!$L:$L,MATCH(BP$3,'Scenario Parameters'!$A:$A,0)))*'Base Table 5'!BP72</f>
        <v>21.37</v>
      </c>
      <c r="BQ72" s="36">
        <f>(1+INDEX('Scenario Parameters'!$L:$L,MATCH($C72,'Scenario Parameters'!$A:$A,0)))*(1+INDEX('Scenario Parameters'!$L:$L,MATCH(BQ$3,'Scenario Parameters'!$A:$A,0)))*'Base Table 5'!BQ72</f>
        <v>148.83612500000001</v>
      </c>
      <c r="BR72" s="36">
        <f>(1+INDEX('Scenario Parameters'!$L:$L,MATCH($C72,'Scenario Parameters'!$A:$A,0)))*(1+INDEX('Scenario Parameters'!$L:$L,MATCH(BR$3,'Scenario Parameters'!$A:$A,0)))*'Base Table 5'!BR72</f>
        <v>313.948375</v>
      </c>
      <c r="BS72" s="36">
        <f>(1+INDEX('Scenario Parameters'!$L:$L,MATCH($C72,'Scenario Parameters'!$A:$A,0)))*(1+INDEX('Scenario Parameters'!$L:$L,MATCH(BS$3,'Scenario Parameters'!$A:$A,0)))*'Base Table 5'!BS72</f>
        <v>0.32887999999999995</v>
      </c>
      <c r="BT72" s="36">
        <f>(1+INDEX('Scenario Parameters'!$L:$L,MATCH($C72,'Scenario Parameters'!$A:$A,0)))*(1+INDEX('Scenario Parameters'!$L:$L,MATCH(BT$3,'Scenario Parameters'!$A:$A,0)))*'Base Table 5'!BT72</f>
        <v>85.822100000000006</v>
      </c>
      <c r="BU72" s="36">
        <f>(1+INDEX('Scenario Parameters'!$L:$L,MATCH($C72,'Scenario Parameters'!$A:$A,0)))*(1+INDEX('Scenario Parameters'!$L:$L,MATCH(BU$3,'Scenario Parameters'!$A:$A,0)))*'Base Table 5'!BU72</f>
        <v>1956.6287</v>
      </c>
      <c r="BV72" s="36">
        <f>(1+INDEX('Scenario Parameters'!$L:$L,MATCH($C72,'Scenario Parameters'!$A:$A,0)))*(1+INDEX('Scenario Parameters'!$L:$L,MATCH(BV$3,'Scenario Parameters'!$A:$A,0)))*'Base Table 5'!BV72</f>
        <v>504.05430000000001</v>
      </c>
      <c r="BW72" s="36">
        <f>(1+INDEX('Scenario Parameters'!$L:$L,MATCH($C72,'Scenario Parameters'!$A:$A,0)))*(1+INDEX('Scenario Parameters'!$L:$L,MATCH(BW$3,'Scenario Parameters'!$A:$A,0)))*'Base Table 5'!BW72</f>
        <v>194.9359</v>
      </c>
      <c r="BX72" s="36">
        <f>(1+INDEX('Scenario Parameters'!$L:$L,MATCH($C72,'Scenario Parameters'!$A:$A,0)))*(1+INDEX('Scenario Parameters'!$L:$L,MATCH(BX$3,'Scenario Parameters'!$A:$A,0)))*'Base Table 5'!BX72</f>
        <v>631.66600000000005</v>
      </c>
      <c r="BY72" s="36">
        <f>(1+INDEX('Scenario Parameters'!$L:$L,MATCH($C72,'Scenario Parameters'!$A:$A,0)))*(1+INDEX('Scenario Parameters'!$L:$L,MATCH(BY$3,'Scenario Parameters'!$A:$A,0)))*'Base Table 5'!BY72</f>
        <v>1772.7791</v>
      </c>
      <c r="BZ72" s="36">
        <f>(1+INDEX('Scenario Parameters'!$L:$L,MATCH($C72,'Scenario Parameters'!$A:$A,0)))*(1+INDEX('Scenario Parameters'!$L:$L,MATCH(BZ$3,'Scenario Parameters'!$A:$A,0)))*'Base Table 5'!BZ72</f>
        <v>807.40620000000001</v>
      </c>
      <c r="CA72" s="36">
        <f>(1+INDEX('Scenario Parameters'!$L:$L,MATCH($C72,'Scenario Parameters'!$A:$A,0)))*(1+INDEX('Scenario Parameters'!$L:$L,MATCH(CA$3,'Scenario Parameters'!$A:$A,0)))*'Base Table 5'!CA72</f>
        <v>240.59970000000001</v>
      </c>
      <c r="CB72" s="36">
        <f>(1+INDEX('Scenario Parameters'!$L:$L,MATCH($C72,'Scenario Parameters'!$A:$A,0)))*(1+INDEX('Scenario Parameters'!$L:$L,MATCH(CB$3,'Scenario Parameters'!$A:$A,0)))*'Base Table 5'!CB72</f>
        <v>44.428899999999999</v>
      </c>
      <c r="CC72" s="36">
        <f>(1+INDEX('Scenario Parameters'!$L:$L,MATCH($C72,'Scenario Parameters'!$A:$A,0)))*(1+INDEX('Scenario Parameters'!$L:$L,MATCH(CC$3,'Scenario Parameters'!$A:$A,0)))*'Base Table 5'!CC72</f>
        <v>280.19319999999999</v>
      </c>
      <c r="CD72" s="36">
        <f>(1+INDEX('Scenario Parameters'!$L:$L,MATCH($C72,'Scenario Parameters'!$A:$A,0)))*(1+INDEX('Scenario Parameters'!$L:$L,MATCH(CD$3,'Scenario Parameters'!$A:$A,0)))*'Base Table 5'!CD72</f>
        <v>387.21107999999998</v>
      </c>
      <c r="CE72" s="36">
        <f>(1+INDEX('Scenario Parameters'!$L:$L,MATCH($C72,'Scenario Parameters'!$A:$A,0)))*(1+INDEX('Scenario Parameters'!$L:$L,MATCH(CE$3,'Scenario Parameters'!$A:$A,0)))*'Base Table 5'!CE72</f>
        <v>18.780999999999999</v>
      </c>
      <c r="CF72" s="36">
        <f>(1+INDEX('Scenario Parameters'!$L:$L,MATCH($C72,'Scenario Parameters'!$A:$A,0)))*(1+INDEX('Scenario Parameters'!$L:$L,MATCH(CF$3,'Scenario Parameters'!$A:$A,0)))*'Base Table 5'!CF72</f>
        <v>50.957900000000002</v>
      </c>
      <c r="CG72" s="36">
        <f>(1+INDEX('Scenario Parameters'!$L:$L,MATCH($C72,'Scenario Parameters'!$A:$A,0)))*(1+INDEX('Scenario Parameters'!$L:$L,MATCH(CG$3,'Scenario Parameters'!$A:$A,0)))*'Base Table 5'!CG72</f>
        <v>41.223799999999997</v>
      </c>
      <c r="CH72" s="36">
        <f>(1+INDEX('Scenario Parameters'!$L:$L,MATCH($C72,'Scenario Parameters'!$A:$A,0)))*(1+INDEX('Scenario Parameters'!$L:$L,MATCH(CH$3,'Scenario Parameters'!$A:$A,0)))*'Base Table 5'!CH72</f>
        <v>37.246499999999997</v>
      </c>
      <c r="CI72" s="36">
        <f>(1+INDEX('Scenario Parameters'!$L:$L,MATCH($C72,'Scenario Parameters'!$A:$A,0)))*(1+INDEX('Scenario Parameters'!$L:$L,MATCH(CI$3,'Scenario Parameters'!$A:$A,0)))*'Base Table 5'!CI72</f>
        <v>375.7638</v>
      </c>
      <c r="CJ72" s="36">
        <f>(1+INDEX('Scenario Parameters'!$L:$L,MATCH($C72,'Scenario Parameters'!$A:$A,0)))*(1+INDEX('Scenario Parameters'!$L:$L,MATCH(CJ$3,'Scenario Parameters'!$A:$A,0)))*'Base Table 5'!CJ72</f>
        <v>238.18889999999999</v>
      </c>
      <c r="CK72" s="36">
        <f>(1+INDEX('Scenario Parameters'!$L:$L,MATCH($C72,'Scenario Parameters'!$A:$A,0)))*(1+INDEX('Scenario Parameters'!$L:$L,MATCH(CK$3,'Scenario Parameters'!$A:$A,0)))*'Base Table 5'!CK72</f>
        <v>16.387</v>
      </c>
      <c r="CL72" s="36">
        <f>(1+INDEX('Scenario Parameters'!$L:$L,MATCH($C72,'Scenario Parameters'!$A:$A,0)))*(1+INDEX('Scenario Parameters'!$L:$L,MATCH(CL$3,'Scenario Parameters'!$A:$A,0)))*'Base Table 5'!CL72</f>
        <v>1.2894000000000001</v>
      </c>
      <c r="CM72" s="36">
        <f>(1+INDEX('Scenario Parameters'!$L:$L,MATCH($C72,'Scenario Parameters'!$A:$A,0)))*(1+INDEX('Scenario Parameters'!$L:$L,MATCH(CM$3,'Scenario Parameters'!$A:$A,0)))*'Base Table 5'!CM72</f>
        <v>3.4056000000000002</v>
      </c>
      <c r="CN72" s="36">
        <f>(1+INDEX('Scenario Parameters'!$L:$L,MATCH($C72,'Scenario Parameters'!$A:$A,0)))*(1+INDEX('Scenario Parameters'!$L:$L,MATCH(CN$3,'Scenario Parameters'!$A:$A,0)))*'Base Table 5'!CN72</f>
        <v>1516.0364</v>
      </c>
      <c r="CO72" s="36">
        <f>(1+INDEX('Scenario Parameters'!$L:$L,MATCH($C72,'Scenario Parameters'!$A:$A,0)))*(1+INDEX('Scenario Parameters'!$L:$L,MATCH(CO$3,'Scenario Parameters'!$A:$A,0)))*'Base Table 5'!CO72</f>
        <v>5.1499999999999997E-2</v>
      </c>
      <c r="CP72" s="36">
        <f>(1+INDEX('Scenario Parameters'!$L:$L,MATCH($C72,'Scenario Parameters'!$A:$A,0)))*(1+INDEX('Scenario Parameters'!$L:$L,MATCH(CP$3,'Scenario Parameters'!$A:$A,0)))*'Base Table 5'!CP72</f>
        <v>53.802700000000002</v>
      </c>
      <c r="CQ72" s="36">
        <f>(1+INDEX('Scenario Parameters'!$L:$L,MATCH($C72,'Scenario Parameters'!$A:$A,0)))*(1+INDEX('Scenario Parameters'!$L:$L,MATCH(CQ$3,'Scenario Parameters'!$A:$A,0)))*'Base Table 5'!CQ72</f>
        <v>46.662700000000001</v>
      </c>
      <c r="CR72" s="36">
        <f>(1+INDEX('Scenario Parameters'!$L:$L,MATCH($C72,'Scenario Parameters'!$A:$A,0)))*(1+INDEX('Scenario Parameters'!$L:$L,MATCH(CR$3,'Scenario Parameters'!$A:$A,0)))*'Base Table 5'!CR72</f>
        <v>277.83300000000003</v>
      </c>
      <c r="CS72" s="36">
        <f>(1+INDEX('Scenario Parameters'!$L:$L,MATCH($C72,'Scenario Parameters'!$A:$A,0)))*(1+INDEX('Scenario Parameters'!$L:$L,MATCH(CS$3,'Scenario Parameters'!$A:$A,0)))*'Base Table 5'!CS72</f>
        <v>126.0654</v>
      </c>
      <c r="CT72" s="36">
        <f>(1+INDEX('Scenario Parameters'!$L:$L,MATCH($C72,'Scenario Parameters'!$A:$A,0)))*(1+INDEX('Scenario Parameters'!$L:$L,MATCH(CT$3,'Scenario Parameters'!$A:$A,0)))*'Base Table 5'!CT72</f>
        <v>541.29830000000004</v>
      </c>
      <c r="CU72" s="36">
        <f>(1+INDEX('Scenario Parameters'!$L:$L,MATCH($C72,'Scenario Parameters'!$A:$A,0)))*(1+INDEX('Scenario Parameters'!$L:$L,MATCH(CU$3,'Scenario Parameters'!$A:$A,0)))*'Base Table 5'!CU72</f>
        <v>208.69130000000001</v>
      </c>
      <c r="CV72" s="36">
        <f>(1+INDEX('Scenario Parameters'!$L:$L,MATCH($C72,'Scenario Parameters'!$A:$A,0)))*(1+INDEX('Scenario Parameters'!$L:$L,MATCH(CV$3,'Scenario Parameters'!$A:$A,0)))*'Base Table 5'!CV72</f>
        <v>517.11109999999996</v>
      </c>
      <c r="CW72" s="36">
        <f>(1+INDEX('Scenario Parameters'!$L:$L,MATCH($C72,'Scenario Parameters'!$A:$A,0)))*(1+INDEX('Scenario Parameters'!$L:$L,MATCH(CW$3,'Scenario Parameters'!$A:$A,0)))*'Base Table 5'!CW72</f>
        <v>1541.4455</v>
      </c>
      <c r="CX72" s="36">
        <f>(1+INDEX('Scenario Parameters'!$L:$L,MATCH($C72,'Scenario Parameters'!$A:$A,0)))*(1+INDEX('Scenario Parameters'!$L:$L,MATCH(CX$3,'Scenario Parameters'!$A:$A,0)))*'Base Table 5'!CX72</f>
        <v>1477.9834000000001</v>
      </c>
      <c r="CY72" s="36">
        <f>(1+INDEX('Scenario Parameters'!$L:$L,MATCH($C72,'Scenario Parameters'!$A:$A,0)))*(1+INDEX('Scenario Parameters'!$L:$L,MATCH(CY$3,'Scenario Parameters'!$A:$A,0)))*'Base Table 5'!CY72</f>
        <v>939.49749999999995</v>
      </c>
      <c r="CZ72" s="36">
        <f>(1+INDEX('Scenario Parameters'!$L:$L,MATCH($C72,'Scenario Parameters'!$A:$A,0)))*(1+INDEX('Scenario Parameters'!$L:$L,MATCH(CZ$3,'Scenario Parameters'!$A:$A,0)))*'Base Table 5'!CZ72</f>
        <v>577.43389999999999</v>
      </c>
      <c r="DA72" s="36">
        <f>(1+INDEX('Scenario Parameters'!$L:$L,MATCH($C72,'Scenario Parameters'!$A:$A,0)))*(1+INDEX('Scenario Parameters'!$L:$L,MATCH(DA$3,'Scenario Parameters'!$A:$A,0)))*'Base Table 5'!DA72</f>
        <v>80.214200000000005</v>
      </c>
      <c r="DB72" s="36">
        <f>(1+INDEX('Scenario Parameters'!$L:$L,MATCH($C72,'Scenario Parameters'!$A:$A,0)))*(1+INDEX('Scenario Parameters'!$L:$L,MATCH(DB$3,'Scenario Parameters'!$A:$A,0)))*'Base Table 5'!DB72</f>
        <v>105.69710000000001</v>
      </c>
      <c r="DC72" s="36">
        <f>(1+INDEX('Scenario Parameters'!$L:$L,MATCH($C72,'Scenario Parameters'!$A:$A,0)))*(1+INDEX('Scenario Parameters'!$L:$L,MATCH(DC$3,'Scenario Parameters'!$A:$A,0)))*'Base Table 5'!DC72</f>
        <v>345.23919999999998</v>
      </c>
      <c r="DD72" s="36">
        <f>(1+INDEX('Scenario Parameters'!$L:$L,MATCH($C72,'Scenario Parameters'!$A:$A,0)))*(1+INDEX('Scenario Parameters'!$L:$L,MATCH(DD$3,'Scenario Parameters'!$A:$A,0)))*'Base Table 5'!DD72</f>
        <v>62.220999999999997</v>
      </c>
      <c r="DE72" s="36">
        <f>(1+INDEX('Scenario Parameters'!$L:$L,MATCH($C72,'Scenario Parameters'!$A:$A,0)))*(1+INDEX('Scenario Parameters'!$L:$L,MATCH(DE$3,'Scenario Parameters'!$A:$A,0)))*'Base Table 5'!DE72</f>
        <v>70.998099999999994</v>
      </c>
      <c r="DF72" s="36">
        <f>(1+INDEX('Scenario Parameters'!$L:$L,MATCH($C72,'Scenario Parameters'!$A:$A,0)))*(1+INDEX('Scenario Parameters'!$L:$L,MATCH(DF$3,'Scenario Parameters'!$A:$A,0)))*'Base Table 5'!DF72</f>
        <v>200.5823</v>
      </c>
      <c r="DG72" s="36">
        <f>(1+INDEX('Scenario Parameters'!$L:$L,MATCH($C72,'Scenario Parameters'!$A:$A,0)))*(1+INDEX('Scenario Parameters'!$L:$L,MATCH(DG$3,'Scenario Parameters'!$A:$A,0)))*'Base Table 5'!DG72</f>
        <v>827.94584999999995</v>
      </c>
      <c r="DH72" s="36">
        <f>(1+INDEX('Scenario Parameters'!$L:$L,MATCH($C72,'Scenario Parameters'!$A:$A,0)))*(1+INDEX('Scenario Parameters'!$L:$L,MATCH(DH$3,'Scenario Parameters'!$A:$A,0)))*'Base Table 5'!DH72</f>
        <v>297.71395000000001</v>
      </c>
      <c r="DI72" s="36">
        <f>(1+INDEX('Scenario Parameters'!$L:$L,MATCH($C72,'Scenario Parameters'!$A:$A,0)))*(1+INDEX('Scenario Parameters'!$L:$L,MATCH(DI$3,'Scenario Parameters'!$A:$A,0)))*'Base Table 5'!DI72</f>
        <v>197.2921</v>
      </c>
      <c r="DJ72" s="36">
        <f>(1+INDEX('Scenario Parameters'!$L:$L,MATCH($C72,'Scenario Parameters'!$A:$A,0)))*(1+INDEX('Scenario Parameters'!$L:$L,MATCH(DJ$3,'Scenario Parameters'!$A:$A,0)))*'Base Table 5'!DJ72</f>
        <v>39.075099999999999</v>
      </c>
      <c r="DK72" s="36">
        <f>(1+INDEX('Scenario Parameters'!$L:$L,MATCH($C72,'Scenario Parameters'!$A:$A,0)))*(1+INDEX('Scenario Parameters'!$L:$L,MATCH(DK$3,'Scenario Parameters'!$A:$A,0)))*'Base Table 5'!DK72</f>
        <v>15.5306</v>
      </c>
      <c r="DL72" s="36">
        <f>(1+INDEX('Scenario Parameters'!$L:$L,MATCH($C72,'Scenario Parameters'!$A:$A,0)))*(1+INDEX('Scenario Parameters'!$L:$L,MATCH(DL$3,'Scenario Parameters'!$A:$A,0)))*'Base Table 5'!DL72</f>
        <v>9.2924999999999969</v>
      </c>
      <c r="DM72" s="36">
        <f>(1+INDEX('Scenario Parameters'!$L:$L,MATCH($C72,'Scenario Parameters'!$A:$A,0)))*(1+INDEX('Scenario Parameters'!$L:$L,MATCH(DM$3,'Scenario Parameters'!$A:$A,0)))*'Base Table 5'!DM72</f>
        <v>39.2271</v>
      </c>
      <c r="DN72" s="36">
        <f>(1+INDEX('Scenario Parameters'!$L:$L,MATCH($C72,'Scenario Parameters'!$A:$A,0)))*(1+INDEX('Scenario Parameters'!$L:$L,MATCH(DN$3,'Scenario Parameters'!$A:$A,0)))*'Base Table 5'!DN72</f>
        <v>68.924700000000001</v>
      </c>
      <c r="DO72" s="36">
        <f>(1+INDEX('Scenario Parameters'!$L:$L,MATCH($C72,'Scenario Parameters'!$A:$A,0)))*(1+INDEX('Scenario Parameters'!$L:$L,MATCH(DO$3,'Scenario Parameters'!$A:$A,0)))*'Base Table 5'!DO72</f>
        <v>6.3220999999999998</v>
      </c>
      <c r="DP72" s="36">
        <f t="shared" si="8"/>
        <v>20439.412789999998</v>
      </c>
      <c r="DQ72" s="36">
        <f>('Base Table 5'!DQ72/'Base Table 5'!$DX72)*$EB72</f>
        <v>824.37482556353984</v>
      </c>
      <c r="DR72" s="36">
        <f>('Base Table 5'!DR72/'Base Table 5'!$DX72)*$EB72</f>
        <v>1142.6596949163895</v>
      </c>
      <c r="DS72" s="36">
        <f>('Base Table 5'!DS72/'Base Table 5'!$DX72)*$EB72</f>
        <v>369.69008170059772</v>
      </c>
      <c r="DT72" s="36">
        <f>('Base Table 5'!DT72/'Base Table 5'!$DX72)*$EB72</f>
        <v>12.680531201886508</v>
      </c>
      <c r="DU72" s="36">
        <f>('Base Table 5'!DU72/'Base Table 5'!$DX72)*$EB72</f>
        <v>77.806718273402382</v>
      </c>
      <c r="DV72" s="36">
        <f>('Base Table 5'!DV72/'Base Table 5'!$DX72)*$EB72</f>
        <v>0.35591850789977769</v>
      </c>
      <c r="DW72" s="36">
        <f>('Base Table 5'!DW72/'Base Table 5'!$DX72)*$EB72</f>
        <v>29.966153405015852</v>
      </c>
      <c r="DX72" s="36">
        <f t="shared" si="9"/>
        <v>2457.533923568732</v>
      </c>
      <c r="DY72" s="36">
        <f t="shared" si="10"/>
        <v>22896.94671356873</v>
      </c>
      <c r="DZ72" s="14">
        <f>'Base Table 5'!DY72</f>
        <v>23515.999899999999</v>
      </c>
      <c r="EA72" s="54">
        <v>22896.94671356873</v>
      </c>
      <c r="EB72" s="100">
        <f t="shared" si="11"/>
        <v>2457.5339235687316</v>
      </c>
    </row>
    <row r="73" spans="1:132" x14ac:dyDescent="0.4">
      <c r="A73" s="37">
        <v>70</v>
      </c>
      <c r="B73" s="2" t="str">
        <f>'Base Table 5'!B73</f>
        <v>3001</v>
      </c>
      <c r="C73" s="112">
        <f>'Base Table 5'!C73</f>
        <v>13</v>
      </c>
      <c r="D73" s="38" t="str">
        <f>'Base Table 5'!D73</f>
        <v>Residential building construction</v>
      </c>
      <c r="E73" s="36">
        <f>(1+INDEX('Scenario Parameters'!$L:$L,MATCH($C73,'Scenario Parameters'!$A:$A,0)))*(1+INDEX('Scenario Parameters'!$L:$L,MATCH(E$3,'Scenario Parameters'!$A:$A,0)))*'Base Table 5'!E73</f>
        <v>201.14510000000001</v>
      </c>
      <c r="F73" s="36">
        <f>(1+INDEX('Scenario Parameters'!$L:$L,MATCH($C73,'Scenario Parameters'!$A:$A,0)))*(1+INDEX('Scenario Parameters'!$L:$L,MATCH(F$3,'Scenario Parameters'!$A:$A,0)))*'Base Table 5'!F73</f>
        <v>65.069500000000005</v>
      </c>
      <c r="G73" s="36">
        <f>(1+INDEX('Scenario Parameters'!$L:$L,MATCH($C73,'Scenario Parameters'!$A:$A,0)))*(1+INDEX('Scenario Parameters'!$L:$L,MATCH(G$3,'Scenario Parameters'!$A:$A,0)))*'Base Table 5'!G73</f>
        <v>135.93119999999999</v>
      </c>
      <c r="H73" s="36">
        <f>(1+INDEX('Scenario Parameters'!$L:$L,MATCH($C73,'Scenario Parameters'!$A:$A,0)))*(1+INDEX('Scenario Parameters'!$L:$L,MATCH(H$3,'Scenario Parameters'!$A:$A,0)))*'Base Table 5'!H73</f>
        <v>9.0315999999999992</v>
      </c>
      <c r="I73" s="36">
        <f>(1+INDEX('Scenario Parameters'!$L:$L,MATCH($C73,'Scenario Parameters'!$A:$A,0)))*(1+INDEX('Scenario Parameters'!$L:$L,MATCH(I$3,'Scenario Parameters'!$A:$A,0)))*'Base Table 5'!I73</f>
        <v>8.2100000000000006E-2</v>
      </c>
      <c r="J73" s="36">
        <f>(1+INDEX('Scenario Parameters'!$L:$L,MATCH($C73,'Scenario Parameters'!$A:$A,0)))*(1+INDEX('Scenario Parameters'!$L:$L,MATCH(J$3,'Scenario Parameters'!$A:$A,0)))*'Base Table 5'!J73</f>
        <v>6.4028</v>
      </c>
      <c r="K73" s="36">
        <f>(1+INDEX('Scenario Parameters'!$L:$L,MATCH($C73,'Scenario Parameters'!$A:$A,0)))*(1+INDEX('Scenario Parameters'!$L:$L,MATCH(K$3,'Scenario Parameters'!$A:$A,0)))*'Base Table 5'!K73</f>
        <v>50.3504</v>
      </c>
      <c r="L73" s="36">
        <f>(1+INDEX('Scenario Parameters'!$L:$L,MATCH($C73,'Scenario Parameters'!$A:$A,0)))*(1+INDEX('Scenario Parameters'!$L:$L,MATCH(L$3,'Scenario Parameters'!$A:$A,0)))*'Base Table 5'!L73</f>
        <v>21.553659999999994</v>
      </c>
      <c r="M73" s="36">
        <f>(1+INDEX('Scenario Parameters'!$L:$L,MATCH($C73,'Scenario Parameters'!$A:$A,0)))*(1+INDEX('Scenario Parameters'!$L:$L,MATCH(M$3,'Scenario Parameters'!$A:$A,0)))*'Base Table 5'!M73</f>
        <v>42.685099999999991</v>
      </c>
      <c r="N73" s="36">
        <f>(1+INDEX('Scenario Parameters'!$L:$L,MATCH($C73,'Scenario Parameters'!$A:$A,0)))*(1+INDEX('Scenario Parameters'!$L:$L,MATCH(N$3,'Scenario Parameters'!$A:$A,0)))*'Base Table 5'!N73</f>
        <v>810.70077000000015</v>
      </c>
      <c r="O73" s="36">
        <f>(1+INDEX('Scenario Parameters'!$L:$L,MATCH($C73,'Scenario Parameters'!$A:$A,0)))*(1+INDEX('Scenario Parameters'!$L:$L,MATCH(O$3,'Scenario Parameters'!$A:$A,0)))*'Base Table 5'!O73</f>
        <v>510.93900000000008</v>
      </c>
      <c r="P73" s="36">
        <f>(1+INDEX('Scenario Parameters'!$L:$L,MATCH($C73,'Scenario Parameters'!$A:$A,0)))*(1+INDEX('Scenario Parameters'!$L:$L,MATCH(P$3,'Scenario Parameters'!$A:$A,0)))*'Base Table 5'!P73</f>
        <v>97.501690000000011</v>
      </c>
      <c r="Q73" s="36">
        <f>(1+INDEX('Scenario Parameters'!$L:$L,MATCH($C73,'Scenario Parameters'!$A:$A,0)))*(1+INDEX('Scenario Parameters'!$L:$L,MATCH(Q$3,'Scenario Parameters'!$A:$A,0)))*'Base Table 5'!Q73</f>
        <v>14.097280000000001</v>
      </c>
      <c r="R73" s="36">
        <f>(1+INDEX('Scenario Parameters'!$L:$L,MATCH($C73,'Scenario Parameters'!$A:$A,0)))*(1+INDEX('Scenario Parameters'!$L:$L,MATCH(R$3,'Scenario Parameters'!$A:$A,0)))*'Base Table 5'!R73</f>
        <v>10.4514</v>
      </c>
      <c r="S73" s="36">
        <f>(1+INDEX('Scenario Parameters'!$L:$L,MATCH($C73,'Scenario Parameters'!$A:$A,0)))*(1+INDEX('Scenario Parameters'!$L:$L,MATCH(S$3,'Scenario Parameters'!$A:$A,0)))*'Base Table 5'!S73</f>
        <v>0.70209999999999995</v>
      </c>
      <c r="T73" s="36">
        <f>(1+INDEX('Scenario Parameters'!$L:$L,MATCH($C73,'Scenario Parameters'!$A:$A,0)))*(1+INDEX('Scenario Parameters'!$L:$L,MATCH(T$3,'Scenario Parameters'!$A:$A,0)))*'Base Table 5'!T73</f>
        <v>2.6537999999999999</v>
      </c>
      <c r="U73" s="36">
        <f>(1+INDEX('Scenario Parameters'!$L:$L,MATCH($C73,'Scenario Parameters'!$A:$A,0)))*(1+INDEX('Scenario Parameters'!$L:$L,MATCH(U$3,'Scenario Parameters'!$A:$A,0)))*'Base Table 5'!U73</f>
        <v>2.1373000000000002</v>
      </c>
      <c r="V73" s="36">
        <f>(1+INDEX('Scenario Parameters'!$L:$L,MATCH($C73,'Scenario Parameters'!$A:$A,0)))*(1+INDEX('Scenario Parameters'!$L:$L,MATCH(V$3,'Scenario Parameters'!$A:$A,0)))*'Base Table 5'!V73</f>
        <v>1.3233999999999999</v>
      </c>
      <c r="W73" s="36">
        <f>(1+INDEX('Scenario Parameters'!$L:$L,MATCH($C73,'Scenario Parameters'!$A:$A,0)))*(1+INDEX('Scenario Parameters'!$L:$L,MATCH(W$3,'Scenario Parameters'!$A:$A,0)))*'Base Table 5'!W73</f>
        <v>5.0651999999999999</v>
      </c>
      <c r="X73" s="36">
        <f>(1+INDEX('Scenario Parameters'!$L:$L,MATCH($C73,'Scenario Parameters'!$A:$A,0)))*(1+INDEX('Scenario Parameters'!$L:$L,MATCH(X$3,'Scenario Parameters'!$A:$A,0)))*'Base Table 5'!X73</f>
        <v>3.6339999999999999</v>
      </c>
      <c r="Y73" s="36">
        <f>(1+INDEX('Scenario Parameters'!$L:$L,MATCH($C73,'Scenario Parameters'!$A:$A,0)))*(1+INDEX('Scenario Parameters'!$L:$L,MATCH(Y$3,'Scenario Parameters'!$A:$A,0)))*'Base Table 5'!Y73</f>
        <v>10.570399999999999</v>
      </c>
      <c r="Z73" s="36">
        <f>(1+INDEX('Scenario Parameters'!$L:$L,MATCH($C73,'Scenario Parameters'!$A:$A,0)))*(1+INDEX('Scenario Parameters'!$L:$L,MATCH(Z$3,'Scenario Parameters'!$A:$A,0)))*'Base Table 5'!Z73</f>
        <v>11.408799999999999</v>
      </c>
      <c r="AA73" s="36">
        <f>(1+INDEX('Scenario Parameters'!$L:$L,MATCH($C73,'Scenario Parameters'!$A:$A,0)))*(1+INDEX('Scenario Parameters'!$L:$L,MATCH(AA$3,'Scenario Parameters'!$A:$A,0)))*'Base Table 5'!AA73</f>
        <v>15.9115</v>
      </c>
      <c r="AB73" s="36">
        <f>(1+INDEX('Scenario Parameters'!$L:$L,MATCH($C73,'Scenario Parameters'!$A:$A,0)))*(1+INDEX('Scenario Parameters'!$L:$L,MATCH(AB$3,'Scenario Parameters'!$A:$A,0)))*'Base Table 5'!AB73</f>
        <v>3.5053999999999998</v>
      </c>
      <c r="AC73" s="36">
        <f>(1+INDEX('Scenario Parameters'!$L:$L,MATCH($C73,'Scenario Parameters'!$A:$A,0)))*(1+INDEX('Scenario Parameters'!$L:$L,MATCH(AC$3,'Scenario Parameters'!$A:$A,0)))*'Base Table 5'!AC73</f>
        <v>6.3582000000000001</v>
      </c>
      <c r="AD73" s="36">
        <f>(1+INDEX('Scenario Parameters'!$L:$L,MATCH($C73,'Scenario Parameters'!$A:$A,0)))*(1+INDEX('Scenario Parameters'!$L:$L,MATCH(AD$3,'Scenario Parameters'!$A:$A,0)))*'Base Table 5'!AD73</f>
        <v>0.34110000000000001</v>
      </c>
      <c r="AE73" s="36">
        <f>(1+INDEX('Scenario Parameters'!$L:$L,MATCH($C73,'Scenario Parameters'!$A:$A,0)))*(1+INDEX('Scenario Parameters'!$L:$L,MATCH(AE$3,'Scenario Parameters'!$A:$A,0)))*'Base Table 5'!AE73</f>
        <v>0.4259</v>
      </c>
      <c r="AF73" s="36">
        <f>(1+INDEX('Scenario Parameters'!$L:$L,MATCH($C73,'Scenario Parameters'!$A:$A,0)))*(1+INDEX('Scenario Parameters'!$L:$L,MATCH(AF$3,'Scenario Parameters'!$A:$A,0)))*'Base Table 5'!AF73</f>
        <v>1.385</v>
      </c>
      <c r="AG73" s="36">
        <f>(1+INDEX('Scenario Parameters'!$L:$L,MATCH($C73,'Scenario Parameters'!$A:$A,0)))*(1+INDEX('Scenario Parameters'!$L:$L,MATCH(AG$3,'Scenario Parameters'!$A:$A,0)))*'Base Table 5'!AG73</f>
        <v>0.34089999999999998</v>
      </c>
      <c r="AH73" s="36">
        <f>(1+INDEX('Scenario Parameters'!$L:$L,MATCH($C73,'Scenario Parameters'!$A:$A,0)))*(1+INDEX('Scenario Parameters'!$L:$L,MATCH(AH$3,'Scenario Parameters'!$A:$A,0)))*'Base Table 5'!AH73</f>
        <v>0.44990000000000002</v>
      </c>
      <c r="AI73" s="36">
        <f>(1+INDEX('Scenario Parameters'!$L:$L,MATCH($C73,'Scenario Parameters'!$A:$A,0)))*(1+INDEX('Scenario Parameters'!$L:$L,MATCH(AI$3,'Scenario Parameters'!$A:$A,0)))*'Base Table 5'!AI73</f>
        <v>0.39710000000000001</v>
      </c>
      <c r="AJ73" s="36">
        <f>(1+INDEX('Scenario Parameters'!$L:$L,MATCH($C73,'Scenario Parameters'!$A:$A,0)))*(1+INDEX('Scenario Parameters'!$L:$L,MATCH(AJ$3,'Scenario Parameters'!$A:$A,0)))*'Base Table 5'!AJ73</f>
        <v>33.400100000000002</v>
      </c>
      <c r="AK73" s="36">
        <f>(1+INDEX('Scenario Parameters'!$L:$L,MATCH($C73,'Scenario Parameters'!$A:$A,0)))*(1+INDEX('Scenario Parameters'!$L:$L,MATCH(AK$3,'Scenario Parameters'!$A:$A,0)))*'Base Table 5'!AK73</f>
        <v>61.082900000000002</v>
      </c>
      <c r="AL73" s="36">
        <f>(1+INDEX('Scenario Parameters'!$L:$L,MATCH($C73,'Scenario Parameters'!$A:$A,0)))*(1+INDEX('Scenario Parameters'!$L:$L,MATCH(AL$3,'Scenario Parameters'!$A:$A,0)))*'Base Table 5'!AL73</f>
        <v>3.0428000000000002</v>
      </c>
      <c r="AM73" s="36">
        <f>(1+INDEX('Scenario Parameters'!$L:$L,MATCH($C73,'Scenario Parameters'!$A:$A,0)))*(1+INDEX('Scenario Parameters'!$L:$L,MATCH(AM$3,'Scenario Parameters'!$A:$A,0)))*'Base Table 5'!AM73</f>
        <v>8.7440999999999995</v>
      </c>
      <c r="AN73" s="36">
        <f>(1+INDEX('Scenario Parameters'!$L:$L,MATCH($C73,'Scenario Parameters'!$A:$A,0)))*(1+INDEX('Scenario Parameters'!$L:$L,MATCH(AN$3,'Scenario Parameters'!$A:$A,0)))*'Base Table 5'!AN73</f>
        <v>9.6370000000000005</v>
      </c>
      <c r="AO73" s="36">
        <f>(1+INDEX('Scenario Parameters'!$L:$L,MATCH($C73,'Scenario Parameters'!$A:$A,0)))*(1+INDEX('Scenario Parameters'!$L:$L,MATCH(AO$3,'Scenario Parameters'!$A:$A,0)))*'Base Table 5'!AO73</f>
        <v>2.7348499999999993</v>
      </c>
      <c r="AP73" s="36">
        <f>(1+INDEX('Scenario Parameters'!$L:$L,MATCH($C73,'Scenario Parameters'!$A:$A,0)))*(1+INDEX('Scenario Parameters'!$L:$L,MATCH(AP$3,'Scenario Parameters'!$A:$A,0)))*'Base Table 5'!AP73</f>
        <v>5.5294999999999996</v>
      </c>
      <c r="AQ73" s="36">
        <f>(1+INDEX('Scenario Parameters'!$L:$L,MATCH($C73,'Scenario Parameters'!$A:$A,0)))*(1+INDEX('Scenario Parameters'!$L:$L,MATCH(AQ$3,'Scenario Parameters'!$A:$A,0)))*'Base Table 5'!AQ73</f>
        <v>2.6446999999999998</v>
      </c>
      <c r="AR73" s="36">
        <f>(1+INDEX('Scenario Parameters'!$L:$L,MATCH($C73,'Scenario Parameters'!$A:$A,0)))*(1+INDEX('Scenario Parameters'!$L:$L,MATCH(AR$3,'Scenario Parameters'!$A:$A,0)))*'Base Table 5'!AR73</f>
        <v>11.1775</v>
      </c>
      <c r="AS73" s="36">
        <f>(1+INDEX('Scenario Parameters'!$L:$L,MATCH($C73,'Scenario Parameters'!$A:$A,0)))*(1+INDEX('Scenario Parameters'!$L:$L,MATCH(AS$3,'Scenario Parameters'!$A:$A,0)))*'Base Table 5'!AS73</f>
        <v>5.9915000000000003</v>
      </c>
      <c r="AT73" s="36">
        <f>(1+INDEX('Scenario Parameters'!$L:$L,MATCH($C73,'Scenario Parameters'!$A:$A,0)))*(1+INDEX('Scenario Parameters'!$L:$L,MATCH(AT$3,'Scenario Parameters'!$A:$A,0)))*'Base Table 5'!AT73</f>
        <v>17.127700000000001</v>
      </c>
      <c r="AU73" s="36">
        <f>(1+INDEX('Scenario Parameters'!$L:$L,MATCH($C73,'Scenario Parameters'!$A:$A,0)))*(1+INDEX('Scenario Parameters'!$L:$L,MATCH(AU$3,'Scenario Parameters'!$A:$A,0)))*'Base Table 5'!AU73</f>
        <v>9.2774000000000001</v>
      </c>
      <c r="AV73" s="36">
        <f>(1+INDEX('Scenario Parameters'!$L:$L,MATCH($C73,'Scenario Parameters'!$A:$A,0)))*(1+INDEX('Scenario Parameters'!$L:$L,MATCH(AV$3,'Scenario Parameters'!$A:$A,0)))*'Base Table 5'!AV73</f>
        <v>2.3336999999999999</v>
      </c>
      <c r="AW73" s="36">
        <f>(1+INDEX('Scenario Parameters'!$L:$L,MATCH($C73,'Scenario Parameters'!$A:$A,0)))*(1+INDEX('Scenario Parameters'!$L:$L,MATCH(AW$3,'Scenario Parameters'!$A:$A,0)))*'Base Table 5'!AW73</f>
        <v>1.0701000000000001</v>
      </c>
      <c r="AX73" s="36">
        <f>(1+INDEX('Scenario Parameters'!$L:$L,MATCH($C73,'Scenario Parameters'!$A:$A,0)))*(1+INDEX('Scenario Parameters'!$L:$L,MATCH(AX$3,'Scenario Parameters'!$A:$A,0)))*'Base Table 5'!AX73</f>
        <v>23.886399999999998</v>
      </c>
      <c r="AY73" s="36">
        <f>(1+INDEX('Scenario Parameters'!$L:$L,MATCH($C73,'Scenario Parameters'!$A:$A,0)))*(1+INDEX('Scenario Parameters'!$L:$L,MATCH(AY$3,'Scenario Parameters'!$A:$A,0)))*'Base Table 5'!AY73</f>
        <v>1.9603999999999999</v>
      </c>
      <c r="AZ73" s="36">
        <f>(1+INDEX('Scenario Parameters'!$L:$L,MATCH($C73,'Scenario Parameters'!$A:$A,0)))*(1+INDEX('Scenario Parameters'!$L:$L,MATCH(AZ$3,'Scenario Parameters'!$A:$A,0)))*'Base Table 5'!AZ73</f>
        <v>0.4783</v>
      </c>
      <c r="BA73" s="36">
        <f>(1+INDEX('Scenario Parameters'!$L:$L,MATCH($C73,'Scenario Parameters'!$A:$A,0)))*(1+INDEX('Scenario Parameters'!$L:$L,MATCH(BA$3,'Scenario Parameters'!$A:$A,0)))*'Base Table 5'!BA73</f>
        <v>7.1036999999999999</v>
      </c>
      <c r="BB73" s="36">
        <f>(1+INDEX('Scenario Parameters'!$L:$L,MATCH($C73,'Scenario Parameters'!$A:$A,0)))*(1+INDEX('Scenario Parameters'!$L:$L,MATCH(BB$3,'Scenario Parameters'!$A:$A,0)))*'Base Table 5'!BB73</f>
        <v>33.008899999999997</v>
      </c>
      <c r="BC73" s="36">
        <f>(1+INDEX('Scenario Parameters'!$L:$L,MATCH($C73,'Scenario Parameters'!$A:$A,0)))*(1+INDEX('Scenario Parameters'!$L:$L,MATCH(BC$3,'Scenario Parameters'!$A:$A,0)))*'Base Table 5'!BC73</f>
        <v>8.2007999999999992</v>
      </c>
      <c r="BD73" s="36">
        <f>(1+INDEX('Scenario Parameters'!$L:$L,MATCH($C73,'Scenario Parameters'!$A:$A,0)))*(1+INDEX('Scenario Parameters'!$L:$L,MATCH(BD$3,'Scenario Parameters'!$A:$A,0)))*'Base Table 5'!BD73</f>
        <v>22.601400000000002</v>
      </c>
      <c r="BE73" s="36">
        <f>(1+INDEX('Scenario Parameters'!$L:$L,MATCH($C73,'Scenario Parameters'!$A:$A,0)))*(1+INDEX('Scenario Parameters'!$L:$L,MATCH(BE$3,'Scenario Parameters'!$A:$A,0)))*'Base Table 5'!BE73</f>
        <v>12.6944</v>
      </c>
      <c r="BF73" s="36">
        <f>(1+INDEX('Scenario Parameters'!$L:$L,MATCH($C73,'Scenario Parameters'!$A:$A,0)))*(1+INDEX('Scenario Parameters'!$L:$L,MATCH(BF$3,'Scenario Parameters'!$A:$A,0)))*'Base Table 5'!BF73</f>
        <v>15.923500000000001</v>
      </c>
      <c r="BG73" s="36">
        <f>(1+INDEX('Scenario Parameters'!$L:$L,MATCH($C73,'Scenario Parameters'!$A:$A,0)))*(1+INDEX('Scenario Parameters'!$L:$L,MATCH(BG$3,'Scenario Parameters'!$A:$A,0)))*'Base Table 5'!BG73</f>
        <v>3.1014000000000004</v>
      </c>
      <c r="BH73" s="36">
        <f>(1+INDEX('Scenario Parameters'!$L:$L,MATCH($C73,'Scenario Parameters'!$A:$A,0)))*(1+INDEX('Scenario Parameters'!$L:$L,MATCH(BH$3,'Scenario Parameters'!$A:$A,0)))*'Base Table 5'!BH73</f>
        <v>10.450699999999999</v>
      </c>
      <c r="BI73" s="36">
        <f>(1+INDEX('Scenario Parameters'!$L:$L,MATCH($C73,'Scenario Parameters'!$A:$A,0)))*(1+INDEX('Scenario Parameters'!$L:$L,MATCH(BI$3,'Scenario Parameters'!$A:$A,0)))*'Base Table 5'!BI73</f>
        <v>5.8630000000000004</v>
      </c>
      <c r="BJ73" s="36">
        <f>(1+INDEX('Scenario Parameters'!$L:$L,MATCH($C73,'Scenario Parameters'!$A:$A,0)))*(1+INDEX('Scenario Parameters'!$L:$L,MATCH(BJ$3,'Scenario Parameters'!$A:$A,0)))*'Base Table 5'!BJ73</f>
        <v>5.4854000000000003</v>
      </c>
      <c r="BK73" s="36">
        <f>(1+INDEX('Scenario Parameters'!$L:$L,MATCH($C73,'Scenario Parameters'!$A:$A,0)))*(1+INDEX('Scenario Parameters'!$L:$L,MATCH(BK$3,'Scenario Parameters'!$A:$A,0)))*'Base Table 5'!BK73</f>
        <v>14.5694</v>
      </c>
      <c r="BL73" s="36">
        <f>(1+INDEX('Scenario Parameters'!$L:$L,MATCH($C73,'Scenario Parameters'!$A:$A,0)))*(1+INDEX('Scenario Parameters'!$L:$L,MATCH(BL$3,'Scenario Parameters'!$A:$A,0)))*'Base Table 5'!BL73</f>
        <v>9.7424999999999997</v>
      </c>
      <c r="BM73" s="36">
        <f>(1+INDEX('Scenario Parameters'!$L:$L,MATCH($C73,'Scenario Parameters'!$A:$A,0)))*(1+INDEX('Scenario Parameters'!$L:$L,MATCH(BM$3,'Scenario Parameters'!$A:$A,0)))*'Base Table 5'!BM73</f>
        <v>6.0997000000000003</v>
      </c>
      <c r="BN73" s="36">
        <f>(1+INDEX('Scenario Parameters'!$L:$L,MATCH($C73,'Scenario Parameters'!$A:$A,0)))*(1+INDEX('Scenario Parameters'!$L:$L,MATCH(BN$3,'Scenario Parameters'!$A:$A,0)))*'Base Table 5'!BN73</f>
        <v>17.963999999999999</v>
      </c>
      <c r="BO73" s="36">
        <f>(1+INDEX('Scenario Parameters'!$L:$L,MATCH($C73,'Scenario Parameters'!$A:$A,0)))*(1+INDEX('Scenario Parameters'!$L:$L,MATCH(BO$3,'Scenario Parameters'!$A:$A,0)))*'Base Table 5'!BO73</f>
        <v>28.001300000000001</v>
      </c>
      <c r="BP73" s="36">
        <f>(1+INDEX('Scenario Parameters'!$L:$L,MATCH($C73,'Scenario Parameters'!$A:$A,0)))*(1+INDEX('Scenario Parameters'!$L:$L,MATCH(BP$3,'Scenario Parameters'!$A:$A,0)))*'Base Table 5'!BP73</f>
        <v>18.258299999999998</v>
      </c>
      <c r="BQ73" s="36">
        <f>(1+INDEX('Scenario Parameters'!$L:$L,MATCH($C73,'Scenario Parameters'!$A:$A,0)))*(1+INDEX('Scenario Parameters'!$L:$L,MATCH(BQ$3,'Scenario Parameters'!$A:$A,0)))*'Base Table 5'!BQ73</f>
        <v>91.848624999999998</v>
      </c>
      <c r="BR73" s="36">
        <f>(1+INDEX('Scenario Parameters'!$L:$L,MATCH($C73,'Scenario Parameters'!$A:$A,0)))*(1+INDEX('Scenario Parameters'!$L:$L,MATCH(BR$3,'Scenario Parameters'!$A:$A,0)))*'Base Table 5'!BR73</f>
        <v>343.50549999999998</v>
      </c>
      <c r="BS73" s="36">
        <f>(1+INDEX('Scenario Parameters'!$L:$L,MATCH($C73,'Scenario Parameters'!$A:$A,0)))*(1+INDEX('Scenario Parameters'!$L:$L,MATCH(BS$3,'Scenario Parameters'!$A:$A,0)))*'Base Table 5'!BS73</f>
        <v>3.0956099999999993</v>
      </c>
      <c r="BT73" s="36">
        <f>(1+INDEX('Scenario Parameters'!$L:$L,MATCH($C73,'Scenario Parameters'!$A:$A,0)))*(1+INDEX('Scenario Parameters'!$L:$L,MATCH(BT$3,'Scenario Parameters'!$A:$A,0)))*'Base Table 5'!BT73</f>
        <v>187.35919999999999</v>
      </c>
      <c r="BU73" s="36">
        <f>(1+INDEX('Scenario Parameters'!$L:$L,MATCH($C73,'Scenario Parameters'!$A:$A,0)))*(1+INDEX('Scenario Parameters'!$L:$L,MATCH(BU$3,'Scenario Parameters'!$A:$A,0)))*'Base Table 5'!BU73</f>
        <v>35.651000000000003</v>
      </c>
      <c r="BV73" s="36">
        <f>(1+INDEX('Scenario Parameters'!$L:$L,MATCH($C73,'Scenario Parameters'!$A:$A,0)))*(1+INDEX('Scenario Parameters'!$L:$L,MATCH(BV$3,'Scenario Parameters'!$A:$A,0)))*'Base Table 5'!BV73</f>
        <v>4380.1427999999996</v>
      </c>
      <c r="BW73" s="36">
        <f>(1+INDEX('Scenario Parameters'!$L:$L,MATCH($C73,'Scenario Parameters'!$A:$A,0)))*(1+INDEX('Scenario Parameters'!$L:$L,MATCH(BW$3,'Scenario Parameters'!$A:$A,0)))*'Base Table 5'!BW73</f>
        <v>3125.0039000000002</v>
      </c>
      <c r="BX73" s="36">
        <f>(1+INDEX('Scenario Parameters'!$L:$L,MATCH($C73,'Scenario Parameters'!$A:$A,0)))*(1+INDEX('Scenario Parameters'!$L:$L,MATCH(BX$3,'Scenario Parameters'!$A:$A,0)))*'Base Table 5'!BX73</f>
        <v>2524.9135999999999</v>
      </c>
      <c r="BY73" s="36">
        <f>(1+INDEX('Scenario Parameters'!$L:$L,MATCH($C73,'Scenario Parameters'!$A:$A,0)))*(1+INDEX('Scenario Parameters'!$L:$L,MATCH(BY$3,'Scenario Parameters'!$A:$A,0)))*'Base Table 5'!BY73</f>
        <v>9411.4961000000003</v>
      </c>
      <c r="BZ73" s="36">
        <f>(1+INDEX('Scenario Parameters'!$L:$L,MATCH($C73,'Scenario Parameters'!$A:$A,0)))*(1+INDEX('Scenario Parameters'!$L:$L,MATCH(BZ$3,'Scenario Parameters'!$A:$A,0)))*'Base Table 5'!BZ73</f>
        <v>595.19470000000001</v>
      </c>
      <c r="CA73" s="36">
        <f>(1+INDEX('Scenario Parameters'!$L:$L,MATCH($C73,'Scenario Parameters'!$A:$A,0)))*(1+INDEX('Scenario Parameters'!$L:$L,MATCH(CA$3,'Scenario Parameters'!$A:$A,0)))*'Base Table 5'!CA73</f>
        <v>305.48140000000001</v>
      </c>
      <c r="CB73" s="36">
        <f>(1+INDEX('Scenario Parameters'!$L:$L,MATCH($C73,'Scenario Parameters'!$A:$A,0)))*(1+INDEX('Scenario Parameters'!$L:$L,MATCH(CB$3,'Scenario Parameters'!$A:$A,0)))*'Base Table 5'!CB73</f>
        <v>181.1361</v>
      </c>
      <c r="CC73" s="36">
        <f>(1+INDEX('Scenario Parameters'!$L:$L,MATCH($C73,'Scenario Parameters'!$A:$A,0)))*(1+INDEX('Scenario Parameters'!$L:$L,MATCH(CC$3,'Scenario Parameters'!$A:$A,0)))*'Base Table 5'!CC73</f>
        <v>242.82409999999999</v>
      </c>
      <c r="CD73" s="36">
        <f>(1+INDEX('Scenario Parameters'!$L:$L,MATCH($C73,'Scenario Parameters'!$A:$A,0)))*(1+INDEX('Scenario Parameters'!$L:$L,MATCH(CD$3,'Scenario Parameters'!$A:$A,0)))*'Base Table 5'!CD73</f>
        <v>62.95044</v>
      </c>
      <c r="CE73" s="36">
        <f>(1+INDEX('Scenario Parameters'!$L:$L,MATCH($C73,'Scenario Parameters'!$A:$A,0)))*(1+INDEX('Scenario Parameters'!$L:$L,MATCH(CE$3,'Scenario Parameters'!$A:$A,0)))*'Base Table 5'!CE73</f>
        <v>215.06039999999999</v>
      </c>
      <c r="CF73" s="36">
        <f>(1+INDEX('Scenario Parameters'!$L:$L,MATCH($C73,'Scenario Parameters'!$A:$A,0)))*(1+INDEX('Scenario Parameters'!$L:$L,MATCH(CF$3,'Scenario Parameters'!$A:$A,0)))*'Base Table 5'!CF73</f>
        <v>30.276900000000001</v>
      </c>
      <c r="CG73" s="36">
        <f>(1+INDEX('Scenario Parameters'!$L:$L,MATCH($C73,'Scenario Parameters'!$A:$A,0)))*(1+INDEX('Scenario Parameters'!$L:$L,MATCH(CG$3,'Scenario Parameters'!$A:$A,0)))*'Base Table 5'!CG73</f>
        <v>84.108599999999996</v>
      </c>
      <c r="CH73" s="36">
        <f>(1+INDEX('Scenario Parameters'!$L:$L,MATCH($C73,'Scenario Parameters'!$A:$A,0)))*(1+INDEX('Scenario Parameters'!$L:$L,MATCH(CH$3,'Scenario Parameters'!$A:$A,0)))*'Base Table 5'!CH73</f>
        <v>38.663400000000003</v>
      </c>
      <c r="CI73" s="36">
        <f>(1+INDEX('Scenario Parameters'!$L:$L,MATCH($C73,'Scenario Parameters'!$A:$A,0)))*(1+INDEX('Scenario Parameters'!$L:$L,MATCH(CI$3,'Scenario Parameters'!$A:$A,0)))*'Base Table 5'!CI73</f>
        <v>343.97109999999998</v>
      </c>
      <c r="CJ73" s="36">
        <f>(1+INDEX('Scenario Parameters'!$L:$L,MATCH($C73,'Scenario Parameters'!$A:$A,0)))*(1+INDEX('Scenario Parameters'!$L:$L,MATCH(CJ$3,'Scenario Parameters'!$A:$A,0)))*'Base Table 5'!CJ73</f>
        <v>74.551100000000005</v>
      </c>
      <c r="CK73" s="36">
        <f>(1+INDEX('Scenario Parameters'!$L:$L,MATCH($C73,'Scenario Parameters'!$A:$A,0)))*(1+INDEX('Scenario Parameters'!$L:$L,MATCH(CK$3,'Scenario Parameters'!$A:$A,0)))*'Base Table 5'!CK73</f>
        <v>10.6723</v>
      </c>
      <c r="CL73" s="36">
        <f>(1+INDEX('Scenario Parameters'!$L:$L,MATCH($C73,'Scenario Parameters'!$A:$A,0)))*(1+INDEX('Scenario Parameters'!$L:$L,MATCH(CL$3,'Scenario Parameters'!$A:$A,0)))*'Base Table 5'!CL73</f>
        <v>26.3902</v>
      </c>
      <c r="CM73" s="36">
        <f>(1+INDEX('Scenario Parameters'!$L:$L,MATCH($C73,'Scenario Parameters'!$A:$A,0)))*(1+INDEX('Scenario Parameters'!$L:$L,MATCH(CM$3,'Scenario Parameters'!$A:$A,0)))*'Base Table 5'!CM73</f>
        <v>23.189399999999999</v>
      </c>
      <c r="CN73" s="36">
        <f>(1+INDEX('Scenario Parameters'!$L:$L,MATCH($C73,'Scenario Parameters'!$A:$A,0)))*(1+INDEX('Scenario Parameters'!$L:$L,MATCH(CN$3,'Scenario Parameters'!$A:$A,0)))*'Base Table 5'!CN73</f>
        <v>153.30779999999999</v>
      </c>
      <c r="CO73" s="36">
        <f>(1+INDEX('Scenario Parameters'!$L:$L,MATCH($C73,'Scenario Parameters'!$A:$A,0)))*(1+INDEX('Scenario Parameters'!$L:$L,MATCH(CO$3,'Scenario Parameters'!$A:$A,0)))*'Base Table 5'!CO73</f>
        <v>0.52969999999999995</v>
      </c>
      <c r="CP73" s="36">
        <f>(1+INDEX('Scenario Parameters'!$L:$L,MATCH($C73,'Scenario Parameters'!$A:$A,0)))*(1+INDEX('Scenario Parameters'!$L:$L,MATCH(CP$3,'Scenario Parameters'!$A:$A,0)))*'Base Table 5'!CP73</f>
        <v>55.166800000000002</v>
      </c>
      <c r="CQ73" s="36">
        <f>(1+INDEX('Scenario Parameters'!$L:$L,MATCH($C73,'Scenario Parameters'!$A:$A,0)))*(1+INDEX('Scenario Parameters'!$L:$L,MATCH(CQ$3,'Scenario Parameters'!$A:$A,0)))*'Base Table 5'!CQ73</f>
        <v>65.48</v>
      </c>
      <c r="CR73" s="36">
        <f>(1+INDEX('Scenario Parameters'!$L:$L,MATCH($C73,'Scenario Parameters'!$A:$A,0)))*(1+INDEX('Scenario Parameters'!$L:$L,MATCH(CR$3,'Scenario Parameters'!$A:$A,0)))*'Base Table 5'!CR73</f>
        <v>122.8584</v>
      </c>
      <c r="CS73" s="36">
        <f>(1+INDEX('Scenario Parameters'!$L:$L,MATCH($C73,'Scenario Parameters'!$A:$A,0)))*(1+INDEX('Scenario Parameters'!$L:$L,MATCH(CS$3,'Scenario Parameters'!$A:$A,0)))*'Base Table 5'!CS73</f>
        <v>132.51650000000001</v>
      </c>
      <c r="CT73" s="36">
        <f>(1+INDEX('Scenario Parameters'!$L:$L,MATCH($C73,'Scenario Parameters'!$A:$A,0)))*(1+INDEX('Scenario Parameters'!$L:$L,MATCH(CT$3,'Scenario Parameters'!$A:$A,0)))*'Base Table 5'!CT73</f>
        <v>1870.5193999999999</v>
      </c>
      <c r="CU73" s="36">
        <f>(1+INDEX('Scenario Parameters'!$L:$L,MATCH($C73,'Scenario Parameters'!$A:$A,0)))*(1+INDEX('Scenario Parameters'!$L:$L,MATCH(CU$3,'Scenario Parameters'!$A:$A,0)))*'Base Table 5'!CU73</f>
        <v>747.25540000000001</v>
      </c>
      <c r="CV73" s="36">
        <f>(1+INDEX('Scenario Parameters'!$L:$L,MATCH($C73,'Scenario Parameters'!$A:$A,0)))*(1+INDEX('Scenario Parameters'!$L:$L,MATCH(CV$3,'Scenario Parameters'!$A:$A,0)))*'Base Table 5'!CV73</f>
        <v>770.87379999999996</v>
      </c>
      <c r="CW73" s="36">
        <f>(1+INDEX('Scenario Parameters'!$L:$L,MATCH($C73,'Scenario Parameters'!$A:$A,0)))*(1+INDEX('Scenario Parameters'!$L:$L,MATCH(CW$3,'Scenario Parameters'!$A:$A,0)))*'Base Table 5'!CW73</f>
        <v>694.94680000000005</v>
      </c>
      <c r="CX73" s="36">
        <f>(1+INDEX('Scenario Parameters'!$L:$L,MATCH($C73,'Scenario Parameters'!$A:$A,0)))*(1+INDEX('Scenario Parameters'!$L:$L,MATCH(CX$3,'Scenario Parameters'!$A:$A,0)))*'Base Table 5'!CX73</f>
        <v>241.7901</v>
      </c>
      <c r="CY73" s="36">
        <f>(1+INDEX('Scenario Parameters'!$L:$L,MATCH($C73,'Scenario Parameters'!$A:$A,0)))*(1+INDEX('Scenario Parameters'!$L:$L,MATCH(CY$3,'Scenario Parameters'!$A:$A,0)))*'Base Table 5'!CY73</f>
        <v>167.51150000000001</v>
      </c>
      <c r="CZ73" s="36">
        <f>(1+INDEX('Scenario Parameters'!$L:$L,MATCH($C73,'Scenario Parameters'!$A:$A,0)))*(1+INDEX('Scenario Parameters'!$L:$L,MATCH(CZ$3,'Scenario Parameters'!$A:$A,0)))*'Base Table 5'!CZ73</f>
        <v>86.515299999999996</v>
      </c>
      <c r="DA73" s="36">
        <f>(1+INDEX('Scenario Parameters'!$L:$L,MATCH($C73,'Scenario Parameters'!$A:$A,0)))*(1+INDEX('Scenario Parameters'!$L:$L,MATCH(DA$3,'Scenario Parameters'!$A:$A,0)))*'Base Table 5'!DA73</f>
        <v>1123.6565000000001</v>
      </c>
      <c r="DB73" s="36">
        <f>(1+INDEX('Scenario Parameters'!$L:$L,MATCH($C73,'Scenario Parameters'!$A:$A,0)))*(1+INDEX('Scenario Parameters'!$L:$L,MATCH(DB$3,'Scenario Parameters'!$A:$A,0)))*'Base Table 5'!DB73</f>
        <v>1018.8484999999999</v>
      </c>
      <c r="DC73" s="36">
        <f>(1+INDEX('Scenario Parameters'!$L:$L,MATCH($C73,'Scenario Parameters'!$A:$A,0)))*(1+INDEX('Scenario Parameters'!$L:$L,MATCH(DC$3,'Scenario Parameters'!$A:$A,0)))*'Base Table 5'!DC73</f>
        <v>77.112200000000001</v>
      </c>
      <c r="DD73" s="36">
        <f>(1+INDEX('Scenario Parameters'!$L:$L,MATCH($C73,'Scenario Parameters'!$A:$A,0)))*(1+INDEX('Scenario Parameters'!$L:$L,MATCH(DD$3,'Scenario Parameters'!$A:$A,0)))*'Base Table 5'!DD73</f>
        <v>82.8673</v>
      </c>
      <c r="DE73" s="36">
        <f>(1+INDEX('Scenario Parameters'!$L:$L,MATCH($C73,'Scenario Parameters'!$A:$A,0)))*(1+INDEX('Scenario Parameters'!$L:$L,MATCH(DE$3,'Scenario Parameters'!$A:$A,0)))*'Base Table 5'!DE73</f>
        <v>25.351500000000001</v>
      </c>
      <c r="DF73" s="36">
        <f>(1+INDEX('Scenario Parameters'!$L:$L,MATCH($C73,'Scenario Parameters'!$A:$A,0)))*(1+INDEX('Scenario Parameters'!$L:$L,MATCH(DF$3,'Scenario Parameters'!$A:$A,0)))*'Base Table 5'!DF73</f>
        <v>18.136600000000001</v>
      </c>
      <c r="DG73" s="36">
        <f>(1+INDEX('Scenario Parameters'!$L:$L,MATCH($C73,'Scenario Parameters'!$A:$A,0)))*(1+INDEX('Scenario Parameters'!$L:$L,MATCH(DG$3,'Scenario Parameters'!$A:$A,0)))*'Base Table 5'!DG73</f>
        <v>78.583950000000002</v>
      </c>
      <c r="DH73" s="36">
        <f>(1+INDEX('Scenario Parameters'!$L:$L,MATCH($C73,'Scenario Parameters'!$A:$A,0)))*(1+INDEX('Scenario Parameters'!$L:$L,MATCH(DH$3,'Scenario Parameters'!$A:$A,0)))*'Base Table 5'!DH73</f>
        <v>80.636349999999993</v>
      </c>
      <c r="DI73" s="36">
        <f>(1+INDEX('Scenario Parameters'!$L:$L,MATCH($C73,'Scenario Parameters'!$A:$A,0)))*(1+INDEX('Scenario Parameters'!$L:$L,MATCH(DI$3,'Scenario Parameters'!$A:$A,0)))*'Base Table 5'!DI73</f>
        <v>23.009</v>
      </c>
      <c r="DJ73" s="36">
        <f>(1+INDEX('Scenario Parameters'!$L:$L,MATCH($C73,'Scenario Parameters'!$A:$A,0)))*(1+INDEX('Scenario Parameters'!$L:$L,MATCH(DJ$3,'Scenario Parameters'!$A:$A,0)))*'Base Table 5'!DJ73</f>
        <v>39.082799999999999</v>
      </c>
      <c r="DK73" s="36">
        <f>(1+INDEX('Scenario Parameters'!$L:$L,MATCH($C73,'Scenario Parameters'!$A:$A,0)))*(1+INDEX('Scenario Parameters'!$L:$L,MATCH(DK$3,'Scenario Parameters'!$A:$A,0)))*'Base Table 5'!DK73</f>
        <v>34.545000000000002</v>
      </c>
      <c r="DL73" s="36">
        <f>(1+INDEX('Scenario Parameters'!$L:$L,MATCH($C73,'Scenario Parameters'!$A:$A,0)))*(1+INDEX('Scenario Parameters'!$L:$L,MATCH(DL$3,'Scenario Parameters'!$A:$A,0)))*'Base Table 5'!DL73</f>
        <v>5.4824799999999989</v>
      </c>
      <c r="DM73" s="36">
        <f>(1+INDEX('Scenario Parameters'!$L:$L,MATCH($C73,'Scenario Parameters'!$A:$A,0)))*(1+INDEX('Scenario Parameters'!$L:$L,MATCH(DM$3,'Scenario Parameters'!$A:$A,0)))*'Base Table 5'!DM73</f>
        <v>124.3472</v>
      </c>
      <c r="DN73" s="36">
        <f>(1+INDEX('Scenario Parameters'!$L:$L,MATCH($C73,'Scenario Parameters'!$A:$A,0)))*(1+INDEX('Scenario Parameters'!$L:$L,MATCH(DN$3,'Scenario Parameters'!$A:$A,0)))*'Base Table 5'!DN73</f>
        <v>82.527900000000002</v>
      </c>
      <c r="DO73" s="36">
        <f>(1+INDEX('Scenario Parameters'!$L:$L,MATCH($C73,'Scenario Parameters'!$A:$A,0)))*(1+INDEX('Scenario Parameters'!$L:$L,MATCH(DO$3,'Scenario Parameters'!$A:$A,0)))*'Base Table 5'!DO73</f>
        <v>5.7842000000000002</v>
      </c>
      <c r="DP73" s="36">
        <f t="shared" si="8"/>
        <v>32728.468405000003</v>
      </c>
      <c r="DQ73" s="36">
        <f>('Base Table 5'!DQ73/'Base Table 5'!$DX73)*$EB73</f>
        <v>65.087869705052455</v>
      </c>
      <c r="DR73" s="36">
        <f>('Base Table 5'!DR73/'Base Table 5'!$DX73)*$EB73</f>
        <v>35.87318948693818</v>
      </c>
      <c r="DS73" s="36">
        <f>('Base Table 5'!DS73/'Base Table 5'!$DX73)*$EB73</f>
        <v>91405.36569909293</v>
      </c>
      <c r="DT73" s="36">
        <f>('Base Table 5'!DT73/'Base Table 5'!$DX73)*$EB73</f>
        <v>1552.0894209619955</v>
      </c>
      <c r="DU73" s="36">
        <f>('Base Table 5'!DU73/'Base Table 5'!$DX73)*$EB73</f>
        <v>3493.2829601040767</v>
      </c>
      <c r="DV73" s="36">
        <f>('Base Table 5'!DV73/'Base Table 5'!$DX73)*$EB73</f>
        <v>0.1222325330742695</v>
      </c>
      <c r="DW73" s="36">
        <f>('Base Table 5'!DW73/'Base Table 5'!$DX73)*$EB73</f>
        <v>212.17820127826715</v>
      </c>
      <c r="DX73" s="36">
        <f t="shared" si="9"/>
        <v>96763.999573162335</v>
      </c>
      <c r="DY73" s="36">
        <f t="shared" si="10"/>
        <v>129492.46797816234</v>
      </c>
      <c r="DZ73" s="14">
        <f>'Base Table 5'!DY73</f>
        <v>129718.00020000001</v>
      </c>
      <c r="EA73" s="54">
        <v>129492.46797816234</v>
      </c>
      <c r="EB73" s="100">
        <f t="shared" si="11"/>
        <v>96763.999573162335</v>
      </c>
    </row>
    <row r="74" spans="1:132" x14ac:dyDescent="0.4">
      <c r="A74" s="34">
        <v>71</v>
      </c>
      <c r="B74" s="7" t="str">
        <f>'Base Table 5'!B74</f>
        <v>3002</v>
      </c>
      <c r="C74" s="111">
        <f>'Base Table 5'!C74</f>
        <v>14</v>
      </c>
      <c r="D74" s="35" t="str">
        <f>'Base Table 5'!D74</f>
        <v>Non-residential building construction</v>
      </c>
      <c r="E74" s="36">
        <f>(1+INDEX('Scenario Parameters'!$L:$L,MATCH($C74,'Scenario Parameters'!$A:$A,0)))*(1+INDEX('Scenario Parameters'!$L:$L,MATCH(E$3,'Scenario Parameters'!$A:$A,0)))*'Base Table 5'!E74</f>
        <v>161.93700000000001</v>
      </c>
      <c r="F74" s="36">
        <f>(1+INDEX('Scenario Parameters'!$L:$L,MATCH($C74,'Scenario Parameters'!$A:$A,0)))*(1+INDEX('Scenario Parameters'!$L:$L,MATCH(F$3,'Scenario Parameters'!$A:$A,0)))*'Base Table 5'!F74</f>
        <v>51.238199999999999</v>
      </c>
      <c r="G74" s="36">
        <f>(1+INDEX('Scenario Parameters'!$L:$L,MATCH($C74,'Scenario Parameters'!$A:$A,0)))*(1+INDEX('Scenario Parameters'!$L:$L,MATCH(G$3,'Scenario Parameters'!$A:$A,0)))*'Base Table 5'!G74</f>
        <v>139.858</v>
      </c>
      <c r="H74" s="36">
        <f>(1+INDEX('Scenario Parameters'!$L:$L,MATCH($C74,'Scenario Parameters'!$A:$A,0)))*(1+INDEX('Scenario Parameters'!$L:$L,MATCH(H$3,'Scenario Parameters'!$A:$A,0)))*'Base Table 5'!H74</f>
        <v>12.4383</v>
      </c>
      <c r="I74" s="36">
        <f>(1+INDEX('Scenario Parameters'!$L:$L,MATCH($C74,'Scenario Parameters'!$A:$A,0)))*(1+INDEX('Scenario Parameters'!$L:$L,MATCH(I$3,'Scenario Parameters'!$A:$A,0)))*'Base Table 5'!I74</f>
        <v>0.1009</v>
      </c>
      <c r="J74" s="36">
        <f>(1+INDEX('Scenario Parameters'!$L:$L,MATCH($C74,'Scenario Parameters'!$A:$A,0)))*(1+INDEX('Scenario Parameters'!$L:$L,MATCH(J$3,'Scenario Parameters'!$A:$A,0)))*'Base Table 5'!J74</f>
        <v>9.1972000000000005</v>
      </c>
      <c r="K74" s="36">
        <f>(1+INDEX('Scenario Parameters'!$L:$L,MATCH($C74,'Scenario Parameters'!$A:$A,0)))*(1+INDEX('Scenario Parameters'!$L:$L,MATCH(K$3,'Scenario Parameters'!$A:$A,0)))*'Base Table 5'!K74</f>
        <v>53.956699999999998</v>
      </c>
      <c r="L74" s="36">
        <f>(1+INDEX('Scenario Parameters'!$L:$L,MATCH($C74,'Scenario Parameters'!$A:$A,0)))*(1+INDEX('Scenario Parameters'!$L:$L,MATCH(L$3,'Scenario Parameters'!$A:$A,0)))*'Base Table 5'!L74</f>
        <v>20.285119999999996</v>
      </c>
      <c r="M74" s="36">
        <f>(1+INDEX('Scenario Parameters'!$L:$L,MATCH($C74,'Scenario Parameters'!$A:$A,0)))*(1+INDEX('Scenario Parameters'!$L:$L,MATCH(M$3,'Scenario Parameters'!$A:$A,0)))*'Base Table 5'!M74</f>
        <v>36.074449999999992</v>
      </c>
      <c r="N74" s="36">
        <f>(1+INDEX('Scenario Parameters'!$L:$L,MATCH($C74,'Scenario Parameters'!$A:$A,0)))*(1+INDEX('Scenario Parameters'!$L:$L,MATCH(N$3,'Scenario Parameters'!$A:$A,0)))*'Base Table 5'!N74</f>
        <v>613.46824000000004</v>
      </c>
      <c r="O74" s="36">
        <f>(1+INDEX('Scenario Parameters'!$L:$L,MATCH($C74,'Scenario Parameters'!$A:$A,0)))*(1+INDEX('Scenario Parameters'!$L:$L,MATCH(O$3,'Scenario Parameters'!$A:$A,0)))*'Base Table 5'!O74</f>
        <v>420.57411000000002</v>
      </c>
      <c r="P74" s="36">
        <f>(1+INDEX('Scenario Parameters'!$L:$L,MATCH($C74,'Scenario Parameters'!$A:$A,0)))*(1+INDEX('Scenario Parameters'!$L:$L,MATCH(P$3,'Scenario Parameters'!$A:$A,0)))*'Base Table 5'!P74</f>
        <v>74.62697</v>
      </c>
      <c r="Q74" s="36">
        <f>(1+INDEX('Scenario Parameters'!$L:$L,MATCH($C74,'Scenario Parameters'!$A:$A,0)))*(1+INDEX('Scenario Parameters'!$L:$L,MATCH(Q$3,'Scenario Parameters'!$A:$A,0)))*'Base Table 5'!Q74</f>
        <v>14.102879999999999</v>
      </c>
      <c r="R74" s="36">
        <f>(1+INDEX('Scenario Parameters'!$L:$L,MATCH($C74,'Scenario Parameters'!$A:$A,0)))*(1+INDEX('Scenario Parameters'!$L:$L,MATCH(R$3,'Scenario Parameters'!$A:$A,0)))*'Base Table 5'!R74</f>
        <v>12.8809</v>
      </c>
      <c r="S74" s="36">
        <f>(1+INDEX('Scenario Parameters'!$L:$L,MATCH($C74,'Scenario Parameters'!$A:$A,0)))*(1+INDEX('Scenario Parameters'!$L:$L,MATCH(S$3,'Scenario Parameters'!$A:$A,0)))*'Base Table 5'!S74</f>
        <v>0.4592</v>
      </c>
      <c r="T74" s="36">
        <f>(1+INDEX('Scenario Parameters'!$L:$L,MATCH($C74,'Scenario Parameters'!$A:$A,0)))*(1+INDEX('Scenario Parameters'!$L:$L,MATCH(T$3,'Scenario Parameters'!$A:$A,0)))*'Base Table 5'!T74</f>
        <v>3.5207999999999999</v>
      </c>
      <c r="U74" s="36">
        <f>(1+INDEX('Scenario Parameters'!$L:$L,MATCH($C74,'Scenario Parameters'!$A:$A,0)))*(1+INDEX('Scenario Parameters'!$L:$L,MATCH(U$3,'Scenario Parameters'!$A:$A,0)))*'Base Table 5'!U74</f>
        <v>2.0733000000000001</v>
      </c>
      <c r="V74" s="36">
        <f>(1+INDEX('Scenario Parameters'!$L:$L,MATCH($C74,'Scenario Parameters'!$A:$A,0)))*(1+INDEX('Scenario Parameters'!$L:$L,MATCH(V$3,'Scenario Parameters'!$A:$A,0)))*'Base Table 5'!V74</f>
        <v>1.2008000000000001</v>
      </c>
      <c r="W74" s="36">
        <f>(1+INDEX('Scenario Parameters'!$L:$L,MATCH($C74,'Scenario Parameters'!$A:$A,0)))*(1+INDEX('Scenario Parameters'!$L:$L,MATCH(W$3,'Scenario Parameters'!$A:$A,0)))*'Base Table 5'!W74</f>
        <v>5.1578999999999997</v>
      </c>
      <c r="X74" s="36">
        <f>(1+INDEX('Scenario Parameters'!$L:$L,MATCH($C74,'Scenario Parameters'!$A:$A,0)))*(1+INDEX('Scenario Parameters'!$L:$L,MATCH(X$3,'Scenario Parameters'!$A:$A,0)))*'Base Table 5'!X74</f>
        <v>3.5691999999999999</v>
      </c>
      <c r="Y74" s="36">
        <f>(1+INDEX('Scenario Parameters'!$L:$L,MATCH($C74,'Scenario Parameters'!$A:$A,0)))*(1+INDEX('Scenario Parameters'!$L:$L,MATCH(Y$3,'Scenario Parameters'!$A:$A,0)))*'Base Table 5'!Y74</f>
        <v>9.0135000000000005</v>
      </c>
      <c r="Z74" s="36">
        <f>(1+INDEX('Scenario Parameters'!$L:$L,MATCH($C74,'Scenario Parameters'!$A:$A,0)))*(1+INDEX('Scenario Parameters'!$L:$L,MATCH(Z$3,'Scenario Parameters'!$A:$A,0)))*'Base Table 5'!Z74</f>
        <v>12.292299999999999</v>
      </c>
      <c r="AA74" s="36">
        <f>(1+INDEX('Scenario Parameters'!$L:$L,MATCH($C74,'Scenario Parameters'!$A:$A,0)))*(1+INDEX('Scenario Parameters'!$L:$L,MATCH(AA$3,'Scenario Parameters'!$A:$A,0)))*'Base Table 5'!AA74</f>
        <v>17.854299999999999</v>
      </c>
      <c r="AB74" s="36">
        <f>(1+INDEX('Scenario Parameters'!$L:$L,MATCH($C74,'Scenario Parameters'!$A:$A,0)))*(1+INDEX('Scenario Parameters'!$L:$L,MATCH(AB$3,'Scenario Parameters'!$A:$A,0)))*'Base Table 5'!AB74</f>
        <v>4.5778999999999996</v>
      </c>
      <c r="AC74" s="36">
        <f>(1+INDEX('Scenario Parameters'!$L:$L,MATCH($C74,'Scenario Parameters'!$A:$A,0)))*(1+INDEX('Scenario Parameters'!$L:$L,MATCH(AC$3,'Scenario Parameters'!$A:$A,0)))*'Base Table 5'!AC74</f>
        <v>7.2175000000000002</v>
      </c>
      <c r="AD74" s="36">
        <f>(1+INDEX('Scenario Parameters'!$L:$L,MATCH($C74,'Scenario Parameters'!$A:$A,0)))*(1+INDEX('Scenario Parameters'!$L:$L,MATCH(AD$3,'Scenario Parameters'!$A:$A,0)))*'Base Table 5'!AD74</f>
        <v>0.25230000000000002</v>
      </c>
      <c r="AE74" s="36">
        <f>(1+INDEX('Scenario Parameters'!$L:$L,MATCH($C74,'Scenario Parameters'!$A:$A,0)))*(1+INDEX('Scenario Parameters'!$L:$L,MATCH(AE$3,'Scenario Parameters'!$A:$A,0)))*'Base Table 5'!AE74</f>
        <v>0.30590000000000001</v>
      </c>
      <c r="AF74" s="36">
        <f>(1+INDEX('Scenario Parameters'!$L:$L,MATCH($C74,'Scenario Parameters'!$A:$A,0)))*(1+INDEX('Scenario Parameters'!$L:$L,MATCH(AF$3,'Scenario Parameters'!$A:$A,0)))*'Base Table 5'!AF74</f>
        <v>1.6816</v>
      </c>
      <c r="AG74" s="36">
        <f>(1+INDEX('Scenario Parameters'!$L:$L,MATCH($C74,'Scenario Parameters'!$A:$A,0)))*(1+INDEX('Scenario Parameters'!$L:$L,MATCH(AG$3,'Scenario Parameters'!$A:$A,0)))*'Base Table 5'!AG74</f>
        <v>0.24759999999999999</v>
      </c>
      <c r="AH74" s="36">
        <f>(1+INDEX('Scenario Parameters'!$L:$L,MATCH($C74,'Scenario Parameters'!$A:$A,0)))*(1+INDEX('Scenario Parameters'!$L:$L,MATCH(AH$3,'Scenario Parameters'!$A:$A,0)))*'Base Table 5'!AH74</f>
        <v>0.35160000000000002</v>
      </c>
      <c r="AI74" s="36">
        <f>(1+INDEX('Scenario Parameters'!$L:$L,MATCH($C74,'Scenario Parameters'!$A:$A,0)))*(1+INDEX('Scenario Parameters'!$L:$L,MATCH(AI$3,'Scenario Parameters'!$A:$A,0)))*'Base Table 5'!AI74</f>
        <v>0.32169999999999999</v>
      </c>
      <c r="AJ74" s="36">
        <f>(1+INDEX('Scenario Parameters'!$L:$L,MATCH($C74,'Scenario Parameters'!$A:$A,0)))*(1+INDEX('Scenario Parameters'!$L:$L,MATCH(AJ$3,'Scenario Parameters'!$A:$A,0)))*'Base Table 5'!AJ74</f>
        <v>12.983700000000001</v>
      </c>
      <c r="AK74" s="36">
        <f>(1+INDEX('Scenario Parameters'!$L:$L,MATCH($C74,'Scenario Parameters'!$A:$A,0)))*(1+INDEX('Scenario Parameters'!$L:$L,MATCH(AK$3,'Scenario Parameters'!$A:$A,0)))*'Base Table 5'!AK74</f>
        <v>36.270400000000002</v>
      </c>
      <c r="AL74" s="36">
        <f>(1+INDEX('Scenario Parameters'!$L:$L,MATCH($C74,'Scenario Parameters'!$A:$A,0)))*(1+INDEX('Scenario Parameters'!$L:$L,MATCH(AL$3,'Scenario Parameters'!$A:$A,0)))*'Base Table 5'!AL74</f>
        <v>3.3976999999999999</v>
      </c>
      <c r="AM74" s="36">
        <f>(1+INDEX('Scenario Parameters'!$L:$L,MATCH($C74,'Scenario Parameters'!$A:$A,0)))*(1+INDEX('Scenario Parameters'!$L:$L,MATCH(AM$3,'Scenario Parameters'!$A:$A,0)))*'Base Table 5'!AM74</f>
        <v>11.887499999999999</v>
      </c>
      <c r="AN74" s="36">
        <f>(1+INDEX('Scenario Parameters'!$L:$L,MATCH($C74,'Scenario Parameters'!$A:$A,0)))*(1+INDEX('Scenario Parameters'!$L:$L,MATCH(AN$3,'Scenario Parameters'!$A:$A,0)))*'Base Table 5'!AN74</f>
        <v>13.365</v>
      </c>
      <c r="AO74" s="36">
        <f>(1+INDEX('Scenario Parameters'!$L:$L,MATCH($C74,'Scenario Parameters'!$A:$A,0)))*(1+INDEX('Scenario Parameters'!$L:$L,MATCH(AO$3,'Scenario Parameters'!$A:$A,0)))*'Base Table 5'!AO74</f>
        <v>2.8524799999999995</v>
      </c>
      <c r="AP74" s="36">
        <f>(1+INDEX('Scenario Parameters'!$L:$L,MATCH($C74,'Scenario Parameters'!$A:$A,0)))*(1+INDEX('Scenario Parameters'!$L:$L,MATCH(AP$3,'Scenario Parameters'!$A:$A,0)))*'Base Table 5'!AP74</f>
        <v>6.4814999999999996</v>
      </c>
      <c r="AQ74" s="36">
        <f>(1+INDEX('Scenario Parameters'!$L:$L,MATCH($C74,'Scenario Parameters'!$A:$A,0)))*(1+INDEX('Scenario Parameters'!$L:$L,MATCH(AQ$3,'Scenario Parameters'!$A:$A,0)))*'Base Table 5'!AQ74</f>
        <v>1.8827</v>
      </c>
      <c r="AR74" s="36">
        <f>(1+INDEX('Scenario Parameters'!$L:$L,MATCH($C74,'Scenario Parameters'!$A:$A,0)))*(1+INDEX('Scenario Parameters'!$L:$L,MATCH(AR$3,'Scenario Parameters'!$A:$A,0)))*'Base Table 5'!AR74</f>
        <v>13.235799999999999</v>
      </c>
      <c r="AS74" s="36">
        <f>(1+INDEX('Scenario Parameters'!$L:$L,MATCH($C74,'Scenario Parameters'!$A:$A,0)))*(1+INDEX('Scenario Parameters'!$L:$L,MATCH(AS$3,'Scenario Parameters'!$A:$A,0)))*'Base Table 5'!AS74</f>
        <v>4.9934000000000003</v>
      </c>
      <c r="AT74" s="36">
        <f>(1+INDEX('Scenario Parameters'!$L:$L,MATCH($C74,'Scenario Parameters'!$A:$A,0)))*(1+INDEX('Scenario Parameters'!$L:$L,MATCH(AT$3,'Scenario Parameters'!$A:$A,0)))*'Base Table 5'!AT74</f>
        <v>18.125599999999999</v>
      </c>
      <c r="AU74" s="36">
        <f>(1+INDEX('Scenario Parameters'!$L:$L,MATCH($C74,'Scenario Parameters'!$A:$A,0)))*(1+INDEX('Scenario Parameters'!$L:$L,MATCH(AU$3,'Scenario Parameters'!$A:$A,0)))*'Base Table 5'!AU74</f>
        <v>7.1227</v>
      </c>
      <c r="AV74" s="36">
        <f>(1+INDEX('Scenario Parameters'!$L:$L,MATCH($C74,'Scenario Parameters'!$A:$A,0)))*(1+INDEX('Scenario Parameters'!$L:$L,MATCH(AV$3,'Scenario Parameters'!$A:$A,0)))*'Base Table 5'!AV74</f>
        <v>2.8736999999999999</v>
      </c>
      <c r="AW74" s="36">
        <f>(1+INDEX('Scenario Parameters'!$L:$L,MATCH($C74,'Scenario Parameters'!$A:$A,0)))*(1+INDEX('Scenario Parameters'!$L:$L,MATCH(AW$3,'Scenario Parameters'!$A:$A,0)))*'Base Table 5'!AW74</f>
        <v>1.0573999999999999</v>
      </c>
      <c r="AX74" s="36">
        <f>(1+INDEX('Scenario Parameters'!$L:$L,MATCH($C74,'Scenario Parameters'!$A:$A,0)))*(1+INDEX('Scenario Parameters'!$L:$L,MATCH(AX$3,'Scenario Parameters'!$A:$A,0)))*'Base Table 5'!AX74</f>
        <v>23.3705</v>
      </c>
      <c r="AY74" s="36">
        <f>(1+INDEX('Scenario Parameters'!$L:$L,MATCH($C74,'Scenario Parameters'!$A:$A,0)))*(1+INDEX('Scenario Parameters'!$L:$L,MATCH(AY$3,'Scenario Parameters'!$A:$A,0)))*'Base Table 5'!AY74</f>
        <v>2.4279000000000002</v>
      </c>
      <c r="AZ74" s="36">
        <f>(1+INDEX('Scenario Parameters'!$L:$L,MATCH($C74,'Scenario Parameters'!$A:$A,0)))*(1+INDEX('Scenario Parameters'!$L:$L,MATCH(AZ$3,'Scenario Parameters'!$A:$A,0)))*'Base Table 5'!AZ74</f>
        <v>0.33310000000000001</v>
      </c>
      <c r="BA74" s="36">
        <f>(1+INDEX('Scenario Parameters'!$L:$L,MATCH($C74,'Scenario Parameters'!$A:$A,0)))*(1+INDEX('Scenario Parameters'!$L:$L,MATCH(BA$3,'Scenario Parameters'!$A:$A,0)))*'Base Table 5'!BA74</f>
        <v>9.1969999999999992</v>
      </c>
      <c r="BB74" s="36">
        <f>(1+INDEX('Scenario Parameters'!$L:$L,MATCH($C74,'Scenario Parameters'!$A:$A,0)))*(1+INDEX('Scenario Parameters'!$L:$L,MATCH(BB$3,'Scenario Parameters'!$A:$A,0)))*'Base Table 5'!BB74</f>
        <v>23.905200000000001</v>
      </c>
      <c r="BC74" s="36">
        <f>(1+INDEX('Scenario Parameters'!$L:$L,MATCH($C74,'Scenario Parameters'!$A:$A,0)))*(1+INDEX('Scenario Parameters'!$L:$L,MATCH(BC$3,'Scenario Parameters'!$A:$A,0)))*'Base Table 5'!BC74</f>
        <v>5.4764999999999997</v>
      </c>
      <c r="BD74" s="36">
        <f>(1+INDEX('Scenario Parameters'!$L:$L,MATCH($C74,'Scenario Parameters'!$A:$A,0)))*(1+INDEX('Scenario Parameters'!$L:$L,MATCH(BD$3,'Scenario Parameters'!$A:$A,0)))*'Base Table 5'!BD74</f>
        <v>26.418199999999999</v>
      </c>
      <c r="BE74" s="36">
        <f>(1+INDEX('Scenario Parameters'!$L:$L,MATCH($C74,'Scenario Parameters'!$A:$A,0)))*(1+INDEX('Scenario Parameters'!$L:$L,MATCH(BE$3,'Scenario Parameters'!$A:$A,0)))*'Base Table 5'!BE74</f>
        <v>10.8772</v>
      </c>
      <c r="BF74" s="36">
        <f>(1+INDEX('Scenario Parameters'!$L:$L,MATCH($C74,'Scenario Parameters'!$A:$A,0)))*(1+INDEX('Scenario Parameters'!$L:$L,MATCH(BF$3,'Scenario Parameters'!$A:$A,0)))*'Base Table 5'!BF74</f>
        <v>16.748999999999999</v>
      </c>
      <c r="BG74" s="36">
        <f>(1+INDEX('Scenario Parameters'!$L:$L,MATCH($C74,'Scenario Parameters'!$A:$A,0)))*(1+INDEX('Scenario Parameters'!$L:$L,MATCH(BG$3,'Scenario Parameters'!$A:$A,0)))*'Base Table 5'!BG74</f>
        <v>4.1856600000000004</v>
      </c>
      <c r="BH74" s="36">
        <f>(1+INDEX('Scenario Parameters'!$L:$L,MATCH($C74,'Scenario Parameters'!$A:$A,0)))*(1+INDEX('Scenario Parameters'!$L:$L,MATCH(BH$3,'Scenario Parameters'!$A:$A,0)))*'Base Table 5'!BH74</f>
        <v>14.504899999999999</v>
      </c>
      <c r="BI74" s="36">
        <f>(1+INDEX('Scenario Parameters'!$L:$L,MATCH($C74,'Scenario Parameters'!$A:$A,0)))*(1+INDEX('Scenario Parameters'!$L:$L,MATCH(BI$3,'Scenario Parameters'!$A:$A,0)))*'Base Table 5'!BI74</f>
        <v>6.4378000000000002</v>
      </c>
      <c r="BJ74" s="36">
        <f>(1+INDEX('Scenario Parameters'!$L:$L,MATCH($C74,'Scenario Parameters'!$A:$A,0)))*(1+INDEX('Scenario Parameters'!$L:$L,MATCH(BJ$3,'Scenario Parameters'!$A:$A,0)))*'Base Table 5'!BJ74</f>
        <v>6.4885000000000002</v>
      </c>
      <c r="BK74" s="36">
        <f>(1+INDEX('Scenario Parameters'!$L:$L,MATCH($C74,'Scenario Parameters'!$A:$A,0)))*(1+INDEX('Scenario Parameters'!$L:$L,MATCH(BK$3,'Scenario Parameters'!$A:$A,0)))*'Base Table 5'!BK74</f>
        <v>12.4306</v>
      </c>
      <c r="BL74" s="36">
        <f>(1+INDEX('Scenario Parameters'!$L:$L,MATCH($C74,'Scenario Parameters'!$A:$A,0)))*(1+INDEX('Scenario Parameters'!$L:$L,MATCH(BL$3,'Scenario Parameters'!$A:$A,0)))*'Base Table 5'!BL74</f>
        <v>9.8414000000000001</v>
      </c>
      <c r="BM74" s="36">
        <f>(1+INDEX('Scenario Parameters'!$L:$L,MATCH($C74,'Scenario Parameters'!$A:$A,0)))*(1+INDEX('Scenario Parameters'!$L:$L,MATCH(BM$3,'Scenario Parameters'!$A:$A,0)))*'Base Table 5'!BM74</f>
        <v>5.0734000000000004</v>
      </c>
      <c r="BN74" s="36">
        <f>(1+INDEX('Scenario Parameters'!$L:$L,MATCH($C74,'Scenario Parameters'!$A:$A,0)))*(1+INDEX('Scenario Parameters'!$L:$L,MATCH(BN$3,'Scenario Parameters'!$A:$A,0)))*'Base Table 5'!BN74</f>
        <v>19.416499999999999</v>
      </c>
      <c r="BO74" s="36">
        <f>(1+INDEX('Scenario Parameters'!$L:$L,MATCH($C74,'Scenario Parameters'!$A:$A,0)))*(1+INDEX('Scenario Parameters'!$L:$L,MATCH(BO$3,'Scenario Parameters'!$A:$A,0)))*'Base Table 5'!BO74</f>
        <v>14.202500000000001</v>
      </c>
      <c r="BP74" s="36">
        <f>(1+INDEX('Scenario Parameters'!$L:$L,MATCH($C74,'Scenario Parameters'!$A:$A,0)))*(1+INDEX('Scenario Parameters'!$L:$L,MATCH(BP$3,'Scenario Parameters'!$A:$A,0)))*'Base Table 5'!BP74</f>
        <v>9.5535999999999994</v>
      </c>
      <c r="BQ74" s="36">
        <f>(1+INDEX('Scenario Parameters'!$L:$L,MATCH($C74,'Scenario Parameters'!$A:$A,0)))*(1+INDEX('Scenario Parameters'!$L:$L,MATCH(BQ$3,'Scenario Parameters'!$A:$A,0)))*'Base Table 5'!BQ74</f>
        <v>67.522624999999991</v>
      </c>
      <c r="BR74" s="36">
        <f>(1+INDEX('Scenario Parameters'!$L:$L,MATCH($C74,'Scenario Parameters'!$A:$A,0)))*(1+INDEX('Scenario Parameters'!$L:$L,MATCH(BR$3,'Scenario Parameters'!$A:$A,0)))*'Base Table 5'!BR74</f>
        <v>179.291875</v>
      </c>
      <c r="BS74" s="36">
        <f>(1+INDEX('Scenario Parameters'!$L:$L,MATCH($C74,'Scenario Parameters'!$A:$A,0)))*(1+INDEX('Scenario Parameters'!$L:$L,MATCH(BS$3,'Scenario Parameters'!$A:$A,0)))*'Base Table 5'!BS74</f>
        <v>2.1305499999999995</v>
      </c>
      <c r="BT74" s="36">
        <f>(1+INDEX('Scenario Parameters'!$L:$L,MATCH($C74,'Scenario Parameters'!$A:$A,0)))*(1+INDEX('Scenario Parameters'!$L:$L,MATCH(BT$3,'Scenario Parameters'!$A:$A,0)))*'Base Table 5'!BT74</f>
        <v>79.288799999999995</v>
      </c>
      <c r="BU74" s="36">
        <f>(1+INDEX('Scenario Parameters'!$L:$L,MATCH($C74,'Scenario Parameters'!$A:$A,0)))*(1+INDEX('Scenario Parameters'!$L:$L,MATCH(BU$3,'Scenario Parameters'!$A:$A,0)))*'Base Table 5'!BU74</f>
        <v>36.999200000000002</v>
      </c>
      <c r="BV74" s="36">
        <f>(1+INDEX('Scenario Parameters'!$L:$L,MATCH($C74,'Scenario Parameters'!$A:$A,0)))*(1+INDEX('Scenario Parameters'!$L:$L,MATCH(BV$3,'Scenario Parameters'!$A:$A,0)))*'Base Table 5'!BV74</f>
        <v>1658.1382000000001</v>
      </c>
      <c r="BW74" s="36">
        <f>(1+INDEX('Scenario Parameters'!$L:$L,MATCH($C74,'Scenario Parameters'!$A:$A,0)))*(1+INDEX('Scenario Parameters'!$L:$L,MATCH(BW$3,'Scenario Parameters'!$A:$A,0)))*'Base Table 5'!BW74</f>
        <v>878.58150000000001</v>
      </c>
      <c r="BX74" s="36">
        <f>(1+INDEX('Scenario Parameters'!$L:$L,MATCH($C74,'Scenario Parameters'!$A:$A,0)))*(1+INDEX('Scenario Parameters'!$L:$L,MATCH(BX$3,'Scenario Parameters'!$A:$A,0)))*'Base Table 5'!BX74</f>
        <v>1084.6072999999999</v>
      </c>
      <c r="BY74" s="36">
        <f>(1+INDEX('Scenario Parameters'!$L:$L,MATCH($C74,'Scenario Parameters'!$A:$A,0)))*(1+INDEX('Scenario Parameters'!$L:$L,MATCH(BY$3,'Scenario Parameters'!$A:$A,0)))*'Base Table 5'!BY74</f>
        <v>2897.75</v>
      </c>
      <c r="BZ74" s="36">
        <f>(1+INDEX('Scenario Parameters'!$L:$L,MATCH($C74,'Scenario Parameters'!$A:$A,0)))*(1+INDEX('Scenario Parameters'!$L:$L,MATCH(BZ$3,'Scenario Parameters'!$A:$A,0)))*'Base Table 5'!BZ74</f>
        <v>538.69740000000002</v>
      </c>
      <c r="CA74" s="36">
        <f>(1+INDEX('Scenario Parameters'!$L:$L,MATCH($C74,'Scenario Parameters'!$A:$A,0)))*(1+INDEX('Scenario Parameters'!$L:$L,MATCH(CA$3,'Scenario Parameters'!$A:$A,0)))*'Base Table 5'!CA74</f>
        <v>358.03750000000002</v>
      </c>
      <c r="CB74" s="36">
        <f>(1+INDEX('Scenario Parameters'!$L:$L,MATCH($C74,'Scenario Parameters'!$A:$A,0)))*(1+INDEX('Scenario Parameters'!$L:$L,MATCH(CB$3,'Scenario Parameters'!$A:$A,0)))*'Base Table 5'!CB74</f>
        <v>148.0247</v>
      </c>
      <c r="CC74" s="36">
        <f>(1+INDEX('Scenario Parameters'!$L:$L,MATCH($C74,'Scenario Parameters'!$A:$A,0)))*(1+INDEX('Scenario Parameters'!$L:$L,MATCH(CC$3,'Scenario Parameters'!$A:$A,0)))*'Base Table 5'!CC74</f>
        <v>275.75479999999999</v>
      </c>
      <c r="CD74" s="36">
        <f>(1+INDEX('Scenario Parameters'!$L:$L,MATCH($C74,'Scenario Parameters'!$A:$A,0)))*(1+INDEX('Scenario Parameters'!$L:$L,MATCH(CD$3,'Scenario Parameters'!$A:$A,0)))*'Base Table 5'!CD74</f>
        <v>88.331999999999994</v>
      </c>
      <c r="CE74" s="36">
        <f>(1+INDEX('Scenario Parameters'!$L:$L,MATCH($C74,'Scenario Parameters'!$A:$A,0)))*(1+INDEX('Scenario Parameters'!$L:$L,MATCH(CE$3,'Scenario Parameters'!$A:$A,0)))*'Base Table 5'!CE74</f>
        <v>170.3304</v>
      </c>
      <c r="CF74" s="36">
        <f>(1+INDEX('Scenario Parameters'!$L:$L,MATCH($C74,'Scenario Parameters'!$A:$A,0)))*(1+INDEX('Scenario Parameters'!$L:$L,MATCH(CF$3,'Scenario Parameters'!$A:$A,0)))*'Base Table 5'!CF74</f>
        <v>40.658999999999999</v>
      </c>
      <c r="CG74" s="36">
        <f>(1+INDEX('Scenario Parameters'!$L:$L,MATCH($C74,'Scenario Parameters'!$A:$A,0)))*(1+INDEX('Scenario Parameters'!$L:$L,MATCH(CG$3,'Scenario Parameters'!$A:$A,0)))*'Base Table 5'!CG74</f>
        <v>128.5677</v>
      </c>
      <c r="CH74" s="36">
        <f>(1+INDEX('Scenario Parameters'!$L:$L,MATCH($C74,'Scenario Parameters'!$A:$A,0)))*(1+INDEX('Scenario Parameters'!$L:$L,MATCH(CH$3,'Scenario Parameters'!$A:$A,0)))*'Base Table 5'!CH74</f>
        <v>52.133899999999997</v>
      </c>
      <c r="CI74" s="36">
        <f>(1+INDEX('Scenario Parameters'!$L:$L,MATCH($C74,'Scenario Parameters'!$A:$A,0)))*(1+INDEX('Scenario Parameters'!$L:$L,MATCH(CI$3,'Scenario Parameters'!$A:$A,0)))*'Base Table 5'!CI74</f>
        <v>306.58359999999999</v>
      </c>
      <c r="CJ74" s="36">
        <f>(1+INDEX('Scenario Parameters'!$L:$L,MATCH($C74,'Scenario Parameters'!$A:$A,0)))*(1+INDEX('Scenario Parameters'!$L:$L,MATCH(CJ$3,'Scenario Parameters'!$A:$A,0)))*'Base Table 5'!CJ74</f>
        <v>100.24509999999999</v>
      </c>
      <c r="CK74" s="36">
        <f>(1+INDEX('Scenario Parameters'!$L:$L,MATCH($C74,'Scenario Parameters'!$A:$A,0)))*(1+INDEX('Scenario Parameters'!$L:$L,MATCH(CK$3,'Scenario Parameters'!$A:$A,0)))*'Base Table 5'!CK74</f>
        <v>15.331899999999999</v>
      </c>
      <c r="CL74" s="36">
        <f>(1+INDEX('Scenario Parameters'!$L:$L,MATCH($C74,'Scenario Parameters'!$A:$A,0)))*(1+INDEX('Scenario Parameters'!$L:$L,MATCH(CL$3,'Scenario Parameters'!$A:$A,0)))*'Base Table 5'!CL74</f>
        <v>25.0977</v>
      </c>
      <c r="CM74" s="36">
        <f>(1+INDEX('Scenario Parameters'!$L:$L,MATCH($C74,'Scenario Parameters'!$A:$A,0)))*(1+INDEX('Scenario Parameters'!$L:$L,MATCH(CM$3,'Scenario Parameters'!$A:$A,0)))*'Base Table 5'!CM74</f>
        <v>25.752800000000001</v>
      </c>
      <c r="CN74" s="36">
        <f>(1+INDEX('Scenario Parameters'!$L:$L,MATCH($C74,'Scenario Parameters'!$A:$A,0)))*(1+INDEX('Scenario Parameters'!$L:$L,MATCH(CN$3,'Scenario Parameters'!$A:$A,0)))*'Base Table 5'!CN74</f>
        <v>164.73429999999999</v>
      </c>
      <c r="CO74" s="36">
        <f>(1+INDEX('Scenario Parameters'!$L:$L,MATCH($C74,'Scenario Parameters'!$A:$A,0)))*(1+INDEX('Scenario Parameters'!$L:$L,MATCH(CO$3,'Scenario Parameters'!$A:$A,0)))*'Base Table 5'!CO74</f>
        <v>0.58850000000000002</v>
      </c>
      <c r="CP74" s="36">
        <f>(1+INDEX('Scenario Parameters'!$L:$L,MATCH($C74,'Scenario Parameters'!$A:$A,0)))*(1+INDEX('Scenario Parameters'!$L:$L,MATCH(CP$3,'Scenario Parameters'!$A:$A,0)))*'Base Table 5'!CP74</f>
        <v>69.672499999999999</v>
      </c>
      <c r="CQ74" s="36">
        <f>(1+INDEX('Scenario Parameters'!$L:$L,MATCH($C74,'Scenario Parameters'!$A:$A,0)))*(1+INDEX('Scenario Parameters'!$L:$L,MATCH(CQ$3,'Scenario Parameters'!$A:$A,0)))*'Base Table 5'!CQ74</f>
        <v>78.226399999999998</v>
      </c>
      <c r="CR74" s="36">
        <f>(1+INDEX('Scenario Parameters'!$L:$L,MATCH($C74,'Scenario Parameters'!$A:$A,0)))*(1+INDEX('Scenario Parameters'!$L:$L,MATCH(CR$3,'Scenario Parameters'!$A:$A,0)))*'Base Table 5'!CR74</f>
        <v>180.56450000000001</v>
      </c>
      <c r="CS74" s="36">
        <f>(1+INDEX('Scenario Parameters'!$L:$L,MATCH($C74,'Scenario Parameters'!$A:$A,0)))*(1+INDEX('Scenario Parameters'!$L:$L,MATCH(CS$3,'Scenario Parameters'!$A:$A,0)))*'Base Table 5'!CS74</f>
        <v>177.89449999999999</v>
      </c>
      <c r="CT74" s="36">
        <f>(1+INDEX('Scenario Parameters'!$L:$L,MATCH($C74,'Scenario Parameters'!$A:$A,0)))*(1+INDEX('Scenario Parameters'!$L:$L,MATCH(CT$3,'Scenario Parameters'!$A:$A,0)))*'Base Table 5'!CT74</f>
        <v>1414.8661999999999</v>
      </c>
      <c r="CU74" s="36">
        <f>(1+INDEX('Scenario Parameters'!$L:$L,MATCH($C74,'Scenario Parameters'!$A:$A,0)))*(1+INDEX('Scenario Parameters'!$L:$L,MATCH(CU$3,'Scenario Parameters'!$A:$A,0)))*'Base Table 5'!CU74</f>
        <v>549.9375</v>
      </c>
      <c r="CV74" s="36">
        <f>(1+INDEX('Scenario Parameters'!$L:$L,MATCH($C74,'Scenario Parameters'!$A:$A,0)))*(1+INDEX('Scenario Parameters'!$L:$L,MATCH(CV$3,'Scenario Parameters'!$A:$A,0)))*'Base Table 5'!CV74</f>
        <v>761.80759999999998</v>
      </c>
      <c r="CW74" s="36">
        <f>(1+INDEX('Scenario Parameters'!$L:$L,MATCH($C74,'Scenario Parameters'!$A:$A,0)))*(1+INDEX('Scenario Parameters'!$L:$L,MATCH(CW$3,'Scenario Parameters'!$A:$A,0)))*'Base Table 5'!CW74</f>
        <v>944.18359999999996</v>
      </c>
      <c r="CX74" s="36">
        <f>(1+INDEX('Scenario Parameters'!$L:$L,MATCH($C74,'Scenario Parameters'!$A:$A,0)))*(1+INDEX('Scenario Parameters'!$L:$L,MATCH(CX$3,'Scenario Parameters'!$A:$A,0)))*'Base Table 5'!CX74</f>
        <v>296.37920000000003</v>
      </c>
      <c r="CY74" s="36">
        <f>(1+INDEX('Scenario Parameters'!$L:$L,MATCH($C74,'Scenario Parameters'!$A:$A,0)))*(1+INDEX('Scenario Parameters'!$L:$L,MATCH(CY$3,'Scenario Parameters'!$A:$A,0)))*'Base Table 5'!CY74</f>
        <v>213.79259999999999</v>
      </c>
      <c r="CZ74" s="36">
        <f>(1+INDEX('Scenario Parameters'!$L:$L,MATCH($C74,'Scenario Parameters'!$A:$A,0)))*(1+INDEX('Scenario Parameters'!$L:$L,MATCH(CZ$3,'Scenario Parameters'!$A:$A,0)))*'Base Table 5'!CZ74</f>
        <v>113.1251</v>
      </c>
      <c r="DA74" s="36">
        <f>(1+INDEX('Scenario Parameters'!$L:$L,MATCH($C74,'Scenario Parameters'!$A:$A,0)))*(1+INDEX('Scenario Parameters'!$L:$L,MATCH(DA$3,'Scenario Parameters'!$A:$A,0)))*'Base Table 5'!DA74</f>
        <v>949.57029999999997</v>
      </c>
      <c r="DB74" s="36">
        <f>(1+INDEX('Scenario Parameters'!$L:$L,MATCH($C74,'Scenario Parameters'!$A:$A,0)))*(1+INDEX('Scenario Parameters'!$L:$L,MATCH(DB$3,'Scenario Parameters'!$A:$A,0)))*'Base Table 5'!DB74</f>
        <v>786.63760000000002</v>
      </c>
      <c r="DC74" s="36">
        <f>(1+INDEX('Scenario Parameters'!$L:$L,MATCH($C74,'Scenario Parameters'!$A:$A,0)))*(1+INDEX('Scenario Parameters'!$L:$L,MATCH(DC$3,'Scenario Parameters'!$A:$A,0)))*'Base Table 5'!DC74</f>
        <v>92.590699999999998</v>
      </c>
      <c r="DD74" s="36">
        <f>(1+INDEX('Scenario Parameters'!$L:$L,MATCH($C74,'Scenario Parameters'!$A:$A,0)))*(1+INDEX('Scenario Parameters'!$L:$L,MATCH(DD$3,'Scenario Parameters'!$A:$A,0)))*'Base Table 5'!DD74</f>
        <v>89.252200000000002</v>
      </c>
      <c r="DE74" s="36">
        <f>(1+INDEX('Scenario Parameters'!$L:$L,MATCH($C74,'Scenario Parameters'!$A:$A,0)))*(1+INDEX('Scenario Parameters'!$L:$L,MATCH(DE$3,'Scenario Parameters'!$A:$A,0)))*'Base Table 5'!DE74</f>
        <v>30.655000000000001</v>
      </c>
      <c r="DF74" s="36">
        <f>(1+INDEX('Scenario Parameters'!$L:$L,MATCH($C74,'Scenario Parameters'!$A:$A,0)))*(1+INDEX('Scenario Parameters'!$L:$L,MATCH(DF$3,'Scenario Parameters'!$A:$A,0)))*'Base Table 5'!DF74</f>
        <v>20.632899999999999</v>
      </c>
      <c r="DG74" s="36">
        <f>(1+INDEX('Scenario Parameters'!$L:$L,MATCH($C74,'Scenario Parameters'!$A:$A,0)))*(1+INDEX('Scenario Parameters'!$L:$L,MATCH(DG$3,'Scenario Parameters'!$A:$A,0)))*'Base Table 5'!DG74</f>
        <v>94.297550000000001</v>
      </c>
      <c r="DH74" s="36">
        <f>(1+INDEX('Scenario Parameters'!$L:$L,MATCH($C74,'Scenario Parameters'!$A:$A,0)))*(1+INDEX('Scenario Parameters'!$L:$L,MATCH(DH$3,'Scenario Parameters'!$A:$A,0)))*'Base Table 5'!DH74</f>
        <v>95.491699999999994</v>
      </c>
      <c r="DI74" s="36">
        <f>(1+INDEX('Scenario Parameters'!$L:$L,MATCH($C74,'Scenario Parameters'!$A:$A,0)))*(1+INDEX('Scenario Parameters'!$L:$L,MATCH(DI$3,'Scenario Parameters'!$A:$A,0)))*'Base Table 5'!DI74</f>
        <v>26.424800000000001</v>
      </c>
      <c r="DJ74" s="36">
        <f>(1+INDEX('Scenario Parameters'!$L:$L,MATCH($C74,'Scenario Parameters'!$A:$A,0)))*(1+INDEX('Scenario Parameters'!$L:$L,MATCH(DJ$3,'Scenario Parameters'!$A:$A,0)))*'Base Table 5'!DJ74</f>
        <v>52.053699999999999</v>
      </c>
      <c r="DK74" s="36">
        <f>(1+INDEX('Scenario Parameters'!$L:$L,MATCH($C74,'Scenario Parameters'!$A:$A,0)))*(1+INDEX('Scenario Parameters'!$L:$L,MATCH(DK$3,'Scenario Parameters'!$A:$A,0)))*'Base Table 5'!DK74</f>
        <v>37.390799999999999</v>
      </c>
      <c r="DL74" s="36">
        <f>(1+INDEX('Scenario Parameters'!$L:$L,MATCH($C74,'Scenario Parameters'!$A:$A,0)))*(1+INDEX('Scenario Parameters'!$L:$L,MATCH(DL$3,'Scenario Parameters'!$A:$A,0)))*'Base Table 5'!DL74</f>
        <v>7.3931799999999983</v>
      </c>
      <c r="DM74" s="36">
        <f>(1+INDEX('Scenario Parameters'!$L:$L,MATCH($C74,'Scenario Parameters'!$A:$A,0)))*(1+INDEX('Scenario Parameters'!$L:$L,MATCH(DM$3,'Scenario Parameters'!$A:$A,0)))*'Base Table 5'!DM74</f>
        <v>175.9042</v>
      </c>
      <c r="DN74" s="36">
        <f>(1+INDEX('Scenario Parameters'!$L:$L,MATCH($C74,'Scenario Parameters'!$A:$A,0)))*(1+INDEX('Scenario Parameters'!$L:$L,MATCH(DN$3,'Scenario Parameters'!$A:$A,0)))*'Base Table 5'!DN74</f>
        <v>89.878100000000003</v>
      </c>
      <c r="DO74" s="36">
        <f>(1+INDEX('Scenario Parameters'!$L:$L,MATCH($C74,'Scenario Parameters'!$A:$A,0)))*(1+INDEX('Scenario Parameters'!$L:$L,MATCH(DO$3,'Scenario Parameters'!$A:$A,0)))*'Base Table 5'!DO74</f>
        <v>5.9374000000000002</v>
      </c>
      <c r="DP74" s="36">
        <f t="shared" si="8"/>
        <v>18725.996590000002</v>
      </c>
      <c r="DQ74" s="36">
        <f>('Base Table 5'!DQ74/'Base Table 5'!$DX74)*$EB74</f>
        <v>88.040867519558546</v>
      </c>
      <c r="DR74" s="36">
        <f>('Base Table 5'!DR74/'Base Table 5'!$DX74)*$EB74</f>
        <v>419.67138673748735</v>
      </c>
      <c r="DS74" s="36">
        <f>('Base Table 5'!DS74/'Base Table 5'!$DX74)*$EB74</f>
        <v>49741.91398599682</v>
      </c>
      <c r="DT74" s="36">
        <f>('Base Table 5'!DT74/'Base Table 5'!$DX74)*$EB74</f>
        <v>1745.3529871510357</v>
      </c>
      <c r="DU74" s="36">
        <f>('Base Table 5'!DU74/'Base Table 5'!$DX74)*$EB74</f>
        <v>12135.461798017364</v>
      </c>
      <c r="DV74" s="36">
        <f>('Base Table 5'!DV74/'Base Table 5'!$DX74)*$EB74</f>
        <v>8.4753928554648118E-3</v>
      </c>
      <c r="DW74" s="36">
        <f>('Base Table 5'!DW74/'Base Table 5'!$DX74)*$EB74</f>
        <v>319.354114461856</v>
      </c>
      <c r="DX74" s="36">
        <f t="shared" si="9"/>
        <v>64449.803615276971</v>
      </c>
      <c r="DY74" s="36">
        <f t="shared" si="10"/>
        <v>83175.800205276973</v>
      </c>
      <c r="DZ74" s="14">
        <f>'Base Table 5'!DY74</f>
        <v>83278.999400000001</v>
      </c>
      <c r="EA74" s="54">
        <v>83175.800205276973</v>
      </c>
      <c r="EB74" s="100">
        <f t="shared" si="11"/>
        <v>64449.803615276971</v>
      </c>
    </row>
    <row r="75" spans="1:132" x14ac:dyDescent="0.4">
      <c r="A75" s="37">
        <v>72</v>
      </c>
      <c r="B75" s="2" t="str">
        <f>'Base Table 5'!B75</f>
        <v>3101</v>
      </c>
      <c r="C75" s="112">
        <f>'Base Table 5'!C75</f>
        <v>15</v>
      </c>
      <c r="D75" s="38" t="str">
        <f>'Base Table 5'!D75</f>
        <v>Heavy and civil engineering construction</v>
      </c>
      <c r="E75" s="36">
        <f>(1+INDEX('Scenario Parameters'!$L:$L,MATCH($C75,'Scenario Parameters'!$A:$A,0)))*(1+INDEX('Scenario Parameters'!$L:$L,MATCH(E$3,'Scenario Parameters'!$A:$A,0)))*'Base Table 5'!E75</f>
        <v>332.73140000000001</v>
      </c>
      <c r="F75" s="36">
        <f>(1+INDEX('Scenario Parameters'!$L:$L,MATCH($C75,'Scenario Parameters'!$A:$A,0)))*(1+INDEX('Scenario Parameters'!$L:$L,MATCH(F$3,'Scenario Parameters'!$A:$A,0)))*'Base Table 5'!F75</f>
        <v>13.2012</v>
      </c>
      <c r="G75" s="36">
        <f>(1+INDEX('Scenario Parameters'!$L:$L,MATCH($C75,'Scenario Parameters'!$A:$A,0)))*(1+INDEX('Scenario Parameters'!$L:$L,MATCH(G$3,'Scenario Parameters'!$A:$A,0)))*'Base Table 5'!G75</f>
        <v>126.7979</v>
      </c>
      <c r="H75" s="36">
        <f>(1+INDEX('Scenario Parameters'!$L:$L,MATCH($C75,'Scenario Parameters'!$A:$A,0)))*(1+INDEX('Scenario Parameters'!$L:$L,MATCH(H$3,'Scenario Parameters'!$A:$A,0)))*'Base Table 5'!H75</f>
        <v>3.4352</v>
      </c>
      <c r="I75" s="36">
        <f>(1+INDEX('Scenario Parameters'!$L:$L,MATCH($C75,'Scenario Parameters'!$A:$A,0)))*(1+INDEX('Scenario Parameters'!$L:$L,MATCH(I$3,'Scenario Parameters'!$A:$A,0)))*'Base Table 5'!I75</f>
        <v>4.1300000000000003E-2</v>
      </c>
      <c r="J75" s="36">
        <f>(1+INDEX('Scenario Parameters'!$L:$L,MATCH($C75,'Scenario Parameters'!$A:$A,0)))*(1+INDEX('Scenario Parameters'!$L:$L,MATCH(J$3,'Scenario Parameters'!$A:$A,0)))*'Base Table 5'!J75</f>
        <v>3.0293999999999999</v>
      </c>
      <c r="K75" s="36">
        <f>(1+INDEX('Scenario Parameters'!$L:$L,MATCH($C75,'Scenario Parameters'!$A:$A,0)))*(1+INDEX('Scenario Parameters'!$L:$L,MATCH(K$3,'Scenario Parameters'!$A:$A,0)))*'Base Table 5'!K75</f>
        <v>22.555599999999998</v>
      </c>
      <c r="L75" s="36">
        <f>(1+INDEX('Scenario Parameters'!$L:$L,MATCH($C75,'Scenario Parameters'!$A:$A,0)))*(1+INDEX('Scenario Parameters'!$L:$L,MATCH(L$3,'Scenario Parameters'!$A:$A,0)))*'Base Table 5'!L75</f>
        <v>55.753359999999986</v>
      </c>
      <c r="M75" s="36">
        <f>(1+INDEX('Scenario Parameters'!$L:$L,MATCH($C75,'Scenario Parameters'!$A:$A,0)))*(1+INDEX('Scenario Parameters'!$L:$L,MATCH(M$3,'Scenario Parameters'!$A:$A,0)))*'Base Table 5'!M75</f>
        <v>20.669619999999995</v>
      </c>
      <c r="N75" s="36">
        <f>(1+INDEX('Scenario Parameters'!$L:$L,MATCH($C75,'Scenario Parameters'!$A:$A,0)))*(1+INDEX('Scenario Parameters'!$L:$L,MATCH(N$3,'Scenario Parameters'!$A:$A,0)))*'Base Table 5'!N75</f>
        <v>687.58228000000008</v>
      </c>
      <c r="O75" s="36">
        <f>(1+INDEX('Scenario Parameters'!$L:$L,MATCH($C75,'Scenario Parameters'!$A:$A,0)))*(1+INDEX('Scenario Parameters'!$L:$L,MATCH(O$3,'Scenario Parameters'!$A:$A,0)))*'Base Table 5'!O75</f>
        <v>1984.6329800000003</v>
      </c>
      <c r="P75" s="36">
        <f>(1+INDEX('Scenario Parameters'!$L:$L,MATCH($C75,'Scenario Parameters'!$A:$A,0)))*(1+INDEX('Scenario Parameters'!$L:$L,MATCH(P$3,'Scenario Parameters'!$A:$A,0)))*'Base Table 5'!P75</f>
        <v>316.71101000000004</v>
      </c>
      <c r="Q75" s="36">
        <f>(1+INDEX('Scenario Parameters'!$L:$L,MATCH($C75,'Scenario Parameters'!$A:$A,0)))*(1+INDEX('Scenario Parameters'!$L:$L,MATCH(Q$3,'Scenario Parameters'!$A:$A,0)))*'Base Table 5'!Q75</f>
        <v>4.9497200000000001</v>
      </c>
      <c r="R75" s="36">
        <f>(1+INDEX('Scenario Parameters'!$L:$L,MATCH($C75,'Scenario Parameters'!$A:$A,0)))*(1+INDEX('Scenario Parameters'!$L:$L,MATCH(R$3,'Scenario Parameters'!$A:$A,0)))*'Base Table 5'!R75</f>
        <v>5.9869000000000003</v>
      </c>
      <c r="S75" s="36">
        <f>(1+INDEX('Scenario Parameters'!$L:$L,MATCH($C75,'Scenario Parameters'!$A:$A,0)))*(1+INDEX('Scenario Parameters'!$L:$L,MATCH(S$3,'Scenario Parameters'!$A:$A,0)))*'Base Table 5'!S75</f>
        <v>0.14530000000000001</v>
      </c>
      <c r="T75" s="36">
        <f>(1+INDEX('Scenario Parameters'!$L:$L,MATCH($C75,'Scenario Parameters'!$A:$A,0)))*(1+INDEX('Scenario Parameters'!$L:$L,MATCH(T$3,'Scenario Parameters'!$A:$A,0)))*'Base Table 5'!T75</f>
        <v>1.6863999999999999</v>
      </c>
      <c r="U75" s="36">
        <f>(1+INDEX('Scenario Parameters'!$L:$L,MATCH($C75,'Scenario Parameters'!$A:$A,0)))*(1+INDEX('Scenario Parameters'!$L:$L,MATCH(U$3,'Scenario Parameters'!$A:$A,0)))*'Base Table 5'!U75</f>
        <v>1.0723</v>
      </c>
      <c r="V75" s="36">
        <f>(1+INDEX('Scenario Parameters'!$L:$L,MATCH($C75,'Scenario Parameters'!$A:$A,0)))*(1+INDEX('Scenario Parameters'!$L:$L,MATCH(V$3,'Scenario Parameters'!$A:$A,0)))*'Base Table 5'!V75</f>
        <v>0.4219</v>
      </c>
      <c r="W75" s="36">
        <f>(1+INDEX('Scenario Parameters'!$L:$L,MATCH($C75,'Scenario Parameters'!$A:$A,0)))*(1+INDEX('Scenario Parameters'!$L:$L,MATCH(W$3,'Scenario Parameters'!$A:$A,0)))*'Base Table 5'!W75</f>
        <v>1.9004000000000001</v>
      </c>
      <c r="X75" s="36">
        <f>(1+INDEX('Scenario Parameters'!$L:$L,MATCH($C75,'Scenario Parameters'!$A:$A,0)))*(1+INDEX('Scenario Parameters'!$L:$L,MATCH(X$3,'Scenario Parameters'!$A:$A,0)))*'Base Table 5'!X75</f>
        <v>1.1707000000000001</v>
      </c>
      <c r="Y75" s="36">
        <f>(1+INDEX('Scenario Parameters'!$L:$L,MATCH($C75,'Scenario Parameters'!$A:$A,0)))*(1+INDEX('Scenario Parameters'!$L:$L,MATCH(Y$3,'Scenario Parameters'!$A:$A,0)))*'Base Table 5'!Y75</f>
        <v>2.1674000000000002</v>
      </c>
      <c r="Z75" s="36">
        <f>(1+INDEX('Scenario Parameters'!$L:$L,MATCH($C75,'Scenario Parameters'!$A:$A,0)))*(1+INDEX('Scenario Parameters'!$L:$L,MATCH(Z$3,'Scenario Parameters'!$A:$A,0)))*'Base Table 5'!Z75</f>
        <v>3.1181000000000001</v>
      </c>
      <c r="AA75" s="36">
        <f>(1+INDEX('Scenario Parameters'!$L:$L,MATCH($C75,'Scenario Parameters'!$A:$A,0)))*(1+INDEX('Scenario Parameters'!$L:$L,MATCH(AA$3,'Scenario Parameters'!$A:$A,0)))*'Base Table 5'!AA75</f>
        <v>4.4660000000000002</v>
      </c>
      <c r="AB75" s="36">
        <f>(1+INDEX('Scenario Parameters'!$L:$L,MATCH($C75,'Scenario Parameters'!$A:$A,0)))*(1+INDEX('Scenario Parameters'!$L:$L,MATCH(AB$3,'Scenario Parameters'!$A:$A,0)))*'Base Table 5'!AB75</f>
        <v>1.6635</v>
      </c>
      <c r="AC75" s="36">
        <f>(1+INDEX('Scenario Parameters'!$L:$L,MATCH($C75,'Scenario Parameters'!$A:$A,0)))*(1+INDEX('Scenario Parameters'!$L:$L,MATCH(AC$3,'Scenario Parameters'!$A:$A,0)))*'Base Table 5'!AC75</f>
        <v>2.238</v>
      </c>
      <c r="AD75" s="36">
        <f>(1+INDEX('Scenario Parameters'!$L:$L,MATCH($C75,'Scenario Parameters'!$A:$A,0)))*(1+INDEX('Scenario Parameters'!$L:$L,MATCH(AD$3,'Scenario Parameters'!$A:$A,0)))*'Base Table 5'!AD75</f>
        <v>1.43E-2</v>
      </c>
      <c r="AE75" s="36">
        <f>(1+INDEX('Scenario Parameters'!$L:$L,MATCH($C75,'Scenario Parameters'!$A:$A,0)))*(1+INDEX('Scenario Parameters'!$L:$L,MATCH(AE$3,'Scenario Parameters'!$A:$A,0)))*'Base Table 5'!AE75</f>
        <v>6.7100000000000007E-2</v>
      </c>
      <c r="AF75" s="36">
        <f>(1+INDEX('Scenario Parameters'!$L:$L,MATCH($C75,'Scenario Parameters'!$A:$A,0)))*(1+INDEX('Scenario Parameters'!$L:$L,MATCH(AF$3,'Scenario Parameters'!$A:$A,0)))*'Base Table 5'!AF75</f>
        <v>0.7268</v>
      </c>
      <c r="AG75" s="36">
        <f>(1+INDEX('Scenario Parameters'!$L:$L,MATCH($C75,'Scenario Parameters'!$A:$A,0)))*(1+INDEX('Scenario Parameters'!$L:$L,MATCH(AG$3,'Scenario Parameters'!$A:$A,0)))*'Base Table 5'!AG75</f>
        <v>1.1900000000000001E-2</v>
      </c>
      <c r="AH75" s="36">
        <f>(1+INDEX('Scenario Parameters'!$L:$L,MATCH($C75,'Scenario Parameters'!$A:$A,0)))*(1+INDEX('Scenario Parameters'!$L:$L,MATCH(AH$3,'Scenario Parameters'!$A:$A,0)))*'Base Table 5'!AH75</f>
        <v>4.1799999999999997E-2</v>
      </c>
      <c r="AI75" s="36">
        <f>(1+INDEX('Scenario Parameters'!$L:$L,MATCH($C75,'Scenario Parameters'!$A:$A,0)))*(1+INDEX('Scenario Parameters'!$L:$L,MATCH(AI$3,'Scenario Parameters'!$A:$A,0)))*'Base Table 5'!AI75</f>
        <v>6.2799999999999995E-2</v>
      </c>
      <c r="AJ75" s="36">
        <f>(1+INDEX('Scenario Parameters'!$L:$L,MATCH($C75,'Scenario Parameters'!$A:$A,0)))*(1+INDEX('Scenario Parameters'!$L:$L,MATCH(AJ$3,'Scenario Parameters'!$A:$A,0)))*'Base Table 5'!AJ75</f>
        <v>4.7549000000000001</v>
      </c>
      <c r="AK75" s="36">
        <f>(1+INDEX('Scenario Parameters'!$L:$L,MATCH($C75,'Scenario Parameters'!$A:$A,0)))*(1+INDEX('Scenario Parameters'!$L:$L,MATCH(AK$3,'Scenario Parameters'!$A:$A,0)))*'Base Table 5'!AK75</f>
        <v>8.3870000000000005</v>
      </c>
      <c r="AL75" s="36">
        <f>(1+INDEX('Scenario Parameters'!$L:$L,MATCH($C75,'Scenario Parameters'!$A:$A,0)))*(1+INDEX('Scenario Parameters'!$L:$L,MATCH(AL$3,'Scenario Parameters'!$A:$A,0)))*'Base Table 5'!AL75</f>
        <v>1.0638000000000001</v>
      </c>
      <c r="AM75" s="36">
        <f>(1+INDEX('Scenario Parameters'!$L:$L,MATCH($C75,'Scenario Parameters'!$A:$A,0)))*(1+INDEX('Scenario Parameters'!$L:$L,MATCH(AM$3,'Scenario Parameters'!$A:$A,0)))*'Base Table 5'!AM75</f>
        <v>3.4339</v>
      </c>
      <c r="AN75" s="36">
        <f>(1+INDEX('Scenario Parameters'!$L:$L,MATCH($C75,'Scenario Parameters'!$A:$A,0)))*(1+INDEX('Scenario Parameters'!$L:$L,MATCH(AN$3,'Scenario Parameters'!$A:$A,0)))*'Base Table 5'!AN75</f>
        <v>4.077</v>
      </c>
      <c r="AO75" s="36">
        <f>(1+INDEX('Scenario Parameters'!$L:$L,MATCH($C75,'Scenario Parameters'!$A:$A,0)))*(1+INDEX('Scenario Parameters'!$L:$L,MATCH(AO$3,'Scenario Parameters'!$A:$A,0)))*'Base Table 5'!AO75</f>
        <v>1.2445099999999998</v>
      </c>
      <c r="AP75" s="36">
        <f>(1+INDEX('Scenario Parameters'!$L:$L,MATCH($C75,'Scenario Parameters'!$A:$A,0)))*(1+INDEX('Scenario Parameters'!$L:$L,MATCH(AP$3,'Scenario Parameters'!$A:$A,0)))*'Base Table 5'!AP75</f>
        <v>1.78145</v>
      </c>
      <c r="AQ75" s="36">
        <f>(1+INDEX('Scenario Parameters'!$L:$L,MATCH($C75,'Scenario Parameters'!$A:$A,0)))*(1+INDEX('Scenario Parameters'!$L:$L,MATCH(AQ$3,'Scenario Parameters'!$A:$A,0)))*'Base Table 5'!AQ75</f>
        <v>3.78E-2</v>
      </c>
      <c r="AR75" s="36">
        <f>(1+INDEX('Scenario Parameters'!$L:$L,MATCH($C75,'Scenario Parameters'!$A:$A,0)))*(1+INDEX('Scenario Parameters'!$L:$L,MATCH(AR$3,'Scenario Parameters'!$A:$A,0)))*'Base Table 5'!AR75</f>
        <v>4.3255999999999997</v>
      </c>
      <c r="AS75" s="36">
        <f>(1+INDEX('Scenario Parameters'!$L:$L,MATCH($C75,'Scenario Parameters'!$A:$A,0)))*(1+INDEX('Scenario Parameters'!$L:$L,MATCH(AS$3,'Scenario Parameters'!$A:$A,0)))*'Base Table 5'!AS75</f>
        <v>0.66010000000000002</v>
      </c>
      <c r="AT75" s="36">
        <f>(1+INDEX('Scenario Parameters'!$L:$L,MATCH($C75,'Scenario Parameters'!$A:$A,0)))*(1+INDEX('Scenario Parameters'!$L:$L,MATCH(AT$3,'Scenario Parameters'!$A:$A,0)))*'Base Table 5'!AT75</f>
        <v>4.4855</v>
      </c>
      <c r="AU75" s="36">
        <f>(1+INDEX('Scenario Parameters'!$L:$L,MATCH($C75,'Scenario Parameters'!$A:$A,0)))*(1+INDEX('Scenario Parameters'!$L:$L,MATCH(AU$3,'Scenario Parameters'!$A:$A,0)))*'Base Table 5'!AU75</f>
        <v>0.30270000000000002</v>
      </c>
      <c r="AV75" s="36">
        <f>(1+INDEX('Scenario Parameters'!$L:$L,MATCH($C75,'Scenario Parameters'!$A:$A,0)))*(1+INDEX('Scenario Parameters'!$L:$L,MATCH(AV$3,'Scenario Parameters'!$A:$A,0)))*'Base Table 5'!AV75</f>
        <v>1.8988</v>
      </c>
      <c r="AW75" s="36">
        <f>(1+INDEX('Scenario Parameters'!$L:$L,MATCH($C75,'Scenario Parameters'!$A:$A,0)))*(1+INDEX('Scenario Parameters'!$L:$L,MATCH(AW$3,'Scenario Parameters'!$A:$A,0)))*'Base Table 5'!AW75</f>
        <v>0.34089999999999998</v>
      </c>
      <c r="AX75" s="36">
        <f>(1+INDEX('Scenario Parameters'!$L:$L,MATCH($C75,'Scenario Parameters'!$A:$A,0)))*(1+INDEX('Scenario Parameters'!$L:$L,MATCH(AX$3,'Scenario Parameters'!$A:$A,0)))*'Base Table 5'!AX75</f>
        <v>4.3356000000000003</v>
      </c>
      <c r="AY75" s="36">
        <f>(1+INDEX('Scenario Parameters'!$L:$L,MATCH($C75,'Scenario Parameters'!$A:$A,0)))*(1+INDEX('Scenario Parameters'!$L:$L,MATCH(AY$3,'Scenario Parameters'!$A:$A,0)))*'Base Table 5'!AY75</f>
        <v>0.8891</v>
      </c>
      <c r="AZ75" s="36">
        <f>(1+INDEX('Scenario Parameters'!$L:$L,MATCH($C75,'Scenario Parameters'!$A:$A,0)))*(1+INDEX('Scenario Parameters'!$L:$L,MATCH(AZ$3,'Scenario Parameters'!$A:$A,0)))*'Base Table 5'!AZ75</f>
        <v>0.2457</v>
      </c>
      <c r="BA75" s="36">
        <f>(1+INDEX('Scenario Parameters'!$L:$L,MATCH($C75,'Scenario Parameters'!$A:$A,0)))*(1+INDEX('Scenario Parameters'!$L:$L,MATCH(BA$3,'Scenario Parameters'!$A:$A,0)))*'Base Table 5'!BA75</f>
        <v>3.6680000000000001</v>
      </c>
      <c r="BB75" s="36">
        <f>(1+INDEX('Scenario Parameters'!$L:$L,MATCH($C75,'Scenario Parameters'!$A:$A,0)))*(1+INDEX('Scenario Parameters'!$L:$L,MATCH(BB$3,'Scenario Parameters'!$A:$A,0)))*'Base Table 5'!BB75</f>
        <v>1.3836999999999999</v>
      </c>
      <c r="BC75" s="36">
        <f>(1+INDEX('Scenario Parameters'!$L:$L,MATCH($C75,'Scenario Parameters'!$A:$A,0)))*(1+INDEX('Scenario Parameters'!$L:$L,MATCH(BC$3,'Scenario Parameters'!$A:$A,0)))*'Base Table 5'!BC75</f>
        <v>0.92910000000000004</v>
      </c>
      <c r="BD75" s="36">
        <f>(1+INDEX('Scenario Parameters'!$L:$L,MATCH($C75,'Scenario Parameters'!$A:$A,0)))*(1+INDEX('Scenario Parameters'!$L:$L,MATCH(BD$3,'Scenario Parameters'!$A:$A,0)))*'Base Table 5'!BD75</f>
        <v>9.4754000000000005</v>
      </c>
      <c r="BE75" s="36">
        <f>(1+INDEX('Scenario Parameters'!$L:$L,MATCH($C75,'Scenario Parameters'!$A:$A,0)))*(1+INDEX('Scenario Parameters'!$L:$L,MATCH(BE$3,'Scenario Parameters'!$A:$A,0)))*'Base Table 5'!BE75</f>
        <v>2.6543999999999999</v>
      </c>
      <c r="BF75" s="36">
        <f>(1+INDEX('Scenario Parameters'!$L:$L,MATCH($C75,'Scenario Parameters'!$A:$A,0)))*(1+INDEX('Scenario Parameters'!$L:$L,MATCH(BF$3,'Scenario Parameters'!$A:$A,0)))*'Base Table 5'!BF75</f>
        <v>4.9874999999999998</v>
      </c>
      <c r="BG75" s="36">
        <f>(1+INDEX('Scenario Parameters'!$L:$L,MATCH($C75,'Scenario Parameters'!$A:$A,0)))*(1+INDEX('Scenario Parameters'!$L:$L,MATCH(BG$3,'Scenario Parameters'!$A:$A,0)))*'Base Table 5'!BG75</f>
        <v>1.2765900000000001</v>
      </c>
      <c r="BH75" s="36">
        <f>(1+INDEX('Scenario Parameters'!$L:$L,MATCH($C75,'Scenario Parameters'!$A:$A,0)))*(1+INDEX('Scenario Parameters'!$L:$L,MATCH(BH$3,'Scenario Parameters'!$A:$A,0)))*'Base Table 5'!BH75</f>
        <v>4.2053000000000003</v>
      </c>
      <c r="BI75" s="36">
        <f>(1+INDEX('Scenario Parameters'!$L:$L,MATCH($C75,'Scenario Parameters'!$A:$A,0)))*(1+INDEX('Scenario Parameters'!$L:$L,MATCH(BI$3,'Scenario Parameters'!$A:$A,0)))*'Base Table 5'!BI75</f>
        <v>2.3248000000000002</v>
      </c>
      <c r="BJ75" s="36">
        <f>(1+INDEX('Scenario Parameters'!$L:$L,MATCH($C75,'Scenario Parameters'!$A:$A,0)))*(1+INDEX('Scenario Parameters'!$L:$L,MATCH(BJ$3,'Scenario Parameters'!$A:$A,0)))*'Base Table 5'!BJ75</f>
        <v>2.3563999999999998</v>
      </c>
      <c r="BK75" s="36">
        <f>(1+INDEX('Scenario Parameters'!$L:$L,MATCH($C75,'Scenario Parameters'!$A:$A,0)))*(1+INDEX('Scenario Parameters'!$L:$L,MATCH(BK$3,'Scenario Parameters'!$A:$A,0)))*'Base Table 5'!BK75</f>
        <v>3.5897999999999999</v>
      </c>
      <c r="BL75" s="36">
        <f>(1+INDEX('Scenario Parameters'!$L:$L,MATCH($C75,'Scenario Parameters'!$A:$A,0)))*(1+INDEX('Scenario Parameters'!$L:$L,MATCH(BL$3,'Scenario Parameters'!$A:$A,0)))*'Base Table 5'!BL75</f>
        <v>2.4701</v>
      </c>
      <c r="BM75" s="36">
        <f>(1+INDEX('Scenario Parameters'!$L:$L,MATCH($C75,'Scenario Parameters'!$A:$A,0)))*(1+INDEX('Scenario Parameters'!$L:$L,MATCH(BM$3,'Scenario Parameters'!$A:$A,0)))*'Base Table 5'!BM75</f>
        <v>0.60219999999999996</v>
      </c>
      <c r="BN75" s="36">
        <f>(1+INDEX('Scenario Parameters'!$L:$L,MATCH($C75,'Scenario Parameters'!$A:$A,0)))*(1+INDEX('Scenario Parameters'!$L:$L,MATCH(BN$3,'Scenario Parameters'!$A:$A,0)))*'Base Table 5'!BN75</f>
        <v>6.5275999999999996</v>
      </c>
      <c r="BO75" s="36">
        <f>(1+INDEX('Scenario Parameters'!$L:$L,MATCH($C75,'Scenario Parameters'!$A:$A,0)))*(1+INDEX('Scenario Parameters'!$L:$L,MATCH(BO$3,'Scenario Parameters'!$A:$A,0)))*'Base Table 5'!BO75</f>
        <v>3.2787000000000002</v>
      </c>
      <c r="BP75" s="36">
        <f>(1+INDEX('Scenario Parameters'!$L:$L,MATCH($C75,'Scenario Parameters'!$A:$A,0)))*(1+INDEX('Scenario Parameters'!$L:$L,MATCH(BP$3,'Scenario Parameters'!$A:$A,0)))*'Base Table 5'!BP75</f>
        <v>1.7837000000000001</v>
      </c>
      <c r="BQ75" s="36">
        <f>(1+INDEX('Scenario Parameters'!$L:$L,MATCH($C75,'Scenario Parameters'!$A:$A,0)))*(1+INDEX('Scenario Parameters'!$L:$L,MATCH(BQ$3,'Scenario Parameters'!$A:$A,0)))*'Base Table 5'!BQ75</f>
        <v>41.502625000000002</v>
      </c>
      <c r="BR75" s="36">
        <f>(1+INDEX('Scenario Parameters'!$L:$L,MATCH($C75,'Scenario Parameters'!$A:$A,0)))*(1+INDEX('Scenario Parameters'!$L:$L,MATCH(BR$3,'Scenario Parameters'!$A:$A,0)))*'Base Table 5'!BR75</f>
        <v>171.77812500000002</v>
      </c>
      <c r="BS75" s="36">
        <f>(1+INDEX('Scenario Parameters'!$L:$L,MATCH($C75,'Scenario Parameters'!$A:$A,0)))*(1+INDEX('Scenario Parameters'!$L:$L,MATCH(BS$3,'Scenario Parameters'!$A:$A,0)))*'Base Table 5'!BS75</f>
        <v>0.59362999999999988</v>
      </c>
      <c r="BT75" s="36">
        <f>(1+INDEX('Scenario Parameters'!$L:$L,MATCH($C75,'Scenario Parameters'!$A:$A,0)))*(1+INDEX('Scenario Parameters'!$L:$L,MATCH(BT$3,'Scenario Parameters'!$A:$A,0)))*'Base Table 5'!BT75</f>
        <v>38.304099999999998</v>
      </c>
      <c r="BU75" s="36">
        <f>(1+INDEX('Scenario Parameters'!$L:$L,MATCH($C75,'Scenario Parameters'!$A:$A,0)))*(1+INDEX('Scenario Parameters'!$L:$L,MATCH(BU$3,'Scenario Parameters'!$A:$A,0)))*'Base Table 5'!BU75</f>
        <v>35.586199999999998</v>
      </c>
      <c r="BV75" s="36">
        <f>(1+INDEX('Scenario Parameters'!$L:$L,MATCH($C75,'Scenario Parameters'!$A:$A,0)))*(1+INDEX('Scenario Parameters'!$L:$L,MATCH(BV$3,'Scenario Parameters'!$A:$A,0)))*'Base Table 5'!BV75</f>
        <v>524.2645</v>
      </c>
      <c r="BW75" s="36">
        <f>(1+INDEX('Scenario Parameters'!$L:$L,MATCH($C75,'Scenario Parameters'!$A:$A,0)))*(1+INDEX('Scenario Parameters'!$L:$L,MATCH(BW$3,'Scenario Parameters'!$A:$A,0)))*'Base Table 5'!BW75</f>
        <v>443.94470000000001</v>
      </c>
      <c r="BX75" s="36">
        <f>(1+INDEX('Scenario Parameters'!$L:$L,MATCH($C75,'Scenario Parameters'!$A:$A,0)))*(1+INDEX('Scenario Parameters'!$L:$L,MATCH(BX$3,'Scenario Parameters'!$A:$A,0)))*'Base Table 5'!BX75</f>
        <v>355.76589999999999</v>
      </c>
      <c r="BY75" s="36">
        <f>(1+INDEX('Scenario Parameters'!$L:$L,MATCH($C75,'Scenario Parameters'!$A:$A,0)))*(1+INDEX('Scenario Parameters'!$L:$L,MATCH(BY$3,'Scenario Parameters'!$A:$A,0)))*'Base Table 5'!BY75</f>
        <v>1391.6869999999999</v>
      </c>
      <c r="BZ75" s="36">
        <f>(1+INDEX('Scenario Parameters'!$L:$L,MATCH($C75,'Scenario Parameters'!$A:$A,0)))*(1+INDEX('Scenario Parameters'!$L:$L,MATCH(BZ$3,'Scenario Parameters'!$A:$A,0)))*'Base Table 5'!BZ75</f>
        <v>233.0891</v>
      </c>
      <c r="CA75" s="36">
        <f>(1+INDEX('Scenario Parameters'!$L:$L,MATCH($C75,'Scenario Parameters'!$A:$A,0)))*(1+INDEX('Scenario Parameters'!$L:$L,MATCH(CA$3,'Scenario Parameters'!$A:$A,0)))*'Base Table 5'!CA75</f>
        <v>116.3582</v>
      </c>
      <c r="CB75" s="36">
        <f>(1+INDEX('Scenario Parameters'!$L:$L,MATCH($C75,'Scenario Parameters'!$A:$A,0)))*(1+INDEX('Scenario Parameters'!$L:$L,MATCH(CB$3,'Scenario Parameters'!$A:$A,0)))*'Base Table 5'!CB75</f>
        <v>8.2667000000000002</v>
      </c>
      <c r="CC75" s="36">
        <f>(1+INDEX('Scenario Parameters'!$L:$L,MATCH($C75,'Scenario Parameters'!$A:$A,0)))*(1+INDEX('Scenario Parameters'!$L:$L,MATCH(CC$3,'Scenario Parameters'!$A:$A,0)))*'Base Table 5'!CC75</f>
        <v>65.401600000000002</v>
      </c>
      <c r="CD75" s="36">
        <f>(1+INDEX('Scenario Parameters'!$L:$L,MATCH($C75,'Scenario Parameters'!$A:$A,0)))*(1+INDEX('Scenario Parameters'!$L:$L,MATCH(CD$3,'Scenario Parameters'!$A:$A,0)))*'Base Table 5'!CD75</f>
        <v>2822.1594</v>
      </c>
      <c r="CE75" s="36">
        <f>(1+INDEX('Scenario Parameters'!$L:$L,MATCH($C75,'Scenario Parameters'!$A:$A,0)))*(1+INDEX('Scenario Parameters'!$L:$L,MATCH(CE$3,'Scenario Parameters'!$A:$A,0)))*'Base Table 5'!CE75</f>
        <v>439.2054</v>
      </c>
      <c r="CF75" s="36">
        <f>(1+INDEX('Scenario Parameters'!$L:$L,MATCH($C75,'Scenario Parameters'!$A:$A,0)))*(1+INDEX('Scenario Parameters'!$L:$L,MATCH(CF$3,'Scenario Parameters'!$A:$A,0)))*'Base Table 5'!CF75</f>
        <v>36.453000000000003</v>
      </c>
      <c r="CG75" s="36">
        <f>(1+INDEX('Scenario Parameters'!$L:$L,MATCH($C75,'Scenario Parameters'!$A:$A,0)))*(1+INDEX('Scenario Parameters'!$L:$L,MATCH(CG$3,'Scenario Parameters'!$A:$A,0)))*'Base Table 5'!CG75</f>
        <v>42.282699999999998</v>
      </c>
      <c r="CH75" s="36">
        <f>(1+INDEX('Scenario Parameters'!$L:$L,MATCH($C75,'Scenario Parameters'!$A:$A,0)))*(1+INDEX('Scenario Parameters'!$L:$L,MATCH(CH$3,'Scenario Parameters'!$A:$A,0)))*'Base Table 5'!CH75</f>
        <v>15.1617</v>
      </c>
      <c r="CI75" s="36">
        <f>(1+INDEX('Scenario Parameters'!$L:$L,MATCH($C75,'Scenario Parameters'!$A:$A,0)))*(1+INDEX('Scenario Parameters'!$L:$L,MATCH(CI$3,'Scenario Parameters'!$A:$A,0)))*'Base Table 5'!CI75</f>
        <v>88.853099999999998</v>
      </c>
      <c r="CJ75" s="36">
        <f>(1+INDEX('Scenario Parameters'!$L:$L,MATCH($C75,'Scenario Parameters'!$A:$A,0)))*(1+INDEX('Scenario Parameters'!$L:$L,MATCH(CJ$3,'Scenario Parameters'!$A:$A,0)))*'Base Table 5'!CJ75</f>
        <v>38.715899999999998</v>
      </c>
      <c r="CK75" s="36">
        <f>(1+INDEX('Scenario Parameters'!$L:$L,MATCH($C75,'Scenario Parameters'!$A:$A,0)))*(1+INDEX('Scenario Parameters'!$L:$L,MATCH(CK$3,'Scenario Parameters'!$A:$A,0)))*'Base Table 5'!CK75</f>
        <v>4.8521999999999998</v>
      </c>
      <c r="CL75" s="36">
        <f>(1+INDEX('Scenario Parameters'!$L:$L,MATCH($C75,'Scenario Parameters'!$A:$A,0)))*(1+INDEX('Scenario Parameters'!$L:$L,MATCH(CL$3,'Scenario Parameters'!$A:$A,0)))*'Base Table 5'!CL75</f>
        <v>5.1643999999999997</v>
      </c>
      <c r="CM75" s="36">
        <f>(1+INDEX('Scenario Parameters'!$L:$L,MATCH($C75,'Scenario Parameters'!$A:$A,0)))*(1+INDEX('Scenario Parameters'!$L:$L,MATCH(CM$3,'Scenario Parameters'!$A:$A,0)))*'Base Table 5'!CM75</f>
        <v>5.9097999999999997</v>
      </c>
      <c r="CN75" s="36">
        <f>(1+INDEX('Scenario Parameters'!$L:$L,MATCH($C75,'Scenario Parameters'!$A:$A,0)))*(1+INDEX('Scenario Parameters'!$L:$L,MATCH(CN$3,'Scenario Parameters'!$A:$A,0)))*'Base Table 5'!CN75</f>
        <v>79.023600000000002</v>
      </c>
      <c r="CO75" s="36">
        <f>(1+INDEX('Scenario Parameters'!$L:$L,MATCH($C75,'Scenario Parameters'!$A:$A,0)))*(1+INDEX('Scenario Parameters'!$L:$L,MATCH(CO$3,'Scenario Parameters'!$A:$A,0)))*'Base Table 5'!CO75</f>
        <v>0.18479999999999999</v>
      </c>
      <c r="CP75" s="36">
        <f>(1+INDEX('Scenario Parameters'!$L:$L,MATCH($C75,'Scenario Parameters'!$A:$A,0)))*(1+INDEX('Scenario Parameters'!$L:$L,MATCH(CP$3,'Scenario Parameters'!$A:$A,0)))*'Base Table 5'!CP75</f>
        <v>29.3931</v>
      </c>
      <c r="CQ75" s="36">
        <f>(1+INDEX('Scenario Parameters'!$L:$L,MATCH($C75,'Scenario Parameters'!$A:$A,0)))*(1+INDEX('Scenario Parameters'!$L:$L,MATCH(CQ$3,'Scenario Parameters'!$A:$A,0)))*'Base Table 5'!CQ75</f>
        <v>34.6402</v>
      </c>
      <c r="CR75" s="36">
        <f>(1+INDEX('Scenario Parameters'!$L:$L,MATCH($C75,'Scenario Parameters'!$A:$A,0)))*(1+INDEX('Scenario Parameters'!$L:$L,MATCH(CR$3,'Scenario Parameters'!$A:$A,0)))*'Base Table 5'!CR75</f>
        <v>69.009</v>
      </c>
      <c r="CS75" s="36">
        <f>(1+INDEX('Scenario Parameters'!$L:$L,MATCH($C75,'Scenario Parameters'!$A:$A,0)))*(1+INDEX('Scenario Parameters'!$L:$L,MATCH(CS$3,'Scenario Parameters'!$A:$A,0)))*'Base Table 5'!CS75</f>
        <v>52.706499999999998</v>
      </c>
      <c r="CT75" s="36">
        <f>(1+INDEX('Scenario Parameters'!$L:$L,MATCH($C75,'Scenario Parameters'!$A:$A,0)))*(1+INDEX('Scenario Parameters'!$L:$L,MATCH(CT$3,'Scenario Parameters'!$A:$A,0)))*'Base Table 5'!CT75</f>
        <v>10.9207</v>
      </c>
      <c r="CU75" s="36">
        <f>(1+INDEX('Scenario Parameters'!$L:$L,MATCH($C75,'Scenario Parameters'!$A:$A,0)))*(1+INDEX('Scenario Parameters'!$L:$L,MATCH(CU$3,'Scenario Parameters'!$A:$A,0)))*'Base Table 5'!CU75</f>
        <v>4.0616000000000003</v>
      </c>
      <c r="CV75" s="36">
        <f>(1+INDEX('Scenario Parameters'!$L:$L,MATCH($C75,'Scenario Parameters'!$A:$A,0)))*(1+INDEX('Scenario Parameters'!$L:$L,MATCH(CV$3,'Scenario Parameters'!$A:$A,0)))*'Base Table 5'!CV75</f>
        <v>267.63189999999997</v>
      </c>
      <c r="CW75" s="36">
        <f>(1+INDEX('Scenario Parameters'!$L:$L,MATCH($C75,'Scenario Parameters'!$A:$A,0)))*(1+INDEX('Scenario Parameters'!$L:$L,MATCH(CW$3,'Scenario Parameters'!$A:$A,0)))*'Base Table 5'!CW75</f>
        <v>312.20569999999998</v>
      </c>
      <c r="CX75" s="36">
        <f>(1+INDEX('Scenario Parameters'!$L:$L,MATCH($C75,'Scenario Parameters'!$A:$A,0)))*(1+INDEX('Scenario Parameters'!$L:$L,MATCH(CX$3,'Scenario Parameters'!$A:$A,0)))*'Base Table 5'!CX75</f>
        <v>126.5506</v>
      </c>
      <c r="CY75" s="36">
        <f>(1+INDEX('Scenario Parameters'!$L:$L,MATCH($C75,'Scenario Parameters'!$A:$A,0)))*(1+INDEX('Scenario Parameters'!$L:$L,MATCH(CY$3,'Scenario Parameters'!$A:$A,0)))*'Base Table 5'!CY75</f>
        <v>79.192599999999999</v>
      </c>
      <c r="CZ75" s="36">
        <f>(1+INDEX('Scenario Parameters'!$L:$L,MATCH($C75,'Scenario Parameters'!$A:$A,0)))*(1+INDEX('Scenario Parameters'!$L:$L,MATCH(CZ$3,'Scenario Parameters'!$A:$A,0)))*'Base Table 5'!CZ75</f>
        <v>39.541200000000003</v>
      </c>
      <c r="DA75" s="36">
        <f>(1+INDEX('Scenario Parameters'!$L:$L,MATCH($C75,'Scenario Parameters'!$A:$A,0)))*(1+INDEX('Scenario Parameters'!$L:$L,MATCH(DA$3,'Scenario Parameters'!$A:$A,0)))*'Base Table 5'!DA75</f>
        <v>803.44039999999995</v>
      </c>
      <c r="DB75" s="36">
        <f>(1+INDEX('Scenario Parameters'!$L:$L,MATCH($C75,'Scenario Parameters'!$A:$A,0)))*(1+INDEX('Scenario Parameters'!$L:$L,MATCH(DB$3,'Scenario Parameters'!$A:$A,0)))*'Base Table 5'!DB75</f>
        <v>1429.2198000000001</v>
      </c>
      <c r="DC75" s="36">
        <f>(1+INDEX('Scenario Parameters'!$L:$L,MATCH($C75,'Scenario Parameters'!$A:$A,0)))*(1+INDEX('Scenario Parameters'!$L:$L,MATCH(DC$3,'Scenario Parameters'!$A:$A,0)))*'Base Table 5'!DC75</f>
        <v>54.7423</v>
      </c>
      <c r="DD75" s="36">
        <f>(1+INDEX('Scenario Parameters'!$L:$L,MATCH($C75,'Scenario Parameters'!$A:$A,0)))*(1+INDEX('Scenario Parameters'!$L:$L,MATCH(DD$3,'Scenario Parameters'!$A:$A,0)))*'Base Table 5'!DD75</f>
        <v>24.690200000000001</v>
      </c>
      <c r="DE75" s="36">
        <f>(1+INDEX('Scenario Parameters'!$L:$L,MATCH($C75,'Scenario Parameters'!$A:$A,0)))*(1+INDEX('Scenario Parameters'!$L:$L,MATCH(DE$3,'Scenario Parameters'!$A:$A,0)))*'Base Table 5'!DE75</f>
        <v>11.886150000000001</v>
      </c>
      <c r="DF75" s="36">
        <f>(1+INDEX('Scenario Parameters'!$L:$L,MATCH($C75,'Scenario Parameters'!$A:$A,0)))*(1+INDEX('Scenario Parameters'!$L:$L,MATCH(DF$3,'Scenario Parameters'!$A:$A,0)))*'Base Table 5'!DF75</f>
        <v>7.9207000000000001</v>
      </c>
      <c r="DG75" s="36">
        <f>(1+INDEX('Scenario Parameters'!$L:$L,MATCH($C75,'Scenario Parameters'!$A:$A,0)))*(1+INDEX('Scenario Parameters'!$L:$L,MATCH(DG$3,'Scenario Parameters'!$A:$A,0)))*'Base Table 5'!DG75</f>
        <v>49.106400000000001</v>
      </c>
      <c r="DH75" s="36">
        <f>(1+INDEX('Scenario Parameters'!$L:$L,MATCH($C75,'Scenario Parameters'!$A:$A,0)))*(1+INDEX('Scenario Parameters'!$L:$L,MATCH(DH$3,'Scenario Parameters'!$A:$A,0)))*'Base Table 5'!DH75</f>
        <v>39.534350000000003</v>
      </c>
      <c r="DI75" s="36">
        <f>(1+INDEX('Scenario Parameters'!$L:$L,MATCH($C75,'Scenario Parameters'!$A:$A,0)))*(1+INDEX('Scenario Parameters'!$L:$L,MATCH(DI$3,'Scenario Parameters'!$A:$A,0)))*'Base Table 5'!DI75</f>
        <v>8.7210999999999999</v>
      </c>
      <c r="DJ75" s="36">
        <f>(1+INDEX('Scenario Parameters'!$L:$L,MATCH($C75,'Scenario Parameters'!$A:$A,0)))*(1+INDEX('Scenario Parameters'!$L:$L,MATCH(DJ$3,'Scenario Parameters'!$A:$A,0)))*'Base Table 5'!DJ75</f>
        <v>14.8307</v>
      </c>
      <c r="DK75" s="36">
        <f>(1+INDEX('Scenario Parameters'!$L:$L,MATCH($C75,'Scenario Parameters'!$A:$A,0)))*(1+INDEX('Scenario Parameters'!$L:$L,MATCH(DK$3,'Scenario Parameters'!$A:$A,0)))*'Base Table 5'!DK75</f>
        <v>10.1089</v>
      </c>
      <c r="DL75" s="36">
        <f>(1+INDEX('Scenario Parameters'!$L:$L,MATCH($C75,'Scenario Parameters'!$A:$A,0)))*(1+INDEX('Scenario Parameters'!$L:$L,MATCH(DL$3,'Scenario Parameters'!$A:$A,0)))*'Base Table 5'!DL75</f>
        <v>2.3318999999999992</v>
      </c>
      <c r="DM75" s="36">
        <f>(1+INDEX('Scenario Parameters'!$L:$L,MATCH($C75,'Scenario Parameters'!$A:$A,0)))*(1+INDEX('Scenario Parameters'!$L:$L,MATCH(DM$3,'Scenario Parameters'!$A:$A,0)))*'Base Table 5'!DM75</f>
        <v>47.232199999999999</v>
      </c>
      <c r="DN75" s="36">
        <f>(1+INDEX('Scenario Parameters'!$L:$L,MATCH($C75,'Scenario Parameters'!$A:$A,0)))*(1+INDEX('Scenario Parameters'!$L:$L,MATCH(DN$3,'Scenario Parameters'!$A:$A,0)))*'Base Table 5'!DN75</f>
        <v>31.472899999999999</v>
      </c>
      <c r="DO75" s="36">
        <f>(1+INDEX('Scenario Parameters'!$L:$L,MATCH($C75,'Scenario Parameters'!$A:$A,0)))*(1+INDEX('Scenario Parameters'!$L:$L,MATCH(DO$3,'Scenario Parameters'!$A:$A,0)))*'Base Table 5'!DO75</f>
        <v>2.1446000000000001</v>
      </c>
      <c r="DP75" s="36">
        <f t="shared" si="8"/>
        <v>14260.574300000002</v>
      </c>
      <c r="DQ75" s="36">
        <f>('Base Table 5'!DQ75/'Base Table 5'!$DX75)*$EB75</f>
        <v>38.977976560386615</v>
      </c>
      <c r="DR75" s="36">
        <f>('Base Table 5'!DR75/'Base Table 5'!$DX75)*$EB75</f>
        <v>11.365798082532034</v>
      </c>
      <c r="DS75" s="36">
        <f>('Base Table 5'!DS75/'Base Table 5'!$DX75)*$EB75</f>
        <v>44953.220249534483</v>
      </c>
      <c r="DT75" s="36">
        <f>('Base Table 5'!DT75/'Base Table 5'!$DX75)*$EB75</f>
        <v>17937.968196079921</v>
      </c>
      <c r="DU75" s="36">
        <f>('Base Table 5'!DU75/'Base Table 5'!$DX75)*$EB75</f>
        <v>34015.255887971281</v>
      </c>
      <c r="DV75" s="36">
        <f>('Base Table 5'!DV75/'Base Table 5'!$DX75)*$EB75</f>
        <v>9.575606245487131E-2</v>
      </c>
      <c r="DW75" s="36">
        <f>('Base Table 5'!DW75/'Base Table 5'!$DX75)*$EB75</f>
        <v>313.15149757702682</v>
      </c>
      <c r="DX75" s="36">
        <f t="shared" si="9"/>
        <v>97270.035361868082</v>
      </c>
      <c r="DY75" s="36">
        <f t="shared" si="10"/>
        <v>111530.60966186809</v>
      </c>
      <c r="DZ75" s="14">
        <f>'Base Table 5'!DY75</f>
        <v>112327.99990000002</v>
      </c>
      <c r="EA75" s="54">
        <v>111530.6096618681</v>
      </c>
      <c r="EB75" s="100">
        <f t="shared" si="11"/>
        <v>97270.035361868097</v>
      </c>
    </row>
    <row r="76" spans="1:132" x14ac:dyDescent="0.4">
      <c r="A76" s="34">
        <v>73</v>
      </c>
      <c r="B76" s="7" t="str">
        <f>'Base Table 5'!B76</f>
        <v>3201</v>
      </c>
      <c r="C76" s="111">
        <f>'Base Table 5'!C76</f>
        <v>16</v>
      </c>
      <c r="D76" s="35" t="str">
        <f>'Base Table 5'!D76</f>
        <v>Construction services</v>
      </c>
      <c r="E76" s="36">
        <f>(1+INDEX('Scenario Parameters'!$L:$L,MATCH($C76,'Scenario Parameters'!$A:$A,0)))*(1+INDEX('Scenario Parameters'!$L:$L,MATCH(E$3,'Scenario Parameters'!$A:$A,0)))*'Base Table 5'!E76</f>
        <v>1229.4525000000001</v>
      </c>
      <c r="F76" s="36">
        <f>(1+INDEX('Scenario Parameters'!$L:$L,MATCH($C76,'Scenario Parameters'!$A:$A,0)))*(1+INDEX('Scenario Parameters'!$L:$L,MATCH(F$3,'Scenario Parameters'!$A:$A,0)))*'Base Table 5'!F76</f>
        <v>371.0564</v>
      </c>
      <c r="G76" s="36">
        <f>(1+INDEX('Scenario Parameters'!$L:$L,MATCH($C76,'Scenario Parameters'!$A:$A,0)))*(1+INDEX('Scenario Parameters'!$L:$L,MATCH(G$3,'Scenario Parameters'!$A:$A,0)))*'Base Table 5'!G76</f>
        <v>742.94320000000005</v>
      </c>
      <c r="H76" s="36">
        <f>(1+INDEX('Scenario Parameters'!$L:$L,MATCH($C76,'Scenario Parameters'!$A:$A,0)))*(1+INDEX('Scenario Parameters'!$L:$L,MATCH(H$3,'Scenario Parameters'!$A:$A,0)))*'Base Table 5'!H76</f>
        <v>61.519100000000002</v>
      </c>
      <c r="I76" s="36">
        <f>(1+INDEX('Scenario Parameters'!$L:$L,MATCH($C76,'Scenario Parameters'!$A:$A,0)))*(1+INDEX('Scenario Parameters'!$L:$L,MATCH(I$3,'Scenario Parameters'!$A:$A,0)))*'Base Table 5'!I76</f>
        <v>3.7623000000000002</v>
      </c>
      <c r="J76" s="36">
        <f>(1+INDEX('Scenario Parameters'!$L:$L,MATCH($C76,'Scenario Parameters'!$A:$A,0)))*(1+INDEX('Scenario Parameters'!$L:$L,MATCH(J$3,'Scenario Parameters'!$A:$A,0)))*'Base Table 5'!J76</f>
        <v>29.6431</v>
      </c>
      <c r="K76" s="36">
        <f>(1+INDEX('Scenario Parameters'!$L:$L,MATCH($C76,'Scenario Parameters'!$A:$A,0)))*(1+INDEX('Scenario Parameters'!$L:$L,MATCH(K$3,'Scenario Parameters'!$A:$A,0)))*'Base Table 5'!K76</f>
        <v>305.53750000000002</v>
      </c>
      <c r="L76" s="36">
        <f>(1+INDEX('Scenario Parameters'!$L:$L,MATCH($C76,'Scenario Parameters'!$A:$A,0)))*(1+INDEX('Scenario Parameters'!$L:$L,MATCH(L$3,'Scenario Parameters'!$A:$A,0)))*'Base Table 5'!L76</f>
        <v>131.21465999999998</v>
      </c>
      <c r="M76" s="36">
        <f>(1+INDEX('Scenario Parameters'!$L:$L,MATCH($C76,'Scenario Parameters'!$A:$A,0)))*(1+INDEX('Scenario Parameters'!$L:$L,MATCH(M$3,'Scenario Parameters'!$A:$A,0)))*'Base Table 5'!M76</f>
        <v>233.82972999999996</v>
      </c>
      <c r="N76" s="36">
        <f>(1+INDEX('Scenario Parameters'!$L:$L,MATCH($C76,'Scenario Parameters'!$A:$A,0)))*(1+INDEX('Scenario Parameters'!$L:$L,MATCH(N$3,'Scenario Parameters'!$A:$A,0)))*'Base Table 5'!N76</f>
        <v>4578.2129800000002</v>
      </c>
      <c r="O76" s="36">
        <f>(1+INDEX('Scenario Parameters'!$L:$L,MATCH($C76,'Scenario Parameters'!$A:$A,0)))*(1+INDEX('Scenario Parameters'!$L:$L,MATCH(O$3,'Scenario Parameters'!$A:$A,0)))*'Base Table 5'!O76</f>
        <v>3621.5096500000004</v>
      </c>
      <c r="P76" s="36">
        <f>(1+INDEX('Scenario Parameters'!$L:$L,MATCH($C76,'Scenario Parameters'!$A:$A,0)))*(1+INDEX('Scenario Parameters'!$L:$L,MATCH(P$3,'Scenario Parameters'!$A:$A,0)))*'Base Table 5'!P76</f>
        <v>605.55935000000011</v>
      </c>
      <c r="Q76" s="36">
        <f>(1+INDEX('Scenario Parameters'!$L:$L,MATCH($C76,'Scenario Parameters'!$A:$A,0)))*(1+INDEX('Scenario Parameters'!$L:$L,MATCH(Q$3,'Scenario Parameters'!$A:$A,0)))*'Base Table 5'!Q76</f>
        <v>151.71384</v>
      </c>
      <c r="R76" s="36">
        <f>(1+INDEX('Scenario Parameters'!$L:$L,MATCH($C76,'Scenario Parameters'!$A:$A,0)))*(1+INDEX('Scenario Parameters'!$L:$L,MATCH(R$3,'Scenario Parameters'!$A:$A,0)))*'Base Table 5'!R76</f>
        <v>94.799000000000007</v>
      </c>
      <c r="S76" s="36">
        <f>(1+INDEX('Scenario Parameters'!$L:$L,MATCH($C76,'Scenario Parameters'!$A:$A,0)))*(1+INDEX('Scenario Parameters'!$L:$L,MATCH(S$3,'Scenario Parameters'!$A:$A,0)))*'Base Table 5'!S76</f>
        <v>8.7929999999999993</v>
      </c>
      <c r="T76" s="36">
        <f>(1+INDEX('Scenario Parameters'!$L:$L,MATCH($C76,'Scenario Parameters'!$A:$A,0)))*(1+INDEX('Scenario Parameters'!$L:$L,MATCH(T$3,'Scenario Parameters'!$A:$A,0)))*'Base Table 5'!T76</f>
        <v>48.508600000000001</v>
      </c>
      <c r="U76" s="36">
        <f>(1+INDEX('Scenario Parameters'!$L:$L,MATCH($C76,'Scenario Parameters'!$A:$A,0)))*(1+INDEX('Scenario Parameters'!$L:$L,MATCH(U$3,'Scenario Parameters'!$A:$A,0)))*'Base Table 5'!U76</f>
        <v>44.118099999999998</v>
      </c>
      <c r="V76" s="36">
        <f>(1+INDEX('Scenario Parameters'!$L:$L,MATCH($C76,'Scenario Parameters'!$A:$A,0)))*(1+INDEX('Scenario Parameters'!$L:$L,MATCH(V$3,'Scenario Parameters'!$A:$A,0)))*'Base Table 5'!V76</f>
        <v>21.099499999999999</v>
      </c>
      <c r="W76" s="36">
        <f>(1+INDEX('Scenario Parameters'!$L:$L,MATCH($C76,'Scenario Parameters'!$A:$A,0)))*(1+INDEX('Scenario Parameters'!$L:$L,MATCH(W$3,'Scenario Parameters'!$A:$A,0)))*'Base Table 5'!W76</f>
        <v>51.232100000000003</v>
      </c>
      <c r="X76" s="36">
        <f>(1+INDEX('Scenario Parameters'!$L:$L,MATCH($C76,'Scenario Parameters'!$A:$A,0)))*(1+INDEX('Scenario Parameters'!$L:$L,MATCH(X$3,'Scenario Parameters'!$A:$A,0)))*'Base Table 5'!X76</f>
        <v>49.3093</v>
      </c>
      <c r="Y76" s="36">
        <f>(1+INDEX('Scenario Parameters'!$L:$L,MATCH($C76,'Scenario Parameters'!$A:$A,0)))*(1+INDEX('Scenario Parameters'!$L:$L,MATCH(Y$3,'Scenario Parameters'!$A:$A,0)))*'Base Table 5'!Y76</f>
        <v>86.85</v>
      </c>
      <c r="Z76" s="36">
        <f>(1+INDEX('Scenario Parameters'!$L:$L,MATCH($C76,'Scenario Parameters'!$A:$A,0)))*(1+INDEX('Scenario Parameters'!$L:$L,MATCH(Z$3,'Scenario Parameters'!$A:$A,0)))*'Base Table 5'!Z76</f>
        <v>102.8939</v>
      </c>
      <c r="AA76" s="36">
        <f>(1+INDEX('Scenario Parameters'!$L:$L,MATCH($C76,'Scenario Parameters'!$A:$A,0)))*(1+INDEX('Scenario Parameters'!$L:$L,MATCH(AA$3,'Scenario Parameters'!$A:$A,0)))*'Base Table 5'!AA76</f>
        <v>98.662899999999993</v>
      </c>
      <c r="AB76" s="36">
        <f>(1+INDEX('Scenario Parameters'!$L:$L,MATCH($C76,'Scenario Parameters'!$A:$A,0)))*(1+INDEX('Scenario Parameters'!$L:$L,MATCH(AB$3,'Scenario Parameters'!$A:$A,0)))*'Base Table 5'!AB76</f>
        <v>15.3612</v>
      </c>
      <c r="AC76" s="36">
        <f>(1+INDEX('Scenario Parameters'!$L:$L,MATCH($C76,'Scenario Parameters'!$A:$A,0)))*(1+INDEX('Scenario Parameters'!$L:$L,MATCH(AC$3,'Scenario Parameters'!$A:$A,0)))*'Base Table 5'!AC76</f>
        <v>43.191200000000002</v>
      </c>
      <c r="AD76" s="36">
        <f>(1+INDEX('Scenario Parameters'!$L:$L,MATCH($C76,'Scenario Parameters'!$A:$A,0)))*(1+INDEX('Scenario Parameters'!$L:$L,MATCH(AD$3,'Scenario Parameters'!$A:$A,0)))*'Base Table 5'!AD76</f>
        <v>2.4674999999999998</v>
      </c>
      <c r="AE76" s="36">
        <f>(1+INDEX('Scenario Parameters'!$L:$L,MATCH($C76,'Scenario Parameters'!$A:$A,0)))*(1+INDEX('Scenario Parameters'!$L:$L,MATCH(AE$3,'Scenario Parameters'!$A:$A,0)))*'Base Table 5'!AE76</f>
        <v>3.7608000000000001</v>
      </c>
      <c r="AF76" s="36">
        <f>(1+INDEX('Scenario Parameters'!$L:$L,MATCH($C76,'Scenario Parameters'!$A:$A,0)))*(1+INDEX('Scenario Parameters'!$L:$L,MATCH(AF$3,'Scenario Parameters'!$A:$A,0)))*'Base Table 5'!AF76</f>
        <v>35.545200000000001</v>
      </c>
      <c r="AG76" s="36">
        <f>(1+INDEX('Scenario Parameters'!$L:$L,MATCH($C76,'Scenario Parameters'!$A:$A,0)))*(1+INDEX('Scenario Parameters'!$L:$L,MATCH(AG$3,'Scenario Parameters'!$A:$A,0)))*'Base Table 5'!AG76</f>
        <v>1.9319</v>
      </c>
      <c r="AH76" s="36">
        <f>(1+INDEX('Scenario Parameters'!$L:$L,MATCH($C76,'Scenario Parameters'!$A:$A,0)))*(1+INDEX('Scenario Parameters'!$L:$L,MATCH(AH$3,'Scenario Parameters'!$A:$A,0)))*'Base Table 5'!AH76</f>
        <v>5.0244</v>
      </c>
      <c r="AI76" s="36">
        <f>(1+INDEX('Scenario Parameters'!$L:$L,MATCH($C76,'Scenario Parameters'!$A:$A,0)))*(1+INDEX('Scenario Parameters'!$L:$L,MATCH(AI$3,'Scenario Parameters'!$A:$A,0)))*'Base Table 5'!AI76</f>
        <v>5.2050000000000001</v>
      </c>
      <c r="AJ76" s="36">
        <f>(1+INDEX('Scenario Parameters'!$L:$L,MATCH($C76,'Scenario Parameters'!$A:$A,0)))*(1+INDEX('Scenario Parameters'!$L:$L,MATCH(AJ$3,'Scenario Parameters'!$A:$A,0)))*'Base Table 5'!AJ76</f>
        <v>299.2987</v>
      </c>
      <c r="AK76" s="36">
        <f>(1+INDEX('Scenario Parameters'!$L:$L,MATCH($C76,'Scenario Parameters'!$A:$A,0)))*(1+INDEX('Scenario Parameters'!$L:$L,MATCH(AK$3,'Scenario Parameters'!$A:$A,0)))*'Base Table 5'!AK76</f>
        <v>506.5856</v>
      </c>
      <c r="AL76" s="36">
        <f>(1+INDEX('Scenario Parameters'!$L:$L,MATCH($C76,'Scenario Parameters'!$A:$A,0)))*(1+INDEX('Scenario Parameters'!$L:$L,MATCH(AL$3,'Scenario Parameters'!$A:$A,0)))*'Base Table 5'!AL76</f>
        <v>26.986699999999999</v>
      </c>
      <c r="AM76" s="36">
        <f>(1+INDEX('Scenario Parameters'!$L:$L,MATCH($C76,'Scenario Parameters'!$A:$A,0)))*(1+INDEX('Scenario Parameters'!$L:$L,MATCH(AM$3,'Scenario Parameters'!$A:$A,0)))*'Base Table 5'!AM76</f>
        <v>76.284400000000005</v>
      </c>
      <c r="AN76" s="36">
        <f>(1+INDEX('Scenario Parameters'!$L:$L,MATCH($C76,'Scenario Parameters'!$A:$A,0)))*(1+INDEX('Scenario Parameters'!$L:$L,MATCH(AN$3,'Scenario Parameters'!$A:$A,0)))*'Base Table 5'!AN76</f>
        <v>66.998500000000007</v>
      </c>
      <c r="AO76" s="36">
        <f>(1+INDEX('Scenario Parameters'!$L:$L,MATCH($C76,'Scenario Parameters'!$A:$A,0)))*(1+INDEX('Scenario Parameters'!$L:$L,MATCH(AO$3,'Scenario Parameters'!$A:$A,0)))*'Base Table 5'!AO76</f>
        <v>16.132899999999996</v>
      </c>
      <c r="AP76" s="36">
        <f>(1+INDEX('Scenario Parameters'!$L:$L,MATCH($C76,'Scenario Parameters'!$A:$A,0)))*(1+INDEX('Scenario Parameters'!$L:$L,MATCH(AP$3,'Scenario Parameters'!$A:$A,0)))*'Base Table 5'!AP76</f>
        <v>45.875999999999998</v>
      </c>
      <c r="AQ76" s="36">
        <f>(1+INDEX('Scenario Parameters'!$L:$L,MATCH($C76,'Scenario Parameters'!$A:$A,0)))*(1+INDEX('Scenario Parameters'!$L:$L,MATCH(AQ$3,'Scenario Parameters'!$A:$A,0)))*'Base Table 5'!AQ76</f>
        <v>16.235399999999998</v>
      </c>
      <c r="AR76" s="36">
        <f>(1+INDEX('Scenario Parameters'!$L:$L,MATCH($C76,'Scenario Parameters'!$A:$A,0)))*(1+INDEX('Scenario Parameters'!$L:$L,MATCH(AR$3,'Scenario Parameters'!$A:$A,0)))*'Base Table 5'!AR76</f>
        <v>104.9834</v>
      </c>
      <c r="AS76" s="36">
        <f>(1+INDEX('Scenario Parameters'!$L:$L,MATCH($C76,'Scenario Parameters'!$A:$A,0)))*(1+INDEX('Scenario Parameters'!$L:$L,MATCH(AS$3,'Scenario Parameters'!$A:$A,0)))*'Base Table 5'!AS76</f>
        <v>47.637300000000003</v>
      </c>
      <c r="AT76" s="36">
        <f>(1+INDEX('Scenario Parameters'!$L:$L,MATCH($C76,'Scenario Parameters'!$A:$A,0)))*(1+INDEX('Scenario Parameters'!$L:$L,MATCH(AT$3,'Scenario Parameters'!$A:$A,0)))*'Base Table 5'!AT76</f>
        <v>168.79300000000001</v>
      </c>
      <c r="AU76" s="36">
        <f>(1+INDEX('Scenario Parameters'!$L:$L,MATCH($C76,'Scenario Parameters'!$A:$A,0)))*(1+INDEX('Scenario Parameters'!$L:$L,MATCH(AU$3,'Scenario Parameters'!$A:$A,0)))*'Base Table 5'!AU76</f>
        <v>53.444600000000001</v>
      </c>
      <c r="AV76" s="36">
        <f>(1+INDEX('Scenario Parameters'!$L:$L,MATCH($C76,'Scenario Parameters'!$A:$A,0)))*(1+INDEX('Scenario Parameters'!$L:$L,MATCH(AV$3,'Scenario Parameters'!$A:$A,0)))*'Base Table 5'!AV76</f>
        <v>20.5106</v>
      </c>
      <c r="AW76" s="36">
        <f>(1+INDEX('Scenario Parameters'!$L:$L,MATCH($C76,'Scenario Parameters'!$A:$A,0)))*(1+INDEX('Scenario Parameters'!$L:$L,MATCH(AW$3,'Scenario Parameters'!$A:$A,0)))*'Base Table 5'!AW76</f>
        <v>16.029900000000001</v>
      </c>
      <c r="AX76" s="36">
        <f>(1+INDEX('Scenario Parameters'!$L:$L,MATCH($C76,'Scenario Parameters'!$A:$A,0)))*(1+INDEX('Scenario Parameters'!$L:$L,MATCH(AX$3,'Scenario Parameters'!$A:$A,0)))*'Base Table 5'!AX76</f>
        <v>217.8098</v>
      </c>
      <c r="AY76" s="36">
        <f>(1+INDEX('Scenario Parameters'!$L:$L,MATCH($C76,'Scenario Parameters'!$A:$A,0)))*(1+INDEX('Scenario Parameters'!$L:$L,MATCH(AY$3,'Scenario Parameters'!$A:$A,0)))*'Base Table 5'!AY76</f>
        <v>32.924700000000001</v>
      </c>
      <c r="AZ76" s="36">
        <f>(1+INDEX('Scenario Parameters'!$L:$L,MATCH($C76,'Scenario Parameters'!$A:$A,0)))*(1+INDEX('Scenario Parameters'!$L:$L,MATCH(AZ$3,'Scenario Parameters'!$A:$A,0)))*'Base Table 5'!AZ76</f>
        <v>6.9474</v>
      </c>
      <c r="BA76" s="36">
        <f>(1+INDEX('Scenario Parameters'!$L:$L,MATCH($C76,'Scenario Parameters'!$A:$A,0)))*(1+INDEX('Scenario Parameters'!$L:$L,MATCH(BA$3,'Scenario Parameters'!$A:$A,0)))*'Base Table 5'!BA76</f>
        <v>39.211599999999997</v>
      </c>
      <c r="BB76" s="36">
        <f>(1+INDEX('Scenario Parameters'!$L:$L,MATCH($C76,'Scenario Parameters'!$A:$A,0)))*(1+INDEX('Scenario Parameters'!$L:$L,MATCH(BB$3,'Scenario Parameters'!$A:$A,0)))*'Base Table 5'!BB76</f>
        <v>191.75049999999999</v>
      </c>
      <c r="BC76" s="36">
        <f>(1+INDEX('Scenario Parameters'!$L:$L,MATCH($C76,'Scenario Parameters'!$A:$A,0)))*(1+INDEX('Scenario Parameters'!$L:$L,MATCH(BC$3,'Scenario Parameters'!$A:$A,0)))*'Base Table 5'!BC76</f>
        <v>54.5625</v>
      </c>
      <c r="BD76" s="36">
        <f>(1+INDEX('Scenario Parameters'!$L:$L,MATCH($C76,'Scenario Parameters'!$A:$A,0)))*(1+INDEX('Scenario Parameters'!$L:$L,MATCH(BD$3,'Scenario Parameters'!$A:$A,0)))*'Base Table 5'!BD76</f>
        <v>172.88919999999999</v>
      </c>
      <c r="BE76" s="36">
        <f>(1+INDEX('Scenario Parameters'!$L:$L,MATCH($C76,'Scenario Parameters'!$A:$A,0)))*(1+INDEX('Scenario Parameters'!$L:$L,MATCH(BE$3,'Scenario Parameters'!$A:$A,0)))*'Base Table 5'!BE76</f>
        <v>91.151200000000003</v>
      </c>
      <c r="BF76" s="36">
        <f>(1+INDEX('Scenario Parameters'!$L:$L,MATCH($C76,'Scenario Parameters'!$A:$A,0)))*(1+INDEX('Scenario Parameters'!$L:$L,MATCH(BF$3,'Scenario Parameters'!$A:$A,0)))*'Base Table 5'!BF76</f>
        <v>122.0117</v>
      </c>
      <c r="BG76" s="36">
        <f>(1+INDEX('Scenario Parameters'!$L:$L,MATCH($C76,'Scenario Parameters'!$A:$A,0)))*(1+INDEX('Scenario Parameters'!$L:$L,MATCH(BG$3,'Scenario Parameters'!$A:$A,0)))*'Base Table 5'!BG76</f>
        <v>35.056740000000005</v>
      </c>
      <c r="BH76" s="36">
        <f>(1+INDEX('Scenario Parameters'!$L:$L,MATCH($C76,'Scenario Parameters'!$A:$A,0)))*(1+INDEX('Scenario Parameters'!$L:$L,MATCH(BH$3,'Scenario Parameters'!$A:$A,0)))*'Base Table 5'!BH76</f>
        <v>80.828699999999998</v>
      </c>
      <c r="BI76" s="36">
        <f>(1+INDEX('Scenario Parameters'!$L:$L,MATCH($C76,'Scenario Parameters'!$A:$A,0)))*(1+INDEX('Scenario Parameters'!$L:$L,MATCH(BI$3,'Scenario Parameters'!$A:$A,0)))*'Base Table 5'!BI76</f>
        <v>37.595500000000001</v>
      </c>
      <c r="BJ76" s="36">
        <f>(1+INDEX('Scenario Parameters'!$L:$L,MATCH($C76,'Scenario Parameters'!$A:$A,0)))*(1+INDEX('Scenario Parameters'!$L:$L,MATCH(BJ$3,'Scenario Parameters'!$A:$A,0)))*'Base Table 5'!BJ76</f>
        <v>51.084299999999999</v>
      </c>
      <c r="BK76" s="36">
        <f>(1+INDEX('Scenario Parameters'!$L:$L,MATCH($C76,'Scenario Parameters'!$A:$A,0)))*(1+INDEX('Scenario Parameters'!$L:$L,MATCH(BK$3,'Scenario Parameters'!$A:$A,0)))*'Base Table 5'!BK76</f>
        <v>158.96549999999999</v>
      </c>
      <c r="BL76" s="36">
        <f>(1+INDEX('Scenario Parameters'!$L:$L,MATCH($C76,'Scenario Parameters'!$A:$A,0)))*(1+INDEX('Scenario Parameters'!$L:$L,MATCH(BL$3,'Scenario Parameters'!$A:$A,0)))*'Base Table 5'!BL76</f>
        <v>71.028400000000005</v>
      </c>
      <c r="BM76" s="36">
        <f>(1+INDEX('Scenario Parameters'!$L:$L,MATCH($C76,'Scenario Parameters'!$A:$A,0)))*(1+INDEX('Scenario Parameters'!$L:$L,MATCH(BM$3,'Scenario Parameters'!$A:$A,0)))*'Base Table 5'!BM76</f>
        <v>38.264400000000002</v>
      </c>
      <c r="BN76" s="36">
        <f>(1+INDEX('Scenario Parameters'!$L:$L,MATCH($C76,'Scenario Parameters'!$A:$A,0)))*(1+INDEX('Scenario Parameters'!$L:$L,MATCH(BN$3,'Scenario Parameters'!$A:$A,0)))*'Base Table 5'!BN76</f>
        <v>194.0513</v>
      </c>
      <c r="BO76" s="36">
        <f>(1+INDEX('Scenario Parameters'!$L:$L,MATCH($C76,'Scenario Parameters'!$A:$A,0)))*(1+INDEX('Scenario Parameters'!$L:$L,MATCH(BO$3,'Scenario Parameters'!$A:$A,0)))*'Base Table 5'!BO76</f>
        <v>252.43690000000001</v>
      </c>
      <c r="BP76" s="36">
        <f>(1+INDEX('Scenario Parameters'!$L:$L,MATCH($C76,'Scenario Parameters'!$A:$A,0)))*(1+INDEX('Scenario Parameters'!$L:$L,MATCH(BP$3,'Scenario Parameters'!$A:$A,0)))*'Base Table 5'!BP76</f>
        <v>151.49189999999999</v>
      </c>
      <c r="BQ76" s="36">
        <f>(1+INDEX('Scenario Parameters'!$L:$L,MATCH($C76,'Scenario Parameters'!$A:$A,0)))*(1+INDEX('Scenario Parameters'!$L:$L,MATCH(BQ$3,'Scenario Parameters'!$A:$A,0)))*'Base Table 5'!BQ76</f>
        <v>605.74062499999991</v>
      </c>
      <c r="BR76" s="36">
        <f>(1+INDEX('Scenario Parameters'!$L:$L,MATCH($C76,'Scenario Parameters'!$A:$A,0)))*(1+INDEX('Scenario Parameters'!$L:$L,MATCH(BR$3,'Scenario Parameters'!$A:$A,0)))*'Base Table 5'!BR76</f>
        <v>2710.5038749999999</v>
      </c>
      <c r="BS76" s="36">
        <f>(1+INDEX('Scenario Parameters'!$L:$L,MATCH($C76,'Scenario Parameters'!$A:$A,0)))*(1+INDEX('Scenario Parameters'!$L:$L,MATCH(BS$3,'Scenario Parameters'!$A:$A,0)))*'Base Table 5'!BS76</f>
        <v>20.589769999999994</v>
      </c>
      <c r="BT76" s="36">
        <f>(1+INDEX('Scenario Parameters'!$L:$L,MATCH($C76,'Scenario Parameters'!$A:$A,0)))*(1+INDEX('Scenario Parameters'!$L:$L,MATCH(BT$3,'Scenario Parameters'!$A:$A,0)))*'Base Table 5'!BT76</f>
        <v>1674.67</v>
      </c>
      <c r="BU76" s="36">
        <f>(1+INDEX('Scenario Parameters'!$L:$L,MATCH($C76,'Scenario Parameters'!$A:$A,0)))*(1+INDEX('Scenario Parameters'!$L:$L,MATCH(BU$3,'Scenario Parameters'!$A:$A,0)))*'Base Table 5'!BU76</f>
        <v>169.49690000000001</v>
      </c>
      <c r="BV76" s="36">
        <f>(1+INDEX('Scenario Parameters'!$L:$L,MATCH($C76,'Scenario Parameters'!$A:$A,0)))*(1+INDEX('Scenario Parameters'!$L:$L,MATCH(BV$3,'Scenario Parameters'!$A:$A,0)))*'Base Table 5'!BV76</f>
        <v>38185.204100000003</v>
      </c>
      <c r="BW76" s="36">
        <f>(1+INDEX('Scenario Parameters'!$L:$L,MATCH($C76,'Scenario Parameters'!$A:$A,0)))*(1+INDEX('Scenario Parameters'!$L:$L,MATCH(BW$3,'Scenario Parameters'!$A:$A,0)))*'Base Table 5'!BW76</f>
        <v>29571.282500000001</v>
      </c>
      <c r="BX76" s="36">
        <f>(1+INDEX('Scenario Parameters'!$L:$L,MATCH($C76,'Scenario Parameters'!$A:$A,0)))*(1+INDEX('Scenario Parameters'!$L:$L,MATCH(BX$3,'Scenario Parameters'!$A:$A,0)))*'Base Table 5'!BX76</f>
        <v>21138.287700000001</v>
      </c>
      <c r="BY76" s="36">
        <f>(1+INDEX('Scenario Parameters'!$L:$L,MATCH($C76,'Scenario Parameters'!$A:$A,0)))*(1+INDEX('Scenario Parameters'!$L:$L,MATCH(BY$3,'Scenario Parameters'!$A:$A,0)))*'Base Table 5'!BY76</f>
        <v>87560.954599999997</v>
      </c>
      <c r="BZ76" s="36">
        <f>(1+INDEX('Scenario Parameters'!$L:$L,MATCH($C76,'Scenario Parameters'!$A:$A,0)))*(1+INDEX('Scenario Parameters'!$L:$L,MATCH(BZ$3,'Scenario Parameters'!$A:$A,0)))*'Base Table 5'!BZ76</f>
        <v>3316.6233999999999</v>
      </c>
      <c r="CA76" s="36">
        <f>(1+INDEX('Scenario Parameters'!$L:$L,MATCH($C76,'Scenario Parameters'!$A:$A,0)))*(1+INDEX('Scenario Parameters'!$L:$L,MATCH(CA$3,'Scenario Parameters'!$A:$A,0)))*'Base Table 5'!CA76</f>
        <v>1615.6224</v>
      </c>
      <c r="CB76" s="36">
        <f>(1+INDEX('Scenario Parameters'!$L:$L,MATCH($C76,'Scenario Parameters'!$A:$A,0)))*(1+INDEX('Scenario Parameters'!$L:$L,MATCH(CB$3,'Scenario Parameters'!$A:$A,0)))*'Base Table 5'!CB76</f>
        <v>972.67510000000004</v>
      </c>
      <c r="CC76" s="36">
        <f>(1+INDEX('Scenario Parameters'!$L:$L,MATCH($C76,'Scenario Parameters'!$A:$A,0)))*(1+INDEX('Scenario Parameters'!$L:$L,MATCH(CC$3,'Scenario Parameters'!$A:$A,0)))*'Base Table 5'!CC76</f>
        <v>994.72349999999994</v>
      </c>
      <c r="CD76" s="36">
        <f>(1+INDEX('Scenario Parameters'!$L:$L,MATCH($C76,'Scenario Parameters'!$A:$A,0)))*(1+INDEX('Scenario Parameters'!$L:$L,MATCH(CD$3,'Scenario Parameters'!$A:$A,0)))*'Base Table 5'!CD76</f>
        <v>439.02071999999998</v>
      </c>
      <c r="CE76" s="36">
        <f>(1+INDEX('Scenario Parameters'!$L:$L,MATCH($C76,'Scenario Parameters'!$A:$A,0)))*(1+INDEX('Scenario Parameters'!$L:$L,MATCH(CE$3,'Scenario Parameters'!$A:$A,0)))*'Base Table 5'!CE76</f>
        <v>1168.2230999999999</v>
      </c>
      <c r="CF76" s="36">
        <f>(1+INDEX('Scenario Parameters'!$L:$L,MATCH($C76,'Scenario Parameters'!$A:$A,0)))*(1+INDEX('Scenario Parameters'!$L:$L,MATCH(CF$3,'Scenario Parameters'!$A:$A,0)))*'Base Table 5'!CF76</f>
        <v>176.63589999999999</v>
      </c>
      <c r="CG76" s="36">
        <f>(1+INDEX('Scenario Parameters'!$L:$L,MATCH($C76,'Scenario Parameters'!$A:$A,0)))*(1+INDEX('Scenario Parameters'!$L:$L,MATCH(CG$3,'Scenario Parameters'!$A:$A,0)))*'Base Table 5'!CG76</f>
        <v>367.3261</v>
      </c>
      <c r="CH76" s="36">
        <f>(1+INDEX('Scenario Parameters'!$L:$L,MATCH($C76,'Scenario Parameters'!$A:$A,0)))*(1+INDEX('Scenario Parameters'!$L:$L,MATCH(CH$3,'Scenario Parameters'!$A:$A,0)))*'Base Table 5'!CH76</f>
        <v>252.8545</v>
      </c>
      <c r="CI76" s="36">
        <f>(1+INDEX('Scenario Parameters'!$L:$L,MATCH($C76,'Scenario Parameters'!$A:$A,0)))*(1+INDEX('Scenario Parameters'!$L:$L,MATCH(CI$3,'Scenario Parameters'!$A:$A,0)))*'Base Table 5'!CI76</f>
        <v>1837.9731999999999</v>
      </c>
      <c r="CJ76" s="36">
        <f>(1+INDEX('Scenario Parameters'!$L:$L,MATCH($C76,'Scenario Parameters'!$A:$A,0)))*(1+INDEX('Scenario Parameters'!$L:$L,MATCH(CJ$3,'Scenario Parameters'!$A:$A,0)))*'Base Table 5'!CJ76</f>
        <v>291.80610000000001</v>
      </c>
      <c r="CK76" s="36">
        <f>(1+INDEX('Scenario Parameters'!$L:$L,MATCH($C76,'Scenario Parameters'!$A:$A,0)))*(1+INDEX('Scenario Parameters'!$L:$L,MATCH(CK$3,'Scenario Parameters'!$A:$A,0)))*'Base Table 5'!CK76</f>
        <v>42.372300000000003</v>
      </c>
      <c r="CL76" s="36">
        <f>(1+INDEX('Scenario Parameters'!$L:$L,MATCH($C76,'Scenario Parameters'!$A:$A,0)))*(1+INDEX('Scenario Parameters'!$L:$L,MATCH(CL$3,'Scenario Parameters'!$A:$A,0)))*'Base Table 5'!CL76</f>
        <v>133.97300000000001</v>
      </c>
      <c r="CM76" s="36">
        <f>(1+INDEX('Scenario Parameters'!$L:$L,MATCH($C76,'Scenario Parameters'!$A:$A,0)))*(1+INDEX('Scenario Parameters'!$L:$L,MATCH(CM$3,'Scenario Parameters'!$A:$A,0)))*'Base Table 5'!CM76</f>
        <v>563.44240000000002</v>
      </c>
      <c r="CN76" s="36">
        <f>(1+INDEX('Scenario Parameters'!$L:$L,MATCH($C76,'Scenario Parameters'!$A:$A,0)))*(1+INDEX('Scenario Parameters'!$L:$L,MATCH(CN$3,'Scenario Parameters'!$A:$A,0)))*'Base Table 5'!CN76</f>
        <v>1031.1375</v>
      </c>
      <c r="CO76" s="36">
        <f>(1+INDEX('Scenario Parameters'!$L:$L,MATCH($C76,'Scenario Parameters'!$A:$A,0)))*(1+INDEX('Scenario Parameters'!$L:$L,MATCH(CO$3,'Scenario Parameters'!$A:$A,0)))*'Base Table 5'!CO76</f>
        <v>3.3393000000000002</v>
      </c>
      <c r="CP76" s="36">
        <f>(1+INDEX('Scenario Parameters'!$L:$L,MATCH($C76,'Scenario Parameters'!$A:$A,0)))*(1+INDEX('Scenario Parameters'!$L:$L,MATCH(CP$3,'Scenario Parameters'!$A:$A,0)))*'Base Table 5'!CP76</f>
        <v>475.94299999999998</v>
      </c>
      <c r="CQ76" s="36">
        <f>(1+INDEX('Scenario Parameters'!$L:$L,MATCH($C76,'Scenario Parameters'!$A:$A,0)))*(1+INDEX('Scenario Parameters'!$L:$L,MATCH(CQ$3,'Scenario Parameters'!$A:$A,0)))*'Base Table 5'!CQ76</f>
        <v>329.14420000000001</v>
      </c>
      <c r="CR76" s="36">
        <f>(1+INDEX('Scenario Parameters'!$L:$L,MATCH($C76,'Scenario Parameters'!$A:$A,0)))*(1+INDEX('Scenario Parameters'!$L:$L,MATCH(CR$3,'Scenario Parameters'!$A:$A,0)))*'Base Table 5'!CR76</f>
        <v>524.43280000000004</v>
      </c>
      <c r="CS76" s="36">
        <f>(1+INDEX('Scenario Parameters'!$L:$L,MATCH($C76,'Scenario Parameters'!$A:$A,0)))*(1+INDEX('Scenario Parameters'!$L:$L,MATCH(CS$3,'Scenario Parameters'!$A:$A,0)))*'Base Table 5'!CS76</f>
        <v>465.4751</v>
      </c>
      <c r="CT76" s="36">
        <f>(1+INDEX('Scenario Parameters'!$L:$L,MATCH($C76,'Scenario Parameters'!$A:$A,0)))*(1+INDEX('Scenario Parameters'!$L:$L,MATCH(CT$3,'Scenario Parameters'!$A:$A,0)))*'Base Table 5'!CT76</f>
        <v>10173.460800000001</v>
      </c>
      <c r="CU76" s="36">
        <f>(1+INDEX('Scenario Parameters'!$L:$L,MATCH($C76,'Scenario Parameters'!$A:$A,0)))*(1+INDEX('Scenario Parameters'!$L:$L,MATCH(CU$3,'Scenario Parameters'!$A:$A,0)))*'Base Table 5'!CU76</f>
        <v>3953.5981999999999</v>
      </c>
      <c r="CV76" s="36">
        <f>(1+INDEX('Scenario Parameters'!$L:$L,MATCH($C76,'Scenario Parameters'!$A:$A,0)))*(1+INDEX('Scenario Parameters'!$L:$L,MATCH(CV$3,'Scenario Parameters'!$A:$A,0)))*'Base Table 5'!CV76</f>
        <v>4316.1172999999999</v>
      </c>
      <c r="CW76" s="36">
        <f>(1+INDEX('Scenario Parameters'!$L:$L,MATCH($C76,'Scenario Parameters'!$A:$A,0)))*(1+INDEX('Scenario Parameters'!$L:$L,MATCH(CW$3,'Scenario Parameters'!$A:$A,0)))*'Base Table 5'!CW76</f>
        <v>4876.2258000000002</v>
      </c>
      <c r="CX76" s="36">
        <f>(1+INDEX('Scenario Parameters'!$L:$L,MATCH($C76,'Scenario Parameters'!$A:$A,0)))*(1+INDEX('Scenario Parameters'!$L:$L,MATCH(CX$3,'Scenario Parameters'!$A:$A,0)))*'Base Table 5'!CX76</f>
        <v>1540.1969999999999</v>
      </c>
      <c r="CY76" s="36">
        <f>(1+INDEX('Scenario Parameters'!$L:$L,MATCH($C76,'Scenario Parameters'!$A:$A,0)))*(1+INDEX('Scenario Parameters'!$L:$L,MATCH(CY$3,'Scenario Parameters'!$A:$A,0)))*'Base Table 5'!CY76</f>
        <v>1150.3762999999999</v>
      </c>
      <c r="CZ76" s="36">
        <f>(1+INDEX('Scenario Parameters'!$L:$L,MATCH($C76,'Scenario Parameters'!$A:$A,0)))*(1+INDEX('Scenario Parameters'!$L:$L,MATCH(CZ$3,'Scenario Parameters'!$A:$A,0)))*'Base Table 5'!CZ76</f>
        <v>405.10739999999998</v>
      </c>
      <c r="DA76" s="36">
        <f>(1+INDEX('Scenario Parameters'!$L:$L,MATCH($C76,'Scenario Parameters'!$A:$A,0)))*(1+INDEX('Scenario Parameters'!$L:$L,MATCH(DA$3,'Scenario Parameters'!$A:$A,0)))*'Base Table 5'!DA76</f>
        <v>5959.0073000000002</v>
      </c>
      <c r="DB76" s="36">
        <f>(1+INDEX('Scenario Parameters'!$L:$L,MATCH($C76,'Scenario Parameters'!$A:$A,0)))*(1+INDEX('Scenario Parameters'!$L:$L,MATCH(DB$3,'Scenario Parameters'!$A:$A,0)))*'Base Table 5'!DB76</f>
        <v>5565.8537999999999</v>
      </c>
      <c r="DC76" s="36">
        <f>(1+INDEX('Scenario Parameters'!$L:$L,MATCH($C76,'Scenario Parameters'!$A:$A,0)))*(1+INDEX('Scenario Parameters'!$L:$L,MATCH(DC$3,'Scenario Parameters'!$A:$A,0)))*'Base Table 5'!DC76</f>
        <v>447.44409999999999</v>
      </c>
      <c r="DD76" s="36">
        <f>(1+INDEX('Scenario Parameters'!$L:$L,MATCH($C76,'Scenario Parameters'!$A:$A,0)))*(1+INDEX('Scenario Parameters'!$L:$L,MATCH(DD$3,'Scenario Parameters'!$A:$A,0)))*'Base Table 5'!DD76</f>
        <v>567.33159999999998</v>
      </c>
      <c r="DE76" s="36">
        <f>(1+INDEX('Scenario Parameters'!$L:$L,MATCH($C76,'Scenario Parameters'!$A:$A,0)))*(1+INDEX('Scenario Parameters'!$L:$L,MATCH(DE$3,'Scenario Parameters'!$A:$A,0)))*'Base Table 5'!DE76</f>
        <v>173.59540000000001</v>
      </c>
      <c r="DF76" s="36">
        <f>(1+INDEX('Scenario Parameters'!$L:$L,MATCH($C76,'Scenario Parameters'!$A:$A,0)))*(1+INDEX('Scenario Parameters'!$L:$L,MATCH(DF$3,'Scenario Parameters'!$A:$A,0)))*'Base Table 5'!DF76</f>
        <v>81.952699999999993</v>
      </c>
      <c r="DG76" s="36">
        <f>(1+INDEX('Scenario Parameters'!$L:$L,MATCH($C76,'Scenario Parameters'!$A:$A,0)))*(1+INDEX('Scenario Parameters'!$L:$L,MATCH(DG$3,'Scenario Parameters'!$A:$A,0)))*'Base Table 5'!DG76</f>
        <v>495.82530000000003</v>
      </c>
      <c r="DH76" s="36">
        <f>(1+INDEX('Scenario Parameters'!$L:$L,MATCH($C76,'Scenario Parameters'!$A:$A,0)))*(1+INDEX('Scenario Parameters'!$L:$L,MATCH(DH$3,'Scenario Parameters'!$A:$A,0)))*'Base Table 5'!DH76</f>
        <v>517.21484999999996</v>
      </c>
      <c r="DI76" s="36">
        <f>(1+INDEX('Scenario Parameters'!$L:$L,MATCH($C76,'Scenario Parameters'!$A:$A,0)))*(1+INDEX('Scenario Parameters'!$L:$L,MATCH(DI$3,'Scenario Parameters'!$A:$A,0)))*'Base Table 5'!DI76</f>
        <v>93.558199999999999</v>
      </c>
      <c r="DJ76" s="36">
        <f>(1+INDEX('Scenario Parameters'!$L:$L,MATCH($C76,'Scenario Parameters'!$A:$A,0)))*(1+INDEX('Scenario Parameters'!$L:$L,MATCH(DJ$3,'Scenario Parameters'!$A:$A,0)))*'Base Table 5'!DJ76</f>
        <v>172.1191</v>
      </c>
      <c r="DK76" s="36">
        <f>(1+INDEX('Scenario Parameters'!$L:$L,MATCH($C76,'Scenario Parameters'!$A:$A,0)))*(1+INDEX('Scenario Parameters'!$L:$L,MATCH(DK$3,'Scenario Parameters'!$A:$A,0)))*'Base Table 5'!DK76</f>
        <v>207.79839999999999</v>
      </c>
      <c r="DL76" s="36">
        <f>(1+INDEX('Scenario Parameters'!$L:$L,MATCH($C76,'Scenario Parameters'!$A:$A,0)))*(1+INDEX('Scenario Parameters'!$L:$L,MATCH(DL$3,'Scenario Parameters'!$A:$A,0)))*'Base Table 5'!DL76</f>
        <v>51.137039999999992</v>
      </c>
      <c r="DM76" s="36">
        <f>(1+INDEX('Scenario Parameters'!$L:$L,MATCH($C76,'Scenario Parameters'!$A:$A,0)))*(1+INDEX('Scenario Parameters'!$L:$L,MATCH(DM$3,'Scenario Parameters'!$A:$A,0)))*'Base Table 5'!DM76</f>
        <v>414.30709999999999</v>
      </c>
      <c r="DN76" s="36">
        <f>(1+INDEX('Scenario Parameters'!$L:$L,MATCH($C76,'Scenario Parameters'!$A:$A,0)))*(1+INDEX('Scenario Parameters'!$L:$L,MATCH(DN$3,'Scenario Parameters'!$A:$A,0)))*'Base Table 5'!DN76</f>
        <v>506.5061</v>
      </c>
      <c r="DO76" s="36">
        <f>(1+INDEX('Scenario Parameters'!$L:$L,MATCH($C76,'Scenario Parameters'!$A:$A,0)))*(1+INDEX('Scenario Parameters'!$L:$L,MATCH(DO$3,'Scenario Parameters'!$A:$A,0)))*'Base Table 5'!DO76</f>
        <v>40.7149</v>
      </c>
      <c r="DP76" s="36">
        <f t="shared" si="8"/>
        <v>254599.48953000002</v>
      </c>
      <c r="DQ76" s="36">
        <f>('Base Table 5'!DQ76/'Base Table 5'!$DX76)*$EB76</f>
        <v>2250.6705812134805</v>
      </c>
      <c r="DR76" s="36">
        <f>('Base Table 5'!DR76/'Base Table 5'!$DX76)*$EB76</f>
        <v>98.629293433531771</v>
      </c>
      <c r="DS76" s="36">
        <f>('Base Table 5'!DS76/'Base Table 5'!$DX76)*$EB76</f>
        <v>56701.799836149628</v>
      </c>
      <c r="DT76" s="36">
        <f>('Base Table 5'!DT76/'Base Table 5'!$DX76)*$EB76</f>
        <v>7215.9640951434612</v>
      </c>
      <c r="DU76" s="36">
        <f>('Base Table 5'!DU76/'Base Table 5'!$DX76)*$EB76</f>
        <v>17624.726569125742</v>
      </c>
      <c r="DV76" s="36">
        <f>('Base Table 5'!DV76/'Base Table 5'!$DX76)*$EB76</f>
        <v>0.58400012897097153</v>
      </c>
      <c r="DW76" s="36">
        <f>('Base Table 5'!DW76/'Base Table 5'!$DX76)*$EB76</f>
        <v>1497.4242694747666</v>
      </c>
      <c r="DX76" s="36">
        <f t="shared" si="9"/>
        <v>85389.798644669587</v>
      </c>
      <c r="DY76" s="36">
        <f t="shared" si="10"/>
        <v>339989.28817466961</v>
      </c>
      <c r="DZ76" s="14">
        <f>'Base Table 5'!DY76</f>
        <v>342515.00020000001</v>
      </c>
      <c r="EA76" s="54">
        <v>339989.28817466961</v>
      </c>
      <c r="EB76" s="100">
        <f t="shared" si="11"/>
        <v>85389.798644669587</v>
      </c>
    </row>
    <row r="77" spans="1:132" x14ac:dyDescent="0.4">
      <c r="A77" s="37">
        <v>74</v>
      </c>
      <c r="B77" s="2" t="str">
        <f>'Base Table 5'!B77</f>
        <v>3301</v>
      </c>
      <c r="C77" s="112">
        <f>'Base Table 5'!C77</f>
        <v>17</v>
      </c>
      <c r="D77" s="38" t="str">
        <f>'Base Table 5'!D77</f>
        <v>Wholesale trade</v>
      </c>
      <c r="E77" s="36">
        <f>(1+INDEX('Scenario Parameters'!$L:$L,MATCH($C77,'Scenario Parameters'!$A:$A,0)))*(1+INDEX('Scenario Parameters'!$L:$L,MATCH(E$3,'Scenario Parameters'!$A:$A,0)))*'Base Table 5'!E77</f>
        <v>1973.1856</v>
      </c>
      <c r="F77" s="36">
        <f>(1+INDEX('Scenario Parameters'!$L:$L,MATCH($C77,'Scenario Parameters'!$A:$A,0)))*(1+INDEX('Scenario Parameters'!$L:$L,MATCH(F$3,'Scenario Parameters'!$A:$A,0)))*'Base Table 5'!F77</f>
        <v>203.4297</v>
      </c>
      <c r="G77" s="36">
        <f>(1+INDEX('Scenario Parameters'!$L:$L,MATCH($C77,'Scenario Parameters'!$A:$A,0)))*(1+INDEX('Scenario Parameters'!$L:$L,MATCH(G$3,'Scenario Parameters'!$A:$A,0)))*'Base Table 5'!G77</f>
        <v>820.73900000000003</v>
      </c>
      <c r="H77" s="36">
        <f>(1+INDEX('Scenario Parameters'!$L:$L,MATCH($C77,'Scenario Parameters'!$A:$A,0)))*(1+INDEX('Scenario Parameters'!$L:$L,MATCH(H$3,'Scenario Parameters'!$A:$A,0)))*'Base Table 5'!H77</f>
        <v>202.9819</v>
      </c>
      <c r="I77" s="36">
        <f>(1+INDEX('Scenario Parameters'!$L:$L,MATCH($C77,'Scenario Parameters'!$A:$A,0)))*(1+INDEX('Scenario Parameters'!$L:$L,MATCH(I$3,'Scenario Parameters'!$A:$A,0)))*'Base Table 5'!I77</f>
        <v>66.587000000000003</v>
      </c>
      <c r="J77" s="36">
        <f>(1+INDEX('Scenario Parameters'!$L:$L,MATCH($C77,'Scenario Parameters'!$A:$A,0)))*(1+INDEX('Scenario Parameters'!$L:$L,MATCH(J$3,'Scenario Parameters'!$A:$A,0)))*'Base Table 5'!J77</f>
        <v>107.2192</v>
      </c>
      <c r="K77" s="36">
        <f>(1+INDEX('Scenario Parameters'!$L:$L,MATCH($C77,'Scenario Parameters'!$A:$A,0)))*(1+INDEX('Scenario Parameters'!$L:$L,MATCH(K$3,'Scenario Parameters'!$A:$A,0)))*'Base Table 5'!K77</f>
        <v>810.73559999999998</v>
      </c>
      <c r="L77" s="36">
        <f>(1+INDEX('Scenario Parameters'!$L:$L,MATCH($C77,'Scenario Parameters'!$A:$A,0)))*(1+INDEX('Scenario Parameters'!$L:$L,MATCH(L$3,'Scenario Parameters'!$A:$A,0)))*'Base Table 5'!L77</f>
        <v>149.69588999999996</v>
      </c>
      <c r="M77" s="36">
        <f>(1+INDEX('Scenario Parameters'!$L:$L,MATCH($C77,'Scenario Parameters'!$A:$A,0)))*(1+INDEX('Scenario Parameters'!$L:$L,MATCH(M$3,'Scenario Parameters'!$A:$A,0)))*'Base Table 5'!M77</f>
        <v>62.601599999999983</v>
      </c>
      <c r="N77" s="36">
        <f>(1+INDEX('Scenario Parameters'!$L:$L,MATCH($C77,'Scenario Parameters'!$A:$A,0)))*(1+INDEX('Scenario Parameters'!$L:$L,MATCH(N$3,'Scenario Parameters'!$A:$A,0)))*'Base Table 5'!N77</f>
        <v>837.72502000000009</v>
      </c>
      <c r="O77" s="36">
        <f>(1+INDEX('Scenario Parameters'!$L:$L,MATCH($C77,'Scenario Parameters'!$A:$A,0)))*(1+INDEX('Scenario Parameters'!$L:$L,MATCH(O$3,'Scenario Parameters'!$A:$A,0)))*'Base Table 5'!O77</f>
        <v>2573.2994100000001</v>
      </c>
      <c r="P77" s="36">
        <f>(1+INDEX('Scenario Parameters'!$L:$L,MATCH($C77,'Scenario Parameters'!$A:$A,0)))*(1+INDEX('Scenario Parameters'!$L:$L,MATCH(P$3,'Scenario Parameters'!$A:$A,0)))*'Base Table 5'!P77</f>
        <v>340.44560000000001</v>
      </c>
      <c r="Q77" s="36">
        <f>(1+INDEX('Scenario Parameters'!$L:$L,MATCH($C77,'Scenario Parameters'!$A:$A,0)))*(1+INDEX('Scenario Parameters'!$L:$L,MATCH(Q$3,'Scenario Parameters'!$A:$A,0)))*'Base Table 5'!Q77</f>
        <v>128.51728</v>
      </c>
      <c r="R77" s="36">
        <f>(1+INDEX('Scenario Parameters'!$L:$L,MATCH($C77,'Scenario Parameters'!$A:$A,0)))*(1+INDEX('Scenario Parameters'!$L:$L,MATCH(R$3,'Scenario Parameters'!$A:$A,0)))*'Base Table 5'!R77</f>
        <v>934.77980000000002</v>
      </c>
      <c r="S77" s="36">
        <f>(1+INDEX('Scenario Parameters'!$L:$L,MATCH($C77,'Scenario Parameters'!$A:$A,0)))*(1+INDEX('Scenario Parameters'!$L:$L,MATCH(S$3,'Scenario Parameters'!$A:$A,0)))*'Base Table 5'!S77</f>
        <v>64.345699999999994</v>
      </c>
      <c r="T77" s="36">
        <f>(1+INDEX('Scenario Parameters'!$L:$L,MATCH($C77,'Scenario Parameters'!$A:$A,0)))*(1+INDEX('Scenario Parameters'!$L:$L,MATCH(T$3,'Scenario Parameters'!$A:$A,0)))*'Base Table 5'!T77</f>
        <v>553.00519999999995</v>
      </c>
      <c r="U77" s="36">
        <f>(1+INDEX('Scenario Parameters'!$L:$L,MATCH($C77,'Scenario Parameters'!$A:$A,0)))*(1+INDEX('Scenario Parameters'!$L:$L,MATCH(U$3,'Scenario Parameters'!$A:$A,0)))*'Base Table 5'!U77</f>
        <v>603.67499999999995</v>
      </c>
      <c r="V77" s="36">
        <f>(1+INDEX('Scenario Parameters'!$L:$L,MATCH($C77,'Scenario Parameters'!$A:$A,0)))*(1+INDEX('Scenario Parameters'!$L:$L,MATCH(V$3,'Scenario Parameters'!$A:$A,0)))*'Base Table 5'!V77</f>
        <v>180.38249999999999</v>
      </c>
      <c r="W77" s="36">
        <f>(1+INDEX('Scenario Parameters'!$L:$L,MATCH($C77,'Scenario Parameters'!$A:$A,0)))*(1+INDEX('Scenario Parameters'!$L:$L,MATCH(W$3,'Scenario Parameters'!$A:$A,0)))*'Base Table 5'!W77</f>
        <v>404.0856</v>
      </c>
      <c r="X77" s="36">
        <f>(1+INDEX('Scenario Parameters'!$L:$L,MATCH($C77,'Scenario Parameters'!$A:$A,0)))*(1+INDEX('Scenario Parameters'!$L:$L,MATCH(X$3,'Scenario Parameters'!$A:$A,0)))*'Base Table 5'!X77</f>
        <v>532.08799999999997</v>
      </c>
      <c r="Y77" s="36">
        <f>(1+INDEX('Scenario Parameters'!$L:$L,MATCH($C77,'Scenario Parameters'!$A:$A,0)))*(1+INDEX('Scenario Parameters'!$L:$L,MATCH(Y$3,'Scenario Parameters'!$A:$A,0)))*'Base Table 5'!Y77</f>
        <v>529.70770000000005</v>
      </c>
      <c r="Z77" s="36">
        <f>(1+INDEX('Scenario Parameters'!$L:$L,MATCH($C77,'Scenario Parameters'!$A:$A,0)))*(1+INDEX('Scenario Parameters'!$L:$L,MATCH(Z$3,'Scenario Parameters'!$A:$A,0)))*'Base Table 5'!Z77</f>
        <v>998.35820000000001</v>
      </c>
      <c r="AA77" s="36">
        <f>(1+INDEX('Scenario Parameters'!$L:$L,MATCH($C77,'Scenario Parameters'!$A:$A,0)))*(1+INDEX('Scenario Parameters'!$L:$L,MATCH(AA$3,'Scenario Parameters'!$A:$A,0)))*'Base Table 5'!AA77</f>
        <v>308.245</v>
      </c>
      <c r="AB77" s="36">
        <f>(1+INDEX('Scenario Parameters'!$L:$L,MATCH($C77,'Scenario Parameters'!$A:$A,0)))*(1+INDEX('Scenario Parameters'!$L:$L,MATCH(AB$3,'Scenario Parameters'!$A:$A,0)))*'Base Table 5'!AB77</f>
        <v>149.83179999999999</v>
      </c>
      <c r="AC77" s="36">
        <f>(1+INDEX('Scenario Parameters'!$L:$L,MATCH($C77,'Scenario Parameters'!$A:$A,0)))*(1+INDEX('Scenario Parameters'!$L:$L,MATCH(AC$3,'Scenario Parameters'!$A:$A,0)))*'Base Table 5'!AC77</f>
        <v>161.2645</v>
      </c>
      <c r="AD77" s="36">
        <f>(1+INDEX('Scenario Parameters'!$L:$L,MATCH($C77,'Scenario Parameters'!$A:$A,0)))*(1+INDEX('Scenario Parameters'!$L:$L,MATCH(AD$3,'Scenario Parameters'!$A:$A,0)))*'Base Table 5'!AD77</f>
        <v>10.7729</v>
      </c>
      <c r="AE77" s="36">
        <f>(1+INDEX('Scenario Parameters'!$L:$L,MATCH($C77,'Scenario Parameters'!$A:$A,0)))*(1+INDEX('Scenario Parameters'!$L:$L,MATCH(AE$3,'Scenario Parameters'!$A:$A,0)))*'Base Table 5'!AE77</f>
        <v>29.998000000000001</v>
      </c>
      <c r="AF77" s="36">
        <f>(1+INDEX('Scenario Parameters'!$L:$L,MATCH($C77,'Scenario Parameters'!$A:$A,0)))*(1+INDEX('Scenario Parameters'!$L:$L,MATCH(AF$3,'Scenario Parameters'!$A:$A,0)))*'Base Table 5'!AF77</f>
        <v>255.4666</v>
      </c>
      <c r="AG77" s="36">
        <f>(1+INDEX('Scenario Parameters'!$L:$L,MATCH($C77,'Scenario Parameters'!$A:$A,0)))*(1+INDEX('Scenario Parameters'!$L:$L,MATCH(AG$3,'Scenario Parameters'!$A:$A,0)))*'Base Table 5'!AG77</f>
        <v>0.25969999999999999</v>
      </c>
      <c r="AH77" s="36">
        <f>(1+INDEX('Scenario Parameters'!$L:$L,MATCH($C77,'Scenario Parameters'!$A:$A,0)))*(1+INDEX('Scenario Parameters'!$L:$L,MATCH(AH$3,'Scenario Parameters'!$A:$A,0)))*'Base Table 5'!AH77</f>
        <v>44.1982</v>
      </c>
      <c r="AI77" s="36">
        <f>(1+INDEX('Scenario Parameters'!$L:$L,MATCH($C77,'Scenario Parameters'!$A:$A,0)))*(1+INDEX('Scenario Parameters'!$L:$L,MATCH(AI$3,'Scenario Parameters'!$A:$A,0)))*'Base Table 5'!AI77</f>
        <v>34.063499999999998</v>
      </c>
      <c r="AJ77" s="36">
        <f>(1+INDEX('Scenario Parameters'!$L:$L,MATCH($C77,'Scenario Parameters'!$A:$A,0)))*(1+INDEX('Scenario Parameters'!$L:$L,MATCH(AJ$3,'Scenario Parameters'!$A:$A,0)))*'Base Table 5'!AJ77</f>
        <v>153.9453</v>
      </c>
      <c r="AK77" s="36">
        <f>(1+INDEX('Scenario Parameters'!$L:$L,MATCH($C77,'Scenario Parameters'!$A:$A,0)))*(1+INDEX('Scenario Parameters'!$L:$L,MATCH(AK$3,'Scenario Parameters'!$A:$A,0)))*'Base Table 5'!AK77</f>
        <v>556.55219999999997</v>
      </c>
      <c r="AL77" s="36">
        <f>(1+INDEX('Scenario Parameters'!$L:$L,MATCH($C77,'Scenario Parameters'!$A:$A,0)))*(1+INDEX('Scenario Parameters'!$L:$L,MATCH(AL$3,'Scenario Parameters'!$A:$A,0)))*'Base Table 5'!AL77</f>
        <v>96.895499999999998</v>
      </c>
      <c r="AM77" s="36">
        <f>(1+INDEX('Scenario Parameters'!$L:$L,MATCH($C77,'Scenario Parameters'!$A:$A,0)))*(1+INDEX('Scenario Parameters'!$L:$L,MATCH(AM$3,'Scenario Parameters'!$A:$A,0)))*'Base Table 5'!AM77</f>
        <v>228.57900000000001</v>
      </c>
      <c r="AN77" s="36">
        <f>(1+INDEX('Scenario Parameters'!$L:$L,MATCH($C77,'Scenario Parameters'!$A:$A,0)))*(1+INDEX('Scenario Parameters'!$L:$L,MATCH(AN$3,'Scenario Parameters'!$A:$A,0)))*'Base Table 5'!AN77</f>
        <v>217.76570000000001</v>
      </c>
      <c r="AO77" s="36">
        <f>(1+INDEX('Scenario Parameters'!$L:$L,MATCH($C77,'Scenario Parameters'!$A:$A,0)))*(1+INDEX('Scenario Parameters'!$L:$L,MATCH(AO$3,'Scenario Parameters'!$A:$A,0)))*'Base Table 5'!AO77</f>
        <v>18.718169999999997</v>
      </c>
      <c r="AP77" s="36">
        <f>(1+INDEX('Scenario Parameters'!$L:$L,MATCH($C77,'Scenario Parameters'!$A:$A,0)))*(1+INDEX('Scenario Parameters'!$L:$L,MATCH(AP$3,'Scenario Parameters'!$A:$A,0)))*'Base Table 5'!AP77</f>
        <v>154.2218</v>
      </c>
      <c r="AQ77" s="36">
        <f>(1+INDEX('Scenario Parameters'!$L:$L,MATCH($C77,'Scenario Parameters'!$A:$A,0)))*(1+INDEX('Scenario Parameters'!$L:$L,MATCH(AQ$3,'Scenario Parameters'!$A:$A,0)))*'Base Table 5'!AQ77</f>
        <v>20.309449999999998</v>
      </c>
      <c r="AR77" s="36">
        <f>(1+INDEX('Scenario Parameters'!$L:$L,MATCH($C77,'Scenario Parameters'!$A:$A,0)))*(1+INDEX('Scenario Parameters'!$L:$L,MATCH(AR$3,'Scenario Parameters'!$A:$A,0)))*'Base Table 5'!AR77</f>
        <v>886.13379999999995</v>
      </c>
      <c r="AS77" s="36">
        <f>(1+INDEX('Scenario Parameters'!$L:$L,MATCH($C77,'Scenario Parameters'!$A:$A,0)))*(1+INDEX('Scenario Parameters'!$L:$L,MATCH(AS$3,'Scenario Parameters'!$A:$A,0)))*'Base Table 5'!AS77</f>
        <v>156.64109999999999</v>
      </c>
      <c r="AT77" s="36">
        <f>(1+INDEX('Scenario Parameters'!$L:$L,MATCH($C77,'Scenario Parameters'!$A:$A,0)))*(1+INDEX('Scenario Parameters'!$L:$L,MATCH(AT$3,'Scenario Parameters'!$A:$A,0)))*'Base Table 5'!AT77</f>
        <v>345.17380000000003</v>
      </c>
      <c r="AU77" s="36">
        <f>(1+INDEX('Scenario Parameters'!$L:$L,MATCH($C77,'Scenario Parameters'!$A:$A,0)))*(1+INDEX('Scenario Parameters'!$L:$L,MATCH(AU$3,'Scenario Parameters'!$A:$A,0)))*'Base Table 5'!AU77</f>
        <v>31.304099999999998</v>
      </c>
      <c r="AV77" s="36">
        <f>(1+INDEX('Scenario Parameters'!$L:$L,MATCH($C77,'Scenario Parameters'!$A:$A,0)))*(1+INDEX('Scenario Parameters'!$L:$L,MATCH(AV$3,'Scenario Parameters'!$A:$A,0)))*'Base Table 5'!AV77</f>
        <v>117.0812</v>
      </c>
      <c r="AW77" s="36">
        <f>(1+INDEX('Scenario Parameters'!$L:$L,MATCH($C77,'Scenario Parameters'!$A:$A,0)))*(1+INDEX('Scenario Parameters'!$L:$L,MATCH(AW$3,'Scenario Parameters'!$A:$A,0)))*'Base Table 5'!AW77</f>
        <v>58.889400000000002</v>
      </c>
      <c r="AX77" s="36">
        <f>(1+INDEX('Scenario Parameters'!$L:$L,MATCH($C77,'Scenario Parameters'!$A:$A,0)))*(1+INDEX('Scenario Parameters'!$L:$L,MATCH(AX$3,'Scenario Parameters'!$A:$A,0)))*'Base Table 5'!AX77</f>
        <v>247.58969999999999</v>
      </c>
      <c r="AY77" s="36">
        <f>(1+INDEX('Scenario Parameters'!$L:$L,MATCH($C77,'Scenario Parameters'!$A:$A,0)))*(1+INDEX('Scenario Parameters'!$L:$L,MATCH(AY$3,'Scenario Parameters'!$A:$A,0)))*'Base Table 5'!AY77</f>
        <v>139.83510000000001</v>
      </c>
      <c r="AZ77" s="36">
        <f>(1+INDEX('Scenario Parameters'!$L:$L,MATCH($C77,'Scenario Parameters'!$A:$A,0)))*(1+INDEX('Scenario Parameters'!$L:$L,MATCH(AZ$3,'Scenario Parameters'!$A:$A,0)))*'Base Table 5'!AZ77</f>
        <v>55.675800000000002</v>
      </c>
      <c r="BA77" s="36">
        <f>(1+INDEX('Scenario Parameters'!$L:$L,MATCH($C77,'Scenario Parameters'!$A:$A,0)))*(1+INDEX('Scenario Parameters'!$L:$L,MATCH(BA$3,'Scenario Parameters'!$A:$A,0)))*'Base Table 5'!BA77</f>
        <v>224.49950000000001</v>
      </c>
      <c r="BB77" s="36">
        <f>(1+INDEX('Scenario Parameters'!$L:$L,MATCH($C77,'Scenario Parameters'!$A:$A,0)))*(1+INDEX('Scenario Parameters'!$L:$L,MATCH(BB$3,'Scenario Parameters'!$A:$A,0)))*'Base Table 5'!BB77</f>
        <v>102.0722</v>
      </c>
      <c r="BC77" s="36">
        <f>(1+INDEX('Scenario Parameters'!$L:$L,MATCH($C77,'Scenario Parameters'!$A:$A,0)))*(1+INDEX('Scenario Parameters'!$L:$L,MATCH(BC$3,'Scenario Parameters'!$A:$A,0)))*'Base Table 5'!BC77</f>
        <v>33.597200000000001</v>
      </c>
      <c r="BD77" s="36">
        <f>(1+INDEX('Scenario Parameters'!$L:$L,MATCH($C77,'Scenario Parameters'!$A:$A,0)))*(1+INDEX('Scenario Parameters'!$L:$L,MATCH(BD$3,'Scenario Parameters'!$A:$A,0)))*'Base Table 5'!BD77</f>
        <v>709.71479999999997</v>
      </c>
      <c r="BE77" s="36">
        <f>(1+INDEX('Scenario Parameters'!$L:$L,MATCH($C77,'Scenario Parameters'!$A:$A,0)))*(1+INDEX('Scenario Parameters'!$L:$L,MATCH(BE$3,'Scenario Parameters'!$A:$A,0)))*'Base Table 5'!BE77</f>
        <v>133.87379999999999</v>
      </c>
      <c r="BF77" s="36">
        <f>(1+INDEX('Scenario Parameters'!$L:$L,MATCH($C77,'Scenario Parameters'!$A:$A,0)))*(1+INDEX('Scenario Parameters'!$L:$L,MATCH(BF$3,'Scenario Parameters'!$A:$A,0)))*'Base Table 5'!BF77</f>
        <v>446.02480000000003</v>
      </c>
      <c r="BG77" s="36">
        <f>(1+INDEX('Scenario Parameters'!$L:$L,MATCH($C77,'Scenario Parameters'!$A:$A,0)))*(1+INDEX('Scenario Parameters'!$L:$L,MATCH(BG$3,'Scenario Parameters'!$A:$A,0)))*'Base Table 5'!BG77</f>
        <v>246.18069000000003</v>
      </c>
      <c r="BH77" s="36">
        <f>(1+INDEX('Scenario Parameters'!$L:$L,MATCH($C77,'Scenario Parameters'!$A:$A,0)))*(1+INDEX('Scenario Parameters'!$L:$L,MATCH(BH$3,'Scenario Parameters'!$A:$A,0)))*'Base Table 5'!BH77</f>
        <v>266.00020000000001</v>
      </c>
      <c r="BI77" s="36">
        <f>(1+INDEX('Scenario Parameters'!$L:$L,MATCH($C77,'Scenario Parameters'!$A:$A,0)))*(1+INDEX('Scenario Parameters'!$L:$L,MATCH(BI$3,'Scenario Parameters'!$A:$A,0)))*'Base Table 5'!BI77</f>
        <v>201.27869999999999</v>
      </c>
      <c r="BJ77" s="36">
        <f>(1+INDEX('Scenario Parameters'!$L:$L,MATCH($C77,'Scenario Parameters'!$A:$A,0)))*(1+INDEX('Scenario Parameters'!$L:$L,MATCH(BJ$3,'Scenario Parameters'!$A:$A,0)))*'Base Table 5'!BJ77</f>
        <v>399.50139999999999</v>
      </c>
      <c r="BK77" s="36">
        <f>(1+INDEX('Scenario Parameters'!$L:$L,MATCH($C77,'Scenario Parameters'!$A:$A,0)))*(1+INDEX('Scenario Parameters'!$L:$L,MATCH(BK$3,'Scenario Parameters'!$A:$A,0)))*'Base Table 5'!BK77</f>
        <v>876.2337</v>
      </c>
      <c r="BL77" s="36">
        <f>(1+INDEX('Scenario Parameters'!$L:$L,MATCH($C77,'Scenario Parameters'!$A:$A,0)))*(1+INDEX('Scenario Parameters'!$L:$L,MATCH(BL$3,'Scenario Parameters'!$A:$A,0)))*'Base Table 5'!BL77</f>
        <v>273.01900000000001</v>
      </c>
      <c r="BM77" s="36">
        <f>(1+INDEX('Scenario Parameters'!$L:$L,MATCH($C77,'Scenario Parameters'!$A:$A,0)))*(1+INDEX('Scenario Parameters'!$L:$L,MATCH(BM$3,'Scenario Parameters'!$A:$A,0)))*'Base Table 5'!BM77</f>
        <v>76.670900000000003</v>
      </c>
      <c r="BN77" s="36">
        <f>(1+INDEX('Scenario Parameters'!$L:$L,MATCH($C77,'Scenario Parameters'!$A:$A,0)))*(1+INDEX('Scenario Parameters'!$L:$L,MATCH(BN$3,'Scenario Parameters'!$A:$A,0)))*'Base Table 5'!BN77</f>
        <v>1345.3891000000001</v>
      </c>
      <c r="BO77" s="36">
        <f>(1+INDEX('Scenario Parameters'!$L:$L,MATCH($C77,'Scenario Parameters'!$A:$A,0)))*(1+INDEX('Scenario Parameters'!$L:$L,MATCH(BO$3,'Scenario Parameters'!$A:$A,0)))*'Base Table 5'!BO77</f>
        <v>389.64819999999997</v>
      </c>
      <c r="BP77" s="36">
        <f>(1+INDEX('Scenario Parameters'!$L:$L,MATCH($C77,'Scenario Parameters'!$A:$A,0)))*(1+INDEX('Scenario Parameters'!$L:$L,MATCH(BP$3,'Scenario Parameters'!$A:$A,0)))*'Base Table 5'!BP77</f>
        <v>67.154200000000003</v>
      </c>
      <c r="BQ77" s="36">
        <f>(1+INDEX('Scenario Parameters'!$L:$L,MATCH($C77,'Scenario Parameters'!$A:$A,0)))*(1+INDEX('Scenario Parameters'!$L:$L,MATCH(BQ$3,'Scenario Parameters'!$A:$A,0)))*'Base Table 5'!BQ77</f>
        <v>302.49487499999998</v>
      </c>
      <c r="BR77" s="36">
        <f>(1+INDEX('Scenario Parameters'!$L:$L,MATCH($C77,'Scenario Parameters'!$A:$A,0)))*(1+INDEX('Scenario Parameters'!$L:$L,MATCH(BR$3,'Scenario Parameters'!$A:$A,0)))*'Base Table 5'!BR77</f>
        <v>346.31737499999997</v>
      </c>
      <c r="BS77" s="36">
        <f>(1+INDEX('Scenario Parameters'!$L:$L,MATCH($C77,'Scenario Parameters'!$A:$A,0)))*(1+INDEX('Scenario Parameters'!$L:$L,MATCH(BS$3,'Scenario Parameters'!$A:$A,0)))*'Base Table 5'!BS77</f>
        <v>2.1291599999999993</v>
      </c>
      <c r="BT77" s="36">
        <f>(1+INDEX('Scenario Parameters'!$L:$L,MATCH($C77,'Scenario Parameters'!$A:$A,0)))*(1+INDEX('Scenario Parameters'!$L:$L,MATCH(BT$3,'Scenario Parameters'!$A:$A,0)))*'Base Table 5'!BT77</f>
        <v>417.2328</v>
      </c>
      <c r="BU77" s="36">
        <f>(1+INDEX('Scenario Parameters'!$L:$L,MATCH($C77,'Scenario Parameters'!$A:$A,0)))*(1+INDEX('Scenario Parameters'!$L:$L,MATCH(BU$3,'Scenario Parameters'!$A:$A,0)))*'Base Table 5'!BU77</f>
        <v>372.61919999999998</v>
      </c>
      <c r="BV77" s="36">
        <f>(1+INDEX('Scenario Parameters'!$L:$L,MATCH($C77,'Scenario Parameters'!$A:$A,0)))*(1+INDEX('Scenario Parameters'!$L:$L,MATCH(BV$3,'Scenario Parameters'!$A:$A,0)))*'Base Table 5'!BV77</f>
        <v>4157.8073000000004</v>
      </c>
      <c r="BW77" s="36">
        <f>(1+INDEX('Scenario Parameters'!$L:$L,MATCH($C77,'Scenario Parameters'!$A:$A,0)))*(1+INDEX('Scenario Parameters'!$L:$L,MATCH(BW$3,'Scenario Parameters'!$A:$A,0)))*'Base Table 5'!BW77</f>
        <v>2028.3549</v>
      </c>
      <c r="BX77" s="36">
        <f>(1+INDEX('Scenario Parameters'!$L:$L,MATCH($C77,'Scenario Parameters'!$A:$A,0)))*(1+INDEX('Scenario Parameters'!$L:$L,MATCH(BX$3,'Scenario Parameters'!$A:$A,0)))*'Base Table 5'!BX77</f>
        <v>1812.7931000000001</v>
      </c>
      <c r="BY77" s="36">
        <f>(1+INDEX('Scenario Parameters'!$L:$L,MATCH($C77,'Scenario Parameters'!$A:$A,0)))*(1+INDEX('Scenario Parameters'!$L:$L,MATCH(BY$3,'Scenario Parameters'!$A:$A,0)))*'Base Table 5'!BY77</f>
        <v>8820.8678</v>
      </c>
      <c r="BZ77" s="36">
        <f>(1+INDEX('Scenario Parameters'!$L:$L,MATCH($C77,'Scenario Parameters'!$A:$A,0)))*(1+INDEX('Scenario Parameters'!$L:$L,MATCH(BZ$3,'Scenario Parameters'!$A:$A,0)))*'Base Table 5'!BZ77</f>
        <v>4390.5325999999995</v>
      </c>
      <c r="CA77" s="36">
        <f>(1+INDEX('Scenario Parameters'!$L:$L,MATCH($C77,'Scenario Parameters'!$A:$A,0)))*(1+INDEX('Scenario Parameters'!$L:$L,MATCH(CA$3,'Scenario Parameters'!$A:$A,0)))*'Base Table 5'!CA77</f>
        <v>3948.5702000000001</v>
      </c>
      <c r="CB77" s="36">
        <f>(1+INDEX('Scenario Parameters'!$L:$L,MATCH($C77,'Scenario Parameters'!$A:$A,0)))*(1+INDEX('Scenario Parameters'!$L:$L,MATCH(CB$3,'Scenario Parameters'!$A:$A,0)))*'Base Table 5'!CB77</f>
        <v>516.26559999999995</v>
      </c>
      <c r="CC77" s="36">
        <f>(1+INDEX('Scenario Parameters'!$L:$L,MATCH($C77,'Scenario Parameters'!$A:$A,0)))*(1+INDEX('Scenario Parameters'!$L:$L,MATCH(CC$3,'Scenario Parameters'!$A:$A,0)))*'Base Table 5'!CC77</f>
        <v>3652.1952999999999</v>
      </c>
      <c r="CD77" s="36">
        <f>(1+INDEX('Scenario Parameters'!$L:$L,MATCH($C77,'Scenario Parameters'!$A:$A,0)))*(1+INDEX('Scenario Parameters'!$L:$L,MATCH(CD$3,'Scenario Parameters'!$A:$A,0)))*'Base Table 5'!CD77</f>
        <v>2816.4399600000002</v>
      </c>
      <c r="CE77" s="36">
        <f>(1+INDEX('Scenario Parameters'!$L:$L,MATCH($C77,'Scenario Parameters'!$A:$A,0)))*(1+INDEX('Scenario Parameters'!$L:$L,MATCH(CE$3,'Scenario Parameters'!$A:$A,0)))*'Base Table 5'!CE77</f>
        <v>301.24740000000003</v>
      </c>
      <c r="CF77" s="36">
        <f>(1+INDEX('Scenario Parameters'!$L:$L,MATCH($C77,'Scenario Parameters'!$A:$A,0)))*(1+INDEX('Scenario Parameters'!$L:$L,MATCH(CF$3,'Scenario Parameters'!$A:$A,0)))*'Base Table 5'!CF77</f>
        <v>145.12809999999999</v>
      </c>
      <c r="CG77" s="36">
        <f>(1+INDEX('Scenario Parameters'!$L:$L,MATCH($C77,'Scenario Parameters'!$A:$A,0)))*(1+INDEX('Scenario Parameters'!$L:$L,MATCH(CG$3,'Scenario Parameters'!$A:$A,0)))*'Base Table 5'!CG77</f>
        <v>508.80990000000003</v>
      </c>
      <c r="CH77" s="36">
        <f>(1+INDEX('Scenario Parameters'!$L:$L,MATCH($C77,'Scenario Parameters'!$A:$A,0)))*(1+INDEX('Scenario Parameters'!$L:$L,MATCH(CH$3,'Scenario Parameters'!$A:$A,0)))*'Base Table 5'!CH77</f>
        <v>667.05119999999999</v>
      </c>
      <c r="CI77" s="36">
        <f>(1+INDEX('Scenario Parameters'!$L:$L,MATCH($C77,'Scenario Parameters'!$A:$A,0)))*(1+INDEX('Scenario Parameters'!$L:$L,MATCH(CI$3,'Scenario Parameters'!$A:$A,0)))*'Base Table 5'!CI77</f>
        <v>433.41680000000002</v>
      </c>
      <c r="CJ77" s="36">
        <f>(1+INDEX('Scenario Parameters'!$L:$L,MATCH($C77,'Scenario Parameters'!$A:$A,0)))*(1+INDEX('Scenario Parameters'!$L:$L,MATCH(CJ$3,'Scenario Parameters'!$A:$A,0)))*'Base Table 5'!CJ77</f>
        <v>832.95630000000006</v>
      </c>
      <c r="CK77" s="36">
        <f>(1+INDEX('Scenario Parameters'!$L:$L,MATCH($C77,'Scenario Parameters'!$A:$A,0)))*(1+INDEX('Scenario Parameters'!$L:$L,MATCH(CK$3,'Scenario Parameters'!$A:$A,0)))*'Base Table 5'!CK77</f>
        <v>613.07299999999998</v>
      </c>
      <c r="CL77" s="36">
        <f>(1+INDEX('Scenario Parameters'!$L:$L,MATCH($C77,'Scenario Parameters'!$A:$A,0)))*(1+INDEX('Scenario Parameters'!$L:$L,MATCH(CL$3,'Scenario Parameters'!$A:$A,0)))*'Base Table 5'!CL77</f>
        <v>259.16149999999999</v>
      </c>
      <c r="CM77" s="36">
        <f>(1+INDEX('Scenario Parameters'!$L:$L,MATCH($C77,'Scenario Parameters'!$A:$A,0)))*(1+INDEX('Scenario Parameters'!$L:$L,MATCH(CM$3,'Scenario Parameters'!$A:$A,0)))*'Base Table 5'!CM77</f>
        <v>238.74549999999999</v>
      </c>
      <c r="CN77" s="36">
        <f>(1+INDEX('Scenario Parameters'!$L:$L,MATCH($C77,'Scenario Parameters'!$A:$A,0)))*(1+INDEX('Scenario Parameters'!$L:$L,MATCH(CN$3,'Scenario Parameters'!$A:$A,0)))*'Base Table 5'!CN77</f>
        <v>1027.2699</v>
      </c>
      <c r="CO77" s="36">
        <f>(1+INDEX('Scenario Parameters'!$L:$L,MATCH($C77,'Scenario Parameters'!$A:$A,0)))*(1+INDEX('Scenario Parameters'!$L:$L,MATCH(CO$3,'Scenario Parameters'!$A:$A,0)))*'Base Table 5'!CO77</f>
        <v>5.8703000000000003</v>
      </c>
      <c r="CP77" s="36">
        <f>(1+INDEX('Scenario Parameters'!$L:$L,MATCH($C77,'Scenario Parameters'!$A:$A,0)))*(1+INDEX('Scenario Parameters'!$L:$L,MATCH(CP$3,'Scenario Parameters'!$A:$A,0)))*'Base Table 5'!CP77</f>
        <v>898.11320000000001</v>
      </c>
      <c r="CQ77" s="36">
        <f>(1+INDEX('Scenario Parameters'!$L:$L,MATCH($C77,'Scenario Parameters'!$A:$A,0)))*(1+INDEX('Scenario Parameters'!$L:$L,MATCH(CQ$3,'Scenario Parameters'!$A:$A,0)))*'Base Table 5'!CQ77</f>
        <v>913.20839999999998</v>
      </c>
      <c r="CR77" s="36">
        <f>(1+INDEX('Scenario Parameters'!$L:$L,MATCH($C77,'Scenario Parameters'!$A:$A,0)))*(1+INDEX('Scenario Parameters'!$L:$L,MATCH(CR$3,'Scenario Parameters'!$A:$A,0)))*'Base Table 5'!CR77</f>
        <v>951.77329999999995</v>
      </c>
      <c r="CS77" s="36">
        <f>(1+INDEX('Scenario Parameters'!$L:$L,MATCH($C77,'Scenario Parameters'!$A:$A,0)))*(1+INDEX('Scenario Parameters'!$L:$L,MATCH(CS$3,'Scenario Parameters'!$A:$A,0)))*'Base Table 5'!CS77</f>
        <v>747.60429999999997</v>
      </c>
      <c r="CT77" s="36">
        <f>(1+INDEX('Scenario Parameters'!$L:$L,MATCH($C77,'Scenario Parameters'!$A:$A,0)))*(1+INDEX('Scenario Parameters'!$L:$L,MATCH(CT$3,'Scenario Parameters'!$A:$A,0)))*'Base Table 5'!CT77</f>
        <v>145.72929999999999</v>
      </c>
      <c r="CU77" s="36">
        <f>(1+INDEX('Scenario Parameters'!$L:$L,MATCH($C77,'Scenario Parameters'!$A:$A,0)))*(1+INDEX('Scenario Parameters'!$L:$L,MATCH(CU$3,'Scenario Parameters'!$A:$A,0)))*'Base Table 5'!CU77</f>
        <v>51.9589</v>
      </c>
      <c r="CV77" s="36">
        <f>(1+INDEX('Scenario Parameters'!$L:$L,MATCH($C77,'Scenario Parameters'!$A:$A,0)))*(1+INDEX('Scenario Parameters'!$L:$L,MATCH(CV$3,'Scenario Parameters'!$A:$A,0)))*'Base Table 5'!CV77</f>
        <v>554.93859999999995</v>
      </c>
      <c r="CW77" s="36">
        <f>(1+INDEX('Scenario Parameters'!$L:$L,MATCH($C77,'Scenario Parameters'!$A:$A,0)))*(1+INDEX('Scenario Parameters'!$L:$L,MATCH(CW$3,'Scenario Parameters'!$A:$A,0)))*'Base Table 5'!CW77</f>
        <v>2565.4902999999999</v>
      </c>
      <c r="CX77" s="36">
        <f>(1+INDEX('Scenario Parameters'!$L:$L,MATCH($C77,'Scenario Parameters'!$A:$A,0)))*(1+INDEX('Scenario Parameters'!$L:$L,MATCH(CX$3,'Scenario Parameters'!$A:$A,0)))*'Base Table 5'!CX77</f>
        <v>1205.1096</v>
      </c>
      <c r="CY77" s="36">
        <f>(1+INDEX('Scenario Parameters'!$L:$L,MATCH($C77,'Scenario Parameters'!$A:$A,0)))*(1+INDEX('Scenario Parameters'!$L:$L,MATCH(CY$3,'Scenario Parameters'!$A:$A,0)))*'Base Table 5'!CY77</f>
        <v>1031.9760000000001</v>
      </c>
      <c r="CZ77" s="36">
        <f>(1+INDEX('Scenario Parameters'!$L:$L,MATCH($C77,'Scenario Parameters'!$A:$A,0)))*(1+INDEX('Scenario Parameters'!$L:$L,MATCH(CZ$3,'Scenario Parameters'!$A:$A,0)))*'Base Table 5'!CZ77</f>
        <v>693.89549999999997</v>
      </c>
      <c r="DA77" s="36">
        <f>(1+INDEX('Scenario Parameters'!$L:$L,MATCH($C77,'Scenario Parameters'!$A:$A,0)))*(1+INDEX('Scenario Parameters'!$L:$L,MATCH(DA$3,'Scenario Parameters'!$A:$A,0)))*'Base Table 5'!DA77</f>
        <v>1446.0802000000001</v>
      </c>
      <c r="DB77" s="36">
        <f>(1+INDEX('Scenario Parameters'!$L:$L,MATCH($C77,'Scenario Parameters'!$A:$A,0)))*(1+INDEX('Scenario Parameters'!$L:$L,MATCH(DB$3,'Scenario Parameters'!$A:$A,0)))*'Base Table 5'!DB77</f>
        <v>807.96169999999995</v>
      </c>
      <c r="DC77" s="36">
        <f>(1+INDEX('Scenario Parameters'!$L:$L,MATCH($C77,'Scenario Parameters'!$A:$A,0)))*(1+INDEX('Scenario Parameters'!$L:$L,MATCH(DC$3,'Scenario Parameters'!$A:$A,0)))*'Base Table 5'!DC77</f>
        <v>671.97439999999995</v>
      </c>
      <c r="DD77" s="36">
        <f>(1+INDEX('Scenario Parameters'!$L:$L,MATCH($C77,'Scenario Parameters'!$A:$A,0)))*(1+INDEX('Scenario Parameters'!$L:$L,MATCH(DD$3,'Scenario Parameters'!$A:$A,0)))*'Base Table 5'!DD77</f>
        <v>1346.2726</v>
      </c>
      <c r="DE77" s="36">
        <f>(1+INDEX('Scenario Parameters'!$L:$L,MATCH($C77,'Scenario Parameters'!$A:$A,0)))*(1+INDEX('Scenario Parameters'!$L:$L,MATCH(DE$3,'Scenario Parameters'!$A:$A,0)))*'Base Table 5'!DE77</f>
        <v>737.06669999999997</v>
      </c>
      <c r="DF77" s="36">
        <f>(1+INDEX('Scenario Parameters'!$L:$L,MATCH($C77,'Scenario Parameters'!$A:$A,0)))*(1+INDEX('Scenario Parameters'!$L:$L,MATCH(DF$3,'Scenario Parameters'!$A:$A,0)))*'Base Table 5'!DF77</f>
        <v>161.315</v>
      </c>
      <c r="DG77" s="36">
        <f>(1+INDEX('Scenario Parameters'!$L:$L,MATCH($C77,'Scenario Parameters'!$A:$A,0)))*(1+INDEX('Scenario Parameters'!$L:$L,MATCH(DG$3,'Scenario Parameters'!$A:$A,0)))*'Base Table 5'!DG77</f>
        <v>2349.85545</v>
      </c>
      <c r="DH77" s="36">
        <f>(1+INDEX('Scenario Parameters'!$L:$L,MATCH($C77,'Scenario Parameters'!$A:$A,0)))*(1+INDEX('Scenario Parameters'!$L:$L,MATCH(DH$3,'Scenario Parameters'!$A:$A,0)))*'Base Table 5'!DH77</f>
        <v>1521.6356499999999</v>
      </c>
      <c r="DI77" s="36">
        <f>(1+INDEX('Scenario Parameters'!$L:$L,MATCH($C77,'Scenario Parameters'!$A:$A,0)))*(1+INDEX('Scenario Parameters'!$L:$L,MATCH(DI$3,'Scenario Parameters'!$A:$A,0)))*'Base Table 5'!DI77</f>
        <v>246.18010000000001</v>
      </c>
      <c r="DJ77" s="36">
        <f>(1+INDEX('Scenario Parameters'!$L:$L,MATCH($C77,'Scenario Parameters'!$A:$A,0)))*(1+INDEX('Scenario Parameters'!$L:$L,MATCH(DJ$3,'Scenario Parameters'!$A:$A,0)))*'Base Table 5'!DJ77</f>
        <v>847.37630000000001</v>
      </c>
      <c r="DK77" s="36">
        <f>(1+INDEX('Scenario Parameters'!$L:$L,MATCH($C77,'Scenario Parameters'!$A:$A,0)))*(1+INDEX('Scenario Parameters'!$L:$L,MATCH(DK$3,'Scenario Parameters'!$A:$A,0)))*'Base Table 5'!DK77</f>
        <v>409.39600000000002</v>
      </c>
      <c r="DL77" s="36">
        <f>(1+INDEX('Scenario Parameters'!$L:$L,MATCH($C77,'Scenario Parameters'!$A:$A,0)))*(1+INDEX('Scenario Parameters'!$L:$L,MATCH(DL$3,'Scenario Parameters'!$A:$A,0)))*'Base Table 5'!DL77</f>
        <v>442.5736399999999</v>
      </c>
      <c r="DM77" s="36">
        <f>(1+INDEX('Scenario Parameters'!$L:$L,MATCH($C77,'Scenario Parameters'!$A:$A,0)))*(1+INDEX('Scenario Parameters'!$L:$L,MATCH(DM$3,'Scenario Parameters'!$A:$A,0)))*'Base Table 5'!DM77</f>
        <v>2077.9569999999999</v>
      </c>
      <c r="DN77" s="36">
        <f>(1+INDEX('Scenario Parameters'!$L:$L,MATCH($C77,'Scenario Parameters'!$A:$A,0)))*(1+INDEX('Scenario Parameters'!$L:$L,MATCH(DN$3,'Scenario Parameters'!$A:$A,0)))*'Base Table 5'!DN77</f>
        <v>666.01179999999999</v>
      </c>
      <c r="DO77" s="36">
        <f>(1+INDEX('Scenario Parameters'!$L:$L,MATCH($C77,'Scenario Parameters'!$A:$A,0)))*(1+INDEX('Scenario Parameters'!$L:$L,MATCH(DO$3,'Scenario Parameters'!$A:$A,0)))*'Base Table 5'!DO77</f>
        <v>90.143199999999993</v>
      </c>
      <c r="DP77" s="36">
        <f t="shared" si="8"/>
        <v>85546.807419999997</v>
      </c>
      <c r="DQ77" s="36">
        <f>('Base Table 5'!DQ77/'Base Table 5'!$DX77)*$EB77</f>
        <v>56772.945840429391</v>
      </c>
      <c r="DR77" s="36">
        <f>('Base Table 5'!DR77/'Base Table 5'!$DX77)*$EB77</f>
        <v>802.43998306436765</v>
      </c>
      <c r="DS77" s="36">
        <f>('Base Table 5'!DS77/'Base Table 5'!$DX77)*$EB77</f>
        <v>16676.66536425901</v>
      </c>
      <c r="DT77" s="36">
        <f>('Base Table 5'!DT77/'Base Table 5'!$DX77)*$EB77</f>
        <v>774.23811056543741</v>
      </c>
      <c r="DU77" s="36">
        <f>('Base Table 5'!DU77/'Base Table 5'!$DX77)*$EB77</f>
        <v>2983.6253155553491</v>
      </c>
      <c r="DV77" s="36">
        <f>('Base Table 5'!DV77/'Base Table 5'!$DX77)*$EB77</f>
        <v>256.12000942657642</v>
      </c>
      <c r="DW77" s="36">
        <f>('Base Table 5'!DW77/'Base Table 5'!$DX77)*$EB77</f>
        <v>28237.61058215256</v>
      </c>
      <c r="DX77" s="36">
        <f t="shared" si="9"/>
        <v>106503.64520545269</v>
      </c>
      <c r="DY77" s="36">
        <f t="shared" si="10"/>
        <v>192050.45262545269</v>
      </c>
      <c r="DZ77" s="14">
        <f>'Base Table 5'!DY77</f>
        <v>191278.00020000001</v>
      </c>
      <c r="EA77" s="54">
        <v>192050.45262545272</v>
      </c>
      <c r="EB77" s="100">
        <f t="shared" si="11"/>
        <v>106503.64520545272</v>
      </c>
    </row>
    <row r="78" spans="1:132" x14ac:dyDescent="0.4">
      <c r="A78" s="34">
        <v>75</v>
      </c>
      <c r="B78" s="7" t="str">
        <f>'Base Table 5'!B78</f>
        <v>3901</v>
      </c>
      <c r="C78" s="111">
        <f>'Base Table 5'!C78</f>
        <v>18</v>
      </c>
      <c r="D78" s="35" t="str">
        <f>'Base Table 5'!D78</f>
        <v>Retail trade</v>
      </c>
      <c r="E78" s="36">
        <f>(1+INDEX('Scenario Parameters'!$L:$L,MATCH($C78,'Scenario Parameters'!$A:$A,0)))*(1+INDEX('Scenario Parameters'!$L:$L,MATCH(E$3,'Scenario Parameters'!$A:$A,0)))*'Base Table 5'!E78</f>
        <v>472.07490000000001</v>
      </c>
      <c r="F78" s="36">
        <f>(1+INDEX('Scenario Parameters'!$L:$L,MATCH($C78,'Scenario Parameters'!$A:$A,0)))*(1+INDEX('Scenario Parameters'!$L:$L,MATCH(F$3,'Scenario Parameters'!$A:$A,0)))*'Base Table 5'!F78</f>
        <v>65.352599999999995</v>
      </c>
      <c r="G78" s="36">
        <f>(1+INDEX('Scenario Parameters'!$L:$L,MATCH($C78,'Scenario Parameters'!$A:$A,0)))*(1+INDEX('Scenario Parameters'!$L:$L,MATCH(G$3,'Scenario Parameters'!$A:$A,0)))*'Base Table 5'!G78</f>
        <v>260.58</v>
      </c>
      <c r="H78" s="36">
        <f>(1+INDEX('Scenario Parameters'!$L:$L,MATCH($C78,'Scenario Parameters'!$A:$A,0)))*(1+INDEX('Scenario Parameters'!$L:$L,MATCH(H$3,'Scenario Parameters'!$A:$A,0)))*'Base Table 5'!H78</f>
        <v>76.704599999999999</v>
      </c>
      <c r="I78" s="36">
        <f>(1+INDEX('Scenario Parameters'!$L:$L,MATCH($C78,'Scenario Parameters'!$A:$A,0)))*(1+INDEX('Scenario Parameters'!$L:$L,MATCH(I$3,'Scenario Parameters'!$A:$A,0)))*'Base Table 5'!I78</f>
        <v>23.448599999999999</v>
      </c>
      <c r="J78" s="36">
        <f>(1+INDEX('Scenario Parameters'!$L:$L,MATCH($C78,'Scenario Parameters'!$A:$A,0)))*(1+INDEX('Scenario Parameters'!$L:$L,MATCH(J$3,'Scenario Parameters'!$A:$A,0)))*'Base Table 5'!J78</f>
        <v>43.170299999999997</v>
      </c>
      <c r="K78" s="36">
        <f>(1+INDEX('Scenario Parameters'!$L:$L,MATCH($C78,'Scenario Parameters'!$A:$A,0)))*(1+INDEX('Scenario Parameters'!$L:$L,MATCH(K$3,'Scenario Parameters'!$A:$A,0)))*'Base Table 5'!K78</f>
        <v>221.02090000000001</v>
      </c>
      <c r="L78" s="36">
        <f>(1+INDEX('Scenario Parameters'!$L:$L,MATCH($C78,'Scenario Parameters'!$A:$A,0)))*(1+INDEX('Scenario Parameters'!$L:$L,MATCH(L$3,'Scenario Parameters'!$A:$A,0)))*'Base Table 5'!L78</f>
        <v>55.645429999999983</v>
      </c>
      <c r="M78" s="36">
        <f>(1+INDEX('Scenario Parameters'!$L:$L,MATCH($C78,'Scenario Parameters'!$A:$A,0)))*(1+INDEX('Scenario Parameters'!$L:$L,MATCH(M$3,'Scenario Parameters'!$A:$A,0)))*'Base Table 5'!M78</f>
        <v>26.353119999999997</v>
      </c>
      <c r="N78" s="36">
        <f>(1+INDEX('Scenario Parameters'!$L:$L,MATCH($C78,'Scenario Parameters'!$A:$A,0)))*(1+INDEX('Scenario Parameters'!$L:$L,MATCH(N$3,'Scenario Parameters'!$A:$A,0)))*'Base Table 5'!N78</f>
        <v>278.53386</v>
      </c>
      <c r="O78" s="36">
        <f>(1+INDEX('Scenario Parameters'!$L:$L,MATCH($C78,'Scenario Parameters'!$A:$A,0)))*(1+INDEX('Scenario Parameters'!$L:$L,MATCH(O$3,'Scenario Parameters'!$A:$A,0)))*'Base Table 5'!O78</f>
        <v>944.38685000000009</v>
      </c>
      <c r="P78" s="36">
        <f>(1+INDEX('Scenario Parameters'!$L:$L,MATCH($C78,'Scenario Parameters'!$A:$A,0)))*(1+INDEX('Scenario Parameters'!$L:$L,MATCH(P$3,'Scenario Parameters'!$A:$A,0)))*'Base Table 5'!P78</f>
        <v>123.14907000000001</v>
      </c>
      <c r="Q78" s="36">
        <f>(1+INDEX('Scenario Parameters'!$L:$L,MATCH($C78,'Scenario Parameters'!$A:$A,0)))*(1+INDEX('Scenario Parameters'!$L:$L,MATCH(Q$3,'Scenario Parameters'!$A:$A,0)))*'Base Table 5'!Q78</f>
        <v>46.063160000000003</v>
      </c>
      <c r="R78" s="36">
        <f>(1+INDEX('Scenario Parameters'!$L:$L,MATCH($C78,'Scenario Parameters'!$A:$A,0)))*(1+INDEX('Scenario Parameters'!$L:$L,MATCH(R$3,'Scenario Parameters'!$A:$A,0)))*'Base Table 5'!R78</f>
        <v>331.69420000000002</v>
      </c>
      <c r="S78" s="36">
        <f>(1+INDEX('Scenario Parameters'!$L:$L,MATCH($C78,'Scenario Parameters'!$A:$A,0)))*(1+INDEX('Scenario Parameters'!$L:$L,MATCH(S$3,'Scenario Parameters'!$A:$A,0)))*'Base Table 5'!S78</f>
        <v>17.439399999999999</v>
      </c>
      <c r="T78" s="36">
        <f>(1+INDEX('Scenario Parameters'!$L:$L,MATCH($C78,'Scenario Parameters'!$A:$A,0)))*(1+INDEX('Scenario Parameters'!$L:$L,MATCH(T$3,'Scenario Parameters'!$A:$A,0)))*'Base Table 5'!T78</f>
        <v>154.4161</v>
      </c>
      <c r="U78" s="36">
        <f>(1+INDEX('Scenario Parameters'!$L:$L,MATCH($C78,'Scenario Parameters'!$A:$A,0)))*(1+INDEX('Scenario Parameters'!$L:$L,MATCH(U$3,'Scenario Parameters'!$A:$A,0)))*'Base Table 5'!U78</f>
        <v>176.44589999999999</v>
      </c>
      <c r="V78" s="36">
        <f>(1+INDEX('Scenario Parameters'!$L:$L,MATCH($C78,'Scenario Parameters'!$A:$A,0)))*(1+INDEX('Scenario Parameters'!$L:$L,MATCH(V$3,'Scenario Parameters'!$A:$A,0)))*'Base Table 5'!V78</f>
        <v>50.060200000000002</v>
      </c>
      <c r="W78" s="36">
        <f>(1+INDEX('Scenario Parameters'!$L:$L,MATCH($C78,'Scenario Parameters'!$A:$A,0)))*(1+INDEX('Scenario Parameters'!$L:$L,MATCH(W$3,'Scenario Parameters'!$A:$A,0)))*'Base Table 5'!W78</f>
        <v>133.0736</v>
      </c>
      <c r="X78" s="36">
        <f>(1+INDEX('Scenario Parameters'!$L:$L,MATCH($C78,'Scenario Parameters'!$A:$A,0)))*(1+INDEX('Scenario Parameters'!$L:$L,MATCH(X$3,'Scenario Parameters'!$A:$A,0)))*'Base Table 5'!X78</f>
        <v>186.90170000000001</v>
      </c>
      <c r="Y78" s="36">
        <f>(1+INDEX('Scenario Parameters'!$L:$L,MATCH($C78,'Scenario Parameters'!$A:$A,0)))*(1+INDEX('Scenario Parameters'!$L:$L,MATCH(Y$3,'Scenario Parameters'!$A:$A,0)))*'Base Table 5'!Y78</f>
        <v>152.8057</v>
      </c>
      <c r="Z78" s="36">
        <f>(1+INDEX('Scenario Parameters'!$L:$L,MATCH($C78,'Scenario Parameters'!$A:$A,0)))*(1+INDEX('Scenario Parameters'!$L:$L,MATCH(Z$3,'Scenario Parameters'!$A:$A,0)))*'Base Table 5'!Z78</f>
        <v>299.4708</v>
      </c>
      <c r="AA78" s="36">
        <f>(1+INDEX('Scenario Parameters'!$L:$L,MATCH($C78,'Scenario Parameters'!$A:$A,0)))*(1+INDEX('Scenario Parameters'!$L:$L,MATCH(AA$3,'Scenario Parameters'!$A:$A,0)))*'Base Table 5'!AA78</f>
        <v>139.6902</v>
      </c>
      <c r="AB78" s="36">
        <f>(1+INDEX('Scenario Parameters'!$L:$L,MATCH($C78,'Scenario Parameters'!$A:$A,0)))*(1+INDEX('Scenario Parameters'!$L:$L,MATCH(AB$3,'Scenario Parameters'!$A:$A,0)))*'Base Table 5'!AB78</f>
        <v>44.84</v>
      </c>
      <c r="AC78" s="36">
        <f>(1+INDEX('Scenario Parameters'!$L:$L,MATCH($C78,'Scenario Parameters'!$A:$A,0)))*(1+INDEX('Scenario Parameters'!$L:$L,MATCH(AC$3,'Scenario Parameters'!$A:$A,0)))*'Base Table 5'!AC78</f>
        <v>59.564500000000002</v>
      </c>
      <c r="AD78" s="36">
        <f>(1+INDEX('Scenario Parameters'!$L:$L,MATCH($C78,'Scenario Parameters'!$A:$A,0)))*(1+INDEX('Scenario Parameters'!$L:$L,MATCH(AD$3,'Scenario Parameters'!$A:$A,0)))*'Base Table 5'!AD78</f>
        <v>5.5942999999999996</v>
      </c>
      <c r="AE78" s="36">
        <f>(1+INDEX('Scenario Parameters'!$L:$L,MATCH($C78,'Scenario Parameters'!$A:$A,0)))*(1+INDEX('Scenario Parameters'!$L:$L,MATCH(AE$3,'Scenario Parameters'!$A:$A,0)))*'Base Table 5'!AE78</f>
        <v>13.278</v>
      </c>
      <c r="AF78" s="36">
        <f>(1+INDEX('Scenario Parameters'!$L:$L,MATCH($C78,'Scenario Parameters'!$A:$A,0)))*(1+INDEX('Scenario Parameters'!$L:$L,MATCH(AF$3,'Scenario Parameters'!$A:$A,0)))*'Base Table 5'!AF78</f>
        <v>242.08240000000001</v>
      </c>
      <c r="AG78" s="36">
        <f>(1+INDEX('Scenario Parameters'!$L:$L,MATCH($C78,'Scenario Parameters'!$A:$A,0)))*(1+INDEX('Scenario Parameters'!$L:$L,MATCH(AG$3,'Scenario Parameters'!$A:$A,0)))*'Base Table 5'!AG78</f>
        <v>0.45179999999999998</v>
      </c>
      <c r="AH78" s="36">
        <f>(1+INDEX('Scenario Parameters'!$L:$L,MATCH($C78,'Scenario Parameters'!$A:$A,0)))*(1+INDEX('Scenario Parameters'!$L:$L,MATCH(AH$3,'Scenario Parameters'!$A:$A,0)))*'Base Table 5'!AH78</f>
        <v>100.3839</v>
      </c>
      <c r="AI78" s="36">
        <f>(1+INDEX('Scenario Parameters'!$L:$L,MATCH($C78,'Scenario Parameters'!$A:$A,0)))*(1+INDEX('Scenario Parameters'!$L:$L,MATCH(AI$3,'Scenario Parameters'!$A:$A,0)))*'Base Table 5'!AI78</f>
        <v>35.9116</v>
      </c>
      <c r="AJ78" s="36">
        <f>(1+INDEX('Scenario Parameters'!$L:$L,MATCH($C78,'Scenario Parameters'!$A:$A,0)))*(1+INDEX('Scenario Parameters'!$L:$L,MATCH(AJ$3,'Scenario Parameters'!$A:$A,0)))*'Base Table 5'!AJ78</f>
        <v>71.060100000000006</v>
      </c>
      <c r="AK78" s="36">
        <f>(1+INDEX('Scenario Parameters'!$L:$L,MATCH($C78,'Scenario Parameters'!$A:$A,0)))*(1+INDEX('Scenario Parameters'!$L:$L,MATCH(AK$3,'Scenario Parameters'!$A:$A,0)))*'Base Table 5'!AK78</f>
        <v>170.5496</v>
      </c>
      <c r="AL78" s="36">
        <f>(1+INDEX('Scenario Parameters'!$L:$L,MATCH($C78,'Scenario Parameters'!$A:$A,0)))*(1+INDEX('Scenario Parameters'!$L:$L,MATCH(AL$3,'Scenario Parameters'!$A:$A,0)))*'Base Table 5'!AL78</f>
        <v>30.9009</v>
      </c>
      <c r="AM78" s="36">
        <f>(1+INDEX('Scenario Parameters'!$L:$L,MATCH($C78,'Scenario Parameters'!$A:$A,0)))*(1+INDEX('Scenario Parameters'!$L:$L,MATCH(AM$3,'Scenario Parameters'!$A:$A,0)))*'Base Table 5'!AM78</f>
        <v>86.167900000000003</v>
      </c>
      <c r="AN78" s="36">
        <f>(1+INDEX('Scenario Parameters'!$L:$L,MATCH($C78,'Scenario Parameters'!$A:$A,0)))*(1+INDEX('Scenario Parameters'!$L:$L,MATCH(AN$3,'Scenario Parameters'!$A:$A,0)))*'Base Table 5'!AN78</f>
        <v>78.9358</v>
      </c>
      <c r="AO78" s="36">
        <f>(1+INDEX('Scenario Parameters'!$L:$L,MATCH($C78,'Scenario Parameters'!$A:$A,0)))*(1+INDEX('Scenario Parameters'!$L:$L,MATCH(AO$3,'Scenario Parameters'!$A:$A,0)))*'Base Table 5'!AO78</f>
        <v>5.097739999999999</v>
      </c>
      <c r="AP78" s="36">
        <f>(1+INDEX('Scenario Parameters'!$L:$L,MATCH($C78,'Scenario Parameters'!$A:$A,0)))*(1+INDEX('Scenario Parameters'!$L:$L,MATCH(AP$3,'Scenario Parameters'!$A:$A,0)))*'Base Table 5'!AP78</f>
        <v>53.067450000000001</v>
      </c>
      <c r="AQ78" s="36">
        <f>(1+INDEX('Scenario Parameters'!$L:$L,MATCH($C78,'Scenario Parameters'!$A:$A,0)))*(1+INDEX('Scenario Parameters'!$L:$L,MATCH(AQ$3,'Scenario Parameters'!$A:$A,0)))*'Base Table 5'!AQ78</f>
        <v>5.1749499999999999</v>
      </c>
      <c r="AR78" s="36">
        <f>(1+INDEX('Scenario Parameters'!$L:$L,MATCH($C78,'Scenario Parameters'!$A:$A,0)))*(1+INDEX('Scenario Parameters'!$L:$L,MATCH(AR$3,'Scenario Parameters'!$A:$A,0)))*'Base Table 5'!AR78</f>
        <v>278.28710000000001</v>
      </c>
      <c r="AS78" s="36">
        <f>(1+INDEX('Scenario Parameters'!$L:$L,MATCH($C78,'Scenario Parameters'!$A:$A,0)))*(1+INDEX('Scenario Parameters'!$L:$L,MATCH(AS$3,'Scenario Parameters'!$A:$A,0)))*'Base Table 5'!AS78</f>
        <v>74.193799999999996</v>
      </c>
      <c r="AT78" s="36">
        <f>(1+INDEX('Scenario Parameters'!$L:$L,MATCH($C78,'Scenario Parameters'!$A:$A,0)))*(1+INDEX('Scenario Parameters'!$L:$L,MATCH(AT$3,'Scenario Parameters'!$A:$A,0)))*'Base Table 5'!AT78</f>
        <v>116.6331</v>
      </c>
      <c r="AU78" s="36">
        <f>(1+INDEX('Scenario Parameters'!$L:$L,MATCH($C78,'Scenario Parameters'!$A:$A,0)))*(1+INDEX('Scenario Parameters'!$L:$L,MATCH(AU$3,'Scenario Parameters'!$A:$A,0)))*'Base Table 5'!AU78</f>
        <v>9.1440999999999999</v>
      </c>
      <c r="AV78" s="36">
        <f>(1+INDEX('Scenario Parameters'!$L:$L,MATCH($C78,'Scenario Parameters'!$A:$A,0)))*(1+INDEX('Scenario Parameters'!$L:$L,MATCH(AV$3,'Scenario Parameters'!$A:$A,0)))*'Base Table 5'!AV78</f>
        <v>48.485300000000002</v>
      </c>
      <c r="AW78" s="36">
        <f>(1+INDEX('Scenario Parameters'!$L:$L,MATCH($C78,'Scenario Parameters'!$A:$A,0)))*(1+INDEX('Scenario Parameters'!$L:$L,MATCH(AW$3,'Scenario Parameters'!$A:$A,0)))*'Base Table 5'!AW78</f>
        <v>22.582599999999999</v>
      </c>
      <c r="AX78" s="36">
        <f>(1+INDEX('Scenario Parameters'!$L:$L,MATCH($C78,'Scenario Parameters'!$A:$A,0)))*(1+INDEX('Scenario Parameters'!$L:$L,MATCH(AX$3,'Scenario Parameters'!$A:$A,0)))*'Base Table 5'!AX78</f>
        <v>91.674400000000006</v>
      </c>
      <c r="AY78" s="36">
        <f>(1+INDEX('Scenario Parameters'!$L:$L,MATCH($C78,'Scenario Parameters'!$A:$A,0)))*(1+INDEX('Scenario Parameters'!$L:$L,MATCH(AY$3,'Scenario Parameters'!$A:$A,0)))*'Base Table 5'!AY78</f>
        <v>53.2898</v>
      </c>
      <c r="AZ78" s="36">
        <f>(1+INDEX('Scenario Parameters'!$L:$L,MATCH($C78,'Scenario Parameters'!$A:$A,0)))*(1+INDEX('Scenario Parameters'!$L:$L,MATCH(AZ$3,'Scenario Parameters'!$A:$A,0)))*'Base Table 5'!AZ78</f>
        <v>20.341100000000001</v>
      </c>
      <c r="BA78" s="36">
        <f>(1+INDEX('Scenario Parameters'!$L:$L,MATCH($C78,'Scenario Parameters'!$A:$A,0)))*(1+INDEX('Scenario Parameters'!$L:$L,MATCH(BA$3,'Scenario Parameters'!$A:$A,0)))*'Base Table 5'!BA78</f>
        <v>72.135599999999997</v>
      </c>
      <c r="BB78" s="36">
        <f>(1+INDEX('Scenario Parameters'!$L:$L,MATCH($C78,'Scenario Parameters'!$A:$A,0)))*(1+INDEX('Scenario Parameters'!$L:$L,MATCH(BB$3,'Scenario Parameters'!$A:$A,0)))*'Base Table 5'!BB78</f>
        <v>60.049300000000002</v>
      </c>
      <c r="BC78" s="36">
        <f>(1+INDEX('Scenario Parameters'!$L:$L,MATCH($C78,'Scenario Parameters'!$A:$A,0)))*(1+INDEX('Scenario Parameters'!$L:$L,MATCH(BC$3,'Scenario Parameters'!$A:$A,0)))*'Base Table 5'!BC78</f>
        <v>10.739000000000001</v>
      </c>
      <c r="BD78" s="36">
        <f>(1+INDEX('Scenario Parameters'!$L:$L,MATCH($C78,'Scenario Parameters'!$A:$A,0)))*(1+INDEX('Scenario Parameters'!$L:$L,MATCH(BD$3,'Scenario Parameters'!$A:$A,0)))*'Base Table 5'!BD78</f>
        <v>265.95999999999998</v>
      </c>
      <c r="BE78" s="36">
        <f>(1+INDEX('Scenario Parameters'!$L:$L,MATCH($C78,'Scenario Parameters'!$A:$A,0)))*(1+INDEX('Scenario Parameters'!$L:$L,MATCH(BE$3,'Scenario Parameters'!$A:$A,0)))*'Base Table 5'!BE78</f>
        <v>57.390300000000003</v>
      </c>
      <c r="BF78" s="36">
        <f>(1+INDEX('Scenario Parameters'!$L:$L,MATCH($C78,'Scenario Parameters'!$A:$A,0)))*(1+INDEX('Scenario Parameters'!$L:$L,MATCH(BF$3,'Scenario Parameters'!$A:$A,0)))*'Base Table 5'!BF78</f>
        <v>156.99199999999999</v>
      </c>
      <c r="BG78" s="36">
        <f>(1+INDEX('Scenario Parameters'!$L:$L,MATCH($C78,'Scenario Parameters'!$A:$A,0)))*(1+INDEX('Scenario Parameters'!$L:$L,MATCH(BG$3,'Scenario Parameters'!$A:$A,0)))*'Base Table 5'!BG78</f>
        <v>70.321290000000019</v>
      </c>
      <c r="BH78" s="36">
        <f>(1+INDEX('Scenario Parameters'!$L:$L,MATCH($C78,'Scenario Parameters'!$A:$A,0)))*(1+INDEX('Scenario Parameters'!$L:$L,MATCH(BH$3,'Scenario Parameters'!$A:$A,0)))*'Base Table 5'!BH78</f>
        <v>93.187700000000007</v>
      </c>
      <c r="BI78" s="36">
        <f>(1+INDEX('Scenario Parameters'!$L:$L,MATCH($C78,'Scenario Parameters'!$A:$A,0)))*(1+INDEX('Scenario Parameters'!$L:$L,MATCH(BI$3,'Scenario Parameters'!$A:$A,0)))*'Base Table 5'!BI78</f>
        <v>63.335000000000001</v>
      </c>
      <c r="BJ78" s="36">
        <f>(1+INDEX('Scenario Parameters'!$L:$L,MATCH($C78,'Scenario Parameters'!$A:$A,0)))*(1+INDEX('Scenario Parameters'!$L:$L,MATCH(BJ$3,'Scenario Parameters'!$A:$A,0)))*'Base Table 5'!BJ78</f>
        <v>105.38890000000001</v>
      </c>
      <c r="BK78" s="36">
        <f>(1+INDEX('Scenario Parameters'!$L:$L,MATCH($C78,'Scenario Parameters'!$A:$A,0)))*(1+INDEX('Scenario Parameters'!$L:$L,MATCH(BK$3,'Scenario Parameters'!$A:$A,0)))*'Base Table 5'!BK78</f>
        <v>213.68600000000001</v>
      </c>
      <c r="BL78" s="36">
        <f>(1+INDEX('Scenario Parameters'!$L:$L,MATCH($C78,'Scenario Parameters'!$A:$A,0)))*(1+INDEX('Scenario Parameters'!$L:$L,MATCH(BL$3,'Scenario Parameters'!$A:$A,0)))*'Base Table 5'!BL78</f>
        <v>89.433499999999995</v>
      </c>
      <c r="BM78" s="36">
        <f>(1+INDEX('Scenario Parameters'!$L:$L,MATCH($C78,'Scenario Parameters'!$A:$A,0)))*(1+INDEX('Scenario Parameters'!$L:$L,MATCH(BM$3,'Scenario Parameters'!$A:$A,0)))*'Base Table 5'!BM78</f>
        <v>23.287400000000002</v>
      </c>
      <c r="BN78" s="36">
        <f>(1+INDEX('Scenario Parameters'!$L:$L,MATCH($C78,'Scenario Parameters'!$A:$A,0)))*(1+INDEX('Scenario Parameters'!$L:$L,MATCH(BN$3,'Scenario Parameters'!$A:$A,0)))*'Base Table 5'!BN78</f>
        <v>341.28930000000003</v>
      </c>
      <c r="BO78" s="36">
        <f>(1+INDEX('Scenario Parameters'!$L:$L,MATCH($C78,'Scenario Parameters'!$A:$A,0)))*(1+INDEX('Scenario Parameters'!$L:$L,MATCH(BO$3,'Scenario Parameters'!$A:$A,0)))*'Base Table 5'!BO78</f>
        <v>146.67089999999999</v>
      </c>
      <c r="BP78" s="36">
        <f>(1+INDEX('Scenario Parameters'!$L:$L,MATCH($C78,'Scenario Parameters'!$A:$A,0)))*(1+INDEX('Scenario Parameters'!$L:$L,MATCH(BP$3,'Scenario Parameters'!$A:$A,0)))*'Base Table 5'!BP78</f>
        <v>80.683199999999999</v>
      </c>
      <c r="BQ78" s="36">
        <f>(1+INDEX('Scenario Parameters'!$L:$L,MATCH($C78,'Scenario Parameters'!$A:$A,0)))*(1+INDEX('Scenario Parameters'!$L:$L,MATCH(BQ$3,'Scenario Parameters'!$A:$A,0)))*'Base Table 5'!BQ78</f>
        <v>99.36</v>
      </c>
      <c r="BR78" s="36">
        <f>(1+INDEX('Scenario Parameters'!$L:$L,MATCH($C78,'Scenario Parameters'!$A:$A,0)))*(1+INDEX('Scenario Parameters'!$L:$L,MATCH(BR$3,'Scenario Parameters'!$A:$A,0)))*'Base Table 5'!BR78</f>
        <v>138.786125</v>
      </c>
      <c r="BS78" s="36">
        <f>(1+INDEX('Scenario Parameters'!$L:$L,MATCH($C78,'Scenario Parameters'!$A:$A,0)))*(1+INDEX('Scenario Parameters'!$L:$L,MATCH(BS$3,'Scenario Parameters'!$A:$A,0)))*'Base Table 5'!BS78</f>
        <v>0.72039999999999982</v>
      </c>
      <c r="BT78" s="36">
        <f>(1+INDEX('Scenario Parameters'!$L:$L,MATCH($C78,'Scenario Parameters'!$A:$A,0)))*(1+INDEX('Scenario Parameters'!$L:$L,MATCH(BT$3,'Scenario Parameters'!$A:$A,0)))*'Base Table 5'!BT78</f>
        <v>179.0753</v>
      </c>
      <c r="BU78" s="36">
        <f>(1+INDEX('Scenario Parameters'!$L:$L,MATCH($C78,'Scenario Parameters'!$A:$A,0)))*(1+INDEX('Scenario Parameters'!$L:$L,MATCH(BU$3,'Scenario Parameters'!$A:$A,0)))*'Base Table 5'!BU78</f>
        <v>346.88529999999997</v>
      </c>
      <c r="BV78" s="36">
        <f>(1+INDEX('Scenario Parameters'!$L:$L,MATCH($C78,'Scenario Parameters'!$A:$A,0)))*(1+INDEX('Scenario Parameters'!$L:$L,MATCH(BV$3,'Scenario Parameters'!$A:$A,0)))*'Base Table 5'!BV78</f>
        <v>1381.7722000000001</v>
      </c>
      <c r="BW78" s="36">
        <f>(1+INDEX('Scenario Parameters'!$L:$L,MATCH($C78,'Scenario Parameters'!$A:$A,0)))*(1+INDEX('Scenario Parameters'!$L:$L,MATCH(BW$3,'Scenario Parameters'!$A:$A,0)))*'Base Table 5'!BW78</f>
        <v>648.00099999999998</v>
      </c>
      <c r="BX78" s="36">
        <f>(1+INDEX('Scenario Parameters'!$L:$L,MATCH($C78,'Scenario Parameters'!$A:$A,0)))*(1+INDEX('Scenario Parameters'!$L:$L,MATCH(BX$3,'Scenario Parameters'!$A:$A,0)))*'Base Table 5'!BX78</f>
        <v>679.03300000000002</v>
      </c>
      <c r="BY78" s="36">
        <f>(1+INDEX('Scenario Parameters'!$L:$L,MATCH($C78,'Scenario Parameters'!$A:$A,0)))*(1+INDEX('Scenario Parameters'!$L:$L,MATCH(BY$3,'Scenario Parameters'!$A:$A,0)))*'Base Table 5'!BY78</f>
        <v>3841.5599000000002</v>
      </c>
      <c r="BZ78" s="36">
        <f>(1+INDEX('Scenario Parameters'!$L:$L,MATCH($C78,'Scenario Parameters'!$A:$A,0)))*(1+INDEX('Scenario Parameters'!$L:$L,MATCH(BZ$3,'Scenario Parameters'!$A:$A,0)))*'Base Table 5'!BZ78</f>
        <v>2263.6379999999999</v>
      </c>
      <c r="CA78" s="36">
        <f>(1+INDEX('Scenario Parameters'!$L:$L,MATCH($C78,'Scenario Parameters'!$A:$A,0)))*(1+INDEX('Scenario Parameters'!$L:$L,MATCH(CA$3,'Scenario Parameters'!$A:$A,0)))*'Base Table 5'!CA78</f>
        <v>3291.8094999999998</v>
      </c>
      <c r="CB78" s="36">
        <f>(1+INDEX('Scenario Parameters'!$L:$L,MATCH($C78,'Scenario Parameters'!$A:$A,0)))*(1+INDEX('Scenario Parameters'!$L:$L,MATCH(CB$3,'Scenario Parameters'!$A:$A,0)))*'Base Table 5'!CB78</f>
        <v>211.49</v>
      </c>
      <c r="CC78" s="36">
        <f>(1+INDEX('Scenario Parameters'!$L:$L,MATCH($C78,'Scenario Parameters'!$A:$A,0)))*(1+INDEX('Scenario Parameters'!$L:$L,MATCH(CC$3,'Scenario Parameters'!$A:$A,0)))*'Base Table 5'!CC78</f>
        <v>1801.9149</v>
      </c>
      <c r="CD78" s="36">
        <f>(1+INDEX('Scenario Parameters'!$L:$L,MATCH($C78,'Scenario Parameters'!$A:$A,0)))*(1+INDEX('Scenario Parameters'!$L:$L,MATCH(CD$3,'Scenario Parameters'!$A:$A,0)))*'Base Table 5'!CD78</f>
        <v>2882.6584800000001</v>
      </c>
      <c r="CE78" s="36">
        <f>(1+INDEX('Scenario Parameters'!$L:$L,MATCH($C78,'Scenario Parameters'!$A:$A,0)))*(1+INDEX('Scenario Parameters'!$L:$L,MATCH(CE$3,'Scenario Parameters'!$A:$A,0)))*'Base Table 5'!CE78</f>
        <v>122.4509</v>
      </c>
      <c r="CF78" s="36">
        <f>(1+INDEX('Scenario Parameters'!$L:$L,MATCH($C78,'Scenario Parameters'!$A:$A,0)))*(1+INDEX('Scenario Parameters'!$L:$L,MATCH(CF$3,'Scenario Parameters'!$A:$A,0)))*'Base Table 5'!CF78</f>
        <v>87.4696</v>
      </c>
      <c r="CG78" s="36">
        <f>(1+INDEX('Scenario Parameters'!$L:$L,MATCH($C78,'Scenario Parameters'!$A:$A,0)))*(1+INDEX('Scenario Parameters'!$L:$L,MATCH(CG$3,'Scenario Parameters'!$A:$A,0)))*'Base Table 5'!CG78</f>
        <v>161.48670000000001</v>
      </c>
      <c r="CH78" s="36">
        <f>(1+INDEX('Scenario Parameters'!$L:$L,MATCH($C78,'Scenario Parameters'!$A:$A,0)))*(1+INDEX('Scenario Parameters'!$L:$L,MATCH(CH$3,'Scenario Parameters'!$A:$A,0)))*'Base Table 5'!CH78</f>
        <v>419.7183</v>
      </c>
      <c r="CI78" s="36">
        <f>(1+INDEX('Scenario Parameters'!$L:$L,MATCH($C78,'Scenario Parameters'!$A:$A,0)))*(1+INDEX('Scenario Parameters'!$L:$L,MATCH(CI$3,'Scenario Parameters'!$A:$A,0)))*'Base Table 5'!CI78</f>
        <v>215.8742</v>
      </c>
      <c r="CJ78" s="36">
        <f>(1+INDEX('Scenario Parameters'!$L:$L,MATCH($C78,'Scenario Parameters'!$A:$A,0)))*(1+INDEX('Scenario Parameters'!$L:$L,MATCH(CJ$3,'Scenario Parameters'!$A:$A,0)))*'Base Table 5'!CJ78</f>
        <v>174.84960000000001</v>
      </c>
      <c r="CK78" s="36">
        <f>(1+INDEX('Scenario Parameters'!$L:$L,MATCH($C78,'Scenario Parameters'!$A:$A,0)))*(1+INDEX('Scenario Parameters'!$L:$L,MATCH(CK$3,'Scenario Parameters'!$A:$A,0)))*'Base Table 5'!CK78</f>
        <v>65.547899999999998</v>
      </c>
      <c r="CL78" s="36">
        <f>(1+INDEX('Scenario Parameters'!$L:$L,MATCH($C78,'Scenario Parameters'!$A:$A,0)))*(1+INDEX('Scenario Parameters'!$L:$L,MATCH(CL$3,'Scenario Parameters'!$A:$A,0)))*'Base Table 5'!CL78</f>
        <v>43.111699999999999</v>
      </c>
      <c r="CM78" s="36">
        <f>(1+INDEX('Scenario Parameters'!$L:$L,MATCH($C78,'Scenario Parameters'!$A:$A,0)))*(1+INDEX('Scenario Parameters'!$L:$L,MATCH(CM$3,'Scenario Parameters'!$A:$A,0)))*'Base Table 5'!CM78</f>
        <v>275.52569999999997</v>
      </c>
      <c r="CN78" s="36">
        <f>(1+INDEX('Scenario Parameters'!$L:$L,MATCH($C78,'Scenario Parameters'!$A:$A,0)))*(1+INDEX('Scenario Parameters'!$L:$L,MATCH(CN$3,'Scenario Parameters'!$A:$A,0)))*'Base Table 5'!CN78</f>
        <v>327.73419999999999</v>
      </c>
      <c r="CO78" s="36">
        <f>(1+INDEX('Scenario Parameters'!$L:$L,MATCH($C78,'Scenario Parameters'!$A:$A,0)))*(1+INDEX('Scenario Parameters'!$L:$L,MATCH(CO$3,'Scenario Parameters'!$A:$A,0)))*'Base Table 5'!CO78</f>
        <v>2.1107</v>
      </c>
      <c r="CP78" s="36">
        <f>(1+INDEX('Scenario Parameters'!$L:$L,MATCH($C78,'Scenario Parameters'!$A:$A,0)))*(1+INDEX('Scenario Parameters'!$L:$L,MATCH(CP$3,'Scenario Parameters'!$A:$A,0)))*'Base Table 5'!CP78</f>
        <v>370.43329999999997</v>
      </c>
      <c r="CQ78" s="36">
        <f>(1+INDEX('Scenario Parameters'!$L:$L,MATCH($C78,'Scenario Parameters'!$A:$A,0)))*(1+INDEX('Scenario Parameters'!$L:$L,MATCH(CQ$3,'Scenario Parameters'!$A:$A,0)))*'Base Table 5'!CQ78</f>
        <v>200.65600000000001</v>
      </c>
      <c r="CR78" s="36">
        <f>(1+INDEX('Scenario Parameters'!$L:$L,MATCH($C78,'Scenario Parameters'!$A:$A,0)))*(1+INDEX('Scenario Parameters'!$L:$L,MATCH(CR$3,'Scenario Parameters'!$A:$A,0)))*'Base Table 5'!CR78</f>
        <v>295.40690000000001</v>
      </c>
      <c r="CS78" s="36">
        <f>(1+INDEX('Scenario Parameters'!$L:$L,MATCH($C78,'Scenario Parameters'!$A:$A,0)))*(1+INDEX('Scenario Parameters'!$L:$L,MATCH(CS$3,'Scenario Parameters'!$A:$A,0)))*'Base Table 5'!CS78</f>
        <v>404.57150000000001</v>
      </c>
      <c r="CT78" s="36">
        <f>(1+INDEX('Scenario Parameters'!$L:$L,MATCH($C78,'Scenario Parameters'!$A:$A,0)))*(1+INDEX('Scenario Parameters'!$L:$L,MATCH(CT$3,'Scenario Parameters'!$A:$A,0)))*'Base Table 5'!CT78</f>
        <v>79.475499999999997</v>
      </c>
      <c r="CU78" s="36">
        <f>(1+INDEX('Scenario Parameters'!$L:$L,MATCH($C78,'Scenario Parameters'!$A:$A,0)))*(1+INDEX('Scenario Parameters'!$L:$L,MATCH(CU$3,'Scenario Parameters'!$A:$A,0)))*'Base Table 5'!CU78</f>
        <v>29.1496</v>
      </c>
      <c r="CV78" s="36">
        <f>(1+INDEX('Scenario Parameters'!$L:$L,MATCH($C78,'Scenario Parameters'!$A:$A,0)))*(1+INDEX('Scenario Parameters'!$L:$L,MATCH(CV$3,'Scenario Parameters'!$A:$A,0)))*'Base Table 5'!CV78</f>
        <v>296.51089999999999</v>
      </c>
      <c r="CW78" s="36">
        <f>(1+INDEX('Scenario Parameters'!$L:$L,MATCH($C78,'Scenario Parameters'!$A:$A,0)))*(1+INDEX('Scenario Parameters'!$L:$L,MATCH(CW$3,'Scenario Parameters'!$A:$A,0)))*'Base Table 5'!CW78</f>
        <v>1081.4313</v>
      </c>
      <c r="CX78" s="36">
        <f>(1+INDEX('Scenario Parameters'!$L:$L,MATCH($C78,'Scenario Parameters'!$A:$A,0)))*(1+INDEX('Scenario Parameters'!$L:$L,MATCH(CX$3,'Scenario Parameters'!$A:$A,0)))*'Base Table 5'!CX78</f>
        <v>529.32429999999999</v>
      </c>
      <c r="CY78" s="36">
        <f>(1+INDEX('Scenario Parameters'!$L:$L,MATCH($C78,'Scenario Parameters'!$A:$A,0)))*(1+INDEX('Scenario Parameters'!$L:$L,MATCH(CY$3,'Scenario Parameters'!$A:$A,0)))*'Base Table 5'!CY78</f>
        <v>519.82550000000003</v>
      </c>
      <c r="CZ78" s="36">
        <f>(1+INDEX('Scenario Parameters'!$L:$L,MATCH($C78,'Scenario Parameters'!$A:$A,0)))*(1+INDEX('Scenario Parameters'!$L:$L,MATCH(CZ$3,'Scenario Parameters'!$A:$A,0)))*'Base Table 5'!CZ78</f>
        <v>383.30869999999999</v>
      </c>
      <c r="DA78" s="36">
        <f>(1+INDEX('Scenario Parameters'!$L:$L,MATCH($C78,'Scenario Parameters'!$A:$A,0)))*(1+INDEX('Scenario Parameters'!$L:$L,MATCH(DA$3,'Scenario Parameters'!$A:$A,0)))*'Base Table 5'!DA78</f>
        <v>450.78710000000001</v>
      </c>
      <c r="DB78" s="36">
        <f>(1+INDEX('Scenario Parameters'!$L:$L,MATCH($C78,'Scenario Parameters'!$A:$A,0)))*(1+INDEX('Scenario Parameters'!$L:$L,MATCH(DB$3,'Scenario Parameters'!$A:$A,0)))*'Base Table 5'!DB78</f>
        <v>394.05970000000002</v>
      </c>
      <c r="DC78" s="36">
        <f>(1+INDEX('Scenario Parameters'!$L:$L,MATCH($C78,'Scenario Parameters'!$A:$A,0)))*(1+INDEX('Scenario Parameters'!$L:$L,MATCH(DC$3,'Scenario Parameters'!$A:$A,0)))*'Base Table 5'!DC78</f>
        <v>292.44959999999998</v>
      </c>
      <c r="DD78" s="36">
        <f>(1+INDEX('Scenario Parameters'!$L:$L,MATCH($C78,'Scenario Parameters'!$A:$A,0)))*(1+INDEX('Scenario Parameters'!$L:$L,MATCH(DD$3,'Scenario Parameters'!$A:$A,0)))*'Base Table 5'!DD78</f>
        <v>426.53230000000002</v>
      </c>
      <c r="DE78" s="36">
        <f>(1+INDEX('Scenario Parameters'!$L:$L,MATCH($C78,'Scenario Parameters'!$A:$A,0)))*(1+INDEX('Scenario Parameters'!$L:$L,MATCH(DE$3,'Scenario Parameters'!$A:$A,0)))*'Base Table 5'!DE78</f>
        <v>249.1644</v>
      </c>
      <c r="DF78" s="36">
        <f>(1+INDEX('Scenario Parameters'!$L:$L,MATCH($C78,'Scenario Parameters'!$A:$A,0)))*(1+INDEX('Scenario Parameters'!$L:$L,MATCH(DF$3,'Scenario Parameters'!$A:$A,0)))*'Base Table 5'!DF78</f>
        <v>71.058300000000003</v>
      </c>
      <c r="DG78" s="36">
        <f>(1+INDEX('Scenario Parameters'!$L:$L,MATCH($C78,'Scenario Parameters'!$A:$A,0)))*(1+INDEX('Scenario Parameters'!$L:$L,MATCH(DG$3,'Scenario Parameters'!$A:$A,0)))*'Base Table 5'!DG78</f>
        <v>787.15515000000005</v>
      </c>
      <c r="DH78" s="36">
        <f>(1+INDEX('Scenario Parameters'!$L:$L,MATCH($C78,'Scenario Parameters'!$A:$A,0)))*(1+INDEX('Scenario Parameters'!$L:$L,MATCH(DH$3,'Scenario Parameters'!$A:$A,0)))*'Base Table 5'!DH78</f>
        <v>957.09870000000001</v>
      </c>
      <c r="DI78" s="36">
        <f>(1+INDEX('Scenario Parameters'!$L:$L,MATCH($C78,'Scenario Parameters'!$A:$A,0)))*(1+INDEX('Scenario Parameters'!$L:$L,MATCH(DI$3,'Scenario Parameters'!$A:$A,0)))*'Base Table 5'!DI78</f>
        <v>98.971699999999998</v>
      </c>
      <c r="DJ78" s="36">
        <f>(1+INDEX('Scenario Parameters'!$L:$L,MATCH($C78,'Scenario Parameters'!$A:$A,0)))*(1+INDEX('Scenario Parameters'!$L:$L,MATCH(DJ$3,'Scenario Parameters'!$A:$A,0)))*'Base Table 5'!DJ78</f>
        <v>354.65789999999998</v>
      </c>
      <c r="DK78" s="36">
        <f>(1+INDEX('Scenario Parameters'!$L:$L,MATCH($C78,'Scenario Parameters'!$A:$A,0)))*(1+INDEX('Scenario Parameters'!$L:$L,MATCH(DK$3,'Scenario Parameters'!$A:$A,0)))*'Base Table 5'!DK78</f>
        <v>154.8888</v>
      </c>
      <c r="DL78" s="36">
        <f>(1+INDEX('Scenario Parameters'!$L:$L,MATCH($C78,'Scenario Parameters'!$A:$A,0)))*(1+INDEX('Scenario Parameters'!$L:$L,MATCH(DL$3,'Scenario Parameters'!$A:$A,0)))*'Base Table 5'!DL78</f>
        <v>133.42579999999998</v>
      </c>
      <c r="DM78" s="36">
        <f>(1+INDEX('Scenario Parameters'!$L:$L,MATCH($C78,'Scenario Parameters'!$A:$A,0)))*(1+INDEX('Scenario Parameters'!$L:$L,MATCH(DM$3,'Scenario Parameters'!$A:$A,0)))*'Base Table 5'!DM78</f>
        <v>608.11429999999996</v>
      </c>
      <c r="DN78" s="36">
        <f>(1+INDEX('Scenario Parameters'!$L:$L,MATCH($C78,'Scenario Parameters'!$A:$A,0)))*(1+INDEX('Scenario Parameters'!$L:$L,MATCH(DN$3,'Scenario Parameters'!$A:$A,0)))*'Base Table 5'!DN78</f>
        <v>295.98160000000001</v>
      </c>
      <c r="DO78" s="36">
        <f>(1+INDEX('Scenario Parameters'!$L:$L,MATCH($C78,'Scenario Parameters'!$A:$A,0)))*(1+INDEX('Scenario Parameters'!$L:$L,MATCH(DO$3,'Scenario Parameters'!$A:$A,0)))*'Base Table 5'!DO78</f>
        <v>63.353499999999997</v>
      </c>
      <c r="DP78" s="36">
        <f t="shared" si="8"/>
        <v>37037.098775000006</v>
      </c>
      <c r="DQ78" s="36">
        <f>('Base Table 5'!DQ78/'Base Table 5'!$DX78)*$EB78</f>
        <v>138638.0467110826</v>
      </c>
      <c r="DR78" s="36">
        <f>('Base Table 5'!DR78/'Base Table 5'!$DX78)*$EB78</f>
        <v>5184.8060569411991</v>
      </c>
      <c r="DS78" s="36">
        <f>('Base Table 5'!DS78/'Base Table 5'!$DX78)*$EB78</f>
        <v>4090.6324606124786</v>
      </c>
      <c r="DT78" s="36">
        <f>('Base Table 5'!DT78/'Base Table 5'!$DX78)*$EB78</f>
        <v>195.97400779065731</v>
      </c>
      <c r="DU78" s="36">
        <f>('Base Table 5'!DU78/'Base Table 5'!$DX78)*$EB78</f>
        <v>842.9933539246764</v>
      </c>
      <c r="DV78" s="36">
        <f>('Base Table 5'!DV78/'Base Table 5'!$DX78)*$EB78</f>
        <v>5.4149407291887099</v>
      </c>
      <c r="DW78" s="36">
        <f>('Base Table 5'!DW78/'Base Table 5'!$DX78)*$EB78</f>
        <v>7431.2226639677438</v>
      </c>
      <c r="DX78" s="36">
        <f t="shared" si="9"/>
        <v>156389.09019504854</v>
      </c>
      <c r="DY78" s="36">
        <f t="shared" si="10"/>
        <v>193426.18897004856</v>
      </c>
      <c r="DZ78" s="14">
        <f>'Base Table 5'!DY78</f>
        <v>191955.99959999998</v>
      </c>
      <c r="EA78" s="54">
        <v>193426.18897004853</v>
      </c>
      <c r="EB78" s="100">
        <f t="shared" si="11"/>
        <v>156389.09019504854</v>
      </c>
    </row>
    <row r="79" spans="1:132" x14ac:dyDescent="0.4">
      <c r="A79" s="37">
        <v>76</v>
      </c>
      <c r="B79" s="2" t="str">
        <f>'Base Table 5'!B79</f>
        <v>4401</v>
      </c>
      <c r="C79" s="112">
        <f>'Base Table 5'!C79</f>
        <v>19</v>
      </c>
      <c r="D79" s="38" t="str">
        <f>'Base Table 5'!D79</f>
        <v>Accommodation</v>
      </c>
      <c r="E79" s="36">
        <f>(1+INDEX('Scenario Parameters'!$L:$L,MATCH($C79,'Scenario Parameters'!$A:$A,0)))*(1+INDEX('Scenario Parameters'!$L:$L,MATCH(E$3,'Scenario Parameters'!$A:$A,0)))*'Base Table 5'!E79</f>
        <v>21.848700000000001</v>
      </c>
      <c r="F79" s="36">
        <f>(1+INDEX('Scenario Parameters'!$L:$L,MATCH($C79,'Scenario Parameters'!$A:$A,0)))*(1+INDEX('Scenario Parameters'!$L:$L,MATCH(F$3,'Scenario Parameters'!$A:$A,0)))*'Base Table 5'!F79</f>
        <v>1.0170999999999999</v>
      </c>
      <c r="G79" s="36">
        <f>(1+INDEX('Scenario Parameters'!$L:$L,MATCH($C79,'Scenario Parameters'!$A:$A,0)))*(1+INDEX('Scenario Parameters'!$L:$L,MATCH(G$3,'Scenario Parameters'!$A:$A,0)))*'Base Table 5'!G79</f>
        <v>11.764200000000001</v>
      </c>
      <c r="H79" s="36">
        <f>(1+INDEX('Scenario Parameters'!$L:$L,MATCH($C79,'Scenario Parameters'!$A:$A,0)))*(1+INDEX('Scenario Parameters'!$L:$L,MATCH(H$3,'Scenario Parameters'!$A:$A,0)))*'Base Table 5'!H79</f>
        <v>0.88560000000000005</v>
      </c>
      <c r="I79" s="36">
        <f>(1+INDEX('Scenario Parameters'!$L:$L,MATCH($C79,'Scenario Parameters'!$A:$A,0)))*(1+INDEX('Scenario Parameters'!$L:$L,MATCH(I$3,'Scenario Parameters'!$A:$A,0)))*'Base Table 5'!I79</f>
        <v>6.6E-3</v>
      </c>
      <c r="J79" s="36">
        <f>(1+INDEX('Scenario Parameters'!$L:$L,MATCH($C79,'Scenario Parameters'!$A:$A,0)))*(1+INDEX('Scenario Parameters'!$L:$L,MATCH(J$3,'Scenario Parameters'!$A:$A,0)))*'Base Table 5'!J79</f>
        <v>0.6008</v>
      </c>
      <c r="K79" s="36">
        <f>(1+INDEX('Scenario Parameters'!$L:$L,MATCH($C79,'Scenario Parameters'!$A:$A,0)))*(1+INDEX('Scenario Parameters'!$L:$L,MATCH(K$3,'Scenario Parameters'!$A:$A,0)))*'Base Table 5'!K79</f>
        <v>1.3089</v>
      </c>
      <c r="L79" s="36">
        <f>(1+INDEX('Scenario Parameters'!$L:$L,MATCH($C79,'Scenario Parameters'!$A:$A,0)))*(1+INDEX('Scenario Parameters'!$L:$L,MATCH(L$3,'Scenario Parameters'!$A:$A,0)))*'Base Table 5'!L79</f>
        <v>29.623389999999993</v>
      </c>
      <c r="M79" s="36">
        <f>(1+INDEX('Scenario Parameters'!$L:$L,MATCH($C79,'Scenario Parameters'!$A:$A,0)))*(1+INDEX('Scenario Parameters'!$L:$L,MATCH(M$3,'Scenario Parameters'!$A:$A,0)))*'Base Table 5'!M79</f>
        <v>9.308799999999998</v>
      </c>
      <c r="N79" s="36">
        <f>(1+INDEX('Scenario Parameters'!$L:$L,MATCH($C79,'Scenario Parameters'!$A:$A,0)))*(1+INDEX('Scenario Parameters'!$L:$L,MATCH(N$3,'Scenario Parameters'!$A:$A,0)))*'Base Table 5'!N79</f>
        <v>110.30382000000002</v>
      </c>
      <c r="O79" s="36">
        <f>(1+INDEX('Scenario Parameters'!$L:$L,MATCH($C79,'Scenario Parameters'!$A:$A,0)))*(1+INDEX('Scenario Parameters'!$L:$L,MATCH(O$3,'Scenario Parameters'!$A:$A,0)))*'Base Table 5'!O79</f>
        <v>31.378710000000002</v>
      </c>
      <c r="P79" s="36">
        <f>(1+INDEX('Scenario Parameters'!$L:$L,MATCH($C79,'Scenario Parameters'!$A:$A,0)))*(1+INDEX('Scenario Parameters'!$L:$L,MATCH(P$3,'Scenario Parameters'!$A:$A,0)))*'Base Table 5'!P79</f>
        <v>41.467030000000001</v>
      </c>
      <c r="Q79" s="36">
        <f>(1+INDEX('Scenario Parameters'!$L:$L,MATCH($C79,'Scenario Parameters'!$A:$A,0)))*(1+INDEX('Scenario Parameters'!$L:$L,MATCH(Q$3,'Scenario Parameters'!$A:$A,0)))*'Base Table 5'!Q79</f>
        <v>15.716640000000002</v>
      </c>
      <c r="R79" s="36">
        <f>(1+INDEX('Scenario Parameters'!$L:$L,MATCH($C79,'Scenario Parameters'!$A:$A,0)))*(1+INDEX('Scenario Parameters'!$L:$L,MATCH(R$3,'Scenario Parameters'!$A:$A,0)))*'Base Table 5'!R79</f>
        <v>7.9474999999999998</v>
      </c>
      <c r="S79" s="36">
        <f>(1+INDEX('Scenario Parameters'!$L:$L,MATCH($C79,'Scenario Parameters'!$A:$A,0)))*(1+INDEX('Scenario Parameters'!$L:$L,MATCH(S$3,'Scenario Parameters'!$A:$A,0)))*'Base Table 5'!S79</f>
        <v>9.7900000000000001E-2</v>
      </c>
      <c r="T79" s="36">
        <f>(1+INDEX('Scenario Parameters'!$L:$L,MATCH($C79,'Scenario Parameters'!$A:$A,0)))*(1+INDEX('Scenario Parameters'!$L:$L,MATCH(T$3,'Scenario Parameters'!$A:$A,0)))*'Base Table 5'!T79</f>
        <v>1.1565000000000001</v>
      </c>
      <c r="U79" s="36">
        <f>(1+INDEX('Scenario Parameters'!$L:$L,MATCH($C79,'Scenario Parameters'!$A:$A,0)))*(1+INDEX('Scenario Parameters'!$L:$L,MATCH(U$3,'Scenario Parameters'!$A:$A,0)))*'Base Table 5'!U79</f>
        <v>0.63200000000000001</v>
      </c>
      <c r="V79" s="36">
        <f>(1+INDEX('Scenario Parameters'!$L:$L,MATCH($C79,'Scenario Parameters'!$A:$A,0)))*(1+INDEX('Scenario Parameters'!$L:$L,MATCH(V$3,'Scenario Parameters'!$A:$A,0)))*'Base Table 5'!V79</f>
        <v>0.46239999999999998</v>
      </c>
      <c r="W79" s="36">
        <f>(1+INDEX('Scenario Parameters'!$L:$L,MATCH($C79,'Scenario Parameters'!$A:$A,0)))*(1+INDEX('Scenario Parameters'!$L:$L,MATCH(W$3,'Scenario Parameters'!$A:$A,0)))*'Base Table 5'!W79</f>
        <v>3.4436</v>
      </c>
      <c r="X79" s="36">
        <f>(1+INDEX('Scenario Parameters'!$L:$L,MATCH($C79,'Scenario Parameters'!$A:$A,0)))*(1+INDEX('Scenario Parameters'!$L:$L,MATCH(X$3,'Scenario Parameters'!$A:$A,0)))*'Base Table 5'!X79</f>
        <v>2.2566999999999999</v>
      </c>
      <c r="Y79" s="36">
        <f>(1+INDEX('Scenario Parameters'!$L:$L,MATCH($C79,'Scenario Parameters'!$A:$A,0)))*(1+INDEX('Scenario Parameters'!$L:$L,MATCH(Y$3,'Scenario Parameters'!$A:$A,0)))*'Base Table 5'!Y79</f>
        <v>6.9836</v>
      </c>
      <c r="Z79" s="36">
        <f>(1+INDEX('Scenario Parameters'!$L:$L,MATCH($C79,'Scenario Parameters'!$A:$A,0)))*(1+INDEX('Scenario Parameters'!$L:$L,MATCH(Z$3,'Scenario Parameters'!$A:$A,0)))*'Base Table 5'!Z79</f>
        <v>4.2458999999999998</v>
      </c>
      <c r="AA79" s="36">
        <f>(1+INDEX('Scenario Parameters'!$L:$L,MATCH($C79,'Scenario Parameters'!$A:$A,0)))*(1+INDEX('Scenario Parameters'!$L:$L,MATCH(AA$3,'Scenario Parameters'!$A:$A,0)))*'Base Table 5'!AA79</f>
        <v>23.838799999999999</v>
      </c>
      <c r="AB79" s="36">
        <f>(1+INDEX('Scenario Parameters'!$L:$L,MATCH($C79,'Scenario Parameters'!$A:$A,0)))*(1+INDEX('Scenario Parameters'!$L:$L,MATCH(AB$3,'Scenario Parameters'!$A:$A,0)))*'Base Table 5'!AB79</f>
        <v>12.4795</v>
      </c>
      <c r="AC79" s="36">
        <f>(1+INDEX('Scenario Parameters'!$L:$L,MATCH($C79,'Scenario Parameters'!$A:$A,0)))*(1+INDEX('Scenario Parameters'!$L:$L,MATCH(AC$3,'Scenario Parameters'!$A:$A,0)))*'Base Table 5'!AC79</f>
        <v>6.8394000000000004</v>
      </c>
      <c r="AD79" s="36">
        <f>(1+INDEX('Scenario Parameters'!$L:$L,MATCH($C79,'Scenario Parameters'!$A:$A,0)))*(1+INDEX('Scenario Parameters'!$L:$L,MATCH(AD$3,'Scenario Parameters'!$A:$A,0)))*'Base Table 5'!AD79</f>
        <v>3.8E-3</v>
      </c>
      <c r="AE79" s="36">
        <f>(1+INDEX('Scenario Parameters'!$L:$L,MATCH($C79,'Scenario Parameters'!$A:$A,0)))*(1+INDEX('Scenario Parameters'!$L:$L,MATCH(AE$3,'Scenario Parameters'!$A:$A,0)))*'Base Table 5'!AE79</f>
        <v>2.69E-2</v>
      </c>
      <c r="AF79" s="36">
        <f>(1+INDEX('Scenario Parameters'!$L:$L,MATCH($C79,'Scenario Parameters'!$A:$A,0)))*(1+INDEX('Scenario Parameters'!$L:$L,MATCH(AF$3,'Scenario Parameters'!$A:$A,0)))*'Base Table 5'!AF79</f>
        <v>1.0891</v>
      </c>
      <c r="AG79" s="36">
        <f>(1+INDEX('Scenario Parameters'!$L:$L,MATCH($C79,'Scenario Parameters'!$A:$A,0)))*(1+INDEX('Scenario Parameters'!$L:$L,MATCH(AG$3,'Scenario Parameters'!$A:$A,0)))*'Base Table 5'!AG79</f>
        <v>8.0000000000000004E-4</v>
      </c>
      <c r="AH79" s="36">
        <f>(1+INDEX('Scenario Parameters'!$L:$L,MATCH($C79,'Scenario Parameters'!$A:$A,0)))*(1+INDEX('Scenario Parameters'!$L:$L,MATCH(AH$3,'Scenario Parameters'!$A:$A,0)))*'Base Table 5'!AH79</f>
        <v>2.87E-2</v>
      </c>
      <c r="AI79" s="36">
        <f>(1+INDEX('Scenario Parameters'!$L:$L,MATCH($C79,'Scenario Parameters'!$A:$A,0)))*(1+INDEX('Scenario Parameters'!$L:$L,MATCH(AI$3,'Scenario Parameters'!$A:$A,0)))*'Base Table 5'!AI79</f>
        <v>1.6500000000000001E-2</v>
      </c>
      <c r="AJ79" s="36">
        <f>(1+INDEX('Scenario Parameters'!$L:$L,MATCH($C79,'Scenario Parameters'!$A:$A,0)))*(1+INDEX('Scenario Parameters'!$L:$L,MATCH(AJ$3,'Scenario Parameters'!$A:$A,0)))*'Base Table 5'!AJ79</f>
        <v>0.59130000000000005</v>
      </c>
      <c r="AK79" s="36">
        <f>(1+INDEX('Scenario Parameters'!$L:$L,MATCH($C79,'Scenario Parameters'!$A:$A,0)))*(1+INDEX('Scenario Parameters'!$L:$L,MATCH(AK$3,'Scenario Parameters'!$A:$A,0)))*'Base Table 5'!AK79</f>
        <v>2.6684000000000001</v>
      </c>
      <c r="AL79" s="36">
        <f>(1+INDEX('Scenario Parameters'!$L:$L,MATCH($C79,'Scenario Parameters'!$A:$A,0)))*(1+INDEX('Scenario Parameters'!$L:$L,MATCH(AL$3,'Scenario Parameters'!$A:$A,0)))*'Base Table 5'!AL79</f>
        <v>0.99529999999999996</v>
      </c>
      <c r="AM79" s="36">
        <f>(1+INDEX('Scenario Parameters'!$L:$L,MATCH($C79,'Scenario Parameters'!$A:$A,0)))*(1+INDEX('Scenario Parameters'!$L:$L,MATCH(AM$3,'Scenario Parameters'!$A:$A,0)))*'Base Table 5'!AM79</f>
        <v>10.6891</v>
      </c>
      <c r="AN79" s="36">
        <f>(1+INDEX('Scenario Parameters'!$L:$L,MATCH($C79,'Scenario Parameters'!$A:$A,0)))*(1+INDEX('Scenario Parameters'!$L:$L,MATCH(AN$3,'Scenario Parameters'!$A:$A,0)))*'Base Table 5'!AN79</f>
        <v>3.6065999999999998</v>
      </c>
      <c r="AO79" s="36">
        <f>(1+INDEX('Scenario Parameters'!$L:$L,MATCH($C79,'Scenario Parameters'!$A:$A,0)))*(1+INDEX('Scenario Parameters'!$L:$L,MATCH(AO$3,'Scenario Parameters'!$A:$A,0)))*'Base Table 5'!AO79</f>
        <v>3.0670499999999992</v>
      </c>
      <c r="AP79" s="36">
        <f>(1+INDEX('Scenario Parameters'!$L:$L,MATCH($C79,'Scenario Parameters'!$A:$A,0)))*(1+INDEX('Scenario Parameters'!$L:$L,MATCH(AP$3,'Scenario Parameters'!$A:$A,0)))*'Base Table 5'!AP79</f>
        <v>4.9797500000000001</v>
      </c>
      <c r="AQ79" s="36">
        <f>(1+INDEX('Scenario Parameters'!$L:$L,MATCH($C79,'Scenario Parameters'!$A:$A,0)))*(1+INDEX('Scenario Parameters'!$L:$L,MATCH(AQ$3,'Scenario Parameters'!$A:$A,0)))*'Base Table 5'!AQ79</f>
        <v>1.465E-2</v>
      </c>
      <c r="AR79" s="36">
        <f>(1+INDEX('Scenario Parameters'!$L:$L,MATCH($C79,'Scenario Parameters'!$A:$A,0)))*(1+INDEX('Scenario Parameters'!$L:$L,MATCH(AR$3,'Scenario Parameters'!$A:$A,0)))*'Base Table 5'!AR79</f>
        <v>24.269100000000002</v>
      </c>
      <c r="AS79" s="36">
        <f>(1+INDEX('Scenario Parameters'!$L:$L,MATCH($C79,'Scenario Parameters'!$A:$A,0)))*(1+INDEX('Scenario Parameters'!$L:$L,MATCH(AS$3,'Scenario Parameters'!$A:$A,0)))*'Base Table 5'!AS79</f>
        <v>2.3852000000000002</v>
      </c>
      <c r="AT79" s="36">
        <f>(1+INDEX('Scenario Parameters'!$L:$L,MATCH($C79,'Scenario Parameters'!$A:$A,0)))*(1+INDEX('Scenario Parameters'!$L:$L,MATCH(AT$3,'Scenario Parameters'!$A:$A,0)))*'Base Table 5'!AT79</f>
        <v>9.1386000000000003</v>
      </c>
      <c r="AU79" s="36">
        <f>(1+INDEX('Scenario Parameters'!$L:$L,MATCH($C79,'Scenario Parameters'!$A:$A,0)))*(1+INDEX('Scenario Parameters'!$L:$L,MATCH(AU$3,'Scenario Parameters'!$A:$A,0)))*'Base Table 5'!AU79</f>
        <v>9.0300000000000005E-2</v>
      </c>
      <c r="AV79" s="36">
        <f>(1+INDEX('Scenario Parameters'!$L:$L,MATCH($C79,'Scenario Parameters'!$A:$A,0)))*(1+INDEX('Scenario Parameters'!$L:$L,MATCH(AV$3,'Scenario Parameters'!$A:$A,0)))*'Base Table 5'!AV79</f>
        <v>1.3772</v>
      </c>
      <c r="AW79" s="36">
        <f>(1+INDEX('Scenario Parameters'!$L:$L,MATCH($C79,'Scenario Parameters'!$A:$A,0)))*(1+INDEX('Scenario Parameters'!$L:$L,MATCH(AW$3,'Scenario Parameters'!$A:$A,0)))*'Base Table 5'!AW79</f>
        <v>0.47499999999999998</v>
      </c>
      <c r="AX79" s="36">
        <f>(1+INDEX('Scenario Parameters'!$L:$L,MATCH($C79,'Scenario Parameters'!$A:$A,0)))*(1+INDEX('Scenario Parameters'!$L:$L,MATCH(AX$3,'Scenario Parameters'!$A:$A,0)))*'Base Table 5'!AX79</f>
        <v>4.6534000000000004</v>
      </c>
      <c r="AY79" s="36">
        <f>(1+INDEX('Scenario Parameters'!$L:$L,MATCH($C79,'Scenario Parameters'!$A:$A,0)))*(1+INDEX('Scenario Parameters'!$L:$L,MATCH(AY$3,'Scenario Parameters'!$A:$A,0)))*'Base Table 5'!AY79</f>
        <v>1.0495000000000001</v>
      </c>
      <c r="AZ79" s="36">
        <f>(1+INDEX('Scenario Parameters'!$L:$L,MATCH($C79,'Scenario Parameters'!$A:$A,0)))*(1+INDEX('Scenario Parameters'!$L:$L,MATCH(AZ$3,'Scenario Parameters'!$A:$A,0)))*'Base Table 5'!AZ79</f>
        <v>0.25309999999999999</v>
      </c>
      <c r="BA79" s="36">
        <f>(1+INDEX('Scenario Parameters'!$L:$L,MATCH($C79,'Scenario Parameters'!$A:$A,0)))*(1+INDEX('Scenario Parameters'!$L:$L,MATCH(BA$3,'Scenario Parameters'!$A:$A,0)))*'Base Table 5'!BA79</f>
        <v>3.258</v>
      </c>
      <c r="BB79" s="36">
        <f>(1+INDEX('Scenario Parameters'!$L:$L,MATCH($C79,'Scenario Parameters'!$A:$A,0)))*(1+INDEX('Scenario Parameters'!$L:$L,MATCH(BB$3,'Scenario Parameters'!$A:$A,0)))*'Base Table 5'!BB79</f>
        <v>0.54679999999999995</v>
      </c>
      <c r="BC79" s="36">
        <f>(1+INDEX('Scenario Parameters'!$L:$L,MATCH($C79,'Scenario Parameters'!$A:$A,0)))*(1+INDEX('Scenario Parameters'!$L:$L,MATCH(BC$3,'Scenario Parameters'!$A:$A,0)))*'Base Table 5'!BC79</f>
        <v>0.40289999999999998</v>
      </c>
      <c r="BD79" s="36">
        <f>(1+INDEX('Scenario Parameters'!$L:$L,MATCH($C79,'Scenario Parameters'!$A:$A,0)))*(1+INDEX('Scenario Parameters'!$L:$L,MATCH(BD$3,'Scenario Parameters'!$A:$A,0)))*'Base Table 5'!BD79</f>
        <v>14.506500000000001</v>
      </c>
      <c r="BE79" s="36">
        <f>(1+INDEX('Scenario Parameters'!$L:$L,MATCH($C79,'Scenario Parameters'!$A:$A,0)))*(1+INDEX('Scenario Parameters'!$L:$L,MATCH(BE$3,'Scenario Parameters'!$A:$A,0)))*'Base Table 5'!BE79</f>
        <v>2.0911</v>
      </c>
      <c r="BF79" s="36">
        <f>(1+INDEX('Scenario Parameters'!$L:$L,MATCH($C79,'Scenario Parameters'!$A:$A,0)))*(1+INDEX('Scenario Parameters'!$L:$L,MATCH(BF$3,'Scenario Parameters'!$A:$A,0)))*'Base Table 5'!BF79</f>
        <v>4.7198000000000002</v>
      </c>
      <c r="BG79" s="36">
        <f>(1+INDEX('Scenario Parameters'!$L:$L,MATCH($C79,'Scenario Parameters'!$A:$A,0)))*(1+INDEX('Scenario Parameters'!$L:$L,MATCH(BG$3,'Scenario Parameters'!$A:$A,0)))*'Base Table 5'!BG79</f>
        <v>3.2359800000000005</v>
      </c>
      <c r="BH79" s="36">
        <f>(1+INDEX('Scenario Parameters'!$L:$L,MATCH($C79,'Scenario Parameters'!$A:$A,0)))*(1+INDEX('Scenario Parameters'!$L:$L,MATCH(BH$3,'Scenario Parameters'!$A:$A,0)))*'Base Table 5'!BH79</f>
        <v>4.1375999999999999</v>
      </c>
      <c r="BI79" s="36">
        <f>(1+INDEX('Scenario Parameters'!$L:$L,MATCH($C79,'Scenario Parameters'!$A:$A,0)))*(1+INDEX('Scenario Parameters'!$L:$L,MATCH(BI$3,'Scenario Parameters'!$A:$A,0)))*'Base Table 5'!BI79</f>
        <v>2.8449</v>
      </c>
      <c r="BJ79" s="36">
        <f>(1+INDEX('Scenario Parameters'!$L:$L,MATCH($C79,'Scenario Parameters'!$A:$A,0)))*(1+INDEX('Scenario Parameters'!$L:$L,MATCH(BJ$3,'Scenario Parameters'!$A:$A,0)))*'Base Table 5'!BJ79</f>
        <v>1.367</v>
      </c>
      <c r="BK79" s="36">
        <f>(1+INDEX('Scenario Parameters'!$L:$L,MATCH($C79,'Scenario Parameters'!$A:$A,0)))*(1+INDEX('Scenario Parameters'!$L:$L,MATCH(BK$3,'Scenario Parameters'!$A:$A,0)))*'Base Table 5'!BK79</f>
        <v>4.9718999999999998</v>
      </c>
      <c r="BL79" s="36">
        <f>(1+INDEX('Scenario Parameters'!$L:$L,MATCH($C79,'Scenario Parameters'!$A:$A,0)))*(1+INDEX('Scenario Parameters'!$L:$L,MATCH(BL$3,'Scenario Parameters'!$A:$A,0)))*'Base Table 5'!BL79</f>
        <v>1.827</v>
      </c>
      <c r="BM79" s="36">
        <f>(1+INDEX('Scenario Parameters'!$L:$L,MATCH($C79,'Scenario Parameters'!$A:$A,0)))*(1+INDEX('Scenario Parameters'!$L:$L,MATCH(BM$3,'Scenario Parameters'!$A:$A,0)))*'Base Table 5'!BM79</f>
        <v>0.55720000000000003</v>
      </c>
      <c r="BN79" s="36">
        <f>(1+INDEX('Scenario Parameters'!$L:$L,MATCH($C79,'Scenario Parameters'!$A:$A,0)))*(1+INDEX('Scenario Parameters'!$L:$L,MATCH(BN$3,'Scenario Parameters'!$A:$A,0)))*'Base Table 5'!BN79</f>
        <v>7.1651999999999996</v>
      </c>
      <c r="BO79" s="36">
        <f>(1+INDEX('Scenario Parameters'!$L:$L,MATCH($C79,'Scenario Parameters'!$A:$A,0)))*(1+INDEX('Scenario Parameters'!$L:$L,MATCH(BO$3,'Scenario Parameters'!$A:$A,0)))*'Base Table 5'!BO79</f>
        <v>1.6309</v>
      </c>
      <c r="BP79" s="36">
        <f>(1+INDEX('Scenario Parameters'!$L:$L,MATCH($C79,'Scenario Parameters'!$A:$A,0)))*(1+INDEX('Scenario Parameters'!$L:$L,MATCH(BP$3,'Scenario Parameters'!$A:$A,0)))*'Base Table 5'!BP79</f>
        <v>0.79969999999999997</v>
      </c>
      <c r="BQ79" s="36">
        <f>(1+INDEX('Scenario Parameters'!$L:$L,MATCH($C79,'Scenario Parameters'!$A:$A,0)))*(1+INDEX('Scenario Parameters'!$L:$L,MATCH(BQ$3,'Scenario Parameters'!$A:$A,0)))*'Base Table 5'!BQ79</f>
        <v>8.7454999999999998</v>
      </c>
      <c r="BR79" s="36">
        <f>(1+INDEX('Scenario Parameters'!$L:$L,MATCH($C79,'Scenario Parameters'!$A:$A,0)))*(1+INDEX('Scenario Parameters'!$L:$L,MATCH(BR$3,'Scenario Parameters'!$A:$A,0)))*'Base Table 5'!BR79</f>
        <v>15.254375</v>
      </c>
      <c r="BS79" s="36">
        <f>(1+INDEX('Scenario Parameters'!$L:$L,MATCH($C79,'Scenario Parameters'!$A:$A,0)))*(1+INDEX('Scenario Parameters'!$L:$L,MATCH(BS$3,'Scenario Parameters'!$A:$A,0)))*'Base Table 5'!BS79</f>
        <v>0.12208999999999998</v>
      </c>
      <c r="BT79" s="36">
        <f>(1+INDEX('Scenario Parameters'!$L:$L,MATCH($C79,'Scenario Parameters'!$A:$A,0)))*(1+INDEX('Scenario Parameters'!$L:$L,MATCH(BT$3,'Scenario Parameters'!$A:$A,0)))*'Base Table 5'!BT79</f>
        <v>14.011100000000001</v>
      </c>
      <c r="BU79" s="36">
        <f>(1+INDEX('Scenario Parameters'!$L:$L,MATCH($C79,'Scenario Parameters'!$A:$A,0)))*(1+INDEX('Scenario Parameters'!$L:$L,MATCH(BU$3,'Scenario Parameters'!$A:$A,0)))*'Base Table 5'!BU79</f>
        <v>17.188099999999999</v>
      </c>
      <c r="BV79" s="36">
        <f>(1+INDEX('Scenario Parameters'!$L:$L,MATCH($C79,'Scenario Parameters'!$A:$A,0)))*(1+INDEX('Scenario Parameters'!$L:$L,MATCH(BV$3,'Scenario Parameters'!$A:$A,0)))*'Base Table 5'!BV79</f>
        <v>25.675599999999999</v>
      </c>
      <c r="BW79" s="36">
        <f>(1+INDEX('Scenario Parameters'!$L:$L,MATCH($C79,'Scenario Parameters'!$A:$A,0)))*(1+INDEX('Scenario Parameters'!$L:$L,MATCH(BW$3,'Scenario Parameters'!$A:$A,0)))*'Base Table 5'!BW79</f>
        <v>5.8266999999999998</v>
      </c>
      <c r="BX79" s="36">
        <f>(1+INDEX('Scenario Parameters'!$L:$L,MATCH($C79,'Scenario Parameters'!$A:$A,0)))*(1+INDEX('Scenario Parameters'!$L:$L,MATCH(BX$3,'Scenario Parameters'!$A:$A,0)))*'Base Table 5'!BX79</f>
        <v>51.435400000000001</v>
      </c>
      <c r="BY79" s="36">
        <f>(1+INDEX('Scenario Parameters'!$L:$L,MATCH($C79,'Scenario Parameters'!$A:$A,0)))*(1+INDEX('Scenario Parameters'!$L:$L,MATCH(BY$3,'Scenario Parameters'!$A:$A,0)))*'Base Table 5'!BY79</f>
        <v>1096.9036000000001</v>
      </c>
      <c r="BZ79" s="36">
        <f>(1+INDEX('Scenario Parameters'!$L:$L,MATCH($C79,'Scenario Parameters'!$A:$A,0)))*(1+INDEX('Scenario Parameters'!$L:$L,MATCH(BZ$3,'Scenario Parameters'!$A:$A,0)))*'Base Table 5'!BZ79</f>
        <v>218.46700000000001</v>
      </c>
      <c r="CA79" s="36">
        <f>(1+INDEX('Scenario Parameters'!$L:$L,MATCH($C79,'Scenario Parameters'!$A:$A,0)))*(1+INDEX('Scenario Parameters'!$L:$L,MATCH(CA$3,'Scenario Parameters'!$A:$A,0)))*'Base Table 5'!CA79</f>
        <v>184.52670000000001</v>
      </c>
      <c r="CB79" s="36">
        <f>(1+INDEX('Scenario Parameters'!$L:$L,MATCH($C79,'Scenario Parameters'!$A:$A,0)))*(1+INDEX('Scenario Parameters'!$L:$L,MATCH(CB$3,'Scenario Parameters'!$A:$A,0)))*'Base Table 5'!CB79</f>
        <v>4.6277999999999997</v>
      </c>
      <c r="CC79" s="36">
        <f>(1+INDEX('Scenario Parameters'!$L:$L,MATCH($C79,'Scenario Parameters'!$A:$A,0)))*(1+INDEX('Scenario Parameters'!$L:$L,MATCH(CC$3,'Scenario Parameters'!$A:$A,0)))*'Base Table 5'!CC79</f>
        <v>81.432500000000005</v>
      </c>
      <c r="CD79" s="36">
        <f>(1+INDEX('Scenario Parameters'!$L:$L,MATCH($C79,'Scenario Parameters'!$A:$A,0)))*(1+INDEX('Scenario Parameters'!$L:$L,MATCH(CD$3,'Scenario Parameters'!$A:$A,0)))*'Base Table 5'!CD79</f>
        <v>59.958599999999997</v>
      </c>
      <c r="CE79" s="36">
        <f>(1+INDEX('Scenario Parameters'!$L:$L,MATCH($C79,'Scenario Parameters'!$A:$A,0)))*(1+INDEX('Scenario Parameters'!$L:$L,MATCH(CE$3,'Scenario Parameters'!$A:$A,0)))*'Base Table 5'!CE79</f>
        <v>6.0067000000000004</v>
      </c>
      <c r="CF79" s="36">
        <f>(1+INDEX('Scenario Parameters'!$L:$L,MATCH($C79,'Scenario Parameters'!$A:$A,0)))*(1+INDEX('Scenario Parameters'!$L:$L,MATCH(CF$3,'Scenario Parameters'!$A:$A,0)))*'Base Table 5'!CF79</f>
        <v>4.1676000000000002</v>
      </c>
      <c r="CG79" s="36">
        <f>(1+INDEX('Scenario Parameters'!$L:$L,MATCH($C79,'Scenario Parameters'!$A:$A,0)))*(1+INDEX('Scenario Parameters'!$L:$L,MATCH(CG$3,'Scenario Parameters'!$A:$A,0)))*'Base Table 5'!CG79</f>
        <v>34.091099999999997</v>
      </c>
      <c r="CH79" s="36">
        <f>(1+INDEX('Scenario Parameters'!$L:$L,MATCH($C79,'Scenario Parameters'!$A:$A,0)))*(1+INDEX('Scenario Parameters'!$L:$L,MATCH(CH$3,'Scenario Parameters'!$A:$A,0)))*'Base Table 5'!CH79</f>
        <v>26.021599999999999</v>
      </c>
      <c r="CI79" s="36">
        <f>(1+INDEX('Scenario Parameters'!$L:$L,MATCH($C79,'Scenario Parameters'!$A:$A,0)))*(1+INDEX('Scenario Parameters'!$L:$L,MATCH(CI$3,'Scenario Parameters'!$A:$A,0)))*'Base Table 5'!CI79</f>
        <v>45.164299999999997</v>
      </c>
      <c r="CJ79" s="36">
        <f>(1+INDEX('Scenario Parameters'!$L:$L,MATCH($C79,'Scenario Parameters'!$A:$A,0)))*(1+INDEX('Scenario Parameters'!$L:$L,MATCH(CJ$3,'Scenario Parameters'!$A:$A,0)))*'Base Table 5'!CJ79</f>
        <v>28.742100000000001</v>
      </c>
      <c r="CK79" s="36">
        <f>(1+INDEX('Scenario Parameters'!$L:$L,MATCH($C79,'Scenario Parameters'!$A:$A,0)))*(1+INDEX('Scenario Parameters'!$L:$L,MATCH(CK$3,'Scenario Parameters'!$A:$A,0)))*'Base Table 5'!CK79</f>
        <v>7.0308000000000002</v>
      </c>
      <c r="CL79" s="36">
        <f>(1+INDEX('Scenario Parameters'!$L:$L,MATCH($C79,'Scenario Parameters'!$A:$A,0)))*(1+INDEX('Scenario Parameters'!$L:$L,MATCH(CL$3,'Scenario Parameters'!$A:$A,0)))*'Base Table 5'!CL79</f>
        <v>9.7248999999999999</v>
      </c>
      <c r="CM79" s="36">
        <f>(1+INDEX('Scenario Parameters'!$L:$L,MATCH($C79,'Scenario Parameters'!$A:$A,0)))*(1+INDEX('Scenario Parameters'!$L:$L,MATCH(CM$3,'Scenario Parameters'!$A:$A,0)))*'Base Table 5'!CM79</f>
        <v>13.9039</v>
      </c>
      <c r="CN79" s="36">
        <f>(1+INDEX('Scenario Parameters'!$L:$L,MATCH($C79,'Scenario Parameters'!$A:$A,0)))*(1+INDEX('Scenario Parameters'!$L:$L,MATCH(CN$3,'Scenario Parameters'!$A:$A,0)))*'Base Table 5'!CN79</f>
        <v>58.140999999999998</v>
      </c>
      <c r="CO79" s="36">
        <f>(1+INDEX('Scenario Parameters'!$L:$L,MATCH($C79,'Scenario Parameters'!$A:$A,0)))*(1+INDEX('Scenario Parameters'!$L:$L,MATCH(CO$3,'Scenario Parameters'!$A:$A,0)))*'Base Table 5'!CO79</f>
        <v>0.57989999999999997</v>
      </c>
      <c r="CP79" s="36">
        <f>(1+INDEX('Scenario Parameters'!$L:$L,MATCH($C79,'Scenario Parameters'!$A:$A,0)))*(1+INDEX('Scenario Parameters'!$L:$L,MATCH(CP$3,'Scenario Parameters'!$A:$A,0)))*'Base Table 5'!CP79</f>
        <v>86.687700000000007</v>
      </c>
      <c r="CQ79" s="36">
        <f>(1+INDEX('Scenario Parameters'!$L:$L,MATCH($C79,'Scenario Parameters'!$A:$A,0)))*(1+INDEX('Scenario Parameters'!$L:$L,MATCH(CQ$3,'Scenario Parameters'!$A:$A,0)))*'Base Table 5'!CQ79</f>
        <v>13.161</v>
      </c>
      <c r="CR79" s="36">
        <f>(1+INDEX('Scenario Parameters'!$L:$L,MATCH($C79,'Scenario Parameters'!$A:$A,0)))*(1+INDEX('Scenario Parameters'!$L:$L,MATCH(CR$3,'Scenario Parameters'!$A:$A,0)))*'Base Table 5'!CR79</f>
        <v>61.041499999999999</v>
      </c>
      <c r="CS79" s="36">
        <f>(1+INDEX('Scenario Parameters'!$L:$L,MATCH($C79,'Scenario Parameters'!$A:$A,0)))*(1+INDEX('Scenario Parameters'!$L:$L,MATCH(CS$3,'Scenario Parameters'!$A:$A,0)))*'Base Table 5'!CS79</f>
        <v>63.345700000000001</v>
      </c>
      <c r="CT79" s="36">
        <f>(1+INDEX('Scenario Parameters'!$L:$L,MATCH($C79,'Scenario Parameters'!$A:$A,0)))*(1+INDEX('Scenario Parameters'!$L:$L,MATCH(CT$3,'Scenario Parameters'!$A:$A,0)))*'Base Table 5'!CT79</f>
        <v>3.3E-3</v>
      </c>
      <c r="CU79" s="36">
        <f>(1+INDEX('Scenario Parameters'!$L:$L,MATCH($C79,'Scenario Parameters'!$A:$A,0)))*(1+INDEX('Scenario Parameters'!$L:$L,MATCH(CU$3,'Scenario Parameters'!$A:$A,0)))*'Base Table 5'!CU79</f>
        <v>1.1000000000000001E-3</v>
      </c>
      <c r="CV79" s="36">
        <f>(1+INDEX('Scenario Parameters'!$L:$L,MATCH($C79,'Scenario Parameters'!$A:$A,0)))*(1+INDEX('Scenario Parameters'!$L:$L,MATCH(CV$3,'Scenario Parameters'!$A:$A,0)))*'Base Table 5'!CV79</f>
        <v>34.341200000000001</v>
      </c>
      <c r="CW79" s="36">
        <f>(1+INDEX('Scenario Parameters'!$L:$L,MATCH($C79,'Scenario Parameters'!$A:$A,0)))*(1+INDEX('Scenario Parameters'!$L:$L,MATCH(CW$3,'Scenario Parameters'!$A:$A,0)))*'Base Table 5'!CW79</f>
        <v>231.9119</v>
      </c>
      <c r="CX79" s="36">
        <f>(1+INDEX('Scenario Parameters'!$L:$L,MATCH($C79,'Scenario Parameters'!$A:$A,0)))*(1+INDEX('Scenario Parameters'!$L:$L,MATCH(CX$3,'Scenario Parameters'!$A:$A,0)))*'Base Table 5'!CX79</f>
        <v>62.539700000000003</v>
      </c>
      <c r="CY79" s="36">
        <f>(1+INDEX('Scenario Parameters'!$L:$L,MATCH($C79,'Scenario Parameters'!$A:$A,0)))*(1+INDEX('Scenario Parameters'!$L:$L,MATCH(CY$3,'Scenario Parameters'!$A:$A,0)))*'Base Table 5'!CY79</f>
        <v>109.2914</v>
      </c>
      <c r="CZ79" s="36">
        <f>(1+INDEX('Scenario Parameters'!$L:$L,MATCH($C79,'Scenario Parameters'!$A:$A,0)))*(1+INDEX('Scenario Parameters'!$L:$L,MATCH(CZ$3,'Scenario Parameters'!$A:$A,0)))*'Base Table 5'!CZ79</f>
        <v>26.8627</v>
      </c>
      <c r="DA79" s="36">
        <f>(1+INDEX('Scenario Parameters'!$L:$L,MATCH($C79,'Scenario Parameters'!$A:$A,0)))*(1+INDEX('Scenario Parameters'!$L:$L,MATCH(DA$3,'Scenario Parameters'!$A:$A,0)))*'Base Table 5'!DA79</f>
        <v>99.787099999999995</v>
      </c>
      <c r="DB79" s="36">
        <f>(1+INDEX('Scenario Parameters'!$L:$L,MATCH($C79,'Scenario Parameters'!$A:$A,0)))*(1+INDEX('Scenario Parameters'!$L:$L,MATCH(DB$3,'Scenario Parameters'!$A:$A,0)))*'Base Table 5'!DB79</f>
        <v>15.0329</v>
      </c>
      <c r="DC79" s="36">
        <f>(1+INDEX('Scenario Parameters'!$L:$L,MATCH($C79,'Scenario Parameters'!$A:$A,0)))*(1+INDEX('Scenario Parameters'!$L:$L,MATCH(DC$3,'Scenario Parameters'!$A:$A,0)))*'Base Table 5'!DC79</f>
        <v>27.136800000000001</v>
      </c>
      <c r="DD79" s="36">
        <f>(1+INDEX('Scenario Parameters'!$L:$L,MATCH($C79,'Scenario Parameters'!$A:$A,0)))*(1+INDEX('Scenario Parameters'!$L:$L,MATCH(DD$3,'Scenario Parameters'!$A:$A,0)))*'Base Table 5'!DD79</f>
        <v>40.107300000000002</v>
      </c>
      <c r="DE79" s="36">
        <f>(1+INDEX('Scenario Parameters'!$L:$L,MATCH($C79,'Scenario Parameters'!$A:$A,0)))*(1+INDEX('Scenario Parameters'!$L:$L,MATCH(DE$3,'Scenario Parameters'!$A:$A,0)))*'Base Table 5'!DE79</f>
        <v>27.694700000000001</v>
      </c>
      <c r="DF79" s="36">
        <f>(1+INDEX('Scenario Parameters'!$L:$L,MATCH($C79,'Scenario Parameters'!$A:$A,0)))*(1+INDEX('Scenario Parameters'!$L:$L,MATCH(DF$3,'Scenario Parameters'!$A:$A,0)))*'Base Table 5'!DF79</f>
        <v>9.1559000000000008</v>
      </c>
      <c r="DG79" s="36">
        <f>(1+INDEX('Scenario Parameters'!$L:$L,MATCH($C79,'Scenario Parameters'!$A:$A,0)))*(1+INDEX('Scenario Parameters'!$L:$L,MATCH(DG$3,'Scenario Parameters'!$A:$A,0)))*'Base Table 5'!DG79</f>
        <v>5.7935999999999996</v>
      </c>
      <c r="DH79" s="36">
        <f>(1+INDEX('Scenario Parameters'!$L:$L,MATCH($C79,'Scenario Parameters'!$A:$A,0)))*(1+INDEX('Scenario Parameters'!$L:$L,MATCH(DH$3,'Scenario Parameters'!$A:$A,0)))*'Base Table 5'!DH79</f>
        <v>29.723299999999998</v>
      </c>
      <c r="DI79" s="36">
        <f>(1+INDEX('Scenario Parameters'!$L:$L,MATCH($C79,'Scenario Parameters'!$A:$A,0)))*(1+INDEX('Scenario Parameters'!$L:$L,MATCH(DI$3,'Scenario Parameters'!$A:$A,0)))*'Base Table 5'!DI79</f>
        <v>9.1965000000000003</v>
      </c>
      <c r="DJ79" s="36">
        <f>(1+INDEX('Scenario Parameters'!$L:$L,MATCH($C79,'Scenario Parameters'!$A:$A,0)))*(1+INDEX('Scenario Parameters'!$L:$L,MATCH(DJ$3,'Scenario Parameters'!$A:$A,0)))*'Base Table 5'!DJ79</f>
        <v>17.4604</v>
      </c>
      <c r="DK79" s="36">
        <f>(1+INDEX('Scenario Parameters'!$L:$L,MATCH($C79,'Scenario Parameters'!$A:$A,0)))*(1+INDEX('Scenario Parameters'!$L:$L,MATCH(DK$3,'Scenario Parameters'!$A:$A,0)))*'Base Table 5'!DK79</f>
        <v>12.1266</v>
      </c>
      <c r="DL79" s="36">
        <f>(1+INDEX('Scenario Parameters'!$L:$L,MATCH($C79,'Scenario Parameters'!$A:$A,0)))*(1+INDEX('Scenario Parameters'!$L:$L,MATCH(DL$3,'Scenario Parameters'!$A:$A,0)))*'Base Table 5'!DL79</f>
        <v>1.1942999999999997</v>
      </c>
      <c r="DM79" s="36">
        <f>(1+INDEX('Scenario Parameters'!$L:$L,MATCH($C79,'Scenario Parameters'!$A:$A,0)))*(1+INDEX('Scenario Parameters'!$L:$L,MATCH(DM$3,'Scenario Parameters'!$A:$A,0)))*'Base Table 5'!DM79</f>
        <v>5.4196999999999997</v>
      </c>
      <c r="DN79" s="36">
        <f>(1+INDEX('Scenario Parameters'!$L:$L,MATCH($C79,'Scenario Parameters'!$A:$A,0)))*(1+INDEX('Scenario Parameters'!$L:$L,MATCH(DN$3,'Scenario Parameters'!$A:$A,0)))*'Base Table 5'!DN79</f>
        <v>16.504999999999999</v>
      </c>
      <c r="DO79" s="36">
        <f>(1+INDEX('Scenario Parameters'!$L:$L,MATCH($C79,'Scenario Parameters'!$A:$A,0)))*(1+INDEX('Scenario Parameters'!$L:$L,MATCH(DO$3,'Scenario Parameters'!$A:$A,0)))*'Base Table 5'!DO79</f>
        <v>1.9307000000000001</v>
      </c>
      <c r="DP79" s="36">
        <f t="shared" si="8"/>
        <v>3496.3468850000008</v>
      </c>
      <c r="DQ79" s="36">
        <f>('Base Table 5'!DQ79/'Base Table 5'!$DX79)*$EB79</f>
        <v>14882.074373279296</v>
      </c>
      <c r="DR79" s="36">
        <f>('Base Table 5'!DR79/'Base Table 5'!$DX79)*$EB79</f>
        <v>14.887457377823495</v>
      </c>
      <c r="DS79" s="36">
        <f>('Base Table 5'!DS79/'Base Table 5'!$DX79)*$EB79</f>
        <v>13.327801627582959</v>
      </c>
      <c r="DT79" s="36">
        <f>('Base Table 5'!DT79/'Base Table 5'!$DX79)*$EB79</f>
        <v>0.40138125001321068</v>
      </c>
      <c r="DU79" s="36">
        <f>('Base Table 5'!DU79/'Base Table 5'!$DX79)*$EB79</f>
        <v>2.4388669999541355</v>
      </c>
      <c r="DV79" s="36">
        <f>('Base Table 5'!DV79/'Base Table 5'!$DX79)*$EB79</f>
        <v>2.5516668769760116E-2</v>
      </c>
      <c r="DW79" s="36">
        <f>('Base Table 5'!DW79/'Base Table 5'!$DX79)*$EB79</f>
        <v>6682.7510503318954</v>
      </c>
      <c r="DX79" s="36">
        <f t="shared" si="9"/>
        <v>21595.906447535333</v>
      </c>
      <c r="DY79" s="36">
        <f t="shared" si="10"/>
        <v>25092.253332535336</v>
      </c>
      <c r="DZ79" s="14">
        <f>'Base Table 5'!DY79</f>
        <v>25276</v>
      </c>
      <c r="EA79" s="54">
        <v>25092.25333253534</v>
      </c>
      <c r="EB79" s="100">
        <f t="shared" si="11"/>
        <v>21595.906447535337</v>
      </c>
    </row>
    <row r="80" spans="1:132" x14ac:dyDescent="0.4">
      <c r="A80" s="34">
        <v>77</v>
      </c>
      <c r="B80" s="7" t="str">
        <f>'Base Table 5'!B80</f>
        <v>4501</v>
      </c>
      <c r="C80" s="111">
        <f>'Base Table 5'!C80</f>
        <v>20</v>
      </c>
      <c r="D80" s="35" t="str">
        <f>'Base Table 5'!D80</f>
        <v>Food and beverage services</v>
      </c>
      <c r="E80" s="36">
        <f>(1+INDEX('Scenario Parameters'!$L:$L,MATCH($C80,'Scenario Parameters'!$A:$A,0)))*(1+INDEX('Scenario Parameters'!$L:$L,MATCH(E$3,'Scenario Parameters'!$A:$A,0)))*'Base Table 5'!E80</f>
        <v>110.06</v>
      </c>
      <c r="F80" s="36">
        <f>(1+INDEX('Scenario Parameters'!$L:$L,MATCH($C80,'Scenario Parameters'!$A:$A,0)))*(1+INDEX('Scenario Parameters'!$L:$L,MATCH(F$3,'Scenario Parameters'!$A:$A,0)))*'Base Table 5'!F80</f>
        <v>11.5252</v>
      </c>
      <c r="G80" s="36">
        <f>(1+INDEX('Scenario Parameters'!$L:$L,MATCH($C80,'Scenario Parameters'!$A:$A,0)))*(1+INDEX('Scenario Parameters'!$L:$L,MATCH(G$3,'Scenario Parameters'!$A:$A,0)))*'Base Table 5'!G80</f>
        <v>110.411</v>
      </c>
      <c r="H80" s="36">
        <f>(1+INDEX('Scenario Parameters'!$L:$L,MATCH($C80,'Scenario Parameters'!$A:$A,0)))*(1+INDEX('Scenario Parameters'!$L:$L,MATCH(H$3,'Scenario Parameters'!$A:$A,0)))*'Base Table 5'!H80</f>
        <v>17.0688</v>
      </c>
      <c r="I80" s="36">
        <f>(1+INDEX('Scenario Parameters'!$L:$L,MATCH($C80,'Scenario Parameters'!$A:$A,0)))*(1+INDEX('Scenario Parameters'!$L:$L,MATCH(I$3,'Scenario Parameters'!$A:$A,0)))*'Base Table 5'!I80</f>
        <v>0.4395</v>
      </c>
      <c r="J80" s="36">
        <f>(1+INDEX('Scenario Parameters'!$L:$L,MATCH($C80,'Scenario Parameters'!$A:$A,0)))*(1+INDEX('Scenario Parameters'!$L:$L,MATCH(J$3,'Scenario Parameters'!$A:$A,0)))*'Base Table 5'!J80</f>
        <v>14.978899999999999</v>
      </c>
      <c r="K80" s="36">
        <f>(1+INDEX('Scenario Parameters'!$L:$L,MATCH($C80,'Scenario Parameters'!$A:$A,0)))*(1+INDEX('Scenario Parameters'!$L:$L,MATCH(K$3,'Scenario Parameters'!$A:$A,0)))*'Base Table 5'!K80</f>
        <v>15.6777</v>
      </c>
      <c r="L80" s="36">
        <f>(1+INDEX('Scenario Parameters'!$L:$L,MATCH($C80,'Scenario Parameters'!$A:$A,0)))*(1+INDEX('Scenario Parameters'!$L:$L,MATCH(L$3,'Scenario Parameters'!$A:$A,0)))*'Base Table 5'!L80</f>
        <v>25.457039999999996</v>
      </c>
      <c r="M80" s="36">
        <f>(1+INDEX('Scenario Parameters'!$L:$L,MATCH($C80,'Scenario Parameters'!$A:$A,0)))*(1+INDEX('Scenario Parameters'!$L:$L,MATCH(M$3,'Scenario Parameters'!$A:$A,0)))*'Base Table 5'!M80</f>
        <v>15.490589999999997</v>
      </c>
      <c r="N80" s="36">
        <f>(1+INDEX('Scenario Parameters'!$L:$L,MATCH($C80,'Scenario Parameters'!$A:$A,0)))*(1+INDEX('Scenario Parameters'!$L:$L,MATCH(N$3,'Scenario Parameters'!$A:$A,0)))*'Base Table 5'!N80</f>
        <v>72.446330000000003</v>
      </c>
      <c r="O80" s="36">
        <f>(1+INDEX('Scenario Parameters'!$L:$L,MATCH($C80,'Scenario Parameters'!$A:$A,0)))*(1+INDEX('Scenario Parameters'!$L:$L,MATCH(O$3,'Scenario Parameters'!$A:$A,0)))*'Base Table 5'!O80</f>
        <v>283.10326000000003</v>
      </c>
      <c r="P80" s="36">
        <f>(1+INDEX('Scenario Parameters'!$L:$L,MATCH($C80,'Scenario Parameters'!$A:$A,0)))*(1+INDEX('Scenario Parameters'!$L:$L,MATCH(P$3,'Scenario Parameters'!$A:$A,0)))*'Base Table 5'!P80</f>
        <v>34.492260000000002</v>
      </c>
      <c r="Q80" s="36">
        <f>(1+INDEX('Scenario Parameters'!$L:$L,MATCH($C80,'Scenario Parameters'!$A:$A,0)))*(1+INDEX('Scenario Parameters'!$L:$L,MATCH(Q$3,'Scenario Parameters'!$A:$A,0)))*'Base Table 5'!Q80</f>
        <v>38.564920000000001</v>
      </c>
      <c r="R80" s="36">
        <f>(1+INDEX('Scenario Parameters'!$L:$L,MATCH($C80,'Scenario Parameters'!$A:$A,0)))*(1+INDEX('Scenario Parameters'!$L:$L,MATCH(R$3,'Scenario Parameters'!$A:$A,0)))*'Base Table 5'!R80</f>
        <v>26.499199999999998</v>
      </c>
      <c r="S80" s="36">
        <f>(1+INDEX('Scenario Parameters'!$L:$L,MATCH($C80,'Scenario Parameters'!$A:$A,0)))*(1+INDEX('Scenario Parameters'!$L:$L,MATCH(S$3,'Scenario Parameters'!$A:$A,0)))*'Base Table 5'!S80</f>
        <v>1.1651</v>
      </c>
      <c r="T80" s="36">
        <f>(1+INDEX('Scenario Parameters'!$L:$L,MATCH($C80,'Scenario Parameters'!$A:$A,0)))*(1+INDEX('Scenario Parameters'!$L:$L,MATCH(T$3,'Scenario Parameters'!$A:$A,0)))*'Base Table 5'!T80</f>
        <v>3.4721000000000002</v>
      </c>
      <c r="U80" s="36">
        <f>(1+INDEX('Scenario Parameters'!$L:$L,MATCH($C80,'Scenario Parameters'!$A:$A,0)))*(1+INDEX('Scenario Parameters'!$L:$L,MATCH(U$3,'Scenario Parameters'!$A:$A,0)))*'Base Table 5'!U80</f>
        <v>5.8437000000000001</v>
      </c>
      <c r="V80" s="36">
        <f>(1+INDEX('Scenario Parameters'!$L:$L,MATCH($C80,'Scenario Parameters'!$A:$A,0)))*(1+INDEX('Scenario Parameters'!$L:$L,MATCH(V$3,'Scenario Parameters'!$A:$A,0)))*'Base Table 5'!V80</f>
        <v>4.0598000000000001</v>
      </c>
      <c r="W80" s="36">
        <f>(1+INDEX('Scenario Parameters'!$L:$L,MATCH($C80,'Scenario Parameters'!$A:$A,0)))*(1+INDEX('Scenario Parameters'!$L:$L,MATCH(W$3,'Scenario Parameters'!$A:$A,0)))*'Base Table 5'!W80</f>
        <v>55.318600000000004</v>
      </c>
      <c r="X80" s="36">
        <f>(1+INDEX('Scenario Parameters'!$L:$L,MATCH($C80,'Scenario Parameters'!$A:$A,0)))*(1+INDEX('Scenario Parameters'!$L:$L,MATCH(X$3,'Scenario Parameters'!$A:$A,0)))*'Base Table 5'!X80</f>
        <v>39.659100000000002</v>
      </c>
      <c r="Y80" s="36">
        <f>(1+INDEX('Scenario Parameters'!$L:$L,MATCH($C80,'Scenario Parameters'!$A:$A,0)))*(1+INDEX('Scenario Parameters'!$L:$L,MATCH(Y$3,'Scenario Parameters'!$A:$A,0)))*'Base Table 5'!Y80</f>
        <v>65.955399999999997</v>
      </c>
      <c r="Z80" s="36">
        <f>(1+INDEX('Scenario Parameters'!$L:$L,MATCH($C80,'Scenario Parameters'!$A:$A,0)))*(1+INDEX('Scenario Parameters'!$L:$L,MATCH(Z$3,'Scenario Parameters'!$A:$A,0)))*'Base Table 5'!Z80</f>
        <v>61.057000000000002</v>
      </c>
      <c r="AA80" s="36">
        <f>(1+INDEX('Scenario Parameters'!$L:$L,MATCH($C80,'Scenario Parameters'!$A:$A,0)))*(1+INDEX('Scenario Parameters'!$L:$L,MATCH(AA$3,'Scenario Parameters'!$A:$A,0)))*'Base Table 5'!AA80</f>
        <v>485.97399999999999</v>
      </c>
      <c r="AB80" s="36">
        <f>(1+INDEX('Scenario Parameters'!$L:$L,MATCH($C80,'Scenario Parameters'!$A:$A,0)))*(1+INDEX('Scenario Parameters'!$L:$L,MATCH(AB$3,'Scenario Parameters'!$A:$A,0)))*'Base Table 5'!AB80</f>
        <v>275.5206</v>
      </c>
      <c r="AC80" s="36">
        <f>(1+INDEX('Scenario Parameters'!$L:$L,MATCH($C80,'Scenario Parameters'!$A:$A,0)))*(1+INDEX('Scenario Parameters'!$L:$L,MATCH(AC$3,'Scenario Parameters'!$A:$A,0)))*'Base Table 5'!AC80</f>
        <v>138.88839999999999</v>
      </c>
      <c r="AD80" s="36">
        <f>(1+INDEX('Scenario Parameters'!$L:$L,MATCH($C80,'Scenario Parameters'!$A:$A,0)))*(1+INDEX('Scenario Parameters'!$L:$L,MATCH(AD$3,'Scenario Parameters'!$A:$A,0)))*'Base Table 5'!AD80</f>
        <v>2.41E-2</v>
      </c>
      <c r="AE80" s="36">
        <f>(1+INDEX('Scenario Parameters'!$L:$L,MATCH($C80,'Scenario Parameters'!$A:$A,0)))*(1+INDEX('Scenario Parameters'!$L:$L,MATCH(AE$3,'Scenario Parameters'!$A:$A,0)))*'Base Table 5'!AE80</f>
        <v>0.2487</v>
      </c>
      <c r="AF80" s="36">
        <f>(1+INDEX('Scenario Parameters'!$L:$L,MATCH($C80,'Scenario Parameters'!$A:$A,0)))*(1+INDEX('Scenario Parameters'!$L:$L,MATCH(AF$3,'Scenario Parameters'!$A:$A,0)))*'Base Table 5'!AF80</f>
        <v>11.6944</v>
      </c>
      <c r="AG80" s="36">
        <f>(1+INDEX('Scenario Parameters'!$L:$L,MATCH($C80,'Scenario Parameters'!$A:$A,0)))*(1+INDEX('Scenario Parameters'!$L:$L,MATCH(AG$3,'Scenario Parameters'!$A:$A,0)))*'Base Table 5'!AG80</f>
        <v>1.26E-2</v>
      </c>
      <c r="AH80" s="36">
        <f>(1+INDEX('Scenario Parameters'!$L:$L,MATCH($C80,'Scenario Parameters'!$A:$A,0)))*(1+INDEX('Scenario Parameters'!$L:$L,MATCH(AH$3,'Scenario Parameters'!$A:$A,0)))*'Base Table 5'!AH80</f>
        <v>0.35339999999999999</v>
      </c>
      <c r="AI80" s="36">
        <f>(1+INDEX('Scenario Parameters'!$L:$L,MATCH($C80,'Scenario Parameters'!$A:$A,0)))*(1+INDEX('Scenario Parameters'!$L:$L,MATCH(AI$3,'Scenario Parameters'!$A:$A,0)))*'Base Table 5'!AI80</f>
        <v>0.24610000000000001</v>
      </c>
      <c r="AJ80" s="36">
        <f>(1+INDEX('Scenario Parameters'!$L:$L,MATCH($C80,'Scenario Parameters'!$A:$A,0)))*(1+INDEX('Scenario Parameters'!$L:$L,MATCH(AJ$3,'Scenario Parameters'!$A:$A,0)))*'Base Table 5'!AJ80</f>
        <v>15.0464</v>
      </c>
      <c r="AK80" s="36">
        <f>(1+INDEX('Scenario Parameters'!$L:$L,MATCH($C80,'Scenario Parameters'!$A:$A,0)))*(1+INDEX('Scenario Parameters'!$L:$L,MATCH(AK$3,'Scenario Parameters'!$A:$A,0)))*'Base Table 5'!AK80</f>
        <v>19.7104</v>
      </c>
      <c r="AL80" s="36">
        <f>(1+INDEX('Scenario Parameters'!$L:$L,MATCH($C80,'Scenario Parameters'!$A:$A,0)))*(1+INDEX('Scenario Parameters'!$L:$L,MATCH(AL$3,'Scenario Parameters'!$A:$A,0)))*'Base Table 5'!AL80</f>
        <v>7.0194999999999999</v>
      </c>
      <c r="AM80" s="36">
        <f>(1+INDEX('Scenario Parameters'!$L:$L,MATCH($C80,'Scenario Parameters'!$A:$A,0)))*(1+INDEX('Scenario Parameters'!$L:$L,MATCH(AM$3,'Scenario Parameters'!$A:$A,0)))*'Base Table 5'!AM80</f>
        <v>67.832099999999997</v>
      </c>
      <c r="AN80" s="36">
        <f>(1+INDEX('Scenario Parameters'!$L:$L,MATCH($C80,'Scenario Parameters'!$A:$A,0)))*(1+INDEX('Scenario Parameters'!$L:$L,MATCH(AN$3,'Scenario Parameters'!$A:$A,0)))*'Base Table 5'!AN80</f>
        <v>39.6798</v>
      </c>
      <c r="AO80" s="36">
        <f>(1+INDEX('Scenario Parameters'!$L:$L,MATCH($C80,'Scenario Parameters'!$A:$A,0)))*(1+INDEX('Scenario Parameters'!$L:$L,MATCH(AO$3,'Scenario Parameters'!$A:$A,0)))*'Base Table 5'!AO80</f>
        <v>4.6409899999999986</v>
      </c>
      <c r="AP80" s="36">
        <f>(1+INDEX('Scenario Parameters'!$L:$L,MATCH($C80,'Scenario Parameters'!$A:$A,0)))*(1+INDEX('Scenario Parameters'!$L:$L,MATCH(AP$3,'Scenario Parameters'!$A:$A,0)))*'Base Table 5'!AP80</f>
        <v>49.794800000000002</v>
      </c>
      <c r="AQ80" s="36">
        <f>(1+INDEX('Scenario Parameters'!$L:$L,MATCH($C80,'Scenario Parameters'!$A:$A,0)))*(1+INDEX('Scenario Parameters'!$L:$L,MATCH(AQ$3,'Scenario Parameters'!$A:$A,0)))*'Base Table 5'!AQ80</f>
        <v>0.31414999999999998</v>
      </c>
      <c r="AR80" s="36">
        <f>(1+INDEX('Scenario Parameters'!$L:$L,MATCH($C80,'Scenario Parameters'!$A:$A,0)))*(1+INDEX('Scenario Parameters'!$L:$L,MATCH(AR$3,'Scenario Parameters'!$A:$A,0)))*'Base Table 5'!AR80</f>
        <v>197.05520000000001</v>
      </c>
      <c r="AS80" s="36">
        <f>(1+INDEX('Scenario Parameters'!$L:$L,MATCH($C80,'Scenario Parameters'!$A:$A,0)))*(1+INDEX('Scenario Parameters'!$L:$L,MATCH(AS$3,'Scenario Parameters'!$A:$A,0)))*'Base Table 5'!AS80</f>
        <v>24.703900000000001</v>
      </c>
      <c r="AT80" s="36">
        <f>(1+INDEX('Scenario Parameters'!$L:$L,MATCH($C80,'Scenario Parameters'!$A:$A,0)))*(1+INDEX('Scenario Parameters'!$L:$L,MATCH(AT$3,'Scenario Parameters'!$A:$A,0)))*'Base Table 5'!AT80</f>
        <v>55.472299999999997</v>
      </c>
      <c r="AU80" s="36">
        <f>(1+INDEX('Scenario Parameters'!$L:$L,MATCH($C80,'Scenario Parameters'!$A:$A,0)))*(1+INDEX('Scenario Parameters'!$L:$L,MATCH(AU$3,'Scenario Parameters'!$A:$A,0)))*'Base Table 5'!AU80</f>
        <v>0.49730000000000002</v>
      </c>
      <c r="AV80" s="36">
        <f>(1+INDEX('Scenario Parameters'!$L:$L,MATCH($C80,'Scenario Parameters'!$A:$A,0)))*(1+INDEX('Scenario Parameters'!$L:$L,MATCH(AV$3,'Scenario Parameters'!$A:$A,0)))*'Base Table 5'!AV80</f>
        <v>14.577999999999999</v>
      </c>
      <c r="AW80" s="36">
        <f>(1+INDEX('Scenario Parameters'!$L:$L,MATCH($C80,'Scenario Parameters'!$A:$A,0)))*(1+INDEX('Scenario Parameters'!$L:$L,MATCH(AW$3,'Scenario Parameters'!$A:$A,0)))*'Base Table 5'!AW80</f>
        <v>10.5785</v>
      </c>
      <c r="AX80" s="36">
        <f>(1+INDEX('Scenario Parameters'!$L:$L,MATCH($C80,'Scenario Parameters'!$A:$A,0)))*(1+INDEX('Scenario Parameters'!$L:$L,MATCH(AX$3,'Scenario Parameters'!$A:$A,0)))*'Base Table 5'!AX80</f>
        <v>74.888900000000007</v>
      </c>
      <c r="AY80" s="36">
        <f>(1+INDEX('Scenario Parameters'!$L:$L,MATCH($C80,'Scenario Parameters'!$A:$A,0)))*(1+INDEX('Scenario Parameters'!$L:$L,MATCH(AY$3,'Scenario Parameters'!$A:$A,0)))*'Base Table 5'!AY80</f>
        <v>20.248799999999999</v>
      </c>
      <c r="AZ80" s="36">
        <f>(1+INDEX('Scenario Parameters'!$L:$L,MATCH($C80,'Scenario Parameters'!$A:$A,0)))*(1+INDEX('Scenario Parameters'!$L:$L,MATCH(AZ$3,'Scenario Parameters'!$A:$A,0)))*'Base Table 5'!AZ80</f>
        <v>3.9830000000000001</v>
      </c>
      <c r="BA80" s="36">
        <f>(1+INDEX('Scenario Parameters'!$L:$L,MATCH($C80,'Scenario Parameters'!$A:$A,0)))*(1+INDEX('Scenario Parameters'!$L:$L,MATCH(BA$3,'Scenario Parameters'!$A:$A,0)))*'Base Table 5'!BA80</f>
        <v>24.807300000000001</v>
      </c>
      <c r="BB80" s="36">
        <f>(1+INDEX('Scenario Parameters'!$L:$L,MATCH($C80,'Scenario Parameters'!$A:$A,0)))*(1+INDEX('Scenario Parameters'!$L:$L,MATCH(BB$3,'Scenario Parameters'!$A:$A,0)))*'Base Table 5'!BB80</f>
        <v>3.948</v>
      </c>
      <c r="BC80" s="36">
        <f>(1+INDEX('Scenario Parameters'!$L:$L,MATCH($C80,'Scenario Parameters'!$A:$A,0)))*(1+INDEX('Scenario Parameters'!$L:$L,MATCH(BC$3,'Scenario Parameters'!$A:$A,0)))*'Base Table 5'!BC80</f>
        <v>1.1551</v>
      </c>
      <c r="BD80" s="36">
        <f>(1+INDEX('Scenario Parameters'!$L:$L,MATCH($C80,'Scenario Parameters'!$A:$A,0)))*(1+INDEX('Scenario Parameters'!$L:$L,MATCH(BD$3,'Scenario Parameters'!$A:$A,0)))*'Base Table 5'!BD80</f>
        <v>169.46520000000001</v>
      </c>
      <c r="BE80" s="36">
        <f>(1+INDEX('Scenario Parameters'!$L:$L,MATCH($C80,'Scenario Parameters'!$A:$A,0)))*(1+INDEX('Scenario Parameters'!$L:$L,MATCH(BE$3,'Scenario Parameters'!$A:$A,0)))*'Base Table 5'!BE80</f>
        <v>27.454699999999999</v>
      </c>
      <c r="BF80" s="36">
        <f>(1+INDEX('Scenario Parameters'!$L:$L,MATCH($C80,'Scenario Parameters'!$A:$A,0)))*(1+INDEX('Scenario Parameters'!$L:$L,MATCH(BF$3,'Scenario Parameters'!$A:$A,0)))*'Base Table 5'!BF80</f>
        <v>46.579900000000002</v>
      </c>
      <c r="BG80" s="36">
        <f>(1+INDEX('Scenario Parameters'!$L:$L,MATCH($C80,'Scenario Parameters'!$A:$A,0)))*(1+INDEX('Scenario Parameters'!$L:$L,MATCH(BG$3,'Scenario Parameters'!$A:$A,0)))*'Base Table 5'!BG80</f>
        <v>34.501020000000004</v>
      </c>
      <c r="BH80" s="36">
        <f>(1+INDEX('Scenario Parameters'!$L:$L,MATCH($C80,'Scenario Parameters'!$A:$A,0)))*(1+INDEX('Scenario Parameters'!$L:$L,MATCH(BH$3,'Scenario Parameters'!$A:$A,0)))*'Base Table 5'!BH80</f>
        <v>35.922499999999999</v>
      </c>
      <c r="BI80" s="36">
        <f>(1+INDEX('Scenario Parameters'!$L:$L,MATCH($C80,'Scenario Parameters'!$A:$A,0)))*(1+INDEX('Scenario Parameters'!$L:$L,MATCH(BI$3,'Scenario Parameters'!$A:$A,0)))*'Base Table 5'!BI80</f>
        <v>44.545999999999999</v>
      </c>
      <c r="BJ80" s="36">
        <f>(1+INDEX('Scenario Parameters'!$L:$L,MATCH($C80,'Scenario Parameters'!$A:$A,0)))*(1+INDEX('Scenario Parameters'!$L:$L,MATCH(BJ$3,'Scenario Parameters'!$A:$A,0)))*'Base Table 5'!BJ80</f>
        <v>1.5076000000000001</v>
      </c>
      <c r="BK80" s="36">
        <f>(1+INDEX('Scenario Parameters'!$L:$L,MATCH($C80,'Scenario Parameters'!$A:$A,0)))*(1+INDEX('Scenario Parameters'!$L:$L,MATCH(BK$3,'Scenario Parameters'!$A:$A,0)))*'Base Table 5'!BK80</f>
        <v>71.168199999999999</v>
      </c>
      <c r="BL80" s="36">
        <f>(1+INDEX('Scenario Parameters'!$L:$L,MATCH($C80,'Scenario Parameters'!$A:$A,0)))*(1+INDEX('Scenario Parameters'!$L:$L,MATCH(BL$3,'Scenario Parameters'!$A:$A,0)))*'Base Table 5'!BL80</f>
        <v>13.440899999999999</v>
      </c>
      <c r="BM80" s="36">
        <f>(1+INDEX('Scenario Parameters'!$L:$L,MATCH($C80,'Scenario Parameters'!$A:$A,0)))*(1+INDEX('Scenario Parameters'!$L:$L,MATCH(BM$3,'Scenario Parameters'!$A:$A,0)))*'Base Table 5'!BM80</f>
        <v>4.0975000000000001</v>
      </c>
      <c r="BN80" s="36">
        <f>(1+INDEX('Scenario Parameters'!$L:$L,MATCH($C80,'Scenario Parameters'!$A:$A,0)))*(1+INDEX('Scenario Parameters'!$L:$L,MATCH(BN$3,'Scenario Parameters'!$A:$A,0)))*'Base Table 5'!BN80</f>
        <v>65.308599999999998</v>
      </c>
      <c r="BO80" s="36">
        <f>(1+INDEX('Scenario Parameters'!$L:$L,MATCH($C80,'Scenario Parameters'!$A:$A,0)))*(1+INDEX('Scenario Parameters'!$L:$L,MATCH(BO$3,'Scenario Parameters'!$A:$A,0)))*'Base Table 5'!BO80</f>
        <v>15.709099999999999</v>
      </c>
      <c r="BP80" s="36">
        <f>(1+INDEX('Scenario Parameters'!$L:$L,MATCH($C80,'Scenario Parameters'!$A:$A,0)))*(1+INDEX('Scenario Parameters'!$L:$L,MATCH(BP$3,'Scenario Parameters'!$A:$A,0)))*'Base Table 5'!BP80</f>
        <v>7.2468000000000004</v>
      </c>
      <c r="BQ80" s="36">
        <f>(1+INDEX('Scenario Parameters'!$L:$L,MATCH($C80,'Scenario Parameters'!$A:$A,0)))*(1+INDEX('Scenario Parameters'!$L:$L,MATCH(BQ$3,'Scenario Parameters'!$A:$A,0)))*'Base Table 5'!BQ80</f>
        <v>78.720875000000007</v>
      </c>
      <c r="BR80" s="36">
        <f>(1+INDEX('Scenario Parameters'!$L:$L,MATCH($C80,'Scenario Parameters'!$A:$A,0)))*(1+INDEX('Scenario Parameters'!$L:$L,MATCH(BR$3,'Scenario Parameters'!$A:$A,0)))*'Base Table 5'!BR80</f>
        <v>128.736875</v>
      </c>
      <c r="BS80" s="36">
        <f>(1+INDEX('Scenario Parameters'!$L:$L,MATCH($C80,'Scenario Parameters'!$A:$A,0)))*(1+INDEX('Scenario Parameters'!$L:$L,MATCH(BS$3,'Scenario Parameters'!$A:$A,0)))*'Base Table 5'!BS80</f>
        <v>0.21083999999999997</v>
      </c>
      <c r="BT80" s="36">
        <f>(1+INDEX('Scenario Parameters'!$L:$L,MATCH($C80,'Scenario Parameters'!$A:$A,0)))*(1+INDEX('Scenario Parameters'!$L:$L,MATCH(BT$3,'Scenario Parameters'!$A:$A,0)))*'Base Table 5'!BT80</f>
        <v>88.663899999999998</v>
      </c>
      <c r="BU80" s="36">
        <f>(1+INDEX('Scenario Parameters'!$L:$L,MATCH($C80,'Scenario Parameters'!$A:$A,0)))*(1+INDEX('Scenario Parameters'!$L:$L,MATCH(BU$3,'Scenario Parameters'!$A:$A,0)))*'Base Table 5'!BU80</f>
        <v>74.057500000000005</v>
      </c>
      <c r="BV80" s="36">
        <f>(1+INDEX('Scenario Parameters'!$L:$L,MATCH($C80,'Scenario Parameters'!$A:$A,0)))*(1+INDEX('Scenario Parameters'!$L:$L,MATCH(BV$3,'Scenario Parameters'!$A:$A,0)))*'Base Table 5'!BV80</f>
        <v>113.3357</v>
      </c>
      <c r="BW80" s="36">
        <f>(1+INDEX('Scenario Parameters'!$L:$L,MATCH($C80,'Scenario Parameters'!$A:$A,0)))*(1+INDEX('Scenario Parameters'!$L:$L,MATCH(BW$3,'Scenario Parameters'!$A:$A,0)))*'Base Table 5'!BW80</f>
        <v>40.603700000000003</v>
      </c>
      <c r="BX80" s="36">
        <f>(1+INDEX('Scenario Parameters'!$L:$L,MATCH($C80,'Scenario Parameters'!$A:$A,0)))*(1+INDEX('Scenario Parameters'!$L:$L,MATCH(BX$3,'Scenario Parameters'!$A:$A,0)))*'Base Table 5'!BX80</f>
        <v>144.98220000000001</v>
      </c>
      <c r="BY80" s="36">
        <f>(1+INDEX('Scenario Parameters'!$L:$L,MATCH($C80,'Scenario Parameters'!$A:$A,0)))*(1+INDEX('Scenario Parameters'!$L:$L,MATCH(BY$3,'Scenario Parameters'!$A:$A,0)))*'Base Table 5'!BY80</f>
        <v>1832.5884000000001</v>
      </c>
      <c r="BZ80" s="36">
        <f>(1+INDEX('Scenario Parameters'!$L:$L,MATCH($C80,'Scenario Parameters'!$A:$A,0)))*(1+INDEX('Scenario Parameters'!$L:$L,MATCH(BZ$3,'Scenario Parameters'!$A:$A,0)))*'Base Table 5'!BZ80</f>
        <v>542.42759999999998</v>
      </c>
      <c r="CA80" s="36">
        <f>(1+INDEX('Scenario Parameters'!$L:$L,MATCH($C80,'Scenario Parameters'!$A:$A,0)))*(1+INDEX('Scenario Parameters'!$L:$L,MATCH(CA$3,'Scenario Parameters'!$A:$A,0)))*'Base Table 5'!CA80</f>
        <v>619.95039999999995</v>
      </c>
      <c r="CB80" s="36">
        <f>(1+INDEX('Scenario Parameters'!$L:$L,MATCH($C80,'Scenario Parameters'!$A:$A,0)))*(1+INDEX('Scenario Parameters'!$L:$L,MATCH(CB$3,'Scenario Parameters'!$A:$A,0)))*'Base Table 5'!CB80</f>
        <v>15.9643</v>
      </c>
      <c r="CC80" s="36">
        <f>(1+INDEX('Scenario Parameters'!$L:$L,MATCH($C80,'Scenario Parameters'!$A:$A,0)))*(1+INDEX('Scenario Parameters'!$L:$L,MATCH(CC$3,'Scenario Parameters'!$A:$A,0)))*'Base Table 5'!CC80</f>
        <v>151.05670000000001</v>
      </c>
      <c r="CD80" s="36">
        <f>(1+INDEX('Scenario Parameters'!$L:$L,MATCH($C80,'Scenario Parameters'!$A:$A,0)))*(1+INDEX('Scenario Parameters'!$L:$L,MATCH(CD$3,'Scenario Parameters'!$A:$A,0)))*'Base Table 5'!CD80</f>
        <v>238.80024</v>
      </c>
      <c r="CE80" s="36">
        <f>(1+INDEX('Scenario Parameters'!$L:$L,MATCH($C80,'Scenario Parameters'!$A:$A,0)))*(1+INDEX('Scenario Parameters'!$L:$L,MATCH(CE$3,'Scenario Parameters'!$A:$A,0)))*'Base Table 5'!CE80</f>
        <v>24.263500000000001</v>
      </c>
      <c r="CF80" s="36">
        <f>(1+INDEX('Scenario Parameters'!$L:$L,MATCH($C80,'Scenario Parameters'!$A:$A,0)))*(1+INDEX('Scenario Parameters'!$L:$L,MATCH(CF$3,'Scenario Parameters'!$A:$A,0)))*'Base Table 5'!CF80</f>
        <v>11.357699999999999</v>
      </c>
      <c r="CG80" s="36">
        <f>(1+INDEX('Scenario Parameters'!$L:$L,MATCH($C80,'Scenario Parameters'!$A:$A,0)))*(1+INDEX('Scenario Parameters'!$L:$L,MATCH(CG$3,'Scenario Parameters'!$A:$A,0)))*'Base Table 5'!CG80</f>
        <v>19.088699999999999</v>
      </c>
      <c r="CH80" s="36">
        <f>(1+INDEX('Scenario Parameters'!$L:$L,MATCH($C80,'Scenario Parameters'!$A:$A,0)))*(1+INDEX('Scenario Parameters'!$L:$L,MATCH(CH$3,'Scenario Parameters'!$A:$A,0)))*'Base Table 5'!CH80</f>
        <v>189.2321</v>
      </c>
      <c r="CI80" s="36">
        <f>(1+INDEX('Scenario Parameters'!$L:$L,MATCH($C80,'Scenario Parameters'!$A:$A,0)))*(1+INDEX('Scenario Parameters'!$L:$L,MATCH(CI$3,'Scenario Parameters'!$A:$A,0)))*'Base Table 5'!CI80</f>
        <v>262.16109999999998</v>
      </c>
      <c r="CJ80" s="36">
        <f>(1+INDEX('Scenario Parameters'!$L:$L,MATCH($C80,'Scenario Parameters'!$A:$A,0)))*(1+INDEX('Scenario Parameters'!$L:$L,MATCH(CJ$3,'Scenario Parameters'!$A:$A,0)))*'Base Table 5'!CJ80</f>
        <v>69.916899999999998</v>
      </c>
      <c r="CK80" s="36">
        <f>(1+INDEX('Scenario Parameters'!$L:$L,MATCH($C80,'Scenario Parameters'!$A:$A,0)))*(1+INDEX('Scenario Parameters'!$L:$L,MATCH(CK$3,'Scenario Parameters'!$A:$A,0)))*'Base Table 5'!CK80</f>
        <v>105.6973</v>
      </c>
      <c r="CL80" s="36">
        <f>(1+INDEX('Scenario Parameters'!$L:$L,MATCH($C80,'Scenario Parameters'!$A:$A,0)))*(1+INDEX('Scenario Parameters'!$L:$L,MATCH(CL$3,'Scenario Parameters'!$A:$A,0)))*'Base Table 5'!CL80</f>
        <v>34.707500000000003</v>
      </c>
      <c r="CM80" s="36">
        <f>(1+INDEX('Scenario Parameters'!$L:$L,MATCH($C80,'Scenario Parameters'!$A:$A,0)))*(1+INDEX('Scenario Parameters'!$L:$L,MATCH(CM$3,'Scenario Parameters'!$A:$A,0)))*'Base Table 5'!CM80</f>
        <v>119.5853</v>
      </c>
      <c r="CN80" s="36">
        <f>(1+INDEX('Scenario Parameters'!$L:$L,MATCH($C80,'Scenario Parameters'!$A:$A,0)))*(1+INDEX('Scenario Parameters'!$L:$L,MATCH(CN$3,'Scenario Parameters'!$A:$A,0)))*'Base Table 5'!CN80</f>
        <v>427.95119999999997</v>
      </c>
      <c r="CO80" s="36">
        <f>(1+INDEX('Scenario Parameters'!$L:$L,MATCH($C80,'Scenario Parameters'!$A:$A,0)))*(1+INDEX('Scenario Parameters'!$L:$L,MATCH(CO$3,'Scenario Parameters'!$A:$A,0)))*'Base Table 5'!CO80</f>
        <v>0.95269999999999999</v>
      </c>
      <c r="CP80" s="36">
        <f>(1+INDEX('Scenario Parameters'!$L:$L,MATCH($C80,'Scenario Parameters'!$A:$A,0)))*(1+INDEX('Scenario Parameters'!$L:$L,MATCH(CP$3,'Scenario Parameters'!$A:$A,0)))*'Base Table 5'!CP80</f>
        <v>332.2987</v>
      </c>
      <c r="CQ80" s="36">
        <f>(1+INDEX('Scenario Parameters'!$L:$L,MATCH($C80,'Scenario Parameters'!$A:$A,0)))*(1+INDEX('Scenario Parameters'!$L:$L,MATCH(CQ$3,'Scenario Parameters'!$A:$A,0)))*'Base Table 5'!CQ80</f>
        <v>95.4512</v>
      </c>
      <c r="CR80" s="36">
        <f>(1+INDEX('Scenario Parameters'!$L:$L,MATCH($C80,'Scenario Parameters'!$A:$A,0)))*(1+INDEX('Scenario Parameters'!$L:$L,MATCH(CR$3,'Scenario Parameters'!$A:$A,0)))*'Base Table 5'!CR80</f>
        <v>158.73949999999999</v>
      </c>
      <c r="CS80" s="36">
        <f>(1+INDEX('Scenario Parameters'!$L:$L,MATCH($C80,'Scenario Parameters'!$A:$A,0)))*(1+INDEX('Scenario Parameters'!$L:$L,MATCH(CS$3,'Scenario Parameters'!$A:$A,0)))*'Base Table 5'!CS80</f>
        <v>99.678399999999996</v>
      </c>
      <c r="CT80" s="36">
        <f>(1+INDEX('Scenario Parameters'!$L:$L,MATCH($C80,'Scenario Parameters'!$A:$A,0)))*(1+INDEX('Scenario Parameters'!$L:$L,MATCH(CT$3,'Scenario Parameters'!$A:$A,0)))*'Base Table 5'!CT80</f>
        <v>1.95E-2</v>
      </c>
      <c r="CU80" s="36">
        <f>(1+INDEX('Scenario Parameters'!$L:$L,MATCH($C80,'Scenario Parameters'!$A:$A,0)))*(1+INDEX('Scenario Parameters'!$L:$L,MATCH(CU$3,'Scenario Parameters'!$A:$A,0)))*'Base Table 5'!CU80</f>
        <v>6.3E-3</v>
      </c>
      <c r="CV80" s="36">
        <f>(1+INDEX('Scenario Parameters'!$L:$L,MATCH($C80,'Scenario Parameters'!$A:$A,0)))*(1+INDEX('Scenario Parameters'!$L:$L,MATCH(CV$3,'Scenario Parameters'!$A:$A,0)))*'Base Table 5'!CV80</f>
        <v>57.821300000000001</v>
      </c>
      <c r="CW80" s="36">
        <f>(1+INDEX('Scenario Parameters'!$L:$L,MATCH($C80,'Scenario Parameters'!$A:$A,0)))*(1+INDEX('Scenario Parameters'!$L:$L,MATCH(CW$3,'Scenario Parameters'!$A:$A,0)))*'Base Table 5'!CW80</f>
        <v>2753.4699000000001</v>
      </c>
      <c r="CX80" s="36">
        <f>(1+INDEX('Scenario Parameters'!$L:$L,MATCH($C80,'Scenario Parameters'!$A:$A,0)))*(1+INDEX('Scenario Parameters'!$L:$L,MATCH(CX$3,'Scenario Parameters'!$A:$A,0)))*'Base Table 5'!CX80</f>
        <v>219.75129999999999</v>
      </c>
      <c r="CY80" s="36">
        <f>(1+INDEX('Scenario Parameters'!$L:$L,MATCH($C80,'Scenario Parameters'!$A:$A,0)))*(1+INDEX('Scenario Parameters'!$L:$L,MATCH(CY$3,'Scenario Parameters'!$A:$A,0)))*'Base Table 5'!CY80</f>
        <v>1401.4247</v>
      </c>
      <c r="CZ80" s="36">
        <f>(1+INDEX('Scenario Parameters'!$L:$L,MATCH($C80,'Scenario Parameters'!$A:$A,0)))*(1+INDEX('Scenario Parameters'!$L:$L,MATCH(CZ$3,'Scenario Parameters'!$A:$A,0)))*'Base Table 5'!CZ80</f>
        <v>167.30109999999999</v>
      </c>
      <c r="DA80" s="36">
        <f>(1+INDEX('Scenario Parameters'!$L:$L,MATCH($C80,'Scenario Parameters'!$A:$A,0)))*(1+INDEX('Scenario Parameters'!$L:$L,MATCH(DA$3,'Scenario Parameters'!$A:$A,0)))*'Base Table 5'!DA80</f>
        <v>798.97080000000005</v>
      </c>
      <c r="DB80" s="36">
        <f>(1+INDEX('Scenario Parameters'!$L:$L,MATCH($C80,'Scenario Parameters'!$A:$A,0)))*(1+INDEX('Scenario Parameters'!$L:$L,MATCH(DB$3,'Scenario Parameters'!$A:$A,0)))*'Base Table 5'!DB80</f>
        <v>88.157700000000006</v>
      </c>
      <c r="DC80" s="36">
        <f>(1+INDEX('Scenario Parameters'!$L:$L,MATCH($C80,'Scenario Parameters'!$A:$A,0)))*(1+INDEX('Scenario Parameters'!$L:$L,MATCH(DC$3,'Scenario Parameters'!$A:$A,0)))*'Base Table 5'!DC80</f>
        <v>279.108</v>
      </c>
      <c r="DD80" s="36">
        <f>(1+INDEX('Scenario Parameters'!$L:$L,MATCH($C80,'Scenario Parameters'!$A:$A,0)))*(1+INDEX('Scenario Parameters'!$L:$L,MATCH(DD$3,'Scenario Parameters'!$A:$A,0)))*'Base Table 5'!DD80</f>
        <v>252.60509999999999</v>
      </c>
      <c r="DE80" s="36">
        <f>(1+INDEX('Scenario Parameters'!$L:$L,MATCH($C80,'Scenario Parameters'!$A:$A,0)))*(1+INDEX('Scenario Parameters'!$L:$L,MATCH(DE$3,'Scenario Parameters'!$A:$A,0)))*'Base Table 5'!DE80</f>
        <v>189.57679999999999</v>
      </c>
      <c r="DF80" s="36">
        <f>(1+INDEX('Scenario Parameters'!$L:$L,MATCH($C80,'Scenario Parameters'!$A:$A,0)))*(1+INDEX('Scenario Parameters'!$L:$L,MATCH(DF$3,'Scenario Parameters'!$A:$A,0)))*'Base Table 5'!DF80</f>
        <v>50.298999999999999</v>
      </c>
      <c r="DG80" s="36">
        <f>(1+INDEX('Scenario Parameters'!$L:$L,MATCH($C80,'Scenario Parameters'!$A:$A,0)))*(1+INDEX('Scenario Parameters'!$L:$L,MATCH(DG$3,'Scenario Parameters'!$A:$A,0)))*'Base Table 5'!DG80</f>
        <v>99.200249999999997</v>
      </c>
      <c r="DH80" s="36">
        <f>(1+INDEX('Scenario Parameters'!$L:$L,MATCH($C80,'Scenario Parameters'!$A:$A,0)))*(1+INDEX('Scenario Parameters'!$L:$L,MATCH(DH$3,'Scenario Parameters'!$A:$A,0)))*'Base Table 5'!DH80</f>
        <v>90.988799999999998</v>
      </c>
      <c r="DI80" s="36">
        <f>(1+INDEX('Scenario Parameters'!$L:$L,MATCH($C80,'Scenario Parameters'!$A:$A,0)))*(1+INDEX('Scenario Parameters'!$L:$L,MATCH(DI$3,'Scenario Parameters'!$A:$A,0)))*'Base Table 5'!DI80</f>
        <v>85.898099999999999</v>
      </c>
      <c r="DJ80" s="36">
        <f>(1+INDEX('Scenario Parameters'!$L:$L,MATCH($C80,'Scenario Parameters'!$A:$A,0)))*(1+INDEX('Scenario Parameters'!$L:$L,MATCH(DJ$3,'Scenario Parameters'!$A:$A,0)))*'Base Table 5'!DJ80</f>
        <v>163.55619999999999</v>
      </c>
      <c r="DK80" s="36">
        <f>(1+INDEX('Scenario Parameters'!$L:$L,MATCH($C80,'Scenario Parameters'!$A:$A,0)))*(1+INDEX('Scenario Parameters'!$L:$L,MATCH(DK$3,'Scenario Parameters'!$A:$A,0)))*'Base Table 5'!DK80</f>
        <v>130.00550000000001</v>
      </c>
      <c r="DL80" s="36">
        <f>(1+INDEX('Scenario Parameters'!$L:$L,MATCH($C80,'Scenario Parameters'!$A:$A,0)))*(1+INDEX('Scenario Parameters'!$L:$L,MATCH(DL$3,'Scenario Parameters'!$A:$A,0)))*'Base Table 5'!DL80</f>
        <v>11.993439999999998</v>
      </c>
      <c r="DM80" s="36">
        <f>(1+INDEX('Scenario Parameters'!$L:$L,MATCH($C80,'Scenario Parameters'!$A:$A,0)))*(1+INDEX('Scenario Parameters'!$L:$L,MATCH(DM$3,'Scenario Parameters'!$A:$A,0)))*'Base Table 5'!DM80</f>
        <v>60.891199999999998</v>
      </c>
      <c r="DN80" s="36">
        <f>(1+INDEX('Scenario Parameters'!$L:$L,MATCH($C80,'Scenario Parameters'!$A:$A,0)))*(1+INDEX('Scenario Parameters'!$L:$L,MATCH(DN$3,'Scenario Parameters'!$A:$A,0)))*'Base Table 5'!DN80</f>
        <v>89.038499999999999</v>
      </c>
      <c r="DO80" s="36">
        <f>(1+INDEX('Scenario Parameters'!$L:$L,MATCH($C80,'Scenario Parameters'!$A:$A,0)))*(1+INDEX('Scenario Parameters'!$L:$L,MATCH(DO$3,'Scenario Parameters'!$A:$A,0)))*'Base Table 5'!DO80</f>
        <v>18.926300000000001</v>
      </c>
      <c r="DP80" s="36">
        <f t="shared" si="8"/>
        <v>16128.801079999999</v>
      </c>
      <c r="DQ80" s="36">
        <f>('Base Table 5'!DQ80/'Base Table 5'!$DX80)*$EB80</f>
        <v>79573.745591458806</v>
      </c>
      <c r="DR80" s="36">
        <f>('Base Table 5'!DR80/'Base Table 5'!$DX80)*$EB80</f>
        <v>6.7190958987660947</v>
      </c>
      <c r="DS80" s="36">
        <f>('Base Table 5'!DS80/'Base Table 5'!$DX80)*$EB80</f>
        <v>52.634610678890553</v>
      </c>
      <c r="DT80" s="36">
        <f>('Base Table 5'!DT80/'Base Table 5'!$DX80)*$EB80</f>
        <v>1.4592651438598339</v>
      </c>
      <c r="DU80" s="36">
        <f>('Base Table 5'!DU80/'Base Table 5'!$DX80)*$EB80</f>
        <v>10.257796274156053</v>
      </c>
      <c r="DV80" s="36">
        <f>('Base Table 5'!DV80/'Base Table 5'!$DX80)*$EB80</f>
        <v>0.14772658647440534</v>
      </c>
      <c r="DW80" s="36">
        <f>('Base Table 5'!DW80/'Base Table 5'!$DX80)*$EB80</f>
        <v>14090.074730642269</v>
      </c>
      <c r="DX80" s="36">
        <f t="shared" si="9"/>
        <v>93735.038816683213</v>
      </c>
      <c r="DY80" s="36">
        <f t="shared" si="10"/>
        <v>109863.83989668322</v>
      </c>
      <c r="DZ80" s="14">
        <f>'Base Table 5'!DY80</f>
        <v>110251.00020000001</v>
      </c>
      <c r="EA80" s="54">
        <v>109863.83989668326</v>
      </c>
      <c r="EB80" s="100">
        <f t="shared" si="11"/>
        <v>93735.038816683256</v>
      </c>
    </row>
    <row r="81" spans="1:132" x14ac:dyDescent="0.4">
      <c r="A81" s="37">
        <v>78</v>
      </c>
      <c r="B81" s="2" t="str">
        <f>'Base Table 5'!B81</f>
        <v>4601</v>
      </c>
      <c r="C81" s="112">
        <f>'Base Table 5'!C81</f>
        <v>21</v>
      </c>
      <c r="D81" s="38" t="str">
        <f>'Base Table 5'!D81</f>
        <v>Road transport</v>
      </c>
      <c r="E81" s="36">
        <f>(1+INDEX('Scenario Parameters'!$L:$L,MATCH($C81,'Scenario Parameters'!$A:$A,0)))*(1+INDEX('Scenario Parameters'!$L:$L,MATCH(E$3,'Scenario Parameters'!$A:$A,0)))*'Base Table 5'!E81</f>
        <v>1394.1069599999998</v>
      </c>
      <c r="F81" s="36">
        <f>(1+INDEX('Scenario Parameters'!$L:$L,MATCH($C81,'Scenario Parameters'!$A:$A,0)))*(1+INDEX('Scenario Parameters'!$L:$L,MATCH(F$3,'Scenario Parameters'!$A:$A,0)))*'Base Table 5'!F81</f>
        <v>437.91419999999999</v>
      </c>
      <c r="G81" s="36">
        <f>(1+INDEX('Scenario Parameters'!$L:$L,MATCH($C81,'Scenario Parameters'!$A:$A,0)))*(1+INDEX('Scenario Parameters'!$L:$L,MATCH(G$3,'Scenario Parameters'!$A:$A,0)))*'Base Table 5'!G81</f>
        <v>434.27519999999998</v>
      </c>
      <c r="H81" s="36">
        <f>(1+INDEX('Scenario Parameters'!$L:$L,MATCH($C81,'Scenario Parameters'!$A:$A,0)))*(1+INDEX('Scenario Parameters'!$L:$L,MATCH(H$3,'Scenario Parameters'!$A:$A,0)))*'Base Table 5'!H81</f>
        <v>34.039439999999999</v>
      </c>
      <c r="I81" s="36">
        <f>(1+INDEX('Scenario Parameters'!$L:$L,MATCH($C81,'Scenario Parameters'!$A:$A,0)))*(1+INDEX('Scenario Parameters'!$L:$L,MATCH(I$3,'Scenario Parameters'!$A:$A,0)))*'Base Table 5'!I81</f>
        <v>420.51335999999998</v>
      </c>
      <c r="J81" s="36">
        <f>(1+INDEX('Scenario Parameters'!$L:$L,MATCH($C81,'Scenario Parameters'!$A:$A,0)))*(1+INDEX('Scenario Parameters'!$L:$L,MATCH(J$3,'Scenario Parameters'!$A:$A,0)))*'Base Table 5'!J81</f>
        <v>16.81392</v>
      </c>
      <c r="K81" s="36">
        <f>(1+INDEX('Scenario Parameters'!$L:$L,MATCH($C81,'Scenario Parameters'!$A:$A,0)))*(1+INDEX('Scenario Parameters'!$L:$L,MATCH(K$3,'Scenario Parameters'!$A:$A,0)))*'Base Table 5'!K81</f>
        <v>102.02952000000001</v>
      </c>
      <c r="L81" s="36">
        <f>(1+INDEX('Scenario Parameters'!$L:$L,MATCH($C81,'Scenario Parameters'!$A:$A,0)))*(1+INDEX('Scenario Parameters'!$L:$L,MATCH(L$3,'Scenario Parameters'!$A:$A,0)))*'Base Table 5'!L81</f>
        <v>115.76691599999997</v>
      </c>
      <c r="M81" s="36">
        <f>(1+INDEX('Scenario Parameters'!$L:$L,MATCH($C81,'Scenario Parameters'!$A:$A,0)))*(1+INDEX('Scenario Parameters'!$L:$L,MATCH(M$3,'Scenario Parameters'!$A:$A,0)))*'Base Table 5'!M81</f>
        <v>21.100751999999993</v>
      </c>
      <c r="N81" s="36">
        <f>(1+INDEX('Scenario Parameters'!$L:$L,MATCH($C81,'Scenario Parameters'!$A:$A,0)))*(1+INDEX('Scenario Parameters'!$L:$L,MATCH(N$3,'Scenario Parameters'!$A:$A,0)))*'Base Table 5'!N81</f>
        <v>697.785528</v>
      </c>
      <c r="O81" s="36">
        <f>(1+INDEX('Scenario Parameters'!$L:$L,MATCH($C81,'Scenario Parameters'!$A:$A,0)))*(1+INDEX('Scenario Parameters'!$L:$L,MATCH(O$3,'Scenario Parameters'!$A:$A,0)))*'Base Table 5'!O81</f>
        <v>1267.1973600000001</v>
      </c>
      <c r="P81" s="36">
        <f>(1+INDEX('Scenario Parameters'!$L:$L,MATCH($C81,'Scenario Parameters'!$A:$A,0)))*(1+INDEX('Scenario Parameters'!$L:$L,MATCH(P$3,'Scenario Parameters'!$A:$A,0)))*'Base Table 5'!P81</f>
        <v>1102.350612</v>
      </c>
      <c r="Q81" s="36">
        <f>(1+INDEX('Scenario Parameters'!$L:$L,MATCH($C81,'Scenario Parameters'!$A:$A,0)))*(1+INDEX('Scenario Parameters'!$L:$L,MATCH(Q$3,'Scenario Parameters'!$A:$A,0)))*'Base Table 5'!Q81</f>
        <v>134.71569599999998</v>
      </c>
      <c r="R81" s="36">
        <f>(1+INDEX('Scenario Parameters'!$L:$L,MATCH($C81,'Scenario Parameters'!$A:$A,0)))*(1+INDEX('Scenario Parameters'!$L:$L,MATCH(R$3,'Scenario Parameters'!$A:$A,0)))*'Base Table 5'!R81</f>
        <v>1315.3539600000001</v>
      </c>
      <c r="S81" s="36">
        <f>(1+INDEX('Scenario Parameters'!$L:$L,MATCH($C81,'Scenario Parameters'!$A:$A,0)))*(1+INDEX('Scenario Parameters'!$L:$L,MATCH(S$3,'Scenario Parameters'!$A:$A,0)))*'Base Table 5'!S81</f>
        <v>39.402840000000005</v>
      </c>
      <c r="T81" s="36">
        <f>(1+INDEX('Scenario Parameters'!$L:$L,MATCH($C81,'Scenario Parameters'!$A:$A,0)))*(1+INDEX('Scenario Parameters'!$L:$L,MATCH(T$3,'Scenario Parameters'!$A:$A,0)))*'Base Table 5'!T81</f>
        <v>1662.8227199999999</v>
      </c>
      <c r="U81" s="36">
        <f>(1+INDEX('Scenario Parameters'!$L:$L,MATCH($C81,'Scenario Parameters'!$A:$A,0)))*(1+INDEX('Scenario Parameters'!$L:$L,MATCH(U$3,'Scenario Parameters'!$A:$A,0)))*'Base Table 5'!U81</f>
        <v>287.43191999999999</v>
      </c>
      <c r="V81" s="36">
        <f>(1+INDEX('Scenario Parameters'!$L:$L,MATCH($C81,'Scenario Parameters'!$A:$A,0)))*(1+INDEX('Scenario Parameters'!$L:$L,MATCH(V$3,'Scenario Parameters'!$A:$A,0)))*'Base Table 5'!V81</f>
        <v>83.549399999999991</v>
      </c>
      <c r="W81" s="36">
        <f>(1+INDEX('Scenario Parameters'!$L:$L,MATCH($C81,'Scenario Parameters'!$A:$A,0)))*(1+INDEX('Scenario Parameters'!$L:$L,MATCH(W$3,'Scenario Parameters'!$A:$A,0)))*'Base Table 5'!W81</f>
        <v>525.21935999999994</v>
      </c>
      <c r="X81" s="36">
        <f>(1+INDEX('Scenario Parameters'!$L:$L,MATCH($C81,'Scenario Parameters'!$A:$A,0)))*(1+INDEX('Scenario Parameters'!$L:$L,MATCH(X$3,'Scenario Parameters'!$A:$A,0)))*'Base Table 5'!X81</f>
        <v>251.99099999999999</v>
      </c>
      <c r="Y81" s="36">
        <f>(1+INDEX('Scenario Parameters'!$L:$L,MATCH($C81,'Scenario Parameters'!$A:$A,0)))*(1+INDEX('Scenario Parameters'!$L:$L,MATCH(Y$3,'Scenario Parameters'!$A:$A,0)))*'Base Table 5'!Y81</f>
        <v>223.62647999999999</v>
      </c>
      <c r="Z81" s="36">
        <f>(1+INDEX('Scenario Parameters'!$L:$L,MATCH($C81,'Scenario Parameters'!$A:$A,0)))*(1+INDEX('Scenario Parameters'!$L:$L,MATCH(Z$3,'Scenario Parameters'!$A:$A,0)))*'Base Table 5'!Z81</f>
        <v>825.25403999999992</v>
      </c>
      <c r="AA81" s="36">
        <f>(1+INDEX('Scenario Parameters'!$L:$L,MATCH($C81,'Scenario Parameters'!$A:$A,0)))*(1+INDEX('Scenario Parameters'!$L:$L,MATCH(AA$3,'Scenario Parameters'!$A:$A,0)))*'Base Table 5'!AA81</f>
        <v>208.47480000000002</v>
      </c>
      <c r="AB81" s="36">
        <f>(1+INDEX('Scenario Parameters'!$L:$L,MATCH($C81,'Scenario Parameters'!$A:$A,0)))*(1+INDEX('Scenario Parameters'!$L:$L,MATCH(AB$3,'Scenario Parameters'!$A:$A,0)))*'Base Table 5'!AB81</f>
        <v>514.64076</v>
      </c>
      <c r="AC81" s="36">
        <f>(1+INDEX('Scenario Parameters'!$L:$L,MATCH($C81,'Scenario Parameters'!$A:$A,0)))*(1+INDEX('Scenario Parameters'!$L:$L,MATCH(AC$3,'Scenario Parameters'!$A:$A,0)))*'Base Table 5'!AC81</f>
        <v>174.57527999999999</v>
      </c>
      <c r="AD81" s="36">
        <f>(1+INDEX('Scenario Parameters'!$L:$L,MATCH($C81,'Scenario Parameters'!$A:$A,0)))*(1+INDEX('Scenario Parameters'!$L:$L,MATCH(AD$3,'Scenario Parameters'!$A:$A,0)))*'Base Table 5'!AD81</f>
        <v>79.443600000000004</v>
      </c>
      <c r="AE81" s="36">
        <f>(1+INDEX('Scenario Parameters'!$L:$L,MATCH($C81,'Scenario Parameters'!$A:$A,0)))*(1+INDEX('Scenario Parameters'!$L:$L,MATCH(AE$3,'Scenario Parameters'!$A:$A,0)))*'Base Table 5'!AE81</f>
        <v>54.242639999999994</v>
      </c>
      <c r="AF81" s="36">
        <f>(1+INDEX('Scenario Parameters'!$L:$L,MATCH($C81,'Scenario Parameters'!$A:$A,0)))*(1+INDEX('Scenario Parameters'!$L:$L,MATCH(AF$3,'Scenario Parameters'!$A:$A,0)))*'Base Table 5'!AF81</f>
        <v>141.98579999999998</v>
      </c>
      <c r="AG81" s="36">
        <f>(1+INDEX('Scenario Parameters'!$L:$L,MATCH($C81,'Scenario Parameters'!$A:$A,0)))*(1+INDEX('Scenario Parameters'!$L:$L,MATCH(AG$3,'Scenario Parameters'!$A:$A,0)))*'Base Table 5'!AG81</f>
        <v>3.27372</v>
      </c>
      <c r="AH81" s="36">
        <f>(1+INDEX('Scenario Parameters'!$L:$L,MATCH($C81,'Scenario Parameters'!$A:$A,0)))*(1+INDEX('Scenario Parameters'!$L:$L,MATCH(AH$3,'Scenario Parameters'!$A:$A,0)))*'Base Table 5'!AH81</f>
        <v>4.2383999999999995</v>
      </c>
      <c r="AI81" s="36">
        <f>(1+INDEX('Scenario Parameters'!$L:$L,MATCH($C81,'Scenario Parameters'!$A:$A,0)))*(1+INDEX('Scenario Parameters'!$L:$L,MATCH(AI$3,'Scenario Parameters'!$A:$A,0)))*'Base Table 5'!AI81</f>
        <v>26.181720000000002</v>
      </c>
      <c r="AJ81" s="36">
        <f>(1+INDEX('Scenario Parameters'!$L:$L,MATCH($C81,'Scenario Parameters'!$A:$A,0)))*(1+INDEX('Scenario Parameters'!$L:$L,MATCH(AJ$3,'Scenario Parameters'!$A:$A,0)))*'Base Table 5'!AJ81</f>
        <v>612.82524000000001</v>
      </c>
      <c r="AK81" s="36">
        <f>(1+INDEX('Scenario Parameters'!$L:$L,MATCH($C81,'Scenario Parameters'!$A:$A,0)))*(1+INDEX('Scenario Parameters'!$L:$L,MATCH(AK$3,'Scenario Parameters'!$A:$A,0)))*'Base Table 5'!AK81</f>
        <v>736.8370799999999</v>
      </c>
      <c r="AL81" s="36">
        <f>(1+INDEX('Scenario Parameters'!$L:$L,MATCH($C81,'Scenario Parameters'!$A:$A,0)))*(1+INDEX('Scenario Parameters'!$L:$L,MATCH(AL$3,'Scenario Parameters'!$A:$A,0)))*'Base Table 5'!AL81</f>
        <v>154.71804</v>
      </c>
      <c r="AM81" s="36">
        <f>(1+INDEX('Scenario Parameters'!$L:$L,MATCH($C81,'Scenario Parameters'!$A:$A,0)))*(1+INDEX('Scenario Parameters'!$L:$L,MATCH(AM$3,'Scenario Parameters'!$A:$A,0)))*'Base Table 5'!AM81</f>
        <v>311.85167999999999</v>
      </c>
      <c r="AN81" s="36">
        <f>(1+INDEX('Scenario Parameters'!$L:$L,MATCH($C81,'Scenario Parameters'!$A:$A,0)))*(1+INDEX('Scenario Parameters'!$L:$L,MATCH(AN$3,'Scenario Parameters'!$A:$A,0)))*'Base Table 5'!AN81</f>
        <v>114.33036</v>
      </c>
      <c r="AO81" s="36">
        <f>(1+INDEX('Scenario Parameters'!$L:$L,MATCH($C81,'Scenario Parameters'!$A:$A,0)))*(1+INDEX('Scenario Parameters'!$L:$L,MATCH(AO$3,'Scenario Parameters'!$A:$A,0)))*'Base Table 5'!AO81</f>
        <v>15.165131999999995</v>
      </c>
      <c r="AP81" s="36">
        <f>(1+INDEX('Scenario Parameters'!$L:$L,MATCH($C81,'Scenario Parameters'!$A:$A,0)))*(1+INDEX('Scenario Parameters'!$L:$L,MATCH(AP$3,'Scenario Parameters'!$A:$A,0)))*'Base Table 5'!AP81</f>
        <v>204.92663999999999</v>
      </c>
      <c r="AQ81" s="36">
        <f>(1+INDEX('Scenario Parameters'!$L:$L,MATCH($C81,'Scenario Parameters'!$A:$A,0)))*(1+INDEX('Scenario Parameters'!$L:$L,MATCH(AQ$3,'Scenario Parameters'!$A:$A,0)))*'Base Table 5'!AQ81</f>
        <v>8.2979400000000005</v>
      </c>
      <c r="AR81" s="36">
        <f>(1+INDEX('Scenario Parameters'!$L:$L,MATCH($C81,'Scenario Parameters'!$A:$A,0)))*(1+INDEX('Scenario Parameters'!$L:$L,MATCH(AR$3,'Scenario Parameters'!$A:$A,0)))*'Base Table 5'!AR81</f>
        <v>657.31139999999994</v>
      </c>
      <c r="AS81" s="36">
        <f>(1+INDEX('Scenario Parameters'!$L:$L,MATCH($C81,'Scenario Parameters'!$A:$A,0)))*(1+INDEX('Scenario Parameters'!$L:$L,MATCH(AS$3,'Scenario Parameters'!$A:$A,0)))*'Base Table 5'!AS81</f>
        <v>73.355159999999998</v>
      </c>
      <c r="AT81" s="36">
        <f>(1+INDEX('Scenario Parameters'!$L:$L,MATCH($C81,'Scenario Parameters'!$A:$A,0)))*(1+INDEX('Scenario Parameters'!$L:$L,MATCH(AT$3,'Scenario Parameters'!$A:$A,0)))*'Base Table 5'!AT81</f>
        <v>741.52571999999998</v>
      </c>
      <c r="AU81" s="36">
        <f>(1+INDEX('Scenario Parameters'!$L:$L,MATCH($C81,'Scenario Parameters'!$A:$A,0)))*(1+INDEX('Scenario Parameters'!$L:$L,MATCH(AU$3,'Scenario Parameters'!$A:$A,0)))*'Base Table 5'!AU81</f>
        <v>16.01352</v>
      </c>
      <c r="AV81" s="36">
        <f>(1+INDEX('Scenario Parameters'!$L:$L,MATCH($C81,'Scenario Parameters'!$A:$A,0)))*(1+INDEX('Scenario Parameters'!$L:$L,MATCH(AV$3,'Scenario Parameters'!$A:$A,0)))*'Base Table 5'!AV81</f>
        <v>254.22456</v>
      </c>
      <c r="AW81" s="36">
        <f>(1+INDEX('Scenario Parameters'!$L:$L,MATCH($C81,'Scenario Parameters'!$A:$A,0)))*(1+INDEX('Scenario Parameters'!$L:$L,MATCH(AW$3,'Scenario Parameters'!$A:$A,0)))*'Base Table 5'!AW81</f>
        <v>32.325719999999997</v>
      </c>
      <c r="AX81" s="36">
        <f>(1+INDEX('Scenario Parameters'!$L:$L,MATCH($C81,'Scenario Parameters'!$A:$A,0)))*(1+INDEX('Scenario Parameters'!$L:$L,MATCH(AX$3,'Scenario Parameters'!$A:$A,0)))*'Base Table 5'!AX81</f>
        <v>1575.8266800000001</v>
      </c>
      <c r="AY81" s="36">
        <f>(1+INDEX('Scenario Parameters'!$L:$L,MATCH($C81,'Scenario Parameters'!$A:$A,0)))*(1+INDEX('Scenario Parameters'!$L:$L,MATCH(AY$3,'Scenario Parameters'!$A:$A,0)))*'Base Table 5'!AY81</f>
        <v>164.26799999999997</v>
      </c>
      <c r="AZ81" s="36">
        <f>(1+INDEX('Scenario Parameters'!$L:$L,MATCH($C81,'Scenario Parameters'!$A:$A,0)))*(1+INDEX('Scenario Parameters'!$L:$L,MATCH(AZ$3,'Scenario Parameters'!$A:$A,0)))*'Base Table 5'!AZ81</f>
        <v>225.82079999999999</v>
      </c>
      <c r="BA81" s="36">
        <f>(1+INDEX('Scenario Parameters'!$L:$L,MATCH($C81,'Scenario Parameters'!$A:$A,0)))*(1+INDEX('Scenario Parameters'!$L:$L,MATCH(BA$3,'Scenario Parameters'!$A:$A,0)))*'Base Table 5'!BA81</f>
        <v>530.05319999999995</v>
      </c>
      <c r="BB81" s="36">
        <f>(1+INDEX('Scenario Parameters'!$L:$L,MATCH($C81,'Scenario Parameters'!$A:$A,0)))*(1+INDEX('Scenario Parameters'!$L:$L,MATCH(BB$3,'Scenario Parameters'!$A:$A,0)))*'Base Table 5'!BB81</f>
        <v>582.88247999999999</v>
      </c>
      <c r="BC81" s="36">
        <f>(1+INDEX('Scenario Parameters'!$L:$L,MATCH($C81,'Scenario Parameters'!$A:$A,0)))*(1+INDEX('Scenario Parameters'!$L:$L,MATCH(BC$3,'Scenario Parameters'!$A:$A,0)))*'Base Table 5'!BC81</f>
        <v>20.656919999999996</v>
      </c>
      <c r="BD81" s="36">
        <f>(1+INDEX('Scenario Parameters'!$L:$L,MATCH($C81,'Scenario Parameters'!$A:$A,0)))*(1+INDEX('Scenario Parameters'!$L:$L,MATCH(BD$3,'Scenario Parameters'!$A:$A,0)))*'Base Table 5'!BD81</f>
        <v>645.37428</v>
      </c>
      <c r="BE81" s="36">
        <f>(1+INDEX('Scenario Parameters'!$L:$L,MATCH($C81,'Scenario Parameters'!$A:$A,0)))*(1+INDEX('Scenario Parameters'!$L:$L,MATCH(BE$3,'Scenario Parameters'!$A:$A,0)))*'Base Table 5'!BE81</f>
        <v>109.15367999999999</v>
      </c>
      <c r="BF81" s="36">
        <f>(1+INDEX('Scenario Parameters'!$L:$L,MATCH($C81,'Scenario Parameters'!$A:$A,0)))*(1+INDEX('Scenario Parameters'!$L:$L,MATCH(BF$3,'Scenario Parameters'!$A:$A,0)))*'Base Table 5'!BF81</f>
        <v>234.72311999999999</v>
      </c>
      <c r="BG81" s="36">
        <f>(1+INDEX('Scenario Parameters'!$L:$L,MATCH($C81,'Scenario Parameters'!$A:$A,0)))*(1+INDEX('Scenario Parameters'!$L:$L,MATCH(BG$3,'Scenario Parameters'!$A:$A,0)))*'Base Table 5'!BG81</f>
        <v>126.54198000000001</v>
      </c>
      <c r="BH81" s="36">
        <f>(1+INDEX('Scenario Parameters'!$L:$L,MATCH($C81,'Scenario Parameters'!$A:$A,0)))*(1+INDEX('Scenario Parameters'!$L:$L,MATCH(BH$3,'Scenario Parameters'!$A:$A,0)))*'Base Table 5'!BH81</f>
        <v>67.131720000000001</v>
      </c>
      <c r="BI81" s="36">
        <f>(1+INDEX('Scenario Parameters'!$L:$L,MATCH($C81,'Scenario Parameters'!$A:$A,0)))*(1+INDEX('Scenario Parameters'!$L:$L,MATCH(BI$3,'Scenario Parameters'!$A:$A,0)))*'Base Table 5'!BI81</f>
        <v>57.022200000000005</v>
      </c>
      <c r="BJ81" s="36">
        <f>(1+INDEX('Scenario Parameters'!$L:$L,MATCH($C81,'Scenario Parameters'!$A:$A,0)))*(1+INDEX('Scenario Parameters'!$L:$L,MATCH(BJ$3,'Scenario Parameters'!$A:$A,0)))*'Base Table 5'!BJ81</f>
        <v>56.958959999999998</v>
      </c>
      <c r="BK81" s="36">
        <f>(1+INDEX('Scenario Parameters'!$L:$L,MATCH($C81,'Scenario Parameters'!$A:$A,0)))*(1+INDEX('Scenario Parameters'!$L:$L,MATCH(BK$3,'Scenario Parameters'!$A:$A,0)))*'Base Table 5'!BK81</f>
        <v>169.19783999999999</v>
      </c>
      <c r="BL81" s="36">
        <f>(1+INDEX('Scenario Parameters'!$L:$L,MATCH($C81,'Scenario Parameters'!$A:$A,0)))*(1+INDEX('Scenario Parameters'!$L:$L,MATCH(BL$3,'Scenario Parameters'!$A:$A,0)))*'Base Table 5'!BL81</f>
        <v>106.96476</v>
      </c>
      <c r="BM81" s="36">
        <f>(1+INDEX('Scenario Parameters'!$L:$L,MATCH($C81,'Scenario Parameters'!$A:$A,0)))*(1+INDEX('Scenario Parameters'!$L:$L,MATCH(BM$3,'Scenario Parameters'!$A:$A,0)))*'Base Table 5'!BM81</f>
        <v>43.020599999999995</v>
      </c>
      <c r="BN81" s="36">
        <f>(1+INDEX('Scenario Parameters'!$L:$L,MATCH($C81,'Scenario Parameters'!$A:$A,0)))*(1+INDEX('Scenario Parameters'!$L:$L,MATCH(BN$3,'Scenario Parameters'!$A:$A,0)))*'Base Table 5'!BN81</f>
        <v>464.81916000000001</v>
      </c>
      <c r="BO81" s="36">
        <f>(1+INDEX('Scenario Parameters'!$L:$L,MATCH($C81,'Scenario Parameters'!$A:$A,0)))*(1+INDEX('Scenario Parameters'!$L:$L,MATCH(BO$3,'Scenario Parameters'!$A:$A,0)))*'Base Table 5'!BO81</f>
        <v>237.11243999999999</v>
      </c>
      <c r="BP81" s="36">
        <f>(1+INDEX('Scenario Parameters'!$L:$L,MATCH($C81,'Scenario Parameters'!$A:$A,0)))*(1+INDEX('Scenario Parameters'!$L:$L,MATCH(BP$3,'Scenario Parameters'!$A:$A,0)))*'Base Table 5'!BP81</f>
        <v>65.387159999999994</v>
      </c>
      <c r="BQ81" s="36">
        <f>(1+INDEX('Scenario Parameters'!$L:$L,MATCH($C81,'Scenario Parameters'!$A:$A,0)))*(1+INDEX('Scenario Parameters'!$L:$L,MATCH(BQ$3,'Scenario Parameters'!$A:$A,0)))*'Base Table 5'!BQ81</f>
        <v>194.14184999999998</v>
      </c>
      <c r="BR81" s="36">
        <f>(1+INDEX('Scenario Parameters'!$L:$L,MATCH($C81,'Scenario Parameters'!$A:$A,0)))*(1+INDEX('Scenario Parameters'!$L:$L,MATCH(BR$3,'Scenario Parameters'!$A:$A,0)))*'Base Table 5'!BR81</f>
        <v>148.45935</v>
      </c>
      <c r="BS81" s="36">
        <f>(1+INDEX('Scenario Parameters'!$L:$L,MATCH($C81,'Scenario Parameters'!$A:$A,0)))*(1+INDEX('Scenario Parameters'!$L:$L,MATCH(BS$3,'Scenario Parameters'!$A:$A,0)))*'Base Table 5'!BS81</f>
        <v>7.0871879999999976</v>
      </c>
      <c r="BT81" s="36">
        <f>(1+INDEX('Scenario Parameters'!$L:$L,MATCH($C81,'Scenario Parameters'!$A:$A,0)))*(1+INDEX('Scenario Parameters'!$L:$L,MATCH(BT$3,'Scenario Parameters'!$A:$A,0)))*'Base Table 5'!BT81</f>
        <v>97.240200000000002</v>
      </c>
      <c r="BU81" s="36">
        <f>(1+INDEX('Scenario Parameters'!$L:$L,MATCH($C81,'Scenario Parameters'!$A:$A,0)))*(1+INDEX('Scenario Parameters'!$L:$L,MATCH(BU$3,'Scenario Parameters'!$A:$A,0)))*'Base Table 5'!BU81</f>
        <v>327.15612000000004</v>
      </c>
      <c r="BV81" s="36">
        <f>(1+INDEX('Scenario Parameters'!$L:$L,MATCH($C81,'Scenario Parameters'!$A:$A,0)))*(1+INDEX('Scenario Parameters'!$L:$L,MATCH(BV$3,'Scenario Parameters'!$A:$A,0)))*'Base Table 5'!BV81</f>
        <v>1935.1767600000001</v>
      </c>
      <c r="BW81" s="36">
        <f>(1+INDEX('Scenario Parameters'!$L:$L,MATCH($C81,'Scenario Parameters'!$A:$A,0)))*(1+INDEX('Scenario Parameters'!$L:$L,MATCH(BW$3,'Scenario Parameters'!$A:$A,0)))*'Base Table 5'!BW81</f>
        <v>1061.0771999999999</v>
      </c>
      <c r="BX81" s="36">
        <f>(1+INDEX('Scenario Parameters'!$L:$L,MATCH($C81,'Scenario Parameters'!$A:$A,0)))*(1+INDEX('Scenario Parameters'!$L:$L,MATCH(BX$3,'Scenario Parameters'!$A:$A,0)))*'Base Table 5'!BX81</f>
        <v>1271.53224</v>
      </c>
      <c r="BY81" s="36">
        <f>(1+INDEX('Scenario Parameters'!$L:$L,MATCH($C81,'Scenario Parameters'!$A:$A,0)))*(1+INDEX('Scenario Parameters'!$L:$L,MATCH(BY$3,'Scenario Parameters'!$A:$A,0)))*'Base Table 5'!BY81</f>
        <v>5313.0219599999991</v>
      </c>
      <c r="BZ81" s="36">
        <f>(1+INDEX('Scenario Parameters'!$L:$L,MATCH($C81,'Scenario Parameters'!$A:$A,0)))*(1+INDEX('Scenario Parameters'!$L:$L,MATCH(BZ$3,'Scenario Parameters'!$A:$A,0)))*'Base Table 5'!BZ81</f>
        <v>7069.7322000000004</v>
      </c>
      <c r="CA81" s="36">
        <f>(1+INDEX('Scenario Parameters'!$L:$L,MATCH($C81,'Scenario Parameters'!$A:$A,0)))*(1+INDEX('Scenario Parameters'!$L:$L,MATCH(CA$3,'Scenario Parameters'!$A:$A,0)))*'Base Table 5'!CA81</f>
        <v>4419.7121999999999</v>
      </c>
      <c r="CB81" s="36">
        <f>(1+INDEX('Scenario Parameters'!$L:$L,MATCH($C81,'Scenario Parameters'!$A:$A,0)))*(1+INDEX('Scenario Parameters'!$L:$L,MATCH(CB$3,'Scenario Parameters'!$A:$A,0)))*'Base Table 5'!CB81</f>
        <v>204.73284000000001</v>
      </c>
      <c r="CC81" s="36">
        <f>(1+INDEX('Scenario Parameters'!$L:$L,MATCH($C81,'Scenario Parameters'!$A:$A,0)))*(1+INDEX('Scenario Parameters'!$L:$L,MATCH(CC$3,'Scenario Parameters'!$A:$A,0)))*'Base Table 5'!CC81</f>
        <v>1014.72384</v>
      </c>
      <c r="CD81" s="36">
        <f>(1+INDEX('Scenario Parameters'!$L:$L,MATCH($C81,'Scenario Parameters'!$A:$A,0)))*(1+INDEX('Scenario Parameters'!$L:$L,MATCH(CD$3,'Scenario Parameters'!$A:$A,0)))*'Base Table 5'!CD81</f>
        <v>8833.8729600000006</v>
      </c>
      <c r="CE81" s="36">
        <f>(1+INDEX('Scenario Parameters'!$L:$L,MATCH($C81,'Scenario Parameters'!$A:$A,0)))*(1+INDEX('Scenario Parameters'!$L:$L,MATCH(CE$3,'Scenario Parameters'!$A:$A,0)))*'Base Table 5'!CE81</f>
        <v>584.70024000000001</v>
      </c>
      <c r="CF81" s="36">
        <f>(1+INDEX('Scenario Parameters'!$L:$L,MATCH($C81,'Scenario Parameters'!$A:$A,0)))*(1+INDEX('Scenario Parameters'!$L:$L,MATCH(CF$3,'Scenario Parameters'!$A:$A,0)))*'Base Table 5'!CF81</f>
        <v>860.49072000000001</v>
      </c>
      <c r="CG81" s="36">
        <f>(1+INDEX('Scenario Parameters'!$L:$L,MATCH($C81,'Scenario Parameters'!$A:$A,0)))*(1+INDEX('Scenario Parameters'!$L:$L,MATCH(CG$3,'Scenario Parameters'!$A:$A,0)))*'Base Table 5'!CG81</f>
        <v>661.87667999999996</v>
      </c>
      <c r="CH81" s="36">
        <f>(1+INDEX('Scenario Parameters'!$L:$L,MATCH($C81,'Scenario Parameters'!$A:$A,0)))*(1+INDEX('Scenario Parameters'!$L:$L,MATCH(CH$3,'Scenario Parameters'!$A:$A,0)))*'Base Table 5'!CH81</f>
        <v>2829.67416</v>
      </c>
      <c r="CI81" s="36">
        <f>(1+INDEX('Scenario Parameters'!$L:$L,MATCH($C81,'Scenario Parameters'!$A:$A,0)))*(1+INDEX('Scenario Parameters'!$L:$L,MATCH(CI$3,'Scenario Parameters'!$A:$A,0)))*'Base Table 5'!CI81</f>
        <v>3080.2813200000001</v>
      </c>
      <c r="CJ81" s="36">
        <f>(1+INDEX('Scenario Parameters'!$L:$L,MATCH($C81,'Scenario Parameters'!$A:$A,0)))*(1+INDEX('Scenario Parameters'!$L:$L,MATCH(CJ$3,'Scenario Parameters'!$A:$A,0)))*'Base Table 5'!CJ81</f>
        <v>527.44115999999997</v>
      </c>
      <c r="CK81" s="36">
        <f>(1+INDEX('Scenario Parameters'!$L:$L,MATCH($C81,'Scenario Parameters'!$A:$A,0)))*(1+INDEX('Scenario Parameters'!$L:$L,MATCH(CK$3,'Scenario Parameters'!$A:$A,0)))*'Base Table 5'!CK81</f>
        <v>76.993079999999992</v>
      </c>
      <c r="CL81" s="36">
        <f>(1+INDEX('Scenario Parameters'!$L:$L,MATCH($C81,'Scenario Parameters'!$A:$A,0)))*(1+INDEX('Scenario Parameters'!$L:$L,MATCH(CL$3,'Scenario Parameters'!$A:$A,0)))*'Base Table 5'!CL81</f>
        <v>37.370759999999997</v>
      </c>
      <c r="CM81" s="36">
        <f>(1+INDEX('Scenario Parameters'!$L:$L,MATCH($C81,'Scenario Parameters'!$A:$A,0)))*(1+INDEX('Scenario Parameters'!$L:$L,MATCH(CM$3,'Scenario Parameters'!$A:$A,0)))*'Base Table 5'!CM81</f>
        <v>18.06504</v>
      </c>
      <c r="CN81" s="36">
        <f>(1+INDEX('Scenario Parameters'!$L:$L,MATCH($C81,'Scenario Parameters'!$A:$A,0)))*(1+INDEX('Scenario Parameters'!$L:$L,MATCH(CN$3,'Scenario Parameters'!$A:$A,0)))*'Base Table 5'!CN81</f>
        <v>215.62175999999999</v>
      </c>
      <c r="CO81" s="36">
        <f>(1+INDEX('Scenario Parameters'!$L:$L,MATCH($C81,'Scenario Parameters'!$A:$A,0)))*(1+INDEX('Scenario Parameters'!$L:$L,MATCH(CO$3,'Scenario Parameters'!$A:$A,0)))*'Base Table 5'!CO81</f>
        <v>1.77732</v>
      </c>
      <c r="CP81" s="36">
        <f>(1+INDEX('Scenario Parameters'!$L:$L,MATCH($C81,'Scenario Parameters'!$A:$A,0)))*(1+INDEX('Scenario Parameters'!$L:$L,MATCH(CP$3,'Scenario Parameters'!$A:$A,0)))*'Base Table 5'!CP81</f>
        <v>66.118319999999997</v>
      </c>
      <c r="CQ81" s="36">
        <f>(1+INDEX('Scenario Parameters'!$L:$L,MATCH($C81,'Scenario Parameters'!$A:$A,0)))*(1+INDEX('Scenario Parameters'!$L:$L,MATCH(CQ$3,'Scenario Parameters'!$A:$A,0)))*'Base Table 5'!CQ81</f>
        <v>68.848799999999997</v>
      </c>
      <c r="CR81" s="36">
        <f>(1+INDEX('Scenario Parameters'!$L:$L,MATCH($C81,'Scenario Parameters'!$A:$A,0)))*(1+INDEX('Scenario Parameters'!$L:$L,MATCH(CR$3,'Scenario Parameters'!$A:$A,0)))*'Base Table 5'!CR81</f>
        <v>689.00904000000003</v>
      </c>
      <c r="CS81" s="36">
        <f>(1+INDEX('Scenario Parameters'!$L:$L,MATCH($C81,'Scenario Parameters'!$A:$A,0)))*(1+INDEX('Scenario Parameters'!$L:$L,MATCH(CS$3,'Scenario Parameters'!$A:$A,0)))*'Base Table 5'!CS81</f>
        <v>608.64756</v>
      </c>
      <c r="CT81" s="36">
        <f>(1+INDEX('Scenario Parameters'!$L:$L,MATCH($C81,'Scenario Parameters'!$A:$A,0)))*(1+INDEX('Scenario Parameters'!$L:$L,MATCH(CT$3,'Scenario Parameters'!$A:$A,0)))*'Base Table 5'!CT81</f>
        <v>43.976520000000001</v>
      </c>
      <c r="CU81" s="36">
        <f>(1+INDEX('Scenario Parameters'!$L:$L,MATCH($C81,'Scenario Parameters'!$A:$A,0)))*(1+INDEX('Scenario Parameters'!$L:$L,MATCH(CU$3,'Scenario Parameters'!$A:$A,0)))*'Base Table 5'!CU81</f>
        <v>14.980560000000001</v>
      </c>
      <c r="CV81" s="36">
        <f>(1+INDEX('Scenario Parameters'!$L:$L,MATCH($C81,'Scenario Parameters'!$A:$A,0)))*(1+INDEX('Scenario Parameters'!$L:$L,MATCH(CV$3,'Scenario Parameters'!$A:$A,0)))*'Base Table 5'!CV81</f>
        <v>251.98835999999997</v>
      </c>
      <c r="CW81" s="36">
        <f>(1+INDEX('Scenario Parameters'!$L:$L,MATCH($C81,'Scenario Parameters'!$A:$A,0)))*(1+INDEX('Scenario Parameters'!$L:$L,MATCH(CW$3,'Scenario Parameters'!$A:$A,0)))*'Base Table 5'!CW81</f>
        <v>1077.3856800000001</v>
      </c>
      <c r="CX81" s="36">
        <f>(1+INDEX('Scenario Parameters'!$L:$L,MATCH($C81,'Scenario Parameters'!$A:$A,0)))*(1+INDEX('Scenario Parameters'!$L:$L,MATCH(CX$3,'Scenario Parameters'!$A:$A,0)))*'Base Table 5'!CX81</f>
        <v>226.16507999999999</v>
      </c>
      <c r="CY81" s="36">
        <f>(1+INDEX('Scenario Parameters'!$L:$L,MATCH($C81,'Scenario Parameters'!$A:$A,0)))*(1+INDEX('Scenario Parameters'!$L:$L,MATCH(CY$3,'Scenario Parameters'!$A:$A,0)))*'Base Table 5'!CY81</f>
        <v>382.21367999999995</v>
      </c>
      <c r="CZ81" s="36">
        <f>(1+INDEX('Scenario Parameters'!$L:$L,MATCH($C81,'Scenario Parameters'!$A:$A,0)))*(1+INDEX('Scenario Parameters'!$L:$L,MATCH(CZ$3,'Scenario Parameters'!$A:$A,0)))*'Base Table 5'!CZ81</f>
        <v>285.02771999999999</v>
      </c>
      <c r="DA81" s="36">
        <f>(1+INDEX('Scenario Parameters'!$L:$L,MATCH($C81,'Scenario Parameters'!$A:$A,0)))*(1+INDEX('Scenario Parameters'!$L:$L,MATCH(DA$3,'Scenario Parameters'!$A:$A,0)))*'Base Table 5'!DA81</f>
        <v>712.06344000000001</v>
      </c>
      <c r="DB81" s="36">
        <f>(1+INDEX('Scenario Parameters'!$L:$L,MATCH($C81,'Scenario Parameters'!$A:$A,0)))*(1+INDEX('Scenario Parameters'!$L:$L,MATCH(DB$3,'Scenario Parameters'!$A:$A,0)))*'Base Table 5'!DB81</f>
        <v>200.08884</v>
      </c>
      <c r="DC81" s="36">
        <f>(1+INDEX('Scenario Parameters'!$L:$L,MATCH($C81,'Scenario Parameters'!$A:$A,0)))*(1+INDEX('Scenario Parameters'!$L:$L,MATCH(DC$3,'Scenario Parameters'!$A:$A,0)))*'Base Table 5'!DC81</f>
        <v>178.25796</v>
      </c>
      <c r="DD81" s="36">
        <f>(1+INDEX('Scenario Parameters'!$L:$L,MATCH($C81,'Scenario Parameters'!$A:$A,0)))*(1+INDEX('Scenario Parameters'!$L:$L,MATCH(DD$3,'Scenario Parameters'!$A:$A,0)))*'Base Table 5'!DD81</f>
        <v>376.62876</v>
      </c>
      <c r="DE81" s="36">
        <f>(1+INDEX('Scenario Parameters'!$L:$L,MATCH($C81,'Scenario Parameters'!$A:$A,0)))*(1+INDEX('Scenario Parameters'!$L:$L,MATCH(DE$3,'Scenario Parameters'!$A:$A,0)))*'Base Table 5'!DE81</f>
        <v>241.80725999999999</v>
      </c>
      <c r="DF81" s="36">
        <f>(1+INDEX('Scenario Parameters'!$L:$L,MATCH($C81,'Scenario Parameters'!$A:$A,0)))*(1+INDEX('Scenario Parameters'!$L:$L,MATCH(DF$3,'Scenario Parameters'!$A:$A,0)))*'Base Table 5'!DF81</f>
        <v>62.331119999999999</v>
      </c>
      <c r="DG81" s="36">
        <f>(1+INDEX('Scenario Parameters'!$L:$L,MATCH($C81,'Scenario Parameters'!$A:$A,0)))*(1+INDEX('Scenario Parameters'!$L:$L,MATCH(DG$3,'Scenario Parameters'!$A:$A,0)))*'Base Table 5'!DG81</f>
        <v>481.92593999999997</v>
      </c>
      <c r="DH81" s="36">
        <f>(1+INDEX('Scenario Parameters'!$L:$L,MATCH($C81,'Scenario Parameters'!$A:$A,0)))*(1+INDEX('Scenario Parameters'!$L:$L,MATCH(DH$3,'Scenario Parameters'!$A:$A,0)))*'Base Table 5'!DH81</f>
        <v>396.24437999999998</v>
      </c>
      <c r="DI81" s="36">
        <f>(1+INDEX('Scenario Parameters'!$L:$L,MATCH($C81,'Scenario Parameters'!$A:$A,0)))*(1+INDEX('Scenario Parameters'!$L:$L,MATCH(DI$3,'Scenario Parameters'!$A:$A,0)))*'Base Table 5'!DI81</f>
        <v>94.574399999999997</v>
      </c>
      <c r="DJ81" s="36">
        <f>(1+INDEX('Scenario Parameters'!$L:$L,MATCH($C81,'Scenario Parameters'!$A:$A,0)))*(1+INDEX('Scenario Parameters'!$L:$L,MATCH(DJ$3,'Scenario Parameters'!$A:$A,0)))*'Base Table 5'!DJ81</f>
        <v>193.92815999999999</v>
      </c>
      <c r="DK81" s="36">
        <f>(1+INDEX('Scenario Parameters'!$L:$L,MATCH($C81,'Scenario Parameters'!$A:$A,0)))*(1+INDEX('Scenario Parameters'!$L:$L,MATCH(DK$3,'Scenario Parameters'!$A:$A,0)))*'Base Table 5'!DK81</f>
        <v>96.79956</v>
      </c>
      <c r="DL81" s="36">
        <f>(1+INDEX('Scenario Parameters'!$L:$L,MATCH($C81,'Scenario Parameters'!$A:$A,0)))*(1+INDEX('Scenario Parameters'!$L:$L,MATCH(DL$3,'Scenario Parameters'!$A:$A,0)))*'Base Table 5'!DL81</f>
        <v>47.407535999999986</v>
      </c>
      <c r="DM81" s="36">
        <f>(1+INDEX('Scenario Parameters'!$L:$L,MATCH($C81,'Scenario Parameters'!$A:$A,0)))*(1+INDEX('Scenario Parameters'!$L:$L,MATCH(DM$3,'Scenario Parameters'!$A:$A,0)))*'Base Table 5'!DM81</f>
        <v>470.11595999999997</v>
      </c>
      <c r="DN81" s="36">
        <f>(1+INDEX('Scenario Parameters'!$L:$L,MATCH($C81,'Scenario Parameters'!$A:$A,0)))*(1+INDEX('Scenario Parameters'!$L:$L,MATCH(DN$3,'Scenario Parameters'!$A:$A,0)))*'Base Table 5'!DN81</f>
        <v>89.915880000000001</v>
      </c>
      <c r="DO81" s="36">
        <f>(1+INDEX('Scenario Parameters'!$L:$L,MATCH($C81,'Scenario Parameters'!$A:$A,0)))*(1+INDEX('Scenario Parameters'!$L:$L,MATCH(DO$3,'Scenario Parameters'!$A:$A,0)))*'Base Table 5'!DO81</f>
        <v>20.756399999999999</v>
      </c>
      <c r="DP81" s="36">
        <f t="shared" si="8"/>
        <v>70186.108140000011</v>
      </c>
      <c r="DQ81" s="36">
        <f>('Base Table 5'!DQ81/'Base Table 5'!$DX81)*$EB81</f>
        <v>10572.07976551508</v>
      </c>
      <c r="DR81" s="36">
        <f>('Base Table 5'!DR81/'Base Table 5'!$DX81)*$EB81</f>
        <v>1644.9996774064075</v>
      </c>
      <c r="DS81" s="36">
        <f>('Base Table 5'!DS81/'Base Table 5'!$DX81)*$EB81</f>
        <v>1516.0426298898556</v>
      </c>
      <c r="DT81" s="36">
        <f>('Base Table 5'!DT81/'Base Table 5'!$DX81)*$EB81</f>
        <v>124.52645674181231</v>
      </c>
      <c r="DU81" s="36">
        <f>('Base Table 5'!DU81/'Base Table 5'!$DX81)*$EB81</f>
        <v>448.28288622662154</v>
      </c>
      <c r="DV81" s="36">
        <f>('Base Table 5'!DV81/'Base Table 5'!$DX81)*$EB81</f>
        <v>143.64713508654373</v>
      </c>
      <c r="DW81" s="36">
        <f>('Base Table 5'!DW81/'Base Table 5'!$DX81)*$EB81</f>
        <v>8290.8566202189431</v>
      </c>
      <c r="DX81" s="36">
        <f t="shared" si="9"/>
        <v>22740.435171085264</v>
      </c>
      <c r="DY81" s="36">
        <f t="shared" si="10"/>
        <v>92926.543311085275</v>
      </c>
      <c r="DZ81" s="14">
        <f>'Base Table 5'!DY81</f>
        <v>86309.99980000002</v>
      </c>
      <c r="EA81" s="54">
        <v>92926.543311085275</v>
      </c>
      <c r="EB81" s="100">
        <f t="shared" si="11"/>
        <v>22740.435171085264</v>
      </c>
    </row>
    <row r="82" spans="1:132" x14ac:dyDescent="0.4">
      <c r="A82" s="34">
        <v>79</v>
      </c>
      <c r="B82" s="7" t="str">
        <f>'Base Table 5'!B82</f>
        <v>4701</v>
      </c>
      <c r="C82" s="111">
        <f>'Base Table 5'!C82</f>
        <v>22</v>
      </c>
      <c r="D82" s="35" t="str">
        <f>'Base Table 5'!D82</f>
        <v>Rail transport</v>
      </c>
      <c r="E82" s="36">
        <f>(1+INDEX('Scenario Parameters'!$L:$L,MATCH($C82,'Scenario Parameters'!$A:$A,0)))*(1+INDEX('Scenario Parameters'!$L:$L,MATCH(E$3,'Scenario Parameters'!$A:$A,0)))*'Base Table 5'!E82</f>
        <v>60.030299999999997</v>
      </c>
      <c r="F82" s="36">
        <f>(1+INDEX('Scenario Parameters'!$L:$L,MATCH($C82,'Scenario Parameters'!$A:$A,0)))*(1+INDEX('Scenario Parameters'!$L:$L,MATCH(F$3,'Scenario Parameters'!$A:$A,0)))*'Base Table 5'!F82</f>
        <v>12.9137</v>
      </c>
      <c r="G82" s="36">
        <f>(1+INDEX('Scenario Parameters'!$L:$L,MATCH($C82,'Scenario Parameters'!$A:$A,0)))*(1+INDEX('Scenario Parameters'!$L:$L,MATCH(G$3,'Scenario Parameters'!$A:$A,0)))*'Base Table 5'!G82</f>
        <v>53.758899999999997</v>
      </c>
      <c r="H82" s="36">
        <f>(1+INDEX('Scenario Parameters'!$L:$L,MATCH($C82,'Scenario Parameters'!$A:$A,0)))*(1+INDEX('Scenario Parameters'!$L:$L,MATCH(H$3,'Scenario Parameters'!$A:$A,0)))*'Base Table 5'!H82</f>
        <v>1.4033</v>
      </c>
      <c r="I82" s="36">
        <f>(1+INDEX('Scenario Parameters'!$L:$L,MATCH($C82,'Scenario Parameters'!$A:$A,0)))*(1+INDEX('Scenario Parameters'!$L:$L,MATCH(I$3,'Scenario Parameters'!$A:$A,0)))*'Base Table 5'!I82</f>
        <v>5.7243000000000004</v>
      </c>
      <c r="J82" s="36">
        <f>(1+INDEX('Scenario Parameters'!$L:$L,MATCH($C82,'Scenario Parameters'!$A:$A,0)))*(1+INDEX('Scenario Parameters'!$L:$L,MATCH(J$3,'Scenario Parameters'!$A:$A,0)))*'Base Table 5'!J82</f>
        <v>0.87119999999999997</v>
      </c>
      <c r="K82" s="36">
        <f>(1+INDEX('Scenario Parameters'!$L:$L,MATCH($C82,'Scenario Parameters'!$A:$A,0)))*(1+INDEX('Scenario Parameters'!$L:$L,MATCH(K$3,'Scenario Parameters'!$A:$A,0)))*'Base Table 5'!K82</f>
        <v>2.6981999999999999</v>
      </c>
      <c r="L82" s="36">
        <f>(1+INDEX('Scenario Parameters'!$L:$L,MATCH($C82,'Scenario Parameters'!$A:$A,0)))*(1+INDEX('Scenario Parameters'!$L:$L,MATCH(L$3,'Scenario Parameters'!$A:$A,0)))*'Base Table 5'!L82</f>
        <v>179.33961999999994</v>
      </c>
      <c r="M82" s="36">
        <f>(1+INDEX('Scenario Parameters'!$L:$L,MATCH($C82,'Scenario Parameters'!$A:$A,0)))*(1+INDEX('Scenario Parameters'!$L:$L,MATCH(M$3,'Scenario Parameters'!$A:$A,0)))*'Base Table 5'!M82</f>
        <v>4.7460299999999984</v>
      </c>
      <c r="N82" s="36">
        <f>(1+INDEX('Scenario Parameters'!$L:$L,MATCH($C82,'Scenario Parameters'!$A:$A,0)))*(1+INDEX('Scenario Parameters'!$L:$L,MATCH(N$3,'Scenario Parameters'!$A:$A,0)))*'Base Table 5'!N82</f>
        <v>782.80169000000001</v>
      </c>
      <c r="O82" s="36">
        <f>(1+INDEX('Scenario Parameters'!$L:$L,MATCH($C82,'Scenario Parameters'!$A:$A,0)))*(1+INDEX('Scenario Parameters'!$L:$L,MATCH(O$3,'Scenario Parameters'!$A:$A,0)))*'Base Table 5'!O82</f>
        <v>446.63377000000008</v>
      </c>
      <c r="P82" s="36">
        <f>(1+INDEX('Scenario Parameters'!$L:$L,MATCH($C82,'Scenario Parameters'!$A:$A,0)))*(1+INDEX('Scenario Parameters'!$L:$L,MATCH(P$3,'Scenario Parameters'!$A:$A,0)))*'Base Table 5'!P82</f>
        <v>36.629890000000003</v>
      </c>
      <c r="Q82" s="36">
        <f>(1+INDEX('Scenario Parameters'!$L:$L,MATCH($C82,'Scenario Parameters'!$A:$A,0)))*(1+INDEX('Scenario Parameters'!$L:$L,MATCH(Q$3,'Scenario Parameters'!$A:$A,0)))*'Base Table 5'!Q82</f>
        <v>2.0216799999999999</v>
      </c>
      <c r="R82" s="36">
        <f>(1+INDEX('Scenario Parameters'!$L:$L,MATCH($C82,'Scenario Parameters'!$A:$A,0)))*(1+INDEX('Scenario Parameters'!$L:$L,MATCH(R$3,'Scenario Parameters'!$A:$A,0)))*'Base Table 5'!R82</f>
        <v>30.133500000000002</v>
      </c>
      <c r="S82" s="36">
        <f>(1+INDEX('Scenario Parameters'!$L:$L,MATCH($C82,'Scenario Parameters'!$A:$A,0)))*(1+INDEX('Scenario Parameters'!$L:$L,MATCH(S$3,'Scenario Parameters'!$A:$A,0)))*'Base Table 5'!S82</f>
        <v>2.9133</v>
      </c>
      <c r="T82" s="36">
        <f>(1+INDEX('Scenario Parameters'!$L:$L,MATCH($C82,'Scenario Parameters'!$A:$A,0)))*(1+INDEX('Scenario Parameters'!$L:$L,MATCH(T$3,'Scenario Parameters'!$A:$A,0)))*'Base Table 5'!T82</f>
        <v>26.792400000000001</v>
      </c>
      <c r="U82" s="36">
        <f>(1+INDEX('Scenario Parameters'!$L:$L,MATCH($C82,'Scenario Parameters'!$A:$A,0)))*(1+INDEX('Scenario Parameters'!$L:$L,MATCH(U$3,'Scenario Parameters'!$A:$A,0)))*'Base Table 5'!U82</f>
        <v>9.1806999999999999</v>
      </c>
      <c r="V82" s="36">
        <f>(1+INDEX('Scenario Parameters'!$L:$L,MATCH($C82,'Scenario Parameters'!$A:$A,0)))*(1+INDEX('Scenario Parameters'!$L:$L,MATCH(V$3,'Scenario Parameters'!$A:$A,0)))*'Base Table 5'!V82</f>
        <v>1.9225000000000001</v>
      </c>
      <c r="W82" s="36">
        <f>(1+INDEX('Scenario Parameters'!$L:$L,MATCH($C82,'Scenario Parameters'!$A:$A,0)))*(1+INDEX('Scenario Parameters'!$L:$L,MATCH(W$3,'Scenario Parameters'!$A:$A,0)))*'Base Table 5'!W82</f>
        <v>46.201900000000002</v>
      </c>
      <c r="X82" s="36">
        <f>(1+INDEX('Scenario Parameters'!$L:$L,MATCH($C82,'Scenario Parameters'!$A:$A,0)))*(1+INDEX('Scenario Parameters'!$L:$L,MATCH(X$3,'Scenario Parameters'!$A:$A,0)))*'Base Table 5'!X82</f>
        <v>7.0670999999999999</v>
      </c>
      <c r="Y82" s="36">
        <f>(1+INDEX('Scenario Parameters'!$L:$L,MATCH($C82,'Scenario Parameters'!$A:$A,0)))*(1+INDEX('Scenario Parameters'!$L:$L,MATCH(Y$3,'Scenario Parameters'!$A:$A,0)))*'Base Table 5'!Y82</f>
        <v>6.2024999999999997</v>
      </c>
      <c r="Z82" s="36">
        <f>(1+INDEX('Scenario Parameters'!$L:$L,MATCH($C82,'Scenario Parameters'!$A:$A,0)))*(1+INDEX('Scenario Parameters'!$L:$L,MATCH(Z$3,'Scenario Parameters'!$A:$A,0)))*'Base Table 5'!Z82</f>
        <v>15.263</v>
      </c>
      <c r="AA82" s="36">
        <f>(1+INDEX('Scenario Parameters'!$L:$L,MATCH($C82,'Scenario Parameters'!$A:$A,0)))*(1+INDEX('Scenario Parameters'!$L:$L,MATCH(AA$3,'Scenario Parameters'!$A:$A,0)))*'Base Table 5'!AA82</f>
        <v>9.2019000000000002</v>
      </c>
      <c r="AB82" s="36">
        <f>(1+INDEX('Scenario Parameters'!$L:$L,MATCH($C82,'Scenario Parameters'!$A:$A,0)))*(1+INDEX('Scenario Parameters'!$L:$L,MATCH(AB$3,'Scenario Parameters'!$A:$A,0)))*'Base Table 5'!AB82</f>
        <v>15.3393</v>
      </c>
      <c r="AC82" s="36">
        <f>(1+INDEX('Scenario Parameters'!$L:$L,MATCH($C82,'Scenario Parameters'!$A:$A,0)))*(1+INDEX('Scenario Parameters'!$L:$L,MATCH(AC$3,'Scenario Parameters'!$A:$A,0)))*'Base Table 5'!AC82</f>
        <v>10.994899999999999</v>
      </c>
      <c r="AD82" s="36">
        <f>(1+INDEX('Scenario Parameters'!$L:$L,MATCH($C82,'Scenario Parameters'!$A:$A,0)))*(1+INDEX('Scenario Parameters'!$L:$L,MATCH(AD$3,'Scenario Parameters'!$A:$A,0)))*'Base Table 5'!AD82</f>
        <v>1.5364</v>
      </c>
      <c r="AE82" s="36">
        <f>(1+INDEX('Scenario Parameters'!$L:$L,MATCH($C82,'Scenario Parameters'!$A:$A,0)))*(1+INDEX('Scenario Parameters'!$L:$L,MATCH(AE$3,'Scenario Parameters'!$A:$A,0)))*'Base Table 5'!AE82</f>
        <v>0.67889999999999995</v>
      </c>
      <c r="AF82" s="36">
        <f>(1+INDEX('Scenario Parameters'!$L:$L,MATCH($C82,'Scenario Parameters'!$A:$A,0)))*(1+INDEX('Scenario Parameters'!$L:$L,MATCH(AF$3,'Scenario Parameters'!$A:$A,0)))*'Base Table 5'!AF82</f>
        <v>4.3794000000000004</v>
      </c>
      <c r="AG82" s="36">
        <f>(1+INDEX('Scenario Parameters'!$L:$L,MATCH($C82,'Scenario Parameters'!$A:$A,0)))*(1+INDEX('Scenario Parameters'!$L:$L,MATCH(AG$3,'Scenario Parameters'!$A:$A,0)))*'Base Table 5'!AG82</f>
        <v>3.9899999999999998E-2</v>
      </c>
      <c r="AH82" s="36">
        <f>(1+INDEX('Scenario Parameters'!$L:$L,MATCH($C82,'Scenario Parameters'!$A:$A,0)))*(1+INDEX('Scenario Parameters'!$L:$L,MATCH(AH$3,'Scenario Parameters'!$A:$A,0)))*'Base Table 5'!AH82</f>
        <v>6.7699999999999996E-2</v>
      </c>
      <c r="AI82" s="36">
        <f>(1+INDEX('Scenario Parameters'!$L:$L,MATCH($C82,'Scenario Parameters'!$A:$A,0)))*(1+INDEX('Scenario Parameters'!$L:$L,MATCH(AI$3,'Scenario Parameters'!$A:$A,0)))*'Base Table 5'!AI82</f>
        <v>0.36570000000000003</v>
      </c>
      <c r="AJ82" s="36">
        <f>(1+INDEX('Scenario Parameters'!$L:$L,MATCH($C82,'Scenario Parameters'!$A:$A,0)))*(1+INDEX('Scenario Parameters'!$L:$L,MATCH(AJ$3,'Scenario Parameters'!$A:$A,0)))*'Base Table 5'!AJ82</f>
        <v>11.0601</v>
      </c>
      <c r="AK82" s="36">
        <f>(1+INDEX('Scenario Parameters'!$L:$L,MATCH($C82,'Scenario Parameters'!$A:$A,0)))*(1+INDEX('Scenario Parameters'!$L:$L,MATCH(AK$3,'Scenario Parameters'!$A:$A,0)))*'Base Table 5'!AK82</f>
        <v>11.417899999999999</v>
      </c>
      <c r="AL82" s="36">
        <f>(1+INDEX('Scenario Parameters'!$L:$L,MATCH($C82,'Scenario Parameters'!$A:$A,0)))*(1+INDEX('Scenario Parameters'!$L:$L,MATCH(AL$3,'Scenario Parameters'!$A:$A,0)))*'Base Table 5'!AL82</f>
        <v>3.0821000000000001</v>
      </c>
      <c r="AM82" s="36">
        <f>(1+INDEX('Scenario Parameters'!$L:$L,MATCH($C82,'Scenario Parameters'!$A:$A,0)))*(1+INDEX('Scenario Parameters'!$L:$L,MATCH(AM$3,'Scenario Parameters'!$A:$A,0)))*'Base Table 5'!AM82</f>
        <v>13.5428</v>
      </c>
      <c r="AN82" s="36">
        <f>(1+INDEX('Scenario Parameters'!$L:$L,MATCH($C82,'Scenario Parameters'!$A:$A,0)))*(1+INDEX('Scenario Parameters'!$L:$L,MATCH(AN$3,'Scenario Parameters'!$A:$A,0)))*'Base Table 5'!AN82</f>
        <v>3.2545000000000002</v>
      </c>
      <c r="AO82" s="36">
        <f>(1+INDEX('Scenario Parameters'!$L:$L,MATCH($C82,'Scenario Parameters'!$A:$A,0)))*(1+INDEX('Scenario Parameters'!$L:$L,MATCH(AO$3,'Scenario Parameters'!$A:$A,0)))*'Base Table 5'!AO82</f>
        <v>0.5061699999999999</v>
      </c>
      <c r="AP82" s="36">
        <f>(1+INDEX('Scenario Parameters'!$L:$L,MATCH($C82,'Scenario Parameters'!$A:$A,0)))*(1+INDEX('Scenario Parameters'!$L:$L,MATCH(AP$3,'Scenario Parameters'!$A:$A,0)))*'Base Table 5'!AP82</f>
        <v>8.0266999999999999</v>
      </c>
      <c r="AQ82" s="36">
        <f>(1+INDEX('Scenario Parameters'!$L:$L,MATCH($C82,'Scenario Parameters'!$A:$A,0)))*(1+INDEX('Scenario Parameters'!$L:$L,MATCH(AQ$3,'Scenario Parameters'!$A:$A,0)))*'Base Table 5'!AQ82</f>
        <v>1.22875</v>
      </c>
      <c r="AR82" s="36">
        <f>(1+INDEX('Scenario Parameters'!$L:$L,MATCH($C82,'Scenario Parameters'!$A:$A,0)))*(1+INDEX('Scenario Parameters'!$L:$L,MATCH(AR$3,'Scenario Parameters'!$A:$A,0)))*'Base Table 5'!AR82</f>
        <v>27.192499999999999</v>
      </c>
      <c r="AS82" s="36">
        <f>(1+INDEX('Scenario Parameters'!$L:$L,MATCH($C82,'Scenario Parameters'!$A:$A,0)))*(1+INDEX('Scenario Parameters'!$L:$L,MATCH(AS$3,'Scenario Parameters'!$A:$A,0)))*'Base Table 5'!AS82</f>
        <v>15.8401</v>
      </c>
      <c r="AT82" s="36">
        <f>(1+INDEX('Scenario Parameters'!$L:$L,MATCH($C82,'Scenario Parameters'!$A:$A,0)))*(1+INDEX('Scenario Parameters'!$L:$L,MATCH(AT$3,'Scenario Parameters'!$A:$A,0)))*'Base Table 5'!AT82</f>
        <v>12.894299999999999</v>
      </c>
      <c r="AU82" s="36">
        <f>(1+INDEX('Scenario Parameters'!$L:$L,MATCH($C82,'Scenario Parameters'!$A:$A,0)))*(1+INDEX('Scenario Parameters'!$L:$L,MATCH(AU$3,'Scenario Parameters'!$A:$A,0)))*'Base Table 5'!AU82</f>
        <v>0.309</v>
      </c>
      <c r="AV82" s="36">
        <f>(1+INDEX('Scenario Parameters'!$L:$L,MATCH($C82,'Scenario Parameters'!$A:$A,0)))*(1+INDEX('Scenario Parameters'!$L:$L,MATCH(AV$3,'Scenario Parameters'!$A:$A,0)))*'Base Table 5'!AV82</f>
        <v>5.1611000000000002</v>
      </c>
      <c r="AW82" s="36">
        <f>(1+INDEX('Scenario Parameters'!$L:$L,MATCH($C82,'Scenario Parameters'!$A:$A,0)))*(1+INDEX('Scenario Parameters'!$L:$L,MATCH(AW$3,'Scenario Parameters'!$A:$A,0)))*'Base Table 5'!AW82</f>
        <v>1.2487999999999999</v>
      </c>
      <c r="AX82" s="36">
        <f>(1+INDEX('Scenario Parameters'!$L:$L,MATCH($C82,'Scenario Parameters'!$A:$A,0)))*(1+INDEX('Scenario Parameters'!$L:$L,MATCH(AX$3,'Scenario Parameters'!$A:$A,0)))*'Base Table 5'!AX82</f>
        <v>26.064</v>
      </c>
      <c r="AY82" s="36">
        <f>(1+INDEX('Scenario Parameters'!$L:$L,MATCH($C82,'Scenario Parameters'!$A:$A,0)))*(1+INDEX('Scenario Parameters'!$L:$L,MATCH(AY$3,'Scenario Parameters'!$A:$A,0)))*'Base Table 5'!AY82</f>
        <v>3.4283999999999999</v>
      </c>
      <c r="AZ82" s="36">
        <f>(1+INDEX('Scenario Parameters'!$L:$L,MATCH($C82,'Scenario Parameters'!$A:$A,0)))*(1+INDEX('Scenario Parameters'!$L:$L,MATCH(AZ$3,'Scenario Parameters'!$A:$A,0)))*'Base Table 5'!AZ82</f>
        <v>3.3504999999999998</v>
      </c>
      <c r="BA82" s="36">
        <f>(1+INDEX('Scenario Parameters'!$L:$L,MATCH($C82,'Scenario Parameters'!$A:$A,0)))*(1+INDEX('Scenario Parameters'!$L:$L,MATCH(BA$3,'Scenario Parameters'!$A:$A,0)))*'Base Table 5'!BA82</f>
        <v>120.55759999999999</v>
      </c>
      <c r="BB82" s="36">
        <f>(1+INDEX('Scenario Parameters'!$L:$L,MATCH($C82,'Scenario Parameters'!$A:$A,0)))*(1+INDEX('Scenario Parameters'!$L:$L,MATCH(BB$3,'Scenario Parameters'!$A:$A,0)))*'Base Table 5'!BB82</f>
        <v>274.42540000000002</v>
      </c>
      <c r="BC82" s="36">
        <f>(1+INDEX('Scenario Parameters'!$L:$L,MATCH($C82,'Scenario Parameters'!$A:$A,0)))*(1+INDEX('Scenario Parameters'!$L:$L,MATCH(BC$3,'Scenario Parameters'!$A:$A,0)))*'Base Table 5'!BC82</f>
        <v>2.0123000000000002</v>
      </c>
      <c r="BD82" s="36">
        <f>(1+INDEX('Scenario Parameters'!$L:$L,MATCH($C82,'Scenario Parameters'!$A:$A,0)))*(1+INDEX('Scenario Parameters'!$L:$L,MATCH(BD$3,'Scenario Parameters'!$A:$A,0)))*'Base Table 5'!BD82</f>
        <v>43.195700000000002</v>
      </c>
      <c r="BE82" s="36">
        <f>(1+INDEX('Scenario Parameters'!$L:$L,MATCH($C82,'Scenario Parameters'!$A:$A,0)))*(1+INDEX('Scenario Parameters'!$L:$L,MATCH(BE$3,'Scenario Parameters'!$A:$A,0)))*'Base Table 5'!BE82</f>
        <v>11.659000000000001</v>
      </c>
      <c r="BF82" s="36">
        <f>(1+INDEX('Scenario Parameters'!$L:$L,MATCH($C82,'Scenario Parameters'!$A:$A,0)))*(1+INDEX('Scenario Parameters'!$L:$L,MATCH(BF$3,'Scenario Parameters'!$A:$A,0)))*'Base Table 5'!BF82</f>
        <v>14.1716</v>
      </c>
      <c r="BG82" s="36">
        <f>(1+INDEX('Scenario Parameters'!$L:$L,MATCH($C82,'Scenario Parameters'!$A:$A,0)))*(1+INDEX('Scenario Parameters'!$L:$L,MATCH(BG$3,'Scenario Parameters'!$A:$A,0)))*'Base Table 5'!BG82</f>
        <v>4.025430000000001</v>
      </c>
      <c r="BH82" s="36">
        <f>(1+INDEX('Scenario Parameters'!$L:$L,MATCH($C82,'Scenario Parameters'!$A:$A,0)))*(1+INDEX('Scenario Parameters'!$L:$L,MATCH(BH$3,'Scenario Parameters'!$A:$A,0)))*'Base Table 5'!BH82</f>
        <v>5.2962999999999996</v>
      </c>
      <c r="BI82" s="36">
        <f>(1+INDEX('Scenario Parameters'!$L:$L,MATCH($C82,'Scenario Parameters'!$A:$A,0)))*(1+INDEX('Scenario Parameters'!$L:$L,MATCH(BI$3,'Scenario Parameters'!$A:$A,0)))*'Base Table 5'!BI82</f>
        <v>20.149999999999999</v>
      </c>
      <c r="BJ82" s="36">
        <f>(1+INDEX('Scenario Parameters'!$L:$L,MATCH($C82,'Scenario Parameters'!$A:$A,0)))*(1+INDEX('Scenario Parameters'!$L:$L,MATCH(BJ$3,'Scenario Parameters'!$A:$A,0)))*'Base Table 5'!BJ82</f>
        <v>3.6374</v>
      </c>
      <c r="BK82" s="36">
        <f>(1+INDEX('Scenario Parameters'!$L:$L,MATCH($C82,'Scenario Parameters'!$A:$A,0)))*(1+INDEX('Scenario Parameters'!$L:$L,MATCH(BK$3,'Scenario Parameters'!$A:$A,0)))*'Base Table 5'!BK82</f>
        <v>3.9098000000000002</v>
      </c>
      <c r="BL82" s="36">
        <f>(1+INDEX('Scenario Parameters'!$L:$L,MATCH($C82,'Scenario Parameters'!$A:$A,0)))*(1+INDEX('Scenario Parameters'!$L:$L,MATCH(BL$3,'Scenario Parameters'!$A:$A,0)))*'Base Table 5'!BL82</f>
        <v>2.7094</v>
      </c>
      <c r="BM82" s="36">
        <f>(1+INDEX('Scenario Parameters'!$L:$L,MATCH($C82,'Scenario Parameters'!$A:$A,0)))*(1+INDEX('Scenario Parameters'!$L:$L,MATCH(BM$3,'Scenario Parameters'!$A:$A,0)))*'Base Table 5'!BM82</f>
        <v>0.93700000000000006</v>
      </c>
      <c r="BN82" s="36">
        <f>(1+INDEX('Scenario Parameters'!$L:$L,MATCH($C82,'Scenario Parameters'!$A:$A,0)))*(1+INDEX('Scenario Parameters'!$L:$L,MATCH(BN$3,'Scenario Parameters'!$A:$A,0)))*'Base Table 5'!BN82</f>
        <v>11.306100000000001</v>
      </c>
      <c r="BO82" s="36">
        <f>(1+INDEX('Scenario Parameters'!$L:$L,MATCH($C82,'Scenario Parameters'!$A:$A,0)))*(1+INDEX('Scenario Parameters'!$L:$L,MATCH(BO$3,'Scenario Parameters'!$A:$A,0)))*'Base Table 5'!BO82</f>
        <v>5.1242000000000001</v>
      </c>
      <c r="BP82" s="36">
        <f>(1+INDEX('Scenario Parameters'!$L:$L,MATCH($C82,'Scenario Parameters'!$A:$A,0)))*(1+INDEX('Scenario Parameters'!$L:$L,MATCH(BP$3,'Scenario Parameters'!$A:$A,0)))*'Base Table 5'!BP82</f>
        <v>1.1417999999999999</v>
      </c>
      <c r="BQ82" s="36">
        <f>(1+INDEX('Scenario Parameters'!$L:$L,MATCH($C82,'Scenario Parameters'!$A:$A,0)))*(1+INDEX('Scenario Parameters'!$L:$L,MATCH(BQ$3,'Scenario Parameters'!$A:$A,0)))*'Base Table 5'!BQ82</f>
        <v>63.072625000000002</v>
      </c>
      <c r="BR82" s="36">
        <f>(1+INDEX('Scenario Parameters'!$L:$L,MATCH($C82,'Scenario Parameters'!$A:$A,0)))*(1+INDEX('Scenario Parameters'!$L:$L,MATCH(BR$3,'Scenario Parameters'!$A:$A,0)))*'Base Table 5'!BR82</f>
        <v>4.0328750000000007</v>
      </c>
      <c r="BS82" s="36">
        <f>(1+INDEX('Scenario Parameters'!$L:$L,MATCH($C82,'Scenario Parameters'!$A:$A,0)))*(1+INDEX('Scenario Parameters'!$L:$L,MATCH(BS$3,'Scenario Parameters'!$A:$A,0)))*'Base Table 5'!BS82</f>
        <v>0.10672999999999996</v>
      </c>
      <c r="BT82" s="36">
        <f>(1+INDEX('Scenario Parameters'!$L:$L,MATCH($C82,'Scenario Parameters'!$A:$A,0)))*(1+INDEX('Scenario Parameters'!$L:$L,MATCH(BT$3,'Scenario Parameters'!$A:$A,0)))*'Base Table 5'!BT82</f>
        <v>3.2280000000000002</v>
      </c>
      <c r="BU82" s="36">
        <f>(1+INDEX('Scenario Parameters'!$L:$L,MATCH($C82,'Scenario Parameters'!$A:$A,0)))*(1+INDEX('Scenario Parameters'!$L:$L,MATCH(BU$3,'Scenario Parameters'!$A:$A,0)))*'Base Table 5'!BU82</f>
        <v>226.44569999999999</v>
      </c>
      <c r="BV82" s="36">
        <f>(1+INDEX('Scenario Parameters'!$L:$L,MATCH($C82,'Scenario Parameters'!$A:$A,0)))*(1+INDEX('Scenario Parameters'!$L:$L,MATCH(BV$3,'Scenario Parameters'!$A:$A,0)))*'Base Table 5'!BV82</f>
        <v>47.883800000000001</v>
      </c>
      <c r="BW82" s="36">
        <f>(1+INDEX('Scenario Parameters'!$L:$L,MATCH($C82,'Scenario Parameters'!$A:$A,0)))*(1+INDEX('Scenario Parameters'!$L:$L,MATCH(BW$3,'Scenario Parameters'!$A:$A,0)))*'Base Table 5'!BW82</f>
        <v>48.759099999999997</v>
      </c>
      <c r="BX82" s="36">
        <f>(1+INDEX('Scenario Parameters'!$L:$L,MATCH($C82,'Scenario Parameters'!$A:$A,0)))*(1+INDEX('Scenario Parameters'!$L:$L,MATCH(BX$3,'Scenario Parameters'!$A:$A,0)))*'Base Table 5'!BX82</f>
        <v>81.759799999999998</v>
      </c>
      <c r="BY82" s="36">
        <f>(1+INDEX('Scenario Parameters'!$L:$L,MATCH($C82,'Scenario Parameters'!$A:$A,0)))*(1+INDEX('Scenario Parameters'!$L:$L,MATCH(BY$3,'Scenario Parameters'!$A:$A,0)))*'Base Table 5'!BY82</f>
        <v>161.15729999999999</v>
      </c>
      <c r="BZ82" s="36">
        <f>(1+INDEX('Scenario Parameters'!$L:$L,MATCH($C82,'Scenario Parameters'!$A:$A,0)))*(1+INDEX('Scenario Parameters'!$L:$L,MATCH(BZ$3,'Scenario Parameters'!$A:$A,0)))*'Base Table 5'!BZ82</f>
        <v>1310.3728000000001</v>
      </c>
      <c r="CA82" s="36">
        <f>(1+INDEX('Scenario Parameters'!$L:$L,MATCH($C82,'Scenario Parameters'!$A:$A,0)))*(1+INDEX('Scenario Parameters'!$L:$L,MATCH(CA$3,'Scenario Parameters'!$A:$A,0)))*'Base Table 5'!CA82</f>
        <v>131.1634</v>
      </c>
      <c r="CB82" s="36">
        <f>(1+INDEX('Scenario Parameters'!$L:$L,MATCH($C82,'Scenario Parameters'!$A:$A,0)))*(1+INDEX('Scenario Parameters'!$L:$L,MATCH(CB$3,'Scenario Parameters'!$A:$A,0)))*'Base Table 5'!CB82</f>
        <v>7.3556999999999997</v>
      </c>
      <c r="CC82" s="36">
        <f>(1+INDEX('Scenario Parameters'!$L:$L,MATCH($C82,'Scenario Parameters'!$A:$A,0)))*(1+INDEX('Scenario Parameters'!$L:$L,MATCH(CC$3,'Scenario Parameters'!$A:$A,0)))*'Base Table 5'!CC82</f>
        <v>63.078600000000002</v>
      </c>
      <c r="CD82" s="36">
        <f>(1+INDEX('Scenario Parameters'!$L:$L,MATCH($C82,'Scenario Parameters'!$A:$A,0)))*(1+INDEX('Scenario Parameters'!$L:$L,MATCH(CD$3,'Scenario Parameters'!$A:$A,0)))*'Base Table 5'!CD82</f>
        <v>920.94863999999984</v>
      </c>
      <c r="CE82" s="36">
        <f>(1+INDEX('Scenario Parameters'!$L:$L,MATCH($C82,'Scenario Parameters'!$A:$A,0)))*(1+INDEX('Scenario Parameters'!$L:$L,MATCH(CE$3,'Scenario Parameters'!$A:$A,0)))*'Base Table 5'!CE82</f>
        <v>624.37189999999998</v>
      </c>
      <c r="CF82" s="36">
        <f>(1+INDEX('Scenario Parameters'!$L:$L,MATCH($C82,'Scenario Parameters'!$A:$A,0)))*(1+INDEX('Scenario Parameters'!$L:$L,MATCH(CF$3,'Scenario Parameters'!$A:$A,0)))*'Base Table 5'!CF82</f>
        <v>85.746499999999997</v>
      </c>
      <c r="CG82" s="36">
        <f>(1+INDEX('Scenario Parameters'!$L:$L,MATCH($C82,'Scenario Parameters'!$A:$A,0)))*(1+INDEX('Scenario Parameters'!$L:$L,MATCH(CG$3,'Scenario Parameters'!$A:$A,0)))*'Base Table 5'!CG82</f>
        <v>17.616700000000002</v>
      </c>
      <c r="CH82" s="36">
        <f>(1+INDEX('Scenario Parameters'!$L:$L,MATCH($C82,'Scenario Parameters'!$A:$A,0)))*(1+INDEX('Scenario Parameters'!$L:$L,MATCH(CH$3,'Scenario Parameters'!$A:$A,0)))*'Base Table 5'!CH82</f>
        <v>97.523499999999999</v>
      </c>
      <c r="CI82" s="36">
        <f>(1+INDEX('Scenario Parameters'!$L:$L,MATCH($C82,'Scenario Parameters'!$A:$A,0)))*(1+INDEX('Scenario Parameters'!$L:$L,MATCH(CI$3,'Scenario Parameters'!$A:$A,0)))*'Base Table 5'!CI82</f>
        <v>600.0181</v>
      </c>
      <c r="CJ82" s="36">
        <f>(1+INDEX('Scenario Parameters'!$L:$L,MATCH($C82,'Scenario Parameters'!$A:$A,0)))*(1+INDEX('Scenario Parameters'!$L:$L,MATCH(CJ$3,'Scenario Parameters'!$A:$A,0)))*'Base Table 5'!CJ82</f>
        <v>11.0868</v>
      </c>
      <c r="CK82" s="36">
        <f>(1+INDEX('Scenario Parameters'!$L:$L,MATCH($C82,'Scenario Parameters'!$A:$A,0)))*(1+INDEX('Scenario Parameters'!$L:$L,MATCH(CK$3,'Scenario Parameters'!$A:$A,0)))*'Base Table 5'!CK82</f>
        <v>3.4487999999999999</v>
      </c>
      <c r="CL82" s="36">
        <f>(1+INDEX('Scenario Parameters'!$L:$L,MATCH($C82,'Scenario Parameters'!$A:$A,0)))*(1+INDEX('Scenario Parameters'!$L:$L,MATCH(CL$3,'Scenario Parameters'!$A:$A,0)))*'Base Table 5'!CL82</f>
        <v>1.2399</v>
      </c>
      <c r="CM82" s="36">
        <f>(1+INDEX('Scenario Parameters'!$L:$L,MATCH($C82,'Scenario Parameters'!$A:$A,0)))*(1+INDEX('Scenario Parameters'!$L:$L,MATCH(CM$3,'Scenario Parameters'!$A:$A,0)))*'Base Table 5'!CM82</f>
        <v>2.6758999999999999</v>
      </c>
      <c r="CN82" s="36">
        <f>(1+INDEX('Scenario Parameters'!$L:$L,MATCH($C82,'Scenario Parameters'!$A:$A,0)))*(1+INDEX('Scenario Parameters'!$L:$L,MATCH(CN$3,'Scenario Parameters'!$A:$A,0)))*'Base Table 5'!CN82</f>
        <v>36.307299999999998</v>
      </c>
      <c r="CO82" s="36">
        <f>(1+INDEX('Scenario Parameters'!$L:$L,MATCH($C82,'Scenario Parameters'!$A:$A,0)))*(1+INDEX('Scenario Parameters'!$L:$L,MATCH(CO$3,'Scenario Parameters'!$A:$A,0)))*'Base Table 5'!CO82</f>
        <v>7.2999999999999995E-2</v>
      </c>
      <c r="CP82" s="36">
        <f>(1+INDEX('Scenario Parameters'!$L:$L,MATCH($C82,'Scenario Parameters'!$A:$A,0)))*(1+INDEX('Scenario Parameters'!$L:$L,MATCH(CP$3,'Scenario Parameters'!$A:$A,0)))*'Base Table 5'!CP82</f>
        <v>5.1627000000000001</v>
      </c>
      <c r="CQ82" s="36">
        <f>(1+INDEX('Scenario Parameters'!$L:$L,MATCH($C82,'Scenario Parameters'!$A:$A,0)))*(1+INDEX('Scenario Parameters'!$L:$L,MATCH(CQ$3,'Scenario Parameters'!$A:$A,0)))*'Base Table 5'!CQ82</f>
        <v>8.1572999999999993</v>
      </c>
      <c r="CR82" s="36">
        <f>(1+INDEX('Scenario Parameters'!$L:$L,MATCH($C82,'Scenario Parameters'!$A:$A,0)))*(1+INDEX('Scenario Parameters'!$L:$L,MATCH(CR$3,'Scenario Parameters'!$A:$A,0)))*'Base Table 5'!CR82</f>
        <v>12.4727</v>
      </c>
      <c r="CS82" s="36">
        <f>(1+INDEX('Scenario Parameters'!$L:$L,MATCH($C82,'Scenario Parameters'!$A:$A,0)))*(1+INDEX('Scenario Parameters'!$L:$L,MATCH(CS$3,'Scenario Parameters'!$A:$A,0)))*'Base Table 5'!CS82</f>
        <v>39.170699999999997</v>
      </c>
      <c r="CT82" s="36">
        <f>(1+INDEX('Scenario Parameters'!$L:$L,MATCH($C82,'Scenario Parameters'!$A:$A,0)))*(1+INDEX('Scenario Parameters'!$L:$L,MATCH(CT$3,'Scenario Parameters'!$A:$A,0)))*'Base Table 5'!CT82</f>
        <v>0.38690000000000002</v>
      </c>
      <c r="CU82" s="36">
        <f>(1+INDEX('Scenario Parameters'!$L:$L,MATCH($C82,'Scenario Parameters'!$A:$A,0)))*(1+INDEX('Scenario Parameters'!$L:$L,MATCH(CU$3,'Scenario Parameters'!$A:$A,0)))*'Base Table 5'!CU82</f>
        <v>0.1235</v>
      </c>
      <c r="CV82" s="36">
        <f>(1+INDEX('Scenario Parameters'!$L:$L,MATCH($C82,'Scenario Parameters'!$A:$A,0)))*(1+INDEX('Scenario Parameters'!$L:$L,MATCH(CV$3,'Scenario Parameters'!$A:$A,0)))*'Base Table 5'!CV82</f>
        <v>20.925999999999998</v>
      </c>
      <c r="CW82" s="36">
        <f>(1+INDEX('Scenario Parameters'!$L:$L,MATCH($C82,'Scenario Parameters'!$A:$A,0)))*(1+INDEX('Scenario Parameters'!$L:$L,MATCH(CW$3,'Scenario Parameters'!$A:$A,0)))*'Base Table 5'!CW82</f>
        <v>67.757900000000006</v>
      </c>
      <c r="CX82" s="36">
        <f>(1+INDEX('Scenario Parameters'!$L:$L,MATCH($C82,'Scenario Parameters'!$A:$A,0)))*(1+INDEX('Scenario Parameters'!$L:$L,MATCH(CX$3,'Scenario Parameters'!$A:$A,0)))*'Base Table 5'!CX82</f>
        <v>14.5442</v>
      </c>
      <c r="CY82" s="36">
        <f>(1+INDEX('Scenario Parameters'!$L:$L,MATCH($C82,'Scenario Parameters'!$A:$A,0)))*(1+INDEX('Scenario Parameters'!$L:$L,MATCH(CY$3,'Scenario Parameters'!$A:$A,0)))*'Base Table 5'!CY82</f>
        <v>33.009799999999998</v>
      </c>
      <c r="CZ82" s="36">
        <f>(1+INDEX('Scenario Parameters'!$L:$L,MATCH($C82,'Scenario Parameters'!$A:$A,0)))*(1+INDEX('Scenario Parameters'!$L:$L,MATCH(CZ$3,'Scenario Parameters'!$A:$A,0)))*'Base Table 5'!CZ82</f>
        <v>17.575900000000001</v>
      </c>
      <c r="DA82" s="36">
        <f>(1+INDEX('Scenario Parameters'!$L:$L,MATCH($C82,'Scenario Parameters'!$A:$A,0)))*(1+INDEX('Scenario Parameters'!$L:$L,MATCH(DA$3,'Scenario Parameters'!$A:$A,0)))*'Base Table 5'!DA82</f>
        <v>44.399299999999997</v>
      </c>
      <c r="DB82" s="36">
        <f>(1+INDEX('Scenario Parameters'!$L:$L,MATCH($C82,'Scenario Parameters'!$A:$A,0)))*(1+INDEX('Scenario Parameters'!$L:$L,MATCH(DB$3,'Scenario Parameters'!$A:$A,0)))*'Base Table 5'!DB82</f>
        <v>7.5244</v>
      </c>
      <c r="DC82" s="36">
        <f>(1+INDEX('Scenario Parameters'!$L:$L,MATCH($C82,'Scenario Parameters'!$A:$A,0)))*(1+INDEX('Scenario Parameters'!$L:$L,MATCH(DC$3,'Scenario Parameters'!$A:$A,0)))*'Base Table 5'!DC82</f>
        <v>9.0776000000000003</v>
      </c>
      <c r="DD82" s="36">
        <f>(1+INDEX('Scenario Parameters'!$L:$L,MATCH($C82,'Scenario Parameters'!$A:$A,0)))*(1+INDEX('Scenario Parameters'!$L:$L,MATCH(DD$3,'Scenario Parameters'!$A:$A,0)))*'Base Table 5'!DD82</f>
        <v>17.674600000000002</v>
      </c>
      <c r="DE82" s="36">
        <f>(1+INDEX('Scenario Parameters'!$L:$L,MATCH($C82,'Scenario Parameters'!$A:$A,0)))*(1+INDEX('Scenario Parameters'!$L:$L,MATCH(DE$3,'Scenario Parameters'!$A:$A,0)))*'Base Table 5'!DE82</f>
        <v>11.003299999999999</v>
      </c>
      <c r="DF82" s="36">
        <f>(1+INDEX('Scenario Parameters'!$L:$L,MATCH($C82,'Scenario Parameters'!$A:$A,0)))*(1+INDEX('Scenario Parameters'!$L:$L,MATCH(DF$3,'Scenario Parameters'!$A:$A,0)))*'Base Table 5'!DF82</f>
        <v>4.6832000000000003</v>
      </c>
      <c r="DG82" s="36">
        <f>(1+INDEX('Scenario Parameters'!$L:$L,MATCH($C82,'Scenario Parameters'!$A:$A,0)))*(1+INDEX('Scenario Parameters'!$L:$L,MATCH(DG$3,'Scenario Parameters'!$A:$A,0)))*'Base Table 5'!DG82</f>
        <v>11.68585</v>
      </c>
      <c r="DH82" s="36">
        <f>(1+INDEX('Scenario Parameters'!$L:$L,MATCH($C82,'Scenario Parameters'!$A:$A,0)))*(1+INDEX('Scenario Parameters'!$L:$L,MATCH(DH$3,'Scenario Parameters'!$A:$A,0)))*'Base Table 5'!DH82</f>
        <v>11.7035</v>
      </c>
      <c r="DI82" s="36">
        <f>(1+INDEX('Scenario Parameters'!$L:$L,MATCH($C82,'Scenario Parameters'!$A:$A,0)))*(1+INDEX('Scenario Parameters'!$L:$L,MATCH(DI$3,'Scenario Parameters'!$A:$A,0)))*'Base Table 5'!DI82</f>
        <v>6.0216000000000003</v>
      </c>
      <c r="DJ82" s="36">
        <f>(1+INDEX('Scenario Parameters'!$L:$L,MATCH($C82,'Scenario Parameters'!$A:$A,0)))*(1+INDEX('Scenario Parameters'!$L:$L,MATCH(DJ$3,'Scenario Parameters'!$A:$A,0)))*'Base Table 5'!DJ82</f>
        <v>21.076599999999999</v>
      </c>
      <c r="DK82" s="36">
        <f>(1+INDEX('Scenario Parameters'!$L:$L,MATCH($C82,'Scenario Parameters'!$A:$A,0)))*(1+INDEX('Scenario Parameters'!$L:$L,MATCH(DK$3,'Scenario Parameters'!$A:$A,0)))*'Base Table 5'!DK82</f>
        <v>4.7293000000000003</v>
      </c>
      <c r="DL82" s="36">
        <f>(1+INDEX('Scenario Parameters'!$L:$L,MATCH($C82,'Scenario Parameters'!$A:$A,0)))*(1+INDEX('Scenario Parameters'!$L:$L,MATCH(DL$3,'Scenario Parameters'!$A:$A,0)))*'Base Table 5'!DL82</f>
        <v>1.9583999999999995</v>
      </c>
      <c r="DM82" s="36">
        <f>(1+INDEX('Scenario Parameters'!$L:$L,MATCH($C82,'Scenario Parameters'!$A:$A,0)))*(1+INDEX('Scenario Parameters'!$L:$L,MATCH(DM$3,'Scenario Parameters'!$A:$A,0)))*'Base Table 5'!DM82</f>
        <v>11.2582</v>
      </c>
      <c r="DN82" s="36">
        <f>(1+INDEX('Scenario Parameters'!$L:$L,MATCH($C82,'Scenario Parameters'!$A:$A,0)))*(1+INDEX('Scenario Parameters'!$L:$L,MATCH(DN$3,'Scenario Parameters'!$A:$A,0)))*'Base Table 5'!DN82</f>
        <v>4.8179999999999996</v>
      </c>
      <c r="DO82" s="36">
        <f>(1+INDEX('Scenario Parameters'!$L:$L,MATCH($C82,'Scenario Parameters'!$A:$A,0)))*(1+INDEX('Scenario Parameters'!$L:$L,MATCH(DO$3,'Scenario Parameters'!$A:$A,0)))*'Base Table 5'!DO82</f>
        <v>0.6804</v>
      </c>
      <c r="DP82" s="36">
        <f t="shared" si="8"/>
        <v>7386.7756500000032</v>
      </c>
      <c r="DQ82" s="36">
        <f>('Base Table 5'!DQ82/'Base Table 5'!$DX82)*$EB82</f>
        <v>5770.3042004782747</v>
      </c>
      <c r="DR82" s="36">
        <f>('Base Table 5'!DR82/'Base Table 5'!$DX82)*$EB82</f>
        <v>14.084684436383618</v>
      </c>
      <c r="DS82" s="36">
        <f>('Base Table 5'!DS82/'Base Table 5'!$DX82)*$EB82</f>
        <v>553.25553439443183</v>
      </c>
      <c r="DT82" s="36">
        <f>('Base Table 5'!DT82/'Base Table 5'!$DX82)*$EB82</f>
        <v>242.46183374024341</v>
      </c>
      <c r="DU82" s="36">
        <f>('Base Table 5'!DU82/'Base Table 5'!$DX82)*$EB82</f>
        <v>292.98250489204861</v>
      </c>
      <c r="DV82" s="36">
        <f>('Base Table 5'!DV82/'Base Table 5'!$DX82)*$EB82</f>
        <v>-20.938061884077865</v>
      </c>
      <c r="DW82" s="36">
        <f>('Base Table 5'!DW82/'Base Table 5'!$DX82)*$EB82</f>
        <v>6273.0109272154668</v>
      </c>
      <c r="DX82" s="36">
        <f t="shared" si="9"/>
        <v>13125.161623272772</v>
      </c>
      <c r="DY82" s="36">
        <f t="shared" si="10"/>
        <v>20511.937273272775</v>
      </c>
      <c r="DZ82" s="14">
        <f>'Base Table 5'!DY82</f>
        <v>20492.9997</v>
      </c>
      <c r="EA82" s="54">
        <v>20511.937273272775</v>
      </c>
      <c r="EB82" s="100">
        <f t="shared" si="11"/>
        <v>13125.161623272772</v>
      </c>
    </row>
    <row r="83" spans="1:132" x14ac:dyDescent="0.4">
      <c r="A83" s="37">
        <v>80</v>
      </c>
      <c r="B83" s="2" t="str">
        <f>'Base Table 5'!B83</f>
        <v>4801</v>
      </c>
      <c r="C83" s="112">
        <f>'Base Table 5'!C83</f>
        <v>22</v>
      </c>
      <c r="D83" s="38" t="str">
        <f>'Base Table 5'!D83</f>
        <v>Water, pipeline and other transport</v>
      </c>
      <c r="E83" s="36">
        <f>(1+INDEX('Scenario Parameters'!$L:$L,MATCH($C83,'Scenario Parameters'!$A:$A,0)))*(1+INDEX('Scenario Parameters'!$L:$L,MATCH(E$3,'Scenario Parameters'!$A:$A,0)))*'Base Table 5'!E83</f>
        <v>41.174100000000003</v>
      </c>
      <c r="F83" s="36">
        <f>(1+INDEX('Scenario Parameters'!$L:$L,MATCH($C83,'Scenario Parameters'!$A:$A,0)))*(1+INDEX('Scenario Parameters'!$L:$L,MATCH(F$3,'Scenario Parameters'!$A:$A,0)))*'Base Table 5'!F83</f>
        <v>3.1480999999999999</v>
      </c>
      <c r="G83" s="36">
        <f>(1+INDEX('Scenario Parameters'!$L:$L,MATCH($C83,'Scenario Parameters'!$A:$A,0)))*(1+INDEX('Scenario Parameters'!$L:$L,MATCH(G$3,'Scenario Parameters'!$A:$A,0)))*'Base Table 5'!G83</f>
        <v>13.960599999999999</v>
      </c>
      <c r="H83" s="36">
        <f>(1+INDEX('Scenario Parameters'!$L:$L,MATCH($C83,'Scenario Parameters'!$A:$A,0)))*(1+INDEX('Scenario Parameters'!$L:$L,MATCH(H$3,'Scenario Parameters'!$A:$A,0)))*'Base Table 5'!H83</f>
        <v>20.572600000000001</v>
      </c>
      <c r="I83" s="36">
        <f>(1+INDEX('Scenario Parameters'!$L:$L,MATCH($C83,'Scenario Parameters'!$A:$A,0)))*(1+INDEX('Scenario Parameters'!$L:$L,MATCH(I$3,'Scenario Parameters'!$A:$A,0)))*'Base Table 5'!I83</f>
        <v>1.4661999999999999</v>
      </c>
      <c r="J83" s="36">
        <f>(1+INDEX('Scenario Parameters'!$L:$L,MATCH($C83,'Scenario Parameters'!$A:$A,0)))*(1+INDEX('Scenario Parameters'!$L:$L,MATCH(J$3,'Scenario Parameters'!$A:$A,0)))*'Base Table 5'!J83</f>
        <v>32.138500000000001</v>
      </c>
      <c r="K83" s="36">
        <f>(1+INDEX('Scenario Parameters'!$L:$L,MATCH($C83,'Scenario Parameters'!$A:$A,0)))*(1+INDEX('Scenario Parameters'!$L:$L,MATCH(K$3,'Scenario Parameters'!$A:$A,0)))*'Base Table 5'!K83</f>
        <v>6.8891</v>
      </c>
      <c r="L83" s="36">
        <f>(1+INDEX('Scenario Parameters'!$L:$L,MATCH($C83,'Scenario Parameters'!$A:$A,0)))*(1+INDEX('Scenario Parameters'!$L:$L,MATCH(L$3,'Scenario Parameters'!$A:$A,0)))*'Base Table 5'!L83</f>
        <v>4.5025899999999988</v>
      </c>
      <c r="M83" s="36">
        <f>(1+INDEX('Scenario Parameters'!$L:$L,MATCH($C83,'Scenario Parameters'!$A:$A,0)))*(1+INDEX('Scenario Parameters'!$L:$L,MATCH(M$3,'Scenario Parameters'!$A:$A,0)))*'Base Table 5'!M83</f>
        <v>23.631849999999996</v>
      </c>
      <c r="N83" s="36">
        <f>(1+INDEX('Scenario Parameters'!$L:$L,MATCH($C83,'Scenario Parameters'!$A:$A,0)))*(1+INDEX('Scenario Parameters'!$L:$L,MATCH(N$3,'Scenario Parameters'!$A:$A,0)))*'Base Table 5'!N83</f>
        <v>129.55327</v>
      </c>
      <c r="O83" s="36">
        <f>(1+INDEX('Scenario Parameters'!$L:$L,MATCH($C83,'Scenario Parameters'!$A:$A,0)))*(1+INDEX('Scenario Parameters'!$L:$L,MATCH(O$3,'Scenario Parameters'!$A:$A,0)))*'Base Table 5'!O83</f>
        <v>171.27946</v>
      </c>
      <c r="P83" s="36">
        <f>(1+INDEX('Scenario Parameters'!$L:$L,MATCH($C83,'Scenario Parameters'!$A:$A,0)))*(1+INDEX('Scenario Parameters'!$L:$L,MATCH(P$3,'Scenario Parameters'!$A:$A,0)))*'Base Table 5'!P83</f>
        <v>15.79688</v>
      </c>
      <c r="Q83" s="36">
        <f>(1+INDEX('Scenario Parameters'!$L:$L,MATCH($C83,'Scenario Parameters'!$A:$A,0)))*(1+INDEX('Scenario Parameters'!$L:$L,MATCH(Q$3,'Scenario Parameters'!$A:$A,0)))*'Base Table 5'!Q83</f>
        <v>19.23892</v>
      </c>
      <c r="R83" s="36">
        <f>(1+INDEX('Scenario Parameters'!$L:$L,MATCH($C83,'Scenario Parameters'!$A:$A,0)))*(1+INDEX('Scenario Parameters'!$L:$L,MATCH(R$3,'Scenario Parameters'!$A:$A,0)))*'Base Table 5'!R83</f>
        <v>30.264099999999999</v>
      </c>
      <c r="S83" s="36">
        <f>(1+INDEX('Scenario Parameters'!$L:$L,MATCH($C83,'Scenario Parameters'!$A:$A,0)))*(1+INDEX('Scenario Parameters'!$L:$L,MATCH(S$3,'Scenario Parameters'!$A:$A,0)))*'Base Table 5'!S83</f>
        <v>0.59140000000000004</v>
      </c>
      <c r="T83" s="36">
        <f>(1+INDEX('Scenario Parameters'!$L:$L,MATCH($C83,'Scenario Parameters'!$A:$A,0)))*(1+INDEX('Scenario Parameters'!$L:$L,MATCH(T$3,'Scenario Parameters'!$A:$A,0)))*'Base Table 5'!T83</f>
        <v>30.775099999999998</v>
      </c>
      <c r="U83" s="36">
        <f>(1+INDEX('Scenario Parameters'!$L:$L,MATCH($C83,'Scenario Parameters'!$A:$A,0)))*(1+INDEX('Scenario Parameters'!$L:$L,MATCH(U$3,'Scenario Parameters'!$A:$A,0)))*'Base Table 5'!U83</f>
        <v>8.0747</v>
      </c>
      <c r="V83" s="36">
        <f>(1+INDEX('Scenario Parameters'!$L:$L,MATCH($C83,'Scenario Parameters'!$A:$A,0)))*(1+INDEX('Scenario Parameters'!$L:$L,MATCH(V$3,'Scenario Parameters'!$A:$A,0)))*'Base Table 5'!V83</f>
        <v>11.9801</v>
      </c>
      <c r="W83" s="36">
        <f>(1+INDEX('Scenario Parameters'!$L:$L,MATCH($C83,'Scenario Parameters'!$A:$A,0)))*(1+INDEX('Scenario Parameters'!$L:$L,MATCH(W$3,'Scenario Parameters'!$A:$A,0)))*'Base Table 5'!W83</f>
        <v>19.422000000000001</v>
      </c>
      <c r="X83" s="36">
        <f>(1+INDEX('Scenario Parameters'!$L:$L,MATCH($C83,'Scenario Parameters'!$A:$A,0)))*(1+INDEX('Scenario Parameters'!$L:$L,MATCH(X$3,'Scenario Parameters'!$A:$A,0)))*'Base Table 5'!X83</f>
        <v>12.2981</v>
      </c>
      <c r="Y83" s="36">
        <f>(1+INDEX('Scenario Parameters'!$L:$L,MATCH($C83,'Scenario Parameters'!$A:$A,0)))*(1+INDEX('Scenario Parameters'!$L:$L,MATCH(Y$3,'Scenario Parameters'!$A:$A,0)))*'Base Table 5'!Y83</f>
        <v>14.7539</v>
      </c>
      <c r="Z83" s="36">
        <f>(1+INDEX('Scenario Parameters'!$L:$L,MATCH($C83,'Scenario Parameters'!$A:$A,0)))*(1+INDEX('Scenario Parameters'!$L:$L,MATCH(Z$3,'Scenario Parameters'!$A:$A,0)))*'Base Table 5'!Z83</f>
        <v>35.104599999999998</v>
      </c>
      <c r="AA83" s="36">
        <f>(1+INDEX('Scenario Parameters'!$L:$L,MATCH($C83,'Scenario Parameters'!$A:$A,0)))*(1+INDEX('Scenario Parameters'!$L:$L,MATCH(AA$3,'Scenario Parameters'!$A:$A,0)))*'Base Table 5'!AA83</f>
        <v>25.351600000000001</v>
      </c>
      <c r="AB83" s="36">
        <f>(1+INDEX('Scenario Parameters'!$L:$L,MATCH($C83,'Scenario Parameters'!$A:$A,0)))*(1+INDEX('Scenario Parameters'!$L:$L,MATCH(AB$3,'Scenario Parameters'!$A:$A,0)))*'Base Table 5'!AB83</f>
        <v>16.351500000000001</v>
      </c>
      <c r="AC83" s="36">
        <f>(1+INDEX('Scenario Parameters'!$L:$L,MATCH($C83,'Scenario Parameters'!$A:$A,0)))*(1+INDEX('Scenario Parameters'!$L:$L,MATCH(AC$3,'Scenario Parameters'!$A:$A,0)))*'Base Table 5'!AC83</f>
        <v>12.8573</v>
      </c>
      <c r="AD83" s="36">
        <f>(1+INDEX('Scenario Parameters'!$L:$L,MATCH($C83,'Scenario Parameters'!$A:$A,0)))*(1+INDEX('Scenario Parameters'!$L:$L,MATCH(AD$3,'Scenario Parameters'!$A:$A,0)))*'Base Table 5'!AD83</f>
        <v>0.31569999999999998</v>
      </c>
      <c r="AE83" s="36">
        <f>(1+INDEX('Scenario Parameters'!$L:$L,MATCH($C83,'Scenario Parameters'!$A:$A,0)))*(1+INDEX('Scenario Parameters'!$L:$L,MATCH(AE$3,'Scenario Parameters'!$A:$A,0)))*'Base Table 5'!AE83</f>
        <v>0.21740000000000001</v>
      </c>
      <c r="AF83" s="36">
        <f>(1+INDEX('Scenario Parameters'!$L:$L,MATCH($C83,'Scenario Parameters'!$A:$A,0)))*(1+INDEX('Scenario Parameters'!$L:$L,MATCH(AF$3,'Scenario Parameters'!$A:$A,0)))*'Base Table 5'!AF83</f>
        <v>4.0799000000000003</v>
      </c>
      <c r="AG83" s="36">
        <f>(1+INDEX('Scenario Parameters'!$L:$L,MATCH($C83,'Scenario Parameters'!$A:$A,0)))*(1+INDEX('Scenario Parameters'!$L:$L,MATCH(AG$3,'Scenario Parameters'!$A:$A,0)))*'Base Table 5'!AG83</f>
        <v>1.7999999999999999E-2</v>
      </c>
      <c r="AH83" s="36">
        <f>(1+INDEX('Scenario Parameters'!$L:$L,MATCH($C83,'Scenario Parameters'!$A:$A,0)))*(1+INDEX('Scenario Parameters'!$L:$L,MATCH(AH$3,'Scenario Parameters'!$A:$A,0)))*'Base Table 5'!AH83</f>
        <v>0.24349999999999999</v>
      </c>
      <c r="AI83" s="36">
        <f>(1+INDEX('Scenario Parameters'!$L:$L,MATCH($C83,'Scenario Parameters'!$A:$A,0)))*(1+INDEX('Scenario Parameters'!$L:$L,MATCH(AI$3,'Scenario Parameters'!$A:$A,0)))*'Base Table 5'!AI83</f>
        <v>0.3009</v>
      </c>
      <c r="AJ83" s="36">
        <f>(1+INDEX('Scenario Parameters'!$L:$L,MATCH($C83,'Scenario Parameters'!$A:$A,0)))*(1+INDEX('Scenario Parameters'!$L:$L,MATCH(AJ$3,'Scenario Parameters'!$A:$A,0)))*'Base Table 5'!AJ83</f>
        <v>3.5287000000000002</v>
      </c>
      <c r="AK83" s="36">
        <f>(1+INDEX('Scenario Parameters'!$L:$L,MATCH($C83,'Scenario Parameters'!$A:$A,0)))*(1+INDEX('Scenario Parameters'!$L:$L,MATCH(AK$3,'Scenario Parameters'!$A:$A,0)))*'Base Table 5'!AK83</f>
        <v>9.0670000000000002</v>
      </c>
      <c r="AL83" s="36">
        <f>(1+INDEX('Scenario Parameters'!$L:$L,MATCH($C83,'Scenario Parameters'!$A:$A,0)))*(1+INDEX('Scenario Parameters'!$L:$L,MATCH(AL$3,'Scenario Parameters'!$A:$A,0)))*'Base Table 5'!AL83</f>
        <v>23.1387</v>
      </c>
      <c r="AM83" s="36">
        <f>(1+INDEX('Scenario Parameters'!$L:$L,MATCH($C83,'Scenario Parameters'!$A:$A,0)))*(1+INDEX('Scenario Parameters'!$L:$L,MATCH(AM$3,'Scenario Parameters'!$A:$A,0)))*'Base Table 5'!AM83</f>
        <v>54.595199999999998</v>
      </c>
      <c r="AN83" s="36">
        <f>(1+INDEX('Scenario Parameters'!$L:$L,MATCH($C83,'Scenario Parameters'!$A:$A,0)))*(1+INDEX('Scenario Parameters'!$L:$L,MATCH(AN$3,'Scenario Parameters'!$A:$A,0)))*'Base Table 5'!AN83</f>
        <v>5.8430999999999997</v>
      </c>
      <c r="AO83" s="36">
        <f>(1+INDEX('Scenario Parameters'!$L:$L,MATCH($C83,'Scenario Parameters'!$A:$A,0)))*(1+INDEX('Scenario Parameters'!$L:$L,MATCH(AO$3,'Scenario Parameters'!$A:$A,0)))*'Base Table 5'!AO83</f>
        <v>3.1645599999999994</v>
      </c>
      <c r="AP83" s="36">
        <f>(1+INDEX('Scenario Parameters'!$L:$L,MATCH($C83,'Scenario Parameters'!$A:$A,0)))*(1+INDEX('Scenario Parameters'!$L:$L,MATCH(AP$3,'Scenario Parameters'!$A:$A,0)))*'Base Table 5'!AP83</f>
        <v>16.562950000000001</v>
      </c>
      <c r="AQ83" s="36">
        <f>(1+INDEX('Scenario Parameters'!$L:$L,MATCH($C83,'Scenario Parameters'!$A:$A,0)))*(1+INDEX('Scenario Parameters'!$L:$L,MATCH(AQ$3,'Scenario Parameters'!$A:$A,0)))*'Base Table 5'!AQ83</f>
        <v>1.89015</v>
      </c>
      <c r="AR83" s="36">
        <f>(1+INDEX('Scenario Parameters'!$L:$L,MATCH($C83,'Scenario Parameters'!$A:$A,0)))*(1+INDEX('Scenario Parameters'!$L:$L,MATCH(AR$3,'Scenario Parameters'!$A:$A,0)))*'Base Table 5'!AR83</f>
        <v>159.93469999999999</v>
      </c>
      <c r="AS83" s="36">
        <f>(1+INDEX('Scenario Parameters'!$L:$L,MATCH($C83,'Scenario Parameters'!$A:$A,0)))*(1+INDEX('Scenario Parameters'!$L:$L,MATCH(AS$3,'Scenario Parameters'!$A:$A,0)))*'Base Table 5'!AS83</f>
        <v>16.959399999999999</v>
      </c>
      <c r="AT83" s="36">
        <f>(1+INDEX('Scenario Parameters'!$L:$L,MATCH($C83,'Scenario Parameters'!$A:$A,0)))*(1+INDEX('Scenario Parameters'!$L:$L,MATCH(AT$3,'Scenario Parameters'!$A:$A,0)))*'Base Table 5'!AT83</f>
        <v>25.3079</v>
      </c>
      <c r="AU83" s="36">
        <f>(1+INDEX('Scenario Parameters'!$L:$L,MATCH($C83,'Scenario Parameters'!$A:$A,0)))*(1+INDEX('Scenario Parameters'!$L:$L,MATCH(AU$3,'Scenario Parameters'!$A:$A,0)))*'Base Table 5'!AU83</f>
        <v>0.5141</v>
      </c>
      <c r="AV83" s="36">
        <f>(1+INDEX('Scenario Parameters'!$L:$L,MATCH($C83,'Scenario Parameters'!$A:$A,0)))*(1+INDEX('Scenario Parameters'!$L:$L,MATCH(AV$3,'Scenario Parameters'!$A:$A,0)))*'Base Table 5'!AV83</f>
        <v>36.642200000000003</v>
      </c>
      <c r="AW83" s="36">
        <f>(1+INDEX('Scenario Parameters'!$L:$L,MATCH($C83,'Scenario Parameters'!$A:$A,0)))*(1+INDEX('Scenario Parameters'!$L:$L,MATCH(AW$3,'Scenario Parameters'!$A:$A,0)))*'Base Table 5'!AW83</f>
        <v>6.8326000000000002</v>
      </c>
      <c r="AX83" s="36">
        <f>(1+INDEX('Scenario Parameters'!$L:$L,MATCH($C83,'Scenario Parameters'!$A:$A,0)))*(1+INDEX('Scenario Parameters'!$L:$L,MATCH(AX$3,'Scenario Parameters'!$A:$A,0)))*'Base Table 5'!AX83</f>
        <v>24.754999999999999</v>
      </c>
      <c r="AY83" s="36">
        <f>(1+INDEX('Scenario Parameters'!$L:$L,MATCH($C83,'Scenario Parameters'!$A:$A,0)))*(1+INDEX('Scenario Parameters'!$L:$L,MATCH(AY$3,'Scenario Parameters'!$A:$A,0)))*'Base Table 5'!AY83</f>
        <v>17.713100000000001</v>
      </c>
      <c r="AZ83" s="36">
        <f>(1+INDEX('Scenario Parameters'!$L:$L,MATCH($C83,'Scenario Parameters'!$A:$A,0)))*(1+INDEX('Scenario Parameters'!$L:$L,MATCH(AZ$3,'Scenario Parameters'!$A:$A,0)))*'Base Table 5'!AZ83</f>
        <v>6.2770000000000001</v>
      </c>
      <c r="BA83" s="36">
        <f>(1+INDEX('Scenario Parameters'!$L:$L,MATCH($C83,'Scenario Parameters'!$A:$A,0)))*(1+INDEX('Scenario Parameters'!$L:$L,MATCH(BA$3,'Scenario Parameters'!$A:$A,0)))*'Base Table 5'!BA83</f>
        <v>42.608800000000002</v>
      </c>
      <c r="BB83" s="36">
        <f>(1+INDEX('Scenario Parameters'!$L:$L,MATCH($C83,'Scenario Parameters'!$A:$A,0)))*(1+INDEX('Scenario Parameters'!$L:$L,MATCH(BB$3,'Scenario Parameters'!$A:$A,0)))*'Base Table 5'!BB83</f>
        <v>206.41149999999999</v>
      </c>
      <c r="BC83" s="36">
        <f>(1+INDEX('Scenario Parameters'!$L:$L,MATCH($C83,'Scenario Parameters'!$A:$A,0)))*(1+INDEX('Scenario Parameters'!$L:$L,MATCH(BC$3,'Scenario Parameters'!$A:$A,0)))*'Base Table 5'!BC83</f>
        <v>1.9514</v>
      </c>
      <c r="BD83" s="36">
        <f>(1+INDEX('Scenario Parameters'!$L:$L,MATCH($C83,'Scenario Parameters'!$A:$A,0)))*(1+INDEX('Scenario Parameters'!$L:$L,MATCH(BD$3,'Scenario Parameters'!$A:$A,0)))*'Base Table 5'!BD83</f>
        <v>68.863</v>
      </c>
      <c r="BE83" s="36">
        <f>(1+INDEX('Scenario Parameters'!$L:$L,MATCH($C83,'Scenario Parameters'!$A:$A,0)))*(1+INDEX('Scenario Parameters'!$L:$L,MATCH(BE$3,'Scenario Parameters'!$A:$A,0)))*'Base Table 5'!BE83</f>
        <v>25.499300000000002</v>
      </c>
      <c r="BF83" s="36">
        <f>(1+INDEX('Scenario Parameters'!$L:$L,MATCH($C83,'Scenario Parameters'!$A:$A,0)))*(1+INDEX('Scenario Parameters'!$L:$L,MATCH(BF$3,'Scenario Parameters'!$A:$A,0)))*'Base Table 5'!BF83</f>
        <v>18.908899999999999</v>
      </c>
      <c r="BG83" s="36">
        <f>(1+INDEX('Scenario Parameters'!$L:$L,MATCH($C83,'Scenario Parameters'!$A:$A,0)))*(1+INDEX('Scenario Parameters'!$L:$L,MATCH(BG$3,'Scenario Parameters'!$A:$A,0)))*'Base Table 5'!BG83</f>
        <v>6.2789400000000013</v>
      </c>
      <c r="BH83" s="36">
        <f>(1+INDEX('Scenario Parameters'!$L:$L,MATCH($C83,'Scenario Parameters'!$A:$A,0)))*(1+INDEX('Scenario Parameters'!$L:$L,MATCH(BH$3,'Scenario Parameters'!$A:$A,0)))*'Base Table 5'!BH83</f>
        <v>5.7436999999999996</v>
      </c>
      <c r="BI83" s="36">
        <f>(1+INDEX('Scenario Parameters'!$L:$L,MATCH($C83,'Scenario Parameters'!$A:$A,0)))*(1+INDEX('Scenario Parameters'!$L:$L,MATCH(BI$3,'Scenario Parameters'!$A:$A,0)))*'Base Table 5'!BI83</f>
        <v>1.6422000000000001</v>
      </c>
      <c r="BJ83" s="36">
        <f>(1+INDEX('Scenario Parameters'!$L:$L,MATCH($C83,'Scenario Parameters'!$A:$A,0)))*(1+INDEX('Scenario Parameters'!$L:$L,MATCH(BJ$3,'Scenario Parameters'!$A:$A,0)))*'Base Table 5'!BJ83</f>
        <v>1.3118000000000001</v>
      </c>
      <c r="BK83" s="36">
        <f>(1+INDEX('Scenario Parameters'!$L:$L,MATCH($C83,'Scenario Parameters'!$A:$A,0)))*(1+INDEX('Scenario Parameters'!$L:$L,MATCH(BK$3,'Scenario Parameters'!$A:$A,0)))*'Base Table 5'!BK83</f>
        <v>2.7330999999999999</v>
      </c>
      <c r="BL83" s="36">
        <f>(1+INDEX('Scenario Parameters'!$L:$L,MATCH($C83,'Scenario Parameters'!$A:$A,0)))*(1+INDEX('Scenario Parameters'!$L:$L,MATCH(BL$3,'Scenario Parameters'!$A:$A,0)))*'Base Table 5'!BL83</f>
        <v>2.1577999999999999</v>
      </c>
      <c r="BM83" s="36">
        <f>(1+INDEX('Scenario Parameters'!$L:$L,MATCH($C83,'Scenario Parameters'!$A:$A,0)))*(1+INDEX('Scenario Parameters'!$L:$L,MATCH(BM$3,'Scenario Parameters'!$A:$A,0)))*'Base Table 5'!BM83</f>
        <v>0.5988</v>
      </c>
      <c r="BN83" s="36">
        <f>(1+INDEX('Scenario Parameters'!$L:$L,MATCH($C83,'Scenario Parameters'!$A:$A,0)))*(1+INDEX('Scenario Parameters'!$L:$L,MATCH(BN$3,'Scenario Parameters'!$A:$A,0)))*'Base Table 5'!BN83</f>
        <v>7.1439000000000004</v>
      </c>
      <c r="BO83" s="36">
        <f>(1+INDEX('Scenario Parameters'!$L:$L,MATCH($C83,'Scenario Parameters'!$A:$A,0)))*(1+INDEX('Scenario Parameters'!$L:$L,MATCH(BO$3,'Scenario Parameters'!$A:$A,0)))*'Base Table 5'!BO83</f>
        <v>3.7974000000000001</v>
      </c>
      <c r="BP83" s="36">
        <f>(1+INDEX('Scenario Parameters'!$L:$L,MATCH($C83,'Scenario Parameters'!$A:$A,0)))*(1+INDEX('Scenario Parameters'!$L:$L,MATCH(BP$3,'Scenario Parameters'!$A:$A,0)))*'Base Table 5'!BP83</f>
        <v>0.84230000000000005</v>
      </c>
      <c r="BQ83" s="36">
        <f>(1+INDEX('Scenario Parameters'!$L:$L,MATCH($C83,'Scenario Parameters'!$A:$A,0)))*(1+INDEX('Scenario Parameters'!$L:$L,MATCH(BQ$3,'Scenario Parameters'!$A:$A,0)))*'Base Table 5'!BQ83</f>
        <v>349.82249999999999</v>
      </c>
      <c r="BR83" s="36">
        <f>(1+INDEX('Scenario Parameters'!$L:$L,MATCH($C83,'Scenario Parameters'!$A:$A,0)))*(1+INDEX('Scenario Parameters'!$L:$L,MATCH(BR$3,'Scenario Parameters'!$A:$A,0)))*'Base Table 5'!BR83</f>
        <v>8.9287499999999991</v>
      </c>
      <c r="BS83" s="36">
        <f>(1+INDEX('Scenario Parameters'!$L:$L,MATCH($C83,'Scenario Parameters'!$A:$A,0)))*(1+INDEX('Scenario Parameters'!$L:$L,MATCH(BS$3,'Scenario Parameters'!$A:$A,0)))*'Base Table 5'!BS83</f>
        <v>12.220139999999997</v>
      </c>
      <c r="BT83" s="36">
        <f>(1+INDEX('Scenario Parameters'!$L:$L,MATCH($C83,'Scenario Parameters'!$A:$A,0)))*(1+INDEX('Scenario Parameters'!$L:$L,MATCH(BT$3,'Scenario Parameters'!$A:$A,0)))*'Base Table 5'!BT83</f>
        <v>3.9581</v>
      </c>
      <c r="BU83" s="36">
        <f>(1+INDEX('Scenario Parameters'!$L:$L,MATCH($C83,'Scenario Parameters'!$A:$A,0)))*(1+INDEX('Scenario Parameters'!$L:$L,MATCH(BU$3,'Scenario Parameters'!$A:$A,0)))*'Base Table 5'!BU83</f>
        <v>13.3268</v>
      </c>
      <c r="BV83" s="36">
        <f>(1+INDEX('Scenario Parameters'!$L:$L,MATCH($C83,'Scenario Parameters'!$A:$A,0)))*(1+INDEX('Scenario Parameters'!$L:$L,MATCH(BV$3,'Scenario Parameters'!$A:$A,0)))*'Base Table 5'!BV83</f>
        <v>123.7531</v>
      </c>
      <c r="BW83" s="36">
        <f>(1+INDEX('Scenario Parameters'!$L:$L,MATCH($C83,'Scenario Parameters'!$A:$A,0)))*(1+INDEX('Scenario Parameters'!$L:$L,MATCH(BW$3,'Scenario Parameters'!$A:$A,0)))*'Base Table 5'!BW83</f>
        <v>81.092600000000004</v>
      </c>
      <c r="BX83" s="36">
        <f>(1+INDEX('Scenario Parameters'!$L:$L,MATCH($C83,'Scenario Parameters'!$A:$A,0)))*(1+INDEX('Scenario Parameters'!$L:$L,MATCH(BX$3,'Scenario Parameters'!$A:$A,0)))*'Base Table 5'!BX83</f>
        <v>115.4913</v>
      </c>
      <c r="BY83" s="36">
        <f>(1+INDEX('Scenario Parameters'!$L:$L,MATCH($C83,'Scenario Parameters'!$A:$A,0)))*(1+INDEX('Scenario Parameters'!$L:$L,MATCH(BY$3,'Scenario Parameters'!$A:$A,0)))*'Base Table 5'!BY83</f>
        <v>171.74629999999999</v>
      </c>
      <c r="BZ83" s="36">
        <f>(1+INDEX('Scenario Parameters'!$L:$L,MATCH($C83,'Scenario Parameters'!$A:$A,0)))*(1+INDEX('Scenario Parameters'!$L:$L,MATCH(BZ$3,'Scenario Parameters'!$A:$A,0)))*'Base Table 5'!BZ83</f>
        <v>1622.2416000000001</v>
      </c>
      <c r="CA83" s="36">
        <f>(1+INDEX('Scenario Parameters'!$L:$L,MATCH($C83,'Scenario Parameters'!$A:$A,0)))*(1+INDEX('Scenario Parameters'!$L:$L,MATCH(CA$3,'Scenario Parameters'!$A:$A,0)))*'Base Table 5'!CA83</f>
        <v>126.55589999999999</v>
      </c>
      <c r="CB83" s="36">
        <f>(1+INDEX('Scenario Parameters'!$L:$L,MATCH($C83,'Scenario Parameters'!$A:$A,0)))*(1+INDEX('Scenario Parameters'!$L:$L,MATCH(CB$3,'Scenario Parameters'!$A:$A,0)))*'Base Table 5'!CB83</f>
        <v>67.540599999999998</v>
      </c>
      <c r="CC83" s="36">
        <f>(1+INDEX('Scenario Parameters'!$L:$L,MATCH($C83,'Scenario Parameters'!$A:$A,0)))*(1+INDEX('Scenario Parameters'!$L:$L,MATCH(CC$3,'Scenario Parameters'!$A:$A,0)))*'Base Table 5'!CC83</f>
        <v>122.57389999999999</v>
      </c>
      <c r="CD83" s="36">
        <f>(1+INDEX('Scenario Parameters'!$L:$L,MATCH($C83,'Scenario Parameters'!$A:$A,0)))*(1+INDEX('Scenario Parameters'!$L:$L,MATCH(CD$3,'Scenario Parameters'!$A:$A,0)))*'Base Table 5'!CD83</f>
        <v>305.23092000000003</v>
      </c>
      <c r="CE83" s="36">
        <f>(1+INDEX('Scenario Parameters'!$L:$L,MATCH($C83,'Scenario Parameters'!$A:$A,0)))*(1+INDEX('Scenario Parameters'!$L:$L,MATCH(CE$3,'Scenario Parameters'!$A:$A,0)))*'Base Table 5'!CE83</f>
        <v>7.4531999999999998</v>
      </c>
      <c r="CF83" s="36">
        <f>(1+INDEX('Scenario Parameters'!$L:$L,MATCH($C83,'Scenario Parameters'!$A:$A,0)))*(1+INDEX('Scenario Parameters'!$L:$L,MATCH(CF$3,'Scenario Parameters'!$A:$A,0)))*'Base Table 5'!CF83</f>
        <v>1065.2084</v>
      </c>
      <c r="CG83" s="36">
        <f>(1+INDEX('Scenario Parameters'!$L:$L,MATCH($C83,'Scenario Parameters'!$A:$A,0)))*(1+INDEX('Scenario Parameters'!$L:$L,MATCH(CG$3,'Scenario Parameters'!$A:$A,0)))*'Base Table 5'!CG83</f>
        <v>100.30719999999999</v>
      </c>
      <c r="CH83" s="36">
        <f>(1+INDEX('Scenario Parameters'!$L:$L,MATCH($C83,'Scenario Parameters'!$A:$A,0)))*(1+INDEX('Scenario Parameters'!$L:$L,MATCH(CH$3,'Scenario Parameters'!$A:$A,0)))*'Base Table 5'!CH83</f>
        <v>49.756</v>
      </c>
      <c r="CI83" s="36">
        <f>(1+INDEX('Scenario Parameters'!$L:$L,MATCH($C83,'Scenario Parameters'!$A:$A,0)))*(1+INDEX('Scenario Parameters'!$L:$L,MATCH(CI$3,'Scenario Parameters'!$A:$A,0)))*'Base Table 5'!CI83</f>
        <v>269.6737</v>
      </c>
      <c r="CJ83" s="36">
        <f>(1+INDEX('Scenario Parameters'!$L:$L,MATCH($C83,'Scenario Parameters'!$A:$A,0)))*(1+INDEX('Scenario Parameters'!$L:$L,MATCH(CJ$3,'Scenario Parameters'!$A:$A,0)))*'Base Table 5'!CJ83</f>
        <v>7.1535000000000002</v>
      </c>
      <c r="CK83" s="36">
        <f>(1+INDEX('Scenario Parameters'!$L:$L,MATCH($C83,'Scenario Parameters'!$A:$A,0)))*(1+INDEX('Scenario Parameters'!$L:$L,MATCH(CK$3,'Scenario Parameters'!$A:$A,0)))*'Base Table 5'!CK83</f>
        <v>2.3940000000000001</v>
      </c>
      <c r="CL83" s="36">
        <f>(1+INDEX('Scenario Parameters'!$L:$L,MATCH($C83,'Scenario Parameters'!$A:$A,0)))*(1+INDEX('Scenario Parameters'!$L:$L,MATCH(CL$3,'Scenario Parameters'!$A:$A,0)))*'Base Table 5'!CL83</f>
        <v>1.5969</v>
      </c>
      <c r="CM83" s="36">
        <f>(1+INDEX('Scenario Parameters'!$L:$L,MATCH($C83,'Scenario Parameters'!$A:$A,0)))*(1+INDEX('Scenario Parameters'!$L:$L,MATCH(CM$3,'Scenario Parameters'!$A:$A,0)))*'Base Table 5'!CM83</f>
        <v>1.4818</v>
      </c>
      <c r="CN83" s="36">
        <f>(1+INDEX('Scenario Parameters'!$L:$L,MATCH($C83,'Scenario Parameters'!$A:$A,0)))*(1+INDEX('Scenario Parameters'!$L:$L,MATCH(CN$3,'Scenario Parameters'!$A:$A,0)))*'Base Table 5'!CN83</f>
        <v>52.7896</v>
      </c>
      <c r="CO83" s="36">
        <f>(1+INDEX('Scenario Parameters'!$L:$L,MATCH($C83,'Scenario Parameters'!$A:$A,0)))*(1+INDEX('Scenario Parameters'!$L:$L,MATCH(CO$3,'Scenario Parameters'!$A:$A,0)))*'Base Table 5'!CO83</f>
        <v>9.3799999999999994E-2</v>
      </c>
      <c r="CP83" s="36">
        <f>(1+INDEX('Scenario Parameters'!$L:$L,MATCH($C83,'Scenario Parameters'!$A:$A,0)))*(1+INDEX('Scenario Parameters'!$L:$L,MATCH(CP$3,'Scenario Parameters'!$A:$A,0)))*'Base Table 5'!CP83</f>
        <v>21.470500000000001</v>
      </c>
      <c r="CQ83" s="36">
        <f>(1+INDEX('Scenario Parameters'!$L:$L,MATCH($C83,'Scenario Parameters'!$A:$A,0)))*(1+INDEX('Scenario Parameters'!$L:$L,MATCH(CQ$3,'Scenario Parameters'!$A:$A,0)))*'Base Table 5'!CQ83</f>
        <v>19.7773</v>
      </c>
      <c r="CR83" s="36">
        <f>(1+INDEX('Scenario Parameters'!$L:$L,MATCH($C83,'Scenario Parameters'!$A:$A,0)))*(1+INDEX('Scenario Parameters'!$L:$L,MATCH(CR$3,'Scenario Parameters'!$A:$A,0)))*'Base Table 5'!CR83</f>
        <v>8.0588999999999995</v>
      </c>
      <c r="CS83" s="36">
        <f>(1+INDEX('Scenario Parameters'!$L:$L,MATCH($C83,'Scenario Parameters'!$A:$A,0)))*(1+INDEX('Scenario Parameters'!$L:$L,MATCH(CS$3,'Scenario Parameters'!$A:$A,0)))*'Base Table 5'!CS83</f>
        <v>26.335999999999999</v>
      </c>
      <c r="CT83" s="36">
        <f>(1+INDEX('Scenario Parameters'!$L:$L,MATCH($C83,'Scenario Parameters'!$A:$A,0)))*(1+INDEX('Scenario Parameters'!$L:$L,MATCH(CT$3,'Scenario Parameters'!$A:$A,0)))*'Base Table 5'!CT83</f>
        <v>13.1866</v>
      </c>
      <c r="CU83" s="36">
        <f>(1+INDEX('Scenario Parameters'!$L:$L,MATCH($C83,'Scenario Parameters'!$A:$A,0)))*(1+INDEX('Scenario Parameters'!$L:$L,MATCH(CU$3,'Scenario Parameters'!$A:$A,0)))*'Base Table 5'!CU83</f>
        <v>4.5857999999999999</v>
      </c>
      <c r="CV83" s="36">
        <f>(1+INDEX('Scenario Parameters'!$L:$L,MATCH($C83,'Scenario Parameters'!$A:$A,0)))*(1+INDEX('Scenario Parameters'!$L:$L,MATCH(CV$3,'Scenario Parameters'!$A:$A,0)))*'Base Table 5'!CV83</f>
        <v>42.6023</v>
      </c>
      <c r="CW83" s="36">
        <f>(1+INDEX('Scenario Parameters'!$L:$L,MATCH($C83,'Scenario Parameters'!$A:$A,0)))*(1+INDEX('Scenario Parameters'!$L:$L,MATCH(CW$3,'Scenario Parameters'!$A:$A,0)))*'Base Table 5'!CW83</f>
        <v>171.32749999999999</v>
      </c>
      <c r="CX83" s="36">
        <f>(1+INDEX('Scenario Parameters'!$L:$L,MATCH($C83,'Scenario Parameters'!$A:$A,0)))*(1+INDEX('Scenario Parameters'!$L:$L,MATCH(CX$3,'Scenario Parameters'!$A:$A,0)))*'Base Table 5'!CX83</f>
        <v>6.2690999999999999</v>
      </c>
      <c r="CY83" s="36">
        <f>(1+INDEX('Scenario Parameters'!$L:$L,MATCH($C83,'Scenario Parameters'!$A:$A,0)))*(1+INDEX('Scenario Parameters'!$L:$L,MATCH(CY$3,'Scenario Parameters'!$A:$A,0)))*'Base Table 5'!CY83</f>
        <v>145.09370000000001</v>
      </c>
      <c r="CZ83" s="36">
        <f>(1+INDEX('Scenario Parameters'!$L:$L,MATCH($C83,'Scenario Parameters'!$A:$A,0)))*(1+INDEX('Scenario Parameters'!$L:$L,MATCH(CZ$3,'Scenario Parameters'!$A:$A,0)))*'Base Table 5'!CZ83</f>
        <v>21.783999999999999</v>
      </c>
      <c r="DA83" s="36">
        <f>(1+INDEX('Scenario Parameters'!$L:$L,MATCH($C83,'Scenario Parameters'!$A:$A,0)))*(1+INDEX('Scenario Parameters'!$L:$L,MATCH(DA$3,'Scenario Parameters'!$A:$A,0)))*'Base Table 5'!DA83</f>
        <v>200.07810000000001</v>
      </c>
      <c r="DB83" s="36">
        <f>(1+INDEX('Scenario Parameters'!$L:$L,MATCH($C83,'Scenario Parameters'!$A:$A,0)))*(1+INDEX('Scenario Parameters'!$L:$L,MATCH(DB$3,'Scenario Parameters'!$A:$A,0)))*'Base Table 5'!DB83</f>
        <v>197.697</v>
      </c>
      <c r="DC83" s="36">
        <f>(1+INDEX('Scenario Parameters'!$L:$L,MATCH($C83,'Scenario Parameters'!$A:$A,0)))*(1+INDEX('Scenario Parameters'!$L:$L,MATCH(DC$3,'Scenario Parameters'!$A:$A,0)))*'Base Table 5'!DC83</f>
        <v>31.140799999999999</v>
      </c>
      <c r="DD83" s="36">
        <f>(1+INDEX('Scenario Parameters'!$L:$L,MATCH($C83,'Scenario Parameters'!$A:$A,0)))*(1+INDEX('Scenario Parameters'!$L:$L,MATCH(DD$3,'Scenario Parameters'!$A:$A,0)))*'Base Table 5'!DD83</f>
        <v>72.675399999999996</v>
      </c>
      <c r="DE83" s="36">
        <f>(1+INDEX('Scenario Parameters'!$L:$L,MATCH($C83,'Scenario Parameters'!$A:$A,0)))*(1+INDEX('Scenario Parameters'!$L:$L,MATCH(DE$3,'Scenario Parameters'!$A:$A,0)))*'Base Table 5'!DE83</f>
        <v>45.77225</v>
      </c>
      <c r="DF83" s="36">
        <f>(1+INDEX('Scenario Parameters'!$L:$L,MATCH($C83,'Scenario Parameters'!$A:$A,0)))*(1+INDEX('Scenario Parameters'!$L:$L,MATCH(DF$3,'Scenario Parameters'!$A:$A,0)))*'Base Table 5'!DF83</f>
        <v>9.3886000000000003</v>
      </c>
      <c r="DG83" s="36">
        <f>(1+INDEX('Scenario Parameters'!$L:$L,MATCH($C83,'Scenario Parameters'!$A:$A,0)))*(1+INDEX('Scenario Parameters'!$L:$L,MATCH(DG$3,'Scenario Parameters'!$A:$A,0)))*'Base Table 5'!DG83</f>
        <v>30.814900000000002</v>
      </c>
      <c r="DH83" s="36">
        <f>(1+INDEX('Scenario Parameters'!$L:$L,MATCH($C83,'Scenario Parameters'!$A:$A,0)))*(1+INDEX('Scenario Parameters'!$L:$L,MATCH(DH$3,'Scenario Parameters'!$A:$A,0)))*'Base Table 5'!DH83</f>
        <v>33.188249999999996</v>
      </c>
      <c r="DI83" s="36">
        <f>(1+INDEX('Scenario Parameters'!$L:$L,MATCH($C83,'Scenario Parameters'!$A:$A,0)))*(1+INDEX('Scenario Parameters'!$L:$L,MATCH(DI$3,'Scenario Parameters'!$A:$A,0)))*'Base Table 5'!DI83</f>
        <v>8.7149000000000001</v>
      </c>
      <c r="DJ83" s="36">
        <f>(1+INDEX('Scenario Parameters'!$L:$L,MATCH($C83,'Scenario Parameters'!$A:$A,0)))*(1+INDEX('Scenario Parameters'!$L:$L,MATCH(DJ$3,'Scenario Parameters'!$A:$A,0)))*'Base Table 5'!DJ83</f>
        <v>19.9696</v>
      </c>
      <c r="DK83" s="36">
        <f>(1+INDEX('Scenario Parameters'!$L:$L,MATCH($C83,'Scenario Parameters'!$A:$A,0)))*(1+INDEX('Scenario Parameters'!$L:$L,MATCH(DK$3,'Scenario Parameters'!$A:$A,0)))*'Base Table 5'!DK83</f>
        <v>9.3318999999999992</v>
      </c>
      <c r="DL83" s="36">
        <f>(1+INDEX('Scenario Parameters'!$L:$L,MATCH($C83,'Scenario Parameters'!$A:$A,0)))*(1+INDEX('Scenario Parameters'!$L:$L,MATCH(DL$3,'Scenario Parameters'!$A:$A,0)))*'Base Table 5'!DL83</f>
        <v>6.4611999999999981</v>
      </c>
      <c r="DM83" s="36">
        <f>(1+INDEX('Scenario Parameters'!$L:$L,MATCH($C83,'Scenario Parameters'!$A:$A,0)))*(1+INDEX('Scenario Parameters'!$L:$L,MATCH(DM$3,'Scenario Parameters'!$A:$A,0)))*'Base Table 5'!DM83</f>
        <v>25.539200000000001</v>
      </c>
      <c r="DN83" s="36">
        <f>(1+INDEX('Scenario Parameters'!$L:$L,MATCH($C83,'Scenario Parameters'!$A:$A,0)))*(1+INDEX('Scenario Parameters'!$L:$L,MATCH(DN$3,'Scenario Parameters'!$A:$A,0)))*'Base Table 5'!DN83</f>
        <v>15.7182</v>
      </c>
      <c r="DO83" s="36">
        <f>(1+INDEX('Scenario Parameters'!$L:$L,MATCH($C83,'Scenario Parameters'!$A:$A,0)))*(1+INDEX('Scenario Parameters'!$L:$L,MATCH(DO$3,'Scenario Parameters'!$A:$A,0)))*'Base Table 5'!DO83</f>
        <v>6.1463000000000001</v>
      </c>
      <c r="DP83" s="36">
        <f t="shared" si="8"/>
        <v>7391.0900800000027</v>
      </c>
      <c r="DQ83" s="36">
        <f>('Base Table 5'!DQ83/'Base Table 5'!$DX83)*$EB83</f>
        <v>3218.9251778949429</v>
      </c>
      <c r="DR83" s="36">
        <f>('Base Table 5'!DR83/'Base Table 5'!$DX83)*$EB83</f>
        <v>219.61176697219702</v>
      </c>
      <c r="DS83" s="36">
        <f>('Base Table 5'!DS83/'Base Table 5'!$DX83)*$EB83</f>
        <v>612.48486129414971</v>
      </c>
      <c r="DT83" s="36">
        <f>('Base Table 5'!DT83/'Base Table 5'!$DX83)*$EB83</f>
        <v>286.97634542951278</v>
      </c>
      <c r="DU83" s="36">
        <f>('Base Table 5'!DU83/'Base Table 5'!$DX83)*$EB83</f>
        <v>273.50645457922957</v>
      </c>
      <c r="DV83" s="36">
        <f>('Base Table 5'!DV83/'Base Table 5'!$DX83)*$EB83</f>
        <v>8.7678382535664294</v>
      </c>
      <c r="DW83" s="36">
        <f>('Base Table 5'!DW83/'Base Table 5'!$DX83)*$EB83</f>
        <v>1080.7777491531651</v>
      </c>
      <c r="DX83" s="36">
        <f t="shared" si="9"/>
        <v>5701.0501935767634</v>
      </c>
      <c r="DY83" s="36">
        <f t="shared" si="10"/>
        <v>13092.140273576766</v>
      </c>
      <c r="DZ83" s="14">
        <f>'Base Table 5'!DY83</f>
        <v>13257</v>
      </c>
      <c r="EA83" s="54">
        <v>13092.140273576766</v>
      </c>
      <c r="EB83" s="100">
        <f t="shared" si="11"/>
        <v>5701.0501935767634</v>
      </c>
    </row>
    <row r="84" spans="1:132" x14ac:dyDescent="0.4">
      <c r="A84" s="34">
        <v>81</v>
      </c>
      <c r="B84" s="7" t="str">
        <f>'Base Table 5'!B84</f>
        <v>4901</v>
      </c>
      <c r="C84" s="111">
        <f>'Base Table 5'!C84</f>
        <v>22</v>
      </c>
      <c r="D84" s="35" t="str">
        <f>'Base Table 5'!D84</f>
        <v>Air and space transport</v>
      </c>
      <c r="E84" s="36">
        <f>(1+INDEX('Scenario Parameters'!$L:$L,MATCH($C84,'Scenario Parameters'!$A:$A,0)))*(1+INDEX('Scenario Parameters'!$L:$L,MATCH(E$3,'Scenario Parameters'!$A:$A,0)))*'Base Table 5'!E84</f>
        <v>31.373699999999999</v>
      </c>
      <c r="F84" s="36">
        <f>(1+INDEX('Scenario Parameters'!$L:$L,MATCH($C84,'Scenario Parameters'!$A:$A,0)))*(1+INDEX('Scenario Parameters'!$L:$L,MATCH(F$3,'Scenario Parameters'!$A:$A,0)))*'Base Table 5'!F84</f>
        <v>3.8740000000000001</v>
      </c>
      <c r="G84" s="36">
        <f>(1+INDEX('Scenario Parameters'!$L:$L,MATCH($C84,'Scenario Parameters'!$A:$A,0)))*(1+INDEX('Scenario Parameters'!$L:$L,MATCH(G$3,'Scenario Parameters'!$A:$A,0)))*'Base Table 5'!G84</f>
        <v>21.928799999999999</v>
      </c>
      <c r="H84" s="36">
        <f>(1+INDEX('Scenario Parameters'!$L:$L,MATCH($C84,'Scenario Parameters'!$A:$A,0)))*(1+INDEX('Scenario Parameters'!$L:$L,MATCH(H$3,'Scenario Parameters'!$A:$A,0)))*'Base Table 5'!H84</f>
        <v>1.2748999999999999</v>
      </c>
      <c r="I84" s="36">
        <f>(1+INDEX('Scenario Parameters'!$L:$L,MATCH($C84,'Scenario Parameters'!$A:$A,0)))*(1+INDEX('Scenario Parameters'!$L:$L,MATCH(I$3,'Scenario Parameters'!$A:$A,0)))*'Base Table 5'!I84</f>
        <v>0.71240000000000003</v>
      </c>
      <c r="J84" s="36">
        <f>(1+INDEX('Scenario Parameters'!$L:$L,MATCH($C84,'Scenario Parameters'!$A:$A,0)))*(1+INDEX('Scenario Parameters'!$L:$L,MATCH(J$3,'Scenario Parameters'!$A:$A,0)))*'Base Table 5'!J84</f>
        <v>0.88339999999999996</v>
      </c>
      <c r="K84" s="36">
        <f>(1+INDEX('Scenario Parameters'!$L:$L,MATCH($C84,'Scenario Parameters'!$A:$A,0)))*(1+INDEX('Scenario Parameters'!$L:$L,MATCH(K$3,'Scenario Parameters'!$A:$A,0)))*'Base Table 5'!K84</f>
        <v>10.689</v>
      </c>
      <c r="L84" s="36">
        <f>(1+INDEX('Scenario Parameters'!$L:$L,MATCH($C84,'Scenario Parameters'!$A:$A,0)))*(1+INDEX('Scenario Parameters'!$L:$L,MATCH(L$3,'Scenario Parameters'!$A:$A,0)))*'Base Table 5'!L84</f>
        <v>11.932379999999998</v>
      </c>
      <c r="M84" s="36">
        <f>(1+INDEX('Scenario Parameters'!$L:$L,MATCH($C84,'Scenario Parameters'!$A:$A,0)))*(1+INDEX('Scenario Parameters'!$L:$L,MATCH(M$3,'Scenario Parameters'!$A:$A,0)))*'Base Table 5'!M84</f>
        <v>6.1402199999999985</v>
      </c>
      <c r="N84" s="36">
        <f>(1+INDEX('Scenario Parameters'!$L:$L,MATCH($C84,'Scenario Parameters'!$A:$A,0)))*(1+INDEX('Scenario Parameters'!$L:$L,MATCH(N$3,'Scenario Parameters'!$A:$A,0)))*'Base Table 5'!N84</f>
        <v>75.73775000000002</v>
      </c>
      <c r="O84" s="36">
        <f>(1+INDEX('Scenario Parameters'!$L:$L,MATCH($C84,'Scenario Parameters'!$A:$A,0)))*(1+INDEX('Scenario Parameters'!$L:$L,MATCH(O$3,'Scenario Parameters'!$A:$A,0)))*'Base Table 5'!O84</f>
        <v>120.62996000000001</v>
      </c>
      <c r="P84" s="36">
        <f>(1+INDEX('Scenario Parameters'!$L:$L,MATCH($C84,'Scenario Parameters'!$A:$A,0)))*(1+INDEX('Scenario Parameters'!$L:$L,MATCH(P$3,'Scenario Parameters'!$A:$A,0)))*'Base Table 5'!P84</f>
        <v>31.740170000000003</v>
      </c>
      <c r="Q84" s="36">
        <f>(1+INDEX('Scenario Parameters'!$L:$L,MATCH($C84,'Scenario Parameters'!$A:$A,0)))*(1+INDEX('Scenario Parameters'!$L:$L,MATCH(Q$3,'Scenario Parameters'!$A:$A,0)))*'Base Table 5'!Q84</f>
        <v>8.0325600000000001</v>
      </c>
      <c r="R84" s="36">
        <f>(1+INDEX('Scenario Parameters'!$L:$L,MATCH($C84,'Scenario Parameters'!$A:$A,0)))*(1+INDEX('Scenario Parameters'!$L:$L,MATCH(R$3,'Scenario Parameters'!$A:$A,0)))*'Base Table 5'!R84</f>
        <v>4.0805999999999996</v>
      </c>
      <c r="S84" s="36">
        <f>(1+INDEX('Scenario Parameters'!$L:$L,MATCH($C84,'Scenario Parameters'!$A:$A,0)))*(1+INDEX('Scenario Parameters'!$L:$L,MATCH(S$3,'Scenario Parameters'!$A:$A,0)))*'Base Table 5'!S84</f>
        <v>4.7007000000000003</v>
      </c>
      <c r="T84" s="36">
        <f>(1+INDEX('Scenario Parameters'!$L:$L,MATCH($C84,'Scenario Parameters'!$A:$A,0)))*(1+INDEX('Scenario Parameters'!$L:$L,MATCH(T$3,'Scenario Parameters'!$A:$A,0)))*'Base Table 5'!T84</f>
        <v>4.4878</v>
      </c>
      <c r="U84" s="36">
        <f>(1+INDEX('Scenario Parameters'!$L:$L,MATCH($C84,'Scenario Parameters'!$A:$A,0)))*(1+INDEX('Scenario Parameters'!$L:$L,MATCH(U$3,'Scenario Parameters'!$A:$A,0)))*'Base Table 5'!U84</f>
        <v>7.8677000000000001</v>
      </c>
      <c r="V84" s="36">
        <f>(1+INDEX('Scenario Parameters'!$L:$L,MATCH($C84,'Scenario Parameters'!$A:$A,0)))*(1+INDEX('Scenario Parameters'!$L:$L,MATCH(V$3,'Scenario Parameters'!$A:$A,0)))*'Base Table 5'!V84</f>
        <v>2.8793000000000002</v>
      </c>
      <c r="W84" s="36">
        <f>(1+INDEX('Scenario Parameters'!$L:$L,MATCH($C84,'Scenario Parameters'!$A:$A,0)))*(1+INDEX('Scenario Parameters'!$L:$L,MATCH(W$3,'Scenario Parameters'!$A:$A,0)))*'Base Table 5'!W84</f>
        <v>16.360700000000001</v>
      </c>
      <c r="X84" s="36">
        <f>(1+INDEX('Scenario Parameters'!$L:$L,MATCH($C84,'Scenario Parameters'!$A:$A,0)))*(1+INDEX('Scenario Parameters'!$L:$L,MATCH(X$3,'Scenario Parameters'!$A:$A,0)))*'Base Table 5'!X84</f>
        <v>4.9477000000000002</v>
      </c>
      <c r="Y84" s="36">
        <f>(1+INDEX('Scenario Parameters'!$L:$L,MATCH($C84,'Scenario Parameters'!$A:$A,0)))*(1+INDEX('Scenario Parameters'!$L:$L,MATCH(Y$3,'Scenario Parameters'!$A:$A,0)))*'Base Table 5'!Y84</f>
        <v>10.763400000000001</v>
      </c>
      <c r="Z84" s="36">
        <f>(1+INDEX('Scenario Parameters'!$L:$L,MATCH($C84,'Scenario Parameters'!$A:$A,0)))*(1+INDEX('Scenario Parameters'!$L:$L,MATCH(Z$3,'Scenario Parameters'!$A:$A,0)))*'Base Table 5'!Z84</f>
        <v>16.293099999999999</v>
      </c>
      <c r="AA84" s="36">
        <f>(1+INDEX('Scenario Parameters'!$L:$L,MATCH($C84,'Scenario Parameters'!$A:$A,0)))*(1+INDEX('Scenario Parameters'!$L:$L,MATCH(AA$3,'Scenario Parameters'!$A:$A,0)))*'Base Table 5'!AA84</f>
        <v>10.784599999999999</v>
      </c>
      <c r="AB84" s="36">
        <f>(1+INDEX('Scenario Parameters'!$L:$L,MATCH($C84,'Scenario Parameters'!$A:$A,0)))*(1+INDEX('Scenario Parameters'!$L:$L,MATCH(AB$3,'Scenario Parameters'!$A:$A,0)))*'Base Table 5'!AB84</f>
        <v>3.6688999999999998</v>
      </c>
      <c r="AC84" s="36">
        <f>(1+INDEX('Scenario Parameters'!$L:$L,MATCH($C84,'Scenario Parameters'!$A:$A,0)))*(1+INDEX('Scenario Parameters'!$L:$L,MATCH(AC$3,'Scenario Parameters'!$A:$A,0)))*'Base Table 5'!AC84</f>
        <v>6.5292000000000003</v>
      </c>
      <c r="AD84" s="36">
        <f>(1+INDEX('Scenario Parameters'!$L:$L,MATCH($C84,'Scenario Parameters'!$A:$A,0)))*(1+INDEX('Scenario Parameters'!$L:$L,MATCH(AD$3,'Scenario Parameters'!$A:$A,0)))*'Base Table 5'!AD84</f>
        <v>0.25700000000000001</v>
      </c>
      <c r="AE84" s="36">
        <f>(1+INDEX('Scenario Parameters'!$L:$L,MATCH($C84,'Scenario Parameters'!$A:$A,0)))*(1+INDEX('Scenario Parameters'!$L:$L,MATCH(AE$3,'Scenario Parameters'!$A:$A,0)))*'Base Table 5'!AE84</f>
        <v>0.14560000000000001</v>
      </c>
      <c r="AF84" s="36">
        <f>(1+INDEX('Scenario Parameters'!$L:$L,MATCH($C84,'Scenario Parameters'!$A:$A,0)))*(1+INDEX('Scenario Parameters'!$L:$L,MATCH(AF$3,'Scenario Parameters'!$A:$A,0)))*'Base Table 5'!AF84</f>
        <v>4.5385</v>
      </c>
      <c r="AG84" s="36">
        <f>(1+INDEX('Scenario Parameters'!$L:$L,MATCH($C84,'Scenario Parameters'!$A:$A,0)))*(1+INDEX('Scenario Parameters'!$L:$L,MATCH(AG$3,'Scenario Parameters'!$A:$A,0)))*'Base Table 5'!AG84</f>
        <v>4.1099999999999998E-2</v>
      </c>
      <c r="AH84" s="36">
        <f>(1+INDEX('Scenario Parameters'!$L:$L,MATCH($C84,'Scenario Parameters'!$A:$A,0)))*(1+INDEX('Scenario Parameters'!$L:$L,MATCH(AH$3,'Scenario Parameters'!$A:$A,0)))*'Base Table 5'!AH84</f>
        <v>1.1397999999999999</v>
      </c>
      <c r="AI84" s="36">
        <f>(1+INDEX('Scenario Parameters'!$L:$L,MATCH($C84,'Scenario Parameters'!$A:$A,0)))*(1+INDEX('Scenario Parameters'!$L:$L,MATCH(AI$3,'Scenario Parameters'!$A:$A,0)))*'Base Table 5'!AI84</f>
        <v>0.4194</v>
      </c>
      <c r="AJ84" s="36">
        <f>(1+INDEX('Scenario Parameters'!$L:$L,MATCH($C84,'Scenario Parameters'!$A:$A,0)))*(1+INDEX('Scenario Parameters'!$L:$L,MATCH(AJ$3,'Scenario Parameters'!$A:$A,0)))*'Base Table 5'!AJ84</f>
        <v>1.1135999999999999</v>
      </c>
      <c r="AK84" s="36">
        <f>(1+INDEX('Scenario Parameters'!$L:$L,MATCH($C84,'Scenario Parameters'!$A:$A,0)))*(1+INDEX('Scenario Parameters'!$L:$L,MATCH(AK$3,'Scenario Parameters'!$A:$A,0)))*'Base Table 5'!AK84</f>
        <v>6.9775999999999998</v>
      </c>
      <c r="AL84" s="36">
        <f>(1+INDEX('Scenario Parameters'!$L:$L,MATCH($C84,'Scenario Parameters'!$A:$A,0)))*(1+INDEX('Scenario Parameters'!$L:$L,MATCH(AL$3,'Scenario Parameters'!$A:$A,0)))*'Base Table 5'!AL84</f>
        <v>1.6197999999999999</v>
      </c>
      <c r="AM84" s="36">
        <f>(1+INDEX('Scenario Parameters'!$L:$L,MATCH($C84,'Scenario Parameters'!$A:$A,0)))*(1+INDEX('Scenario Parameters'!$L:$L,MATCH(AM$3,'Scenario Parameters'!$A:$A,0)))*'Base Table 5'!AM84</f>
        <v>18.470500000000001</v>
      </c>
      <c r="AN84" s="36">
        <f>(1+INDEX('Scenario Parameters'!$L:$L,MATCH($C84,'Scenario Parameters'!$A:$A,0)))*(1+INDEX('Scenario Parameters'!$L:$L,MATCH(AN$3,'Scenario Parameters'!$A:$A,0)))*'Base Table 5'!AN84</f>
        <v>7.5343999999999998</v>
      </c>
      <c r="AO84" s="36">
        <f>(1+INDEX('Scenario Parameters'!$L:$L,MATCH($C84,'Scenario Parameters'!$A:$A,0)))*(1+INDEX('Scenario Parameters'!$L:$L,MATCH(AO$3,'Scenario Parameters'!$A:$A,0)))*'Base Table 5'!AO84</f>
        <v>0.4709299999999999</v>
      </c>
      <c r="AP84" s="36">
        <f>(1+INDEX('Scenario Parameters'!$L:$L,MATCH($C84,'Scenario Parameters'!$A:$A,0)))*(1+INDEX('Scenario Parameters'!$L:$L,MATCH(AP$3,'Scenario Parameters'!$A:$A,0)))*'Base Table 5'!AP84</f>
        <v>3.6831499999999999</v>
      </c>
      <c r="AQ84" s="36">
        <f>(1+INDEX('Scenario Parameters'!$L:$L,MATCH($C84,'Scenario Parameters'!$A:$A,0)))*(1+INDEX('Scenario Parameters'!$L:$L,MATCH(AQ$3,'Scenario Parameters'!$A:$A,0)))*'Base Table 5'!AQ84</f>
        <v>0.41749999999999998</v>
      </c>
      <c r="AR84" s="36">
        <f>(1+INDEX('Scenario Parameters'!$L:$L,MATCH($C84,'Scenario Parameters'!$A:$A,0)))*(1+INDEX('Scenario Parameters'!$L:$L,MATCH(AR$3,'Scenario Parameters'!$A:$A,0)))*'Base Table 5'!AR84</f>
        <v>32.3322</v>
      </c>
      <c r="AS84" s="36">
        <f>(1+INDEX('Scenario Parameters'!$L:$L,MATCH($C84,'Scenario Parameters'!$A:$A,0)))*(1+INDEX('Scenario Parameters'!$L:$L,MATCH(AS$3,'Scenario Parameters'!$A:$A,0)))*'Base Table 5'!AS84</f>
        <v>5.3151999999999999</v>
      </c>
      <c r="AT84" s="36">
        <f>(1+INDEX('Scenario Parameters'!$L:$L,MATCH($C84,'Scenario Parameters'!$A:$A,0)))*(1+INDEX('Scenario Parameters'!$L:$L,MATCH(AT$3,'Scenario Parameters'!$A:$A,0)))*'Base Table 5'!AT84</f>
        <v>37.1999</v>
      </c>
      <c r="AU84" s="36">
        <f>(1+INDEX('Scenario Parameters'!$L:$L,MATCH($C84,'Scenario Parameters'!$A:$A,0)))*(1+INDEX('Scenario Parameters'!$L:$L,MATCH(AU$3,'Scenario Parameters'!$A:$A,0)))*'Base Table 5'!AU84</f>
        <v>0.33579999999999999</v>
      </c>
      <c r="AV84" s="36">
        <f>(1+INDEX('Scenario Parameters'!$L:$L,MATCH($C84,'Scenario Parameters'!$A:$A,0)))*(1+INDEX('Scenario Parameters'!$L:$L,MATCH(AV$3,'Scenario Parameters'!$A:$A,0)))*'Base Table 5'!AV84</f>
        <v>1.4033</v>
      </c>
      <c r="AW84" s="36">
        <f>(1+INDEX('Scenario Parameters'!$L:$L,MATCH($C84,'Scenario Parameters'!$A:$A,0)))*(1+INDEX('Scenario Parameters'!$L:$L,MATCH(AW$3,'Scenario Parameters'!$A:$A,0)))*'Base Table 5'!AW84</f>
        <v>0.67149999999999999</v>
      </c>
      <c r="AX84" s="36">
        <f>(1+INDEX('Scenario Parameters'!$L:$L,MATCH($C84,'Scenario Parameters'!$A:$A,0)))*(1+INDEX('Scenario Parameters'!$L:$L,MATCH(AX$3,'Scenario Parameters'!$A:$A,0)))*'Base Table 5'!AX84</f>
        <v>14.097899999999999</v>
      </c>
      <c r="AY84" s="36">
        <f>(1+INDEX('Scenario Parameters'!$L:$L,MATCH($C84,'Scenario Parameters'!$A:$A,0)))*(1+INDEX('Scenario Parameters'!$L:$L,MATCH(AY$3,'Scenario Parameters'!$A:$A,0)))*'Base Table 5'!AY84</f>
        <v>1.135</v>
      </c>
      <c r="AZ84" s="36">
        <f>(1+INDEX('Scenario Parameters'!$L:$L,MATCH($C84,'Scenario Parameters'!$A:$A,0)))*(1+INDEX('Scenario Parameters'!$L:$L,MATCH(AZ$3,'Scenario Parameters'!$A:$A,0)))*'Base Table 5'!AZ84</f>
        <v>2.9554</v>
      </c>
      <c r="BA84" s="36">
        <f>(1+INDEX('Scenario Parameters'!$L:$L,MATCH($C84,'Scenario Parameters'!$A:$A,0)))*(1+INDEX('Scenario Parameters'!$L:$L,MATCH(BA$3,'Scenario Parameters'!$A:$A,0)))*'Base Table 5'!BA84</f>
        <v>7.4092000000000002</v>
      </c>
      <c r="BB84" s="36">
        <f>(1+INDEX('Scenario Parameters'!$L:$L,MATCH($C84,'Scenario Parameters'!$A:$A,0)))*(1+INDEX('Scenario Parameters'!$L:$L,MATCH(BB$3,'Scenario Parameters'!$A:$A,0)))*'Base Table 5'!BB84</f>
        <v>0.77</v>
      </c>
      <c r="BC84" s="36">
        <f>(1+INDEX('Scenario Parameters'!$L:$L,MATCH($C84,'Scenario Parameters'!$A:$A,0)))*(1+INDEX('Scenario Parameters'!$L:$L,MATCH(BC$3,'Scenario Parameters'!$A:$A,0)))*'Base Table 5'!BC84</f>
        <v>0.3952</v>
      </c>
      <c r="BD84" s="36">
        <f>(1+INDEX('Scenario Parameters'!$L:$L,MATCH($C84,'Scenario Parameters'!$A:$A,0)))*(1+INDEX('Scenario Parameters'!$L:$L,MATCH(BD$3,'Scenario Parameters'!$A:$A,0)))*'Base Table 5'!BD84</f>
        <v>33.126800000000003</v>
      </c>
      <c r="BE84" s="36">
        <f>(1+INDEX('Scenario Parameters'!$L:$L,MATCH($C84,'Scenario Parameters'!$A:$A,0)))*(1+INDEX('Scenario Parameters'!$L:$L,MATCH(BE$3,'Scenario Parameters'!$A:$A,0)))*'Base Table 5'!BE84</f>
        <v>4.2256</v>
      </c>
      <c r="BF84" s="36">
        <f>(1+INDEX('Scenario Parameters'!$L:$L,MATCH($C84,'Scenario Parameters'!$A:$A,0)))*(1+INDEX('Scenario Parameters'!$L:$L,MATCH(BF$3,'Scenario Parameters'!$A:$A,0)))*'Base Table 5'!BF84</f>
        <v>11.3361</v>
      </c>
      <c r="BG84" s="36">
        <f>(1+INDEX('Scenario Parameters'!$L:$L,MATCH($C84,'Scenario Parameters'!$A:$A,0)))*(1+INDEX('Scenario Parameters'!$L:$L,MATCH(BG$3,'Scenario Parameters'!$A:$A,0)))*'Base Table 5'!BG84</f>
        <v>5.5113300000000001</v>
      </c>
      <c r="BH84" s="36">
        <f>(1+INDEX('Scenario Parameters'!$L:$L,MATCH($C84,'Scenario Parameters'!$A:$A,0)))*(1+INDEX('Scenario Parameters'!$L:$L,MATCH(BH$3,'Scenario Parameters'!$A:$A,0)))*'Base Table 5'!BH84</f>
        <v>10.8794</v>
      </c>
      <c r="BI84" s="36">
        <f>(1+INDEX('Scenario Parameters'!$L:$L,MATCH($C84,'Scenario Parameters'!$A:$A,0)))*(1+INDEX('Scenario Parameters'!$L:$L,MATCH(BI$3,'Scenario Parameters'!$A:$A,0)))*'Base Table 5'!BI84</f>
        <v>1.3926000000000001</v>
      </c>
      <c r="BJ84" s="36">
        <f>(1+INDEX('Scenario Parameters'!$L:$L,MATCH($C84,'Scenario Parameters'!$A:$A,0)))*(1+INDEX('Scenario Parameters'!$L:$L,MATCH(BJ$3,'Scenario Parameters'!$A:$A,0)))*'Base Table 5'!BJ84</f>
        <v>2.2562000000000002</v>
      </c>
      <c r="BK84" s="36">
        <f>(1+INDEX('Scenario Parameters'!$L:$L,MATCH($C84,'Scenario Parameters'!$A:$A,0)))*(1+INDEX('Scenario Parameters'!$L:$L,MATCH(BK$3,'Scenario Parameters'!$A:$A,0)))*'Base Table 5'!BK84</f>
        <v>18.881599999999999</v>
      </c>
      <c r="BL84" s="36">
        <f>(1+INDEX('Scenario Parameters'!$L:$L,MATCH($C84,'Scenario Parameters'!$A:$A,0)))*(1+INDEX('Scenario Parameters'!$L:$L,MATCH(BL$3,'Scenario Parameters'!$A:$A,0)))*'Base Table 5'!BL84</f>
        <v>12.363300000000001</v>
      </c>
      <c r="BM84" s="36">
        <f>(1+INDEX('Scenario Parameters'!$L:$L,MATCH($C84,'Scenario Parameters'!$A:$A,0)))*(1+INDEX('Scenario Parameters'!$L:$L,MATCH(BM$3,'Scenario Parameters'!$A:$A,0)))*'Base Table 5'!BM84</f>
        <v>3.0527000000000002</v>
      </c>
      <c r="BN84" s="36">
        <f>(1+INDEX('Scenario Parameters'!$L:$L,MATCH($C84,'Scenario Parameters'!$A:$A,0)))*(1+INDEX('Scenario Parameters'!$L:$L,MATCH(BN$3,'Scenario Parameters'!$A:$A,0)))*'Base Table 5'!BN84</f>
        <v>53.279400000000003</v>
      </c>
      <c r="BO84" s="36">
        <f>(1+INDEX('Scenario Parameters'!$L:$L,MATCH($C84,'Scenario Parameters'!$A:$A,0)))*(1+INDEX('Scenario Parameters'!$L:$L,MATCH(BO$3,'Scenario Parameters'!$A:$A,0)))*'Base Table 5'!BO84</f>
        <v>4.4790000000000001</v>
      </c>
      <c r="BP84" s="36">
        <f>(1+INDEX('Scenario Parameters'!$L:$L,MATCH($C84,'Scenario Parameters'!$A:$A,0)))*(1+INDEX('Scenario Parameters'!$L:$L,MATCH(BP$3,'Scenario Parameters'!$A:$A,0)))*'Base Table 5'!BP84</f>
        <v>1.2041999999999999</v>
      </c>
      <c r="BQ84" s="36">
        <f>(1+INDEX('Scenario Parameters'!$L:$L,MATCH($C84,'Scenario Parameters'!$A:$A,0)))*(1+INDEX('Scenario Parameters'!$L:$L,MATCH(BQ$3,'Scenario Parameters'!$A:$A,0)))*'Base Table 5'!BQ84</f>
        <v>27.87875</v>
      </c>
      <c r="BR84" s="36">
        <f>(1+INDEX('Scenario Parameters'!$L:$L,MATCH($C84,'Scenario Parameters'!$A:$A,0)))*(1+INDEX('Scenario Parameters'!$L:$L,MATCH(BR$3,'Scenario Parameters'!$A:$A,0)))*'Base Table 5'!BR84</f>
        <v>48.368124999999999</v>
      </c>
      <c r="BS84" s="36">
        <f>(1+INDEX('Scenario Parameters'!$L:$L,MATCH($C84,'Scenario Parameters'!$A:$A,0)))*(1+INDEX('Scenario Parameters'!$L:$L,MATCH(BS$3,'Scenario Parameters'!$A:$A,0)))*'Base Table 5'!BS84</f>
        <v>0.16284999999999997</v>
      </c>
      <c r="BT84" s="36">
        <f>(1+INDEX('Scenario Parameters'!$L:$L,MATCH($C84,'Scenario Parameters'!$A:$A,0)))*(1+INDEX('Scenario Parameters'!$L:$L,MATCH(BT$3,'Scenario Parameters'!$A:$A,0)))*'Base Table 5'!BT84</f>
        <v>54.675800000000002</v>
      </c>
      <c r="BU84" s="36">
        <f>(1+INDEX('Scenario Parameters'!$L:$L,MATCH($C84,'Scenario Parameters'!$A:$A,0)))*(1+INDEX('Scenario Parameters'!$L:$L,MATCH(BU$3,'Scenario Parameters'!$A:$A,0)))*'Base Table 5'!BU84</f>
        <v>19.0655</v>
      </c>
      <c r="BV84" s="36">
        <f>(1+INDEX('Scenario Parameters'!$L:$L,MATCH($C84,'Scenario Parameters'!$A:$A,0)))*(1+INDEX('Scenario Parameters'!$L:$L,MATCH(BV$3,'Scenario Parameters'!$A:$A,0)))*'Base Table 5'!BV84</f>
        <v>132.08320000000001</v>
      </c>
      <c r="BW84" s="36">
        <f>(1+INDEX('Scenario Parameters'!$L:$L,MATCH($C84,'Scenario Parameters'!$A:$A,0)))*(1+INDEX('Scenario Parameters'!$L:$L,MATCH(BW$3,'Scenario Parameters'!$A:$A,0)))*'Base Table 5'!BW84</f>
        <v>47.804299999999998</v>
      </c>
      <c r="BX84" s="36">
        <f>(1+INDEX('Scenario Parameters'!$L:$L,MATCH($C84,'Scenario Parameters'!$A:$A,0)))*(1+INDEX('Scenario Parameters'!$L:$L,MATCH(BX$3,'Scenario Parameters'!$A:$A,0)))*'Base Table 5'!BX84</f>
        <v>51.206299999999999</v>
      </c>
      <c r="BY84" s="36">
        <f>(1+INDEX('Scenario Parameters'!$L:$L,MATCH($C84,'Scenario Parameters'!$A:$A,0)))*(1+INDEX('Scenario Parameters'!$L:$L,MATCH(BY$3,'Scenario Parameters'!$A:$A,0)))*'Base Table 5'!BY84</f>
        <v>104.45350000000001</v>
      </c>
      <c r="BZ84" s="36">
        <f>(1+INDEX('Scenario Parameters'!$L:$L,MATCH($C84,'Scenario Parameters'!$A:$A,0)))*(1+INDEX('Scenario Parameters'!$L:$L,MATCH(BZ$3,'Scenario Parameters'!$A:$A,0)))*'Base Table 5'!BZ84</f>
        <v>571.90769999999998</v>
      </c>
      <c r="CA84" s="36">
        <f>(1+INDEX('Scenario Parameters'!$L:$L,MATCH($C84,'Scenario Parameters'!$A:$A,0)))*(1+INDEX('Scenario Parameters'!$L:$L,MATCH(CA$3,'Scenario Parameters'!$A:$A,0)))*'Base Table 5'!CA84</f>
        <v>302.45370000000003</v>
      </c>
      <c r="CB84" s="36">
        <f>(1+INDEX('Scenario Parameters'!$L:$L,MATCH($C84,'Scenario Parameters'!$A:$A,0)))*(1+INDEX('Scenario Parameters'!$L:$L,MATCH(CB$3,'Scenario Parameters'!$A:$A,0)))*'Base Table 5'!CB84</f>
        <v>125.5792</v>
      </c>
      <c r="CC84" s="36">
        <f>(1+INDEX('Scenario Parameters'!$L:$L,MATCH($C84,'Scenario Parameters'!$A:$A,0)))*(1+INDEX('Scenario Parameters'!$L:$L,MATCH(CC$3,'Scenario Parameters'!$A:$A,0)))*'Base Table 5'!CC84</f>
        <v>128.0753</v>
      </c>
      <c r="CD84" s="36">
        <f>(1+INDEX('Scenario Parameters'!$L:$L,MATCH($C84,'Scenario Parameters'!$A:$A,0)))*(1+INDEX('Scenario Parameters'!$L:$L,MATCH(CD$3,'Scenario Parameters'!$A:$A,0)))*'Base Table 5'!CD84</f>
        <v>249.33828</v>
      </c>
      <c r="CE84" s="36">
        <f>(1+INDEX('Scenario Parameters'!$L:$L,MATCH($C84,'Scenario Parameters'!$A:$A,0)))*(1+INDEX('Scenario Parameters'!$L:$L,MATCH(CE$3,'Scenario Parameters'!$A:$A,0)))*'Base Table 5'!CE84</f>
        <v>27.481300000000001</v>
      </c>
      <c r="CF84" s="36">
        <f>(1+INDEX('Scenario Parameters'!$L:$L,MATCH($C84,'Scenario Parameters'!$A:$A,0)))*(1+INDEX('Scenario Parameters'!$L:$L,MATCH(CF$3,'Scenario Parameters'!$A:$A,0)))*'Base Table 5'!CF84</f>
        <v>22.091899999999999</v>
      </c>
      <c r="CG84" s="36">
        <f>(1+INDEX('Scenario Parameters'!$L:$L,MATCH($C84,'Scenario Parameters'!$A:$A,0)))*(1+INDEX('Scenario Parameters'!$L:$L,MATCH(CG$3,'Scenario Parameters'!$A:$A,0)))*'Base Table 5'!CG84</f>
        <v>1051.7674999999999</v>
      </c>
      <c r="CH84" s="36">
        <f>(1+INDEX('Scenario Parameters'!$L:$L,MATCH($C84,'Scenario Parameters'!$A:$A,0)))*(1+INDEX('Scenario Parameters'!$L:$L,MATCH(CH$3,'Scenario Parameters'!$A:$A,0)))*'Base Table 5'!CH84</f>
        <v>254.91290000000001</v>
      </c>
      <c r="CI84" s="36">
        <f>(1+INDEX('Scenario Parameters'!$L:$L,MATCH($C84,'Scenario Parameters'!$A:$A,0)))*(1+INDEX('Scenario Parameters'!$L:$L,MATCH(CI$3,'Scenario Parameters'!$A:$A,0)))*'Base Table 5'!CI84</f>
        <v>1690.5920000000001</v>
      </c>
      <c r="CJ84" s="36">
        <f>(1+INDEX('Scenario Parameters'!$L:$L,MATCH($C84,'Scenario Parameters'!$A:$A,0)))*(1+INDEX('Scenario Parameters'!$L:$L,MATCH(CJ$3,'Scenario Parameters'!$A:$A,0)))*'Base Table 5'!CJ84</f>
        <v>149.71619999999999</v>
      </c>
      <c r="CK84" s="36">
        <f>(1+INDEX('Scenario Parameters'!$L:$L,MATCH($C84,'Scenario Parameters'!$A:$A,0)))*(1+INDEX('Scenario Parameters'!$L:$L,MATCH(CK$3,'Scenario Parameters'!$A:$A,0)))*'Base Table 5'!CK84</f>
        <v>23.117100000000001</v>
      </c>
      <c r="CL84" s="36">
        <f>(1+INDEX('Scenario Parameters'!$L:$L,MATCH($C84,'Scenario Parameters'!$A:$A,0)))*(1+INDEX('Scenario Parameters'!$L:$L,MATCH(CL$3,'Scenario Parameters'!$A:$A,0)))*'Base Table 5'!CL84</f>
        <v>23.474599999999999</v>
      </c>
      <c r="CM84" s="36">
        <f>(1+INDEX('Scenario Parameters'!$L:$L,MATCH($C84,'Scenario Parameters'!$A:$A,0)))*(1+INDEX('Scenario Parameters'!$L:$L,MATCH(CM$3,'Scenario Parameters'!$A:$A,0)))*'Base Table 5'!CM84</f>
        <v>19.320599999999999</v>
      </c>
      <c r="CN84" s="36">
        <f>(1+INDEX('Scenario Parameters'!$L:$L,MATCH($C84,'Scenario Parameters'!$A:$A,0)))*(1+INDEX('Scenario Parameters'!$L:$L,MATCH(CN$3,'Scenario Parameters'!$A:$A,0)))*'Base Table 5'!CN84</f>
        <v>52.588099999999997</v>
      </c>
      <c r="CO84" s="36">
        <f>(1+INDEX('Scenario Parameters'!$L:$L,MATCH($C84,'Scenario Parameters'!$A:$A,0)))*(1+INDEX('Scenario Parameters'!$L:$L,MATCH(CO$3,'Scenario Parameters'!$A:$A,0)))*'Base Table 5'!CO84</f>
        <v>0.45910000000000001</v>
      </c>
      <c r="CP84" s="36">
        <f>(1+INDEX('Scenario Parameters'!$L:$L,MATCH($C84,'Scenario Parameters'!$A:$A,0)))*(1+INDEX('Scenario Parameters'!$L:$L,MATCH(CP$3,'Scenario Parameters'!$A:$A,0)))*'Base Table 5'!CP84</f>
        <v>64.076899999999995</v>
      </c>
      <c r="CQ84" s="36">
        <f>(1+INDEX('Scenario Parameters'!$L:$L,MATCH($C84,'Scenario Parameters'!$A:$A,0)))*(1+INDEX('Scenario Parameters'!$L:$L,MATCH(CQ$3,'Scenario Parameters'!$A:$A,0)))*'Base Table 5'!CQ84</f>
        <v>43.5715</v>
      </c>
      <c r="CR84" s="36">
        <f>(1+INDEX('Scenario Parameters'!$L:$L,MATCH($C84,'Scenario Parameters'!$A:$A,0)))*(1+INDEX('Scenario Parameters'!$L:$L,MATCH(CR$3,'Scenario Parameters'!$A:$A,0)))*'Base Table 5'!CR84</f>
        <v>168.11840000000001</v>
      </c>
      <c r="CS84" s="36">
        <f>(1+INDEX('Scenario Parameters'!$L:$L,MATCH($C84,'Scenario Parameters'!$A:$A,0)))*(1+INDEX('Scenario Parameters'!$L:$L,MATCH(CS$3,'Scenario Parameters'!$A:$A,0)))*'Base Table 5'!CS84</f>
        <v>26.898599999999998</v>
      </c>
      <c r="CT84" s="36">
        <f>(1+INDEX('Scenario Parameters'!$L:$L,MATCH($C84,'Scenario Parameters'!$A:$A,0)))*(1+INDEX('Scenario Parameters'!$L:$L,MATCH(CT$3,'Scenario Parameters'!$A:$A,0)))*'Base Table 5'!CT84</f>
        <v>7.4399999999999994E-2</v>
      </c>
      <c r="CU84" s="36">
        <f>(1+INDEX('Scenario Parameters'!$L:$L,MATCH($C84,'Scenario Parameters'!$A:$A,0)))*(1+INDEX('Scenario Parameters'!$L:$L,MATCH(CU$3,'Scenario Parameters'!$A:$A,0)))*'Base Table 5'!CU84</f>
        <v>2.4500000000000001E-2</v>
      </c>
      <c r="CV84" s="36">
        <f>(1+INDEX('Scenario Parameters'!$L:$L,MATCH($C84,'Scenario Parameters'!$A:$A,0)))*(1+INDEX('Scenario Parameters'!$L:$L,MATCH(CV$3,'Scenario Parameters'!$A:$A,0)))*'Base Table 5'!CV84</f>
        <v>68.143900000000002</v>
      </c>
      <c r="CW84" s="36">
        <f>(1+INDEX('Scenario Parameters'!$L:$L,MATCH($C84,'Scenario Parameters'!$A:$A,0)))*(1+INDEX('Scenario Parameters'!$L:$L,MATCH(CW$3,'Scenario Parameters'!$A:$A,0)))*'Base Table 5'!CW84</f>
        <v>764.13800000000003</v>
      </c>
      <c r="CX84" s="36">
        <f>(1+INDEX('Scenario Parameters'!$L:$L,MATCH($C84,'Scenario Parameters'!$A:$A,0)))*(1+INDEX('Scenario Parameters'!$L:$L,MATCH(CX$3,'Scenario Parameters'!$A:$A,0)))*'Base Table 5'!CX84</f>
        <v>379.53530000000001</v>
      </c>
      <c r="CY84" s="36">
        <f>(1+INDEX('Scenario Parameters'!$L:$L,MATCH($C84,'Scenario Parameters'!$A:$A,0)))*(1+INDEX('Scenario Parameters'!$L:$L,MATCH(CY$3,'Scenario Parameters'!$A:$A,0)))*'Base Table 5'!CY84</f>
        <v>358.61709999999999</v>
      </c>
      <c r="CZ84" s="36">
        <f>(1+INDEX('Scenario Parameters'!$L:$L,MATCH($C84,'Scenario Parameters'!$A:$A,0)))*(1+INDEX('Scenario Parameters'!$L:$L,MATCH(CZ$3,'Scenario Parameters'!$A:$A,0)))*'Base Table 5'!CZ84</f>
        <v>67.816599999999994</v>
      </c>
      <c r="DA84" s="36">
        <f>(1+INDEX('Scenario Parameters'!$L:$L,MATCH($C84,'Scenario Parameters'!$A:$A,0)))*(1+INDEX('Scenario Parameters'!$L:$L,MATCH(DA$3,'Scenario Parameters'!$A:$A,0)))*'Base Table 5'!DA84</f>
        <v>423.42680000000001</v>
      </c>
      <c r="DB84" s="36">
        <f>(1+INDEX('Scenario Parameters'!$L:$L,MATCH($C84,'Scenario Parameters'!$A:$A,0)))*(1+INDEX('Scenario Parameters'!$L:$L,MATCH(DB$3,'Scenario Parameters'!$A:$A,0)))*'Base Table 5'!DB84</f>
        <v>273.75639999999999</v>
      </c>
      <c r="DC84" s="36">
        <f>(1+INDEX('Scenario Parameters'!$L:$L,MATCH($C84,'Scenario Parameters'!$A:$A,0)))*(1+INDEX('Scenario Parameters'!$L:$L,MATCH(DC$3,'Scenario Parameters'!$A:$A,0)))*'Base Table 5'!DC84</f>
        <v>77.823499999999996</v>
      </c>
      <c r="DD84" s="36">
        <f>(1+INDEX('Scenario Parameters'!$L:$L,MATCH($C84,'Scenario Parameters'!$A:$A,0)))*(1+INDEX('Scenario Parameters'!$L:$L,MATCH(DD$3,'Scenario Parameters'!$A:$A,0)))*'Base Table 5'!DD84</f>
        <v>195.45050000000001</v>
      </c>
      <c r="DE84" s="36">
        <f>(1+INDEX('Scenario Parameters'!$L:$L,MATCH($C84,'Scenario Parameters'!$A:$A,0)))*(1+INDEX('Scenario Parameters'!$L:$L,MATCH(DE$3,'Scenario Parameters'!$A:$A,0)))*'Base Table 5'!DE84</f>
        <v>114.5783</v>
      </c>
      <c r="DF84" s="36">
        <f>(1+INDEX('Scenario Parameters'!$L:$L,MATCH($C84,'Scenario Parameters'!$A:$A,0)))*(1+INDEX('Scenario Parameters'!$L:$L,MATCH(DF$3,'Scenario Parameters'!$A:$A,0)))*'Base Table 5'!DF84</f>
        <v>25.611000000000001</v>
      </c>
      <c r="DG84" s="36">
        <f>(1+INDEX('Scenario Parameters'!$L:$L,MATCH($C84,'Scenario Parameters'!$A:$A,0)))*(1+INDEX('Scenario Parameters'!$L:$L,MATCH(DG$3,'Scenario Parameters'!$A:$A,0)))*'Base Table 5'!DG84</f>
        <v>40.15</v>
      </c>
      <c r="DH84" s="36">
        <f>(1+INDEX('Scenario Parameters'!$L:$L,MATCH($C84,'Scenario Parameters'!$A:$A,0)))*(1+INDEX('Scenario Parameters'!$L:$L,MATCH(DH$3,'Scenario Parameters'!$A:$A,0)))*'Base Table 5'!DH84</f>
        <v>40.265949999999997</v>
      </c>
      <c r="DI84" s="36">
        <f>(1+INDEX('Scenario Parameters'!$L:$L,MATCH($C84,'Scenario Parameters'!$A:$A,0)))*(1+INDEX('Scenario Parameters'!$L:$L,MATCH(DI$3,'Scenario Parameters'!$A:$A,0)))*'Base Table 5'!DI84</f>
        <v>50.315399999999997</v>
      </c>
      <c r="DJ84" s="36">
        <f>(1+INDEX('Scenario Parameters'!$L:$L,MATCH($C84,'Scenario Parameters'!$A:$A,0)))*(1+INDEX('Scenario Parameters'!$L:$L,MATCH(DJ$3,'Scenario Parameters'!$A:$A,0)))*'Base Table 5'!DJ84</f>
        <v>133.80099999999999</v>
      </c>
      <c r="DK84" s="36">
        <f>(1+INDEX('Scenario Parameters'!$L:$L,MATCH($C84,'Scenario Parameters'!$A:$A,0)))*(1+INDEX('Scenario Parameters'!$L:$L,MATCH(DK$3,'Scenario Parameters'!$A:$A,0)))*'Base Table 5'!DK84</f>
        <v>69.095500000000001</v>
      </c>
      <c r="DL84" s="36">
        <f>(1+INDEX('Scenario Parameters'!$L:$L,MATCH($C84,'Scenario Parameters'!$A:$A,0)))*(1+INDEX('Scenario Parameters'!$L:$L,MATCH(DL$3,'Scenario Parameters'!$A:$A,0)))*'Base Table 5'!DL84</f>
        <v>3.809899999999999</v>
      </c>
      <c r="DM84" s="36">
        <f>(1+INDEX('Scenario Parameters'!$L:$L,MATCH($C84,'Scenario Parameters'!$A:$A,0)))*(1+INDEX('Scenario Parameters'!$L:$L,MATCH(DM$3,'Scenario Parameters'!$A:$A,0)))*'Base Table 5'!DM84</f>
        <v>51.841000000000001</v>
      </c>
      <c r="DN84" s="36">
        <f>(1+INDEX('Scenario Parameters'!$L:$L,MATCH($C84,'Scenario Parameters'!$A:$A,0)))*(1+INDEX('Scenario Parameters'!$L:$L,MATCH(DN$3,'Scenario Parameters'!$A:$A,0)))*'Base Table 5'!DN84</f>
        <v>19.4894</v>
      </c>
      <c r="DO84" s="36">
        <f>(1+INDEX('Scenario Parameters'!$L:$L,MATCH($C84,'Scenario Parameters'!$A:$A,0)))*(1+INDEX('Scenario Parameters'!$L:$L,MATCH(DO$3,'Scenario Parameters'!$A:$A,0)))*'Base Table 5'!DO84</f>
        <v>1.5008999999999999</v>
      </c>
      <c r="DP84" s="36">
        <f t="shared" si="8"/>
        <v>9371.6552050000028</v>
      </c>
      <c r="DQ84" s="36">
        <f>('Base Table 5'!DQ84/'Base Table 5'!$DX84)*$EB84</f>
        <v>15911.914063581036</v>
      </c>
      <c r="DR84" s="36">
        <f>('Base Table 5'!DR84/'Base Table 5'!$DX84)*$EB84</f>
        <v>70.438123081429168</v>
      </c>
      <c r="DS84" s="36">
        <f>('Base Table 5'!DS84/'Base Table 5'!$DX84)*$EB84</f>
        <v>137.90116694713424</v>
      </c>
      <c r="DT84" s="36">
        <f>('Base Table 5'!DT84/'Base Table 5'!$DX84)*$EB84</f>
        <v>4.0961839480252635</v>
      </c>
      <c r="DU84" s="36">
        <f>('Base Table 5'!DU84/'Base Table 5'!$DX84)*$EB84</f>
        <v>24.760854694950648</v>
      </c>
      <c r="DV84" s="36">
        <f>('Base Table 5'!DV84/'Base Table 5'!$DX84)*$EB84</f>
        <v>5.8511686744668134</v>
      </c>
      <c r="DW84" s="36">
        <f>('Base Table 5'!DW84/'Base Table 5'!$DX84)*$EB84</f>
        <v>10245.309046936723</v>
      </c>
      <c r="DX84" s="36">
        <f t="shared" si="9"/>
        <v>26400.270607863764</v>
      </c>
      <c r="DY84" s="36">
        <f t="shared" si="10"/>
        <v>35771.925812863767</v>
      </c>
      <c r="DZ84" s="14">
        <f>'Base Table 5'!DY84</f>
        <v>35678.000100000005</v>
      </c>
      <c r="EA84" s="54">
        <v>35771.925812863767</v>
      </c>
      <c r="EB84" s="100">
        <f t="shared" si="11"/>
        <v>26400.270607863764</v>
      </c>
    </row>
    <row r="85" spans="1:132" x14ac:dyDescent="0.4">
      <c r="A85" s="37">
        <v>82</v>
      </c>
      <c r="B85" s="2" t="str">
        <f>'Base Table 5'!B85</f>
        <v>5101</v>
      </c>
      <c r="C85" s="112">
        <f>'Base Table 5'!C85</f>
        <v>23</v>
      </c>
      <c r="D85" s="38" t="str">
        <f>'Base Table 5'!D85</f>
        <v>Postal and courier pick-up and delivery service</v>
      </c>
      <c r="E85" s="36">
        <f>(1+INDEX('Scenario Parameters'!$L:$L,MATCH($C85,'Scenario Parameters'!$A:$A,0)))*(1+INDEX('Scenario Parameters'!$L:$L,MATCH(E$3,'Scenario Parameters'!$A:$A,0)))*'Base Table 5'!E85</f>
        <v>79.397300000000001</v>
      </c>
      <c r="F85" s="36">
        <f>(1+INDEX('Scenario Parameters'!$L:$L,MATCH($C85,'Scenario Parameters'!$A:$A,0)))*(1+INDEX('Scenario Parameters'!$L:$L,MATCH(F$3,'Scenario Parameters'!$A:$A,0)))*'Base Table 5'!F85</f>
        <v>17.963000000000001</v>
      </c>
      <c r="G85" s="36">
        <f>(1+INDEX('Scenario Parameters'!$L:$L,MATCH($C85,'Scenario Parameters'!$A:$A,0)))*(1+INDEX('Scenario Parameters'!$L:$L,MATCH(G$3,'Scenario Parameters'!$A:$A,0)))*'Base Table 5'!G85</f>
        <v>52.004100000000001</v>
      </c>
      <c r="H85" s="36">
        <f>(1+INDEX('Scenario Parameters'!$L:$L,MATCH($C85,'Scenario Parameters'!$A:$A,0)))*(1+INDEX('Scenario Parameters'!$L:$L,MATCH(H$3,'Scenario Parameters'!$A:$A,0)))*'Base Table 5'!H85</f>
        <v>3.5335000000000001</v>
      </c>
      <c r="I85" s="36">
        <f>(1+INDEX('Scenario Parameters'!$L:$L,MATCH($C85,'Scenario Parameters'!$A:$A,0)))*(1+INDEX('Scenario Parameters'!$L:$L,MATCH(I$3,'Scenario Parameters'!$A:$A,0)))*'Base Table 5'!I85</f>
        <v>6.9221000000000004</v>
      </c>
      <c r="J85" s="36">
        <f>(1+INDEX('Scenario Parameters'!$L:$L,MATCH($C85,'Scenario Parameters'!$A:$A,0)))*(1+INDEX('Scenario Parameters'!$L:$L,MATCH(J$3,'Scenario Parameters'!$A:$A,0)))*'Base Table 5'!J85</f>
        <v>2.7241</v>
      </c>
      <c r="K85" s="36">
        <f>(1+INDEX('Scenario Parameters'!$L:$L,MATCH($C85,'Scenario Parameters'!$A:$A,0)))*(1+INDEX('Scenario Parameters'!$L:$L,MATCH(K$3,'Scenario Parameters'!$A:$A,0)))*'Base Table 5'!K85</f>
        <v>13.958</v>
      </c>
      <c r="L85" s="36">
        <f>(1+INDEX('Scenario Parameters'!$L:$L,MATCH($C85,'Scenario Parameters'!$A:$A,0)))*(1+INDEX('Scenario Parameters'!$L:$L,MATCH(L$3,'Scenario Parameters'!$A:$A,0)))*'Base Table 5'!L85</f>
        <v>14.388489999999996</v>
      </c>
      <c r="M85" s="36">
        <f>(1+INDEX('Scenario Parameters'!$L:$L,MATCH($C85,'Scenario Parameters'!$A:$A,0)))*(1+INDEX('Scenario Parameters'!$L:$L,MATCH(M$3,'Scenario Parameters'!$A:$A,0)))*'Base Table 5'!M85</f>
        <v>14.833359999999995</v>
      </c>
      <c r="N85" s="36">
        <f>(1+INDEX('Scenario Parameters'!$L:$L,MATCH($C85,'Scenario Parameters'!$A:$A,0)))*(1+INDEX('Scenario Parameters'!$L:$L,MATCH(N$3,'Scenario Parameters'!$A:$A,0)))*'Base Table 5'!N85</f>
        <v>59.461930000000002</v>
      </c>
      <c r="O85" s="36">
        <f>(1+INDEX('Scenario Parameters'!$L:$L,MATCH($C85,'Scenario Parameters'!$A:$A,0)))*(1+INDEX('Scenario Parameters'!$L:$L,MATCH(O$3,'Scenario Parameters'!$A:$A,0)))*'Base Table 5'!O85</f>
        <v>197.41645000000003</v>
      </c>
      <c r="P85" s="36">
        <f>(1+INDEX('Scenario Parameters'!$L:$L,MATCH($C85,'Scenario Parameters'!$A:$A,0)))*(1+INDEX('Scenario Parameters'!$L:$L,MATCH(P$3,'Scenario Parameters'!$A:$A,0)))*'Base Table 5'!P85</f>
        <v>38.55742</v>
      </c>
      <c r="Q85" s="36">
        <f>(1+INDEX('Scenario Parameters'!$L:$L,MATCH($C85,'Scenario Parameters'!$A:$A,0)))*(1+INDEX('Scenario Parameters'!$L:$L,MATCH(Q$3,'Scenario Parameters'!$A:$A,0)))*'Base Table 5'!Q85</f>
        <v>11.74084</v>
      </c>
      <c r="R85" s="36">
        <f>(1+INDEX('Scenario Parameters'!$L:$L,MATCH($C85,'Scenario Parameters'!$A:$A,0)))*(1+INDEX('Scenario Parameters'!$L:$L,MATCH(R$3,'Scenario Parameters'!$A:$A,0)))*'Base Table 5'!R85</f>
        <v>26.2332</v>
      </c>
      <c r="S85" s="36">
        <f>(1+INDEX('Scenario Parameters'!$L:$L,MATCH($C85,'Scenario Parameters'!$A:$A,0)))*(1+INDEX('Scenario Parameters'!$L:$L,MATCH(S$3,'Scenario Parameters'!$A:$A,0)))*'Base Table 5'!S85</f>
        <v>3.4504000000000001</v>
      </c>
      <c r="T85" s="36">
        <f>(1+INDEX('Scenario Parameters'!$L:$L,MATCH($C85,'Scenario Parameters'!$A:$A,0)))*(1+INDEX('Scenario Parameters'!$L:$L,MATCH(T$3,'Scenario Parameters'!$A:$A,0)))*'Base Table 5'!T85</f>
        <v>36.963299999999997</v>
      </c>
      <c r="U85" s="36">
        <f>(1+INDEX('Scenario Parameters'!$L:$L,MATCH($C85,'Scenario Parameters'!$A:$A,0)))*(1+INDEX('Scenario Parameters'!$L:$L,MATCH(U$3,'Scenario Parameters'!$A:$A,0)))*'Base Table 5'!U85</f>
        <v>10.3331</v>
      </c>
      <c r="V85" s="36">
        <f>(1+INDEX('Scenario Parameters'!$L:$L,MATCH($C85,'Scenario Parameters'!$A:$A,0)))*(1+INDEX('Scenario Parameters'!$L:$L,MATCH(V$3,'Scenario Parameters'!$A:$A,0)))*'Base Table 5'!V85</f>
        <v>2.6960000000000002</v>
      </c>
      <c r="W85" s="36">
        <f>(1+INDEX('Scenario Parameters'!$L:$L,MATCH($C85,'Scenario Parameters'!$A:$A,0)))*(1+INDEX('Scenario Parameters'!$L:$L,MATCH(W$3,'Scenario Parameters'!$A:$A,0)))*'Base Table 5'!W85</f>
        <v>21.652899999999999</v>
      </c>
      <c r="X85" s="36">
        <f>(1+INDEX('Scenario Parameters'!$L:$L,MATCH($C85,'Scenario Parameters'!$A:$A,0)))*(1+INDEX('Scenario Parameters'!$L:$L,MATCH(X$3,'Scenario Parameters'!$A:$A,0)))*'Base Table 5'!X85</f>
        <v>12.1058</v>
      </c>
      <c r="Y85" s="36">
        <f>(1+INDEX('Scenario Parameters'!$L:$L,MATCH($C85,'Scenario Parameters'!$A:$A,0)))*(1+INDEX('Scenario Parameters'!$L:$L,MATCH(Y$3,'Scenario Parameters'!$A:$A,0)))*'Base Table 5'!Y85</f>
        <v>12.966100000000001</v>
      </c>
      <c r="Z85" s="36">
        <f>(1+INDEX('Scenario Parameters'!$L:$L,MATCH($C85,'Scenario Parameters'!$A:$A,0)))*(1+INDEX('Scenario Parameters'!$L:$L,MATCH(Z$3,'Scenario Parameters'!$A:$A,0)))*'Base Table 5'!Z85</f>
        <v>24.454699999999999</v>
      </c>
      <c r="AA85" s="36">
        <f>(1+INDEX('Scenario Parameters'!$L:$L,MATCH($C85,'Scenario Parameters'!$A:$A,0)))*(1+INDEX('Scenario Parameters'!$L:$L,MATCH(AA$3,'Scenario Parameters'!$A:$A,0)))*'Base Table 5'!AA85</f>
        <v>21.448699999999999</v>
      </c>
      <c r="AB85" s="36">
        <f>(1+INDEX('Scenario Parameters'!$L:$L,MATCH($C85,'Scenario Parameters'!$A:$A,0)))*(1+INDEX('Scenario Parameters'!$L:$L,MATCH(AB$3,'Scenario Parameters'!$A:$A,0)))*'Base Table 5'!AB85</f>
        <v>11.9192</v>
      </c>
      <c r="AC85" s="36">
        <f>(1+INDEX('Scenario Parameters'!$L:$L,MATCH($C85,'Scenario Parameters'!$A:$A,0)))*(1+INDEX('Scenario Parameters'!$L:$L,MATCH(AC$3,'Scenario Parameters'!$A:$A,0)))*'Base Table 5'!AC85</f>
        <v>7.0763999999999996</v>
      </c>
      <c r="AD85" s="36">
        <f>(1+INDEX('Scenario Parameters'!$L:$L,MATCH($C85,'Scenario Parameters'!$A:$A,0)))*(1+INDEX('Scenario Parameters'!$L:$L,MATCH(AD$3,'Scenario Parameters'!$A:$A,0)))*'Base Table 5'!AD85</f>
        <v>1.6732</v>
      </c>
      <c r="AE85" s="36">
        <f>(1+INDEX('Scenario Parameters'!$L:$L,MATCH($C85,'Scenario Parameters'!$A:$A,0)))*(1+INDEX('Scenario Parameters'!$L:$L,MATCH(AE$3,'Scenario Parameters'!$A:$A,0)))*'Base Table 5'!AE85</f>
        <v>0.95189999999999997</v>
      </c>
      <c r="AF85" s="36">
        <f>(1+INDEX('Scenario Parameters'!$L:$L,MATCH($C85,'Scenario Parameters'!$A:$A,0)))*(1+INDEX('Scenario Parameters'!$L:$L,MATCH(AF$3,'Scenario Parameters'!$A:$A,0)))*'Base Table 5'!AF85</f>
        <v>6.2968000000000002</v>
      </c>
      <c r="AG85" s="36">
        <f>(1+INDEX('Scenario Parameters'!$L:$L,MATCH($C85,'Scenario Parameters'!$A:$A,0)))*(1+INDEX('Scenario Parameters'!$L:$L,MATCH(AG$3,'Scenario Parameters'!$A:$A,0)))*'Base Table 5'!AG85</f>
        <v>7.7299999999999994E-2</v>
      </c>
      <c r="AH85" s="36">
        <f>(1+INDEX('Scenario Parameters'!$L:$L,MATCH($C85,'Scenario Parameters'!$A:$A,0)))*(1+INDEX('Scenario Parameters'!$L:$L,MATCH(AH$3,'Scenario Parameters'!$A:$A,0)))*'Base Table 5'!AH85</f>
        <v>1.4982</v>
      </c>
      <c r="AI85" s="36">
        <f>(1+INDEX('Scenario Parameters'!$L:$L,MATCH($C85,'Scenario Parameters'!$A:$A,0)))*(1+INDEX('Scenario Parameters'!$L:$L,MATCH(AI$3,'Scenario Parameters'!$A:$A,0)))*'Base Table 5'!AI85</f>
        <v>0.83599999999999997</v>
      </c>
      <c r="AJ85" s="36">
        <f>(1+INDEX('Scenario Parameters'!$L:$L,MATCH($C85,'Scenario Parameters'!$A:$A,0)))*(1+INDEX('Scenario Parameters'!$L:$L,MATCH(AJ$3,'Scenario Parameters'!$A:$A,0)))*'Base Table 5'!AJ85</f>
        <v>10.8987</v>
      </c>
      <c r="AK85" s="36">
        <f>(1+INDEX('Scenario Parameters'!$L:$L,MATCH($C85,'Scenario Parameters'!$A:$A,0)))*(1+INDEX('Scenario Parameters'!$L:$L,MATCH(AK$3,'Scenario Parameters'!$A:$A,0)))*'Base Table 5'!AK85</f>
        <v>14.7271</v>
      </c>
      <c r="AL85" s="36">
        <f>(1+INDEX('Scenario Parameters'!$L:$L,MATCH($C85,'Scenario Parameters'!$A:$A,0)))*(1+INDEX('Scenario Parameters'!$L:$L,MATCH(AL$3,'Scenario Parameters'!$A:$A,0)))*'Base Table 5'!AL85</f>
        <v>4.9702999999999999</v>
      </c>
      <c r="AM85" s="36">
        <f>(1+INDEX('Scenario Parameters'!$L:$L,MATCH($C85,'Scenario Parameters'!$A:$A,0)))*(1+INDEX('Scenario Parameters'!$L:$L,MATCH(AM$3,'Scenario Parameters'!$A:$A,0)))*'Base Table 5'!AM85</f>
        <v>18.730899999999998</v>
      </c>
      <c r="AN85" s="36">
        <f>(1+INDEX('Scenario Parameters'!$L:$L,MATCH($C85,'Scenario Parameters'!$A:$A,0)))*(1+INDEX('Scenario Parameters'!$L:$L,MATCH(AN$3,'Scenario Parameters'!$A:$A,0)))*'Base Table 5'!AN85</f>
        <v>16.340900000000001</v>
      </c>
      <c r="AO85" s="36">
        <f>(1+INDEX('Scenario Parameters'!$L:$L,MATCH($C85,'Scenario Parameters'!$A:$A,0)))*(1+INDEX('Scenario Parameters'!$L:$L,MATCH(AO$3,'Scenario Parameters'!$A:$A,0)))*'Base Table 5'!AO85</f>
        <v>0.42414999999999992</v>
      </c>
      <c r="AP85" s="36">
        <f>(1+INDEX('Scenario Parameters'!$L:$L,MATCH($C85,'Scenario Parameters'!$A:$A,0)))*(1+INDEX('Scenario Parameters'!$L:$L,MATCH(AP$3,'Scenario Parameters'!$A:$A,0)))*'Base Table 5'!AP85</f>
        <v>7.6340000000000003</v>
      </c>
      <c r="AQ85" s="36">
        <f>(1+INDEX('Scenario Parameters'!$L:$L,MATCH($C85,'Scenario Parameters'!$A:$A,0)))*(1+INDEX('Scenario Parameters'!$L:$L,MATCH(AQ$3,'Scenario Parameters'!$A:$A,0)))*'Base Table 5'!AQ85</f>
        <v>0.49035000000000001</v>
      </c>
      <c r="AR85" s="36">
        <f>(1+INDEX('Scenario Parameters'!$L:$L,MATCH($C85,'Scenario Parameters'!$A:$A,0)))*(1+INDEX('Scenario Parameters'!$L:$L,MATCH(AR$3,'Scenario Parameters'!$A:$A,0)))*'Base Table 5'!AR85</f>
        <v>48.753799999999998</v>
      </c>
      <c r="AS85" s="36">
        <f>(1+INDEX('Scenario Parameters'!$L:$L,MATCH($C85,'Scenario Parameters'!$A:$A,0)))*(1+INDEX('Scenario Parameters'!$L:$L,MATCH(AS$3,'Scenario Parameters'!$A:$A,0)))*'Base Table 5'!AS85</f>
        <v>5.8765999999999998</v>
      </c>
      <c r="AT85" s="36">
        <f>(1+INDEX('Scenario Parameters'!$L:$L,MATCH($C85,'Scenario Parameters'!$A:$A,0)))*(1+INDEX('Scenario Parameters'!$L:$L,MATCH(AT$3,'Scenario Parameters'!$A:$A,0)))*'Base Table 5'!AT85</f>
        <v>86.767600000000002</v>
      </c>
      <c r="AU85" s="36">
        <f>(1+INDEX('Scenario Parameters'!$L:$L,MATCH($C85,'Scenario Parameters'!$A:$A,0)))*(1+INDEX('Scenario Parameters'!$L:$L,MATCH(AU$3,'Scenario Parameters'!$A:$A,0)))*'Base Table 5'!AU85</f>
        <v>0.50549999999999995</v>
      </c>
      <c r="AV85" s="36">
        <f>(1+INDEX('Scenario Parameters'!$L:$L,MATCH($C85,'Scenario Parameters'!$A:$A,0)))*(1+INDEX('Scenario Parameters'!$L:$L,MATCH(AV$3,'Scenario Parameters'!$A:$A,0)))*'Base Table 5'!AV85</f>
        <v>6.5281000000000002</v>
      </c>
      <c r="AW85" s="36">
        <f>(1+INDEX('Scenario Parameters'!$L:$L,MATCH($C85,'Scenario Parameters'!$A:$A,0)))*(1+INDEX('Scenario Parameters'!$L:$L,MATCH(AW$3,'Scenario Parameters'!$A:$A,0)))*'Base Table 5'!AW85</f>
        <v>2.9685999999999999</v>
      </c>
      <c r="AX85" s="36">
        <f>(1+INDEX('Scenario Parameters'!$L:$L,MATCH($C85,'Scenario Parameters'!$A:$A,0)))*(1+INDEX('Scenario Parameters'!$L:$L,MATCH(AX$3,'Scenario Parameters'!$A:$A,0)))*'Base Table 5'!AX85</f>
        <v>49.2913</v>
      </c>
      <c r="AY85" s="36">
        <f>(1+INDEX('Scenario Parameters'!$L:$L,MATCH($C85,'Scenario Parameters'!$A:$A,0)))*(1+INDEX('Scenario Parameters'!$L:$L,MATCH(AY$3,'Scenario Parameters'!$A:$A,0)))*'Base Table 5'!AY85</f>
        <v>10.924899999999999</v>
      </c>
      <c r="AZ85" s="36">
        <f>(1+INDEX('Scenario Parameters'!$L:$L,MATCH($C85,'Scenario Parameters'!$A:$A,0)))*(1+INDEX('Scenario Parameters'!$L:$L,MATCH(AZ$3,'Scenario Parameters'!$A:$A,0)))*'Base Table 5'!AZ85</f>
        <v>6.8478000000000003</v>
      </c>
      <c r="BA85" s="36">
        <f>(1+INDEX('Scenario Parameters'!$L:$L,MATCH($C85,'Scenario Parameters'!$A:$A,0)))*(1+INDEX('Scenario Parameters'!$L:$L,MATCH(BA$3,'Scenario Parameters'!$A:$A,0)))*'Base Table 5'!BA85</f>
        <v>16.971299999999999</v>
      </c>
      <c r="BB85" s="36">
        <f>(1+INDEX('Scenario Parameters'!$L:$L,MATCH($C85,'Scenario Parameters'!$A:$A,0)))*(1+INDEX('Scenario Parameters'!$L:$L,MATCH(BB$3,'Scenario Parameters'!$A:$A,0)))*'Base Table 5'!BB85</f>
        <v>11.203099999999999</v>
      </c>
      <c r="BC85" s="36">
        <f>(1+INDEX('Scenario Parameters'!$L:$L,MATCH($C85,'Scenario Parameters'!$A:$A,0)))*(1+INDEX('Scenario Parameters'!$L:$L,MATCH(BC$3,'Scenario Parameters'!$A:$A,0)))*'Base Table 5'!BC85</f>
        <v>1.3026</v>
      </c>
      <c r="BD85" s="36">
        <f>(1+INDEX('Scenario Parameters'!$L:$L,MATCH($C85,'Scenario Parameters'!$A:$A,0)))*(1+INDEX('Scenario Parameters'!$L:$L,MATCH(BD$3,'Scenario Parameters'!$A:$A,0)))*'Base Table 5'!BD85</f>
        <v>32.1404</v>
      </c>
      <c r="BE85" s="36">
        <f>(1+INDEX('Scenario Parameters'!$L:$L,MATCH($C85,'Scenario Parameters'!$A:$A,0)))*(1+INDEX('Scenario Parameters'!$L:$L,MATCH(BE$3,'Scenario Parameters'!$A:$A,0)))*'Base Table 5'!BE85</f>
        <v>7.9261999999999997</v>
      </c>
      <c r="BF85" s="36">
        <f>(1+INDEX('Scenario Parameters'!$L:$L,MATCH($C85,'Scenario Parameters'!$A:$A,0)))*(1+INDEX('Scenario Parameters'!$L:$L,MATCH(BF$3,'Scenario Parameters'!$A:$A,0)))*'Base Table 5'!BF85</f>
        <v>17.6919</v>
      </c>
      <c r="BG85" s="36">
        <f>(1+INDEX('Scenario Parameters'!$L:$L,MATCH($C85,'Scenario Parameters'!$A:$A,0)))*(1+INDEX('Scenario Parameters'!$L:$L,MATCH(BG$3,'Scenario Parameters'!$A:$A,0)))*'Base Table 5'!BG85</f>
        <v>4.7546700000000008</v>
      </c>
      <c r="BH85" s="36">
        <f>(1+INDEX('Scenario Parameters'!$L:$L,MATCH($C85,'Scenario Parameters'!$A:$A,0)))*(1+INDEX('Scenario Parameters'!$L:$L,MATCH(BH$3,'Scenario Parameters'!$A:$A,0)))*'Base Table 5'!BH85</f>
        <v>11.938800000000001</v>
      </c>
      <c r="BI85" s="36">
        <f>(1+INDEX('Scenario Parameters'!$L:$L,MATCH($C85,'Scenario Parameters'!$A:$A,0)))*(1+INDEX('Scenario Parameters'!$L:$L,MATCH(BI$3,'Scenario Parameters'!$A:$A,0)))*'Base Table 5'!BI85</f>
        <v>7.5279999999999996</v>
      </c>
      <c r="BJ85" s="36">
        <f>(1+INDEX('Scenario Parameters'!$L:$L,MATCH($C85,'Scenario Parameters'!$A:$A,0)))*(1+INDEX('Scenario Parameters'!$L:$L,MATCH(BJ$3,'Scenario Parameters'!$A:$A,0)))*'Base Table 5'!BJ85</f>
        <v>2.0181</v>
      </c>
      <c r="BK85" s="36">
        <f>(1+INDEX('Scenario Parameters'!$L:$L,MATCH($C85,'Scenario Parameters'!$A:$A,0)))*(1+INDEX('Scenario Parameters'!$L:$L,MATCH(BK$3,'Scenario Parameters'!$A:$A,0)))*'Base Table 5'!BK85</f>
        <v>16.134399999999999</v>
      </c>
      <c r="BL85" s="36">
        <f>(1+INDEX('Scenario Parameters'!$L:$L,MATCH($C85,'Scenario Parameters'!$A:$A,0)))*(1+INDEX('Scenario Parameters'!$L:$L,MATCH(BL$3,'Scenario Parameters'!$A:$A,0)))*'Base Table 5'!BL85</f>
        <v>19.8797</v>
      </c>
      <c r="BM85" s="36">
        <f>(1+INDEX('Scenario Parameters'!$L:$L,MATCH($C85,'Scenario Parameters'!$A:$A,0)))*(1+INDEX('Scenario Parameters'!$L:$L,MATCH(BM$3,'Scenario Parameters'!$A:$A,0)))*'Base Table 5'!BM85</f>
        <v>3.9016000000000002</v>
      </c>
      <c r="BN85" s="36">
        <f>(1+INDEX('Scenario Parameters'!$L:$L,MATCH($C85,'Scenario Parameters'!$A:$A,0)))*(1+INDEX('Scenario Parameters'!$L:$L,MATCH(BN$3,'Scenario Parameters'!$A:$A,0)))*'Base Table 5'!BN85</f>
        <v>49.373699999999999</v>
      </c>
      <c r="BO85" s="36">
        <f>(1+INDEX('Scenario Parameters'!$L:$L,MATCH($C85,'Scenario Parameters'!$A:$A,0)))*(1+INDEX('Scenario Parameters'!$L:$L,MATCH(BO$3,'Scenario Parameters'!$A:$A,0)))*'Base Table 5'!BO85</f>
        <v>13.0726</v>
      </c>
      <c r="BP85" s="36">
        <f>(1+INDEX('Scenario Parameters'!$L:$L,MATCH($C85,'Scenario Parameters'!$A:$A,0)))*(1+INDEX('Scenario Parameters'!$L:$L,MATCH(BP$3,'Scenario Parameters'!$A:$A,0)))*'Base Table 5'!BP85</f>
        <v>5.5491999999999999</v>
      </c>
      <c r="BQ85" s="36">
        <f>(1+INDEX('Scenario Parameters'!$L:$L,MATCH($C85,'Scenario Parameters'!$A:$A,0)))*(1+INDEX('Scenario Parameters'!$L:$L,MATCH(BQ$3,'Scenario Parameters'!$A:$A,0)))*'Base Table 5'!BQ85</f>
        <v>37.542749999999998</v>
      </c>
      <c r="BR85" s="36">
        <f>(1+INDEX('Scenario Parameters'!$L:$L,MATCH($C85,'Scenario Parameters'!$A:$A,0)))*(1+INDEX('Scenario Parameters'!$L:$L,MATCH(BR$3,'Scenario Parameters'!$A:$A,0)))*'Base Table 5'!BR85</f>
        <v>64.389499999999998</v>
      </c>
      <c r="BS85" s="36">
        <f>(1+INDEX('Scenario Parameters'!$L:$L,MATCH($C85,'Scenario Parameters'!$A:$A,0)))*(1+INDEX('Scenario Parameters'!$L:$L,MATCH(BS$3,'Scenario Parameters'!$A:$A,0)))*'Base Table 5'!BS85</f>
        <v>0.4131999999999999</v>
      </c>
      <c r="BT85" s="36">
        <f>(1+INDEX('Scenario Parameters'!$L:$L,MATCH($C85,'Scenario Parameters'!$A:$A,0)))*(1+INDEX('Scenario Parameters'!$L:$L,MATCH(BT$3,'Scenario Parameters'!$A:$A,0)))*'Base Table 5'!BT85</f>
        <v>64.026300000000006</v>
      </c>
      <c r="BU85" s="36">
        <f>(1+INDEX('Scenario Parameters'!$L:$L,MATCH($C85,'Scenario Parameters'!$A:$A,0)))*(1+INDEX('Scenario Parameters'!$L:$L,MATCH(BU$3,'Scenario Parameters'!$A:$A,0)))*'Base Table 5'!BU85</f>
        <v>183.0787</v>
      </c>
      <c r="BV85" s="36">
        <f>(1+INDEX('Scenario Parameters'!$L:$L,MATCH($C85,'Scenario Parameters'!$A:$A,0)))*(1+INDEX('Scenario Parameters'!$L:$L,MATCH(BV$3,'Scenario Parameters'!$A:$A,0)))*'Base Table 5'!BV85</f>
        <v>473.6678</v>
      </c>
      <c r="BW85" s="36">
        <f>(1+INDEX('Scenario Parameters'!$L:$L,MATCH($C85,'Scenario Parameters'!$A:$A,0)))*(1+INDEX('Scenario Parameters'!$L:$L,MATCH(BW$3,'Scenario Parameters'!$A:$A,0)))*'Base Table 5'!BW85</f>
        <v>229.2157</v>
      </c>
      <c r="BX85" s="36">
        <f>(1+INDEX('Scenario Parameters'!$L:$L,MATCH($C85,'Scenario Parameters'!$A:$A,0)))*(1+INDEX('Scenario Parameters'!$L:$L,MATCH(BX$3,'Scenario Parameters'!$A:$A,0)))*'Base Table 5'!BX85</f>
        <v>214.91749999999999</v>
      </c>
      <c r="BY85" s="36">
        <f>(1+INDEX('Scenario Parameters'!$L:$L,MATCH($C85,'Scenario Parameters'!$A:$A,0)))*(1+INDEX('Scenario Parameters'!$L:$L,MATCH(BY$3,'Scenario Parameters'!$A:$A,0)))*'Base Table 5'!BY85</f>
        <v>522.48829999999998</v>
      </c>
      <c r="BZ85" s="36">
        <f>(1+INDEX('Scenario Parameters'!$L:$L,MATCH($C85,'Scenario Parameters'!$A:$A,0)))*(1+INDEX('Scenario Parameters'!$L:$L,MATCH(BZ$3,'Scenario Parameters'!$A:$A,0)))*'Base Table 5'!BZ85</f>
        <v>938.64919999999995</v>
      </c>
      <c r="CA85" s="36">
        <f>(1+INDEX('Scenario Parameters'!$L:$L,MATCH($C85,'Scenario Parameters'!$A:$A,0)))*(1+INDEX('Scenario Parameters'!$L:$L,MATCH(CA$3,'Scenario Parameters'!$A:$A,0)))*'Base Table 5'!CA85</f>
        <v>954.28009999999995</v>
      </c>
      <c r="CB85" s="36">
        <f>(1+INDEX('Scenario Parameters'!$L:$L,MATCH($C85,'Scenario Parameters'!$A:$A,0)))*(1+INDEX('Scenario Parameters'!$L:$L,MATCH(CB$3,'Scenario Parameters'!$A:$A,0)))*'Base Table 5'!CB85</f>
        <v>66.232200000000006</v>
      </c>
      <c r="CC85" s="36">
        <f>(1+INDEX('Scenario Parameters'!$L:$L,MATCH($C85,'Scenario Parameters'!$A:$A,0)))*(1+INDEX('Scenario Parameters'!$L:$L,MATCH(CC$3,'Scenario Parameters'!$A:$A,0)))*'Base Table 5'!CC85</f>
        <v>42.055300000000003</v>
      </c>
      <c r="CD85" s="36">
        <f>(1+INDEX('Scenario Parameters'!$L:$L,MATCH($C85,'Scenario Parameters'!$A:$A,0)))*(1+INDEX('Scenario Parameters'!$L:$L,MATCH(CD$3,'Scenario Parameters'!$A:$A,0)))*'Base Table 5'!CD85</f>
        <v>1045.80288</v>
      </c>
      <c r="CE85" s="36">
        <f>(1+INDEX('Scenario Parameters'!$L:$L,MATCH($C85,'Scenario Parameters'!$A:$A,0)))*(1+INDEX('Scenario Parameters'!$L:$L,MATCH(CE$3,'Scenario Parameters'!$A:$A,0)))*'Base Table 5'!CE85</f>
        <v>21.302099999999999</v>
      </c>
      <c r="CF85" s="36">
        <f>(1+INDEX('Scenario Parameters'!$L:$L,MATCH($C85,'Scenario Parameters'!$A:$A,0)))*(1+INDEX('Scenario Parameters'!$L:$L,MATCH(CF$3,'Scenario Parameters'!$A:$A,0)))*'Base Table 5'!CF85</f>
        <v>25.140499999999999</v>
      </c>
      <c r="CG85" s="36">
        <f>(1+INDEX('Scenario Parameters'!$L:$L,MATCH($C85,'Scenario Parameters'!$A:$A,0)))*(1+INDEX('Scenario Parameters'!$L:$L,MATCH(CG$3,'Scenario Parameters'!$A:$A,0)))*'Base Table 5'!CG85</f>
        <v>140.21459999999999</v>
      </c>
      <c r="CH85" s="36">
        <f>(1+INDEX('Scenario Parameters'!$L:$L,MATCH($C85,'Scenario Parameters'!$A:$A,0)))*(1+INDEX('Scenario Parameters'!$L:$L,MATCH(CH$3,'Scenario Parameters'!$A:$A,0)))*'Base Table 5'!CH85</f>
        <v>1491.4106999999999</v>
      </c>
      <c r="CI85" s="36">
        <f>(1+INDEX('Scenario Parameters'!$L:$L,MATCH($C85,'Scenario Parameters'!$A:$A,0)))*(1+INDEX('Scenario Parameters'!$L:$L,MATCH(CI$3,'Scenario Parameters'!$A:$A,0)))*'Base Table 5'!CI85</f>
        <v>966.274</v>
      </c>
      <c r="CJ85" s="36">
        <f>(1+INDEX('Scenario Parameters'!$L:$L,MATCH($C85,'Scenario Parameters'!$A:$A,0)))*(1+INDEX('Scenario Parameters'!$L:$L,MATCH(CJ$3,'Scenario Parameters'!$A:$A,0)))*'Base Table 5'!CJ85</f>
        <v>173.41499999999999</v>
      </c>
      <c r="CK85" s="36">
        <f>(1+INDEX('Scenario Parameters'!$L:$L,MATCH($C85,'Scenario Parameters'!$A:$A,0)))*(1+INDEX('Scenario Parameters'!$L:$L,MATCH(CK$3,'Scenario Parameters'!$A:$A,0)))*'Base Table 5'!CK85</f>
        <v>47.146700000000003</v>
      </c>
      <c r="CL85" s="36">
        <f>(1+INDEX('Scenario Parameters'!$L:$L,MATCH($C85,'Scenario Parameters'!$A:$A,0)))*(1+INDEX('Scenario Parameters'!$L:$L,MATCH(CL$3,'Scenario Parameters'!$A:$A,0)))*'Base Table 5'!CL85</f>
        <v>20.726199999999999</v>
      </c>
      <c r="CM85" s="36">
        <f>(1+INDEX('Scenario Parameters'!$L:$L,MATCH($C85,'Scenario Parameters'!$A:$A,0)))*(1+INDEX('Scenario Parameters'!$L:$L,MATCH(CM$3,'Scenario Parameters'!$A:$A,0)))*'Base Table 5'!CM85</f>
        <v>11.0526</v>
      </c>
      <c r="CN85" s="36">
        <f>(1+INDEX('Scenario Parameters'!$L:$L,MATCH($C85,'Scenario Parameters'!$A:$A,0)))*(1+INDEX('Scenario Parameters'!$L:$L,MATCH(CN$3,'Scenario Parameters'!$A:$A,0)))*'Base Table 5'!CN85</f>
        <v>177.6908</v>
      </c>
      <c r="CO85" s="36">
        <f>(1+INDEX('Scenario Parameters'!$L:$L,MATCH($C85,'Scenario Parameters'!$A:$A,0)))*(1+INDEX('Scenario Parameters'!$L:$L,MATCH(CO$3,'Scenario Parameters'!$A:$A,0)))*'Base Table 5'!CO85</f>
        <v>0.98939999999999995</v>
      </c>
      <c r="CP85" s="36">
        <f>(1+INDEX('Scenario Parameters'!$L:$L,MATCH($C85,'Scenario Parameters'!$A:$A,0)))*(1+INDEX('Scenario Parameters'!$L:$L,MATCH(CP$3,'Scenario Parameters'!$A:$A,0)))*'Base Table 5'!CP85</f>
        <v>205.73910000000001</v>
      </c>
      <c r="CQ85" s="36">
        <f>(1+INDEX('Scenario Parameters'!$L:$L,MATCH($C85,'Scenario Parameters'!$A:$A,0)))*(1+INDEX('Scenario Parameters'!$L:$L,MATCH(CQ$3,'Scenario Parameters'!$A:$A,0)))*'Base Table 5'!CQ85</f>
        <v>686.22130000000004</v>
      </c>
      <c r="CR85" s="36">
        <f>(1+INDEX('Scenario Parameters'!$L:$L,MATCH($C85,'Scenario Parameters'!$A:$A,0)))*(1+INDEX('Scenario Parameters'!$L:$L,MATCH(CR$3,'Scenario Parameters'!$A:$A,0)))*'Base Table 5'!CR85</f>
        <v>1694.3797999999999</v>
      </c>
      <c r="CS85" s="36">
        <f>(1+INDEX('Scenario Parameters'!$L:$L,MATCH($C85,'Scenario Parameters'!$A:$A,0)))*(1+INDEX('Scenario Parameters'!$L:$L,MATCH(CS$3,'Scenario Parameters'!$A:$A,0)))*'Base Table 5'!CS85</f>
        <v>211.13900000000001</v>
      </c>
      <c r="CT85" s="36">
        <f>(1+INDEX('Scenario Parameters'!$L:$L,MATCH($C85,'Scenario Parameters'!$A:$A,0)))*(1+INDEX('Scenario Parameters'!$L:$L,MATCH(CT$3,'Scenario Parameters'!$A:$A,0)))*'Base Table 5'!CT85</f>
        <v>1.8140000000000001</v>
      </c>
      <c r="CU85" s="36">
        <f>(1+INDEX('Scenario Parameters'!$L:$L,MATCH($C85,'Scenario Parameters'!$A:$A,0)))*(1+INDEX('Scenario Parameters'!$L:$L,MATCH(CU$3,'Scenario Parameters'!$A:$A,0)))*'Base Table 5'!CU85</f>
        <v>0.51549999999999996</v>
      </c>
      <c r="CV85" s="36">
        <f>(1+INDEX('Scenario Parameters'!$L:$L,MATCH($C85,'Scenario Parameters'!$A:$A,0)))*(1+INDEX('Scenario Parameters'!$L:$L,MATCH(CV$3,'Scenario Parameters'!$A:$A,0)))*'Base Table 5'!CV85</f>
        <v>155.8826</v>
      </c>
      <c r="CW85" s="36">
        <f>(1+INDEX('Scenario Parameters'!$L:$L,MATCH($C85,'Scenario Parameters'!$A:$A,0)))*(1+INDEX('Scenario Parameters'!$L:$L,MATCH(CW$3,'Scenario Parameters'!$A:$A,0)))*'Base Table 5'!CW85</f>
        <v>1646.4502</v>
      </c>
      <c r="CX85" s="36">
        <f>(1+INDEX('Scenario Parameters'!$L:$L,MATCH($C85,'Scenario Parameters'!$A:$A,0)))*(1+INDEX('Scenario Parameters'!$L:$L,MATCH(CX$3,'Scenario Parameters'!$A:$A,0)))*'Base Table 5'!CX85</f>
        <v>19.684200000000001</v>
      </c>
      <c r="CY85" s="36">
        <f>(1+INDEX('Scenario Parameters'!$L:$L,MATCH($C85,'Scenario Parameters'!$A:$A,0)))*(1+INDEX('Scenario Parameters'!$L:$L,MATCH(CY$3,'Scenario Parameters'!$A:$A,0)))*'Base Table 5'!CY85</f>
        <v>672.3818</v>
      </c>
      <c r="CZ85" s="36">
        <f>(1+INDEX('Scenario Parameters'!$L:$L,MATCH($C85,'Scenario Parameters'!$A:$A,0)))*(1+INDEX('Scenario Parameters'!$L:$L,MATCH(CZ$3,'Scenario Parameters'!$A:$A,0)))*'Base Table 5'!CZ85</f>
        <v>163.1285</v>
      </c>
      <c r="DA85" s="36">
        <f>(1+INDEX('Scenario Parameters'!$L:$L,MATCH($C85,'Scenario Parameters'!$A:$A,0)))*(1+INDEX('Scenario Parameters'!$L:$L,MATCH(DA$3,'Scenario Parameters'!$A:$A,0)))*'Base Table 5'!DA85</f>
        <v>1625.3459</v>
      </c>
      <c r="DB85" s="36">
        <f>(1+INDEX('Scenario Parameters'!$L:$L,MATCH($C85,'Scenario Parameters'!$A:$A,0)))*(1+INDEX('Scenario Parameters'!$L:$L,MATCH(DB$3,'Scenario Parameters'!$A:$A,0)))*'Base Table 5'!DB85</f>
        <v>36.565100000000001</v>
      </c>
      <c r="DC85" s="36">
        <f>(1+INDEX('Scenario Parameters'!$L:$L,MATCH($C85,'Scenario Parameters'!$A:$A,0)))*(1+INDEX('Scenario Parameters'!$L:$L,MATCH(DC$3,'Scenario Parameters'!$A:$A,0)))*'Base Table 5'!DC85</f>
        <v>239.042</v>
      </c>
      <c r="DD85" s="36">
        <f>(1+INDEX('Scenario Parameters'!$L:$L,MATCH($C85,'Scenario Parameters'!$A:$A,0)))*(1+INDEX('Scenario Parameters'!$L:$L,MATCH(DD$3,'Scenario Parameters'!$A:$A,0)))*'Base Table 5'!DD85</f>
        <v>467.94220000000001</v>
      </c>
      <c r="DE85" s="36">
        <f>(1+INDEX('Scenario Parameters'!$L:$L,MATCH($C85,'Scenario Parameters'!$A:$A,0)))*(1+INDEX('Scenario Parameters'!$L:$L,MATCH(DE$3,'Scenario Parameters'!$A:$A,0)))*'Base Table 5'!DE85</f>
        <v>229.62705</v>
      </c>
      <c r="DF85" s="36">
        <f>(1+INDEX('Scenario Parameters'!$L:$L,MATCH($C85,'Scenario Parameters'!$A:$A,0)))*(1+INDEX('Scenario Parameters'!$L:$L,MATCH(DF$3,'Scenario Parameters'!$A:$A,0)))*'Base Table 5'!DF85</f>
        <v>65.400599999999997</v>
      </c>
      <c r="DG85" s="36">
        <f>(1+INDEX('Scenario Parameters'!$L:$L,MATCH($C85,'Scenario Parameters'!$A:$A,0)))*(1+INDEX('Scenario Parameters'!$L:$L,MATCH(DG$3,'Scenario Parameters'!$A:$A,0)))*'Base Table 5'!DG85</f>
        <v>340.93045000000001</v>
      </c>
      <c r="DH85" s="36">
        <f>(1+INDEX('Scenario Parameters'!$L:$L,MATCH($C85,'Scenario Parameters'!$A:$A,0)))*(1+INDEX('Scenario Parameters'!$L:$L,MATCH(DH$3,'Scenario Parameters'!$A:$A,0)))*'Base Table 5'!DH85</f>
        <v>412.94740000000002</v>
      </c>
      <c r="DI85" s="36">
        <f>(1+INDEX('Scenario Parameters'!$L:$L,MATCH($C85,'Scenario Parameters'!$A:$A,0)))*(1+INDEX('Scenario Parameters'!$L:$L,MATCH(DI$3,'Scenario Parameters'!$A:$A,0)))*'Base Table 5'!DI85</f>
        <v>78.751000000000005</v>
      </c>
      <c r="DJ85" s="36">
        <f>(1+INDEX('Scenario Parameters'!$L:$L,MATCH($C85,'Scenario Parameters'!$A:$A,0)))*(1+INDEX('Scenario Parameters'!$L:$L,MATCH(DJ$3,'Scenario Parameters'!$A:$A,0)))*'Base Table 5'!DJ85</f>
        <v>195.67760000000001</v>
      </c>
      <c r="DK85" s="36">
        <f>(1+INDEX('Scenario Parameters'!$L:$L,MATCH($C85,'Scenario Parameters'!$A:$A,0)))*(1+INDEX('Scenario Parameters'!$L:$L,MATCH(DK$3,'Scenario Parameters'!$A:$A,0)))*'Base Table 5'!DK85</f>
        <v>137.74610000000001</v>
      </c>
      <c r="DL85" s="36">
        <f>(1+INDEX('Scenario Parameters'!$L:$L,MATCH($C85,'Scenario Parameters'!$A:$A,0)))*(1+INDEX('Scenario Parameters'!$L:$L,MATCH(DL$3,'Scenario Parameters'!$A:$A,0)))*'Base Table 5'!DL85</f>
        <v>23.879619999999996</v>
      </c>
      <c r="DM85" s="36">
        <f>(1+INDEX('Scenario Parameters'!$L:$L,MATCH($C85,'Scenario Parameters'!$A:$A,0)))*(1+INDEX('Scenario Parameters'!$L:$L,MATCH(DM$3,'Scenario Parameters'!$A:$A,0)))*'Base Table 5'!DM85</f>
        <v>70.350999999999999</v>
      </c>
      <c r="DN85" s="36">
        <f>(1+INDEX('Scenario Parameters'!$L:$L,MATCH($C85,'Scenario Parameters'!$A:$A,0)))*(1+INDEX('Scenario Parameters'!$L:$L,MATCH(DN$3,'Scenario Parameters'!$A:$A,0)))*'Base Table 5'!DN85</f>
        <v>202.5291</v>
      </c>
      <c r="DO85" s="36">
        <f>(1+INDEX('Scenario Parameters'!$L:$L,MATCH($C85,'Scenario Parameters'!$A:$A,0)))*(1+INDEX('Scenario Parameters'!$L:$L,MATCH(DO$3,'Scenario Parameters'!$A:$A,0)))*'Base Table 5'!DO85</f>
        <v>11.250299999999999</v>
      </c>
      <c r="DP85" s="36">
        <f t="shared" si="8"/>
        <v>18737.044110000003</v>
      </c>
      <c r="DQ85" s="36">
        <f>('Base Table 5'!DQ85/'Base Table 5'!$DX85)*$EB85</f>
        <v>2619.1886843582565</v>
      </c>
      <c r="DR85" s="36">
        <f>('Base Table 5'!DR85/'Base Table 5'!$DX85)*$EB85</f>
        <v>56.722301532796486</v>
      </c>
      <c r="DS85" s="36">
        <f>('Base Table 5'!DS85/'Base Table 5'!$DX85)*$EB85</f>
        <v>280.1424919994231</v>
      </c>
      <c r="DT85" s="36">
        <f>('Base Table 5'!DT85/'Base Table 5'!$DX85)*$EB85</f>
        <v>33.805639628421247</v>
      </c>
      <c r="DU85" s="36">
        <f>('Base Table 5'!DU85/'Base Table 5'!$DX85)*$EB85</f>
        <v>59.535618545335211</v>
      </c>
      <c r="DV85" s="36">
        <f>('Base Table 5'!DV85/'Base Table 5'!$DX85)*$EB85</f>
        <v>18.430529458738576</v>
      </c>
      <c r="DW85" s="36">
        <f>('Base Table 5'!DW85/'Base Table 5'!$DX85)*$EB85</f>
        <v>2865.7920526807193</v>
      </c>
      <c r="DX85" s="36">
        <f t="shared" si="9"/>
        <v>5933.61731820369</v>
      </c>
      <c r="DY85" s="36">
        <f t="shared" si="10"/>
        <v>24670.661428203694</v>
      </c>
      <c r="DZ85" s="14">
        <f>'Base Table 5'!DY85</f>
        <v>24859.999799999998</v>
      </c>
      <c r="EA85" s="54">
        <v>24670.661428203694</v>
      </c>
      <c r="EB85" s="100">
        <f t="shared" si="11"/>
        <v>5933.617318203691</v>
      </c>
    </row>
    <row r="86" spans="1:132" x14ac:dyDescent="0.4">
      <c r="A86" s="34">
        <v>83</v>
      </c>
      <c r="B86" s="7" t="str">
        <f>'Base Table 5'!B86</f>
        <v>5201</v>
      </c>
      <c r="C86" s="111">
        <f>'Base Table 5'!C86</f>
        <v>23</v>
      </c>
      <c r="D86" s="35" t="str">
        <f>'Base Table 5'!D86</f>
        <v>Transport support services and storage</v>
      </c>
      <c r="E86" s="36">
        <f>(1+INDEX('Scenario Parameters'!$L:$L,MATCH($C86,'Scenario Parameters'!$A:$A,0)))*(1+INDEX('Scenario Parameters'!$L:$L,MATCH(E$3,'Scenario Parameters'!$A:$A,0)))*'Base Table 5'!E86</f>
        <v>1257.4113</v>
      </c>
      <c r="F86" s="36">
        <f>(1+INDEX('Scenario Parameters'!$L:$L,MATCH($C86,'Scenario Parameters'!$A:$A,0)))*(1+INDEX('Scenario Parameters'!$L:$L,MATCH(F$3,'Scenario Parameters'!$A:$A,0)))*'Base Table 5'!F86</f>
        <v>56.989400000000003</v>
      </c>
      <c r="G86" s="36">
        <f>(1+INDEX('Scenario Parameters'!$L:$L,MATCH($C86,'Scenario Parameters'!$A:$A,0)))*(1+INDEX('Scenario Parameters'!$L:$L,MATCH(G$3,'Scenario Parameters'!$A:$A,0)))*'Base Table 5'!G86</f>
        <v>234.26849999999999</v>
      </c>
      <c r="H86" s="36">
        <f>(1+INDEX('Scenario Parameters'!$L:$L,MATCH($C86,'Scenario Parameters'!$A:$A,0)))*(1+INDEX('Scenario Parameters'!$L:$L,MATCH(H$3,'Scenario Parameters'!$A:$A,0)))*'Base Table 5'!H86</f>
        <v>32.7211</v>
      </c>
      <c r="I86" s="36">
        <f>(1+INDEX('Scenario Parameters'!$L:$L,MATCH($C86,'Scenario Parameters'!$A:$A,0)))*(1+INDEX('Scenario Parameters'!$L:$L,MATCH(I$3,'Scenario Parameters'!$A:$A,0)))*'Base Table 5'!I86</f>
        <v>29.744399999999999</v>
      </c>
      <c r="J86" s="36">
        <f>(1+INDEX('Scenario Parameters'!$L:$L,MATCH($C86,'Scenario Parameters'!$A:$A,0)))*(1+INDEX('Scenario Parameters'!$L:$L,MATCH(J$3,'Scenario Parameters'!$A:$A,0)))*'Base Table 5'!J86</f>
        <v>38.420499999999997</v>
      </c>
      <c r="K86" s="36">
        <f>(1+INDEX('Scenario Parameters'!$L:$L,MATCH($C86,'Scenario Parameters'!$A:$A,0)))*(1+INDEX('Scenario Parameters'!$L:$L,MATCH(K$3,'Scenario Parameters'!$A:$A,0)))*'Base Table 5'!K86</f>
        <v>64.696299999999994</v>
      </c>
      <c r="L86" s="36">
        <f>(1+INDEX('Scenario Parameters'!$L:$L,MATCH($C86,'Scenario Parameters'!$A:$A,0)))*(1+INDEX('Scenario Parameters'!$L:$L,MATCH(L$3,'Scenario Parameters'!$A:$A,0)))*'Base Table 5'!L86</f>
        <v>157.46115999999995</v>
      </c>
      <c r="M86" s="36">
        <f>(1+INDEX('Scenario Parameters'!$L:$L,MATCH($C86,'Scenario Parameters'!$A:$A,0)))*(1+INDEX('Scenario Parameters'!$L:$L,MATCH(M$3,'Scenario Parameters'!$A:$A,0)))*'Base Table 5'!M86</f>
        <v>60.653109999999991</v>
      </c>
      <c r="N86" s="36">
        <f>(1+INDEX('Scenario Parameters'!$L:$L,MATCH($C86,'Scenario Parameters'!$A:$A,0)))*(1+INDEX('Scenario Parameters'!$L:$L,MATCH(N$3,'Scenario Parameters'!$A:$A,0)))*'Base Table 5'!N86</f>
        <v>408.22100000000006</v>
      </c>
      <c r="O86" s="36">
        <f>(1+INDEX('Scenario Parameters'!$L:$L,MATCH($C86,'Scenario Parameters'!$A:$A,0)))*(1+INDEX('Scenario Parameters'!$L:$L,MATCH(O$3,'Scenario Parameters'!$A:$A,0)))*'Base Table 5'!O86</f>
        <v>940.36976000000016</v>
      </c>
      <c r="P86" s="36">
        <f>(1+INDEX('Scenario Parameters'!$L:$L,MATCH($C86,'Scenario Parameters'!$A:$A,0)))*(1+INDEX('Scenario Parameters'!$L:$L,MATCH(P$3,'Scenario Parameters'!$A:$A,0)))*'Base Table 5'!P86</f>
        <v>265.53494000000001</v>
      </c>
      <c r="Q86" s="36">
        <f>(1+INDEX('Scenario Parameters'!$L:$L,MATCH($C86,'Scenario Parameters'!$A:$A,0)))*(1+INDEX('Scenario Parameters'!$L:$L,MATCH(Q$3,'Scenario Parameters'!$A:$A,0)))*'Base Table 5'!Q86</f>
        <v>16.711880000000001</v>
      </c>
      <c r="R86" s="36">
        <f>(1+INDEX('Scenario Parameters'!$L:$L,MATCH($C86,'Scenario Parameters'!$A:$A,0)))*(1+INDEX('Scenario Parameters'!$L:$L,MATCH(R$3,'Scenario Parameters'!$A:$A,0)))*'Base Table 5'!R86</f>
        <v>220.75299999999999</v>
      </c>
      <c r="S86" s="36">
        <f>(1+INDEX('Scenario Parameters'!$L:$L,MATCH($C86,'Scenario Parameters'!$A:$A,0)))*(1+INDEX('Scenario Parameters'!$L:$L,MATCH(S$3,'Scenario Parameters'!$A:$A,0)))*'Base Table 5'!S86</f>
        <v>6.7625000000000002</v>
      </c>
      <c r="T86" s="36">
        <f>(1+INDEX('Scenario Parameters'!$L:$L,MATCH($C86,'Scenario Parameters'!$A:$A,0)))*(1+INDEX('Scenario Parameters'!$L:$L,MATCH(T$3,'Scenario Parameters'!$A:$A,0)))*'Base Table 5'!T86</f>
        <v>173.28809999999999</v>
      </c>
      <c r="U86" s="36">
        <f>(1+INDEX('Scenario Parameters'!$L:$L,MATCH($C86,'Scenario Parameters'!$A:$A,0)))*(1+INDEX('Scenario Parameters'!$L:$L,MATCH(U$3,'Scenario Parameters'!$A:$A,0)))*'Base Table 5'!U86</f>
        <v>47.327100000000002</v>
      </c>
      <c r="V86" s="36">
        <f>(1+INDEX('Scenario Parameters'!$L:$L,MATCH($C86,'Scenario Parameters'!$A:$A,0)))*(1+INDEX('Scenario Parameters'!$L:$L,MATCH(V$3,'Scenario Parameters'!$A:$A,0)))*'Base Table 5'!V86</f>
        <v>23.752400000000002</v>
      </c>
      <c r="W86" s="36">
        <f>(1+INDEX('Scenario Parameters'!$L:$L,MATCH($C86,'Scenario Parameters'!$A:$A,0)))*(1+INDEX('Scenario Parameters'!$L:$L,MATCH(W$3,'Scenario Parameters'!$A:$A,0)))*'Base Table 5'!W86</f>
        <v>272.26940000000002</v>
      </c>
      <c r="X86" s="36">
        <f>(1+INDEX('Scenario Parameters'!$L:$L,MATCH($C86,'Scenario Parameters'!$A:$A,0)))*(1+INDEX('Scenario Parameters'!$L:$L,MATCH(X$3,'Scenario Parameters'!$A:$A,0)))*'Base Table 5'!X86</f>
        <v>73.602800000000002</v>
      </c>
      <c r="Y86" s="36">
        <f>(1+INDEX('Scenario Parameters'!$L:$L,MATCH($C86,'Scenario Parameters'!$A:$A,0)))*(1+INDEX('Scenario Parameters'!$L:$L,MATCH(Y$3,'Scenario Parameters'!$A:$A,0)))*'Base Table 5'!Y86</f>
        <v>109.9024</v>
      </c>
      <c r="Z86" s="36">
        <f>(1+INDEX('Scenario Parameters'!$L:$L,MATCH($C86,'Scenario Parameters'!$A:$A,0)))*(1+INDEX('Scenario Parameters'!$L:$L,MATCH(Z$3,'Scenario Parameters'!$A:$A,0)))*'Base Table 5'!Z86</f>
        <v>202.4263</v>
      </c>
      <c r="AA86" s="36">
        <f>(1+INDEX('Scenario Parameters'!$L:$L,MATCH($C86,'Scenario Parameters'!$A:$A,0)))*(1+INDEX('Scenario Parameters'!$L:$L,MATCH(AA$3,'Scenario Parameters'!$A:$A,0)))*'Base Table 5'!AA86</f>
        <v>380.28649999999999</v>
      </c>
      <c r="AB86" s="36">
        <f>(1+INDEX('Scenario Parameters'!$L:$L,MATCH($C86,'Scenario Parameters'!$A:$A,0)))*(1+INDEX('Scenario Parameters'!$L:$L,MATCH(AB$3,'Scenario Parameters'!$A:$A,0)))*'Base Table 5'!AB86</f>
        <v>256.26920000000001</v>
      </c>
      <c r="AC86" s="36">
        <f>(1+INDEX('Scenario Parameters'!$L:$L,MATCH($C86,'Scenario Parameters'!$A:$A,0)))*(1+INDEX('Scenario Parameters'!$L:$L,MATCH(AC$3,'Scenario Parameters'!$A:$A,0)))*'Base Table 5'!AC86</f>
        <v>164.74889999999999</v>
      </c>
      <c r="AD86" s="36">
        <f>(1+INDEX('Scenario Parameters'!$L:$L,MATCH($C86,'Scenario Parameters'!$A:$A,0)))*(1+INDEX('Scenario Parameters'!$L:$L,MATCH(AD$3,'Scenario Parameters'!$A:$A,0)))*'Base Table 5'!AD86</f>
        <v>6.2122999999999999</v>
      </c>
      <c r="AE86" s="36">
        <f>(1+INDEX('Scenario Parameters'!$L:$L,MATCH($C86,'Scenario Parameters'!$A:$A,0)))*(1+INDEX('Scenario Parameters'!$L:$L,MATCH(AE$3,'Scenario Parameters'!$A:$A,0)))*'Base Table 5'!AE86</f>
        <v>4.5602999999999998</v>
      </c>
      <c r="AF86" s="36">
        <f>(1+INDEX('Scenario Parameters'!$L:$L,MATCH($C86,'Scenario Parameters'!$A:$A,0)))*(1+INDEX('Scenario Parameters'!$L:$L,MATCH(AF$3,'Scenario Parameters'!$A:$A,0)))*'Base Table 5'!AF86</f>
        <v>24.4056</v>
      </c>
      <c r="AG86" s="36">
        <f>(1+INDEX('Scenario Parameters'!$L:$L,MATCH($C86,'Scenario Parameters'!$A:$A,0)))*(1+INDEX('Scenario Parameters'!$L:$L,MATCH(AG$3,'Scenario Parameters'!$A:$A,0)))*'Base Table 5'!AG86</f>
        <v>0.30919999999999997</v>
      </c>
      <c r="AH86" s="36">
        <f>(1+INDEX('Scenario Parameters'!$L:$L,MATCH($C86,'Scenario Parameters'!$A:$A,0)))*(1+INDEX('Scenario Parameters'!$L:$L,MATCH(AH$3,'Scenario Parameters'!$A:$A,0)))*'Base Table 5'!AH86</f>
        <v>2.1141999999999999</v>
      </c>
      <c r="AI86" s="36">
        <f>(1+INDEX('Scenario Parameters'!$L:$L,MATCH($C86,'Scenario Parameters'!$A:$A,0)))*(1+INDEX('Scenario Parameters'!$L:$L,MATCH(AI$3,'Scenario Parameters'!$A:$A,0)))*'Base Table 5'!AI86</f>
        <v>4.7283999999999997</v>
      </c>
      <c r="AJ86" s="36">
        <f>(1+INDEX('Scenario Parameters'!$L:$L,MATCH($C86,'Scenario Parameters'!$A:$A,0)))*(1+INDEX('Scenario Parameters'!$L:$L,MATCH(AJ$3,'Scenario Parameters'!$A:$A,0)))*'Base Table 5'!AJ86</f>
        <v>54.109200000000001</v>
      </c>
      <c r="AK86" s="36">
        <f>(1+INDEX('Scenario Parameters'!$L:$L,MATCH($C86,'Scenario Parameters'!$A:$A,0)))*(1+INDEX('Scenario Parameters'!$L:$L,MATCH(AK$3,'Scenario Parameters'!$A:$A,0)))*'Base Table 5'!AK86</f>
        <v>71.341499999999996</v>
      </c>
      <c r="AL86" s="36">
        <f>(1+INDEX('Scenario Parameters'!$L:$L,MATCH($C86,'Scenario Parameters'!$A:$A,0)))*(1+INDEX('Scenario Parameters'!$L:$L,MATCH(AL$3,'Scenario Parameters'!$A:$A,0)))*'Base Table 5'!AL86</f>
        <v>40.4328</v>
      </c>
      <c r="AM86" s="36">
        <f>(1+INDEX('Scenario Parameters'!$L:$L,MATCH($C86,'Scenario Parameters'!$A:$A,0)))*(1+INDEX('Scenario Parameters'!$L:$L,MATCH(AM$3,'Scenario Parameters'!$A:$A,0)))*'Base Table 5'!AM86</f>
        <v>548.42100000000005</v>
      </c>
      <c r="AN86" s="36">
        <f>(1+INDEX('Scenario Parameters'!$L:$L,MATCH($C86,'Scenario Parameters'!$A:$A,0)))*(1+INDEX('Scenario Parameters'!$L:$L,MATCH(AN$3,'Scenario Parameters'!$A:$A,0)))*'Base Table 5'!AN86</f>
        <v>90.565799999999996</v>
      </c>
      <c r="AO86" s="36">
        <f>(1+INDEX('Scenario Parameters'!$L:$L,MATCH($C86,'Scenario Parameters'!$A:$A,0)))*(1+INDEX('Scenario Parameters'!$L:$L,MATCH(AO$3,'Scenario Parameters'!$A:$A,0)))*'Base Table 5'!AO86</f>
        <v>10.795559999999998</v>
      </c>
      <c r="AP86" s="36">
        <f>(1+INDEX('Scenario Parameters'!$L:$L,MATCH($C86,'Scenario Parameters'!$A:$A,0)))*(1+INDEX('Scenario Parameters'!$L:$L,MATCH(AP$3,'Scenario Parameters'!$A:$A,0)))*'Base Table 5'!AP86</f>
        <v>292.32589999999999</v>
      </c>
      <c r="AQ86" s="36">
        <f>(1+INDEX('Scenario Parameters'!$L:$L,MATCH($C86,'Scenario Parameters'!$A:$A,0)))*(1+INDEX('Scenario Parameters'!$L:$L,MATCH(AQ$3,'Scenario Parameters'!$A:$A,0)))*'Base Table 5'!AQ86</f>
        <v>29.687100000000001</v>
      </c>
      <c r="AR86" s="36">
        <f>(1+INDEX('Scenario Parameters'!$L:$L,MATCH($C86,'Scenario Parameters'!$A:$A,0)))*(1+INDEX('Scenario Parameters'!$L:$L,MATCH(AR$3,'Scenario Parameters'!$A:$A,0)))*'Base Table 5'!AR86</f>
        <v>382.70420000000001</v>
      </c>
      <c r="AS86" s="36">
        <f>(1+INDEX('Scenario Parameters'!$L:$L,MATCH($C86,'Scenario Parameters'!$A:$A,0)))*(1+INDEX('Scenario Parameters'!$L:$L,MATCH(AS$3,'Scenario Parameters'!$A:$A,0)))*'Base Table 5'!AS86</f>
        <v>290.00900000000001</v>
      </c>
      <c r="AT86" s="36">
        <f>(1+INDEX('Scenario Parameters'!$L:$L,MATCH($C86,'Scenario Parameters'!$A:$A,0)))*(1+INDEX('Scenario Parameters'!$L:$L,MATCH(AT$3,'Scenario Parameters'!$A:$A,0)))*'Base Table 5'!AT86</f>
        <v>343.07580000000002</v>
      </c>
      <c r="AU86" s="36">
        <f>(1+INDEX('Scenario Parameters'!$L:$L,MATCH($C86,'Scenario Parameters'!$A:$A,0)))*(1+INDEX('Scenario Parameters'!$L:$L,MATCH(AU$3,'Scenario Parameters'!$A:$A,0)))*'Base Table 5'!AU86</f>
        <v>3.7566000000000002</v>
      </c>
      <c r="AV86" s="36">
        <f>(1+INDEX('Scenario Parameters'!$L:$L,MATCH($C86,'Scenario Parameters'!$A:$A,0)))*(1+INDEX('Scenario Parameters'!$L:$L,MATCH(AV$3,'Scenario Parameters'!$A:$A,0)))*'Base Table 5'!AV86</f>
        <v>38.009700000000002</v>
      </c>
      <c r="AW86" s="36">
        <f>(1+INDEX('Scenario Parameters'!$L:$L,MATCH($C86,'Scenario Parameters'!$A:$A,0)))*(1+INDEX('Scenario Parameters'!$L:$L,MATCH(AW$3,'Scenario Parameters'!$A:$A,0)))*'Base Table 5'!AW86</f>
        <v>13.8315</v>
      </c>
      <c r="AX86" s="36">
        <f>(1+INDEX('Scenario Parameters'!$L:$L,MATCH($C86,'Scenario Parameters'!$A:$A,0)))*(1+INDEX('Scenario Parameters'!$L:$L,MATCH(AX$3,'Scenario Parameters'!$A:$A,0)))*'Base Table 5'!AX86</f>
        <v>328.47930000000002</v>
      </c>
      <c r="AY86" s="36">
        <f>(1+INDEX('Scenario Parameters'!$L:$L,MATCH($C86,'Scenario Parameters'!$A:$A,0)))*(1+INDEX('Scenario Parameters'!$L:$L,MATCH(AY$3,'Scenario Parameters'!$A:$A,0)))*'Base Table 5'!AY86</f>
        <v>32.744300000000003</v>
      </c>
      <c r="AZ86" s="36">
        <f>(1+INDEX('Scenario Parameters'!$L:$L,MATCH($C86,'Scenario Parameters'!$A:$A,0)))*(1+INDEX('Scenario Parameters'!$L:$L,MATCH(AZ$3,'Scenario Parameters'!$A:$A,0)))*'Base Table 5'!AZ86</f>
        <v>22.153600000000001</v>
      </c>
      <c r="BA86" s="36">
        <f>(1+INDEX('Scenario Parameters'!$L:$L,MATCH($C86,'Scenario Parameters'!$A:$A,0)))*(1+INDEX('Scenario Parameters'!$L:$L,MATCH(BA$3,'Scenario Parameters'!$A:$A,0)))*'Base Table 5'!BA86</f>
        <v>112.4046</v>
      </c>
      <c r="BB86" s="36">
        <f>(1+INDEX('Scenario Parameters'!$L:$L,MATCH($C86,'Scenario Parameters'!$A:$A,0)))*(1+INDEX('Scenario Parameters'!$L:$L,MATCH(BB$3,'Scenario Parameters'!$A:$A,0)))*'Base Table 5'!BB86</f>
        <v>74.732299999999995</v>
      </c>
      <c r="BC86" s="36">
        <f>(1+INDEX('Scenario Parameters'!$L:$L,MATCH($C86,'Scenario Parameters'!$A:$A,0)))*(1+INDEX('Scenario Parameters'!$L:$L,MATCH(BC$3,'Scenario Parameters'!$A:$A,0)))*'Base Table 5'!BC86</f>
        <v>16.867000000000001</v>
      </c>
      <c r="BD86" s="36">
        <f>(1+INDEX('Scenario Parameters'!$L:$L,MATCH($C86,'Scenario Parameters'!$A:$A,0)))*(1+INDEX('Scenario Parameters'!$L:$L,MATCH(BD$3,'Scenario Parameters'!$A:$A,0)))*'Base Table 5'!BD86</f>
        <v>1082.5338999999999</v>
      </c>
      <c r="BE86" s="36">
        <f>(1+INDEX('Scenario Parameters'!$L:$L,MATCH($C86,'Scenario Parameters'!$A:$A,0)))*(1+INDEX('Scenario Parameters'!$L:$L,MATCH(BE$3,'Scenario Parameters'!$A:$A,0)))*'Base Table 5'!BE86</f>
        <v>387.81959999999998</v>
      </c>
      <c r="BF86" s="36">
        <f>(1+INDEX('Scenario Parameters'!$L:$L,MATCH($C86,'Scenario Parameters'!$A:$A,0)))*(1+INDEX('Scenario Parameters'!$L:$L,MATCH(BF$3,'Scenario Parameters'!$A:$A,0)))*'Base Table 5'!BF86</f>
        <v>257.14319999999998</v>
      </c>
      <c r="BG86" s="36">
        <f>(1+INDEX('Scenario Parameters'!$L:$L,MATCH($C86,'Scenario Parameters'!$A:$A,0)))*(1+INDEX('Scenario Parameters'!$L:$L,MATCH(BG$3,'Scenario Parameters'!$A:$A,0)))*'Base Table 5'!BG86</f>
        <v>111.00948000000002</v>
      </c>
      <c r="BH86" s="36">
        <f>(1+INDEX('Scenario Parameters'!$L:$L,MATCH($C86,'Scenario Parameters'!$A:$A,0)))*(1+INDEX('Scenario Parameters'!$L:$L,MATCH(BH$3,'Scenario Parameters'!$A:$A,0)))*'Base Table 5'!BH86</f>
        <v>97.736999999999995</v>
      </c>
      <c r="BI86" s="36">
        <f>(1+INDEX('Scenario Parameters'!$L:$L,MATCH($C86,'Scenario Parameters'!$A:$A,0)))*(1+INDEX('Scenario Parameters'!$L:$L,MATCH(BI$3,'Scenario Parameters'!$A:$A,0)))*'Base Table 5'!BI86</f>
        <v>26.9909</v>
      </c>
      <c r="BJ86" s="36">
        <f>(1+INDEX('Scenario Parameters'!$L:$L,MATCH($C86,'Scenario Parameters'!$A:$A,0)))*(1+INDEX('Scenario Parameters'!$L:$L,MATCH(BJ$3,'Scenario Parameters'!$A:$A,0)))*'Base Table 5'!BJ86</f>
        <v>20.4465</v>
      </c>
      <c r="BK86" s="36">
        <f>(1+INDEX('Scenario Parameters'!$L:$L,MATCH($C86,'Scenario Parameters'!$A:$A,0)))*(1+INDEX('Scenario Parameters'!$L:$L,MATCH(BK$3,'Scenario Parameters'!$A:$A,0)))*'Base Table 5'!BK86</f>
        <v>41.104700000000001</v>
      </c>
      <c r="BL86" s="36">
        <f>(1+INDEX('Scenario Parameters'!$L:$L,MATCH($C86,'Scenario Parameters'!$A:$A,0)))*(1+INDEX('Scenario Parameters'!$L:$L,MATCH(BL$3,'Scenario Parameters'!$A:$A,0)))*'Base Table 5'!BL86</f>
        <v>36.486600000000003</v>
      </c>
      <c r="BM86" s="36">
        <f>(1+INDEX('Scenario Parameters'!$L:$L,MATCH($C86,'Scenario Parameters'!$A:$A,0)))*(1+INDEX('Scenario Parameters'!$L:$L,MATCH(BM$3,'Scenario Parameters'!$A:$A,0)))*'Base Table 5'!BM86</f>
        <v>7.1414</v>
      </c>
      <c r="BN86" s="36">
        <f>(1+INDEX('Scenario Parameters'!$L:$L,MATCH($C86,'Scenario Parameters'!$A:$A,0)))*(1+INDEX('Scenario Parameters'!$L:$L,MATCH(BN$3,'Scenario Parameters'!$A:$A,0)))*'Base Table 5'!BN86</f>
        <v>114.8366</v>
      </c>
      <c r="BO86" s="36">
        <f>(1+INDEX('Scenario Parameters'!$L:$L,MATCH($C86,'Scenario Parameters'!$A:$A,0)))*(1+INDEX('Scenario Parameters'!$L:$L,MATCH(BO$3,'Scenario Parameters'!$A:$A,0)))*'Base Table 5'!BO86</f>
        <v>57.785400000000003</v>
      </c>
      <c r="BP86" s="36">
        <f>(1+INDEX('Scenario Parameters'!$L:$L,MATCH($C86,'Scenario Parameters'!$A:$A,0)))*(1+INDEX('Scenario Parameters'!$L:$L,MATCH(BP$3,'Scenario Parameters'!$A:$A,0)))*'Base Table 5'!BP86</f>
        <v>14.8352</v>
      </c>
      <c r="BQ86" s="36">
        <f>(1+INDEX('Scenario Parameters'!$L:$L,MATCH($C86,'Scenario Parameters'!$A:$A,0)))*(1+INDEX('Scenario Parameters'!$L:$L,MATCH(BQ$3,'Scenario Parameters'!$A:$A,0)))*'Base Table 5'!BQ86</f>
        <v>46.713374999999999</v>
      </c>
      <c r="BR86" s="36">
        <f>(1+INDEX('Scenario Parameters'!$L:$L,MATCH($C86,'Scenario Parameters'!$A:$A,0)))*(1+INDEX('Scenario Parameters'!$L:$L,MATCH(BR$3,'Scenario Parameters'!$A:$A,0)))*'Base Table 5'!BR86</f>
        <v>84.962500000000006</v>
      </c>
      <c r="BS86" s="36">
        <f>(1+INDEX('Scenario Parameters'!$L:$L,MATCH($C86,'Scenario Parameters'!$A:$A,0)))*(1+INDEX('Scenario Parameters'!$L:$L,MATCH(BS$3,'Scenario Parameters'!$A:$A,0)))*'Base Table 5'!BS86</f>
        <v>0.5514199999999998</v>
      </c>
      <c r="BT86" s="36">
        <f>(1+INDEX('Scenario Parameters'!$L:$L,MATCH($C86,'Scenario Parameters'!$A:$A,0)))*(1+INDEX('Scenario Parameters'!$L:$L,MATCH(BT$3,'Scenario Parameters'!$A:$A,0)))*'Base Table 5'!BT86</f>
        <v>54.497300000000003</v>
      </c>
      <c r="BU86" s="36">
        <f>(1+INDEX('Scenario Parameters'!$L:$L,MATCH($C86,'Scenario Parameters'!$A:$A,0)))*(1+INDEX('Scenario Parameters'!$L:$L,MATCH(BU$3,'Scenario Parameters'!$A:$A,0)))*'Base Table 5'!BU86</f>
        <v>126.6711</v>
      </c>
      <c r="BV86" s="36">
        <f>(1+INDEX('Scenario Parameters'!$L:$L,MATCH($C86,'Scenario Parameters'!$A:$A,0)))*(1+INDEX('Scenario Parameters'!$L:$L,MATCH(BV$3,'Scenario Parameters'!$A:$A,0)))*'Base Table 5'!BV86</f>
        <v>868.01909999999998</v>
      </c>
      <c r="BW86" s="36">
        <f>(1+INDEX('Scenario Parameters'!$L:$L,MATCH($C86,'Scenario Parameters'!$A:$A,0)))*(1+INDEX('Scenario Parameters'!$L:$L,MATCH(BW$3,'Scenario Parameters'!$A:$A,0)))*'Base Table 5'!BW86</f>
        <v>1078.6560999999999</v>
      </c>
      <c r="BX86" s="36">
        <f>(1+INDEX('Scenario Parameters'!$L:$L,MATCH($C86,'Scenario Parameters'!$A:$A,0)))*(1+INDEX('Scenario Parameters'!$L:$L,MATCH(BX$3,'Scenario Parameters'!$A:$A,0)))*'Base Table 5'!BX86</f>
        <v>1603.3071</v>
      </c>
      <c r="BY86" s="36">
        <f>(1+INDEX('Scenario Parameters'!$L:$L,MATCH($C86,'Scenario Parameters'!$A:$A,0)))*(1+INDEX('Scenario Parameters'!$L:$L,MATCH(BY$3,'Scenario Parameters'!$A:$A,0)))*'Base Table 5'!BY86</f>
        <v>2054.6201999999998</v>
      </c>
      <c r="BZ86" s="36">
        <f>(1+INDEX('Scenario Parameters'!$L:$L,MATCH($C86,'Scenario Parameters'!$A:$A,0)))*(1+INDEX('Scenario Parameters'!$L:$L,MATCH(BZ$3,'Scenario Parameters'!$A:$A,0)))*'Base Table 5'!BZ86</f>
        <v>8544.5863000000008</v>
      </c>
      <c r="CA86" s="36">
        <f>(1+INDEX('Scenario Parameters'!$L:$L,MATCH($C86,'Scenario Parameters'!$A:$A,0)))*(1+INDEX('Scenario Parameters'!$L:$L,MATCH(CA$3,'Scenario Parameters'!$A:$A,0)))*'Base Table 5'!CA86</f>
        <v>1712.8224</v>
      </c>
      <c r="CB86" s="36">
        <f>(1+INDEX('Scenario Parameters'!$L:$L,MATCH($C86,'Scenario Parameters'!$A:$A,0)))*(1+INDEX('Scenario Parameters'!$L:$L,MATCH(CB$3,'Scenario Parameters'!$A:$A,0)))*'Base Table 5'!CB86</f>
        <v>40.791499999999999</v>
      </c>
      <c r="CC86" s="36">
        <f>(1+INDEX('Scenario Parameters'!$L:$L,MATCH($C86,'Scenario Parameters'!$A:$A,0)))*(1+INDEX('Scenario Parameters'!$L:$L,MATCH(CC$3,'Scenario Parameters'!$A:$A,0)))*'Base Table 5'!CC86</f>
        <v>312.98489999999998</v>
      </c>
      <c r="CD86" s="36">
        <f>(1+INDEX('Scenario Parameters'!$L:$L,MATCH($C86,'Scenario Parameters'!$A:$A,0)))*(1+INDEX('Scenario Parameters'!$L:$L,MATCH(CD$3,'Scenario Parameters'!$A:$A,0)))*'Base Table 5'!CD86</f>
        <v>2413.2851999999998</v>
      </c>
      <c r="CE86" s="36">
        <f>(1+INDEX('Scenario Parameters'!$L:$L,MATCH($C86,'Scenario Parameters'!$A:$A,0)))*(1+INDEX('Scenario Parameters'!$L:$L,MATCH(CE$3,'Scenario Parameters'!$A:$A,0)))*'Base Table 5'!CE86</f>
        <v>425.892</v>
      </c>
      <c r="CF86" s="36">
        <f>(1+INDEX('Scenario Parameters'!$L:$L,MATCH($C86,'Scenario Parameters'!$A:$A,0)))*(1+INDEX('Scenario Parameters'!$L:$L,MATCH(CF$3,'Scenario Parameters'!$A:$A,0)))*'Base Table 5'!CF86</f>
        <v>537.05960000000005</v>
      </c>
      <c r="CG86" s="36">
        <f>(1+INDEX('Scenario Parameters'!$L:$L,MATCH($C86,'Scenario Parameters'!$A:$A,0)))*(1+INDEX('Scenario Parameters'!$L:$L,MATCH(CG$3,'Scenario Parameters'!$A:$A,0)))*'Base Table 5'!CG86</f>
        <v>2968.4686000000002</v>
      </c>
      <c r="CH86" s="36">
        <f>(1+INDEX('Scenario Parameters'!$L:$L,MATCH($C86,'Scenario Parameters'!$A:$A,0)))*(1+INDEX('Scenario Parameters'!$L:$L,MATCH(CH$3,'Scenario Parameters'!$A:$A,0)))*'Base Table 5'!CH86</f>
        <v>918.49490000000003</v>
      </c>
      <c r="CI86" s="36">
        <f>(1+INDEX('Scenario Parameters'!$L:$L,MATCH($C86,'Scenario Parameters'!$A:$A,0)))*(1+INDEX('Scenario Parameters'!$L:$L,MATCH(CI$3,'Scenario Parameters'!$A:$A,0)))*'Base Table 5'!CI86</f>
        <v>8966.8531999999996</v>
      </c>
      <c r="CJ86" s="36">
        <f>(1+INDEX('Scenario Parameters'!$L:$L,MATCH($C86,'Scenario Parameters'!$A:$A,0)))*(1+INDEX('Scenario Parameters'!$L:$L,MATCH(CJ$3,'Scenario Parameters'!$A:$A,0)))*'Base Table 5'!CJ86</f>
        <v>96.278999999999996</v>
      </c>
      <c r="CK86" s="36">
        <f>(1+INDEX('Scenario Parameters'!$L:$L,MATCH($C86,'Scenario Parameters'!$A:$A,0)))*(1+INDEX('Scenario Parameters'!$L:$L,MATCH(CK$3,'Scenario Parameters'!$A:$A,0)))*'Base Table 5'!CK86</f>
        <v>28.358000000000001</v>
      </c>
      <c r="CL86" s="36">
        <f>(1+INDEX('Scenario Parameters'!$L:$L,MATCH($C86,'Scenario Parameters'!$A:$A,0)))*(1+INDEX('Scenario Parameters'!$L:$L,MATCH(CL$3,'Scenario Parameters'!$A:$A,0)))*'Base Table 5'!CL86</f>
        <v>7.7019000000000002</v>
      </c>
      <c r="CM86" s="36">
        <f>(1+INDEX('Scenario Parameters'!$L:$L,MATCH($C86,'Scenario Parameters'!$A:$A,0)))*(1+INDEX('Scenario Parameters'!$L:$L,MATCH(CM$3,'Scenario Parameters'!$A:$A,0)))*'Base Table 5'!CM86</f>
        <v>15.1936</v>
      </c>
      <c r="CN86" s="36">
        <f>(1+INDEX('Scenario Parameters'!$L:$L,MATCH($C86,'Scenario Parameters'!$A:$A,0)))*(1+INDEX('Scenario Parameters'!$L:$L,MATCH(CN$3,'Scenario Parameters'!$A:$A,0)))*'Base Table 5'!CN86</f>
        <v>1383.0585000000001</v>
      </c>
      <c r="CO86" s="36">
        <f>(1+INDEX('Scenario Parameters'!$L:$L,MATCH($C86,'Scenario Parameters'!$A:$A,0)))*(1+INDEX('Scenario Parameters'!$L:$L,MATCH(CO$3,'Scenario Parameters'!$A:$A,0)))*'Base Table 5'!CO86</f>
        <v>1.7016</v>
      </c>
      <c r="CP86" s="36">
        <f>(1+INDEX('Scenario Parameters'!$L:$L,MATCH($C86,'Scenario Parameters'!$A:$A,0)))*(1+INDEX('Scenario Parameters'!$L:$L,MATCH(CP$3,'Scenario Parameters'!$A:$A,0)))*'Base Table 5'!CP86</f>
        <v>354.09449999999998</v>
      </c>
      <c r="CQ86" s="36">
        <f>(1+INDEX('Scenario Parameters'!$L:$L,MATCH($C86,'Scenario Parameters'!$A:$A,0)))*(1+INDEX('Scenario Parameters'!$L:$L,MATCH(CQ$3,'Scenario Parameters'!$A:$A,0)))*'Base Table 5'!CQ86</f>
        <v>94.453999999999994</v>
      </c>
      <c r="CR86" s="36">
        <f>(1+INDEX('Scenario Parameters'!$L:$L,MATCH($C86,'Scenario Parameters'!$A:$A,0)))*(1+INDEX('Scenario Parameters'!$L:$L,MATCH(CR$3,'Scenario Parameters'!$A:$A,0)))*'Base Table 5'!CR86</f>
        <v>129.46</v>
      </c>
      <c r="CS86" s="36">
        <f>(1+INDEX('Scenario Parameters'!$L:$L,MATCH($C86,'Scenario Parameters'!$A:$A,0)))*(1+INDEX('Scenario Parameters'!$L:$L,MATCH(CS$3,'Scenario Parameters'!$A:$A,0)))*'Base Table 5'!CS86</f>
        <v>343.16129999999998</v>
      </c>
      <c r="CT86" s="36">
        <f>(1+INDEX('Scenario Parameters'!$L:$L,MATCH($C86,'Scenario Parameters'!$A:$A,0)))*(1+INDEX('Scenario Parameters'!$L:$L,MATCH(CT$3,'Scenario Parameters'!$A:$A,0)))*'Base Table 5'!CT86</f>
        <v>6.4421999999999997</v>
      </c>
      <c r="CU86" s="36">
        <f>(1+INDEX('Scenario Parameters'!$L:$L,MATCH($C86,'Scenario Parameters'!$A:$A,0)))*(1+INDEX('Scenario Parameters'!$L:$L,MATCH(CU$3,'Scenario Parameters'!$A:$A,0)))*'Base Table 5'!CU86</f>
        <v>1.9623999999999999</v>
      </c>
      <c r="CV86" s="36">
        <f>(1+INDEX('Scenario Parameters'!$L:$L,MATCH($C86,'Scenario Parameters'!$A:$A,0)))*(1+INDEX('Scenario Parameters'!$L:$L,MATCH(CV$3,'Scenario Parameters'!$A:$A,0)))*'Base Table 5'!CV86</f>
        <v>406.16059999999999</v>
      </c>
      <c r="CW86" s="36">
        <f>(1+INDEX('Scenario Parameters'!$L:$L,MATCH($C86,'Scenario Parameters'!$A:$A,0)))*(1+INDEX('Scenario Parameters'!$L:$L,MATCH(CW$3,'Scenario Parameters'!$A:$A,0)))*'Base Table 5'!CW86</f>
        <v>2437.3065000000001</v>
      </c>
      <c r="CX86" s="36">
        <f>(1+INDEX('Scenario Parameters'!$L:$L,MATCH($C86,'Scenario Parameters'!$A:$A,0)))*(1+INDEX('Scenario Parameters'!$L:$L,MATCH(CX$3,'Scenario Parameters'!$A:$A,0)))*'Base Table 5'!CX86</f>
        <v>94.211500000000001</v>
      </c>
      <c r="CY86" s="36">
        <f>(1+INDEX('Scenario Parameters'!$L:$L,MATCH($C86,'Scenario Parameters'!$A:$A,0)))*(1+INDEX('Scenario Parameters'!$L:$L,MATCH(CY$3,'Scenario Parameters'!$A:$A,0)))*'Base Table 5'!CY86</f>
        <v>1271.5995</v>
      </c>
      <c r="CZ86" s="36">
        <f>(1+INDEX('Scenario Parameters'!$L:$L,MATCH($C86,'Scenario Parameters'!$A:$A,0)))*(1+INDEX('Scenario Parameters'!$L:$L,MATCH(CZ$3,'Scenario Parameters'!$A:$A,0)))*'Base Table 5'!CZ86</f>
        <v>315.42660000000001</v>
      </c>
      <c r="DA86" s="36">
        <f>(1+INDEX('Scenario Parameters'!$L:$L,MATCH($C86,'Scenario Parameters'!$A:$A,0)))*(1+INDEX('Scenario Parameters'!$L:$L,MATCH(DA$3,'Scenario Parameters'!$A:$A,0)))*'Base Table 5'!DA86</f>
        <v>1143.0183999999999</v>
      </c>
      <c r="DB86" s="36">
        <f>(1+INDEX('Scenario Parameters'!$L:$L,MATCH($C86,'Scenario Parameters'!$A:$A,0)))*(1+INDEX('Scenario Parameters'!$L:$L,MATCH(DB$3,'Scenario Parameters'!$A:$A,0)))*'Base Table 5'!DB86</f>
        <v>355.95179999999999</v>
      </c>
      <c r="DC86" s="36">
        <f>(1+INDEX('Scenario Parameters'!$L:$L,MATCH($C86,'Scenario Parameters'!$A:$A,0)))*(1+INDEX('Scenario Parameters'!$L:$L,MATCH(DC$3,'Scenario Parameters'!$A:$A,0)))*'Base Table 5'!DC86</f>
        <v>321.73320000000001</v>
      </c>
      <c r="DD86" s="36">
        <f>(1+INDEX('Scenario Parameters'!$L:$L,MATCH($C86,'Scenario Parameters'!$A:$A,0)))*(1+INDEX('Scenario Parameters'!$L:$L,MATCH(DD$3,'Scenario Parameters'!$A:$A,0)))*'Base Table 5'!DD86</f>
        <v>441.79770000000002</v>
      </c>
      <c r="DE86" s="36">
        <f>(1+INDEX('Scenario Parameters'!$L:$L,MATCH($C86,'Scenario Parameters'!$A:$A,0)))*(1+INDEX('Scenario Parameters'!$L:$L,MATCH(DE$3,'Scenario Parameters'!$A:$A,0)))*'Base Table 5'!DE86</f>
        <v>312.1422</v>
      </c>
      <c r="DF86" s="36">
        <f>(1+INDEX('Scenario Parameters'!$L:$L,MATCH($C86,'Scenario Parameters'!$A:$A,0)))*(1+INDEX('Scenario Parameters'!$L:$L,MATCH(DF$3,'Scenario Parameters'!$A:$A,0)))*'Base Table 5'!DF86</f>
        <v>161.44489999999999</v>
      </c>
      <c r="DG86" s="36">
        <f>(1+INDEX('Scenario Parameters'!$L:$L,MATCH($C86,'Scenario Parameters'!$A:$A,0)))*(1+INDEX('Scenario Parameters'!$L:$L,MATCH(DG$3,'Scenario Parameters'!$A:$A,0)))*'Base Table 5'!DG86</f>
        <v>203.4006</v>
      </c>
      <c r="DH86" s="36">
        <f>(1+INDEX('Scenario Parameters'!$L:$L,MATCH($C86,'Scenario Parameters'!$A:$A,0)))*(1+INDEX('Scenario Parameters'!$L:$L,MATCH(DH$3,'Scenario Parameters'!$A:$A,0)))*'Base Table 5'!DH86</f>
        <v>179.06954999999999</v>
      </c>
      <c r="DI86" s="36">
        <f>(1+INDEX('Scenario Parameters'!$L:$L,MATCH($C86,'Scenario Parameters'!$A:$A,0)))*(1+INDEX('Scenario Parameters'!$L:$L,MATCH(DI$3,'Scenario Parameters'!$A:$A,0)))*'Base Table 5'!DI86</f>
        <v>56.629600000000003</v>
      </c>
      <c r="DJ86" s="36">
        <f>(1+INDEX('Scenario Parameters'!$L:$L,MATCH($C86,'Scenario Parameters'!$A:$A,0)))*(1+INDEX('Scenario Parameters'!$L:$L,MATCH(DJ$3,'Scenario Parameters'!$A:$A,0)))*'Base Table 5'!DJ86</f>
        <v>141.3235</v>
      </c>
      <c r="DK86" s="36">
        <f>(1+INDEX('Scenario Parameters'!$L:$L,MATCH($C86,'Scenario Parameters'!$A:$A,0)))*(1+INDEX('Scenario Parameters'!$L:$L,MATCH(DK$3,'Scenario Parameters'!$A:$A,0)))*'Base Table 5'!DK86</f>
        <v>86.259200000000007</v>
      </c>
      <c r="DL86" s="36">
        <f>(1+INDEX('Scenario Parameters'!$L:$L,MATCH($C86,'Scenario Parameters'!$A:$A,0)))*(1+INDEX('Scenario Parameters'!$L:$L,MATCH(DL$3,'Scenario Parameters'!$A:$A,0)))*'Base Table 5'!DL86</f>
        <v>67.080919999999992</v>
      </c>
      <c r="DM86" s="36">
        <f>(1+INDEX('Scenario Parameters'!$L:$L,MATCH($C86,'Scenario Parameters'!$A:$A,0)))*(1+INDEX('Scenario Parameters'!$L:$L,MATCH(DM$3,'Scenario Parameters'!$A:$A,0)))*'Base Table 5'!DM86</f>
        <v>170.34639999999999</v>
      </c>
      <c r="DN86" s="36">
        <f>(1+INDEX('Scenario Parameters'!$L:$L,MATCH($C86,'Scenario Parameters'!$A:$A,0)))*(1+INDEX('Scenario Parameters'!$L:$L,MATCH(DN$3,'Scenario Parameters'!$A:$A,0)))*'Base Table 5'!DN86</f>
        <v>163.19970000000001</v>
      </c>
      <c r="DO86" s="36">
        <f>(1+INDEX('Scenario Parameters'!$L:$L,MATCH($C86,'Scenario Parameters'!$A:$A,0)))*(1+INDEX('Scenario Parameters'!$L:$L,MATCH(DO$3,'Scenario Parameters'!$A:$A,0)))*'Base Table 5'!DO86</f>
        <v>7.5411999999999999</v>
      </c>
      <c r="DP86" s="36">
        <f t="shared" si="8"/>
        <v>54145.986554999996</v>
      </c>
      <c r="DQ86" s="36">
        <f>('Base Table 5'!DQ86/'Base Table 5'!$DX86)*$EB86</f>
        <v>4224.93803297043</v>
      </c>
      <c r="DR86" s="36">
        <f>('Base Table 5'!DR86/'Base Table 5'!$DX86)*$EB86</f>
        <v>26378.950091031023</v>
      </c>
      <c r="DS86" s="36">
        <f>('Base Table 5'!DS86/'Base Table 5'!$DX86)*$EB86</f>
        <v>1299.3045821665744</v>
      </c>
      <c r="DT86" s="36">
        <f>('Base Table 5'!DT86/'Base Table 5'!$DX86)*$EB86</f>
        <v>270.46334998848556</v>
      </c>
      <c r="DU86" s="36">
        <f>('Base Table 5'!DU86/'Base Table 5'!$DX86)*$EB86</f>
        <v>646.51638235513326</v>
      </c>
      <c r="DV86" s="36">
        <f>('Base Table 5'!DV86/'Base Table 5'!$DX86)*$EB86</f>
        <v>48.134674554155239</v>
      </c>
      <c r="DW86" s="36">
        <f>('Base Table 5'!DW86/'Base Table 5'!$DX86)*$EB86</f>
        <v>3462.6129408264887</v>
      </c>
      <c r="DX86" s="36">
        <f t="shared" si="9"/>
        <v>36330.920053892281</v>
      </c>
      <c r="DY86" s="36">
        <f t="shared" si="10"/>
        <v>90476.906608892285</v>
      </c>
      <c r="DZ86" s="14">
        <f>'Base Table 5'!DY86</f>
        <v>90212.999999999985</v>
      </c>
      <c r="EA86" s="54">
        <v>90476.906608892285</v>
      </c>
      <c r="EB86" s="100">
        <f t="shared" si="11"/>
        <v>36330.920053892289</v>
      </c>
    </row>
    <row r="87" spans="1:132" x14ac:dyDescent="0.4">
      <c r="A87" s="37">
        <v>84</v>
      </c>
      <c r="B87" s="2" t="str">
        <f>'Base Table 5'!B87</f>
        <v>5401</v>
      </c>
      <c r="C87" s="112">
        <f>'Base Table 5'!C87</f>
        <v>7</v>
      </c>
      <c r="D87" s="38" t="str">
        <f>'Base Table 5'!D87</f>
        <v>Publishing (except internet and music publishing)</v>
      </c>
      <c r="E87" s="36">
        <f>(1+INDEX('Scenario Parameters'!$L:$L,MATCH($C87,'Scenario Parameters'!$A:$A,0)))*(1+INDEX('Scenario Parameters'!$L:$L,MATCH(E$3,'Scenario Parameters'!$A:$A,0)))*'Base Table 5'!E87</f>
        <v>30.7895</v>
      </c>
      <c r="F87" s="36">
        <f>(1+INDEX('Scenario Parameters'!$L:$L,MATCH($C87,'Scenario Parameters'!$A:$A,0)))*(1+INDEX('Scenario Parameters'!$L:$L,MATCH(F$3,'Scenario Parameters'!$A:$A,0)))*'Base Table 5'!F87</f>
        <v>1.2850999999999999</v>
      </c>
      <c r="G87" s="36">
        <f>(1+INDEX('Scenario Parameters'!$L:$L,MATCH($C87,'Scenario Parameters'!$A:$A,0)))*(1+INDEX('Scenario Parameters'!$L:$L,MATCH(G$3,'Scenario Parameters'!$A:$A,0)))*'Base Table 5'!G87</f>
        <v>12.530099999999999</v>
      </c>
      <c r="H87" s="36">
        <f>(1+INDEX('Scenario Parameters'!$L:$L,MATCH($C87,'Scenario Parameters'!$A:$A,0)))*(1+INDEX('Scenario Parameters'!$L:$L,MATCH(H$3,'Scenario Parameters'!$A:$A,0)))*'Base Table 5'!H87</f>
        <v>0.50519999999999998</v>
      </c>
      <c r="I87" s="36">
        <f>(1+INDEX('Scenario Parameters'!$L:$L,MATCH($C87,'Scenario Parameters'!$A:$A,0)))*(1+INDEX('Scenario Parameters'!$L:$L,MATCH(I$3,'Scenario Parameters'!$A:$A,0)))*'Base Table 5'!I87</f>
        <v>0.19040000000000001</v>
      </c>
      <c r="J87" s="36">
        <f>(1+INDEX('Scenario Parameters'!$L:$L,MATCH($C87,'Scenario Parameters'!$A:$A,0)))*(1+INDEX('Scenario Parameters'!$L:$L,MATCH(J$3,'Scenario Parameters'!$A:$A,0)))*'Base Table 5'!J87</f>
        <v>0.52690000000000003</v>
      </c>
      <c r="K87" s="36">
        <f>(1+INDEX('Scenario Parameters'!$L:$L,MATCH($C87,'Scenario Parameters'!$A:$A,0)))*(1+INDEX('Scenario Parameters'!$L:$L,MATCH(K$3,'Scenario Parameters'!$A:$A,0)))*'Base Table 5'!K87</f>
        <v>6.6933999999999996</v>
      </c>
      <c r="L87" s="36">
        <f>(1+INDEX('Scenario Parameters'!$L:$L,MATCH($C87,'Scenario Parameters'!$A:$A,0)))*(1+INDEX('Scenario Parameters'!$L:$L,MATCH(L$3,'Scenario Parameters'!$A:$A,0)))*'Base Table 5'!L87</f>
        <v>1.0158699999999998</v>
      </c>
      <c r="M87" s="36">
        <f>(1+INDEX('Scenario Parameters'!$L:$L,MATCH($C87,'Scenario Parameters'!$A:$A,0)))*(1+INDEX('Scenario Parameters'!$L:$L,MATCH(M$3,'Scenario Parameters'!$A:$A,0)))*'Base Table 5'!M87</f>
        <v>0.93657999999999986</v>
      </c>
      <c r="N87" s="36">
        <f>(1+INDEX('Scenario Parameters'!$L:$L,MATCH($C87,'Scenario Parameters'!$A:$A,0)))*(1+INDEX('Scenario Parameters'!$L:$L,MATCH(N$3,'Scenario Parameters'!$A:$A,0)))*'Base Table 5'!N87</f>
        <v>4.8042499999999997</v>
      </c>
      <c r="O87" s="36">
        <f>(1+INDEX('Scenario Parameters'!$L:$L,MATCH($C87,'Scenario Parameters'!$A:$A,0)))*(1+INDEX('Scenario Parameters'!$L:$L,MATCH(O$3,'Scenario Parameters'!$A:$A,0)))*'Base Table 5'!O87</f>
        <v>18.048030000000001</v>
      </c>
      <c r="P87" s="36">
        <f>(1+INDEX('Scenario Parameters'!$L:$L,MATCH($C87,'Scenario Parameters'!$A:$A,0)))*(1+INDEX('Scenario Parameters'!$L:$L,MATCH(P$3,'Scenario Parameters'!$A:$A,0)))*'Base Table 5'!P87</f>
        <v>1.6096300000000001</v>
      </c>
      <c r="Q87" s="36">
        <f>(1+INDEX('Scenario Parameters'!$L:$L,MATCH($C87,'Scenario Parameters'!$A:$A,0)))*(1+INDEX('Scenario Parameters'!$L:$L,MATCH(Q$3,'Scenario Parameters'!$A:$A,0)))*'Base Table 5'!Q87</f>
        <v>22.811440000000001</v>
      </c>
      <c r="R87" s="36">
        <f>(1+INDEX('Scenario Parameters'!$L:$L,MATCH($C87,'Scenario Parameters'!$A:$A,0)))*(1+INDEX('Scenario Parameters'!$L:$L,MATCH(R$3,'Scenario Parameters'!$A:$A,0)))*'Base Table 5'!R87</f>
        <v>15.9529</v>
      </c>
      <c r="S87" s="36">
        <f>(1+INDEX('Scenario Parameters'!$L:$L,MATCH($C87,'Scenario Parameters'!$A:$A,0)))*(1+INDEX('Scenario Parameters'!$L:$L,MATCH(S$3,'Scenario Parameters'!$A:$A,0)))*'Base Table 5'!S87</f>
        <v>0.93400000000000005</v>
      </c>
      <c r="T87" s="36">
        <f>(1+INDEX('Scenario Parameters'!$L:$L,MATCH($C87,'Scenario Parameters'!$A:$A,0)))*(1+INDEX('Scenario Parameters'!$L:$L,MATCH(T$3,'Scenario Parameters'!$A:$A,0)))*'Base Table 5'!T87</f>
        <v>11.694699999999999</v>
      </c>
      <c r="U87" s="36">
        <f>(1+INDEX('Scenario Parameters'!$L:$L,MATCH($C87,'Scenario Parameters'!$A:$A,0)))*(1+INDEX('Scenario Parameters'!$L:$L,MATCH(U$3,'Scenario Parameters'!$A:$A,0)))*'Base Table 5'!U87</f>
        <v>5.8403</v>
      </c>
      <c r="V87" s="36">
        <f>(1+INDEX('Scenario Parameters'!$L:$L,MATCH($C87,'Scenario Parameters'!$A:$A,0)))*(1+INDEX('Scenario Parameters'!$L:$L,MATCH(V$3,'Scenario Parameters'!$A:$A,0)))*'Base Table 5'!V87</f>
        <v>0.2964</v>
      </c>
      <c r="W87" s="36">
        <f>(1+INDEX('Scenario Parameters'!$L:$L,MATCH($C87,'Scenario Parameters'!$A:$A,0)))*(1+INDEX('Scenario Parameters'!$L:$L,MATCH(W$3,'Scenario Parameters'!$A:$A,0)))*'Base Table 5'!W87</f>
        <v>10.9612</v>
      </c>
      <c r="X87" s="36">
        <f>(1+INDEX('Scenario Parameters'!$L:$L,MATCH($C87,'Scenario Parameters'!$A:$A,0)))*(1+INDEX('Scenario Parameters'!$L:$L,MATCH(X$3,'Scenario Parameters'!$A:$A,0)))*'Base Table 5'!X87</f>
        <v>12.5785</v>
      </c>
      <c r="Y87" s="36">
        <f>(1+INDEX('Scenario Parameters'!$L:$L,MATCH($C87,'Scenario Parameters'!$A:$A,0)))*(1+INDEX('Scenario Parameters'!$L:$L,MATCH(Y$3,'Scenario Parameters'!$A:$A,0)))*'Base Table 5'!Y87</f>
        <v>12.654299999999999</v>
      </c>
      <c r="Z87" s="36">
        <f>(1+INDEX('Scenario Parameters'!$L:$L,MATCH($C87,'Scenario Parameters'!$A:$A,0)))*(1+INDEX('Scenario Parameters'!$L:$L,MATCH(Z$3,'Scenario Parameters'!$A:$A,0)))*'Base Table 5'!Z87</f>
        <v>29.395099999999999</v>
      </c>
      <c r="AA87" s="36">
        <f>(1+INDEX('Scenario Parameters'!$L:$L,MATCH($C87,'Scenario Parameters'!$A:$A,0)))*(1+INDEX('Scenario Parameters'!$L:$L,MATCH(AA$3,'Scenario Parameters'!$A:$A,0)))*'Base Table 5'!AA87</f>
        <v>19.241</v>
      </c>
      <c r="AB87" s="36">
        <f>(1+INDEX('Scenario Parameters'!$L:$L,MATCH($C87,'Scenario Parameters'!$A:$A,0)))*(1+INDEX('Scenario Parameters'!$L:$L,MATCH(AB$3,'Scenario Parameters'!$A:$A,0)))*'Base Table 5'!AB87</f>
        <v>4.0334000000000003</v>
      </c>
      <c r="AC87" s="36">
        <f>(1+INDEX('Scenario Parameters'!$L:$L,MATCH($C87,'Scenario Parameters'!$A:$A,0)))*(1+INDEX('Scenario Parameters'!$L:$L,MATCH(AC$3,'Scenario Parameters'!$A:$A,0)))*'Base Table 5'!AC87</f>
        <v>9.1996000000000002</v>
      </c>
      <c r="AD87" s="36">
        <f>(1+INDEX('Scenario Parameters'!$L:$L,MATCH($C87,'Scenario Parameters'!$A:$A,0)))*(1+INDEX('Scenario Parameters'!$L:$L,MATCH(AD$3,'Scenario Parameters'!$A:$A,0)))*'Base Table 5'!AD87</f>
        <v>0.26240000000000002</v>
      </c>
      <c r="AE87" s="36">
        <f>(1+INDEX('Scenario Parameters'!$L:$L,MATCH($C87,'Scenario Parameters'!$A:$A,0)))*(1+INDEX('Scenario Parameters'!$L:$L,MATCH(AE$3,'Scenario Parameters'!$A:$A,0)))*'Base Table 5'!AE87</f>
        <v>0.58299999999999996</v>
      </c>
      <c r="AF87" s="36">
        <f>(1+INDEX('Scenario Parameters'!$L:$L,MATCH($C87,'Scenario Parameters'!$A:$A,0)))*(1+INDEX('Scenario Parameters'!$L:$L,MATCH(AF$3,'Scenario Parameters'!$A:$A,0)))*'Base Table 5'!AF87</f>
        <v>12.4803</v>
      </c>
      <c r="AG87" s="36">
        <f>(1+INDEX('Scenario Parameters'!$L:$L,MATCH($C87,'Scenario Parameters'!$A:$A,0)))*(1+INDEX('Scenario Parameters'!$L:$L,MATCH(AG$3,'Scenario Parameters'!$A:$A,0)))*'Base Table 5'!AG87</f>
        <v>0.13450000000000001</v>
      </c>
      <c r="AH87" s="36">
        <f>(1+INDEX('Scenario Parameters'!$L:$L,MATCH($C87,'Scenario Parameters'!$A:$A,0)))*(1+INDEX('Scenario Parameters'!$L:$L,MATCH(AH$3,'Scenario Parameters'!$A:$A,0)))*'Base Table 5'!AH87</f>
        <v>0.1411</v>
      </c>
      <c r="AI87" s="36">
        <f>(1+INDEX('Scenario Parameters'!$L:$L,MATCH($C87,'Scenario Parameters'!$A:$A,0)))*(1+INDEX('Scenario Parameters'!$L:$L,MATCH(AI$3,'Scenario Parameters'!$A:$A,0)))*'Base Table 5'!AI87</f>
        <v>0.20830000000000001</v>
      </c>
      <c r="AJ87" s="36">
        <f>(1+INDEX('Scenario Parameters'!$L:$L,MATCH($C87,'Scenario Parameters'!$A:$A,0)))*(1+INDEX('Scenario Parameters'!$L:$L,MATCH(AJ$3,'Scenario Parameters'!$A:$A,0)))*'Base Table 5'!AJ87</f>
        <v>1.5849</v>
      </c>
      <c r="AK87" s="36">
        <f>(1+INDEX('Scenario Parameters'!$L:$L,MATCH($C87,'Scenario Parameters'!$A:$A,0)))*(1+INDEX('Scenario Parameters'!$L:$L,MATCH(AK$3,'Scenario Parameters'!$A:$A,0)))*'Base Table 5'!AK87</f>
        <v>9.4562000000000008</v>
      </c>
      <c r="AL87" s="36">
        <f>(1+INDEX('Scenario Parameters'!$L:$L,MATCH($C87,'Scenario Parameters'!$A:$A,0)))*(1+INDEX('Scenario Parameters'!$L:$L,MATCH(AL$3,'Scenario Parameters'!$A:$A,0)))*'Base Table 5'!AL87</f>
        <v>16.269500000000001</v>
      </c>
      <c r="AM87" s="36">
        <f>(1+INDEX('Scenario Parameters'!$L:$L,MATCH($C87,'Scenario Parameters'!$A:$A,0)))*(1+INDEX('Scenario Parameters'!$L:$L,MATCH(AM$3,'Scenario Parameters'!$A:$A,0)))*'Base Table 5'!AM87</f>
        <v>34.625599999999999</v>
      </c>
      <c r="AN87" s="36">
        <f>(1+INDEX('Scenario Parameters'!$L:$L,MATCH($C87,'Scenario Parameters'!$A:$A,0)))*(1+INDEX('Scenario Parameters'!$L:$L,MATCH(AN$3,'Scenario Parameters'!$A:$A,0)))*'Base Table 5'!AN87</f>
        <v>11.739599999999999</v>
      </c>
      <c r="AO87" s="36">
        <f>(1+INDEX('Scenario Parameters'!$L:$L,MATCH($C87,'Scenario Parameters'!$A:$A,0)))*(1+INDEX('Scenario Parameters'!$L:$L,MATCH(AO$3,'Scenario Parameters'!$A:$A,0)))*'Base Table 5'!AO87</f>
        <v>0.48236999999999985</v>
      </c>
      <c r="AP87" s="36">
        <f>(1+INDEX('Scenario Parameters'!$L:$L,MATCH($C87,'Scenario Parameters'!$A:$A,0)))*(1+INDEX('Scenario Parameters'!$L:$L,MATCH(AP$3,'Scenario Parameters'!$A:$A,0)))*'Base Table 5'!AP87</f>
        <v>23.177800000000001</v>
      </c>
      <c r="AQ87" s="36">
        <f>(1+INDEX('Scenario Parameters'!$L:$L,MATCH($C87,'Scenario Parameters'!$A:$A,0)))*(1+INDEX('Scenario Parameters'!$L:$L,MATCH(AQ$3,'Scenario Parameters'!$A:$A,0)))*'Base Table 5'!AQ87</f>
        <v>0.16125</v>
      </c>
      <c r="AR87" s="36">
        <f>(1+INDEX('Scenario Parameters'!$L:$L,MATCH($C87,'Scenario Parameters'!$A:$A,0)))*(1+INDEX('Scenario Parameters'!$L:$L,MATCH(AR$3,'Scenario Parameters'!$A:$A,0)))*'Base Table 5'!AR87</f>
        <v>82.457700000000003</v>
      </c>
      <c r="AS87" s="36">
        <f>(1+INDEX('Scenario Parameters'!$L:$L,MATCH($C87,'Scenario Parameters'!$A:$A,0)))*(1+INDEX('Scenario Parameters'!$L:$L,MATCH(AS$3,'Scenario Parameters'!$A:$A,0)))*'Base Table 5'!AS87</f>
        <v>2.3552</v>
      </c>
      <c r="AT87" s="36">
        <f>(1+INDEX('Scenario Parameters'!$L:$L,MATCH($C87,'Scenario Parameters'!$A:$A,0)))*(1+INDEX('Scenario Parameters'!$L:$L,MATCH(AT$3,'Scenario Parameters'!$A:$A,0)))*'Base Table 5'!AT87</f>
        <v>41.935699999999997</v>
      </c>
      <c r="AU87" s="36">
        <f>(1+INDEX('Scenario Parameters'!$L:$L,MATCH($C87,'Scenario Parameters'!$A:$A,0)))*(1+INDEX('Scenario Parameters'!$L:$L,MATCH(AU$3,'Scenario Parameters'!$A:$A,0)))*'Base Table 5'!AU87</f>
        <v>5.7965999999999998</v>
      </c>
      <c r="AV87" s="36">
        <f>(1+INDEX('Scenario Parameters'!$L:$L,MATCH($C87,'Scenario Parameters'!$A:$A,0)))*(1+INDEX('Scenario Parameters'!$L:$L,MATCH(AV$3,'Scenario Parameters'!$A:$A,0)))*'Base Table 5'!AV87</f>
        <v>10.039999999999999</v>
      </c>
      <c r="AW87" s="36">
        <f>(1+INDEX('Scenario Parameters'!$L:$L,MATCH($C87,'Scenario Parameters'!$A:$A,0)))*(1+INDEX('Scenario Parameters'!$L:$L,MATCH(AW$3,'Scenario Parameters'!$A:$A,0)))*'Base Table 5'!AW87</f>
        <v>4.2390999999999996</v>
      </c>
      <c r="AX87" s="36">
        <f>(1+INDEX('Scenario Parameters'!$L:$L,MATCH($C87,'Scenario Parameters'!$A:$A,0)))*(1+INDEX('Scenario Parameters'!$L:$L,MATCH(AX$3,'Scenario Parameters'!$A:$A,0)))*'Base Table 5'!AX87</f>
        <v>32.710799999999999</v>
      </c>
      <c r="AY87" s="36">
        <f>(1+INDEX('Scenario Parameters'!$L:$L,MATCH($C87,'Scenario Parameters'!$A:$A,0)))*(1+INDEX('Scenario Parameters'!$L:$L,MATCH(AY$3,'Scenario Parameters'!$A:$A,0)))*'Base Table 5'!AY87</f>
        <v>3.9647000000000001</v>
      </c>
      <c r="AZ87" s="36">
        <f>(1+INDEX('Scenario Parameters'!$L:$L,MATCH($C87,'Scenario Parameters'!$A:$A,0)))*(1+INDEX('Scenario Parameters'!$L:$L,MATCH(AZ$3,'Scenario Parameters'!$A:$A,0)))*'Base Table 5'!AZ87</f>
        <v>1.8492</v>
      </c>
      <c r="BA87" s="36">
        <f>(1+INDEX('Scenario Parameters'!$L:$L,MATCH($C87,'Scenario Parameters'!$A:$A,0)))*(1+INDEX('Scenario Parameters'!$L:$L,MATCH(BA$3,'Scenario Parameters'!$A:$A,0)))*'Base Table 5'!BA87</f>
        <v>10.867900000000001</v>
      </c>
      <c r="BB87" s="36">
        <f>(1+INDEX('Scenario Parameters'!$L:$L,MATCH($C87,'Scenario Parameters'!$A:$A,0)))*(1+INDEX('Scenario Parameters'!$L:$L,MATCH(BB$3,'Scenario Parameters'!$A:$A,0)))*'Base Table 5'!BB87</f>
        <v>0.4909</v>
      </c>
      <c r="BC87" s="36">
        <f>(1+INDEX('Scenario Parameters'!$L:$L,MATCH($C87,'Scenario Parameters'!$A:$A,0)))*(1+INDEX('Scenario Parameters'!$L:$L,MATCH(BC$3,'Scenario Parameters'!$A:$A,0)))*'Base Table 5'!BC87</f>
        <v>2.4384999999999999</v>
      </c>
      <c r="BD87" s="36">
        <f>(1+INDEX('Scenario Parameters'!$L:$L,MATCH($C87,'Scenario Parameters'!$A:$A,0)))*(1+INDEX('Scenario Parameters'!$L:$L,MATCH(BD$3,'Scenario Parameters'!$A:$A,0)))*'Base Table 5'!BD87</f>
        <v>117.965</v>
      </c>
      <c r="BE87" s="36">
        <f>(1+INDEX('Scenario Parameters'!$L:$L,MATCH($C87,'Scenario Parameters'!$A:$A,0)))*(1+INDEX('Scenario Parameters'!$L:$L,MATCH(BE$3,'Scenario Parameters'!$A:$A,0)))*'Base Table 5'!BE87</f>
        <v>12.0854</v>
      </c>
      <c r="BF87" s="36">
        <f>(1+INDEX('Scenario Parameters'!$L:$L,MATCH($C87,'Scenario Parameters'!$A:$A,0)))*(1+INDEX('Scenario Parameters'!$L:$L,MATCH(BF$3,'Scenario Parameters'!$A:$A,0)))*'Base Table 5'!BF87</f>
        <v>18.3902</v>
      </c>
      <c r="BG87" s="36">
        <f>(1+INDEX('Scenario Parameters'!$L:$L,MATCH($C87,'Scenario Parameters'!$A:$A,0)))*(1+INDEX('Scenario Parameters'!$L:$L,MATCH(BG$3,'Scenario Parameters'!$A:$A,0)))*'Base Table 5'!BG87</f>
        <v>13.370820000000002</v>
      </c>
      <c r="BH87" s="36">
        <f>(1+INDEX('Scenario Parameters'!$L:$L,MATCH($C87,'Scenario Parameters'!$A:$A,0)))*(1+INDEX('Scenario Parameters'!$L:$L,MATCH(BH$3,'Scenario Parameters'!$A:$A,0)))*'Base Table 5'!BH87</f>
        <v>9.8003</v>
      </c>
      <c r="BI87" s="36">
        <f>(1+INDEX('Scenario Parameters'!$L:$L,MATCH($C87,'Scenario Parameters'!$A:$A,0)))*(1+INDEX('Scenario Parameters'!$L:$L,MATCH(BI$3,'Scenario Parameters'!$A:$A,0)))*'Base Table 5'!BI87</f>
        <v>8.8252000000000006</v>
      </c>
      <c r="BJ87" s="36">
        <f>(1+INDEX('Scenario Parameters'!$L:$L,MATCH($C87,'Scenario Parameters'!$A:$A,0)))*(1+INDEX('Scenario Parameters'!$L:$L,MATCH(BJ$3,'Scenario Parameters'!$A:$A,0)))*'Base Table 5'!BJ87</f>
        <v>0.82440000000000002</v>
      </c>
      <c r="BK87" s="36">
        <f>(1+INDEX('Scenario Parameters'!$L:$L,MATCH($C87,'Scenario Parameters'!$A:$A,0)))*(1+INDEX('Scenario Parameters'!$L:$L,MATCH(BK$3,'Scenario Parameters'!$A:$A,0)))*'Base Table 5'!BK87</f>
        <v>14.071999999999999</v>
      </c>
      <c r="BL87" s="36">
        <f>(1+INDEX('Scenario Parameters'!$L:$L,MATCH($C87,'Scenario Parameters'!$A:$A,0)))*(1+INDEX('Scenario Parameters'!$L:$L,MATCH(BL$3,'Scenario Parameters'!$A:$A,0)))*'Base Table 5'!BL87</f>
        <v>7.2868000000000004</v>
      </c>
      <c r="BM87" s="36">
        <f>(1+INDEX('Scenario Parameters'!$L:$L,MATCH($C87,'Scenario Parameters'!$A:$A,0)))*(1+INDEX('Scenario Parameters'!$L:$L,MATCH(BM$3,'Scenario Parameters'!$A:$A,0)))*'Base Table 5'!BM87</f>
        <v>3.7336999999999998</v>
      </c>
      <c r="BN87" s="36">
        <f>(1+INDEX('Scenario Parameters'!$L:$L,MATCH($C87,'Scenario Parameters'!$A:$A,0)))*(1+INDEX('Scenario Parameters'!$L:$L,MATCH(BN$3,'Scenario Parameters'!$A:$A,0)))*'Base Table 5'!BN87</f>
        <v>24.7377</v>
      </c>
      <c r="BO87" s="36">
        <f>(1+INDEX('Scenario Parameters'!$L:$L,MATCH($C87,'Scenario Parameters'!$A:$A,0)))*(1+INDEX('Scenario Parameters'!$L:$L,MATCH(BO$3,'Scenario Parameters'!$A:$A,0)))*'Base Table 5'!BO87</f>
        <v>7.3121</v>
      </c>
      <c r="BP87" s="36">
        <f>(1+INDEX('Scenario Parameters'!$L:$L,MATCH($C87,'Scenario Parameters'!$A:$A,0)))*(1+INDEX('Scenario Parameters'!$L:$L,MATCH(BP$3,'Scenario Parameters'!$A:$A,0)))*'Base Table 5'!BP87</f>
        <v>1.4426000000000001</v>
      </c>
      <c r="BQ87" s="36">
        <f>(1+INDEX('Scenario Parameters'!$L:$L,MATCH($C87,'Scenario Parameters'!$A:$A,0)))*(1+INDEX('Scenario Parameters'!$L:$L,MATCH(BQ$3,'Scenario Parameters'!$A:$A,0)))*'Base Table 5'!BQ87</f>
        <v>0.77350000000000008</v>
      </c>
      <c r="BR87" s="36">
        <f>(1+INDEX('Scenario Parameters'!$L:$L,MATCH($C87,'Scenario Parameters'!$A:$A,0)))*(1+INDEX('Scenario Parameters'!$L:$L,MATCH(BR$3,'Scenario Parameters'!$A:$A,0)))*'Base Table 5'!BR87</f>
        <v>2.496375</v>
      </c>
      <c r="BS87" s="36">
        <f>(1+INDEX('Scenario Parameters'!$L:$L,MATCH($C87,'Scenario Parameters'!$A:$A,0)))*(1+INDEX('Scenario Parameters'!$L:$L,MATCH(BS$3,'Scenario Parameters'!$A:$A,0)))*'Base Table 5'!BS87</f>
        <v>0.35487999999999992</v>
      </c>
      <c r="BT87" s="36">
        <f>(1+INDEX('Scenario Parameters'!$L:$L,MATCH($C87,'Scenario Parameters'!$A:$A,0)))*(1+INDEX('Scenario Parameters'!$L:$L,MATCH(BT$3,'Scenario Parameters'!$A:$A,0)))*'Base Table 5'!BT87</f>
        <v>7.9694000000000003</v>
      </c>
      <c r="BU87" s="36">
        <f>(1+INDEX('Scenario Parameters'!$L:$L,MATCH($C87,'Scenario Parameters'!$A:$A,0)))*(1+INDEX('Scenario Parameters'!$L:$L,MATCH(BU$3,'Scenario Parameters'!$A:$A,0)))*'Base Table 5'!BU87</f>
        <v>88.656899999999993</v>
      </c>
      <c r="BV87" s="36">
        <f>(1+INDEX('Scenario Parameters'!$L:$L,MATCH($C87,'Scenario Parameters'!$A:$A,0)))*(1+INDEX('Scenario Parameters'!$L:$L,MATCH(BV$3,'Scenario Parameters'!$A:$A,0)))*'Base Table 5'!BV87</f>
        <v>49.120100000000001</v>
      </c>
      <c r="BW87" s="36">
        <f>(1+INDEX('Scenario Parameters'!$L:$L,MATCH($C87,'Scenario Parameters'!$A:$A,0)))*(1+INDEX('Scenario Parameters'!$L:$L,MATCH(BW$3,'Scenario Parameters'!$A:$A,0)))*'Base Table 5'!BW87</f>
        <v>40.229300000000002</v>
      </c>
      <c r="BX87" s="36">
        <f>(1+INDEX('Scenario Parameters'!$L:$L,MATCH($C87,'Scenario Parameters'!$A:$A,0)))*(1+INDEX('Scenario Parameters'!$L:$L,MATCH(BX$3,'Scenario Parameters'!$A:$A,0)))*'Base Table 5'!BX87</f>
        <v>55.259500000000003</v>
      </c>
      <c r="BY87" s="36">
        <f>(1+INDEX('Scenario Parameters'!$L:$L,MATCH($C87,'Scenario Parameters'!$A:$A,0)))*(1+INDEX('Scenario Parameters'!$L:$L,MATCH(BY$3,'Scenario Parameters'!$A:$A,0)))*'Base Table 5'!BY87</f>
        <v>323.50959999999998</v>
      </c>
      <c r="BZ87" s="36">
        <f>(1+INDEX('Scenario Parameters'!$L:$L,MATCH($C87,'Scenario Parameters'!$A:$A,0)))*(1+INDEX('Scenario Parameters'!$L:$L,MATCH(BZ$3,'Scenario Parameters'!$A:$A,0)))*'Base Table 5'!BZ87</f>
        <v>790.99379999999996</v>
      </c>
      <c r="CA87" s="36">
        <f>(1+INDEX('Scenario Parameters'!$L:$L,MATCH($C87,'Scenario Parameters'!$A:$A,0)))*(1+INDEX('Scenario Parameters'!$L:$L,MATCH(CA$3,'Scenario Parameters'!$A:$A,0)))*'Base Table 5'!CA87</f>
        <v>1039.8759</v>
      </c>
      <c r="CB87" s="36">
        <f>(1+INDEX('Scenario Parameters'!$L:$L,MATCH($C87,'Scenario Parameters'!$A:$A,0)))*(1+INDEX('Scenario Parameters'!$L:$L,MATCH(CB$3,'Scenario Parameters'!$A:$A,0)))*'Base Table 5'!CB87</f>
        <v>45.112099999999998</v>
      </c>
      <c r="CC87" s="36">
        <f>(1+INDEX('Scenario Parameters'!$L:$L,MATCH($C87,'Scenario Parameters'!$A:$A,0)))*(1+INDEX('Scenario Parameters'!$L:$L,MATCH(CC$3,'Scenario Parameters'!$A:$A,0)))*'Base Table 5'!CC87</f>
        <v>101.8036</v>
      </c>
      <c r="CD87" s="36">
        <f>(1+INDEX('Scenario Parameters'!$L:$L,MATCH($C87,'Scenario Parameters'!$A:$A,0)))*(1+INDEX('Scenario Parameters'!$L:$L,MATCH(CD$3,'Scenario Parameters'!$A:$A,0)))*'Base Table 5'!CD87</f>
        <v>405.38867999999997</v>
      </c>
      <c r="CE87" s="36">
        <f>(1+INDEX('Scenario Parameters'!$L:$L,MATCH($C87,'Scenario Parameters'!$A:$A,0)))*(1+INDEX('Scenario Parameters'!$L:$L,MATCH(CE$3,'Scenario Parameters'!$A:$A,0)))*'Base Table 5'!CE87</f>
        <v>27.362200000000001</v>
      </c>
      <c r="CF87" s="36">
        <f>(1+INDEX('Scenario Parameters'!$L:$L,MATCH($C87,'Scenario Parameters'!$A:$A,0)))*(1+INDEX('Scenario Parameters'!$L:$L,MATCH(CF$3,'Scenario Parameters'!$A:$A,0)))*'Base Table 5'!CF87</f>
        <v>14.457100000000001</v>
      </c>
      <c r="CG87" s="36">
        <f>(1+INDEX('Scenario Parameters'!$L:$L,MATCH($C87,'Scenario Parameters'!$A:$A,0)))*(1+INDEX('Scenario Parameters'!$L:$L,MATCH(CG$3,'Scenario Parameters'!$A:$A,0)))*'Base Table 5'!CG87</f>
        <v>38.062100000000001</v>
      </c>
      <c r="CH87" s="36">
        <f>(1+INDEX('Scenario Parameters'!$L:$L,MATCH($C87,'Scenario Parameters'!$A:$A,0)))*(1+INDEX('Scenario Parameters'!$L:$L,MATCH(CH$3,'Scenario Parameters'!$A:$A,0)))*'Base Table 5'!CH87</f>
        <v>241.81880000000001</v>
      </c>
      <c r="CI87" s="36">
        <f>(1+INDEX('Scenario Parameters'!$L:$L,MATCH($C87,'Scenario Parameters'!$A:$A,0)))*(1+INDEX('Scenario Parameters'!$L:$L,MATCH(CI$3,'Scenario Parameters'!$A:$A,0)))*'Base Table 5'!CI87</f>
        <v>104.68429999999999</v>
      </c>
      <c r="CJ87" s="36">
        <f>(1+INDEX('Scenario Parameters'!$L:$L,MATCH($C87,'Scenario Parameters'!$A:$A,0)))*(1+INDEX('Scenario Parameters'!$L:$L,MATCH(CJ$3,'Scenario Parameters'!$A:$A,0)))*'Base Table 5'!CJ87</f>
        <v>1393.0826</v>
      </c>
      <c r="CK87" s="36">
        <f>(1+INDEX('Scenario Parameters'!$L:$L,MATCH($C87,'Scenario Parameters'!$A:$A,0)))*(1+INDEX('Scenario Parameters'!$L:$L,MATCH(CK$3,'Scenario Parameters'!$A:$A,0)))*'Base Table 5'!CK87</f>
        <v>46.5154</v>
      </c>
      <c r="CL87" s="36">
        <f>(1+INDEX('Scenario Parameters'!$L:$L,MATCH($C87,'Scenario Parameters'!$A:$A,0)))*(1+INDEX('Scenario Parameters'!$L:$L,MATCH(CL$3,'Scenario Parameters'!$A:$A,0)))*'Base Table 5'!CL87</f>
        <v>12.6441</v>
      </c>
      <c r="CM87" s="36">
        <f>(1+INDEX('Scenario Parameters'!$L:$L,MATCH($C87,'Scenario Parameters'!$A:$A,0)))*(1+INDEX('Scenario Parameters'!$L:$L,MATCH(CM$3,'Scenario Parameters'!$A:$A,0)))*'Base Table 5'!CM87</f>
        <v>67.324799999999996</v>
      </c>
      <c r="CN87" s="36">
        <f>(1+INDEX('Scenario Parameters'!$L:$L,MATCH($C87,'Scenario Parameters'!$A:$A,0)))*(1+INDEX('Scenario Parameters'!$L:$L,MATCH(CN$3,'Scenario Parameters'!$A:$A,0)))*'Base Table 5'!CN87</f>
        <v>298.6823</v>
      </c>
      <c r="CO87" s="36">
        <f>(1+INDEX('Scenario Parameters'!$L:$L,MATCH($C87,'Scenario Parameters'!$A:$A,0)))*(1+INDEX('Scenario Parameters'!$L:$L,MATCH(CO$3,'Scenario Parameters'!$A:$A,0)))*'Base Table 5'!CO87</f>
        <v>10.984999999999999</v>
      </c>
      <c r="CP87" s="36">
        <f>(1+INDEX('Scenario Parameters'!$L:$L,MATCH($C87,'Scenario Parameters'!$A:$A,0)))*(1+INDEX('Scenario Parameters'!$L:$L,MATCH(CP$3,'Scenario Parameters'!$A:$A,0)))*'Base Table 5'!CP87</f>
        <v>1779.164</v>
      </c>
      <c r="CQ87" s="36">
        <f>(1+INDEX('Scenario Parameters'!$L:$L,MATCH($C87,'Scenario Parameters'!$A:$A,0)))*(1+INDEX('Scenario Parameters'!$L:$L,MATCH(CQ$3,'Scenario Parameters'!$A:$A,0)))*'Base Table 5'!CQ87</f>
        <v>2121.8919999999998</v>
      </c>
      <c r="CR87" s="36">
        <f>(1+INDEX('Scenario Parameters'!$L:$L,MATCH($C87,'Scenario Parameters'!$A:$A,0)))*(1+INDEX('Scenario Parameters'!$L:$L,MATCH(CR$3,'Scenario Parameters'!$A:$A,0)))*'Base Table 5'!CR87</f>
        <v>83.549300000000002</v>
      </c>
      <c r="CS87" s="36">
        <f>(1+INDEX('Scenario Parameters'!$L:$L,MATCH($C87,'Scenario Parameters'!$A:$A,0)))*(1+INDEX('Scenario Parameters'!$L:$L,MATCH(CS$3,'Scenario Parameters'!$A:$A,0)))*'Base Table 5'!CS87</f>
        <v>96.442300000000003</v>
      </c>
      <c r="CT87" s="36">
        <f>(1+INDEX('Scenario Parameters'!$L:$L,MATCH($C87,'Scenario Parameters'!$A:$A,0)))*(1+INDEX('Scenario Parameters'!$L:$L,MATCH(CT$3,'Scenario Parameters'!$A:$A,0)))*'Base Table 5'!CT87</f>
        <v>8.2699999999999996E-2</v>
      </c>
      <c r="CU87" s="36">
        <f>(1+INDEX('Scenario Parameters'!$L:$L,MATCH($C87,'Scenario Parameters'!$A:$A,0)))*(1+INDEX('Scenario Parameters'!$L:$L,MATCH(CU$3,'Scenario Parameters'!$A:$A,0)))*'Base Table 5'!CU87</f>
        <v>3.0599999999999999E-2</v>
      </c>
      <c r="CV87" s="36">
        <f>(1+INDEX('Scenario Parameters'!$L:$L,MATCH($C87,'Scenario Parameters'!$A:$A,0)))*(1+INDEX('Scenario Parameters'!$L:$L,MATCH(CV$3,'Scenario Parameters'!$A:$A,0)))*'Base Table 5'!CV87</f>
        <v>166.423</v>
      </c>
      <c r="CW87" s="36">
        <f>(1+INDEX('Scenario Parameters'!$L:$L,MATCH($C87,'Scenario Parameters'!$A:$A,0)))*(1+INDEX('Scenario Parameters'!$L:$L,MATCH(CW$3,'Scenario Parameters'!$A:$A,0)))*'Base Table 5'!CW87</f>
        <v>1689.6421</v>
      </c>
      <c r="CX87" s="36">
        <f>(1+INDEX('Scenario Parameters'!$L:$L,MATCH($C87,'Scenario Parameters'!$A:$A,0)))*(1+INDEX('Scenario Parameters'!$L:$L,MATCH(CX$3,'Scenario Parameters'!$A:$A,0)))*'Base Table 5'!CX87</f>
        <v>201.6602</v>
      </c>
      <c r="CY87" s="36">
        <f>(1+INDEX('Scenario Parameters'!$L:$L,MATCH($C87,'Scenario Parameters'!$A:$A,0)))*(1+INDEX('Scenario Parameters'!$L:$L,MATCH(CY$3,'Scenario Parameters'!$A:$A,0)))*'Base Table 5'!CY87</f>
        <v>706.51189999999997</v>
      </c>
      <c r="CZ87" s="36">
        <f>(1+INDEX('Scenario Parameters'!$L:$L,MATCH($C87,'Scenario Parameters'!$A:$A,0)))*(1+INDEX('Scenario Parameters'!$L:$L,MATCH(CZ$3,'Scenario Parameters'!$A:$A,0)))*'Base Table 5'!CZ87</f>
        <v>198.1951</v>
      </c>
      <c r="DA87" s="36">
        <f>(1+INDEX('Scenario Parameters'!$L:$L,MATCH($C87,'Scenario Parameters'!$A:$A,0)))*(1+INDEX('Scenario Parameters'!$L:$L,MATCH(DA$3,'Scenario Parameters'!$A:$A,0)))*'Base Table 5'!DA87</f>
        <v>1481.9376</v>
      </c>
      <c r="DB87" s="36">
        <f>(1+INDEX('Scenario Parameters'!$L:$L,MATCH($C87,'Scenario Parameters'!$A:$A,0)))*(1+INDEX('Scenario Parameters'!$L:$L,MATCH(DB$3,'Scenario Parameters'!$A:$A,0)))*'Base Table 5'!DB87</f>
        <v>25.9436</v>
      </c>
      <c r="DC87" s="36">
        <f>(1+INDEX('Scenario Parameters'!$L:$L,MATCH($C87,'Scenario Parameters'!$A:$A,0)))*(1+INDEX('Scenario Parameters'!$L:$L,MATCH(DC$3,'Scenario Parameters'!$A:$A,0)))*'Base Table 5'!DC87</f>
        <v>189.39060000000001</v>
      </c>
      <c r="DD87" s="36">
        <f>(1+INDEX('Scenario Parameters'!$L:$L,MATCH($C87,'Scenario Parameters'!$A:$A,0)))*(1+INDEX('Scenario Parameters'!$L:$L,MATCH(DD$3,'Scenario Parameters'!$A:$A,0)))*'Base Table 5'!DD87</f>
        <v>368.1388</v>
      </c>
      <c r="DE87" s="36">
        <f>(1+INDEX('Scenario Parameters'!$L:$L,MATCH($C87,'Scenario Parameters'!$A:$A,0)))*(1+INDEX('Scenario Parameters'!$L:$L,MATCH(DE$3,'Scenario Parameters'!$A:$A,0)))*'Base Table 5'!DE87</f>
        <v>249.49424999999999</v>
      </c>
      <c r="DF87" s="36">
        <f>(1+INDEX('Scenario Parameters'!$L:$L,MATCH($C87,'Scenario Parameters'!$A:$A,0)))*(1+INDEX('Scenario Parameters'!$L:$L,MATCH(DF$3,'Scenario Parameters'!$A:$A,0)))*'Base Table 5'!DF87</f>
        <v>48.457299999999996</v>
      </c>
      <c r="DG87" s="36">
        <f>(1+INDEX('Scenario Parameters'!$L:$L,MATCH($C87,'Scenario Parameters'!$A:$A,0)))*(1+INDEX('Scenario Parameters'!$L:$L,MATCH(DG$3,'Scenario Parameters'!$A:$A,0)))*'Base Table 5'!DG87</f>
        <v>20.967849999999999</v>
      </c>
      <c r="DH87" s="36">
        <f>(1+INDEX('Scenario Parameters'!$L:$L,MATCH($C87,'Scenario Parameters'!$A:$A,0)))*(1+INDEX('Scenario Parameters'!$L:$L,MATCH(DH$3,'Scenario Parameters'!$A:$A,0)))*'Base Table 5'!DH87</f>
        <v>160.29730000000001</v>
      </c>
      <c r="DI87" s="36">
        <f>(1+INDEX('Scenario Parameters'!$L:$L,MATCH($C87,'Scenario Parameters'!$A:$A,0)))*(1+INDEX('Scenario Parameters'!$L:$L,MATCH(DI$3,'Scenario Parameters'!$A:$A,0)))*'Base Table 5'!DI87</f>
        <v>93.772900000000007</v>
      </c>
      <c r="DJ87" s="36">
        <f>(1+INDEX('Scenario Parameters'!$L:$L,MATCH($C87,'Scenario Parameters'!$A:$A,0)))*(1+INDEX('Scenario Parameters'!$L:$L,MATCH(DJ$3,'Scenario Parameters'!$A:$A,0)))*'Base Table 5'!DJ87</f>
        <v>42.476599999999998</v>
      </c>
      <c r="DK87" s="36">
        <f>(1+INDEX('Scenario Parameters'!$L:$L,MATCH($C87,'Scenario Parameters'!$A:$A,0)))*(1+INDEX('Scenario Parameters'!$L:$L,MATCH(DK$3,'Scenario Parameters'!$A:$A,0)))*'Base Table 5'!DK87</f>
        <v>43.933700000000002</v>
      </c>
      <c r="DL87" s="36">
        <f>(1+INDEX('Scenario Parameters'!$L:$L,MATCH($C87,'Scenario Parameters'!$A:$A,0)))*(1+INDEX('Scenario Parameters'!$L:$L,MATCH(DL$3,'Scenario Parameters'!$A:$A,0)))*'Base Table 5'!DL87</f>
        <v>11.838679999999997</v>
      </c>
      <c r="DM87" s="36">
        <f>(1+INDEX('Scenario Parameters'!$L:$L,MATCH($C87,'Scenario Parameters'!$A:$A,0)))*(1+INDEX('Scenario Parameters'!$L:$L,MATCH(DM$3,'Scenario Parameters'!$A:$A,0)))*'Base Table 5'!DM87</f>
        <v>18.459</v>
      </c>
      <c r="DN87" s="36">
        <f>(1+INDEX('Scenario Parameters'!$L:$L,MATCH($C87,'Scenario Parameters'!$A:$A,0)))*(1+INDEX('Scenario Parameters'!$L:$L,MATCH(DN$3,'Scenario Parameters'!$A:$A,0)))*'Base Table 5'!DN87</f>
        <v>251.9615</v>
      </c>
      <c r="DO87" s="36">
        <f>(1+INDEX('Scenario Parameters'!$L:$L,MATCH($C87,'Scenario Parameters'!$A:$A,0)))*(1+INDEX('Scenario Parameters'!$L:$L,MATCH(DO$3,'Scenario Parameters'!$A:$A,0)))*'Base Table 5'!DO87</f>
        <v>15.613200000000001</v>
      </c>
      <c r="DP87" s="36">
        <f t="shared" si="8"/>
        <v>16058.265555000007</v>
      </c>
      <c r="DQ87" s="36">
        <f>('Base Table 5'!DQ87/'Base Table 5'!$DX87)*$EB87</f>
        <v>4826.6985527652459</v>
      </c>
      <c r="DR87" s="36">
        <f>('Base Table 5'!DR87/'Base Table 5'!$DX87)*$EB87</f>
        <v>18.313352919056715</v>
      </c>
      <c r="DS87" s="36">
        <f>('Base Table 5'!DS87/'Base Table 5'!$DX87)*$EB87</f>
        <v>3356.9086649894084</v>
      </c>
      <c r="DT87" s="36">
        <f>('Base Table 5'!DT87/'Base Table 5'!$DX87)*$EB87</f>
        <v>182.12929408462392</v>
      </c>
      <c r="DU87" s="36">
        <f>('Base Table 5'!DU87/'Base Table 5'!$DX87)*$EB87</f>
        <v>706.75636214762551</v>
      </c>
      <c r="DV87" s="36">
        <f>('Base Table 5'!DV87/'Base Table 5'!$DX87)*$EB87</f>
        <v>83.662082987709894</v>
      </c>
      <c r="DW87" s="36">
        <f>('Base Table 5'!DW87/'Base Table 5'!$DX87)*$EB87</f>
        <v>7925.4560883743534</v>
      </c>
      <c r="DX87" s="36">
        <f t="shared" si="9"/>
        <v>17099.924398268024</v>
      </c>
      <c r="DY87" s="36">
        <f t="shared" si="10"/>
        <v>33158.189953268033</v>
      </c>
      <c r="DZ87" s="14">
        <f>'Base Table 5'!DY87</f>
        <v>33296.000100000005</v>
      </c>
      <c r="EA87" s="54">
        <v>33158.189953268025</v>
      </c>
      <c r="EB87" s="100">
        <f t="shared" si="11"/>
        <v>17099.92439826802</v>
      </c>
    </row>
    <row r="88" spans="1:132" x14ac:dyDescent="0.4">
      <c r="A88" s="34">
        <v>85</v>
      </c>
      <c r="B88" s="7" t="str">
        <f>'Base Table 5'!B88</f>
        <v>5501</v>
      </c>
      <c r="C88" s="111">
        <f>'Base Table 5'!C88</f>
        <v>7</v>
      </c>
      <c r="D88" s="35" t="str">
        <f>'Base Table 5'!D88</f>
        <v>Motion picture and sound recording</v>
      </c>
      <c r="E88" s="36">
        <f>(1+INDEX('Scenario Parameters'!$L:$L,MATCH($C88,'Scenario Parameters'!$A:$A,0)))*(1+INDEX('Scenario Parameters'!$L:$L,MATCH(E$3,'Scenario Parameters'!$A:$A,0)))*'Base Table 5'!E88</f>
        <v>0.12889999999999999</v>
      </c>
      <c r="F88" s="36">
        <f>(1+INDEX('Scenario Parameters'!$L:$L,MATCH($C88,'Scenario Parameters'!$A:$A,0)))*(1+INDEX('Scenario Parameters'!$L:$L,MATCH(F$3,'Scenario Parameters'!$A:$A,0)))*'Base Table 5'!F88</f>
        <v>2.5899999999999999E-2</v>
      </c>
      <c r="G88" s="36">
        <f>(1+INDEX('Scenario Parameters'!$L:$L,MATCH($C88,'Scenario Parameters'!$A:$A,0)))*(1+INDEX('Scenario Parameters'!$L:$L,MATCH(G$3,'Scenario Parameters'!$A:$A,0)))*'Base Table 5'!G88</f>
        <v>7.4300000000000005E-2</v>
      </c>
      <c r="H88" s="36">
        <f>(1+INDEX('Scenario Parameters'!$L:$L,MATCH($C88,'Scenario Parameters'!$A:$A,0)))*(1+INDEX('Scenario Parameters'!$L:$L,MATCH(H$3,'Scenario Parameters'!$A:$A,0)))*'Base Table 5'!H88</f>
        <v>2.1399999999999999E-2</v>
      </c>
      <c r="I88" s="36">
        <f>(1+INDEX('Scenario Parameters'!$L:$L,MATCH($C88,'Scenario Parameters'!$A:$A,0)))*(1+INDEX('Scenario Parameters'!$L:$L,MATCH(I$3,'Scenario Parameters'!$A:$A,0)))*'Base Table 5'!I88</f>
        <v>2.0999999999999999E-3</v>
      </c>
      <c r="J88" s="36">
        <f>(1+INDEX('Scenario Parameters'!$L:$L,MATCH($C88,'Scenario Parameters'!$A:$A,0)))*(1+INDEX('Scenario Parameters'!$L:$L,MATCH(J$3,'Scenario Parameters'!$A:$A,0)))*'Base Table 5'!J88</f>
        <v>0.01</v>
      </c>
      <c r="K88" s="36">
        <f>(1+INDEX('Scenario Parameters'!$L:$L,MATCH($C88,'Scenario Parameters'!$A:$A,0)))*(1+INDEX('Scenario Parameters'!$L:$L,MATCH(K$3,'Scenario Parameters'!$A:$A,0)))*'Base Table 5'!K88</f>
        <v>3.6200000000000003E-2</v>
      </c>
      <c r="L88" s="36">
        <f>(1+INDEX('Scenario Parameters'!$L:$L,MATCH($C88,'Scenario Parameters'!$A:$A,0)))*(1+INDEX('Scenario Parameters'!$L:$L,MATCH(L$3,'Scenario Parameters'!$A:$A,0)))*'Base Table 5'!L88</f>
        <v>2.4009999999999997E-2</v>
      </c>
      <c r="M88" s="36">
        <f>(1+INDEX('Scenario Parameters'!$L:$L,MATCH($C88,'Scenario Parameters'!$A:$A,0)))*(1+INDEX('Scenario Parameters'!$L:$L,MATCH(M$3,'Scenario Parameters'!$A:$A,0)))*'Base Table 5'!M88</f>
        <v>0.48023999999999983</v>
      </c>
      <c r="N88" s="36">
        <f>(1+INDEX('Scenario Parameters'!$L:$L,MATCH($C88,'Scenario Parameters'!$A:$A,0)))*(1+INDEX('Scenario Parameters'!$L:$L,MATCH(N$3,'Scenario Parameters'!$A:$A,0)))*'Base Table 5'!N88</f>
        <v>0.11473000000000001</v>
      </c>
      <c r="O88" s="36">
        <f>(1+INDEX('Scenario Parameters'!$L:$L,MATCH($C88,'Scenario Parameters'!$A:$A,0)))*(1+INDEX('Scenario Parameters'!$L:$L,MATCH(O$3,'Scenario Parameters'!$A:$A,0)))*'Base Table 5'!O88</f>
        <v>0.40073000000000003</v>
      </c>
      <c r="P88" s="36">
        <f>(1+INDEX('Scenario Parameters'!$L:$L,MATCH($C88,'Scenario Parameters'!$A:$A,0)))*(1+INDEX('Scenario Parameters'!$L:$L,MATCH(P$3,'Scenario Parameters'!$A:$A,0)))*'Base Table 5'!P88</f>
        <v>2.596E-2</v>
      </c>
      <c r="Q88" s="36">
        <f>(1+INDEX('Scenario Parameters'!$L:$L,MATCH($C88,'Scenario Parameters'!$A:$A,0)))*(1+INDEX('Scenario Parameters'!$L:$L,MATCH(Q$3,'Scenario Parameters'!$A:$A,0)))*'Base Table 5'!Q88</f>
        <v>4.6400000000000004E-2</v>
      </c>
      <c r="R88" s="36">
        <f>(1+INDEX('Scenario Parameters'!$L:$L,MATCH($C88,'Scenario Parameters'!$A:$A,0)))*(1+INDEX('Scenario Parameters'!$L:$L,MATCH(R$3,'Scenario Parameters'!$A:$A,0)))*'Base Table 5'!R88</f>
        <v>0.14399999999999999</v>
      </c>
      <c r="S88" s="36">
        <f>(1+INDEX('Scenario Parameters'!$L:$L,MATCH($C88,'Scenario Parameters'!$A:$A,0)))*(1+INDEX('Scenario Parameters'!$L:$L,MATCH(S$3,'Scenario Parameters'!$A:$A,0)))*'Base Table 5'!S88</f>
        <v>4.4000000000000003E-3</v>
      </c>
      <c r="T88" s="36">
        <f>(1+INDEX('Scenario Parameters'!$L:$L,MATCH($C88,'Scenario Parameters'!$A:$A,0)))*(1+INDEX('Scenario Parameters'!$L:$L,MATCH(T$3,'Scenario Parameters'!$A:$A,0)))*'Base Table 5'!T88</f>
        <v>4.0800000000000003E-2</v>
      </c>
      <c r="U88" s="36">
        <f>(1+INDEX('Scenario Parameters'!$L:$L,MATCH($C88,'Scenario Parameters'!$A:$A,0)))*(1+INDEX('Scenario Parameters'!$L:$L,MATCH(U$3,'Scenario Parameters'!$A:$A,0)))*'Base Table 5'!U88</f>
        <v>3.56E-2</v>
      </c>
      <c r="V88" s="36">
        <f>(1+INDEX('Scenario Parameters'!$L:$L,MATCH($C88,'Scenario Parameters'!$A:$A,0)))*(1+INDEX('Scenario Parameters'!$L:$L,MATCH(V$3,'Scenario Parameters'!$A:$A,0)))*'Base Table 5'!V88</f>
        <v>7.7999999999999996E-3</v>
      </c>
      <c r="W88" s="36">
        <f>(1+INDEX('Scenario Parameters'!$L:$L,MATCH($C88,'Scenario Parameters'!$A:$A,0)))*(1+INDEX('Scenario Parameters'!$L:$L,MATCH(W$3,'Scenario Parameters'!$A:$A,0)))*'Base Table 5'!W88</f>
        <v>7.0300000000000001E-2</v>
      </c>
      <c r="X88" s="36">
        <f>(1+INDEX('Scenario Parameters'!$L:$L,MATCH($C88,'Scenario Parameters'!$A:$A,0)))*(1+INDEX('Scenario Parameters'!$L:$L,MATCH(X$3,'Scenario Parameters'!$A:$A,0)))*'Base Table 5'!X88</f>
        <v>9.9599999999999994E-2</v>
      </c>
      <c r="Y88" s="36">
        <f>(1+INDEX('Scenario Parameters'!$L:$L,MATCH($C88,'Scenario Parameters'!$A:$A,0)))*(1+INDEX('Scenario Parameters'!$L:$L,MATCH(Y$3,'Scenario Parameters'!$A:$A,0)))*'Base Table 5'!Y88</f>
        <v>2.4929999999999999</v>
      </c>
      <c r="Z88" s="36">
        <f>(1+INDEX('Scenario Parameters'!$L:$L,MATCH($C88,'Scenario Parameters'!$A:$A,0)))*(1+INDEX('Scenario Parameters'!$L:$L,MATCH(Z$3,'Scenario Parameters'!$A:$A,0)))*'Base Table 5'!Z88</f>
        <v>8.5000000000000006E-2</v>
      </c>
      <c r="AA88" s="36">
        <f>(1+INDEX('Scenario Parameters'!$L:$L,MATCH($C88,'Scenario Parameters'!$A:$A,0)))*(1+INDEX('Scenario Parameters'!$L:$L,MATCH(AA$3,'Scenario Parameters'!$A:$A,0)))*'Base Table 5'!AA88</f>
        <v>0.23180000000000001</v>
      </c>
      <c r="AB88" s="36">
        <f>(1+INDEX('Scenario Parameters'!$L:$L,MATCH($C88,'Scenario Parameters'!$A:$A,0)))*(1+INDEX('Scenario Parameters'!$L:$L,MATCH(AB$3,'Scenario Parameters'!$A:$A,0)))*'Base Table 5'!AB88</f>
        <v>7.2300000000000003E-2</v>
      </c>
      <c r="AC88" s="36">
        <f>(1+INDEX('Scenario Parameters'!$L:$L,MATCH($C88,'Scenario Parameters'!$A:$A,0)))*(1+INDEX('Scenario Parameters'!$L:$L,MATCH(AC$3,'Scenario Parameters'!$A:$A,0)))*'Base Table 5'!AC88</f>
        <v>6.5100000000000005E-2</v>
      </c>
      <c r="AD88" s="36">
        <f>(1+INDEX('Scenario Parameters'!$L:$L,MATCH($C88,'Scenario Parameters'!$A:$A,0)))*(1+INDEX('Scenario Parameters'!$L:$L,MATCH(AD$3,'Scenario Parameters'!$A:$A,0)))*'Base Table 5'!AD88</f>
        <v>5.0000000000000001E-4</v>
      </c>
      <c r="AE88" s="36">
        <f>(1+INDEX('Scenario Parameters'!$L:$L,MATCH($C88,'Scenario Parameters'!$A:$A,0)))*(1+INDEX('Scenario Parameters'!$L:$L,MATCH(AE$3,'Scenario Parameters'!$A:$A,0)))*'Base Table 5'!AE88</f>
        <v>5.5999999999999999E-3</v>
      </c>
      <c r="AF88" s="36">
        <f>(1+INDEX('Scenario Parameters'!$L:$L,MATCH($C88,'Scenario Parameters'!$A:$A,0)))*(1+INDEX('Scenario Parameters'!$L:$L,MATCH(AF$3,'Scenario Parameters'!$A:$A,0)))*'Base Table 5'!AF88</f>
        <v>2.2800000000000001E-2</v>
      </c>
      <c r="AG88" s="36">
        <f>(1+INDEX('Scenario Parameters'!$L:$L,MATCH($C88,'Scenario Parameters'!$A:$A,0)))*(1+INDEX('Scenario Parameters'!$L:$L,MATCH(AG$3,'Scenario Parameters'!$A:$A,0)))*'Base Table 5'!AG88</f>
        <v>0</v>
      </c>
      <c r="AH88" s="36">
        <f>(1+INDEX('Scenario Parameters'!$L:$L,MATCH($C88,'Scenario Parameters'!$A:$A,0)))*(1+INDEX('Scenario Parameters'!$L:$L,MATCH(AH$3,'Scenario Parameters'!$A:$A,0)))*'Base Table 5'!AH88</f>
        <v>1E-4</v>
      </c>
      <c r="AI88" s="36">
        <f>(1+INDEX('Scenario Parameters'!$L:$L,MATCH($C88,'Scenario Parameters'!$A:$A,0)))*(1+INDEX('Scenario Parameters'!$L:$L,MATCH(AI$3,'Scenario Parameters'!$A:$A,0)))*'Base Table 5'!AI88</f>
        <v>2.9999999999999997E-4</v>
      </c>
      <c r="AJ88" s="36">
        <f>(1+INDEX('Scenario Parameters'!$L:$L,MATCH($C88,'Scenario Parameters'!$A:$A,0)))*(1+INDEX('Scenario Parameters'!$L:$L,MATCH(AJ$3,'Scenario Parameters'!$A:$A,0)))*'Base Table 5'!AJ88</f>
        <v>6.5199999999999994E-2</v>
      </c>
      <c r="AK88" s="36">
        <f>(1+INDEX('Scenario Parameters'!$L:$L,MATCH($C88,'Scenario Parameters'!$A:$A,0)))*(1+INDEX('Scenario Parameters'!$L:$L,MATCH(AK$3,'Scenario Parameters'!$A:$A,0)))*'Base Table 5'!AK88</f>
        <v>7.1999999999999995E-2</v>
      </c>
      <c r="AL88" s="36">
        <f>(1+INDEX('Scenario Parameters'!$L:$L,MATCH($C88,'Scenario Parameters'!$A:$A,0)))*(1+INDEX('Scenario Parameters'!$L:$L,MATCH(AL$3,'Scenario Parameters'!$A:$A,0)))*'Base Table 5'!AL88</f>
        <v>8.3999999999999995E-3</v>
      </c>
      <c r="AM88" s="36">
        <f>(1+INDEX('Scenario Parameters'!$L:$L,MATCH($C88,'Scenario Parameters'!$A:$A,0)))*(1+INDEX('Scenario Parameters'!$L:$L,MATCH(AM$3,'Scenario Parameters'!$A:$A,0)))*'Base Table 5'!AM88</f>
        <v>4.1000000000000002E-2</v>
      </c>
      <c r="AN88" s="36">
        <f>(1+INDEX('Scenario Parameters'!$L:$L,MATCH($C88,'Scenario Parameters'!$A:$A,0)))*(1+INDEX('Scenario Parameters'!$L:$L,MATCH(AN$3,'Scenario Parameters'!$A:$A,0)))*'Base Table 5'!AN88</f>
        <v>4.8599999999999997E-2</v>
      </c>
      <c r="AO88" s="36">
        <f>(1+INDEX('Scenario Parameters'!$L:$L,MATCH($C88,'Scenario Parameters'!$A:$A,0)))*(1+INDEX('Scenario Parameters'!$L:$L,MATCH(AO$3,'Scenario Parameters'!$A:$A,0)))*'Base Table 5'!AO88</f>
        <v>3.0899999999999994E-3</v>
      </c>
      <c r="AP88" s="36">
        <f>(1+INDEX('Scenario Parameters'!$L:$L,MATCH($C88,'Scenario Parameters'!$A:$A,0)))*(1+INDEX('Scenario Parameters'!$L:$L,MATCH(AP$3,'Scenario Parameters'!$A:$A,0)))*'Base Table 5'!AP88</f>
        <v>3.0200000000000001E-2</v>
      </c>
      <c r="AQ88" s="36">
        <f>(1+INDEX('Scenario Parameters'!$L:$L,MATCH($C88,'Scenario Parameters'!$A:$A,0)))*(1+INDEX('Scenario Parameters'!$L:$L,MATCH(AQ$3,'Scenario Parameters'!$A:$A,0)))*'Base Table 5'!AQ88</f>
        <v>7.5000000000000002E-4</v>
      </c>
      <c r="AR88" s="36">
        <f>(1+INDEX('Scenario Parameters'!$L:$L,MATCH($C88,'Scenario Parameters'!$A:$A,0)))*(1+INDEX('Scenario Parameters'!$L:$L,MATCH(AR$3,'Scenario Parameters'!$A:$A,0)))*'Base Table 5'!AR88</f>
        <v>0.13869999999999999</v>
      </c>
      <c r="AS88" s="36">
        <f>(1+INDEX('Scenario Parameters'!$L:$L,MATCH($C88,'Scenario Parameters'!$A:$A,0)))*(1+INDEX('Scenario Parameters'!$L:$L,MATCH(AS$3,'Scenario Parameters'!$A:$A,0)))*'Base Table 5'!AS88</f>
        <v>3.0200000000000001E-2</v>
      </c>
      <c r="AT88" s="36">
        <f>(1+INDEX('Scenario Parameters'!$L:$L,MATCH($C88,'Scenario Parameters'!$A:$A,0)))*(1+INDEX('Scenario Parameters'!$L:$L,MATCH(AT$3,'Scenario Parameters'!$A:$A,0)))*'Base Table 5'!AT88</f>
        <v>5.21E-2</v>
      </c>
      <c r="AU88" s="36">
        <f>(1+INDEX('Scenario Parameters'!$L:$L,MATCH($C88,'Scenario Parameters'!$A:$A,0)))*(1+INDEX('Scenario Parameters'!$L:$L,MATCH(AU$3,'Scenario Parameters'!$A:$A,0)))*'Base Table 5'!AU88</f>
        <v>6.1999999999999998E-3</v>
      </c>
      <c r="AV88" s="36">
        <f>(1+INDEX('Scenario Parameters'!$L:$L,MATCH($C88,'Scenario Parameters'!$A:$A,0)))*(1+INDEX('Scenario Parameters'!$L:$L,MATCH(AV$3,'Scenario Parameters'!$A:$A,0)))*'Base Table 5'!AV88</f>
        <v>2.8000000000000001E-2</v>
      </c>
      <c r="AW88" s="36">
        <f>(1+INDEX('Scenario Parameters'!$L:$L,MATCH($C88,'Scenario Parameters'!$A:$A,0)))*(1+INDEX('Scenario Parameters'!$L:$L,MATCH(AW$3,'Scenario Parameters'!$A:$A,0)))*'Base Table 5'!AW88</f>
        <v>9.9000000000000008E-3</v>
      </c>
      <c r="AX88" s="36">
        <f>(1+INDEX('Scenario Parameters'!$L:$L,MATCH($C88,'Scenario Parameters'!$A:$A,0)))*(1+INDEX('Scenario Parameters'!$L:$L,MATCH(AX$3,'Scenario Parameters'!$A:$A,0)))*'Base Table 5'!AX88</f>
        <v>7.2300000000000003E-2</v>
      </c>
      <c r="AY88" s="36">
        <f>(1+INDEX('Scenario Parameters'!$L:$L,MATCH($C88,'Scenario Parameters'!$A:$A,0)))*(1+INDEX('Scenario Parameters'!$L:$L,MATCH(AY$3,'Scenario Parameters'!$A:$A,0)))*'Base Table 5'!AY88</f>
        <v>1.49E-2</v>
      </c>
      <c r="AZ88" s="36">
        <f>(1+INDEX('Scenario Parameters'!$L:$L,MATCH($C88,'Scenario Parameters'!$A:$A,0)))*(1+INDEX('Scenario Parameters'!$L:$L,MATCH(AZ$3,'Scenario Parameters'!$A:$A,0)))*'Base Table 5'!AZ88</f>
        <v>1.2999999999999999E-2</v>
      </c>
      <c r="BA88" s="36">
        <f>(1+INDEX('Scenario Parameters'!$L:$L,MATCH($C88,'Scenario Parameters'!$A:$A,0)))*(1+INDEX('Scenario Parameters'!$L:$L,MATCH(BA$3,'Scenario Parameters'!$A:$A,0)))*'Base Table 5'!BA88</f>
        <v>3.9399999999999998E-2</v>
      </c>
      <c r="BB88" s="36">
        <f>(1+INDEX('Scenario Parameters'!$L:$L,MATCH($C88,'Scenario Parameters'!$A:$A,0)))*(1+INDEX('Scenario Parameters'!$L:$L,MATCH(BB$3,'Scenario Parameters'!$A:$A,0)))*'Base Table 5'!BB88</f>
        <v>5.8299999999999998E-2</v>
      </c>
      <c r="BC88" s="36">
        <f>(1+INDEX('Scenario Parameters'!$L:$L,MATCH($C88,'Scenario Parameters'!$A:$A,0)))*(1+INDEX('Scenario Parameters'!$L:$L,MATCH(BC$3,'Scenario Parameters'!$A:$A,0)))*'Base Table 5'!BC88</f>
        <v>7.0000000000000001E-3</v>
      </c>
      <c r="BD88" s="36">
        <f>(1+INDEX('Scenario Parameters'!$L:$L,MATCH($C88,'Scenario Parameters'!$A:$A,0)))*(1+INDEX('Scenario Parameters'!$L:$L,MATCH(BD$3,'Scenario Parameters'!$A:$A,0)))*'Base Table 5'!BD88</f>
        <v>0.12139999999999999</v>
      </c>
      <c r="BE88" s="36">
        <f>(1+INDEX('Scenario Parameters'!$L:$L,MATCH($C88,'Scenario Parameters'!$A:$A,0)))*(1+INDEX('Scenario Parameters'!$L:$L,MATCH(BE$3,'Scenario Parameters'!$A:$A,0)))*'Base Table 5'!BE88</f>
        <v>2.53E-2</v>
      </c>
      <c r="BF88" s="36">
        <f>(1+INDEX('Scenario Parameters'!$L:$L,MATCH($C88,'Scenario Parameters'!$A:$A,0)))*(1+INDEX('Scenario Parameters'!$L:$L,MATCH(BF$3,'Scenario Parameters'!$A:$A,0)))*'Base Table 5'!BF88</f>
        <v>5.2699999999999997E-2</v>
      </c>
      <c r="BG88" s="36">
        <f>(1+INDEX('Scenario Parameters'!$L:$L,MATCH($C88,'Scenario Parameters'!$A:$A,0)))*(1+INDEX('Scenario Parameters'!$L:$L,MATCH(BG$3,'Scenario Parameters'!$A:$A,0)))*'Base Table 5'!BG88</f>
        <v>0.79635000000000011</v>
      </c>
      <c r="BH88" s="36">
        <f>(1+INDEX('Scenario Parameters'!$L:$L,MATCH($C88,'Scenario Parameters'!$A:$A,0)))*(1+INDEX('Scenario Parameters'!$L:$L,MATCH(BH$3,'Scenario Parameters'!$A:$A,0)))*'Base Table 5'!BH88</f>
        <v>3.9199999999999999E-2</v>
      </c>
      <c r="BI88" s="36">
        <f>(1+INDEX('Scenario Parameters'!$L:$L,MATCH($C88,'Scenario Parameters'!$A:$A,0)))*(1+INDEX('Scenario Parameters'!$L:$L,MATCH(BI$3,'Scenario Parameters'!$A:$A,0)))*'Base Table 5'!BI88</f>
        <v>5.2999999999999999E-2</v>
      </c>
      <c r="BJ88" s="36">
        <f>(1+INDEX('Scenario Parameters'!$L:$L,MATCH($C88,'Scenario Parameters'!$A:$A,0)))*(1+INDEX('Scenario Parameters'!$L:$L,MATCH(BJ$3,'Scenario Parameters'!$A:$A,0)))*'Base Table 5'!BJ88</f>
        <v>3.7400000000000003E-2</v>
      </c>
      <c r="BK88" s="36">
        <f>(1+INDEX('Scenario Parameters'!$L:$L,MATCH($C88,'Scenario Parameters'!$A:$A,0)))*(1+INDEX('Scenario Parameters'!$L:$L,MATCH(BK$3,'Scenario Parameters'!$A:$A,0)))*'Base Table 5'!BK88</f>
        <v>7.8100000000000003E-2</v>
      </c>
      <c r="BL88" s="36">
        <f>(1+INDEX('Scenario Parameters'!$L:$L,MATCH($C88,'Scenario Parameters'!$A:$A,0)))*(1+INDEX('Scenario Parameters'!$L:$L,MATCH(BL$3,'Scenario Parameters'!$A:$A,0)))*'Base Table 5'!BL88</f>
        <v>2.7099999999999999E-2</v>
      </c>
      <c r="BM88" s="36">
        <f>(1+INDEX('Scenario Parameters'!$L:$L,MATCH($C88,'Scenario Parameters'!$A:$A,0)))*(1+INDEX('Scenario Parameters'!$L:$L,MATCH(BM$3,'Scenario Parameters'!$A:$A,0)))*'Base Table 5'!BM88</f>
        <v>7.1999999999999998E-3</v>
      </c>
      <c r="BN88" s="36">
        <f>(1+INDEX('Scenario Parameters'!$L:$L,MATCH($C88,'Scenario Parameters'!$A:$A,0)))*(1+INDEX('Scenario Parameters'!$L:$L,MATCH(BN$3,'Scenario Parameters'!$A:$A,0)))*'Base Table 5'!BN88</f>
        <v>7.0099999999999996E-2</v>
      </c>
      <c r="BO88" s="36">
        <f>(1+INDEX('Scenario Parameters'!$L:$L,MATCH($C88,'Scenario Parameters'!$A:$A,0)))*(1+INDEX('Scenario Parameters'!$L:$L,MATCH(BO$3,'Scenario Parameters'!$A:$A,0)))*'Base Table 5'!BO88</f>
        <v>3.7699999999999997E-2</v>
      </c>
      <c r="BP88" s="36">
        <f>(1+INDEX('Scenario Parameters'!$L:$L,MATCH($C88,'Scenario Parameters'!$A:$A,0)))*(1+INDEX('Scenario Parameters'!$L:$L,MATCH(BP$3,'Scenario Parameters'!$A:$A,0)))*'Base Table 5'!BP88</f>
        <v>1.37E-2</v>
      </c>
      <c r="BQ88" s="36">
        <f>(1+INDEX('Scenario Parameters'!$L:$L,MATCH($C88,'Scenario Parameters'!$A:$A,0)))*(1+INDEX('Scenario Parameters'!$L:$L,MATCH(BQ$3,'Scenario Parameters'!$A:$A,0)))*'Base Table 5'!BQ88</f>
        <v>0.112625</v>
      </c>
      <c r="BR88" s="36">
        <f>(1+INDEX('Scenario Parameters'!$L:$L,MATCH($C88,'Scenario Parameters'!$A:$A,0)))*(1+INDEX('Scenario Parameters'!$L:$L,MATCH(BR$3,'Scenario Parameters'!$A:$A,0)))*'Base Table 5'!BR88</f>
        <v>0.191</v>
      </c>
      <c r="BS88" s="36">
        <f>(1+INDEX('Scenario Parameters'!$L:$L,MATCH($C88,'Scenario Parameters'!$A:$A,0)))*(1+INDEX('Scenario Parameters'!$L:$L,MATCH(BS$3,'Scenario Parameters'!$A:$A,0)))*'Base Table 5'!BS88</f>
        <v>4.1699999999999992E-3</v>
      </c>
      <c r="BT88" s="36">
        <f>(1+INDEX('Scenario Parameters'!$L:$L,MATCH($C88,'Scenario Parameters'!$A:$A,0)))*(1+INDEX('Scenario Parameters'!$L:$L,MATCH(BT$3,'Scenario Parameters'!$A:$A,0)))*'Base Table 5'!BT88</f>
        <v>0.1469</v>
      </c>
      <c r="BU88" s="36">
        <f>(1+INDEX('Scenario Parameters'!$L:$L,MATCH($C88,'Scenario Parameters'!$A:$A,0)))*(1+INDEX('Scenario Parameters'!$L:$L,MATCH(BU$3,'Scenario Parameters'!$A:$A,0)))*'Base Table 5'!BU88</f>
        <v>1.1299999999999999E-2</v>
      </c>
      <c r="BV88" s="36">
        <f>(1+INDEX('Scenario Parameters'!$L:$L,MATCH($C88,'Scenario Parameters'!$A:$A,0)))*(1+INDEX('Scenario Parameters'!$L:$L,MATCH(BV$3,'Scenario Parameters'!$A:$A,0)))*'Base Table 5'!BV88</f>
        <v>0.23480000000000001</v>
      </c>
      <c r="BW88" s="36">
        <f>(1+INDEX('Scenario Parameters'!$L:$L,MATCH($C88,'Scenario Parameters'!$A:$A,0)))*(1+INDEX('Scenario Parameters'!$L:$L,MATCH(BW$3,'Scenario Parameters'!$A:$A,0)))*'Base Table 5'!BW88</f>
        <v>0.16339999999999999</v>
      </c>
      <c r="BX88" s="36">
        <f>(1+INDEX('Scenario Parameters'!$L:$L,MATCH($C88,'Scenario Parameters'!$A:$A,0)))*(1+INDEX('Scenario Parameters'!$L:$L,MATCH(BX$3,'Scenario Parameters'!$A:$A,0)))*'Base Table 5'!BX88</f>
        <v>0.1479</v>
      </c>
      <c r="BY88" s="36">
        <f>(1+INDEX('Scenario Parameters'!$L:$L,MATCH($C88,'Scenario Parameters'!$A:$A,0)))*(1+INDEX('Scenario Parameters'!$L:$L,MATCH(BY$3,'Scenario Parameters'!$A:$A,0)))*'Base Table 5'!BY88</f>
        <v>47.5501</v>
      </c>
      <c r="BZ88" s="36">
        <f>(1+INDEX('Scenario Parameters'!$L:$L,MATCH($C88,'Scenario Parameters'!$A:$A,0)))*(1+INDEX('Scenario Parameters'!$L:$L,MATCH(BZ$3,'Scenario Parameters'!$A:$A,0)))*'Base Table 5'!BZ88</f>
        <v>6.1868999999999996</v>
      </c>
      <c r="CA88" s="36">
        <f>(1+INDEX('Scenario Parameters'!$L:$L,MATCH($C88,'Scenario Parameters'!$A:$A,0)))*(1+INDEX('Scenario Parameters'!$L:$L,MATCH(CA$3,'Scenario Parameters'!$A:$A,0)))*'Base Table 5'!CA88</f>
        <v>23.334</v>
      </c>
      <c r="CB88" s="36">
        <f>(1+INDEX('Scenario Parameters'!$L:$L,MATCH($C88,'Scenario Parameters'!$A:$A,0)))*(1+INDEX('Scenario Parameters'!$L:$L,MATCH(CB$3,'Scenario Parameters'!$A:$A,0)))*'Base Table 5'!CB88</f>
        <v>4.7972999999999999</v>
      </c>
      <c r="CC88" s="36">
        <f>(1+INDEX('Scenario Parameters'!$L:$L,MATCH($C88,'Scenario Parameters'!$A:$A,0)))*(1+INDEX('Scenario Parameters'!$L:$L,MATCH(CC$3,'Scenario Parameters'!$A:$A,0)))*'Base Table 5'!CC88</f>
        <v>14.614599999999999</v>
      </c>
      <c r="CD88" s="36">
        <f>(1+INDEX('Scenario Parameters'!$L:$L,MATCH($C88,'Scenario Parameters'!$A:$A,0)))*(1+INDEX('Scenario Parameters'!$L:$L,MATCH(CD$3,'Scenario Parameters'!$A:$A,0)))*'Base Table 5'!CD88</f>
        <v>1.8888</v>
      </c>
      <c r="CE88" s="36">
        <f>(1+INDEX('Scenario Parameters'!$L:$L,MATCH($C88,'Scenario Parameters'!$A:$A,0)))*(1+INDEX('Scenario Parameters'!$L:$L,MATCH(CE$3,'Scenario Parameters'!$A:$A,0)))*'Base Table 5'!CE88</f>
        <v>4.6199999999999998E-2</v>
      </c>
      <c r="CF88" s="36">
        <f>(1+INDEX('Scenario Parameters'!$L:$L,MATCH($C88,'Scenario Parameters'!$A:$A,0)))*(1+INDEX('Scenario Parameters'!$L:$L,MATCH(CF$3,'Scenario Parameters'!$A:$A,0)))*'Base Table 5'!CF88</f>
        <v>23.8108</v>
      </c>
      <c r="CG88" s="36">
        <f>(1+INDEX('Scenario Parameters'!$L:$L,MATCH($C88,'Scenario Parameters'!$A:$A,0)))*(1+INDEX('Scenario Parameters'!$L:$L,MATCH(CG$3,'Scenario Parameters'!$A:$A,0)))*'Base Table 5'!CG88</f>
        <v>3.4550999999999998</v>
      </c>
      <c r="CH88" s="36">
        <f>(1+INDEX('Scenario Parameters'!$L:$L,MATCH($C88,'Scenario Parameters'!$A:$A,0)))*(1+INDEX('Scenario Parameters'!$L:$L,MATCH(CH$3,'Scenario Parameters'!$A:$A,0)))*'Base Table 5'!CH88</f>
        <v>9.7699999999999995E-2</v>
      </c>
      <c r="CI88" s="36">
        <f>(1+INDEX('Scenario Parameters'!$L:$L,MATCH($C88,'Scenario Parameters'!$A:$A,0)))*(1+INDEX('Scenario Parameters'!$L:$L,MATCH(CI$3,'Scenario Parameters'!$A:$A,0)))*'Base Table 5'!CI88</f>
        <v>0.95020000000000004</v>
      </c>
      <c r="CJ88" s="36">
        <f>(1+INDEX('Scenario Parameters'!$L:$L,MATCH($C88,'Scenario Parameters'!$A:$A,0)))*(1+INDEX('Scenario Parameters'!$L:$L,MATCH(CJ$3,'Scenario Parameters'!$A:$A,0)))*'Base Table 5'!CJ88</f>
        <v>1.4767999999999999</v>
      </c>
      <c r="CK88" s="36">
        <f>(1+INDEX('Scenario Parameters'!$L:$L,MATCH($C88,'Scenario Parameters'!$A:$A,0)))*(1+INDEX('Scenario Parameters'!$L:$L,MATCH(CK$3,'Scenario Parameters'!$A:$A,0)))*'Base Table 5'!CK88</f>
        <v>2470.0571</v>
      </c>
      <c r="CL88" s="36">
        <f>(1+INDEX('Scenario Parameters'!$L:$L,MATCH($C88,'Scenario Parameters'!$A:$A,0)))*(1+INDEX('Scenario Parameters'!$L:$L,MATCH(CL$3,'Scenario Parameters'!$A:$A,0)))*'Base Table 5'!CL88</f>
        <v>1788.9631999999999</v>
      </c>
      <c r="CM88" s="36">
        <f>(1+INDEX('Scenario Parameters'!$L:$L,MATCH($C88,'Scenario Parameters'!$A:$A,0)))*(1+INDEX('Scenario Parameters'!$L:$L,MATCH(CM$3,'Scenario Parameters'!$A:$A,0)))*'Base Table 5'!CM88</f>
        <v>0.15659999999999999</v>
      </c>
      <c r="CN88" s="36">
        <f>(1+INDEX('Scenario Parameters'!$L:$L,MATCH($C88,'Scenario Parameters'!$A:$A,0)))*(1+INDEX('Scenario Parameters'!$L:$L,MATCH(CN$3,'Scenario Parameters'!$A:$A,0)))*'Base Table 5'!CN88</f>
        <v>321.26749999999998</v>
      </c>
      <c r="CO88" s="36">
        <f>(1+INDEX('Scenario Parameters'!$L:$L,MATCH($C88,'Scenario Parameters'!$A:$A,0)))*(1+INDEX('Scenario Parameters'!$L:$L,MATCH(CO$3,'Scenario Parameters'!$A:$A,0)))*'Base Table 5'!CO88</f>
        <v>3.2875999999999999</v>
      </c>
      <c r="CP88" s="36">
        <f>(1+INDEX('Scenario Parameters'!$L:$L,MATCH($C88,'Scenario Parameters'!$A:$A,0)))*(1+INDEX('Scenario Parameters'!$L:$L,MATCH(CP$3,'Scenario Parameters'!$A:$A,0)))*'Base Table 5'!CP88</f>
        <v>6.5088999999999997</v>
      </c>
      <c r="CQ88" s="36">
        <f>(1+INDEX('Scenario Parameters'!$L:$L,MATCH($C88,'Scenario Parameters'!$A:$A,0)))*(1+INDEX('Scenario Parameters'!$L:$L,MATCH(CQ$3,'Scenario Parameters'!$A:$A,0)))*'Base Table 5'!CQ88</f>
        <v>8.1356000000000002</v>
      </c>
      <c r="CR88" s="36">
        <f>(1+INDEX('Scenario Parameters'!$L:$L,MATCH($C88,'Scenario Parameters'!$A:$A,0)))*(1+INDEX('Scenario Parameters'!$L:$L,MATCH(CR$3,'Scenario Parameters'!$A:$A,0)))*'Base Table 5'!CR88</f>
        <v>1.4629000000000001</v>
      </c>
      <c r="CS88" s="36">
        <f>(1+INDEX('Scenario Parameters'!$L:$L,MATCH($C88,'Scenario Parameters'!$A:$A,0)))*(1+INDEX('Scenario Parameters'!$L:$L,MATCH(CS$3,'Scenario Parameters'!$A:$A,0)))*'Base Table 5'!CS88</f>
        <v>96.660200000000003</v>
      </c>
      <c r="CT88" s="36">
        <f>(1+INDEX('Scenario Parameters'!$L:$L,MATCH($C88,'Scenario Parameters'!$A:$A,0)))*(1+INDEX('Scenario Parameters'!$L:$L,MATCH(CT$3,'Scenario Parameters'!$A:$A,0)))*'Base Table 5'!CT88</f>
        <v>2.2000000000000001E-3</v>
      </c>
      <c r="CU88" s="36">
        <f>(1+INDEX('Scenario Parameters'!$L:$L,MATCH($C88,'Scenario Parameters'!$A:$A,0)))*(1+INDEX('Scenario Parameters'!$L:$L,MATCH(CU$3,'Scenario Parameters'!$A:$A,0)))*'Base Table 5'!CU88</f>
        <v>6.9999999999999999E-4</v>
      </c>
      <c r="CV88" s="36">
        <f>(1+INDEX('Scenario Parameters'!$L:$L,MATCH($C88,'Scenario Parameters'!$A:$A,0)))*(1+INDEX('Scenario Parameters'!$L:$L,MATCH(CV$3,'Scenario Parameters'!$A:$A,0)))*'Base Table 5'!CV88</f>
        <v>55.211100000000002</v>
      </c>
      <c r="CW88" s="36">
        <f>(1+INDEX('Scenario Parameters'!$L:$L,MATCH($C88,'Scenario Parameters'!$A:$A,0)))*(1+INDEX('Scenario Parameters'!$L:$L,MATCH(CW$3,'Scenario Parameters'!$A:$A,0)))*'Base Table 5'!CW88</f>
        <v>418.1302</v>
      </c>
      <c r="CX88" s="36">
        <f>(1+INDEX('Scenario Parameters'!$L:$L,MATCH($C88,'Scenario Parameters'!$A:$A,0)))*(1+INDEX('Scenario Parameters'!$L:$L,MATCH(CX$3,'Scenario Parameters'!$A:$A,0)))*'Base Table 5'!CX88</f>
        <v>2.968</v>
      </c>
      <c r="CY88" s="36">
        <f>(1+INDEX('Scenario Parameters'!$L:$L,MATCH($C88,'Scenario Parameters'!$A:$A,0)))*(1+INDEX('Scenario Parameters'!$L:$L,MATCH(CY$3,'Scenario Parameters'!$A:$A,0)))*'Base Table 5'!CY88</f>
        <v>321.70209999999997</v>
      </c>
      <c r="CZ88" s="36">
        <f>(1+INDEX('Scenario Parameters'!$L:$L,MATCH($C88,'Scenario Parameters'!$A:$A,0)))*(1+INDEX('Scenario Parameters'!$L:$L,MATCH(CZ$3,'Scenario Parameters'!$A:$A,0)))*'Base Table 5'!CZ88</f>
        <v>1.347</v>
      </c>
      <c r="DA88" s="36">
        <f>(1+INDEX('Scenario Parameters'!$L:$L,MATCH($C88,'Scenario Parameters'!$A:$A,0)))*(1+INDEX('Scenario Parameters'!$L:$L,MATCH(DA$3,'Scenario Parameters'!$A:$A,0)))*'Base Table 5'!DA88</f>
        <v>22.4453</v>
      </c>
      <c r="DB88" s="36">
        <f>(1+INDEX('Scenario Parameters'!$L:$L,MATCH($C88,'Scenario Parameters'!$A:$A,0)))*(1+INDEX('Scenario Parameters'!$L:$L,MATCH(DB$3,'Scenario Parameters'!$A:$A,0)))*'Base Table 5'!DB88</f>
        <v>7.2938000000000001</v>
      </c>
      <c r="DC88" s="36">
        <f>(1+INDEX('Scenario Parameters'!$L:$L,MATCH($C88,'Scenario Parameters'!$A:$A,0)))*(1+INDEX('Scenario Parameters'!$L:$L,MATCH(DC$3,'Scenario Parameters'!$A:$A,0)))*'Base Table 5'!DC88</f>
        <v>51.739100000000001</v>
      </c>
      <c r="DD88" s="36">
        <f>(1+INDEX('Scenario Parameters'!$L:$L,MATCH($C88,'Scenario Parameters'!$A:$A,0)))*(1+INDEX('Scenario Parameters'!$L:$L,MATCH(DD$3,'Scenario Parameters'!$A:$A,0)))*'Base Table 5'!DD88</f>
        <v>53.914299999999997</v>
      </c>
      <c r="DE88" s="36">
        <f>(1+INDEX('Scenario Parameters'!$L:$L,MATCH($C88,'Scenario Parameters'!$A:$A,0)))*(1+INDEX('Scenario Parameters'!$L:$L,MATCH(DE$3,'Scenario Parameters'!$A:$A,0)))*'Base Table 5'!DE88</f>
        <v>32.459650000000003</v>
      </c>
      <c r="DF88" s="36">
        <f>(1+INDEX('Scenario Parameters'!$L:$L,MATCH($C88,'Scenario Parameters'!$A:$A,0)))*(1+INDEX('Scenario Parameters'!$L:$L,MATCH(DF$3,'Scenario Parameters'!$A:$A,0)))*'Base Table 5'!DF88</f>
        <v>3.8222</v>
      </c>
      <c r="DG88" s="36">
        <f>(1+INDEX('Scenario Parameters'!$L:$L,MATCH($C88,'Scenario Parameters'!$A:$A,0)))*(1+INDEX('Scenario Parameters'!$L:$L,MATCH(DG$3,'Scenario Parameters'!$A:$A,0)))*'Base Table 5'!DG88</f>
        <v>1.3730500000000001</v>
      </c>
      <c r="DH88" s="36">
        <f>(1+INDEX('Scenario Parameters'!$L:$L,MATCH($C88,'Scenario Parameters'!$A:$A,0)))*(1+INDEX('Scenario Parameters'!$L:$L,MATCH(DH$3,'Scenario Parameters'!$A:$A,0)))*'Base Table 5'!DH88</f>
        <v>5.8281999999999998</v>
      </c>
      <c r="DI88" s="36">
        <f>(1+INDEX('Scenario Parameters'!$L:$L,MATCH($C88,'Scenario Parameters'!$A:$A,0)))*(1+INDEX('Scenario Parameters'!$L:$L,MATCH(DI$3,'Scenario Parameters'!$A:$A,0)))*'Base Table 5'!DI88</f>
        <v>188.19040000000001</v>
      </c>
      <c r="DJ88" s="36">
        <f>(1+INDEX('Scenario Parameters'!$L:$L,MATCH($C88,'Scenario Parameters'!$A:$A,0)))*(1+INDEX('Scenario Parameters'!$L:$L,MATCH(DJ$3,'Scenario Parameters'!$A:$A,0)))*'Base Table 5'!DJ88</f>
        <v>0.78049999999999997</v>
      </c>
      <c r="DK88" s="36">
        <f>(1+INDEX('Scenario Parameters'!$L:$L,MATCH($C88,'Scenario Parameters'!$A:$A,0)))*(1+INDEX('Scenario Parameters'!$L:$L,MATCH(DK$3,'Scenario Parameters'!$A:$A,0)))*'Base Table 5'!DK88</f>
        <v>34.937899999999999</v>
      </c>
      <c r="DL88" s="36">
        <f>(1+INDEX('Scenario Parameters'!$L:$L,MATCH($C88,'Scenario Parameters'!$A:$A,0)))*(1+INDEX('Scenario Parameters'!$L:$L,MATCH(DL$3,'Scenario Parameters'!$A:$A,0)))*'Base Table 5'!DL88</f>
        <v>0.73717999999999984</v>
      </c>
      <c r="DM88" s="36">
        <f>(1+INDEX('Scenario Parameters'!$L:$L,MATCH($C88,'Scenario Parameters'!$A:$A,0)))*(1+INDEX('Scenario Parameters'!$L:$L,MATCH(DM$3,'Scenario Parameters'!$A:$A,0)))*'Base Table 5'!DM88</f>
        <v>0.1207</v>
      </c>
      <c r="DN88" s="36">
        <f>(1+INDEX('Scenario Parameters'!$L:$L,MATCH($C88,'Scenario Parameters'!$A:$A,0)))*(1+INDEX('Scenario Parameters'!$L:$L,MATCH(DN$3,'Scenario Parameters'!$A:$A,0)))*'Base Table 5'!DN88</f>
        <v>18.891500000000001</v>
      </c>
      <c r="DO88" s="36">
        <f>(1+INDEX('Scenario Parameters'!$L:$L,MATCH($C88,'Scenario Parameters'!$A:$A,0)))*(1+INDEX('Scenario Parameters'!$L:$L,MATCH(DO$3,'Scenario Parameters'!$A:$A,0)))*'Base Table 5'!DO88</f>
        <v>2.3578999999999999</v>
      </c>
      <c r="DP88" s="36">
        <f t="shared" si="8"/>
        <v>6056.8415349999996</v>
      </c>
      <c r="DQ88" s="36">
        <f>('Base Table 5'!DQ88/'Base Table 5'!$DX88)*$EB88</f>
        <v>1620.31499174751</v>
      </c>
      <c r="DR88" s="36">
        <f>('Base Table 5'!DR88/'Base Table 5'!$DX88)*$EB88</f>
        <v>450.97087841958421</v>
      </c>
      <c r="DS88" s="36">
        <f>('Base Table 5'!DS88/'Base Table 5'!$DX88)*$EB88</f>
        <v>1256.4385695826138</v>
      </c>
      <c r="DT88" s="36">
        <f>('Base Table 5'!DT88/'Base Table 5'!$DX88)*$EB88</f>
        <v>6.3485166051971182</v>
      </c>
      <c r="DU88" s="36">
        <f>('Base Table 5'!DU88/'Base Table 5'!$DX88)*$EB88</f>
        <v>528.46093828765129</v>
      </c>
      <c r="DV88" s="36">
        <f>('Base Table 5'!DV88/'Base Table 5'!$DX88)*$EB88</f>
        <v>7.0623262006101504</v>
      </c>
      <c r="DW88" s="36">
        <f>('Base Table 5'!DW88/'Base Table 5'!$DX88)*$EB88</f>
        <v>806.14517970482461</v>
      </c>
      <c r="DX88" s="36">
        <f t="shared" si="9"/>
        <v>4675.7414005479914</v>
      </c>
      <c r="DY88" s="36">
        <f t="shared" si="10"/>
        <v>10732.582935547991</v>
      </c>
      <c r="DZ88" s="14">
        <f>'Base Table 5'!DY88</f>
        <v>10739.9997</v>
      </c>
      <c r="EA88" s="54">
        <v>10732.582935547991</v>
      </c>
      <c r="EB88" s="100">
        <f t="shared" si="11"/>
        <v>4675.7414005479914</v>
      </c>
    </row>
    <row r="89" spans="1:132" x14ac:dyDescent="0.4">
      <c r="A89" s="37">
        <v>86</v>
      </c>
      <c r="B89" s="2" t="str">
        <f>'Base Table 5'!B89</f>
        <v>5601</v>
      </c>
      <c r="C89" s="112">
        <f>'Base Table 5'!C89</f>
        <v>7</v>
      </c>
      <c r="D89" s="38" t="str">
        <f>'Base Table 5'!D89</f>
        <v>Broadcasting (except internet)</v>
      </c>
      <c r="E89" s="36">
        <f>(1+INDEX('Scenario Parameters'!$L:$L,MATCH($C89,'Scenario Parameters'!$A:$A,0)))*(1+INDEX('Scenario Parameters'!$L:$L,MATCH(E$3,'Scenario Parameters'!$A:$A,0)))*'Base Table 5'!E89</f>
        <v>0.51249999999999996</v>
      </c>
      <c r="F89" s="36">
        <f>(1+INDEX('Scenario Parameters'!$L:$L,MATCH($C89,'Scenario Parameters'!$A:$A,0)))*(1+INDEX('Scenario Parameters'!$L:$L,MATCH(F$3,'Scenario Parameters'!$A:$A,0)))*'Base Table 5'!F89</f>
        <v>0.77249999999999996</v>
      </c>
      <c r="G89" s="36">
        <f>(1+INDEX('Scenario Parameters'!$L:$L,MATCH($C89,'Scenario Parameters'!$A:$A,0)))*(1+INDEX('Scenario Parameters'!$L:$L,MATCH(G$3,'Scenario Parameters'!$A:$A,0)))*'Base Table 5'!G89</f>
        <v>0.47549999999999998</v>
      </c>
      <c r="H89" s="36">
        <f>(1+INDEX('Scenario Parameters'!$L:$L,MATCH($C89,'Scenario Parameters'!$A:$A,0)))*(1+INDEX('Scenario Parameters'!$L:$L,MATCH(H$3,'Scenario Parameters'!$A:$A,0)))*'Base Table 5'!H89</f>
        <v>6.9542999999999999</v>
      </c>
      <c r="I89" s="36">
        <f>(1+INDEX('Scenario Parameters'!$L:$L,MATCH($C89,'Scenario Parameters'!$A:$A,0)))*(1+INDEX('Scenario Parameters'!$L:$L,MATCH(I$3,'Scenario Parameters'!$A:$A,0)))*'Base Table 5'!I89</f>
        <v>0</v>
      </c>
      <c r="J89" s="36">
        <f>(1+INDEX('Scenario Parameters'!$L:$L,MATCH($C89,'Scenario Parameters'!$A:$A,0)))*(1+INDEX('Scenario Parameters'!$L:$L,MATCH(J$3,'Scenario Parameters'!$A:$A,0)))*'Base Table 5'!J89</f>
        <v>2.7046999999999999</v>
      </c>
      <c r="K89" s="36">
        <f>(1+INDEX('Scenario Parameters'!$L:$L,MATCH($C89,'Scenario Parameters'!$A:$A,0)))*(1+INDEX('Scenario Parameters'!$L:$L,MATCH(K$3,'Scenario Parameters'!$A:$A,0)))*'Base Table 5'!K89</f>
        <v>3.2831000000000001</v>
      </c>
      <c r="L89" s="36">
        <f>(1+INDEX('Scenario Parameters'!$L:$L,MATCH($C89,'Scenario Parameters'!$A:$A,0)))*(1+INDEX('Scenario Parameters'!$L:$L,MATCH(L$3,'Scenario Parameters'!$A:$A,0)))*'Base Table 5'!L89</f>
        <v>0.47529999999999989</v>
      </c>
      <c r="M89" s="36">
        <f>(1+INDEX('Scenario Parameters'!$L:$L,MATCH($C89,'Scenario Parameters'!$A:$A,0)))*(1+INDEX('Scenario Parameters'!$L:$L,MATCH(M$3,'Scenario Parameters'!$A:$A,0)))*'Base Table 5'!M89</f>
        <v>0.93781999999999976</v>
      </c>
      <c r="N89" s="36">
        <f>(1+INDEX('Scenario Parameters'!$L:$L,MATCH($C89,'Scenario Parameters'!$A:$A,0)))*(1+INDEX('Scenario Parameters'!$L:$L,MATCH(N$3,'Scenario Parameters'!$A:$A,0)))*'Base Table 5'!N89</f>
        <v>9.5213800000000006</v>
      </c>
      <c r="O89" s="36">
        <f>(1+INDEX('Scenario Parameters'!$L:$L,MATCH($C89,'Scenario Parameters'!$A:$A,0)))*(1+INDEX('Scenario Parameters'!$L:$L,MATCH(O$3,'Scenario Parameters'!$A:$A,0)))*'Base Table 5'!O89</f>
        <v>29.219190000000001</v>
      </c>
      <c r="P89" s="36">
        <f>(1+INDEX('Scenario Parameters'!$L:$L,MATCH($C89,'Scenario Parameters'!$A:$A,0)))*(1+INDEX('Scenario Parameters'!$L:$L,MATCH(P$3,'Scenario Parameters'!$A:$A,0)))*'Base Table 5'!P89</f>
        <v>1.90388</v>
      </c>
      <c r="Q89" s="36">
        <f>(1+INDEX('Scenario Parameters'!$L:$L,MATCH($C89,'Scenario Parameters'!$A:$A,0)))*(1+INDEX('Scenario Parameters'!$L:$L,MATCH(Q$3,'Scenario Parameters'!$A:$A,0)))*'Base Table 5'!Q89</f>
        <v>1.9943200000000001</v>
      </c>
      <c r="R89" s="36">
        <f>(1+INDEX('Scenario Parameters'!$L:$L,MATCH($C89,'Scenario Parameters'!$A:$A,0)))*(1+INDEX('Scenario Parameters'!$L:$L,MATCH(R$3,'Scenario Parameters'!$A:$A,0)))*'Base Table 5'!R89</f>
        <v>19.142900000000001</v>
      </c>
      <c r="S89" s="36">
        <f>(1+INDEX('Scenario Parameters'!$L:$L,MATCH($C89,'Scenario Parameters'!$A:$A,0)))*(1+INDEX('Scenario Parameters'!$L:$L,MATCH(S$3,'Scenario Parameters'!$A:$A,0)))*'Base Table 5'!S89</f>
        <v>0.83860000000000001</v>
      </c>
      <c r="T89" s="36">
        <f>(1+INDEX('Scenario Parameters'!$L:$L,MATCH($C89,'Scenario Parameters'!$A:$A,0)))*(1+INDEX('Scenario Parameters'!$L:$L,MATCH(T$3,'Scenario Parameters'!$A:$A,0)))*'Base Table 5'!T89</f>
        <v>4.7514000000000003</v>
      </c>
      <c r="U89" s="36">
        <f>(1+INDEX('Scenario Parameters'!$L:$L,MATCH($C89,'Scenario Parameters'!$A:$A,0)))*(1+INDEX('Scenario Parameters'!$L:$L,MATCH(U$3,'Scenario Parameters'!$A:$A,0)))*'Base Table 5'!U89</f>
        <v>4.4721000000000002</v>
      </c>
      <c r="V89" s="36">
        <f>(1+INDEX('Scenario Parameters'!$L:$L,MATCH($C89,'Scenario Parameters'!$A:$A,0)))*(1+INDEX('Scenario Parameters'!$L:$L,MATCH(V$3,'Scenario Parameters'!$A:$A,0)))*'Base Table 5'!V89</f>
        <v>3.4533</v>
      </c>
      <c r="W89" s="36">
        <f>(1+INDEX('Scenario Parameters'!$L:$L,MATCH($C89,'Scenario Parameters'!$A:$A,0)))*(1+INDEX('Scenario Parameters'!$L:$L,MATCH(W$3,'Scenario Parameters'!$A:$A,0)))*'Base Table 5'!W89</f>
        <v>9.5584000000000007</v>
      </c>
      <c r="X89" s="36">
        <f>(1+INDEX('Scenario Parameters'!$L:$L,MATCH($C89,'Scenario Parameters'!$A:$A,0)))*(1+INDEX('Scenario Parameters'!$L:$L,MATCH(X$3,'Scenario Parameters'!$A:$A,0)))*'Base Table 5'!X89</f>
        <v>6.8585000000000003</v>
      </c>
      <c r="Y89" s="36">
        <f>(1+INDEX('Scenario Parameters'!$L:$L,MATCH($C89,'Scenario Parameters'!$A:$A,0)))*(1+INDEX('Scenario Parameters'!$L:$L,MATCH(Y$3,'Scenario Parameters'!$A:$A,0)))*'Base Table 5'!Y89</f>
        <v>6.4375999999999998</v>
      </c>
      <c r="Z89" s="36">
        <f>(1+INDEX('Scenario Parameters'!$L:$L,MATCH($C89,'Scenario Parameters'!$A:$A,0)))*(1+INDEX('Scenario Parameters'!$L:$L,MATCH(Z$3,'Scenario Parameters'!$A:$A,0)))*'Base Table 5'!Z89</f>
        <v>4.8781999999999996</v>
      </c>
      <c r="AA89" s="36">
        <f>(1+INDEX('Scenario Parameters'!$L:$L,MATCH($C89,'Scenario Parameters'!$A:$A,0)))*(1+INDEX('Scenario Parameters'!$L:$L,MATCH(AA$3,'Scenario Parameters'!$A:$A,0)))*'Base Table 5'!AA89</f>
        <v>8.2851999999999997</v>
      </c>
      <c r="AB89" s="36">
        <f>(1+INDEX('Scenario Parameters'!$L:$L,MATCH($C89,'Scenario Parameters'!$A:$A,0)))*(1+INDEX('Scenario Parameters'!$L:$L,MATCH(AB$3,'Scenario Parameters'!$A:$A,0)))*'Base Table 5'!AB89</f>
        <v>6.2680999999999996</v>
      </c>
      <c r="AC89" s="36">
        <f>(1+INDEX('Scenario Parameters'!$L:$L,MATCH($C89,'Scenario Parameters'!$A:$A,0)))*(1+INDEX('Scenario Parameters'!$L:$L,MATCH(AC$3,'Scenario Parameters'!$A:$A,0)))*'Base Table 5'!AC89</f>
        <v>4.2325999999999997</v>
      </c>
      <c r="AD89" s="36">
        <f>(1+INDEX('Scenario Parameters'!$L:$L,MATCH($C89,'Scenario Parameters'!$A:$A,0)))*(1+INDEX('Scenario Parameters'!$L:$L,MATCH(AD$3,'Scenario Parameters'!$A:$A,0)))*'Base Table 5'!AD89</f>
        <v>0.23649999999999999</v>
      </c>
      <c r="AE89" s="36">
        <f>(1+INDEX('Scenario Parameters'!$L:$L,MATCH($C89,'Scenario Parameters'!$A:$A,0)))*(1+INDEX('Scenario Parameters'!$L:$L,MATCH(AE$3,'Scenario Parameters'!$A:$A,0)))*'Base Table 5'!AE89</f>
        <v>1E-4</v>
      </c>
      <c r="AF89" s="36">
        <f>(1+INDEX('Scenario Parameters'!$L:$L,MATCH($C89,'Scenario Parameters'!$A:$A,0)))*(1+INDEX('Scenario Parameters'!$L:$L,MATCH(AF$3,'Scenario Parameters'!$A:$A,0)))*'Base Table 5'!AF89</f>
        <v>0.44540000000000002</v>
      </c>
      <c r="AG89" s="36">
        <f>(1+INDEX('Scenario Parameters'!$L:$L,MATCH($C89,'Scenario Parameters'!$A:$A,0)))*(1+INDEX('Scenario Parameters'!$L:$L,MATCH(AG$3,'Scenario Parameters'!$A:$A,0)))*'Base Table 5'!AG89</f>
        <v>0</v>
      </c>
      <c r="AH89" s="36">
        <f>(1+INDEX('Scenario Parameters'!$L:$L,MATCH($C89,'Scenario Parameters'!$A:$A,0)))*(1+INDEX('Scenario Parameters'!$L:$L,MATCH(AH$3,'Scenario Parameters'!$A:$A,0)))*'Base Table 5'!AH89</f>
        <v>0.14810000000000001</v>
      </c>
      <c r="AI89" s="36">
        <f>(1+INDEX('Scenario Parameters'!$L:$L,MATCH($C89,'Scenario Parameters'!$A:$A,0)))*(1+INDEX('Scenario Parameters'!$L:$L,MATCH(AI$3,'Scenario Parameters'!$A:$A,0)))*'Base Table 5'!AI89</f>
        <v>1E-4</v>
      </c>
      <c r="AJ89" s="36">
        <f>(1+INDEX('Scenario Parameters'!$L:$L,MATCH($C89,'Scenario Parameters'!$A:$A,0)))*(1+INDEX('Scenario Parameters'!$L:$L,MATCH(AJ$3,'Scenario Parameters'!$A:$A,0)))*'Base Table 5'!AJ89</f>
        <v>1.8629</v>
      </c>
      <c r="AK89" s="36">
        <f>(1+INDEX('Scenario Parameters'!$L:$L,MATCH($C89,'Scenario Parameters'!$A:$A,0)))*(1+INDEX('Scenario Parameters'!$L:$L,MATCH(AK$3,'Scenario Parameters'!$A:$A,0)))*'Base Table 5'!AK89</f>
        <v>5.3906999999999998</v>
      </c>
      <c r="AL89" s="36">
        <f>(1+INDEX('Scenario Parameters'!$L:$L,MATCH($C89,'Scenario Parameters'!$A:$A,0)))*(1+INDEX('Scenario Parameters'!$L:$L,MATCH(AL$3,'Scenario Parameters'!$A:$A,0)))*'Base Table 5'!AL89</f>
        <v>5.7572000000000001</v>
      </c>
      <c r="AM89" s="36">
        <f>(1+INDEX('Scenario Parameters'!$L:$L,MATCH($C89,'Scenario Parameters'!$A:$A,0)))*(1+INDEX('Scenario Parameters'!$L:$L,MATCH(AM$3,'Scenario Parameters'!$A:$A,0)))*'Base Table 5'!AM89</f>
        <v>5.1412000000000004</v>
      </c>
      <c r="AN89" s="36">
        <f>(1+INDEX('Scenario Parameters'!$L:$L,MATCH($C89,'Scenario Parameters'!$A:$A,0)))*(1+INDEX('Scenario Parameters'!$L:$L,MATCH(AN$3,'Scenario Parameters'!$A:$A,0)))*'Base Table 5'!AN89</f>
        <v>0.99529999999999996</v>
      </c>
      <c r="AO89" s="36">
        <f>(1+INDEX('Scenario Parameters'!$L:$L,MATCH($C89,'Scenario Parameters'!$A:$A,0)))*(1+INDEX('Scenario Parameters'!$L:$L,MATCH(AO$3,'Scenario Parameters'!$A:$A,0)))*'Base Table 5'!AO89</f>
        <v>2.3999999999999992E-4</v>
      </c>
      <c r="AP89" s="36">
        <f>(1+INDEX('Scenario Parameters'!$L:$L,MATCH($C89,'Scenario Parameters'!$A:$A,0)))*(1+INDEX('Scenario Parameters'!$L:$L,MATCH(AP$3,'Scenario Parameters'!$A:$A,0)))*'Base Table 5'!AP89</f>
        <v>6.5544000000000002</v>
      </c>
      <c r="AQ89" s="36">
        <f>(1+INDEX('Scenario Parameters'!$L:$L,MATCH($C89,'Scenario Parameters'!$A:$A,0)))*(1+INDEX('Scenario Parameters'!$L:$L,MATCH(AQ$3,'Scenario Parameters'!$A:$A,0)))*'Base Table 5'!AQ89</f>
        <v>5.0000000000000002E-5</v>
      </c>
      <c r="AR89" s="36">
        <f>(1+INDEX('Scenario Parameters'!$L:$L,MATCH($C89,'Scenario Parameters'!$A:$A,0)))*(1+INDEX('Scenario Parameters'!$L:$L,MATCH(AR$3,'Scenario Parameters'!$A:$A,0)))*'Base Table 5'!AR89</f>
        <v>16.441299999999998</v>
      </c>
      <c r="AS89" s="36">
        <f>(1+INDEX('Scenario Parameters'!$L:$L,MATCH($C89,'Scenario Parameters'!$A:$A,0)))*(1+INDEX('Scenario Parameters'!$L:$L,MATCH(AS$3,'Scenario Parameters'!$A:$A,0)))*'Base Table 5'!AS89</f>
        <v>7.6445999999999996</v>
      </c>
      <c r="AT89" s="36">
        <f>(1+INDEX('Scenario Parameters'!$L:$L,MATCH($C89,'Scenario Parameters'!$A:$A,0)))*(1+INDEX('Scenario Parameters'!$L:$L,MATCH(AT$3,'Scenario Parameters'!$A:$A,0)))*'Base Table 5'!AT89</f>
        <v>6.4462000000000002</v>
      </c>
      <c r="AU89" s="36">
        <f>(1+INDEX('Scenario Parameters'!$L:$L,MATCH($C89,'Scenario Parameters'!$A:$A,0)))*(1+INDEX('Scenario Parameters'!$L:$L,MATCH(AU$3,'Scenario Parameters'!$A:$A,0)))*'Base Table 5'!AU89</f>
        <v>4.5876000000000001</v>
      </c>
      <c r="AV89" s="36">
        <f>(1+INDEX('Scenario Parameters'!$L:$L,MATCH($C89,'Scenario Parameters'!$A:$A,0)))*(1+INDEX('Scenario Parameters'!$L:$L,MATCH(AV$3,'Scenario Parameters'!$A:$A,0)))*'Base Table 5'!AV89</f>
        <v>2.9020999999999999</v>
      </c>
      <c r="AW89" s="36">
        <f>(1+INDEX('Scenario Parameters'!$L:$L,MATCH($C89,'Scenario Parameters'!$A:$A,0)))*(1+INDEX('Scenario Parameters'!$L:$L,MATCH(AW$3,'Scenario Parameters'!$A:$A,0)))*'Base Table 5'!AW89</f>
        <v>1.0682</v>
      </c>
      <c r="AX89" s="36">
        <f>(1+INDEX('Scenario Parameters'!$L:$L,MATCH($C89,'Scenario Parameters'!$A:$A,0)))*(1+INDEX('Scenario Parameters'!$L:$L,MATCH(AX$3,'Scenario Parameters'!$A:$A,0)))*'Base Table 5'!AX89</f>
        <v>0.41549999999999998</v>
      </c>
      <c r="AY89" s="36">
        <f>(1+INDEX('Scenario Parameters'!$L:$L,MATCH($C89,'Scenario Parameters'!$A:$A,0)))*(1+INDEX('Scenario Parameters'!$L:$L,MATCH(AY$3,'Scenario Parameters'!$A:$A,0)))*'Base Table 5'!AY89</f>
        <v>0.64739999999999998</v>
      </c>
      <c r="AZ89" s="36">
        <f>(1+INDEX('Scenario Parameters'!$L:$L,MATCH($C89,'Scenario Parameters'!$A:$A,0)))*(1+INDEX('Scenario Parameters'!$L:$L,MATCH(AZ$3,'Scenario Parameters'!$A:$A,0)))*'Base Table 5'!AZ89</f>
        <v>0.69179999999999997</v>
      </c>
      <c r="BA89" s="36">
        <f>(1+INDEX('Scenario Parameters'!$L:$L,MATCH($C89,'Scenario Parameters'!$A:$A,0)))*(1+INDEX('Scenario Parameters'!$L:$L,MATCH(BA$3,'Scenario Parameters'!$A:$A,0)))*'Base Table 5'!BA89</f>
        <v>1.4032</v>
      </c>
      <c r="BB89" s="36">
        <f>(1+INDEX('Scenario Parameters'!$L:$L,MATCH($C89,'Scenario Parameters'!$A:$A,0)))*(1+INDEX('Scenario Parameters'!$L:$L,MATCH(BB$3,'Scenario Parameters'!$A:$A,0)))*'Base Table 5'!BB89</f>
        <v>5.8900000000000001E-2</v>
      </c>
      <c r="BC89" s="36">
        <f>(1+INDEX('Scenario Parameters'!$L:$L,MATCH($C89,'Scenario Parameters'!$A:$A,0)))*(1+INDEX('Scenario Parameters'!$L:$L,MATCH(BC$3,'Scenario Parameters'!$A:$A,0)))*'Base Table 5'!BC89</f>
        <v>0.42030000000000001</v>
      </c>
      <c r="BD89" s="36">
        <f>(1+INDEX('Scenario Parameters'!$L:$L,MATCH($C89,'Scenario Parameters'!$A:$A,0)))*(1+INDEX('Scenario Parameters'!$L:$L,MATCH(BD$3,'Scenario Parameters'!$A:$A,0)))*'Base Table 5'!BD89</f>
        <v>1.8812</v>
      </c>
      <c r="BE89" s="36">
        <f>(1+INDEX('Scenario Parameters'!$L:$L,MATCH($C89,'Scenario Parameters'!$A:$A,0)))*(1+INDEX('Scenario Parameters'!$L:$L,MATCH(BE$3,'Scenario Parameters'!$A:$A,0)))*'Base Table 5'!BE89</f>
        <v>0.74039999999999995</v>
      </c>
      <c r="BF89" s="36">
        <f>(1+INDEX('Scenario Parameters'!$L:$L,MATCH($C89,'Scenario Parameters'!$A:$A,0)))*(1+INDEX('Scenario Parameters'!$L:$L,MATCH(BF$3,'Scenario Parameters'!$A:$A,0)))*'Base Table 5'!BF89</f>
        <v>1.7675000000000001</v>
      </c>
      <c r="BG89" s="36">
        <f>(1+INDEX('Scenario Parameters'!$L:$L,MATCH($C89,'Scenario Parameters'!$A:$A,0)))*(1+INDEX('Scenario Parameters'!$L:$L,MATCH(BG$3,'Scenario Parameters'!$A:$A,0)))*'Base Table 5'!BG89</f>
        <v>0.88584000000000007</v>
      </c>
      <c r="BH89" s="36">
        <f>(1+INDEX('Scenario Parameters'!$L:$L,MATCH($C89,'Scenario Parameters'!$A:$A,0)))*(1+INDEX('Scenario Parameters'!$L:$L,MATCH(BH$3,'Scenario Parameters'!$A:$A,0)))*'Base Table 5'!BH89</f>
        <v>9.4030000000000005</v>
      </c>
      <c r="BI89" s="36">
        <f>(1+INDEX('Scenario Parameters'!$L:$L,MATCH($C89,'Scenario Parameters'!$A:$A,0)))*(1+INDEX('Scenario Parameters'!$L:$L,MATCH(BI$3,'Scenario Parameters'!$A:$A,0)))*'Base Table 5'!BI89</f>
        <v>35.451300000000003</v>
      </c>
      <c r="BJ89" s="36">
        <f>(1+INDEX('Scenario Parameters'!$L:$L,MATCH($C89,'Scenario Parameters'!$A:$A,0)))*(1+INDEX('Scenario Parameters'!$L:$L,MATCH(BJ$3,'Scenario Parameters'!$A:$A,0)))*'Base Table 5'!BJ89</f>
        <v>38.151000000000003</v>
      </c>
      <c r="BK89" s="36">
        <f>(1+INDEX('Scenario Parameters'!$L:$L,MATCH($C89,'Scenario Parameters'!$A:$A,0)))*(1+INDEX('Scenario Parameters'!$L:$L,MATCH(BK$3,'Scenario Parameters'!$A:$A,0)))*'Base Table 5'!BK89</f>
        <v>2.2530999999999999</v>
      </c>
      <c r="BL89" s="36">
        <f>(1+INDEX('Scenario Parameters'!$L:$L,MATCH($C89,'Scenario Parameters'!$A:$A,0)))*(1+INDEX('Scenario Parameters'!$L:$L,MATCH(BL$3,'Scenario Parameters'!$A:$A,0)))*'Base Table 5'!BL89</f>
        <v>3.4588000000000001</v>
      </c>
      <c r="BM89" s="36">
        <f>(1+INDEX('Scenario Parameters'!$L:$L,MATCH($C89,'Scenario Parameters'!$A:$A,0)))*(1+INDEX('Scenario Parameters'!$L:$L,MATCH(BM$3,'Scenario Parameters'!$A:$A,0)))*'Base Table 5'!BM89</f>
        <v>2.3039000000000001</v>
      </c>
      <c r="BN89" s="36">
        <f>(1+INDEX('Scenario Parameters'!$L:$L,MATCH($C89,'Scenario Parameters'!$A:$A,0)))*(1+INDEX('Scenario Parameters'!$L:$L,MATCH(BN$3,'Scenario Parameters'!$A:$A,0)))*'Base Table 5'!BN89</f>
        <v>3.5360999999999998</v>
      </c>
      <c r="BO89" s="36">
        <f>(1+INDEX('Scenario Parameters'!$L:$L,MATCH($C89,'Scenario Parameters'!$A:$A,0)))*(1+INDEX('Scenario Parameters'!$L:$L,MATCH(BO$3,'Scenario Parameters'!$A:$A,0)))*'Base Table 5'!BO89</f>
        <v>0.57020000000000004</v>
      </c>
      <c r="BP89" s="36">
        <f>(1+INDEX('Scenario Parameters'!$L:$L,MATCH($C89,'Scenario Parameters'!$A:$A,0)))*(1+INDEX('Scenario Parameters'!$L:$L,MATCH(BP$3,'Scenario Parameters'!$A:$A,0)))*'Base Table 5'!BP89</f>
        <v>0.36549999999999999</v>
      </c>
      <c r="BQ89" s="36">
        <f>(1+INDEX('Scenario Parameters'!$L:$L,MATCH($C89,'Scenario Parameters'!$A:$A,0)))*(1+INDEX('Scenario Parameters'!$L:$L,MATCH(BQ$3,'Scenario Parameters'!$A:$A,0)))*'Base Table 5'!BQ89</f>
        <v>2.6274999999999999</v>
      </c>
      <c r="BR89" s="36">
        <f>(1+INDEX('Scenario Parameters'!$L:$L,MATCH($C89,'Scenario Parameters'!$A:$A,0)))*(1+INDEX('Scenario Parameters'!$L:$L,MATCH(BR$3,'Scenario Parameters'!$A:$A,0)))*'Base Table 5'!BR89</f>
        <v>1.3007499999999999</v>
      </c>
      <c r="BS89" s="36">
        <f>(1+INDEX('Scenario Parameters'!$L:$L,MATCH($C89,'Scenario Parameters'!$A:$A,0)))*(1+INDEX('Scenario Parameters'!$L:$L,MATCH(BS$3,'Scenario Parameters'!$A:$A,0)))*'Base Table 5'!BS89</f>
        <v>0.22739999999999996</v>
      </c>
      <c r="BT89" s="36">
        <f>(1+INDEX('Scenario Parameters'!$L:$L,MATCH($C89,'Scenario Parameters'!$A:$A,0)))*(1+INDEX('Scenario Parameters'!$L:$L,MATCH(BT$3,'Scenario Parameters'!$A:$A,0)))*'Base Table 5'!BT89</f>
        <v>14.597</v>
      </c>
      <c r="BU89" s="36">
        <f>(1+INDEX('Scenario Parameters'!$L:$L,MATCH($C89,'Scenario Parameters'!$A:$A,0)))*(1+INDEX('Scenario Parameters'!$L:$L,MATCH(BU$3,'Scenario Parameters'!$A:$A,0)))*'Base Table 5'!BU89</f>
        <v>14.0266</v>
      </c>
      <c r="BV89" s="36">
        <f>(1+INDEX('Scenario Parameters'!$L:$L,MATCH($C89,'Scenario Parameters'!$A:$A,0)))*(1+INDEX('Scenario Parameters'!$L:$L,MATCH(BV$3,'Scenario Parameters'!$A:$A,0)))*'Base Table 5'!BV89</f>
        <v>13.9186</v>
      </c>
      <c r="BW89" s="36">
        <f>(1+INDEX('Scenario Parameters'!$L:$L,MATCH($C89,'Scenario Parameters'!$A:$A,0)))*(1+INDEX('Scenario Parameters'!$L:$L,MATCH(BW$3,'Scenario Parameters'!$A:$A,0)))*'Base Table 5'!BW89</f>
        <v>5.0213000000000001</v>
      </c>
      <c r="BX89" s="36">
        <f>(1+INDEX('Scenario Parameters'!$L:$L,MATCH($C89,'Scenario Parameters'!$A:$A,0)))*(1+INDEX('Scenario Parameters'!$L:$L,MATCH(BX$3,'Scenario Parameters'!$A:$A,0)))*'Base Table 5'!BX89</f>
        <v>13.9527</v>
      </c>
      <c r="BY89" s="36">
        <f>(1+INDEX('Scenario Parameters'!$L:$L,MATCH($C89,'Scenario Parameters'!$A:$A,0)))*(1+INDEX('Scenario Parameters'!$L:$L,MATCH(BY$3,'Scenario Parameters'!$A:$A,0)))*'Base Table 5'!BY89</f>
        <v>291.99599999999998</v>
      </c>
      <c r="BZ89" s="36">
        <f>(1+INDEX('Scenario Parameters'!$L:$L,MATCH($C89,'Scenario Parameters'!$A:$A,0)))*(1+INDEX('Scenario Parameters'!$L:$L,MATCH(BZ$3,'Scenario Parameters'!$A:$A,0)))*'Base Table 5'!BZ89</f>
        <v>157.06649999999999</v>
      </c>
      <c r="CA89" s="36">
        <f>(1+INDEX('Scenario Parameters'!$L:$L,MATCH($C89,'Scenario Parameters'!$A:$A,0)))*(1+INDEX('Scenario Parameters'!$L:$L,MATCH(CA$3,'Scenario Parameters'!$A:$A,0)))*'Base Table 5'!CA89</f>
        <v>597.31150000000002</v>
      </c>
      <c r="CB89" s="36">
        <f>(1+INDEX('Scenario Parameters'!$L:$L,MATCH($C89,'Scenario Parameters'!$A:$A,0)))*(1+INDEX('Scenario Parameters'!$L:$L,MATCH(CB$3,'Scenario Parameters'!$A:$A,0)))*'Base Table 5'!CB89</f>
        <v>243.60319999999999</v>
      </c>
      <c r="CC89" s="36">
        <f>(1+INDEX('Scenario Parameters'!$L:$L,MATCH($C89,'Scenario Parameters'!$A:$A,0)))*(1+INDEX('Scenario Parameters'!$L:$L,MATCH(CC$3,'Scenario Parameters'!$A:$A,0)))*'Base Table 5'!CC89</f>
        <v>624.64660000000003</v>
      </c>
      <c r="CD89" s="36">
        <f>(1+INDEX('Scenario Parameters'!$L:$L,MATCH($C89,'Scenario Parameters'!$A:$A,0)))*(1+INDEX('Scenario Parameters'!$L:$L,MATCH(CD$3,'Scenario Parameters'!$A:$A,0)))*'Base Table 5'!CD89</f>
        <v>28.774799999999999</v>
      </c>
      <c r="CE89" s="36">
        <f>(1+INDEX('Scenario Parameters'!$L:$L,MATCH($C89,'Scenario Parameters'!$A:$A,0)))*(1+INDEX('Scenario Parameters'!$L:$L,MATCH(CE$3,'Scenario Parameters'!$A:$A,0)))*'Base Table 5'!CE89</f>
        <v>2.0400000000000001E-2</v>
      </c>
      <c r="CF89" s="36">
        <f>(1+INDEX('Scenario Parameters'!$L:$L,MATCH($C89,'Scenario Parameters'!$A:$A,0)))*(1+INDEX('Scenario Parameters'!$L:$L,MATCH(CF$3,'Scenario Parameters'!$A:$A,0)))*'Base Table 5'!CF89</f>
        <v>2.4762</v>
      </c>
      <c r="CG89" s="36">
        <f>(1+INDEX('Scenario Parameters'!$L:$L,MATCH($C89,'Scenario Parameters'!$A:$A,0)))*(1+INDEX('Scenario Parameters'!$L:$L,MATCH(CG$3,'Scenario Parameters'!$A:$A,0)))*'Base Table 5'!CG89</f>
        <v>190.20310000000001</v>
      </c>
      <c r="CH89" s="36">
        <f>(1+INDEX('Scenario Parameters'!$L:$L,MATCH($C89,'Scenario Parameters'!$A:$A,0)))*(1+INDEX('Scenario Parameters'!$L:$L,MATCH(CH$3,'Scenario Parameters'!$A:$A,0)))*'Base Table 5'!CH89</f>
        <v>17.549199999999999</v>
      </c>
      <c r="CI89" s="36">
        <f>(1+INDEX('Scenario Parameters'!$L:$L,MATCH($C89,'Scenario Parameters'!$A:$A,0)))*(1+INDEX('Scenario Parameters'!$L:$L,MATCH(CI$3,'Scenario Parameters'!$A:$A,0)))*'Base Table 5'!CI89</f>
        <v>43.640999999999998</v>
      </c>
      <c r="CJ89" s="36">
        <f>(1+INDEX('Scenario Parameters'!$L:$L,MATCH($C89,'Scenario Parameters'!$A:$A,0)))*(1+INDEX('Scenario Parameters'!$L:$L,MATCH(CJ$3,'Scenario Parameters'!$A:$A,0)))*'Base Table 5'!CJ89</f>
        <v>0.66149999999999998</v>
      </c>
      <c r="CK89" s="36">
        <f>(1+INDEX('Scenario Parameters'!$L:$L,MATCH($C89,'Scenario Parameters'!$A:$A,0)))*(1+INDEX('Scenario Parameters'!$L:$L,MATCH(CK$3,'Scenario Parameters'!$A:$A,0)))*'Base Table 5'!CK89</f>
        <v>100.1816</v>
      </c>
      <c r="CL89" s="36">
        <f>(1+INDEX('Scenario Parameters'!$L:$L,MATCH($C89,'Scenario Parameters'!$A:$A,0)))*(1+INDEX('Scenario Parameters'!$L:$L,MATCH(CL$3,'Scenario Parameters'!$A:$A,0)))*'Base Table 5'!CL89</f>
        <v>14.4556</v>
      </c>
      <c r="CM89" s="36">
        <f>(1+INDEX('Scenario Parameters'!$L:$L,MATCH($C89,'Scenario Parameters'!$A:$A,0)))*(1+INDEX('Scenario Parameters'!$L:$L,MATCH(CM$3,'Scenario Parameters'!$A:$A,0)))*'Base Table 5'!CM89</f>
        <v>203.6129</v>
      </c>
      <c r="CN89" s="36">
        <f>(1+INDEX('Scenario Parameters'!$L:$L,MATCH($C89,'Scenario Parameters'!$A:$A,0)))*(1+INDEX('Scenario Parameters'!$L:$L,MATCH(CN$3,'Scenario Parameters'!$A:$A,0)))*'Base Table 5'!CN89</f>
        <v>589.42570000000001</v>
      </c>
      <c r="CO89" s="36">
        <f>(1+INDEX('Scenario Parameters'!$L:$L,MATCH($C89,'Scenario Parameters'!$A:$A,0)))*(1+INDEX('Scenario Parameters'!$L:$L,MATCH(CO$3,'Scenario Parameters'!$A:$A,0)))*'Base Table 5'!CO89</f>
        <v>7.5521000000000003</v>
      </c>
      <c r="CP89" s="36">
        <f>(1+INDEX('Scenario Parameters'!$L:$L,MATCH($C89,'Scenario Parameters'!$A:$A,0)))*(1+INDEX('Scenario Parameters'!$L:$L,MATCH(CP$3,'Scenario Parameters'!$A:$A,0)))*'Base Table 5'!CP89</f>
        <v>63.495600000000003</v>
      </c>
      <c r="CQ89" s="36">
        <f>(1+INDEX('Scenario Parameters'!$L:$L,MATCH($C89,'Scenario Parameters'!$A:$A,0)))*(1+INDEX('Scenario Parameters'!$L:$L,MATCH(CQ$3,'Scenario Parameters'!$A:$A,0)))*'Base Table 5'!CQ89</f>
        <v>13.8264</v>
      </c>
      <c r="CR89" s="36">
        <f>(1+INDEX('Scenario Parameters'!$L:$L,MATCH($C89,'Scenario Parameters'!$A:$A,0)))*(1+INDEX('Scenario Parameters'!$L:$L,MATCH(CR$3,'Scenario Parameters'!$A:$A,0)))*'Base Table 5'!CR89</f>
        <v>16.4161</v>
      </c>
      <c r="CS89" s="36">
        <f>(1+INDEX('Scenario Parameters'!$L:$L,MATCH($C89,'Scenario Parameters'!$A:$A,0)))*(1+INDEX('Scenario Parameters'!$L:$L,MATCH(CS$3,'Scenario Parameters'!$A:$A,0)))*'Base Table 5'!CS89</f>
        <v>111.614</v>
      </c>
      <c r="CT89" s="36">
        <f>(1+INDEX('Scenario Parameters'!$L:$L,MATCH($C89,'Scenario Parameters'!$A:$A,0)))*(1+INDEX('Scenario Parameters'!$L:$L,MATCH(CT$3,'Scenario Parameters'!$A:$A,0)))*'Base Table 5'!CT89</f>
        <v>0</v>
      </c>
      <c r="CU89" s="36">
        <f>(1+INDEX('Scenario Parameters'!$L:$L,MATCH($C89,'Scenario Parameters'!$A:$A,0)))*(1+INDEX('Scenario Parameters'!$L:$L,MATCH(CU$3,'Scenario Parameters'!$A:$A,0)))*'Base Table 5'!CU89</f>
        <v>0</v>
      </c>
      <c r="CV89" s="36">
        <f>(1+INDEX('Scenario Parameters'!$L:$L,MATCH($C89,'Scenario Parameters'!$A:$A,0)))*(1+INDEX('Scenario Parameters'!$L:$L,MATCH(CV$3,'Scenario Parameters'!$A:$A,0)))*'Base Table 5'!CV89</f>
        <v>206.08080000000001</v>
      </c>
      <c r="CW89" s="36">
        <f>(1+INDEX('Scenario Parameters'!$L:$L,MATCH($C89,'Scenario Parameters'!$A:$A,0)))*(1+INDEX('Scenario Parameters'!$L:$L,MATCH(CW$3,'Scenario Parameters'!$A:$A,0)))*'Base Table 5'!CW89</f>
        <v>456.77199999999999</v>
      </c>
      <c r="CX89" s="36">
        <f>(1+INDEX('Scenario Parameters'!$L:$L,MATCH($C89,'Scenario Parameters'!$A:$A,0)))*(1+INDEX('Scenario Parameters'!$L:$L,MATCH(CX$3,'Scenario Parameters'!$A:$A,0)))*'Base Table 5'!CX89</f>
        <v>1.5504</v>
      </c>
      <c r="CY89" s="36">
        <f>(1+INDEX('Scenario Parameters'!$L:$L,MATCH($C89,'Scenario Parameters'!$A:$A,0)))*(1+INDEX('Scenario Parameters'!$L:$L,MATCH(CY$3,'Scenario Parameters'!$A:$A,0)))*'Base Table 5'!CY89</f>
        <v>185.39250000000001</v>
      </c>
      <c r="CZ89" s="36">
        <f>(1+INDEX('Scenario Parameters'!$L:$L,MATCH($C89,'Scenario Parameters'!$A:$A,0)))*(1+INDEX('Scenario Parameters'!$L:$L,MATCH(CZ$3,'Scenario Parameters'!$A:$A,0)))*'Base Table 5'!CZ89</f>
        <v>241.48009999999999</v>
      </c>
      <c r="DA89" s="36">
        <f>(1+INDEX('Scenario Parameters'!$L:$L,MATCH($C89,'Scenario Parameters'!$A:$A,0)))*(1+INDEX('Scenario Parameters'!$L:$L,MATCH(DA$3,'Scenario Parameters'!$A:$A,0)))*'Base Table 5'!DA89</f>
        <v>53.608800000000002</v>
      </c>
      <c r="DB89" s="36">
        <f>(1+INDEX('Scenario Parameters'!$L:$L,MATCH($C89,'Scenario Parameters'!$A:$A,0)))*(1+INDEX('Scenario Parameters'!$L:$L,MATCH(DB$3,'Scenario Parameters'!$A:$A,0)))*'Base Table 5'!DB89</f>
        <v>41.307699999999997</v>
      </c>
      <c r="DC89" s="36">
        <f>(1+INDEX('Scenario Parameters'!$L:$L,MATCH($C89,'Scenario Parameters'!$A:$A,0)))*(1+INDEX('Scenario Parameters'!$L:$L,MATCH(DC$3,'Scenario Parameters'!$A:$A,0)))*'Base Table 5'!DC89</f>
        <v>75.809200000000004</v>
      </c>
      <c r="DD89" s="36">
        <f>(1+INDEX('Scenario Parameters'!$L:$L,MATCH($C89,'Scenario Parameters'!$A:$A,0)))*(1+INDEX('Scenario Parameters'!$L:$L,MATCH(DD$3,'Scenario Parameters'!$A:$A,0)))*'Base Table 5'!DD89</f>
        <v>42.2012</v>
      </c>
      <c r="DE89" s="36">
        <f>(1+INDEX('Scenario Parameters'!$L:$L,MATCH($C89,'Scenario Parameters'!$A:$A,0)))*(1+INDEX('Scenario Parameters'!$L:$L,MATCH(DE$3,'Scenario Parameters'!$A:$A,0)))*'Base Table 5'!DE89</f>
        <v>26.462599999999998</v>
      </c>
      <c r="DF89" s="36">
        <f>(1+INDEX('Scenario Parameters'!$L:$L,MATCH($C89,'Scenario Parameters'!$A:$A,0)))*(1+INDEX('Scenario Parameters'!$L:$L,MATCH(DF$3,'Scenario Parameters'!$A:$A,0)))*'Base Table 5'!DF89</f>
        <v>11.4392</v>
      </c>
      <c r="DG89" s="36">
        <f>(1+INDEX('Scenario Parameters'!$L:$L,MATCH($C89,'Scenario Parameters'!$A:$A,0)))*(1+INDEX('Scenario Parameters'!$L:$L,MATCH(DG$3,'Scenario Parameters'!$A:$A,0)))*'Base Table 5'!DG89</f>
        <v>54.150849999999998</v>
      </c>
      <c r="DH89" s="36">
        <f>(1+INDEX('Scenario Parameters'!$L:$L,MATCH($C89,'Scenario Parameters'!$A:$A,0)))*(1+INDEX('Scenario Parameters'!$L:$L,MATCH(DH$3,'Scenario Parameters'!$A:$A,0)))*'Base Table 5'!DH89</f>
        <v>129.7483</v>
      </c>
      <c r="DI89" s="36">
        <f>(1+INDEX('Scenario Parameters'!$L:$L,MATCH($C89,'Scenario Parameters'!$A:$A,0)))*(1+INDEX('Scenario Parameters'!$L:$L,MATCH(DI$3,'Scenario Parameters'!$A:$A,0)))*'Base Table 5'!DI89</f>
        <v>88.072599999999994</v>
      </c>
      <c r="DJ89" s="36">
        <f>(1+INDEX('Scenario Parameters'!$L:$L,MATCH($C89,'Scenario Parameters'!$A:$A,0)))*(1+INDEX('Scenario Parameters'!$L:$L,MATCH(DJ$3,'Scenario Parameters'!$A:$A,0)))*'Base Table 5'!DJ89</f>
        <v>67.937200000000004</v>
      </c>
      <c r="DK89" s="36">
        <f>(1+INDEX('Scenario Parameters'!$L:$L,MATCH($C89,'Scenario Parameters'!$A:$A,0)))*(1+INDEX('Scenario Parameters'!$L:$L,MATCH(DK$3,'Scenario Parameters'!$A:$A,0)))*'Base Table 5'!DK89</f>
        <v>112.3501</v>
      </c>
      <c r="DL89" s="36">
        <f>(1+INDEX('Scenario Parameters'!$L:$L,MATCH($C89,'Scenario Parameters'!$A:$A,0)))*(1+INDEX('Scenario Parameters'!$L:$L,MATCH(DL$3,'Scenario Parameters'!$A:$A,0)))*'Base Table 5'!DL89</f>
        <v>2.7411599999999994</v>
      </c>
      <c r="DM89" s="36">
        <f>(1+INDEX('Scenario Parameters'!$L:$L,MATCH($C89,'Scenario Parameters'!$A:$A,0)))*(1+INDEX('Scenario Parameters'!$L:$L,MATCH(DM$3,'Scenario Parameters'!$A:$A,0)))*'Base Table 5'!DM89</f>
        <v>26.9024</v>
      </c>
      <c r="DN89" s="36">
        <f>(1+INDEX('Scenario Parameters'!$L:$L,MATCH($C89,'Scenario Parameters'!$A:$A,0)))*(1+INDEX('Scenario Parameters'!$L:$L,MATCH(DN$3,'Scenario Parameters'!$A:$A,0)))*'Base Table 5'!DN89</f>
        <v>25.413599999999999</v>
      </c>
      <c r="DO89" s="36">
        <f>(1+INDEX('Scenario Parameters'!$L:$L,MATCH($C89,'Scenario Parameters'!$A:$A,0)))*(1+INDEX('Scenario Parameters'!$L:$L,MATCH(DO$3,'Scenario Parameters'!$A:$A,0)))*'Base Table 5'!DO89</f>
        <v>1.3954</v>
      </c>
      <c r="DP89" s="36">
        <f t="shared" si="8"/>
        <v>5542.9764800000012</v>
      </c>
      <c r="DQ89" s="36">
        <f>('Base Table 5'!DQ89/'Base Table 5'!$DX89)*$EB89</f>
        <v>2755.626698512403</v>
      </c>
      <c r="DR89" s="36">
        <f>('Base Table 5'!DR89/'Base Table 5'!$DX89)*$EB89</f>
        <v>1069.2076795913408</v>
      </c>
      <c r="DS89" s="36">
        <f>('Base Table 5'!DS89/'Base Table 5'!$DX89)*$EB89</f>
        <v>646.32664202382352</v>
      </c>
      <c r="DT89" s="36">
        <f>('Base Table 5'!DT89/'Base Table 5'!$DX89)*$EB89</f>
        <v>16.58105678592041</v>
      </c>
      <c r="DU89" s="36">
        <f>('Base Table 5'!DU89/'Base Table 5'!$DX89)*$EB89</f>
        <v>24.544707511409928</v>
      </c>
      <c r="DV89" s="36">
        <f>('Base Table 5'!DV89/'Base Table 5'!$DX89)*$EB89</f>
        <v>0</v>
      </c>
      <c r="DW89" s="36">
        <f>('Base Table 5'!DW89/'Base Table 5'!$DX89)*$EB89</f>
        <v>408.8965553003992</v>
      </c>
      <c r="DX89" s="36">
        <f t="shared" si="9"/>
        <v>4921.1833397252967</v>
      </c>
      <c r="DY89" s="36">
        <f t="shared" si="10"/>
        <v>10464.159819725297</v>
      </c>
      <c r="DZ89" s="14">
        <f>'Base Table 5'!DY89</f>
        <v>10449.9997</v>
      </c>
      <c r="EA89" s="54">
        <v>10464.159819725297</v>
      </c>
      <c r="EB89" s="100">
        <f t="shared" si="11"/>
        <v>4921.1833397252958</v>
      </c>
    </row>
    <row r="90" spans="1:132" x14ac:dyDescent="0.4">
      <c r="A90" s="34">
        <v>87</v>
      </c>
      <c r="B90" s="7" t="str">
        <f>'Base Table 5'!B90</f>
        <v>5701</v>
      </c>
      <c r="C90" s="111">
        <f>'Base Table 5'!C90</f>
        <v>24</v>
      </c>
      <c r="D90" s="35" t="str">
        <f>'Base Table 5'!D90</f>
        <v>Internet service providers, internet publishing and broadcasting, websearch portals and data processing</v>
      </c>
      <c r="E90" s="36">
        <f>(1+INDEX('Scenario Parameters'!$L:$L,MATCH($C90,'Scenario Parameters'!$A:$A,0)))*(1+INDEX('Scenario Parameters'!$L:$L,MATCH(E$3,'Scenario Parameters'!$A:$A,0)))*'Base Table 5'!E90</f>
        <v>34.339300000000001</v>
      </c>
      <c r="F90" s="36">
        <f>(1+INDEX('Scenario Parameters'!$L:$L,MATCH($C90,'Scenario Parameters'!$A:$A,0)))*(1+INDEX('Scenario Parameters'!$L:$L,MATCH(F$3,'Scenario Parameters'!$A:$A,0)))*'Base Table 5'!F90</f>
        <v>1.8932</v>
      </c>
      <c r="G90" s="36">
        <f>(1+INDEX('Scenario Parameters'!$L:$L,MATCH($C90,'Scenario Parameters'!$A:$A,0)))*(1+INDEX('Scenario Parameters'!$L:$L,MATCH(G$3,'Scenario Parameters'!$A:$A,0)))*'Base Table 5'!G90</f>
        <v>15.992100000000001</v>
      </c>
      <c r="H90" s="36">
        <f>(1+INDEX('Scenario Parameters'!$L:$L,MATCH($C90,'Scenario Parameters'!$A:$A,0)))*(1+INDEX('Scenario Parameters'!$L:$L,MATCH(H$3,'Scenario Parameters'!$A:$A,0)))*'Base Table 5'!H90</f>
        <v>1.0351999999999999</v>
      </c>
      <c r="I90" s="36">
        <f>(1+INDEX('Scenario Parameters'!$L:$L,MATCH($C90,'Scenario Parameters'!$A:$A,0)))*(1+INDEX('Scenario Parameters'!$L:$L,MATCH(I$3,'Scenario Parameters'!$A:$A,0)))*'Base Table 5'!I90</f>
        <v>0.28910000000000002</v>
      </c>
      <c r="J90" s="36">
        <f>(1+INDEX('Scenario Parameters'!$L:$L,MATCH($C90,'Scenario Parameters'!$A:$A,0)))*(1+INDEX('Scenario Parameters'!$L:$L,MATCH(J$3,'Scenario Parameters'!$A:$A,0)))*'Base Table 5'!J90</f>
        <v>1.0669</v>
      </c>
      <c r="K90" s="36">
        <f>(1+INDEX('Scenario Parameters'!$L:$L,MATCH($C90,'Scenario Parameters'!$A:$A,0)))*(1+INDEX('Scenario Parameters'!$L:$L,MATCH(K$3,'Scenario Parameters'!$A:$A,0)))*'Base Table 5'!K90</f>
        <v>5.8948999999999998</v>
      </c>
      <c r="L90" s="36">
        <f>(1+INDEX('Scenario Parameters'!$L:$L,MATCH($C90,'Scenario Parameters'!$A:$A,0)))*(1+INDEX('Scenario Parameters'!$L:$L,MATCH(L$3,'Scenario Parameters'!$A:$A,0)))*'Base Table 5'!L90</f>
        <v>12.110959999999997</v>
      </c>
      <c r="M90" s="36">
        <f>(1+INDEX('Scenario Parameters'!$L:$L,MATCH($C90,'Scenario Parameters'!$A:$A,0)))*(1+INDEX('Scenario Parameters'!$L:$L,MATCH(M$3,'Scenario Parameters'!$A:$A,0)))*'Base Table 5'!M90</f>
        <v>10.153149999999997</v>
      </c>
      <c r="N90" s="36">
        <f>(1+INDEX('Scenario Parameters'!$L:$L,MATCH($C90,'Scenario Parameters'!$A:$A,0)))*(1+INDEX('Scenario Parameters'!$L:$L,MATCH(N$3,'Scenario Parameters'!$A:$A,0)))*'Base Table 5'!N90</f>
        <v>19.459220000000002</v>
      </c>
      <c r="O90" s="36">
        <f>(1+INDEX('Scenario Parameters'!$L:$L,MATCH($C90,'Scenario Parameters'!$A:$A,0)))*(1+INDEX('Scenario Parameters'!$L:$L,MATCH(O$3,'Scenario Parameters'!$A:$A,0)))*'Base Table 5'!O90</f>
        <v>77.240570000000005</v>
      </c>
      <c r="P90" s="36">
        <f>(1+INDEX('Scenario Parameters'!$L:$L,MATCH($C90,'Scenario Parameters'!$A:$A,0)))*(1+INDEX('Scenario Parameters'!$L:$L,MATCH(P$3,'Scenario Parameters'!$A:$A,0)))*'Base Table 5'!P90</f>
        <v>7.4562400000000011</v>
      </c>
      <c r="Q90" s="36">
        <f>(1+INDEX('Scenario Parameters'!$L:$L,MATCH($C90,'Scenario Parameters'!$A:$A,0)))*(1+INDEX('Scenario Parameters'!$L:$L,MATCH(Q$3,'Scenario Parameters'!$A:$A,0)))*'Base Table 5'!Q90</f>
        <v>5.0868000000000002</v>
      </c>
      <c r="R90" s="36">
        <f>(1+INDEX('Scenario Parameters'!$L:$L,MATCH($C90,'Scenario Parameters'!$A:$A,0)))*(1+INDEX('Scenario Parameters'!$L:$L,MATCH(R$3,'Scenario Parameters'!$A:$A,0)))*'Base Table 5'!R90</f>
        <v>62.471299999999999</v>
      </c>
      <c r="S90" s="36">
        <f>(1+INDEX('Scenario Parameters'!$L:$L,MATCH($C90,'Scenario Parameters'!$A:$A,0)))*(1+INDEX('Scenario Parameters'!$L:$L,MATCH(S$3,'Scenario Parameters'!$A:$A,0)))*'Base Table 5'!S90</f>
        <v>0.15029999999999999</v>
      </c>
      <c r="T90" s="36">
        <f>(1+INDEX('Scenario Parameters'!$L:$L,MATCH($C90,'Scenario Parameters'!$A:$A,0)))*(1+INDEX('Scenario Parameters'!$L:$L,MATCH(T$3,'Scenario Parameters'!$A:$A,0)))*'Base Table 5'!T90</f>
        <v>36.289299999999997</v>
      </c>
      <c r="U90" s="36">
        <f>(1+INDEX('Scenario Parameters'!$L:$L,MATCH($C90,'Scenario Parameters'!$A:$A,0)))*(1+INDEX('Scenario Parameters'!$L:$L,MATCH(U$3,'Scenario Parameters'!$A:$A,0)))*'Base Table 5'!U90</f>
        <v>6.4618000000000002</v>
      </c>
      <c r="V90" s="36">
        <f>(1+INDEX('Scenario Parameters'!$L:$L,MATCH($C90,'Scenario Parameters'!$A:$A,0)))*(1+INDEX('Scenario Parameters'!$L:$L,MATCH(V$3,'Scenario Parameters'!$A:$A,0)))*'Base Table 5'!V90</f>
        <v>0.2316</v>
      </c>
      <c r="W90" s="36">
        <f>(1+INDEX('Scenario Parameters'!$L:$L,MATCH($C90,'Scenario Parameters'!$A:$A,0)))*(1+INDEX('Scenario Parameters'!$L:$L,MATCH(W$3,'Scenario Parameters'!$A:$A,0)))*'Base Table 5'!W90</f>
        <v>6.9386000000000001</v>
      </c>
      <c r="X90" s="36">
        <f>(1+INDEX('Scenario Parameters'!$L:$L,MATCH($C90,'Scenario Parameters'!$A:$A,0)))*(1+INDEX('Scenario Parameters'!$L:$L,MATCH(X$3,'Scenario Parameters'!$A:$A,0)))*'Base Table 5'!X90</f>
        <v>14.221</v>
      </c>
      <c r="Y90" s="36">
        <f>(1+INDEX('Scenario Parameters'!$L:$L,MATCH($C90,'Scenario Parameters'!$A:$A,0)))*(1+INDEX('Scenario Parameters'!$L:$L,MATCH(Y$3,'Scenario Parameters'!$A:$A,0)))*'Base Table 5'!Y90</f>
        <v>7.5688000000000004</v>
      </c>
      <c r="Z90" s="36">
        <f>(1+INDEX('Scenario Parameters'!$L:$L,MATCH($C90,'Scenario Parameters'!$A:$A,0)))*(1+INDEX('Scenario Parameters'!$L:$L,MATCH(Z$3,'Scenario Parameters'!$A:$A,0)))*'Base Table 5'!Z90</f>
        <v>18.443300000000001</v>
      </c>
      <c r="AA90" s="36">
        <f>(1+INDEX('Scenario Parameters'!$L:$L,MATCH($C90,'Scenario Parameters'!$A:$A,0)))*(1+INDEX('Scenario Parameters'!$L:$L,MATCH(AA$3,'Scenario Parameters'!$A:$A,0)))*'Base Table 5'!AA90</f>
        <v>54.183</v>
      </c>
      <c r="AB90" s="36">
        <f>(1+INDEX('Scenario Parameters'!$L:$L,MATCH($C90,'Scenario Parameters'!$A:$A,0)))*(1+INDEX('Scenario Parameters'!$L:$L,MATCH(AB$3,'Scenario Parameters'!$A:$A,0)))*'Base Table 5'!AB90</f>
        <v>8.9136000000000006</v>
      </c>
      <c r="AC90" s="36">
        <f>(1+INDEX('Scenario Parameters'!$L:$L,MATCH($C90,'Scenario Parameters'!$A:$A,0)))*(1+INDEX('Scenario Parameters'!$L:$L,MATCH(AC$3,'Scenario Parameters'!$A:$A,0)))*'Base Table 5'!AC90</f>
        <v>22.7668</v>
      </c>
      <c r="AD90" s="36">
        <f>(1+INDEX('Scenario Parameters'!$L:$L,MATCH($C90,'Scenario Parameters'!$A:$A,0)))*(1+INDEX('Scenario Parameters'!$L:$L,MATCH(AD$3,'Scenario Parameters'!$A:$A,0)))*'Base Table 5'!AD90</f>
        <v>0.1376</v>
      </c>
      <c r="AE90" s="36">
        <f>(1+INDEX('Scenario Parameters'!$L:$L,MATCH($C90,'Scenario Parameters'!$A:$A,0)))*(1+INDEX('Scenario Parameters'!$L:$L,MATCH(AE$3,'Scenario Parameters'!$A:$A,0)))*'Base Table 5'!AE90</f>
        <v>0.19639999999999999</v>
      </c>
      <c r="AF90" s="36">
        <f>(1+INDEX('Scenario Parameters'!$L:$L,MATCH($C90,'Scenario Parameters'!$A:$A,0)))*(1+INDEX('Scenario Parameters'!$L:$L,MATCH(AF$3,'Scenario Parameters'!$A:$A,0)))*'Base Table 5'!AF90</f>
        <v>18.111599999999999</v>
      </c>
      <c r="AG90" s="36">
        <f>(1+INDEX('Scenario Parameters'!$L:$L,MATCH($C90,'Scenario Parameters'!$A:$A,0)))*(1+INDEX('Scenario Parameters'!$L:$L,MATCH(AG$3,'Scenario Parameters'!$A:$A,0)))*'Base Table 5'!AG90</f>
        <v>0.37640000000000001</v>
      </c>
      <c r="AH90" s="36">
        <f>(1+INDEX('Scenario Parameters'!$L:$L,MATCH($C90,'Scenario Parameters'!$A:$A,0)))*(1+INDEX('Scenario Parameters'!$L:$L,MATCH(AH$3,'Scenario Parameters'!$A:$A,0)))*'Base Table 5'!AH90</f>
        <v>0.16009999999999999</v>
      </c>
      <c r="AI90" s="36">
        <f>(1+INDEX('Scenario Parameters'!$L:$L,MATCH($C90,'Scenario Parameters'!$A:$A,0)))*(1+INDEX('Scenario Parameters'!$L:$L,MATCH(AI$3,'Scenario Parameters'!$A:$A,0)))*'Base Table 5'!AI90</f>
        <v>0.1431</v>
      </c>
      <c r="AJ90" s="36">
        <f>(1+INDEX('Scenario Parameters'!$L:$L,MATCH($C90,'Scenario Parameters'!$A:$A,0)))*(1+INDEX('Scenario Parameters'!$L:$L,MATCH(AJ$3,'Scenario Parameters'!$A:$A,0)))*'Base Table 5'!AJ90</f>
        <v>3.4226999999999999</v>
      </c>
      <c r="AK90" s="36">
        <f>(1+INDEX('Scenario Parameters'!$L:$L,MATCH($C90,'Scenario Parameters'!$A:$A,0)))*(1+INDEX('Scenario Parameters'!$L:$L,MATCH(AK$3,'Scenario Parameters'!$A:$A,0)))*'Base Table 5'!AK90</f>
        <v>36.839399999999998</v>
      </c>
      <c r="AL90" s="36">
        <f>(1+INDEX('Scenario Parameters'!$L:$L,MATCH($C90,'Scenario Parameters'!$A:$A,0)))*(1+INDEX('Scenario Parameters'!$L:$L,MATCH(AL$3,'Scenario Parameters'!$A:$A,0)))*'Base Table 5'!AL90</f>
        <v>48.094900000000003</v>
      </c>
      <c r="AM90" s="36">
        <f>(1+INDEX('Scenario Parameters'!$L:$L,MATCH($C90,'Scenario Parameters'!$A:$A,0)))*(1+INDEX('Scenario Parameters'!$L:$L,MATCH(AM$3,'Scenario Parameters'!$A:$A,0)))*'Base Table 5'!AM90</f>
        <v>79.235900000000001</v>
      </c>
      <c r="AN90" s="36">
        <f>(1+INDEX('Scenario Parameters'!$L:$L,MATCH($C90,'Scenario Parameters'!$A:$A,0)))*(1+INDEX('Scenario Parameters'!$L:$L,MATCH(AN$3,'Scenario Parameters'!$A:$A,0)))*'Base Table 5'!AN90</f>
        <v>31.412400000000002</v>
      </c>
      <c r="AO90" s="36">
        <f>(1+INDEX('Scenario Parameters'!$L:$L,MATCH($C90,'Scenario Parameters'!$A:$A,0)))*(1+INDEX('Scenario Parameters'!$L:$L,MATCH(AO$3,'Scenario Parameters'!$A:$A,0)))*'Base Table 5'!AO90</f>
        <v>1.5107299999999997</v>
      </c>
      <c r="AP90" s="36">
        <f>(1+INDEX('Scenario Parameters'!$L:$L,MATCH($C90,'Scenario Parameters'!$A:$A,0)))*(1+INDEX('Scenario Parameters'!$L:$L,MATCH(AP$3,'Scenario Parameters'!$A:$A,0)))*'Base Table 5'!AP90</f>
        <v>21.191749999999999</v>
      </c>
      <c r="AQ90" s="36">
        <f>(1+INDEX('Scenario Parameters'!$L:$L,MATCH($C90,'Scenario Parameters'!$A:$A,0)))*(1+INDEX('Scenario Parameters'!$L:$L,MATCH(AQ$3,'Scenario Parameters'!$A:$A,0)))*'Base Table 5'!AQ90</f>
        <v>0.20419999999999999</v>
      </c>
      <c r="AR90" s="36">
        <f>(1+INDEX('Scenario Parameters'!$L:$L,MATCH($C90,'Scenario Parameters'!$A:$A,0)))*(1+INDEX('Scenario Parameters'!$L:$L,MATCH(AR$3,'Scenario Parameters'!$A:$A,0)))*'Base Table 5'!AR90</f>
        <v>105.8218</v>
      </c>
      <c r="AS90" s="36">
        <f>(1+INDEX('Scenario Parameters'!$L:$L,MATCH($C90,'Scenario Parameters'!$A:$A,0)))*(1+INDEX('Scenario Parameters'!$L:$L,MATCH(AS$3,'Scenario Parameters'!$A:$A,0)))*'Base Table 5'!AS90</f>
        <v>5.1135999999999999</v>
      </c>
      <c r="AT90" s="36">
        <f>(1+INDEX('Scenario Parameters'!$L:$L,MATCH($C90,'Scenario Parameters'!$A:$A,0)))*(1+INDEX('Scenario Parameters'!$L:$L,MATCH(AT$3,'Scenario Parameters'!$A:$A,0)))*'Base Table 5'!AT90</f>
        <v>97.420900000000003</v>
      </c>
      <c r="AU90" s="36">
        <f>(1+INDEX('Scenario Parameters'!$L:$L,MATCH($C90,'Scenario Parameters'!$A:$A,0)))*(1+INDEX('Scenario Parameters'!$L:$L,MATCH(AU$3,'Scenario Parameters'!$A:$A,0)))*'Base Table 5'!AU90</f>
        <v>3.2917000000000001</v>
      </c>
      <c r="AV90" s="36">
        <f>(1+INDEX('Scenario Parameters'!$L:$L,MATCH($C90,'Scenario Parameters'!$A:$A,0)))*(1+INDEX('Scenario Parameters'!$L:$L,MATCH(AV$3,'Scenario Parameters'!$A:$A,0)))*'Base Table 5'!AV90</f>
        <v>12.5077</v>
      </c>
      <c r="AW90" s="36">
        <f>(1+INDEX('Scenario Parameters'!$L:$L,MATCH($C90,'Scenario Parameters'!$A:$A,0)))*(1+INDEX('Scenario Parameters'!$L:$L,MATCH(AW$3,'Scenario Parameters'!$A:$A,0)))*'Base Table 5'!AW90</f>
        <v>3.7023999999999999</v>
      </c>
      <c r="AX90" s="36">
        <f>(1+INDEX('Scenario Parameters'!$L:$L,MATCH($C90,'Scenario Parameters'!$A:$A,0)))*(1+INDEX('Scenario Parameters'!$L:$L,MATCH(AX$3,'Scenario Parameters'!$A:$A,0)))*'Base Table 5'!AX90</f>
        <v>41.03</v>
      </c>
      <c r="AY90" s="36">
        <f>(1+INDEX('Scenario Parameters'!$L:$L,MATCH($C90,'Scenario Parameters'!$A:$A,0)))*(1+INDEX('Scenario Parameters'!$L:$L,MATCH(AY$3,'Scenario Parameters'!$A:$A,0)))*'Base Table 5'!AY90</f>
        <v>9.1348000000000003</v>
      </c>
      <c r="AZ90" s="36">
        <f>(1+INDEX('Scenario Parameters'!$L:$L,MATCH($C90,'Scenario Parameters'!$A:$A,0)))*(1+INDEX('Scenario Parameters'!$L:$L,MATCH(AZ$3,'Scenario Parameters'!$A:$A,0)))*'Base Table 5'!AZ90</f>
        <v>3.8028</v>
      </c>
      <c r="BA90" s="36">
        <f>(1+INDEX('Scenario Parameters'!$L:$L,MATCH($C90,'Scenario Parameters'!$A:$A,0)))*(1+INDEX('Scenario Parameters'!$L:$L,MATCH(BA$3,'Scenario Parameters'!$A:$A,0)))*'Base Table 5'!BA90</f>
        <v>108.49339999999999</v>
      </c>
      <c r="BB90" s="36">
        <f>(1+INDEX('Scenario Parameters'!$L:$L,MATCH($C90,'Scenario Parameters'!$A:$A,0)))*(1+INDEX('Scenario Parameters'!$L:$L,MATCH(BB$3,'Scenario Parameters'!$A:$A,0)))*'Base Table 5'!BB90</f>
        <v>0.34839999999999999</v>
      </c>
      <c r="BC90" s="36">
        <f>(1+INDEX('Scenario Parameters'!$L:$L,MATCH($C90,'Scenario Parameters'!$A:$A,0)))*(1+INDEX('Scenario Parameters'!$L:$L,MATCH(BC$3,'Scenario Parameters'!$A:$A,0)))*'Base Table 5'!BC90</f>
        <v>8.0427</v>
      </c>
      <c r="BD90" s="36">
        <f>(1+INDEX('Scenario Parameters'!$L:$L,MATCH($C90,'Scenario Parameters'!$A:$A,0)))*(1+INDEX('Scenario Parameters'!$L:$L,MATCH(BD$3,'Scenario Parameters'!$A:$A,0)))*'Base Table 5'!BD90</f>
        <v>61.308799999999998</v>
      </c>
      <c r="BE90" s="36">
        <f>(1+INDEX('Scenario Parameters'!$L:$L,MATCH($C90,'Scenario Parameters'!$A:$A,0)))*(1+INDEX('Scenario Parameters'!$L:$L,MATCH(BE$3,'Scenario Parameters'!$A:$A,0)))*'Base Table 5'!BE90</f>
        <v>7.3449999999999998</v>
      </c>
      <c r="BF90" s="36">
        <f>(1+INDEX('Scenario Parameters'!$L:$L,MATCH($C90,'Scenario Parameters'!$A:$A,0)))*(1+INDEX('Scenario Parameters'!$L:$L,MATCH(BF$3,'Scenario Parameters'!$A:$A,0)))*'Base Table 5'!BF90</f>
        <v>28.925000000000001</v>
      </c>
      <c r="BG90" s="36">
        <f>(1+INDEX('Scenario Parameters'!$L:$L,MATCH($C90,'Scenario Parameters'!$A:$A,0)))*(1+INDEX('Scenario Parameters'!$L:$L,MATCH(BG$3,'Scenario Parameters'!$A:$A,0)))*'Base Table 5'!BG90</f>
        <v>140.77026000000001</v>
      </c>
      <c r="BH90" s="36">
        <f>(1+INDEX('Scenario Parameters'!$L:$L,MATCH($C90,'Scenario Parameters'!$A:$A,0)))*(1+INDEX('Scenario Parameters'!$L:$L,MATCH(BH$3,'Scenario Parameters'!$A:$A,0)))*'Base Table 5'!BH90</f>
        <v>18.494</v>
      </c>
      <c r="BI90" s="36">
        <f>(1+INDEX('Scenario Parameters'!$L:$L,MATCH($C90,'Scenario Parameters'!$A:$A,0)))*(1+INDEX('Scenario Parameters'!$L:$L,MATCH(BI$3,'Scenario Parameters'!$A:$A,0)))*'Base Table 5'!BI90</f>
        <v>24.9389</v>
      </c>
      <c r="BJ90" s="36">
        <f>(1+INDEX('Scenario Parameters'!$L:$L,MATCH($C90,'Scenario Parameters'!$A:$A,0)))*(1+INDEX('Scenario Parameters'!$L:$L,MATCH(BJ$3,'Scenario Parameters'!$A:$A,0)))*'Base Table 5'!BJ90</f>
        <v>4.6399999999999997E-2</v>
      </c>
      <c r="BK90" s="36">
        <f>(1+INDEX('Scenario Parameters'!$L:$L,MATCH($C90,'Scenario Parameters'!$A:$A,0)))*(1+INDEX('Scenario Parameters'!$L:$L,MATCH(BK$3,'Scenario Parameters'!$A:$A,0)))*'Base Table 5'!BK90</f>
        <v>29.024999999999999</v>
      </c>
      <c r="BL90" s="36">
        <f>(1+INDEX('Scenario Parameters'!$L:$L,MATCH($C90,'Scenario Parameters'!$A:$A,0)))*(1+INDEX('Scenario Parameters'!$L:$L,MATCH(BL$3,'Scenario Parameters'!$A:$A,0)))*'Base Table 5'!BL90</f>
        <v>22.011600000000001</v>
      </c>
      <c r="BM90" s="36">
        <f>(1+INDEX('Scenario Parameters'!$L:$L,MATCH($C90,'Scenario Parameters'!$A:$A,0)))*(1+INDEX('Scenario Parameters'!$L:$L,MATCH(BM$3,'Scenario Parameters'!$A:$A,0)))*'Base Table 5'!BM90</f>
        <v>8.8445</v>
      </c>
      <c r="BN90" s="36">
        <f>(1+INDEX('Scenario Parameters'!$L:$L,MATCH($C90,'Scenario Parameters'!$A:$A,0)))*(1+INDEX('Scenario Parameters'!$L:$L,MATCH(BN$3,'Scenario Parameters'!$A:$A,0)))*'Base Table 5'!BN90</f>
        <v>88.4679</v>
      </c>
      <c r="BO90" s="36">
        <f>(1+INDEX('Scenario Parameters'!$L:$L,MATCH($C90,'Scenario Parameters'!$A:$A,0)))*(1+INDEX('Scenario Parameters'!$L:$L,MATCH(BO$3,'Scenario Parameters'!$A:$A,0)))*'Base Table 5'!BO90</f>
        <v>4.7538999999999998</v>
      </c>
      <c r="BP90" s="36">
        <f>(1+INDEX('Scenario Parameters'!$L:$L,MATCH($C90,'Scenario Parameters'!$A:$A,0)))*(1+INDEX('Scenario Parameters'!$L:$L,MATCH(BP$3,'Scenario Parameters'!$A:$A,0)))*'Base Table 5'!BP90</f>
        <v>1.1702999999999999</v>
      </c>
      <c r="BQ90" s="36">
        <f>(1+INDEX('Scenario Parameters'!$L:$L,MATCH($C90,'Scenario Parameters'!$A:$A,0)))*(1+INDEX('Scenario Parameters'!$L:$L,MATCH(BQ$3,'Scenario Parameters'!$A:$A,0)))*'Base Table 5'!BQ90</f>
        <v>118.136</v>
      </c>
      <c r="BR90" s="36">
        <f>(1+INDEX('Scenario Parameters'!$L:$L,MATCH($C90,'Scenario Parameters'!$A:$A,0)))*(1+INDEX('Scenario Parameters'!$L:$L,MATCH(BR$3,'Scenario Parameters'!$A:$A,0)))*'Base Table 5'!BR90</f>
        <v>219.988</v>
      </c>
      <c r="BS90" s="36">
        <f>(1+INDEX('Scenario Parameters'!$L:$L,MATCH($C90,'Scenario Parameters'!$A:$A,0)))*(1+INDEX('Scenario Parameters'!$L:$L,MATCH(BS$3,'Scenario Parameters'!$A:$A,0)))*'Base Table 5'!BS90</f>
        <v>0.52893999999999985</v>
      </c>
      <c r="BT90" s="36">
        <f>(1+INDEX('Scenario Parameters'!$L:$L,MATCH($C90,'Scenario Parameters'!$A:$A,0)))*(1+INDEX('Scenario Parameters'!$L:$L,MATCH(BT$3,'Scenario Parameters'!$A:$A,0)))*'Base Table 5'!BT90</f>
        <v>37.928899999999999</v>
      </c>
      <c r="BU90" s="36">
        <f>(1+INDEX('Scenario Parameters'!$L:$L,MATCH($C90,'Scenario Parameters'!$A:$A,0)))*(1+INDEX('Scenario Parameters'!$L:$L,MATCH(BU$3,'Scenario Parameters'!$A:$A,0)))*'Base Table 5'!BU90</f>
        <v>114.28149999999999</v>
      </c>
      <c r="BV90" s="36">
        <f>(1+INDEX('Scenario Parameters'!$L:$L,MATCH($C90,'Scenario Parameters'!$A:$A,0)))*(1+INDEX('Scenario Parameters'!$L:$L,MATCH(BV$3,'Scenario Parameters'!$A:$A,0)))*'Base Table 5'!BV90</f>
        <v>372.17899999999997</v>
      </c>
      <c r="BW90" s="36">
        <f>(1+INDEX('Scenario Parameters'!$L:$L,MATCH($C90,'Scenario Parameters'!$A:$A,0)))*(1+INDEX('Scenario Parameters'!$L:$L,MATCH(BW$3,'Scenario Parameters'!$A:$A,0)))*'Base Table 5'!BW90</f>
        <v>144.69319999999999</v>
      </c>
      <c r="BX90" s="36">
        <f>(1+INDEX('Scenario Parameters'!$L:$L,MATCH($C90,'Scenario Parameters'!$A:$A,0)))*(1+INDEX('Scenario Parameters'!$L:$L,MATCH(BX$3,'Scenario Parameters'!$A:$A,0)))*'Base Table 5'!BX90</f>
        <v>169.60319999999999</v>
      </c>
      <c r="BY90" s="36">
        <f>(1+INDEX('Scenario Parameters'!$L:$L,MATCH($C90,'Scenario Parameters'!$A:$A,0)))*(1+INDEX('Scenario Parameters'!$L:$L,MATCH(BY$3,'Scenario Parameters'!$A:$A,0)))*'Base Table 5'!BY90</f>
        <v>448.6696</v>
      </c>
      <c r="BZ90" s="36">
        <f>(1+INDEX('Scenario Parameters'!$L:$L,MATCH($C90,'Scenario Parameters'!$A:$A,0)))*(1+INDEX('Scenario Parameters'!$L:$L,MATCH(BZ$3,'Scenario Parameters'!$A:$A,0)))*'Base Table 5'!BZ90</f>
        <v>1251.9896000000001</v>
      </c>
      <c r="CA90" s="36">
        <f>(1+INDEX('Scenario Parameters'!$L:$L,MATCH($C90,'Scenario Parameters'!$A:$A,0)))*(1+INDEX('Scenario Parameters'!$L:$L,MATCH(CA$3,'Scenario Parameters'!$A:$A,0)))*'Base Table 5'!CA90</f>
        <v>1950.5233000000001</v>
      </c>
      <c r="CB90" s="36">
        <f>(1+INDEX('Scenario Parameters'!$L:$L,MATCH($C90,'Scenario Parameters'!$A:$A,0)))*(1+INDEX('Scenario Parameters'!$L:$L,MATCH(CB$3,'Scenario Parameters'!$A:$A,0)))*'Base Table 5'!CB90</f>
        <v>97.311499999999995</v>
      </c>
      <c r="CC90" s="36">
        <f>(1+INDEX('Scenario Parameters'!$L:$L,MATCH($C90,'Scenario Parameters'!$A:$A,0)))*(1+INDEX('Scenario Parameters'!$L:$L,MATCH(CC$3,'Scenario Parameters'!$A:$A,0)))*'Base Table 5'!CC90</f>
        <v>81.1096</v>
      </c>
      <c r="CD90" s="36">
        <f>(1+INDEX('Scenario Parameters'!$L:$L,MATCH($C90,'Scenario Parameters'!$A:$A,0)))*(1+INDEX('Scenario Parameters'!$L:$L,MATCH(CD$3,'Scenario Parameters'!$A:$A,0)))*'Base Table 5'!CD90</f>
        <v>302.70504</v>
      </c>
      <c r="CE90" s="36">
        <f>(1+INDEX('Scenario Parameters'!$L:$L,MATCH($C90,'Scenario Parameters'!$A:$A,0)))*(1+INDEX('Scenario Parameters'!$L:$L,MATCH(CE$3,'Scenario Parameters'!$A:$A,0)))*'Base Table 5'!CE90</f>
        <v>10.3203</v>
      </c>
      <c r="CF90" s="36">
        <f>(1+INDEX('Scenario Parameters'!$L:$L,MATCH($C90,'Scenario Parameters'!$A:$A,0)))*(1+INDEX('Scenario Parameters'!$L:$L,MATCH(CF$3,'Scenario Parameters'!$A:$A,0)))*'Base Table 5'!CF90</f>
        <v>20.504200000000001</v>
      </c>
      <c r="CG90" s="36">
        <f>(1+INDEX('Scenario Parameters'!$L:$L,MATCH($C90,'Scenario Parameters'!$A:$A,0)))*(1+INDEX('Scenario Parameters'!$L:$L,MATCH(CG$3,'Scenario Parameters'!$A:$A,0)))*'Base Table 5'!CG90</f>
        <v>16.215900000000001</v>
      </c>
      <c r="CH90" s="36">
        <f>(1+INDEX('Scenario Parameters'!$L:$L,MATCH($C90,'Scenario Parameters'!$A:$A,0)))*(1+INDEX('Scenario Parameters'!$L:$L,MATCH(CH$3,'Scenario Parameters'!$A:$A,0)))*'Base Table 5'!CH90</f>
        <v>121.70059999999999</v>
      </c>
      <c r="CI90" s="36">
        <f>(1+INDEX('Scenario Parameters'!$L:$L,MATCH($C90,'Scenario Parameters'!$A:$A,0)))*(1+INDEX('Scenario Parameters'!$L:$L,MATCH(CI$3,'Scenario Parameters'!$A:$A,0)))*'Base Table 5'!CI90</f>
        <v>422.01299999999998</v>
      </c>
      <c r="CJ90" s="36">
        <f>(1+INDEX('Scenario Parameters'!$L:$L,MATCH($C90,'Scenario Parameters'!$A:$A,0)))*(1+INDEX('Scenario Parameters'!$L:$L,MATCH(CJ$3,'Scenario Parameters'!$A:$A,0)))*'Base Table 5'!CJ90</f>
        <v>561.22860000000003</v>
      </c>
      <c r="CK90" s="36">
        <f>(1+INDEX('Scenario Parameters'!$L:$L,MATCH($C90,'Scenario Parameters'!$A:$A,0)))*(1+INDEX('Scenario Parameters'!$L:$L,MATCH(CK$3,'Scenario Parameters'!$A:$A,0)))*'Base Table 5'!CK90</f>
        <v>30.988299999999999</v>
      </c>
      <c r="CL90" s="36">
        <f>(1+INDEX('Scenario Parameters'!$L:$L,MATCH($C90,'Scenario Parameters'!$A:$A,0)))*(1+INDEX('Scenario Parameters'!$L:$L,MATCH(CL$3,'Scenario Parameters'!$A:$A,0)))*'Base Table 5'!CL90</f>
        <v>17.373000000000001</v>
      </c>
      <c r="CM90" s="36">
        <f>(1+INDEX('Scenario Parameters'!$L:$L,MATCH($C90,'Scenario Parameters'!$A:$A,0)))*(1+INDEX('Scenario Parameters'!$L:$L,MATCH(CM$3,'Scenario Parameters'!$A:$A,0)))*'Base Table 5'!CM90</f>
        <v>1927.1364000000001</v>
      </c>
      <c r="CN90" s="36">
        <f>(1+INDEX('Scenario Parameters'!$L:$L,MATCH($C90,'Scenario Parameters'!$A:$A,0)))*(1+INDEX('Scenario Parameters'!$L:$L,MATCH(CN$3,'Scenario Parameters'!$A:$A,0)))*'Base Table 5'!CN90</f>
        <v>784.32759999999996</v>
      </c>
      <c r="CO90" s="36">
        <f>(1+INDEX('Scenario Parameters'!$L:$L,MATCH($C90,'Scenario Parameters'!$A:$A,0)))*(1+INDEX('Scenario Parameters'!$L:$L,MATCH(CO$3,'Scenario Parameters'!$A:$A,0)))*'Base Table 5'!CO90</f>
        <v>54.351599999999998</v>
      </c>
      <c r="CP90" s="36">
        <f>(1+INDEX('Scenario Parameters'!$L:$L,MATCH($C90,'Scenario Parameters'!$A:$A,0)))*(1+INDEX('Scenario Parameters'!$L:$L,MATCH(CP$3,'Scenario Parameters'!$A:$A,0)))*'Base Table 5'!CP90</f>
        <v>751.55190000000005</v>
      </c>
      <c r="CQ90" s="36">
        <f>(1+INDEX('Scenario Parameters'!$L:$L,MATCH($C90,'Scenario Parameters'!$A:$A,0)))*(1+INDEX('Scenario Parameters'!$L:$L,MATCH(CQ$3,'Scenario Parameters'!$A:$A,0)))*'Base Table 5'!CQ90</f>
        <v>298.4248</v>
      </c>
      <c r="CR90" s="36">
        <f>(1+INDEX('Scenario Parameters'!$L:$L,MATCH($C90,'Scenario Parameters'!$A:$A,0)))*(1+INDEX('Scenario Parameters'!$L:$L,MATCH(CR$3,'Scenario Parameters'!$A:$A,0)))*'Base Table 5'!CR90</f>
        <v>1294.7209</v>
      </c>
      <c r="CS90" s="36">
        <f>(1+INDEX('Scenario Parameters'!$L:$L,MATCH($C90,'Scenario Parameters'!$A:$A,0)))*(1+INDEX('Scenario Parameters'!$L:$L,MATCH(CS$3,'Scenario Parameters'!$A:$A,0)))*'Base Table 5'!CS90</f>
        <v>138.69290000000001</v>
      </c>
      <c r="CT90" s="36">
        <f>(1+INDEX('Scenario Parameters'!$L:$L,MATCH($C90,'Scenario Parameters'!$A:$A,0)))*(1+INDEX('Scenario Parameters'!$L:$L,MATCH(CT$3,'Scenario Parameters'!$A:$A,0)))*'Base Table 5'!CT90</f>
        <v>0.39</v>
      </c>
      <c r="CU90" s="36">
        <f>(1+INDEX('Scenario Parameters'!$L:$L,MATCH($C90,'Scenario Parameters'!$A:$A,0)))*(1+INDEX('Scenario Parameters'!$L:$L,MATCH(CU$3,'Scenario Parameters'!$A:$A,0)))*'Base Table 5'!CU90</f>
        <v>0.1474</v>
      </c>
      <c r="CV90" s="36">
        <f>(1+INDEX('Scenario Parameters'!$L:$L,MATCH($C90,'Scenario Parameters'!$A:$A,0)))*(1+INDEX('Scenario Parameters'!$L:$L,MATCH(CV$3,'Scenario Parameters'!$A:$A,0)))*'Base Table 5'!CV90</f>
        <v>202.88419999999999</v>
      </c>
      <c r="CW90" s="36">
        <f>(1+INDEX('Scenario Parameters'!$L:$L,MATCH($C90,'Scenario Parameters'!$A:$A,0)))*(1+INDEX('Scenario Parameters'!$L:$L,MATCH(CW$3,'Scenario Parameters'!$A:$A,0)))*'Base Table 5'!CW90</f>
        <v>1196.5636</v>
      </c>
      <c r="CX90" s="36">
        <f>(1+INDEX('Scenario Parameters'!$L:$L,MATCH($C90,'Scenario Parameters'!$A:$A,0)))*(1+INDEX('Scenario Parameters'!$L:$L,MATCH(CX$3,'Scenario Parameters'!$A:$A,0)))*'Base Table 5'!CX90</f>
        <v>830.41120000000001</v>
      </c>
      <c r="CY90" s="36">
        <f>(1+INDEX('Scenario Parameters'!$L:$L,MATCH($C90,'Scenario Parameters'!$A:$A,0)))*(1+INDEX('Scenario Parameters'!$L:$L,MATCH(CY$3,'Scenario Parameters'!$A:$A,0)))*'Base Table 5'!CY90</f>
        <v>336.63170000000002</v>
      </c>
      <c r="CZ90" s="36">
        <f>(1+INDEX('Scenario Parameters'!$L:$L,MATCH($C90,'Scenario Parameters'!$A:$A,0)))*(1+INDEX('Scenario Parameters'!$L:$L,MATCH(CZ$3,'Scenario Parameters'!$A:$A,0)))*'Base Table 5'!CZ90</f>
        <v>136.86660000000001</v>
      </c>
      <c r="DA90" s="36">
        <f>(1+INDEX('Scenario Parameters'!$L:$L,MATCH($C90,'Scenario Parameters'!$A:$A,0)))*(1+INDEX('Scenario Parameters'!$L:$L,MATCH(DA$3,'Scenario Parameters'!$A:$A,0)))*'Base Table 5'!DA90</f>
        <v>800.33519999999999</v>
      </c>
      <c r="DB90" s="36">
        <f>(1+INDEX('Scenario Parameters'!$L:$L,MATCH($C90,'Scenario Parameters'!$A:$A,0)))*(1+INDEX('Scenario Parameters'!$L:$L,MATCH(DB$3,'Scenario Parameters'!$A:$A,0)))*'Base Table 5'!DB90</f>
        <v>15.4678</v>
      </c>
      <c r="DC90" s="36">
        <f>(1+INDEX('Scenario Parameters'!$L:$L,MATCH($C90,'Scenario Parameters'!$A:$A,0)))*(1+INDEX('Scenario Parameters'!$L:$L,MATCH(DC$3,'Scenario Parameters'!$A:$A,0)))*'Base Table 5'!DC90</f>
        <v>145.0027</v>
      </c>
      <c r="DD90" s="36">
        <f>(1+INDEX('Scenario Parameters'!$L:$L,MATCH($C90,'Scenario Parameters'!$A:$A,0)))*(1+INDEX('Scenario Parameters'!$L:$L,MATCH(DD$3,'Scenario Parameters'!$A:$A,0)))*'Base Table 5'!DD90</f>
        <v>296.37490000000003</v>
      </c>
      <c r="DE90" s="36">
        <f>(1+INDEX('Scenario Parameters'!$L:$L,MATCH($C90,'Scenario Parameters'!$A:$A,0)))*(1+INDEX('Scenario Parameters'!$L:$L,MATCH(DE$3,'Scenario Parameters'!$A:$A,0)))*'Base Table 5'!DE90</f>
        <v>239.49189999999999</v>
      </c>
      <c r="DF90" s="36">
        <f>(1+INDEX('Scenario Parameters'!$L:$L,MATCH($C90,'Scenario Parameters'!$A:$A,0)))*(1+INDEX('Scenario Parameters'!$L:$L,MATCH(DF$3,'Scenario Parameters'!$A:$A,0)))*'Base Table 5'!DF90</f>
        <v>173.17349999999999</v>
      </c>
      <c r="DG90" s="36">
        <f>(1+INDEX('Scenario Parameters'!$L:$L,MATCH($C90,'Scenario Parameters'!$A:$A,0)))*(1+INDEX('Scenario Parameters'!$L:$L,MATCH(DG$3,'Scenario Parameters'!$A:$A,0)))*'Base Table 5'!DG90</f>
        <v>76.739949999999993</v>
      </c>
      <c r="DH90" s="36">
        <f>(1+INDEX('Scenario Parameters'!$L:$L,MATCH($C90,'Scenario Parameters'!$A:$A,0)))*(1+INDEX('Scenario Parameters'!$L:$L,MATCH(DH$3,'Scenario Parameters'!$A:$A,0)))*'Base Table 5'!DH90</f>
        <v>176.74144999999999</v>
      </c>
      <c r="DI90" s="36">
        <f>(1+INDEX('Scenario Parameters'!$L:$L,MATCH($C90,'Scenario Parameters'!$A:$A,0)))*(1+INDEX('Scenario Parameters'!$L:$L,MATCH(DI$3,'Scenario Parameters'!$A:$A,0)))*'Base Table 5'!DI90</f>
        <v>221.62090000000001</v>
      </c>
      <c r="DJ90" s="36">
        <f>(1+INDEX('Scenario Parameters'!$L:$L,MATCH($C90,'Scenario Parameters'!$A:$A,0)))*(1+INDEX('Scenario Parameters'!$L:$L,MATCH(DJ$3,'Scenario Parameters'!$A:$A,0)))*'Base Table 5'!DJ90</f>
        <v>110.9686</v>
      </c>
      <c r="DK90" s="36">
        <f>(1+INDEX('Scenario Parameters'!$L:$L,MATCH($C90,'Scenario Parameters'!$A:$A,0)))*(1+INDEX('Scenario Parameters'!$L:$L,MATCH(DK$3,'Scenario Parameters'!$A:$A,0)))*'Base Table 5'!DK90</f>
        <v>110.2149</v>
      </c>
      <c r="DL90" s="36">
        <f>(1+INDEX('Scenario Parameters'!$L:$L,MATCH($C90,'Scenario Parameters'!$A:$A,0)))*(1+INDEX('Scenario Parameters'!$L:$L,MATCH(DL$3,'Scenario Parameters'!$A:$A,0)))*'Base Table 5'!DL90</f>
        <v>13.567879999999997</v>
      </c>
      <c r="DM90" s="36">
        <f>(1+INDEX('Scenario Parameters'!$L:$L,MATCH($C90,'Scenario Parameters'!$A:$A,0)))*(1+INDEX('Scenario Parameters'!$L:$L,MATCH(DM$3,'Scenario Parameters'!$A:$A,0)))*'Base Table 5'!DM90</f>
        <v>67.233699999999999</v>
      </c>
      <c r="DN90" s="36">
        <f>(1+INDEX('Scenario Parameters'!$L:$L,MATCH($C90,'Scenario Parameters'!$A:$A,0)))*(1+INDEX('Scenario Parameters'!$L:$L,MATCH(DN$3,'Scenario Parameters'!$A:$A,0)))*'Base Table 5'!DN90</f>
        <v>218.19900000000001</v>
      </c>
      <c r="DO90" s="36">
        <f>(1+INDEX('Scenario Parameters'!$L:$L,MATCH($C90,'Scenario Parameters'!$A:$A,0)))*(1+INDEX('Scenario Parameters'!$L:$L,MATCH(DO$3,'Scenario Parameters'!$A:$A,0)))*'Base Table 5'!DO90</f>
        <v>16.953700000000001</v>
      </c>
      <c r="DP90" s="36">
        <f t="shared" si="8"/>
        <v>18651.684140000001</v>
      </c>
      <c r="DQ90" s="36">
        <f>('Base Table 5'!DQ90/'Base Table 5'!$DX90)*$EB90</f>
        <v>5897.561061722583</v>
      </c>
      <c r="DR90" s="36">
        <f>('Base Table 5'!DR90/'Base Table 5'!$DX90)*$EB90</f>
        <v>85.943087866301724</v>
      </c>
      <c r="DS90" s="36">
        <f>('Base Table 5'!DS90/'Base Table 5'!$DX90)*$EB90</f>
        <v>619.79636573269818</v>
      </c>
      <c r="DT90" s="36">
        <f>('Base Table 5'!DT90/'Base Table 5'!$DX90)*$EB90</f>
        <v>193.18226686973222</v>
      </c>
      <c r="DU90" s="36">
        <f>('Base Table 5'!DU90/'Base Table 5'!$DX90)*$EB90</f>
        <v>241.01765140094253</v>
      </c>
      <c r="DV90" s="36">
        <f>('Base Table 5'!DV90/'Base Table 5'!$DX90)*$EB90</f>
        <v>-0.53181320752931682</v>
      </c>
      <c r="DW90" s="36">
        <f>('Base Table 5'!DW90/'Base Table 5'!$DX90)*$EB90</f>
        <v>761.61318180245598</v>
      </c>
      <c r="DX90" s="36">
        <f t="shared" si="9"/>
        <v>7798.5818021871846</v>
      </c>
      <c r="DY90" s="36">
        <f t="shared" si="10"/>
        <v>26450.265942187187</v>
      </c>
      <c r="DZ90" s="14">
        <f>'Base Table 5'!DY90</f>
        <v>26267.000200000006</v>
      </c>
      <c r="EA90" s="54">
        <v>26450.265942187187</v>
      </c>
      <c r="EB90" s="100">
        <f t="shared" si="11"/>
        <v>7798.5818021871855</v>
      </c>
    </row>
    <row r="91" spans="1:132" x14ac:dyDescent="0.4">
      <c r="A91" s="37">
        <v>88</v>
      </c>
      <c r="B91" s="2" t="str">
        <f>'Base Table 5'!B91</f>
        <v>5801</v>
      </c>
      <c r="C91" s="112">
        <f>'Base Table 5'!C91</f>
        <v>24</v>
      </c>
      <c r="D91" s="38" t="str">
        <f>'Base Table 5'!D91</f>
        <v>Telecommunication services</v>
      </c>
      <c r="E91" s="36">
        <f>(1+INDEX('Scenario Parameters'!$L:$L,MATCH($C91,'Scenario Parameters'!$A:$A,0)))*(1+INDEX('Scenario Parameters'!$L:$L,MATCH(E$3,'Scenario Parameters'!$A:$A,0)))*'Base Table 5'!E91</f>
        <v>18.933199999999999</v>
      </c>
      <c r="F91" s="36">
        <f>(1+INDEX('Scenario Parameters'!$L:$L,MATCH($C91,'Scenario Parameters'!$A:$A,0)))*(1+INDEX('Scenario Parameters'!$L:$L,MATCH(F$3,'Scenario Parameters'!$A:$A,0)))*'Base Table 5'!F91</f>
        <v>4.1279000000000003</v>
      </c>
      <c r="G91" s="36">
        <f>(1+INDEX('Scenario Parameters'!$L:$L,MATCH($C91,'Scenario Parameters'!$A:$A,0)))*(1+INDEX('Scenario Parameters'!$L:$L,MATCH(G$3,'Scenario Parameters'!$A:$A,0)))*'Base Table 5'!G91</f>
        <v>33.271299999999997</v>
      </c>
      <c r="H91" s="36">
        <f>(1+INDEX('Scenario Parameters'!$L:$L,MATCH($C91,'Scenario Parameters'!$A:$A,0)))*(1+INDEX('Scenario Parameters'!$L:$L,MATCH(H$3,'Scenario Parameters'!$A:$A,0)))*'Base Table 5'!H91</f>
        <v>2.1305999999999998</v>
      </c>
      <c r="I91" s="36">
        <f>(1+INDEX('Scenario Parameters'!$L:$L,MATCH($C91,'Scenario Parameters'!$A:$A,0)))*(1+INDEX('Scenario Parameters'!$L:$L,MATCH(I$3,'Scenario Parameters'!$A:$A,0)))*'Base Table 5'!I91</f>
        <v>2E-3</v>
      </c>
      <c r="J91" s="36">
        <f>(1+INDEX('Scenario Parameters'!$L:$L,MATCH($C91,'Scenario Parameters'!$A:$A,0)))*(1+INDEX('Scenario Parameters'!$L:$L,MATCH(J$3,'Scenario Parameters'!$A:$A,0)))*'Base Table 5'!J91</f>
        <v>2.0043000000000002</v>
      </c>
      <c r="K91" s="36">
        <f>(1+INDEX('Scenario Parameters'!$L:$L,MATCH($C91,'Scenario Parameters'!$A:$A,0)))*(1+INDEX('Scenario Parameters'!$L:$L,MATCH(K$3,'Scenario Parameters'!$A:$A,0)))*'Base Table 5'!K91</f>
        <v>6.4381000000000004</v>
      </c>
      <c r="L91" s="36">
        <f>(1+INDEX('Scenario Parameters'!$L:$L,MATCH($C91,'Scenario Parameters'!$A:$A,0)))*(1+INDEX('Scenario Parameters'!$L:$L,MATCH(L$3,'Scenario Parameters'!$A:$A,0)))*'Base Table 5'!L91</f>
        <v>8.8158299999999983</v>
      </c>
      <c r="M91" s="36">
        <f>(1+INDEX('Scenario Parameters'!$L:$L,MATCH($C91,'Scenario Parameters'!$A:$A,0)))*(1+INDEX('Scenario Parameters'!$L:$L,MATCH(M$3,'Scenario Parameters'!$A:$A,0)))*'Base Table 5'!M91</f>
        <v>5.8401299999999985</v>
      </c>
      <c r="N91" s="36">
        <f>(1+INDEX('Scenario Parameters'!$L:$L,MATCH($C91,'Scenario Parameters'!$A:$A,0)))*(1+INDEX('Scenario Parameters'!$L:$L,MATCH(N$3,'Scenario Parameters'!$A:$A,0)))*'Base Table 5'!N91</f>
        <v>18.526970000000002</v>
      </c>
      <c r="O91" s="36">
        <f>(1+INDEX('Scenario Parameters'!$L:$L,MATCH($C91,'Scenario Parameters'!$A:$A,0)))*(1+INDEX('Scenario Parameters'!$L:$L,MATCH(O$3,'Scenario Parameters'!$A:$A,0)))*'Base Table 5'!O91</f>
        <v>71.182320000000018</v>
      </c>
      <c r="P91" s="36">
        <f>(1+INDEX('Scenario Parameters'!$L:$L,MATCH($C91,'Scenario Parameters'!$A:$A,0)))*(1+INDEX('Scenario Parameters'!$L:$L,MATCH(P$3,'Scenario Parameters'!$A:$A,0)))*'Base Table 5'!P91</f>
        <v>8.0499100000000006</v>
      </c>
      <c r="Q91" s="36">
        <f>(1+INDEX('Scenario Parameters'!$L:$L,MATCH($C91,'Scenario Parameters'!$A:$A,0)))*(1+INDEX('Scenario Parameters'!$L:$L,MATCH(Q$3,'Scenario Parameters'!$A:$A,0)))*'Base Table 5'!Q91</f>
        <v>12.06288</v>
      </c>
      <c r="R91" s="36">
        <f>(1+INDEX('Scenario Parameters'!$L:$L,MATCH($C91,'Scenario Parameters'!$A:$A,0)))*(1+INDEX('Scenario Parameters'!$L:$L,MATCH(R$3,'Scenario Parameters'!$A:$A,0)))*'Base Table 5'!R91</f>
        <v>74.9953</v>
      </c>
      <c r="S91" s="36">
        <f>(1+INDEX('Scenario Parameters'!$L:$L,MATCH($C91,'Scenario Parameters'!$A:$A,0)))*(1+INDEX('Scenario Parameters'!$L:$L,MATCH(S$3,'Scenario Parameters'!$A:$A,0)))*'Base Table 5'!S91</f>
        <v>4.7E-2</v>
      </c>
      <c r="T91" s="36">
        <f>(1+INDEX('Scenario Parameters'!$L:$L,MATCH($C91,'Scenario Parameters'!$A:$A,0)))*(1+INDEX('Scenario Parameters'!$L:$L,MATCH(T$3,'Scenario Parameters'!$A:$A,0)))*'Base Table 5'!T91</f>
        <v>92.897000000000006</v>
      </c>
      <c r="U91" s="36">
        <f>(1+INDEX('Scenario Parameters'!$L:$L,MATCH($C91,'Scenario Parameters'!$A:$A,0)))*(1+INDEX('Scenario Parameters'!$L:$L,MATCH(U$3,'Scenario Parameters'!$A:$A,0)))*'Base Table 5'!U91</f>
        <v>6.8433999999999999</v>
      </c>
      <c r="V91" s="36">
        <f>(1+INDEX('Scenario Parameters'!$L:$L,MATCH($C91,'Scenario Parameters'!$A:$A,0)))*(1+INDEX('Scenario Parameters'!$L:$L,MATCH(V$3,'Scenario Parameters'!$A:$A,0)))*'Base Table 5'!V91</f>
        <v>7.5899999999999995E-2</v>
      </c>
      <c r="W91" s="36">
        <f>(1+INDEX('Scenario Parameters'!$L:$L,MATCH($C91,'Scenario Parameters'!$A:$A,0)))*(1+INDEX('Scenario Parameters'!$L:$L,MATCH(W$3,'Scenario Parameters'!$A:$A,0)))*'Base Table 5'!W91</f>
        <v>12.707100000000001</v>
      </c>
      <c r="X91" s="36">
        <f>(1+INDEX('Scenario Parameters'!$L:$L,MATCH($C91,'Scenario Parameters'!$A:$A,0)))*(1+INDEX('Scenario Parameters'!$L:$L,MATCH(X$3,'Scenario Parameters'!$A:$A,0)))*'Base Table 5'!X91</f>
        <v>5.6394000000000002</v>
      </c>
      <c r="Y91" s="36">
        <f>(1+INDEX('Scenario Parameters'!$L:$L,MATCH($C91,'Scenario Parameters'!$A:$A,0)))*(1+INDEX('Scenario Parameters'!$L:$L,MATCH(Y$3,'Scenario Parameters'!$A:$A,0)))*'Base Table 5'!Y91</f>
        <v>13.5579</v>
      </c>
      <c r="Z91" s="36">
        <f>(1+INDEX('Scenario Parameters'!$L:$L,MATCH($C91,'Scenario Parameters'!$A:$A,0)))*(1+INDEX('Scenario Parameters'!$L:$L,MATCH(Z$3,'Scenario Parameters'!$A:$A,0)))*'Base Table 5'!Z91</f>
        <v>15.2416</v>
      </c>
      <c r="AA91" s="36">
        <f>(1+INDEX('Scenario Parameters'!$L:$L,MATCH($C91,'Scenario Parameters'!$A:$A,0)))*(1+INDEX('Scenario Parameters'!$L:$L,MATCH(AA$3,'Scenario Parameters'!$A:$A,0)))*'Base Table 5'!AA91</f>
        <v>48.385599999999997</v>
      </c>
      <c r="AB91" s="36">
        <f>(1+INDEX('Scenario Parameters'!$L:$L,MATCH($C91,'Scenario Parameters'!$A:$A,0)))*(1+INDEX('Scenario Parameters'!$L:$L,MATCH(AB$3,'Scenario Parameters'!$A:$A,0)))*'Base Table 5'!AB91</f>
        <v>5.827</v>
      </c>
      <c r="AC91" s="36">
        <f>(1+INDEX('Scenario Parameters'!$L:$L,MATCH($C91,'Scenario Parameters'!$A:$A,0)))*(1+INDEX('Scenario Parameters'!$L:$L,MATCH(AC$3,'Scenario Parameters'!$A:$A,0)))*'Base Table 5'!AC91</f>
        <v>19.27</v>
      </c>
      <c r="AD91" s="36">
        <f>(1+INDEX('Scenario Parameters'!$L:$L,MATCH($C91,'Scenario Parameters'!$A:$A,0)))*(1+INDEX('Scenario Parameters'!$L:$L,MATCH(AD$3,'Scenario Parameters'!$A:$A,0)))*'Base Table 5'!AD91</f>
        <v>4.8999999999999998E-3</v>
      </c>
      <c r="AE91" s="36">
        <f>(1+INDEX('Scenario Parameters'!$L:$L,MATCH($C91,'Scenario Parameters'!$A:$A,0)))*(1+INDEX('Scenario Parameters'!$L:$L,MATCH(AE$3,'Scenario Parameters'!$A:$A,0)))*'Base Table 5'!AE91</f>
        <v>1.66E-2</v>
      </c>
      <c r="AF91" s="36">
        <f>(1+INDEX('Scenario Parameters'!$L:$L,MATCH($C91,'Scenario Parameters'!$A:$A,0)))*(1+INDEX('Scenario Parameters'!$L:$L,MATCH(AF$3,'Scenario Parameters'!$A:$A,0)))*'Base Table 5'!AF91</f>
        <v>18.935199999999998</v>
      </c>
      <c r="AG91" s="36">
        <f>(1+INDEX('Scenario Parameters'!$L:$L,MATCH($C91,'Scenario Parameters'!$A:$A,0)))*(1+INDEX('Scenario Parameters'!$L:$L,MATCH(AG$3,'Scenario Parameters'!$A:$A,0)))*'Base Table 5'!AG91</f>
        <v>9.6100000000000005E-2</v>
      </c>
      <c r="AH91" s="36">
        <f>(1+INDEX('Scenario Parameters'!$L:$L,MATCH($C91,'Scenario Parameters'!$A:$A,0)))*(1+INDEX('Scenario Parameters'!$L:$L,MATCH(AH$3,'Scenario Parameters'!$A:$A,0)))*'Base Table 5'!AH91</f>
        <v>7.9200000000000007E-2</v>
      </c>
      <c r="AI91" s="36">
        <f>(1+INDEX('Scenario Parameters'!$L:$L,MATCH($C91,'Scenario Parameters'!$A:$A,0)))*(1+INDEX('Scenario Parameters'!$L:$L,MATCH(AI$3,'Scenario Parameters'!$A:$A,0)))*'Base Table 5'!AI91</f>
        <v>2.3900000000000001E-2</v>
      </c>
      <c r="AJ91" s="36">
        <f>(1+INDEX('Scenario Parameters'!$L:$L,MATCH($C91,'Scenario Parameters'!$A:$A,0)))*(1+INDEX('Scenario Parameters'!$L:$L,MATCH(AJ$3,'Scenario Parameters'!$A:$A,0)))*'Base Table 5'!AJ91</f>
        <v>7.6505999999999998</v>
      </c>
      <c r="AK91" s="36">
        <f>(1+INDEX('Scenario Parameters'!$L:$L,MATCH($C91,'Scenario Parameters'!$A:$A,0)))*(1+INDEX('Scenario Parameters'!$L:$L,MATCH(AK$3,'Scenario Parameters'!$A:$A,0)))*'Base Table 5'!AK91</f>
        <v>61.832799999999999</v>
      </c>
      <c r="AL91" s="36">
        <f>(1+INDEX('Scenario Parameters'!$L:$L,MATCH($C91,'Scenario Parameters'!$A:$A,0)))*(1+INDEX('Scenario Parameters'!$L:$L,MATCH(AL$3,'Scenario Parameters'!$A:$A,0)))*'Base Table 5'!AL91</f>
        <v>5.6665000000000001</v>
      </c>
      <c r="AM91" s="36">
        <f>(1+INDEX('Scenario Parameters'!$L:$L,MATCH($C91,'Scenario Parameters'!$A:$A,0)))*(1+INDEX('Scenario Parameters'!$L:$L,MATCH(AM$3,'Scenario Parameters'!$A:$A,0)))*'Base Table 5'!AM91</f>
        <v>48.1447</v>
      </c>
      <c r="AN91" s="36">
        <f>(1+INDEX('Scenario Parameters'!$L:$L,MATCH($C91,'Scenario Parameters'!$A:$A,0)))*(1+INDEX('Scenario Parameters'!$L:$L,MATCH(AN$3,'Scenario Parameters'!$A:$A,0)))*'Base Table 5'!AN91</f>
        <v>44.666699999999999</v>
      </c>
      <c r="AO91" s="36">
        <f>(1+INDEX('Scenario Parameters'!$L:$L,MATCH($C91,'Scenario Parameters'!$A:$A,0)))*(1+INDEX('Scenario Parameters'!$L:$L,MATCH(AO$3,'Scenario Parameters'!$A:$A,0)))*'Base Table 5'!AO91</f>
        <v>3.7933699999999995</v>
      </c>
      <c r="AP91" s="36">
        <f>(1+INDEX('Scenario Parameters'!$L:$L,MATCH($C91,'Scenario Parameters'!$A:$A,0)))*(1+INDEX('Scenario Parameters'!$L:$L,MATCH(AP$3,'Scenario Parameters'!$A:$A,0)))*'Base Table 5'!AP91</f>
        <v>23.291049999999998</v>
      </c>
      <c r="AQ91" s="36">
        <f>(1+INDEX('Scenario Parameters'!$L:$L,MATCH($C91,'Scenario Parameters'!$A:$A,0)))*(1+INDEX('Scenario Parameters'!$L:$L,MATCH(AQ$3,'Scenario Parameters'!$A:$A,0)))*'Base Table 5'!AQ91</f>
        <v>7.5500000000000003E-3</v>
      </c>
      <c r="AR91" s="36">
        <f>(1+INDEX('Scenario Parameters'!$L:$L,MATCH($C91,'Scenario Parameters'!$A:$A,0)))*(1+INDEX('Scenario Parameters'!$L:$L,MATCH(AR$3,'Scenario Parameters'!$A:$A,0)))*'Base Table 5'!AR91</f>
        <v>129.83510000000001</v>
      </c>
      <c r="AS91" s="36">
        <f>(1+INDEX('Scenario Parameters'!$L:$L,MATCH($C91,'Scenario Parameters'!$A:$A,0)))*(1+INDEX('Scenario Parameters'!$L:$L,MATCH(AS$3,'Scenario Parameters'!$A:$A,0)))*'Base Table 5'!AS91</f>
        <v>7.7622999999999998</v>
      </c>
      <c r="AT91" s="36">
        <f>(1+INDEX('Scenario Parameters'!$L:$L,MATCH($C91,'Scenario Parameters'!$A:$A,0)))*(1+INDEX('Scenario Parameters'!$L:$L,MATCH(AT$3,'Scenario Parameters'!$A:$A,0)))*'Base Table 5'!AT91</f>
        <v>126.9622</v>
      </c>
      <c r="AU91" s="36">
        <f>(1+INDEX('Scenario Parameters'!$L:$L,MATCH($C91,'Scenario Parameters'!$A:$A,0)))*(1+INDEX('Scenario Parameters'!$L:$L,MATCH(AU$3,'Scenario Parameters'!$A:$A,0)))*'Base Table 5'!AU91</f>
        <v>1.8896999999999999</v>
      </c>
      <c r="AV91" s="36">
        <f>(1+INDEX('Scenario Parameters'!$L:$L,MATCH($C91,'Scenario Parameters'!$A:$A,0)))*(1+INDEX('Scenario Parameters'!$L:$L,MATCH(AV$3,'Scenario Parameters'!$A:$A,0)))*'Base Table 5'!AV91</f>
        <v>10.929600000000001</v>
      </c>
      <c r="AW91" s="36">
        <f>(1+INDEX('Scenario Parameters'!$L:$L,MATCH($C91,'Scenario Parameters'!$A:$A,0)))*(1+INDEX('Scenario Parameters'!$L:$L,MATCH(AW$3,'Scenario Parameters'!$A:$A,0)))*'Base Table 5'!AW91</f>
        <v>4.0513000000000003</v>
      </c>
      <c r="AX91" s="36">
        <f>(1+INDEX('Scenario Parameters'!$L:$L,MATCH($C91,'Scenario Parameters'!$A:$A,0)))*(1+INDEX('Scenario Parameters'!$L:$L,MATCH(AX$3,'Scenario Parameters'!$A:$A,0)))*'Base Table 5'!AX91</f>
        <v>74.417400000000001</v>
      </c>
      <c r="AY91" s="36">
        <f>(1+INDEX('Scenario Parameters'!$L:$L,MATCH($C91,'Scenario Parameters'!$A:$A,0)))*(1+INDEX('Scenario Parameters'!$L:$L,MATCH(AY$3,'Scenario Parameters'!$A:$A,0)))*'Base Table 5'!AY91</f>
        <v>18.887799999999999</v>
      </c>
      <c r="AZ91" s="36">
        <f>(1+INDEX('Scenario Parameters'!$L:$L,MATCH($C91,'Scenario Parameters'!$A:$A,0)))*(1+INDEX('Scenario Parameters'!$L:$L,MATCH(AZ$3,'Scenario Parameters'!$A:$A,0)))*'Base Table 5'!AZ91</f>
        <v>5.5641999999999996</v>
      </c>
      <c r="BA91" s="36">
        <f>(1+INDEX('Scenario Parameters'!$L:$L,MATCH($C91,'Scenario Parameters'!$A:$A,0)))*(1+INDEX('Scenario Parameters'!$L:$L,MATCH(BA$3,'Scenario Parameters'!$A:$A,0)))*'Base Table 5'!BA91</f>
        <v>101.8325</v>
      </c>
      <c r="BB91" s="36">
        <f>(1+INDEX('Scenario Parameters'!$L:$L,MATCH($C91,'Scenario Parameters'!$A:$A,0)))*(1+INDEX('Scenario Parameters'!$L:$L,MATCH(BB$3,'Scenario Parameters'!$A:$A,0)))*'Base Table 5'!BB91</f>
        <v>0.27850000000000003</v>
      </c>
      <c r="BC91" s="36">
        <f>(1+INDEX('Scenario Parameters'!$L:$L,MATCH($C91,'Scenario Parameters'!$A:$A,0)))*(1+INDEX('Scenario Parameters'!$L:$L,MATCH(BC$3,'Scenario Parameters'!$A:$A,0)))*'Base Table 5'!BC91</f>
        <v>4.6775000000000002</v>
      </c>
      <c r="BD91" s="36">
        <f>(1+INDEX('Scenario Parameters'!$L:$L,MATCH($C91,'Scenario Parameters'!$A:$A,0)))*(1+INDEX('Scenario Parameters'!$L:$L,MATCH(BD$3,'Scenario Parameters'!$A:$A,0)))*'Base Table 5'!BD91</f>
        <v>145.66470000000001</v>
      </c>
      <c r="BE91" s="36">
        <f>(1+INDEX('Scenario Parameters'!$L:$L,MATCH($C91,'Scenario Parameters'!$A:$A,0)))*(1+INDEX('Scenario Parameters'!$L:$L,MATCH(BE$3,'Scenario Parameters'!$A:$A,0)))*'Base Table 5'!BE91</f>
        <v>9.9734999999999996</v>
      </c>
      <c r="BF91" s="36">
        <f>(1+INDEX('Scenario Parameters'!$L:$L,MATCH($C91,'Scenario Parameters'!$A:$A,0)))*(1+INDEX('Scenario Parameters'!$L:$L,MATCH(BF$3,'Scenario Parameters'!$A:$A,0)))*'Base Table 5'!BF91</f>
        <v>50.374000000000002</v>
      </c>
      <c r="BG91" s="36">
        <f>(1+INDEX('Scenario Parameters'!$L:$L,MATCH($C91,'Scenario Parameters'!$A:$A,0)))*(1+INDEX('Scenario Parameters'!$L:$L,MATCH(BG$3,'Scenario Parameters'!$A:$A,0)))*'Base Table 5'!BG91</f>
        <v>134.00634000000002</v>
      </c>
      <c r="BH91" s="36">
        <f>(1+INDEX('Scenario Parameters'!$L:$L,MATCH($C91,'Scenario Parameters'!$A:$A,0)))*(1+INDEX('Scenario Parameters'!$L:$L,MATCH(BH$3,'Scenario Parameters'!$A:$A,0)))*'Base Table 5'!BH91</f>
        <v>49.937600000000003</v>
      </c>
      <c r="BI91" s="36">
        <f>(1+INDEX('Scenario Parameters'!$L:$L,MATCH($C91,'Scenario Parameters'!$A:$A,0)))*(1+INDEX('Scenario Parameters'!$L:$L,MATCH(BI$3,'Scenario Parameters'!$A:$A,0)))*'Base Table 5'!BI91</f>
        <v>46.225299999999997</v>
      </c>
      <c r="BJ91" s="36">
        <f>(1+INDEX('Scenario Parameters'!$L:$L,MATCH($C91,'Scenario Parameters'!$A:$A,0)))*(1+INDEX('Scenario Parameters'!$L:$L,MATCH(BJ$3,'Scenario Parameters'!$A:$A,0)))*'Base Table 5'!BJ91</f>
        <v>0.30520000000000003</v>
      </c>
      <c r="BK91" s="36">
        <f>(1+INDEX('Scenario Parameters'!$L:$L,MATCH($C91,'Scenario Parameters'!$A:$A,0)))*(1+INDEX('Scenario Parameters'!$L:$L,MATCH(BK$3,'Scenario Parameters'!$A:$A,0)))*'Base Table 5'!BK91</f>
        <v>50.6708</v>
      </c>
      <c r="BL91" s="36">
        <f>(1+INDEX('Scenario Parameters'!$L:$L,MATCH($C91,'Scenario Parameters'!$A:$A,0)))*(1+INDEX('Scenario Parameters'!$L:$L,MATCH(BL$3,'Scenario Parameters'!$A:$A,0)))*'Base Table 5'!BL91</f>
        <v>41.844799999999999</v>
      </c>
      <c r="BM91" s="36">
        <f>(1+INDEX('Scenario Parameters'!$L:$L,MATCH($C91,'Scenario Parameters'!$A:$A,0)))*(1+INDEX('Scenario Parameters'!$L:$L,MATCH(BM$3,'Scenario Parameters'!$A:$A,0)))*'Base Table 5'!BM91</f>
        <v>12.7378</v>
      </c>
      <c r="BN91" s="36">
        <f>(1+INDEX('Scenario Parameters'!$L:$L,MATCH($C91,'Scenario Parameters'!$A:$A,0)))*(1+INDEX('Scenario Parameters'!$L:$L,MATCH(BN$3,'Scenario Parameters'!$A:$A,0)))*'Base Table 5'!BN91</f>
        <v>185.79400000000001</v>
      </c>
      <c r="BO91" s="36">
        <f>(1+INDEX('Scenario Parameters'!$L:$L,MATCH($C91,'Scenario Parameters'!$A:$A,0)))*(1+INDEX('Scenario Parameters'!$L:$L,MATCH(BO$3,'Scenario Parameters'!$A:$A,0)))*'Base Table 5'!BO91</f>
        <v>22.0366</v>
      </c>
      <c r="BP91" s="36">
        <f>(1+INDEX('Scenario Parameters'!$L:$L,MATCH($C91,'Scenario Parameters'!$A:$A,0)))*(1+INDEX('Scenario Parameters'!$L:$L,MATCH(BP$3,'Scenario Parameters'!$A:$A,0)))*'Base Table 5'!BP91</f>
        <v>7.5678999999999998</v>
      </c>
      <c r="BQ91" s="36">
        <f>(1+INDEX('Scenario Parameters'!$L:$L,MATCH($C91,'Scenario Parameters'!$A:$A,0)))*(1+INDEX('Scenario Parameters'!$L:$L,MATCH(BQ$3,'Scenario Parameters'!$A:$A,0)))*'Base Table 5'!BQ91</f>
        <v>141.95224999999999</v>
      </c>
      <c r="BR91" s="36">
        <f>(1+INDEX('Scenario Parameters'!$L:$L,MATCH($C91,'Scenario Parameters'!$A:$A,0)))*(1+INDEX('Scenario Parameters'!$L:$L,MATCH(BR$3,'Scenario Parameters'!$A:$A,0)))*'Base Table 5'!BR91</f>
        <v>292.32762500000001</v>
      </c>
      <c r="BS91" s="36">
        <f>(1+INDEX('Scenario Parameters'!$L:$L,MATCH($C91,'Scenario Parameters'!$A:$A,0)))*(1+INDEX('Scenario Parameters'!$L:$L,MATCH(BS$3,'Scenario Parameters'!$A:$A,0)))*'Base Table 5'!BS91</f>
        <v>1.5878099999999997</v>
      </c>
      <c r="BT91" s="36">
        <f>(1+INDEX('Scenario Parameters'!$L:$L,MATCH($C91,'Scenario Parameters'!$A:$A,0)))*(1+INDEX('Scenario Parameters'!$L:$L,MATCH(BT$3,'Scenario Parameters'!$A:$A,0)))*'Base Table 5'!BT91</f>
        <v>127.4396</v>
      </c>
      <c r="BU91" s="36">
        <f>(1+INDEX('Scenario Parameters'!$L:$L,MATCH($C91,'Scenario Parameters'!$A:$A,0)))*(1+INDEX('Scenario Parameters'!$L:$L,MATCH(BU$3,'Scenario Parameters'!$A:$A,0)))*'Base Table 5'!BU91</f>
        <v>122.2206</v>
      </c>
      <c r="BV91" s="36">
        <f>(1+INDEX('Scenario Parameters'!$L:$L,MATCH($C91,'Scenario Parameters'!$A:$A,0)))*(1+INDEX('Scenario Parameters'!$L:$L,MATCH(BV$3,'Scenario Parameters'!$A:$A,0)))*'Base Table 5'!BV91</f>
        <v>697.02970000000005</v>
      </c>
      <c r="BW91" s="36">
        <f>(1+INDEX('Scenario Parameters'!$L:$L,MATCH($C91,'Scenario Parameters'!$A:$A,0)))*(1+INDEX('Scenario Parameters'!$L:$L,MATCH(BW$3,'Scenario Parameters'!$A:$A,0)))*'Base Table 5'!BW91</f>
        <v>460.99619999999999</v>
      </c>
      <c r="BX91" s="36">
        <f>(1+INDEX('Scenario Parameters'!$L:$L,MATCH($C91,'Scenario Parameters'!$A:$A,0)))*(1+INDEX('Scenario Parameters'!$L:$L,MATCH(BX$3,'Scenario Parameters'!$A:$A,0)))*'Base Table 5'!BX91</f>
        <v>446.93329999999997</v>
      </c>
      <c r="BY91" s="36">
        <f>(1+INDEX('Scenario Parameters'!$L:$L,MATCH($C91,'Scenario Parameters'!$A:$A,0)))*(1+INDEX('Scenario Parameters'!$L:$L,MATCH(BY$3,'Scenario Parameters'!$A:$A,0)))*'Base Table 5'!BY91</f>
        <v>922.75869999999998</v>
      </c>
      <c r="BZ91" s="36">
        <f>(1+INDEX('Scenario Parameters'!$L:$L,MATCH($C91,'Scenario Parameters'!$A:$A,0)))*(1+INDEX('Scenario Parameters'!$L:$L,MATCH(BZ$3,'Scenario Parameters'!$A:$A,0)))*'Base Table 5'!BZ91</f>
        <v>1877.5109</v>
      </c>
      <c r="CA91" s="36">
        <f>(1+INDEX('Scenario Parameters'!$L:$L,MATCH($C91,'Scenario Parameters'!$A:$A,0)))*(1+INDEX('Scenario Parameters'!$L:$L,MATCH(CA$3,'Scenario Parameters'!$A:$A,0)))*'Base Table 5'!CA91</f>
        <v>2844.7525000000001</v>
      </c>
      <c r="CB91" s="36">
        <f>(1+INDEX('Scenario Parameters'!$L:$L,MATCH($C91,'Scenario Parameters'!$A:$A,0)))*(1+INDEX('Scenario Parameters'!$L:$L,MATCH(CB$3,'Scenario Parameters'!$A:$A,0)))*'Base Table 5'!CB91</f>
        <v>121.6884</v>
      </c>
      <c r="CC91" s="36">
        <f>(1+INDEX('Scenario Parameters'!$L:$L,MATCH($C91,'Scenario Parameters'!$A:$A,0)))*(1+INDEX('Scenario Parameters'!$L:$L,MATCH(CC$3,'Scenario Parameters'!$A:$A,0)))*'Base Table 5'!CC91</f>
        <v>201.26599999999999</v>
      </c>
      <c r="CD91" s="36">
        <f>(1+INDEX('Scenario Parameters'!$L:$L,MATCH($C91,'Scenario Parameters'!$A:$A,0)))*(1+INDEX('Scenario Parameters'!$L:$L,MATCH(CD$3,'Scenario Parameters'!$A:$A,0)))*'Base Table 5'!CD91</f>
        <v>357.93959999999998</v>
      </c>
      <c r="CE91" s="36">
        <f>(1+INDEX('Scenario Parameters'!$L:$L,MATCH($C91,'Scenario Parameters'!$A:$A,0)))*(1+INDEX('Scenario Parameters'!$L:$L,MATCH(CE$3,'Scenario Parameters'!$A:$A,0)))*'Base Table 5'!CE91</f>
        <v>14.845000000000001</v>
      </c>
      <c r="CF91" s="36">
        <f>(1+INDEX('Scenario Parameters'!$L:$L,MATCH($C91,'Scenario Parameters'!$A:$A,0)))*(1+INDEX('Scenario Parameters'!$L:$L,MATCH(CF$3,'Scenario Parameters'!$A:$A,0)))*'Base Table 5'!CF91</f>
        <v>28.970700000000001</v>
      </c>
      <c r="CG91" s="36">
        <f>(1+INDEX('Scenario Parameters'!$L:$L,MATCH($C91,'Scenario Parameters'!$A:$A,0)))*(1+INDEX('Scenario Parameters'!$L:$L,MATCH(CG$3,'Scenario Parameters'!$A:$A,0)))*'Base Table 5'!CG91</f>
        <v>69.013599999999997</v>
      </c>
      <c r="CH91" s="36">
        <f>(1+INDEX('Scenario Parameters'!$L:$L,MATCH($C91,'Scenario Parameters'!$A:$A,0)))*(1+INDEX('Scenario Parameters'!$L:$L,MATCH(CH$3,'Scenario Parameters'!$A:$A,0)))*'Base Table 5'!CH91</f>
        <v>236.1446</v>
      </c>
      <c r="CI91" s="36">
        <f>(1+INDEX('Scenario Parameters'!$L:$L,MATCH($C91,'Scenario Parameters'!$A:$A,0)))*(1+INDEX('Scenario Parameters'!$L:$L,MATCH(CI$3,'Scenario Parameters'!$A:$A,0)))*'Base Table 5'!CI91</f>
        <v>629.50689999999997</v>
      </c>
      <c r="CJ91" s="36">
        <f>(1+INDEX('Scenario Parameters'!$L:$L,MATCH($C91,'Scenario Parameters'!$A:$A,0)))*(1+INDEX('Scenario Parameters'!$L:$L,MATCH(CJ$3,'Scenario Parameters'!$A:$A,0)))*'Base Table 5'!CJ91</f>
        <v>643.78449999999998</v>
      </c>
      <c r="CK91" s="36">
        <f>(1+INDEX('Scenario Parameters'!$L:$L,MATCH($C91,'Scenario Parameters'!$A:$A,0)))*(1+INDEX('Scenario Parameters'!$L:$L,MATCH(CK$3,'Scenario Parameters'!$A:$A,0)))*'Base Table 5'!CK91</f>
        <v>37.230699999999999</v>
      </c>
      <c r="CL91" s="36">
        <f>(1+INDEX('Scenario Parameters'!$L:$L,MATCH($C91,'Scenario Parameters'!$A:$A,0)))*(1+INDEX('Scenario Parameters'!$L:$L,MATCH(CL$3,'Scenario Parameters'!$A:$A,0)))*'Base Table 5'!CL91</f>
        <v>143.69</v>
      </c>
      <c r="CM91" s="36">
        <f>(1+INDEX('Scenario Parameters'!$L:$L,MATCH($C91,'Scenario Parameters'!$A:$A,0)))*(1+INDEX('Scenario Parameters'!$L:$L,MATCH(CM$3,'Scenario Parameters'!$A:$A,0)))*'Base Table 5'!CM91</f>
        <v>4859.4969000000001</v>
      </c>
      <c r="CN91" s="36">
        <f>(1+INDEX('Scenario Parameters'!$L:$L,MATCH($C91,'Scenario Parameters'!$A:$A,0)))*(1+INDEX('Scenario Parameters'!$L:$L,MATCH(CN$3,'Scenario Parameters'!$A:$A,0)))*'Base Table 5'!CN91</f>
        <v>8512.4326999999994</v>
      </c>
      <c r="CO91" s="36">
        <f>(1+INDEX('Scenario Parameters'!$L:$L,MATCH($C91,'Scenario Parameters'!$A:$A,0)))*(1+INDEX('Scenario Parameters'!$L:$L,MATCH(CO$3,'Scenario Parameters'!$A:$A,0)))*'Base Table 5'!CO91</f>
        <v>3.2202000000000002</v>
      </c>
      <c r="CP91" s="36">
        <f>(1+INDEX('Scenario Parameters'!$L:$L,MATCH($C91,'Scenario Parameters'!$A:$A,0)))*(1+INDEX('Scenario Parameters'!$L:$L,MATCH(CP$3,'Scenario Parameters'!$A:$A,0)))*'Base Table 5'!CP91</f>
        <v>887.17920000000004</v>
      </c>
      <c r="CQ91" s="36">
        <f>(1+INDEX('Scenario Parameters'!$L:$L,MATCH($C91,'Scenario Parameters'!$A:$A,0)))*(1+INDEX('Scenario Parameters'!$L:$L,MATCH(CQ$3,'Scenario Parameters'!$A:$A,0)))*'Base Table 5'!CQ91</f>
        <v>352.52730000000003</v>
      </c>
      <c r="CR91" s="36">
        <f>(1+INDEX('Scenario Parameters'!$L:$L,MATCH($C91,'Scenario Parameters'!$A:$A,0)))*(1+INDEX('Scenario Parameters'!$L:$L,MATCH(CR$3,'Scenario Parameters'!$A:$A,0)))*'Base Table 5'!CR91</f>
        <v>1405.3646000000001</v>
      </c>
      <c r="CS91" s="36">
        <f>(1+INDEX('Scenario Parameters'!$L:$L,MATCH($C91,'Scenario Parameters'!$A:$A,0)))*(1+INDEX('Scenario Parameters'!$L:$L,MATCH(CS$3,'Scenario Parameters'!$A:$A,0)))*'Base Table 5'!CS91</f>
        <v>338.6902</v>
      </c>
      <c r="CT91" s="36">
        <f>(1+INDEX('Scenario Parameters'!$L:$L,MATCH($C91,'Scenario Parameters'!$A:$A,0)))*(1+INDEX('Scenario Parameters'!$L:$L,MATCH(CT$3,'Scenario Parameters'!$A:$A,0)))*'Base Table 5'!CT91</f>
        <v>3.3E-3</v>
      </c>
      <c r="CU91" s="36">
        <f>(1+INDEX('Scenario Parameters'!$L:$L,MATCH($C91,'Scenario Parameters'!$A:$A,0)))*(1+INDEX('Scenario Parameters'!$L:$L,MATCH(CU$3,'Scenario Parameters'!$A:$A,0)))*'Base Table 5'!CU91</f>
        <v>1.1000000000000001E-3</v>
      </c>
      <c r="CV91" s="36">
        <f>(1+INDEX('Scenario Parameters'!$L:$L,MATCH($C91,'Scenario Parameters'!$A:$A,0)))*(1+INDEX('Scenario Parameters'!$L:$L,MATCH(CV$3,'Scenario Parameters'!$A:$A,0)))*'Base Table 5'!CV91</f>
        <v>327.77609999999999</v>
      </c>
      <c r="CW91" s="36">
        <f>(1+INDEX('Scenario Parameters'!$L:$L,MATCH($C91,'Scenario Parameters'!$A:$A,0)))*(1+INDEX('Scenario Parameters'!$L:$L,MATCH(CW$3,'Scenario Parameters'!$A:$A,0)))*'Base Table 5'!CW91</f>
        <v>1510.0530000000001</v>
      </c>
      <c r="CX91" s="36">
        <f>(1+INDEX('Scenario Parameters'!$L:$L,MATCH($C91,'Scenario Parameters'!$A:$A,0)))*(1+INDEX('Scenario Parameters'!$L:$L,MATCH(CX$3,'Scenario Parameters'!$A:$A,0)))*'Base Table 5'!CX91</f>
        <v>982.39200000000005</v>
      </c>
      <c r="CY91" s="36">
        <f>(1+INDEX('Scenario Parameters'!$L:$L,MATCH($C91,'Scenario Parameters'!$A:$A,0)))*(1+INDEX('Scenario Parameters'!$L:$L,MATCH(CY$3,'Scenario Parameters'!$A:$A,0)))*'Base Table 5'!CY91</f>
        <v>655.6662</v>
      </c>
      <c r="CZ91" s="36">
        <f>(1+INDEX('Scenario Parameters'!$L:$L,MATCH($C91,'Scenario Parameters'!$A:$A,0)))*(1+INDEX('Scenario Parameters'!$L:$L,MATCH(CZ$3,'Scenario Parameters'!$A:$A,0)))*'Base Table 5'!CZ91</f>
        <v>315.75319999999999</v>
      </c>
      <c r="DA91" s="36">
        <f>(1+INDEX('Scenario Parameters'!$L:$L,MATCH($C91,'Scenario Parameters'!$A:$A,0)))*(1+INDEX('Scenario Parameters'!$L:$L,MATCH(DA$3,'Scenario Parameters'!$A:$A,0)))*'Base Table 5'!DA91</f>
        <v>1559.9371000000001</v>
      </c>
      <c r="DB91" s="36">
        <f>(1+INDEX('Scenario Parameters'!$L:$L,MATCH($C91,'Scenario Parameters'!$A:$A,0)))*(1+INDEX('Scenario Parameters'!$L:$L,MATCH(DB$3,'Scenario Parameters'!$A:$A,0)))*'Base Table 5'!DB91</f>
        <v>75.942300000000003</v>
      </c>
      <c r="DC91" s="36">
        <f>(1+INDEX('Scenario Parameters'!$L:$L,MATCH($C91,'Scenario Parameters'!$A:$A,0)))*(1+INDEX('Scenario Parameters'!$L:$L,MATCH(DC$3,'Scenario Parameters'!$A:$A,0)))*'Base Table 5'!DC91</f>
        <v>283.17340000000002</v>
      </c>
      <c r="DD91" s="36">
        <f>(1+INDEX('Scenario Parameters'!$L:$L,MATCH($C91,'Scenario Parameters'!$A:$A,0)))*(1+INDEX('Scenario Parameters'!$L:$L,MATCH(DD$3,'Scenario Parameters'!$A:$A,0)))*'Base Table 5'!DD91</f>
        <v>693.84910000000002</v>
      </c>
      <c r="DE91" s="36">
        <f>(1+INDEX('Scenario Parameters'!$L:$L,MATCH($C91,'Scenario Parameters'!$A:$A,0)))*(1+INDEX('Scenario Parameters'!$L:$L,MATCH(DE$3,'Scenario Parameters'!$A:$A,0)))*'Base Table 5'!DE91</f>
        <v>355.37414999999999</v>
      </c>
      <c r="DF91" s="36">
        <f>(1+INDEX('Scenario Parameters'!$L:$L,MATCH($C91,'Scenario Parameters'!$A:$A,0)))*(1+INDEX('Scenario Parameters'!$L:$L,MATCH(DF$3,'Scenario Parameters'!$A:$A,0)))*'Base Table 5'!DF91</f>
        <v>154.31309999999999</v>
      </c>
      <c r="DG91" s="36">
        <f>(1+INDEX('Scenario Parameters'!$L:$L,MATCH($C91,'Scenario Parameters'!$A:$A,0)))*(1+INDEX('Scenario Parameters'!$L:$L,MATCH(DG$3,'Scenario Parameters'!$A:$A,0)))*'Base Table 5'!DG91</f>
        <v>297.57155</v>
      </c>
      <c r="DH91" s="36">
        <f>(1+INDEX('Scenario Parameters'!$L:$L,MATCH($C91,'Scenario Parameters'!$A:$A,0)))*(1+INDEX('Scenario Parameters'!$L:$L,MATCH(DH$3,'Scenario Parameters'!$A:$A,0)))*'Base Table 5'!DH91</f>
        <v>314.04014999999998</v>
      </c>
      <c r="DI91" s="36">
        <f>(1+INDEX('Scenario Parameters'!$L:$L,MATCH($C91,'Scenario Parameters'!$A:$A,0)))*(1+INDEX('Scenario Parameters'!$L:$L,MATCH(DI$3,'Scenario Parameters'!$A:$A,0)))*'Base Table 5'!DI91</f>
        <v>140.1069</v>
      </c>
      <c r="DJ91" s="36">
        <f>(1+INDEX('Scenario Parameters'!$L:$L,MATCH($C91,'Scenario Parameters'!$A:$A,0)))*(1+INDEX('Scenario Parameters'!$L:$L,MATCH(DJ$3,'Scenario Parameters'!$A:$A,0)))*'Base Table 5'!DJ91</f>
        <v>172.4171</v>
      </c>
      <c r="DK91" s="36">
        <f>(1+INDEX('Scenario Parameters'!$L:$L,MATCH($C91,'Scenario Parameters'!$A:$A,0)))*(1+INDEX('Scenario Parameters'!$L:$L,MATCH(DK$3,'Scenario Parameters'!$A:$A,0)))*'Base Table 5'!DK91</f>
        <v>169.39490000000001</v>
      </c>
      <c r="DL91" s="36">
        <f>(1+INDEX('Scenario Parameters'!$L:$L,MATCH($C91,'Scenario Parameters'!$A:$A,0)))*(1+INDEX('Scenario Parameters'!$L:$L,MATCH(DL$3,'Scenario Parameters'!$A:$A,0)))*'Base Table 5'!DL91</f>
        <v>51.479379999999992</v>
      </c>
      <c r="DM91" s="36">
        <f>(1+INDEX('Scenario Parameters'!$L:$L,MATCH($C91,'Scenario Parameters'!$A:$A,0)))*(1+INDEX('Scenario Parameters'!$L:$L,MATCH(DM$3,'Scenario Parameters'!$A:$A,0)))*'Base Table 5'!DM91</f>
        <v>249.56100000000001</v>
      </c>
      <c r="DN91" s="36">
        <f>(1+INDEX('Scenario Parameters'!$L:$L,MATCH($C91,'Scenario Parameters'!$A:$A,0)))*(1+INDEX('Scenario Parameters'!$L:$L,MATCH(DN$3,'Scenario Parameters'!$A:$A,0)))*'Base Table 5'!DN91</f>
        <v>495.24239999999998</v>
      </c>
      <c r="DO91" s="36">
        <f>(1+INDEX('Scenario Parameters'!$L:$L,MATCH($C91,'Scenario Parameters'!$A:$A,0)))*(1+INDEX('Scenario Parameters'!$L:$L,MATCH(DO$3,'Scenario Parameters'!$A:$A,0)))*'Base Table 5'!DO91</f>
        <v>31.0688</v>
      </c>
      <c r="DP91" s="36">
        <f t="shared" si="8"/>
        <v>37558.924965000006</v>
      </c>
      <c r="DQ91" s="36">
        <f>('Base Table 5'!DQ91/'Base Table 5'!$DX91)*$EB91</f>
        <v>18936.419580847833</v>
      </c>
      <c r="DR91" s="36">
        <f>('Base Table 5'!DR91/'Base Table 5'!$DX91)*$EB91</f>
        <v>268.76199015588253</v>
      </c>
      <c r="DS91" s="36">
        <f>('Base Table 5'!DS91/'Base Table 5'!$DX91)*$EB91</f>
        <v>1627.4076579640557</v>
      </c>
      <c r="DT91" s="36">
        <f>('Base Table 5'!DT91/'Base Table 5'!$DX91)*$EB91</f>
        <v>666.99267707279512</v>
      </c>
      <c r="DU91" s="36">
        <f>('Base Table 5'!DU91/'Base Table 5'!$DX91)*$EB91</f>
        <v>688.64617131659668</v>
      </c>
      <c r="DV91" s="36">
        <f>('Base Table 5'!DV91/'Base Table 5'!$DX91)*$EB91</f>
        <v>2.6492727300894824E-2</v>
      </c>
      <c r="DW91" s="36">
        <f>('Base Table 5'!DW91/'Base Table 5'!$DX91)*$EB91</f>
        <v>1560.7539535425387</v>
      </c>
      <c r="DX91" s="36">
        <f t="shared" si="9"/>
        <v>23749.008523627002</v>
      </c>
      <c r="DY91" s="36">
        <f t="shared" si="10"/>
        <v>61307.933488627008</v>
      </c>
      <c r="DZ91" s="14">
        <f>'Base Table 5'!DY91</f>
        <v>61700.999700000015</v>
      </c>
      <c r="EA91" s="54">
        <v>61307.933488627008</v>
      </c>
      <c r="EB91" s="100">
        <f t="shared" si="11"/>
        <v>23749.008523627002</v>
      </c>
    </row>
    <row r="92" spans="1:132" x14ac:dyDescent="0.4">
      <c r="A92" s="34">
        <v>89</v>
      </c>
      <c r="B92" s="7" t="str">
        <f>'Base Table 5'!B92</f>
        <v>6001</v>
      </c>
      <c r="C92" s="111">
        <f>'Base Table 5'!C92</f>
        <v>7</v>
      </c>
      <c r="D92" s="35" t="str">
        <f>'Base Table 5'!D92</f>
        <v>Library and other information services</v>
      </c>
      <c r="E92" s="36">
        <f>(1+INDEX('Scenario Parameters'!$L:$L,MATCH($C92,'Scenario Parameters'!$A:$A,0)))*(1+INDEX('Scenario Parameters'!$L:$L,MATCH(E$3,'Scenario Parameters'!$A:$A,0)))*'Base Table 5'!E92</f>
        <v>1.9699999999999999E-2</v>
      </c>
      <c r="F92" s="36">
        <f>(1+INDEX('Scenario Parameters'!$L:$L,MATCH($C92,'Scenario Parameters'!$A:$A,0)))*(1+INDEX('Scenario Parameters'!$L:$L,MATCH(F$3,'Scenario Parameters'!$A:$A,0)))*'Base Table 5'!F92</f>
        <v>5.1999999999999998E-3</v>
      </c>
      <c r="G92" s="36">
        <f>(1+INDEX('Scenario Parameters'!$L:$L,MATCH($C92,'Scenario Parameters'!$A:$A,0)))*(1+INDEX('Scenario Parameters'!$L:$L,MATCH(G$3,'Scenario Parameters'!$A:$A,0)))*'Base Table 5'!G92</f>
        <v>5.4999999999999997E-3</v>
      </c>
      <c r="H92" s="36">
        <f>(1+INDEX('Scenario Parameters'!$L:$L,MATCH($C92,'Scenario Parameters'!$A:$A,0)))*(1+INDEX('Scenario Parameters'!$L:$L,MATCH(H$3,'Scenario Parameters'!$A:$A,0)))*'Base Table 5'!H92</f>
        <v>8.0000000000000004E-4</v>
      </c>
      <c r="I92" s="36">
        <f>(1+INDEX('Scenario Parameters'!$L:$L,MATCH($C92,'Scenario Parameters'!$A:$A,0)))*(1+INDEX('Scenario Parameters'!$L:$L,MATCH(I$3,'Scenario Parameters'!$A:$A,0)))*'Base Table 5'!I92</f>
        <v>1E-4</v>
      </c>
      <c r="J92" s="36">
        <f>(1+INDEX('Scenario Parameters'!$L:$L,MATCH($C92,'Scenario Parameters'!$A:$A,0)))*(1+INDEX('Scenario Parameters'!$L:$L,MATCH(J$3,'Scenario Parameters'!$A:$A,0)))*'Base Table 5'!J92</f>
        <v>2.0000000000000001E-4</v>
      </c>
      <c r="K92" s="36">
        <f>(1+INDEX('Scenario Parameters'!$L:$L,MATCH($C92,'Scenario Parameters'!$A:$A,0)))*(1+INDEX('Scenario Parameters'!$L:$L,MATCH(K$3,'Scenario Parameters'!$A:$A,0)))*'Base Table 5'!K92</f>
        <v>5.1000000000000004E-3</v>
      </c>
      <c r="L92" s="36">
        <f>(1+INDEX('Scenario Parameters'!$L:$L,MATCH($C92,'Scenario Parameters'!$A:$A,0)))*(1+INDEX('Scenario Parameters'!$L:$L,MATCH(L$3,'Scenario Parameters'!$A:$A,0)))*'Base Table 5'!L92</f>
        <v>1.3899999999999995E-3</v>
      </c>
      <c r="M92" s="36">
        <f>(1+INDEX('Scenario Parameters'!$L:$L,MATCH($C92,'Scenario Parameters'!$A:$A,0)))*(1+INDEX('Scenario Parameters'!$L:$L,MATCH(M$3,'Scenario Parameters'!$A:$A,0)))*'Base Table 5'!M92</f>
        <v>4.2999999999999988E-4</v>
      </c>
      <c r="N92" s="36">
        <f>(1+INDEX('Scenario Parameters'!$L:$L,MATCH($C92,'Scenario Parameters'!$A:$A,0)))*(1+INDEX('Scenario Parameters'!$L:$L,MATCH(N$3,'Scenario Parameters'!$A:$A,0)))*'Base Table 5'!N92</f>
        <v>2.7500000000000003E-3</v>
      </c>
      <c r="O92" s="36">
        <f>(1+INDEX('Scenario Parameters'!$L:$L,MATCH($C92,'Scenario Parameters'!$A:$A,0)))*(1+INDEX('Scenario Parameters'!$L:$L,MATCH(O$3,'Scenario Parameters'!$A:$A,0)))*'Base Table 5'!O92</f>
        <v>1.6280000000000003E-2</v>
      </c>
      <c r="P92" s="36">
        <f>(1+INDEX('Scenario Parameters'!$L:$L,MATCH($C92,'Scenario Parameters'!$A:$A,0)))*(1+INDEX('Scenario Parameters'!$L:$L,MATCH(P$3,'Scenario Parameters'!$A:$A,0)))*'Base Table 5'!P92</f>
        <v>3.0800000000000003E-3</v>
      </c>
      <c r="Q92" s="36">
        <f>(1+INDEX('Scenario Parameters'!$L:$L,MATCH($C92,'Scenario Parameters'!$A:$A,0)))*(1+INDEX('Scenario Parameters'!$L:$L,MATCH(Q$3,'Scenario Parameters'!$A:$A,0)))*'Base Table 5'!Q92</f>
        <v>2.0799999999999998E-3</v>
      </c>
      <c r="R92" s="36">
        <f>(1+INDEX('Scenario Parameters'!$L:$L,MATCH($C92,'Scenario Parameters'!$A:$A,0)))*(1+INDEX('Scenario Parameters'!$L:$L,MATCH(R$3,'Scenario Parameters'!$A:$A,0)))*'Base Table 5'!R92</f>
        <v>3.4099999999999998E-2</v>
      </c>
      <c r="S92" s="36">
        <f>(1+INDEX('Scenario Parameters'!$L:$L,MATCH($C92,'Scenario Parameters'!$A:$A,0)))*(1+INDEX('Scenario Parameters'!$L:$L,MATCH(S$3,'Scenario Parameters'!$A:$A,0)))*'Base Table 5'!S92</f>
        <v>1E-3</v>
      </c>
      <c r="T92" s="36">
        <f>(1+INDEX('Scenario Parameters'!$L:$L,MATCH($C92,'Scenario Parameters'!$A:$A,0)))*(1+INDEX('Scenario Parameters'!$L:$L,MATCH(T$3,'Scenario Parameters'!$A:$A,0)))*'Base Table 5'!T92</f>
        <v>9.4999999999999998E-3</v>
      </c>
      <c r="U92" s="36">
        <f>(1+INDEX('Scenario Parameters'!$L:$L,MATCH($C92,'Scenario Parameters'!$A:$A,0)))*(1+INDEX('Scenario Parameters'!$L:$L,MATCH(U$3,'Scenario Parameters'!$A:$A,0)))*'Base Table 5'!U92</f>
        <v>7.6E-3</v>
      </c>
      <c r="V92" s="36">
        <f>(1+INDEX('Scenario Parameters'!$L:$L,MATCH($C92,'Scenario Parameters'!$A:$A,0)))*(1+INDEX('Scenario Parameters'!$L:$L,MATCH(V$3,'Scenario Parameters'!$A:$A,0)))*'Base Table 5'!V92</f>
        <v>1.5E-3</v>
      </c>
      <c r="W92" s="36">
        <f>(1+INDEX('Scenario Parameters'!$L:$L,MATCH($C92,'Scenario Parameters'!$A:$A,0)))*(1+INDEX('Scenario Parameters'!$L:$L,MATCH(W$3,'Scenario Parameters'!$A:$A,0)))*'Base Table 5'!W92</f>
        <v>1.1900000000000001E-2</v>
      </c>
      <c r="X92" s="36">
        <f>(1+INDEX('Scenario Parameters'!$L:$L,MATCH($C92,'Scenario Parameters'!$A:$A,0)))*(1+INDEX('Scenario Parameters'!$L:$L,MATCH(X$3,'Scenario Parameters'!$A:$A,0)))*'Base Table 5'!X92</f>
        <v>7.9000000000000008E-3</v>
      </c>
      <c r="Y92" s="36">
        <f>(1+INDEX('Scenario Parameters'!$L:$L,MATCH($C92,'Scenario Parameters'!$A:$A,0)))*(1+INDEX('Scenario Parameters'!$L:$L,MATCH(Y$3,'Scenario Parameters'!$A:$A,0)))*'Base Table 5'!Y92</f>
        <v>4.4999999999999997E-3</v>
      </c>
      <c r="Z92" s="36">
        <f>(1+INDEX('Scenario Parameters'!$L:$L,MATCH($C92,'Scenario Parameters'!$A:$A,0)))*(1+INDEX('Scenario Parameters'!$L:$L,MATCH(Z$3,'Scenario Parameters'!$A:$A,0)))*'Base Table 5'!Z92</f>
        <v>1.29E-2</v>
      </c>
      <c r="AA92" s="36">
        <f>(1+INDEX('Scenario Parameters'!$L:$L,MATCH($C92,'Scenario Parameters'!$A:$A,0)))*(1+INDEX('Scenario Parameters'!$L:$L,MATCH(AA$3,'Scenario Parameters'!$A:$A,0)))*'Base Table 5'!AA92</f>
        <v>5.8999999999999999E-3</v>
      </c>
      <c r="AB92" s="36">
        <f>(1+INDEX('Scenario Parameters'!$L:$L,MATCH($C92,'Scenario Parameters'!$A:$A,0)))*(1+INDEX('Scenario Parameters'!$L:$L,MATCH(AB$3,'Scenario Parameters'!$A:$A,0)))*'Base Table 5'!AB92</f>
        <v>3.0000000000000001E-3</v>
      </c>
      <c r="AC92" s="36">
        <f>(1+INDEX('Scenario Parameters'!$L:$L,MATCH($C92,'Scenario Parameters'!$A:$A,0)))*(1+INDEX('Scenario Parameters'!$L:$L,MATCH(AC$3,'Scenario Parameters'!$A:$A,0)))*'Base Table 5'!AC92</f>
        <v>3.0000000000000001E-3</v>
      </c>
      <c r="AD92" s="36">
        <f>(1+INDEX('Scenario Parameters'!$L:$L,MATCH($C92,'Scenario Parameters'!$A:$A,0)))*(1+INDEX('Scenario Parameters'!$L:$L,MATCH(AD$3,'Scenario Parameters'!$A:$A,0)))*'Base Table 5'!AD92</f>
        <v>1E-4</v>
      </c>
      <c r="AE92" s="36">
        <f>(1+INDEX('Scenario Parameters'!$L:$L,MATCH($C92,'Scenario Parameters'!$A:$A,0)))*(1+INDEX('Scenario Parameters'!$L:$L,MATCH(AE$3,'Scenario Parameters'!$A:$A,0)))*'Base Table 5'!AE92</f>
        <v>1.4E-3</v>
      </c>
      <c r="AF92" s="36">
        <f>(1+INDEX('Scenario Parameters'!$L:$L,MATCH($C92,'Scenario Parameters'!$A:$A,0)))*(1+INDEX('Scenario Parameters'!$L:$L,MATCH(AF$3,'Scenario Parameters'!$A:$A,0)))*'Base Table 5'!AF92</f>
        <v>3.5999999999999999E-3</v>
      </c>
      <c r="AG92" s="36">
        <f>(1+INDEX('Scenario Parameters'!$L:$L,MATCH($C92,'Scenario Parameters'!$A:$A,0)))*(1+INDEX('Scenario Parameters'!$L:$L,MATCH(AG$3,'Scenario Parameters'!$A:$A,0)))*'Base Table 5'!AG92</f>
        <v>0</v>
      </c>
      <c r="AH92" s="36">
        <f>(1+INDEX('Scenario Parameters'!$L:$L,MATCH($C92,'Scenario Parameters'!$A:$A,0)))*(1+INDEX('Scenario Parameters'!$L:$L,MATCH(AH$3,'Scenario Parameters'!$A:$A,0)))*'Base Table 5'!AH92</f>
        <v>0</v>
      </c>
      <c r="AI92" s="36">
        <f>(1+INDEX('Scenario Parameters'!$L:$L,MATCH($C92,'Scenario Parameters'!$A:$A,0)))*(1+INDEX('Scenario Parameters'!$L:$L,MATCH(AI$3,'Scenario Parameters'!$A:$A,0)))*'Base Table 5'!AI92</f>
        <v>0</v>
      </c>
      <c r="AJ92" s="36">
        <f>(1+INDEX('Scenario Parameters'!$L:$L,MATCH($C92,'Scenario Parameters'!$A:$A,0)))*(1+INDEX('Scenario Parameters'!$L:$L,MATCH(AJ$3,'Scenario Parameters'!$A:$A,0)))*'Base Table 5'!AJ92</f>
        <v>1.46E-2</v>
      </c>
      <c r="AK92" s="36">
        <f>(1+INDEX('Scenario Parameters'!$L:$L,MATCH($C92,'Scenario Parameters'!$A:$A,0)))*(1+INDEX('Scenario Parameters'!$L:$L,MATCH(AK$3,'Scenario Parameters'!$A:$A,0)))*'Base Table 5'!AK92</f>
        <v>1.38E-2</v>
      </c>
      <c r="AL92" s="36">
        <f>(1+INDEX('Scenario Parameters'!$L:$L,MATCH($C92,'Scenario Parameters'!$A:$A,0)))*(1+INDEX('Scenario Parameters'!$L:$L,MATCH(AL$3,'Scenario Parameters'!$A:$A,0)))*'Base Table 5'!AL92</f>
        <v>1.1999999999999999E-3</v>
      </c>
      <c r="AM92" s="36">
        <f>(1+INDEX('Scenario Parameters'!$L:$L,MATCH($C92,'Scenario Parameters'!$A:$A,0)))*(1+INDEX('Scenario Parameters'!$L:$L,MATCH(AM$3,'Scenario Parameters'!$A:$A,0)))*'Base Table 5'!AM92</f>
        <v>2.8999999999999998E-3</v>
      </c>
      <c r="AN92" s="36">
        <f>(1+INDEX('Scenario Parameters'!$L:$L,MATCH($C92,'Scenario Parameters'!$A:$A,0)))*(1+INDEX('Scenario Parameters'!$L:$L,MATCH(AN$3,'Scenario Parameters'!$A:$A,0)))*'Base Table 5'!AN92</f>
        <v>4.8999999999999998E-3</v>
      </c>
      <c r="AO92" s="36">
        <f>(1+INDEX('Scenario Parameters'!$L:$L,MATCH($C92,'Scenario Parameters'!$A:$A,0)))*(1+INDEX('Scenario Parameters'!$L:$L,MATCH(AO$3,'Scenario Parameters'!$A:$A,0)))*'Base Table 5'!AO92</f>
        <v>2.1999999999999995E-4</v>
      </c>
      <c r="AP92" s="36">
        <f>(1+INDEX('Scenario Parameters'!$L:$L,MATCH($C92,'Scenario Parameters'!$A:$A,0)))*(1+INDEX('Scenario Parameters'!$L:$L,MATCH(AP$3,'Scenario Parameters'!$A:$A,0)))*'Base Table 5'!AP92</f>
        <v>1.9E-3</v>
      </c>
      <c r="AQ92" s="36">
        <f>(1+INDEX('Scenario Parameters'!$L:$L,MATCH($C92,'Scenario Parameters'!$A:$A,0)))*(1+INDEX('Scenario Parameters'!$L:$L,MATCH(AQ$3,'Scenario Parameters'!$A:$A,0)))*'Base Table 5'!AQ92</f>
        <v>1.4999999999999999E-4</v>
      </c>
      <c r="AR92" s="36">
        <f>(1+INDEX('Scenario Parameters'!$L:$L,MATCH($C92,'Scenario Parameters'!$A:$A,0)))*(1+INDEX('Scenario Parameters'!$L:$L,MATCH(AR$3,'Scenario Parameters'!$A:$A,0)))*'Base Table 5'!AR92</f>
        <v>1.15E-2</v>
      </c>
      <c r="AS92" s="36">
        <f>(1+INDEX('Scenario Parameters'!$L:$L,MATCH($C92,'Scenario Parameters'!$A:$A,0)))*(1+INDEX('Scenario Parameters'!$L:$L,MATCH(AS$3,'Scenario Parameters'!$A:$A,0)))*'Base Table 5'!AS92</f>
        <v>3.7000000000000002E-3</v>
      </c>
      <c r="AT92" s="36">
        <f>(1+INDEX('Scenario Parameters'!$L:$L,MATCH($C92,'Scenario Parameters'!$A:$A,0)))*(1+INDEX('Scenario Parameters'!$L:$L,MATCH(AT$3,'Scenario Parameters'!$A:$A,0)))*'Base Table 5'!AT92</f>
        <v>5.5999999999999999E-3</v>
      </c>
      <c r="AU92" s="36">
        <f>(1+INDEX('Scenario Parameters'!$L:$L,MATCH($C92,'Scenario Parameters'!$A:$A,0)))*(1+INDEX('Scenario Parameters'!$L:$L,MATCH(AU$3,'Scenario Parameters'!$A:$A,0)))*'Base Table 5'!AU92</f>
        <v>1E-3</v>
      </c>
      <c r="AV92" s="36">
        <f>(1+INDEX('Scenario Parameters'!$L:$L,MATCH($C92,'Scenario Parameters'!$A:$A,0)))*(1+INDEX('Scenario Parameters'!$L:$L,MATCH(AV$3,'Scenario Parameters'!$A:$A,0)))*'Base Table 5'!AV92</f>
        <v>4.8999999999999998E-3</v>
      </c>
      <c r="AW92" s="36">
        <f>(1+INDEX('Scenario Parameters'!$L:$L,MATCH($C92,'Scenario Parameters'!$A:$A,0)))*(1+INDEX('Scenario Parameters'!$L:$L,MATCH(AW$3,'Scenario Parameters'!$A:$A,0)))*'Base Table 5'!AW92</f>
        <v>1.6000000000000001E-3</v>
      </c>
      <c r="AX92" s="36">
        <f>(1+INDEX('Scenario Parameters'!$L:$L,MATCH($C92,'Scenario Parameters'!$A:$A,0)))*(1+INDEX('Scenario Parameters'!$L:$L,MATCH(AX$3,'Scenario Parameters'!$A:$A,0)))*'Base Table 5'!AX92</f>
        <v>1.0800000000000001E-2</v>
      </c>
      <c r="AY92" s="36">
        <f>(1+INDEX('Scenario Parameters'!$L:$L,MATCH($C92,'Scenario Parameters'!$A:$A,0)))*(1+INDEX('Scenario Parameters'!$L:$L,MATCH(AY$3,'Scenario Parameters'!$A:$A,0)))*'Base Table 5'!AY92</f>
        <v>2.3E-3</v>
      </c>
      <c r="AZ92" s="36">
        <f>(1+INDEX('Scenario Parameters'!$L:$L,MATCH($C92,'Scenario Parameters'!$A:$A,0)))*(1+INDEX('Scenario Parameters'!$L:$L,MATCH(AZ$3,'Scenario Parameters'!$A:$A,0)))*'Base Table 5'!AZ92</f>
        <v>2.8E-3</v>
      </c>
      <c r="BA92" s="36">
        <f>(1+INDEX('Scenario Parameters'!$L:$L,MATCH($C92,'Scenario Parameters'!$A:$A,0)))*(1+INDEX('Scenario Parameters'!$L:$L,MATCH(BA$3,'Scenario Parameters'!$A:$A,0)))*'Base Table 5'!BA92</f>
        <v>6.1999999999999998E-3</v>
      </c>
      <c r="BB92" s="36">
        <f>(1+INDEX('Scenario Parameters'!$L:$L,MATCH($C92,'Scenario Parameters'!$A:$A,0)))*(1+INDEX('Scenario Parameters'!$L:$L,MATCH(BB$3,'Scenario Parameters'!$A:$A,0)))*'Base Table 5'!BB92</f>
        <v>1.4500000000000001E-2</v>
      </c>
      <c r="BC92" s="36">
        <f>(1+INDEX('Scenario Parameters'!$L:$L,MATCH($C92,'Scenario Parameters'!$A:$A,0)))*(1+INDEX('Scenario Parameters'!$L:$L,MATCH(BC$3,'Scenario Parameters'!$A:$A,0)))*'Base Table 5'!BC92</f>
        <v>1.1999999999999999E-3</v>
      </c>
      <c r="BD92" s="36">
        <f>(1+INDEX('Scenario Parameters'!$L:$L,MATCH($C92,'Scenario Parameters'!$A:$A,0)))*(1+INDEX('Scenario Parameters'!$L:$L,MATCH(BD$3,'Scenario Parameters'!$A:$A,0)))*'Base Table 5'!BD92</f>
        <v>9.4999999999999998E-3</v>
      </c>
      <c r="BE92" s="36">
        <f>(1+INDEX('Scenario Parameters'!$L:$L,MATCH($C92,'Scenario Parameters'!$A:$A,0)))*(1+INDEX('Scenario Parameters'!$L:$L,MATCH(BE$3,'Scenario Parameters'!$A:$A,0)))*'Base Table 5'!BE92</f>
        <v>3.3E-3</v>
      </c>
      <c r="BF92" s="36">
        <f>(1+INDEX('Scenario Parameters'!$L:$L,MATCH($C92,'Scenario Parameters'!$A:$A,0)))*(1+INDEX('Scenario Parameters'!$L:$L,MATCH(BF$3,'Scenario Parameters'!$A:$A,0)))*'Base Table 5'!BF92</f>
        <v>6.1000000000000004E-3</v>
      </c>
      <c r="BG92" s="36">
        <f>(1+INDEX('Scenario Parameters'!$L:$L,MATCH($C92,'Scenario Parameters'!$A:$A,0)))*(1+INDEX('Scenario Parameters'!$L:$L,MATCH(BG$3,'Scenario Parameters'!$A:$A,0)))*'Base Table 5'!BG92</f>
        <v>1.1100000000000003E-3</v>
      </c>
      <c r="BH92" s="36">
        <f>(1+INDEX('Scenario Parameters'!$L:$L,MATCH($C92,'Scenario Parameters'!$A:$A,0)))*(1+INDEX('Scenario Parameters'!$L:$L,MATCH(BH$3,'Scenario Parameters'!$A:$A,0)))*'Base Table 5'!BH92</f>
        <v>5.1999999999999998E-3</v>
      </c>
      <c r="BI92" s="36">
        <f>(1+INDEX('Scenario Parameters'!$L:$L,MATCH($C92,'Scenario Parameters'!$A:$A,0)))*(1+INDEX('Scenario Parameters'!$L:$L,MATCH(BI$3,'Scenario Parameters'!$A:$A,0)))*'Base Table 5'!BI92</f>
        <v>7.4000000000000003E-3</v>
      </c>
      <c r="BJ92" s="36">
        <f>(1+INDEX('Scenario Parameters'!$L:$L,MATCH($C92,'Scenario Parameters'!$A:$A,0)))*(1+INDEX('Scenario Parameters'!$L:$L,MATCH(BJ$3,'Scenario Parameters'!$A:$A,0)))*'Base Table 5'!BJ92</f>
        <v>6.7000000000000002E-3</v>
      </c>
      <c r="BK92" s="36">
        <f>(1+INDEX('Scenario Parameters'!$L:$L,MATCH($C92,'Scenario Parameters'!$A:$A,0)))*(1+INDEX('Scenario Parameters'!$L:$L,MATCH(BK$3,'Scenario Parameters'!$A:$A,0)))*'Base Table 5'!BK92</f>
        <v>1.15E-2</v>
      </c>
      <c r="BL92" s="36">
        <f>(1+INDEX('Scenario Parameters'!$L:$L,MATCH($C92,'Scenario Parameters'!$A:$A,0)))*(1+INDEX('Scenario Parameters'!$L:$L,MATCH(BL$3,'Scenario Parameters'!$A:$A,0)))*'Base Table 5'!BL92</f>
        <v>4.4000000000000003E-3</v>
      </c>
      <c r="BM92" s="36">
        <f>(1+INDEX('Scenario Parameters'!$L:$L,MATCH($C92,'Scenario Parameters'!$A:$A,0)))*(1+INDEX('Scenario Parameters'!$L:$L,MATCH(BM$3,'Scenario Parameters'!$A:$A,0)))*'Base Table 5'!BM92</f>
        <v>1.1000000000000001E-3</v>
      </c>
      <c r="BN92" s="36">
        <f>(1+INDEX('Scenario Parameters'!$L:$L,MATCH($C92,'Scenario Parameters'!$A:$A,0)))*(1+INDEX('Scenario Parameters'!$L:$L,MATCH(BN$3,'Scenario Parameters'!$A:$A,0)))*'Base Table 5'!BN92</f>
        <v>9.2999999999999992E-3</v>
      </c>
      <c r="BO92" s="36">
        <f>(1+INDEX('Scenario Parameters'!$L:$L,MATCH($C92,'Scenario Parameters'!$A:$A,0)))*(1+INDEX('Scenario Parameters'!$L:$L,MATCH(BO$3,'Scenario Parameters'!$A:$A,0)))*'Base Table 5'!BO92</f>
        <v>6.6E-3</v>
      </c>
      <c r="BP92" s="36">
        <f>(1+INDEX('Scenario Parameters'!$L:$L,MATCH($C92,'Scenario Parameters'!$A:$A,0)))*(1+INDEX('Scenario Parameters'!$L:$L,MATCH(BP$3,'Scenario Parameters'!$A:$A,0)))*'Base Table 5'!BP92</f>
        <v>2E-3</v>
      </c>
      <c r="BQ92" s="36">
        <f>(1+INDEX('Scenario Parameters'!$L:$L,MATCH($C92,'Scenario Parameters'!$A:$A,0)))*(1+INDEX('Scenario Parameters'!$L:$L,MATCH(BQ$3,'Scenario Parameters'!$A:$A,0)))*'Base Table 5'!BQ92</f>
        <v>1.3625E-2</v>
      </c>
      <c r="BR92" s="36">
        <f>(1+INDEX('Scenario Parameters'!$L:$L,MATCH($C92,'Scenario Parameters'!$A:$A,0)))*(1+INDEX('Scenario Parameters'!$L:$L,MATCH(BR$3,'Scenario Parameters'!$A:$A,0)))*'Base Table 5'!BR92</f>
        <v>2.1124999999999998E-2</v>
      </c>
      <c r="BS92" s="36">
        <f>(1+INDEX('Scenario Parameters'!$L:$L,MATCH($C92,'Scenario Parameters'!$A:$A,0)))*(1+INDEX('Scenario Parameters'!$L:$L,MATCH(BS$3,'Scenario Parameters'!$A:$A,0)))*'Base Table 5'!BS92</f>
        <v>6.8999999999999986E-4</v>
      </c>
      <c r="BT92" s="36">
        <f>(1+INDEX('Scenario Parameters'!$L:$L,MATCH($C92,'Scenario Parameters'!$A:$A,0)))*(1+INDEX('Scenario Parameters'!$L:$L,MATCH(BT$3,'Scenario Parameters'!$A:$A,0)))*'Base Table 5'!BT92</f>
        <v>1.9699999999999999E-2</v>
      </c>
      <c r="BU92" s="36">
        <f>(1+INDEX('Scenario Parameters'!$L:$L,MATCH($C92,'Scenario Parameters'!$A:$A,0)))*(1+INDEX('Scenario Parameters'!$L:$L,MATCH(BU$3,'Scenario Parameters'!$A:$A,0)))*'Base Table 5'!BU92</f>
        <v>1.4E-3</v>
      </c>
      <c r="BV92" s="36">
        <f>(1+INDEX('Scenario Parameters'!$L:$L,MATCH($C92,'Scenario Parameters'!$A:$A,0)))*(1+INDEX('Scenario Parameters'!$L:$L,MATCH(BV$3,'Scenario Parameters'!$A:$A,0)))*'Base Table 5'!BV92</f>
        <v>4.2200000000000001E-2</v>
      </c>
      <c r="BW92" s="36">
        <f>(1+INDEX('Scenario Parameters'!$L:$L,MATCH($C92,'Scenario Parameters'!$A:$A,0)))*(1+INDEX('Scenario Parameters'!$L:$L,MATCH(BW$3,'Scenario Parameters'!$A:$A,0)))*'Base Table 5'!BW92</f>
        <v>3.3399999999999999E-2</v>
      </c>
      <c r="BX92" s="36">
        <f>(1+INDEX('Scenario Parameters'!$L:$L,MATCH($C92,'Scenario Parameters'!$A:$A,0)))*(1+INDEX('Scenario Parameters'!$L:$L,MATCH(BX$3,'Scenario Parameters'!$A:$A,0)))*'Base Table 5'!BX92</f>
        <v>2.4799999999999999E-2</v>
      </c>
      <c r="BY92" s="36">
        <f>(1+INDEX('Scenario Parameters'!$L:$L,MATCH($C92,'Scenario Parameters'!$A:$A,0)))*(1+INDEX('Scenario Parameters'!$L:$L,MATCH(BY$3,'Scenario Parameters'!$A:$A,0)))*'Base Table 5'!BY92</f>
        <v>0.1234</v>
      </c>
      <c r="BZ92" s="36">
        <f>(1+INDEX('Scenario Parameters'!$L:$L,MATCH($C92,'Scenario Parameters'!$A:$A,0)))*(1+INDEX('Scenario Parameters'!$L:$L,MATCH(BZ$3,'Scenario Parameters'!$A:$A,0)))*'Base Table 5'!BZ92</f>
        <v>0.1608</v>
      </c>
      <c r="CA92" s="36">
        <f>(1+INDEX('Scenario Parameters'!$L:$L,MATCH($C92,'Scenario Parameters'!$A:$A,0)))*(1+INDEX('Scenario Parameters'!$L:$L,MATCH(CA$3,'Scenario Parameters'!$A:$A,0)))*'Base Table 5'!CA92</f>
        <v>0.12709999999999999</v>
      </c>
      <c r="CB92" s="36">
        <f>(1+INDEX('Scenario Parameters'!$L:$L,MATCH($C92,'Scenario Parameters'!$A:$A,0)))*(1+INDEX('Scenario Parameters'!$L:$L,MATCH(CB$3,'Scenario Parameters'!$A:$A,0)))*'Base Table 5'!CB92</f>
        <v>1.37E-2</v>
      </c>
      <c r="CC92" s="36">
        <f>(1+INDEX('Scenario Parameters'!$L:$L,MATCH($C92,'Scenario Parameters'!$A:$A,0)))*(1+INDEX('Scenario Parameters'!$L:$L,MATCH(CC$3,'Scenario Parameters'!$A:$A,0)))*'Base Table 5'!CC92</f>
        <v>4.4900000000000002E-2</v>
      </c>
      <c r="CD92" s="36">
        <f>(1+INDEX('Scenario Parameters'!$L:$L,MATCH($C92,'Scenario Parameters'!$A:$A,0)))*(1+INDEX('Scenario Parameters'!$L:$L,MATCH(CD$3,'Scenario Parameters'!$A:$A,0)))*'Base Table 5'!CD92</f>
        <v>3.0839999999999999E-2</v>
      </c>
      <c r="CE92" s="36">
        <f>(1+INDEX('Scenario Parameters'!$L:$L,MATCH($C92,'Scenario Parameters'!$A:$A,0)))*(1+INDEX('Scenario Parameters'!$L:$L,MATCH(CE$3,'Scenario Parameters'!$A:$A,0)))*'Base Table 5'!CE92</f>
        <v>7.1000000000000004E-3</v>
      </c>
      <c r="CF92" s="36">
        <f>(1+INDEX('Scenario Parameters'!$L:$L,MATCH($C92,'Scenario Parameters'!$A:$A,0)))*(1+INDEX('Scenario Parameters'!$L:$L,MATCH(CF$3,'Scenario Parameters'!$A:$A,0)))*'Base Table 5'!CF92</f>
        <v>4.1000000000000003E-3</v>
      </c>
      <c r="CG92" s="36">
        <f>(1+INDEX('Scenario Parameters'!$L:$L,MATCH($C92,'Scenario Parameters'!$A:$A,0)))*(1+INDEX('Scenario Parameters'!$L:$L,MATCH(CG$3,'Scenario Parameters'!$A:$A,0)))*'Base Table 5'!CG92</f>
        <v>8.2000000000000007E-3</v>
      </c>
      <c r="CH92" s="36">
        <f>(1+INDEX('Scenario Parameters'!$L:$L,MATCH($C92,'Scenario Parameters'!$A:$A,0)))*(1+INDEX('Scenario Parameters'!$L:$L,MATCH(CH$3,'Scenario Parameters'!$A:$A,0)))*'Base Table 5'!CH92</f>
        <v>8.2000000000000007E-3</v>
      </c>
      <c r="CI92" s="36">
        <f>(1+INDEX('Scenario Parameters'!$L:$L,MATCH($C92,'Scenario Parameters'!$A:$A,0)))*(1+INDEX('Scenario Parameters'!$L:$L,MATCH(CI$3,'Scenario Parameters'!$A:$A,0)))*'Base Table 5'!CI92</f>
        <v>3.3300000000000003E-2</v>
      </c>
      <c r="CJ92" s="36">
        <f>(1+INDEX('Scenario Parameters'!$L:$L,MATCH($C92,'Scenario Parameters'!$A:$A,0)))*(1+INDEX('Scenario Parameters'!$L:$L,MATCH(CJ$3,'Scenario Parameters'!$A:$A,0)))*'Base Table 5'!CJ92</f>
        <v>0.20910000000000001</v>
      </c>
      <c r="CK92" s="36">
        <f>(1+INDEX('Scenario Parameters'!$L:$L,MATCH($C92,'Scenario Parameters'!$A:$A,0)))*(1+INDEX('Scenario Parameters'!$L:$L,MATCH(CK$3,'Scenario Parameters'!$A:$A,0)))*'Base Table 5'!CK92</f>
        <v>6.3E-3</v>
      </c>
      <c r="CL92" s="36">
        <f>(1+INDEX('Scenario Parameters'!$L:$L,MATCH($C92,'Scenario Parameters'!$A:$A,0)))*(1+INDEX('Scenario Parameters'!$L:$L,MATCH(CL$3,'Scenario Parameters'!$A:$A,0)))*'Base Table 5'!CL92</f>
        <v>3.8E-3</v>
      </c>
      <c r="CM92" s="36">
        <f>(1+INDEX('Scenario Parameters'!$L:$L,MATCH($C92,'Scenario Parameters'!$A:$A,0)))*(1+INDEX('Scenario Parameters'!$L:$L,MATCH(CM$3,'Scenario Parameters'!$A:$A,0)))*'Base Table 5'!CM92</f>
        <v>2.6200000000000001E-2</v>
      </c>
      <c r="CN92" s="36">
        <f>(1+INDEX('Scenario Parameters'!$L:$L,MATCH($C92,'Scenario Parameters'!$A:$A,0)))*(1+INDEX('Scenario Parameters'!$L:$L,MATCH(CN$3,'Scenario Parameters'!$A:$A,0)))*'Base Table 5'!CN92</f>
        <v>0.36059999999999998</v>
      </c>
      <c r="CO92" s="36">
        <f>(1+INDEX('Scenario Parameters'!$L:$L,MATCH($C92,'Scenario Parameters'!$A:$A,0)))*(1+INDEX('Scenario Parameters'!$L:$L,MATCH(CO$3,'Scenario Parameters'!$A:$A,0)))*'Base Table 5'!CO92</f>
        <v>5.9999999999999995E-4</v>
      </c>
      <c r="CP92" s="36">
        <f>(1+INDEX('Scenario Parameters'!$L:$L,MATCH($C92,'Scenario Parameters'!$A:$A,0)))*(1+INDEX('Scenario Parameters'!$L:$L,MATCH(CP$3,'Scenario Parameters'!$A:$A,0)))*'Base Table 5'!CP92</f>
        <v>1.0549999999999999</v>
      </c>
      <c r="CQ92" s="36">
        <f>(1+INDEX('Scenario Parameters'!$L:$L,MATCH($C92,'Scenario Parameters'!$A:$A,0)))*(1+INDEX('Scenario Parameters'!$L:$L,MATCH(CQ$3,'Scenario Parameters'!$A:$A,0)))*'Base Table 5'!CQ92</f>
        <v>1.3508</v>
      </c>
      <c r="CR92" s="36">
        <f>(1+INDEX('Scenario Parameters'!$L:$L,MATCH($C92,'Scenario Parameters'!$A:$A,0)))*(1+INDEX('Scenario Parameters'!$L:$L,MATCH(CR$3,'Scenario Parameters'!$A:$A,0)))*'Base Table 5'!CR92</f>
        <v>0.23680000000000001</v>
      </c>
      <c r="CS92" s="36">
        <f>(1+INDEX('Scenario Parameters'!$L:$L,MATCH($C92,'Scenario Parameters'!$A:$A,0)))*(1+INDEX('Scenario Parameters'!$L:$L,MATCH(CS$3,'Scenario Parameters'!$A:$A,0)))*'Base Table 5'!CS92</f>
        <v>2.2100000000000002E-2</v>
      </c>
      <c r="CT92" s="36">
        <f>(1+INDEX('Scenario Parameters'!$L:$L,MATCH($C92,'Scenario Parameters'!$A:$A,0)))*(1+INDEX('Scenario Parameters'!$L:$L,MATCH(CT$3,'Scenario Parameters'!$A:$A,0)))*'Base Table 5'!CT92</f>
        <v>5.9999999999999995E-4</v>
      </c>
      <c r="CU92" s="36">
        <f>(1+INDEX('Scenario Parameters'!$L:$L,MATCH($C92,'Scenario Parameters'!$A:$A,0)))*(1+INDEX('Scenario Parameters'!$L:$L,MATCH(CU$3,'Scenario Parameters'!$A:$A,0)))*'Base Table 5'!CU92</f>
        <v>2.0000000000000001E-4</v>
      </c>
      <c r="CV92" s="36">
        <f>(1+INDEX('Scenario Parameters'!$L:$L,MATCH($C92,'Scenario Parameters'!$A:$A,0)))*(1+INDEX('Scenario Parameters'!$L:$L,MATCH(CV$3,'Scenario Parameters'!$A:$A,0)))*'Base Table 5'!CV92</f>
        <v>3.1899999999999998E-2</v>
      </c>
      <c r="CW92" s="36">
        <f>(1+INDEX('Scenario Parameters'!$L:$L,MATCH($C92,'Scenario Parameters'!$A:$A,0)))*(1+INDEX('Scenario Parameters'!$L:$L,MATCH(CW$3,'Scenario Parameters'!$A:$A,0)))*'Base Table 5'!CW92</f>
        <v>0.94240000000000002</v>
      </c>
      <c r="CX92" s="36">
        <f>(1+INDEX('Scenario Parameters'!$L:$L,MATCH($C92,'Scenario Parameters'!$A:$A,0)))*(1+INDEX('Scenario Parameters'!$L:$L,MATCH(CX$3,'Scenario Parameters'!$A:$A,0)))*'Base Table 5'!CX92</f>
        <v>0.48799999999999999</v>
      </c>
      <c r="CY92" s="36">
        <f>(1+INDEX('Scenario Parameters'!$L:$L,MATCH($C92,'Scenario Parameters'!$A:$A,0)))*(1+INDEX('Scenario Parameters'!$L:$L,MATCH(CY$3,'Scenario Parameters'!$A:$A,0)))*'Base Table 5'!CY92</f>
        <v>0.29530000000000001</v>
      </c>
      <c r="CZ92" s="36">
        <f>(1+INDEX('Scenario Parameters'!$L:$L,MATCH($C92,'Scenario Parameters'!$A:$A,0)))*(1+INDEX('Scenario Parameters'!$L:$L,MATCH(CZ$3,'Scenario Parameters'!$A:$A,0)))*'Base Table 5'!CZ92</f>
        <v>1.95E-2</v>
      </c>
      <c r="DA92" s="36">
        <f>(1+INDEX('Scenario Parameters'!$L:$L,MATCH($C92,'Scenario Parameters'!$A:$A,0)))*(1+INDEX('Scenario Parameters'!$L:$L,MATCH(DA$3,'Scenario Parameters'!$A:$A,0)))*'Base Table 5'!DA92</f>
        <v>0.83109999999999995</v>
      </c>
      <c r="DB92" s="36">
        <f>(1+INDEX('Scenario Parameters'!$L:$L,MATCH($C92,'Scenario Parameters'!$A:$A,0)))*(1+INDEX('Scenario Parameters'!$L:$L,MATCH(DB$3,'Scenario Parameters'!$A:$A,0)))*'Base Table 5'!DB92</f>
        <v>6.9500000000000006E-2</v>
      </c>
      <c r="DC92" s="36">
        <f>(1+INDEX('Scenario Parameters'!$L:$L,MATCH($C92,'Scenario Parameters'!$A:$A,0)))*(1+INDEX('Scenario Parameters'!$L:$L,MATCH(DC$3,'Scenario Parameters'!$A:$A,0)))*'Base Table 5'!DC92</f>
        <v>0.27789999999999998</v>
      </c>
      <c r="DD92" s="36">
        <f>(1+INDEX('Scenario Parameters'!$L:$L,MATCH($C92,'Scenario Parameters'!$A:$A,0)))*(1+INDEX('Scenario Parameters'!$L:$L,MATCH(DD$3,'Scenario Parameters'!$A:$A,0)))*'Base Table 5'!DD92</f>
        <v>0.36</v>
      </c>
      <c r="DE92" s="36">
        <f>(1+INDEX('Scenario Parameters'!$L:$L,MATCH($C92,'Scenario Parameters'!$A:$A,0)))*(1+INDEX('Scenario Parameters'!$L:$L,MATCH(DE$3,'Scenario Parameters'!$A:$A,0)))*'Base Table 5'!DE92</f>
        <v>0.2676</v>
      </c>
      <c r="DF92" s="36">
        <f>(1+INDEX('Scenario Parameters'!$L:$L,MATCH($C92,'Scenario Parameters'!$A:$A,0)))*(1+INDEX('Scenario Parameters'!$L:$L,MATCH(DF$3,'Scenario Parameters'!$A:$A,0)))*'Base Table 5'!DF92</f>
        <v>0.18759999999999999</v>
      </c>
      <c r="DG92" s="36">
        <f>(1+INDEX('Scenario Parameters'!$L:$L,MATCH($C92,'Scenario Parameters'!$A:$A,0)))*(1+INDEX('Scenario Parameters'!$L:$L,MATCH(DG$3,'Scenario Parameters'!$A:$A,0)))*'Base Table 5'!DG92</f>
        <v>2.1700000000000001E-2</v>
      </c>
      <c r="DH92" s="36">
        <f>(1+INDEX('Scenario Parameters'!$L:$L,MATCH($C92,'Scenario Parameters'!$A:$A,0)))*(1+INDEX('Scenario Parameters'!$L:$L,MATCH(DH$3,'Scenario Parameters'!$A:$A,0)))*'Base Table 5'!DH92</f>
        <v>5.1200000000000002E-2</v>
      </c>
      <c r="DI92" s="36">
        <f>(1+INDEX('Scenario Parameters'!$L:$L,MATCH($C92,'Scenario Parameters'!$A:$A,0)))*(1+INDEX('Scenario Parameters'!$L:$L,MATCH(DI$3,'Scenario Parameters'!$A:$A,0)))*'Base Table 5'!DI92</f>
        <v>1.1299999999999999E-2</v>
      </c>
      <c r="DJ92" s="36">
        <f>(1+INDEX('Scenario Parameters'!$L:$L,MATCH($C92,'Scenario Parameters'!$A:$A,0)))*(1+INDEX('Scenario Parameters'!$L:$L,MATCH(DJ$3,'Scenario Parameters'!$A:$A,0)))*'Base Table 5'!DJ92</f>
        <v>1.5699999999999999E-2</v>
      </c>
      <c r="DK92" s="36">
        <f>(1+INDEX('Scenario Parameters'!$L:$L,MATCH($C92,'Scenario Parameters'!$A:$A,0)))*(1+INDEX('Scenario Parameters'!$L:$L,MATCH(DK$3,'Scenario Parameters'!$A:$A,0)))*'Base Table 5'!DK92</f>
        <v>0.18329999999999999</v>
      </c>
      <c r="DL92" s="36">
        <f>(1+INDEX('Scenario Parameters'!$L:$L,MATCH($C92,'Scenario Parameters'!$A:$A,0)))*(1+INDEX('Scenario Parameters'!$L:$L,MATCH(DL$3,'Scenario Parameters'!$A:$A,0)))*'Base Table 5'!DL92</f>
        <v>1.1999999999999997E-3</v>
      </c>
      <c r="DM92" s="36">
        <f>(1+INDEX('Scenario Parameters'!$L:$L,MATCH($C92,'Scenario Parameters'!$A:$A,0)))*(1+INDEX('Scenario Parameters'!$L:$L,MATCH(DM$3,'Scenario Parameters'!$A:$A,0)))*'Base Table 5'!DM92</f>
        <v>0.02</v>
      </c>
      <c r="DN92" s="36">
        <f>(1+INDEX('Scenario Parameters'!$L:$L,MATCH($C92,'Scenario Parameters'!$A:$A,0)))*(1+INDEX('Scenario Parameters'!$L:$L,MATCH(DN$3,'Scenario Parameters'!$A:$A,0)))*'Base Table 5'!DN92</f>
        <v>2.8400000000000002E-2</v>
      </c>
      <c r="DO92" s="36">
        <f>(1+INDEX('Scenario Parameters'!$L:$L,MATCH($C92,'Scenario Parameters'!$A:$A,0)))*(1+INDEX('Scenario Parameters'!$L:$L,MATCH(DO$3,'Scenario Parameters'!$A:$A,0)))*'Base Table 5'!DO92</f>
        <v>7.9000000000000008E-3</v>
      </c>
      <c r="DP92" s="36">
        <f t="shared" si="8"/>
        <v>8.4526699999999995</v>
      </c>
      <c r="DQ92" s="36">
        <f>('Base Table 5'!DQ92/'Base Table 5'!$DX92)*$EB92</f>
        <v>604.86916290110901</v>
      </c>
      <c r="DR92" s="36">
        <f>('Base Table 5'!DR92/'Base Table 5'!$DX92)*$EB92</f>
        <v>1562.5149662307765</v>
      </c>
      <c r="DS92" s="36">
        <f>('Base Table 5'!DS92/'Base Table 5'!$DX92)*$EB92</f>
        <v>6.2400992093109462</v>
      </c>
      <c r="DT92" s="36">
        <f>('Base Table 5'!DT92/'Base Table 5'!$DX92)*$EB92</f>
        <v>0.17053849760213566</v>
      </c>
      <c r="DU92" s="36">
        <f>('Base Table 5'!DU92/'Base Table 5'!$DX92)*$EB92</f>
        <v>1.184412503700496</v>
      </c>
      <c r="DV92" s="36">
        <f>('Base Table 5'!DV92/'Base Table 5'!$DX92)*$EB92</f>
        <v>4.2257326839467233E-3</v>
      </c>
      <c r="DW92" s="36">
        <f>('Base Table 5'!DW92/'Base Table 5'!$DX92)*$EB92</f>
        <v>158.40943744701312</v>
      </c>
      <c r="DX92" s="36">
        <f t="shared" si="9"/>
        <v>2333.3928425221961</v>
      </c>
      <c r="DY92" s="36">
        <f t="shared" si="10"/>
        <v>2341.8455125221963</v>
      </c>
      <c r="DZ92" s="14">
        <f>'Base Table 5'!DY92</f>
        <v>2327.9998000000005</v>
      </c>
      <c r="EA92" s="54">
        <v>2341.8455125221967</v>
      </c>
      <c r="EB92" s="100">
        <f t="shared" si="11"/>
        <v>2333.3928425221966</v>
      </c>
    </row>
    <row r="93" spans="1:132" x14ac:dyDescent="0.4">
      <c r="A93" s="37">
        <v>90</v>
      </c>
      <c r="B93" s="2" t="str">
        <f>'Base Table 5'!B93</f>
        <v>6201</v>
      </c>
      <c r="C93" s="112">
        <f>'Base Table 5'!C93</f>
        <v>25</v>
      </c>
      <c r="D93" s="38" t="str">
        <f>'Base Table 5'!D93</f>
        <v>Finance</v>
      </c>
      <c r="E93" s="36">
        <f>(1+INDEX('Scenario Parameters'!$L:$L,MATCH($C93,'Scenario Parameters'!$A:$A,0)))*(1+INDEX('Scenario Parameters'!$L:$L,MATCH(E$3,'Scenario Parameters'!$A:$A,0)))*'Base Table 5'!E93</f>
        <v>2195.2606999999998</v>
      </c>
      <c r="F93" s="36">
        <f>(1+INDEX('Scenario Parameters'!$L:$L,MATCH($C93,'Scenario Parameters'!$A:$A,0)))*(1+INDEX('Scenario Parameters'!$L:$L,MATCH(F$3,'Scenario Parameters'!$A:$A,0)))*'Base Table 5'!F93</f>
        <v>165.78540000000001</v>
      </c>
      <c r="G93" s="36">
        <f>(1+INDEX('Scenario Parameters'!$L:$L,MATCH($C93,'Scenario Parameters'!$A:$A,0)))*(1+INDEX('Scenario Parameters'!$L:$L,MATCH(G$3,'Scenario Parameters'!$A:$A,0)))*'Base Table 5'!G93</f>
        <v>1017.1281</v>
      </c>
      <c r="H93" s="36">
        <f>(1+INDEX('Scenario Parameters'!$L:$L,MATCH($C93,'Scenario Parameters'!$A:$A,0)))*(1+INDEX('Scenario Parameters'!$L:$L,MATCH(H$3,'Scenario Parameters'!$A:$A,0)))*'Base Table 5'!H93</f>
        <v>56.573999999999998</v>
      </c>
      <c r="I93" s="36">
        <f>(1+INDEX('Scenario Parameters'!$L:$L,MATCH($C93,'Scenario Parameters'!$A:$A,0)))*(1+INDEX('Scenario Parameters'!$L:$L,MATCH(I$3,'Scenario Parameters'!$A:$A,0)))*'Base Table 5'!I93</f>
        <v>2.2040999999999999</v>
      </c>
      <c r="J93" s="36">
        <f>(1+INDEX('Scenario Parameters'!$L:$L,MATCH($C93,'Scenario Parameters'!$A:$A,0)))*(1+INDEX('Scenario Parameters'!$L:$L,MATCH(J$3,'Scenario Parameters'!$A:$A,0)))*'Base Table 5'!J93</f>
        <v>71.073999999999998</v>
      </c>
      <c r="K93" s="36">
        <f>(1+INDEX('Scenario Parameters'!$L:$L,MATCH($C93,'Scenario Parameters'!$A:$A,0)))*(1+INDEX('Scenario Parameters'!$L:$L,MATCH(K$3,'Scenario Parameters'!$A:$A,0)))*'Base Table 5'!K93</f>
        <v>243.3357</v>
      </c>
      <c r="L93" s="36">
        <f>(1+INDEX('Scenario Parameters'!$L:$L,MATCH($C93,'Scenario Parameters'!$A:$A,0)))*(1+INDEX('Scenario Parameters'!$L:$L,MATCH(L$3,'Scenario Parameters'!$A:$A,0)))*'Base Table 5'!L93</f>
        <v>186.66269999999994</v>
      </c>
      <c r="M93" s="36">
        <f>(1+INDEX('Scenario Parameters'!$L:$L,MATCH($C93,'Scenario Parameters'!$A:$A,0)))*(1+INDEX('Scenario Parameters'!$L:$L,MATCH(M$3,'Scenario Parameters'!$A:$A,0)))*'Base Table 5'!M93</f>
        <v>517.24496999999985</v>
      </c>
      <c r="N93" s="36">
        <f>(1+INDEX('Scenario Parameters'!$L:$L,MATCH($C93,'Scenario Parameters'!$A:$A,0)))*(1+INDEX('Scenario Parameters'!$L:$L,MATCH(N$3,'Scenario Parameters'!$A:$A,0)))*'Base Table 5'!N93</f>
        <v>1848.3215300000002</v>
      </c>
      <c r="O93" s="36">
        <f>(1+INDEX('Scenario Parameters'!$L:$L,MATCH($C93,'Scenario Parameters'!$A:$A,0)))*(1+INDEX('Scenario Parameters'!$L:$L,MATCH(O$3,'Scenario Parameters'!$A:$A,0)))*'Base Table 5'!O93</f>
        <v>1263.75062</v>
      </c>
      <c r="P93" s="36">
        <f>(1+INDEX('Scenario Parameters'!$L:$L,MATCH($C93,'Scenario Parameters'!$A:$A,0)))*(1+INDEX('Scenario Parameters'!$L:$L,MATCH(P$3,'Scenario Parameters'!$A:$A,0)))*'Base Table 5'!P93</f>
        <v>354.15094000000005</v>
      </c>
      <c r="Q93" s="36">
        <f>(1+INDEX('Scenario Parameters'!$L:$L,MATCH($C93,'Scenario Parameters'!$A:$A,0)))*(1+INDEX('Scenario Parameters'!$L:$L,MATCH(Q$3,'Scenario Parameters'!$A:$A,0)))*'Base Table 5'!Q93</f>
        <v>208.29908</v>
      </c>
      <c r="R93" s="36">
        <f>(1+INDEX('Scenario Parameters'!$L:$L,MATCH($C93,'Scenario Parameters'!$A:$A,0)))*(1+INDEX('Scenario Parameters'!$L:$L,MATCH(R$3,'Scenario Parameters'!$A:$A,0)))*'Base Table 5'!R93</f>
        <v>214.25880000000001</v>
      </c>
      <c r="S93" s="36">
        <f>(1+INDEX('Scenario Parameters'!$L:$L,MATCH($C93,'Scenario Parameters'!$A:$A,0)))*(1+INDEX('Scenario Parameters'!$L:$L,MATCH(S$3,'Scenario Parameters'!$A:$A,0)))*'Base Table 5'!S93</f>
        <v>3.8910999999999998</v>
      </c>
      <c r="T93" s="36">
        <f>(1+INDEX('Scenario Parameters'!$L:$L,MATCH($C93,'Scenario Parameters'!$A:$A,0)))*(1+INDEX('Scenario Parameters'!$L:$L,MATCH(T$3,'Scenario Parameters'!$A:$A,0)))*'Base Table 5'!T93</f>
        <v>59.355899999999998</v>
      </c>
      <c r="U93" s="36">
        <f>(1+INDEX('Scenario Parameters'!$L:$L,MATCH($C93,'Scenario Parameters'!$A:$A,0)))*(1+INDEX('Scenario Parameters'!$L:$L,MATCH(U$3,'Scenario Parameters'!$A:$A,0)))*'Base Table 5'!U93</f>
        <v>30.1586</v>
      </c>
      <c r="V93" s="36">
        <f>(1+INDEX('Scenario Parameters'!$L:$L,MATCH($C93,'Scenario Parameters'!$A:$A,0)))*(1+INDEX('Scenario Parameters'!$L:$L,MATCH(V$3,'Scenario Parameters'!$A:$A,0)))*'Base Table 5'!V93</f>
        <v>2.1236000000000002</v>
      </c>
      <c r="W93" s="36">
        <f>(1+INDEX('Scenario Parameters'!$L:$L,MATCH($C93,'Scenario Parameters'!$A:$A,0)))*(1+INDEX('Scenario Parameters'!$L:$L,MATCH(W$3,'Scenario Parameters'!$A:$A,0)))*'Base Table 5'!W93</f>
        <v>103.3058</v>
      </c>
      <c r="X93" s="36">
        <f>(1+INDEX('Scenario Parameters'!$L:$L,MATCH($C93,'Scenario Parameters'!$A:$A,0)))*(1+INDEX('Scenario Parameters'!$L:$L,MATCH(X$3,'Scenario Parameters'!$A:$A,0)))*'Base Table 5'!X93</f>
        <v>52.614400000000003</v>
      </c>
      <c r="Y93" s="36">
        <f>(1+INDEX('Scenario Parameters'!$L:$L,MATCH($C93,'Scenario Parameters'!$A:$A,0)))*(1+INDEX('Scenario Parameters'!$L:$L,MATCH(Y$3,'Scenario Parameters'!$A:$A,0)))*'Base Table 5'!Y93</f>
        <v>48.601100000000002</v>
      </c>
      <c r="Z93" s="36">
        <f>(1+INDEX('Scenario Parameters'!$L:$L,MATCH($C93,'Scenario Parameters'!$A:$A,0)))*(1+INDEX('Scenario Parameters'!$L:$L,MATCH(Z$3,'Scenario Parameters'!$A:$A,0)))*'Base Table 5'!Z93</f>
        <v>95.610799999999998</v>
      </c>
      <c r="AA93" s="36">
        <f>(1+INDEX('Scenario Parameters'!$L:$L,MATCH($C93,'Scenario Parameters'!$A:$A,0)))*(1+INDEX('Scenario Parameters'!$L:$L,MATCH(AA$3,'Scenario Parameters'!$A:$A,0)))*'Base Table 5'!AA93</f>
        <v>71.584500000000006</v>
      </c>
      <c r="AB93" s="36">
        <f>(1+INDEX('Scenario Parameters'!$L:$L,MATCH($C93,'Scenario Parameters'!$A:$A,0)))*(1+INDEX('Scenario Parameters'!$L:$L,MATCH(AB$3,'Scenario Parameters'!$A:$A,0)))*'Base Table 5'!AB93</f>
        <v>341.89519999999999</v>
      </c>
      <c r="AC93" s="36">
        <f>(1+INDEX('Scenario Parameters'!$L:$L,MATCH($C93,'Scenario Parameters'!$A:$A,0)))*(1+INDEX('Scenario Parameters'!$L:$L,MATCH(AC$3,'Scenario Parameters'!$A:$A,0)))*'Base Table 5'!AC93</f>
        <v>212.483</v>
      </c>
      <c r="AD93" s="36">
        <f>(1+INDEX('Scenario Parameters'!$L:$L,MATCH($C93,'Scenario Parameters'!$A:$A,0)))*(1+INDEX('Scenario Parameters'!$L:$L,MATCH(AD$3,'Scenario Parameters'!$A:$A,0)))*'Base Table 5'!AD93</f>
        <v>0.24049999999999999</v>
      </c>
      <c r="AE93" s="36">
        <f>(1+INDEX('Scenario Parameters'!$L:$L,MATCH($C93,'Scenario Parameters'!$A:$A,0)))*(1+INDEX('Scenario Parameters'!$L:$L,MATCH(AE$3,'Scenario Parameters'!$A:$A,0)))*'Base Table 5'!AE93</f>
        <v>0.63990000000000002</v>
      </c>
      <c r="AF93" s="36">
        <f>(1+INDEX('Scenario Parameters'!$L:$L,MATCH($C93,'Scenario Parameters'!$A:$A,0)))*(1+INDEX('Scenario Parameters'!$L:$L,MATCH(AF$3,'Scenario Parameters'!$A:$A,0)))*'Base Table 5'!AF93</f>
        <v>18.929500000000001</v>
      </c>
      <c r="AG93" s="36">
        <f>(1+INDEX('Scenario Parameters'!$L:$L,MATCH($C93,'Scenario Parameters'!$A:$A,0)))*(1+INDEX('Scenario Parameters'!$L:$L,MATCH(AG$3,'Scenario Parameters'!$A:$A,0)))*'Base Table 5'!AG93</f>
        <v>2.4020000000000001</v>
      </c>
      <c r="AH93" s="36">
        <f>(1+INDEX('Scenario Parameters'!$L:$L,MATCH($C93,'Scenario Parameters'!$A:$A,0)))*(1+INDEX('Scenario Parameters'!$L:$L,MATCH(AH$3,'Scenario Parameters'!$A:$A,0)))*'Base Table 5'!AH93</f>
        <v>8.6120000000000001</v>
      </c>
      <c r="AI93" s="36">
        <f>(1+INDEX('Scenario Parameters'!$L:$L,MATCH($C93,'Scenario Parameters'!$A:$A,0)))*(1+INDEX('Scenario Parameters'!$L:$L,MATCH(AI$3,'Scenario Parameters'!$A:$A,0)))*'Base Table 5'!AI93</f>
        <v>0.82909999999999995</v>
      </c>
      <c r="AJ93" s="36">
        <f>(1+INDEX('Scenario Parameters'!$L:$L,MATCH($C93,'Scenario Parameters'!$A:$A,0)))*(1+INDEX('Scenario Parameters'!$L:$L,MATCH(AJ$3,'Scenario Parameters'!$A:$A,0)))*'Base Table 5'!AJ93</f>
        <v>14.014799999999999</v>
      </c>
      <c r="AK93" s="36">
        <f>(1+INDEX('Scenario Parameters'!$L:$L,MATCH($C93,'Scenario Parameters'!$A:$A,0)))*(1+INDEX('Scenario Parameters'!$L:$L,MATCH(AK$3,'Scenario Parameters'!$A:$A,0)))*'Base Table 5'!AK93</f>
        <v>69.712800000000001</v>
      </c>
      <c r="AL93" s="36">
        <f>(1+INDEX('Scenario Parameters'!$L:$L,MATCH($C93,'Scenario Parameters'!$A:$A,0)))*(1+INDEX('Scenario Parameters'!$L:$L,MATCH(AL$3,'Scenario Parameters'!$A:$A,0)))*'Base Table 5'!AL93</f>
        <v>14.4901</v>
      </c>
      <c r="AM93" s="36">
        <f>(1+INDEX('Scenario Parameters'!$L:$L,MATCH($C93,'Scenario Parameters'!$A:$A,0)))*(1+INDEX('Scenario Parameters'!$L:$L,MATCH(AM$3,'Scenario Parameters'!$A:$A,0)))*'Base Table 5'!AM93</f>
        <v>24.841999999999999</v>
      </c>
      <c r="AN93" s="36">
        <f>(1+INDEX('Scenario Parameters'!$L:$L,MATCH($C93,'Scenario Parameters'!$A:$A,0)))*(1+INDEX('Scenario Parameters'!$L:$L,MATCH(AN$3,'Scenario Parameters'!$A:$A,0)))*'Base Table 5'!AN93</f>
        <v>34.535699999999999</v>
      </c>
      <c r="AO93" s="36">
        <f>(1+INDEX('Scenario Parameters'!$L:$L,MATCH($C93,'Scenario Parameters'!$A:$A,0)))*(1+INDEX('Scenario Parameters'!$L:$L,MATCH(AO$3,'Scenario Parameters'!$A:$A,0)))*'Base Table 5'!AO93</f>
        <v>1.2658199999999997</v>
      </c>
      <c r="AP93" s="36">
        <f>(1+INDEX('Scenario Parameters'!$L:$L,MATCH($C93,'Scenario Parameters'!$A:$A,0)))*(1+INDEX('Scenario Parameters'!$L:$L,MATCH(AP$3,'Scenario Parameters'!$A:$A,0)))*'Base Table 5'!AP93</f>
        <v>56.0976</v>
      </c>
      <c r="AQ93" s="36">
        <f>(1+INDEX('Scenario Parameters'!$L:$L,MATCH($C93,'Scenario Parameters'!$A:$A,0)))*(1+INDEX('Scenario Parameters'!$L:$L,MATCH(AQ$3,'Scenario Parameters'!$A:$A,0)))*'Base Table 5'!AQ93</f>
        <v>9.5549999999999996E-2</v>
      </c>
      <c r="AR93" s="36">
        <f>(1+INDEX('Scenario Parameters'!$L:$L,MATCH($C93,'Scenario Parameters'!$A:$A,0)))*(1+INDEX('Scenario Parameters'!$L:$L,MATCH(AR$3,'Scenario Parameters'!$A:$A,0)))*'Base Table 5'!AR93</f>
        <v>240.4419</v>
      </c>
      <c r="AS93" s="36">
        <f>(1+INDEX('Scenario Parameters'!$L:$L,MATCH($C93,'Scenario Parameters'!$A:$A,0)))*(1+INDEX('Scenario Parameters'!$L:$L,MATCH(AS$3,'Scenario Parameters'!$A:$A,0)))*'Base Table 5'!AS93</f>
        <v>24.046399999999998</v>
      </c>
      <c r="AT93" s="36">
        <f>(1+INDEX('Scenario Parameters'!$L:$L,MATCH($C93,'Scenario Parameters'!$A:$A,0)))*(1+INDEX('Scenario Parameters'!$L:$L,MATCH(AT$3,'Scenario Parameters'!$A:$A,0)))*'Base Table 5'!AT93</f>
        <v>87.124799999999993</v>
      </c>
      <c r="AU93" s="36">
        <f>(1+INDEX('Scenario Parameters'!$L:$L,MATCH($C93,'Scenario Parameters'!$A:$A,0)))*(1+INDEX('Scenario Parameters'!$L:$L,MATCH(AU$3,'Scenario Parameters'!$A:$A,0)))*'Base Table 5'!AU93</f>
        <v>2.391</v>
      </c>
      <c r="AV93" s="36">
        <f>(1+INDEX('Scenario Parameters'!$L:$L,MATCH($C93,'Scenario Parameters'!$A:$A,0)))*(1+INDEX('Scenario Parameters'!$L:$L,MATCH(AV$3,'Scenario Parameters'!$A:$A,0)))*'Base Table 5'!AV93</f>
        <v>62.178899999999999</v>
      </c>
      <c r="AW93" s="36">
        <f>(1+INDEX('Scenario Parameters'!$L:$L,MATCH($C93,'Scenario Parameters'!$A:$A,0)))*(1+INDEX('Scenario Parameters'!$L:$L,MATCH(AW$3,'Scenario Parameters'!$A:$A,0)))*'Base Table 5'!AW93</f>
        <v>10.2273</v>
      </c>
      <c r="AX93" s="36">
        <f>(1+INDEX('Scenario Parameters'!$L:$L,MATCH($C93,'Scenario Parameters'!$A:$A,0)))*(1+INDEX('Scenario Parameters'!$L:$L,MATCH(AX$3,'Scenario Parameters'!$A:$A,0)))*'Base Table 5'!AX93</f>
        <v>48.728299999999997</v>
      </c>
      <c r="AY93" s="36">
        <f>(1+INDEX('Scenario Parameters'!$L:$L,MATCH($C93,'Scenario Parameters'!$A:$A,0)))*(1+INDEX('Scenario Parameters'!$L:$L,MATCH(AY$3,'Scenario Parameters'!$A:$A,0)))*'Base Table 5'!AY93</f>
        <v>4.8642000000000003</v>
      </c>
      <c r="AZ93" s="36">
        <f>(1+INDEX('Scenario Parameters'!$L:$L,MATCH($C93,'Scenario Parameters'!$A:$A,0)))*(1+INDEX('Scenario Parameters'!$L:$L,MATCH(AZ$3,'Scenario Parameters'!$A:$A,0)))*'Base Table 5'!AZ93</f>
        <v>11.1249</v>
      </c>
      <c r="BA93" s="36">
        <f>(1+INDEX('Scenario Parameters'!$L:$L,MATCH($C93,'Scenario Parameters'!$A:$A,0)))*(1+INDEX('Scenario Parameters'!$L:$L,MATCH(BA$3,'Scenario Parameters'!$A:$A,0)))*'Base Table 5'!BA93</f>
        <v>71.683199999999999</v>
      </c>
      <c r="BB93" s="36">
        <f>(1+INDEX('Scenario Parameters'!$L:$L,MATCH($C93,'Scenario Parameters'!$A:$A,0)))*(1+INDEX('Scenario Parameters'!$L:$L,MATCH(BB$3,'Scenario Parameters'!$A:$A,0)))*'Base Table 5'!BB93</f>
        <v>203.75649999999999</v>
      </c>
      <c r="BC93" s="36">
        <f>(1+INDEX('Scenario Parameters'!$L:$L,MATCH($C93,'Scenario Parameters'!$A:$A,0)))*(1+INDEX('Scenario Parameters'!$L:$L,MATCH(BC$3,'Scenario Parameters'!$A:$A,0)))*'Base Table 5'!BC93</f>
        <v>0.14760000000000001</v>
      </c>
      <c r="BD93" s="36">
        <f>(1+INDEX('Scenario Parameters'!$L:$L,MATCH($C93,'Scenario Parameters'!$A:$A,0)))*(1+INDEX('Scenario Parameters'!$L:$L,MATCH(BD$3,'Scenario Parameters'!$A:$A,0)))*'Base Table 5'!BD93</f>
        <v>81.911699999999996</v>
      </c>
      <c r="BE93" s="36">
        <f>(1+INDEX('Scenario Parameters'!$L:$L,MATCH($C93,'Scenario Parameters'!$A:$A,0)))*(1+INDEX('Scenario Parameters'!$L:$L,MATCH(BE$3,'Scenario Parameters'!$A:$A,0)))*'Base Table 5'!BE93</f>
        <v>9.8905999999999992</v>
      </c>
      <c r="BF93" s="36">
        <f>(1+INDEX('Scenario Parameters'!$L:$L,MATCH($C93,'Scenario Parameters'!$A:$A,0)))*(1+INDEX('Scenario Parameters'!$L:$L,MATCH(BF$3,'Scenario Parameters'!$A:$A,0)))*'Base Table 5'!BF93</f>
        <v>39.143900000000002</v>
      </c>
      <c r="BG93" s="36">
        <f>(1+INDEX('Scenario Parameters'!$L:$L,MATCH($C93,'Scenario Parameters'!$A:$A,0)))*(1+INDEX('Scenario Parameters'!$L:$L,MATCH(BG$3,'Scenario Parameters'!$A:$A,0)))*'Base Table 5'!BG93</f>
        <v>14.411430000000003</v>
      </c>
      <c r="BH93" s="36">
        <f>(1+INDEX('Scenario Parameters'!$L:$L,MATCH($C93,'Scenario Parameters'!$A:$A,0)))*(1+INDEX('Scenario Parameters'!$L:$L,MATCH(BH$3,'Scenario Parameters'!$A:$A,0)))*'Base Table 5'!BH93</f>
        <v>11.4969</v>
      </c>
      <c r="BI93" s="36">
        <f>(1+INDEX('Scenario Parameters'!$L:$L,MATCH($C93,'Scenario Parameters'!$A:$A,0)))*(1+INDEX('Scenario Parameters'!$L:$L,MATCH(BI$3,'Scenario Parameters'!$A:$A,0)))*'Base Table 5'!BI93</f>
        <v>55.137500000000003</v>
      </c>
      <c r="BJ93" s="36">
        <f>(1+INDEX('Scenario Parameters'!$L:$L,MATCH($C93,'Scenario Parameters'!$A:$A,0)))*(1+INDEX('Scenario Parameters'!$L:$L,MATCH(BJ$3,'Scenario Parameters'!$A:$A,0)))*'Base Table 5'!BJ93</f>
        <v>33.9983</v>
      </c>
      <c r="BK93" s="36">
        <f>(1+INDEX('Scenario Parameters'!$L:$L,MATCH($C93,'Scenario Parameters'!$A:$A,0)))*(1+INDEX('Scenario Parameters'!$L:$L,MATCH(BK$3,'Scenario Parameters'!$A:$A,0)))*'Base Table 5'!BK93</f>
        <v>35.202100000000002</v>
      </c>
      <c r="BL93" s="36">
        <f>(1+INDEX('Scenario Parameters'!$L:$L,MATCH($C93,'Scenario Parameters'!$A:$A,0)))*(1+INDEX('Scenario Parameters'!$L:$L,MATCH(BL$3,'Scenario Parameters'!$A:$A,0)))*'Base Table 5'!BL93</f>
        <v>59.9482</v>
      </c>
      <c r="BM93" s="36">
        <f>(1+INDEX('Scenario Parameters'!$L:$L,MATCH($C93,'Scenario Parameters'!$A:$A,0)))*(1+INDEX('Scenario Parameters'!$L:$L,MATCH(BM$3,'Scenario Parameters'!$A:$A,0)))*'Base Table 5'!BM93</f>
        <v>4.7907999999999999</v>
      </c>
      <c r="BN93" s="36">
        <f>(1+INDEX('Scenario Parameters'!$L:$L,MATCH($C93,'Scenario Parameters'!$A:$A,0)))*(1+INDEX('Scenario Parameters'!$L:$L,MATCH(BN$3,'Scenario Parameters'!$A:$A,0)))*'Base Table 5'!BN93</f>
        <v>95.581199999999995</v>
      </c>
      <c r="BO93" s="36">
        <f>(1+INDEX('Scenario Parameters'!$L:$L,MATCH($C93,'Scenario Parameters'!$A:$A,0)))*(1+INDEX('Scenario Parameters'!$L:$L,MATCH(BO$3,'Scenario Parameters'!$A:$A,0)))*'Base Table 5'!BO93</f>
        <v>9.9588999999999999</v>
      </c>
      <c r="BP93" s="36">
        <f>(1+INDEX('Scenario Parameters'!$L:$L,MATCH($C93,'Scenario Parameters'!$A:$A,0)))*(1+INDEX('Scenario Parameters'!$L:$L,MATCH(BP$3,'Scenario Parameters'!$A:$A,0)))*'Base Table 5'!BP93</f>
        <v>7.0890000000000004</v>
      </c>
      <c r="BQ93" s="36">
        <f>(1+INDEX('Scenario Parameters'!$L:$L,MATCH($C93,'Scenario Parameters'!$A:$A,0)))*(1+INDEX('Scenario Parameters'!$L:$L,MATCH(BQ$3,'Scenario Parameters'!$A:$A,0)))*'Base Table 5'!BQ93</f>
        <v>2253.9854999999998</v>
      </c>
      <c r="BR93" s="36">
        <f>(1+INDEX('Scenario Parameters'!$L:$L,MATCH($C93,'Scenario Parameters'!$A:$A,0)))*(1+INDEX('Scenario Parameters'!$L:$L,MATCH(BR$3,'Scenario Parameters'!$A:$A,0)))*'Base Table 5'!BR93</f>
        <v>2615.6782500000004</v>
      </c>
      <c r="BS93" s="36">
        <f>(1+INDEX('Scenario Parameters'!$L:$L,MATCH($C93,'Scenario Parameters'!$A:$A,0)))*(1+INDEX('Scenario Parameters'!$L:$L,MATCH(BS$3,'Scenario Parameters'!$A:$A,0)))*'Base Table 5'!BS93</f>
        <v>17.801199999999994</v>
      </c>
      <c r="BT93" s="36">
        <f>(1+INDEX('Scenario Parameters'!$L:$L,MATCH($C93,'Scenario Parameters'!$A:$A,0)))*(1+INDEX('Scenario Parameters'!$L:$L,MATCH(BT$3,'Scenario Parameters'!$A:$A,0)))*'Base Table 5'!BT93</f>
        <v>1995.3692000000001</v>
      </c>
      <c r="BU93" s="36">
        <f>(1+INDEX('Scenario Parameters'!$L:$L,MATCH($C93,'Scenario Parameters'!$A:$A,0)))*(1+INDEX('Scenario Parameters'!$L:$L,MATCH(BU$3,'Scenario Parameters'!$A:$A,0)))*'Base Table 5'!BU93</f>
        <v>112.2998</v>
      </c>
      <c r="BV93" s="36">
        <f>(1+INDEX('Scenario Parameters'!$L:$L,MATCH($C93,'Scenario Parameters'!$A:$A,0)))*(1+INDEX('Scenario Parameters'!$L:$L,MATCH(BV$3,'Scenario Parameters'!$A:$A,0)))*'Base Table 5'!BV93</f>
        <v>1581.4952000000001</v>
      </c>
      <c r="BW93" s="36">
        <f>(1+INDEX('Scenario Parameters'!$L:$L,MATCH($C93,'Scenario Parameters'!$A:$A,0)))*(1+INDEX('Scenario Parameters'!$L:$L,MATCH(BW$3,'Scenario Parameters'!$A:$A,0)))*'Base Table 5'!BW93</f>
        <v>1378.2722000000001</v>
      </c>
      <c r="BX93" s="36">
        <f>(1+INDEX('Scenario Parameters'!$L:$L,MATCH($C93,'Scenario Parameters'!$A:$A,0)))*(1+INDEX('Scenario Parameters'!$L:$L,MATCH(BX$3,'Scenario Parameters'!$A:$A,0)))*'Base Table 5'!BX93</f>
        <v>1046.5637999999999</v>
      </c>
      <c r="BY93" s="36">
        <f>(1+INDEX('Scenario Parameters'!$L:$L,MATCH($C93,'Scenario Parameters'!$A:$A,0)))*(1+INDEX('Scenario Parameters'!$L:$L,MATCH(BY$3,'Scenario Parameters'!$A:$A,0)))*'Base Table 5'!BY93</f>
        <v>2389.2325000000001</v>
      </c>
      <c r="BZ93" s="36">
        <f>(1+INDEX('Scenario Parameters'!$L:$L,MATCH($C93,'Scenario Parameters'!$A:$A,0)))*(1+INDEX('Scenario Parameters'!$L:$L,MATCH(BZ$3,'Scenario Parameters'!$A:$A,0)))*'Base Table 5'!BZ93</f>
        <v>3094.2750000000001</v>
      </c>
      <c r="CA93" s="36">
        <f>(1+INDEX('Scenario Parameters'!$L:$L,MATCH($C93,'Scenario Parameters'!$A:$A,0)))*(1+INDEX('Scenario Parameters'!$L:$L,MATCH(CA$3,'Scenario Parameters'!$A:$A,0)))*'Base Table 5'!CA93</f>
        <v>1999.1659</v>
      </c>
      <c r="CB93" s="36">
        <f>(1+INDEX('Scenario Parameters'!$L:$L,MATCH($C93,'Scenario Parameters'!$A:$A,0)))*(1+INDEX('Scenario Parameters'!$L:$L,MATCH(CB$3,'Scenario Parameters'!$A:$A,0)))*'Base Table 5'!CB93</f>
        <v>681.07339999999999</v>
      </c>
      <c r="CC93" s="36">
        <f>(1+INDEX('Scenario Parameters'!$L:$L,MATCH($C93,'Scenario Parameters'!$A:$A,0)))*(1+INDEX('Scenario Parameters'!$L:$L,MATCH(CC$3,'Scenario Parameters'!$A:$A,0)))*'Base Table 5'!CC93</f>
        <v>1037.5917999999999</v>
      </c>
      <c r="CD93" s="36">
        <f>(1+INDEX('Scenario Parameters'!$L:$L,MATCH($C93,'Scenario Parameters'!$A:$A,0)))*(1+INDEX('Scenario Parameters'!$L:$L,MATCH(CD$3,'Scenario Parameters'!$A:$A,0)))*'Base Table 5'!CD93</f>
        <v>793.09643999999992</v>
      </c>
      <c r="CE93" s="36">
        <f>(1+INDEX('Scenario Parameters'!$L:$L,MATCH($C93,'Scenario Parameters'!$A:$A,0)))*(1+INDEX('Scenario Parameters'!$L:$L,MATCH(CE$3,'Scenario Parameters'!$A:$A,0)))*'Base Table 5'!CE93</f>
        <v>351.90839999999997</v>
      </c>
      <c r="CF93" s="36">
        <f>(1+INDEX('Scenario Parameters'!$L:$L,MATCH($C93,'Scenario Parameters'!$A:$A,0)))*(1+INDEX('Scenario Parameters'!$L:$L,MATCH(CF$3,'Scenario Parameters'!$A:$A,0)))*'Base Table 5'!CF93</f>
        <v>460.9572</v>
      </c>
      <c r="CG93" s="36">
        <f>(1+INDEX('Scenario Parameters'!$L:$L,MATCH($C93,'Scenario Parameters'!$A:$A,0)))*(1+INDEX('Scenario Parameters'!$L:$L,MATCH(CG$3,'Scenario Parameters'!$A:$A,0)))*'Base Table 5'!CG93</f>
        <v>165.7681</v>
      </c>
      <c r="CH93" s="36">
        <f>(1+INDEX('Scenario Parameters'!$L:$L,MATCH($C93,'Scenario Parameters'!$A:$A,0)))*(1+INDEX('Scenario Parameters'!$L:$L,MATCH(CH$3,'Scenario Parameters'!$A:$A,0)))*'Base Table 5'!CH93</f>
        <v>104.64570000000001</v>
      </c>
      <c r="CI93" s="36">
        <f>(1+INDEX('Scenario Parameters'!$L:$L,MATCH($C93,'Scenario Parameters'!$A:$A,0)))*(1+INDEX('Scenario Parameters'!$L:$L,MATCH(CI$3,'Scenario Parameters'!$A:$A,0)))*'Base Table 5'!CI93</f>
        <v>2724.2892999999999</v>
      </c>
      <c r="CJ93" s="36">
        <f>(1+INDEX('Scenario Parameters'!$L:$L,MATCH($C93,'Scenario Parameters'!$A:$A,0)))*(1+INDEX('Scenario Parameters'!$L:$L,MATCH(CJ$3,'Scenario Parameters'!$A:$A,0)))*'Base Table 5'!CJ93</f>
        <v>211.06370000000001</v>
      </c>
      <c r="CK93" s="36">
        <f>(1+INDEX('Scenario Parameters'!$L:$L,MATCH($C93,'Scenario Parameters'!$A:$A,0)))*(1+INDEX('Scenario Parameters'!$L:$L,MATCH(CK$3,'Scenario Parameters'!$A:$A,0)))*'Base Table 5'!CK93</f>
        <v>72.836799999999997</v>
      </c>
      <c r="CL93" s="36">
        <f>(1+INDEX('Scenario Parameters'!$L:$L,MATCH($C93,'Scenario Parameters'!$A:$A,0)))*(1+INDEX('Scenario Parameters'!$L:$L,MATCH(CL$3,'Scenario Parameters'!$A:$A,0)))*'Base Table 5'!CL93</f>
        <v>135.7004</v>
      </c>
      <c r="CM93" s="36">
        <f>(1+INDEX('Scenario Parameters'!$L:$L,MATCH($C93,'Scenario Parameters'!$A:$A,0)))*(1+INDEX('Scenario Parameters'!$L:$L,MATCH(CM$3,'Scenario Parameters'!$A:$A,0)))*'Base Table 5'!CM93</f>
        <v>446.45240000000001</v>
      </c>
      <c r="CN93" s="36">
        <f>(1+INDEX('Scenario Parameters'!$L:$L,MATCH($C93,'Scenario Parameters'!$A:$A,0)))*(1+INDEX('Scenario Parameters'!$L:$L,MATCH(CN$3,'Scenario Parameters'!$A:$A,0)))*'Base Table 5'!CN93</f>
        <v>1530.8579999999999</v>
      </c>
      <c r="CO93" s="36">
        <f>(1+INDEX('Scenario Parameters'!$L:$L,MATCH($C93,'Scenario Parameters'!$A:$A,0)))*(1+INDEX('Scenario Parameters'!$L:$L,MATCH(CO$3,'Scenario Parameters'!$A:$A,0)))*'Base Table 5'!CO93</f>
        <v>1.2095</v>
      </c>
      <c r="CP93" s="36">
        <f>(1+INDEX('Scenario Parameters'!$L:$L,MATCH($C93,'Scenario Parameters'!$A:$A,0)))*(1+INDEX('Scenario Parameters'!$L:$L,MATCH(CP$3,'Scenario Parameters'!$A:$A,0)))*'Base Table 5'!CP93</f>
        <v>9756.2726999999995</v>
      </c>
      <c r="CQ93" s="36">
        <f>(1+INDEX('Scenario Parameters'!$L:$L,MATCH($C93,'Scenario Parameters'!$A:$A,0)))*(1+INDEX('Scenario Parameters'!$L:$L,MATCH(CQ$3,'Scenario Parameters'!$A:$A,0)))*'Base Table 5'!CQ93</f>
        <v>11865.1013</v>
      </c>
      <c r="CR93" s="36">
        <f>(1+INDEX('Scenario Parameters'!$L:$L,MATCH($C93,'Scenario Parameters'!$A:$A,0)))*(1+INDEX('Scenario Parameters'!$L:$L,MATCH(CR$3,'Scenario Parameters'!$A:$A,0)))*'Base Table 5'!CR93</f>
        <v>2478.2107999999998</v>
      </c>
      <c r="CS93" s="36">
        <f>(1+INDEX('Scenario Parameters'!$L:$L,MATCH($C93,'Scenario Parameters'!$A:$A,0)))*(1+INDEX('Scenario Parameters'!$L:$L,MATCH(CS$3,'Scenario Parameters'!$A:$A,0)))*'Base Table 5'!CS93</f>
        <v>1052.0779</v>
      </c>
      <c r="CT93" s="36">
        <f>(1+INDEX('Scenario Parameters'!$L:$L,MATCH($C93,'Scenario Parameters'!$A:$A,0)))*(1+INDEX('Scenario Parameters'!$L:$L,MATCH(CT$3,'Scenario Parameters'!$A:$A,0)))*'Base Table 5'!CT93</f>
        <v>11923.2451</v>
      </c>
      <c r="CU93" s="36">
        <f>(1+INDEX('Scenario Parameters'!$L:$L,MATCH($C93,'Scenario Parameters'!$A:$A,0)))*(1+INDEX('Scenario Parameters'!$L:$L,MATCH(CU$3,'Scenario Parameters'!$A:$A,0)))*'Base Table 5'!CU93</f>
        <v>9969.7522000000008</v>
      </c>
      <c r="CV93" s="36">
        <f>(1+INDEX('Scenario Parameters'!$L:$L,MATCH($C93,'Scenario Parameters'!$A:$A,0)))*(1+INDEX('Scenario Parameters'!$L:$L,MATCH(CV$3,'Scenario Parameters'!$A:$A,0)))*'Base Table 5'!CV93</f>
        <v>9336.5152999999991</v>
      </c>
      <c r="CW93" s="36">
        <f>(1+INDEX('Scenario Parameters'!$L:$L,MATCH($C93,'Scenario Parameters'!$A:$A,0)))*(1+INDEX('Scenario Parameters'!$L:$L,MATCH(CW$3,'Scenario Parameters'!$A:$A,0)))*'Base Table 5'!CW93</f>
        <v>6882.5011999999997</v>
      </c>
      <c r="CX93" s="36">
        <f>(1+INDEX('Scenario Parameters'!$L:$L,MATCH($C93,'Scenario Parameters'!$A:$A,0)))*(1+INDEX('Scenario Parameters'!$L:$L,MATCH(CX$3,'Scenario Parameters'!$A:$A,0)))*'Base Table 5'!CX93</f>
        <v>648.32249999999999</v>
      </c>
      <c r="CY93" s="36">
        <f>(1+INDEX('Scenario Parameters'!$L:$L,MATCH($C93,'Scenario Parameters'!$A:$A,0)))*(1+INDEX('Scenario Parameters'!$L:$L,MATCH(CY$3,'Scenario Parameters'!$A:$A,0)))*'Base Table 5'!CY93</f>
        <v>1268.9499000000001</v>
      </c>
      <c r="CZ93" s="36">
        <f>(1+INDEX('Scenario Parameters'!$L:$L,MATCH($C93,'Scenario Parameters'!$A:$A,0)))*(1+INDEX('Scenario Parameters'!$L:$L,MATCH(CZ$3,'Scenario Parameters'!$A:$A,0)))*'Base Table 5'!CZ93</f>
        <v>448.96769999999998</v>
      </c>
      <c r="DA93" s="36">
        <f>(1+INDEX('Scenario Parameters'!$L:$L,MATCH($C93,'Scenario Parameters'!$A:$A,0)))*(1+INDEX('Scenario Parameters'!$L:$L,MATCH(DA$3,'Scenario Parameters'!$A:$A,0)))*'Base Table 5'!DA93</f>
        <v>2977.2597000000001</v>
      </c>
      <c r="DB93" s="36">
        <f>(1+INDEX('Scenario Parameters'!$L:$L,MATCH($C93,'Scenario Parameters'!$A:$A,0)))*(1+INDEX('Scenario Parameters'!$L:$L,MATCH(DB$3,'Scenario Parameters'!$A:$A,0)))*'Base Table 5'!DB93</f>
        <v>188.52619999999999</v>
      </c>
      <c r="DC93" s="36">
        <f>(1+INDEX('Scenario Parameters'!$L:$L,MATCH($C93,'Scenario Parameters'!$A:$A,0)))*(1+INDEX('Scenario Parameters'!$L:$L,MATCH(DC$3,'Scenario Parameters'!$A:$A,0)))*'Base Table 5'!DC93</f>
        <v>342.7758</v>
      </c>
      <c r="DD93" s="36">
        <f>(1+INDEX('Scenario Parameters'!$L:$L,MATCH($C93,'Scenario Parameters'!$A:$A,0)))*(1+INDEX('Scenario Parameters'!$L:$L,MATCH(DD$3,'Scenario Parameters'!$A:$A,0)))*'Base Table 5'!DD93</f>
        <v>1173.2878000000001</v>
      </c>
      <c r="DE93" s="36">
        <f>(1+INDEX('Scenario Parameters'!$L:$L,MATCH($C93,'Scenario Parameters'!$A:$A,0)))*(1+INDEX('Scenario Parameters'!$L:$L,MATCH(DE$3,'Scenario Parameters'!$A:$A,0)))*'Base Table 5'!DE93</f>
        <v>255.68029999999999</v>
      </c>
      <c r="DF93" s="36">
        <f>(1+INDEX('Scenario Parameters'!$L:$L,MATCH($C93,'Scenario Parameters'!$A:$A,0)))*(1+INDEX('Scenario Parameters'!$L:$L,MATCH(DF$3,'Scenario Parameters'!$A:$A,0)))*'Base Table 5'!DF93</f>
        <v>186.32230000000001</v>
      </c>
      <c r="DG93" s="36">
        <f>(1+INDEX('Scenario Parameters'!$L:$L,MATCH($C93,'Scenario Parameters'!$A:$A,0)))*(1+INDEX('Scenario Parameters'!$L:$L,MATCH(DG$3,'Scenario Parameters'!$A:$A,0)))*'Base Table 5'!DG93</f>
        <v>1397.1134500000001</v>
      </c>
      <c r="DH93" s="36">
        <f>(1+INDEX('Scenario Parameters'!$L:$L,MATCH($C93,'Scenario Parameters'!$A:$A,0)))*(1+INDEX('Scenario Parameters'!$L:$L,MATCH(DH$3,'Scenario Parameters'!$A:$A,0)))*'Base Table 5'!DH93</f>
        <v>179.91460000000001</v>
      </c>
      <c r="DI93" s="36">
        <f>(1+INDEX('Scenario Parameters'!$L:$L,MATCH($C93,'Scenario Parameters'!$A:$A,0)))*(1+INDEX('Scenario Parameters'!$L:$L,MATCH(DI$3,'Scenario Parameters'!$A:$A,0)))*'Base Table 5'!DI93</f>
        <v>60.102800000000002</v>
      </c>
      <c r="DJ93" s="36">
        <f>(1+INDEX('Scenario Parameters'!$L:$L,MATCH($C93,'Scenario Parameters'!$A:$A,0)))*(1+INDEX('Scenario Parameters'!$L:$L,MATCH(DJ$3,'Scenario Parameters'!$A:$A,0)))*'Base Table 5'!DJ93</f>
        <v>229.251</v>
      </c>
      <c r="DK93" s="36">
        <f>(1+INDEX('Scenario Parameters'!$L:$L,MATCH($C93,'Scenario Parameters'!$A:$A,0)))*(1+INDEX('Scenario Parameters'!$L:$L,MATCH(DK$3,'Scenario Parameters'!$A:$A,0)))*'Base Table 5'!DK93</f>
        <v>224.56540000000001</v>
      </c>
      <c r="DL93" s="36">
        <f>(1+INDEX('Scenario Parameters'!$L:$L,MATCH($C93,'Scenario Parameters'!$A:$A,0)))*(1+INDEX('Scenario Parameters'!$L:$L,MATCH(DL$3,'Scenario Parameters'!$A:$A,0)))*'Base Table 5'!DL93</f>
        <v>24.858699999999992</v>
      </c>
      <c r="DM93" s="36">
        <f>(1+INDEX('Scenario Parameters'!$L:$L,MATCH($C93,'Scenario Parameters'!$A:$A,0)))*(1+INDEX('Scenario Parameters'!$L:$L,MATCH(DM$3,'Scenario Parameters'!$A:$A,0)))*'Base Table 5'!DM93</f>
        <v>60.200800000000001</v>
      </c>
      <c r="DN93" s="36">
        <f>(1+INDEX('Scenario Parameters'!$L:$L,MATCH($C93,'Scenario Parameters'!$A:$A,0)))*(1+INDEX('Scenario Parameters'!$L:$L,MATCH(DN$3,'Scenario Parameters'!$A:$A,0)))*'Base Table 5'!DN93</f>
        <v>538.25459999999998</v>
      </c>
      <c r="DO93" s="36">
        <f>(1+INDEX('Scenario Parameters'!$L:$L,MATCH($C93,'Scenario Parameters'!$A:$A,0)))*(1+INDEX('Scenario Parameters'!$L:$L,MATCH(DO$3,'Scenario Parameters'!$A:$A,0)))*'Base Table 5'!DO93</f>
        <v>57.616999999999997</v>
      </c>
      <c r="DP93" s="36">
        <f t="shared" si="8"/>
        <v>111564.89428000001</v>
      </c>
      <c r="DQ93" s="36">
        <f>('Base Table 5'!DQ93/'Base Table 5'!$DX93)*$EB93</f>
        <v>37678.277942885114</v>
      </c>
      <c r="DR93" s="36">
        <f>('Base Table 5'!DR93/'Base Table 5'!$DX93)*$EB93</f>
        <v>168.73944377526465</v>
      </c>
      <c r="DS93" s="36">
        <f>('Base Table 5'!DS93/'Base Table 5'!$DX93)*$EB93</f>
        <v>2323.3420952407332</v>
      </c>
      <c r="DT93" s="36">
        <f>('Base Table 5'!DT93/'Base Table 5'!$DX93)*$EB93</f>
        <v>21.89340847687204</v>
      </c>
      <c r="DU93" s="36">
        <f>('Base Table 5'!DU93/'Base Table 5'!$DX93)*$EB93</f>
        <v>594.8389034920034</v>
      </c>
      <c r="DV93" s="36">
        <f>('Base Table 5'!DV93/'Base Table 5'!$DX93)*$EB93</f>
        <v>0</v>
      </c>
      <c r="DW93" s="36">
        <f>('Base Table 5'!DW93/'Base Table 5'!$DX93)*$EB93</f>
        <v>4515.3922352481613</v>
      </c>
      <c r="DX93" s="36">
        <f t="shared" si="9"/>
        <v>45302.484029118146</v>
      </c>
      <c r="DY93" s="36">
        <f t="shared" si="10"/>
        <v>156867.37830911815</v>
      </c>
      <c r="DZ93" s="14">
        <f>'Base Table 5'!DY93</f>
        <v>158006.99979999999</v>
      </c>
      <c r="EA93" s="54">
        <v>156867.37830911815</v>
      </c>
      <c r="EB93" s="100">
        <f t="shared" si="11"/>
        <v>45302.484029118146</v>
      </c>
    </row>
    <row r="94" spans="1:132" x14ac:dyDescent="0.4">
      <c r="A94" s="34">
        <v>91</v>
      </c>
      <c r="B94" s="7" t="str">
        <f>'Base Table 5'!B94</f>
        <v>6301</v>
      </c>
      <c r="C94" s="111">
        <f>'Base Table 5'!C94</f>
        <v>25</v>
      </c>
      <c r="D94" s="35" t="str">
        <f>'Base Table 5'!D94</f>
        <v>Insurance and superannuation funds</v>
      </c>
      <c r="E94" s="36">
        <f>(1+INDEX('Scenario Parameters'!$L:$L,MATCH($C94,'Scenario Parameters'!$A:$A,0)))*(1+INDEX('Scenario Parameters'!$L:$L,MATCH(E$3,'Scenario Parameters'!$A:$A,0)))*'Base Table 5'!E94</f>
        <v>185.4333</v>
      </c>
      <c r="F94" s="36">
        <f>(1+INDEX('Scenario Parameters'!$L:$L,MATCH($C94,'Scenario Parameters'!$A:$A,0)))*(1+INDEX('Scenario Parameters'!$L:$L,MATCH(F$3,'Scenario Parameters'!$A:$A,0)))*'Base Table 5'!F94</f>
        <v>20.353999999999999</v>
      </c>
      <c r="G94" s="36">
        <f>(1+INDEX('Scenario Parameters'!$L:$L,MATCH($C94,'Scenario Parameters'!$A:$A,0)))*(1+INDEX('Scenario Parameters'!$L:$L,MATCH(G$3,'Scenario Parameters'!$A:$A,0)))*'Base Table 5'!G94</f>
        <v>90.910899999999998</v>
      </c>
      <c r="H94" s="36">
        <f>(1+INDEX('Scenario Parameters'!$L:$L,MATCH($C94,'Scenario Parameters'!$A:$A,0)))*(1+INDEX('Scenario Parameters'!$L:$L,MATCH(H$3,'Scenario Parameters'!$A:$A,0)))*'Base Table 5'!H94</f>
        <v>10.2738</v>
      </c>
      <c r="I94" s="36">
        <f>(1+INDEX('Scenario Parameters'!$L:$L,MATCH($C94,'Scenario Parameters'!$A:$A,0)))*(1+INDEX('Scenario Parameters'!$L:$L,MATCH(I$3,'Scenario Parameters'!$A:$A,0)))*'Base Table 5'!I94</f>
        <v>0.71819999999999995</v>
      </c>
      <c r="J94" s="36">
        <f>(1+INDEX('Scenario Parameters'!$L:$L,MATCH($C94,'Scenario Parameters'!$A:$A,0)))*(1+INDEX('Scenario Parameters'!$L:$L,MATCH(J$3,'Scenario Parameters'!$A:$A,0)))*'Base Table 5'!J94</f>
        <v>15.945600000000001</v>
      </c>
      <c r="K94" s="36">
        <f>(1+INDEX('Scenario Parameters'!$L:$L,MATCH($C94,'Scenario Parameters'!$A:$A,0)))*(1+INDEX('Scenario Parameters'!$L:$L,MATCH(K$3,'Scenario Parameters'!$A:$A,0)))*'Base Table 5'!K94</f>
        <v>35.9617</v>
      </c>
      <c r="L94" s="36">
        <f>(1+INDEX('Scenario Parameters'!$L:$L,MATCH($C94,'Scenario Parameters'!$A:$A,0)))*(1+INDEX('Scenario Parameters'!$L:$L,MATCH(L$3,'Scenario Parameters'!$A:$A,0)))*'Base Table 5'!L94</f>
        <v>9.1689799999999977</v>
      </c>
      <c r="M94" s="36">
        <f>(1+INDEX('Scenario Parameters'!$L:$L,MATCH($C94,'Scenario Parameters'!$A:$A,0)))*(1+INDEX('Scenario Parameters'!$L:$L,MATCH(M$3,'Scenario Parameters'!$A:$A,0)))*'Base Table 5'!M94</f>
        <v>9.4011699999999987</v>
      </c>
      <c r="N94" s="36">
        <f>(1+INDEX('Scenario Parameters'!$L:$L,MATCH($C94,'Scenario Parameters'!$A:$A,0)))*(1+INDEX('Scenario Parameters'!$L:$L,MATCH(N$3,'Scenario Parameters'!$A:$A,0)))*'Base Table 5'!N94</f>
        <v>81.751230000000007</v>
      </c>
      <c r="O94" s="36">
        <f>(1+INDEX('Scenario Parameters'!$L:$L,MATCH($C94,'Scenario Parameters'!$A:$A,0)))*(1+INDEX('Scenario Parameters'!$L:$L,MATCH(O$3,'Scenario Parameters'!$A:$A,0)))*'Base Table 5'!O94</f>
        <v>68.980010000000007</v>
      </c>
      <c r="P94" s="36">
        <f>(1+INDEX('Scenario Parameters'!$L:$L,MATCH($C94,'Scenario Parameters'!$A:$A,0)))*(1+INDEX('Scenario Parameters'!$L:$L,MATCH(P$3,'Scenario Parameters'!$A:$A,0)))*'Base Table 5'!P94</f>
        <v>31.702440000000003</v>
      </c>
      <c r="Q94" s="36">
        <f>(1+INDEX('Scenario Parameters'!$L:$L,MATCH($C94,'Scenario Parameters'!$A:$A,0)))*(1+INDEX('Scenario Parameters'!$L:$L,MATCH(Q$3,'Scenario Parameters'!$A:$A,0)))*'Base Table 5'!Q94</f>
        <v>16.189680000000003</v>
      </c>
      <c r="R94" s="36">
        <f>(1+INDEX('Scenario Parameters'!$L:$L,MATCH($C94,'Scenario Parameters'!$A:$A,0)))*(1+INDEX('Scenario Parameters'!$L:$L,MATCH(R$3,'Scenario Parameters'!$A:$A,0)))*'Base Table 5'!R94</f>
        <v>9.9893000000000001</v>
      </c>
      <c r="S94" s="36">
        <f>(1+INDEX('Scenario Parameters'!$L:$L,MATCH($C94,'Scenario Parameters'!$A:$A,0)))*(1+INDEX('Scenario Parameters'!$L:$L,MATCH(S$3,'Scenario Parameters'!$A:$A,0)))*'Base Table 5'!S94</f>
        <v>2.3054000000000001</v>
      </c>
      <c r="T94" s="36">
        <f>(1+INDEX('Scenario Parameters'!$L:$L,MATCH($C94,'Scenario Parameters'!$A:$A,0)))*(1+INDEX('Scenario Parameters'!$L:$L,MATCH(T$3,'Scenario Parameters'!$A:$A,0)))*'Base Table 5'!T94</f>
        <v>5.7272999999999996</v>
      </c>
      <c r="U94" s="36">
        <f>(1+INDEX('Scenario Parameters'!$L:$L,MATCH($C94,'Scenario Parameters'!$A:$A,0)))*(1+INDEX('Scenario Parameters'!$L:$L,MATCH(U$3,'Scenario Parameters'!$A:$A,0)))*'Base Table 5'!U94</f>
        <v>6.6550000000000002</v>
      </c>
      <c r="V94" s="36">
        <f>(1+INDEX('Scenario Parameters'!$L:$L,MATCH($C94,'Scenario Parameters'!$A:$A,0)))*(1+INDEX('Scenario Parameters'!$L:$L,MATCH(V$3,'Scenario Parameters'!$A:$A,0)))*'Base Table 5'!V94</f>
        <v>8.4220000000000006</v>
      </c>
      <c r="W94" s="36">
        <f>(1+INDEX('Scenario Parameters'!$L:$L,MATCH($C94,'Scenario Parameters'!$A:$A,0)))*(1+INDEX('Scenario Parameters'!$L:$L,MATCH(W$3,'Scenario Parameters'!$A:$A,0)))*'Base Table 5'!W94</f>
        <v>26.193100000000001</v>
      </c>
      <c r="X94" s="36">
        <f>(1+INDEX('Scenario Parameters'!$L:$L,MATCH($C94,'Scenario Parameters'!$A:$A,0)))*(1+INDEX('Scenario Parameters'!$L:$L,MATCH(X$3,'Scenario Parameters'!$A:$A,0)))*'Base Table 5'!X94</f>
        <v>13.2019</v>
      </c>
      <c r="Y94" s="36">
        <f>(1+INDEX('Scenario Parameters'!$L:$L,MATCH($C94,'Scenario Parameters'!$A:$A,0)))*(1+INDEX('Scenario Parameters'!$L:$L,MATCH(Y$3,'Scenario Parameters'!$A:$A,0)))*'Base Table 5'!Y94</f>
        <v>30.317900000000002</v>
      </c>
      <c r="Z94" s="36">
        <f>(1+INDEX('Scenario Parameters'!$L:$L,MATCH($C94,'Scenario Parameters'!$A:$A,0)))*(1+INDEX('Scenario Parameters'!$L:$L,MATCH(Z$3,'Scenario Parameters'!$A:$A,0)))*'Base Table 5'!Z94</f>
        <v>46.609400000000001</v>
      </c>
      <c r="AA94" s="36">
        <f>(1+INDEX('Scenario Parameters'!$L:$L,MATCH($C94,'Scenario Parameters'!$A:$A,0)))*(1+INDEX('Scenario Parameters'!$L:$L,MATCH(AA$3,'Scenario Parameters'!$A:$A,0)))*'Base Table 5'!AA94</f>
        <v>9.2818000000000005</v>
      </c>
      <c r="AB94" s="36">
        <f>(1+INDEX('Scenario Parameters'!$L:$L,MATCH($C94,'Scenario Parameters'!$A:$A,0)))*(1+INDEX('Scenario Parameters'!$L:$L,MATCH(AB$3,'Scenario Parameters'!$A:$A,0)))*'Base Table 5'!AB94</f>
        <v>5.7268999999999997</v>
      </c>
      <c r="AC94" s="36">
        <f>(1+INDEX('Scenario Parameters'!$L:$L,MATCH($C94,'Scenario Parameters'!$A:$A,0)))*(1+INDEX('Scenario Parameters'!$L:$L,MATCH(AC$3,'Scenario Parameters'!$A:$A,0)))*'Base Table 5'!AC94</f>
        <v>7.8787000000000003</v>
      </c>
      <c r="AD94" s="36">
        <f>(1+INDEX('Scenario Parameters'!$L:$L,MATCH($C94,'Scenario Parameters'!$A:$A,0)))*(1+INDEX('Scenario Parameters'!$L:$L,MATCH(AD$3,'Scenario Parameters'!$A:$A,0)))*'Base Table 5'!AD94</f>
        <v>4.3986000000000001</v>
      </c>
      <c r="AE94" s="36">
        <f>(1+INDEX('Scenario Parameters'!$L:$L,MATCH($C94,'Scenario Parameters'!$A:$A,0)))*(1+INDEX('Scenario Parameters'!$L:$L,MATCH(AE$3,'Scenario Parameters'!$A:$A,0)))*'Base Table 5'!AE94</f>
        <v>0.1855</v>
      </c>
      <c r="AF94" s="36">
        <f>(1+INDEX('Scenario Parameters'!$L:$L,MATCH($C94,'Scenario Parameters'!$A:$A,0)))*(1+INDEX('Scenario Parameters'!$L:$L,MATCH(AF$3,'Scenario Parameters'!$A:$A,0)))*'Base Table 5'!AF94</f>
        <v>6.1436999999999999</v>
      </c>
      <c r="AG94" s="36">
        <f>(1+INDEX('Scenario Parameters'!$L:$L,MATCH($C94,'Scenario Parameters'!$A:$A,0)))*(1+INDEX('Scenario Parameters'!$L:$L,MATCH(AG$3,'Scenario Parameters'!$A:$A,0)))*'Base Table 5'!AG94</f>
        <v>1.5615000000000001</v>
      </c>
      <c r="AH94" s="36">
        <f>(1+INDEX('Scenario Parameters'!$L:$L,MATCH($C94,'Scenario Parameters'!$A:$A,0)))*(1+INDEX('Scenario Parameters'!$L:$L,MATCH(AH$3,'Scenario Parameters'!$A:$A,0)))*'Base Table 5'!AH94</f>
        <v>0.77339999999999998</v>
      </c>
      <c r="AI94" s="36">
        <f>(1+INDEX('Scenario Parameters'!$L:$L,MATCH($C94,'Scenario Parameters'!$A:$A,0)))*(1+INDEX('Scenario Parameters'!$L:$L,MATCH(AI$3,'Scenario Parameters'!$A:$A,0)))*'Base Table 5'!AI94</f>
        <v>0.70430000000000004</v>
      </c>
      <c r="AJ94" s="36">
        <f>(1+INDEX('Scenario Parameters'!$L:$L,MATCH($C94,'Scenario Parameters'!$A:$A,0)))*(1+INDEX('Scenario Parameters'!$L:$L,MATCH(AJ$3,'Scenario Parameters'!$A:$A,0)))*'Base Table 5'!AJ94</f>
        <v>9.5526</v>
      </c>
      <c r="AK94" s="36">
        <f>(1+INDEX('Scenario Parameters'!$L:$L,MATCH($C94,'Scenario Parameters'!$A:$A,0)))*(1+INDEX('Scenario Parameters'!$L:$L,MATCH(AK$3,'Scenario Parameters'!$A:$A,0)))*'Base Table 5'!AK94</f>
        <v>27.046099999999999</v>
      </c>
      <c r="AL94" s="36">
        <f>(1+INDEX('Scenario Parameters'!$L:$L,MATCH($C94,'Scenario Parameters'!$A:$A,0)))*(1+INDEX('Scenario Parameters'!$L:$L,MATCH(AL$3,'Scenario Parameters'!$A:$A,0)))*'Base Table 5'!AL94</f>
        <v>4.4904999999999999</v>
      </c>
      <c r="AM94" s="36">
        <f>(1+INDEX('Scenario Parameters'!$L:$L,MATCH($C94,'Scenario Parameters'!$A:$A,0)))*(1+INDEX('Scenario Parameters'!$L:$L,MATCH(AM$3,'Scenario Parameters'!$A:$A,0)))*'Base Table 5'!AM94</f>
        <v>6.5434999999999999</v>
      </c>
      <c r="AN94" s="36">
        <f>(1+INDEX('Scenario Parameters'!$L:$L,MATCH($C94,'Scenario Parameters'!$A:$A,0)))*(1+INDEX('Scenario Parameters'!$L:$L,MATCH(AN$3,'Scenario Parameters'!$A:$A,0)))*'Base Table 5'!AN94</f>
        <v>2.9455</v>
      </c>
      <c r="AO94" s="36">
        <f>(1+INDEX('Scenario Parameters'!$L:$L,MATCH($C94,'Scenario Parameters'!$A:$A,0)))*(1+INDEX('Scenario Parameters'!$L:$L,MATCH(AO$3,'Scenario Parameters'!$A:$A,0)))*'Base Table 5'!AO94</f>
        <v>0.61699999999999988</v>
      </c>
      <c r="AP94" s="36">
        <f>(1+INDEX('Scenario Parameters'!$L:$L,MATCH($C94,'Scenario Parameters'!$A:$A,0)))*(1+INDEX('Scenario Parameters'!$L:$L,MATCH(AP$3,'Scenario Parameters'!$A:$A,0)))*'Base Table 5'!AP94</f>
        <v>9.1616</v>
      </c>
      <c r="AQ94" s="36">
        <f>(1+INDEX('Scenario Parameters'!$L:$L,MATCH($C94,'Scenario Parameters'!$A:$A,0)))*(1+INDEX('Scenario Parameters'!$L:$L,MATCH(AQ$3,'Scenario Parameters'!$A:$A,0)))*'Base Table 5'!AQ94</f>
        <v>1.2494499999999999</v>
      </c>
      <c r="AR94" s="36">
        <f>(1+INDEX('Scenario Parameters'!$L:$L,MATCH($C94,'Scenario Parameters'!$A:$A,0)))*(1+INDEX('Scenario Parameters'!$L:$L,MATCH(AR$3,'Scenario Parameters'!$A:$A,0)))*'Base Table 5'!AR94</f>
        <v>22.7988</v>
      </c>
      <c r="AS94" s="36">
        <f>(1+INDEX('Scenario Parameters'!$L:$L,MATCH($C94,'Scenario Parameters'!$A:$A,0)))*(1+INDEX('Scenario Parameters'!$L:$L,MATCH(AS$3,'Scenario Parameters'!$A:$A,0)))*'Base Table 5'!AS94</f>
        <v>8.9593000000000007</v>
      </c>
      <c r="AT94" s="36">
        <f>(1+INDEX('Scenario Parameters'!$L:$L,MATCH($C94,'Scenario Parameters'!$A:$A,0)))*(1+INDEX('Scenario Parameters'!$L:$L,MATCH(AT$3,'Scenario Parameters'!$A:$A,0)))*'Base Table 5'!AT94</f>
        <v>19.7943</v>
      </c>
      <c r="AU94" s="36">
        <f>(1+INDEX('Scenario Parameters'!$L:$L,MATCH($C94,'Scenario Parameters'!$A:$A,0)))*(1+INDEX('Scenario Parameters'!$L:$L,MATCH(AU$3,'Scenario Parameters'!$A:$A,0)))*'Base Table 5'!AU94</f>
        <v>4.367</v>
      </c>
      <c r="AV94" s="36">
        <f>(1+INDEX('Scenario Parameters'!$L:$L,MATCH($C94,'Scenario Parameters'!$A:$A,0)))*(1+INDEX('Scenario Parameters'!$L:$L,MATCH(AV$3,'Scenario Parameters'!$A:$A,0)))*'Base Table 5'!AV94</f>
        <v>4.1527000000000003</v>
      </c>
      <c r="AW94" s="36">
        <f>(1+INDEX('Scenario Parameters'!$L:$L,MATCH($C94,'Scenario Parameters'!$A:$A,0)))*(1+INDEX('Scenario Parameters'!$L:$L,MATCH(AW$3,'Scenario Parameters'!$A:$A,0)))*'Base Table 5'!AW94</f>
        <v>2.0811000000000002</v>
      </c>
      <c r="AX94" s="36">
        <f>(1+INDEX('Scenario Parameters'!$L:$L,MATCH($C94,'Scenario Parameters'!$A:$A,0)))*(1+INDEX('Scenario Parameters'!$L:$L,MATCH(AX$3,'Scenario Parameters'!$A:$A,0)))*'Base Table 5'!AX94</f>
        <v>13.73</v>
      </c>
      <c r="AY94" s="36">
        <f>(1+INDEX('Scenario Parameters'!$L:$L,MATCH($C94,'Scenario Parameters'!$A:$A,0)))*(1+INDEX('Scenario Parameters'!$L:$L,MATCH(AY$3,'Scenario Parameters'!$A:$A,0)))*'Base Table 5'!AY94</f>
        <v>3.3435000000000001</v>
      </c>
      <c r="AZ94" s="36">
        <f>(1+INDEX('Scenario Parameters'!$L:$L,MATCH($C94,'Scenario Parameters'!$A:$A,0)))*(1+INDEX('Scenario Parameters'!$L:$L,MATCH(AZ$3,'Scenario Parameters'!$A:$A,0)))*'Base Table 5'!AZ94</f>
        <v>2.4310999999999998</v>
      </c>
      <c r="BA94" s="36">
        <f>(1+INDEX('Scenario Parameters'!$L:$L,MATCH($C94,'Scenario Parameters'!$A:$A,0)))*(1+INDEX('Scenario Parameters'!$L:$L,MATCH(BA$3,'Scenario Parameters'!$A:$A,0)))*'Base Table 5'!BA94</f>
        <v>24.8994</v>
      </c>
      <c r="BB94" s="36">
        <f>(1+INDEX('Scenario Parameters'!$L:$L,MATCH($C94,'Scenario Parameters'!$A:$A,0)))*(1+INDEX('Scenario Parameters'!$L:$L,MATCH(BB$3,'Scenario Parameters'!$A:$A,0)))*'Base Table 5'!BB94</f>
        <v>4.4711999999999996</v>
      </c>
      <c r="BC94" s="36">
        <f>(1+INDEX('Scenario Parameters'!$L:$L,MATCH($C94,'Scenario Parameters'!$A:$A,0)))*(1+INDEX('Scenario Parameters'!$L:$L,MATCH(BC$3,'Scenario Parameters'!$A:$A,0)))*'Base Table 5'!BC94</f>
        <v>1.7941</v>
      </c>
      <c r="BD94" s="36">
        <f>(1+INDEX('Scenario Parameters'!$L:$L,MATCH($C94,'Scenario Parameters'!$A:$A,0)))*(1+INDEX('Scenario Parameters'!$L:$L,MATCH(BD$3,'Scenario Parameters'!$A:$A,0)))*'Base Table 5'!BD94</f>
        <v>34.372500000000002</v>
      </c>
      <c r="BE94" s="36">
        <f>(1+INDEX('Scenario Parameters'!$L:$L,MATCH($C94,'Scenario Parameters'!$A:$A,0)))*(1+INDEX('Scenario Parameters'!$L:$L,MATCH(BE$3,'Scenario Parameters'!$A:$A,0)))*'Base Table 5'!BE94</f>
        <v>6.1679000000000004</v>
      </c>
      <c r="BF94" s="36">
        <f>(1+INDEX('Scenario Parameters'!$L:$L,MATCH($C94,'Scenario Parameters'!$A:$A,0)))*(1+INDEX('Scenario Parameters'!$L:$L,MATCH(BF$3,'Scenario Parameters'!$A:$A,0)))*'Base Table 5'!BF94</f>
        <v>11.751099999999999</v>
      </c>
      <c r="BG94" s="36">
        <f>(1+INDEX('Scenario Parameters'!$L:$L,MATCH($C94,'Scenario Parameters'!$A:$A,0)))*(1+INDEX('Scenario Parameters'!$L:$L,MATCH(BG$3,'Scenario Parameters'!$A:$A,0)))*'Base Table 5'!BG94</f>
        <v>3.0969600000000006</v>
      </c>
      <c r="BH94" s="36">
        <f>(1+INDEX('Scenario Parameters'!$L:$L,MATCH($C94,'Scenario Parameters'!$A:$A,0)))*(1+INDEX('Scenario Parameters'!$L:$L,MATCH(BH$3,'Scenario Parameters'!$A:$A,0)))*'Base Table 5'!BH94</f>
        <v>3.7378</v>
      </c>
      <c r="BI94" s="36">
        <f>(1+INDEX('Scenario Parameters'!$L:$L,MATCH($C94,'Scenario Parameters'!$A:$A,0)))*(1+INDEX('Scenario Parameters'!$L:$L,MATCH(BI$3,'Scenario Parameters'!$A:$A,0)))*'Base Table 5'!BI94</f>
        <v>11.331</v>
      </c>
      <c r="BJ94" s="36">
        <f>(1+INDEX('Scenario Parameters'!$L:$L,MATCH($C94,'Scenario Parameters'!$A:$A,0)))*(1+INDEX('Scenario Parameters'!$L:$L,MATCH(BJ$3,'Scenario Parameters'!$A:$A,0)))*'Base Table 5'!BJ94</f>
        <v>15.4422</v>
      </c>
      <c r="BK94" s="36">
        <f>(1+INDEX('Scenario Parameters'!$L:$L,MATCH($C94,'Scenario Parameters'!$A:$A,0)))*(1+INDEX('Scenario Parameters'!$L:$L,MATCH(BK$3,'Scenario Parameters'!$A:$A,0)))*'Base Table 5'!BK94</f>
        <v>14.5672</v>
      </c>
      <c r="BL94" s="36">
        <f>(1+INDEX('Scenario Parameters'!$L:$L,MATCH($C94,'Scenario Parameters'!$A:$A,0)))*(1+INDEX('Scenario Parameters'!$L:$L,MATCH(BL$3,'Scenario Parameters'!$A:$A,0)))*'Base Table 5'!BL94</f>
        <v>11.6769</v>
      </c>
      <c r="BM94" s="36">
        <f>(1+INDEX('Scenario Parameters'!$L:$L,MATCH($C94,'Scenario Parameters'!$A:$A,0)))*(1+INDEX('Scenario Parameters'!$L:$L,MATCH(BM$3,'Scenario Parameters'!$A:$A,0)))*'Base Table 5'!BM94</f>
        <v>5.7904999999999998</v>
      </c>
      <c r="BN94" s="36">
        <f>(1+INDEX('Scenario Parameters'!$L:$L,MATCH($C94,'Scenario Parameters'!$A:$A,0)))*(1+INDEX('Scenario Parameters'!$L:$L,MATCH(BN$3,'Scenario Parameters'!$A:$A,0)))*'Base Table 5'!BN94</f>
        <v>29.511199999999999</v>
      </c>
      <c r="BO94" s="36">
        <f>(1+INDEX('Scenario Parameters'!$L:$L,MATCH($C94,'Scenario Parameters'!$A:$A,0)))*(1+INDEX('Scenario Parameters'!$L:$L,MATCH(BO$3,'Scenario Parameters'!$A:$A,0)))*'Base Table 5'!BO94</f>
        <v>6.6494</v>
      </c>
      <c r="BP94" s="36">
        <f>(1+INDEX('Scenario Parameters'!$L:$L,MATCH($C94,'Scenario Parameters'!$A:$A,0)))*(1+INDEX('Scenario Parameters'!$L:$L,MATCH(BP$3,'Scenario Parameters'!$A:$A,0)))*'Base Table 5'!BP94</f>
        <v>6.77</v>
      </c>
      <c r="BQ94" s="36">
        <f>(1+INDEX('Scenario Parameters'!$L:$L,MATCH($C94,'Scenario Parameters'!$A:$A,0)))*(1+INDEX('Scenario Parameters'!$L:$L,MATCH(BQ$3,'Scenario Parameters'!$A:$A,0)))*'Base Table 5'!BQ94</f>
        <v>21.152999999999999</v>
      </c>
      <c r="BR94" s="36">
        <f>(1+INDEX('Scenario Parameters'!$L:$L,MATCH($C94,'Scenario Parameters'!$A:$A,0)))*(1+INDEX('Scenario Parameters'!$L:$L,MATCH(BR$3,'Scenario Parameters'!$A:$A,0)))*'Base Table 5'!BR94</f>
        <v>132.124</v>
      </c>
      <c r="BS94" s="36">
        <f>(1+INDEX('Scenario Parameters'!$L:$L,MATCH($C94,'Scenario Parameters'!$A:$A,0)))*(1+INDEX('Scenario Parameters'!$L:$L,MATCH(BS$3,'Scenario Parameters'!$A:$A,0)))*'Base Table 5'!BS94</f>
        <v>0.36452999999999997</v>
      </c>
      <c r="BT94" s="36">
        <f>(1+INDEX('Scenario Parameters'!$L:$L,MATCH($C94,'Scenario Parameters'!$A:$A,0)))*(1+INDEX('Scenario Parameters'!$L:$L,MATCH(BT$3,'Scenario Parameters'!$A:$A,0)))*'Base Table 5'!BT94</f>
        <v>49.689500000000002</v>
      </c>
      <c r="BU94" s="36">
        <f>(1+INDEX('Scenario Parameters'!$L:$L,MATCH($C94,'Scenario Parameters'!$A:$A,0)))*(1+INDEX('Scenario Parameters'!$L:$L,MATCH(BU$3,'Scenario Parameters'!$A:$A,0)))*'Base Table 5'!BU94</f>
        <v>27.2042</v>
      </c>
      <c r="BV94" s="36">
        <f>(1+INDEX('Scenario Parameters'!$L:$L,MATCH($C94,'Scenario Parameters'!$A:$A,0)))*(1+INDEX('Scenario Parameters'!$L:$L,MATCH(BV$3,'Scenario Parameters'!$A:$A,0)))*'Base Table 5'!BV94</f>
        <v>162.63380000000001</v>
      </c>
      <c r="BW94" s="36">
        <f>(1+INDEX('Scenario Parameters'!$L:$L,MATCH($C94,'Scenario Parameters'!$A:$A,0)))*(1+INDEX('Scenario Parameters'!$L:$L,MATCH(BW$3,'Scenario Parameters'!$A:$A,0)))*'Base Table 5'!BW94</f>
        <v>113.884</v>
      </c>
      <c r="BX94" s="36">
        <f>(1+INDEX('Scenario Parameters'!$L:$L,MATCH($C94,'Scenario Parameters'!$A:$A,0)))*(1+INDEX('Scenario Parameters'!$L:$L,MATCH(BX$3,'Scenario Parameters'!$A:$A,0)))*'Base Table 5'!BX94</f>
        <v>138.13759999999999</v>
      </c>
      <c r="BY94" s="36">
        <f>(1+INDEX('Scenario Parameters'!$L:$L,MATCH($C94,'Scenario Parameters'!$A:$A,0)))*(1+INDEX('Scenario Parameters'!$L:$L,MATCH(BY$3,'Scenario Parameters'!$A:$A,0)))*'Base Table 5'!BY94</f>
        <v>586.78740000000005</v>
      </c>
      <c r="BZ94" s="36">
        <f>(1+INDEX('Scenario Parameters'!$L:$L,MATCH($C94,'Scenario Parameters'!$A:$A,0)))*(1+INDEX('Scenario Parameters'!$L:$L,MATCH(BZ$3,'Scenario Parameters'!$A:$A,0)))*'Base Table 5'!BZ94</f>
        <v>334.76799999999997</v>
      </c>
      <c r="CA94" s="36">
        <f>(1+INDEX('Scenario Parameters'!$L:$L,MATCH($C94,'Scenario Parameters'!$A:$A,0)))*(1+INDEX('Scenario Parameters'!$L:$L,MATCH(CA$3,'Scenario Parameters'!$A:$A,0)))*'Base Table 5'!CA94</f>
        <v>336.96449999999999</v>
      </c>
      <c r="CB94" s="36">
        <f>(1+INDEX('Scenario Parameters'!$L:$L,MATCH($C94,'Scenario Parameters'!$A:$A,0)))*(1+INDEX('Scenario Parameters'!$L:$L,MATCH(CB$3,'Scenario Parameters'!$A:$A,0)))*'Base Table 5'!CB94</f>
        <v>69.242900000000006</v>
      </c>
      <c r="CC94" s="36">
        <f>(1+INDEX('Scenario Parameters'!$L:$L,MATCH($C94,'Scenario Parameters'!$A:$A,0)))*(1+INDEX('Scenario Parameters'!$L:$L,MATCH(CC$3,'Scenario Parameters'!$A:$A,0)))*'Base Table 5'!CC94</f>
        <v>219.68600000000001</v>
      </c>
      <c r="CD94" s="36">
        <f>(1+INDEX('Scenario Parameters'!$L:$L,MATCH($C94,'Scenario Parameters'!$A:$A,0)))*(1+INDEX('Scenario Parameters'!$L:$L,MATCH(CD$3,'Scenario Parameters'!$A:$A,0)))*'Base Table 5'!CD94</f>
        <v>269.17847999999998</v>
      </c>
      <c r="CE94" s="36">
        <f>(1+INDEX('Scenario Parameters'!$L:$L,MATCH($C94,'Scenario Parameters'!$A:$A,0)))*(1+INDEX('Scenario Parameters'!$L:$L,MATCH(CE$3,'Scenario Parameters'!$A:$A,0)))*'Base Table 5'!CE94</f>
        <v>27.679099999999998</v>
      </c>
      <c r="CF94" s="36">
        <f>(1+INDEX('Scenario Parameters'!$L:$L,MATCH($C94,'Scenario Parameters'!$A:$A,0)))*(1+INDEX('Scenario Parameters'!$L:$L,MATCH(CF$3,'Scenario Parameters'!$A:$A,0)))*'Base Table 5'!CF94</f>
        <v>28.947399999999998</v>
      </c>
      <c r="CG94" s="36">
        <f>(1+INDEX('Scenario Parameters'!$L:$L,MATCH($C94,'Scenario Parameters'!$A:$A,0)))*(1+INDEX('Scenario Parameters'!$L:$L,MATCH(CG$3,'Scenario Parameters'!$A:$A,0)))*'Base Table 5'!CG94</f>
        <v>46.399099999999997</v>
      </c>
      <c r="CH94" s="36">
        <f>(1+INDEX('Scenario Parameters'!$L:$L,MATCH($C94,'Scenario Parameters'!$A:$A,0)))*(1+INDEX('Scenario Parameters'!$L:$L,MATCH(CH$3,'Scenario Parameters'!$A:$A,0)))*'Base Table 5'!CH94</f>
        <v>64.762</v>
      </c>
      <c r="CI94" s="36">
        <f>(1+INDEX('Scenario Parameters'!$L:$L,MATCH($C94,'Scenario Parameters'!$A:$A,0)))*(1+INDEX('Scenario Parameters'!$L:$L,MATCH(CI$3,'Scenario Parameters'!$A:$A,0)))*'Base Table 5'!CI94</f>
        <v>111.2187</v>
      </c>
      <c r="CJ94" s="36">
        <f>(1+INDEX('Scenario Parameters'!$L:$L,MATCH($C94,'Scenario Parameters'!$A:$A,0)))*(1+INDEX('Scenario Parameters'!$L:$L,MATCH(CJ$3,'Scenario Parameters'!$A:$A,0)))*'Base Table 5'!CJ94</f>
        <v>32.390300000000003</v>
      </c>
      <c r="CK94" s="36">
        <f>(1+INDEX('Scenario Parameters'!$L:$L,MATCH($C94,'Scenario Parameters'!$A:$A,0)))*(1+INDEX('Scenario Parameters'!$L:$L,MATCH(CK$3,'Scenario Parameters'!$A:$A,0)))*'Base Table 5'!CK94</f>
        <v>12.144600000000001</v>
      </c>
      <c r="CL94" s="36">
        <f>(1+INDEX('Scenario Parameters'!$L:$L,MATCH($C94,'Scenario Parameters'!$A:$A,0)))*(1+INDEX('Scenario Parameters'!$L:$L,MATCH(CL$3,'Scenario Parameters'!$A:$A,0)))*'Base Table 5'!CL94</f>
        <v>5.4004000000000003</v>
      </c>
      <c r="CM94" s="36">
        <f>(1+INDEX('Scenario Parameters'!$L:$L,MATCH($C94,'Scenario Parameters'!$A:$A,0)))*(1+INDEX('Scenario Parameters'!$L:$L,MATCH(CM$3,'Scenario Parameters'!$A:$A,0)))*'Base Table 5'!CM94</f>
        <v>17.586200000000002</v>
      </c>
      <c r="CN94" s="36">
        <f>(1+INDEX('Scenario Parameters'!$L:$L,MATCH($C94,'Scenario Parameters'!$A:$A,0)))*(1+INDEX('Scenario Parameters'!$L:$L,MATCH(CN$3,'Scenario Parameters'!$A:$A,0)))*'Base Table 5'!CN94</f>
        <v>56.065199999999997</v>
      </c>
      <c r="CO94" s="36">
        <f>(1+INDEX('Scenario Parameters'!$L:$L,MATCH($C94,'Scenario Parameters'!$A:$A,0)))*(1+INDEX('Scenario Parameters'!$L:$L,MATCH(CO$3,'Scenario Parameters'!$A:$A,0)))*'Base Table 5'!CO94</f>
        <v>0.79010000000000002</v>
      </c>
      <c r="CP94" s="36">
        <f>(1+INDEX('Scenario Parameters'!$L:$L,MATCH($C94,'Scenario Parameters'!$A:$A,0)))*(1+INDEX('Scenario Parameters'!$L:$L,MATCH(CP$3,'Scenario Parameters'!$A:$A,0)))*'Base Table 5'!CP94</f>
        <v>1386.8313000000001</v>
      </c>
      <c r="CQ94" s="36">
        <f>(1+INDEX('Scenario Parameters'!$L:$L,MATCH($C94,'Scenario Parameters'!$A:$A,0)))*(1+INDEX('Scenario Parameters'!$L:$L,MATCH(CQ$3,'Scenario Parameters'!$A:$A,0)))*'Base Table 5'!CQ94</f>
        <v>348.71690000000001</v>
      </c>
      <c r="CR94" s="36">
        <f>(1+INDEX('Scenario Parameters'!$L:$L,MATCH($C94,'Scenario Parameters'!$A:$A,0)))*(1+INDEX('Scenario Parameters'!$L:$L,MATCH(CR$3,'Scenario Parameters'!$A:$A,0)))*'Base Table 5'!CR94</f>
        <v>213.07749999999999</v>
      </c>
      <c r="CS94" s="36">
        <f>(1+INDEX('Scenario Parameters'!$L:$L,MATCH($C94,'Scenario Parameters'!$A:$A,0)))*(1+INDEX('Scenario Parameters'!$L:$L,MATCH(CS$3,'Scenario Parameters'!$A:$A,0)))*'Base Table 5'!CS94</f>
        <v>133.36869999999999</v>
      </c>
      <c r="CT94" s="36">
        <f>(1+INDEX('Scenario Parameters'!$L:$L,MATCH($C94,'Scenario Parameters'!$A:$A,0)))*(1+INDEX('Scenario Parameters'!$L:$L,MATCH(CT$3,'Scenario Parameters'!$A:$A,0)))*'Base Table 5'!CT94</f>
        <v>2328.777</v>
      </c>
      <c r="CU94" s="36">
        <f>(1+INDEX('Scenario Parameters'!$L:$L,MATCH($C94,'Scenario Parameters'!$A:$A,0)))*(1+INDEX('Scenario Parameters'!$L:$L,MATCH(CU$3,'Scenario Parameters'!$A:$A,0)))*'Base Table 5'!CU94</f>
        <v>763.32360000000006</v>
      </c>
      <c r="CV94" s="36">
        <f>(1+INDEX('Scenario Parameters'!$L:$L,MATCH($C94,'Scenario Parameters'!$A:$A,0)))*(1+INDEX('Scenario Parameters'!$L:$L,MATCH(CV$3,'Scenario Parameters'!$A:$A,0)))*'Base Table 5'!CV94</f>
        <v>329.00200000000001</v>
      </c>
      <c r="CW94" s="36">
        <f>(1+INDEX('Scenario Parameters'!$L:$L,MATCH($C94,'Scenario Parameters'!$A:$A,0)))*(1+INDEX('Scenario Parameters'!$L:$L,MATCH(CW$3,'Scenario Parameters'!$A:$A,0)))*'Base Table 5'!CW94</f>
        <v>683.02880000000005</v>
      </c>
      <c r="CX94" s="36">
        <f>(1+INDEX('Scenario Parameters'!$L:$L,MATCH($C94,'Scenario Parameters'!$A:$A,0)))*(1+INDEX('Scenario Parameters'!$L:$L,MATCH(CX$3,'Scenario Parameters'!$A:$A,0)))*'Base Table 5'!CX94</f>
        <v>179.43979999999999</v>
      </c>
      <c r="CY94" s="36">
        <f>(1+INDEX('Scenario Parameters'!$L:$L,MATCH($C94,'Scenario Parameters'!$A:$A,0)))*(1+INDEX('Scenario Parameters'!$L:$L,MATCH(CY$3,'Scenario Parameters'!$A:$A,0)))*'Base Table 5'!CY94</f>
        <v>168.8708</v>
      </c>
      <c r="CZ94" s="36">
        <f>(1+INDEX('Scenario Parameters'!$L:$L,MATCH($C94,'Scenario Parameters'!$A:$A,0)))*(1+INDEX('Scenario Parameters'!$L:$L,MATCH(CZ$3,'Scenario Parameters'!$A:$A,0)))*'Base Table 5'!CZ94</f>
        <v>90.067400000000006</v>
      </c>
      <c r="DA94" s="36">
        <f>(1+INDEX('Scenario Parameters'!$L:$L,MATCH($C94,'Scenario Parameters'!$A:$A,0)))*(1+INDEX('Scenario Parameters'!$L:$L,MATCH(DA$3,'Scenario Parameters'!$A:$A,0)))*'Base Table 5'!DA94</f>
        <v>319.22710000000001</v>
      </c>
      <c r="DB94" s="36">
        <f>(1+INDEX('Scenario Parameters'!$L:$L,MATCH($C94,'Scenario Parameters'!$A:$A,0)))*(1+INDEX('Scenario Parameters'!$L:$L,MATCH(DB$3,'Scenario Parameters'!$A:$A,0)))*'Base Table 5'!DB94</f>
        <v>6.1767000000000003</v>
      </c>
      <c r="DC94" s="36">
        <f>(1+INDEX('Scenario Parameters'!$L:$L,MATCH($C94,'Scenario Parameters'!$A:$A,0)))*(1+INDEX('Scenario Parameters'!$L:$L,MATCH(DC$3,'Scenario Parameters'!$A:$A,0)))*'Base Table 5'!DC94</f>
        <v>46.041400000000003</v>
      </c>
      <c r="DD94" s="36">
        <f>(1+INDEX('Scenario Parameters'!$L:$L,MATCH($C94,'Scenario Parameters'!$A:$A,0)))*(1+INDEX('Scenario Parameters'!$L:$L,MATCH(DD$3,'Scenario Parameters'!$A:$A,0)))*'Base Table 5'!DD94</f>
        <v>85.407399999999996</v>
      </c>
      <c r="DE94" s="36">
        <f>(1+INDEX('Scenario Parameters'!$L:$L,MATCH($C94,'Scenario Parameters'!$A:$A,0)))*(1+INDEX('Scenario Parameters'!$L:$L,MATCH(DE$3,'Scenario Parameters'!$A:$A,0)))*'Base Table 5'!DE94</f>
        <v>15.377050000000001</v>
      </c>
      <c r="DF94" s="36">
        <f>(1+INDEX('Scenario Parameters'!$L:$L,MATCH($C94,'Scenario Parameters'!$A:$A,0)))*(1+INDEX('Scenario Parameters'!$L:$L,MATCH(DF$3,'Scenario Parameters'!$A:$A,0)))*'Base Table 5'!DF94</f>
        <v>26.6099</v>
      </c>
      <c r="DG94" s="36">
        <f>(1+INDEX('Scenario Parameters'!$L:$L,MATCH($C94,'Scenario Parameters'!$A:$A,0)))*(1+INDEX('Scenario Parameters'!$L:$L,MATCH(DG$3,'Scenario Parameters'!$A:$A,0)))*'Base Table 5'!DG94</f>
        <v>147.38585</v>
      </c>
      <c r="DH94" s="36">
        <f>(1+INDEX('Scenario Parameters'!$L:$L,MATCH($C94,'Scenario Parameters'!$A:$A,0)))*(1+INDEX('Scenario Parameters'!$L:$L,MATCH(DH$3,'Scenario Parameters'!$A:$A,0)))*'Base Table 5'!DH94</f>
        <v>56.052599999999998</v>
      </c>
      <c r="DI94" s="36">
        <f>(1+INDEX('Scenario Parameters'!$L:$L,MATCH($C94,'Scenario Parameters'!$A:$A,0)))*(1+INDEX('Scenario Parameters'!$L:$L,MATCH(DI$3,'Scenario Parameters'!$A:$A,0)))*'Base Table 5'!DI94</f>
        <v>16.437200000000001</v>
      </c>
      <c r="DJ94" s="36">
        <f>(1+INDEX('Scenario Parameters'!$L:$L,MATCH($C94,'Scenario Parameters'!$A:$A,0)))*(1+INDEX('Scenario Parameters'!$L:$L,MATCH(DJ$3,'Scenario Parameters'!$A:$A,0)))*'Base Table 5'!DJ94</f>
        <v>42.860100000000003</v>
      </c>
      <c r="DK94" s="36">
        <f>(1+INDEX('Scenario Parameters'!$L:$L,MATCH($C94,'Scenario Parameters'!$A:$A,0)))*(1+INDEX('Scenario Parameters'!$L:$L,MATCH(DK$3,'Scenario Parameters'!$A:$A,0)))*'Base Table 5'!DK94</f>
        <v>42.758600000000001</v>
      </c>
      <c r="DL94" s="36">
        <f>(1+INDEX('Scenario Parameters'!$L:$L,MATCH($C94,'Scenario Parameters'!$A:$A,0)))*(1+INDEX('Scenario Parameters'!$L:$L,MATCH(DL$3,'Scenario Parameters'!$A:$A,0)))*'Base Table 5'!DL94</f>
        <v>13.243819999999996</v>
      </c>
      <c r="DM94" s="36">
        <f>(1+INDEX('Scenario Parameters'!$L:$L,MATCH($C94,'Scenario Parameters'!$A:$A,0)))*(1+INDEX('Scenario Parameters'!$L:$L,MATCH(DM$3,'Scenario Parameters'!$A:$A,0)))*'Base Table 5'!DM94</f>
        <v>26.787600000000001</v>
      </c>
      <c r="DN94" s="36">
        <f>(1+INDEX('Scenario Parameters'!$L:$L,MATCH($C94,'Scenario Parameters'!$A:$A,0)))*(1+INDEX('Scenario Parameters'!$L:$L,MATCH(DN$3,'Scenario Parameters'!$A:$A,0)))*'Base Table 5'!DN94</f>
        <v>105.8836</v>
      </c>
      <c r="DO94" s="36">
        <f>(1+INDEX('Scenario Parameters'!$L:$L,MATCH($C94,'Scenario Parameters'!$A:$A,0)))*(1+INDEX('Scenario Parameters'!$L:$L,MATCH(DO$3,'Scenario Parameters'!$A:$A,0)))*'Base Table 5'!DO94</f>
        <v>6.6569000000000003</v>
      </c>
      <c r="DP94" s="36">
        <f t="shared" si="8"/>
        <v>11544.770750000001</v>
      </c>
      <c r="DQ94" s="36">
        <f>('Base Table 5'!DQ94/'Base Table 5'!$DX94)*$EB94</f>
        <v>57504.523852389204</v>
      </c>
      <c r="DR94" s="36">
        <f>('Base Table 5'!DR94/'Base Table 5'!$DX94)*$EB94</f>
        <v>0.71425340302392426</v>
      </c>
      <c r="DS94" s="36">
        <f>('Base Table 5'!DS94/'Base Table 5'!$DX94)*$EB94</f>
        <v>404.74826909778949</v>
      </c>
      <c r="DT94" s="36">
        <f>('Base Table 5'!DT94/'Base Table 5'!$DX94)*$EB94</f>
        <v>12.99658802928386</v>
      </c>
      <c r="DU94" s="36">
        <f>('Base Table 5'!DU94/'Base Table 5'!$DX94)*$EB94</f>
        <v>68.583809483900097</v>
      </c>
      <c r="DV94" s="36">
        <f>('Base Table 5'!DV94/'Base Table 5'!$DX94)*$EB94</f>
        <v>0</v>
      </c>
      <c r="DW94" s="36">
        <f>('Base Table 5'!DW94/'Base Table 5'!$DX94)*$EB94</f>
        <v>698.59581939212694</v>
      </c>
      <c r="DX94" s="36">
        <f t="shared" si="9"/>
        <v>58690.162591795321</v>
      </c>
      <c r="DY94" s="36">
        <f t="shared" si="10"/>
        <v>70234.933341795317</v>
      </c>
      <c r="DZ94" s="14">
        <f>'Base Table 5'!DY94</f>
        <v>72213.999500000005</v>
      </c>
      <c r="EA94" s="54">
        <v>70234.933341795331</v>
      </c>
      <c r="EB94" s="100">
        <f t="shared" si="11"/>
        <v>58690.162591795328</v>
      </c>
    </row>
    <row r="95" spans="1:132" x14ac:dyDescent="0.4">
      <c r="A95" s="37">
        <v>92</v>
      </c>
      <c r="B95" s="2" t="str">
        <f>'Base Table 5'!B95</f>
        <v>6401</v>
      </c>
      <c r="C95" s="112">
        <f>'Base Table 5'!C95</f>
        <v>25</v>
      </c>
      <c r="D95" s="38" t="str">
        <f>'Base Table 5'!D95</f>
        <v>Auxiliary finance and insurance services</v>
      </c>
      <c r="E95" s="36">
        <f>(1+INDEX('Scenario Parameters'!$L:$L,MATCH($C95,'Scenario Parameters'!$A:$A,0)))*(1+INDEX('Scenario Parameters'!$L:$L,MATCH(E$3,'Scenario Parameters'!$A:$A,0)))*'Base Table 5'!E95</f>
        <v>1324.8822</v>
      </c>
      <c r="F95" s="36">
        <f>(1+INDEX('Scenario Parameters'!$L:$L,MATCH($C95,'Scenario Parameters'!$A:$A,0)))*(1+INDEX('Scenario Parameters'!$L:$L,MATCH(F$3,'Scenario Parameters'!$A:$A,0)))*'Base Table 5'!F95</f>
        <v>140.5</v>
      </c>
      <c r="G95" s="36">
        <f>(1+INDEX('Scenario Parameters'!$L:$L,MATCH($C95,'Scenario Parameters'!$A:$A,0)))*(1+INDEX('Scenario Parameters'!$L:$L,MATCH(G$3,'Scenario Parameters'!$A:$A,0)))*'Base Table 5'!G95</f>
        <v>1132.731</v>
      </c>
      <c r="H95" s="36">
        <f>(1+INDEX('Scenario Parameters'!$L:$L,MATCH($C95,'Scenario Parameters'!$A:$A,0)))*(1+INDEX('Scenario Parameters'!$L:$L,MATCH(H$3,'Scenario Parameters'!$A:$A,0)))*'Base Table 5'!H95</f>
        <v>27.5871</v>
      </c>
      <c r="I95" s="36">
        <f>(1+INDEX('Scenario Parameters'!$L:$L,MATCH($C95,'Scenario Parameters'!$A:$A,0)))*(1+INDEX('Scenario Parameters'!$L:$L,MATCH(I$3,'Scenario Parameters'!$A:$A,0)))*'Base Table 5'!I95</f>
        <v>2.9999999999999997E-4</v>
      </c>
      <c r="J95" s="36">
        <f>(1+INDEX('Scenario Parameters'!$L:$L,MATCH($C95,'Scenario Parameters'!$A:$A,0)))*(1+INDEX('Scenario Parameters'!$L:$L,MATCH(J$3,'Scenario Parameters'!$A:$A,0)))*'Base Table 5'!J95</f>
        <v>63.887599999999999</v>
      </c>
      <c r="K95" s="36">
        <f>(1+INDEX('Scenario Parameters'!$L:$L,MATCH($C95,'Scenario Parameters'!$A:$A,0)))*(1+INDEX('Scenario Parameters'!$L:$L,MATCH(K$3,'Scenario Parameters'!$A:$A,0)))*'Base Table 5'!K95</f>
        <v>197.7664</v>
      </c>
      <c r="L95" s="36">
        <f>(1+INDEX('Scenario Parameters'!$L:$L,MATCH($C95,'Scenario Parameters'!$A:$A,0)))*(1+INDEX('Scenario Parameters'!$L:$L,MATCH(L$3,'Scenario Parameters'!$A:$A,0)))*'Base Table 5'!L95</f>
        <v>63.770009999999985</v>
      </c>
      <c r="M95" s="36">
        <f>(1+INDEX('Scenario Parameters'!$L:$L,MATCH($C95,'Scenario Parameters'!$A:$A,0)))*(1+INDEX('Scenario Parameters'!$L:$L,MATCH(M$3,'Scenario Parameters'!$A:$A,0)))*'Base Table 5'!M95</f>
        <v>98.383699999999976</v>
      </c>
      <c r="N95" s="36">
        <f>(1+INDEX('Scenario Parameters'!$L:$L,MATCH($C95,'Scenario Parameters'!$A:$A,0)))*(1+INDEX('Scenario Parameters'!$L:$L,MATCH(N$3,'Scenario Parameters'!$A:$A,0)))*'Base Table 5'!N95</f>
        <v>876.21149000000003</v>
      </c>
      <c r="O95" s="36">
        <f>(1+INDEX('Scenario Parameters'!$L:$L,MATCH($C95,'Scenario Parameters'!$A:$A,0)))*(1+INDEX('Scenario Parameters'!$L:$L,MATCH(O$3,'Scenario Parameters'!$A:$A,0)))*'Base Table 5'!O95</f>
        <v>915.10034000000007</v>
      </c>
      <c r="P95" s="36">
        <f>(1+INDEX('Scenario Parameters'!$L:$L,MATCH($C95,'Scenario Parameters'!$A:$A,0)))*(1+INDEX('Scenario Parameters'!$L:$L,MATCH(P$3,'Scenario Parameters'!$A:$A,0)))*'Base Table 5'!P95</f>
        <v>293.23118000000005</v>
      </c>
      <c r="Q95" s="36">
        <f>(1+INDEX('Scenario Parameters'!$L:$L,MATCH($C95,'Scenario Parameters'!$A:$A,0)))*(1+INDEX('Scenario Parameters'!$L:$L,MATCH(Q$3,'Scenario Parameters'!$A:$A,0)))*'Base Table 5'!Q95</f>
        <v>92.462320000000005</v>
      </c>
      <c r="R95" s="36">
        <f>(1+INDEX('Scenario Parameters'!$L:$L,MATCH($C95,'Scenario Parameters'!$A:$A,0)))*(1+INDEX('Scenario Parameters'!$L:$L,MATCH(R$3,'Scenario Parameters'!$A:$A,0)))*'Base Table 5'!R95</f>
        <v>256.8691</v>
      </c>
      <c r="S95" s="36">
        <f>(1+INDEX('Scenario Parameters'!$L:$L,MATCH($C95,'Scenario Parameters'!$A:$A,0)))*(1+INDEX('Scenario Parameters'!$L:$L,MATCH(S$3,'Scenario Parameters'!$A:$A,0)))*'Base Table 5'!S95</f>
        <v>2.1505000000000001</v>
      </c>
      <c r="T95" s="36">
        <f>(1+INDEX('Scenario Parameters'!$L:$L,MATCH($C95,'Scenario Parameters'!$A:$A,0)))*(1+INDEX('Scenario Parameters'!$L:$L,MATCH(T$3,'Scenario Parameters'!$A:$A,0)))*'Base Table 5'!T95</f>
        <v>79.082400000000007</v>
      </c>
      <c r="U95" s="36">
        <f>(1+INDEX('Scenario Parameters'!$L:$L,MATCH($C95,'Scenario Parameters'!$A:$A,0)))*(1+INDEX('Scenario Parameters'!$L:$L,MATCH(U$3,'Scenario Parameters'!$A:$A,0)))*'Base Table 5'!U95</f>
        <v>19.367799999999999</v>
      </c>
      <c r="V95" s="36">
        <f>(1+INDEX('Scenario Parameters'!$L:$L,MATCH($C95,'Scenario Parameters'!$A:$A,0)))*(1+INDEX('Scenario Parameters'!$L:$L,MATCH(V$3,'Scenario Parameters'!$A:$A,0)))*'Base Table 5'!V95</f>
        <v>16.829599999999999</v>
      </c>
      <c r="W95" s="36">
        <f>(1+INDEX('Scenario Parameters'!$L:$L,MATCH($C95,'Scenario Parameters'!$A:$A,0)))*(1+INDEX('Scenario Parameters'!$L:$L,MATCH(W$3,'Scenario Parameters'!$A:$A,0)))*'Base Table 5'!W95</f>
        <v>53.473700000000001</v>
      </c>
      <c r="X95" s="36">
        <f>(1+INDEX('Scenario Parameters'!$L:$L,MATCH($C95,'Scenario Parameters'!$A:$A,0)))*(1+INDEX('Scenario Parameters'!$L:$L,MATCH(X$3,'Scenario Parameters'!$A:$A,0)))*'Base Table 5'!X95</f>
        <v>26.395399999999999</v>
      </c>
      <c r="Y95" s="36">
        <f>(1+INDEX('Scenario Parameters'!$L:$L,MATCH($C95,'Scenario Parameters'!$A:$A,0)))*(1+INDEX('Scenario Parameters'!$L:$L,MATCH(Y$3,'Scenario Parameters'!$A:$A,0)))*'Base Table 5'!Y95</f>
        <v>79.667599999999993</v>
      </c>
      <c r="Z95" s="36">
        <f>(1+INDEX('Scenario Parameters'!$L:$L,MATCH($C95,'Scenario Parameters'!$A:$A,0)))*(1+INDEX('Scenario Parameters'!$L:$L,MATCH(Z$3,'Scenario Parameters'!$A:$A,0)))*'Base Table 5'!Z95</f>
        <v>70.889700000000005</v>
      </c>
      <c r="AA95" s="36">
        <f>(1+INDEX('Scenario Parameters'!$L:$L,MATCH($C95,'Scenario Parameters'!$A:$A,0)))*(1+INDEX('Scenario Parameters'!$L:$L,MATCH(AA$3,'Scenario Parameters'!$A:$A,0)))*'Base Table 5'!AA95</f>
        <v>162.1464</v>
      </c>
      <c r="AB95" s="36">
        <f>(1+INDEX('Scenario Parameters'!$L:$L,MATCH($C95,'Scenario Parameters'!$A:$A,0)))*(1+INDEX('Scenario Parameters'!$L:$L,MATCH(AB$3,'Scenario Parameters'!$A:$A,0)))*'Base Table 5'!AB95</f>
        <v>136.0967</v>
      </c>
      <c r="AC95" s="36">
        <f>(1+INDEX('Scenario Parameters'!$L:$L,MATCH($C95,'Scenario Parameters'!$A:$A,0)))*(1+INDEX('Scenario Parameters'!$L:$L,MATCH(AC$3,'Scenario Parameters'!$A:$A,0)))*'Base Table 5'!AC95</f>
        <v>76.288300000000007</v>
      </c>
      <c r="AD95" s="36">
        <f>(1+INDEX('Scenario Parameters'!$L:$L,MATCH($C95,'Scenario Parameters'!$A:$A,0)))*(1+INDEX('Scenario Parameters'!$L:$L,MATCH(AD$3,'Scenario Parameters'!$A:$A,0)))*'Base Table 5'!AD95</f>
        <v>0.30159999999999998</v>
      </c>
      <c r="AE95" s="36">
        <f>(1+INDEX('Scenario Parameters'!$L:$L,MATCH($C95,'Scenario Parameters'!$A:$A,0)))*(1+INDEX('Scenario Parameters'!$L:$L,MATCH(AE$3,'Scenario Parameters'!$A:$A,0)))*'Base Table 5'!AE95</f>
        <v>2.2808999999999999</v>
      </c>
      <c r="AF95" s="36">
        <f>(1+INDEX('Scenario Parameters'!$L:$L,MATCH($C95,'Scenario Parameters'!$A:$A,0)))*(1+INDEX('Scenario Parameters'!$L:$L,MATCH(AF$3,'Scenario Parameters'!$A:$A,0)))*'Base Table 5'!AF95</f>
        <v>31.605699999999999</v>
      </c>
      <c r="AG95" s="36">
        <f>(1+INDEX('Scenario Parameters'!$L:$L,MATCH($C95,'Scenario Parameters'!$A:$A,0)))*(1+INDEX('Scenario Parameters'!$L:$L,MATCH(AG$3,'Scenario Parameters'!$A:$A,0)))*'Base Table 5'!AG95</f>
        <v>0.26279999999999998</v>
      </c>
      <c r="AH95" s="36">
        <f>(1+INDEX('Scenario Parameters'!$L:$L,MATCH($C95,'Scenario Parameters'!$A:$A,0)))*(1+INDEX('Scenario Parameters'!$L:$L,MATCH(AH$3,'Scenario Parameters'!$A:$A,0)))*'Base Table 5'!AH95</f>
        <v>0.83040000000000003</v>
      </c>
      <c r="AI95" s="36">
        <f>(1+INDEX('Scenario Parameters'!$L:$L,MATCH($C95,'Scenario Parameters'!$A:$A,0)))*(1+INDEX('Scenario Parameters'!$L:$L,MATCH(AI$3,'Scenario Parameters'!$A:$A,0)))*'Base Table 5'!AI95</f>
        <v>3.1213000000000002</v>
      </c>
      <c r="AJ95" s="36">
        <f>(1+INDEX('Scenario Parameters'!$L:$L,MATCH($C95,'Scenario Parameters'!$A:$A,0)))*(1+INDEX('Scenario Parameters'!$L:$L,MATCH(AJ$3,'Scenario Parameters'!$A:$A,0)))*'Base Table 5'!AJ95</f>
        <v>19.387799999999999</v>
      </c>
      <c r="AK95" s="36">
        <f>(1+INDEX('Scenario Parameters'!$L:$L,MATCH($C95,'Scenario Parameters'!$A:$A,0)))*(1+INDEX('Scenario Parameters'!$L:$L,MATCH(AK$3,'Scenario Parameters'!$A:$A,0)))*'Base Table 5'!AK95</f>
        <v>106.68089999999999</v>
      </c>
      <c r="AL95" s="36">
        <f>(1+INDEX('Scenario Parameters'!$L:$L,MATCH($C95,'Scenario Parameters'!$A:$A,0)))*(1+INDEX('Scenario Parameters'!$L:$L,MATCH(AL$3,'Scenario Parameters'!$A:$A,0)))*'Base Table 5'!AL95</f>
        <v>25.145399999999999</v>
      </c>
      <c r="AM95" s="36">
        <f>(1+INDEX('Scenario Parameters'!$L:$L,MATCH($C95,'Scenario Parameters'!$A:$A,0)))*(1+INDEX('Scenario Parameters'!$L:$L,MATCH(AM$3,'Scenario Parameters'!$A:$A,0)))*'Base Table 5'!AM95</f>
        <v>54.131700000000002</v>
      </c>
      <c r="AN95" s="36">
        <f>(1+INDEX('Scenario Parameters'!$L:$L,MATCH($C95,'Scenario Parameters'!$A:$A,0)))*(1+INDEX('Scenario Parameters'!$L:$L,MATCH(AN$3,'Scenario Parameters'!$A:$A,0)))*'Base Table 5'!AN95</f>
        <v>57.096200000000003</v>
      </c>
      <c r="AO95" s="36">
        <f>(1+INDEX('Scenario Parameters'!$L:$L,MATCH($C95,'Scenario Parameters'!$A:$A,0)))*(1+INDEX('Scenario Parameters'!$L:$L,MATCH(AO$3,'Scenario Parameters'!$A:$A,0)))*'Base Table 5'!AO95</f>
        <v>6.1349099999999988</v>
      </c>
      <c r="AP95" s="36">
        <f>(1+INDEX('Scenario Parameters'!$L:$L,MATCH($C95,'Scenario Parameters'!$A:$A,0)))*(1+INDEX('Scenario Parameters'!$L:$L,MATCH(AP$3,'Scenario Parameters'!$A:$A,0)))*'Base Table 5'!AP95</f>
        <v>35.103400000000001</v>
      </c>
      <c r="AQ95" s="36">
        <f>(1+INDEX('Scenario Parameters'!$L:$L,MATCH($C95,'Scenario Parameters'!$A:$A,0)))*(1+INDEX('Scenario Parameters'!$L:$L,MATCH(AQ$3,'Scenario Parameters'!$A:$A,0)))*'Base Table 5'!AQ95</f>
        <v>0.51100000000000001</v>
      </c>
      <c r="AR95" s="36">
        <f>(1+INDEX('Scenario Parameters'!$L:$L,MATCH($C95,'Scenario Parameters'!$A:$A,0)))*(1+INDEX('Scenario Parameters'!$L:$L,MATCH(AR$3,'Scenario Parameters'!$A:$A,0)))*'Base Table 5'!AR95</f>
        <v>229.85550000000001</v>
      </c>
      <c r="AS95" s="36">
        <f>(1+INDEX('Scenario Parameters'!$L:$L,MATCH($C95,'Scenario Parameters'!$A:$A,0)))*(1+INDEX('Scenario Parameters'!$L:$L,MATCH(AS$3,'Scenario Parameters'!$A:$A,0)))*'Base Table 5'!AS95</f>
        <v>22.539000000000001</v>
      </c>
      <c r="AT95" s="36">
        <f>(1+INDEX('Scenario Parameters'!$L:$L,MATCH($C95,'Scenario Parameters'!$A:$A,0)))*(1+INDEX('Scenario Parameters'!$L:$L,MATCH(AT$3,'Scenario Parameters'!$A:$A,0)))*'Base Table 5'!AT95</f>
        <v>149.0616</v>
      </c>
      <c r="AU95" s="36">
        <f>(1+INDEX('Scenario Parameters'!$L:$L,MATCH($C95,'Scenario Parameters'!$A:$A,0)))*(1+INDEX('Scenario Parameters'!$L:$L,MATCH(AU$3,'Scenario Parameters'!$A:$A,0)))*'Base Table 5'!AU95</f>
        <v>11.9688</v>
      </c>
      <c r="AV95" s="36">
        <f>(1+INDEX('Scenario Parameters'!$L:$L,MATCH($C95,'Scenario Parameters'!$A:$A,0)))*(1+INDEX('Scenario Parameters'!$L:$L,MATCH(AV$3,'Scenario Parameters'!$A:$A,0)))*'Base Table 5'!AV95</f>
        <v>30.627500000000001</v>
      </c>
      <c r="AW95" s="36">
        <f>(1+INDEX('Scenario Parameters'!$L:$L,MATCH($C95,'Scenario Parameters'!$A:$A,0)))*(1+INDEX('Scenario Parameters'!$L:$L,MATCH(AW$3,'Scenario Parameters'!$A:$A,0)))*'Base Table 5'!AW95</f>
        <v>10.281700000000001</v>
      </c>
      <c r="AX95" s="36">
        <f>(1+INDEX('Scenario Parameters'!$L:$L,MATCH($C95,'Scenario Parameters'!$A:$A,0)))*(1+INDEX('Scenario Parameters'!$L:$L,MATCH(AX$3,'Scenario Parameters'!$A:$A,0)))*'Base Table 5'!AX95</f>
        <v>137.3184</v>
      </c>
      <c r="AY95" s="36">
        <f>(1+INDEX('Scenario Parameters'!$L:$L,MATCH($C95,'Scenario Parameters'!$A:$A,0)))*(1+INDEX('Scenario Parameters'!$L:$L,MATCH(AY$3,'Scenario Parameters'!$A:$A,0)))*'Base Table 5'!AY95</f>
        <v>14.4932</v>
      </c>
      <c r="AZ95" s="36">
        <f>(1+INDEX('Scenario Parameters'!$L:$L,MATCH($C95,'Scenario Parameters'!$A:$A,0)))*(1+INDEX('Scenario Parameters'!$L:$L,MATCH(AZ$3,'Scenario Parameters'!$A:$A,0)))*'Base Table 5'!AZ95</f>
        <v>5.2310999999999996</v>
      </c>
      <c r="BA95" s="36">
        <f>(1+INDEX('Scenario Parameters'!$L:$L,MATCH($C95,'Scenario Parameters'!$A:$A,0)))*(1+INDEX('Scenario Parameters'!$L:$L,MATCH(BA$3,'Scenario Parameters'!$A:$A,0)))*'Base Table 5'!BA95</f>
        <v>184.39500000000001</v>
      </c>
      <c r="BB95" s="36">
        <f>(1+INDEX('Scenario Parameters'!$L:$L,MATCH($C95,'Scenario Parameters'!$A:$A,0)))*(1+INDEX('Scenario Parameters'!$L:$L,MATCH(BB$3,'Scenario Parameters'!$A:$A,0)))*'Base Table 5'!BB95</f>
        <v>4.5544000000000002</v>
      </c>
      <c r="BC95" s="36">
        <f>(1+INDEX('Scenario Parameters'!$L:$L,MATCH($C95,'Scenario Parameters'!$A:$A,0)))*(1+INDEX('Scenario Parameters'!$L:$L,MATCH(BC$3,'Scenario Parameters'!$A:$A,0)))*'Base Table 5'!BC95</f>
        <v>6.1840000000000002</v>
      </c>
      <c r="BD95" s="36">
        <f>(1+INDEX('Scenario Parameters'!$L:$L,MATCH($C95,'Scenario Parameters'!$A:$A,0)))*(1+INDEX('Scenario Parameters'!$L:$L,MATCH(BD$3,'Scenario Parameters'!$A:$A,0)))*'Base Table 5'!BD95</f>
        <v>229.81139999999999</v>
      </c>
      <c r="BE95" s="36">
        <f>(1+INDEX('Scenario Parameters'!$L:$L,MATCH($C95,'Scenario Parameters'!$A:$A,0)))*(1+INDEX('Scenario Parameters'!$L:$L,MATCH(BE$3,'Scenario Parameters'!$A:$A,0)))*'Base Table 5'!BE95</f>
        <v>18.865600000000001</v>
      </c>
      <c r="BF95" s="36">
        <f>(1+INDEX('Scenario Parameters'!$L:$L,MATCH($C95,'Scenario Parameters'!$A:$A,0)))*(1+INDEX('Scenario Parameters'!$L:$L,MATCH(BF$3,'Scenario Parameters'!$A:$A,0)))*'Base Table 5'!BF95</f>
        <v>24.0181</v>
      </c>
      <c r="BG95" s="36">
        <f>(1+INDEX('Scenario Parameters'!$L:$L,MATCH($C95,'Scenario Parameters'!$A:$A,0)))*(1+INDEX('Scenario Parameters'!$L:$L,MATCH(BG$3,'Scenario Parameters'!$A:$A,0)))*'Base Table 5'!BG95</f>
        <v>57.405660000000012</v>
      </c>
      <c r="BH95" s="36">
        <f>(1+INDEX('Scenario Parameters'!$L:$L,MATCH($C95,'Scenario Parameters'!$A:$A,0)))*(1+INDEX('Scenario Parameters'!$L:$L,MATCH(BH$3,'Scenario Parameters'!$A:$A,0)))*'Base Table 5'!BH95</f>
        <v>44.823099999999997</v>
      </c>
      <c r="BI95" s="36">
        <f>(1+INDEX('Scenario Parameters'!$L:$L,MATCH($C95,'Scenario Parameters'!$A:$A,0)))*(1+INDEX('Scenario Parameters'!$L:$L,MATCH(BI$3,'Scenario Parameters'!$A:$A,0)))*'Base Table 5'!BI95</f>
        <v>29.060400000000001</v>
      </c>
      <c r="BJ95" s="36">
        <f>(1+INDEX('Scenario Parameters'!$L:$L,MATCH($C95,'Scenario Parameters'!$A:$A,0)))*(1+INDEX('Scenario Parameters'!$L:$L,MATCH(BJ$3,'Scenario Parameters'!$A:$A,0)))*'Base Table 5'!BJ95</f>
        <v>1.7585999999999999</v>
      </c>
      <c r="BK95" s="36">
        <f>(1+INDEX('Scenario Parameters'!$L:$L,MATCH($C95,'Scenario Parameters'!$A:$A,0)))*(1+INDEX('Scenario Parameters'!$L:$L,MATCH(BK$3,'Scenario Parameters'!$A:$A,0)))*'Base Table 5'!BK95</f>
        <v>48.456000000000003</v>
      </c>
      <c r="BL95" s="36">
        <f>(1+INDEX('Scenario Parameters'!$L:$L,MATCH($C95,'Scenario Parameters'!$A:$A,0)))*(1+INDEX('Scenario Parameters'!$L:$L,MATCH(BL$3,'Scenario Parameters'!$A:$A,0)))*'Base Table 5'!BL95</f>
        <v>38.6768</v>
      </c>
      <c r="BM95" s="36">
        <f>(1+INDEX('Scenario Parameters'!$L:$L,MATCH($C95,'Scenario Parameters'!$A:$A,0)))*(1+INDEX('Scenario Parameters'!$L:$L,MATCH(BM$3,'Scenario Parameters'!$A:$A,0)))*'Base Table 5'!BM95</f>
        <v>16.462299999999999</v>
      </c>
      <c r="BN95" s="36">
        <f>(1+INDEX('Scenario Parameters'!$L:$L,MATCH($C95,'Scenario Parameters'!$A:$A,0)))*(1+INDEX('Scenario Parameters'!$L:$L,MATCH(BN$3,'Scenario Parameters'!$A:$A,0)))*'Base Table 5'!BN95</f>
        <v>177.8064</v>
      </c>
      <c r="BO95" s="36">
        <f>(1+INDEX('Scenario Parameters'!$L:$L,MATCH($C95,'Scenario Parameters'!$A:$A,0)))*(1+INDEX('Scenario Parameters'!$L:$L,MATCH(BO$3,'Scenario Parameters'!$A:$A,0)))*'Base Table 5'!BO95</f>
        <v>49.788600000000002</v>
      </c>
      <c r="BP95" s="36">
        <f>(1+INDEX('Scenario Parameters'!$L:$L,MATCH($C95,'Scenario Parameters'!$A:$A,0)))*(1+INDEX('Scenario Parameters'!$L:$L,MATCH(BP$3,'Scenario Parameters'!$A:$A,0)))*'Base Table 5'!BP95</f>
        <v>24.7166</v>
      </c>
      <c r="BQ95" s="36">
        <f>(1+INDEX('Scenario Parameters'!$L:$L,MATCH($C95,'Scenario Parameters'!$A:$A,0)))*(1+INDEX('Scenario Parameters'!$L:$L,MATCH(BQ$3,'Scenario Parameters'!$A:$A,0)))*'Base Table 5'!BQ95</f>
        <v>3192.8263750000001</v>
      </c>
      <c r="BR95" s="36">
        <f>(1+INDEX('Scenario Parameters'!$L:$L,MATCH($C95,'Scenario Parameters'!$A:$A,0)))*(1+INDEX('Scenario Parameters'!$L:$L,MATCH(BR$3,'Scenario Parameters'!$A:$A,0)))*'Base Table 5'!BR95</f>
        <v>3675.1328749999998</v>
      </c>
      <c r="BS95" s="36">
        <f>(1+INDEX('Scenario Parameters'!$L:$L,MATCH($C95,'Scenario Parameters'!$A:$A,0)))*(1+INDEX('Scenario Parameters'!$L:$L,MATCH(BS$3,'Scenario Parameters'!$A:$A,0)))*'Base Table 5'!BS95</f>
        <v>9.3133299999999988</v>
      </c>
      <c r="BT95" s="36">
        <f>(1+INDEX('Scenario Parameters'!$L:$L,MATCH($C95,'Scenario Parameters'!$A:$A,0)))*(1+INDEX('Scenario Parameters'!$L:$L,MATCH(BT$3,'Scenario Parameters'!$A:$A,0)))*'Base Table 5'!BT95</f>
        <v>1710.55</v>
      </c>
      <c r="BU95" s="36">
        <f>(1+INDEX('Scenario Parameters'!$L:$L,MATCH($C95,'Scenario Parameters'!$A:$A,0)))*(1+INDEX('Scenario Parameters'!$L:$L,MATCH(BU$3,'Scenario Parameters'!$A:$A,0)))*'Base Table 5'!BU95</f>
        <v>3710.9162000000001</v>
      </c>
      <c r="BV95" s="36">
        <f>(1+INDEX('Scenario Parameters'!$L:$L,MATCH($C95,'Scenario Parameters'!$A:$A,0)))*(1+INDEX('Scenario Parameters'!$L:$L,MATCH(BV$3,'Scenario Parameters'!$A:$A,0)))*'Base Table 5'!BV95</f>
        <v>1651.7655</v>
      </c>
      <c r="BW95" s="36">
        <f>(1+INDEX('Scenario Parameters'!$L:$L,MATCH($C95,'Scenario Parameters'!$A:$A,0)))*(1+INDEX('Scenario Parameters'!$L:$L,MATCH(BW$3,'Scenario Parameters'!$A:$A,0)))*'Base Table 5'!BW95</f>
        <v>570.22670000000005</v>
      </c>
      <c r="BX95" s="36">
        <f>(1+INDEX('Scenario Parameters'!$L:$L,MATCH($C95,'Scenario Parameters'!$A:$A,0)))*(1+INDEX('Scenario Parameters'!$L:$L,MATCH(BX$3,'Scenario Parameters'!$A:$A,0)))*'Base Table 5'!BX95</f>
        <v>374.88909999999998</v>
      </c>
      <c r="BY95" s="36">
        <f>(1+INDEX('Scenario Parameters'!$L:$L,MATCH($C95,'Scenario Parameters'!$A:$A,0)))*(1+INDEX('Scenario Parameters'!$L:$L,MATCH(BY$3,'Scenario Parameters'!$A:$A,0)))*'Base Table 5'!BY95</f>
        <v>4348.6536999999998</v>
      </c>
      <c r="BZ95" s="36">
        <f>(1+INDEX('Scenario Parameters'!$L:$L,MATCH($C95,'Scenario Parameters'!$A:$A,0)))*(1+INDEX('Scenario Parameters'!$L:$L,MATCH(BZ$3,'Scenario Parameters'!$A:$A,0)))*'Base Table 5'!BZ95</f>
        <v>2248.2165</v>
      </c>
      <c r="CA95" s="36">
        <f>(1+INDEX('Scenario Parameters'!$L:$L,MATCH($C95,'Scenario Parameters'!$A:$A,0)))*(1+INDEX('Scenario Parameters'!$L:$L,MATCH(CA$3,'Scenario Parameters'!$A:$A,0)))*'Base Table 5'!CA95</f>
        <v>2354.8000000000002</v>
      </c>
      <c r="CB95" s="36">
        <f>(1+INDEX('Scenario Parameters'!$L:$L,MATCH($C95,'Scenario Parameters'!$A:$A,0)))*(1+INDEX('Scenario Parameters'!$L:$L,MATCH(CB$3,'Scenario Parameters'!$A:$A,0)))*'Base Table 5'!CB95</f>
        <v>1006.9891</v>
      </c>
      <c r="CC95" s="36">
        <f>(1+INDEX('Scenario Parameters'!$L:$L,MATCH($C95,'Scenario Parameters'!$A:$A,0)))*(1+INDEX('Scenario Parameters'!$L:$L,MATCH(CC$3,'Scenario Parameters'!$A:$A,0)))*'Base Table 5'!CC95</f>
        <v>1472.7679000000001</v>
      </c>
      <c r="CD95" s="36">
        <f>(1+INDEX('Scenario Parameters'!$L:$L,MATCH($C95,'Scenario Parameters'!$A:$A,0)))*(1+INDEX('Scenario Parameters'!$L:$L,MATCH(CD$3,'Scenario Parameters'!$A:$A,0)))*'Base Table 5'!CD95</f>
        <v>1249.0783199999998</v>
      </c>
      <c r="CE95" s="36">
        <f>(1+INDEX('Scenario Parameters'!$L:$L,MATCH($C95,'Scenario Parameters'!$A:$A,0)))*(1+INDEX('Scenario Parameters'!$L:$L,MATCH(CE$3,'Scenario Parameters'!$A:$A,0)))*'Base Table 5'!CE95</f>
        <v>171.16200000000001</v>
      </c>
      <c r="CF95" s="36">
        <f>(1+INDEX('Scenario Parameters'!$L:$L,MATCH($C95,'Scenario Parameters'!$A:$A,0)))*(1+INDEX('Scenario Parameters'!$L:$L,MATCH(CF$3,'Scenario Parameters'!$A:$A,0)))*'Base Table 5'!CF95</f>
        <v>482.4649</v>
      </c>
      <c r="CG95" s="36">
        <f>(1+INDEX('Scenario Parameters'!$L:$L,MATCH($C95,'Scenario Parameters'!$A:$A,0)))*(1+INDEX('Scenario Parameters'!$L:$L,MATCH(CG$3,'Scenario Parameters'!$A:$A,0)))*'Base Table 5'!CG95</f>
        <v>113.2443</v>
      </c>
      <c r="CH95" s="36">
        <f>(1+INDEX('Scenario Parameters'!$L:$L,MATCH($C95,'Scenario Parameters'!$A:$A,0)))*(1+INDEX('Scenario Parameters'!$L:$L,MATCH(CH$3,'Scenario Parameters'!$A:$A,0)))*'Base Table 5'!CH95</f>
        <v>141.04499999999999</v>
      </c>
      <c r="CI95" s="36">
        <f>(1+INDEX('Scenario Parameters'!$L:$L,MATCH($C95,'Scenario Parameters'!$A:$A,0)))*(1+INDEX('Scenario Parameters'!$L:$L,MATCH(CI$3,'Scenario Parameters'!$A:$A,0)))*'Base Table 5'!CI95</f>
        <v>1960.0491999999999</v>
      </c>
      <c r="CJ95" s="36">
        <f>(1+INDEX('Scenario Parameters'!$L:$L,MATCH($C95,'Scenario Parameters'!$A:$A,0)))*(1+INDEX('Scenario Parameters'!$L:$L,MATCH(CJ$3,'Scenario Parameters'!$A:$A,0)))*'Base Table 5'!CJ95</f>
        <v>70.1965</v>
      </c>
      <c r="CK95" s="36">
        <f>(1+INDEX('Scenario Parameters'!$L:$L,MATCH($C95,'Scenario Parameters'!$A:$A,0)))*(1+INDEX('Scenario Parameters'!$L:$L,MATCH(CK$3,'Scenario Parameters'!$A:$A,0)))*'Base Table 5'!CK95</f>
        <v>75.144599999999997</v>
      </c>
      <c r="CL95" s="36">
        <f>(1+INDEX('Scenario Parameters'!$L:$L,MATCH($C95,'Scenario Parameters'!$A:$A,0)))*(1+INDEX('Scenario Parameters'!$L:$L,MATCH(CL$3,'Scenario Parameters'!$A:$A,0)))*'Base Table 5'!CL95</f>
        <v>2.7698</v>
      </c>
      <c r="CM95" s="36">
        <f>(1+INDEX('Scenario Parameters'!$L:$L,MATCH($C95,'Scenario Parameters'!$A:$A,0)))*(1+INDEX('Scenario Parameters'!$L:$L,MATCH(CM$3,'Scenario Parameters'!$A:$A,0)))*'Base Table 5'!CM95</f>
        <v>118.7336</v>
      </c>
      <c r="CN95" s="36">
        <f>(1+INDEX('Scenario Parameters'!$L:$L,MATCH($C95,'Scenario Parameters'!$A:$A,0)))*(1+INDEX('Scenario Parameters'!$L:$L,MATCH(CN$3,'Scenario Parameters'!$A:$A,0)))*'Base Table 5'!CN95</f>
        <v>391.84339999999997</v>
      </c>
      <c r="CO95" s="36">
        <f>(1+INDEX('Scenario Parameters'!$L:$L,MATCH($C95,'Scenario Parameters'!$A:$A,0)))*(1+INDEX('Scenario Parameters'!$L:$L,MATCH(CO$3,'Scenario Parameters'!$A:$A,0)))*'Base Table 5'!CO95</f>
        <v>1.0891</v>
      </c>
      <c r="CP95" s="36">
        <f>(1+INDEX('Scenario Parameters'!$L:$L,MATCH($C95,'Scenario Parameters'!$A:$A,0)))*(1+INDEX('Scenario Parameters'!$L:$L,MATCH(CP$3,'Scenario Parameters'!$A:$A,0)))*'Base Table 5'!CP95</f>
        <v>646.61900000000003</v>
      </c>
      <c r="CQ95" s="36">
        <f>(1+INDEX('Scenario Parameters'!$L:$L,MATCH($C95,'Scenario Parameters'!$A:$A,0)))*(1+INDEX('Scenario Parameters'!$L:$L,MATCH(CQ$3,'Scenario Parameters'!$A:$A,0)))*'Base Table 5'!CQ95</f>
        <v>6860.8431</v>
      </c>
      <c r="CR95" s="36">
        <f>(1+INDEX('Scenario Parameters'!$L:$L,MATCH($C95,'Scenario Parameters'!$A:$A,0)))*(1+INDEX('Scenario Parameters'!$L:$L,MATCH(CR$3,'Scenario Parameters'!$A:$A,0)))*'Base Table 5'!CR95</f>
        <v>1869.4276</v>
      </c>
      <c r="CS95" s="36">
        <f>(1+INDEX('Scenario Parameters'!$L:$L,MATCH($C95,'Scenario Parameters'!$A:$A,0)))*(1+INDEX('Scenario Parameters'!$L:$L,MATCH(CS$3,'Scenario Parameters'!$A:$A,0)))*'Base Table 5'!CS95</f>
        <v>867.09370000000001</v>
      </c>
      <c r="CT95" s="36">
        <f>(1+INDEX('Scenario Parameters'!$L:$L,MATCH($C95,'Scenario Parameters'!$A:$A,0)))*(1+INDEX('Scenario Parameters'!$L:$L,MATCH(CT$3,'Scenario Parameters'!$A:$A,0)))*'Base Table 5'!CT95</f>
        <v>1.7153</v>
      </c>
      <c r="CU95" s="36">
        <f>(1+INDEX('Scenario Parameters'!$L:$L,MATCH($C95,'Scenario Parameters'!$A:$A,0)))*(1+INDEX('Scenario Parameters'!$L:$L,MATCH(CU$3,'Scenario Parameters'!$A:$A,0)))*'Base Table 5'!CU95</f>
        <v>0.64929999999999999</v>
      </c>
      <c r="CV95" s="36">
        <f>(1+INDEX('Scenario Parameters'!$L:$L,MATCH($C95,'Scenario Parameters'!$A:$A,0)))*(1+INDEX('Scenario Parameters'!$L:$L,MATCH(CV$3,'Scenario Parameters'!$A:$A,0)))*'Base Table 5'!CV95</f>
        <v>5607.1027000000004</v>
      </c>
      <c r="CW95" s="36">
        <f>(1+INDEX('Scenario Parameters'!$L:$L,MATCH($C95,'Scenario Parameters'!$A:$A,0)))*(1+INDEX('Scenario Parameters'!$L:$L,MATCH(CW$3,'Scenario Parameters'!$A:$A,0)))*'Base Table 5'!CW95</f>
        <v>3272.4079999999999</v>
      </c>
      <c r="CX95" s="36">
        <f>(1+INDEX('Scenario Parameters'!$L:$L,MATCH($C95,'Scenario Parameters'!$A:$A,0)))*(1+INDEX('Scenario Parameters'!$L:$L,MATCH(CX$3,'Scenario Parameters'!$A:$A,0)))*'Base Table 5'!CX95</f>
        <v>425.97719999999998</v>
      </c>
      <c r="CY95" s="36">
        <f>(1+INDEX('Scenario Parameters'!$L:$L,MATCH($C95,'Scenario Parameters'!$A:$A,0)))*(1+INDEX('Scenario Parameters'!$L:$L,MATCH(CY$3,'Scenario Parameters'!$A:$A,0)))*'Base Table 5'!CY95</f>
        <v>1449.5696</v>
      </c>
      <c r="CZ95" s="36">
        <f>(1+INDEX('Scenario Parameters'!$L:$L,MATCH($C95,'Scenario Parameters'!$A:$A,0)))*(1+INDEX('Scenario Parameters'!$L:$L,MATCH(CZ$3,'Scenario Parameters'!$A:$A,0)))*'Base Table 5'!CZ95</f>
        <v>437.4776</v>
      </c>
      <c r="DA95" s="36">
        <f>(1+INDEX('Scenario Parameters'!$L:$L,MATCH($C95,'Scenario Parameters'!$A:$A,0)))*(1+INDEX('Scenario Parameters'!$L:$L,MATCH(DA$3,'Scenario Parameters'!$A:$A,0)))*'Base Table 5'!DA95</f>
        <v>7347.4074000000001</v>
      </c>
      <c r="DB95" s="36">
        <f>(1+INDEX('Scenario Parameters'!$L:$L,MATCH($C95,'Scenario Parameters'!$A:$A,0)))*(1+INDEX('Scenario Parameters'!$L:$L,MATCH(DB$3,'Scenario Parameters'!$A:$A,0)))*'Base Table 5'!DB95</f>
        <v>3.3946999999999998</v>
      </c>
      <c r="DC95" s="36">
        <f>(1+INDEX('Scenario Parameters'!$L:$L,MATCH($C95,'Scenario Parameters'!$A:$A,0)))*(1+INDEX('Scenario Parameters'!$L:$L,MATCH(DC$3,'Scenario Parameters'!$A:$A,0)))*'Base Table 5'!DC95</f>
        <v>128.75980000000001</v>
      </c>
      <c r="DD95" s="36">
        <f>(1+INDEX('Scenario Parameters'!$L:$L,MATCH($C95,'Scenario Parameters'!$A:$A,0)))*(1+INDEX('Scenario Parameters'!$L:$L,MATCH(DD$3,'Scenario Parameters'!$A:$A,0)))*'Base Table 5'!DD95</f>
        <v>1250.2464</v>
      </c>
      <c r="DE95" s="36">
        <f>(1+INDEX('Scenario Parameters'!$L:$L,MATCH($C95,'Scenario Parameters'!$A:$A,0)))*(1+INDEX('Scenario Parameters'!$L:$L,MATCH(DE$3,'Scenario Parameters'!$A:$A,0)))*'Base Table 5'!DE95</f>
        <v>571.4973</v>
      </c>
      <c r="DF95" s="36">
        <f>(1+INDEX('Scenario Parameters'!$L:$L,MATCH($C95,'Scenario Parameters'!$A:$A,0)))*(1+INDEX('Scenario Parameters'!$L:$L,MATCH(DF$3,'Scenario Parameters'!$A:$A,0)))*'Base Table 5'!DF95</f>
        <v>226.3546</v>
      </c>
      <c r="DG95" s="36">
        <f>(1+INDEX('Scenario Parameters'!$L:$L,MATCH($C95,'Scenario Parameters'!$A:$A,0)))*(1+INDEX('Scenario Parameters'!$L:$L,MATCH(DG$3,'Scenario Parameters'!$A:$A,0)))*'Base Table 5'!DG95</f>
        <v>1470.5822499999999</v>
      </c>
      <c r="DH95" s="36">
        <f>(1+INDEX('Scenario Parameters'!$L:$L,MATCH($C95,'Scenario Parameters'!$A:$A,0)))*(1+INDEX('Scenario Parameters'!$L:$L,MATCH(DH$3,'Scenario Parameters'!$A:$A,0)))*'Base Table 5'!DH95</f>
        <v>382.33960000000002</v>
      </c>
      <c r="DI95" s="36">
        <f>(1+INDEX('Scenario Parameters'!$L:$L,MATCH($C95,'Scenario Parameters'!$A:$A,0)))*(1+INDEX('Scenario Parameters'!$L:$L,MATCH(DI$3,'Scenario Parameters'!$A:$A,0)))*'Base Table 5'!DI95</f>
        <v>71.193100000000001</v>
      </c>
      <c r="DJ95" s="36">
        <f>(1+INDEX('Scenario Parameters'!$L:$L,MATCH($C95,'Scenario Parameters'!$A:$A,0)))*(1+INDEX('Scenario Parameters'!$L:$L,MATCH(DJ$3,'Scenario Parameters'!$A:$A,0)))*'Base Table 5'!DJ95</f>
        <v>190.3141</v>
      </c>
      <c r="DK95" s="36">
        <f>(1+INDEX('Scenario Parameters'!$L:$L,MATCH($C95,'Scenario Parameters'!$A:$A,0)))*(1+INDEX('Scenario Parameters'!$L:$L,MATCH(DK$3,'Scenario Parameters'!$A:$A,0)))*'Base Table 5'!DK95</f>
        <v>143.8253</v>
      </c>
      <c r="DL95" s="36">
        <f>(1+INDEX('Scenario Parameters'!$L:$L,MATCH($C95,'Scenario Parameters'!$A:$A,0)))*(1+INDEX('Scenario Parameters'!$L:$L,MATCH(DL$3,'Scenario Parameters'!$A:$A,0)))*'Base Table 5'!DL95</f>
        <v>83.837159999999969</v>
      </c>
      <c r="DM95" s="36">
        <f>(1+INDEX('Scenario Parameters'!$L:$L,MATCH($C95,'Scenario Parameters'!$A:$A,0)))*(1+INDEX('Scenario Parameters'!$L:$L,MATCH(DM$3,'Scenario Parameters'!$A:$A,0)))*'Base Table 5'!DM95</f>
        <v>166.9905</v>
      </c>
      <c r="DN95" s="36">
        <f>(1+INDEX('Scenario Parameters'!$L:$L,MATCH($C95,'Scenario Parameters'!$A:$A,0)))*(1+INDEX('Scenario Parameters'!$L:$L,MATCH(DN$3,'Scenario Parameters'!$A:$A,0)))*'Base Table 5'!DN95</f>
        <v>38.764400000000002</v>
      </c>
      <c r="DO95" s="36">
        <f>(1+INDEX('Scenario Parameters'!$L:$L,MATCH($C95,'Scenario Parameters'!$A:$A,0)))*(1+INDEX('Scenario Parameters'!$L:$L,MATCH(DO$3,'Scenario Parameters'!$A:$A,0)))*'Base Table 5'!DO95</f>
        <v>2.1907999999999999</v>
      </c>
      <c r="DP95" s="36">
        <f t="shared" si="8"/>
        <v>72736.973120000024</v>
      </c>
      <c r="DQ95" s="36">
        <f>('Base Table 5'!DQ95/'Base Table 5'!$DX95)*$EB95</f>
        <v>7202.4554490383071</v>
      </c>
      <c r="DR95" s="36">
        <f>('Base Table 5'!DR95/'Base Table 5'!$DX95)*$EB95</f>
        <v>2.7243042039487988</v>
      </c>
      <c r="DS95" s="36">
        <f>('Base Table 5'!DS95/'Base Table 5'!$DX95)*$EB95</f>
        <v>777.92746539874668</v>
      </c>
      <c r="DT95" s="36">
        <f>('Base Table 5'!DT95/'Base Table 5'!$DX95)*$EB95</f>
        <v>11.922931089784379</v>
      </c>
      <c r="DU95" s="36">
        <f>('Base Table 5'!DU95/'Base Table 5'!$DX95)*$EB95</f>
        <v>181.65109770655954</v>
      </c>
      <c r="DV95" s="36">
        <f>('Base Table 5'!DV95/'Base Table 5'!$DX95)*$EB95</f>
        <v>0</v>
      </c>
      <c r="DW95" s="36">
        <f>('Base Table 5'!DW95/'Base Table 5'!$DX95)*$EB95</f>
        <v>2000.4993456607174</v>
      </c>
      <c r="DX95" s="36">
        <f t="shared" si="9"/>
        <v>10177.180593098064</v>
      </c>
      <c r="DY95" s="36">
        <f t="shared" si="10"/>
        <v>82914.153713098087</v>
      </c>
      <c r="DZ95" s="14">
        <f>'Base Table 5'!DY95</f>
        <v>83667.99960000001</v>
      </c>
      <c r="EA95" s="54">
        <v>82914.153713098087</v>
      </c>
      <c r="EB95" s="100">
        <f t="shared" si="11"/>
        <v>10177.180593098063</v>
      </c>
    </row>
    <row r="96" spans="1:132" x14ac:dyDescent="0.4">
      <c r="A96" s="34">
        <v>93</v>
      </c>
      <c r="B96" s="7" t="str">
        <f>'Base Table 5'!B96</f>
        <v>6601</v>
      </c>
      <c r="C96" s="111">
        <f>'Base Table 5'!C96</f>
        <v>26</v>
      </c>
      <c r="D96" s="35" t="str">
        <f>'Base Table 5'!D96</f>
        <v>Rental and hiring services (except real estate)</v>
      </c>
      <c r="E96" s="36">
        <f>(1+INDEX('Scenario Parameters'!$L:$L,MATCH($C96,'Scenario Parameters'!$A:$A,0)))*(1+INDEX('Scenario Parameters'!$L:$L,MATCH(E$3,'Scenario Parameters'!$A:$A,0)))*'Base Table 5'!E96</f>
        <v>209.77189999999999</v>
      </c>
      <c r="F96" s="36">
        <f>(1+INDEX('Scenario Parameters'!$L:$L,MATCH($C96,'Scenario Parameters'!$A:$A,0)))*(1+INDEX('Scenario Parameters'!$L:$L,MATCH(F$3,'Scenario Parameters'!$A:$A,0)))*'Base Table 5'!F96</f>
        <v>29.3733</v>
      </c>
      <c r="G96" s="36">
        <f>(1+INDEX('Scenario Parameters'!$L:$L,MATCH($C96,'Scenario Parameters'!$A:$A,0)))*(1+INDEX('Scenario Parameters'!$L:$L,MATCH(G$3,'Scenario Parameters'!$A:$A,0)))*'Base Table 5'!G96</f>
        <v>102.41379999999999</v>
      </c>
      <c r="H96" s="36">
        <f>(1+INDEX('Scenario Parameters'!$L:$L,MATCH($C96,'Scenario Parameters'!$A:$A,0)))*(1+INDEX('Scenario Parameters'!$L:$L,MATCH(H$3,'Scenario Parameters'!$A:$A,0)))*'Base Table 5'!H96</f>
        <v>115.736</v>
      </c>
      <c r="I96" s="36">
        <f>(1+INDEX('Scenario Parameters'!$L:$L,MATCH($C96,'Scenario Parameters'!$A:$A,0)))*(1+INDEX('Scenario Parameters'!$L:$L,MATCH(I$3,'Scenario Parameters'!$A:$A,0)))*'Base Table 5'!I96</f>
        <v>0.9395</v>
      </c>
      <c r="J96" s="36">
        <f>(1+INDEX('Scenario Parameters'!$L:$L,MATCH($C96,'Scenario Parameters'!$A:$A,0)))*(1+INDEX('Scenario Parameters'!$L:$L,MATCH(J$3,'Scenario Parameters'!$A:$A,0)))*'Base Table 5'!J96</f>
        <v>67.466899999999995</v>
      </c>
      <c r="K96" s="36">
        <f>(1+INDEX('Scenario Parameters'!$L:$L,MATCH($C96,'Scenario Parameters'!$A:$A,0)))*(1+INDEX('Scenario Parameters'!$L:$L,MATCH(K$3,'Scenario Parameters'!$A:$A,0)))*'Base Table 5'!K96</f>
        <v>196.5814</v>
      </c>
      <c r="L96" s="36">
        <f>(1+INDEX('Scenario Parameters'!$L:$L,MATCH($C96,'Scenario Parameters'!$A:$A,0)))*(1+INDEX('Scenario Parameters'!$L:$L,MATCH(L$3,'Scenario Parameters'!$A:$A,0)))*'Base Table 5'!L96</f>
        <v>76.84981999999998</v>
      </c>
      <c r="M96" s="36">
        <f>(1+INDEX('Scenario Parameters'!$L:$L,MATCH($C96,'Scenario Parameters'!$A:$A,0)))*(1+INDEX('Scenario Parameters'!$L:$L,MATCH(M$3,'Scenario Parameters'!$A:$A,0)))*'Base Table 5'!M96</f>
        <v>137.43673999999999</v>
      </c>
      <c r="N96" s="36">
        <f>(1+INDEX('Scenario Parameters'!$L:$L,MATCH($C96,'Scenario Parameters'!$A:$A,0)))*(1+INDEX('Scenario Parameters'!$L:$L,MATCH(N$3,'Scenario Parameters'!$A:$A,0)))*'Base Table 5'!N96</f>
        <v>297.58410000000003</v>
      </c>
      <c r="O96" s="36">
        <f>(1+INDEX('Scenario Parameters'!$L:$L,MATCH($C96,'Scenario Parameters'!$A:$A,0)))*(1+INDEX('Scenario Parameters'!$L:$L,MATCH(O$3,'Scenario Parameters'!$A:$A,0)))*'Base Table 5'!O96</f>
        <v>1135.6805899999999</v>
      </c>
      <c r="P96" s="36">
        <f>(1+INDEX('Scenario Parameters'!$L:$L,MATCH($C96,'Scenario Parameters'!$A:$A,0)))*(1+INDEX('Scenario Parameters'!$L:$L,MATCH(P$3,'Scenario Parameters'!$A:$A,0)))*'Base Table 5'!P96</f>
        <v>148.53509000000003</v>
      </c>
      <c r="Q96" s="36">
        <f>(1+INDEX('Scenario Parameters'!$L:$L,MATCH($C96,'Scenario Parameters'!$A:$A,0)))*(1+INDEX('Scenario Parameters'!$L:$L,MATCH(Q$3,'Scenario Parameters'!$A:$A,0)))*'Base Table 5'!Q96</f>
        <v>20.355119999999999</v>
      </c>
      <c r="R96" s="36">
        <f>(1+INDEX('Scenario Parameters'!$L:$L,MATCH($C96,'Scenario Parameters'!$A:$A,0)))*(1+INDEX('Scenario Parameters'!$L:$L,MATCH(R$3,'Scenario Parameters'!$A:$A,0)))*'Base Table 5'!R96</f>
        <v>54.4208</v>
      </c>
      <c r="S96" s="36">
        <f>(1+INDEX('Scenario Parameters'!$L:$L,MATCH($C96,'Scenario Parameters'!$A:$A,0)))*(1+INDEX('Scenario Parameters'!$L:$L,MATCH(S$3,'Scenario Parameters'!$A:$A,0)))*'Base Table 5'!S96</f>
        <v>0.37869999999999998</v>
      </c>
      <c r="T96" s="36">
        <f>(1+INDEX('Scenario Parameters'!$L:$L,MATCH($C96,'Scenario Parameters'!$A:$A,0)))*(1+INDEX('Scenario Parameters'!$L:$L,MATCH(T$3,'Scenario Parameters'!$A:$A,0)))*'Base Table 5'!T96</f>
        <v>23.693999999999999</v>
      </c>
      <c r="U96" s="36">
        <f>(1+INDEX('Scenario Parameters'!$L:$L,MATCH($C96,'Scenario Parameters'!$A:$A,0)))*(1+INDEX('Scenario Parameters'!$L:$L,MATCH(U$3,'Scenario Parameters'!$A:$A,0)))*'Base Table 5'!U96</f>
        <v>5.8558000000000003</v>
      </c>
      <c r="V96" s="36">
        <f>(1+INDEX('Scenario Parameters'!$L:$L,MATCH($C96,'Scenario Parameters'!$A:$A,0)))*(1+INDEX('Scenario Parameters'!$L:$L,MATCH(V$3,'Scenario Parameters'!$A:$A,0)))*'Base Table 5'!V96</f>
        <v>4.5180999999999996</v>
      </c>
      <c r="W96" s="36">
        <f>(1+INDEX('Scenario Parameters'!$L:$L,MATCH($C96,'Scenario Parameters'!$A:$A,0)))*(1+INDEX('Scenario Parameters'!$L:$L,MATCH(W$3,'Scenario Parameters'!$A:$A,0)))*'Base Table 5'!W96</f>
        <v>25.793900000000001</v>
      </c>
      <c r="X96" s="36">
        <f>(1+INDEX('Scenario Parameters'!$L:$L,MATCH($C96,'Scenario Parameters'!$A:$A,0)))*(1+INDEX('Scenario Parameters'!$L:$L,MATCH(X$3,'Scenario Parameters'!$A:$A,0)))*'Base Table 5'!X96</f>
        <v>19.363099999999999</v>
      </c>
      <c r="Y96" s="36">
        <f>(1+INDEX('Scenario Parameters'!$L:$L,MATCH($C96,'Scenario Parameters'!$A:$A,0)))*(1+INDEX('Scenario Parameters'!$L:$L,MATCH(Y$3,'Scenario Parameters'!$A:$A,0)))*'Base Table 5'!Y96</f>
        <v>19.270600000000002</v>
      </c>
      <c r="Z96" s="36">
        <f>(1+INDEX('Scenario Parameters'!$L:$L,MATCH($C96,'Scenario Parameters'!$A:$A,0)))*(1+INDEX('Scenario Parameters'!$L:$L,MATCH(Z$3,'Scenario Parameters'!$A:$A,0)))*'Base Table 5'!Z96</f>
        <v>20.305700000000002</v>
      </c>
      <c r="AA96" s="36">
        <f>(1+INDEX('Scenario Parameters'!$L:$L,MATCH($C96,'Scenario Parameters'!$A:$A,0)))*(1+INDEX('Scenario Parameters'!$L:$L,MATCH(AA$3,'Scenario Parameters'!$A:$A,0)))*'Base Table 5'!AA96</f>
        <v>42.968499999999999</v>
      </c>
      <c r="AB96" s="36">
        <f>(1+INDEX('Scenario Parameters'!$L:$L,MATCH($C96,'Scenario Parameters'!$A:$A,0)))*(1+INDEX('Scenario Parameters'!$L:$L,MATCH(AB$3,'Scenario Parameters'!$A:$A,0)))*'Base Table 5'!AB96</f>
        <v>3.3887</v>
      </c>
      <c r="AC96" s="36">
        <f>(1+INDEX('Scenario Parameters'!$L:$L,MATCH($C96,'Scenario Parameters'!$A:$A,0)))*(1+INDEX('Scenario Parameters'!$L:$L,MATCH(AC$3,'Scenario Parameters'!$A:$A,0)))*'Base Table 5'!AC96</f>
        <v>4.3647</v>
      </c>
      <c r="AD96" s="36">
        <f>(1+INDEX('Scenario Parameters'!$L:$L,MATCH($C96,'Scenario Parameters'!$A:$A,0)))*(1+INDEX('Scenario Parameters'!$L:$L,MATCH(AD$3,'Scenario Parameters'!$A:$A,0)))*'Base Table 5'!AD96</f>
        <v>0.13120000000000001</v>
      </c>
      <c r="AE96" s="36">
        <f>(1+INDEX('Scenario Parameters'!$L:$L,MATCH($C96,'Scenario Parameters'!$A:$A,0)))*(1+INDEX('Scenario Parameters'!$L:$L,MATCH(AE$3,'Scenario Parameters'!$A:$A,0)))*'Base Table 5'!AE96</f>
        <v>0.62649999999999995</v>
      </c>
      <c r="AF96" s="36">
        <f>(1+INDEX('Scenario Parameters'!$L:$L,MATCH($C96,'Scenario Parameters'!$A:$A,0)))*(1+INDEX('Scenario Parameters'!$L:$L,MATCH(AF$3,'Scenario Parameters'!$A:$A,0)))*'Base Table 5'!AF96</f>
        <v>4.2266000000000004</v>
      </c>
      <c r="AG96" s="36">
        <f>(1+INDEX('Scenario Parameters'!$L:$L,MATCH($C96,'Scenario Parameters'!$A:$A,0)))*(1+INDEX('Scenario Parameters'!$L:$L,MATCH(AG$3,'Scenario Parameters'!$A:$A,0)))*'Base Table 5'!AG96</f>
        <v>8.3000000000000001E-3</v>
      </c>
      <c r="AH96" s="36">
        <f>(1+INDEX('Scenario Parameters'!$L:$L,MATCH($C96,'Scenario Parameters'!$A:$A,0)))*(1+INDEX('Scenario Parameters'!$L:$L,MATCH(AH$3,'Scenario Parameters'!$A:$A,0)))*'Base Table 5'!AH96</f>
        <v>0.65400000000000003</v>
      </c>
      <c r="AI96" s="36">
        <f>(1+INDEX('Scenario Parameters'!$L:$L,MATCH($C96,'Scenario Parameters'!$A:$A,0)))*(1+INDEX('Scenario Parameters'!$L:$L,MATCH(AI$3,'Scenario Parameters'!$A:$A,0)))*'Base Table 5'!AI96</f>
        <v>0.65339999999999998</v>
      </c>
      <c r="AJ96" s="36">
        <f>(1+INDEX('Scenario Parameters'!$L:$L,MATCH($C96,'Scenario Parameters'!$A:$A,0)))*(1+INDEX('Scenario Parameters'!$L:$L,MATCH(AJ$3,'Scenario Parameters'!$A:$A,0)))*'Base Table 5'!AJ96</f>
        <v>8.9970999999999997</v>
      </c>
      <c r="AK96" s="36">
        <f>(1+INDEX('Scenario Parameters'!$L:$L,MATCH($C96,'Scenario Parameters'!$A:$A,0)))*(1+INDEX('Scenario Parameters'!$L:$L,MATCH(AK$3,'Scenario Parameters'!$A:$A,0)))*'Base Table 5'!AK96</f>
        <v>35.716799999999999</v>
      </c>
      <c r="AL96" s="36">
        <f>(1+INDEX('Scenario Parameters'!$L:$L,MATCH($C96,'Scenario Parameters'!$A:$A,0)))*(1+INDEX('Scenario Parameters'!$L:$L,MATCH(AL$3,'Scenario Parameters'!$A:$A,0)))*'Base Table 5'!AL96</f>
        <v>12.9627</v>
      </c>
      <c r="AM96" s="36">
        <f>(1+INDEX('Scenario Parameters'!$L:$L,MATCH($C96,'Scenario Parameters'!$A:$A,0)))*(1+INDEX('Scenario Parameters'!$L:$L,MATCH(AM$3,'Scenario Parameters'!$A:$A,0)))*'Base Table 5'!AM96</f>
        <v>51.973500000000001</v>
      </c>
      <c r="AN96" s="36">
        <f>(1+INDEX('Scenario Parameters'!$L:$L,MATCH($C96,'Scenario Parameters'!$A:$A,0)))*(1+INDEX('Scenario Parameters'!$L:$L,MATCH(AN$3,'Scenario Parameters'!$A:$A,0)))*'Base Table 5'!AN96</f>
        <v>36.476300000000002</v>
      </c>
      <c r="AO96" s="36">
        <f>(1+INDEX('Scenario Parameters'!$L:$L,MATCH($C96,'Scenario Parameters'!$A:$A,0)))*(1+INDEX('Scenario Parameters'!$L:$L,MATCH(AO$3,'Scenario Parameters'!$A:$A,0)))*'Base Table 5'!AO96</f>
        <v>11.711059999999998</v>
      </c>
      <c r="AP96" s="36">
        <f>(1+INDEX('Scenario Parameters'!$L:$L,MATCH($C96,'Scenario Parameters'!$A:$A,0)))*(1+INDEX('Scenario Parameters'!$L:$L,MATCH(AP$3,'Scenario Parameters'!$A:$A,0)))*'Base Table 5'!AP96</f>
        <v>6.7742000000000004</v>
      </c>
      <c r="AQ96" s="36">
        <f>(1+INDEX('Scenario Parameters'!$L:$L,MATCH($C96,'Scenario Parameters'!$A:$A,0)))*(1+INDEX('Scenario Parameters'!$L:$L,MATCH(AQ$3,'Scenario Parameters'!$A:$A,0)))*'Base Table 5'!AQ96</f>
        <v>5.28E-2</v>
      </c>
      <c r="AR96" s="36">
        <f>(1+INDEX('Scenario Parameters'!$L:$L,MATCH($C96,'Scenario Parameters'!$A:$A,0)))*(1+INDEX('Scenario Parameters'!$L:$L,MATCH(AR$3,'Scenario Parameters'!$A:$A,0)))*'Base Table 5'!AR96</f>
        <v>44.982599999999998</v>
      </c>
      <c r="AS96" s="36">
        <f>(1+INDEX('Scenario Parameters'!$L:$L,MATCH($C96,'Scenario Parameters'!$A:$A,0)))*(1+INDEX('Scenario Parameters'!$L:$L,MATCH(AS$3,'Scenario Parameters'!$A:$A,0)))*'Base Table 5'!AS96</f>
        <v>7.0613000000000001</v>
      </c>
      <c r="AT96" s="36">
        <f>(1+INDEX('Scenario Parameters'!$L:$L,MATCH($C96,'Scenario Parameters'!$A:$A,0)))*(1+INDEX('Scenario Parameters'!$L:$L,MATCH(AT$3,'Scenario Parameters'!$A:$A,0)))*'Base Table 5'!AT96</f>
        <v>64.534300000000002</v>
      </c>
      <c r="AU96" s="36">
        <f>(1+INDEX('Scenario Parameters'!$L:$L,MATCH($C96,'Scenario Parameters'!$A:$A,0)))*(1+INDEX('Scenario Parameters'!$L:$L,MATCH(AU$3,'Scenario Parameters'!$A:$A,0)))*'Base Table 5'!AU96</f>
        <v>1.8025</v>
      </c>
      <c r="AV96" s="36">
        <f>(1+INDEX('Scenario Parameters'!$L:$L,MATCH($C96,'Scenario Parameters'!$A:$A,0)))*(1+INDEX('Scenario Parameters'!$L:$L,MATCH(AV$3,'Scenario Parameters'!$A:$A,0)))*'Base Table 5'!AV96</f>
        <v>10.2712</v>
      </c>
      <c r="AW96" s="36">
        <f>(1+INDEX('Scenario Parameters'!$L:$L,MATCH($C96,'Scenario Parameters'!$A:$A,0)))*(1+INDEX('Scenario Parameters'!$L:$L,MATCH(AW$3,'Scenario Parameters'!$A:$A,0)))*'Base Table 5'!AW96</f>
        <v>5.1318999999999999</v>
      </c>
      <c r="AX96" s="36">
        <f>(1+INDEX('Scenario Parameters'!$L:$L,MATCH($C96,'Scenario Parameters'!$A:$A,0)))*(1+INDEX('Scenario Parameters'!$L:$L,MATCH(AX$3,'Scenario Parameters'!$A:$A,0)))*'Base Table 5'!AX96</f>
        <v>41.815300000000001</v>
      </c>
      <c r="AY96" s="36">
        <f>(1+INDEX('Scenario Parameters'!$L:$L,MATCH($C96,'Scenario Parameters'!$A:$A,0)))*(1+INDEX('Scenario Parameters'!$L:$L,MATCH(AY$3,'Scenario Parameters'!$A:$A,0)))*'Base Table 5'!AY96</f>
        <v>18.239699999999999</v>
      </c>
      <c r="AZ96" s="36">
        <f>(1+INDEX('Scenario Parameters'!$L:$L,MATCH($C96,'Scenario Parameters'!$A:$A,0)))*(1+INDEX('Scenario Parameters'!$L:$L,MATCH(AZ$3,'Scenario Parameters'!$A:$A,0)))*'Base Table 5'!AZ96</f>
        <v>3.0434999999999999</v>
      </c>
      <c r="BA96" s="36">
        <f>(1+INDEX('Scenario Parameters'!$L:$L,MATCH($C96,'Scenario Parameters'!$A:$A,0)))*(1+INDEX('Scenario Parameters'!$L:$L,MATCH(BA$3,'Scenario Parameters'!$A:$A,0)))*'Base Table 5'!BA96</f>
        <v>88.249300000000005</v>
      </c>
      <c r="BB96" s="36">
        <f>(1+INDEX('Scenario Parameters'!$L:$L,MATCH($C96,'Scenario Parameters'!$A:$A,0)))*(1+INDEX('Scenario Parameters'!$L:$L,MATCH(BB$3,'Scenario Parameters'!$A:$A,0)))*'Base Table 5'!BB96</f>
        <v>9.1974999999999998</v>
      </c>
      <c r="BC96" s="36">
        <f>(1+INDEX('Scenario Parameters'!$L:$L,MATCH($C96,'Scenario Parameters'!$A:$A,0)))*(1+INDEX('Scenario Parameters'!$L:$L,MATCH(BC$3,'Scenario Parameters'!$A:$A,0)))*'Base Table 5'!BC96</f>
        <v>6.4009999999999998</v>
      </c>
      <c r="BD96" s="36">
        <f>(1+INDEX('Scenario Parameters'!$L:$L,MATCH($C96,'Scenario Parameters'!$A:$A,0)))*(1+INDEX('Scenario Parameters'!$L:$L,MATCH(BD$3,'Scenario Parameters'!$A:$A,0)))*'Base Table 5'!BD96</f>
        <v>134.66739999999999</v>
      </c>
      <c r="BE96" s="36">
        <f>(1+INDEX('Scenario Parameters'!$L:$L,MATCH($C96,'Scenario Parameters'!$A:$A,0)))*(1+INDEX('Scenario Parameters'!$L:$L,MATCH(BE$3,'Scenario Parameters'!$A:$A,0)))*'Base Table 5'!BE96</f>
        <v>16.413900000000002</v>
      </c>
      <c r="BF96" s="36">
        <f>(1+INDEX('Scenario Parameters'!$L:$L,MATCH($C96,'Scenario Parameters'!$A:$A,0)))*(1+INDEX('Scenario Parameters'!$L:$L,MATCH(BF$3,'Scenario Parameters'!$A:$A,0)))*'Base Table 5'!BF96</f>
        <v>47.174999999999997</v>
      </c>
      <c r="BG96" s="36">
        <f>(1+INDEX('Scenario Parameters'!$L:$L,MATCH($C96,'Scenario Parameters'!$A:$A,0)))*(1+INDEX('Scenario Parameters'!$L:$L,MATCH(BG$3,'Scenario Parameters'!$A:$A,0)))*'Base Table 5'!BG96</f>
        <v>28.428120000000007</v>
      </c>
      <c r="BH96" s="36">
        <f>(1+INDEX('Scenario Parameters'!$L:$L,MATCH($C96,'Scenario Parameters'!$A:$A,0)))*(1+INDEX('Scenario Parameters'!$L:$L,MATCH(BH$3,'Scenario Parameters'!$A:$A,0)))*'Base Table 5'!BH96</f>
        <v>85.490399999999994</v>
      </c>
      <c r="BI96" s="36">
        <f>(1+INDEX('Scenario Parameters'!$L:$L,MATCH($C96,'Scenario Parameters'!$A:$A,0)))*(1+INDEX('Scenario Parameters'!$L:$L,MATCH(BI$3,'Scenario Parameters'!$A:$A,0)))*'Base Table 5'!BI96</f>
        <v>40.3172</v>
      </c>
      <c r="BJ96" s="36">
        <f>(1+INDEX('Scenario Parameters'!$L:$L,MATCH($C96,'Scenario Parameters'!$A:$A,0)))*(1+INDEX('Scenario Parameters'!$L:$L,MATCH(BJ$3,'Scenario Parameters'!$A:$A,0)))*'Base Table 5'!BJ96</f>
        <v>0.52100000000000002</v>
      </c>
      <c r="BK96" s="36">
        <f>(1+INDEX('Scenario Parameters'!$L:$L,MATCH($C96,'Scenario Parameters'!$A:$A,0)))*(1+INDEX('Scenario Parameters'!$L:$L,MATCH(BK$3,'Scenario Parameters'!$A:$A,0)))*'Base Table 5'!BK96</f>
        <v>38.573700000000002</v>
      </c>
      <c r="BL96" s="36">
        <f>(1+INDEX('Scenario Parameters'!$L:$L,MATCH($C96,'Scenario Parameters'!$A:$A,0)))*(1+INDEX('Scenario Parameters'!$L:$L,MATCH(BL$3,'Scenario Parameters'!$A:$A,0)))*'Base Table 5'!BL96</f>
        <v>12.7067</v>
      </c>
      <c r="BM96" s="36">
        <f>(1+INDEX('Scenario Parameters'!$L:$L,MATCH($C96,'Scenario Parameters'!$A:$A,0)))*(1+INDEX('Scenario Parameters'!$L:$L,MATCH(BM$3,'Scenario Parameters'!$A:$A,0)))*'Base Table 5'!BM96</f>
        <v>3.9750000000000001</v>
      </c>
      <c r="BN96" s="36">
        <f>(1+INDEX('Scenario Parameters'!$L:$L,MATCH($C96,'Scenario Parameters'!$A:$A,0)))*(1+INDEX('Scenario Parameters'!$L:$L,MATCH(BN$3,'Scenario Parameters'!$A:$A,0)))*'Base Table 5'!BN96</f>
        <v>57.131700000000002</v>
      </c>
      <c r="BO96" s="36">
        <f>(1+INDEX('Scenario Parameters'!$L:$L,MATCH($C96,'Scenario Parameters'!$A:$A,0)))*(1+INDEX('Scenario Parameters'!$L:$L,MATCH(BO$3,'Scenario Parameters'!$A:$A,0)))*'Base Table 5'!BO96</f>
        <v>16.280999999999999</v>
      </c>
      <c r="BP96" s="36">
        <f>(1+INDEX('Scenario Parameters'!$L:$L,MATCH($C96,'Scenario Parameters'!$A:$A,0)))*(1+INDEX('Scenario Parameters'!$L:$L,MATCH(BP$3,'Scenario Parameters'!$A:$A,0)))*'Base Table 5'!BP96</f>
        <v>11.9306</v>
      </c>
      <c r="BQ96" s="36">
        <f>(1+INDEX('Scenario Parameters'!$L:$L,MATCH($C96,'Scenario Parameters'!$A:$A,0)))*(1+INDEX('Scenario Parameters'!$L:$L,MATCH(BQ$3,'Scenario Parameters'!$A:$A,0)))*'Base Table 5'!BQ96</f>
        <v>224.91199999999998</v>
      </c>
      <c r="BR96" s="36">
        <f>(1+INDEX('Scenario Parameters'!$L:$L,MATCH($C96,'Scenario Parameters'!$A:$A,0)))*(1+INDEX('Scenario Parameters'!$L:$L,MATCH(BR$3,'Scenario Parameters'!$A:$A,0)))*'Base Table 5'!BR96</f>
        <v>431.71625</v>
      </c>
      <c r="BS96" s="36">
        <f>(1+INDEX('Scenario Parameters'!$L:$L,MATCH($C96,'Scenario Parameters'!$A:$A,0)))*(1+INDEX('Scenario Parameters'!$L:$L,MATCH(BS$3,'Scenario Parameters'!$A:$A,0)))*'Base Table 5'!BS96</f>
        <v>5.8638399999999988</v>
      </c>
      <c r="BT96" s="36">
        <f>(1+INDEX('Scenario Parameters'!$L:$L,MATCH($C96,'Scenario Parameters'!$A:$A,0)))*(1+INDEX('Scenario Parameters'!$L:$L,MATCH(BT$3,'Scenario Parameters'!$A:$A,0)))*'Base Table 5'!BT96</f>
        <v>24.566800000000001</v>
      </c>
      <c r="BU96" s="36">
        <f>(1+INDEX('Scenario Parameters'!$L:$L,MATCH($C96,'Scenario Parameters'!$A:$A,0)))*(1+INDEX('Scenario Parameters'!$L:$L,MATCH(BU$3,'Scenario Parameters'!$A:$A,0)))*'Base Table 5'!BU96</f>
        <v>29.569199999999999</v>
      </c>
      <c r="BV96" s="36">
        <f>(1+INDEX('Scenario Parameters'!$L:$L,MATCH($C96,'Scenario Parameters'!$A:$A,0)))*(1+INDEX('Scenario Parameters'!$L:$L,MATCH(BV$3,'Scenario Parameters'!$A:$A,0)))*'Base Table 5'!BV96</f>
        <v>979.26890000000003</v>
      </c>
      <c r="BW96" s="36">
        <f>(1+INDEX('Scenario Parameters'!$L:$L,MATCH($C96,'Scenario Parameters'!$A:$A,0)))*(1+INDEX('Scenario Parameters'!$L:$L,MATCH(BW$3,'Scenario Parameters'!$A:$A,0)))*'Base Table 5'!BW96</f>
        <v>319.62040000000002</v>
      </c>
      <c r="BX96" s="36">
        <f>(1+INDEX('Scenario Parameters'!$L:$L,MATCH($C96,'Scenario Parameters'!$A:$A,0)))*(1+INDEX('Scenario Parameters'!$L:$L,MATCH(BX$3,'Scenario Parameters'!$A:$A,0)))*'Base Table 5'!BX96</f>
        <v>1835.9057</v>
      </c>
      <c r="BY96" s="36">
        <f>(1+INDEX('Scenario Parameters'!$L:$L,MATCH($C96,'Scenario Parameters'!$A:$A,0)))*(1+INDEX('Scenario Parameters'!$L:$L,MATCH(BY$3,'Scenario Parameters'!$A:$A,0)))*'Base Table 5'!BY96</f>
        <v>3851.1678999999999</v>
      </c>
      <c r="BZ96" s="36">
        <f>(1+INDEX('Scenario Parameters'!$L:$L,MATCH($C96,'Scenario Parameters'!$A:$A,0)))*(1+INDEX('Scenario Parameters'!$L:$L,MATCH(BZ$3,'Scenario Parameters'!$A:$A,0)))*'Base Table 5'!BZ96</f>
        <v>1006.6497000000001</v>
      </c>
      <c r="CA96" s="36">
        <f>(1+INDEX('Scenario Parameters'!$L:$L,MATCH($C96,'Scenario Parameters'!$A:$A,0)))*(1+INDEX('Scenario Parameters'!$L:$L,MATCH(CA$3,'Scenario Parameters'!$A:$A,0)))*'Base Table 5'!CA96</f>
        <v>933.89610000000005</v>
      </c>
      <c r="CB96" s="36">
        <f>(1+INDEX('Scenario Parameters'!$L:$L,MATCH($C96,'Scenario Parameters'!$A:$A,0)))*(1+INDEX('Scenario Parameters'!$L:$L,MATCH(CB$3,'Scenario Parameters'!$A:$A,0)))*'Base Table 5'!CB96</f>
        <v>137.2467</v>
      </c>
      <c r="CC96" s="36">
        <f>(1+INDEX('Scenario Parameters'!$L:$L,MATCH($C96,'Scenario Parameters'!$A:$A,0)))*(1+INDEX('Scenario Parameters'!$L:$L,MATCH(CC$3,'Scenario Parameters'!$A:$A,0)))*'Base Table 5'!CC96</f>
        <v>390.70600000000002</v>
      </c>
      <c r="CD96" s="36">
        <f>(1+INDEX('Scenario Parameters'!$L:$L,MATCH($C96,'Scenario Parameters'!$A:$A,0)))*(1+INDEX('Scenario Parameters'!$L:$L,MATCH(CD$3,'Scenario Parameters'!$A:$A,0)))*'Base Table 5'!CD96</f>
        <v>360.47807999999998</v>
      </c>
      <c r="CE96" s="36">
        <f>(1+INDEX('Scenario Parameters'!$L:$L,MATCH($C96,'Scenario Parameters'!$A:$A,0)))*(1+INDEX('Scenario Parameters'!$L:$L,MATCH(CE$3,'Scenario Parameters'!$A:$A,0)))*'Base Table 5'!CE96</f>
        <v>97.2303</v>
      </c>
      <c r="CF96" s="36">
        <f>(1+INDEX('Scenario Parameters'!$L:$L,MATCH($C96,'Scenario Parameters'!$A:$A,0)))*(1+INDEX('Scenario Parameters'!$L:$L,MATCH(CF$3,'Scenario Parameters'!$A:$A,0)))*'Base Table 5'!CF96</f>
        <v>14.5763</v>
      </c>
      <c r="CG96" s="36">
        <f>(1+INDEX('Scenario Parameters'!$L:$L,MATCH($C96,'Scenario Parameters'!$A:$A,0)))*(1+INDEX('Scenario Parameters'!$L:$L,MATCH(CG$3,'Scenario Parameters'!$A:$A,0)))*'Base Table 5'!CG96</f>
        <v>70.713099999999997</v>
      </c>
      <c r="CH96" s="36">
        <f>(1+INDEX('Scenario Parameters'!$L:$L,MATCH($C96,'Scenario Parameters'!$A:$A,0)))*(1+INDEX('Scenario Parameters'!$L:$L,MATCH(CH$3,'Scenario Parameters'!$A:$A,0)))*'Base Table 5'!CH96</f>
        <v>241.56659999999999</v>
      </c>
      <c r="CI96" s="36">
        <f>(1+INDEX('Scenario Parameters'!$L:$L,MATCH($C96,'Scenario Parameters'!$A:$A,0)))*(1+INDEX('Scenario Parameters'!$L:$L,MATCH(CI$3,'Scenario Parameters'!$A:$A,0)))*'Base Table 5'!CI96</f>
        <v>656.42719999999997</v>
      </c>
      <c r="CJ96" s="36">
        <f>(1+INDEX('Scenario Parameters'!$L:$L,MATCH($C96,'Scenario Parameters'!$A:$A,0)))*(1+INDEX('Scenario Parameters'!$L:$L,MATCH(CJ$3,'Scenario Parameters'!$A:$A,0)))*'Base Table 5'!CJ96</f>
        <v>264.73110000000003</v>
      </c>
      <c r="CK96" s="36">
        <f>(1+INDEX('Scenario Parameters'!$L:$L,MATCH($C96,'Scenario Parameters'!$A:$A,0)))*(1+INDEX('Scenario Parameters'!$L:$L,MATCH(CK$3,'Scenario Parameters'!$A:$A,0)))*'Base Table 5'!CK96</f>
        <v>82.850899999999996</v>
      </c>
      <c r="CL96" s="36">
        <f>(1+INDEX('Scenario Parameters'!$L:$L,MATCH($C96,'Scenario Parameters'!$A:$A,0)))*(1+INDEX('Scenario Parameters'!$L:$L,MATCH(CL$3,'Scenario Parameters'!$A:$A,0)))*'Base Table 5'!CL96</f>
        <v>31.197600000000001</v>
      </c>
      <c r="CM96" s="36">
        <f>(1+INDEX('Scenario Parameters'!$L:$L,MATCH($C96,'Scenario Parameters'!$A:$A,0)))*(1+INDEX('Scenario Parameters'!$L:$L,MATCH(CM$3,'Scenario Parameters'!$A:$A,0)))*'Base Table 5'!CM96</f>
        <v>305.60419999999999</v>
      </c>
      <c r="CN96" s="36">
        <f>(1+INDEX('Scenario Parameters'!$L:$L,MATCH($C96,'Scenario Parameters'!$A:$A,0)))*(1+INDEX('Scenario Parameters'!$L:$L,MATCH(CN$3,'Scenario Parameters'!$A:$A,0)))*'Base Table 5'!CN96</f>
        <v>277.01190000000003</v>
      </c>
      <c r="CO96" s="36">
        <f>(1+INDEX('Scenario Parameters'!$L:$L,MATCH($C96,'Scenario Parameters'!$A:$A,0)))*(1+INDEX('Scenario Parameters'!$L:$L,MATCH(CO$3,'Scenario Parameters'!$A:$A,0)))*'Base Table 5'!CO96</f>
        <v>2.1149</v>
      </c>
      <c r="CP96" s="36">
        <f>(1+INDEX('Scenario Parameters'!$L:$L,MATCH($C96,'Scenario Parameters'!$A:$A,0)))*(1+INDEX('Scenario Parameters'!$L:$L,MATCH(CP$3,'Scenario Parameters'!$A:$A,0)))*'Base Table 5'!CP96</f>
        <v>240.58320000000001</v>
      </c>
      <c r="CQ96" s="36">
        <f>(1+INDEX('Scenario Parameters'!$L:$L,MATCH($C96,'Scenario Parameters'!$A:$A,0)))*(1+INDEX('Scenario Parameters'!$L:$L,MATCH(CQ$3,'Scenario Parameters'!$A:$A,0)))*'Base Table 5'!CQ96</f>
        <v>174.23490000000001</v>
      </c>
      <c r="CR96" s="36">
        <f>(1+INDEX('Scenario Parameters'!$L:$L,MATCH($C96,'Scenario Parameters'!$A:$A,0)))*(1+INDEX('Scenario Parameters'!$L:$L,MATCH(CR$3,'Scenario Parameters'!$A:$A,0)))*'Base Table 5'!CR96</f>
        <v>172.2396</v>
      </c>
      <c r="CS96" s="36">
        <f>(1+INDEX('Scenario Parameters'!$L:$L,MATCH($C96,'Scenario Parameters'!$A:$A,0)))*(1+INDEX('Scenario Parameters'!$L:$L,MATCH(CS$3,'Scenario Parameters'!$A:$A,0)))*'Base Table 5'!CS96</f>
        <v>383.19830000000002</v>
      </c>
      <c r="CT96" s="36">
        <f>(1+INDEX('Scenario Parameters'!$L:$L,MATCH($C96,'Scenario Parameters'!$A:$A,0)))*(1+INDEX('Scenario Parameters'!$L:$L,MATCH(CT$3,'Scenario Parameters'!$A:$A,0)))*'Base Table 5'!CT96</f>
        <v>0.20730000000000001</v>
      </c>
      <c r="CU96" s="36">
        <f>(1+INDEX('Scenario Parameters'!$L:$L,MATCH($C96,'Scenario Parameters'!$A:$A,0)))*(1+INDEX('Scenario Parameters'!$L:$L,MATCH(CU$3,'Scenario Parameters'!$A:$A,0)))*'Base Table 5'!CU96</f>
        <v>6.7000000000000004E-2</v>
      </c>
      <c r="CV96" s="36">
        <f>(1+INDEX('Scenario Parameters'!$L:$L,MATCH($C96,'Scenario Parameters'!$A:$A,0)))*(1+INDEX('Scenario Parameters'!$L:$L,MATCH(CV$3,'Scenario Parameters'!$A:$A,0)))*'Base Table 5'!CV96</f>
        <v>617.51509999999996</v>
      </c>
      <c r="CW96" s="36">
        <f>(1+INDEX('Scenario Parameters'!$L:$L,MATCH($C96,'Scenario Parameters'!$A:$A,0)))*(1+INDEX('Scenario Parameters'!$L:$L,MATCH(CW$3,'Scenario Parameters'!$A:$A,0)))*'Base Table 5'!CW96</f>
        <v>1363.3077000000001</v>
      </c>
      <c r="CX96" s="36">
        <f>(1+INDEX('Scenario Parameters'!$L:$L,MATCH($C96,'Scenario Parameters'!$A:$A,0)))*(1+INDEX('Scenario Parameters'!$L:$L,MATCH(CX$3,'Scenario Parameters'!$A:$A,0)))*'Base Table 5'!CX96</f>
        <v>1032.3594000000001</v>
      </c>
      <c r="CY96" s="36">
        <f>(1+INDEX('Scenario Parameters'!$L:$L,MATCH($C96,'Scenario Parameters'!$A:$A,0)))*(1+INDEX('Scenario Parameters'!$L:$L,MATCH(CY$3,'Scenario Parameters'!$A:$A,0)))*'Base Table 5'!CY96</f>
        <v>401.90570000000002</v>
      </c>
      <c r="CZ96" s="36">
        <f>(1+INDEX('Scenario Parameters'!$L:$L,MATCH($C96,'Scenario Parameters'!$A:$A,0)))*(1+INDEX('Scenario Parameters'!$L:$L,MATCH(CZ$3,'Scenario Parameters'!$A:$A,0)))*'Base Table 5'!CZ96</f>
        <v>630.73440000000005</v>
      </c>
      <c r="DA96" s="36">
        <f>(1+INDEX('Scenario Parameters'!$L:$L,MATCH($C96,'Scenario Parameters'!$A:$A,0)))*(1+INDEX('Scenario Parameters'!$L:$L,MATCH(DA$3,'Scenario Parameters'!$A:$A,0)))*'Base Table 5'!DA96</f>
        <v>928.29380000000003</v>
      </c>
      <c r="DB96" s="36">
        <f>(1+INDEX('Scenario Parameters'!$L:$L,MATCH($C96,'Scenario Parameters'!$A:$A,0)))*(1+INDEX('Scenario Parameters'!$L:$L,MATCH(DB$3,'Scenario Parameters'!$A:$A,0)))*'Base Table 5'!DB96</f>
        <v>91.698599999999999</v>
      </c>
      <c r="DC96" s="36">
        <f>(1+INDEX('Scenario Parameters'!$L:$L,MATCH($C96,'Scenario Parameters'!$A:$A,0)))*(1+INDEX('Scenario Parameters'!$L:$L,MATCH(DC$3,'Scenario Parameters'!$A:$A,0)))*'Base Table 5'!DC96</f>
        <v>274.51609999999999</v>
      </c>
      <c r="DD96" s="36">
        <f>(1+INDEX('Scenario Parameters'!$L:$L,MATCH($C96,'Scenario Parameters'!$A:$A,0)))*(1+INDEX('Scenario Parameters'!$L:$L,MATCH(DD$3,'Scenario Parameters'!$A:$A,0)))*'Base Table 5'!DD96</f>
        <v>132.70330000000001</v>
      </c>
      <c r="DE96" s="36">
        <f>(1+INDEX('Scenario Parameters'!$L:$L,MATCH($C96,'Scenario Parameters'!$A:$A,0)))*(1+INDEX('Scenario Parameters'!$L:$L,MATCH(DE$3,'Scenario Parameters'!$A:$A,0)))*'Base Table 5'!DE96</f>
        <v>94.374849999999995</v>
      </c>
      <c r="DF96" s="36">
        <f>(1+INDEX('Scenario Parameters'!$L:$L,MATCH($C96,'Scenario Parameters'!$A:$A,0)))*(1+INDEX('Scenario Parameters'!$L:$L,MATCH(DF$3,'Scenario Parameters'!$A:$A,0)))*'Base Table 5'!DF96</f>
        <v>24.180800000000001</v>
      </c>
      <c r="DG96" s="36">
        <f>(1+INDEX('Scenario Parameters'!$L:$L,MATCH($C96,'Scenario Parameters'!$A:$A,0)))*(1+INDEX('Scenario Parameters'!$L:$L,MATCH(DG$3,'Scenario Parameters'!$A:$A,0)))*'Base Table 5'!DG96</f>
        <v>453.24040000000002</v>
      </c>
      <c r="DH96" s="36">
        <f>(1+INDEX('Scenario Parameters'!$L:$L,MATCH($C96,'Scenario Parameters'!$A:$A,0)))*(1+INDEX('Scenario Parameters'!$L:$L,MATCH(DH$3,'Scenario Parameters'!$A:$A,0)))*'Base Table 5'!DH96</f>
        <v>422.12144999999998</v>
      </c>
      <c r="DI96" s="36">
        <f>(1+INDEX('Scenario Parameters'!$L:$L,MATCH($C96,'Scenario Parameters'!$A:$A,0)))*(1+INDEX('Scenario Parameters'!$L:$L,MATCH(DI$3,'Scenario Parameters'!$A:$A,0)))*'Base Table 5'!DI96</f>
        <v>89.195599999999999</v>
      </c>
      <c r="DJ96" s="36">
        <f>(1+INDEX('Scenario Parameters'!$L:$L,MATCH($C96,'Scenario Parameters'!$A:$A,0)))*(1+INDEX('Scenario Parameters'!$L:$L,MATCH(DJ$3,'Scenario Parameters'!$A:$A,0)))*'Base Table 5'!DJ96</f>
        <v>331.3295</v>
      </c>
      <c r="DK96" s="36">
        <f>(1+INDEX('Scenario Parameters'!$L:$L,MATCH($C96,'Scenario Parameters'!$A:$A,0)))*(1+INDEX('Scenario Parameters'!$L:$L,MATCH(DK$3,'Scenario Parameters'!$A:$A,0)))*'Base Table 5'!DK96</f>
        <v>194.95959999999999</v>
      </c>
      <c r="DL96" s="36">
        <f>(1+INDEX('Scenario Parameters'!$L:$L,MATCH($C96,'Scenario Parameters'!$A:$A,0)))*(1+INDEX('Scenario Parameters'!$L:$L,MATCH(DL$3,'Scenario Parameters'!$A:$A,0)))*'Base Table 5'!DL96</f>
        <v>73.673719999999989</v>
      </c>
      <c r="DM96" s="36">
        <f>(1+INDEX('Scenario Parameters'!$L:$L,MATCH($C96,'Scenario Parameters'!$A:$A,0)))*(1+INDEX('Scenario Parameters'!$L:$L,MATCH(DM$3,'Scenario Parameters'!$A:$A,0)))*'Base Table 5'!DM96</f>
        <v>1871.5179000000001</v>
      </c>
      <c r="DN96" s="36">
        <f>(1+INDEX('Scenario Parameters'!$L:$L,MATCH($C96,'Scenario Parameters'!$A:$A,0)))*(1+INDEX('Scenario Parameters'!$L:$L,MATCH(DN$3,'Scenario Parameters'!$A:$A,0)))*'Base Table 5'!DN96</f>
        <v>444.75220000000002</v>
      </c>
      <c r="DO96" s="36">
        <f>(1+INDEX('Scenario Parameters'!$L:$L,MATCH($C96,'Scenario Parameters'!$A:$A,0)))*(1+INDEX('Scenario Parameters'!$L:$L,MATCH(DO$3,'Scenario Parameters'!$A:$A,0)))*'Base Table 5'!DO96</f>
        <v>20.660699999999999</v>
      </c>
      <c r="DP96" s="36">
        <f t="shared" si="8"/>
        <v>26767.51592999999</v>
      </c>
      <c r="DQ96" s="36">
        <f>('Base Table 5'!DQ96/'Base Table 5'!$DX96)*$EB96</f>
        <v>3401.3954617213035</v>
      </c>
      <c r="DR96" s="36">
        <f>('Base Table 5'!DR96/'Base Table 5'!$DX96)*$EB96</f>
        <v>1.1575945780703976</v>
      </c>
      <c r="DS96" s="36">
        <f>('Base Table 5'!DS96/'Base Table 5'!$DX96)*$EB96</f>
        <v>285.22901258032925</v>
      </c>
      <c r="DT96" s="36">
        <f>('Base Table 5'!DT96/'Base Table 5'!$DX96)*$EB96</f>
        <v>5.3634397073374824</v>
      </c>
      <c r="DU96" s="36">
        <f>('Base Table 5'!DU96/'Base Table 5'!$DX96)*$EB96</f>
        <v>72.697062259404007</v>
      </c>
      <c r="DV96" s="36">
        <f>('Base Table 5'!DV96/'Base Table 5'!$DX96)*$EB96</f>
        <v>3.1941262907096233</v>
      </c>
      <c r="DW96" s="36">
        <f>('Base Table 5'!DW96/'Base Table 5'!$DX96)*$EB96</f>
        <v>2392.9603617601715</v>
      </c>
      <c r="DX96" s="36">
        <f t="shared" si="9"/>
        <v>6161.9970588973265</v>
      </c>
      <c r="DY96" s="36">
        <f t="shared" si="10"/>
        <v>32929.512988897317</v>
      </c>
      <c r="DZ96" s="14">
        <f>'Base Table 5'!DY96</f>
        <v>32898.999900000003</v>
      </c>
      <c r="EA96" s="54">
        <v>32929.512988897317</v>
      </c>
      <c r="EB96" s="100">
        <f t="shared" si="11"/>
        <v>6161.9970588973265</v>
      </c>
    </row>
    <row r="97" spans="1:132" x14ac:dyDescent="0.4">
      <c r="A97" s="37">
        <v>94</v>
      </c>
      <c r="B97" s="2" t="str">
        <f>'Base Table 5'!B97</f>
        <v>6700</v>
      </c>
      <c r="C97" s="112">
        <f>'Base Table 5'!C97</f>
        <v>27</v>
      </c>
      <c r="D97" s="38" t="str">
        <f>'Base Table 5'!D97</f>
        <v>Imputed rent for owner-occupiers</v>
      </c>
      <c r="E97" s="36">
        <f>(1+INDEX('Scenario Parameters'!$L:$L,MATCH($C97,'Scenario Parameters'!$A:$A,0)))*(1+INDEX('Scenario Parameters'!$L:$L,MATCH(E$3,'Scenario Parameters'!$A:$A,0)))*'Base Table 5'!E97</f>
        <v>0</v>
      </c>
      <c r="F97" s="36">
        <f>(1+INDEX('Scenario Parameters'!$L:$L,MATCH($C97,'Scenario Parameters'!$A:$A,0)))*(1+INDEX('Scenario Parameters'!$L:$L,MATCH(F$3,'Scenario Parameters'!$A:$A,0)))*'Base Table 5'!F97</f>
        <v>0</v>
      </c>
      <c r="G97" s="36">
        <f>(1+INDEX('Scenario Parameters'!$L:$L,MATCH($C97,'Scenario Parameters'!$A:$A,0)))*(1+INDEX('Scenario Parameters'!$L:$L,MATCH(G$3,'Scenario Parameters'!$A:$A,0)))*'Base Table 5'!G97</f>
        <v>0</v>
      </c>
      <c r="H97" s="36">
        <f>(1+INDEX('Scenario Parameters'!$L:$L,MATCH($C97,'Scenario Parameters'!$A:$A,0)))*(1+INDEX('Scenario Parameters'!$L:$L,MATCH(H$3,'Scenario Parameters'!$A:$A,0)))*'Base Table 5'!H97</f>
        <v>0</v>
      </c>
      <c r="I97" s="36">
        <f>(1+INDEX('Scenario Parameters'!$L:$L,MATCH($C97,'Scenario Parameters'!$A:$A,0)))*(1+INDEX('Scenario Parameters'!$L:$L,MATCH(I$3,'Scenario Parameters'!$A:$A,0)))*'Base Table 5'!I97</f>
        <v>0</v>
      </c>
      <c r="J97" s="36">
        <f>(1+INDEX('Scenario Parameters'!$L:$L,MATCH($C97,'Scenario Parameters'!$A:$A,0)))*(1+INDEX('Scenario Parameters'!$L:$L,MATCH(J$3,'Scenario Parameters'!$A:$A,0)))*'Base Table 5'!J97</f>
        <v>0</v>
      </c>
      <c r="K97" s="36">
        <f>(1+INDEX('Scenario Parameters'!$L:$L,MATCH($C97,'Scenario Parameters'!$A:$A,0)))*(1+INDEX('Scenario Parameters'!$L:$L,MATCH(K$3,'Scenario Parameters'!$A:$A,0)))*'Base Table 5'!K97</f>
        <v>0</v>
      </c>
      <c r="L97" s="36">
        <f>(1+INDEX('Scenario Parameters'!$L:$L,MATCH($C97,'Scenario Parameters'!$A:$A,0)))*(1+INDEX('Scenario Parameters'!$L:$L,MATCH(L$3,'Scenario Parameters'!$A:$A,0)))*'Base Table 5'!L97</f>
        <v>0</v>
      </c>
      <c r="M97" s="36">
        <f>(1+INDEX('Scenario Parameters'!$L:$L,MATCH($C97,'Scenario Parameters'!$A:$A,0)))*(1+INDEX('Scenario Parameters'!$L:$L,MATCH(M$3,'Scenario Parameters'!$A:$A,0)))*'Base Table 5'!M97</f>
        <v>0</v>
      </c>
      <c r="N97" s="36">
        <f>(1+INDEX('Scenario Parameters'!$L:$L,MATCH($C97,'Scenario Parameters'!$A:$A,0)))*(1+INDEX('Scenario Parameters'!$L:$L,MATCH(N$3,'Scenario Parameters'!$A:$A,0)))*'Base Table 5'!N97</f>
        <v>0</v>
      </c>
      <c r="O97" s="36">
        <f>(1+INDEX('Scenario Parameters'!$L:$L,MATCH($C97,'Scenario Parameters'!$A:$A,0)))*(1+INDEX('Scenario Parameters'!$L:$L,MATCH(O$3,'Scenario Parameters'!$A:$A,0)))*'Base Table 5'!O97</f>
        <v>0</v>
      </c>
      <c r="P97" s="36">
        <f>(1+INDEX('Scenario Parameters'!$L:$L,MATCH($C97,'Scenario Parameters'!$A:$A,0)))*(1+INDEX('Scenario Parameters'!$L:$L,MATCH(P$3,'Scenario Parameters'!$A:$A,0)))*'Base Table 5'!P97</f>
        <v>0</v>
      </c>
      <c r="Q97" s="36">
        <f>(1+INDEX('Scenario Parameters'!$L:$L,MATCH($C97,'Scenario Parameters'!$A:$A,0)))*(1+INDEX('Scenario Parameters'!$L:$L,MATCH(Q$3,'Scenario Parameters'!$A:$A,0)))*'Base Table 5'!Q97</f>
        <v>0</v>
      </c>
      <c r="R97" s="36">
        <f>(1+INDEX('Scenario Parameters'!$L:$L,MATCH($C97,'Scenario Parameters'!$A:$A,0)))*(1+INDEX('Scenario Parameters'!$L:$L,MATCH(R$3,'Scenario Parameters'!$A:$A,0)))*'Base Table 5'!R97</f>
        <v>0</v>
      </c>
      <c r="S97" s="36">
        <f>(1+INDEX('Scenario Parameters'!$L:$L,MATCH($C97,'Scenario Parameters'!$A:$A,0)))*(1+INDEX('Scenario Parameters'!$L:$L,MATCH(S$3,'Scenario Parameters'!$A:$A,0)))*'Base Table 5'!S97</f>
        <v>0</v>
      </c>
      <c r="T97" s="36">
        <f>(1+INDEX('Scenario Parameters'!$L:$L,MATCH($C97,'Scenario Parameters'!$A:$A,0)))*(1+INDEX('Scenario Parameters'!$L:$L,MATCH(T$3,'Scenario Parameters'!$A:$A,0)))*'Base Table 5'!T97</f>
        <v>0</v>
      </c>
      <c r="U97" s="36">
        <f>(1+INDEX('Scenario Parameters'!$L:$L,MATCH($C97,'Scenario Parameters'!$A:$A,0)))*(1+INDEX('Scenario Parameters'!$L:$L,MATCH(U$3,'Scenario Parameters'!$A:$A,0)))*'Base Table 5'!U97</f>
        <v>0</v>
      </c>
      <c r="V97" s="36">
        <f>(1+INDEX('Scenario Parameters'!$L:$L,MATCH($C97,'Scenario Parameters'!$A:$A,0)))*(1+INDEX('Scenario Parameters'!$L:$L,MATCH(V$3,'Scenario Parameters'!$A:$A,0)))*'Base Table 5'!V97</f>
        <v>0</v>
      </c>
      <c r="W97" s="36">
        <f>(1+INDEX('Scenario Parameters'!$L:$L,MATCH($C97,'Scenario Parameters'!$A:$A,0)))*(1+INDEX('Scenario Parameters'!$L:$L,MATCH(W$3,'Scenario Parameters'!$A:$A,0)))*'Base Table 5'!W97</f>
        <v>0</v>
      </c>
      <c r="X97" s="36">
        <f>(1+INDEX('Scenario Parameters'!$L:$L,MATCH($C97,'Scenario Parameters'!$A:$A,0)))*(1+INDEX('Scenario Parameters'!$L:$L,MATCH(X$3,'Scenario Parameters'!$A:$A,0)))*'Base Table 5'!X97</f>
        <v>0</v>
      </c>
      <c r="Y97" s="36">
        <f>(1+INDEX('Scenario Parameters'!$L:$L,MATCH($C97,'Scenario Parameters'!$A:$A,0)))*(1+INDEX('Scenario Parameters'!$L:$L,MATCH(Y$3,'Scenario Parameters'!$A:$A,0)))*'Base Table 5'!Y97</f>
        <v>0</v>
      </c>
      <c r="Z97" s="36">
        <f>(1+INDEX('Scenario Parameters'!$L:$L,MATCH($C97,'Scenario Parameters'!$A:$A,0)))*(1+INDEX('Scenario Parameters'!$L:$L,MATCH(Z$3,'Scenario Parameters'!$A:$A,0)))*'Base Table 5'!Z97</f>
        <v>0</v>
      </c>
      <c r="AA97" s="36">
        <f>(1+INDEX('Scenario Parameters'!$L:$L,MATCH($C97,'Scenario Parameters'!$A:$A,0)))*(1+INDEX('Scenario Parameters'!$L:$L,MATCH(AA$3,'Scenario Parameters'!$A:$A,0)))*'Base Table 5'!AA97</f>
        <v>0</v>
      </c>
      <c r="AB97" s="36">
        <f>(1+INDEX('Scenario Parameters'!$L:$L,MATCH($C97,'Scenario Parameters'!$A:$A,0)))*(1+INDEX('Scenario Parameters'!$L:$L,MATCH(AB$3,'Scenario Parameters'!$A:$A,0)))*'Base Table 5'!AB97</f>
        <v>0</v>
      </c>
      <c r="AC97" s="36">
        <f>(1+INDEX('Scenario Parameters'!$L:$L,MATCH($C97,'Scenario Parameters'!$A:$A,0)))*(1+INDEX('Scenario Parameters'!$L:$L,MATCH(AC$3,'Scenario Parameters'!$A:$A,0)))*'Base Table 5'!AC97</f>
        <v>0</v>
      </c>
      <c r="AD97" s="36">
        <f>(1+INDEX('Scenario Parameters'!$L:$L,MATCH($C97,'Scenario Parameters'!$A:$A,0)))*(1+INDEX('Scenario Parameters'!$L:$L,MATCH(AD$3,'Scenario Parameters'!$A:$A,0)))*'Base Table 5'!AD97</f>
        <v>0</v>
      </c>
      <c r="AE97" s="36">
        <f>(1+INDEX('Scenario Parameters'!$L:$L,MATCH($C97,'Scenario Parameters'!$A:$A,0)))*(1+INDEX('Scenario Parameters'!$L:$L,MATCH(AE$3,'Scenario Parameters'!$A:$A,0)))*'Base Table 5'!AE97</f>
        <v>0</v>
      </c>
      <c r="AF97" s="36">
        <f>(1+INDEX('Scenario Parameters'!$L:$L,MATCH($C97,'Scenario Parameters'!$A:$A,0)))*(1+INDEX('Scenario Parameters'!$L:$L,MATCH(AF$3,'Scenario Parameters'!$A:$A,0)))*'Base Table 5'!AF97</f>
        <v>0</v>
      </c>
      <c r="AG97" s="36">
        <f>(1+INDEX('Scenario Parameters'!$L:$L,MATCH($C97,'Scenario Parameters'!$A:$A,0)))*(1+INDEX('Scenario Parameters'!$L:$L,MATCH(AG$3,'Scenario Parameters'!$A:$A,0)))*'Base Table 5'!AG97</f>
        <v>0</v>
      </c>
      <c r="AH97" s="36">
        <f>(1+INDEX('Scenario Parameters'!$L:$L,MATCH($C97,'Scenario Parameters'!$A:$A,0)))*(1+INDEX('Scenario Parameters'!$L:$L,MATCH(AH$3,'Scenario Parameters'!$A:$A,0)))*'Base Table 5'!AH97</f>
        <v>0</v>
      </c>
      <c r="AI97" s="36">
        <f>(1+INDEX('Scenario Parameters'!$L:$L,MATCH($C97,'Scenario Parameters'!$A:$A,0)))*(1+INDEX('Scenario Parameters'!$L:$L,MATCH(AI$3,'Scenario Parameters'!$A:$A,0)))*'Base Table 5'!AI97</f>
        <v>0</v>
      </c>
      <c r="AJ97" s="36">
        <f>(1+INDEX('Scenario Parameters'!$L:$L,MATCH($C97,'Scenario Parameters'!$A:$A,0)))*(1+INDEX('Scenario Parameters'!$L:$L,MATCH(AJ$3,'Scenario Parameters'!$A:$A,0)))*'Base Table 5'!AJ97</f>
        <v>0</v>
      </c>
      <c r="AK97" s="36">
        <f>(1+INDEX('Scenario Parameters'!$L:$L,MATCH($C97,'Scenario Parameters'!$A:$A,0)))*(1+INDEX('Scenario Parameters'!$L:$L,MATCH(AK$3,'Scenario Parameters'!$A:$A,0)))*'Base Table 5'!AK97</f>
        <v>0</v>
      </c>
      <c r="AL97" s="36">
        <f>(1+INDEX('Scenario Parameters'!$L:$L,MATCH($C97,'Scenario Parameters'!$A:$A,0)))*(1+INDEX('Scenario Parameters'!$L:$L,MATCH(AL$3,'Scenario Parameters'!$A:$A,0)))*'Base Table 5'!AL97</f>
        <v>0</v>
      </c>
      <c r="AM97" s="36">
        <f>(1+INDEX('Scenario Parameters'!$L:$L,MATCH($C97,'Scenario Parameters'!$A:$A,0)))*(1+INDEX('Scenario Parameters'!$L:$L,MATCH(AM$3,'Scenario Parameters'!$A:$A,0)))*'Base Table 5'!AM97</f>
        <v>0</v>
      </c>
      <c r="AN97" s="36">
        <f>(1+INDEX('Scenario Parameters'!$L:$L,MATCH($C97,'Scenario Parameters'!$A:$A,0)))*(1+INDEX('Scenario Parameters'!$L:$L,MATCH(AN$3,'Scenario Parameters'!$A:$A,0)))*'Base Table 5'!AN97</f>
        <v>0</v>
      </c>
      <c r="AO97" s="36">
        <f>(1+INDEX('Scenario Parameters'!$L:$L,MATCH($C97,'Scenario Parameters'!$A:$A,0)))*(1+INDEX('Scenario Parameters'!$L:$L,MATCH(AO$3,'Scenario Parameters'!$A:$A,0)))*'Base Table 5'!AO97</f>
        <v>0</v>
      </c>
      <c r="AP97" s="36">
        <f>(1+INDEX('Scenario Parameters'!$L:$L,MATCH($C97,'Scenario Parameters'!$A:$A,0)))*(1+INDEX('Scenario Parameters'!$L:$L,MATCH(AP$3,'Scenario Parameters'!$A:$A,0)))*'Base Table 5'!AP97</f>
        <v>0</v>
      </c>
      <c r="AQ97" s="36">
        <f>(1+INDEX('Scenario Parameters'!$L:$L,MATCH($C97,'Scenario Parameters'!$A:$A,0)))*(1+INDEX('Scenario Parameters'!$L:$L,MATCH(AQ$3,'Scenario Parameters'!$A:$A,0)))*'Base Table 5'!AQ97</f>
        <v>0</v>
      </c>
      <c r="AR97" s="36">
        <f>(1+INDEX('Scenario Parameters'!$L:$L,MATCH($C97,'Scenario Parameters'!$A:$A,0)))*(1+INDEX('Scenario Parameters'!$L:$L,MATCH(AR$3,'Scenario Parameters'!$A:$A,0)))*'Base Table 5'!AR97</f>
        <v>0</v>
      </c>
      <c r="AS97" s="36">
        <f>(1+INDEX('Scenario Parameters'!$L:$L,MATCH($C97,'Scenario Parameters'!$A:$A,0)))*(1+INDEX('Scenario Parameters'!$L:$L,MATCH(AS$3,'Scenario Parameters'!$A:$A,0)))*'Base Table 5'!AS97</f>
        <v>0</v>
      </c>
      <c r="AT97" s="36">
        <f>(1+INDEX('Scenario Parameters'!$L:$L,MATCH($C97,'Scenario Parameters'!$A:$A,0)))*(1+INDEX('Scenario Parameters'!$L:$L,MATCH(AT$3,'Scenario Parameters'!$A:$A,0)))*'Base Table 5'!AT97</f>
        <v>0</v>
      </c>
      <c r="AU97" s="36">
        <f>(1+INDEX('Scenario Parameters'!$L:$L,MATCH($C97,'Scenario Parameters'!$A:$A,0)))*(1+INDEX('Scenario Parameters'!$L:$L,MATCH(AU$3,'Scenario Parameters'!$A:$A,0)))*'Base Table 5'!AU97</f>
        <v>0</v>
      </c>
      <c r="AV97" s="36">
        <f>(1+INDEX('Scenario Parameters'!$L:$L,MATCH($C97,'Scenario Parameters'!$A:$A,0)))*(1+INDEX('Scenario Parameters'!$L:$L,MATCH(AV$3,'Scenario Parameters'!$A:$A,0)))*'Base Table 5'!AV97</f>
        <v>0</v>
      </c>
      <c r="AW97" s="36">
        <f>(1+INDEX('Scenario Parameters'!$L:$L,MATCH($C97,'Scenario Parameters'!$A:$A,0)))*(1+INDEX('Scenario Parameters'!$L:$L,MATCH(AW$3,'Scenario Parameters'!$A:$A,0)))*'Base Table 5'!AW97</f>
        <v>0</v>
      </c>
      <c r="AX97" s="36">
        <f>(1+INDEX('Scenario Parameters'!$L:$L,MATCH($C97,'Scenario Parameters'!$A:$A,0)))*(1+INDEX('Scenario Parameters'!$L:$L,MATCH(AX$3,'Scenario Parameters'!$A:$A,0)))*'Base Table 5'!AX97</f>
        <v>0</v>
      </c>
      <c r="AY97" s="36">
        <f>(1+INDEX('Scenario Parameters'!$L:$L,MATCH($C97,'Scenario Parameters'!$A:$A,0)))*(1+INDEX('Scenario Parameters'!$L:$L,MATCH(AY$3,'Scenario Parameters'!$A:$A,0)))*'Base Table 5'!AY97</f>
        <v>0</v>
      </c>
      <c r="AZ97" s="36">
        <f>(1+INDEX('Scenario Parameters'!$L:$L,MATCH($C97,'Scenario Parameters'!$A:$A,0)))*(1+INDEX('Scenario Parameters'!$L:$L,MATCH(AZ$3,'Scenario Parameters'!$A:$A,0)))*'Base Table 5'!AZ97</f>
        <v>0</v>
      </c>
      <c r="BA97" s="36">
        <f>(1+INDEX('Scenario Parameters'!$L:$L,MATCH($C97,'Scenario Parameters'!$A:$A,0)))*(1+INDEX('Scenario Parameters'!$L:$L,MATCH(BA$3,'Scenario Parameters'!$A:$A,0)))*'Base Table 5'!BA97</f>
        <v>0</v>
      </c>
      <c r="BB97" s="36">
        <f>(1+INDEX('Scenario Parameters'!$L:$L,MATCH($C97,'Scenario Parameters'!$A:$A,0)))*(1+INDEX('Scenario Parameters'!$L:$L,MATCH(BB$3,'Scenario Parameters'!$A:$A,0)))*'Base Table 5'!BB97</f>
        <v>0</v>
      </c>
      <c r="BC97" s="36">
        <f>(1+INDEX('Scenario Parameters'!$L:$L,MATCH($C97,'Scenario Parameters'!$A:$A,0)))*(1+INDEX('Scenario Parameters'!$L:$L,MATCH(BC$3,'Scenario Parameters'!$A:$A,0)))*'Base Table 5'!BC97</f>
        <v>0</v>
      </c>
      <c r="BD97" s="36">
        <f>(1+INDEX('Scenario Parameters'!$L:$L,MATCH($C97,'Scenario Parameters'!$A:$A,0)))*(1+INDEX('Scenario Parameters'!$L:$L,MATCH(BD$3,'Scenario Parameters'!$A:$A,0)))*'Base Table 5'!BD97</f>
        <v>0</v>
      </c>
      <c r="BE97" s="36">
        <f>(1+INDEX('Scenario Parameters'!$L:$L,MATCH($C97,'Scenario Parameters'!$A:$A,0)))*(1+INDEX('Scenario Parameters'!$L:$L,MATCH(BE$3,'Scenario Parameters'!$A:$A,0)))*'Base Table 5'!BE97</f>
        <v>0</v>
      </c>
      <c r="BF97" s="36">
        <f>(1+INDEX('Scenario Parameters'!$L:$L,MATCH($C97,'Scenario Parameters'!$A:$A,0)))*(1+INDEX('Scenario Parameters'!$L:$L,MATCH(BF$3,'Scenario Parameters'!$A:$A,0)))*'Base Table 5'!BF97</f>
        <v>0</v>
      </c>
      <c r="BG97" s="36">
        <f>(1+INDEX('Scenario Parameters'!$L:$L,MATCH($C97,'Scenario Parameters'!$A:$A,0)))*(1+INDEX('Scenario Parameters'!$L:$L,MATCH(BG$3,'Scenario Parameters'!$A:$A,0)))*'Base Table 5'!BG97</f>
        <v>0</v>
      </c>
      <c r="BH97" s="36">
        <f>(1+INDEX('Scenario Parameters'!$L:$L,MATCH($C97,'Scenario Parameters'!$A:$A,0)))*(1+INDEX('Scenario Parameters'!$L:$L,MATCH(BH$3,'Scenario Parameters'!$A:$A,0)))*'Base Table 5'!BH97</f>
        <v>0</v>
      </c>
      <c r="BI97" s="36">
        <f>(1+INDEX('Scenario Parameters'!$L:$L,MATCH($C97,'Scenario Parameters'!$A:$A,0)))*(1+INDEX('Scenario Parameters'!$L:$L,MATCH(BI$3,'Scenario Parameters'!$A:$A,0)))*'Base Table 5'!BI97</f>
        <v>0</v>
      </c>
      <c r="BJ97" s="36">
        <f>(1+INDEX('Scenario Parameters'!$L:$L,MATCH($C97,'Scenario Parameters'!$A:$A,0)))*(1+INDEX('Scenario Parameters'!$L:$L,MATCH(BJ$3,'Scenario Parameters'!$A:$A,0)))*'Base Table 5'!BJ97</f>
        <v>0</v>
      </c>
      <c r="BK97" s="36">
        <f>(1+INDEX('Scenario Parameters'!$L:$L,MATCH($C97,'Scenario Parameters'!$A:$A,0)))*(1+INDEX('Scenario Parameters'!$L:$L,MATCH(BK$3,'Scenario Parameters'!$A:$A,0)))*'Base Table 5'!BK97</f>
        <v>0</v>
      </c>
      <c r="BL97" s="36">
        <f>(1+INDEX('Scenario Parameters'!$L:$L,MATCH($C97,'Scenario Parameters'!$A:$A,0)))*(1+INDEX('Scenario Parameters'!$L:$L,MATCH(BL$3,'Scenario Parameters'!$A:$A,0)))*'Base Table 5'!BL97</f>
        <v>0</v>
      </c>
      <c r="BM97" s="36">
        <f>(1+INDEX('Scenario Parameters'!$L:$L,MATCH($C97,'Scenario Parameters'!$A:$A,0)))*(1+INDEX('Scenario Parameters'!$L:$L,MATCH(BM$3,'Scenario Parameters'!$A:$A,0)))*'Base Table 5'!BM97</f>
        <v>0</v>
      </c>
      <c r="BN97" s="36">
        <f>(1+INDEX('Scenario Parameters'!$L:$L,MATCH($C97,'Scenario Parameters'!$A:$A,0)))*(1+INDEX('Scenario Parameters'!$L:$L,MATCH(BN$3,'Scenario Parameters'!$A:$A,0)))*'Base Table 5'!BN97</f>
        <v>0</v>
      </c>
      <c r="BO97" s="36">
        <f>(1+INDEX('Scenario Parameters'!$L:$L,MATCH($C97,'Scenario Parameters'!$A:$A,0)))*(1+INDEX('Scenario Parameters'!$L:$L,MATCH(BO$3,'Scenario Parameters'!$A:$A,0)))*'Base Table 5'!BO97</f>
        <v>0</v>
      </c>
      <c r="BP97" s="36">
        <f>(1+INDEX('Scenario Parameters'!$L:$L,MATCH($C97,'Scenario Parameters'!$A:$A,0)))*(1+INDEX('Scenario Parameters'!$L:$L,MATCH(BP$3,'Scenario Parameters'!$A:$A,0)))*'Base Table 5'!BP97</f>
        <v>0</v>
      </c>
      <c r="BQ97" s="36">
        <f>(1+INDEX('Scenario Parameters'!$L:$L,MATCH($C97,'Scenario Parameters'!$A:$A,0)))*(1+INDEX('Scenario Parameters'!$L:$L,MATCH(BQ$3,'Scenario Parameters'!$A:$A,0)))*'Base Table 5'!BQ97</f>
        <v>0</v>
      </c>
      <c r="BR97" s="36">
        <f>(1+INDEX('Scenario Parameters'!$L:$L,MATCH($C97,'Scenario Parameters'!$A:$A,0)))*(1+INDEX('Scenario Parameters'!$L:$L,MATCH(BR$3,'Scenario Parameters'!$A:$A,0)))*'Base Table 5'!BR97</f>
        <v>0</v>
      </c>
      <c r="BS97" s="36">
        <f>(1+INDEX('Scenario Parameters'!$L:$L,MATCH($C97,'Scenario Parameters'!$A:$A,0)))*(1+INDEX('Scenario Parameters'!$L:$L,MATCH(BS$3,'Scenario Parameters'!$A:$A,0)))*'Base Table 5'!BS97</f>
        <v>0</v>
      </c>
      <c r="BT97" s="36">
        <f>(1+INDEX('Scenario Parameters'!$L:$L,MATCH($C97,'Scenario Parameters'!$A:$A,0)))*(1+INDEX('Scenario Parameters'!$L:$L,MATCH(BT$3,'Scenario Parameters'!$A:$A,0)))*'Base Table 5'!BT97</f>
        <v>0</v>
      </c>
      <c r="BU97" s="36">
        <f>(1+INDEX('Scenario Parameters'!$L:$L,MATCH($C97,'Scenario Parameters'!$A:$A,0)))*(1+INDEX('Scenario Parameters'!$L:$L,MATCH(BU$3,'Scenario Parameters'!$A:$A,0)))*'Base Table 5'!BU97</f>
        <v>0</v>
      </c>
      <c r="BV97" s="36">
        <f>(1+INDEX('Scenario Parameters'!$L:$L,MATCH($C97,'Scenario Parameters'!$A:$A,0)))*(1+INDEX('Scenario Parameters'!$L:$L,MATCH(BV$3,'Scenario Parameters'!$A:$A,0)))*'Base Table 5'!BV97</f>
        <v>0</v>
      </c>
      <c r="BW97" s="36">
        <f>(1+INDEX('Scenario Parameters'!$L:$L,MATCH($C97,'Scenario Parameters'!$A:$A,0)))*(1+INDEX('Scenario Parameters'!$L:$L,MATCH(BW$3,'Scenario Parameters'!$A:$A,0)))*'Base Table 5'!BW97</f>
        <v>0</v>
      </c>
      <c r="BX97" s="36">
        <f>(1+INDEX('Scenario Parameters'!$L:$L,MATCH($C97,'Scenario Parameters'!$A:$A,0)))*(1+INDEX('Scenario Parameters'!$L:$L,MATCH(BX$3,'Scenario Parameters'!$A:$A,0)))*'Base Table 5'!BX97</f>
        <v>0</v>
      </c>
      <c r="BY97" s="36">
        <f>(1+INDEX('Scenario Parameters'!$L:$L,MATCH($C97,'Scenario Parameters'!$A:$A,0)))*(1+INDEX('Scenario Parameters'!$L:$L,MATCH(BY$3,'Scenario Parameters'!$A:$A,0)))*'Base Table 5'!BY97</f>
        <v>0</v>
      </c>
      <c r="BZ97" s="36">
        <f>(1+INDEX('Scenario Parameters'!$L:$L,MATCH($C97,'Scenario Parameters'!$A:$A,0)))*(1+INDEX('Scenario Parameters'!$L:$L,MATCH(BZ$3,'Scenario Parameters'!$A:$A,0)))*'Base Table 5'!BZ97</f>
        <v>0</v>
      </c>
      <c r="CA97" s="36">
        <f>(1+INDEX('Scenario Parameters'!$L:$L,MATCH($C97,'Scenario Parameters'!$A:$A,0)))*(1+INDEX('Scenario Parameters'!$L:$L,MATCH(CA$3,'Scenario Parameters'!$A:$A,0)))*'Base Table 5'!CA97</f>
        <v>0</v>
      </c>
      <c r="CB97" s="36">
        <f>(1+INDEX('Scenario Parameters'!$L:$L,MATCH($C97,'Scenario Parameters'!$A:$A,0)))*(1+INDEX('Scenario Parameters'!$L:$L,MATCH(CB$3,'Scenario Parameters'!$A:$A,0)))*'Base Table 5'!CB97</f>
        <v>0</v>
      </c>
      <c r="CC97" s="36">
        <f>(1+INDEX('Scenario Parameters'!$L:$L,MATCH($C97,'Scenario Parameters'!$A:$A,0)))*(1+INDEX('Scenario Parameters'!$L:$L,MATCH(CC$3,'Scenario Parameters'!$A:$A,0)))*'Base Table 5'!CC97</f>
        <v>0</v>
      </c>
      <c r="CD97" s="36">
        <f>(1+INDEX('Scenario Parameters'!$L:$L,MATCH($C97,'Scenario Parameters'!$A:$A,0)))*(1+INDEX('Scenario Parameters'!$L:$L,MATCH(CD$3,'Scenario Parameters'!$A:$A,0)))*'Base Table 5'!CD97</f>
        <v>0</v>
      </c>
      <c r="CE97" s="36">
        <f>(1+INDEX('Scenario Parameters'!$L:$L,MATCH($C97,'Scenario Parameters'!$A:$A,0)))*(1+INDEX('Scenario Parameters'!$L:$L,MATCH(CE$3,'Scenario Parameters'!$A:$A,0)))*'Base Table 5'!CE97</f>
        <v>0</v>
      </c>
      <c r="CF97" s="36">
        <f>(1+INDEX('Scenario Parameters'!$L:$L,MATCH($C97,'Scenario Parameters'!$A:$A,0)))*(1+INDEX('Scenario Parameters'!$L:$L,MATCH(CF$3,'Scenario Parameters'!$A:$A,0)))*'Base Table 5'!CF97</f>
        <v>0</v>
      </c>
      <c r="CG97" s="36">
        <f>(1+INDEX('Scenario Parameters'!$L:$L,MATCH($C97,'Scenario Parameters'!$A:$A,0)))*(1+INDEX('Scenario Parameters'!$L:$L,MATCH(CG$3,'Scenario Parameters'!$A:$A,0)))*'Base Table 5'!CG97</f>
        <v>0</v>
      </c>
      <c r="CH97" s="36">
        <f>(1+INDEX('Scenario Parameters'!$L:$L,MATCH($C97,'Scenario Parameters'!$A:$A,0)))*(1+INDEX('Scenario Parameters'!$L:$L,MATCH(CH$3,'Scenario Parameters'!$A:$A,0)))*'Base Table 5'!CH97</f>
        <v>0</v>
      </c>
      <c r="CI97" s="36">
        <f>(1+INDEX('Scenario Parameters'!$L:$L,MATCH($C97,'Scenario Parameters'!$A:$A,0)))*(1+INDEX('Scenario Parameters'!$L:$L,MATCH(CI$3,'Scenario Parameters'!$A:$A,0)))*'Base Table 5'!CI97</f>
        <v>0</v>
      </c>
      <c r="CJ97" s="36">
        <f>(1+INDEX('Scenario Parameters'!$L:$L,MATCH($C97,'Scenario Parameters'!$A:$A,0)))*(1+INDEX('Scenario Parameters'!$L:$L,MATCH(CJ$3,'Scenario Parameters'!$A:$A,0)))*'Base Table 5'!CJ97</f>
        <v>0</v>
      </c>
      <c r="CK97" s="36">
        <f>(1+INDEX('Scenario Parameters'!$L:$L,MATCH($C97,'Scenario Parameters'!$A:$A,0)))*(1+INDEX('Scenario Parameters'!$L:$L,MATCH(CK$3,'Scenario Parameters'!$A:$A,0)))*'Base Table 5'!CK97</f>
        <v>0</v>
      </c>
      <c r="CL97" s="36">
        <f>(1+INDEX('Scenario Parameters'!$L:$L,MATCH($C97,'Scenario Parameters'!$A:$A,0)))*(1+INDEX('Scenario Parameters'!$L:$L,MATCH(CL$3,'Scenario Parameters'!$A:$A,0)))*'Base Table 5'!CL97</f>
        <v>0</v>
      </c>
      <c r="CM97" s="36">
        <f>(1+INDEX('Scenario Parameters'!$L:$L,MATCH($C97,'Scenario Parameters'!$A:$A,0)))*(1+INDEX('Scenario Parameters'!$L:$L,MATCH(CM$3,'Scenario Parameters'!$A:$A,0)))*'Base Table 5'!CM97</f>
        <v>0</v>
      </c>
      <c r="CN97" s="36">
        <f>(1+INDEX('Scenario Parameters'!$L:$L,MATCH($C97,'Scenario Parameters'!$A:$A,0)))*(1+INDEX('Scenario Parameters'!$L:$L,MATCH(CN$3,'Scenario Parameters'!$A:$A,0)))*'Base Table 5'!CN97</f>
        <v>0</v>
      </c>
      <c r="CO97" s="36">
        <f>(1+INDEX('Scenario Parameters'!$L:$L,MATCH($C97,'Scenario Parameters'!$A:$A,0)))*(1+INDEX('Scenario Parameters'!$L:$L,MATCH(CO$3,'Scenario Parameters'!$A:$A,0)))*'Base Table 5'!CO97</f>
        <v>0</v>
      </c>
      <c r="CP97" s="36">
        <f>(1+INDEX('Scenario Parameters'!$L:$L,MATCH($C97,'Scenario Parameters'!$A:$A,0)))*(1+INDEX('Scenario Parameters'!$L:$L,MATCH(CP$3,'Scenario Parameters'!$A:$A,0)))*'Base Table 5'!CP97</f>
        <v>0</v>
      </c>
      <c r="CQ97" s="36">
        <f>(1+INDEX('Scenario Parameters'!$L:$L,MATCH($C97,'Scenario Parameters'!$A:$A,0)))*(1+INDEX('Scenario Parameters'!$L:$L,MATCH(CQ$3,'Scenario Parameters'!$A:$A,0)))*'Base Table 5'!CQ97</f>
        <v>0</v>
      </c>
      <c r="CR97" s="36">
        <f>(1+INDEX('Scenario Parameters'!$L:$L,MATCH($C97,'Scenario Parameters'!$A:$A,0)))*(1+INDEX('Scenario Parameters'!$L:$L,MATCH(CR$3,'Scenario Parameters'!$A:$A,0)))*'Base Table 5'!CR97</f>
        <v>0</v>
      </c>
      <c r="CS97" s="36">
        <f>(1+INDEX('Scenario Parameters'!$L:$L,MATCH($C97,'Scenario Parameters'!$A:$A,0)))*(1+INDEX('Scenario Parameters'!$L:$L,MATCH(CS$3,'Scenario Parameters'!$A:$A,0)))*'Base Table 5'!CS97</f>
        <v>0</v>
      </c>
      <c r="CT97" s="36">
        <f>(1+INDEX('Scenario Parameters'!$L:$L,MATCH($C97,'Scenario Parameters'!$A:$A,0)))*(1+INDEX('Scenario Parameters'!$L:$L,MATCH(CT$3,'Scenario Parameters'!$A:$A,0)))*'Base Table 5'!CT97</f>
        <v>0</v>
      </c>
      <c r="CU97" s="36">
        <f>(1+INDEX('Scenario Parameters'!$L:$L,MATCH($C97,'Scenario Parameters'!$A:$A,0)))*(1+INDEX('Scenario Parameters'!$L:$L,MATCH(CU$3,'Scenario Parameters'!$A:$A,0)))*'Base Table 5'!CU97</f>
        <v>0</v>
      </c>
      <c r="CV97" s="36">
        <f>(1+INDEX('Scenario Parameters'!$L:$L,MATCH($C97,'Scenario Parameters'!$A:$A,0)))*(1+INDEX('Scenario Parameters'!$L:$L,MATCH(CV$3,'Scenario Parameters'!$A:$A,0)))*'Base Table 5'!CV97</f>
        <v>0</v>
      </c>
      <c r="CW97" s="36">
        <f>(1+INDEX('Scenario Parameters'!$L:$L,MATCH($C97,'Scenario Parameters'!$A:$A,0)))*(1+INDEX('Scenario Parameters'!$L:$L,MATCH(CW$3,'Scenario Parameters'!$A:$A,0)))*'Base Table 5'!CW97</f>
        <v>0</v>
      </c>
      <c r="CX97" s="36">
        <f>(1+INDEX('Scenario Parameters'!$L:$L,MATCH($C97,'Scenario Parameters'!$A:$A,0)))*(1+INDEX('Scenario Parameters'!$L:$L,MATCH(CX$3,'Scenario Parameters'!$A:$A,0)))*'Base Table 5'!CX97</f>
        <v>0</v>
      </c>
      <c r="CY97" s="36">
        <f>(1+INDEX('Scenario Parameters'!$L:$L,MATCH($C97,'Scenario Parameters'!$A:$A,0)))*(1+INDEX('Scenario Parameters'!$L:$L,MATCH(CY$3,'Scenario Parameters'!$A:$A,0)))*'Base Table 5'!CY97</f>
        <v>0</v>
      </c>
      <c r="CZ97" s="36">
        <f>(1+INDEX('Scenario Parameters'!$L:$L,MATCH($C97,'Scenario Parameters'!$A:$A,0)))*(1+INDEX('Scenario Parameters'!$L:$L,MATCH(CZ$3,'Scenario Parameters'!$A:$A,0)))*'Base Table 5'!CZ97</f>
        <v>0</v>
      </c>
      <c r="DA97" s="36">
        <f>(1+INDEX('Scenario Parameters'!$L:$L,MATCH($C97,'Scenario Parameters'!$A:$A,0)))*(1+INDEX('Scenario Parameters'!$L:$L,MATCH(DA$3,'Scenario Parameters'!$A:$A,0)))*'Base Table 5'!DA97</f>
        <v>0</v>
      </c>
      <c r="DB97" s="36">
        <f>(1+INDEX('Scenario Parameters'!$L:$L,MATCH($C97,'Scenario Parameters'!$A:$A,0)))*(1+INDEX('Scenario Parameters'!$L:$L,MATCH(DB$3,'Scenario Parameters'!$A:$A,0)))*'Base Table 5'!DB97</f>
        <v>0</v>
      </c>
      <c r="DC97" s="36">
        <f>(1+INDEX('Scenario Parameters'!$L:$L,MATCH($C97,'Scenario Parameters'!$A:$A,0)))*(1+INDEX('Scenario Parameters'!$L:$L,MATCH(DC$3,'Scenario Parameters'!$A:$A,0)))*'Base Table 5'!DC97</f>
        <v>0</v>
      </c>
      <c r="DD97" s="36">
        <f>(1+INDEX('Scenario Parameters'!$L:$L,MATCH($C97,'Scenario Parameters'!$A:$A,0)))*(1+INDEX('Scenario Parameters'!$L:$L,MATCH(DD$3,'Scenario Parameters'!$A:$A,0)))*'Base Table 5'!DD97</f>
        <v>0</v>
      </c>
      <c r="DE97" s="36">
        <f>(1+INDEX('Scenario Parameters'!$L:$L,MATCH($C97,'Scenario Parameters'!$A:$A,0)))*(1+INDEX('Scenario Parameters'!$L:$L,MATCH(DE$3,'Scenario Parameters'!$A:$A,0)))*'Base Table 5'!DE97</f>
        <v>0</v>
      </c>
      <c r="DF97" s="36">
        <f>(1+INDEX('Scenario Parameters'!$L:$L,MATCH($C97,'Scenario Parameters'!$A:$A,0)))*(1+INDEX('Scenario Parameters'!$L:$L,MATCH(DF$3,'Scenario Parameters'!$A:$A,0)))*'Base Table 5'!DF97</f>
        <v>0</v>
      </c>
      <c r="DG97" s="36">
        <f>(1+INDEX('Scenario Parameters'!$L:$L,MATCH($C97,'Scenario Parameters'!$A:$A,0)))*(1+INDEX('Scenario Parameters'!$L:$L,MATCH(DG$3,'Scenario Parameters'!$A:$A,0)))*'Base Table 5'!DG97</f>
        <v>0</v>
      </c>
      <c r="DH97" s="36">
        <f>(1+INDEX('Scenario Parameters'!$L:$L,MATCH($C97,'Scenario Parameters'!$A:$A,0)))*(1+INDEX('Scenario Parameters'!$L:$L,MATCH(DH$3,'Scenario Parameters'!$A:$A,0)))*'Base Table 5'!DH97</f>
        <v>0</v>
      </c>
      <c r="DI97" s="36">
        <f>(1+INDEX('Scenario Parameters'!$L:$L,MATCH($C97,'Scenario Parameters'!$A:$A,0)))*(1+INDEX('Scenario Parameters'!$L:$L,MATCH(DI$3,'Scenario Parameters'!$A:$A,0)))*'Base Table 5'!DI97</f>
        <v>0</v>
      </c>
      <c r="DJ97" s="36">
        <f>(1+INDEX('Scenario Parameters'!$L:$L,MATCH($C97,'Scenario Parameters'!$A:$A,0)))*(1+INDEX('Scenario Parameters'!$L:$L,MATCH(DJ$3,'Scenario Parameters'!$A:$A,0)))*'Base Table 5'!DJ97</f>
        <v>0</v>
      </c>
      <c r="DK97" s="36">
        <f>(1+INDEX('Scenario Parameters'!$L:$L,MATCH($C97,'Scenario Parameters'!$A:$A,0)))*(1+INDEX('Scenario Parameters'!$L:$L,MATCH(DK$3,'Scenario Parameters'!$A:$A,0)))*'Base Table 5'!DK97</f>
        <v>0</v>
      </c>
      <c r="DL97" s="36">
        <f>(1+INDEX('Scenario Parameters'!$L:$L,MATCH($C97,'Scenario Parameters'!$A:$A,0)))*(1+INDEX('Scenario Parameters'!$L:$L,MATCH(DL$3,'Scenario Parameters'!$A:$A,0)))*'Base Table 5'!DL97</f>
        <v>0</v>
      </c>
      <c r="DM97" s="36">
        <f>(1+INDEX('Scenario Parameters'!$L:$L,MATCH($C97,'Scenario Parameters'!$A:$A,0)))*(1+INDEX('Scenario Parameters'!$L:$L,MATCH(DM$3,'Scenario Parameters'!$A:$A,0)))*'Base Table 5'!DM97</f>
        <v>0</v>
      </c>
      <c r="DN97" s="36">
        <f>(1+INDEX('Scenario Parameters'!$L:$L,MATCH($C97,'Scenario Parameters'!$A:$A,0)))*(1+INDEX('Scenario Parameters'!$L:$L,MATCH(DN$3,'Scenario Parameters'!$A:$A,0)))*'Base Table 5'!DN97</f>
        <v>0</v>
      </c>
      <c r="DO97" s="36">
        <f>(1+INDEX('Scenario Parameters'!$L:$L,MATCH($C97,'Scenario Parameters'!$A:$A,0)))*(1+INDEX('Scenario Parameters'!$L:$L,MATCH(DO$3,'Scenario Parameters'!$A:$A,0)))*'Base Table 5'!DO97</f>
        <v>0</v>
      </c>
      <c r="DP97" s="36">
        <f t="shared" si="8"/>
        <v>0</v>
      </c>
      <c r="DQ97" s="36">
        <f>('Base Table 5'!DQ97/'Base Table 5'!$DX97)*$EB97</f>
        <v>213663.09753538732</v>
      </c>
      <c r="DR97" s="36">
        <f>('Base Table 5'!DR97/'Base Table 5'!$DX97)*$EB97</f>
        <v>0</v>
      </c>
      <c r="DS97" s="36">
        <f>('Base Table 5'!DS97/'Base Table 5'!$DX97)*$EB97</f>
        <v>0</v>
      </c>
      <c r="DT97" s="36">
        <f>('Base Table 5'!DT97/'Base Table 5'!$DX97)*$EB97</f>
        <v>0</v>
      </c>
      <c r="DU97" s="36">
        <f>('Base Table 5'!DU97/'Base Table 5'!$DX97)*$EB97</f>
        <v>0</v>
      </c>
      <c r="DV97" s="36">
        <f>('Base Table 5'!DV97/'Base Table 5'!$DX97)*$EB97</f>
        <v>0</v>
      </c>
      <c r="DW97" s="36">
        <f>('Base Table 5'!DW97/'Base Table 5'!$DX97)*$EB97</f>
        <v>0</v>
      </c>
      <c r="DX97" s="36">
        <f t="shared" si="9"/>
        <v>213663.09753538732</v>
      </c>
      <c r="DY97" s="36">
        <f t="shared" si="10"/>
        <v>213663.09753538732</v>
      </c>
      <c r="DZ97" s="14">
        <f>'Base Table 5'!DY97</f>
        <v>215618</v>
      </c>
      <c r="EA97" s="54">
        <v>213663.09753538732</v>
      </c>
      <c r="EB97" s="100">
        <f t="shared" si="11"/>
        <v>213663.09753538732</v>
      </c>
    </row>
    <row r="98" spans="1:132" x14ac:dyDescent="0.4">
      <c r="A98" s="34">
        <v>95</v>
      </c>
      <c r="B98" s="7" t="str">
        <f>'Base Table 5'!B98</f>
        <v>6701</v>
      </c>
      <c r="C98" s="111">
        <f>'Base Table 5'!C98</f>
        <v>27</v>
      </c>
      <c r="D98" s="35" t="str">
        <f>'Base Table 5'!D98</f>
        <v>Actual rent for housing</v>
      </c>
      <c r="E98" s="36">
        <f>(1+INDEX('Scenario Parameters'!$L:$L,MATCH($C98,'Scenario Parameters'!$A:$A,0)))*(1+INDEX('Scenario Parameters'!$L:$L,MATCH(E$3,'Scenario Parameters'!$A:$A,0)))*'Base Table 5'!E98</f>
        <v>0</v>
      </c>
      <c r="F98" s="36">
        <f>(1+INDEX('Scenario Parameters'!$L:$L,MATCH($C98,'Scenario Parameters'!$A:$A,0)))*(1+INDEX('Scenario Parameters'!$L:$L,MATCH(F$3,'Scenario Parameters'!$A:$A,0)))*'Base Table 5'!F98</f>
        <v>0</v>
      </c>
      <c r="G98" s="36">
        <f>(1+INDEX('Scenario Parameters'!$L:$L,MATCH($C98,'Scenario Parameters'!$A:$A,0)))*(1+INDEX('Scenario Parameters'!$L:$L,MATCH(G$3,'Scenario Parameters'!$A:$A,0)))*'Base Table 5'!G98</f>
        <v>0</v>
      </c>
      <c r="H98" s="36">
        <f>(1+INDEX('Scenario Parameters'!$L:$L,MATCH($C98,'Scenario Parameters'!$A:$A,0)))*(1+INDEX('Scenario Parameters'!$L:$L,MATCH(H$3,'Scenario Parameters'!$A:$A,0)))*'Base Table 5'!H98</f>
        <v>0</v>
      </c>
      <c r="I98" s="36">
        <f>(1+INDEX('Scenario Parameters'!$L:$L,MATCH($C98,'Scenario Parameters'!$A:$A,0)))*(1+INDEX('Scenario Parameters'!$L:$L,MATCH(I$3,'Scenario Parameters'!$A:$A,0)))*'Base Table 5'!I98</f>
        <v>0</v>
      </c>
      <c r="J98" s="36">
        <f>(1+INDEX('Scenario Parameters'!$L:$L,MATCH($C98,'Scenario Parameters'!$A:$A,0)))*(1+INDEX('Scenario Parameters'!$L:$L,MATCH(J$3,'Scenario Parameters'!$A:$A,0)))*'Base Table 5'!J98</f>
        <v>0</v>
      </c>
      <c r="K98" s="36">
        <f>(1+INDEX('Scenario Parameters'!$L:$L,MATCH($C98,'Scenario Parameters'!$A:$A,0)))*(1+INDEX('Scenario Parameters'!$L:$L,MATCH(K$3,'Scenario Parameters'!$A:$A,0)))*'Base Table 5'!K98</f>
        <v>0</v>
      </c>
      <c r="L98" s="36">
        <f>(1+INDEX('Scenario Parameters'!$L:$L,MATCH($C98,'Scenario Parameters'!$A:$A,0)))*(1+INDEX('Scenario Parameters'!$L:$L,MATCH(L$3,'Scenario Parameters'!$A:$A,0)))*'Base Table 5'!L98</f>
        <v>0</v>
      </c>
      <c r="M98" s="36">
        <f>(1+INDEX('Scenario Parameters'!$L:$L,MATCH($C98,'Scenario Parameters'!$A:$A,0)))*(1+INDEX('Scenario Parameters'!$L:$L,MATCH(M$3,'Scenario Parameters'!$A:$A,0)))*'Base Table 5'!M98</f>
        <v>0</v>
      </c>
      <c r="N98" s="36">
        <f>(1+INDEX('Scenario Parameters'!$L:$L,MATCH($C98,'Scenario Parameters'!$A:$A,0)))*(1+INDEX('Scenario Parameters'!$L:$L,MATCH(N$3,'Scenario Parameters'!$A:$A,0)))*'Base Table 5'!N98</f>
        <v>0</v>
      </c>
      <c r="O98" s="36">
        <f>(1+INDEX('Scenario Parameters'!$L:$L,MATCH($C98,'Scenario Parameters'!$A:$A,0)))*(1+INDEX('Scenario Parameters'!$L:$L,MATCH(O$3,'Scenario Parameters'!$A:$A,0)))*'Base Table 5'!O98</f>
        <v>0</v>
      </c>
      <c r="P98" s="36">
        <f>(1+INDEX('Scenario Parameters'!$L:$L,MATCH($C98,'Scenario Parameters'!$A:$A,0)))*(1+INDEX('Scenario Parameters'!$L:$L,MATCH(P$3,'Scenario Parameters'!$A:$A,0)))*'Base Table 5'!P98</f>
        <v>0</v>
      </c>
      <c r="Q98" s="36">
        <f>(1+INDEX('Scenario Parameters'!$L:$L,MATCH($C98,'Scenario Parameters'!$A:$A,0)))*(1+INDEX('Scenario Parameters'!$L:$L,MATCH(Q$3,'Scenario Parameters'!$A:$A,0)))*'Base Table 5'!Q98</f>
        <v>0</v>
      </c>
      <c r="R98" s="36">
        <f>(1+INDEX('Scenario Parameters'!$L:$L,MATCH($C98,'Scenario Parameters'!$A:$A,0)))*(1+INDEX('Scenario Parameters'!$L:$L,MATCH(R$3,'Scenario Parameters'!$A:$A,0)))*'Base Table 5'!R98</f>
        <v>0</v>
      </c>
      <c r="S98" s="36">
        <f>(1+INDEX('Scenario Parameters'!$L:$L,MATCH($C98,'Scenario Parameters'!$A:$A,0)))*(1+INDEX('Scenario Parameters'!$L:$L,MATCH(S$3,'Scenario Parameters'!$A:$A,0)))*'Base Table 5'!S98</f>
        <v>0</v>
      </c>
      <c r="T98" s="36">
        <f>(1+INDEX('Scenario Parameters'!$L:$L,MATCH($C98,'Scenario Parameters'!$A:$A,0)))*(1+INDEX('Scenario Parameters'!$L:$L,MATCH(T$3,'Scenario Parameters'!$A:$A,0)))*'Base Table 5'!T98</f>
        <v>0</v>
      </c>
      <c r="U98" s="36">
        <f>(1+INDEX('Scenario Parameters'!$L:$L,MATCH($C98,'Scenario Parameters'!$A:$A,0)))*(1+INDEX('Scenario Parameters'!$L:$L,MATCH(U$3,'Scenario Parameters'!$A:$A,0)))*'Base Table 5'!U98</f>
        <v>0</v>
      </c>
      <c r="V98" s="36">
        <f>(1+INDEX('Scenario Parameters'!$L:$L,MATCH($C98,'Scenario Parameters'!$A:$A,0)))*(1+INDEX('Scenario Parameters'!$L:$L,MATCH(V$3,'Scenario Parameters'!$A:$A,0)))*'Base Table 5'!V98</f>
        <v>0</v>
      </c>
      <c r="W98" s="36">
        <f>(1+INDEX('Scenario Parameters'!$L:$L,MATCH($C98,'Scenario Parameters'!$A:$A,0)))*(1+INDEX('Scenario Parameters'!$L:$L,MATCH(W$3,'Scenario Parameters'!$A:$A,0)))*'Base Table 5'!W98</f>
        <v>0</v>
      </c>
      <c r="X98" s="36">
        <f>(1+INDEX('Scenario Parameters'!$L:$L,MATCH($C98,'Scenario Parameters'!$A:$A,0)))*(1+INDEX('Scenario Parameters'!$L:$L,MATCH(X$3,'Scenario Parameters'!$A:$A,0)))*'Base Table 5'!X98</f>
        <v>0</v>
      </c>
      <c r="Y98" s="36">
        <f>(1+INDEX('Scenario Parameters'!$L:$L,MATCH($C98,'Scenario Parameters'!$A:$A,0)))*(1+INDEX('Scenario Parameters'!$L:$L,MATCH(Y$3,'Scenario Parameters'!$A:$A,0)))*'Base Table 5'!Y98</f>
        <v>0</v>
      </c>
      <c r="Z98" s="36">
        <f>(1+INDEX('Scenario Parameters'!$L:$L,MATCH($C98,'Scenario Parameters'!$A:$A,0)))*(1+INDEX('Scenario Parameters'!$L:$L,MATCH(Z$3,'Scenario Parameters'!$A:$A,0)))*'Base Table 5'!Z98</f>
        <v>0</v>
      </c>
      <c r="AA98" s="36">
        <f>(1+INDEX('Scenario Parameters'!$L:$L,MATCH($C98,'Scenario Parameters'!$A:$A,0)))*(1+INDEX('Scenario Parameters'!$L:$L,MATCH(AA$3,'Scenario Parameters'!$A:$A,0)))*'Base Table 5'!AA98</f>
        <v>0</v>
      </c>
      <c r="AB98" s="36">
        <f>(1+INDEX('Scenario Parameters'!$L:$L,MATCH($C98,'Scenario Parameters'!$A:$A,0)))*(1+INDEX('Scenario Parameters'!$L:$L,MATCH(AB$3,'Scenario Parameters'!$A:$A,0)))*'Base Table 5'!AB98</f>
        <v>0</v>
      </c>
      <c r="AC98" s="36">
        <f>(1+INDEX('Scenario Parameters'!$L:$L,MATCH($C98,'Scenario Parameters'!$A:$A,0)))*(1+INDEX('Scenario Parameters'!$L:$L,MATCH(AC$3,'Scenario Parameters'!$A:$A,0)))*'Base Table 5'!AC98</f>
        <v>0</v>
      </c>
      <c r="AD98" s="36">
        <f>(1+INDEX('Scenario Parameters'!$L:$L,MATCH($C98,'Scenario Parameters'!$A:$A,0)))*(1+INDEX('Scenario Parameters'!$L:$L,MATCH(AD$3,'Scenario Parameters'!$A:$A,0)))*'Base Table 5'!AD98</f>
        <v>0</v>
      </c>
      <c r="AE98" s="36">
        <f>(1+INDEX('Scenario Parameters'!$L:$L,MATCH($C98,'Scenario Parameters'!$A:$A,0)))*(1+INDEX('Scenario Parameters'!$L:$L,MATCH(AE$3,'Scenario Parameters'!$A:$A,0)))*'Base Table 5'!AE98</f>
        <v>0</v>
      </c>
      <c r="AF98" s="36">
        <f>(1+INDEX('Scenario Parameters'!$L:$L,MATCH($C98,'Scenario Parameters'!$A:$A,0)))*(1+INDEX('Scenario Parameters'!$L:$L,MATCH(AF$3,'Scenario Parameters'!$A:$A,0)))*'Base Table 5'!AF98</f>
        <v>0</v>
      </c>
      <c r="AG98" s="36">
        <f>(1+INDEX('Scenario Parameters'!$L:$L,MATCH($C98,'Scenario Parameters'!$A:$A,0)))*(1+INDEX('Scenario Parameters'!$L:$L,MATCH(AG$3,'Scenario Parameters'!$A:$A,0)))*'Base Table 5'!AG98</f>
        <v>0</v>
      </c>
      <c r="AH98" s="36">
        <f>(1+INDEX('Scenario Parameters'!$L:$L,MATCH($C98,'Scenario Parameters'!$A:$A,0)))*(1+INDEX('Scenario Parameters'!$L:$L,MATCH(AH$3,'Scenario Parameters'!$A:$A,0)))*'Base Table 5'!AH98</f>
        <v>0</v>
      </c>
      <c r="AI98" s="36">
        <f>(1+INDEX('Scenario Parameters'!$L:$L,MATCH($C98,'Scenario Parameters'!$A:$A,0)))*(1+INDEX('Scenario Parameters'!$L:$L,MATCH(AI$3,'Scenario Parameters'!$A:$A,0)))*'Base Table 5'!AI98</f>
        <v>0</v>
      </c>
      <c r="AJ98" s="36">
        <f>(1+INDEX('Scenario Parameters'!$L:$L,MATCH($C98,'Scenario Parameters'!$A:$A,0)))*(1+INDEX('Scenario Parameters'!$L:$L,MATCH(AJ$3,'Scenario Parameters'!$A:$A,0)))*'Base Table 5'!AJ98</f>
        <v>0</v>
      </c>
      <c r="AK98" s="36">
        <f>(1+INDEX('Scenario Parameters'!$L:$L,MATCH($C98,'Scenario Parameters'!$A:$A,0)))*(1+INDEX('Scenario Parameters'!$L:$L,MATCH(AK$3,'Scenario Parameters'!$A:$A,0)))*'Base Table 5'!AK98</f>
        <v>0</v>
      </c>
      <c r="AL98" s="36">
        <f>(1+INDEX('Scenario Parameters'!$L:$L,MATCH($C98,'Scenario Parameters'!$A:$A,0)))*(1+INDEX('Scenario Parameters'!$L:$L,MATCH(AL$3,'Scenario Parameters'!$A:$A,0)))*'Base Table 5'!AL98</f>
        <v>0</v>
      </c>
      <c r="AM98" s="36">
        <f>(1+INDEX('Scenario Parameters'!$L:$L,MATCH($C98,'Scenario Parameters'!$A:$A,0)))*(1+INDEX('Scenario Parameters'!$L:$L,MATCH(AM$3,'Scenario Parameters'!$A:$A,0)))*'Base Table 5'!AM98</f>
        <v>0</v>
      </c>
      <c r="AN98" s="36">
        <f>(1+INDEX('Scenario Parameters'!$L:$L,MATCH($C98,'Scenario Parameters'!$A:$A,0)))*(1+INDEX('Scenario Parameters'!$L:$L,MATCH(AN$3,'Scenario Parameters'!$A:$A,0)))*'Base Table 5'!AN98</f>
        <v>0</v>
      </c>
      <c r="AO98" s="36">
        <f>(1+INDEX('Scenario Parameters'!$L:$L,MATCH($C98,'Scenario Parameters'!$A:$A,0)))*(1+INDEX('Scenario Parameters'!$L:$L,MATCH(AO$3,'Scenario Parameters'!$A:$A,0)))*'Base Table 5'!AO98</f>
        <v>0</v>
      </c>
      <c r="AP98" s="36">
        <f>(1+INDEX('Scenario Parameters'!$L:$L,MATCH($C98,'Scenario Parameters'!$A:$A,0)))*(1+INDEX('Scenario Parameters'!$L:$L,MATCH(AP$3,'Scenario Parameters'!$A:$A,0)))*'Base Table 5'!AP98</f>
        <v>0</v>
      </c>
      <c r="AQ98" s="36">
        <f>(1+INDEX('Scenario Parameters'!$L:$L,MATCH($C98,'Scenario Parameters'!$A:$A,0)))*(1+INDEX('Scenario Parameters'!$L:$L,MATCH(AQ$3,'Scenario Parameters'!$A:$A,0)))*'Base Table 5'!AQ98</f>
        <v>0</v>
      </c>
      <c r="AR98" s="36">
        <f>(1+INDEX('Scenario Parameters'!$L:$L,MATCH($C98,'Scenario Parameters'!$A:$A,0)))*(1+INDEX('Scenario Parameters'!$L:$L,MATCH(AR$3,'Scenario Parameters'!$A:$A,0)))*'Base Table 5'!AR98</f>
        <v>0</v>
      </c>
      <c r="AS98" s="36">
        <f>(1+INDEX('Scenario Parameters'!$L:$L,MATCH($C98,'Scenario Parameters'!$A:$A,0)))*(1+INDEX('Scenario Parameters'!$L:$L,MATCH(AS$3,'Scenario Parameters'!$A:$A,0)))*'Base Table 5'!AS98</f>
        <v>0</v>
      </c>
      <c r="AT98" s="36">
        <f>(1+INDEX('Scenario Parameters'!$L:$L,MATCH($C98,'Scenario Parameters'!$A:$A,0)))*(1+INDEX('Scenario Parameters'!$L:$L,MATCH(AT$3,'Scenario Parameters'!$A:$A,0)))*'Base Table 5'!AT98</f>
        <v>0</v>
      </c>
      <c r="AU98" s="36">
        <f>(1+INDEX('Scenario Parameters'!$L:$L,MATCH($C98,'Scenario Parameters'!$A:$A,0)))*(1+INDEX('Scenario Parameters'!$L:$L,MATCH(AU$3,'Scenario Parameters'!$A:$A,0)))*'Base Table 5'!AU98</f>
        <v>0</v>
      </c>
      <c r="AV98" s="36">
        <f>(1+INDEX('Scenario Parameters'!$L:$L,MATCH($C98,'Scenario Parameters'!$A:$A,0)))*(1+INDEX('Scenario Parameters'!$L:$L,MATCH(AV$3,'Scenario Parameters'!$A:$A,0)))*'Base Table 5'!AV98</f>
        <v>0</v>
      </c>
      <c r="AW98" s="36">
        <f>(1+INDEX('Scenario Parameters'!$L:$L,MATCH($C98,'Scenario Parameters'!$A:$A,0)))*(1+INDEX('Scenario Parameters'!$L:$L,MATCH(AW$3,'Scenario Parameters'!$A:$A,0)))*'Base Table 5'!AW98</f>
        <v>0</v>
      </c>
      <c r="AX98" s="36">
        <f>(1+INDEX('Scenario Parameters'!$L:$L,MATCH($C98,'Scenario Parameters'!$A:$A,0)))*(1+INDEX('Scenario Parameters'!$L:$L,MATCH(AX$3,'Scenario Parameters'!$A:$A,0)))*'Base Table 5'!AX98</f>
        <v>0</v>
      </c>
      <c r="AY98" s="36">
        <f>(1+INDEX('Scenario Parameters'!$L:$L,MATCH($C98,'Scenario Parameters'!$A:$A,0)))*(1+INDEX('Scenario Parameters'!$L:$L,MATCH(AY$3,'Scenario Parameters'!$A:$A,0)))*'Base Table 5'!AY98</f>
        <v>0</v>
      </c>
      <c r="AZ98" s="36">
        <f>(1+INDEX('Scenario Parameters'!$L:$L,MATCH($C98,'Scenario Parameters'!$A:$A,0)))*(1+INDEX('Scenario Parameters'!$L:$L,MATCH(AZ$3,'Scenario Parameters'!$A:$A,0)))*'Base Table 5'!AZ98</f>
        <v>0</v>
      </c>
      <c r="BA98" s="36">
        <f>(1+INDEX('Scenario Parameters'!$L:$L,MATCH($C98,'Scenario Parameters'!$A:$A,0)))*(1+INDEX('Scenario Parameters'!$L:$L,MATCH(BA$3,'Scenario Parameters'!$A:$A,0)))*'Base Table 5'!BA98</f>
        <v>0</v>
      </c>
      <c r="BB98" s="36">
        <f>(1+INDEX('Scenario Parameters'!$L:$L,MATCH($C98,'Scenario Parameters'!$A:$A,0)))*(1+INDEX('Scenario Parameters'!$L:$L,MATCH(BB$3,'Scenario Parameters'!$A:$A,0)))*'Base Table 5'!BB98</f>
        <v>0</v>
      </c>
      <c r="BC98" s="36">
        <f>(1+INDEX('Scenario Parameters'!$L:$L,MATCH($C98,'Scenario Parameters'!$A:$A,0)))*(1+INDEX('Scenario Parameters'!$L:$L,MATCH(BC$3,'Scenario Parameters'!$A:$A,0)))*'Base Table 5'!BC98</f>
        <v>0</v>
      </c>
      <c r="BD98" s="36">
        <f>(1+INDEX('Scenario Parameters'!$L:$L,MATCH($C98,'Scenario Parameters'!$A:$A,0)))*(1+INDEX('Scenario Parameters'!$L:$L,MATCH(BD$3,'Scenario Parameters'!$A:$A,0)))*'Base Table 5'!BD98</f>
        <v>0</v>
      </c>
      <c r="BE98" s="36">
        <f>(1+INDEX('Scenario Parameters'!$L:$L,MATCH($C98,'Scenario Parameters'!$A:$A,0)))*(1+INDEX('Scenario Parameters'!$L:$L,MATCH(BE$3,'Scenario Parameters'!$A:$A,0)))*'Base Table 5'!BE98</f>
        <v>0</v>
      </c>
      <c r="BF98" s="36">
        <f>(1+INDEX('Scenario Parameters'!$L:$L,MATCH($C98,'Scenario Parameters'!$A:$A,0)))*(1+INDEX('Scenario Parameters'!$L:$L,MATCH(BF$3,'Scenario Parameters'!$A:$A,0)))*'Base Table 5'!BF98</f>
        <v>0</v>
      </c>
      <c r="BG98" s="36">
        <f>(1+INDEX('Scenario Parameters'!$L:$L,MATCH($C98,'Scenario Parameters'!$A:$A,0)))*(1+INDEX('Scenario Parameters'!$L:$L,MATCH(BG$3,'Scenario Parameters'!$A:$A,0)))*'Base Table 5'!BG98</f>
        <v>0</v>
      </c>
      <c r="BH98" s="36">
        <f>(1+INDEX('Scenario Parameters'!$L:$L,MATCH($C98,'Scenario Parameters'!$A:$A,0)))*(1+INDEX('Scenario Parameters'!$L:$L,MATCH(BH$3,'Scenario Parameters'!$A:$A,0)))*'Base Table 5'!BH98</f>
        <v>0</v>
      </c>
      <c r="BI98" s="36">
        <f>(1+INDEX('Scenario Parameters'!$L:$L,MATCH($C98,'Scenario Parameters'!$A:$A,0)))*(1+INDEX('Scenario Parameters'!$L:$L,MATCH(BI$3,'Scenario Parameters'!$A:$A,0)))*'Base Table 5'!BI98</f>
        <v>0</v>
      </c>
      <c r="BJ98" s="36">
        <f>(1+INDEX('Scenario Parameters'!$L:$L,MATCH($C98,'Scenario Parameters'!$A:$A,0)))*(1+INDEX('Scenario Parameters'!$L:$L,MATCH(BJ$3,'Scenario Parameters'!$A:$A,0)))*'Base Table 5'!BJ98</f>
        <v>0</v>
      </c>
      <c r="BK98" s="36">
        <f>(1+INDEX('Scenario Parameters'!$L:$L,MATCH($C98,'Scenario Parameters'!$A:$A,0)))*(1+INDEX('Scenario Parameters'!$L:$L,MATCH(BK$3,'Scenario Parameters'!$A:$A,0)))*'Base Table 5'!BK98</f>
        <v>0</v>
      </c>
      <c r="BL98" s="36">
        <f>(1+INDEX('Scenario Parameters'!$L:$L,MATCH($C98,'Scenario Parameters'!$A:$A,0)))*(1+INDEX('Scenario Parameters'!$L:$L,MATCH(BL$3,'Scenario Parameters'!$A:$A,0)))*'Base Table 5'!BL98</f>
        <v>0</v>
      </c>
      <c r="BM98" s="36">
        <f>(1+INDEX('Scenario Parameters'!$L:$L,MATCH($C98,'Scenario Parameters'!$A:$A,0)))*(1+INDEX('Scenario Parameters'!$L:$L,MATCH(BM$3,'Scenario Parameters'!$A:$A,0)))*'Base Table 5'!BM98</f>
        <v>0</v>
      </c>
      <c r="BN98" s="36">
        <f>(1+INDEX('Scenario Parameters'!$L:$L,MATCH($C98,'Scenario Parameters'!$A:$A,0)))*(1+INDEX('Scenario Parameters'!$L:$L,MATCH(BN$3,'Scenario Parameters'!$A:$A,0)))*'Base Table 5'!BN98</f>
        <v>0</v>
      </c>
      <c r="BO98" s="36">
        <f>(1+INDEX('Scenario Parameters'!$L:$L,MATCH($C98,'Scenario Parameters'!$A:$A,0)))*(1+INDEX('Scenario Parameters'!$L:$L,MATCH(BO$3,'Scenario Parameters'!$A:$A,0)))*'Base Table 5'!BO98</f>
        <v>0</v>
      </c>
      <c r="BP98" s="36">
        <f>(1+INDEX('Scenario Parameters'!$L:$L,MATCH($C98,'Scenario Parameters'!$A:$A,0)))*(1+INDEX('Scenario Parameters'!$L:$L,MATCH(BP$3,'Scenario Parameters'!$A:$A,0)))*'Base Table 5'!BP98</f>
        <v>0</v>
      </c>
      <c r="BQ98" s="36">
        <f>(1+INDEX('Scenario Parameters'!$L:$L,MATCH($C98,'Scenario Parameters'!$A:$A,0)))*(1+INDEX('Scenario Parameters'!$L:$L,MATCH(BQ$3,'Scenario Parameters'!$A:$A,0)))*'Base Table 5'!BQ98</f>
        <v>0</v>
      </c>
      <c r="BR98" s="36">
        <f>(1+INDEX('Scenario Parameters'!$L:$L,MATCH($C98,'Scenario Parameters'!$A:$A,0)))*(1+INDEX('Scenario Parameters'!$L:$L,MATCH(BR$3,'Scenario Parameters'!$A:$A,0)))*'Base Table 5'!BR98</f>
        <v>0</v>
      </c>
      <c r="BS98" s="36">
        <f>(1+INDEX('Scenario Parameters'!$L:$L,MATCH($C98,'Scenario Parameters'!$A:$A,0)))*(1+INDEX('Scenario Parameters'!$L:$L,MATCH(BS$3,'Scenario Parameters'!$A:$A,0)))*'Base Table 5'!BS98</f>
        <v>0</v>
      </c>
      <c r="BT98" s="36">
        <f>(1+INDEX('Scenario Parameters'!$L:$L,MATCH($C98,'Scenario Parameters'!$A:$A,0)))*(1+INDEX('Scenario Parameters'!$L:$L,MATCH(BT$3,'Scenario Parameters'!$A:$A,0)))*'Base Table 5'!BT98</f>
        <v>0</v>
      </c>
      <c r="BU98" s="36">
        <f>(1+INDEX('Scenario Parameters'!$L:$L,MATCH($C98,'Scenario Parameters'!$A:$A,0)))*(1+INDEX('Scenario Parameters'!$L:$L,MATCH(BU$3,'Scenario Parameters'!$A:$A,0)))*'Base Table 5'!BU98</f>
        <v>0</v>
      </c>
      <c r="BV98" s="36">
        <f>(1+INDEX('Scenario Parameters'!$L:$L,MATCH($C98,'Scenario Parameters'!$A:$A,0)))*(1+INDEX('Scenario Parameters'!$L:$L,MATCH(BV$3,'Scenario Parameters'!$A:$A,0)))*'Base Table 5'!BV98</f>
        <v>0</v>
      </c>
      <c r="BW98" s="36">
        <f>(1+INDEX('Scenario Parameters'!$L:$L,MATCH($C98,'Scenario Parameters'!$A:$A,0)))*(1+INDEX('Scenario Parameters'!$L:$L,MATCH(BW$3,'Scenario Parameters'!$A:$A,0)))*'Base Table 5'!BW98</f>
        <v>0</v>
      </c>
      <c r="BX98" s="36">
        <f>(1+INDEX('Scenario Parameters'!$L:$L,MATCH($C98,'Scenario Parameters'!$A:$A,0)))*(1+INDEX('Scenario Parameters'!$L:$L,MATCH(BX$3,'Scenario Parameters'!$A:$A,0)))*'Base Table 5'!BX98</f>
        <v>0</v>
      </c>
      <c r="BY98" s="36">
        <f>(1+INDEX('Scenario Parameters'!$L:$L,MATCH($C98,'Scenario Parameters'!$A:$A,0)))*(1+INDEX('Scenario Parameters'!$L:$L,MATCH(BY$3,'Scenario Parameters'!$A:$A,0)))*'Base Table 5'!BY98</f>
        <v>0</v>
      </c>
      <c r="BZ98" s="36">
        <f>(1+INDEX('Scenario Parameters'!$L:$L,MATCH($C98,'Scenario Parameters'!$A:$A,0)))*(1+INDEX('Scenario Parameters'!$L:$L,MATCH(BZ$3,'Scenario Parameters'!$A:$A,0)))*'Base Table 5'!BZ98</f>
        <v>0</v>
      </c>
      <c r="CA98" s="36">
        <f>(1+INDEX('Scenario Parameters'!$L:$L,MATCH($C98,'Scenario Parameters'!$A:$A,0)))*(1+INDEX('Scenario Parameters'!$L:$L,MATCH(CA$3,'Scenario Parameters'!$A:$A,0)))*'Base Table 5'!CA98</f>
        <v>0</v>
      </c>
      <c r="CB98" s="36">
        <f>(1+INDEX('Scenario Parameters'!$L:$L,MATCH($C98,'Scenario Parameters'!$A:$A,0)))*(1+INDEX('Scenario Parameters'!$L:$L,MATCH(CB$3,'Scenario Parameters'!$A:$A,0)))*'Base Table 5'!CB98</f>
        <v>0</v>
      </c>
      <c r="CC98" s="36">
        <f>(1+INDEX('Scenario Parameters'!$L:$L,MATCH($C98,'Scenario Parameters'!$A:$A,0)))*(1+INDEX('Scenario Parameters'!$L:$L,MATCH(CC$3,'Scenario Parameters'!$A:$A,0)))*'Base Table 5'!CC98</f>
        <v>0</v>
      </c>
      <c r="CD98" s="36">
        <f>(1+INDEX('Scenario Parameters'!$L:$L,MATCH($C98,'Scenario Parameters'!$A:$A,0)))*(1+INDEX('Scenario Parameters'!$L:$L,MATCH(CD$3,'Scenario Parameters'!$A:$A,0)))*'Base Table 5'!CD98</f>
        <v>0</v>
      </c>
      <c r="CE98" s="36">
        <f>(1+INDEX('Scenario Parameters'!$L:$L,MATCH($C98,'Scenario Parameters'!$A:$A,0)))*(1+INDEX('Scenario Parameters'!$L:$L,MATCH(CE$3,'Scenario Parameters'!$A:$A,0)))*'Base Table 5'!CE98</f>
        <v>0</v>
      </c>
      <c r="CF98" s="36">
        <f>(1+INDEX('Scenario Parameters'!$L:$L,MATCH($C98,'Scenario Parameters'!$A:$A,0)))*(1+INDEX('Scenario Parameters'!$L:$L,MATCH(CF$3,'Scenario Parameters'!$A:$A,0)))*'Base Table 5'!CF98</f>
        <v>0</v>
      </c>
      <c r="CG98" s="36">
        <f>(1+INDEX('Scenario Parameters'!$L:$L,MATCH($C98,'Scenario Parameters'!$A:$A,0)))*(1+INDEX('Scenario Parameters'!$L:$L,MATCH(CG$3,'Scenario Parameters'!$A:$A,0)))*'Base Table 5'!CG98</f>
        <v>0</v>
      </c>
      <c r="CH98" s="36">
        <f>(1+INDEX('Scenario Parameters'!$L:$L,MATCH($C98,'Scenario Parameters'!$A:$A,0)))*(1+INDEX('Scenario Parameters'!$L:$L,MATCH(CH$3,'Scenario Parameters'!$A:$A,0)))*'Base Table 5'!CH98</f>
        <v>0</v>
      </c>
      <c r="CI98" s="36">
        <f>(1+INDEX('Scenario Parameters'!$L:$L,MATCH($C98,'Scenario Parameters'!$A:$A,0)))*(1+INDEX('Scenario Parameters'!$L:$L,MATCH(CI$3,'Scenario Parameters'!$A:$A,0)))*'Base Table 5'!CI98</f>
        <v>0</v>
      </c>
      <c r="CJ98" s="36">
        <f>(1+INDEX('Scenario Parameters'!$L:$L,MATCH($C98,'Scenario Parameters'!$A:$A,0)))*(1+INDEX('Scenario Parameters'!$L:$L,MATCH(CJ$3,'Scenario Parameters'!$A:$A,0)))*'Base Table 5'!CJ98</f>
        <v>0</v>
      </c>
      <c r="CK98" s="36">
        <f>(1+INDEX('Scenario Parameters'!$L:$L,MATCH($C98,'Scenario Parameters'!$A:$A,0)))*(1+INDEX('Scenario Parameters'!$L:$L,MATCH(CK$3,'Scenario Parameters'!$A:$A,0)))*'Base Table 5'!CK98</f>
        <v>0</v>
      </c>
      <c r="CL98" s="36">
        <f>(1+INDEX('Scenario Parameters'!$L:$L,MATCH($C98,'Scenario Parameters'!$A:$A,0)))*(1+INDEX('Scenario Parameters'!$L:$L,MATCH(CL$3,'Scenario Parameters'!$A:$A,0)))*'Base Table 5'!CL98</f>
        <v>0</v>
      </c>
      <c r="CM98" s="36">
        <f>(1+INDEX('Scenario Parameters'!$L:$L,MATCH($C98,'Scenario Parameters'!$A:$A,0)))*(1+INDEX('Scenario Parameters'!$L:$L,MATCH(CM$3,'Scenario Parameters'!$A:$A,0)))*'Base Table 5'!CM98</f>
        <v>0</v>
      </c>
      <c r="CN98" s="36">
        <f>(1+INDEX('Scenario Parameters'!$L:$L,MATCH($C98,'Scenario Parameters'!$A:$A,0)))*(1+INDEX('Scenario Parameters'!$L:$L,MATCH(CN$3,'Scenario Parameters'!$A:$A,0)))*'Base Table 5'!CN98</f>
        <v>0</v>
      </c>
      <c r="CO98" s="36">
        <f>(1+INDEX('Scenario Parameters'!$L:$L,MATCH($C98,'Scenario Parameters'!$A:$A,0)))*(1+INDEX('Scenario Parameters'!$L:$L,MATCH(CO$3,'Scenario Parameters'!$A:$A,0)))*'Base Table 5'!CO98</f>
        <v>0</v>
      </c>
      <c r="CP98" s="36">
        <f>(1+INDEX('Scenario Parameters'!$L:$L,MATCH($C98,'Scenario Parameters'!$A:$A,0)))*(1+INDEX('Scenario Parameters'!$L:$L,MATCH(CP$3,'Scenario Parameters'!$A:$A,0)))*'Base Table 5'!CP98</f>
        <v>0</v>
      </c>
      <c r="CQ98" s="36">
        <f>(1+INDEX('Scenario Parameters'!$L:$L,MATCH($C98,'Scenario Parameters'!$A:$A,0)))*(1+INDEX('Scenario Parameters'!$L:$L,MATCH(CQ$3,'Scenario Parameters'!$A:$A,0)))*'Base Table 5'!CQ98</f>
        <v>0</v>
      </c>
      <c r="CR98" s="36">
        <f>(1+INDEX('Scenario Parameters'!$L:$L,MATCH($C98,'Scenario Parameters'!$A:$A,0)))*(1+INDEX('Scenario Parameters'!$L:$L,MATCH(CR$3,'Scenario Parameters'!$A:$A,0)))*'Base Table 5'!CR98</f>
        <v>0</v>
      </c>
      <c r="CS98" s="36">
        <f>(1+INDEX('Scenario Parameters'!$L:$L,MATCH($C98,'Scenario Parameters'!$A:$A,0)))*(1+INDEX('Scenario Parameters'!$L:$L,MATCH(CS$3,'Scenario Parameters'!$A:$A,0)))*'Base Table 5'!CS98</f>
        <v>0</v>
      </c>
      <c r="CT98" s="36">
        <f>(1+INDEX('Scenario Parameters'!$L:$L,MATCH($C98,'Scenario Parameters'!$A:$A,0)))*(1+INDEX('Scenario Parameters'!$L:$L,MATCH(CT$3,'Scenario Parameters'!$A:$A,0)))*'Base Table 5'!CT98</f>
        <v>0</v>
      </c>
      <c r="CU98" s="36">
        <f>(1+INDEX('Scenario Parameters'!$L:$L,MATCH($C98,'Scenario Parameters'!$A:$A,0)))*(1+INDEX('Scenario Parameters'!$L:$L,MATCH(CU$3,'Scenario Parameters'!$A:$A,0)))*'Base Table 5'!CU98</f>
        <v>0</v>
      </c>
      <c r="CV98" s="36">
        <f>(1+INDEX('Scenario Parameters'!$L:$L,MATCH($C98,'Scenario Parameters'!$A:$A,0)))*(1+INDEX('Scenario Parameters'!$L:$L,MATCH(CV$3,'Scenario Parameters'!$A:$A,0)))*'Base Table 5'!CV98</f>
        <v>0</v>
      </c>
      <c r="CW98" s="36">
        <f>(1+INDEX('Scenario Parameters'!$L:$L,MATCH($C98,'Scenario Parameters'!$A:$A,0)))*(1+INDEX('Scenario Parameters'!$L:$L,MATCH(CW$3,'Scenario Parameters'!$A:$A,0)))*'Base Table 5'!CW98</f>
        <v>0</v>
      </c>
      <c r="CX98" s="36">
        <f>(1+INDEX('Scenario Parameters'!$L:$L,MATCH($C98,'Scenario Parameters'!$A:$A,0)))*(1+INDEX('Scenario Parameters'!$L:$L,MATCH(CX$3,'Scenario Parameters'!$A:$A,0)))*'Base Table 5'!CX98</f>
        <v>0</v>
      </c>
      <c r="CY98" s="36">
        <f>(1+INDEX('Scenario Parameters'!$L:$L,MATCH($C98,'Scenario Parameters'!$A:$A,0)))*(1+INDEX('Scenario Parameters'!$L:$L,MATCH(CY$3,'Scenario Parameters'!$A:$A,0)))*'Base Table 5'!CY98</f>
        <v>0</v>
      </c>
      <c r="CZ98" s="36">
        <f>(1+INDEX('Scenario Parameters'!$L:$L,MATCH($C98,'Scenario Parameters'!$A:$A,0)))*(1+INDEX('Scenario Parameters'!$L:$L,MATCH(CZ$3,'Scenario Parameters'!$A:$A,0)))*'Base Table 5'!CZ98</f>
        <v>0</v>
      </c>
      <c r="DA98" s="36">
        <f>(1+INDEX('Scenario Parameters'!$L:$L,MATCH($C98,'Scenario Parameters'!$A:$A,0)))*(1+INDEX('Scenario Parameters'!$L:$L,MATCH(DA$3,'Scenario Parameters'!$A:$A,0)))*'Base Table 5'!DA98</f>
        <v>0</v>
      </c>
      <c r="DB98" s="36">
        <f>(1+INDEX('Scenario Parameters'!$L:$L,MATCH($C98,'Scenario Parameters'!$A:$A,0)))*(1+INDEX('Scenario Parameters'!$L:$L,MATCH(DB$3,'Scenario Parameters'!$A:$A,0)))*'Base Table 5'!DB98</f>
        <v>0</v>
      </c>
      <c r="DC98" s="36">
        <f>(1+INDEX('Scenario Parameters'!$L:$L,MATCH($C98,'Scenario Parameters'!$A:$A,0)))*(1+INDEX('Scenario Parameters'!$L:$L,MATCH(DC$3,'Scenario Parameters'!$A:$A,0)))*'Base Table 5'!DC98</f>
        <v>0</v>
      </c>
      <c r="DD98" s="36">
        <f>(1+INDEX('Scenario Parameters'!$L:$L,MATCH($C98,'Scenario Parameters'!$A:$A,0)))*(1+INDEX('Scenario Parameters'!$L:$L,MATCH(DD$3,'Scenario Parameters'!$A:$A,0)))*'Base Table 5'!DD98</f>
        <v>0</v>
      </c>
      <c r="DE98" s="36">
        <f>(1+INDEX('Scenario Parameters'!$L:$L,MATCH($C98,'Scenario Parameters'!$A:$A,0)))*(1+INDEX('Scenario Parameters'!$L:$L,MATCH(DE$3,'Scenario Parameters'!$A:$A,0)))*'Base Table 5'!DE98</f>
        <v>0</v>
      </c>
      <c r="DF98" s="36">
        <f>(1+INDEX('Scenario Parameters'!$L:$L,MATCH($C98,'Scenario Parameters'!$A:$A,0)))*(1+INDEX('Scenario Parameters'!$L:$L,MATCH(DF$3,'Scenario Parameters'!$A:$A,0)))*'Base Table 5'!DF98</f>
        <v>0</v>
      </c>
      <c r="DG98" s="36">
        <f>(1+INDEX('Scenario Parameters'!$L:$L,MATCH($C98,'Scenario Parameters'!$A:$A,0)))*(1+INDEX('Scenario Parameters'!$L:$L,MATCH(DG$3,'Scenario Parameters'!$A:$A,0)))*'Base Table 5'!DG98</f>
        <v>0</v>
      </c>
      <c r="DH98" s="36">
        <f>(1+INDEX('Scenario Parameters'!$L:$L,MATCH($C98,'Scenario Parameters'!$A:$A,0)))*(1+INDEX('Scenario Parameters'!$L:$L,MATCH(DH$3,'Scenario Parameters'!$A:$A,0)))*'Base Table 5'!DH98</f>
        <v>0</v>
      </c>
      <c r="DI98" s="36">
        <f>(1+INDEX('Scenario Parameters'!$L:$L,MATCH($C98,'Scenario Parameters'!$A:$A,0)))*(1+INDEX('Scenario Parameters'!$L:$L,MATCH(DI$3,'Scenario Parameters'!$A:$A,0)))*'Base Table 5'!DI98</f>
        <v>0</v>
      </c>
      <c r="DJ98" s="36">
        <f>(1+INDEX('Scenario Parameters'!$L:$L,MATCH($C98,'Scenario Parameters'!$A:$A,0)))*(1+INDEX('Scenario Parameters'!$L:$L,MATCH(DJ$3,'Scenario Parameters'!$A:$A,0)))*'Base Table 5'!DJ98</f>
        <v>0</v>
      </c>
      <c r="DK98" s="36">
        <f>(1+INDEX('Scenario Parameters'!$L:$L,MATCH($C98,'Scenario Parameters'!$A:$A,0)))*(1+INDEX('Scenario Parameters'!$L:$L,MATCH(DK$3,'Scenario Parameters'!$A:$A,0)))*'Base Table 5'!DK98</f>
        <v>0</v>
      </c>
      <c r="DL98" s="36">
        <f>(1+INDEX('Scenario Parameters'!$L:$L,MATCH($C98,'Scenario Parameters'!$A:$A,0)))*(1+INDEX('Scenario Parameters'!$L:$L,MATCH(DL$3,'Scenario Parameters'!$A:$A,0)))*'Base Table 5'!DL98</f>
        <v>0</v>
      </c>
      <c r="DM98" s="36">
        <f>(1+INDEX('Scenario Parameters'!$L:$L,MATCH($C98,'Scenario Parameters'!$A:$A,0)))*(1+INDEX('Scenario Parameters'!$L:$L,MATCH(DM$3,'Scenario Parameters'!$A:$A,0)))*'Base Table 5'!DM98</f>
        <v>0</v>
      </c>
      <c r="DN98" s="36">
        <f>(1+INDEX('Scenario Parameters'!$L:$L,MATCH($C98,'Scenario Parameters'!$A:$A,0)))*(1+INDEX('Scenario Parameters'!$L:$L,MATCH(DN$3,'Scenario Parameters'!$A:$A,0)))*'Base Table 5'!DN98</f>
        <v>0</v>
      </c>
      <c r="DO98" s="36">
        <f>(1+INDEX('Scenario Parameters'!$L:$L,MATCH($C98,'Scenario Parameters'!$A:$A,0)))*(1+INDEX('Scenario Parameters'!$L:$L,MATCH(DO$3,'Scenario Parameters'!$A:$A,0)))*'Base Table 5'!DO98</f>
        <v>0</v>
      </c>
      <c r="DP98" s="36">
        <f t="shared" si="8"/>
        <v>0</v>
      </c>
      <c r="DQ98" s="36">
        <f>('Base Table 5'!DQ98/'Base Table 5'!$DX98)*$EB98</f>
        <v>62829.210428571401</v>
      </c>
      <c r="DR98" s="36">
        <f>('Base Table 5'!DR98/'Base Table 5'!$DX98)*$EB98</f>
        <v>437.52932053322701</v>
      </c>
      <c r="DS98" s="36">
        <f>('Base Table 5'!DS98/'Base Table 5'!$DX98)*$EB98</f>
        <v>0</v>
      </c>
      <c r="DT98" s="36">
        <f>('Base Table 5'!DT98/'Base Table 5'!$DX98)*$EB98</f>
        <v>0</v>
      </c>
      <c r="DU98" s="36">
        <f>('Base Table 5'!DU98/'Base Table 5'!$DX98)*$EB98</f>
        <v>0</v>
      </c>
      <c r="DV98" s="36">
        <f>('Base Table 5'!DV98/'Base Table 5'!$DX98)*$EB98</f>
        <v>0</v>
      </c>
      <c r="DW98" s="36">
        <f>('Base Table 5'!DW98/'Base Table 5'!$DX98)*$EB98</f>
        <v>8506.9621299130831</v>
      </c>
      <c r="DX98" s="36">
        <f t="shared" si="9"/>
        <v>71773.70187901771</v>
      </c>
      <c r="DY98" s="36">
        <f t="shared" si="10"/>
        <v>71773.70187901771</v>
      </c>
      <c r="DZ98" s="14">
        <f>'Base Table 5'!DY98</f>
        <v>72179</v>
      </c>
      <c r="EA98" s="54">
        <v>71773.70187901771</v>
      </c>
      <c r="EB98" s="100">
        <f t="shared" si="11"/>
        <v>71773.70187901771</v>
      </c>
    </row>
    <row r="99" spans="1:132" x14ac:dyDescent="0.4">
      <c r="A99" s="37">
        <v>96</v>
      </c>
      <c r="B99" s="2" t="str">
        <f>'Base Table 5'!B99</f>
        <v>6702</v>
      </c>
      <c r="C99" s="112">
        <f>'Base Table 5'!C99</f>
        <v>28</v>
      </c>
      <c r="D99" s="38" t="str">
        <f>'Base Table 5'!D99</f>
        <v>Non-residential property operators and real estate services</v>
      </c>
      <c r="E99" s="36">
        <f>(1+INDEX('Scenario Parameters'!$L:$L,MATCH($C99,'Scenario Parameters'!$A:$A,0)))*(1+INDEX('Scenario Parameters'!$L:$L,MATCH(E$3,'Scenario Parameters'!$A:$A,0)))*'Base Table 5'!E99</f>
        <v>267.90890000000002</v>
      </c>
      <c r="F99" s="36">
        <f>(1+INDEX('Scenario Parameters'!$L:$L,MATCH($C99,'Scenario Parameters'!$A:$A,0)))*(1+INDEX('Scenario Parameters'!$L:$L,MATCH(F$3,'Scenario Parameters'!$A:$A,0)))*'Base Table 5'!F99</f>
        <v>44.448599999999999</v>
      </c>
      <c r="G99" s="36">
        <f>(1+INDEX('Scenario Parameters'!$L:$L,MATCH($C99,'Scenario Parameters'!$A:$A,0)))*(1+INDEX('Scenario Parameters'!$L:$L,MATCH(G$3,'Scenario Parameters'!$A:$A,0)))*'Base Table 5'!G99</f>
        <v>190.72800000000001</v>
      </c>
      <c r="H99" s="36">
        <f>(1+INDEX('Scenario Parameters'!$L:$L,MATCH($C99,'Scenario Parameters'!$A:$A,0)))*(1+INDEX('Scenario Parameters'!$L:$L,MATCH(H$3,'Scenario Parameters'!$A:$A,0)))*'Base Table 5'!H99</f>
        <v>0.05</v>
      </c>
      <c r="I99" s="36">
        <f>(1+INDEX('Scenario Parameters'!$L:$L,MATCH($C99,'Scenario Parameters'!$A:$A,0)))*(1+INDEX('Scenario Parameters'!$L:$L,MATCH(I$3,'Scenario Parameters'!$A:$A,0)))*'Base Table 5'!I99</f>
        <v>2.1299999999999999E-2</v>
      </c>
      <c r="J99" s="36">
        <f>(1+INDEX('Scenario Parameters'!$L:$L,MATCH($C99,'Scenario Parameters'!$A:$A,0)))*(1+INDEX('Scenario Parameters'!$L:$L,MATCH(J$3,'Scenario Parameters'!$A:$A,0)))*'Base Table 5'!J99</f>
        <v>0.77139999999999997</v>
      </c>
      <c r="K99" s="36">
        <f>(1+INDEX('Scenario Parameters'!$L:$L,MATCH($C99,'Scenario Parameters'!$A:$A,0)))*(1+INDEX('Scenario Parameters'!$L:$L,MATCH(K$3,'Scenario Parameters'!$A:$A,0)))*'Base Table 5'!K99</f>
        <v>64.390699999999995</v>
      </c>
      <c r="L99" s="36">
        <f>(1+INDEX('Scenario Parameters'!$L:$L,MATCH($C99,'Scenario Parameters'!$A:$A,0)))*(1+INDEX('Scenario Parameters'!$L:$L,MATCH(L$3,'Scenario Parameters'!$A:$A,0)))*'Base Table 5'!L99</f>
        <v>41.022829999999992</v>
      </c>
      <c r="M99" s="36">
        <f>(1+INDEX('Scenario Parameters'!$L:$L,MATCH($C99,'Scenario Parameters'!$A:$A,0)))*(1+INDEX('Scenario Parameters'!$L:$L,MATCH(M$3,'Scenario Parameters'!$A:$A,0)))*'Base Table 5'!M99</f>
        <v>29.420579999999994</v>
      </c>
      <c r="N99" s="36">
        <f>(1+INDEX('Scenario Parameters'!$L:$L,MATCH($C99,'Scenario Parameters'!$A:$A,0)))*(1+INDEX('Scenario Parameters'!$L:$L,MATCH(N$3,'Scenario Parameters'!$A:$A,0)))*'Base Table 5'!N99</f>
        <v>191.24875000000003</v>
      </c>
      <c r="O99" s="36">
        <f>(1+INDEX('Scenario Parameters'!$L:$L,MATCH($C99,'Scenario Parameters'!$A:$A,0)))*(1+INDEX('Scenario Parameters'!$L:$L,MATCH(O$3,'Scenario Parameters'!$A:$A,0)))*'Base Table 5'!O99</f>
        <v>1719.99487</v>
      </c>
      <c r="P99" s="36">
        <f>(1+INDEX('Scenario Parameters'!$L:$L,MATCH($C99,'Scenario Parameters'!$A:$A,0)))*(1+INDEX('Scenario Parameters'!$L:$L,MATCH(P$3,'Scenario Parameters'!$A:$A,0)))*'Base Table 5'!P99</f>
        <v>99.079970000000003</v>
      </c>
      <c r="Q99" s="36">
        <f>(1+INDEX('Scenario Parameters'!$L:$L,MATCH($C99,'Scenario Parameters'!$A:$A,0)))*(1+INDEX('Scenario Parameters'!$L:$L,MATCH(Q$3,'Scenario Parameters'!$A:$A,0)))*'Base Table 5'!Q99</f>
        <v>15.271039999999999</v>
      </c>
      <c r="R99" s="36">
        <f>(1+INDEX('Scenario Parameters'!$L:$L,MATCH($C99,'Scenario Parameters'!$A:$A,0)))*(1+INDEX('Scenario Parameters'!$L:$L,MATCH(R$3,'Scenario Parameters'!$A:$A,0)))*'Base Table 5'!R99</f>
        <v>303.44830000000002</v>
      </c>
      <c r="S99" s="36">
        <f>(1+INDEX('Scenario Parameters'!$L:$L,MATCH($C99,'Scenario Parameters'!$A:$A,0)))*(1+INDEX('Scenario Parameters'!$L:$L,MATCH(S$3,'Scenario Parameters'!$A:$A,0)))*'Base Table 5'!S99</f>
        <v>1.4706999999999999</v>
      </c>
      <c r="T99" s="36">
        <f>(1+INDEX('Scenario Parameters'!$L:$L,MATCH($C99,'Scenario Parameters'!$A:$A,0)))*(1+INDEX('Scenario Parameters'!$L:$L,MATCH(T$3,'Scenario Parameters'!$A:$A,0)))*'Base Table 5'!T99</f>
        <v>55.531399999999998</v>
      </c>
      <c r="U99" s="36">
        <f>(1+INDEX('Scenario Parameters'!$L:$L,MATCH($C99,'Scenario Parameters'!$A:$A,0)))*(1+INDEX('Scenario Parameters'!$L:$L,MATCH(U$3,'Scenario Parameters'!$A:$A,0)))*'Base Table 5'!U99</f>
        <v>22.411799999999999</v>
      </c>
      <c r="V99" s="36">
        <f>(1+INDEX('Scenario Parameters'!$L:$L,MATCH($C99,'Scenario Parameters'!$A:$A,0)))*(1+INDEX('Scenario Parameters'!$L:$L,MATCH(V$3,'Scenario Parameters'!$A:$A,0)))*'Base Table 5'!V99</f>
        <v>18.611599999999999</v>
      </c>
      <c r="W99" s="36">
        <f>(1+INDEX('Scenario Parameters'!$L:$L,MATCH($C99,'Scenario Parameters'!$A:$A,0)))*(1+INDEX('Scenario Parameters'!$L:$L,MATCH(W$3,'Scenario Parameters'!$A:$A,0)))*'Base Table 5'!W99</f>
        <v>42.722900000000003</v>
      </c>
      <c r="X99" s="36">
        <f>(1+INDEX('Scenario Parameters'!$L:$L,MATCH($C99,'Scenario Parameters'!$A:$A,0)))*(1+INDEX('Scenario Parameters'!$L:$L,MATCH(X$3,'Scenario Parameters'!$A:$A,0)))*'Base Table 5'!X99</f>
        <v>45.732599999999998</v>
      </c>
      <c r="Y99" s="36">
        <f>(1+INDEX('Scenario Parameters'!$L:$L,MATCH($C99,'Scenario Parameters'!$A:$A,0)))*(1+INDEX('Scenario Parameters'!$L:$L,MATCH(Y$3,'Scenario Parameters'!$A:$A,0)))*'Base Table 5'!Y99</f>
        <v>38.150300000000001</v>
      </c>
      <c r="Z99" s="36">
        <f>(1+INDEX('Scenario Parameters'!$L:$L,MATCH($C99,'Scenario Parameters'!$A:$A,0)))*(1+INDEX('Scenario Parameters'!$L:$L,MATCH(Z$3,'Scenario Parameters'!$A:$A,0)))*'Base Table 5'!Z99</f>
        <v>73.106899999999996</v>
      </c>
      <c r="AA99" s="36">
        <f>(1+INDEX('Scenario Parameters'!$L:$L,MATCH($C99,'Scenario Parameters'!$A:$A,0)))*(1+INDEX('Scenario Parameters'!$L:$L,MATCH(AA$3,'Scenario Parameters'!$A:$A,0)))*'Base Table 5'!AA99</f>
        <v>30.145399999999999</v>
      </c>
      <c r="AB99" s="36">
        <f>(1+INDEX('Scenario Parameters'!$L:$L,MATCH($C99,'Scenario Parameters'!$A:$A,0)))*(1+INDEX('Scenario Parameters'!$L:$L,MATCH(AB$3,'Scenario Parameters'!$A:$A,0)))*'Base Table 5'!AB99</f>
        <v>18.827999999999999</v>
      </c>
      <c r="AC99" s="36">
        <f>(1+INDEX('Scenario Parameters'!$L:$L,MATCH($C99,'Scenario Parameters'!$A:$A,0)))*(1+INDEX('Scenario Parameters'!$L:$L,MATCH(AC$3,'Scenario Parameters'!$A:$A,0)))*'Base Table 5'!AC99</f>
        <v>29.6858</v>
      </c>
      <c r="AD99" s="36">
        <f>(1+INDEX('Scenario Parameters'!$L:$L,MATCH($C99,'Scenario Parameters'!$A:$A,0)))*(1+INDEX('Scenario Parameters'!$L:$L,MATCH(AD$3,'Scenario Parameters'!$A:$A,0)))*'Base Table 5'!AD99</f>
        <v>0.17910000000000001</v>
      </c>
      <c r="AE99" s="36">
        <f>(1+INDEX('Scenario Parameters'!$L:$L,MATCH($C99,'Scenario Parameters'!$A:$A,0)))*(1+INDEX('Scenario Parameters'!$L:$L,MATCH(AE$3,'Scenario Parameters'!$A:$A,0)))*'Base Table 5'!AE99</f>
        <v>0.98</v>
      </c>
      <c r="AF99" s="36">
        <f>(1+INDEX('Scenario Parameters'!$L:$L,MATCH($C99,'Scenario Parameters'!$A:$A,0)))*(1+INDEX('Scenario Parameters'!$L:$L,MATCH(AF$3,'Scenario Parameters'!$A:$A,0)))*'Base Table 5'!AF99</f>
        <v>8.9126999999999992</v>
      </c>
      <c r="AG99" s="36">
        <f>(1+INDEX('Scenario Parameters'!$L:$L,MATCH($C99,'Scenario Parameters'!$A:$A,0)))*(1+INDEX('Scenario Parameters'!$L:$L,MATCH(AG$3,'Scenario Parameters'!$A:$A,0)))*'Base Table 5'!AG99</f>
        <v>2.0000000000000001E-4</v>
      </c>
      <c r="AH99" s="36">
        <f>(1+INDEX('Scenario Parameters'!$L:$L,MATCH($C99,'Scenario Parameters'!$A:$A,0)))*(1+INDEX('Scenario Parameters'!$L:$L,MATCH(AH$3,'Scenario Parameters'!$A:$A,0)))*'Base Table 5'!AH99</f>
        <v>1.1883999999999999</v>
      </c>
      <c r="AI99" s="36">
        <f>(1+INDEX('Scenario Parameters'!$L:$L,MATCH($C99,'Scenario Parameters'!$A:$A,0)))*(1+INDEX('Scenario Parameters'!$L:$L,MATCH(AI$3,'Scenario Parameters'!$A:$A,0)))*'Base Table 5'!AI99</f>
        <v>0.47520000000000001</v>
      </c>
      <c r="AJ99" s="36">
        <f>(1+INDEX('Scenario Parameters'!$L:$L,MATCH($C99,'Scenario Parameters'!$A:$A,0)))*(1+INDEX('Scenario Parameters'!$L:$L,MATCH(AJ$3,'Scenario Parameters'!$A:$A,0)))*'Base Table 5'!AJ99</f>
        <v>29.4511</v>
      </c>
      <c r="AK99" s="36">
        <f>(1+INDEX('Scenario Parameters'!$L:$L,MATCH($C99,'Scenario Parameters'!$A:$A,0)))*(1+INDEX('Scenario Parameters'!$L:$L,MATCH(AK$3,'Scenario Parameters'!$A:$A,0)))*'Base Table 5'!AK99</f>
        <v>62.589100000000002</v>
      </c>
      <c r="AL99" s="36">
        <f>(1+INDEX('Scenario Parameters'!$L:$L,MATCH($C99,'Scenario Parameters'!$A:$A,0)))*(1+INDEX('Scenario Parameters'!$L:$L,MATCH(AL$3,'Scenario Parameters'!$A:$A,0)))*'Base Table 5'!AL99</f>
        <v>64.6905</v>
      </c>
      <c r="AM99" s="36">
        <f>(1+INDEX('Scenario Parameters'!$L:$L,MATCH($C99,'Scenario Parameters'!$A:$A,0)))*(1+INDEX('Scenario Parameters'!$L:$L,MATCH(AM$3,'Scenario Parameters'!$A:$A,0)))*'Base Table 5'!AM99</f>
        <v>73.64</v>
      </c>
      <c r="AN99" s="36">
        <f>(1+INDEX('Scenario Parameters'!$L:$L,MATCH($C99,'Scenario Parameters'!$A:$A,0)))*(1+INDEX('Scenario Parameters'!$L:$L,MATCH(AN$3,'Scenario Parameters'!$A:$A,0)))*'Base Table 5'!AN99</f>
        <v>51.482500000000002</v>
      </c>
      <c r="AO99" s="36">
        <f>(1+INDEX('Scenario Parameters'!$L:$L,MATCH($C99,'Scenario Parameters'!$A:$A,0)))*(1+INDEX('Scenario Parameters'!$L:$L,MATCH(AO$3,'Scenario Parameters'!$A:$A,0)))*'Base Table 5'!AO99</f>
        <v>20.112829999999995</v>
      </c>
      <c r="AP99" s="36">
        <f>(1+INDEX('Scenario Parameters'!$L:$L,MATCH($C99,'Scenario Parameters'!$A:$A,0)))*(1+INDEX('Scenario Parameters'!$L:$L,MATCH(AP$3,'Scenario Parameters'!$A:$A,0)))*'Base Table 5'!AP99</f>
        <v>18.601150000000001</v>
      </c>
      <c r="AQ99" s="36">
        <f>(1+INDEX('Scenario Parameters'!$L:$L,MATCH($C99,'Scenario Parameters'!$A:$A,0)))*(1+INDEX('Scenario Parameters'!$L:$L,MATCH(AQ$3,'Scenario Parameters'!$A:$A,0)))*'Base Table 5'!AQ99</f>
        <v>8.1350000000000006E-2</v>
      </c>
      <c r="AR99" s="36">
        <f>(1+INDEX('Scenario Parameters'!$L:$L,MATCH($C99,'Scenario Parameters'!$A:$A,0)))*(1+INDEX('Scenario Parameters'!$L:$L,MATCH(AR$3,'Scenario Parameters'!$A:$A,0)))*'Base Table 5'!AR99</f>
        <v>83.5642</v>
      </c>
      <c r="AS99" s="36">
        <f>(1+INDEX('Scenario Parameters'!$L:$L,MATCH($C99,'Scenario Parameters'!$A:$A,0)))*(1+INDEX('Scenario Parameters'!$L:$L,MATCH(AS$3,'Scenario Parameters'!$A:$A,0)))*'Base Table 5'!AS99</f>
        <v>13.8293</v>
      </c>
      <c r="AT99" s="36">
        <f>(1+INDEX('Scenario Parameters'!$L:$L,MATCH($C99,'Scenario Parameters'!$A:$A,0)))*(1+INDEX('Scenario Parameters'!$L:$L,MATCH(AT$3,'Scenario Parameters'!$A:$A,0)))*'Base Table 5'!AT99</f>
        <v>88.468199999999996</v>
      </c>
      <c r="AU99" s="36">
        <f>(1+INDEX('Scenario Parameters'!$L:$L,MATCH($C99,'Scenario Parameters'!$A:$A,0)))*(1+INDEX('Scenario Parameters'!$L:$L,MATCH(AU$3,'Scenario Parameters'!$A:$A,0)))*'Base Table 5'!AU99</f>
        <v>4.4836</v>
      </c>
      <c r="AV99" s="36">
        <f>(1+INDEX('Scenario Parameters'!$L:$L,MATCH($C99,'Scenario Parameters'!$A:$A,0)))*(1+INDEX('Scenario Parameters'!$L:$L,MATCH(AV$3,'Scenario Parameters'!$A:$A,0)))*'Base Table 5'!AV99</f>
        <v>56.566899999999997</v>
      </c>
      <c r="AW99" s="36">
        <f>(1+INDEX('Scenario Parameters'!$L:$L,MATCH($C99,'Scenario Parameters'!$A:$A,0)))*(1+INDEX('Scenario Parameters'!$L:$L,MATCH(AW$3,'Scenario Parameters'!$A:$A,0)))*'Base Table 5'!AW99</f>
        <v>16.5291</v>
      </c>
      <c r="AX99" s="36">
        <f>(1+INDEX('Scenario Parameters'!$L:$L,MATCH($C99,'Scenario Parameters'!$A:$A,0)))*(1+INDEX('Scenario Parameters'!$L:$L,MATCH(AX$3,'Scenario Parameters'!$A:$A,0)))*'Base Table 5'!AX99</f>
        <v>114.64190000000001</v>
      </c>
      <c r="AY99" s="36">
        <f>(1+INDEX('Scenario Parameters'!$L:$L,MATCH($C99,'Scenario Parameters'!$A:$A,0)))*(1+INDEX('Scenario Parameters'!$L:$L,MATCH(AY$3,'Scenario Parameters'!$A:$A,0)))*'Base Table 5'!AY99</f>
        <v>27.6614</v>
      </c>
      <c r="AZ99" s="36">
        <f>(1+INDEX('Scenario Parameters'!$L:$L,MATCH($C99,'Scenario Parameters'!$A:$A,0)))*(1+INDEX('Scenario Parameters'!$L:$L,MATCH(AZ$3,'Scenario Parameters'!$A:$A,0)))*'Base Table 5'!AZ99</f>
        <v>3.7749999999999999</v>
      </c>
      <c r="BA99" s="36">
        <f>(1+INDEX('Scenario Parameters'!$L:$L,MATCH($C99,'Scenario Parameters'!$A:$A,0)))*(1+INDEX('Scenario Parameters'!$L:$L,MATCH(BA$3,'Scenario Parameters'!$A:$A,0)))*'Base Table 5'!BA99</f>
        <v>30.985399999999998</v>
      </c>
      <c r="BB99" s="36">
        <f>(1+INDEX('Scenario Parameters'!$L:$L,MATCH($C99,'Scenario Parameters'!$A:$A,0)))*(1+INDEX('Scenario Parameters'!$L:$L,MATCH(BB$3,'Scenario Parameters'!$A:$A,0)))*'Base Table 5'!BB99</f>
        <v>5.9465000000000003</v>
      </c>
      <c r="BC99" s="36">
        <f>(1+INDEX('Scenario Parameters'!$L:$L,MATCH($C99,'Scenario Parameters'!$A:$A,0)))*(1+INDEX('Scenario Parameters'!$L:$L,MATCH(BC$3,'Scenario Parameters'!$A:$A,0)))*'Base Table 5'!BC99</f>
        <v>31.534500000000001</v>
      </c>
      <c r="BD99" s="36">
        <f>(1+INDEX('Scenario Parameters'!$L:$L,MATCH($C99,'Scenario Parameters'!$A:$A,0)))*(1+INDEX('Scenario Parameters'!$L:$L,MATCH(BD$3,'Scenario Parameters'!$A:$A,0)))*'Base Table 5'!BD99</f>
        <v>345.76409999999998</v>
      </c>
      <c r="BE99" s="36">
        <f>(1+INDEX('Scenario Parameters'!$L:$L,MATCH($C99,'Scenario Parameters'!$A:$A,0)))*(1+INDEX('Scenario Parameters'!$L:$L,MATCH(BE$3,'Scenario Parameters'!$A:$A,0)))*'Base Table 5'!BE99</f>
        <v>69.015299999999996</v>
      </c>
      <c r="BF99" s="36">
        <f>(1+INDEX('Scenario Parameters'!$L:$L,MATCH($C99,'Scenario Parameters'!$A:$A,0)))*(1+INDEX('Scenario Parameters'!$L:$L,MATCH(BF$3,'Scenario Parameters'!$A:$A,0)))*'Base Table 5'!BF99</f>
        <v>129.25479999999999</v>
      </c>
      <c r="BG99" s="36">
        <f>(1+INDEX('Scenario Parameters'!$L:$L,MATCH($C99,'Scenario Parameters'!$A:$A,0)))*(1+INDEX('Scenario Parameters'!$L:$L,MATCH(BG$3,'Scenario Parameters'!$A:$A,0)))*'Base Table 5'!BG99</f>
        <v>28.114890000000006</v>
      </c>
      <c r="BH99" s="36">
        <f>(1+INDEX('Scenario Parameters'!$L:$L,MATCH($C99,'Scenario Parameters'!$A:$A,0)))*(1+INDEX('Scenario Parameters'!$L:$L,MATCH(BH$3,'Scenario Parameters'!$A:$A,0)))*'Base Table 5'!BH99</f>
        <v>136.8869</v>
      </c>
      <c r="BI99" s="36">
        <f>(1+INDEX('Scenario Parameters'!$L:$L,MATCH($C99,'Scenario Parameters'!$A:$A,0)))*(1+INDEX('Scenario Parameters'!$L:$L,MATCH(BI$3,'Scenario Parameters'!$A:$A,0)))*'Base Table 5'!BI99</f>
        <v>46.671500000000002</v>
      </c>
      <c r="BJ99" s="36">
        <f>(1+INDEX('Scenario Parameters'!$L:$L,MATCH($C99,'Scenario Parameters'!$A:$A,0)))*(1+INDEX('Scenario Parameters'!$L:$L,MATCH(BJ$3,'Scenario Parameters'!$A:$A,0)))*'Base Table 5'!BJ99</f>
        <v>130.7533</v>
      </c>
      <c r="BK99" s="36">
        <f>(1+INDEX('Scenario Parameters'!$L:$L,MATCH($C99,'Scenario Parameters'!$A:$A,0)))*(1+INDEX('Scenario Parameters'!$L:$L,MATCH(BK$3,'Scenario Parameters'!$A:$A,0)))*'Base Table 5'!BK99</f>
        <v>45.385899999999999</v>
      </c>
      <c r="BL99" s="36">
        <f>(1+INDEX('Scenario Parameters'!$L:$L,MATCH($C99,'Scenario Parameters'!$A:$A,0)))*(1+INDEX('Scenario Parameters'!$L:$L,MATCH(BL$3,'Scenario Parameters'!$A:$A,0)))*'Base Table 5'!BL99</f>
        <v>42.707500000000003</v>
      </c>
      <c r="BM99" s="36">
        <f>(1+INDEX('Scenario Parameters'!$L:$L,MATCH($C99,'Scenario Parameters'!$A:$A,0)))*(1+INDEX('Scenario Parameters'!$L:$L,MATCH(BM$3,'Scenario Parameters'!$A:$A,0)))*'Base Table 5'!BM99</f>
        <v>10.069000000000001</v>
      </c>
      <c r="BN99" s="36">
        <f>(1+INDEX('Scenario Parameters'!$L:$L,MATCH($C99,'Scenario Parameters'!$A:$A,0)))*(1+INDEX('Scenario Parameters'!$L:$L,MATCH(BN$3,'Scenario Parameters'!$A:$A,0)))*'Base Table 5'!BN99</f>
        <v>126.82510000000001</v>
      </c>
      <c r="BO99" s="36">
        <f>(1+INDEX('Scenario Parameters'!$L:$L,MATCH($C99,'Scenario Parameters'!$A:$A,0)))*(1+INDEX('Scenario Parameters'!$L:$L,MATCH(BO$3,'Scenario Parameters'!$A:$A,0)))*'Base Table 5'!BO99</f>
        <v>3.8744999999999998</v>
      </c>
      <c r="BP99" s="36">
        <f>(1+INDEX('Scenario Parameters'!$L:$L,MATCH($C99,'Scenario Parameters'!$A:$A,0)))*(1+INDEX('Scenario Parameters'!$L:$L,MATCH(BP$3,'Scenario Parameters'!$A:$A,0)))*'Base Table 5'!BP99</f>
        <v>6.3135000000000003</v>
      </c>
      <c r="BQ99" s="36">
        <f>(1+INDEX('Scenario Parameters'!$L:$L,MATCH($C99,'Scenario Parameters'!$A:$A,0)))*(1+INDEX('Scenario Parameters'!$L:$L,MATCH(BQ$3,'Scenario Parameters'!$A:$A,0)))*'Base Table 5'!BQ99</f>
        <v>29.787875</v>
      </c>
      <c r="BR99" s="36">
        <f>(1+INDEX('Scenario Parameters'!$L:$L,MATCH($C99,'Scenario Parameters'!$A:$A,0)))*(1+INDEX('Scenario Parameters'!$L:$L,MATCH(BR$3,'Scenario Parameters'!$A:$A,0)))*'Base Table 5'!BR99</f>
        <v>52.323625</v>
      </c>
      <c r="BS99" s="36">
        <f>(1+INDEX('Scenario Parameters'!$L:$L,MATCH($C99,'Scenario Parameters'!$A:$A,0)))*(1+INDEX('Scenario Parameters'!$L:$L,MATCH(BS$3,'Scenario Parameters'!$A:$A,0)))*'Base Table 5'!BS99</f>
        <v>0.12009999999999998</v>
      </c>
      <c r="BT99" s="36">
        <f>(1+INDEX('Scenario Parameters'!$L:$L,MATCH($C99,'Scenario Parameters'!$A:$A,0)))*(1+INDEX('Scenario Parameters'!$L:$L,MATCH(BT$3,'Scenario Parameters'!$A:$A,0)))*'Base Table 5'!BT99</f>
        <v>14.3201</v>
      </c>
      <c r="BU99" s="36">
        <f>(1+INDEX('Scenario Parameters'!$L:$L,MATCH($C99,'Scenario Parameters'!$A:$A,0)))*(1+INDEX('Scenario Parameters'!$L:$L,MATCH(BU$3,'Scenario Parameters'!$A:$A,0)))*'Base Table 5'!BU99</f>
        <v>385.70319999999998</v>
      </c>
      <c r="BV99" s="36">
        <f>(1+INDEX('Scenario Parameters'!$L:$L,MATCH($C99,'Scenario Parameters'!$A:$A,0)))*(1+INDEX('Scenario Parameters'!$L:$L,MATCH(BV$3,'Scenario Parameters'!$A:$A,0)))*'Base Table 5'!BV99</f>
        <v>1143.5605</v>
      </c>
      <c r="BW99" s="36">
        <f>(1+INDEX('Scenario Parameters'!$L:$L,MATCH($C99,'Scenario Parameters'!$A:$A,0)))*(1+INDEX('Scenario Parameters'!$L:$L,MATCH(BW$3,'Scenario Parameters'!$A:$A,0)))*'Base Table 5'!BW99</f>
        <v>286.75049999999999</v>
      </c>
      <c r="BX99" s="36">
        <f>(1+INDEX('Scenario Parameters'!$L:$L,MATCH($C99,'Scenario Parameters'!$A:$A,0)))*(1+INDEX('Scenario Parameters'!$L:$L,MATCH(BX$3,'Scenario Parameters'!$A:$A,0)))*'Base Table 5'!BX99</f>
        <v>996.14599999999996</v>
      </c>
      <c r="BY99" s="36">
        <f>(1+INDEX('Scenario Parameters'!$L:$L,MATCH($C99,'Scenario Parameters'!$A:$A,0)))*(1+INDEX('Scenario Parameters'!$L:$L,MATCH(BY$3,'Scenario Parameters'!$A:$A,0)))*'Base Table 5'!BY99</f>
        <v>5755.2250999999997</v>
      </c>
      <c r="BZ99" s="36">
        <f>(1+INDEX('Scenario Parameters'!$L:$L,MATCH($C99,'Scenario Parameters'!$A:$A,0)))*(1+INDEX('Scenario Parameters'!$L:$L,MATCH(BZ$3,'Scenario Parameters'!$A:$A,0)))*'Base Table 5'!BZ99</f>
        <v>10631.79</v>
      </c>
      <c r="CA99" s="36">
        <f>(1+INDEX('Scenario Parameters'!$L:$L,MATCH($C99,'Scenario Parameters'!$A:$A,0)))*(1+INDEX('Scenario Parameters'!$L:$L,MATCH(CA$3,'Scenario Parameters'!$A:$A,0)))*'Base Table 5'!CA99</f>
        <v>10794.317499999999</v>
      </c>
      <c r="CB99" s="36">
        <f>(1+INDEX('Scenario Parameters'!$L:$L,MATCH($C99,'Scenario Parameters'!$A:$A,0)))*(1+INDEX('Scenario Parameters'!$L:$L,MATCH(CB$3,'Scenario Parameters'!$A:$A,0)))*'Base Table 5'!CB99</f>
        <v>339.49650000000003</v>
      </c>
      <c r="CC99" s="36">
        <f>(1+INDEX('Scenario Parameters'!$L:$L,MATCH($C99,'Scenario Parameters'!$A:$A,0)))*(1+INDEX('Scenario Parameters'!$L:$L,MATCH(CC$3,'Scenario Parameters'!$A:$A,0)))*'Base Table 5'!CC99</f>
        <v>7686.4750000000004</v>
      </c>
      <c r="CD99" s="36">
        <f>(1+INDEX('Scenario Parameters'!$L:$L,MATCH($C99,'Scenario Parameters'!$A:$A,0)))*(1+INDEX('Scenario Parameters'!$L:$L,MATCH(CD$3,'Scenario Parameters'!$A:$A,0)))*'Base Table 5'!CD99</f>
        <v>1347.6935999999998</v>
      </c>
      <c r="CE99" s="36">
        <f>(1+INDEX('Scenario Parameters'!$L:$L,MATCH($C99,'Scenario Parameters'!$A:$A,0)))*(1+INDEX('Scenario Parameters'!$L:$L,MATCH(CE$3,'Scenario Parameters'!$A:$A,0)))*'Base Table 5'!CE99</f>
        <v>547.05029999999999</v>
      </c>
      <c r="CF99" s="36">
        <f>(1+INDEX('Scenario Parameters'!$L:$L,MATCH($C99,'Scenario Parameters'!$A:$A,0)))*(1+INDEX('Scenario Parameters'!$L:$L,MATCH(CF$3,'Scenario Parameters'!$A:$A,0)))*'Base Table 5'!CF99</f>
        <v>85.122600000000006</v>
      </c>
      <c r="CG99" s="36">
        <f>(1+INDEX('Scenario Parameters'!$L:$L,MATCH($C99,'Scenario Parameters'!$A:$A,0)))*(1+INDEX('Scenario Parameters'!$L:$L,MATCH(CG$3,'Scenario Parameters'!$A:$A,0)))*'Base Table 5'!CG99</f>
        <v>662.24289999999996</v>
      </c>
      <c r="CH99" s="36">
        <f>(1+INDEX('Scenario Parameters'!$L:$L,MATCH($C99,'Scenario Parameters'!$A:$A,0)))*(1+INDEX('Scenario Parameters'!$L:$L,MATCH(CH$3,'Scenario Parameters'!$A:$A,0)))*'Base Table 5'!CH99</f>
        <v>1317.8207</v>
      </c>
      <c r="CI99" s="36">
        <f>(1+INDEX('Scenario Parameters'!$L:$L,MATCH($C99,'Scenario Parameters'!$A:$A,0)))*(1+INDEX('Scenario Parameters'!$L:$L,MATCH(CI$3,'Scenario Parameters'!$A:$A,0)))*'Base Table 5'!CI99</f>
        <v>1563.1166000000001</v>
      </c>
      <c r="CJ99" s="36">
        <f>(1+INDEX('Scenario Parameters'!$L:$L,MATCH($C99,'Scenario Parameters'!$A:$A,0)))*(1+INDEX('Scenario Parameters'!$L:$L,MATCH(CJ$3,'Scenario Parameters'!$A:$A,0)))*'Base Table 5'!CJ99</f>
        <v>880.45079999999996</v>
      </c>
      <c r="CK99" s="36">
        <f>(1+INDEX('Scenario Parameters'!$L:$L,MATCH($C99,'Scenario Parameters'!$A:$A,0)))*(1+INDEX('Scenario Parameters'!$L:$L,MATCH(CK$3,'Scenario Parameters'!$A:$A,0)))*'Base Table 5'!CK99</f>
        <v>228.65209999999999</v>
      </c>
      <c r="CL99" s="36">
        <f>(1+INDEX('Scenario Parameters'!$L:$L,MATCH($C99,'Scenario Parameters'!$A:$A,0)))*(1+INDEX('Scenario Parameters'!$L:$L,MATCH(CL$3,'Scenario Parameters'!$A:$A,0)))*'Base Table 5'!CL99</f>
        <v>199.8646</v>
      </c>
      <c r="CM99" s="36">
        <f>(1+INDEX('Scenario Parameters'!$L:$L,MATCH($C99,'Scenario Parameters'!$A:$A,0)))*(1+INDEX('Scenario Parameters'!$L:$L,MATCH(CM$3,'Scenario Parameters'!$A:$A,0)))*'Base Table 5'!CM99</f>
        <v>438.77449999999999</v>
      </c>
      <c r="CN99" s="36">
        <f>(1+INDEX('Scenario Parameters'!$L:$L,MATCH($C99,'Scenario Parameters'!$A:$A,0)))*(1+INDEX('Scenario Parameters'!$L:$L,MATCH(CN$3,'Scenario Parameters'!$A:$A,0)))*'Base Table 5'!CN99</f>
        <v>3006.4706000000001</v>
      </c>
      <c r="CO99" s="36">
        <f>(1+INDEX('Scenario Parameters'!$L:$L,MATCH($C99,'Scenario Parameters'!$A:$A,0)))*(1+INDEX('Scenario Parameters'!$L:$L,MATCH(CO$3,'Scenario Parameters'!$A:$A,0)))*'Base Table 5'!CO99</f>
        <v>5.8296999999999999</v>
      </c>
      <c r="CP99" s="36">
        <f>(1+INDEX('Scenario Parameters'!$L:$L,MATCH($C99,'Scenario Parameters'!$A:$A,0)))*(1+INDEX('Scenario Parameters'!$L:$L,MATCH(CP$3,'Scenario Parameters'!$A:$A,0)))*'Base Table 5'!CP99</f>
        <v>103.12439999999999</v>
      </c>
      <c r="CQ99" s="36">
        <f>(1+INDEX('Scenario Parameters'!$L:$L,MATCH($C99,'Scenario Parameters'!$A:$A,0)))*(1+INDEX('Scenario Parameters'!$L:$L,MATCH(CQ$3,'Scenario Parameters'!$A:$A,0)))*'Base Table 5'!CQ99</f>
        <v>730.49210000000005</v>
      </c>
      <c r="CR99" s="36">
        <f>(1+INDEX('Scenario Parameters'!$L:$L,MATCH($C99,'Scenario Parameters'!$A:$A,0)))*(1+INDEX('Scenario Parameters'!$L:$L,MATCH(CR$3,'Scenario Parameters'!$A:$A,0)))*'Base Table 5'!CR99</f>
        <v>1832.0337999999999</v>
      </c>
      <c r="CS99" s="36">
        <f>(1+INDEX('Scenario Parameters'!$L:$L,MATCH($C99,'Scenario Parameters'!$A:$A,0)))*(1+INDEX('Scenario Parameters'!$L:$L,MATCH(CS$3,'Scenario Parameters'!$A:$A,0)))*'Base Table 5'!CS99</f>
        <v>5875.6030000000001</v>
      </c>
      <c r="CT99" s="36">
        <f>(1+INDEX('Scenario Parameters'!$L:$L,MATCH($C99,'Scenario Parameters'!$A:$A,0)))*(1+INDEX('Scenario Parameters'!$L:$L,MATCH(CT$3,'Scenario Parameters'!$A:$A,0)))*'Base Table 5'!CT99</f>
        <v>2.8400000000000002E-2</v>
      </c>
      <c r="CU99" s="36">
        <f>(1+INDEX('Scenario Parameters'!$L:$L,MATCH($C99,'Scenario Parameters'!$A:$A,0)))*(1+INDEX('Scenario Parameters'!$L:$L,MATCH(CU$3,'Scenario Parameters'!$A:$A,0)))*'Base Table 5'!CU99</f>
        <v>1670.7882999999999</v>
      </c>
      <c r="CV99" s="36">
        <f>(1+INDEX('Scenario Parameters'!$L:$L,MATCH($C99,'Scenario Parameters'!$A:$A,0)))*(1+INDEX('Scenario Parameters'!$L:$L,MATCH(CV$3,'Scenario Parameters'!$A:$A,0)))*'Base Table 5'!CV99</f>
        <v>5071.9358000000002</v>
      </c>
      <c r="CW99" s="36">
        <f>(1+INDEX('Scenario Parameters'!$L:$L,MATCH($C99,'Scenario Parameters'!$A:$A,0)))*(1+INDEX('Scenario Parameters'!$L:$L,MATCH(CW$3,'Scenario Parameters'!$A:$A,0)))*'Base Table 5'!CW99</f>
        <v>7312.2987000000003</v>
      </c>
      <c r="CX99" s="36">
        <f>(1+INDEX('Scenario Parameters'!$L:$L,MATCH($C99,'Scenario Parameters'!$A:$A,0)))*(1+INDEX('Scenario Parameters'!$L:$L,MATCH(CX$3,'Scenario Parameters'!$A:$A,0)))*'Base Table 5'!CX99</f>
        <v>2642.2336</v>
      </c>
      <c r="CY99" s="36">
        <f>(1+INDEX('Scenario Parameters'!$L:$L,MATCH($C99,'Scenario Parameters'!$A:$A,0)))*(1+INDEX('Scenario Parameters'!$L:$L,MATCH(CY$3,'Scenario Parameters'!$A:$A,0)))*'Base Table 5'!CY99</f>
        <v>3527.1923999999999</v>
      </c>
      <c r="CZ99" s="36">
        <f>(1+INDEX('Scenario Parameters'!$L:$L,MATCH($C99,'Scenario Parameters'!$A:$A,0)))*(1+INDEX('Scenario Parameters'!$L:$L,MATCH(CZ$3,'Scenario Parameters'!$A:$A,0)))*'Base Table 5'!CZ99</f>
        <v>2699.8996000000002</v>
      </c>
      <c r="DA99" s="36">
        <f>(1+INDEX('Scenario Parameters'!$L:$L,MATCH($C99,'Scenario Parameters'!$A:$A,0)))*(1+INDEX('Scenario Parameters'!$L:$L,MATCH(DA$3,'Scenario Parameters'!$A:$A,0)))*'Base Table 5'!DA99</f>
        <v>1880.4576999999999</v>
      </c>
      <c r="DB99" s="36">
        <f>(1+INDEX('Scenario Parameters'!$L:$L,MATCH($C99,'Scenario Parameters'!$A:$A,0)))*(1+INDEX('Scenario Parameters'!$L:$L,MATCH(DB$3,'Scenario Parameters'!$A:$A,0)))*'Base Table 5'!DB99</f>
        <v>77.736199999999997</v>
      </c>
      <c r="DC99" s="36">
        <f>(1+INDEX('Scenario Parameters'!$L:$L,MATCH($C99,'Scenario Parameters'!$A:$A,0)))*(1+INDEX('Scenario Parameters'!$L:$L,MATCH(DC$3,'Scenario Parameters'!$A:$A,0)))*'Base Table 5'!DC99</f>
        <v>780.82510000000002</v>
      </c>
      <c r="DD99" s="36">
        <f>(1+INDEX('Scenario Parameters'!$L:$L,MATCH($C99,'Scenario Parameters'!$A:$A,0)))*(1+INDEX('Scenario Parameters'!$L:$L,MATCH(DD$3,'Scenario Parameters'!$A:$A,0)))*'Base Table 5'!DD99</f>
        <v>1262.4971</v>
      </c>
      <c r="DE99" s="36">
        <f>(1+INDEX('Scenario Parameters'!$L:$L,MATCH($C99,'Scenario Parameters'!$A:$A,0)))*(1+INDEX('Scenario Parameters'!$L:$L,MATCH(DE$3,'Scenario Parameters'!$A:$A,0)))*'Base Table 5'!DE99</f>
        <v>743.16869999999994</v>
      </c>
      <c r="DF99" s="36">
        <f>(1+INDEX('Scenario Parameters'!$L:$L,MATCH($C99,'Scenario Parameters'!$A:$A,0)))*(1+INDEX('Scenario Parameters'!$L:$L,MATCH(DF$3,'Scenario Parameters'!$A:$A,0)))*'Base Table 5'!DF99</f>
        <v>557.7183</v>
      </c>
      <c r="DG99" s="36">
        <f>(1+INDEX('Scenario Parameters'!$L:$L,MATCH($C99,'Scenario Parameters'!$A:$A,0)))*(1+INDEX('Scenario Parameters'!$L:$L,MATCH(DG$3,'Scenario Parameters'!$A:$A,0)))*'Base Table 5'!DG99</f>
        <v>523.73419999999999</v>
      </c>
      <c r="DH99" s="36">
        <f>(1+INDEX('Scenario Parameters'!$L:$L,MATCH($C99,'Scenario Parameters'!$A:$A,0)))*(1+INDEX('Scenario Parameters'!$L:$L,MATCH(DH$3,'Scenario Parameters'!$A:$A,0)))*'Base Table 5'!DH99</f>
        <v>770.84545000000003</v>
      </c>
      <c r="DI99" s="36">
        <f>(1+INDEX('Scenario Parameters'!$L:$L,MATCH($C99,'Scenario Parameters'!$A:$A,0)))*(1+INDEX('Scenario Parameters'!$L:$L,MATCH(DI$3,'Scenario Parameters'!$A:$A,0)))*'Base Table 5'!DI99</f>
        <v>334.51440000000002</v>
      </c>
      <c r="DJ99" s="36">
        <f>(1+INDEX('Scenario Parameters'!$L:$L,MATCH($C99,'Scenario Parameters'!$A:$A,0)))*(1+INDEX('Scenario Parameters'!$L:$L,MATCH(DJ$3,'Scenario Parameters'!$A:$A,0)))*'Base Table 5'!DJ99</f>
        <v>787.24429999999995</v>
      </c>
      <c r="DK99" s="36">
        <f>(1+INDEX('Scenario Parameters'!$L:$L,MATCH($C99,'Scenario Parameters'!$A:$A,0)))*(1+INDEX('Scenario Parameters'!$L:$L,MATCH(DK$3,'Scenario Parameters'!$A:$A,0)))*'Base Table 5'!DK99</f>
        <v>295.95819999999998</v>
      </c>
      <c r="DL99" s="36">
        <f>(1+INDEX('Scenario Parameters'!$L:$L,MATCH($C99,'Scenario Parameters'!$A:$A,0)))*(1+INDEX('Scenario Parameters'!$L:$L,MATCH(DL$3,'Scenario Parameters'!$A:$A,0)))*'Base Table 5'!DL99</f>
        <v>36.229899999999986</v>
      </c>
      <c r="DM99" s="36">
        <f>(1+INDEX('Scenario Parameters'!$L:$L,MATCH($C99,'Scenario Parameters'!$A:$A,0)))*(1+INDEX('Scenario Parameters'!$L:$L,MATCH(DM$3,'Scenario Parameters'!$A:$A,0)))*'Base Table 5'!DM99</f>
        <v>105.873</v>
      </c>
      <c r="DN99" s="36">
        <f>(1+INDEX('Scenario Parameters'!$L:$L,MATCH($C99,'Scenario Parameters'!$A:$A,0)))*(1+INDEX('Scenario Parameters'!$L:$L,MATCH(DN$3,'Scenario Parameters'!$A:$A,0)))*'Base Table 5'!DN99</f>
        <v>270.9984</v>
      </c>
      <c r="DO99" s="36">
        <f>(1+INDEX('Scenario Parameters'!$L:$L,MATCH($C99,'Scenario Parameters'!$A:$A,0)))*(1+INDEX('Scenario Parameters'!$L:$L,MATCH(DO$3,'Scenario Parameters'!$A:$A,0)))*'Base Table 5'!DO99</f>
        <v>39.724200000000003</v>
      </c>
      <c r="DP99" s="36">
        <f t="shared" si="8"/>
        <v>93608.46931</v>
      </c>
      <c r="DQ99" s="36">
        <f>('Base Table 5'!DQ99/'Base Table 5'!$DX99)*$EB99</f>
        <v>32.821129529418982</v>
      </c>
      <c r="DR99" s="36">
        <f>('Base Table 5'!DR99/'Base Table 5'!$DX99)*$EB99</f>
        <v>199.93226874031882</v>
      </c>
      <c r="DS99" s="36">
        <f>('Base Table 5'!DS99/'Base Table 5'!$DX99)*$EB99</f>
        <v>18746.678805134568</v>
      </c>
      <c r="DT99" s="36">
        <f>('Base Table 5'!DT99/'Base Table 5'!$DX99)*$EB99</f>
        <v>2.9319202280633969</v>
      </c>
      <c r="DU99" s="36">
        <f>('Base Table 5'!DU99/'Base Table 5'!$DX99)*$EB99</f>
        <v>29.949114135101755</v>
      </c>
      <c r="DV99" s="36">
        <f>('Base Table 5'!DV99/'Base Table 5'!$DX99)*$EB99</f>
        <v>0.24371928558326872</v>
      </c>
      <c r="DW99" s="36">
        <f>('Base Table 5'!DW99/'Base Table 5'!$DX99)*$EB99</f>
        <v>17.339943844149801</v>
      </c>
      <c r="DX99" s="36">
        <f t="shared" si="9"/>
        <v>19029.896900897205</v>
      </c>
      <c r="DY99" s="36">
        <f t="shared" si="10"/>
        <v>112638.36621089721</v>
      </c>
      <c r="DZ99" s="14">
        <f>'Base Table 5'!DY99</f>
        <v>112999.99930000001</v>
      </c>
      <c r="EA99" s="54">
        <v>112638.36621089721</v>
      </c>
      <c r="EB99" s="100">
        <f t="shared" si="11"/>
        <v>19029.896900897205</v>
      </c>
    </row>
    <row r="100" spans="1:132" x14ac:dyDescent="0.4">
      <c r="A100" s="34">
        <v>97</v>
      </c>
      <c r="B100" s="7" t="str">
        <f>'Base Table 5'!B100</f>
        <v>6901</v>
      </c>
      <c r="C100" s="111">
        <f>'Base Table 5'!C100</f>
        <v>29</v>
      </c>
      <c r="D100" s="35" t="str">
        <f>'Base Table 5'!D100</f>
        <v>Professional, scientific and technical services</v>
      </c>
      <c r="E100" s="36">
        <f>(1+INDEX('Scenario Parameters'!$L:$L,MATCH($C100,'Scenario Parameters'!$A:$A,0)))*(1+INDEX('Scenario Parameters'!$L:$L,MATCH(E$3,'Scenario Parameters'!$A:$A,0)))*'Base Table 5'!E100</f>
        <v>1730.49</v>
      </c>
      <c r="F100" s="36">
        <f>(1+INDEX('Scenario Parameters'!$L:$L,MATCH($C100,'Scenario Parameters'!$A:$A,0)))*(1+INDEX('Scenario Parameters'!$L:$L,MATCH(F$3,'Scenario Parameters'!$A:$A,0)))*'Base Table 5'!F100</f>
        <v>196.84889999999999</v>
      </c>
      <c r="G100" s="36">
        <f>(1+INDEX('Scenario Parameters'!$L:$L,MATCH($C100,'Scenario Parameters'!$A:$A,0)))*(1+INDEX('Scenario Parameters'!$L:$L,MATCH(G$3,'Scenario Parameters'!$A:$A,0)))*'Base Table 5'!G100</f>
        <v>1016.2243999999999</v>
      </c>
      <c r="H100" s="36">
        <f>(1+INDEX('Scenario Parameters'!$L:$L,MATCH($C100,'Scenario Parameters'!$A:$A,0)))*(1+INDEX('Scenario Parameters'!$L:$L,MATCH(H$3,'Scenario Parameters'!$A:$A,0)))*'Base Table 5'!H100</f>
        <v>113.277</v>
      </c>
      <c r="I100" s="36">
        <f>(1+INDEX('Scenario Parameters'!$L:$L,MATCH($C100,'Scenario Parameters'!$A:$A,0)))*(1+INDEX('Scenario Parameters'!$L:$L,MATCH(I$3,'Scenario Parameters'!$A:$A,0)))*'Base Table 5'!I100</f>
        <v>0.28660000000000002</v>
      </c>
      <c r="J100" s="36">
        <f>(1+INDEX('Scenario Parameters'!$L:$L,MATCH($C100,'Scenario Parameters'!$A:$A,0)))*(1+INDEX('Scenario Parameters'!$L:$L,MATCH(J$3,'Scenario Parameters'!$A:$A,0)))*'Base Table 5'!J100</f>
        <v>24.583600000000001</v>
      </c>
      <c r="K100" s="36">
        <f>(1+INDEX('Scenario Parameters'!$L:$L,MATCH($C100,'Scenario Parameters'!$A:$A,0)))*(1+INDEX('Scenario Parameters'!$L:$L,MATCH(K$3,'Scenario Parameters'!$A:$A,0)))*'Base Table 5'!K100</f>
        <v>353.38420000000002</v>
      </c>
      <c r="L100" s="36">
        <f>(1+INDEX('Scenario Parameters'!$L:$L,MATCH($C100,'Scenario Parameters'!$A:$A,0)))*(1+INDEX('Scenario Parameters'!$L:$L,MATCH(L$3,'Scenario Parameters'!$A:$A,0)))*'Base Table 5'!L100</f>
        <v>244.63867999999997</v>
      </c>
      <c r="M100" s="36">
        <f>(1+INDEX('Scenario Parameters'!$L:$L,MATCH($C100,'Scenario Parameters'!$A:$A,0)))*(1+INDEX('Scenario Parameters'!$L:$L,MATCH(M$3,'Scenario Parameters'!$A:$A,0)))*'Base Table 5'!M100</f>
        <v>43.142509999999987</v>
      </c>
      <c r="N100" s="36">
        <f>(1+INDEX('Scenario Parameters'!$L:$L,MATCH($C100,'Scenario Parameters'!$A:$A,0)))*(1+INDEX('Scenario Parameters'!$L:$L,MATCH(N$3,'Scenario Parameters'!$A:$A,0)))*'Base Table 5'!N100</f>
        <v>2049.70172</v>
      </c>
      <c r="O100" s="36">
        <f>(1+INDEX('Scenario Parameters'!$L:$L,MATCH($C100,'Scenario Parameters'!$A:$A,0)))*(1+INDEX('Scenario Parameters'!$L:$L,MATCH(O$3,'Scenario Parameters'!$A:$A,0)))*'Base Table 5'!O100</f>
        <v>3545.4975600000002</v>
      </c>
      <c r="P100" s="36">
        <f>(1+INDEX('Scenario Parameters'!$L:$L,MATCH($C100,'Scenario Parameters'!$A:$A,0)))*(1+INDEX('Scenario Parameters'!$L:$L,MATCH(P$3,'Scenario Parameters'!$A:$A,0)))*'Base Table 5'!P100</f>
        <v>349.45020000000005</v>
      </c>
      <c r="Q100" s="36">
        <f>(1+INDEX('Scenario Parameters'!$L:$L,MATCH($C100,'Scenario Parameters'!$A:$A,0)))*(1+INDEX('Scenario Parameters'!$L:$L,MATCH(Q$3,'Scenario Parameters'!$A:$A,0)))*'Base Table 5'!Q100</f>
        <v>2786.1145200000001</v>
      </c>
      <c r="R100" s="36">
        <f>(1+INDEX('Scenario Parameters'!$L:$L,MATCH($C100,'Scenario Parameters'!$A:$A,0)))*(1+INDEX('Scenario Parameters'!$L:$L,MATCH(R$3,'Scenario Parameters'!$A:$A,0)))*'Base Table 5'!R100</f>
        <v>406.30849999999998</v>
      </c>
      <c r="S100" s="36">
        <f>(1+INDEX('Scenario Parameters'!$L:$L,MATCH($C100,'Scenario Parameters'!$A:$A,0)))*(1+INDEX('Scenario Parameters'!$L:$L,MATCH(S$3,'Scenario Parameters'!$A:$A,0)))*'Base Table 5'!S100</f>
        <v>20.2319</v>
      </c>
      <c r="T100" s="36">
        <f>(1+INDEX('Scenario Parameters'!$L:$L,MATCH($C100,'Scenario Parameters'!$A:$A,0)))*(1+INDEX('Scenario Parameters'!$L:$L,MATCH(T$3,'Scenario Parameters'!$A:$A,0)))*'Base Table 5'!T100</f>
        <v>319.80259999999998</v>
      </c>
      <c r="U100" s="36">
        <f>(1+INDEX('Scenario Parameters'!$L:$L,MATCH($C100,'Scenario Parameters'!$A:$A,0)))*(1+INDEX('Scenario Parameters'!$L:$L,MATCH(U$3,'Scenario Parameters'!$A:$A,0)))*'Base Table 5'!U100</f>
        <v>100.5899</v>
      </c>
      <c r="V100" s="36">
        <f>(1+INDEX('Scenario Parameters'!$L:$L,MATCH($C100,'Scenario Parameters'!$A:$A,0)))*(1+INDEX('Scenario Parameters'!$L:$L,MATCH(V$3,'Scenario Parameters'!$A:$A,0)))*'Base Table 5'!V100</f>
        <v>25.988</v>
      </c>
      <c r="W100" s="36">
        <f>(1+INDEX('Scenario Parameters'!$L:$L,MATCH($C100,'Scenario Parameters'!$A:$A,0)))*(1+INDEX('Scenario Parameters'!$L:$L,MATCH(W$3,'Scenario Parameters'!$A:$A,0)))*'Base Table 5'!W100</f>
        <v>419.11369999999999</v>
      </c>
      <c r="X100" s="36">
        <f>(1+INDEX('Scenario Parameters'!$L:$L,MATCH($C100,'Scenario Parameters'!$A:$A,0)))*(1+INDEX('Scenario Parameters'!$L:$L,MATCH(X$3,'Scenario Parameters'!$A:$A,0)))*'Base Table 5'!X100</f>
        <v>127.5316</v>
      </c>
      <c r="Y100" s="36">
        <f>(1+INDEX('Scenario Parameters'!$L:$L,MATCH($C100,'Scenario Parameters'!$A:$A,0)))*(1+INDEX('Scenario Parameters'!$L:$L,MATCH(Y$3,'Scenario Parameters'!$A:$A,0)))*'Base Table 5'!Y100</f>
        <v>424.64060000000001</v>
      </c>
      <c r="Z100" s="36">
        <f>(1+INDEX('Scenario Parameters'!$L:$L,MATCH($C100,'Scenario Parameters'!$A:$A,0)))*(1+INDEX('Scenario Parameters'!$L:$L,MATCH(Z$3,'Scenario Parameters'!$A:$A,0)))*'Base Table 5'!Z100</f>
        <v>378.98750000000001</v>
      </c>
      <c r="AA100" s="36">
        <f>(1+INDEX('Scenario Parameters'!$L:$L,MATCH($C100,'Scenario Parameters'!$A:$A,0)))*(1+INDEX('Scenario Parameters'!$L:$L,MATCH(AA$3,'Scenario Parameters'!$A:$A,0)))*'Base Table 5'!AA100</f>
        <v>549.17769999999996</v>
      </c>
      <c r="AB100" s="36">
        <f>(1+INDEX('Scenario Parameters'!$L:$L,MATCH($C100,'Scenario Parameters'!$A:$A,0)))*(1+INDEX('Scenario Parameters'!$L:$L,MATCH(AB$3,'Scenario Parameters'!$A:$A,0)))*'Base Table 5'!AB100</f>
        <v>202.5812</v>
      </c>
      <c r="AC100" s="36">
        <f>(1+INDEX('Scenario Parameters'!$L:$L,MATCH($C100,'Scenario Parameters'!$A:$A,0)))*(1+INDEX('Scenario Parameters'!$L:$L,MATCH(AC$3,'Scenario Parameters'!$A:$A,0)))*'Base Table 5'!AC100</f>
        <v>205.90199999999999</v>
      </c>
      <c r="AD100" s="36">
        <f>(1+INDEX('Scenario Parameters'!$L:$L,MATCH($C100,'Scenario Parameters'!$A:$A,0)))*(1+INDEX('Scenario Parameters'!$L:$L,MATCH(AD$3,'Scenario Parameters'!$A:$A,0)))*'Base Table 5'!AD100</f>
        <v>1.1305000000000001</v>
      </c>
      <c r="AE100" s="36">
        <f>(1+INDEX('Scenario Parameters'!$L:$L,MATCH($C100,'Scenario Parameters'!$A:$A,0)))*(1+INDEX('Scenario Parameters'!$L:$L,MATCH(AE$3,'Scenario Parameters'!$A:$A,0)))*'Base Table 5'!AE100</f>
        <v>2.8999000000000001</v>
      </c>
      <c r="AF100" s="36">
        <f>(1+INDEX('Scenario Parameters'!$L:$L,MATCH($C100,'Scenario Parameters'!$A:$A,0)))*(1+INDEX('Scenario Parameters'!$L:$L,MATCH(AF$3,'Scenario Parameters'!$A:$A,0)))*'Base Table 5'!AF100</f>
        <v>76.513400000000004</v>
      </c>
      <c r="AG100" s="36">
        <f>(1+INDEX('Scenario Parameters'!$L:$L,MATCH($C100,'Scenario Parameters'!$A:$A,0)))*(1+INDEX('Scenario Parameters'!$L:$L,MATCH(AG$3,'Scenario Parameters'!$A:$A,0)))*'Base Table 5'!AG100</f>
        <v>0.93020000000000003</v>
      </c>
      <c r="AH100" s="36">
        <f>(1+INDEX('Scenario Parameters'!$L:$L,MATCH($C100,'Scenario Parameters'!$A:$A,0)))*(1+INDEX('Scenario Parameters'!$L:$L,MATCH(AH$3,'Scenario Parameters'!$A:$A,0)))*'Base Table 5'!AH100</f>
        <v>11.5297</v>
      </c>
      <c r="AI100" s="36">
        <f>(1+INDEX('Scenario Parameters'!$L:$L,MATCH($C100,'Scenario Parameters'!$A:$A,0)))*(1+INDEX('Scenario Parameters'!$L:$L,MATCH(AI$3,'Scenario Parameters'!$A:$A,0)))*'Base Table 5'!AI100</f>
        <v>3.8527</v>
      </c>
      <c r="AJ100" s="36">
        <f>(1+INDEX('Scenario Parameters'!$L:$L,MATCH($C100,'Scenario Parameters'!$A:$A,0)))*(1+INDEX('Scenario Parameters'!$L:$L,MATCH(AJ$3,'Scenario Parameters'!$A:$A,0)))*'Base Table 5'!AJ100</f>
        <v>46.811300000000003</v>
      </c>
      <c r="AK100" s="36">
        <f>(1+INDEX('Scenario Parameters'!$L:$L,MATCH($C100,'Scenario Parameters'!$A:$A,0)))*(1+INDEX('Scenario Parameters'!$L:$L,MATCH(AK$3,'Scenario Parameters'!$A:$A,0)))*'Base Table 5'!AK100</f>
        <v>346.70569999999998</v>
      </c>
      <c r="AL100" s="36">
        <f>(1+INDEX('Scenario Parameters'!$L:$L,MATCH($C100,'Scenario Parameters'!$A:$A,0)))*(1+INDEX('Scenario Parameters'!$L:$L,MATCH(AL$3,'Scenario Parameters'!$A:$A,0)))*'Base Table 5'!AL100</f>
        <v>88.585400000000007</v>
      </c>
      <c r="AM100" s="36">
        <f>(1+INDEX('Scenario Parameters'!$L:$L,MATCH($C100,'Scenario Parameters'!$A:$A,0)))*(1+INDEX('Scenario Parameters'!$L:$L,MATCH(AM$3,'Scenario Parameters'!$A:$A,0)))*'Base Table 5'!AM100</f>
        <v>666.49289999999996</v>
      </c>
      <c r="AN100" s="36">
        <f>(1+INDEX('Scenario Parameters'!$L:$L,MATCH($C100,'Scenario Parameters'!$A:$A,0)))*(1+INDEX('Scenario Parameters'!$L:$L,MATCH(AN$3,'Scenario Parameters'!$A:$A,0)))*'Base Table 5'!AN100</f>
        <v>447.84780000000001</v>
      </c>
      <c r="AO100" s="36">
        <f>(1+INDEX('Scenario Parameters'!$L:$L,MATCH($C100,'Scenario Parameters'!$A:$A,0)))*(1+INDEX('Scenario Parameters'!$L:$L,MATCH(AO$3,'Scenario Parameters'!$A:$A,0)))*'Base Table 5'!AO100</f>
        <v>19.658699999999996</v>
      </c>
      <c r="AP100" s="36">
        <f>(1+INDEX('Scenario Parameters'!$L:$L,MATCH($C100,'Scenario Parameters'!$A:$A,0)))*(1+INDEX('Scenario Parameters'!$L:$L,MATCH(AP$3,'Scenario Parameters'!$A:$A,0)))*'Base Table 5'!AP100</f>
        <v>524.03989999999999</v>
      </c>
      <c r="AQ100" s="36">
        <f>(1+INDEX('Scenario Parameters'!$L:$L,MATCH($C100,'Scenario Parameters'!$A:$A,0)))*(1+INDEX('Scenario Parameters'!$L:$L,MATCH(AQ$3,'Scenario Parameters'!$A:$A,0)))*'Base Table 5'!AQ100</f>
        <v>1.9823999999999999</v>
      </c>
      <c r="AR100" s="36">
        <f>(1+INDEX('Scenario Parameters'!$L:$L,MATCH($C100,'Scenario Parameters'!$A:$A,0)))*(1+INDEX('Scenario Parameters'!$L:$L,MATCH(AR$3,'Scenario Parameters'!$A:$A,0)))*'Base Table 5'!AR100</f>
        <v>711.24659999999994</v>
      </c>
      <c r="AS100" s="36">
        <f>(1+INDEX('Scenario Parameters'!$L:$L,MATCH($C100,'Scenario Parameters'!$A:$A,0)))*(1+INDEX('Scenario Parameters'!$L:$L,MATCH(AS$3,'Scenario Parameters'!$A:$A,0)))*'Base Table 5'!AS100</f>
        <v>125.10980000000001</v>
      </c>
      <c r="AT100" s="36">
        <f>(1+INDEX('Scenario Parameters'!$L:$L,MATCH($C100,'Scenario Parameters'!$A:$A,0)))*(1+INDEX('Scenario Parameters'!$L:$L,MATCH(AT$3,'Scenario Parameters'!$A:$A,0)))*'Base Table 5'!AT100</f>
        <v>672.54660000000001</v>
      </c>
      <c r="AU100" s="36">
        <f>(1+INDEX('Scenario Parameters'!$L:$L,MATCH($C100,'Scenario Parameters'!$A:$A,0)))*(1+INDEX('Scenario Parameters'!$L:$L,MATCH(AU$3,'Scenario Parameters'!$A:$A,0)))*'Base Table 5'!AU100</f>
        <v>29.4619</v>
      </c>
      <c r="AV100" s="36">
        <f>(1+INDEX('Scenario Parameters'!$L:$L,MATCH($C100,'Scenario Parameters'!$A:$A,0)))*(1+INDEX('Scenario Parameters'!$L:$L,MATCH(AV$3,'Scenario Parameters'!$A:$A,0)))*'Base Table 5'!AV100</f>
        <v>118.776</v>
      </c>
      <c r="AW100" s="36">
        <f>(1+INDEX('Scenario Parameters'!$L:$L,MATCH($C100,'Scenario Parameters'!$A:$A,0)))*(1+INDEX('Scenario Parameters'!$L:$L,MATCH(AW$3,'Scenario Parameters'!$A:$A,0)))*'Base Table 5'!AW100</f>
        <v>78.837100000000007</v>
      </c>
      <c r="AX100" s="36">
        <f>(1+INDEX('Scenario Parameters'!$L:$L,MATCH($C100,'Scenario Parameters'!$A:$A,0)))*(1+INDEX('Scenario Parameters'!$L:$L,MATCH(AX$3,'Scenario Parameters'!$A:$A,0)))*'Base Table 5'!AX100</f>
        <v>543.60789999999997</v>
      </c>
      <c r="AY100" s="36">
        <f>(1+INDEX('Scenario Parameters'!$L:$L,MATCH($C100,'Scenario Parameters'!$A:$A,0)))*(1+INDEX('Scenario Parameters'!$L:$L,MATCH(AY$3,'Scenario Parameters'!$A:$A,0)))*'Base Table 5'!AY100</f>
        <v>295.69529999999997</v>
      </c>
      <c r="AZ100" s="36">
        <f>(1+INDEX('Scenario Parameters'!$L:$L,MATCH($C100,'Scenario Parameters'!$A:$A,0)))*(1+INDEX('Scenario Parameters'!$L:$L,MATCH(AZ$3,'Scenario Parameters'!$A:$A,0)))*'Base Table 5'!AZ100</f>
        <v>39.7027</v>
      </c>
      <c r="BA100" s="36">
        <f>(1+INDEX('Scenario Parameters'!$L:$L,MATCH($C100,'Scenario Parameters'!$A:$A,0)))*(1+INDEX('Scenario Parameters'!$L:$L,MATCH(BA$3,'Scenario Parameters'!$A:$A,0)))*'Base Table 5'!BA100</f>
        <v>182.80189999999999</v>
      </c>
      <c r="BB100" s="36">
        <f>(1+INDEX('Scenario Parameters'!$L:$L,MATCH($C100,'Scenario Parameters'!$A:$A,0)))*(1+INDEX('Scenario Parameters'!$L:$L,MATCH(BB$3,'Scenario Parameters'!$A:$A,0)))*'Base Table 5'!BB100</f>
        <v>6.7088000000000001</v>
      </c>
      <c r="BC100" s="36">
        <f>(1+INDEX('Scenario Parameters'!$L:$L,MATCH($C100,'Scenario Parameters'!$A:$A,0)))*(1+INDEX('Scenario Parameters'!$L:$L,MATCH(BC$3,'Scenario Parameters'!$A:$A,0)))*'Base Table 5'!BC100</f>
        <v>13.5572</v>
      </c>
      <c r="BD100" s="36">
        <f>(1+INDEX('Scenario Parameters'!$L:$L,MATCH($C100,'Scenario Parameters'!$A:$A,0)))*(1+INDEX('Scenario Parameters'!$L:$L,MATCH(BD$3,'Scenario Parameters'!$A:$A,0)))*'Base Table 5'!BD100</f>
        <v>988.37729999999999</v>
      </c>
      <c r="BE100" s="36">
        <f>(1+INDEX('Scenario Parameters'!$L:$L,MATCH($C100,'Scenario Parameters'!$A:$A,0)))*(1+INDEX('Scenario Parameters'!$L:$L,MATCH(BE$3,'Scenario Parameters'!$A:$A,0)))*'Base Table 5'!BE100</f>
        <v>136.57740000000001</v>
      </c>
      <c r="BF100" s="36">
        <f>(1+INDEX('Scenario Parameters'!$L:$L,MATCH($C100,'Scenario Parameters'!$A:$A,0)))*(1+INDEX('Scenario Parameters'!$L:$L,MATCH(BF$3,'Scenario Parameters'!$A:$A,0)))*'Base Table 5'!BF100</f>
        <v>444.90309999999999</v>
      </c>
      <c r="BG100" s="36">
        <f>(1+INDEX('Scenario Parameters'!$L:$L,MATCH($C100,'Scenario Parameters'!$A:$A,0)))*(1+INDEX('Scenario Parameters'!$L:$L,MATCH(BG$3,'Scenario Parameters'!$A:$A,0)))*'Base Table 5'!BG100</f>
        <v>150.71043000000003</v>
      </c>
      <c r="BH100" s="36">
        <f>(1+INDEX('Scenario Parameters'!$L:$L,MATCH($C100,'Scenario Parameters'!$A:$A,0)))*(1+INDEX('Scenario Parameters'!$L:$L,MATCH(BH$3,'Scenario Parameters'!$A:$A,0)))*'Base Table 5'!BH100</f>
        <v>1378.72</v>
      </c>
      <c r="BI100" s="36">
        <f>(1+INDEX('Scenario Parameters'!$L:$L,MATCH($C100,'Scenario Parameters'!$A:$A,0)))*(1+INDEX('Scenario Parameters'!$L:$L,MATCH(BI$3,'Scenario Parameters'!$A:$A,0)))*'Base Table 5'!BI100</f>
        <v>344.48289999999997</v>
      </c>
      <c r="BJ100" s="36">
        <f>(1+INDEX('Scenario Parameters'!$L:$L,MATCH($C100,'Scenario Parameters'!$A:$A,0)))*(1+INDEX('Scenario Parameters'!$L:$L,MATCH(BJ$3,'Scenario Parameters'!$A:$A,0)))*'Base Table 5'!BJ100</f>
        <v>926.17729999999995</v>
      </c>
      <c r="BK100" s="36">
        <f>(1+INDEX('Scenario Parameters'!$L:$L,MATCH($C100,'Scenario Parameters'!$A:$A,0)))*(1+INDEX('Scenario Parameters'!$L:$L,MATCH(BK$3,'Scenario Parameters'!$A:$A,0)))*'Base Table 5'!BK100</f>
        <v>360.26549999999997</v>
      </c>
      <c r="BL100" s="36">
        <f>(1+INDEX('Scenario Parameters'!$L:$L,MATCH($C100,'Scenario Parameters'!$A:$A,0)))*(1+INDEX('Scenario Parameters'!$L:$L,MATCH(BL$3,'Scenario Parameters'!$A:$A,0)))*'Base Table 5'!BL100</f>
        <v>1001.5857999999999</v>
      </c>
      <c r="BM100" s="36">
        <f>(1+INDEX('Scenario Parameters'!$L:$L,MATCH($C100,'Scenario Parameters'!$A:$A,0)))*(1+INDEX('Scenario Parameters'!$L:$L,MATCH(BM$3,'Scenario Parameters'!$A:$A,0)))*'Base Table 5'!BM100</f>
        <v>74.100700000000003</v>
      </c>
      <c r="BN100" s="36">
        <f>(1+INDEX('Scenario Parameters'!$L:$L,MATCH($C100,'Scenario Parameters'!$A:$A,0)))*(1+INDEX('Scenario Parameters'!$L:$L,MATCH(BN$3,'Scenario Parameters'!$A:$A,0)))*'Base Table 5'!BN100</f>
        <v>1958.2683</v>
      </c>
      <c r="BO100" s="36">
        <f>(1+INDEX('Scenario Parameters'!$L:$L,MATCH($C100,'Scenario Parameters'!$A:$A,0)))*(1+INDEX('Scenario Parameters'!$L:$L,MATCH(BO$3,'Scenario Parameters'!$A:$A,0)))*'Base Table 5'!BO100</f>
        <v>164.01779999999999</v>
      </c>
      <c r="BP100" s="36">
        <f>(1+INDEX('Scenario Parameters'!$L:$L,MATCH($C100,'Scenario Parameters'!$A:$A,0)))*(1+INDEX('Scenario Parameters'!$L:$L,MATCH(BP$3,'Scenario Parameters'!$A:$A,0)))*'Base Table 5'!BP100</f>
        <v>49.554299999999998</v>
      </c>
      <c r="BQ100" s="36">
        <f>(1+INDEX('Scenario Parameters'!$L:$L,MATCH($C100,'Scenario Parameters'!$A:$A,0)))*(1+INDEX('Scenario Parameters'!$L:$L,MATCH(BQ$3,'Scenario Parameters'!$A:$A,0)))*'Base Table 5'!BQ100</f>
        <v>608.73374999999999</v>
      </c>
      <c r="BR100" s="36">
        <f>(1+INDEX('Scenario Parameters'!$L:$L,MATCH($C100,'Scenario Parameters'!$A:$A,0)))*(1+INDEX('Scenario Parameters'!$L:$L,MATCH(BR$3,'Scenario Parameters'!$A:$A,0)))*'Base Table 5'!BR100</f>
        <v>1205.31475</v>
      </c>
      <c r="BS100" s="36">
        <f>(1+INDEX('Scenario Parameters'!$L:$L,MATCH($C100,'Scenario Parameters'!$A:$A,0)))*(1+INDEX('Scenario Parameters'!$L:$L,MATCH(BS$3,'Scenario Parameters'!$A:$A,0)))*'Base Table 5'!BS100</f>
        <v>14.820819999999998</v>
      </c>
      <c r="BT100" s="36">
        <f>(1+INDEX('Scenario Parameters'!$L:$L,MATCH($C100,'Scenario Parameters'!$A:$A,0)))*(1+INDEX('Scenario Parameters'!$L:$L,MATCH(BT$3,'Scenario Parameters'!$A:$A,0)))*'Base Table 5'!BT100</f>
        <v>1263.9229</v>
      </c>
      <c r="BU100" s="36">
        <f>(1+INDEX('Scenario Parameters'!$L:$L,MATCH($C100,'Scenario Parameters'!$A:$A,0)))*(1+INDEX('Scenario Parameters'!$L:$L,MATCH(BU$3,'Scenario Parameters'!$A:$A,0)))*'Base Table 5'!BU100</f>
        <v>4526.5133999999998</v>
      </c>
      <c r="BV100" s="36">
        <f>(1+INDEX('Scenario Parameters'!$L:$L,MATCH($C100,'Scenario Parameters'!$A:$A,0)))*(1+INDEX('Scenario Parameters'!$L:$L,MATCH(BV$3,'Scenario Parameters'!$A:$A,0)))*'Base Table 5'!BV100</f>
        <v>5917.8406999999997</v>
      </c>
      <c r="BW100" s="36">
        <f>(1+INDEX('Scenario Parameters'!$L:$L,MATCH($C100,'Scenario Parameters'!$A:$A,0)))*(1+INDEX('Scenario Parameters'!$L:$L,MATCH(BW$3,'Scenario Parameters'!$A:$A,0)))*'Base Table 5'!BW100</f>
        <v>4413.7902000000004</v>
      </c>
      <c r="BX100" s="36">
        <f>(1+INDEX('Scenario Parameters'!$L:$L,MATCH($C100,'Scenario Parameters'!$A:$A,0)))*(1+INDEX('Scenario Parameters'!$L:$L,MATCH(BX$3,'Scenario Parameters'!$A:$A,0)))*'Base Table 5'!BX100</f>
        <v>12377.626899999999</v>
      </c>
      <c r="BY100" s="36">
        <f>(1+INDEX('Scenario Parameters'!$L:$L,MATCH($C100,'Scenario Parameters'!$A:$A,0)))*(1+INDEX('Scenario Parameters'!$L:$L,MATCH(BY$3,'Scenario Parameters'!$A:$A,0)))*'Base Table 5'!BY100</f>
        <v>10724.599700000001</v>
      </c>
      <c r="BZ100" s="36">
        <f>(1+INDEX('Scenario Parameters'!$L:$L,MATCH($C100,'Scenario Parameters'!$A:$A,0)))*(1+INDEX('Scenario Parameters'!$L:$L,MATCH(BZ$3,'Scenario Parameters'!$A:$A,0)))*'Base Table 5'!BZ100</f>
        <v>8577.3485000000001</v>
      </c>
      <c r="CA100" s="36">
        <f>(1+INDEX('Scenario Parameters'!$L:$L,MATCH($C100,'Scenario Parameters'!$A:$A,0)))*(1+INDEX('Scenario Parameters'!$L:$L,MATCH(CA$3,'Scenario Parameters'!$A:$A,0)))*'Base Table 5'!CA100</f>
        <v>11923.4758</v>
      </c>
      <c r="CB100" s="36">
        <f>(1+INDEX('Scenario Parameters'!$L:$L,MATCH($C100,'Scenario Parameters'!$A:$A,0)))*(1+INDEX('Scenario Parameters'!$L:$L,MATCH(CB$3,'Scenario Parameters'!$A:$A,0)))*'Base Table 5'!CB100</f>
        <v>379.49209999999999</v>
      </c>
      <c r="CC100" s="36">
        <f>(1+INDEX('Scenario Parameters'!$L:$L,MATCH($C100,'Scenario Parameters'!$A:$A,0)))*(1+INDEX('Scenario Parameters'!$L:$L,MATCH(CC$3,'Scenario Parameters'!$A:$A,0)))*'Base Table 5'!CC100</f>
        <v>1293.5264999999999</v>
      </c>
      <c r="CD100" s="36">
        <f>(1+INDEX('Scenario Parameters'!$L:$L,MATCH($C100,'Scenario Parameters'!$A:$A,0)))*(1+INDEX('Scenario Parameters'!$L:$L,MATCH(CD$3,'Scenario Parameters'!$A:$A,0)))*'Base Table 5'!CD100</f>
        <v>4622.9739600000003</v>
      </c>
      <c r="CE100" s="36">
        <f>(1+INDEX('Scenario Parameters'!$L:$L,MATCH($C100,'Scenario Parameters'!$A:$A,0)))*(1+INDEX('Scenario Parameters'!$L:$L,MATCH(CE$3,'Scenario Parameters'!$A:$A,0)))*'Base Table 5'!CE100</f>
        <v>98.532899999999998</v>
      </c>
      <c r="CF100" s="36">
        <f>(1+INDEX('Scenario Parameters'!$L:$L,MATCH($C100,'Scenario Parameters'!$A:$A,0)))*(1+INDEX('Scenario Parameters'!$L:$L,MATCH(CF$3,'Scenario Parameters'!$A:$A,0)))*'Base Table 5'!CF100</f>
        <v>391.94909999999999</v>
      </c>
      <c r="CG100" s="36">
        <f>(1+INDEX('Scenario Parameters'!$L:$L,MATCH($C100,'Scenario Parameters'!$A:$A,0)))*(1+INDEX('Scenario Parameters'!$L:$L,MATCH(CG$3,'Scenario Parameters'!$A:$A,0)))*'Base Table 5'!CG100</f>
        <v>1366.8879999999999</v>
      </c>
      <c r="CH100" s="36">
        <f>(1+INDEX('Scenario Parameters'!$L:$L,MATCH($C100,'Scenario Parameters'!$A:$A,0)))*(1+INDEX('Scenario Parameters'!$L:$L,MATCH(CH$3,'Scenario Parameters'!$A:$A,0)))*'Base Table 5'!CH100</f>
        <v>637.60410000000002</v>
      </c>
      <c r="CI100" s="36">
        <f>(1+INDEX('Scenario Parameters'!$L:$L,MATCH($C100,'Scenario Parameters'!$A:$A,0)))*(1+INDEX('Scenario Parameters'!$L:$L,MATCH(CI$3,'Scenario Parameters'!$A:$A,0)))*'Base Table 5'!CI100</f>
        <v>4015.1534000000001</v>
      </c>
      <c r="CJ100" s="36">
        <f>(1+INDEX('Scenario Parameters'!$L:$L,MATCH($C100,'Scenario Parameters'!$A:$A,0)))*(1+INDEX('Scenario Parameters'!$L:$L,MATCH(CJ$3,'Scenario Parameters'!$A:$A,0)))*'Base Table 5'!CJ100</f>
        <v>3328.0028000000002</v>
      </c>
      <c r="CK100" s="36">
        <f>(1+INDEX('Scenario Parameters'!$L:$L,MATCH($C100,'Scenario Parameters'!$A:$A,0)))*(1+INDEX('Scenario Parameters'!$L:$L,MATCH(CK$3,'Scenario Parameters'!$A:$A,0)))*'Base Table 5'!CK100</f>
        <v>484.5616</v>
      </c>
      <c r="CL100" s="36">
        <f>(1+INDEX('Scenario Parameters'!$L:$L,MATCH($C100,'Scenario Parameters'!$A:$A,0)))*(1+INDEX('Scenario Parameters'!$L:$L,MATCH(CL$3,'Scenario Parameters'!$A:$A,0)))*'Base Table 5'!CL100</f>
        <v>647.73019999999997</v>
      </c>
      <c r="CM100" s="36">
        <f>(1+INDEX('Scenario Parameters'!$L:$L,MATCH($C100,'Scenario Parameters'!$A:$A,0)))*(1+INDEX('Scenario Parameters'!$L:$L,MATCH(CM$3,'Scenario Parameters'!$A:$A,0)))*'Base Table 5'!CM100</f>
        <v>965.34990000000005</v>
      </c>
      <c r="CN100" s="36">
        <f>(1+INDEX('Scenario Parameters'!$L:$L,MATCH($C100,'Scenario Parameters'!$A:$A,0)))*(1+INDEX('Scenario Parameters'!$L:$L,MATCH(CN$3,'Scenario Parameters'!$A:$A,0)))*'Base Table 5'!CN100</f>
        <v>5072.5554000000002</v>
      </c>
      <c r="CO100" s="36">
        <f>(1+INDEX('Scenario Parameters'!$L:$L,MATCH($C100,'Scenario Parameters'!$A:$A,0)))*(1+INDEX('Scenario Parameters'!$L:$L,MATCH(CO$3,'Scenario Parameters'!$A:$A,0)))*'Base Table 5'!CO100</f>
        <v>10.679600000000001</v>
      </c>
      <c r="CP100" s="36">
        <f>(1+INDEX('Scenario Parameters'!$L:$L,MATCH($C100,'Scenario Parameters'!$A:$A,0)))*(1+INDEX('Scenario Parameters'!$L:$L,MATCH(CP$3,'Scenario Parameters'!$A:$A,0)))*'Base Table 5'!CP100</f>
        <v>656.37599999999998</v>
      </c>
      <c r="CQ100" s="36">
        <f>(1+INDEX('Scenario Parameters'!$L:$L,MATCH($C100,'Scenario Parameters'!$A:$A,0)))*(1+INDEX('Scenario Parameters'!$L:$L,MATCH(CQ$3,'Scenario Parameters'!$A:$A,0)))*'Base Table 5'!CQ100</f>
        <v>1522.1704</v>
      </c>
      <c r="CR100" s="36">
        <f>(1+INDEX('Scenario Parameters'!$L:$L,MATCH($C100,'Scenario Parameters'!$A:$A,0)))*(1+INDEX('Scenario Parameters'!$L:$L,MATCH(CR$3,'Scenario Parameters'!$A:$A,0)))*'Base Table 5'!CR100</f>
        <v>14086.239600000001</v>
      </c>
      <c r="CS100" s="36">
        <f>(1+INDEX('Scenario Parameters'!$L:$L,MATCH($C100,'Scenario Parameters'!$A:$A,0)))*(1+INDEX('Scenario Parameters'!$L:$L,MATCH(CS$3,'Scenario Parameters'!$A:$A,0)))*'Base Table 5'!CS100</f>
        <v>1953.4528</v>
      </c>
      <c r="CT100" s="36">
        <f>(1+INDEX('Scenario Parameters'!$L:$L,MATCH($C100,'Scenario Parameters'!$A:$A,0)))*(1+INDEX('Scenario Parameters'!$L:$L,MATCH(CT$3,'Scenario Parameters'!$A:$A,0)))*'Base Table 5'!CT100</f>
        <v>411.52760000000001</v>
      </c>
      <c r="CU100" s="36">
        <f>(1+INDEX('Scenario Parameters'!$L:$L,MATCH($C100,'Scenario Parameters'!$A:$A,0)))*(1+INDEX('Scenario Parameters'!$L:$L,MATCH(CU$3,'Scenario Parameters'!$A:$A,0)))*'Base Table 5'!CU100</f>
        <v>141.72810000000001</v>
      </c>
      <c r="CV100" s="36">
        <f>(1+INDEX('Scenario Parameters'!$L:$L,MATCH($C100,'Scenario Parameters'!$A:$A,0)))*(1+INDEX('Scenario Parameters'!$L:$L,MATCH(CV$3,'Scenario Parameters'!$A:$A,0)))*'Base Table 5'!CV100</f>
        <v>9123.2497000000003</v>
      </c>
      <c r="CW100" s="36">
        <f>(1+INDEX('Scenario Parameters'!$L:$L,MATCH($C100,'Scenario Parameters'!$A:$A,0)))*(1+INDEX('Scenario Parameters'!$L:$L,MATCH(CW$3,'Scenario Parameters'!$A:$A,0)))*'Base Table 5'!CW100</f>
        <v>46704.840300000003</v>
      </c>
      <c r="CX100" s="36">
        <f>(1+INDEX('Scenario Parameters'!$L:$L,MATCH($C100,'Scenario Parameters'!$A:$A,0)))*(1+INDEX('Scenario Parameters'!$L:$L,MATCH(CX$3,'Scenario Parameters'!$A:$A,0)))*'Base Table 5'!CX100</f>
        <v>8554.5046999999995</v>
      </c>
      <c r="CY100" s="36">
        <f>(1+INDEX('Scenario Parameters'!$L:$L,MATCH($C100,'Scenario Parameters'!$A:$A,0)))*(1+INDEX('Scenario Parameters'!$L:$L,MATCH(CY$3,'Scenario Parameters'!$A:$A,0)))*'Base Table 5'!CY100</f>
        <v>8140.4144999999999</v>
      </c>
      <c r="CZ100" s="36">
        <f>(1+INDEX('Scenario Parameters'!$L:$L,MATCH($C100,'Scenario Parameters'!$A:$A,0)))*(1+INDEX('Scenario Parameters'!$L:$L,MATCH(CZ$3,'Scenario Parameters'!$A:$A,0)))*'Base Table 5'!CZ100</f>
        <v>2134.4315999999999</v>
      </c>
      <c r="DA100" s="36">
        <f>(1+INDEX('Scenario Parameters'!$L:$L,MATCH($C100,'Scenario Parameters'!$A:$A,0)))*(1+INDEX('Scenario Parameters'!$L:$L,MATCH(DA$3,'Scenario Parameters'!$A:$A,0)))*'Base Table 5'!DA100</f>
        <v>9249.5208999999995</v>
      </c>
      <c r="DB100" s="36">
        <f>(1+INDEX('Scenario Parameters'!$L:$L,MATCH($C100,'Scenario Parameters'!$A:$A,0)))*(1+INDEX('Scenario Parameters'!$L:$L,MATCH(DB$3,'Scenario Parameters'!$A:$A,0)))*'Base Table 5'!DB100</f>
        <v>1215.3589999999999</v>
      </c>
      <c r="DC100" s="36">
        <f>(1+INDEX('Scenario Parameters'!$L:$L,MATCH($C100,'Scenario Parameters'!$A:$A,0)))*(1+INDEX('Scenario Parameters'!$L:$L,MATCH(DC$3,'Scenario Parameters'!$A:$A,0)))*'Base Table 5'!DC100</f>
        <v>1007.5428000000001</v>
      </c>
      <c r="DD100" s="36">
        <f>(1+INDEX('Scenario Parameters'!$L:$L,MATCH($C100,'Scenario Parameters'!$A:$A,0)))*(1+INDEX('Scenario Parameters'!$L:$L,MATCH(DD$3,'Scenario Parameters'!$A:$A,0)))*'Base Table 5'!DD100</f>
        <v>1697.7768000000001</v>
      </c>
      <c r="DE100" s="36">
        <f>(1+INDEX('Scenario Parameters'!$L:$L,MATCH($C100,'Scenario Parameters'!$A:$A,0)))*(1+INDEX('Scenario Parameters'!$L:$L,MATCH(DE$3,'Scenario Parameters'!$A:$A,0)))*'Base Table 5'!DE100</f>
        <v>938.02760000000001</v>
      </c>
      <c r="DF100" s="36">
        <f>(1+INDEX('Scenario Parameters'!$L:$L,MATCH($C100,'Scenario Parameters'!$A:$A,0)))*(1+INDEX('Scenario Parameters'!$L:$L,MATCH(DF$3,'Scenario Parameters'!$A:$A,0)))*'Base Table 5'!DF100</f>
        <v>247.63470000000001</v>
      </c>
      <c r="DG100" s="36">
        <f>(1+INDEX('Scenario Parameters'!$L:$L,MATCH($C100,'Scenario Parameters'!$A:$A,0)))*(1+INDEX('Scenario Parameters'!$L:$L,MATCH(DG$3,'Scenario Parameters'!$A:$A,0)))*'Base Table 5'!DG100</f>
        <v>2377.2085999999999</v>
      </c>
      <c r="DH100" s="36">
        <f>(1+INDEX('Scenario Parameters'!$L:$L,MATCH($C100,'Scenario Parameters'!$A:$A,0)))*(1+INDEX('Scenario Parameters'!$L:$L,MATCH(DH$3,'Scenario Parameters'!$A:$A,0)))*'Base Table 5'!DH100</f>
        <v>1664.57295</v>
      </c>
      <c r="DI100" s="36">
        <f>(1+INDEX('Scenario Parameters'!$L:$L,MATCH($C100,'Scenario Parameters'!$A:$A,0)))*(1+INDEX('Scenario Parameters'!$L:$L,MATCH(DI$3,'Scenario Parameters'!$A:$A,0)))*'Base Table 5'!DI100</f>
        <v>697.20249999999999</v>
      </c>
      <c r="DJ100" s="36">
        <f>(1+INDEX('Scenario Parameters'!$L:$L,MATCH($C100,'Scenario Parameters'!$A:$A,0)))*(1+INDEX('Scenario Parameters'!$L:$L,MATCH(DJ$3,'Scenario Parameters'!$A:$A,0)))*'Base Table 5'!DJ100</f>
        <v>2262.0796</v>
      </c>
      <c r="DK100" s="36">
        <f>(1+INDEX('Scenario Parameters'!$L:$L,MATCH($C100,'Scenario Parameters'!$A:$A,0)))*(1+INDEX('Scenario Parameters'!$L:$L,MATCH(DK$3,'Scenario Parameters'!$A:$A,0)))*'Base Table 5'!DK100</f>
        <v>1482.8089</v>
      </c>
      <c r="DL100" s="36">
        <f>(1+INDEX('Scenario Parameters'!$L:$L,MATCH($C100,'Scenario Parameters'!$A:$A,0)))*(1+INDEX('Scenario Parameters'!$L:$L,MATCH(DL$3,'Scenario Parameters'!$A:$A,0)))*'Base Table 5'!DL100</f>
        <v>318.58627999999993</v>
      </c>
      <c r="DM100" s="36">
        <f>(1+INDEX('Scenario Parameters'!$L:$L,MATCH($C100,'Scenario Parameters'!$A:$A,0)))*(1+INDEX('Scenario Parameters'!$L:$L,MATCH(DM$3,'Scenario Parameters'!$A:$A,0)))*'Base Table 5'!DM100</f>
        <v>2015.1713</v>
      </c>
      <c r="DN100" s="36">
        <f>(1+INDEX('Scenario Parameters'!$L:$L,MATCH($C100,'Scenario Parameters'!$A:$A,0)))*(1+INDEX('Scenario Parameters'!$L:$L,MATCH(DN$3,'Scenario Parameters'!$A:$A,0)))*'Base Table 5'!DN100</f>
        <v>995.92780000000005</v>
      </c>
      <c r="DO100" s="36">
        <f>(1+INDEX('Scenario Parameters'!$L:$L,MATCH($C100,'Scenario Parameters'!$A:$A,0)))*(1+INDEX('Scenario Parameters'!$L:$L,MATCH(DO$3,'Scenario Parameters'!$A:$A,0)))*'Base Table 5'!DO100</f>
        <v>63.83</v>
      </c>
      <c r="DP100" s="36">
        <f t="shared" ref="DP100:DP118" si="12">SUM(E100:DO100)</f>
        <v>233200.44023000004</v>
      </c>
      <c r="DQ100" s="36">
        <f>('Base Table 5'!DQ100/'Base Table 5'!$DX100)*$EB100</f>
        <v>11036.531000788777</v>
      </c>
      <c r="DR100" s="36">
        <f>('Base Table 5'!DR100/'Base Table 5'!$DX100)*$EB100</f>
        <v>10297.02989105041</v>
      </c>
      <c r="DS100" s="36">
        <f>('Base Table 5'!DS100/'Base Table 5'!$DX100)*$EB100</f>
        <v>17670.957308432728</v>
      </c>
      <c r="DT100" s="36">
        <f>('Base Table 5'!DT100/'Base Table 5'!$DX100)*$EB100</f>
        <v>78.32163976413112</v>
      </c>
      <c r="DU100" s="36">
        <f>('Base Table 5'!DU100/'Base Table 5'!$DX100)*$EB100</f>
        <v>1586.8018235144666</v>
      </c>
      <c r="DV100" s="36">
        <f>('Base Table 5'!DV100/'Base Table 5'!$DX100)*$EB100</f>
        <v>0.31279437533830229</v>
      </c>
      <c r="DW100" s="36">
        <f>('Base Table 5'!DW100/'Base Table 5'!$DX100)*$EB100</f>
        <v>13137.923534756808</v>
      </c>
      <c r="DX100" s="36">
        <f t="shared" ref="DX100:DX118" si="13">SUM(DQ100:DW100)</f>
        <v>53807.877992682661</v>
      </c>
      <c r="DY100" s="36">
        <f t="shared" ref="DY100:DY118" si="14">DP100+DX100</f>
        <v>287008.31822268269</v>
      </c>
      <c r="DZ100" s="14">
        <f>'Base Table 5'!DY100</f>
        <v>288330.9999</v>
      </c>
      <c r="EA100" s="54">
        <v>287008.31822268269</v>
      </c>
      <c r="EB100" s="100">
        <f t="shared" ref="EB100:EB118" si="15">EA100-DP100</f>
        <v>53807.877992682654</v>
      </c>
    </row>
    <row r="101" spans="1:132" x14ac:dyDescent="0.4">
      <c r="A101" s="37">
        <v>98</v>
      </c>
      <c r="B101" s="2" t="str">
        <f>'Base Table 5'!B101</f>
        <v>7001</v>
      </c>
      <c r="C101" s="112">
        <f>'Base Table 5'!C101</f>
        <v>24</v>
      </c>
      <c r="D101" s="38" t="str">
        <f>'Base Table 5'!D101</f>
        <v>Computer systems design and related services</v>
      </c>
      <c r="E101" s="36">
        <f>(1+INDEX('Scenario Parameters'!$L:$L,MATCH($C101,'Scenario Parameters'!$A:$A,0)))*(1+INDEX('Scenario Parameters'!$L:$L,MATCH(E$3,'Scenario Parameters'!$A:$A,0)))*'Base Table 5'!E101</f>
        <v>22.750900000000001</v>
      </c>
      <c r="F101" s="36">
        <f>(1+INDEX('Scenario Parameters'!$L:$L,MATCH($C101,'Scenario Parameters'!$A:$A,0)))*(1+INDEX('Scenario Parameters'!$L:$L,MATCH(F$3,'Scenario Parameters'!$A:$A,0)))*'Base Table 5'!F101</f>
        <v>17.3354</v>
      </c>
      <c r="G101" s="36">
        <f>(1+INDEX('Scenario Parameters'!$L:$L,MATCH($C101,'Scenario Parameters'!$A:$A,0)))*(1+INDEX('Scenario Parameters'!$L:$L,MATCH(G$3,'Scenario Parameters'!$A:$A,0)))*'Base Table 5'!G101</f>
        <v>19.178599999999999</v>
      </c>
      <c r="H101" s="36">
        <f>(1+INDEX('Scenario Parameters'!$L:$L,MATCH($C101,'Scenario Parameters'!$A:$A,0)))*(1+INDEX('Scenario Parameters'!$L:$L,MATCH(H$3,'Scenario Parameters'!$A:$A,0)))*'Base Table 5'!H101</f>
        <v>4.7405999999999997</v>
      </c>
      <c r="I101" s="36">
        <f>(1+INDEX('Scenario Parameters'!$L:$L,MATCH($C101,'Scenario Parameters'!$A:$A,0)))*(1+INDEX('Scenario Parameters'!$L:$L,MATCH(I$3,'Scenario Parameters'!$A:$A,0)))*'Base Table 5'!I101</f>
        <v>3.1600000000000003E-2</v>
      </c>
      <c r="J101" s="36">
        <f>(1+INDEX('Scenario Parameters'!$L:$L,MATCH($C101,'Scenario Parameters'!$A:$A,0)))*(1+INDEX('Scenario Parameters'!$L:$L,MATCH(J$3,'Scenario Parameters'!$A:$A,0)))*'Base Table 5'!J101</f>
        <v>0.3296</v>
      </c>
      <c r="K101" s="36">
        <f>(1+INDEX('Scenario Parameters'!$L:$L,MATCH($C101,'Scenario Parameters'!$A:$A,0)))*(1+INDEX('Scenario Parameters'!$L:$L,MATCH(K$3,'Scenario Parameters'!$A:$A,0)))*'Base Table 5'!K101</f>
        <v>25.796299999999999</v>
      </c>
      <c r="L101" s="36">
        <f>(1+INDEX('Scenario Parameters'!$L:$L,MATCH($C101,'Scenario Parameters'!$A:$A,0)))*(1+INDEX('Scenario Parameters'!$L:$L,MATCH(L$3,'Scenario Parameters'!$A:$A,0)))*'Base Table 5'!L101</f>
        <v>15.776079999999995</v>
      </c>
      <c r="M101" s="36">
        <f>(1+INDEX('Scenario Parameters'!$L:$L,MATCH($C101,'Scenario Parameters'!$A:$A,0)))*(1+INDEX('Scenario Parameters'!$L:$L,MATCH(M$3,'Scenario Parameters'!$A:$A,0)))*'Base Table 5'!M101</f>
        <v>6.7655699999999985</v>
      </c>
      <c r="N101" s="36">
        <f>(1+INDEX('Scenario Parameters'!$L:$L,MATCH($C101,'Scenario Parameters'!$A:$A,0)))*(1+INDEX('Scenario Parameters'!$L:$L,MATCH(N$3,'Scenario Parameters'!$A:$A,0)))*'Base Table 5'!N101</f>
        <v>25.730320000000003</v>
      </c>
      <c r="O101" s="36">
        <f>(1+INDEX('Scenario Parameters'!$L:$L,MATCH($C101,'Scenario Parameters'!$A:$A,0)))*(1+INDEX('Scenario Parameters'!$L:$L,MATCH(O$3,'Scenario Parameters'!$A:$A,0)))*'Base Table 5'!O101</f>
        <v>155.9503</v>
      </c>
      <c r="P101" s="36">
        <f>(1+INDEX('Scenario Parameters'!$L:$L,MATCH($C101,'Scenario Parameters'!$A:$A,0)))*(1+INDEX('Scenario Parameters'!$L:$L,MATCH(P$3,'Scenario Parameters'!$A:$A,0)))*'Base Table 5'!P101</f>
        <v>21.439</v>
      </c>
      <c r="Q101" s="36">
        <f>(1+INDEX('Scenario Parameters'!$L:$L,MATCH($C101,'Scenario Parameters'!$A:$A,0)))*(1+INDEX('Scenario Parameters'!$L:$L,MATCH(Q$3,'Scenario Parameters'!$A:$A,0)))*'Base Table 5'!Q101</f>
        <v>16.665280000000003</v>
      </c>
      <c r="R101" s="36">
        <f>(1+INDEX('Scenario Parameters'!$L:$L,MATCH($C101,'Scenario Parameters'!$A:$A,0)))*(1+INDEX('Scenario Parameters'!$L:$L,MATCH(R$3,'Scenario Parameters'!$A:$A,0)))*'Base Table 5'!R101</f>
        <v>53.057200000000002</v>
      </c>
      <c r="S101" s="36">
        <f>(1+INDEX('Scenario Parameters'!$L:$L,MATCH($C101,'Scenario Parameters'!$A:$A,0)))*(1+INDEX('Scenario Parameters'!$L:$L,MATCH(S$3,'Scenario Parameters'!$A:$A,0)))*'Base Table 5'!S101</f>
        <v>0.2913</v>
      </c>
      <c r="T101" s="36">
        <f>(1+INDEX('Scenario Parameters'!$L:$L,MATCH($C101,'Scenario Parameters'!$A:$A,0)))*(1+INDEX('Scenario Parameters'!$L:$L,MATCH(T$3,'Scenario Parameters'!$A:$A,0)))*'Base Table 5'!T101</f>
        <v>20.3597</v>
      </c>
      <c r="U101" s="36">
        <f>(1+INDEX('Scenario Parameters'!$L:$L,MATCH($C101,'Scenario Parameters'!$A:$A,0)))*(1+INDEX('Scenario Parameters'!$L:$L,MATCH(U$3,'Scenario Parameters'!$A:$A,0)))*'Base Table 5'!U101</f>
        <v>9.2540999999999993</v>
      </c>
      <c r="V101" s="36">
        <f>(1+INDEX('Scenario Parameters'!$L:$L,MATCH($C101,'Scenario Parameters'!$A:$A,0)))*(1+INDEX('Scenario Parameters'!$L:$L,MATCH(V$3,'Scenario Parameters'!$A:$A,0)))*'Base Table 5'!V101</f>
        <v>3.5184000000000002</v>
      </c>
      <c r="W101" s="36">
        <f>(1+INDEX('Scenario Parameters'!$L:$L,MATCH($C101,'Scenario Parameters'!$A:$A,0)))*(1+INDEX('Scenario Parameters'!$L:$L,MATCH(W$3,'Scenario Parameters'!$A:$A,0)))*'Base Table 5'!W101</f>
        <v>22.7743</v>
      </c>
      <c r="X101" s="36">
        <f>(1+INDEX('Scenario Parameters'!$L:$L,MATCH($C101,'Scenario Parameters'!$A:$A,0)))*(1+INDEX('Scenario Parameters'!$L:$L,MATCH(X$3,'Scenario Parameters'!$A:$A,0)))*'Base Table 5'!X101</f>
        <v>16.1052</v>
      </c>
      <c r="Y101" s="36">
        <f>(1+INDEX('Scenario Parameters'!$L:$L,MATCH($C101,'Scenario Parameters'!$A:$A,0)))*(1+INDEX('Scenario Parameters'!$L:$L,MATCH(Y$3,'Scenario Parameters'!$A:$A,0)))*'Base Table 5'!Y101</f>
        <v>22.2729</v>
      </c>
      <c r="Z101" s="36">
        <f>(1+INDEX('Scenario Parameters'!$L:$L,MATCH($C101,'Scenario Parameters'!$A:$A,0)))*(1+INDEX('Scenario Parameters'!$L:$L,MATCH(Z$3,'Scenario Parameters'!$A:$A,0)))*'Base Table 5'!Z101</f>
        <v>34.399700000000003</v>
      </c>
      <c r="AA101" s="36">
        <f>(1+INDEX('Scenario Parameters'!$L:$L,MATCH($C101,'Scenario Parameters'!$A:$A,0)))*(1+INDEX('Scenario Parameters'!$L:$L,MATCH(AA$3,'Scenario Parameters'!$A:$A,0)))*'Base Table 5'!AA101</f>
        <v>49.801400000000001</v>
      </c>
      <c r="AB101" s="36">
        <f>(1+INDEX('Scenario Parameters'!$L:$L,MATCH($C101,'Scenario Parameters'!$A:$A,0)))*(1+INDEX('Scenario Parameters'!$L:$L,MATCH(AB$3,'Scenario Parameters'!$A:$A,0)))*'Base Table 5'!AB101</f>
        <v>3.7797000000000001</v>
      </c>
      <c r="AC101" s="36">
        <f>(1+INDEX('Scenario Parameters'!$L:$L,MATCH($C101,'Scenario Parameters'!$A:$A,0)))*(1+INDEX('Scenario Parameters'!$L:$L,MATCH(AC$3,'Scenario Parameters'!$A:$A,0)))*'Base Table 5'!AC101</f>
        <v>11.864800000000001</v>
      </c>
      <c r="AD101" s="36">
        <f>(1+INDEX('Scenario Parameters'!$L:$L,MATCH($C101,'Scenario Parameters'!$A:$A,0)))*(1+INDEX('Scenario Parameters'!$L:$L,MATCH(AD$3,'Scenario Parameters'!$A:$A,0)))*'Base Table 5'!AD101</f>
        <v>4.2999999999999997E-2</v>
      </c>
      <c r="AE101" s="36">
        <f>(1+INDEX('Scenario Parameters'!$L:$L,MATCH($C101,'Scenario Parameters'!$A:$A,0)))*(1+INDEX('Scenario Parameters'!$L:$L,MATCH(AE$3,'Scenario Parameters'!$A:$A,0)))*'Base Table 5'!AE101</f>
        <v>0.77470000000000006</v>
      </c>
      <c r="AF101" s="36">
        <f>(1+INDEX('Scenario Parameters'!$L:$L,MATCH($C101,'Scenario Parameters'!$A:$A,0)))*(1+INDEX('Scenario Parameters'!$L:$L,MATCH(AF$3,'Scenario Parameters'!$A:$A,0)))*'Base Table 5'!AF101</f>
        <v>30.6647</v>
      </c>
      <c r="AG101" s="36">
        <f>(1+INDEX('Scenario Parameters'!$L:$L,MATCH($C101,'Scenario Parameters'!$A:$A,0)))*(1+INDEX('Scenario Parameters'!$L:$L,MATCH(AG$3,'Scenario Parameters'!$A:$A,0)))*'Base Table 5'!AG101</f>
        <v>0.15110000000000001</v>
      </c>
      <c r="AH101" s="36">
        <f>(1+INDEX('Scenario Parameters'!$L:$L,MATCH($C101,'Scenario Parameters'!$A:$A,0)))*(1+INDEX('Scenario Parameters'!$L:$L,MATCH(AH$3,'Scenario Parameters'!$A:$A,0)))*'Base Table 5'!AH101</f>
        <v>0.2823</v>
      </c>
      <c r="AI101" s="36">
        <f>(1+INDEX('Scenario Parameters'!$L:$L,MATCH($C101,'Scenario Parameters'!$A:$A,0)))*(1+INDEX('Scenario Parameters'!$L:$L,MATCH(AI$3,'Scenario Parameters'!$A:$A,0)))*'Base Table 5'!AI101</f>
        <v>0.37909999999999999</v>
      </c>
      <c r="AJ101" s="36">
        <f>(1+INDEX('Scenario Parameters'!$L:$L,MATCH($C101,'Scenario Parameters'!$A:$A,0)))*(1+INDEX('Scenario Parameters'!$L:$L,MATCH(AJ$3,'Scenario Parameters'!$A:$A,0)))*'Base Table 5'!AJ101</f>
        <v>5.4806999999999997</v>
      </c>
      <c r="AK101" s="36">
        <f>(1+INDEX('Scenario Parameters'!$L:$L,MATCH($C101,'Scenario Parameters'!$A:$A,0)))*(1+INDEX('Scenario Parameters'!$L:$L,MATCH(AK$3,'Scenario Parameters'!$A:$A,0)))*'Base Table 5'!AK101</f>
        <v>25.481300000000001</v>
      </c>
      <c r="AL101" s="36">
        <f>(1+INDEX('Scenario Parameters'!$L:$L,MATCH($C101,'Scenario Parameters'!$A:$A,0)))*(1+INDEX('Scenario Parameters'!$L:$L,MATCH(AL$3,'Scenario Parameters'!$A:$A,0)))*'Base Table 5'!AL101</f>
        <v>5.6502999999999997</v>
      </c>
      <c r="AM101" s="36">
        <f>(1+INDEX('Scenario Parameters'!$L:$L,MATCH($C101,'Scenario Parameters'!$A:$A,0)))*(1+INDEX('Scenario Parameters'!$L:$L,MATCH(AM$3,'Scenario Parameters'!$A:$A,0)))*'Base Table 5'!AM101</f>
        <v>37.257899999999999</v>
      </c>
      <c r="AN101" s="36">
        <f>(1+INDEX('Scenario Parameters'!$L:$L,MATCH($C101,'Scenario Parameters'!$A:$A,0)))*(1+INDEX('Scenario Parameters'!$L:$L,MATCH(AN$3,'Scenario Parameters'!$A:$A,0)))*'Base Table 5'!AN101</f>
        <v>43.107599999999998</v>
      </c>
      <c r="AO101" s="36">
        <f>(1+INDEX('Scenario Parameters'!$L:$L,MATCH($C101,'Scenario Parameters'!$A:$A,0)))*(1+INDEX('Scenario Parameters'!$L:$L,MATCH(AO$3,'Scenario Parameters'!$A:$A,0)))*'Base Table 5'!AO101</f>
        <v>1.2766599999999997</v>
      </c>
      <c r="AP101" s="36">
        <f>(1+INDEX('Scenario Parameters'!$L:$L,MATCH($C101,'Scenario Parameters'!$A:$A,0)))*(1+INDEX('Scenario Parameters'!$L:$L,MATCH(AP$3,'Scenario Parameters'!$A:$A,0)))*'Base Table 5'!AP101</f>
        <v>21.7074</v>
      </c>
      <c r="AQ101" s="36">
        <f>(1+INDEX('Scenario Parameters'!$L:$L,MATCH($C101,'Scenario Parameters'!$A:$A,0)))*(1+INDEX('Scenario Parameters'!$L:$L,MATCH(AQ$3,'Scenario Parameters'!$A:$A,0)))*'Base Table 5'!AQ101</f>
        <v>6.5549999999999997E-2</v>
      </c>
      <c r="AR101" s="36">
        <f>(1+INDEX('Scenario Parameters'!$L:$L,MATCH($C101,'Scenario Parameters'!$A:$A,0)))*(1+INDEX('Scenario Parameters'!$L:$L,MATCH(AR$3,'Scenario Parameters'!$A:$A,0)))*'Base Table 5'!AR101</f>
        <v>94.3309</v>
      </c>
      <c r="AS101" s="36">
        <f>(1+INDEX('Scenario Parameters'!$L:$L,MATCH($C101,'Scenario Parameters'!$A:$A,0)))*(1+INDEX('Scenario Parameters'!$L:$L,MATCH(AS$3,'Scenario Parameters'!$A:$A,0)))*'Base Table 5'!AS101</f>
        <v>25.488</v>
      </c>
      <c r="AT101" s="36">
        <f>(1+INDEX('Scenario Parameters'!$L:$L,MATCH($C101,'Scenario Parameters'!$A:$A,0)))*(1+INDEX('Scenario Parameters'!$L:$L,MATCH(AT$3,'Scenario Parameters'!$A:$A,0)))*'Base Table 5'!AT101</f>
        <v>67.785399999999996</v>
      </c>
      <c r="AU101" s="36">
        <f>(1+INDEX('Scenario Parameters'!$L:$L,MATCH($C101,'Scenario Parameters'!$A:$A,0)))*(1+INDEX('Scenario Parameters'!$L:$L,MATCH(AU$3,'Scenario Parameters'!$A:$A,0)))*'Base Table 5'!AU101</f>
        <v>8.4284999999999997</v>
      </c>
      <c r="AV101" s="36">
        <f>(1+INDEX('Scenario Parameters'!$L:$L,MATCH($C101,'Scenario Parameters'!$A:$A,0)))*(1+INDEX('Scenario Parameters'!$L:$L,MATCH(AV$3,'Scenario Parameters'!$A:$A,0)))*'Base Table 5'!AV101</f>
        <v>18.270399999999999</v>
      </c>
      <c r="AW101" s="36">
        <f>(1+INDEX('Scenario Parameters'!$L:$L,MATCH($C101,'Scenario Parameters'!$A:$A,0)))*(1+INDEX('Scenario Parameters'!$L:$L,MATCH(AW$3,'Scenario Parameters'!$A:$A,0)))*'Base Table 5'!AW101</f>
        <v>7.5861999999999998</v>
      </c>
      <c r="AX101" s="36">
        <f>(1+INDEX('Scenario Parameters'!$L:$L,MATCH($C101,'Scenario Parameters'!$A:$A,0)))*(1+INDEX('Scenario Parameters'!$L:$L,MATCH(AX$3,'Scenario Parameters'!$A:$A,0)))*'Base Table 5'!AX101</f>
        <v>36.099200000000003</v>
      </c>
      <c r="AY101" s="36">
        <f>(1+INDEX('Scenario Parameters'!$L:$L,MATCH($C101,'Scenario Parameters'!$A:$A,0)))*(1+INDEX('Scenario Parameters'!$L:$L,MATCH(AY$3,'Scenario Parameters'!$A:$A,0)))*'Base Table 5'!AY101</f>
        <v>12.200100000000001</v>
      </c>
      <c r="AZ101" s="36">
        <f>(1+INDEX('Scenario Parameters'!$L:$L,MATCH($C101,'Scenario Parameters'!$A:$A,0)))*(1+INDEX('Scenario Parameters'!$L:$L,MATCH(AZ$3,'Scenario Parameters'!$A:$A,0)))*'Base Table 5'!AZ101</f>
        <v>1.7265999999999999</v>
      </c>
      <c r="BA101" s="36">
        <f>(1+INDEX('Scenario Parameters'!$L:$L,MATCH($C101,'Scenario Parameters'!$A:$A,0)))*(1+INDEX('Scenario Parameters'!$L:$L,MATCH(BA$3,'Scenario Parameters'!$A:$A,0)))*'Base Table 5'!BA101</f>
        <v>81.047200000000004</v>
      </c>
      <c r="BB101" s="36">
        <f>(1+INDEX('Scenario Parameters'!$L:$L,MATCH($C101,'Scenario Parameters'!$A:$A,0)))*(1+INDEX('Scenario Parameters'!$L:$L,MATCH(BB$3,'Scenario Parameters'!$A:$A,0)))*'Base Table 5'!BB101</f>
        <v>2.2465999999999999</v>
      </c>
      <c r="BC101" s="36">
        <f>(1+INDEX('Scenario Parameters'!$L:$L,MATCH($C101,'Scenario Parameters'!$A:$A,0)))*(1+INDEX('Scenario Parameters'!$L:$L,MATCH(BC$3,'Scenario Parameters'!$A:$A,0)))*'Base Table 5'!BC101</f>
        <v>8.0328999999999997</v>
      </c>
      <c r="BD101" s="36">
        <f>(1+INDEX('Scenario Parameters'!$L:$L,MATCH($C101,'Scenario Parameters'!$A:$A,0)))*(1+INDEX('Scenario Parameters'!$L:$L,MATCH(BD$3,'Scenario Parameters'!$A:$A,0)))*'Base Table 5'!BD101</f>
        <v>63.644300000000001</v>
      </c>
      <c r="BE101" s="36">
        <f>(1+INDEX('Scenario Parameters'!$L:$L,MATCH($C101,'Scenario Parameters'!$A:$A,0)))*(1+INDEX('Scenario Parameters'!$L:$L,MATCH(BE$3,'Scenario Parameters'!$A:$A,0)))*'Base Table 5'!BE101</f>
        <v>18.380099999999999</v>
      </c>
      <c r="BF101" s="36">
        <f>(1+INDEX('Scenario Parameters'!$L:$L,MATCH($C101,'Scenario Parameters'!$A:$A,0)))*(1+INDEX('Scenario Parameters'!$L:$L,MATCH(BF$3,'Scenario Parameters'!$A:$A,0)))*'Base Table 5'!BF101</f>
        <v>36.719099999999997</v>
      </c>
      <c r="BG101" s="36">
        <f>(1+INDEX('Scenario Parameters'!$L:$L,MATCH($C101,'Scenario Parameters'!$A:$A,0)))*(1+INDEX('Scenario Parameters'!$L:$L,MATCH(BG$3,'Scenario Parameters'!$A:$A,0)))*'Base Table 5'!BG101</f>
        <v>74.252460000000013</v>
      </c>
      <c r="BH101" s="36">
        <f>(1+INDEX('Scenario Parameters'!$L:$L,MATCH($C101,'Scenario Parameters'!$A:$A,0)))*(1+INDEX('Scenario Parameters'!$L:$L,MATCH(BH$3,'Scenario Parameters'!$A:$A,0)))*'Base Table 5'!BH101</f>
        <v>35.7181</v>
      </c>
      <c r="BI101" s="36">
        <f>(1+INDEX('Scenario Parameters'!$L:$L,MATCH($C101,'Scenario Parameters'!$A:$A,0)))*(1+INDEX('Scenario Parameters'!$L:$L,MATCH(BI$3,'Scenario Parameters'!$A:$A,0)))*'Base Table 5'!BI101</f>
        <v>52.1126</v>
      </c>
      <c r="BJ101" s="36">
        <f>(1+INDEX('Scenario Parameters'!$L:$L,MATCH($C101,'Scenario Parameters'!$A:$A,0)))*(1+INDEX('Scenario Parameters'!$L:$L,MATCH(BJ$3,'Scenario Parameters'!$A:$A,0)))*'Base Table 5'!BJ101</f>
        <v>31.101500000000001</v>
      </c>
      <c r="BK101" s="36">
        <f>(1+INDEX('Scenario Parameters'!$L:$L,MATCH($C101,'Scenario Parameters'!$A:$A,0)))*(1+INDEX('Scenario Parameters'!$L:$L,MATCH(BK$3,'Scenario Parameters'!$A:$A,0)))*'Base Table 5'!BK101</f>
        <v>76.888099999999994</v>
      </c>
      <c r="BL101" s="36">
        <f>(1+INDEX('Scenario Parameters'!$L:$L,MATCH($C101,'Scenario Parameters'!$A:$A,0)))*(1+INDEX('Scenario Parameters'!$L:$L,MATCH(BL$3,'Scenario Parameters'!$A:$A,0)))*'Base Table 5'!BL101</f>
        <v>29.6173</v>
      </c>
      <c r="BM101" s="36">
        <f>(1+INDEX('Scenario Parameters'!$L:$L,MATCH($C101,'Scenario Parameters'!$A:$A,0)))*(1+INDEX('Scenario Parameters'!$L:$L,MATCH(BM$3,'Scenario Parameters'!$A:$A,0)))*'Base Table 5'!BM101</f>
        <v>9.1038999999999994</v>
      </c>
      <c r="BN101" s="36">
        <f>(1+INDEX('Scenario Parameters'!$L:$L,MATCH($C101,'Scenario Parameters'!$A:$A,0)))*(1+INDEX('Scenario Parameters'!$L:$L,MATCH(BN$3,'Scenario Parameters'!$A:$A,0)))*'Base Table 5'!BN101</f>
        <v>78.266900000000007</v>
      </c>
      <c r="BO101" s="36">
        <f>(1+INDEX('Scenario Parameters'!$L:$L,MATCH($C101,'Scenario Parameters'!$A:$A,0)))*(1+INDEX('Scenario Parameters'!$L:$L,MATCH(BO$3,'Scenario Parameters'!$A:$A,0)))*'Base Table 5'!BO101</f>
        <v>28.861899999999999</v>
      </c>
      <c r="BP101" s="36">
        <f>(1+INDEX('Scenario Parameters'!$L:$L,MATCH($C101,'Scenario Parameters'!$A:$A,0)))*(1+INDEX('Scenario Parameters'!$L:$L,MATCH(BP$3,'Scenario Parameters'!$A:$A,0)))*'Base Table 5'!BP101</f>
        <v>7.6776999999999997</v>
      </c>
      <c r="BQ101" s="36">
        <f>(1+INDEX('Scenario Parameters'!$L:$L,MATCH($C101,'Scenario Parameters'!$A:$A,0)))*(1+INDEX('Scenario Parameters'!$L:$L,MATCH(BQ$3,'Scenario Parameters'!$A:$A,0)))*'Base Table 5'!BQ101</f>
        <v>122.035</v>
      </c>
      <c r="BR101" s="36">
        <f>(1+INDEX('Scenario Parameters'!$L:$L,MATCH($C101,'Scenario Parameters'!$A:$A,0)))*(1+INDEX('Scenario Parameters'!$L:$L,MATCH(BR$3,'Scenario Parameters'!$A:$A,0)))*'Base Table 5'!BR101</f>
        <v>236.65600000000001</v>
      </c>
      <c r="BS101" s="36">
        <f>(1+INDEX('Scenario Parameters'!$L:$L,MATCH($C101,'Scenario Parameters'!$A:$A,0)))*(1+INDEX('Scenario Parameters'!$L:$L,MATCH(BS$3,'Scenario Parameters'!$A:$A,0)))*'Base Table 5'!BS101</f>
        <v>4.6829999999999989</v>
      </c>
      <c r="BT101" s="36">
        <f>(1+INDEX('Scenario Parameters'!$L:$L,MATCH($C101,'Scenario Parameters'!$A:$A,0)))*(1+INDEX('Scenario Parameters'!$L:$L,MATCH(BT$3,'Scenario Parameters'!$A:$A,0)))*'Base Table 5'!BT101</f>
        <v>124.1927</v>
      </c>
      <c r="BU101" s="36">
        <f>(1+INDEX('Scenario Parameters'!$L:$L,MATCH($C101,'Scenario Parameters'!$A:$A,0)))*(1+INDEX('Scenario Parameters'!$L:$L,MATCH(BU$3,'Scenario Parameters'!$A:$A,0)))*'Base Table 5'!BU101</f>
        <v>79.281000000000006</v>
      </c>
      <c r="BV101" s="36">
        <f>(1+INDEX('Scenario Parameters'!$L:$L,MATCH($C101,'Scenario Parameters'!$A:$A,0)))*(1+INDEX('Scenario Parameters'!$L:$L,MATCH(BV$3,'Scenario Parameters'!$A:$A,0)))*'Base Table 5'!BV101</f>
        <v>169.7055</v>
      </c>
      <c r="BW101" s="36">
        <f>(1+INDEX('Scenario Parameters'!$L:$L,MATCH($C101,'Scenario Parameters'!$A:$A,0)))*(1+INDEX('Scenario Parameters'!$L:$L,MATCH(BW$3,'Scenario Parameters'!$A:$A,0)))*'Base Table 5'!BW101</f>
        <v>175.07400000000001</v>
      </c>
      <c r="BX101" s="36">
        <f>(1+INDEX('Scenario Parameters'!$L:$L,MATCH($C101,'Scenario Parameters'!$A:$A,0)))*(1+INDEX('Scenario Parameters'!$L:$L,MATCH(BX$3,'Scenario Parameters'!$A:$A,0)))*'Base Table 5'!BX101</f>
        <v>166.95609999999999</v>
      </c>
      <c r="BY101" s="36">
        <f>(1+INDEX('Scenario Parameters'!$L:$L,MATCH($C101,'Scenario Parameters'!$A:$A,0)))*(1+INDEX('Scenario Parameters'!$L:$L,MATCH(BY$3,'Scenario Parameters'!$A:$A,0)))*'Base Table 5'!BY101</f>
        <v>529.64670000000001</v>
      </c>
      <c r="BZ101" s="36">
        <f>(1+INDEX('Scenario Parameters'!$L:$L,MATCH($C101,'Scenario Parameters'!$A:$A,0)))*(1+INDEX('Scenario Parameters'!$L:$L,MATCH(BZ$3,'Scenario Parameters'!$A:$A,0)))*'Base Table 5'!BZ101</f>
        <v>1558.9731999999999</v>
      </c>
      <c r="CA101" s="36">
        <f>(1+INDEX('Scenario Parameters'!$L:$L,MATCH($C101,'Scenario Parameters'!$A:$A,0)))*(1+INDEX('Scenario Parameters'!$L:$L,MATCH(CA$3,'Scenario Parameters'!$A:$A,0)))*'Base Table 5'!CA101</f>
        <v>1100.9563000000001</v>
      </c>
      <c r="CB101" s="36">
        <f>(1+INDEX('Scenario Parameters'!$L:$L,MATCH($C101,'Scenario Parameters'!$A:$A,0)))*(1+INDEX('Scenario Parameters'!$L:$L,MATCH(CB$3,'Scenario Parameters'!$A:$A,0)))*'Base Table 5'!CB101</f>
        <v>97.877399999999994</v>
      </c>
      <c r="CC101" s="36">
        <f>(1+INDEX('Scenario Parameters'!$L:$L,MATCH($C101,'Scenario Parameters'!$A:$A,0)))*(1+INDEX('Scenario Parameters'!$L:$L,MATCH(CC$3,'Scenario Parameters'!$A:$A,0)))*'Base Table 5'!CC101</f>
        <v>208.74940000000001</v>
      </c>
      <c r="CD101" s="36">
        <f>(1+INDEX('Scenario Parameters'!$L:$L,MATCH($C101,'Scenario Parameters'!$A:$A,0)))*(1+INDEX('Scenario Parameters'!$L:$L,MATCH(CD$3,'Scenario Parameters'!$A:$A,0)))*'Base Table 5'!CD101</f>
        <v>400.62395999999995</v>
      </c>
      <c r="CE101" s="36">
        <f>(1+INDEX('Scenario Parameters'!$L:$L,MATCH($C101,'Scenario Parameters'!$A:$A,0)))*(1+INDEX('Scenario Parameters'!$L:$L,MATCH(CE$3,'Scenario Parameters'!$A:$A,0)))*'Base Table 5'!CE101</f>
        <v>63.7986</v>
      </c>
      <c r="CF101" s="36">
        <f>(1+INDEX('Scenario Parameters'!$L:$L,MATCH($C101,'Scenario Parameters'!$A:$A,0)))*(1+INDEX('Scenario Parameters'!$L:$L,MATCH(CF$3,'Scenario Parameters'!$A:$A,0)))*'Base Table 5'!CF101</f>
        <v>37.081600000000002</v>
      </c>
      <c r="CG101" s="36">
        <f>(1+INDEX('Scenario Parameters'!$L:$L,MATCH($C101,'Scenario Parameters'!$A:$A,0)))*(1+INDEX('Scenario Parameters'!$L:$L,MATCH(CG$3,'Scenario Parameters'!$A:$A,0)))*'Base Table 5'!CG101</f>
        <v>37.393999999999998</v>
      </c>
      <c r="CH101" s="36">
        <f>(1+INDEX('Scenario Parameters'!$L:$L,MATCH($C101,'Scenario Parameters'!$A:$A,0)))*(1+INDEX('Scenario Parameters'!$L:$L,MATCH(CH$3,'Scenario Parameters'!$A:$A,0)))*'Base Table 5'!CH101</f>
        <v>84.063100000000006</v>
      </c>
      <c r="CI101" s="36">
        <f>(1+INDEX('Scenario Parameters'!$L:$L,MATCH($C101,'Scenario Parameters'!$A:$A,0)))*(1+INDEX('Scenario Parameters'!$L:$L,MATCH(CI$3,'Scenario Parameters'!$A:$A,0)))*'Base Table 5'!CI101</f>
        <v>426.72680000000003</v>
      </c>
      <c r="CJ101" s="36">
        <f>(1+INDEX('Scenario Parameters'!$L:$L,MATCH($C101,'Scenario Parameters'!$A:$A,0)))*(1+INDEX('Scenario Parameters'!$L:$L,MATCH(CJ$3,'Scenario Parameters'!$A:$A,0)))*'Base Table 5'!CJ101</f>
        <v>2302.2997</v>
      </c>
      <c r="CK101" s="36">
        <f>(1+INDEX('Scenario Parameters'!$L:$L,MATCH($C101,'Scenario Parameters'!$A:$A,0)))*(1+INDEX('Scenario Parameters'!$L:$L,MATCH(CK$3,'Scenario Parameters'!$A:$A,0)))*'Base Table 5'!CK101</f>
        <v>50.705199999999998</v>
      </c>
      <c r="CL101" s="36">
        <f>(1+INDEX('Scenario Parameters'!$L:$L,MATCH($C101,'Scenario Parameters'!$A:$A,0)))*(1+INDEX('Scenario Parameters'!$L:$L,MATCH(CL$3,'Scenario Parameters'!$A:$A,0)))*'Base Table 5'!CL101</f>
        <v>32.455500000000001</v>
      </c>
      <c r="CM101" s="36">
        <f>(1+INDEX('Scenario Parameters'!$L:$L,MATCH($C101,'Scenario Parameters'!$A:$A,0)))*(1+INDEX('Scenario Parameters'!$L:$L,MATCH(CM$3,'Scenario Parameters'!$A:$A,0)))*'Base Table 5'!CM101</f>
        <v>685.04849999999999</v>
      </c>
      <c r="CN101" s="36">
        <f>(1+INDEX('Scenario Parameters'!$L:$L,MATCH($C101,'Scenario Parameters'!$A:$A,0)))*(1+INDEX('Scenario Parameters'!$L:$L,MATCH(CN$3,'Scenario Parameters'!$A:$A,0)))*'Base Table 5'!CN101</f>
        <v>3270.5302000000001</v>
      </c>
      <c r="CO101" s="36">
        <f>(1+INDEX('Scenario Parameters'!$L:$L,MATCH($C101,'Scenario Parameters'!$A:$A,0)))*(1+INDEX('Scenario Parameters'!$L:$L,MATCH(CO$3,'Scenario Parameters'!$A:$A,0)))*'Base Table 5'!CO101</f>
        <v>7.6307999999999998</v>
      </c>
      <c r="CP101" s="36">
        <f>(1+INDEX('Scenario Parameters'!$L:$L,MATCH($C101,'Scenario Parameters'!$A:$A,0)))*(1+INDEX('Scenario Parameters'!$L:$L,MATCH(CP$3,'Scenario Parameters'!$A:$A,0)))*'Base Table 5'!CP101</f>
        <v>6729.6742999999997</v>
      </c>
      <c r="CQ101" s="36">
        <f>(1+INDEX('Scenario Parameters'!$L:$L,MATCH($C101,'Scenario Parameters'!$A:$A,0)))*(1+INDEX('Scenario Parameters'!$L:$L,MATCH(CQ$3,'Scenario Parameters'!$A:$A,0)))*'Base Table 5'!CQ101</f>
        <v>8790.5355</v>
      </c>
      <c r="CR101" s="36">
        <f>(1+INDEX('Scenario Parameters'!$L:$L,MATCH($C101,'Scenario Parameters'!$A:$A,0)))*(1+INDEX('Scenario Parameters'!$L:$L,MATCH(CR$3,'Scenario Parameters'!$A:$A,0)))*'Base Table 5'!CR101</f>
        <v>3013.0506999999998</v>
      </c>
      <c r="CS101" s="36">
        <f>(1+INDEX('Scenario Parameters'!$L:$L,MATCH($C101,'Scenario Parameters'!$A:$A,0)))*(1+INDEX('Scenario Parameters'!$L:$L,MATCH(CS$3,'Scenario Parameters'!$A:$A,0)))*'Base Table 5'!CS101</f>
        <v>218.3125</v>
      </c>
      <c r="CT101" s="36">
        <f>(1+INDEX('Scenario Parameters'!$L:$L,MATCH($C101,'Scenario Parameters'!$A:$A,0)))*(1+INDEX('Scenario Parameters'!$L:$L,MATCH(CT$3,'Scenario Parameters'!$A:$A,0)))*'Base Table 5'!CT101</f>
        <v>2.5100000000000001E-2</v>
      </c>
      <c r="CU101" s="36">
        <f>(1+INDEX('Scenario Parameters'!$L:$L,MATCH($C101,'Scenario Parameters'!$A:$A,0)))*(1+INDEX('Scenario Parameters'!$L:$L,MATCH(CU$3,'Scenario Parameters'!$A:$A,0)))*'Base Table 5'!CU101</f>
        <v>8.0999999999999996E-3</v>
      </c>
      <c r="CV101" s="36">
        <f>(1+INDEX('Scenario Parameters'!$L:$L,MATCH($C101,'Scenario Parameters'!$A:$A,0)))*(1+INDEX('Scenario Parameters'!$L:$L,MATCH(CV$3,'Scenario Parameters'!$A:$A,0)))*'Base Table 5'!CV101</f>
        <v>372.98360000000002</v>
      </c>
      <c r="CW101" s="36">
        <f>(1+INDEX('Scenario Parameters'!$L:$L,MATCH($C101,'Scenario Parameters'!$A:$A,0)))*(1+INDEX('Scenario Parameters'!$L:$L,MATCH(CW$3,'Scenario Parameters'!$A:$A,0)))*'Base Table 5'!CW101</f>
        <v>3705.5951</v>
      </c>
      <c r="CX101" s="36">
        <f>(1+INDEX('Scenario Parameters'!$L:$L,MATCH($C101,'Scenario Parameters'!$A:$A,0)))*(1+INDEX('Scenario Parameters'!$L:$L,MATCH(CX$3,'Scenario Parameters'!$A:$A,0)))*'Base Table 5'!CX101</f>
        <v>6003.5843999999997</v>
      </c>
      <c r="CY101" s="36">
        <f>(1+INDEX('Scenario Parameters'!$L:$L,MATCH($C101,'Scenario Parameters'!$A:$A,0)))*(1+INDEX('Scenario Parameters'!$L:$L,MATCH(CY$3,'Scenario Parameters'!$A:$A,0)))*'Base Table 5'!CY101</f>
        <v>1993.1302000000001</v>
      </c>
      <c r="CZ101" s="36">
        <f>(1+INDEX('Scenario Parameters'!$L:$L,MATCH($C101,'Scenario Parameters'!$A:$A,0)))*(1+INDEX('Scenario Parameters'!$L:$L,MATCH(CZ$3,'Scenario Parameters'!$A:$A,0)))*'Base Table 5'!CZ101</f>
        <v>201.08340000000001</v>
      </c>
      <c r="DA101" s="36">
        <f>(1+INDEX('Scenario Parameters'!$L:$L,MATCH($C101,'Scenario Parameters'!$A:$A,0)))*(1+INDEX('Scenario Parameters'!$L:$L,MATCH(DA$3,'Scenario Parameters'!$A:$A,0)))*'Base Table 5'!DA101</f>
        <v>4779.1109999999999</v>
      </c>
      <c r="DB101" s="36">
        <f>(1+INDEX('Scenario Parameters'!$L:$L,MATCH($C101,'Scenario Parameters'!$A:$A,0)))*(1+INDEX('Scenario Parameters'!$L:$L,MATCH(DB$3,'Scenario Parameters'!$A:$A,0)))*'Base Table 5'!DB101</f>
        <v>898.68100000000004</v>
      </c>
      <c r="DC101" s="36">
        <f>(1+INDEX('Scenario Parameters'!$L:$L,MATCH($C101,'Scenario Parameters'!$A:$A,0)))*(1+INDEX('Scenario Parameters'!$L:$L,MATCH(DC$3,'Scenario Parameters'!$A:$A,0)))*'Base Table 5'!DC101</f>
        <v>1945.4435000000001</v>
      </c>
      <c r="DD101" s="36">
        <f>(1+INDEX('Scenario Parameters'!$L:$L,MATCH($C101,'Scenario Parameters'!$A:$A,0)))*(1+INDEX('Scenario Parameters'!$L:$L,MATCH(DD$3,'Scenario Parameters'!$A:$A,0)))*'Base Table 5'!DD101</f>
        <v>968.87249999999995</v>
      </c>
      <c r="DE101" s="36">
        <f>(1+INDEX('Scenario Parameters'!$L:$L,MATCH($C101,'Scenario Parameters'!$A:$A,0)))*(1+INDEX('Scenario Parameters'!$L:$L,MATCH(DE$3,'Scenario Parameters'!$A:$A,0)))*'Base Table 5'!DE101</f>
        <v>494.82100000000003</v>
      </c>
      <c r="DF101" s="36">
        <f>(1+INDEX('Scenario Parameters'!$L:$L,MATCH($C101,'Scenario Parameters'!$A:$A,0)))*(1+INDEX('Scenario Parameters'!$L:$L,MATCH(DF$3,'Scenario Parameters'!$A:$A,0)))*'Base Table 5'!DF101</f>
        <v>122.12269999999999</v>
      </c>
      <c r="DG101" s="36">
        <f>(1+INDEX('Scenario Parameters'!$L:$L,MATCH($C101,'Scenario Parameters'!$A:$A,0)))*(1+INDEX('Scenario Parameters'!$L:$L,MATCH(DG$3,'Scenario Parameters'!$A:$A,0)))*'Base Table 5'!DG101</f>
        <v>191.91890000000001</v>
      </c>
      <c r="DH101" s="36">
        <f>(1+INDEX('Scenario Parameters'!$L:$L,MATCH($C101,'Scenario Parameters'!$A:$A,0)))*(1+INDEX('Scenario Parameters'!$L:$L,MATCH(DH$3,'Scenario Parameters'!$A:$A,0)))*'Base Table 5'!DH101</f>
        <v>369.62705</v>
      </c>
      <c r="DI101" s="36">
        <f>(1+INDEX('Scenario Parameters'!$L:$L,MATCH($C101,'Scenario Parameters'!$A:$A,0)))*(1+INDEX('Scenario Parameters'!$L:$L,MATCH(DI$3,'Scenario Parameters'!$A:$A,0)))*'Base Table 5'!DI101</f>
        <v>143.83519999999999</v>
      </c>
      <c r="DJ101" s="36">
        <f>(1+INDEX('Scenario Parameters'!$L:$L,MATCH($C101,'Scenario Parameters'!$A:$A,0)))*(1+INDEX('Scenario Parameters'!$L:$L,MATCH(DJ$3,'Scenario Parameters'!$A:$A,0)))*'Base Table 5'!DJ101</f>
        <v>101.7723</v>
      </c>
      <c r="DK101" s="36">
        <f>(1+INDEX('Scenario Parameters'!$L:$L,MATCH($C101,'Scenario Parameters'!$A:$A,0)))*(1+INDEX('Scenario Parameters'!$L:$L,MATCH(DK$3,'Scenario Parameters'!$A:$A,0)))*'Base Table 5'!DK101</f>
        <v>104.00920000000001</v>
      </c>
      <c r="DL101" s="36">
        <f>(1+INDEX('Scenario Parameters'!$L:$L,MATCH($C101,'Scenario Parameters'!$A:$A,0)))*(1+INDEX('Scenario Parameters'!$L:$L,MATCH(DL$3,'Scenario Parameters'!$A:$A,0)))*'Base Table 5'!DL101</f>
        <v>8.3541199999999982</v>
      </c>
      <c r="DM101" s="36">
        <f>(1+INDEX('Scenario Parameters'!$L:$L,MATCH($C101,'Scenario Parameters'!$A:$A,0)))*(1+INDEX('Scenario Parameters'!$L:$L,MATCH(DM$3,'Scenario Parameters'!$A:$A,0)))*'Base Table 5'!DM101</f>
        <v>162.0986</v>
      </c>
      <c r="DN101" s="36">
        <f>(1+INDEX('Scenario Parameters'!$L:$L,MATCH($C101,'Scenario Parameters'!$A:$A,0)))*(1+INDEX('Scenario Parameters'!$L:$L,MATCH(DN$3,'Scenario Parameters'!$A:$A,0)))*'Base Table 5'!DN101</f>
        <v>368.49540000000002</v>
      </c>
      <c r="DO101" s="36">
        <f>(1+INDEX('Scenario Parameters'!$L:$L,MATCH($C101,'Scenario Parameters'!$A:$A,0)))*(1+INDEX('Scenario Parameters'!$L:$L,MATCH(DO$3,'Scenario Parameters'!$A:$A,0)))*'Base Table 5'!DO101</f>
        <v>62.828299999999999</v>
      </c>
      <c r="DP101" s="36">
        <f t="shared" si="12"/>
        <v>55380.994449999998</v>
      </c>
      <c r="DQ101" s="36">
        <f>('Base Table 5'!DQ101/'Base Table 5'!$DX101)*$EB101</f>
        <v>9.4666714188681791</v>
      </c>
      <c r="DR101" s="36">
        <f>('Base Table 5'!DR101/'Base Table 5'!$DX101)*$EB101</f>
        <v>29.60775683504599</v>
      </c>
      <c r="DS101" s="36">
        <f>('Base Table 5'!DS101/'Base Table 5'!$DX101)*$EB101</f>
        <v>24334.926713857803</v>
      </c>
      <c r="DT101" s="36">
        <f>('Base Table 5'!DT101/'Base Table 5'!$DX101)*$EB101</f>
        <v>837.76101352798207</v>
      </c>
      <c r="DU101" s="36">
        <f>('Base Table 5'!DU101/'Base Table 5'!$DX101)*$EB101</f>
        <v>3909.7676894891888</v>
      </c>
      <c r="DV101" s="36">
        <f>('Base Table 5'!DV101/'Base Table 5'!$DX101)*$EB101</f>
        <v>0.19062714995620877</v>
      </c>
      <c r="DW101" s="36">
        <f>('Base Table 5'!DW101/'Base Table 5'!$DX101)*$EB101</f>
        <v>2055.4130754232474</v>
      </c>
      <c r="DX101" s="36">
        <f t="shared" si="13"/>
        <v>31177.133547702091</v>
      </c>
      <c r="DY101" s="36">
        <f t="shared" si="14"/>
        <v>86558.127997702089</v>
      </c>
      <c r="DZ101" s="14">
        <f>'Base Table 5'!DY101</f>
        <v>87684.999599999996</v>
      </c>
      <c r="EA101" s="54">
        <v>86558.127997702089</v>
      </c>
      <c r="EB101" s="100">
        <f t="shared" si="15"/>
        <v>31177.133547702091</v>
      </c>
    </row>
    <row r="102" spans="1:132" x14ac:dyDescent="0.4">
      <c r="A102" s="34">
        <v>99</v>
      </c>
      <c r="B102" s="7" t="str">
        <f>'Base Table 5'!B102</f>
        <v>7210</v>
      </c>
      <c r="C102" s="111">
        <f>'Base Table 5'!C102</f>
        <v>28</v>
      </c>
      <c r="D102" s="35" t="str">
        <f>'Base Table 5'!D102</f>
        <v>Employment, travel agency and other administrative services</v>
      </c>
      <c r="E102" s="36">
        <f>(1+INDEX('Scenario Parameters'!$L:$L,MATCH($C102,'Scenario Parameters'!$A:$A,0)))*(1+INDEX('Scenario Parameters'!$L:$L,MATCH(E$3,'Scenario Parameters'!$A:$A,0)))*'Base Table 5'!E102</f>
        <v>1093.5108</v>
      </c>
      <c r="F102" s="36">
        <f>(1+INDEX('Scenario Parameters'!$L:$L,MATCH($C102,'Scenario Parameters'!$A:$A,0)))*(1+INDEX('Scenario Parameters'!$L:$L,MATCH(F$3,'Scenario Parameters'!$A:$A,0)))*'Base Table 5'!F102</f>
        <v>41.5261</v>
      </c>
      <c r="G102" s="36">
        <f>(1+INDEX('Scenario Parameters'!$L:$L,MATCH($C102,'Scenario Parameters'!$A:$A,0)))*(1+INDEX('Scenario Parameters'!$L:$L,MATCH(G$3,'Scenario Parameters'!$A:$A,0)))*'Base Table 5'!G102</f>
        <v>130.4579</v>
      </c>
      <c r="H102" s="36">
        <f>(1+INDEX('Scenario Parameters'!$L:$L,MATCH($C102,'Scenario Parameters'!$A:$A,0)))*(1+INDEX('Scenario Parameters'!$L:$L,MATCH(H$3,'Scenario Parameters'!$A:$A,0)))*'Base Table 5'!H102</f>
        <v>66.928100000000001</v>
      </c>
      <c r="I102" s="36">
        <f>(1+INDEX('Scenario Parameters'!$L:$L,MATCH($C102,'Scenario Parameters'!$A:$A,0)))*(1+INDEX('Scenario Parameters'!$L:$L,MATCH(I$3,'Scenario Parameters'!$A:$A,0)))*'Base Table 5'!I102</f>
        <v>0.44240000000000002</v>
      </c>
      <c r="J102" s="36">
        <f>(1+INDEX('Scenario Parameters'!$L:$L,MATCH($C102,'Scenario Parameters'!$A:$A,0)))*(1+INDEX('Scenario Parameters'!$L:$L,MATCH(J$3,'Scenario Parameters'!$A:$A,0)))*'Base Table 5'!J102</f>
        <v>29.4207</v>
      </c>
      <c r="K102" s="36">
        <f>(1+INDEX('Scenario Parameters'!$L:$L,MATCH($C102,'Scenario Parameters'!$A:$A,0)))*(1+INDEX('Scenario Parameters'!$L:$L,MATCH(K$3,'Scenario Parameters'!$A:$A,0)))*'Base Table 5'!K102</f>
        <v>230.04900000000001</v>
      </c>
      <c r="L102" s="36">
        <f>(1+INDEX('Scenario Parameters'!$L:$L,MATCH($C102,'Scenario Parameters'!$A:$A,0)))*(1+INDEX('Scenario Parameters'!$L:$L,MATCH(L$3,'Scenario Parameters'!$A:$A,0)))*'Base Table 5'!L102</f>
        <v>51.654349999999987</v>
      </c>
      <c r="M102" s="36">
        <f>(1+INDEX('Scenario Parameters'!$L:$L,MATCH($C102,'Scenario Parameters'!$A:$A,0)))*(1+INDEX('Scenario Parameters'!$L:$L,MATCH(M$3,'Scenario Parameters'!$A:$A,0)))*'Base Table 5'!M102</f>
        <v>42.426509999999993</v>
      </c>
      <c r="N102" s="36">
        <f>(1+INDEX('Scenario Parameters'!$L:$L,MATCH($C102,'Scenario Parameters'!$A:$A,0)))*(1+INDEX('Scenario Parameters'!$L:$L,MATCH(N$3,'Scenario Parameters'!$A:$A,0)))*'Base Table 5'!N102</f>
        <v>97.20920000000001</v>
      </c>
      <c r="O102" s="36">
        <f>(1+INDEX('Scenario Parameters'!$L:$L,MATCH($C102,'Scenario Parameters'!$A:$A,0)))*(1+INDEX('Scenario Parameters'!$L:$L,MATCH(O$3,'Scenario Parameters'!$A:$A,0)))*'Base Table 5'!O102</f>
        <v>517.39325000000008</v>
      </c>
      <c r="P102" s="36">
        <f>(1+INDEX('Scenario Parameters'!$L:$L,MATCH($C102,'Scenario Parameters'!$A:$A,0)))*(1+INDEX('Scenario Parameters'!$L:$L,MATCH(P$3,'Scenario Parameters'!$A:$A,0)))*'Base Table 5'!P102</f>
        <v>175.68474000000003</v>
      </c>
      <c r="Q102" s="36">
        <f>(1+INDEX('Scenario Parameters'!$L:$L,MATCH($C102,'Scenario Parameters'!$A:$A,0)))*(1+INDEX('Scenario Parameters'!$L:$L,MATCH(Q$3,'Scenario Parameters'!$A:$A,0)))*'Base Table 5'!Q102</f>
        <v>167.11456000000001</v>
      </c>
      <c r="R102" s="36">
        <f>(1+INDEX('Scenario Parameters'!$L:$L,MATCH($C102,'Scenario Parameters'!$A:$A,0)))*(1+INDEX('Scenario Parameters'!$L:$L,MATCH(R$3,'Scenario Parameters'!$A:$A,0)))*'Base Table 5'!R102</f>
        <v>619.73140000000001</v>
      </c>
      <c r="S102" s="36">
        <f>(1+INDEX('Scenario Parameters'!$L:$L,MATCH($C102,'Scenario Parameters'!$A:$A,0)))*(1+INDEX('Scenario Parameters'!$L:$L,MATCH(S$3,'Scenario Parameters'!$A:$A,0)))*'Base Table 5'!S102</f>
        <v>3.4079000000000002</v>
      </c>
      <c r="T102" s="36">
        <f>(1+INDEX('Scenario Parameters'!$L:$L,MATCH($C102,'Scenario Parameters'!$A:$A,0)))*(1+INDEX('Scenario Parameters'!$L:$L,MATCH(T$3,'Scenario Parameters'!$A:$A,0)))*'Base Table 5'!T102</f>
        <v>39.695099999999996</v>
      </c>
      <c r="U102" s="36">
        <f>(1+INDEX('Scenario Parameters'!$L:$L,MATCH($C102,'Scenario Parameters'!$A:$A,0)))*(1+INDEX('Scenario Parameters'!$L:$L,MATCH(U$3,'Scenario Parameters'!$A:$A,0)))*'Base Table 5'!U102</f>
        <v>165.82579999999999</v>
      </c>
      <c r="V102" s="36">
        <f>(1+INDEX('Scenario Parameters'!$L:$L,MATCH($C102,'Scenario Parameters'!$A:$A,0)))*(1+INDEX('Scenario Parameters'!$L:$L,MATCH(V$3,'Scenario Parameters'!$A:$A,0)))*'Base Table 5'!V102</f>
        <v>3.2162000000000002</v>
      </c>
      <c r="W102" s="36">
        <f>(1+INDEX('Scenario Parameters'!$L:$L,MATCH($C102,'Scenario Parameters'!$A:$A,0)))*(1+INDEX('Scenario Parameters'!$L:$L,MATCH(W$3,'Scenario Parameters'!$A:$A,0)))*'Base Table 5'!W102</f>
        <v>30.367599999999999</v>
      </c>
      <c r="X102" s="36">
        <f>(1+INDEX('Scenario Parameters'!$L:$L,MATCH($C102,'Scenario Parameters'!$A:$A,0)))*(1+INDEX('Scenario Parameters'!$L:$L,MATCH(X$3,'Scenario Parameters'!$A:$A,0)))*'Base Table 5'!X102</f>
        <v>83.104500000000002</v>
      </c>
      <c r="Y102" s="36">
        <f>(1+INDEX('Scenario Parameters'!$L:$L,MATCH($C102,'Scenario Parameters'!$A:$A,0)))*(1+INDEX('Scenario Parameters'!$L:$L,MATCH(Y$3,'Scenario Parameters'!$A:$A,0)))*'Base Table 5'!Y102</f>
        <v>63.237400000000001</v>
      </c>
      <c r="Z102" s="36">
        <f>(1+INDEX('Scenario Parameters'!$L:$L,MATCH($C102,'Scenario Parameters'!$A:$A,0)))*(1+INDEX('Scenario Parameters'!$L:$L,MATCH(Z$3,'Scenario Parameters'!$A:$A,0)))*'Base Table 5'!Z102</f>
        <v>157.3218</v>
      </c>
      <c r="AA102" s="36">
        <f>(1+INDEX('Scenario Parameters'!$L:$L,MATCH($C102,'Scenario Parameters'!$A:$A,0)))*(1+INDEX('Scenario Parameters'!$L:$L,MATCH(AA$3,'Scenario Parameters'!$A:$A,0)))*'Base Table 5'!AA102</f>
        <v>213.6489</v>
      </c>
      <c r="AB102" s="36">
        <f>(1+INDEX('Scenario Parameters'!$L:$L,MATCH($C102,'Scenario Parameters'!$A:$A,0)))*(1+INDEX('Scenario Parameters'!$L:$L,MATCH(AB$3,'Scenario Parameters'!$A:$A,0)))*'Base Table 5'!AB102</f>
        <v>8.8412000000000006</v>
      </c>
      <c r="AC102" s="36">
        <f>(1+INDEX('Scenario Parameters'!$L:$L,MATCH($C102,'Scenario Parameters'!$A:$A,0)))*(1+INDEX('Scenario Parameters'!$L:$L,MATCH(AC$3,'Scenario Parameters'!$A:$A,0)))*'Base Table 5'!AC102</f>
        <v>182.21430000000001</v>
      </c>
      <c r="AD102" s="36">
        <f>(1+INDEX('Scenario Parameters'!$L:$L,MATCH($C102,'Scenario Parameters'!$A:$A,0)))*(1+INDEX('Scenario Parameters'!$L:$L,MATCH(AD$3,'Scenario Parameters'!$A:$A,0)))*'Base Table 5'!AD102</f>
        <v>9.7100000000000006E-2</v>
      </c>
      <c r="AE102" s="36">
        <f>(1+INDEX('Scenario Parameters'!$L:$L,MATCH($C102,'Scenario Parameters'!$A:$A,0)))*(1+INDEX('Scenario Parameters'!$L:$L,MATCH(AE$3,'Scenario Parameters'!$A:$A,0)))*'Base Table 5'!AE102</f>
        <v>0.9667</v>
      </c>
      <c r="AF102" s="36">
        <f>(1+INDEX('Scenario Parameters'!$L:$L,MATCH($C102,'Scenario Parameters'!$A:$A,0)))*(1+INDEX('Scenario Parameters'!$L:$L,MATCH(AF$3,'Scenario Parameters'!$A:$A,0)))*'Base Table 5'!AF102</f>
        <v>28.342400000000001</v>
      </c>
      <c r="AG102" s="36">
        <f>(1+INDEX('Scenario Parameters'!$L:$L,MATCH($C102,'Scenario Parameters'!$A:$A,0)))*(1+INDEX('Scenario Parameters'!$L:$L,MATCH(AG$3,'Scenario Parameters'!$A:$A,0)))*'Base Table 5'!AG102</f>
        <v>2.411</v>
      </c>
      <c r="AH102" s="36">
        <f>(1+INDEX('Scenario Parameters'!$L:$L,MATCH($C102,'Scenario Parameters'!$A:$A,0)))*(1+INDEX('Scenario Parameters'!$L:$L,MATCH(AH$3,'Scenario Parameters'!$A:$A,0)))*'Base Table 5'!AH102</f>
        <v>78.1815</v>
      </c>
      <c r="AI102" s="36">
        <f>(1+INDEX('Scenario Parameters'!$L:$L,MATCH($C102,'Scenario Parameters'!$A:$A,0)))*(1+INDEX('Scenario Parameters'!$L:$L,MATCH(AI$3,'Scenario Parameters'!$A:$A,0)))*'Base Table 5'!AI102</f>
        <v>11.9268</v>
      </c>
      <c r="AJ102" s="36">
        <f>(1+INDEX('Scenario Parameters'!$L:$L,MATCH($C102,'Scenario Parameters'!$A:$A,0)))*(1+INDEX('Scenario Parameters'!$L:$L,MATCH(AJ$3,'Scenario Parameters'!$A:$A,0)))*'Base Table 5'!AJ102</f>
        <v>46.943800000000003</v>
      </c>
      <c r="AK102" s="36">
        <f>(1+INDEX('Scenario Parameters'!$L:$L,MATCH($C102,'Scenario Parameters'!$A:$A,0)))*(1+INDEX('Scenario Parameters'!$L:$L,MATCH(AK$3,'Scenario Parameters'!$A:$A,0)))*'Base Table 5'!AK102</f>
        <v>265.62790000000001</v>
      </c>
      <c r="AL102" s="36">
        <f>(1+INDEX('Scenario Parameters'!$L:$L,MATCH($C102,'Scenario Parameters'!$A:$A,0)))*(1+INDEX('Scenario Parameters'!$L:$L,MATCH(AL$3,'Scenario Parameters'!$A:$A,0)))*'Base Table 5'!AL102</f>
        <v>11.7918</v>
      </c>
      <c r="AM102" s="36">
        <f>(1+INDEX('Scenario Parameters'!$L:$L,MATCH($C102,'Scenario Parameters'!$A:$A,0)))*(1+INDEX('Scenario Parameters'!$L:$L,MATCH(AM$3,'Scenario Parameters'!$A:$A,0)))*'Base Table 5'!AM102</f>
        <v>128.95419999999999</v>
      </c>
      <c r="AN102" s="36">
        <f>(1+INDEX('Scenario Parameters'!$L:$L,MATCH($C102,'Scenario Parameters'!$A:$A,0)))*(1+INDEX('Scenario Parameters'!$L:$L,MATCH(AN$3,'Scenario Parameters'!$A:$A,0)))*'Base Table 5'!AN102</f>
        <v>101.32550000000001</v>
      </c>
      <c r="AO102" s="36">
        <f>(1+INDEX('Scenario Parameters'!$L:$L,MATCH($C102,'Scenario Parameters'!$A:$A,0)))*(1+INDEX('Scenario Parameters'!$L:$L,MATCH(AO$3,'Scenario Parameters'!$A:$A,0)))*'Base Table 5'!AO102</f>
        <v>3.3265699999999994</v>
      </c>
      <c r="AP102" s="36">
        <f>(1+INDEX('Scenario Parameters'!$L:$L,MATCH($C102,'Scenario Parameters'!$A:$A,0)))*(1+INDEX('Scenario Parameters'!$L:$L,MATCH(AP$3,'Scenario Parameters'!$A:$A,0)))*'Base Table 5'!AP102</f>
        <v>110.43689999999999</v>
      </c>
      <c r="AQ102" s="36">
        <f>(1+INDEX('Scenario Parameters'!$L:$L,MATCH($C102,'Scenario Parameters'!$A:$A,0)))*(1+INDEX('Scenario Parameters'!$L:$L,MATCH(AQ$3,'Scenario Parameters'!$A:$A,0)))*'Base Table 5'!AQ102</f>
        <v>0.14235</v>
      </c>
      <c r="AR102" s="36">
        <f>(1+INDEX('Scenario Parameters'!$L:$L,MATCH($C102,'Scenario Parameters'!$A:$A,0)))*(1+INDEX('Scenario Parameters'!$L:$L,MATCH(AR$3,'Scenario Parameters'!$A:$A,0)))*'Base Table 5'!AR102</f>
        <v>168.9537</v>
      </c>
      <c r="AS102" s="36">
        <f>(1+INDEX('Scenario Parameters'!$L:$L,MATCH($C102,'Scenario Parameters'!$A:$A,0)))*(1+INDEX('Scenario Parameters'!$L:$L,MATCH(AS$3,'Scenario Parameters'!$A:$A,0)))*'Base Table 5'!AS102</f>
        <v>30.439800000000002</v>
      </c>
      <c r="AT102" s="36">
        <f>(1+INDEX('Scenario Parameters'!$L:$L,MATCH($C102,'Scenario Parameters'!$A:$A,0)))*(1+INDEX('Scenario Parameters'!$L:$L,MATCH(AT$3,'Scenario Parameters'!$A:$A,0)))*'Base Table 5'!AT102</f>
        <v>310.79430000000002</v>
      </c>
      <c r="AU102" s="36">
        <f>(1+INDEX('Scenario Parameters'!$L:$L,MATCH($C102,'Scenario Parameters'!$A:$A,0)))*(1+INDEX('Scenario Parameters'!$L:$L,MATCH(AU$3,'Scenario Parameters'!$A:$A,0)))*'Base Table 5'!AU102</f>
        <v>40.190300000000001</v>
      </c>
      <c r="AV102" s="36">
        <f>(1+INDEX('Scenario Parameters'!$L:$L,MATCH($C102,'Scenario Parameters'!$A:$A,0)))*(1+INDEX('Scenario Parameters'!$L:$L,MATCH(AV$3,'Scenario Parameters'!$A:$A,0)))*'Base Table 5'!AV102</f>
        <v>30.727799999999998</v>
      </c>
      <c r="AW102" s="36">
        <f>(1+INDEX('Scenario Parameters'!$L:$L,MATCH($C102,'Scenario Parameters'!$A:$A,0)))*(1+INDEX('Scenario Parameters'!$L:$L,MATCH(AW$3,'Scenario Parameters'!$A:$A,0)))*'Base Table 5'!AW102</f>
        <v>8.6113</v>
      </c>
      <c r="AX102" s="36">
        <f>(1+INDEX('Scenario Parameters'!$L:$L,MATCH($C102,'Scenario Parameters'!$A:$A,0)))*(1+INDEX('Scenario Parameters'!$L:$L,MATCH(AX$3,'Scenario Parameters'!$A:$A,0)))*'Base Table 5'!AX102</f>
        <v>337.08580000000001</v>
      </c>
      <c r="AY102" s="36">
        <f>(1+INDEX('Scenario Parameters'!$L:$L,MATCH($C102,'Scenario Parameters'!$A:$A,0)))*(1+INDEX('Scenario Parameters'!$L:$L,MATCH(AY$3,'Scenario Parameters'!$A:$A,0)))*'Base Table 5'!AY102</f>
        <v>72.236900000000006</v>
      </c>
      <c r="AZ102" s="36">
        <f>(1+INDEX('Scenario Parameters'!$L:$L,MATCH($C102,'Scenario Parameters'!$A:$A,0)))*(1+INDEX('Scenario Parameters'!$L:$L,MATCH(AZ$3,'Scenario Parameters'!$A:$A,0)))*'Base Table 5'!AZ102</f>
        <v>18.443899999999999</v>
      </c>
      <c r="BA102" s="36">
        <f>(1+INDEX('Scenario Parameters'!$L:$L,MATCH($C102,'Scenario Parameters'!$A:$A,0)))*(1+INDEX('Scenario Parameters'!$L:$L,MATCH(BA$3,'Scenario Parameters'!$A:$A,0)))*'Base Table 5'!BA102</f>
        <v>169.5093</v>
      </c>
      <c r="BB102" s="36">
        <f>(1+INDEX('Scenario Parameters'!$L:$L,MATCH($C102,'Scenario Parameters'!$A:$A,0)))*(1+INDEX('Scenario Parameters'!$L:$L,MATCH(BB$3,'Scenario Parameters'!$A:$A,0)))*'Base Table 5'!BB102</f>
        <v>32.317399999999999</v>
      </c>
      <c r="BC102" s="36">
        <f>(1+INDEX('Scenario Parameters'!$L:$L,MATCH($C102,'Scenario Parameters'!$A:$A,0)))*(1+INDEX('Scenario Parameters'!$L:$L,MATCH(BC$3,'Scenario Parameters'!$A:$A,0)))*'Base Table 5'!BC102</f>
        <v>0.87350000000000005</v>
      </c>
      <c r="BD102" s="36">
        <f>(1+INDEX('Scenario Parameters'!$L:$L,MATCH($C102,'Scenario Parameters'!$A:$A,0)))*(1+INDEX('Scenario Parameters'!$L:$L,MATCH(BD$3,'Scenario Parameters'!$A:$A,0)))*'Base Table 5'!BD102</f>
        <v>317.45049999999998</v>
      </c>
      <c r="BE102" s="36">
        <f>(1+INDEX('Scenario Parameters'!$L:$L,MATCH($C102,'Scenario Parameters'!$A:$A,0)))*(1+INDEX('Scenario Parameters'!$L:$L,MATCH(BE$3,'Scenario Parameters'!$A:$A,0)))*'Base Table 5'!BE102</f>
        <v>18.7255</v>
      </c>
      <c r="BF102" s="36">
        <f>(1+INDEX('Scenario Parameters'!$L:$L,MATCH($C102,'Scenario Parameters'!$A:$A,0)))*(1+INDEX('Scenario Parameters'!$L:$L,MATCH(BF$3,'Scenario Parameters'!$A:$A,0)))*'Base Table 5'!BF102</f>
        <v>58.583399999999997</v>
      </c>
      <c r="BG102" s="36">
        <f>(1+INDEX('Scenario Parameters'!$L:$L,MATCH($C102,'Scenario Parameters'!$A:$A,0)))*(1+INDEX('Scenario Parameters'!$L:$L,MATCH(BG$3,'Scenario Parameters'!$A:$A,0)))*'Base Table 5'!BG102</f>
        <v>107.35578000000001</v>
      </c>
      <c r="BH102" s="36">
        <f>(1+INDEX('Scenario Parameters'!$L:$L,MATCH($C102,'Scenario Parameters'!$A:$A,0)))*(1+INDEX('Scenario Parameters'!$L:$L,MATCH(BH$3,'Scenario Parameters'!$A:$A,0)))*'Base Table 5'!BH102</f>
        <v>36.2059</v>
      </c>
      <c r="BI102" s="36">
        <f>(1+INDEX('Scenario Parameters'!$L:$L,MATCH($C102,'Scenario Parameters'!$A:$A,0)))*(1+INDEX('Scenario Parameters'!$L:$L,MATCH(BI$3,'Scenario Parameters'!$A:$A,0)))*'Base Table 5'!BI102</f>
        <v>127.0175</v>
      </c>
      <c r="BJ102" s="36">
        <f>(1+INDEX('Scenario Parameters'!$L:$L,MATCH($C102,'Scenario Parameters'!$A:$A,0)))*(1+INDEX('Scenario Parameters'!$L:$L,MATCH(BJ$3,'Scenario Parameters'!$A:$A,0)))*'Base Table 5'!BJ102</f>
        <v>50.419800000000002</v>
      </c>
      <c r="BK102" s="36">
        <f>(1+INDEX('Scenario Parameters'!$L:$L,MATCH($C102,'Scenario Parameters'!$A:$A,0)))*(1+INDEX('Scenario Parameters'!$L:$L,MATCH(BK$3,'Scenario Parameters'!$A:$A,0)))*'Base Table 5'!BK102</f>
        <v>96.289900000000003</v>
      </c>
      <c r="BL102" s="36">
        <f>(1+INDEX('Scenario Parameters'!$L:$L,MATCH($C102,'Scenario Parameters'!$A:$A,0)))*(1+INDEX('Scenario Parameters'!$L:$L,MATCH(BL$3,'Scenario Parameters'!$A:$A,0)))*'Base Table 5'!BL102</f>
        <v>95.730599999999995</v>
      </c>
      <c r="BM102" s="36">
        <f>(1+INDEX('Scenario Parameters'!$L:$L,MATCH($C102,'Scenario Parameters'!$A:$A,0)))*(1+INDEX('Scenario Parameters'!$L:$L,MATCH(BM$3,'Scenario Parameters'!$A:$A,0)))*'Base Table 5'!BM102</f>
        <v>31.9176</v>
      </c>
      <c r="BN102" s="36">
        <f>(1+INDEX('Scenario Parameters'!$L:$L,MATCH($C102,'Scenario Parameters'!$A:$A,0)))*(1+INDEX('Scenario Parameters'!$L:$L,MATCH(BN$3,'Scenario Parameters'!$A:$A,0)))*'Base Table 5'!BN102</f>
        <v>353.08359999999999</v>
      </c>
      <c r="BO102" s="36">
        <f>(1+INDEX('Scenario Parameters'!$L:$L,MATCH($C102,'Scenario Parameters'!$A:$A,0)))*(1+INDEX('Scenario Parameters'!$L:$L,MATCH(BO$3,'Scenario Parameters'!$A:$A,0)))*'Base Table 5'!BO102</f>
        <v>88.911699999999996</v>
      </c>
      <c r="BP102" s="36">
        <f>(1+INDEX('Scenario Parameters'!$L:$L,MATCH($C102,'Scenario Parameters'!$A:$A,0)))*(1+INDEX('Scenario Parameters'!$L:$L,MATCH(BP$3,'Scenario Parameters'!$A:$A,0)))*'Base Table 5'!BP102</f>
        <v>55.1004</v>
      </c>
      <c r="BQ102" s="36">
        <f>(1+INDEX('Scenario Parameters'!$L:$L,MATCH($C102,'Scenario Parameters'!$A:$A,0)))*(1+INDEX('Scenario Parameters'!$L:$L,MATCH(BQ$3,'Scenario Parameters'!$A:$A,0)))*'Base Table 5'!BQ102</f>
        <v>279.21062499999999</v>
      </c>
      <c r="BR102" s="36">
        <f>(1+INDEX('Scenario Parameters'!$L:$L,MATCH($C102,'Scenario Parameters'!$A:$A,0)))*(1+INDEX('Scenario Parameters'!$L:$L,MATCH(BR$3,'Scenario Parameters'!$A:$A,0)))*'Base Table 5'!BR102</f>
        <v>546.82287500000007</v>
      </c>
      <c r="BS102" s="36">
        <f>(1+INDEX('Scenario Parameters'!$L:$L,MATCH($C102,'Scenario Parameters'!$A:$A,0)))*(1+INDEX('Scenario Parameters'!$L:$L,MATCH(BS$3,'Scenario Parameters'!$A:$A,0)))*'Base Table 5'!BS102</f>
        <v>1.8393799999999996</v>
      </c>
      <c r="BT102" s="36">
        <f>(1+INDEX('Scenario Parameters'!$L:$L,MATCH($C102,'Scenario Parameters'!$A:$A,0)))*(1+INDEX('Scenario Parameters'!$L:$L,MATCH(BT$3,'Scenario Parameters'!$A:$A,0)))*'Base Table 5'!BT102</f>
        <v>487.38260000000002</v>
      </c>
      <c r="BU102" s="36">
        <f>(1+INDEX('Scenario Parameters'!$L:$L,MATCH($C102,'Scenario Parameters'!$A:$A,0)))*(1+INDEX('Scenario Parameters'!$L:$L,MATCH(BU$3,'Scenario Parameters'!$A:$A,0)))*'Base Table 5'!BU102</f>
        <v>456.77550000000002</v>
      </c>
      <c r="BV102" s="36">
        <f>(1+INDEX('Scenario Parameters'!$L:$L,MATCH($C102,'Scenario Parameters'!$A:$A,0)))*(1+INDEX('Scenario Parameters'!$L:$L,MATCH(BV$3,'Scenario Parameters'!$A:$A,0)))*'Base Table 5'!BV102</f>
        <v>1123.8051</v>
      </c>
      <c r="BW102" s="36">
        <f>(1+INDEX('Scenario Parameters'!$L:$L,MATCH($C102,'Scenario Parameters'!$A:$A,0)))*(1+INDEX('Scenario Parameters'!$L:$L,MATCH(BW$3,'Scenario Parameters'!$A:$A,0)))*'Base Table 5'!BW102</f>
        <v>384.88229999999999</v>
      </c>
      <c r="BX102" s="36">
        <f>(1+INDEX('Scenario Parameters'!$L:$L,MATCH($C102,'Scenario Parameters'!$A:$A,0)))*(1+INDEX('Scenario Parameters'!$L:$L,MATCH(BX$3,'Scenario Parameters'!$A:$A,0)))*'Base Table 5'!BX102</f>
        <v>1692.3063999999999</v>
      </c>
      <c r="BY102" s="36">
        <f>(1+INDEX('Scenario Parameters'!$L:$L,MATCH($C102,'Scenario Parameters'!$A:$A,0)))*(1+INDEX('Scenario Parameters'!$L:$L,MATCH(BY$3,'Scenario Parameters'!$A:$A,0)))*'Base Table 5'!BY102</f>
        <v>3174.4476</v>
      </c>
      <c r="BZ102" s="36">
        <f>(1+INDEX('Scenario Parameters'!$L:$L,MATCH($C102,'Scenario Parameters'!$A:$A,0)))*(1+INDEX('Scenario Parameters'!$L:$L,MATCH(BZ$3,'Scenario Parameters'!$A:$A,0)))*'Base Table 5'!BZ102</f>
        <v>2618.3631999999998</v>
      </c>
      <c r="CA102" s="36">
        <f>(1+INDEX('Scenario Parameters'!$L:$L,MATCH($C102,'Scenario Parameters'!$A:$A,0)))*(1+INDEX('Scenario Parameters'!$L:$L,MATCH(CA$3,'Scenario Parameters'!$A:$A,0)))*'Base Table 5'!CA102</f>
        <v>3055.9443999999999</v>
      </c>
      <c r="CB102" s="36">
        <f>(1+INDEX('Scenario Parameters'!$L:$L,MATCH($C102,'Scenario Parameters'!$A:$A,0)))*(1+INDEX('Scenario Parameters'!$L:$L,MATCH(CB$3,'Scenario Parameters'!$A:$A,0)))*'Base Table 5'!CB102</f>
        <v>1208.9219000000001</v>
      </c>
      <c r="CC102" s="36">
        <f>(1+INDEX('Scenario Parameters'!$L:$L,MATCH($C102,'Scenario Parameters'!$A:$A,0)))*(1+INDEX('Scenario Parameters'!$L:$L,MATCH(CC$3,'Scenario Parameters'!$A:$A,0)))*'Base Table 5'!CC102</f>
        <v>4371.6347999999998</v>
      </c>
      <c r="CD102" s="36">
        <f>(1+INDEX('Scenario Parameters'!$L:$L,MATCH($C102,'Scenario Parameters'!$A:$A,0)))*(1+INDEX('Scenario Parameters'!$L:$L,MATCH(CD$3,'Scenario Parameters'!$A:$A,0)))*'Base Table 5'!CD102</f>
        <v>1602.4065599999999</v>
      </c>
      <c r="CE102" s="36">
        <f>(1+INDEX('Scenario Parameters'!$L:$L,MATCH($C102,'Scenario Parameters'!$A:$A,0)))*(1+INDEX('Scenario Parameters'!$L:$L,MATCH(CE$3,'Scenario Parameters'!$A:$A,0)))*'Base Table 5'!CE102</f>
        <v>310.2593</v>
      </c>
      <c r="CF102" s="36">
        <f>(1+INDEX('Scenario Parameters'!$L:$L,MATCH($C102,'Scenario Parameters'!$A:$A,0)))*(1+INDEX('Scenario Parameters'!$L:$L,MATCH(CF$3,'Scenario Parameters'!$A:$A,0)))*'Base Table 5'!CF102</f>
        <v>416.791</v>
      </c>
      <c r="CG102" s="36">
        <f>(1+INDEX('Scenario Parameters'!$L:$L,MATCH($C102,'Scenario Parameters'!$A:$A,0)))*(1+INDEX('Scenario Parameters'!$L:$L,MATCH(CG$3,'Scenario Parameters'!$A:$A,0)))*'Base Table 5'!CG102</f>
        <v>3930.7534000000001</v>
      </c>
      <c r="CH102" s="36">
        <f>(1+INDEX('Scenario Parameters'!$L:$L,MATCH($C102,'Scenario Parameters'!$A:$A,0)))*(1+INDEX('Scenario Parameters'!$L:$L,MATCH(CH$3,'Scenario Parameters'!$A:$A,0)))*'Base Table 5'!CH102</f>
        <v>565.57129999999995</v>
      </c>
      <c r="CI102" s="36">
        <f>(1+INDEX('Scenario Parameters'!$L:$L,MATCH($C102,'Scenario Parameters'!$A:$A,0)))*(1+INDEX('Scenario Parameters'!$L:$L,MATCH(CI$3,'Scenario Parameters'!$A:$A,0)))*'Base Table 5'!CI102</f>
        <v>5290.4260000000004</v>
      </c>
      <c r="CJ102" s="36">
        <f>(1+INDEX('Scenario Parameters'!$L:$L,MATCH($C102,'Scenario Parameters'!$A:$A,0)))*(1+INDEX('Scenario Parameters'!$L:$L,MATCH(CJ$3,'Scenario Parameters'!$A:$A,0)))*'Base Table 5'!CJ102</f>
        <v>1881.9150999999999</v>
      </c>
      <c r="CK102" s="36">
        <f>(1+INDEX('Scenario Parameters'!$L:$L,MATCH($C102,'Scenario Parameters'!$A:$A,0)))*(1+INDEX('Scenario Parameters'!$L:$L,MATCH(CK$3,'Scenario Parameters'!$A:$A,0)))*'Base Table 5'!CK102</f>
        <v>209.7</v>
      </c>
      <c r="CL102" s="36">
        <f>(1+INDEX('Scenario Parameters'!$L:$L,MATCH($C102,'Scenario Parameters'!$A:$A,0)))*(1+INDEX('Scenario Parameters'!$L:$L,MATCH(CL$3,'Scenario Parameters'!$A:$A,0)))*'Base Table 5'!CL102</f>
        <v>79.442499999999995</v>
      </c>
      <c r="CM102" s="36">
        <f>(1+INDEX('Scenario Parameters'!$L:$L,MATCH($C102,'Scenario Parameters'!$A:$A,0)))*(1+INDEX('Scenario Parameters'!$L:$L,MATCH(CM$3,'Scenario Parameters'!$A:$A,0)))*'Base Table 5'!CM102</f>
        <v>388.01049999999998</v>
      </c>
      <c r="CN102" s="36">
        <f>(1+INDEX('Scenario Parameters'!$L:$L,MATCH($C102,'Scenario Parameters'!$A:$A,0)))*(1+INDEX('Scenario Parameters'!$L:$L,MATCH(CN$3,'Scenario Parameters'!$A:$A,0)))*'Base Table 5'!CN102</f>
        <v>391.23579999999998</v>
      </c>
      <c r="CO102" s="36">
        <f>(1+INDEX('Scenario Parameters'!$L:$L,MATCH($C102,'Scenario Parameters'!$A:$A,0)))*(1+INDEX('Scenario Parameters'!$L:$L,MATCH(CO$3,'Scenario Parameters'!$A:$A,0)))*'Base Table 5'!CO102</f>
        <v>215.04509999999999</v>
      </c>
      <c r="CP102" s="36">
        <f>(1+INDEX('Scenario Parameters'!$L:$L,MATCH($C102,'Scenario Parameters'!$A:$A,0)))*(1+INDEX('Scenario Parameters'!$L:$L,MATCH(CP$3,'Scenario Parameters'!$A:$A,0)))*'Base Table 5'!CP102</f>
        <v>2702.2276999999999</v>
      </c>
      <c r="CQ102" s="36">
        <f>(1+INDEX('Scenario Parameters'!$L:$L,MATCH($C102,'Scenario Parameters'!$A:$A,0)))*(1+INDEX('Scenario Parameters'!$L:$L,MATCH(CQ$3,'Scenario Parameters'!$A:$A,0)))*'Base Table 5'!CQ102</f>
        <v>6091.4817999999996</v>
      </c>
      <c r="CR102" s="36">
        <f>(1+INDEX('Scenario Parameters'!$L:$L,MATCH($C102,'Scenario Parameters'!$A:$A,0)))*(1+INDEX('Scenario Parameters'!$L:$L,MATCH(CR$3,'Scenario Parameters'!$A:$A,0)))*'Base Table 5'!CR102</f>
        <v>4101.7709999999997</v>
      </c>
      <c r="CS102" s="36">
        <f>(1+INDEX('Scenario Parameters'!$L:$L,MATCH($C102,'Scenario Parameters'!$A:$A,0)))*(1+INDEX('Scenario Parameters'!$L:$L,MATCH(CS$3,'Scenario Parameters'!$A:$A,0)))*'Base Table 5'!CS102</f>
        <v>1641.5219999999999</v>
      </c>
      <c r="CT102" s="36">
        <f>(1+INDEX('Scenario Parameters'!$L:$L,MATCH($C102,'Scenario Parameters'!$A:$A,0)))*(1+INDEX('Scenario Parameters'!$L:$L,MATCH(CT$3,'Scenario Parameters'!$A:$A,0)))*'Base Table 5'!CT102</f>
        <v>57.112699999999997</v>
      </c>
      <c r="CU102" s="36">
        <f>(1+INDEX('Scenario Parameters'!$L:$L,MATCH($C102,'Scenario Parameters'!$A:$A,0)))*(1+INDEX('Scenario Parameters'!$L:$L,MATCH(CU$3,'Scenario Parameters'!$A:$A,0)))*'Base Table 5'!CU102</f>
        <v>21.618400000000001</v>
      </c>
      <c r="CV102" s="36">
        <f>(1+INDEX('Scenario Parameters'!$L:$L,MATCH($C102,'Scenario Parameters'!$A:$A,0)))*(1+INDEX('Scenario Parameters'!$L:$L,MATCH(CV$3,'Scenario Parameters'!$A:$A,0)))*'Base Table 5'!CV102</f>
        <v>1334.5540000000001</v>
      </c>
      <c r="CW102" s="36">
        <f>(1+INDEX('Scenario Parameters'!$L:$L,MATCH($C102,'Scenario Parameters'!$A:$A,0)))*(1+INDEX('Scenario Parameters'!$L:$L,MATCH(CW$3,'Scenario Parameters'!$A:$A,0)))*'Base Table 5'!CW102</f>
        <v>12942.6055</v>
      </c>
      <c r="CX102" s="36">
        <f>(1+INDEX('Scenario Parameters'!$L:$L,MATCH($C102,'Scenario Parameters'!$A:$A,0)))*(1+INDEX('Scenario Parameters'!$L:$L,MATCH(CX$3,'Scenario Parameters'!$A:$A,0)))*'Base Table 5'!CX102</f>
        <v>4272.1935000000003</v>
      </c>
      <c r="CY102" s="36">
        <f>(1+INDEX('Scenario Parameters'!$L:$L,MATCH($C102,'Scenario Parameters'!$A:$A,0)))*(1+INDEX('Scenario Parameters'!$L:$L,MATCH(CY$3,'Scenario Parameters'!$A:$A,0)))*'Base Table 5'!CY102</f>
        <v>4488.5964999999997</v>
      </c>
      <c r="CZ102" s="36">
        <f>(1+INDEX('Scenario Parameters'!$L:$L,MATCH($C102,'Scenario Parameters'!$A:$A,0)))*(1+INDEX('Scenario Parameters'!$L:$L,MATCH(CZ$3,'Scenario Parameters'!$A:$A,0)))*'Base Table 5'!CZ102</f>
        <v>1448.2605000000001</v>
      </c>
      <c r="DA102" s="36">
        <f>(1+INDEX('Scenario Parameters'!$L:$L,MATCH($C102,'Scenario Parameters'!$A:$A,0)))*(1+INDEX('Scenario Parameters'!$L:$L,MATCH(DA$3,'Scenario Parameters'!$A:$A,0)))*'Base Table 5'!DA102</f>
        <v>2302.8670999999999</v>
      </c>
      <c r="DB102" s="36">
        <f>(1+INDEX('Scenario Parameters'!$L:$L,MATCH($C102,'Scenario Parameters'!$A:$A,0)))*(1+INDEX('Scenario Parameters'!$L:$L,MATCH(DB$3,'Scenario Parameters'!$A:$A,0)))*'Base Table 5'!DB102</f>
        <v>11.129099999999999</v>
      </c>
      <c r="DC102" s="36">
        <f>(1+INDEX('Scenario Parameters'!$L:$L,MATCH($C102,'Scenario Parameters'!$A:$A,0)))*(1+INDEX('Scenario Parameters'!$L:$L,MATCH(DC$3,'Scenario Parameters'!$A:$A,0)))*'Base Table 5'!DC102</f>
        <v>2544.8793000000001</v>
      </c>
      <c r="DD102" s="36">
        <f>(1+INDEX('Scenario Parameters'!$L:$L,MATCH($C102,'Scenario Parameters'!$A:$A,0)))*(1+INDEX('Scenario Parameters'!$L:$L,MATCH(DD$3,'Scenario Parameters'!$A:$A,0)))*'Base Table 5'!DD102</f>
        <v>1886.8484000000001</v>
      </c>
      <c r="DE102" s="36">
        <f>(1+INDEX('Scenario Parameters'!$L:$L,MATCH($C102,'Scenario Parameters'!$A:$A,0)))*(1+INDEX('Scenario Parameters'!$L:$L,MATCH(DE$3,'Scenario Parameters'!$A:$A,0)))*'Base Table 5'!DE102</f>
        <v>976.3546</v>
      </c>
      <c r="DF102" s="36">
        <f>(1+INDEX('Scenario Parameters'!$L:$L,MATCH($C102,'Scenario Parameters'!$A:$A,0)))*(1+INDEX('Scenario Parameters'!$L:$L,MATCH(DF$3,'Scenario Parameters'!$A:$A,0)))*'Base Table 5'!DF102</f>
        <v>333.77879999999999</v>
      </c>
      <c r="DG102" s="36">
        <f>(1+INDEX('Scenario Parameters'!$L:$L,MATCH($C102,'Scenario Parameters'!$A:$A,0)))*(1+INDEX('Scenario Parameters'!$L:$L,MATCH(DG$3,'Scenario Parameters'!$A:$A,0)))*'Base Table 5'!DG102</f>
        <v>2905.3436999999999</v>
      </c>
      <c r="DH102" s="36">
        <f>(1+INDEX('Scenario Parameters'!$L:$L,MATCH($C102,'Scenario Parameters'!$A:$A,0)))*(1+INDEX('Scenario Parameters'!$L:$L,MATCH(DH$3,'Scenario Parameters'!$A:$A,0)))*'Base Table 5'!DH102</f>
        <v>1283.3530000000001</v>
      </c>
      <c r="DI102" s="36">
        <f>(1+INDEX('Scenario Parameters'!$L:$L,MATCH($C102,'Scenario Parameters'!$A:$A,0)))*(1+INDEX('Scenario Parameters'!$L:$L,MATCH(DI$3,'Scenario Parameters'!$A:$A,0)))*'Base Table 5'!DI102</f>
        <v>663.66909999999996</v>
      </c>
      <c r="DJ102" s="36">
        <f>(1+INDEX('Scenario Parameters'!$L:$L,MATCH($C102,'Scenario Parameters'!$A:$A,0)))*(1+INDEX('Scenario Parameters'!$L:$L,MATCH(DJ$3,'Scenario Parameters'!$A:$A,0)))*'Base Table 5'!DJ102</f>
        <v>1462.8667</v>
      </c>
      <c r="DK102" s="36">
        <f>(1+INDEX('Scenario Parameters'!$L:$L,MATCH($C102,'Scenario Parameters'!$A:$A,0)))*(1+INDEX('Scenario Parameters'!$L:$L,MATCH(DK$3,'Scenario Parameters'!$A:$A,0)))*'Base Table 5'!DK102</f>
        <v>550.31690000000003</v>
      </c>
      <c r="DL102" s="36">
        <f>(1+INDEX('Scenario Parameters'!$L:$L,MATCH($C102,'Scenario Parameters'!$A:$A,0)))*(1+INDEX('Scenario Parameters'!$L:$L,MATCH(DL$3,'Scenario Parameters'!$A:$A,0)))*'Base Table 5'!DL102</f>
        <v>52.392679999999984</v>
      </c>
      <c r="DM102" s="36">
        <f>(1+INDEX('Scenario Parameters'!$L:$L,MATCH($C102,'Scenario Parameters'!$A:$A,0)))*(1+INDEX('Scenario Parameters'!$L:$L,MATCH(DM$3,'Scenario Parameters'!$A:$A,0)))*'Base Table 5'!DM102</f>
        <v>582.39030000000002</v>
      </c>
      <c r="DN102" s="36">
        <f>(1+INDEX('Scenario Parameters'!$L:$L,MATCH($C102,'Scenario Parameters'!$A:$A,0)))*(1+INDEX('Scenario Parameters'!$L:$L,MATCH(DN$3,'Scenario Parameters'!$A:$A,0)))*'Base Table 5'!DN102</f>
        <v>1082.3905</v>
      </c>
      <c r="DO102" s="36">
        <f>(1+INDEX('Scenario Parameters'!$L:$L,MATCH($C102,'Scenario Parameters'!$A:$A,0)))*(1+INDEX('Scenario Parameters'!$L:$L,MATCH(DO$3,'Scenario Parameters'!$A:$A,0)))*'Base Table 5'!DO102</f>
        <v>22.313099999999999</v>
      </c>
      <c r="DP102" s="36">
        <f t="shared" si="12"/>
        <v>98108.61053000002</v>
      </c>
      <c r="DQ102" s="36">
        <f>('Base Table 5'!DQ102/'Base Table 5'!$DX102)*$EB102</f>
        <v>3786.0157950586181</v>
      </c>
      <c r="DR102" s="36">
        <f>('Base Table 5'!DR102/'Base Table 5'!$DX102)*$EB102</f>
        <v>9257.3566389946445</v>
      </c>
      <c r="DS102" s="36">
        <f>('Base Table 5'!DS102/'Base Table 5'!$DX102)*$EB102</f>
        <v>393.54483900951612</v>
      </c>
      <c r="DT102" s="36">
        <f>('Base Table 5'!DT102/'Base Table 5'!$DX102)*$EB102</f>
        <v>7.9928205533455596</v>
      </c>
      <c r="DU102" s="36">
        <f>('Base Table 5'!DU102/'Base Table 5'!$DX102)*$EB102</f>
        <v>84.628590146108351</v>
      </c>
      <c r="DV102" s="36">
        <f>('Base Table 5'!DV102/'Base Table 5'!$DX102)*$EB102</f>
        <v>6.9555590145834692E-2</v>
      </c>
      <c r="DW102" s="36">
        <f>('Base Table 5'!DW102/'Base Table 5'!$DX102)*$EB102</f>
        <v>4736.900607443692</v>
      </c>
      <c r="DX102" s="36">
        <f t="shared" si="13"/>
        <v>18266.50884679607</v>
      </c>
      <c r="DY102" s="36">
        <f t="shared" si="14"/>
        <v>116375.11937679609</v>
      </c>
      <c r="DZ102" s="14">
        <f>'Base Table 5'!DY102</f>
        <v>117720.0004</v>
      </c>
      <c r="EA102" s="54">
        <v>116375.11937679609</v>
      </c>
      <c r="EB102" s="100">
        <f t="shared" si="15"/>
        <v>18266.508846796074</v>
      </c>
    </row>
    <row r="103" spans="1:132" x14ac:dyDescent="0.4">
      <c r="A103" s="37">
        <v>100</v>
      </c>
      <c r="B103" s="2" t="str">
        <f>'Base Table 5'!B103</f>
        <v>7310</v>
      </c>
      <c r="C103" s="112">
        <f>'Base Table 5'!C103</f>
        <v>30</v>
      </c>
      <c r="D103" s="38" t="str">
        <f>'Base Table 5'!D103</f>
        <v>Building cleaning, pest control and other support services</v>
      </c>
      <c r="E103" s="36">
        <f>(1+INDEX('Scenario Parameters'!$L:$L,MATCH($C103,'Scenario Parameters'!$A:$A,0)))*(1+INDEX('Scenario Parameters'!$L:$L,MATCH(E$3,'Scenario Parameters'!$A:$A,0)))*'Base Table 5'!E103</f>
        <v>60.616700000000002</v>
      </c>
      <c r="F103" s="36">
        <f>(1+INDEX('Scenario Parameters'!$L:$L,MATCH($C103,'Scenario Parameters'!$A:$A,0)))*(1+INDEX('Scenario Parameters'!$L:$L,MATCH(F$3,'Scenario Parameters'!$A:$A,0)))*'Base Table 5'!F103</f>
        <v>30.282699999999998</v>
      </c>
      <c r="G103" s="36">
        <f>(1+INDEX('Scenario Parameters'!$L:$L,MATCH($C103,'Scenario Parameters'!$A:$A,0)))*(1+INDEX('Scenario Parameters'!$L:$L,MATCH(G$3,'Scenario Parameters'!$A:$A,0)))*'Base Table 5'!G103</f>
        <v>85.841800000000006</v>
      </c>
      <c r="H103" s="36">
        <f>(1+INDEX('Scenario Parameters'!$L:$L,MATCH($C103,'Scenario Parameters'!$A:$A,0)))*(1+INDEX('Scenario Parameters'!$L:$L,MATCH(H$3,'Scenario Parameters'!$A:$A,0)))*'Base Table 5'!H103</f>
        <v>40.348500000000001</v>
      </c>
      <c r="I103" s="36">
        <f>(1+INDEX('Scenario Parameters'!$L:$L,MATCH($C103,'Scenario Parameters'!$A:$A,0)))*(1+INDEX('Scenario Parameters'!$L:$L,MATCH(I$3,'Scenario Parameters'!$A:$A,0)))*'Base Table 5'!I103</f>
        <v>0.35930000000000001</v>
      </c>
      <c r="J103" s="36">
        <f>(1+INDEX('Scenario Parameters'!$L:$L,MATCH($C103,'Scenario Parameters'!$A:$A,0)))*(1+INDEX('Scenario Parameters'!$L:$L,MATCH(J$3,'Scenario Parameters'!$A:$A,0)))*'Base Table 5'!J103</f>
        <v>12.9529</v>
      </c>
      <c r="K103" s="36">
        <f>(1+INDEX('Scenario Parameters'!$L:$L,MATCH($C103,'Scenario Parameters'!$A:$A,0)))*(1+INDEX('Scenario Parameters'!$L:$L,MATCH(K$3,'Scenario Parameters'!$A:$A,0)))*'Base Table 5'!K103</f>
        <v>85.262799999999999</v>
      </c>
      <c r="L103" s="36">
        <f>(1+INDEX('Scenario Parameters'!$L:$L,MATCH($C103,'Scenario Parameters'!$A:$A,0)))*(1+INDEX('Scenario Parameters'!$L:$L,MATCH(L$3,'Scenario Parameters'!$A:$A,0)))*'Base Table 5'!L103</f>
        <v>7.2992799999999987</v>
      </c>
      <c r="M103" s="36">
        <f>(1+INDEX('Scenario Parameters'!$L:$L,MATCH($C103,'Scenario Parameters'!$A:$A,0)))*(1+INDEX('Scenario Parameters'!$L:$L,MATCH(M$3,'Scenario Parameters'!$A:$A,0)))*'Base Table 5'!M103</f>
        <v>4.3819399999999993</v>
      </c>
      <c r="N103" s="36">
        <f>(1+INDEX('Scenario Parameters'!$L:$L,MATCH($C103,'Scenario Parameters'!$A:$A,0)))*(1+INDEX('Scenario Parameters'!$L:$L,MATCH(N$3,'Scenario Parameters'!$A:$A,0)))*'Base Table 5'!N103</f>
        <v>16.965960000000003</v>
      </c>
      <c r="O103" s="36">
        <f>(1+INDEX('Scenario Parameters'!$L:$L,MATCH($C103,'Scenario Parameters'!$A:$A,0)))*(1+INDEX('Scenario Parameters'!$L:$L,MATCH(O$3,'Scenario Parameters'!$A:$A,0)))*'Base Table 5'!O103</f>
        <v>62.23481000000001</v>
      </c>
      <c r="P103" s="36">
        <f>(1+INDEX('Scenario Parameters'!$L:$L,MATCH($C103,'Scenario Parameters'!$A:$A,0)))*(1+INDEX('Scenario Parameters'!$L:$L,MATCH(P$3,'Scenario Parameters'!$A:$A,0)))*'Base Table 5'!P103</f>
        <v>6.7127500000000007</v>
      </c>
      <c r="Q103" s="36">
        <f>(1+INDEX('Scenario Parameters'!$L:$L,MATCH($C103,'Scenario Parameters'!$A:$A,0)))*(1+INDEX('Scenario Parameters'!$L:$L,MATCH(Q$3,'Scenario Parameters'!$A:$A,0)))*'Base Table 5'!Q103</f>
        <v>7.0620800000000008</v>
      </c>
      <c r="R103" s="36">
        <f>(1+INDEX('Scenario Parameters'!$L:$L,MATCH($C103,'Scenario Parameters'!$A:$A,0)))*(1+INDEX('Scenario Parameters'!$L:$L,MATCH(R$3,'Scenario Parameters'!$A:$A,0)))*'Base Table 5'!R103</f>
        <v>226.87790000000001</v>
      </c>
      <c r="S103" s="36">
        <f>(1+INDEX('Scenario Parameters'!$L:$L,MATCH($C103,'Scenario Parameters'!$A:$A,0)))*(1+INDEX('Scenario Parameters'!$L:$L,MATCH(S$3,'Scenario Parameters'!$A:$A,0)))*'Base Table 5'!S103</f>
        <v>16.357600000000001</v>
      </c>
      <c r="T103" s="36">
        <f>(1+INDEX('Scenario Parameters'!$L:$L,MATCH($C103,'Scenario Parameters'!$A:$A,0)))*(1+INDEX('Scenario Parameters'!$L:$L,MATCH(T$3,'Scenario Parameters'!$A:$A,0)))*'Base Table 5'!T103</f>
        <v>79.005700000000004</v>
      </c>
      <c r="U103" s="36">
        <f>(1+INDEX('Scenario Parameters'!$L:$L,MATCH($C103,'Scenario Parameters'!$A:$A,0)))*(1+INDEX('Scenario Parameters'!$L:$L,MATCH(U$3,'Scenario Parameters'!$A:$A,0)))*'Base Table 5'!U103</f>
        <v>118.2045</v>
      </c>
      <c r="V103" s="36">
        <f>(1+INDEX('Scenario Parameters'!$L:$L,MATCH($C103,'Scenario Parameters'!$A:$A,0)))*(1+INDEX('Scenario Parameters'!$L:$L,MATCH(V$3,'Scenario Parameters'!$A:$A,0)))*'Base Table 5'!V103</f>
        <v>39.148800000000001</v>
      </c>
      <c r="W103" s="36">
        <f>(1+INDEX('Scenario Parameters'!$L:$L,MATCH($C103,'Scenario Parameters'!$A:$A,0)))*(1+INDEX('Scenario Parameters'!$L:$L,MATCH(W$3,'Scenario Parameters'!$A:$A,0)))*'Base Table 5'!W103</f>
        <v>71.741600000000005</v>
      </c>
      <c r="X103" s="36">
        <f>(1+INDEX('Scenario Parameters'!$L:$L,MATCH($C103,'Scenario Parameters'!$A:$A,0)))*(1+INDEX('Scenario Parameters'!$L:$L,MATCH(X$3,'Scenario Parameters'!$A:$A,0)))*'Base Table 5'!X103</f>
        <v>92.229799999999997</v>
      </c>
      <c r="Y103" s="36">
        <f>(1+INDEX('Scenario Parameters'!$L:$L,MATCH($C103,'Scenario Parameters'!$A:$A,0)))*(1+INDEX('Scenario Parameters'!$L:$L,MATCH(Y$3,'Scenario Parameters'!$A:$A,0)))*'Base Table 5'!Y103</f>
        <v>80.674000000000007</v>
      </c>
      <c r="Z103" s="36">
        <f>(1+INDEX('Scenario Parameters'!$L:$L,MATCH($C103,'Scenario Parameters'!$A:$A,0)))*(1+INDEX('Scenario Parameters'!$L:$L,MATCH(Z$3,'Scenario Parameters'!$A:$A,0)))*'Base Table 5'!Z103</f>
        <v>66.668499999999995</v>
      </c>
      <c r="AA103" s="36">
        <f>(1+INDEX('Scenario Parameters'!$L:$L,MATCH($C103,'Scenario Parameters'!$A:$A,0)))*(1+INDEX('Scenario Parameters'!$L:$L,MATCH(AA$3,'Scenario Parameters'!$A:$A,0)))*'Base Table 5'!AA103</f>
        <v>49.149000000000001</v>
      </c>
      <c r="AB103" s="36">
        <f>(1+INDEX('Scenario Parameters'!$L:$L,MATCH($C103,'Scenario Parameters'!$A:$A,0)))*(1+INDEX('Scenario Parameters'!$L:$L,MATCH(AB$3,'Scenario Parameters'!$A:$A,0)))*'Base Table 5'!AB103</f>
        <v>99.705600000000004</v>
      </c>
      <c r="AC103" s="36">
        <f>(1+INDEX('Scenario Parameters'!$L:$L,MATCH($C103,'Scenario Parameters'!$A:$A,0)))*(1+INDEX('Scenario Parameters'!$L:$L,MATCH(AC$3,'Scenario Parameters'!$A:$A,0)))*'Base Table 5'!AC103</f>
        <v>148.7363</v>
      </c>
      <c r="AD103" s="36">
        <f>(1+INDEX('Scenario Parameters'!$L:$L,MATCH($C103,'Scenario Parameters'!$A:$A,0)))*(1+INDEX('Scenario Parameters'!$L:$L,MATCH(AD$3,'Scenario Parameters'!$A:$A,0)))*'Base Table 5'!AD103</f>
        <v>2.1800000000000002</v>
      </c>
      <c r="AE103" s="36">
        <f>(1+INDEX('Scenario Parameters'!$L:$L,MATCH($C103,'Scenario Parameters'!$A:$A,0)))*(1+INDEX('Scenario Parameters'!$L:$L,MATCH(AE$3,'Scenario Parameters'!$A:$A,0)))*'Base Table 5'!AE103</f>
        <v>7.1900000000000006E-2</v>
      </c>
      <c r="AF103" s="36">
        <f>(1+INDEX('Scenario Parameters'!$L:$L,MATCH($C103,'Scenario Parameters'!$A:$A,0)))*(1+INDEX('Scenario Parameters'!$L:$L,MATCH(AF$3,'Scenario Parameters'!$A:$A,0)))*'Base Table 5'!AF103</f>
        <v>31.533799999999999</v>
      </c>
      <c r="AG103" s="36">
        <f>(1+INDEX('Scenario Parameters'!$L:$L,MATCH($C103,'Scenario Parameters'!$A:$A,0)))*(1+INDEX('Scenario Parameters'!$L:$L,MATCH(AG$3,'Scenario Parameters'!$A:$A,0)))*'Base Table 5'!AG103</f>
        <v>2.0000000000000001E-4</v>
      </c>
      <c r="AH103" s="36">
        <f>(1+INDEX('Scenario Parameters'!$L:$L,MATCH($C103,'Scenario Parameters'!$A:$A,0)))*(1+INDEX('Scenario Parameters'!$L:$L,MATCH(AH$3,'Scenario Parameters'!$A:$A,0)))*'Base Table 5'!AH103</f>
        <v>0.1095</v>
      </c>
      <c r="AI103" s="36">
        <f>(1+INDEX('Scenario Parameters'!$L:$L,MATCH($C103,'Scenario Parameters'!$A:$A,0)))*(1+INDEX('Scenario Parameters'!$L:$L,MATCH(AI$3,'Scenario Parameters'!$A:$A,0)))*'Base Table 5'!AI103</f>
        <v>0.88349999999999995</v>
      </c>
      <c r="AJ103" s="36">
        <f>(1+INDEX('Scenario Parameters'!$L:$L,MATCH($C103,'Scenario Parameters'!$A:$A,0)))*(1+INDEX('Scenario Parameters'!$L:$L,MATCH(AJ$3,'Scenario Parameters'!$A:$A,0)))*'Base Table 5'!AJ103</f>
        <v>44.981699999999996</v>
      </c>
      <c r="AK103" s="36">
        <f>(1+INDEX('Scenario Parameters'!$L:$L,MATCH($C103,'Scenario Parameters'!$A:$A,0)))*(1+INDEX('Scenario Parameters'!$L:$L,MATCH(AK$3,'Scenario Parameters'!$A:$A,0)))*'Base Table 5'!AK103</f>
        <v>54.9801</v>
      </c>
      <c r="AL103" s="36">
        <f>(1+INDEX('Scenario Parameters'!$L:$L,MATCH($C103,'Scenario Parameters'!$A:$A,0)))*(1+INDEX('Scenario Parameters'!$L:$L,MATCH(AL$3,'Scenario Parameters'!$A:$A,0)))*'Base Table 5'!AL103</f>
        <v>15.398999999999999</v>
      </c>
      <c r="AM103" s="36">
        <f>(1+INDEX('Scenario Parameters'!$L:$L,MATCH($C103,'Scenario Parameters'!$A:$A,0)))*(1+INDEX('Scenario Parameters'!$L:$L,MATCH(AM$3,'Scenario Parameters'!$A:$A,0)))*'Base Table 5'!AM103</f>
        <v>86.552000000000007</v>
      </c>
      <c r="AN103" s="36">
        <f>(1+INDEX('Scenario Parameters'!$L:$L,MATCH($C103,'Scenario Parameters'!$A:$A,0)))*(1+INDEX('Scenario Parameters'!$L:$L,MATCH(AN$3,'Scenario Parameters'!$A:$A,0)))*'Base Table 5'!AN103</f>
        <v>37.859299999999998</v>
      </c>
      <c r="AO103" s="36">
        <f>(1+INDEX('Scenario Parameters'!$L:$L,MATCH($C103,'Scenario Parameters'!$A:$A,0)))*(1+INDEX('Scenario Parameters'!$L:$L,MATCH(AO$3,'Scenario Parameters'!$A:$A,0)))*'Base Table 5'!AO103</f>
        <v>0.56299999999999983</v>
      </c>
      <c r="AP103" s="36">
        <f>(1+INDEX('Scenario Parameters'!$L:$L,MATCH($C103,'Scenario Parameters'!$A:$A,0)))*(1+INDEX('Scenario Parameters'!$L:$L,MATCH(AP$3,'Scenario Parameters'!$A:$A,0)))*'Base Table 5'!AP103</f>
        <v>49.698749999999997</v>
      </c>
      <c r="AQ103" s="36">
        <f>(1+INDEX('Scenario Parameters'!$L:$L,MATCH($C103,'Scenario Parameters'!$A:$A,0)))*(1+INDEX('Scenario Parameters'!$L:$L,MATCH(AQ$3,'Scenario Parameters'!$A:$A,0)))*'Base Table 5'!AQ103</f>
        <v>0.26240000000000002</v>
      </c>
      <c r="AR103" s="36">
        <f>(1+INDEX('Scenario Parameters'!$L:$L,MATCH($C103,'Scenario Parameters'!$A:$A,0)))*(1+INDEX('Scenario Parameters'!$L:$L,MATCH(AR$3,'Scenario Parameters'!$A:$A,0)))*'Base Table 5'!AR103</f>
        <v>70.783100000000005</v>
      </c>
      <c r="AS103" s="36">
        <f>(1+INDEX('Scenario Parameters'!$L:$L,MATCH($C103,'Scenario Parameters'!$A:$A,0)))*(1+INDEX('Scenario Parameters'!$L:$L,MATCH(AS$3,'Scenario Parameters'!$A:$A,0)))*'Base Table 5'!AS103</f>
        <v>12.148899999999999</v>
      </c>
      <c r="AT103" s="36">
        <f>(1+INDEX('Scenario Parameters'!$L:$L,MATCH($C103,'Scenario Parameters'!$A:$A,0)))*(1+INDEX('Scenario Parameters'!$L:$L,MATCH(AT$3,'Scenario Parameters'!$A:$A,0)))*'Base Table 5'!AT103</f>
        <v>73.063500000000005</v>
      </c>
      <c r="AU103" s="36">
        <f>(1+INDEX('Scenario Parameters'!$L:$L,MATCH($C103,'Scenario Parameters'!$A:$A,0)))*(1+INDEX('Scenario Parameters'!$L:$L,MATCH(AU$3,'Scenario Parameters'!$A:$A,0)))*'Base Table 5'!AU103</f>
        <v>16.099499999999999</v>
      </c>
      <c r="AV103" s="36">
        <f>(1+INDEX('Scenario Parameters'!$L:$L,MATCH($C103,'Scenario Parameters'!$A:$A,0)))*(1+INDEX('Scenario Parameters'!$L:$L,MATCH(AV$3,'Scenario Parameters'!$A:$A,0)))*'Base Table 5'!AV103</f>
        <v>69.241799999999998</v>
      </c>
      <c r="AW103" s="36">
        <f>(1+INDEX('Scenario Parameters'!$L:$L,MATCH($C103,'Scenario Parameters'!$A:$A,0)))*(1+INDEX('Scenario Parameters'!$L:$L,MATCH(AW$3,'Scenario Parameters'!$A:$A,0)))*'Base Table 5'!AW103</f>
        <v>45.3063</v>
      </c>
      <c r="AX103" s="36">
        <f>(1+INDEX('Scenario Parameters'!$L:$L,MATCH($C103,'Scenario Parameters'!$A:$A,0)))*(1+INDEX('Scenario Parameters'!$L:$L,MATCH(AX$3,'Scenario Parameters'!$A:$A,0)))*'Base Table 5'!AX103</f>
        <v>83.737799999999993</v>
      </c>
      <c r="AY103" s="36">
        <f>(1+INDEX('Scenario Parameters'!$L:$L,MATCH($C103,'Scenario Parameters'!$A:$A,0)))*(1+INDEX('Scenario Parameters'!$L:$L,MATCH(AY$3,'Scenario Parameters'!$A:$A,0)))*'Base Table 5'!AY103</f>
        <v>39.335299999999997</v>
      </c>
      <c r="AZ103" s="36">
        <f>(1+INDEX('Scenario Parameters'!$L:$L,MATCH($C103,'Scenario Parameters'!$A:$A,0)))*(1+INDEX('Scenario Parameters'!$L:$L,MATCH(AZ$3,'Scenario Parameters'!$A:$A,0)))*'Base Table 5'!AZ103</f>
        <v>20.316800000000001</v>
      </c>
      <c r="BA103" s="36">
        <f>(1+INDEX('Scenario Parameters'!$L:$L,MATCH($C103,'Scenario Parameters'!$A:$A,0)))*(1+INDEX('Scenario Parameters'!$L:$L,MATCH(BA$3,'Scenario Parameters'!$A:$A,0)))*'Base Table 5'!BA103</f>
        <v>39.493299999999998</v>
      </c>
      <c r="BB103" s="36">
        <f>(1+INDEX('Scenario Parameters'!$L:$L,MATCH($C103,'Scenario Parameters'!$A:$A,0)))*(1+INDEX('Scenario Parameters'!$L:$L,MATCH(BB$3,'Scenario Parameters'!$A:$A,0)))*'Base Table 5'!BB103</f>
        <v>0.26740000000000003</v>
      </c>
      <c r="BC103" s="36">
        <f>(1+INDEX('Scenario Parameters'!$L:$L,MATCH($C103,'Scenario Parameters'!$A:$A,0)))*(1+INDEX('Scenario Parameters'!$L:$L,MATCH(BC$3,'Scenario Parameters'!$A:$A,0)))*'Base Table 5'!BC103</f>
        <v>6.0770999999999997</v>
      </c>
      <c r="BD103" s="36">
        <f>(1+INDEX('Scenario Parameters'!$L:$L,MATCH($C103,'Scenario Parameters'!$A:$A,0)))*(1+INDEX('Scenario Parameters'!$L:$L,MATCH(BD$3,'Scenario Parameters'!$A:$A,0)))*'Base Table 5'!BD103</f>
        <v>24.834599999999998</v>
      </c>
      <c r="BE103" s="36">
        <f>(1+INDEX('Scenario Parameters'!$L:$L,MATCH($C103,'Scenario Parameters'!$A:$A,0)))*(1+INDEX('Scenario Parameters'!$L:$L,MATCH(BE$3,'Scenario Parameters'!$A:$A,0)))*'Base Table 5'!BE103</f>
        <v>6.0431999999999997</v>
      </c>
      <c r="BF103" s="36">
        <f>(1+INDEX('Scenario Parameters'!$L:$L,MATCH($C103,'Scenario Parameters'!$A:$A,0)))*(1+INDEX('Scenario Parameters'!$L:$L,MATCH(BF$3,'Scenario Parameters'!$A:$A,0)))*'Base Table 5'!BF103</f>
        <v>13.4084</v>
      </c>
      <c r="BG103" s="36">
        <f>(1+INDEX('Scenario Parameters'!$L:$L,MATCH($C103,'Scenario Parameters'!$A:$A,0)))*(1+INDEX('Scenario Parameters'!$L:$L,MATCH(BG$3,'Scenario Parameters'!$A:$A,0)))*'Base Table 5'!BG103</f>
        <v>3.2125800000000004</v>
      </c>
      <c r="BH103" s="36">
        <f>(1+INDEX('Scenario Parameters'!$L:$L,MATCH($C103,'Scenario Parameters'!$A:$A,0)))*(1+INDEX('Scenario Parameters'!$L:$L,MATCH(BH$3,'Scenario Parameters'!$A:$A,0)))*'Base Table 5'!BH103</f>
        <v>34.2545</v>
      </c>
      <c r="BI103" s="36">
        <f>(1+INDEX('Scenario Parameters'!$L:$L,MATCH($C103,'Scenario Parameters'!$A:$A,0)))*(1+INDEX('Scenario Parameters'!$L:$L,MATCH(BI$3,'Scenario Parameters'!$A:$A,0)))*'Base Table 5'!BI103</f>
        <v>12.919</v>
      </c>
      <c r="BJ103" s="36">
        <f>(1+INDEX('Scenario Parameters'!$L:$L,MATCH($C103,'Scenario Parameters'!$A:$A,0)))*(1+INDEX('Scenario Parameters'!$L:$L,MATCH(BJ$3,'Scenario Parameters'!$A:$A,0)))*'Base Table 5'!BJ103</f>
        <v>0.622</v>
      </c>
      <c r="BK103" s="36">
        <f>(1+INDEX('Scenario Parameters'!$L:$L,MATCH($C103,'Scenario Parameters'!$A:$A,0)))*(1+INDEX('Scenario Parameters'!$L:$L,MATCH(BK$3,'Scenario Parameters'!$A:$A,0)))*'Base Table 5'!BK103</f>
        <v>7.6414999999999997</v>
      </c>
      <c r="BL103" s="36">
        <f>(1+INDEX('Scenario Parameters'!$L:$L,MATCH($C103,'Scenario Parameters'!$A:$A,0)))*(1+INDEX('Scenario Parameters'!$L:$L,MATCH(BL$3,'Scenario Parameters'!$A:$A,0)))*'Base Table 5'!BL103</f>
        <v>13.0396</v>
      </c>
      <c r="BM103" s="36">
        <f>(1+INDEX('Scenario Parameters'!$L:$L,MATCH($C103,'Scenario Parameters'!$A:$A,0)))*(1+INDEX('Scenario Parameters'!$L:$L,MATCH(BM$3,'Scenario Parameters'!$A:$A,0)))*'Base Table 5'!BM103</f>
        <v>3.6564000000000001</v>
      </c>
      <c r="BN103" s="36">
        <f>(1+INDEX('Scenario Parameters'!$L:$L,MATCH($C103,'Scenario Parameters'!$A:$A,0)))*(1+INDEX('Scenario Parameters'!$L:$L,MATCH(BN$3,'Scenario Parameters'!$A:$A,0)))*'Base Table 5'!BN103</f>
        <v>33.151299999999999</v>
      </c>
      <c r="BO103" s="36">
        <f>(1+INDEX('Scenario Parameters'!$L:$L,MATCH($C103,'Scenario Parameters'!$A:$A,0)))*(1+INDEX('Scenario Parameters'!$L:$L,MATCH(BO$3,'Scenario Parameters'!$A:$A,0)))*'Base Table 5'!BO103</f>
        <v>14.6355</v>
      </c>
      <c r="BP103" s="36">
        <f>(1+INDEX('Scenario Parameters'!$L:$L,MATCH($C103,'Scenario Parameters'!$A:$A,0)))*(1+INDEX('Scenario Parameters'!$L:$L,MATCH(BP$3,'Scenario Parameters'!$A:$A,0)))*'Base Table 5'!BP103</f>
        <v>8.9549000000000003</v>
      </c>
      <c r="BQ103" s="36">
        <f>(1+INDEX('Scenario Parameters'!$L:$L,MATCH($C103,'Scenario Parameters'!$A:$A,0)))*(1+INDEX('Scenario Parameters'!$L:$L,MATCH(BQ$3,'Scenario Parameters'!$A:$A,0)))*'Base Table 5'!BQ103</f>
        <v>5.0272499999999996</v>
      </c>
      <c r="BR103" s="36">
        <f>(1+INDEX('Scenario Parameters'!$L:$L,MATCH($C103,'Scenario Parameters'!$A:$A,0)))*(1+INDEX('Scenario Parameters'!$L:$L,MATCH(BR$3,'Scenario Parameters'!$A:$A,0)))*'Base Table 5'!BR103</f>
        <v>33.402000000000001</v>
      </c>
      <c r="BS103" s="36">
        <f>(1+INDEX('Scenario Parameters'!$L:$L,MATCH($C103,'Scenario Parameters'!$A:$A,0)))*(1+INDEX('Scenario Parameters'!$L:$L,MATCH(BS$3,'Scenario Parameters'!$A:$A,0)))*'Base Table 5'!BS103</f>
        <v>0.62077999999999989</v>
      </c>
      <c r="BT103" s="36">
        <f>(1+INDEX('Scenario Parameters'!$L:$L,MATCH($C103,'Scenario Parameters'!$A:$A,0)))*(1+INDEX('Scenario Parameters'!$L:$L,MATCH(BT$3,'Scenario Parameters'!$A:$A,0)))*'Base Table 5'!BT103</f>
        <v>32.7956</v>
      </c>
      <c r="BU103" s="36">
        <f>(1+INDEX('Scenario Parameters'!$L:$L,MATCH($C103,'Scenario Parameters'!$A:$A,0)))*(1+INDEX('Scenario Parameters'!$L:$L,MATCH(BU$3,'Scenario Parameters'!$A:$A,0)))*'Base Table 5'!BU103</f>
        <v>252.82</v>
      </c>
      <c r="BV103" s="36">
        <f>(1+INDEX('Scenario Parameters'!$L:$L,MATCH($C103,'Scenario Parameters'!$A:$A,0)))*(1+INDEX('Scenario Parameters'!$L:$L,MATCH(BV$3,'Scenario Parameters'!$A:$A,0)))*'Base Table 5'!BV103</f>
        <v>620.27139999999997</v>
      </c>
      <c r="BW103" s="36">
        <f>(1+INDEX('Scenario Parameters'!$L:$L,MATCH($C103,'Scenario Parameters'!$A:$A,0)))*(1+INDEX('Scenario Parameters'!$L:$L,MATCH(BW$3,'Scenario Parameters'!$A:$A,0)))*'Base Table 5'!BW103</f>
        <v>299.83600000000001</v>
      </c>
      <c r="BX103" s="36">
        <f>(1+INDEX('Scenario Parameters'!$L:$L,MATCH($C103,'Scenario Parameters'!$A:$A,0)))*(1+INDEX('Scenario Parameters'!$L:$L,MATCH(BX$3,'Scenario Parameters'!$A:$A,0)))*'Base Table 5'!BX103</f>
        <v>395.25459999999998</v>
      </c>
      <c r="BY103" s="36">
        <f>(1+INDEX('Scenario Parameters'!$L:$L,MATCH($C103,'Scenario Parameters'!$A:$A,0)))*(1+INDEX('Scenario Parameters'!$L:$L,MATCH(BY$3,'Scenario Parameters'!$A:$A,0)))*'Base Table 5'!BY103</f>
        <v>1879.72</v>
      </c>
      <c r="BZ103" s="36">
        <f>(1+INDEX('Scenario Parameters'!$L:$L,MATCH($C103,'Scenario Parameters'!$A:$A,0)))*(1+INDEX('Scenario Parameters'!$L:$L,MATCH(BZ$3,'Scenario Parameters'!$A:$A,0)))*'Base Table 5'!BZ103</f>
        <v>1705.8887</v>
      </c>
      <c r="CA103" s="36">
        <f>(1+INDEX('Scenario Parameters'!$L:$L,MATCH($C103,'Scenario Parameters'!$A:$A,0)))*(1+INDEX('Scenario Parameters'!$L:$L,MATCH(CA$3,'Scenario Parameters'!$A:$A,0)))*'Base Table 5'!CA103</f>
        <v>737.39599999999996</v>
      </c>
      <c r="CB103" s="36">
        <f>(1+INDEX('Scenario Parameters'!$L:$L,MATCH($C103,'Scenario Parameters'!$A:$A,0)))*(1+INDEX('Scenario Parameters'!$L:$L,MATCH(CB$3,'Scenario Parameters'!$A:$A,0)))*'Base Table 5'!CB103</f>
        <v>929.08820000000003</v>
      </c>
      <c r="CC103" s="36">
        <f>(1+INDEX('Scenario Parameters'!$L:$L,MATCH($C103,'Scenario Parameters'!$A:$A,0)))*(1+INDEX('Scenario Parameters'!$L:$L,MATCH(CC$3,'Scenario Parameters'!$A:$A,0)))*'Base Table 5'!CC103</f>
        <v>779.68690000000004</v>
      </c>
      <c r="CD103" s="36">
        <f>(1+INDEX('Scenario Parameters'!$L:$L,MATCH($C103,'Scenario Parameters'!$A:$A,0)))*(1+INDEX('Scenario Parameters'!$L:$L,MATCH(CD$3,'Scenario Parameters'!$A:$A,0)))*'Base Table 5'!CD103</f>
        <v>283.02251999999999</v>
      </c>
      <c r="CE103" s="36">
        <f>(1+INDEX('Scenario Parameters'!$L:$L,MATCH($C103,'Scenario Parameters'!$A:$A,0)))*(1+INDEX('Scenario Parameters'!$L:$L,MATCH(CE$3,'Scenario Parameters'!$A:$A,0)))*'Base Table 5'!CE103</f>
        <v>172.30709999999999</v>
      </c>
      <c r="CF103" s="36">
        <f>(1+INDEX('Scenario Parameters'!$L:$L,MATCH($C103,'Scenario Parameters'!$A:$A,0)))*(1+INDEX('Scenario Parameters'!$L:$L,MATCH(CF$3,'Scenario Parameters'!$A:$A,0)))*'Base Table 5'!CF103</f>
        <v>76.867000000000004</v>
      </c>
      <c r="CG103" s="36">
        <f>(1+INDEX('Scenario Parameters'!$L:$L,MATCH($C103,'Scenario Parameters'!$A:$A,0)))*(1+INDEX('Scenario Parameters'!$L:$L,MATCH(CG$3,'Scenario Parameters'!$A:$A,0)))*'Base Table 5'!CG103</f>
        <v>160.4443</v>
      </c>
      <c r="CH103" s="36">
        <f>(1+INDEX('Scenario Parameters'!$L:$L,MATCH($C103,'Scenario Parameters'!$A:$A,0)))*(1+INDEX('Scenario Parameters'!$L:$L,MATCH(CH$3,'Scenario Parameters'!$A:$A,0)))*'Base Table 5'!CH103</f>
        <v>301.21359999999999</v>
      </c>
      <c r="CI103" s="36">
        <f>(1+INDEX('Scenario Parameters'!$L:$L,MATCH($C103,'Scenario Parameters'!$A:$A,0)))*(1+INDEX('Scenario Parameters'!$L:$L,MATCH(CI$3,'Scenario Parameters'!$A:$A,0)))*'Base Table 5'!CI103</f>
        <v>1430.136</v>
      </c>
      <c r="CJ103" s="36">
        <f>(1+INDEX('Scenario Parameters'!$L:$L,MATCH($C103,'Scenario Parameters'!$A:$A,0)))*(1+INDEX('Scenario Parameters'!$L:$L,MATCH(CJ$3,'Scenario Parameters'!$A:$A,0)))*'Base Table 5'!CJ103</f>
        <v>13.244300000000001</v>
      </c>
      <c r="CK103" s="36">
        <f>(1+INDEX('Scenario Parameters'!$L:$L,MATCH($C103,'Scenario Parameters'!$A:$A,0)))*(1+INDEX('Scenario Parameters'!$L:$L,MATCH(CK$3,'Scenario Parameters'!$A:$A,0)))*'Base Table 5'!CK103</f>
        <v>15.678000000000001</v>
      </c>
      <c r="CL103" s="36">
        <f>(1+INDEX('Scenario Parameters'!$L:$L,MATCH($C103,'Scenario Parameters'!$A:$A,0)))*(1+INDEX('Scenario Parameters'!$L:$L,MATCH(CL$3,'Scenario Parameters'!$A:$A,0)))*'Base Table 5'!CL103</f>
        <v>3.9704000000000002</v>
      </c>
      <c r="CM103" s="36">
        <f>(1+INDEX('Scenario Parameters'!$L:$L,MATCH($C103,'Scenario Parameters'!$A:$A,0)))*(1+INDEX('Scenario Parameters'!$L:$L,MATCH(CM$3,'Scenario Parameters'!$A:$A,0)))*'Base Table 5'!CM103</f>
        <v>17.342700000000001</v>
      </c>
      <c r="CN103" s="36">
        <f>(1+INDEX('Scenario Parameters'!$L:$L,MATCH($C103,'Scenario Parameters'!$A:$A,0)))*(1+INDEX('Scenario Parameters'!$L:$L,MATCH(CN$3,'Scenario Parameters'!$A:$A,0)))*'Base Table 5'!CN103</f>
        <v>166.34809999999999</v>
      </c>
      <c r="CO103" s="36">
        <f>(1+INDEX('Scenario Parameters'!$L:$L,MATCH($C103,'Scenario Parameters'!$A:$A,0)))*(1+INDEX('Scenario Parameters'!$L:$L,MATCH(CO$3,'Scenario Parameters'!$A:$A,0)))*'Base Table 5'!CO103</f>
        <v>1.3717999999999999</v>
      </c>
      <c r="CP103" s="36">
        <f>(1+INDEX('Scenario Parameters'!$L:$L,MATCH($C103,'Scenario Parameters'!$A:$A,0)))*(1+INDEX('Scenario Parameters'!$L:$L,MATCH(CP$3,'Scenario Parameters'!$A:$A,0)))*'Base Table 5'!CP103</f>
        <v>24.696200000000001</v>
      </c>
      <c r="CQ103" s="36">
        <f>(1+INDEX('Scenario Parameters'!$L:$L,MATCH($C103,'Scenario Parameters'!$A:$A,0)))*(1+INDEX('Scenario Parameters'!$L:$L,MATCH(CQ$3,'Scenario Parameters'!$A:$A,0)))*'Base Table 5'!CQ103</f>
        <v>6.7689000000000004</v>
      </c>
      <c r="CR103" s="36">
        <f>(1+INDEX('Scenario Parameters'!$L:$L,MATCH($C103,'Scenario Parameters'!$A:$A,0)))*(1+INDEX('Scenario Parameters'!$L:$L,MATCH(CR$3,'Scenario Parameters'!$A:$A,0)))*'Base Table 5'!CR103</f>
        <v>67.8553</v>
      </c>
      <c r="CS103" s="36">
        <f>(1+INDEX('Scenario Parameters'!$L:$L,MATCH($C103,'Scenario Parameters'!$A:$A,0)))*(1+INDEX('Scenario Parameters'!$L:$L,MATCH(CS$3,'Scenario Parameters'!$A:$A,0)))*'Base Table 5'!CS103</f>
        <v>385.16320000000002</v>
      </c>
      <c r="CT103" s="36">
        <f>(1+INDEX('Scenario Parameters'!$L:$L,MATCH($C103,'Scenario Parameters'!$A:$A,0)))*(1+INDEX('Scenario Parameters'!$L:$L,MATCH(CT$3,'Scenario Parameters'!$A:$A,0)))*'Base Table 5'!CT103</f>
        <v>508.11290000000002</v>
      </c>
      <c r="CU103" s="36">
        <f>(1+INDEX('Scenario Parameters'!$L:$L,MATCH($C103,'Scenario Parameters'!$A:$A,0)))*(1+INDEX('Scenario Parameters'!$L:$L,MATCH(CU$3,'Scenario Parameters'!$A:$A,0)))*'Base Table 5'!CU103</f>
        <v>190.61779999999999</v>
      </c>
      <c r="CV103" s="36">
        <f>(1+INDEX('Scenario Parameters'!$L:$L,MATCH($C103,'Scenario Parameters'!$A:$A,0)))*(1+INDEX('Scenario Parameters'!$L:$L,MATCH(CV$3,'Scenario Parameters'!$A:$A,0)))*'Base Table 5'!CV103</f>
        <v>4159.6836000000003</v>
      </c>
      <c r="CW103" s="36">
        <f>(1+INDEX('Scenario Parameters'!$L:$L,MATCH($C103,'Scenario Parameters'!$A:$A,0)))*(1+INDEX('Scenario Parameters'!$L:$L,MATCH(CW$3,'Scenario Parameters'!$A:$A,0)))*'Base Table 5'!CW103</f>
        <v>1581.306</v>
      </c>
      <c r="CX103" s="36">
        <f>(1+INDEX('Scenario Parameters'!$L:$L,MATCH($C103,'Scenario Parameters'!$A:$A,0)))*(1+INDEX('Scenario Parameters'!$L:$L,MATCH(CX$3,'Scenario Parameters'!$A:$A,0)))*'Base Table 5'!CX103</f>
        <v>48.662799999999997</v>
      </c>
      <c r="CY103" s="36">
        <f>(1+INDEX('Scenario Parameters'!$L:$L,MATCH($C103,'Scenario Parameters'!$A:$A,0)))*(1+INDEX('Scenario Parameters'!$L:$L,MATCH(CY$3,'Scenario Parameters'!$A:$A,0)))*'Base Table 5'!CY103</f>
        <v>83.802599999999998</v>
      </c>
      <c r="CZ103" s="36">
        <f>(1+INDEX('Scenario Parameters'!$L:$L,MATCH($C103,'Scenario Parameters'!$A:$A,0)))*(1+INDEX('Scenario Parameters'!$L:$L,MATCH(CZ$3,'Scenario Parameters'!$A:$A,0)))*'Base Table 5'!CZ103</f>
        <v>1290.1677</v>
      </c>
      <c r="DA103" s="36">
        <f>(1+INDEX('Scenario Parameters'!$L:$L,MATCH($C103,'Scenario Parameters'!$A:$A,0)))*(1+INDEX('Scenario Parameters'!$L:$L,MATCH(DA$3,'Scenario Parameters'!$A:$A,0)))*'Base Table 5'!DA103</f>
        <v>930.05809999999997</v>
      </c>
      <c r="DB103" s="36">
        <f>(1+INDEX('Scenario Parameters'!$L:$L,MATCH($C103,'Scenario Parameters'!$A:$A,0)))*(1+INDEX('Scenario Parameters'!$L:$L,MATCH(DB$3,'Scenario Parameters'!$A:$A,0)))*'Base Table 5'!DB103</f>
        <v>80.861099999999993</v>
      </c>
      <c r="DC103" s="36">
        <f>(1+INDEX('Scenario Parameters'!$L:$L,MATCH($C103,'Scenario Parameters'!$A:$A,0)))*(1+INDEX('Scenario Parameters'!$L:$L,MATCH(DC$3,'Scenario Parameters'!$A:$A,0)))*'Base Table 5'!DC103</f>
        <v>735.15329999999994</v>
      </c>
      <c r="DD103" s="36">
        <f>(1+INDEX('Scenario Parameters'!$L:$L,MATCH($C103,'Scenario Parameters'!$A:$A,0)))*(1+INDEX('Scenario Parameters'!$L:$L,MATCH(DD$3,'Scenario Parameters'!$A:$A,0)))*'Base Table 5'!DD103</f>
        <v>784.19970000000001</v>
      </c>
      <c r="DE103" s="36">
        <f>(1+INDEX('Scenario Parameters'!$L:$L,MATCH($C103,'Scenario Parameters'!$A:$A,0)))*(1+INDEX('Scenario Parameters'!$L:$L,MATCH(DE$3,'Scenario Parameters'!$A:$A,0)))*'Base Table 5'!DE103</f>
        <v>347.49534999999997</v>
      </c>
      <c r="DF103" s="36">
        <f>(1+INDEX('Scenario Parameters'!$L:$L,MATCH($C103,'Scenario Parameters'!$A:$A,0)))*(1+INDEX('Scenario Parameters'!$L:$L,MATCH(DF$3,'Scenario Parameters'!$A:$A,0)))*'Base Table 5'!DF103</f>
        <v>102.13</v>
      </c>
      <c r="DG103" s="36">
        <f>(1+INDEX('Scenario Parameters'!$L:$L,MATCH($C103,'Scenario Parameters'!$A:$A,0)))*(1+INDEX('Scenario Parameters'!$L:$L,MATCH(DG$3,'Scenario Parameters'!$A:$A,0)))*'Base Table 5'!DG103</f>
        <v>612.4117</v>
      </c>
      <c r="DH103" s="36">
        <f>(1+INDEX('Scenario Parameters'!$L:$L,MATCH($C103,'Scenario Parameters'!$A:$A,0)))*(1+INDEX('Scenario Parameters'!$L:$L,MATCH(DH$3,'Scenario Parameters'!$A:$A,0)))*'Base Table 5'!DH103</f>
        <v>1065.3204499999999</v>
      </c>
      <c r="DI103" s="36">
        <f>(1+INDEX('Scenario Parameters'!$L:$L,MATCH($C103,'Scenario Parameters'!$A:$A,0)))*(1+INDEX('Scenario Parameters'!$L:$L,MATCH(DI$3,'Scenario Parameters'!$A:$A,0)))*'Base Table 5'!DI103</f>
        <v>60.3934</v>
      </c>
      <c r="DJ103" s="36">
        <f>(1+INDEX('Scenario Parameters'!$L:$L,MATCH($C103,'Scenario Parameters'!$A:$A,0)))*(1+INDEX('Scenario Parameters'!$L:$L,MATCH(DJ$3,'Scenario Parameters'!$A:$A,0)))*'Base Table 5'!DJ103</f>
        <v>476.25569999999999</v>
      </c>
      <c r="DK103" s="36">
        <f>(1+INDEX('Scenario Parameters'!$L:$L,MATCH($C103,'Scenario Parameters'!$A:$A,0)))*(1+INDEX('Scenario Parameters'!$L:$L,MATCH(DK$3,'Scenario Parameters'!$A:$A,0)))*'Base Table 5'!DK103</f>
        <v>202.64189999999999</v>
      </c>
      <c r="DL103" s="36">
        <f>(1+INDEX('Scenario Parameters'!$L:$L,MATCH($C103,'Scenario Parameters'!$A:$A,0)))*(1+INDEX('Scenario Parameters'!$L:$L,MATCH(DL$3,'Scenario Parameters'!$A:$A,0)))*'Base Table 5'!DL103</f>
        <v>11.828019999999997</v>
      </c>
      <c r="DM103" s="36">
        <f>(1+INDEX('Scenario Parameters'!$L:$L,MATCH($C103,'Scenario Parameters'!$A:$A,0)))*(1+INDEX('Scenario Parameters'!$L:$L,MATCH(DM$3,'Scenario Parameters'!$A:$A,0)))*'Base Table 5'!DM103</f>
        <v>94.730999999999995</v>
      </c>
      <c r="DN103" s="36">
        <f>(1+INDEX('Scenario Parameters'!$L:$L,MATCH($C103,'Scenario Parameters'!$A:$A,0)))*(1+INDEX('Scenario Parameters'!$L:$L,MATCH(DN$3,'Scenario Parameters'!$A:$A,0)))*'Base Table 5'!DN103</f>
        <v>698.71519999999998</v>
      </c>
      <c r="DO103" s="36">
        <f>(1+INDEX('Scenario Parameters'!$L:$L,MATCH($C103,'Scenario Parameters'!$A:$A,0)))*(1+INDEX('Scenario Parameters'!$L:$L,MATCH(DO$3,'Scenario Parameters'!$A:$A,0)))*'Base Table 5'!DO103</f>
        <v>134.22649999999999</v>
      </c>
      <c r="DP103" s="36">
        <f t="shared" si="12"/>
        <v>27483.151919999997</v>
      </c>
      <c r="DQ103" s="36">
        <f>('Base Table 5'!DQ103/'Base Table 5'!$DX103)*$EB103</f>
        <v>3262.9451080625454</v>
      </c>
      <c r="DR103" s="36">
        <f>('Base Table 5'!DR103/'Base Table 5'!$DX103)*$EB103</f>
        <v>0.12122937289349424</v>
      </c>
      <c r="DS103" s="36">
        <f>('Base Table 5'!DS103/'Base Table 5'!$DX103)*$EB103</f>
        <v>83.95449195097595</v>
      </c>
      <c r="DT103" s="36">
        <f>('Base Table 5'!DT103/'Base Table 5'!$DX103)*$EB103</f>
        <v>1.3676304483305819</v>
      </c>
      <c r="DU103" s="36">
        <f>('Base Table 5'!DU103/'Base Table 5'!$DX103)*$EB103</f>
        <v>19.607646186434302</v>
      </c>
      <c r="DV103" s="36">
        <f>('Base Table 5'!DV103/'Base Table 5'!$DX103)*$EB103</f>
        <v>0.10120984342484382</v>
      </c>
      <c r="DW103" s="36">
        <f>('Base Table 5'!DW103/'Base Table 5'!$DX103)*$EB103</f>
        <v>16.945419499130995</v>
      </c>
      <c r="DX103" s="36">
        <f t="shared" si="13"/>
        <v>3385.0427353637356</v>
      </c>
      <c r="DY103" s="36">
        <f t="shared" si="14"/>
        <v>30868.194655363732</v>
      </c>
      <c r="DZ103" s="14">
        <f>'Base Table 5'!DY103</f>
        <v>31503.000099999994</v>
      </c>
      <c r="EA103" s="54">
        <v>30868.194655363732</v>
      </c>
      <c r="EB103" s="100">
        <f t="shared" si="15"/>
        <v>3385.0427353637351</v>
      </c>
    </row>
    <row r="104" spans="1:132" x14ac:dyDescent="0.4">
      <c r="A104" s="34">
        <v>101</v>
      </c>
      <c r="B104" s="7" t="str">
        <f>'Base Table 5'!B104</f>
        <v>7501</v>
      </c>
      <c r="C104" s="111">
        <f>'Base Table 5'!C104</f>
        <v>31</v>
      </c>
      <c r="D104" s="35" t="str">
        <f>'Base Table 5'!D104</f>
        <v>Public administration and regulatory services</v>
      </c>
      <c r="E104" s="36">
        <f>(1+INDEX('Scenario Parameters'!$L:$L,MATCH($C104,'Scenario Parameters'!$A:$A,0)))*(1+INDEX('Scenario Parameters'!$L:$L,MATCH(E$3,'Scenario Parameters'!$A:$A,0)))*'Base Table 5'!E104</f>
        <v>38.636099999999999</v>
      </c>
      <c r="F104" s="36">
        <f>(1+INDEX('Scenario Parameters'!$L:$L,MATCH($C104,'Scenario Parameters'!$A:$A,0)))*(1+INDEX('Scenario Parameters'!$L:$L,MATCH(F$3,'Scenario Parameters'!$A:$A,0)))*'Base Table 5'!F104</f>
        <v>2.3837000000000002</v>
      </c>
      <c r="G104" s="36">
        <f>(1+INDEX('Scenario Parameters'!$L:$L,MATCH($C104,'Scenario Parameters'!$A:$A,0)))*(1+INDEX('Scenario Parameters'!$L:$L,MATCH(G$3,'Scenario Parameters'!$A:$A,0)))*'Base Table 5'!G104</f>
        <v>47.901400000000002</v>
      </c>
      <c r="H104" s="36">
        <f>(1+INDEX('Scenario Parameters'!$L:$L,MATCH($C104,'Scenario Parameters'!$A:$A,0)))*(1+INDEX('Scenario Parameters'!$L:$L,MATCH(H$3,'Scenario Parameters'!$A:$A,0)))*'Base Table 5'!H104</f>
        <v>7.3261000000000003</v>
      </c>
      <c r="I104" s="36">
        <f>(1+INDEX('Scenario Parameters'!$L:$L,MATCH($C104,'Scenario Parameters'!$A:$A,0)))*(1+INDEX('Scenario Parameters'!$L:$L,MATCH(I$3,'Scenario Parameters'!$A:$A,0)))*'Base Table 5'!I104</f>
        <v>0.14910000000000001</v>
      </c>
      <c r="J104" s="36">
        <f>(1+INDEX('Scenario Parameters'!$L:$L,MATCH($C104,'Scenario Parameters'!$A:$A,0)))*(1+INDEX('Scenario Parameters'!$L:$L,MATCH(J$3,'Scenario Parameters'!$A:$A,0)))*'Base Table 5'!J104</f>
        <v>10.8522</v>
      </c>
      <c r="K104" s="36">
        <f>(1+INDEX('Scenario Parameters'!$L:$L,MATCH($C104,'Scenario Parameters'!$A:$A,0)))*(1+INDEX('Scenario Parameters'!$L:$L,MATCH(K$3,'Scenario Parameters'!$A:$A,0)))*'Base Table 5'!K104</f>
        <v>26.321999999999999</v>
      </c>
      <c r="L104" s="36">
        <f>(1+INDEX('Scenario Parameters'!$L:$L,MATCH($C104,'Scenario Parameters'!$A:$A,0)))*(1+INDEX('Scenario Parameters'!$L:$L,MATCH(L$3,'Scenario Parameters'!$A:$A,0)))*'Base Table 5'!L104</f>
        <v>48.715969999999984</v>
      </c>
      <c r="M104" s="36">
        <f>(1+INDEX('Scenario Parameters'!$L:$L,MATCH($C104,'Scenario Parameters'!$A:$A,0)))*(1+INDEX('Scenario Parameters'!$L:$L,MATCH(M$3,'Scenario Parameters'!$A:$A,0)))*'Base Table 5'!M104</f>
        <v>31.449039999999997</v>
      </c>
      <c r="N104" s="36">
        <f>(1+INDEX('Scenario Parameters'!$L:$L,MATCH($C104,'Scenario Parameters'!$A:$A,0)))*(1+INDEX('Scenario Parameters'!$L:$L,MATCH(N$3,'Scenario Parameters'!$A:$A,0)))*'Base Table 5'!N104</f>
        <v>223.25369000000001</v>
      </c>
      <c r="O104" s="36">
        <f>(1+INDEX('Scenario Parameters'!$L:$L,MATCH($C104,'Scenario Parameters'!$A:$A,0)))*(1+INDEX('Scenario Parameters'!$L:$L,MATCH(O$3,'Scenario Parameters'!$A:$A,0)))*'Base Table 5'!O104</f>
        <v>749.23706000000004</v>
      </c>
      <c r="P104" s="36">
        <f>(1+INDEX('Scenario Parameters'!$L:$L,MATCH($C104,'Scenario Parameters'!$A:$A,0)))*(1+INDEX('Scenario Parameters'!$L:$L,MATCH(P$3,'Scenario Parameters'!$A:$A,0)))*'Base Table 5'!P104</f>
        <v>115.92999000000002</v>
      </c>
      <c r="Q104" s="36">
        <f>(1+INDEX('Scenario Parameters'!$L:$L,MATCH($C104,'Scenario Parameters'!$A:$A,0)))*(1+INDEX('Scenario Parameters'!$L:$L,MATCH(Q$3,'Scenario Parameters'!$A:$A,0)))*'Base Table 5'!Q104</f>
        <v>9.8902400000000004</v>
      </c>
      <c r="R104" s="36">
        <f>(1+INDEX('Scenario Parameters'!$L:$L,MATCH($C104,'Scenario Parameters'!$A:$A,0)))*(1+INDEX('Scenario Parameters'!$L:$L,MATCH(R$3,'Scenario Parameters'!$A:$A,0)))*'Base Table 5'!R104</f>
        <v>85.326400000000007</v>
      </c>
      <c r="S104" s="36">
        <f>(1+INDEX('Scenario Parameters'!$L:$L,MATCH($C104,'Scenario Parameters'!$A:$A,0)))*(1+INDEX('Scenario Parameters'!$L:$L,MATCH(S$3,'Scenario Parameters'!$A:$A,0)))*'Base Table 5'!S104</f>
        <v>6.7000000000000002E-3</v>
      </c>
      <c r="T104" s="36">
        <f>(1+INDEX('Scenario Parameters'!$L:$L,MATCH($C104,'Scenario Parameters'!$A:$A,0)))*(1+INDEX('Scenario Parameters'!$L:$L,MATCH(T$3,'Scenario Parameters'!$A:$A,0)))*'Base Table 5'!T104</f>
        <v>5.1360999999999999</v>
      </c>
      <c r="U104" s="36">
        <f>(1+INDEX('Scenario Parameters'!$L:$L,MATCH($C104,'Scenario Parameters'!$A:$A,0)))*(1+INDEX('Scenario Parameters'!$L:$L,MATCH(U$3,'Scenario Parameters'!$A:$A,0)))*'Base Table 5'!U104</f>
        <v>0.22550000000000001</v>
      </c>
      <c r="V104" s="36">
        <f>(1+INDEX('Scenario Parameters'!$L:$L,MATCH($C104,'Scenario Parameters'!$A:$A,0)))*(1+INDEX('Scenario Parameters'!$L:$L,MATCH(V$3,'Scenario Parameters'!$A:$A,0)))*'Base Table 5'!V104</f>
        <v>0.69120000000000004</v>
      </c>
      <c r="W104" s="36">
        <f>(1+INDEX('Scenario Parameters'!$L:$L,MATCH($C104,'Scenario Parameters'!$A:$A,0)))*(1+INDEX('Scenario Parameters'!$L:$L,MATCH(W$3,'Scenario Parameters'!$A:$A,0)))*'Base Table 5'!W104</f>
        <v>20.592700000000001</v>
      </c>
      <c r="X104" s="36">
        <f>(1+INDEX('Scenario Parameters'!$L:$L,MATCH($C104,'Scenario Parameters'!$A:$A,0)))*(1+INDEX('Scenario Parameters'!$L:$L,MATCH(X$3,'Scenario Parameters'!$A:$A,0)))*'Base Table 5'!X104</f>
        <v>6.8414999999999999</v>
      </c>
      <c r="Y104" s="36">
        <f>(1+INDEX('Scenario Parameters'!$L:$L,MATCH($C104,'Scenario Parameters'!$A:$A,0)))*(1+INDEX('Scenario Parameters'!$L:$L,MATCH(Y$3,'Scenario Parameters'!$A:$A,0)))*'Base Table 5'!Y104</f>
        <v>37.332000000000001</v>
      </c>
      <c r="Z104" s="36">
        <f>(1+INDEX('Scenario Parameters'!$L:$L,MATCH($C104,'Scenario Parameters'!$A:$A,0)))*(1+INDEX('Scenario Parameters'!$L:$L,MATCH(Z$3,'Scenario Parameters'!$A:$A,0)))*'Base Table 5'!Z104</f>
        <v>55.070099999999996</v>
      </c>
      <c r="AA104" s="36">
        <f>(1+INDEX('Scenario Parameters'!$L:$L,MATCH($C104,'Scenario Parameters'!$A:$A,0)))*(1+INDEX('Scenario Parameters'!$L:$L,MATCH(AA$3,'Scenario Parameters'!$A:$A,0)))*'Base Table 5'!AA104</f>
        <v>71.462000000000003</v>
      </c>
      <c r="AB104" s="36">
        <f>(1+INDEX('Scenario Parameters'!$L:$L,MATCH($C104,'Scenario Parameters'!$A:$A,0)))*(1+INDEX('Scenario Parameters'!$L:$L,MATCH(AB$3,'Scenario Parameters'!$A:$A,0)))*'Base Table 5'!AB104</f>
        <v>6.6374000000000004</v>
      </c>
      <c r="AC104" s="36">
        <f>(1+INDEX('Scenario Parameters'!$L:$L,MATCH($C104,'Scenario Parameters'!$A:$A,0)))*(1+INDEX('Scenario Parameters'!$L:$L,MATCH(AC$3,'Scenario Parameters'!$A:$A,0)))*'Base Table 5'!AC104</f>
        <v>10.130599999999999</v>
      </c>
      <c r="AD104" s="36">
        <f>(1+INDEX('Scenario Parameters'!$L:$L,MATCH($C104,'Scenario Parameters'!$A:$A,0)))*(1+INDEX('Scenario Parameters'!$L:$L,MATCH(AD$3,'Scenario Parameters'!$A:$A,0)))*'Base Table 5'!AD104</f>
        <v>1E-3</v>
      </c>
      <c r="AE104" s="36">
        <f>(1+INDEX('Scenario Parameters'!$L:$L,MATCH($C104,'Scenario Parameters'!$A:$A,0)))*(1+INDEX('Scenario Parameters'!$L:$L,MATCH(AE$3,'Scenario Parameters'!$A:$A,0)))*'Base Table 5'!AE104</f>
        <v>6.1000000000000004E-3</v>
      </c>
      <c r="AF104" s="36">
        <f>(1+INDEX('Scenario Parameters'!$L:$L,MATCH($C104,'Scenario Parameters'!$A:$A,0)))*(1+INDEX('Scenario Parameters'!$L:$L,MATCH(AF$3,'Scenario Parameters'!$A:$A,0)))*'Base Table 5'!AF104</f>
        <v>1.2174</v>
      </c>
      <c r="AG104" s="36">
        <f>(1+INDEX('Scenario Parameters'!$L:$L,MATCH($C104,'Scenario Parameters'!$A:$A,0)))*(1+INDEX('Scenario Parameters'!$L:$L,MATCH(AG$3,'Scenario Parameters'!$A:$A,0)))*'Base Table 5'!AG104</f>
        <v>4.0000000000000002E-4</v>
      </c>
      <c r="AH104" s="36">
        <f>(1+INDEX('Scenario Parameters'!$L:$L,MATCH($C104,'Scenario Parameters'!$A:$A,0)))*(1+INDEX('Scenario Parameters'!$L:$L,MATCH(AH$3,'Scenario Parameters'!$A:$A,0)))*'Base Table 5'!AH104</f>
        <v>2.0999999999999999E-3</v>
      </c>
      <c r="AI104" s="36">
        <f>(1+INDEX('Scenario Parameters'!$L:$L,MATCH($C104,'Scenario Parameters'!$A:$A,0)))*(1+INDEX('Scenario Parameters'!$L:$L,MATCH(AI$3,'Scenario Parameters'!$A:$A,0)))*'Base Table 5'!AI104</f>
        <v>4.7000000000000002E-3</v>
      </c>
      <c r="AJ104" s="36">
        <f>(1+INDEX('Scenario Parameters'!$L:$L,MATCH($C104,'Scenario Parameters'!$A:$A,0)))*(1+INDEX('Scenario Parameters'!$L:$L,MATCH(AJ$3,'Scenario Parameters'!$A:$A,0)))*'Base Table 5'!AJ104</f>
        <v>3.1029</v>
      </c>
      <c r="AK104" s="36">
        <f>(1+INDEX('Scenario Parameters'!$L:$L,MATCH($C104,'Scenario Parameters'!$A:$A,0)))*(1+INDEX('Scenario Parameters'!$L:$L,MATCH(AK$3,'Scenario Parameters'!$A:$A,0)))*'Base Table 5'!AK104</f>
        <v>21.090199999999999</v>
      </c>
      <c r="AL104" s="36">
        <f>(1+INDEX('Scenario Parameters'!$L:$L,MATCH($C104,'Scenario Parameters'!$A:$A,0)))*(1+INDEX('Scenario Parameters'!$L:$L,MATCH(AL$3,'Scenario Parameters'!$A:$A,0)))*'Base Table 5'!AL104</f>
        <v>11.1119</v>
      </c>
      <c r="AM104" s="36">
        <f>(1+INDEX('Scenario Parameters'!$L:$L,MATCH($C104,'Scenario Parameters'!$A:$A,0)))*(1+INDEX('Scenario Parameters'!$L:$L,MATCH(AM$3,'Scenario Parameters'!$A:$A,0)))*'Base Table 5'!AM104</f>
        <v>107.6865</v>
      </c>
      <c r="AN104" s="36">
        <f>(1+INDEX('Scenario Parameters'!$L:$L,MATCH($C104,'Scenario Parameters'!$A:$A,0)))*(1+INDEX('Scenario Parameters'!$L:$L,MATCH(AN$3,'Scenario Parameters'!$A:$A,0)))*'Base Table 5'!AN104</f>
        <v>31.32</v>
      </c>
      <c r="AO104" s="36">
        <f>(1+INDEX('Scenario Parameters'!$L:$L,MATCH($C104,'Scenario Parameters'!$A:$A,0)))*(1+INDEX('Scenario Parameters'!$L:$L,MATCH(AO$3,'Scenario Parameters'!$A:$A,0)))*'Base Table 5'!AO104</f>
        <v>2.8485099999999992</v>
      </c>
      <c r="AP104" s="36">
        <f>(1+INDEX('Scenario Parameters'!$L:$L,MATCH($C104,'Scenario Parameters'!$A:$A,0)))*(1+INDEX('Scenario Parameters'!$L:$L,MATCH(AP$3,'Scenario Parameters'!$A:$A,0)))*'Base Table 5'!AP104</f>
        <v>3.1629</v>
      </c>
      <c r="AQ104" s="36">
        <f>(1+INDEX('Scenario Parameters'!$L:$L,MATCH($C104,'Scenario Parameters'!$A:$A,0)))*(1+INDEX('Scenario Parameters'!$L:$L,MATCH(AQ$3,'Scenario Parameters'!$A:$A,0)))*'Base Table 5'!AQ104</f>
        <v>3.4499999999999999E-3</v>
      </c>
      <c r="AR104" s="36">
        <f>(1+INDEX('Scenario Parameters'!$L:$L,MATCH($C104,'Scenario Parameters'!$A:$A,0)))*(1+INDEX('Scenario Parameters'!$L:$L,MATCH(AR$3,'Scenario Parameters'!$A:$A,0)))*'Base Table 5'!AR104</f>
        <v>342.59519999999998</v>
      </c>
      <c r="AS104" s="36">
        <f>(1+INDEX('Scenario Parameters'!$L:$L,MATCH($C104,'Scenario Parameters'!$A:$A,0)))*(1+INDEX('Scenario Parameters'!$L:$L,MATCH(AS$3,'Scenario Parameters'!$A:$A,0)))*'Base Table 5'!AS104</f>
        <v>27.701000000000001</v>
      </c>
      <c r="AT104" s="36">
        <f>(1+INDEX('Scenario Parameters'!$L:$L,MATCH($C104,'Scenario Parameters'!$A:$A,0)))*(1+INDEX('Scenario Parameters'!$L:$L,MATCH(AT$3,'Scenario Parameters'!$A:$A,0)))*'Base Table 5'!AT104</f>
        <v>100.142</v>
      </c>
      <c r="AU104" s="36">
        <f>(1+INDEX('Scenario Parameters'!$L:$L,MATCH($C104,'Scenario Parameters'!$A:$A,0)))*(1+INDEX('Scenario Parameters'!$L:$L,MATCH(AU$3,'Scenario Parameters'!$A:$A,0)))*'Base Table 5'!AU104</f>
        <v>0.18079999999999999</v>
      </c>
      <c r="AV104" s="36">
        <f>(1+INDEX('Scenario Parameters'!$L:$L,MATCH($C104,'Scenario Parameters'!$A:$A,0)))*(1+INDEX('Scenario Parameters'!$L:$L,MATCH(AV$3,'Scenario Parameters'!$A:$A,0)))*'Base Table 5'!AV104</f>
        <v>3.2176</v>
      </c>
      <c r="AW104" s="36">
        <f>(1+INDEX('Scenario Parameters'!$L:$L,MATCH($C104,'Scenario Parameters'!$A:$A,0)))*(1+INDEX('Scenario Parameters'!$L:$L,MATCH(AW$3,'Scenario Parameters'!$A:$A,0)))*'Base Table 5'!AW104</f>
        <v>2.1312000000000002</v>
      </c>
      <c r="AX104" s="36">
        <f>(1+INDEX('Scenario Parameters'!$L:$L,MATCH($C104,'Scenario Parameters'!$A:$A,0)))*(1+INDEX('Scenario Parameters'!$L:$L,MATCH(AX$3,'Scenario Parameters'!$A:$A,0)))*'Base Table 5'!AX104</f>
        <v>37.660800000000002</v>
      </c>
      <c r="AY104" s="36">
        <f>(1+INDEX('Scenario Parameters'!$L:$L,MATCH($C104,'Scenario Parameters'!$A:$A,0)))*(1+INDEX('Scenario Parameters'!$L:$L,MATCH(AY$3,'Scenario Parameters'!$A:$A,0)))*'Base Table 5'!AY104</f>
        <v>3.9220999999999999</v>
      </c>
      <c r="AZ104" s="36">
        <f>(1+INDEX('Scenario Parameters'!$L:$L,MATCH($C104,'Scenario Parameters'!$A:$A,0)))*(1+INDEX('Scenario Parameters'!$L:$L,MATCH(AZ$3,'Scenario Parameters'!$A:$A,0)))*'Base Table 5'!AZ104</f>
        <v>0.3453</v>
      </c>
      <c r="BA104" s="36">
        <f>(1+INDEX('Scenario Parameters'!$L:$L,MATCH($C104,'Scenario Parameters'!$A:$A,0)))*(1+INDEX('Scenario Parameters'!$L:$L,MATCH(BA$3,'Scenario Parameters'!$A:$A,0)))*'Base Table 5'!BA104</f>
        <v>35.0745</v>
      </c>
      <c r="BB104" s="36">
        <f>(1+INDEX('Scenario Parameters'!$L:$L,MATCH($C104,'Scenario Parameters'!$A:$A,0)))*(1+INDEX('Scenario Parameters'!$L:$L,MATCH(BB$3,'Scenario Parameters'!$A:$A,0)))*'Base Table 5'!BB104</f>
        <v>4.9664999999999999</v>
      </c>
      <c r="BC104" s="36">
        <f>(1+INDEX('Scenario Parameters'!$L:$L,MATCH($C104,'Scenario Parameters'!$A:$A,0)))*(1+INDEX('Scenario Parameters'!$L:$L,MATCH(BC$3,'Scenario Parameters'!$A:$A,0)))*'Base Table 5'!BC104</f>
        <v>1.4214</v>
      </c>
      <c r="BD104" s="36">
        <f>(1+INDEX('Scenario Parameters'!$L:$L,MATCH($C104,'Scenario Parameters'!$A:$A,0)))*(1+INDEX('Scenario Parameters'!$L:$L,MATCH(BD$3,'Scenario Parameters'!$A:$A,0)))*'Base Table 5'!BD104</f>
        <v>64.221199999999996</v>
      </c>
      <c r="BE104" s="36">
        <f>(1+INDEX('Scenario Parameters'!$L:$L,MATCH($C104,'Scenario Parameters'!$A:$A,0)))*(1+INDEX('Scenario Parameters'!$L:$L,MATCH(BE$3,'Scenario Parameters'!$A:$A,0)))*'Base Table 5'!BE104</f>
        <v>16.793500000000002</v>
      </c>
      <c r="BF104" s="36">
        <f>(1+INDEX('Scenario Parameters'!$L:$L,MATCH($C104,'Scenario Parameters'!$A:$A,0)))*(1+INDEX('Scenario Parameters'!$L:$L,MATCH(BF$3,'Scenario Parameters'!$A:$A,0)))*'Base Table 5'!BF104</f>
        <v>22.619599999999998</v>
      </c>
      <c r="BG104" s="36">
        <f>(1+INDEX('Scenario Parameters'!$L:$L,MATCH($C104,'Scenario Parameters'!$A:$A,0)))*(1+INDEX('Scenario Parameters'!$L:$L,MATCH(BG$3,'Scenario Parameters'!$A:$A,0)))*'Base Table 5'!BG104</f>
        <v>51.561000000000007</v>
      </c>
      <c r="BH104" s="36">
        <f>(1+INDEX('Scenario Parameters'!$L:$L,MATCH($C104,'Scenario Parameters'!$A:$A,0)))*(1+INDEX('Scenario Parameters'!$L:$L,MATCH(BH$3,'Scenario Parameters'!$A:$A,0)))*'Base Table 5'!BH104</f>
        <v>50.152900000000002</v>
      </c>
      <c r="BI104" s="36">
        <f>(1+INDEX('Scenario Parameters'!$L:$L,MATCH($C104,'Scenario Parameters'!$A:$A,0)))*(1+INDEX('Scenario Parameters'!$L:$L,MATCH(BI$3,'Scenario Parameters'!$A:$A,0)))*'Base Table 5'!BI104</f>
        <v>12.3759</v>
      </c>
      <c r="BJ104" s="36">
        <f>(1+INDEX('Scenario Parameters'!$L:$L,MATCH($C104,'Scenario Parameters'!$A:$A,0)))*(1+INDEX('Scenario Parameters'!$L:$L,MATCH(BJ$3,'Scenario Parameters'!$A:$A,0)))*'Base Table 5'!BJ104</f>
        <v>0.74309999999999998</v>
      </c>
      <c r="BK104" s="36">
        <f>(1+INDEX('Scenario Parameters'!$L:$L,MATCH($C104,'Scenario Parameters'!$A:$A,0)))*(1+INDEX('Scenario Parameters'!$L:$L,MATCH(BK$3,'Scenario Parameters'!$A:$A,0)))*'Base Table 5'!BK104</f>
        <v>9.1631999999999998</v>
      </c>
      <c r="BL104" s="36">
        <f>(1+INDEX('Scenario Parameters'!$L:$L,MATCH($C104,'Scenario Parameters'!$A:$A,0)))*(1+INDEX('Scenario Parameters'!$L:$L,MATCH(BL$3,'Scenario Parameters'!$A:$A,0)))*'Base Table 5'!BL104</f>
        <v>8.2321000000000009</v>
      </c>
      <c r="BM104" s="36">
        <f>(1+INDEX('Scenario Parameters'!$L:$L,MATCH($C104,'Scenario Parameters'!$A:$A,0)))*(1+INDEX('Scenario Parameters'!$L:$L,MATCH(BM$3,'Scenario Parameters'!$A:$A,0)))*'Base Table 5'!BM104</f>
        <v>2.1621000000000001</v>
      </c>
      <c r="BN104" s="36">
        <f>(1+INDEX('Scenario Parameters'!$L:$L,MATCH($C104,'Scenario Parameters'!$A:$A,0)))*(1+INDEX('Scenario Parameters'!$L:$L,MATCH(BN$3,'Scenario Parameters'!$A:$A,0)))*'Base Table 5'!BN104</f>
        <v>31.2407</v>
      </c>
      <c r="BO104" s="36">
        <f>(1+INDEX('Scenario Parameters'!$L:$L,MATCH($C104,'Scenario Parameters'!$A:$A,0)))*(1+INDEX('Scenario Parameters'!$L:$L,MATCH(BO$3,'Scenario Parameters'!$A:$A,0)))*'Base Table 5'!BO104</f>
        <v>2.4655999999999998</v>
      </c>
      <c r="BP104" s="36">
        <f>(1+INDEX('Scenario Parameters'!$L:$L,MATCH($C104,'Scenario Parameters'!$A:$A,0)))*(1+INDEX('Scenario Parameters'!$L:$L,MATCH(BP$3,'Scenario Parameters'!$A:$A,0)))*'Base Table 5'!BP104</f>
        <v>8.7900000000000006E-2</v>
      </c>
      <c r="BQ104" s="36">
        <f>(1+INDEX('Scenario Parameters'!$L:$L,MATCH($C104,'Scenario Parameters'!$A:$A,0)))*(1+INDEX('Scenario Parameters'!$L:$L,MATCH(BQ$3,'Scenario Parameters'!$A:$A,0)))*'Base Table 5'!BQ104</f>
        <v>34.538625000000003</v>
      </c>
      <c r="BR104" s="36">
        <f>(1+INDEX('Scenario Parameters'!$L:$L,MATCH($C104,'Scenario Parameters'!$A:$A,0)))*(1+INDEX('Scenario Parameters'!$L:$L,MATCH(BR$3,'Scenario Parameters'!$A:$A,0)))*'Base Table 5'!BR104</f>
        <v>60.609250000000003</v>
      </c>
      <c r="BS104" s="36">
        <f>(1+INDEX('Scenario Parameters'!$L:$L,MATCH($C104,'Scenario Parameters'!$A:$A,0)))*(1+INDEX('Scenario Parameters'!$L:$L,MATCH(BS$3,'Scenario Parameters'!$A:$A,0)))*'Base Table 5'!BS104</f>
        <v>9.7319999999999976E-2</v>
      </c>
      <c r="BT104" s="36">
        <f>(1+INDEX('Scenario Parameters'!$L:$L,MATCH($C104,'Scenario Parameters'!$A:$A,0)))*(1+INDEX('Scenario Parameters'!$L:$L,MATCH(BT$3,'Scenario Parameters'!$A:$A,0)))*'Base Table 5'!BT104</f>
        <v>209.14709999999999</v>
      </c>
      <c r="BU104" s="36">
        <f>(1+INDEX('Scenario Parameters'!$L:$L,MATCH($C104,'Scenario Parameters'!$A:$A,0)))*(1+INDEX('Scenario Parameters'!$L:$L,MATCH(BU$3,'Scenario Parameters'!$A:$A,0)))*'Base Table 5'!BU104</f>
        <v>0.16500000000000001</v>
      </c>
      <c r="BV104" s="36">
        <f>(1+INDEX('Scenario Parameters'!$L:$L,MATCH($C104,'Scenario Parameters'!$A:$A,0)))*(1+INDEX('Scenario Parameters'!$L:$L,MATCH(BV$3,'Scenario Parameters'!$A:$A,0)))*'Base Table 5'!BV104</f>
        <v>1214.2240999999999</v>
      </c>
      <c r="BW104" s="36">
        <f>(1+INDEX('Scenario Parameters'!$L:$L,MATCH($C104,'Scenario Parameters'!$A:$A,0)))*(1+INDEX('Scenario Parameters'!$L:$L,MATCH(BW$3,'Scenario Parameters'!$A:$A,0)))*'Base Table 5'!BW104</f>
        <v>739.84849999999994</v>
      </c>
      <c r="BX104" s="36">
        <f>(1+INDEX('Scenario Parameters'!$L:$L,MATCH($C104,'Scenario Parameters'!$A:$A,0)))*(1+INDEX('Scenario Parameters'!$L:$L,MATCH(BX$3,'Scenario Parameters'!$A:$A,0)))*'Base Table 5'!BX104</f>
        <v>676.87159999999994</v>
      </c>
      <c r="BY104" s="36">
        <f>(1+INDEX('Scenario Parameters'!$L:$L,MATCH($C104,'Scenario Parameters'!$A:$A,0)))*(1+INDEX('Scenario Parameters'!$L:$L,MATCH(BY$3,'Scenario Parameters'!$A:$A,0)))*'Base Table 5'!BY104</f>
        <v>705.30349999999999</v>
      </c>
      <c r="BZ104" s="36">
        <f>(1+INDEX('Scenario Parameters'!$L:$L,MATCH($C104,'Scenario Parameters'!$A:$A,0)))*(1+INDEX('Scenario Parameters'!$L:$L,MATCH(BZ$3,'Scenario Parameters'!$A:$A,0)))*'Base Table 5'!BZ104</f>
        <v>326.46730000000002</v>
      </c>
      <c r="CA104" s="36">
        <f>(1+INDEX('Scenario Parameters'!$L:$L,MATCH($C104,'Scenario Parameters'!$A:$A,0)))*(1+INDEX('Scenario Parameters'!$L:$L,MATCH(CA$3,'Scenario Parameters'!$A:$A,0)))*'Base Table 5'!CA104</f>
        <v>560.92769999999996</v>
      </c>
      <c r="CB104" s="36">
        <f>(1+INDEX('Scenario Parameters'!$L:$L,MATCH($C104,'Scenario Parameters'!$A:$A,0)))*(1+INDEX('Scenario Parameters'!$L:$L,MATCH(CB$3,'Scenario Parameters'!$A:$A,0)))*'Base Table 5'!CB104</f>
        <v>3.3719000000000001</v>
      </c>
      <c r="CC104" s="36">
        <f>(1+INDEX('Scenario Parameters'!$L:$L,MATCH($C104,'Scenario Parameters'!$A:$A,0)))*(1+INDEX('Scenario Parameters'!$L:$L,MATCH(CC$3,'Scenario Parameters'!$A:$A,0)))*'Base Table 5'!CC104</f>
        <v>9.2886000000000006</v>
      </c>
      <c r="CD104" s="36">
        <f>(1+INDEX('Scenario Parameters'!$L:$L,MATCH($C104,'Scenario Parameters'!$A:$A,0)))*(1+INDEX('Scenario Parameters'!$L:$L,MATCH(CD$3,'Scenario Parameters'!$A:$A,0)))*'Base Table 5'!CD104</f>
        <v>2109.9497999999999</v>
      </c>
      <c r="CE104" s="36">
        <f>(1+INDEX('Scenario Parameters'!$L:$L,MATCH($C104,'Scenario Parameters'!$A:$A,0)))*(1+INDEX('Scenario Parameters'!$L:$L,MATCH(CE$3,'Scenario Parameters'!$A:$A,0)))*'Base Table 5'!CE104</f>
        <v>36.191499999999998</v>
      </c>
      <c r="CF104" s="36">
        <f>(1+INDEX('Scenario Parameters'!$L:$L,MATCH($C104,'Scenario Parameters'!$A:$A,0)))*(1+INDEX('Scenario Parameters'!$L:$L,MATCH(CF$3,'Scenario Parameters'!$A:$A,0)))*'Base Table 5'!CF104</f>
        <v>8.1602999999999994</v>
      </c>
      <c r="CG104" s="36">
        <f>(1+INDEX('Scenario Parameters'!$L:$L,MATCH($C104,'Scenario Parameters'!$A:$A,0)))*(1+INDEX('Scenario Parameters'!$L:$L,MATCH(CG$3,'Scenario Parameters'!$A:$A,0)))*'Base Table 5'!CG104</f>
        <v>0.53510000000000002</v>
      </c>
      <c r="CH104" s="36">
        <f>(1+INDEX('Scenario Parameters'!$L:$L,MATCH($C104,'Scenario Parameters'!$A:$A,0)))*(1+INDEX('Scenario Parameters'!$L:$L,MATCH(CH$3,'Scenario Parameters'!$A:$A,0)))*'Base Table 5'!CH104</f>
        <v>269.6216</v>
      </c>
      <c r="CI104" s="36">
        <f>(1+INDEX('Scenario Parameters'!$L:$L,MATCH($C104,'Scenario Parameters'!$A:$A,0)))*(1+INDEX('Scenario Parameters'!$L:$L,MATCH(CI$3,'Scenario Parameters'!$A:$A,0)))*'Base Table 5'!CI104</f>
        <v>1001.9458</v>
      </c>
      <c r="CJ104" s="36">
        <f>(1+INDEX('Scenario Parameters'!$L:$L,MATCH($C104,'Scenario Parameters'!$A:$A,0)))*(1+INDEX('Scenario Parameters'!$L:$L,MATCH(CJ$3,'Scenario Parameters'!$A:$A,0)))*'Base Table 5'!CJ104</f>
        <v>281.24090000000001</v>
      </c>
      <c r="CK104" s="36">
        <f>(1+INDEX('Scenario Parameters'!$L:$L,MATCH($C104,'Scenario Parameters'!$A:$A,0)))*(1+INDEX('Scenario Parameters'!$L:$L,MATCH(CK$3,'Scenario Parameters'!$A:$A,0)))*'Base Table 5'!CK104</f>
        <v>11.518800000000001</v>
      </c>
      <c r="CL104" s="36">
        <f>(1+INDEX('Scenario Parameters'!$L:$L,MATCH($C104,'Scenario Parameters'!$A:$A,0)))*(1+INDEX('Scenario Parameters'!$L:$L,MATCH(CL$3,'Scenario Parameters'!$A:$A,0)))*'Base Table 5'!CL104</f>
        <v>1064.9694</v>
      </c>
      <c r="CM104" s="36">
        <f>(1+INDEX('Scenario Parameters'!$L:$L,MATCH($C104,'Scenario Parameters'!$A:$A,0)))*(1+INDEX('Scenario Parameters'!$L:$L,MATCH(CM$3,'Scenario Parameters'!$A:$A,0)))*'Base Table 5'!CM104</f>
        <v>5.5267999999999997</v>
      </c>
      <c r="CN104" s="36">
        <f>(1+INDEX('Scenario Parameters'!$L:$L,MATCH($C104,'Scenario Parameters'!$A:$A,0)))*(1+INDEX('Scenario Parameters'!$L:$L,MATCH(CN$3,'Scenario Parameters'!$A:$A,0)))*'Base Table 5'!CN104</f>
        <v>255.34530000000001</v>
      </c>
      <c r="CO104" s="36">
        <f>(1+INDEX('Scenario Parameters'!$L:$L,MATCH($C104,'Scenario Parameters'!$A:$A,0)))*(1+INDEX('Scenario Parameters'!$L:$L,MATCH(CO$3,'Scenario Parameters'!$A:$A,0)))*'Base Table 5'!CO104</f>
        <v>1.0820000000000001</v>
      </c>
      <c r="CP104" s="36">
        <f>(1+INDEX('Scenario Parameters'!$L:$L,MATCH($C104,'Scenario Parameters'!$A:$A,0)))*(1+INDEX('Scenario Parameters'!$L:$L,MATCH(CP$3,'Scenario Parameters'!$A:$A,0)))*'Base Table 5'!CP104</f>
        <v>178.7928</v>
      </c>
      <c r="CQ104" s="36">
        <f>(1+INDEX('Scenario Parameters'!$L:$L,MATCH($C104,'Scenario Parameters'!$A:$A,0)))*(1+INDEX('Scenario Parameters'!$L:$L,MATCH(CQ$3,'Scenario Parameters'!$A:$A,0)))*'Base Table 5'!CQ104</f>
        <v>195.32669999999999</v>
      </c>
      <c r="CR104" s="36">
        <f>(1+INDEX('Scenario Parameters'!$L:$L,MATCH($C104,'Scenario Parameters'!$A:$A,0)))*(1+INDEX('Scenario Parameters'!$L:$L,MATCH(CR$3,'Scenario Parameters'!$A:$A,0)))*'Base Table 5'!CR104</f>
        <v>537.22299999999996</v>
      </c>
      <c r="CS104" s="36">
        <f>(1+INDEX('Scenario Parameters'!$L:$L,MATCH($C104,'Scenario Parameters'!$A:$A,0)))*(1+INDEX('Scenario Parameters'!$L:$L,MATCH(CS$3,'Scenario Parameters'!$A:$A,0)))*'Base Table 5'!CS104</f>
        <v>153.09989999999999</v>
      </c>
      <c r="CT104" s="36">
        <f>(1+INDEX('Scenario Parameters'!$L:$L,MATCH($C104,'Scenario Parameters'!$A:$A,0)))*(1+INDEX('Scenario Parameters'!$L:$L,MATCH(CT$3,'Scenario Parameters'!$A:$A,0)))*'Base Table 5'!CT104</f>
        <v>0</v>
      </c>
      <c r="CU104" s="36">
        <f>(1+INDEX('Scenario Parameters'!$L:$L,MATCH($C104,'Scenario Parameters'!$A:$A,0)))*(1+INDEX('Scenario Parameters'!$L:$L,MATCH(CU$3,'Scenario Parameters'!$A:$A,0)))*'Base Table 5'!CU104</f>
        <v>0</v>
      </c>
      <c r="CV104" s="36">
        <f>(1+INDEX('Scenario Parameters'!$L:$L,MATCH($C104,'Scenario Parameters'!$A:$A,0)))*(1+INDEX('Scenario Parameters'!$L:$L,MATCH(CV$3,'Scenario Parameters'!$A:$A,0)))*'Base Table 5'!CV104</f>
        <v>114.97490000000001</v>
      </c>
      <c r="CW104" s="36">
        <f>(1+INDEX('Scenario Parameters'!$L:$L,MATCH($C104,'Scenario Parameters'!$A:$A,0)))*(1+INDEX('Scenario Parameters'!$L:$L,MATCH(CW$3,'Scenario Parameters'!$A:$A,0)))*'Base Table 5'!CW104</f>
        <v>2149.556</v>
      </c>
      <c r="CX104" s="36">
        <f>(1+INDEX('Scenario Parameters'!$L:$L,MATCH($C104,'Scenario Parameters'!$A:$A,0)))*(1+INDEX('Scenario Parameters'!$L:$L,MATCH(CX$3,'Scenario Parameters'!$A:$A,0)))*'Base Table 5'!CX104</f>
        <v>879.83720000000005</v>
      </c>
      <c r="CY104" s="36">
        <f>(1+INDEX('Scenario Parameters'!$L:$L,MATCH($C104,'Scenario Parameters'!$A:$A,0)))*(1+INDEX('Scenario Parameters'!$L:$L,MATCH(CY$3,'Scenario Parameters'!$A:$A,0)))*'Base Table 5'!CY104</f>
        <v>522.73630000000003</v>
      </c>
      <c r="CZ104" s="36">
        <f>(1+INDEX('Scenario Parameters'!$L:$L,MATCH($C104,'Scenario Parameters'!$A:$A,0)))*(1+INDEX('Scenario Parameters'!$L:$L,MATCH(CZ$3,'Scenario Parameters'!$A:$A,0)))*'Base Table 5'!CZ104</f>
        <v>317.88549999999998</v>
      </c>
      <c r="DA104" s="36">
        <f>(1+INDEX('Scenario Parameters'!$L:$L,MATCH($C104,'Scenario Parameters'!$A:$A,0)))*(1+INDEX('Scenario Parameters'!$L:$L,MATCH(DA$3,'Scenario Parameters'!$A:$A,0)))*'Base Table 5'!DA104</f>
        <v>5229.9656999999997</v>
      </c>
      <c r="DB104" s="36">
        <f>(1+INDEX('Scenario Parameters'!$L:$L,MATCH($C104,'Scenario Parameters'!$A:$A,0)))*(1+INDEX('Scenario Parameters'!$L:$L,MATCH(DB$3,'Scenario Parameters'!$A:$A,0)))*'Base Table 5'!DB104</f>
        <v>186.08240000000001</v>
      </c>
      <c r="DC104" s="36">
        <f>(1+INDEX('Scenario Parameters'!$L:$L,MATCH($C104,'Scenario Parameters'!$A:$A,0)))*(1+INDEX('Scenario Parameters'!$L:$L,MATCH(DC$3,'Scenario Parameters'!$A:$A,0)))*'Base Table 5'!DC104</f>
        <v>357.74130000000002</v>
      </c>
      <c r="DD104" s="36">
        <f>(1+INDEX('Scenario Parameters'!$L:$L,MATCH($C104,'Scenario Parameters'!$A:$A,0)))*(1+INDEX('Scenario Parameters'!$L:$L,MATCH(DD$3,'Scenario Parameters'!$A:$A,0)))*'Base Table 5'!DD104</f>
        <v>903.52279999999996</v>
      </c>
      <c r="DE104" s="36">
        <f>(1+INDEX('Scenario Parameters'!$L:$L,MATCH($C104,'Scenario Parameters'!$A:$A,0)))*(1+INDEX('Scenario Parameters'!$L:$L,MATCH(DE$3,'Scenario Parameters'!$A:$A,0)))*'Base Table 5'!DE104</f>
        <v>420.26735000000002</v>
      </c>
      <c r="DF104" s="36">
        <f>(1+INDEX('Scenario Parameters'!$L:$L,MATCH($C104,'Scenario Parameters'!$A:$A,0)))*(1+INDEX('Scenario Parameters'!$L:$L,MATCH(DF$3,'Scenario Parameters'!$A:$A,0)))*'Base Table 5'!DF104</f>
        <v>116.4499</v>
      </c>
      <c r="DG104" s="36">
        <f>(1+INDEX('Scenario Parameters'!$L:$L,MATCH($C104,'Scenario Parameters'!$A:$A,0)))*(1+INDEX('Scenario Parameters'!$L:$L,MATCH(DG$3,'Scenario Parameters'!$A:$A,0)))*'Base Table 5'!DG104</f>
        <v>182.73855</v>
      </c>
      <c r="DH104" s="36">
        <f>(1+INDEX('Scenario Parameters'!$L:$L,MATCH($C104,'Scenario Parameters'!$A:$A,0)))*(1+INDEX('Scenario Parameters'!$L:$L,MATCH(DH$3,'Scenario Parameters'!$A:$A,0)))*'Base Table 5'!DH104</f>
        <v>333.47665000000001</v>
      </c>
      <c r="DI104" s="36">
        <f>(1+INDEX('Scenario Parameters'!$L:$L,MATCH($C104,'Scenario Parameters'!$A:$A,0)))*(1+INDEX('Scenario Parameters'!$L:$L,MATCH(DI$3,'Scenario Parameters'!$A:$A,0)))*'Base Table 5'!DI104</f>
        <v>53.494300000000003</v>
      </c>
      <c r="DJ104" s="36">
        <f>(1+INDEX('Scenario Parameters'!$L:$L,MATCH($C104,'Scenario Parameters'!$A:$A,0)))*(1+INDEX('Scenario Parameters'!$L:$L,MATCH(DJ$3,'Scenario Parameters'!$A:$A,0)))*'Base Table 5'!DJ104</f>
        <v>24.347899999999999</v>
      </c>
      <c r="DK104" s="36">
        <f>(1+INDEX('Scenario Parameters'!$L:$L,MATCH($C104,'Scenario Parameters'!$A:$A,0)))*(1+INDEX('Scenario Parameters'!$L:$L,MATCH(DK$3,'Scenario Parameters'!$A:$A,0)))*'Base Table 5'!DK104</f>
        <v>23.251000000000001</v>
      </c>
      <c r="DL104" s="36">
        <f>(1+INDEX('Scenario Parameters'!$L:$L,MATCH($C104,'Scenario Parameters'!$A:$A,0)))*(1+INDEX('Scenario Parameters'!$L:$L,MATCH(DL$3,'Scenario Parameters'!$A:$A,0)))*'Base Table 5'!DL104</f>
        <v>57.229179999999985</v>
      </c>
      <c r="DM104" s="36">
        <f>(1+INDEX('Scenario Parameters'!$L:$L,MATCH($C104,'Scenario Parameters'!$A:$A,0)))*(1+INDEX('Scenario Parameters'!$L:$L,MATCH(DM$3,'Scenario Parameters'!$A:$A,0)))*'Base Table 5'!DM104</f>
        <v>147.2825</v>
      </c>
      <c r="DN104" s="36">
        <f>(1+INDEX('Scenario Parameters'!$L:$L,MATCH($C104,'Scenario Parameters'!$A:$A,0)))*(1+INDEX('Scenario Parameters'!$L:$L,MATCH(DN$3,'Scenario Parameters'!$A:$A,0)))*'Base Table 5'!DN104</f>
        <v>177.78829999999999</v>
      </c>
      <c r="DO104" s="36">
        <f>(1+INDEX('Scenario Parameters'!$L:$L,MATCH($C104,'Scenario Parameters'!$A:$A,0)))*(1+INDEX('Scenario Parameters'!$L:$L,MATCH(DO$3,'Scenario Parameters'!$A:$A,0)))*'Base Table 5'!DO104</f>
        <v>4.9660000000000002</v>
      </c>
      <c r="DP104" s="36">
        <f t="shared" si="12"/>
        <v>25479.217974999996</v>
      </c>
      <c r="DQ104" s="36">
        <f>('Base Table 5'!DQ104/'Base Table 5'!$DX104)*$EB104</f>
        <v>1120.9061455707883</v>
      </c>
      <c r="DR104" s="36">
        <f>('Base Table 5'!DR104/'Base Table 5'!$DX104)*$EB104</f>
        <v>117718.22619549604</v>
      </c>
      <c r="DS104" s="36">
        <f>('Base Table 5'!DS104/'Base Table 5'!$DX104)*$EB104</f>
        <v>2270.2740274803286</v>
      </c>
      <c r="DT104" s="36">
        <f>('Base Table 5'!DT104/'Base Table 5'!$DX104)*$EB104</f>
        <v>25.641279960786921</v>
      </c>
      <c r="DU104" s="36">
        <f>('Base Table 5'!DU104/'Base Table 5'!$DX104)*$EB104</f>
        <v>231.5930849736408</v>
      </c>
      <c r="DV104" s="36">
        <f>('Base Table 5'!DV104/'Base Table 5'!$DX104)*$EB104</f>
        <v>0</v>
      </c>
      <c r="DW104" s="36">
        <f>('Base Table 5'!DW104/'Base Table 5'!$DX104)*$EB104</f>
        <v>38.816072382867489</v>
      </c>
      <c r="DX104" s="36">
        <f t="shared" si="13"/>
        <v>121405.45680586445</v>
      </c>
      <c r="DY104" s="36">
        <f t="shared" si="14"/>
        <v>146884.67478086444</v>
      </c>
      <c r="DZ104" s="14">
        <f>'Base Table 5'!DY104</f>
        <v>147866.00020000001</v>
      </c>
      <c r="EA104" s="54">
        <v>146884.67478086444</v>
      </c>
      <c r="EB104" s="100">
        <f t="shared" si="15"/>
        <v>121405.45680586445</v>
      </c>
    </row>
    <row r="105" spans="1:132" x14ac:dyDescent="0.4">
      <c r="A105" s="37">
        <v>102</v>
      </c>
      <c r="B105" s="2" t="str">
        <f>'Base Table 5'!B105</f>
        <v>7601</v>
      </c>
      <c r="C105" s="112">
        <f>'Base Table 5'!C105</f>
        <v>32</v>
      </c>
      <c r="D105" s="38" t="str">
        <f>'Base Table 5'!D105</f>
        <v>Defence</v>
      </c>
      <c r="E105" s="36">
        <f>(1+INDEX('Scenario Parameters'!$L:$L,MATCH($C105,'Scenario Parameters'!$A:$A,0)))*(1+INDEX('Scenario Parameters'!$L:$L,MATCH(E$3,'Scenario Parameters'!$A:$A,0)))*'Base Table 5'!E105</f>
        <v>0.61839999999999995</v>
      </c>
      <c r="F105" s="36">
        <f>(1+INDEX('Scenario Parameters'!$L:$L,MATCH($C105,'Scenario Parameters'!$A:$A,0)))*(1+INDEX('Scenario Parameters'!$L:$L,MATCH(F$3,'Scenario Parameters'!$A:$A,0)))*'Base Table 5'!F105</f>
        <v>0.19919999999999999</v>
      </c>
      <c r="G105" s="36">
        <f>(1+INDEX('Scenario Parameters'!$L:$L,MATCH($C105,'Scenario Parameters'!$A:$A,0)))*(1+INDEX('Scenario Parameters'!$L:$L,MATCH(G$3,'Scenario Parameters'!$A:$A,0)))*'Base Table 5'!G105</f>
        <v>0.51349999999999996</v>
      </c>
      <c r="H105" s="36">
        <f>(1+INDEX('Scenario Parameters'!$L:$L,MATCH($C105,'Scenario Parameters'!$A:$A,0)))*(1+INDEX('Scenario Parameters'!$L:$L,MATCH(H$3,'Scenario Parameters'!$A:$A,0)))*'Base Table 5'!H105</f>
        <v>7.1999999999999998E-3</v>
      </c>
      <c r="I105" s="36">
        <f>(1+INDEX('Scenario Parameters'!$L:$L,MATCH($C105,'Scenario Parameters'!$A:$A,0)))*(1+INDEX('Scenario Parameters'!$L:$L,MATCH(I$3,'Scenario Parameters'!$A:$A,0)))*'Base Table 5'!I105</f>
        <v>1.14E-2</v>
      </c>
      <c r="J105" s="36">
        <f>(1+INDEX('Scenario Parameters'!$L:$L,MATCH($C105,'Scenario Parameters'!$A:$A,0)))*(1+INDEX('Scenario Parameters'!$L:$L,MATCH(J$3,'Scenario Parameters'!$A:$A,0)))*'Base Table 5'!J105</f>
        <v>1.1900000000000001E-2</v>
      </c>
      <c r="K105" s="36">
        <f>(1+INDEX('Scenario Parameters'!$L:$L,MATCH($C105,'Scenario Parameters'!$A:$A,0)))*(1+INDEX('Scenario Parameters'!$L:$L,MATCH(K$3,'Scenario Parameters'!$A:$A,0)))*'Base Table 5'!K105</f>
        <v>0.45650000000000002</v>
      </c>
      <c r="L105" s="36">
        <f>(1+INDEX('Scenario Parameters'!$L:$L,MATCH($C105,'Scenario Parameters'!$A:$A,0)))*(1+INDEX('Scenario Parameters'!$L:$L,MATCH(L$3,'Scenario Parameters'!$A:$A,0)))*'Base Table 5'!L105</f>
        <v>0.12533999999999998</v>
      </c>
      <c r="M105" s="36">
        <f>(1+INDEX('Scenario Parameters'!$L:$L,MATCH($C105,'Scenario Parameters'!$A:$A,0)))*(1+INDEX('Scenario Parameters'!$L:$L,MATCH(M$3,'Scenario Parameters'!$A:$A,0)))*'Base Table 5'!M105</f>
        <v>0.13130999999999995</v>
      </c>
      <c r="N105" s="36">
        <f>(1+INDEX('Scenario Parameters'!$L:$L,MATCH($C105,'Scenario Parameters'!$A:$A,0)))*(1+INDEX('Scenario Parameters'!$L:$L,MATCH(N$3,'Scenario Parameters'!$A:$A,0)))*'Base Table 5'!N105</f>
        <v>0.28996000000000005</v>
      </c>
      <c r="O105" s="36">
        <f>(1+INDEX('Scenario Parameters'!$L:$L,MATCH($C105,'Scenario Parameters'!$A:$A,0)))*(1+INDEX('Scenario Parameters'!$L:$L,MATCH(O$3,'Scenario Parameters'!$A:$A,0)))*'Base Table 5'!O105</f>
        <v>2.8950900000000002</v>
      </c>
      <c r="P105" s="36">
        <f>(1+INDEX('Scenario Parameters'!$L:$L,MATCH($C105,'Scenario Parameters'!$A:$A,0)))*(1+INDEX('Scenario Parameters'!$L:$L,MATCH(P$3,'Scenario Parameters'!$A:$A,0)))*'Base Table 5'!P105</f>
        <v>0.25498000000000004</v>
      </c>
      <c r="Q105" s="36">
        <f>(1+INDEX('Scenario Parameters'!$L:$L,MATCH($C105,'Scenario Parameters'!$A:$A,0)))*(1+INDEX('Scenario Parameters'!$L:$L,MATCH(Q$3,'Scenario Parameters'!$A:$A,0)))*'Base Table 5'!Q105</f>
        <v>0.18568000000000001</v>
      </c>
      <c r="R105" s="36">
        <f>(1+INDEX('Scenario Parameters'!$L:$L,MATCH($C105,'Scenario Parameters'!$A:$A,0)))*(1+INDEX('Scenario Parameters'!$L:$L,MATCH(R$3,'Scenario Parameters'!$A:$A,0)))*'Base Table 5'!R105</f>
        <v>0.31359999999999999</v>
      </c>
      <c r="S105" s="36">
        <f>(1+INDEX('Scenario Parameters'!$L:$L,MATCH($C105,'Scenario Parameters'!$A:$A,0)))*(1+INDEX('Scenario Parameters'!$L:$L,MATCH(S$3,'Scenario Parameters'!$A:$A,0)))*'Base Table 5'!S105</f>
        <v>2.3E-3</v>
      </c>
      <c r="T105" s="36">
        <f>(1+INDEX('Scenario Parameters'!$L:$L,MATCH($C105,'Scenario Parameters'!$A:$A,0)))*(1+INDEX('Scenario Parameters'!$L:$L,MATCH(T$3,'Scenario Parameters'!$A:$A,0)))*'Base Table 5'!T105</f>
        <v>0.15770000000000001</v>
      </c>
      <c r="U105" s="36">
        <f>(1+INDEX('Scenario Parameters'!$L:$L,MATCH($C105,'Scenario Parameters'!$A:$A,0)))*(1+INDEX('Scenario Parameters'!$L:$L,MATCH(U$3,'Scenario Parameters'!$A:$A,0)))*'Base Table 5'!U105</f>
        <v>0.1023</v>
      </c>
      <c r="V105" s="36">
        <f>(1+INDEX('Scenario Parameters'!$L:$L,MATCH($C105,'Scenario Parameters'!$A:$A,0)))*(1+INDEX('Scenario Parameters'!$L:$L,MATCH(V$3,'Scenario Parameters'!$A:$A,0)))*'Base Table 5'!V105</f>
        <v>3.6499999999999998E-2</v>
      </c>
      <c r="W105" s="36">
        <f>(1+INDEX('Scenario Parameters'!$L:$L,MATCH($C105,'Scenario Parameters'!$A:$A,0)))*(1+INDEX('Scenario Parameters'!$L:$L,MATCH(W$3,'Scenario Parameters'!$A:$A,0)))*'Base Table 5'!W105</f>
        <v>0.1552</v>
      </c>
      <c r="X105" s="36">
        <f>(1+INDEX('Scenario Parameters'!$L:$L,MATCH($C105,'Scenario Parameters'!$A:$A,0)))*(1+INDEX('Scenario Parameters'!$L:$L,MATCH(X$3,'Scenario Parameters'!$A:$A,0)))*'Base Table 5'!X105</f>
        <v>0.1618</v>
      </c>
      <c r="Y105" s="36">
        <f>(1+INDEX('Scenario Parameters'!$L:$L,MATCH($C105,'Scenario Parameters'!$A:$A,0)))*(1+INDEX('Scenario Parameters'!$L:$L,MATCH(Y$3,'Scenario Parameters'!$A:$A,0)))*'Base Table 5'!Y105</f>
        <v>0.38250000000000001</v>
      </c>
      <c r="Z105" s="36">
        <f>(1+INDEX('Scenario Parameters'!$L:$L,MATCH($C105,'Scenario Parameters'!$A:$A,0)))*(1+INDEX('Scenario Parameters'!$L:$L,MATCH(Z$3,'Scenario Parameters'!$A:$A,0)))*'Base Table 5'!Z105</f>
        <v>0.27129999999999999</v>
      </c>
      <c r="AA105" s="36">
        <f>(1+INDEX('Scenario Parameters'!$L:$L,MATCH($C105,'Scenario Parameters'!$A:$A,0)))*(1+INDEX('Scenario Parameters'!$L:$L,MATCH(AA$3,'Scenario Parameters'!$A:$A,0)))*'Base Table 5'!AA105</f>
        <v>0.2651</v>
      </c>
      <c r="AB105" s="36">
        <f>(1+INDEX('Scenario Parameters'!$L:$L,MATCH($C105,'Scenario Parameters'!$A:$A,0)))*(1+INDEX('Scenario Parameters'!$L:$L,MATCH(AB$3,'Scenario Parameters'!$A:$A,0)))*'Base Table 5'!AB105</f>
        <v>2.1999999999999999E-2</v>
      </c>
      <c r="AC105" s="36">
        <f>(1+INDEX('Scenario Parameters'!$L:$L,MATCH($C105,'Scenario Parameters'!$A:$A,0)))*(1+INDEX('Scenario Parameters'!$L:$L,MATCH(AC$3,'Scenario Parameters'!$A:$A,0)))*'Base Table 5'!AC105</f>
        <v>7.9100000000000004E-2</v>
      </c>
      <c r="AD105" s="36">
        <f>(1+INDEX('Scenario Parameters'!$L:$L,MATCH($C105,'Scenario Parameters'!$A:$A,0)))*(1+INDEX('Scenario Parameters'!$L:$L,MATCH(AD$3,'Scenario Parameters'!$A:$A,0)))*'Base Table 5'!AD105</f>
        <v>4.0000000000000002E-4</v>
      </c>
      <c r="AE105" s="36">
        <f>(1+INDEX('Scenario Parameters'!$L:$L,MATCH($C105,'Scenario Parameters'!$A:$A,0)))*(1+INDEX('Scenario Parameters'!$L:$L,MATCH(AE$3,'Scenario Parameters'!$A:$A,0)))*'Base Table 5'!AE105</f>
        <v>2.8999999999999998E-3</v>
      </c>
      <c r="AF105" s="36">
        <f>(1+INDEX('Scenario Parameters'!$L:$L,MATCH($C105,'Scenario Parameters'!$A:$A,0)))*(1+INDEX('Scenario Parameters'!$L:$L,MATCH(AF$3,'Scenario Parameters'!$A:$A,0)))*'Base Table 5'!AF105</f>
        <v>0.18379999999999999</v>
      </c>
      <c r="AG105" s="36">
        <f>(1+INDEX('Scenario Parameters'!$L:$L,MATCH($C105,'Scenario Parameters'!$A:$A,0)))*(1+INDEX('Scenario Parameters'!$L:$L,MATCH(AG$3,'Scenario Parameters'!$A:$A,0)))*'Base Table 5'!AG105</f>
        <v>1E-4</v>
      </c>
      <c r="AH105" s="36">
        <f>(1+INDEX('Scenario Parameters'!$L:$L,MATCH($C105,'Scenario Parameters'!$A:$A,0)))*(1+INDEX('Scenario Parameters'!$L:$L,MATCH(AH$3,'Scenario Parameters'!$A:$A,0)))*'Base Table 5'!AH105</f>
        <v>8.0000000000000004E-4</v>
      </c>
      <c r="AI105" s="36">
        <f>(1+INDEX('Scenario Parameters'!$L:$L,MATCH($C105,'Scenario Parameters'!$A:$A,0)))*(1+INDEX('Scenario Parameters'!$L:$L,MATCH(AI$3,'Scenario Parameters'!$A:$A,0)))*'Base Table 5'!AI105</f>
        <v>2.2000000000000001E-3</v>
      </c>
      <c r="AJ105" s="36">
        <f>(1+INDEX('Scenario Parameters'!$L:$L,MATCH($C105,'Scenario Parameters'!$A:$A,0)))*(1+INDEX('Scenario Parameters'!$L:$L,MATCH(AJ$3,'Scenario Parameters'!$A:$A,0)))*'Base Table 5'!AJ105</f>
        <v>6.88E-2</v>
      </c>
      <c r="AK105" s="36">
        <f>(1+INDEX('Scenario Parameters'!$L:$L,MATCH($C105,'Scenario Parameters'!$A:$A,0)))*(1+INDEX('Scenario Parameters'!$L:$L,MATCH(AK$3,'Scenario Parameters'!$A:$A,0)))*'Base Table 5'!AK105</f>
        <v>0.25469999999999998</v>
      </c>
      <c r="AL105" s="36">
        <f>(1+INDEX('Scenario Parameters'!$L:$L,MATCH($C105,'Scenario Parameters'!$A:$A,0)))*(1+INDEX('Scenario Parameters'!$L:$L,MATCH(AL$3,'Scenario Parameters'!$A:$A,0)))*'Base Table 5'!AL105</f>
        <v>0.1399</v>
      </c>
      <c r="AM105" s="36">
        <f>(1+INDEX('Scenario Parameters'!$L:$L,MATCH($C105,'Scenario Parameters'!$A:$A,0)))*(1+INDEX('Scenario Parameters'!$L:$L,MATCH(AM$3,'Scenario Parameters'!$A:$A,0)))*'Base Table 5'!AM105</f>
        <v>0.1946</v>
      </c>
      <c r="AN105" s="36">
        <f>(1+INDEX('Scenario Parameters'!$L:$L,MATCH($C105,'Scenario Parameters'!$A:$A,0)))*(1+INDEX('Scenario Parameters'!$L:$L,MATCH(AN$3,'Scenario Parameters'!$A:$A,0)))*'Base Table 5'!AN105</f>
        <v>0.28699999999999998</v>
      </c>
      <c r="AO105" s="36">
        <f>(1+INDEX('Scenario Parameters'!$L:$L,MATCH($C105,'Scenario Parameters'!$A:$A,0)))*(1+INDEX('Scenario Parameters'!$L:$L,MATCH(AO$3,'Scenario Parameters'!$A:$A,0)))*'Base Table 5'!AO105</f>
        <v>1.0389999999999998E-2</v>
      </c>
      <c r="AP105" s="36">
        <f>(1+INDEX('Scenario Parameters'!$L:$L,MATCH($C105,'Scenario Parameters'!$A:$A,0)))*(1+INDEX('Scenario Parameters'!$L:$L,MATCH(AP$3,'Scenario Parameters'!$A:$A,0)))*'Base Table 5'!AP105</f>
        <v>0.1066</v>
      </c>
      <c r="AQ105" s="36">
        <f>(1+INDEX('Scenario Parameters'!$L:$L,MATCH($C105,'Scenario Parameters'!$A:$A,0)))*(1+INDEX('Scenario Parameters'!$L:$L,MATCH(AQ$3,'Scenario Parameters'!$A:$A,0)))*'Base Table 5'!AQ105</f>
        <v>1.25E-3</v>
      </c>
      <c r="AR105" s="36">
        <f>(1+INDEX('Scenario Parameters'!$L:$L,MATCH($C105,'Scenario Parameters'!$A:$A,0)))*(1+INDEX('Scenario Parameters'!$L:$L,MATCH(AR$3,'Scenario Parameters'!$A:$A,0)))*'Base Table 5'!AR105</f>
        <v>0.46510000000000001</v>
      </c>
      <c r="AS105" s="36">
        <f>(1+INDEX('Scenario Parameters'!$L:$L,MATCH($C105,'Scenario Parameters'!$A:$A,0)))*(1+INDEX('Scenario Parameters'!$L:$L,MATCH(AS$3,'Scenario Parameters'!$A:$A,0)))*'Base Table 5'!AS105</f>
        <v>0.27079999999999999</v>
      </c>
      <c r="AT105" s="36">
        <f>(1+INDEX('Scenario Parameters'!$L:$L,MATCH($C105,'Scenario Parameters'!$A:$A,0)))*(1+INDEX('Scenario Parameters'!$L:$L,MATCH(AT$3,'Scenario Parameters'!$A:$A,0)))*'Base Table 5'!AT105</f>
        <v>0.1943</v>
      </c>
      <c r="AU105" s="36">
        <f>(1+INDEX('Scenario Parameters'!$L:$L,MATCH($C105,'Scenario Parameters'!$A:$A,0)))*(1+INDEX('Scenario Parameters'!$L:$L,MATCH(AU$3,'Scenario Parameters'!$A:$A,0)))*'Base Table 5'!AU105</f>
        <v>8.0399999999999999E-2</v>
      </c>
      <c r="AV105" s="36">
        <f>(1+INDEX('Scenario Parameters'!$L:$L,MATCH($C105,'Scenario Parameters'!$A:$A,0)))*(1+INDEX('Scenario Parameters'!$L:$L,MATCH(AV$3,'Scenario Parameters'!$A:$A,0)))*'Base Table 5'!AV105</f>
        <v>0.18149999999999999</v>
      </c>
      <c r="AW105" s="36">
        <f>(1+INDEX('Scenario Parameters'!$L:$L,MATCH($C105,'Scenario Parameters'!$A:$A,0)))*(1+INDEX('Scenario Parameters'!$L:$L,MATCH(AW$3,'Scenario Parameters'!$A:$A,0)))*'Base Table 5'!AW105</f>
        <v>6.6799999999999998E-2</v>
      </c>
      <c r="AX105" s="36">
        <f>(1+INDEX('Scenario Parameters'!$L:$L,MATCH($C105,'Scenario Parameters'!$A:$A,0)))*(1+INDEX('Scenario Parameters'!$L:$L,MATCH(AX$3,'Scenario Parameters'!$A:$A,0)))*'Base Table 5'!AX105</f>
        <v>0.26250000000000001</v>
      </c>
      <c r="AY105" s="36">
        <f>(1+INDEX('Scenario Parameters'!$L:$L,MATCH($C105,'Scenario Parameters'!$A:$A,0)))*(1+INDEX('Scenario Parameters'!$L:$L,MATCH(AY$3,'Scenario Parameters'!$A:$A,0)))*'Base Table 5'!AY105</f>
        <v>7.7600000000000002E-2</v>
      </c>
      <c r="AZ105" s="36">
        <f>(1+INDEX('Scenario Parameters'!$L:$L,MATCH($C105,'Scenario Parameters'!$A:$A,0)))*(1+INDEX('Scenario Parameters'!$L:$L,MATCH(AZ$3,'Scenario Parameters'!$A:$A,0)))*'Base Table 5'!AZ105</f>
        <v>1.4999999999999999E-2</v>
      </c>
      <c r="BA105" s="36">
        <f>(1+INDEX('Scenario Parameters'!$L:$L,MATCH($C105,'Scenario Parameters'!$A:$A,0)))*(1+INDEX('Scenario Parameters'!$L:$L,MATCH(BA$3,'Scenario Parameters'!$A:$A,0)))*'Base Table 5'!BA105</f>
        <v>0.57989999999999997</v>
      </c>
      <c r="BB105" s="36">
        <f>(1+INDEX('Scenario Parameters'!$L:$L,MATCH($C105,'Scenario Parameters'!$A:$A,0)))*(1+INDEX('Scenario Parameters'!$L:$L,MATCH(BB$3,'Scenario Parameters'!$A:$A,0)))*'Base Table 5'!BB105</f>
        <v>1.7043999999999999</v>
      </c>
      <c r="BC105" s="36">
        <f>(1+INDEX('Scenario Parameters'!$L:$L,MATCH($C105,'Scenario Parameters'!$A:$A,0)))*(1+INDEX('Scenario Parameters'!$L:$L,MATCH(BC$3,'Scenario Parameters'!$A:$A,0)))*'Base Table 5'!BC105</f>
        <v>6.3100000000000003E-2</v>
      </c>
      <c r="BD105" s="36">
        <f>(1+INDEX('Scenario Parameters'!$L:$L,MATCH($C105,'Scenario Parameters'!$A:$A,0)))*(1+INDEX('Scenario Parameters'!$L:$L,MATCH(BD$3,'Scenario Parameters'!$A:$A,0)))*'Base Table 5'!BD105</f>
        <v>0.28960000000000002</v>
      </c>
      <c r="BE105" s="36">
        <f>(1+INDEX('Scenario Parameters'!$L:$L,MATCH($C105,'Scenario Parameters'!$A:$A,0)))*(1+INDEX('Scenario Parameters'!$L:$L,MATCH(BE$3,'Scenario Parameters'!$A:$A,0)))*'Base Table 5'!BE105</f>
        <v>0.16009999999999999</v>
      </c>
      <c r="BF105" s="36">
        <f>(1+INDEX('Scenario Parameters'!$L:$L,MATCH($C105,'Scenario Parameters'!$A:$A,0)))*(1+INDEX('Scenario Parameters'!$L:$L,MATCH(BF$3,'Scenario Parameters'!$A:$A,0)))*'Base Table 5'!BF105</f>
        <v>0.27660000000000001</v>
      </c>
      <c r="BG105" s="36">
        <f>(1+INDEX('Scenario Parameters'!$L:$L,MATCH($C105,'Scenario Parameters'!$A:$A,0)))*(1+INDEX('Scenario Parameters'!$L:$L,MATCH(BG$3,'Scenario Parameters'!$A:$A,0)))*'Base Table 5'!BG105</f>
        <v>7.9500000000000005E-3</v>
      </c>
      <c r="BH105" s="36">
        <f>(1+INDEX('Scenario Parameters'!$L:$L,MATCH($C105,'Scenario Parameters'!$A:$A,0)))*(1+INDEX('Scenario Parameters'!$L:$L,MATCH(BH$3,'Scenario Parameters'!$A:$A,0)))*'Base Table 5'!BH105</f>
        <v>0.28549999999999998</v>
      </c>
      <c r="BI105" s="36">
        <f>(1+INDEX('Scenario Parameters'!$L:$L,MATCH($C105,'Scenario Parameters'!$A:$A,0)))*(1+INDEX('Scenario Parameters'!$L:$L,MATCH(BI$3,'Scenario Parameters'!$A:$A,0)))*'Base Table 5'!BI105</f>
        <v>0.43180000000000002</v>
      </c>
      <c r="BJ105" s="36">
        <f>(1+INDEX('Scenario Parameters'!$L:$L,MATCH($C105,'Scenario Parameters'!$A:$A,0)))*(1+INDEX('Scenario Parameters'!$L:$L,MATCH(BJ$3,'Scenario Parameters'!$A:$A,0)))*'Base Table 5'!BJ105</f>
        <v>0.35809999999999997</v>
      </c>
      <c r="BK105" s="36">
        <f>(1+INDEX('Scenario Parameters'!$L:$L,MATCH($C105,'Scenario Parameters'!$A:$A,0)))*(1+INDEX('Scenario Parameters'!$L:$L,MATCH(BK$3,'Scenario Parameters'!$A:$A,0)))*'Base Table 5'!BK105</f>
        <v>0.56240000000000001</v>
      </c>
      <c r="BL105" s="36">
        <f>(1+INDEX('Scenario Parameters'!$L:$L,MATCH($C105,'Scenario Parameters'!$A:$A,0)))*(1+INDEX('Scenario Parameters'!$L:$L,MATCH(BL$3,'Scenario Parameters'!$A:$A,0)))*'Base Table 5'!BL105</f>
        <v>0.20030000000000001</v>
      </c>
      <c r="BM105" s="36">
        <f>(1+INDEX('Scenario Parameters'!$L:$L,MATCH($C105,'Scenario Parameters'!$A:$A,0)))*(1+INDEX('Scenario Parameters'!$L:$L,MATCH(BM$3,'Scenario Parameters'!$A:$A,0)))*'Base Table 5'!BM105</f>
        <v>3.6299999999999999E-2</v>
      </c>
      <c r="BN105" s="36">
        <f>(1+INDEX('Scenario Parameters'!$L:$L,MATCH($C105,'Scenario Parameters'!$A:$A,0)))*(1+INDEX('Scenario Parameters'!$L:$L,MATCH(BN$3,'Scenario Parameters'!$A:$A,0)))*'Base Table 5'!BN105</f>
        <v>0.4138</v>
      </c>
      <c r="BO105" s="36">
        <f>(1+INDEX('Scenario Parameters'!$L:$L,MATCH($C105,'Scenario Parameters'!$A:$A,0)))*(1+INDEX('Scenario Parameters'!$L:$L,MATCH(BO$3,'Scenario Parameters'!$A:$A,0)))*'Base Table 5'!BO105</f>
        <v>0.2571</v>
      </c>
      <c r="BP105" s="36">
        <f>(1+INDEX('Scenario Parameters'!$L:$L,MATCH($C105,'Scenario Parameters'!$A:$A,0)))*(1+INDEX('Scenario Parameters'!$L:$L,MATCH(BP$3,'Scenario Parameters'!$A:$A,0)))*'Base Table 5'!BP105</f>
        <v>4.2000000000000003E-2</v>
      </c>
      <c r="BQ105" s="36">
        <f>(1+INDEX('Scenario Parameters'!$L:$L,MATCH($C105,'Scenario Parameters'!$A:$A,0)))*(1+INDEX('Scenario Parameters'!$L:$L,MATCH(BQ$3,'Scenario Parameters'!$A:$A,0)))*'Base Table 5'!BQ105</f>
        <v>1.496</v>
      </c>
      <c r="BR105" s="36">
        <f>(1+INDEX('Scenario Parameters'!$L:$L,MATCH($C105,'Scenario Parameters'!$A:$A,0)))*(1+INDEX('Scenario Parameters'!$L:$L,MATCH(BR$3,'Scenario Parameters'!$A:$A,0)))*'Base Table 5'!BR105</f>
        <v>2.2969999999999997</v>
      </c>
      <c r="BS105" s="36">
        <f>(1+INDEX('Scenario Parameters'!$L:$L,MATCH($C105,'Scenario Parameters'!$A:$A,0)))*(1+INDEX('Scenario Parameters'!$L:$L,MATCH(BS$3,'Scenario Parameters'!$A:$A,0)))*'Base Table 5'!BS105</f>
        <v>4.6609999999999992E-2</v>
      </c>
      <c r="BT105" s="36">
        <f>(1+INDEX('Scenario Parameters'!$L:$L,MATCH($C105,'Scenario Parameters'!$A:$A,0)))*(1+INDEX('Scenario Parameters'!$L:$L,MATCH(BT$3,'Scenario Parameters'!$A:$A,0)))*'Base Table 5'!BT105</f>
        <v>1.6348</v>
      </c>
      <c r="BU105" s="36">
        <f>(1+INDEX('Scenario Parameters'!$L:$L,MATCH($C105,'Scenario Parameters'!$A:$A,0)))*(1+INDEX('Scenario Parameters'!$L:$L,MATCH(BU$3,'Scenario Parameters'!$A:$A,0)))*'Base Table 5'!BU105</f>
        <v>6.5500000000000003E-2</v>
      </c>
      <c r="BV105" s="36">
        <f>(1+INDEX('Scenario Parameters'!$L:$L,MATCH($C105,'Scenario Parameters'!$A:$A,0)))*(1+INDEX('Scenario Parameters'!$L:$L,MATCH(BV$3,'Scenario Parameters'!$A:$A,0)))*'Base Table 5'!BV105</f>
        <v>0.69</v>
      </c>
      <c r="BW105" s="36">
        <f>(1+INDEX('Scenario Parameters'!$L:$L,MATCH($C105,'Scenario Parameters'!$A:$A,0)))*(1+INDEX('Scenario Parameters'!$L:$L,MATCH(BW$3,'Scenario Parameters'!$A:$A,0)))*'Base Table 5'!BW105</f>
        <v>0.96740000000000004</v>
      </c>
      <c r="BX105" s="36">
        <f>(1+INDEX('Scenario Parameters'!$L:$L,MATCH($C105,'Scenario Parameters'!$A:$A,0)))*(1+INDEX('Scenario Parameters'!$L:$L,MATCH(BX$3,'Scenario Parameters'!$A:$A,0)))*'Base Table 5'!BX105</f>
        <v>0.86509999999999998</v>
      </c>
      <c r="BY105" s="36">
        <f>(1+INDEX('Scenario Parameters'!$L:$L,MATCH($C105,'Scenario Parameters'!$A:$A,0)))*(1+INDEX('Scenario Parameters'!$L:$L,MATCH(BY$3,'Scenario Parameters'!$A:$A,0)))*'Base Table 5'!BY105</f>
        <v>2.3452000000000002</v>
      </c>
      <c r="BZ105" s="36">
        <f>(1+INDEX('Scenario Parameters'!$L:$L,MATCH($C105,'Scenario Parameters'!$A:$A,0)))*(1+INDEX('Scenario Parameters'!$L:$L,MATCH(BZ$3,'Scenario Parameters'!$A:$A,0)))*'Base Table 5'!BZ105</f>
        <v>10.963900000000001</v>
      </c>
      <c r="CA105" s="36">
        <f>(1+INDEX('Scenario Parameters'!$L:$L,MATCH($C105,'Scenario Parameters'!$A:$A,0)))*(1+INDEX('Scenario Parameters'!$L:$L,MATCH(CA$3,'Scenario Parameters'!$A:$A,0)))*'Base Table 5'!CA105</f>
        <v>9.0023999999999997</v>
      </c>
      <c r="CB105" s="36">
        <f>(1+INDEX('Scenario Parameters'!$L:$L,MATCH($C105,'Scenario Parameters'!$A:$A,0)))*(1+INDEX('Scenario Parameters'!$L:$L,MATCH(CB$3,'Scenario Parameters'!$A:$A,0)))*'Base Table 5'!CB105</f>
        <v>1.0217000000000001</v>
      </c>
      <c r="CC105" s="36">
        <f>(1+INDEX('Scenario Parameters'!$L:$L,MATCH($C105,'Scenario Parameters'!$A:$A,0)))*(1+INDEX('Scenario Parameters'!$L:$L,MATCH(CC$3,'Scenario Parameters'!$A:$A,0)))*'Base Table 5'!CC105</f>
        <v>3.0663999999999998</v>
      </c>
      <c r="CD105" s="36">
        <f>(1+INDEX('Scenario Parameters'!$L:$L,MATCH($C105,'Scenario Parameters'!$A:$A,0)))*(1+INDEX('Scenario Parameters'!$L:$L,MATCH(CD$3,'Scenario Parameters'!$A:$A,0)))*'Base Table 5'!CD105</f>
        <v>2.0278799999999997</v>
      </c>
      <c r="CE105" s="36">
        <f>(1+INDEX('Scenario Parameters'!$L:$L,MATCH($C105,'Scenario Parameters'!$A:$A,0)))*(1+INDEX('Scenario Parameters'!$L:$L,MATCH(CE$3,'Scenario Parameters'!$A:$A,0)))*'Base Table 5'!CE105</f>
        <v>0.71340000000000003</v>
      </c>
      <c r="CF105" s="36">
        <f>(1+INDEX('Scenario Parameters'!$L:$L,MATCH($C105,'Scenario Parameters'!$A:$A,0)))*(1+INDEX('Scenario Parameters'!$L:$L,MATCH(CF$3,'Scenario Parameters'!$A:$A,0)))*'Base Table 5'!CF105</f>
        <v>0.34189999999999998</v>
      </c>
      <c r="CG105" s="36">
        <f>(1+INDEX('Scenario Parameters'!$L:$L,MATCH($C105,'Scenario Parameters'!$A:$A,0)))*(1+INDEX('Scenario Parameters'!$L:$L,MATCH(CG$3,'Scenario Parameters'!$A:$A,0)))*'Base Table 5'!CG105</f>
        <v>0.25380000000000003</v>
      </c>
      <c r="CH105" s="36">
        <f>(1+INDEX('Scenario Parameters'!$L:$L,MATCH($C105,'Scenario Parameters'!$A:$A,0)))*(1+INDEX('Scenario Parameters'!$L:$L,MATCH(CH$3,'Scenario Parameters'!$A:$A,0)))*'Base Table 5'!CH105</f>
        <v>0.45150000000000001</v>
      </c>
      <c r="CI105" s="36">
        <f>(1+INDEX('Scenario Parameters'!$L:$L,MATCH($C105,'Scenario Parameters'!$A:$A,0)))*(1+INDEX('Scenario Parameters'!$L:$L,MATCH(CI$3,'Scenario Parameters'!$A:$A,0)))*'Base Table 5'!CI105</f>
        <v>2.3643999999999998</v>
      </c>
      <c r="CJ105" s="36">
        <f>(1+INDEX('Scenario Parameters'!$L:$L,MATCH($C105,'Scenario Parameters'!$A:$A,0)))*(1+INDEX('Scenario Parameters'!$L:$L,MATCH(CJ$3,'Scenario Parameters'!$A:$A,0)))*'Base Table 5'!CJ105</f>
        <v>13.9993</v>
      </c>
      <c r="CK105" s="36">
        <f>(1+INDEX('Scenario Parameters'!$L:$L,MATCH($C105,'Scenario Parameters'!$A:$A,0)))*(1+INDEX('Scenario Parameters'!$L:$L,MATCH(CK$3,'Scenario Parameters'!$A:$A,0)))*'Base Table 5'!CK105</f>
        <v>0.40739999999999998</v>
      </c>
      <c r="CL105" s="36">
        <f>(1+INDEX('Scenario Parameters'!$L:$L,MATCH($C105,'Scenario Parameters'!$A:$A,0)))*(1+INDEX('Scenario Parameters'!$L:$L,MATCH(CL$3,'Scenario Parameters'!$A:$A,0)))*'Base Table 5'!CL105</f>
        <v>0.26400000000000001</v>
      </c>
      <c r="CM105" s="36">
        <f>(1+INDEX('Scenario Parameters'!$L:$L,MATCH($C105,'Scenario Parameters'!$A:$A,0)))*(1+INDEX('Scenario Parameters'!$L:$L,MATCH(CM$3,'Scenario Parameters'!$A:$A,0)))*'Base Table 5'!CM105</f>
        <v>2.0583999999999998</v>
      </c>
      <c r="CN105" s="36">
        <f>(1+INDEX('Scenario Parameters'!$L:$L,MATCH($C105,'Scenario Parameters'!$A:$A,0)))*(1+INDEX('Scenario Parameters'!$L:$L,MATCH(CN$3,'Scenario Parameters'!$A:$A,0)))*'Base Table 5'!CN105</f>
        <v>24.1678</v>
      </c>
      <c r="CO105" s="36">
        <f>(1+INDEX('Scenario Parameters'!$L:$L,MATCH($C105,'Scenario Parameters'!$A:$A,0)))*(1+INDEX('Scenario Parameters'!$L:$L,MATCH(CO$3,'Scenario Parameters'!$A:$A,0)))*'Base Table 5'!CO105</f>
        <v>4.7699999999999999E-2</v>
      </c>
      <c r="CP105" s="36">
        <f>(1+INDEX('Scenario Parameters'!$L:$L,MATCH($C105,'Scenario Parameters'!$A:$A,0)))*(1+INDEX('Scenario Parameters'!$L:$L,MATCH(CP$3,'Scenario Parameters'!$A:$A,0)))*'Base Table 5'!CP105</f>
        <v>70.507199999999997</v>
      </c>
      <c r="CQ105" s="36">
        <f>(1+INDEX('Scenario Parameters'!$L:$L,MATCH($C105,'Scenario Parameters'!$A:$A,0)))*(1+INDEX('Scenario Parameters'!$L:$L,MATCH(CQ$3,'Scenario Parameters'!$A:$A,0)))*'Base Table 5'!CQ105</f>
        <v>90.254300000000001</v>
      </c>
      <c r="CR105" s="36">
        <f>(1+INDEX('Scenario Parameters'!$L:$L,MATCH($C105,'Scenario Parameters'!$A:$A,0)))*(1+INDEX('Scenario Parameters'!$L:$L,MATCH(CR$3,'Scenario Parameters'!$A:$A,0)))*'Base Table 5'!CR105</f>
        <v>15.789400000000001</v>
      </c>
      <c r="CS105" s="36">
        <f>(1+INDEX('Scenario Parameters'!$L:$L,MATCH($C105,'Scenario Parameters'!$A:$A,0)))*(1+INDEX('Scenario Parameters'!$L:$L,MATCH(CS$3,'Scenario Parameters'!$A:$A,0)))*'Base Table 5'!CS105</f>
        <v>2.0455999999999999</v>
      </c>
      <c r="CT105" s="36">
        <f>(1+INDEX('Scenario Parameters'!$L:$L,MATCH($C105,'Scenario Parameters'!$A:$A,0)))*(1+INDEX('Scenario Parameters'!$L:$L,MATCH(CT$3,'Scenario Parameters'!$A:$A,0)))*'Base Table 5'!CT105</f>
        <v>0</v>
      </c>
      <c r="CU105" s="36">
        <f>(1+INDEX('Scenario Parameters'!$L:$L,MATCH($C105,'Scenario Parameters'!$A:$A,0)))*(1+INDEX('Scenario Parameters'!$L:$L,MATCH(CU$3,'Scenario Parameters'!$A:$A,0)))*'Base Table 5'!CU105</f>
        <v>0</v>
      </c>
      <c r="CV105" s="36">
        <f>(1+INDEX('Scenario Parameters'!$L:$L,MATCH($C105,'Scenario Parameters'!$A:$A,0)))*(1+INDEX('Scenario Parameters'!$L:$L,MATCH(CV$3,'Scenario Parameters'!$A:$A,0)))*'Base Table 5'!CV105</f>
        <v>2.5569000000000002</v>
      </c>
      <c r="CW105" s="36">
        <f>(1+INDEX('Scenario Parameters'!$L:$L,MATCH($C105,'Scenario Parameters'!$A:$A,0)))*(1+INDEX('Scenario Parameters'!$L:$L,MATCH(CW$3,'Scenario Parameters'!$A:$A,0)))*'Base Table 5'!CW105</f>
        <v>28.1434</v>
      </c>
      <c r="CX105" s="36">
        <f>(1+INDEX('Scenario Parameters'!$L:$L,MATCH($C105,'Scenario Parameters'!$A:$A,0)))*(1+INDEX('Scenario Parameters'!$L:$L,MATCH(CX$3,'Scenario Parameters'!$A:$A,0)))*'Base Table 5'!CX105</f>
        <v>32.721299999999999</v>
      </c>
      <c r="CY105" s="36">
        <f>(1+INDEX('Scenario Parameters'!$L:$L,MATCH($C105,'Scenario Parameters'!$A:$A,0)))*(1+INDEX('Scenario Parameters'!$L:$L,MATCH(CY$3,'Scenario Parameters'!$A:$A,0)))*'Base Table 5'!CY105</f>
        <v>14.1302</v>
      </c>
      <c r="CZ105" s="36">
        <f>(1+INDEX('Scenario Parameters'!$L:$L,MATCH($C105,'Scenario Parameters'!$A:$A,0)))*(1+INDEX('Scenario Parameters'!$L:$L,MATCH(CZ$3,'Scenario Parameters'!$A:$A,0)))*'Base Table 5'!CZ105</f>
        <v>0.97489999999999999</v>
      </c>
      <c r="DA105" s="36">
        <f>(1+INDEX('Scenario Parameters'!$L:$L,MATCH($C105,'Scenario Parameters'!$A:$A,0)))*(1+INDEX('Scenario Parameters'!$L:$L,MATCH(DA$3,'Scenario Parameters'!$A:$A,0)))*'Base Table 5'!DA105</f>
        <v>38.928100000000001</v>
      </c>
      <c r="DB105" s="36">
        <f>(1+INDEX('Scenario Parameters'!$L:$L,MATCH($C105,'Scenario Parameters'!$A:$A,0)))*(1+INDEX('Scenario Parameters'!$L:$L,MATCH(DB$3,'Scenario Parameters'!$A:$A,0)))*'Base Table 5'!DB105</f>
        <v>4.7408999999999999</v>
      </c>
      <c r="DC105" s="36">
        <f>(1+INDEX('Scenario Parameters'!$L:$L,MATCH($C105,'Scenario Parameters'!$A:$A,0)))*(1+INDEX('Scenario Parameters'!$L:$L,MATCH(DC$3,'Scenario Parameters'!$A:$A,0)))*'Base Table 5'!DC105</f>
        <v>12.899900000000001</v>
      </c>
      <c r="DD105" s="36">
        <f>(1+INDEX('Scenario Parameters'!$L:$L,MATCH($C105,'Scenario Parameters'!$A:$A,0)))*(1+INDEX('Scenario Parameters'!$L:$L,MATCH(DD$3,'Scenario Parameters'!$A:$A,0)))*'Base Table 5'!DD105</f>
        <v>6.6418999999999997</v>
      </c>
      <c r="DE105" s="36">
        <f>(1+INDEX('Scenario Parameters'!$L:$L,MATCH($C105,'Scenario Parameters'!$A:$A,0)))*(1+INDEX('Scenario Parameters'!$L:$L,MATCH(DE$3,'Scenario Parameters'!$A:$A,0)))*'Base Table 5'!DE105</f>
        <v>3.2922500000000001</v>
      </c>
      <c r="DF105" s="36">
        <f>(1+INDEX('Scenario Parameters'!$L:$L,MATCH($C105,'Scenario Parameters'!$A:$A,0)))*(1+INDEX('Scenario Parameters'!$L:$L,MATCH(DF$3,'Scenario Parameters'!$A:$A,0)))*'Base Table 5'!DF105</f>
        <v>0.87219999999999998</v>
      </c>
      <c r="DG105" s="36">
        <f>(1+INDEX('Scenario Parameters'!$L:$L,MATCH($C105,'Scenario Parameters'!$A:$A,0)))*(1+INDEX('Scenario Parameters'!$L:$L,MATCH(DG$3,'Scenario Parameters'!$A:$A,0)))*'Base Table 5'!DG105</f>
        <v>1.5752999999999999</v>
      </c>
      <c r="DH105" s="36">
        <f>(1+INDEX('Scenario Parameters'!$L:$L,MATCH($C105,'Scenario Parameters'!$A:$A,0)))*(1+INDEX('Scenario Parameters'!$L:$L,MATCH(DH$3,'Scenario Parameters'!$A:$A,0)))*'Base Table 5'!DH105</f>
        <v>3.2487499999999998</v>
      </c>
      <c r="DI105" s="36">
        <f>(1+INDEX('Scenario Parameters'!$L:$L,MATCH($C105,'Scenario Parameters'!$A:$A,0)))*(1+INDEX('Scenario Parameters'!$L:$L,MATCH(DI$3,'Scenario Parameters'!$A:$A,0)))*'Base Table 5'!DI105</f>
        <v>0.77759999999999996</v>
      </c>
      <c r="DJ105" s="36">
        <f>(1+INDEX('Scenario Parameters'!$L:$L,MATCH($C105,'Scenario Parameters'!$A:$A,0)))*(1+INDEX('Scenario Parameters'!$L:$L,MATCH(DJ$3,'Scenario Parameters'!$A:$A,0)))*'Base Table 5'!DJ105</f>
        <v>0.95599999999999996</v>
      </c>
      <c r="DK105" s="36">
        <f>(1+INDEX('Scenario Parameters'!$L:$L,MATCH($C105,'Scenario Parameters'!$A:$A,0)))*(1+INDEX('Scenario Parameters'!$L:$L,MATCH(DK$3,'Scenario Parameters'!$A:$A,0)))*'Base Table 5'!DK105</f>
        <v>1.0142</v>
      </c>
      <c r="DL105" s="36">
        <f>(1+INDEX('Scenario Parameters'!$L:$L,MATCH($C105,'Scenario Parameters'!$A:$A,0)))*(1+INDEX('Scenario Parameters'!$L:$L,MATCH(DL$3,'Scenario Parameters'!$A:$A,0)))*'Base Table 5'!DL105</f>
        <v>7.0479999999999987E-2</v>
      </c>
      <c r="DM105" s="36">
        <f>(1+INDEX('Scenario Parameters'!$L:$L,MATCH($C105,'Scenario Parameters'!$A:$A,0)))*(1+INDEX('Scenario Parameters'!$L:$L,MATCH(DM$3,'Scenario Parameters'!$A:$A,0)))*'Base Table 5'!DM105</f>
        <v>1.1597</v>
      </c>
      <c r="DN105" s="36">
        <f>(1+INDEX('Scenario Parameters'!$L:$L,MATCH($C105,'Scenario Parameters'!$A:$A,0)))*(1+INDEX('Scenario Parameters'!$L:$L,MATCH(DN$3,'Scenario Parameters'!$A:$A,0)))*'Base Table 5'!DN105</f>
        <v>1.9401999999999999</v>
      </c>
      <c r="DO105" s="36">
        <f>(1+INDEX('Scenario Parameters'!$L:$L,MATCH($C105,'Scenario Parameters'!$A:$A,0)))*(1+INDEX('Scenario Parameters'!$L:$L,MATCH(DO$3,'Scenario Parameters'!$A:$A,0)))*'Base Table 5'!DO105</f>
        <v>0.54600000000000004</v>
      </c>
      <c r="DP105" s="36">
        <f t="shared" si="12"/>
        <v>433.53242</v>
      </c>
      <c r="DQ105" s="36">
        <f>('Base Table 5'!DQ105/'Base Table 5'!$DX105)*$EB105</f>
        <v>13.232593294834148</v>
      </c>
      <c r="DR105" s="36">
        <f>('Base Table 5'!DR105/'Base Table 5'!$DX105)*$EB105</f>
        <v>45466.900071394426</v>
      </c>
      <c r="DS105" s="36">
        <f>('Base Table 5'!DS105/'Base Table 5'!$DX105)*$EB105</f>
        <v>1026.6199297701662</v>
      </c>
      <c r="DT105" s="36">
        <f>('Base Table 5'!DT105/'Base Table 5'!$DX105)*$EB105</f>
        <v>16.376330560950418</v>
      </c>
      <c r="DU105" s="36">
        <f>('Base Table 5'!DU105/'Base Table 5'!$DX105)*$EB105</f>
        <v>237.27364387639378</v>
      </c>
      <c r="DV105" s="36">
        <f>('Base Table 5'!DV105/'Base Table 5'!$DX105)*$EB105</f>
        <v>0</v>
      </c>
      <c r="DW105" s="36">
        <f>('Base Table 5'!DW105/'Base Table 5'!$DX105)*$EB105</f>
        <v>127.18662496293926</v>
      </c>
      <c r="DX105" s="36">
        <f t="shared" si="13"/>
        <v>46887.58919385972</v>
      </c>
      <c r="DY105" s="36">
        <f t="shared" si="14"/>
        <v>47321.121613859723</v>
      </c>
      <c r="DZ105" s="14">
        <f>'Base Table 5'!DY105</f>
        <v>49737.999199999998</v>
      </c>
      <c r="EA105" s="54">
        <v>47321.121613859708</v>
      </c>
      <c r="EB105" s="100">
        <f t="shared" si="15"/>
        <v>46887.589193859705</v>
      </c>
    </row>
    <row r="106" spans="1:132" x14ac:dyDescent="0.4">
      <c r="A106" s="34">
        <v>103</v>
      </c>
      <c r="B106" s="7" t="str">
        <f>'Base Table 5'!B106</f>
        <v>7701</v>
      </c>
      <c r="C106" s="111">
        <f>'Base Table 5'!C106</f>
        <v>33</v>
      </c>
      <c r="D106" s="35" t="str">
        <f>'Base Table 5'!D106</f>
        <v>Public order and safety</v>
      </c>
      <c r="E106" s="36">
        <f>(1+INDEX('Scenario Parameters'!$L:$L,MATCH($C106,'Scenario Parameters'!$A:$A,0)))*(1+INDEX('Scenario Parameters'!$L:$L,MATCH(E$3,'Scenario Parameters'!$A:$A,0)))*'Base Table 5'!E106</f>
        <v>7.7016999999999998</v>
      </c>
      <c r="F106" s="36">
        <f>(1+INDEX('Scenario Parameters'!$L:$L,MATCH($C106,'Scenario Parameters'!$A:$A,0)))*(1+INDEX('Scenario Parameters'!$L:$L,MATCH(F$3,'Scenario Parameters'!$A:$A,0)))*'Base Table 5'!F106</f>
        <v>0.13969999999999999</v>
      </c>
      <c r="G106" s="36">
        <f>(1+INDEX('Scenario Parameters'!$L:$L,MATCH($C106,'Scenario Parameters'!$A:$A,0)))*(1+INDEX('Scenario Parameters'!$L:$L,MATCH(G$3,'Scenario Parameters'!$A:$A,0)))*'Base Table 5'!G106</f>
        <v>3.3671000000000002</v>
      </c>
      <c r="H106" s="36">
        <f>(1+INDEX('Scenario Parameters'!$L:$L,MATCH($C106,'Scenario Parameters'!$A:$A,0)))*(1+INDEX('Scenario Parameters'!$L:$L,MATCH(H$3,'Scenario Parameters'!$A:$A,0)))*'Base Table 5'!H106</f>
        <v>0.85819999999999996</v>
      </c>
      <c r="I106" s="36">
        <f>(1+INDEX('Scenario Parameters'!$L:$L,MATCH($C106,'Scenario Parameters'!$A:$A,0)))*(1+INDEX('Scenario Parameters'!$L:$L,MATCH(I$3,'Scenario Parameters'!$A:$A,0)))*'Base Table 5'!I106</f>
        <v>1.03E-2</v>
      </c>
      <c r="J106" s="36">
        <f>(1+INDEX('Scenario Parameters'!$L:$L,MATCH($C106,'Scenario Parameters'!$A:$A,0)))*(1+INDEX('Scenario Parameters'!$L:$L,MATCH(J$3,'Scenario Parameters'!$A:$A,0)))*'Base Table 5'!J106</f>
        <v>1.2088000000000001</v>
      </c>
      <c r="K106" s="36">
        <f>(1+INDEX('Scenario Parameters'!$L:$L,MATCH($C106,'Scenario Parameters'!$A:$A,0)))*(1+INDEX('Scenario Parameters'!$L:$L,MATCH(K$3,'Scenario Parameters'!$A:$A,0)))*'Base Table 5'!K106</f>
        <v>4.1863999999999999</v>
      </c>
      <c r="L106" s="36">
        <f>(1+INDEX('Scenario Parameters'!$L:$L,MATCH($C106,'Scenario Parameters'!$A:$A,0)))*(1+INDEX('Scenario Parameters'!$L:$L,MATCH(L$3,'Scenario Parameters'!$A:$A,0)))*'Base Table 5'!L106</f>
        <v>20.325419999999994</v>
      </c>
      <c r="M106" s="36">
        <f>(1+INDEX('Scenario Parameters'!$L:$L,MATCH($C106,'Scenario Parameters'!$A:$A,0)))*(1+INDEX('Scenario Parameters'!$L:$L,MATCH(M$3,'Scenario Parameters'!$A:$A,0)))*'Base Table 5'!M106</f>
        <v>4.8712999999999989</v>
      </c>
      <c r="N106" s="36">
        <f>(1+INDEX('Scenario Parameters'!$L:$L,MATCH($C106,'Scenario Parameters'!$A:$A,0)))*(1+INDEX('Scenario Parameters'!$L:$L,MATCH(N$3,'Scenario Parameters'!$A:$A,0)))*'Base Table 5'!N106</f>
        <v>88.038830000000019</v>
      </c>
      <c r="O106" s="36">
        <f>(1+INDEX('Scenario Parameters'!$L:$L,MATCH($C106,'Scenario Parameters'!$A:$A,0)))*(1+INDEX('Scenario Parameters'!$L:$L,MATCH(O$3,'Scenario Parameters'!$A:$A,0)))*'Base Table 5'!O106</f>
        <v>268.12863000000004</v>
      </c>
      <c r="P106" s="36">
        <f>(1+INDEX('Scenario Parameters'!$L:$L,MATCH($C106,'Scenario Parameters'!$A:$A,0)))*(1+INDEX('Scenario Parameters'!$L:$L,MATCH(P$3,'Scenario Parameters'!$A:$A,0)))*'Base Table 5'!P106</f>
        <v>38.87191</v>
      </c>
      <c r="Q106" s="36">
        <f>(1+INDEX('Scenario Parameters'!$L:$L,MATCH($C106,'Scenario Parameters'!$A:$A,0)))*(1+INDEX('Scenario Parameters'!$L:$L,MATCH(Q$3,'Scenario Parameters'!$A:$A,0)))*'Base Table 5'!Q106</f>
        <v>23.631960000000003</v>
      </c>
      <c r="R106" s="36">
        <f>(1+INDEX('Scenario Parameters'!$L:$L,MATCH($C106,'Scenario Parameters'!$A:$A,0)))*(1+INDEX('Scenario Parameters'!$L:$L,MATCH(R$3,'Scenario Parameters'!$A:$A,0)))*'Base Table 5'!R106</f>
        <v>24.1477</v>
      </c>
      <c r="S106" s="36">
        <f>(1+INDEX('Scenario Parameters'!$L:$L,MATCH($C106,'Scenario Parameters'!$A:$A,0)))*(1+INDEX('Scenario Parameters'!$L:$L,MATCH(S$3,'Scenario Parameters'!$A:$A,0)))*'Base Table 5'!S106</f>
        <v>2.0999999999999999E-3</v>
      </c>
      <c r="T106" s="36">
        <f>(1+INDEX('Scenario Parameters'!$L:$L,MATCH($C106,'Scenario Parameters'!$A:$A,0)))*(1+INDEX('Scenario Parameters'!$L:$L,MATCH(T$3,'Scenario Parameters'!$A:$A,0)))*'Base Table 5'!T106</f>
        <v>6.7606999999999999</v>
      </c>
      <c r="U106" s="36">
        <f>(1+INDEX('Scenario Parameters'!$L:$L,MATCH($C106,'Scenario Parameters'!$A:$A,0)))*(1+INDEX('Scenario Parameters'!$L:$L,MATCH(U$3,'Scenario Parameters'!$A:$A,0)))*'Base Table 5'!U106</f>
        <v>5.79E-2</v>
      </c>
      <c r="V106" s="36">
        <f>(1+INDEX('Scenario Parameters'!$L:$L,MATCH($C106,'Scenario Parameters'!$A:$A,0)))*(1+INDEX('Scenario Parameters'!$L:$L,MATCH(V$3,'Scenario Parameters'!$A:$A,0)))*'Base Table 5'!V106</f>
        <v>2.24E-2</v>
      </c>
      <c r="W106" s="36">
        <f>(1+INDEX('Scenario Parameters'!$L:$L,MATCH($C106,'Scenario Parameters'!$A:$A,0)))*(1+INDEX('Scenario Parameters'!$L:$L,MATCH(W$3,'Scenario Parameters'!$A:$A,0)))*'Base Table 5'!W106</f>
        <v>2.3569</v>
      </c>
      <c r="X106" s="36">
        <f>(1+INDEX('Scenario Parameters'!$L:$L,MATCH($C106,'Scenario Parameters'!$A:$A,0)))*(1+INDEX('Scenario Parameters'!$L:$L,MATCH(X$3,'Scenario Parameters'!$A:$A,0)))*'Base Table 5'!X106</f>
        <v>38.227699999999999</v>
      </c>
      <c r="Y106" s="36">
        <f>(1+INDEX('Scenario Parameters'!$L:$L,MATCH($C106,'Scenario Parameters'!$A:$A,0)))*(1+INDEX('Scenario Parameters'!$L:$L,MATCH(Y$3,'Scenario Parameters'!$A:$A,0)))*'Base Table 5'!Y106</f>
        <v>8.5198999999999998</v>
      </c>
      <c r="Z106" s="36">
        <f>(1+INDEX('Scenario Parameters'!$L:$L,MATCH($C106,'Scenario Parameters'!$A:$A,0)))*(1+INDEX('Scenario Parameters'!$L:$L,MATCH(Z$3,'Scenario Parameters'!$A:$A,0)))*'Base Table 5'!Z106</f>
        <v>6.4059999999999997</v>
      </c>
      <c r="AA106" s="36">
        <f>(1+INDEX('Scenario Parameters'!$L:$L,MATCH($C106,'Scenario Parameters'!$A:$A,0)))*(1+INDEX('Scenario Parameters'!$L:$L,MATCH(AA$3,'Scenario Parameters'!$A:$A,0)))*'Base Table 5'!AA106</f>
        <v>24.355599999999999</v>
      </c>
      <c r="AB106" s="36">
        <f>(1+INDEX('Scenario Parameters'!$L:$L,MATCH($C106,'Scenario Parameters'!$A:$A,0)))*(1+INDEX('Scenario Parameters'!$L:$L,MATCH(AB$3,'Scenario Parameters'!$A:$A,0)))*'Base Table 5'!AB106</f>
        <v>0.17130000000000001</v>
      </c>
      <c r="AC106" s="36">
        <f>(1+INDEX('Scenario Parameters'!$L:$L,MATCH($C106,'Scenario Parameters'!$A:$A,0)))*(1+INDEX('Scenario Parameters'!$L:$L,MATCH(AC$3,'Scenario Parameters'!$A:$A,0)))*'Base Table 5'!AC106</f>
        <v>13.777100000000001</v>
      </c>
      <c r="AD106" s="36">
        <f>(1+INDEX('Scenario Parameters'!$L:$L,MATCH($C106,'Scenario Parameters'!$A:$A,0)))*(1+INDEX('Scenario Parameters'!$L:$L,MATCH(AD$3,'Scenario Parameters'!$A:$A,0)))*'Base Table 5'!AD106</f>
        <v>2.9999999999999997E-4</v>
      </c>
      <c r="AE106" s="36">
        <f>(1+INDEX('Scenario Parameters'!$L:$L,MATCH($C106,'Scenario Parameters'!$A:$A,0)))*(1+INDEX('Scenario Parameters'!$L:$L,MATCH(AE$3,'Scenario Parameters'!$A:$A,0)))*'Base Table 5'!AE106</f>
        <v>1.5E-3</v>
      </c>
      <c r="AF106" s="36">
        <f>(1+INDEX('Scenario Parameters'!$L:$L,MATCH($C106,'Scenario Parameters'!$A:$A,0)))*(1+INDEX('Scenario Parameters'!$L:$L,MATCH(AF$3,'Scenario Parameters'!$A:$A,0)))*'Base Table 5'!AF106</f>
        <v>1.5931</v>
      </c>
      <c r="AG106" s="36">
        <f>(1+INDEX('Scenario Parameters'!$L:$L,MATCH($C106,'Scenario Parameters'!$A:$A,0)))*(1+INDEX('Scenario Parameters'!$L:$L,MATCH(AG$3,'Scenario Parameters'!$A:$A,0)))*'Base Table 5'!AG106</f>
        <v>1E-4</v>
      </c>
      <c r="AH106" s="36">
        <f>(1+INDEX('Scenario Parameters'!$L:$L,MATCH($C106,'Scenario Parameters'!$A:$A,0)))*(1+INDEX('Scenario Parameters'!$L:$L,MATCH(AH$3,'Scenario Parameters'!$A:$A,0)))*'Base Table 5'!AH106</f>
        <v>0.12620000000000001</v>
      </c>
      <c r="AI106" s="36">
        <f>(1+INDEX('Scenario Parameters'!$L:$L,MATCH($C106,'Scenario Parameters'!$A:$A,0)))*(1+INDEX('Scenario Parameters'!$L:$L,MATCH(AI$3,'Scenario Parameters'!$A:$A,0)))*'Base Table 5'!AI106</f>
        <v>7.0599999999999996E-2</v>
      </c>
      <c r="AJ106" s="36">
        <f>(1+INDEX('Scenario Parameters'!$L:$L,MATCH($C106,'Scenario Parameters'!$A:$A,0)))*(1+INDEX('Scenario Parameters'!$L:$L,MATCH(AJ$3,'Scenario Parameters'!$A:$A,0)))*'Base Table 5'!AJ106</f>
        <v>4.6706000000000003</v>
      </c>
      <c r="AK106" s="36">
        <f>(1+INDEX('Scenario Parameters'!$L:$L,MATCH($C106,'Scenario Parameters'!$A:$A,0)))*(1+INDEX('Scenario Parameters'!$L:$L,MATCH(AK$3,'Scenario Parameters'!$A:$A,0)))*'Base Table 5'!AK106</f>
        <v>29.1751</v>
      </c>
      <c r="AL106" s="36">
        <f>(1+INDEX('Scenario Parameters'!$L:$L,MATCH($C106,'Scenario Parameters'!$A:$A,0)))*(1+INDEX('Scenario Parameters'!$L:$L,MATCH(AL$3,'Scenario Parameters'!$A:$A,0)))*'Base Table 5'!AL106</f>
        <v>18.728999999999999</v>
      </c>
      <c r="AM106" s="36">
        <f>(1+INDEX('Scenario Parameters'!$L:$L,MATCH($C106,'Scenario Parameters'!$A:$A,0)))*(1+INDEX('Scenario Parameters'!$L:$L,MATCH(AM$3,'Scenario Parameters'!$A:$A,0)))*'Base Table 5'!AM106</f>
        <v>53.074300000000001</v>
      </c>
      <c r="AN106" s="36">
        <f>(1+INDEX('Scenario Parameters'!$L:$L,MATCH($C106,'Scenario Parameters'!$A:$A,0)))*(1+INDEX('Scenario Parameters'!$L:$L,MATCH(AN$3,'Scenario Parameters'!$A:$A,0)))*'Base Table 5'!AN106</f>
        <v>7.8894000000000002</v>
      </c>
      <c r="AO106" s="36">
        <f>(1+INDEX('Scenario Parameters'!$L:$L,MATCH($C106,'Scenario Parameters'!$A:$A,0)))*(1+INDEX('Scenario Parameters'!$L:$L,MATCH(AO$3,'Scenario Parameters'!$A:$A,0)))*'Base Table 5'!AO106</f>
        <v>2.6736399999999994</v>
      </c>
      <c r="AP106" s="36">
        <f>(1+INDEX('Scenario Parameters'!$L:$L,MATCH($C106,'Scenario Parameters'!$A:$A,0)))*(1+INDEX('Scenario Parameters'!$L:$L,MATCH(AP$3,'Scenario Parameters'!$A:$A,0)))*'Base Table 5'!AP106</f>
        <v>53.207999999999998</v>
      </c>
      <c r="AQ106" s="36">
        <f>(1+INDEX('Scenario Parameters'!$L:$L,MATCH($C106,'Scenario Parameters'!$A:$A,0)))*(1+INDEX('Scenario Parameters'!$L:$L,MATCH(AQ$3,'Scenario Parameters'!$A:$A,0)))*'Base Table 5'!AQ106</f>
        <v>1.0499999999999999E-3</v>
      </c>
      <c r="AR106" s="36">
        <f>(1+INDEX('Scenario Parameters'!$L:$L,MATCH($C106,'Scenario Parameters'!$A:$A,0)))*(1+INDEX('Scenario Parameters'!$L:$L,MATCH(AR$3,'Scenario Parameters'!$A:$A,0)))*'Base Table 5'!AR106</f>
        <v>93.3703</v>
      </c>
      <c r="AS106" s="36">
        <f>(1+INDEX('Scenario Parameters'!$L:$L,MATCH($C106,'Scenario Parameters'!$A:$A,0)))*(1+INDEX('Scenario Parameters'!$L:$L,MATCH(AS$3,'Scenario Parameters'!$A:$A,0)))*'Base Table 5'!AS106</f>
        <v>14.001099999999999</v>
      </c>
      <c r="AT106" s="36">
        <f>(1+INDEX('Scenario Parameters'!$L:$L,MATCH($C106,'Scenario Parameters'!$A:$A,0)))*(1+INDEX('Scenario Parameters'!$L:$L,MATCH(AT$3,'Scenario Parameters'!$A:$A,0)))*'Base Table 5'!AT106</f>
        <v>129.04089999999999</v>
      </c>
      <c r="AU106" s="36">
        <f>(1+INDEX('Scenario Parameters'!$L:$L,MATCH($C106,'Scenario Parameters'!$A:$A,0)))*(1+INDEX('Scenario Parameters'!$L:$L,MATCH(AU$3,'Scenario Parameters'!$A:$A,0)))*'Base Table 5'!AU106</f>
        <v>6.8474000000000004</v>
      </c>
      <c r="AV106" s="36">
        <f>(1+INDEX('Scenario Parameters'!$L:$L,MATCH($C106,'Scenario Parameters'!$A:$A,0)))*(1+INDEX('Scenario Parameters'!$L:$L,MATCH(AV$3,'Scenario Parameters'!$A:$A,0)))*'Base Table 5'!AV106</f>
        <v>10.609299999999999</v>
      </c>
      <c r="AW106" s="36">
        <f>(1+INDEX('Scenario Parameters'!$L:$L,MATCH($C106,'Scenario Parameters'!$A:$A,0)))*(1+INDEX('Scenario Parameters'!$L:$L,MATCH(AW$3,'Scenario Parameters'!$A:$A,0)))*'Base Table 5'!AW106</f>
        <v>0.16739999999999999</v>
      </c>
      <c r="AX106" s="36">
        <f>(1+INDEX('Scenario Parameters'!$L:$L,MATCH($C106,'Scenario Parameters'!$A:$A,0)))*(1+INDEX('Scenario Parameters'!$L:$L,MATCH(AX$3,'Scenario Parameters'!$A:$A,0)))*'Base Table 5'!AX106</f>
        <v>60.973100000000002</v>
      </c>
      <c r="AY106" s="36">
        <f>(1+INDEX('Scenario Parameters'!$L:$L,MATCH($C106,'Scenario Parameters'!$A:$A,0)))*(1+INDEX('Scenario Parameters'!$L:$L,MATCH(AY$3,'Scenario Parameters'!$A:$A,0)))*'Base Table 5'!AY106</f>
        <v>26.953299999999999</v>
      </c>
      <c r="AZ106" s="36">
        <f>(1+INDEX('Scenario Parameters'!$L:$L,MATCH($C106,'Scenario Parameters'!$A:$A,0)))*(1+INDEX('Scenario Parameters'!$L:$L,MATCH(AZ$3,'Scenario Parameters'!$A:$A,0)))*'Base Table 5'!AZ106</f>
        <v>0.52229999999999999</v>
      </c>
      <c r="BA106" s="36">
        <f>(1+INDEX('Scenario Parameters'!$L:$L,MATCH($C106,'Scenario Parameters'!$A:$A,0)))*(1+INDEX('Scenario Parameters'!$L:$L,MATCH(BA$3,'Scenario Parameters'!$A:$A,0)))*'Base Table 5'!BA106</f>
        <v>3.7332999999999998</v>
      </c>
      <c r="BB106" s="36">
        <f>(1+INDEX('Scenario Parameters'!$L:$L,MATCH($C106,'Scenario Parameters'!$A:$A,0)))*(1+INDEX('Scenario Parameters'!$L:$L,MATCH(BB$3,'Scenario Parameters'!$A:$A,0)))*'Base Table 5'!BB106</f>
        <v>1.5368999999999999</v>
      </c>
      <c r="BC106" s="36">
        <f>(1+INDEX('Scenario Parameters'!$L:$L,MATCH($C106,'Scenario Parameters'!$A:$A,0)))*(1+INDEX('Scenario Parameters'!$L:$L,MATCH(BC$3,'Scenario Parameters'!$A:$A,0)))*'Base Table 5'!BC106</f>
        <v>3.3799999999999997E-2</v>
      </c>
      <c r="BD106" s="36">
        <f>(1+INDEX('Scenario Parameters'!$L:$L,MATCH($C106,'Scenario Parameters'!$A:$A,0)))*(1+INDEX('Scenario Parameters'!$L:$L,MATCH(BD$3,'Scenario Parameters'!$A:$A,0)))*'Base Table 5'!BD106</f>
        <v>123.2319</v>
      </c>
      <c r="BE106" s="36">
        <f>(1+INDEX('Scenario Parameters'!$L:$L,MATCH($C106,'Scenario Parameters'!$A:$A,0)))*(1+INDEX('Scenario Parameters'!$L:$L,MATCH(BE$3,'Scenario Parameters'!$A:$A,0)))*'Base Table 5'!BE106</f>
        <v>13.0077</v>
      </c>
      <c r="BF106" s="36">
        <f>(1+INDEX('Scenario Parameters'!$L:$L,MATCH($C106,'Scenario Parameters'!$A:$A,0)))*(1+INDEX('Scenario Parameters'!$L:$L,MATCH(BF$3,'Scenario Parameters'!$A:$A,0)))*'Base Table 5'!BF106</f>
        <v>32.313800000000001</v>
      </c>
      <c r="BG106" s="36">
        <f>(1+INDEX('Scenario Parameters'!$L:$L,MATCH($C106,'Scenario Parameters'!$A:$A,0)))*(1+INDEX('Scenario Parameters'!$L:$L,MATCH(BG$3,'Scenario Parameters'!$A:$A,0)))*'Base Table 5'!BG106</f>
        <v>45.014820000000007</v>
      </c>
      <c r="BH106" s="36">
        <f>(1+INDEX('Scenario Parameters'!$L:$L,MATCH($C106,'Scenario Parameters'!$A:$A,0)))*(1+INDEX('Scenario Parameters'!$L:$L,MATCH(BH$3,'Scenario Parameters'!$A:$A,0)))*'Base Table 5'!BH106</f>
        <v>19.407299999999999</v>
      </c>
      <c r="BI106" s="36">
        <f>(1+INDEX('Scenario Parameters'!$L:$L,MATCH($C106,'Scenario Parameters'!$A:$A,0)))*(1+INDEX('Scenario Parameters'!$L:$L,MATCH(BI$3,'Scenario Parameters'!$A:$A,0)))*'Base Table 5'!BI106</f>
        <v>0.92169999999999996</v>
      </c>
      <c r="BJ106" s="36">
        <f>(1+INDEX('Scenario Parameters'!$L:$L,MATCH($C106,'Scenario Parameters'!$A:$A,0)))*(1+INDEX('Scenario Parameters'!$L:$L,MATCH(BJ$3,'Scenario Parameters'!$A:$A,0)))*'Base Table 5'!BJ106</f>
        <v>0.18079999999999999</v>
      </c>
      <c r="BK106" s="36">
        <f>(1+INDEX('Scenario Parameters'!$L:$L,MATCH($C106,'Scenario Parameters'!$A:$A,0)))*(1+INDEX('Scenario Parameters'!$L:$L,MATCH(BK$3,'Scenario Parameters'!$A:$A,0)))*'Base Table 5'!BK106</f>
        <v>29.518000000000001</v>
      </c>
      <c r="BL106" s="36">
        <f>(1+INDEX('Scenario Parameters'!$L:$L,MATCH($C106,'Scenario Parameters'!$A:$A,0)))*(1+INDEX('Scenario Parameters'!$L:$L,MATCH(BL$3,'Scenario Parameters'!$A:$A,0)))*'Base Table 5'!BL106</f>
        <v>14.411300000000001</v>
      </c>
      <c r="BM106" s="36">
        <f>(1+INDEX('Scenario Parameters'!$L:$L,MATCH($C106,'Scenario Parameters'!$A:$A,0)))*(1+INDEX('Scenario Parameters'!$L:$L,MATCH(BM$3,'Scenario Parameters'!$A:$A,0)))*'Base Table 5'!BM106</f>
        <v>6.3543000000000003</v>
      </c>
      <c r="BN106" s="36">
        <f>(1+INDEX('Scenario Parameters'!$L:$L,MATCH($C106,'Scenario Parameters'!$A:$A,0)))*(1+INDEX('Scenario Parameters'!$L:$L,MATCH(BN$3,'Scenario Parameters'!$A:$A,0)))*'Base Table 5'!BN106</f>
        <v>72.241699999999994</v>
      </c>
      <c r="BO106" s="36">
        <f>(1+INDEX('Scenario Parameters'!$L:$L,MATCH($C106,'Scenario Parameters'!$A:$A,0)))*(1+INDEX('Scenario Parameters'!$L:$L,MATCH(BO$3,'Scenario Parameters'!$A:$A,0)))*'Base Table 5'!BO106</f>
        <v>13.2433</v>
      </c>
      <c r="BP106" s="36">
        <f>(1+INDEX('Scenario Parameters'!$L:$L,MATCH($C106,'Scenario Parameters'!$A:$A,0)))*(1+INDEX('Scenario Parameters'!$L:$L,MATCH(BP$3,'Scenario Parameters'!$A:$A,0)))*'Base Table 5'!BP106</f>
        <v>3.0663999999999998</v>
      </c>
      <c r="BQ106" s="36">
        <f>(1+INDEX('Scenario Parameters'!$L:$L,MATCH($C106,'Scenario Parameters'!$A:$A,0)))*(1+INDEX('Scenario Parameters'!$L:$L,MATCH(BQ$3,'Scenario Parameters'!$A:$A,0)))*'Base Table 5'!BQ106</f>
        <v>43.131750000000004</v>
      </c>
      <c r="BR106" s="36">
        <f>(1+INDEX('Scenario Parameters'!$L:$L,MATCH($C106,'Scenario Parameters'!$A:$A,0)))*(1+INDEX('Scenario Parameters'!$L:$L,MATCH(BR$3,'Scenario Parameters'!$A:$A,0)))*'Base Table 5'!BR106</f>
        <v>56.918624999999999</v>
      </c>
      <c r="BS106" s="36">
        <f>(1+INDEX('Scenario Parameters'!$L:$L,MATCH($C106,'Scenario Parameters'!$A:$A,0)))*(1+INDEX('Scenario Parameters'!$L:$L,MATCH(BS$3,'Scenario Parameters'!$A:$A,0)))*'Base Table 5'!BS106</f>
        <v>0.18487999999999996</v>
      </c>
      <c r="BT106" s="36">
        <f>(1+INDEX('Scenario Parameters'!$L:$L,MATCH($C106,'Scenario Parameters'!$A:$A,0)))*(1+INDEX('Scenario Parameters'!$L:$L,MATCH(BT$3,'Scenario Parameters'!$A:$A,0)))*'Base Table 5'!BT106</f>
        <v>42.724699999999999</v>
      </c>
      <c r="BU106" s="36">
        <f>(1+INDEX('Scenario Parameters'!$L:$L,MATCH($C106,'Scenario Parameters'!$A:$A,0)))*(1+INDEX('Scenario Parameters'!$L:$L,MATCH(BU$3,'Scenario Parameters'!$A:$A,0)))*'Base Table 5'!BU106</f>
        <v>25.900099999999998</v>
      </c>
      <c r="BV106" s="36">
        <f>(1+INDEX('Scenario Parameters'!$L:$L,MATCH($C106,'Scenario Parameters'!$A:$A,0)))*(1+INDEX('Scenario Parameters'!$L:$L,MATCH(BV$3,'Scenario Parameters'!$A:$A,0)))*'Base Table 5'!BV106</f>
        <v>171.6592</v>
      </c>
      <c r="BW106" s="36">
        <f>(1+INDEX('Scenario Parameters'!$L:$L,MATCH($C106,'Scenario Parameters'!$A:$A,0)))*(1+INDEX('Scenario Parameters'!$L:$L,MATCH(BW$3,'Scenario Parameters'!$A:$A,0)))*'Base Table 5'!BW106</f>
        <v>155.4691</v>
      </c>
      <c r="BX106" s="36">
        <f>(1+INDEX('Scenario Parameters'!$L:$L,MATCH($C106,'Scenario Parameters'!$A:$A,0)))*(1+INDEX('Scenario Parameters'!$L:$L,MATCH(BX$3,'Scenario Parameters'!$A:$A,0)))*'Base Table 5'!BX106</f>
        <v>160.74379999999999</v>
      </c>
      <c r="BY106" s="36">
        <f>(1+INDEX('Scenario Parameters'!$L:$L,MATCH($C106,'Scenario Parameters'!$A:$A,0)))*(1+INDEX('Scenario Parameters'!$L:$L,MATCH(BY$3,'Scenario Parameters'!$A:$A,0)))*'Base Table 5'!BY106</f>
        <v>658.06479999999999</v>
      </c>
      <c r="BZ106" s="36">
        <f>(1+INDEX('Scenario Parameters'!$L:$L,MATCH($C106,'Scenario Parameters'!$A:$A,0)))*(1+INDEX('Scenario Parameters'!$L:$L,MATCH(BZ$3,'Scenario Parameters'!$A:$A,0)))*'Base Table 5'!BZ106</f>
        <v>280.2826</v>
      </c>
      <c r="CA106" s="36">
        <f>(1+INDEX('Scenario Parameters'!$L:$L,MATCH($C106,'Scenario Parameters'!$A:$A,0)))*(1+INDEX('Scenario Parameters'!$L:$L,MATCH(CA$3,'Scenario Parameters'!$A:$A,0)))*'Base Table 5'!CA106</f>
        <v>319.1986</v>
      </c>
      <c r="CB106" s="36">
        <f>(1+INDEX('Scenario Parameters'!$L:$L,MATCH($C106,'Scenario Parameters'!$A:$A,0)))*(1+INDEX('Scenario Parameters'!$L:$L,MATCH(CB$3,'Scenario Parameters'!$A:$A,0)))*'Base Table 5'!CB106</f>
        <v>36.075699999999998</v>
      </c>
      <c r="CC106" s="36">
        <f>(1+INDEX('Scenario Parameters'!$L:$L,MATCH($C106,'Scenario Parameters'!$A:$A,0)))*(1+INDEX('Scenario Parameters'!$L:$L,MATCH(CC$3,'Scenario Parameters'!$A:$A,0)))*'Base Table 5'!CC106</f>
        <v>226.0454</v>
      </c>
      <c r="CD106" s="36">
        <f>(1+INDEX('Scenario Parameters'!$L:$L,MATCH($C106,'Scenario Parameters'!$A:$A,0)))*(1+INDEX('Scenario Parameters'!$L:$L,MATCH(CD$3,'Scenario Parameters'!$A:$A,0)))*'Base Table 5'!CD106</f>
        <v>144.43379999999999</v>
      </c>
      <c r="CE106" s="36">
        <f>(1+INDEX('Scenario Parameters'!$L:$L,MATCH($C106,'Scenario Parameters'!$A:$A,0)))*(1+INDEX('Scenario Parameters'!$L:$L,MATCH(CE$3,'Scenario Parameters'!$A:$A,0)))*'Base Table 5'!CE106</f>
        <v>87.493200000000002</v>
      </c>
      <c r="CF106" s="36">
        <f>(1+INDEX('Scenario Parameters'!$L:$L,MATCH($C106,'Scenario Parameters'!$A:$A,0)))*(1+INDEX('Scenario Parameters'!$L:$L,MATCH(CF$3,'Scenario Parameters'!$A:$A,0)))*'Base Table 5'!CF106</f>
        <v>17.286300000000001</v>
      </c>
      <c r="CG106" s="36">
        <f>(1+INDEX('Scenario Parameters'!$L:$L,MATCH($C106,'Scenario Parameters'!$A:$A,0)))*(1+INDEX('Scenario Parameters'!$L:$L,MATCH(CG$3,'Scenario Parameters'!$A:$A,0)))*'Base Table 5'!CG106</f>
        <v>10.2128</v>
      </c>
      <c r="CH106" s="36">
        <f>(1+INDEX('Scenario Parameters'!$L:$L,MATCH($C106,'Scenario Parameters'!$A:$A,0)))*(1+INDEX('Scenario Parameters'!$L:$L,MATCH(CH$3,'Scenario Parameters'!$A:$A,0)))*'Base Table 5'!CH106</f>
        <v>83.153999999999996</v>
      </c>
      <c r="CI106" s="36">
        <f>(1+INDEX('Scenario Parameters'!$L:$L,MATCH($C106,'Scenario Parameters'!$A:$A,0)))*(1+INDEX('Scenario Parameters'!$L:$L,MATCH(CI$3,'Scenario Parameters'!$A:$A,0)))*'Base Table 5'!CI106</f>
        <v>363.1044</v>
      </c>
      <c r="CJ106" s="36">
        <f>(1+INDEX('Scenario Parameters'!$L:$L,MATCH($C106,'Scenario Parameters'!$A:$A,0)))*(1+INDEX('Scenario Parameters'!$L:$L,MATCH(CJ$3,'Scenario Parameters'!$A:$A,0)))*'Base Table 5'!CJ106</f>
        <v>80.920900000000003</v>
      </c>
      <c r="CK106" s="36">
        <f>(1+INDEX('Scenario Parameters'!$L:$L,MATCH($C106,'Scenario Parameters'!$A:$A,0)))*(1+INDEX('Scenario Parameters'!$L:$L,MATCH(CK$3,'Scenario Parameters'!$A:$A,0)))*'Base Table 5'!CK106</f>
        <v>59.638300000000001</v>
      </c>
      <c r="CL106" s="36">
        <f>(1+INDEX('Scenario Parameters'!$L:$L,MATCH($C106,'Scenario Parameters'!$A:$A,0)))*(1+INDEX('Scenario Parameters'!$L:$L,MATCH(CL$3,'Scenario Parameters'!$A:$A,0)))*'Base Table 5'!CL106</f>
        <v>3.6939000000000002</v>
      </c>
      <c r="CM106" s="36">
        <f>(1+INDEX('Scenario Parameters'!$L:$L,MATCH($C106,'Scenario Parameters'!$A:$A,0)))*(1+INDEX('Scenario Parameters'!$L:$L,MATCH(CM$3,'Scenario Parameters'!$A:$A,0)))*'Base Table 5'!CM106</f>
        <v>10.908899999999999</v>
      </c>
      <c r="CN106" s="36">
        <f>(1+INDEX('Scenario Parameters'!$L:$L,MATCH($C106,'Scenario Parameters'!$A:$A,0)))*(1+INDEX('Scenario Parameters'!$L:$L,MATCH(CN$3,'Scenario Parameters'!$A:$A,0)))*'Base Table 5'!CN106</f>
        <v>13.6372</v>
      </c>
      <c r="CO106" s="36">
        <f>(1+INDEX('Scenario Parameters'!$L:$L,MATCH($C106,'Scenario Parameters'!$A:$A,0)))*(1+INDEX('Scenario Parameters'!$L:$L,MATCH(CO$3,'Scenario Parameters'!$A:$A,0)))*'Base Table 5'!CO106</f>
        <v>1.2356</v>
      </c>
      <c r="CP106" s="36">
        <f>(1+INDEX('Scenario Parameters'!$L:$L,MATCH($C106,'Scenario Parameters'!$A:$A,0)))*(1+INDEX('Scenario Parameters'!$L:$L,MATCH(CP$3,'Scenario Parameters'!$A:$A,0)))*'Base Table 5'!CP106</f>
        <v>77.349900000000005</v>
      </c>
      <c r="CQ106" s="36">
        <f>(1+INDEX('Scenario Parameters'!$L:$L,MATCH($C106,'Scenario Parameters'!$A:$A,0)))*(1+INDEX('Scenario Parameters'!$L:$L,MATCH(CQ$3,'Scenario Parameters'!$A:$A,0)))*'Base Table 5'!CQ106</f>
        <v>60.921700000000001</v>
      </c>
      <c r="CR106" s="36">
        <f>(1+INDEX('Scenario Parameters'!$L:$L,MATCH($C106,'Scenario Parameters'!$A:$A,0)))*(1+INDEX('Scenario Parameters'!$L:$L,MATCH(CR$3,'Scenario Parameters'!$A:$A,0)))*'Base Table 5'!CR106</f>
        <v>46.807899999999997</v>
      </c>
      <c r="CS106" s="36">
        <f>(1+INDEX('Scenario Parameters'!$L:$L,MATCH($C106,'Scenario Parameters'!$A:$A,0)))*(1+INDEX('Scenario Parameters'!$L:$L,MATCH(CS$3,'Scenario Parameters'!$A:$A,0)))*'Base Table 5'!CS106</f>
        <v>253.6096</v>
      </c>
      <c r="CT106" s="36">
        <f>(1+INDEX('Scenario Parameters'!$L:$L,MATCH($C106,'Scenario Parameters'!$A:$A,0)))*(1+INDEX('Scenario Parameters'!$L:$L,MATCH(CT$3,'Scenario Parameters'!$A:$A,0)))*'Base Table 5'!CT106</f>
        <v>7.2119</v>
      </c>
      <c r="CU106" s="36">
        <f>(1+INDEX('Scenario Parameters'!$L:$L,MATCH($C106,'Scenario Parameters'!$A:$A,0)))*(1+INDEX('Scenario Parameters'!$L:$L,MATCH(CU$3,'Scenario Parameters'!$A:$A,0)))*'Base Table 5'!CU106</f>
        <v>1.7891999999999999</v>
      </c>
      <c r="CV106" s="36">
        <f>(1+INDEX('Scenario Parameters'!$L:$L,MATCH($C106,'Scenario Parameters'!$A:$A,0)))*(1+INDEX('Scenario Parameters'!$L:$L,MATCH(CV$3,'Scenario Parameters'!$A:$A,0)))*'Base Table 5'!CV106</f>
        <v>406.69959999999998</v>
      </c>
      <c r="CW106" s="36">
        <f>(1+INDEX('Scenario Parameters'!$L:$L,MATCH($C106,'Scenario Parameters'!$A:$A,0)))*(1+INDEX('Scenario Parameters'!$L:$L,MATCH(CW$3,'Scenario Parameters'!$A:$A,0)))*'Base Table 5'!CW106</f>
        <v>1285.5423000000001</v>
      </c>
      <c r="CX106" s="36">
        <f>(1+INDEX('Scenario Parameters'!$L:$L,MATCH($C106,'Scenario Parameters'!$A:$A,0)))*(1+INDEX('Scenario Parameters'!$L:$L,MATCH(CX$3,'Scenario Parameters'!$A:$A,0)))*'Base Table 5'!CX106</f>
        <v>470.5788</v>
      </c>
      <c r="CY106" s="36">
        <f>(1+INDEX('Scenario Parameters'!$L:$L,MATCH($C106,'Scenario Parameters'!$A:$A,0)))*(1+INDEX('Scenario Parameters'!$L:$L,MATCH(CY$3,'Scenario Parameters'!$A:$A,0)))*'Base Table 5'!CY106</f>
        <v>263.25139999999999</v>
      </c>
      <c r="CZ106" s="36">
        <f>(1+INDEX('Scenario Parameters'!$L:$L,MATCH($C106,'Scenario Parameters'!$A:$A,0)))*(1+INDEX('Scenario Parameters'!$L:$L,MATCH(CZ$3,'Scenario Parameters'!$A:$A,0)))*'Base Table 5'!CZ106</f>
        <v>156.4999</v>
      </c>
      <c r="DA106" s="36">
        <f>(1+INDEX('Scenario Parameters'!$L:$L,MATCH($C106,'Scenario Parameters'!$A:$A,0)))*(1+INDEX('Scenario Parameters'!$L:$L,MATCH(DA$3,'Scenario Parameters'!$A:$A,0)))*'Base Table 5'!DA106</f>
        <v>613.37819999999999</v>
      </c>
      <c r="DB106" s="36">
        <f>(1+INDEX('Scenario Parameters'!$L:$L,MATCH($C106,'Scenario Parameters'!$A:$A,0)))*(1+INDEX('Scenario Parameters'!$L:$L,MATCH(DB$3,'Scenario Parameters'!$A:$A,0)))*'Base Table 5'!DB106</f>
        <v>12.222799999999999</v>
      </c>
      <c r="DC106" s="36">
        <f>(1+INDEX('Scenario Parameters'!$L:$L,MATCH($C106,'Scenario Parameters'!$A:$A,0)))*(1+INDEX('Scenario Parameters'!$L:$L,MATCH(DC$3,'Scenario Parameters'!$A:$A,0)))*'Base Table 5'!DC106</f>
        <v>258.18490000000003</v>
      </c>
      <c r="DD106" s="36">
        <f>(1+INDEX('Scenario Parameters'!$L:$L,MATCH($C106,'Scenario Parameters'!$A:$A,0)))*(1+INDEX('Scenario Parameters'!$L:$L,MATCH(DD$3,'Scenario Parameters'!$A:$A,0)))*'Base Table 5'!DD106</f>
        <v>226.96629999999999</v>
      </c>
      <c r="DE106" s="36">
        <f>(1+INDEX('Scenario Parameters'!$L:$L,MATCH($C106,'Scenario Parameters'!$A:$A,0)))*(1+INDEX('Scenario Parameters'!$L:$L,MATCH(DE$3,'Scenario Parameters'!$A:$A,0)))*'Base Table 5'!DE106</f>
        <v>106.60695</v>
      </c>
      <c r="DF106" s="36">
        <f>(1+INDEX('Scenario Parameters'!$L:$L,MATCH($C106,'Scenario Parameters'!$A:$A,0)))*(1+INDEX('Scenario Parameters'!$L:$L,MATCH(DF$3,'Scenario Parameters'!$A:$A,0)))*'Base Table 5'!DF106</f>
        <v>32.217300000000002</v>
      </c>
      <c r="DG106" s="36">
        <f>(1+INDEX('Scenario Parameters'!$L:$L,MATCH($C106,'Scenario Parameters'!$A:$A,0)))*(1+INDEX('Scenario Parameters'!$L:$L,MATCH(DG$3,'Scenario Parameters'!$A:$A,0)))*'Base Table 5'!DG106</f>
        <v>116.23779999999999</v>
      </c>
      <c r="DH106" s="36">
        <f>(1+INDEX('Scenario Parameters'!$L:$L,MATCH($C106,'Scenario Parameters'!$A:$A,0)))*(1+INDEX('Scenario Parameters'!$L:$L,MATCH(DH$3,'Scenario Parameters'!$A:$A,0)))*'Base Table 5'!DH106</f>
        <v>180.3723</v>
      </c>
      <c r="DI106" s="36">
        <f>(1+INDEX('Scenario Parameters'!$L:$L,MATCH($C106,'Scenario Parameters'!$A:$A,0)))*(1+INDEX('Scenario Parameters'!$L:$L,MATCH(DI$3,'Scenario Parameters'!$A:$A,0)))*'Base Table 5'!DI106</f>
        <v>93.206999999999994</v>
      </c>
      <c r="DJ106" s="36">
        <f>(1+INDEX('Scenario Parameters'!$L:$L,MATCH($C106,'Scenario Parameters'!$A:$A,0)))*(1+INDEX('Scenario Parameters'!$L:$L,MATCH(DJ$3,'Scenario Parameters'!$A:$A,0)))*'Base Table 5'!DJ106</f>
        <v>106.8588</v>
      </c>
      <c r="DK106" s="36">
        <f>(1+INDEX('Scenario Parameters'!$L:$L,MATCH($C106,'Scenario Parameters'!$A:$A,0)))*(1+INDEX('Scenario Parameters'!$L:$L,MATCH(DK$3,'Scenario Parameters'!$A:$A,0)))*'Base Table 5'!DK106</f>
        <v>110.053</v>
      </c>
      <c r="DL106" s="36">
        <f>(1+INDEX('Scenario Parameters'!$L:$L,MATCH($C106,'Scenario Parameters'!$A:$A,0)))*(1+INDEX('Scenario Parameters'!$L:$L,MATCH(DL$3,'Scenario Parameters'!$A:$A,0)))*'Base Table 5'!DL106</f>
        <v>14.623379999999997</v>
      </c>
      <c r="DM106" s="36">
        <f>(1+INDEX('Scenario Parameters'!$L:$L,MATCH($C106,'Scenario Parameters'!$A:$A,0)))*(1+INDEX('Scenario Parameters'!$L:$L,MATCH(DM$3,'Scenario Parameters'!$A:$A,0)))*'Base Table 5'!DM106</f>
        <v>213.4966</v>
      </c>
      <c r="DN106" s="36">
        <f>(1+INDEX('Scenario Parameters'!$L:$L,MATCH($C106,'Scenario Parameters'!$A:$A,0)))*(1+INDEX('Scenario Parameters'!$L:$L,MATCH(DN$3,'Scenario Parameters'!$A:$A,0)))*'Base Table 5'!DN106</f>
        <v>146.10640000000001</v>
      </c>
      <c r="DO106" s="36">
        <f>(1+INDEX('Scenario Parameters'!$L:$L,MATCH($C106,'Scenario Parameters'!$A:$A,0)))*(1+INDEX('Scenario Parameters'!$L:$L,MATCH(DO$3,'Scenario Parameters'!$A:$A,0)))*'Base Table 5'!DO106</f>
        <v>3.6074999999999999</v>
      </c>
      <c r="DP106" s="36">
        <f t="shared" si="12"/>
        <v>9794.5805450000043</v>
      </c>
      <c r="DQ106" s="36">
        <f>('Base Table 5'!DQ106/'Base Table 5'!$DX106)*$EB106</f>
        <v>271.29902520439367</v>
      </c>
      <c r="DR106" s="36">
        <f>('Base Table 5'!DR106/'Base Table 5'!$DX106)*$EB106</f>
        <v>33670.515715689871</v>
      </c>
      <c r="DS106" s="36">
        <f>('Base Table 5'!DS106/'Base Table 5'!$DX106)*$EB106</f>
        <v>128.90210243635272</v>
      </c>
      <c r="DT106" s="36">
        <f>('Base Table 5'!DT106/'Base Table 5'!$DX106)*$EB106</f>
        <v>4.9270591507982813</v>
      </c>
      <c r="DU106" s="36">
        <f>('Base Table 5'!DU106/'Base Table 5'!$DX106)*$EB106</f>
        <v>18.839713023816319</v>
      </c>
      <c r="DV106" s="36">
        <f>('Base Table 5'!DV106/'Base Table 5'!$DX106)*$EB106</f>
        <v>0</v>
      </c>
      <c r="DW106" s="36">
        <f>('Base Table 5'!DW106/'Base Table 5'!$DX106)*$EB106</f>
        <v>22.201286477181259</v>
      </c>
      <c r="DX106" s="36">
        <f t="shared" si="13"/>
        <v>34116.684901982415</v>
      </c>
      <c r="DY106" s="36">
        <f t="shared" si="14"/>
        <v>43911.265446982419</v>
      </c>
      <c r="DZ106" s="14">
        <f>'Base Table 5'!DY106</f>
        <v>44368.999800000012</v>
      </c>
      <c r="EA106" s="54">
        <v>43911.265446982419</v>
      </c>
      <c r="EB106" s="100">
        <f t="shared" si="15"/>
        <v>34116.684901982415</v>
      </c>
    </row>
    <row r="107" spans="1:132" x14ac:dyDescent="0.4">
      <c r="A107" s="37">
        <v>104</v>
      </c>
      <c r="B107" s="2" t="str">
        <f>'Base Table 5'!B107</f>
        <v>8010</v>
      </c>
      <c r="C107" s="112">
        <f>'Base Table 5'!C107</f>
        <v>34</v>
      </c>
      <c r="D107" s="38" t="str">
        <f>'Base Table 5'!D107</f>
        <v>Primary and secondary education services (including pre-schools and special schools)</v>
      </c>
      <c r="E107" s="36">
        <f>(1+INDEX('Scenario Parameters'!$L:$L,MATCH($C107,'Scenario Parameters'!$A:$A,0)))*(1+INDEX('Scenario Parameters'!$L:$L,MATCH(E$3,'Scenario Parameters'!$A:$A,0)))*'Base Table 5'!E107</f>
        <v>0.58260000000000001</v>
      </c>
      <c r="F107" s="36">
        <f>(1+INDEX('Scenario Parameters'!$L:$L,MATCH($C107,'Scenario Parameters'!$A:$A,0)))*(1+INDEX('Scenario Parameters'!$L:$L,MATCH(F$3,'Scenario Parameters'!$A:$A,0)))*'Base Table 5'!F107</f>
        <v>0.12239999999999999</v>
      </c>
      <c r="G107" s="36">
        <f>(1+INDEX('Scenario Parameters'!$L:$L,MATCH($C107,'Scenario Parameters'!$A:$A,0)))*(1+INDEX('Scenario Parameters'!$L:$L,MATCH(G$3,'Scenario Parameters'!$A:$A,0)))*'Base Table 5'!G107</f>
        <v>0.32140000000000002</v>
      </c>
      <c r="H107" s="36">
        <f>(1+INDEX('Scenario Parameters'!$L:$L,MATCH($C107,'Scenario Parameters'!$A:$A,0)))*(1+INDEX('Scenario Parameters'!$L:$L,MATCH(H$3,'Scenario Parameters'!$A:$A,0)))*'Base Table 5'!H107</f>
        <v>1.46E-2</v>
      </c>
      <c r="I107" s="36">
        <f>(1+INDEX('Scenario Parameters'!$L:$L,MATCH($C107,'Scenario Parameters'!$A:$A,0)))*(1+INDEX('Scenario Parameters'!$L:$L,MATCH(I$3,'Scenario Parameters'!$A:$A,0)))*'Base Table 5'!I107</f>
        <v>8.3000000000000001E-3</v>
      </c>
      <c r="J107" s="36">
        <f>(1+INDEX('Scenario Parameters'!$L:$L,MATCH($C107,'Scenario Parameters'!$A:$A,0)))*(1+INDEX('Scenario Parameters'!$L:$L,MATCH(J$3,'Scenario Parameters'!$A:$A,0)))*'Base Table 5'!J107</f>
        <v>9.7999999999999997E-3</v>
      </c>
      <c r="K107" s="36">
        <f>(1+INDEX('Scenario Parameters'!$L:$L,MATCH($C107,'Scenario Parameters'!$A:$A,0)))*(1+INDEX('Scenario Parameters'!$L:$L,MATCH(K$3,'Scenario Parameters'!$A:$A,0)))*'Base Table 5'!K107</f>
        <v>0.1953</v>
      </c>
      <c r="L107" s="36">
        <f>(1+INDEX('Scenario Parameters'!$L:$L,MATCH($C107,'Scenario Parameters'!$A:$A,0)))*(1+INDEX('Scenario Parameters'!$L:$L,MATCH(L$3,'Scenario Parameters'!$A:$A,0)))*'Base Table 5'!L107</f>
        <v>4.725999999999999E-2</v>
      </c>
      <c r="M107" s="36">
        <f>(1+INDEX('Scenario Parameters'!$L:$L,MATCH($C107,'Scenario Parameters'!$A:$A,0)))*(1+INDEX('Scenario Parameters'!$L:$L,MATCH(M$3,'Scenario Parameters'!$A:$A,0)))*'Base Table 5'!M107</f>
        <v>7.7199999999999991E-2</v>
      </c>
      <c r="N107" s="36">
        <f>(1+INDEX('Scenario Parameters'!$L:$L,MATCH($C107,'Scenario Parameters'!$A:$A,0)))*(1+INDEX('Scenario Parameters'!$L:$L,MATCH(N$3,'Scenario Parameters'!$A:$A,0)))*'Base Table 5'!N107</f>
        <v>0.16940000000000002</v>
      </c>
      <c r="O107" s="36">
        <f>(1+INDEX('Scenario Parameters'!$L:$L,MATCH($C107,'Scenario Parameters'!$A:$A,0)))*(1+INDEX('Scenario Parameters'!$L:$L,MATCH(O$3,'Scenario Parameters'!$A:$A,0)))*'Base Table 5'!O107</f>
        <v>1.4495800000000003</v>
      </c>
      <c r="P107" s="36">
        <f>(1+INDEX('Scenario Parameters'!$L:$L,MATCH($C107,'Scenario Parameters'!$A:$A,0)))*(1+INDEX('Scenario Parameters'!$L:$L,MATCH(P$3,'Scenario Parameters'!$A:$A,0)))*'Base Table 5'!P107</f>
        <v>8.7120000000000017E-2</v>
      </c>
      <c r="Q107" s="36">
        <f>(1+INDEX('Scenario Parameters'!$L:$L,MATCH($C107,'Scenario Parameters'!$A:$A,0)))*(1+INDEX('Scenario Parameters'!$L:$L,MATCH(Q$3,'Scenario Parameters'!$A:$A,0)))*'Base Table 5'!Q107</f>
        <v>6.0680000000000005E-2</v>
      </c>
      <c r="R107" s="36">
        <f>(1+INDEX('Scenario Parameters'!$L:$L,MATCH($C107,'Scenario Parameters'!$A:$A,0)))*(1+INDEX('Scenario Parameters'!$L:$L,MATCH(R$3,'Scenario Parameters'!$A:$A,0)))*'Base Table 5'!R107</f>
        <v>0.53269999999999995</v>
      </c>
      <c r="S107" s="36">
        <f>(1+INDEX('Scenario Parameters'!$L:$L,MATCH($C107,'Scenario Parameters'!$A:$A,0)))*(1+INDEX('Scenario Parameters'!$L:$L,MATCH(S$3,'Scenario Parameters'!$A:$A,0)))*'Base Table 5'!S107</f>
        <v>1.41E-2</v>
      </c>
      <c r="T107" s="36">
        <f>(1+INDEX('Scenario Parameters'!$L:$L,MATCH($C107,'Scenario Parameters'!$A:$A,0)))*(1+INDEX('Scenario Parameters'!$L:$L,MATCH(T$3,'Scenario Parameters'!$A:$A,0)))*'Base Table 5'!T107</f>
        <v>0.16639999999999999</v>
      </c>
      <c r="U107" s="36">
        <f>(1+INDEX('Scenario Parameters'!$L:$L,MATCH($C107,'Scenario Parameters'!$A:$A,0)))*(1+INDEX('Scenario Parameters'!$L:$L,MATCH(U$3,'Scenario Parameters'!$A:$A,0)))*'Base Table 5'!U107</f>
        <v>0.104</v>
      </c>
      <c r="V107" s="36">
        <f>(1+INDEX('Scenario Parameters'!$L:$L,MATCH($C107,'Scenario Parameters'!$A:$A,0)))*(1+INDEX('Scenario Parameters'!$L:$L,MATCH(V$3,'Scenario Parameters'!$A:$A,0)))*'Base Table 5'!V107</f>
        <v>2.4E-2</v>
      </c>
      <c r="W107" s="36">
        <f>(1+INDEX('Scenario Parameters'!$L:$L,MATCH($C107,'Scenario Parameters'!$A:$A,0)))*(1+INDEX('Scenario Parameters'!$L:$L,MATCH(W$3,'Scenario Parameters'!$A:$A,0)))*'Base Table 5'!W107</f>
        <v>0.16339999999999999</v>
      </c>
      <c r="X107" s="36">
        <f>(1+INDEX('Scenario Parameters'!$L:$L,MATCH($C107,'Scenario Parameters'!$A:$A,0)))*(1+INDEX('Scenario Parameters'!$L:$L,MATCH(X$3,'Scenario Parameters'!$A:$A,0)))*'Base Table 5'!X107</f>
        <v>0.10199999999999999</v>
      </c>
      <c r="Y107" s="36">
        <f>(1+INDEX('Scenario Parameters'!$L:$L,MATCH($C107,'Scenario Parameters'!$A:$A,0)))*(1+INDEX('Scenario Parameters'!$L:$L,MATCH(Y$3,'Scenario Parameters'!$A:$A,0)))*'Base Table 5'!Y107</f>
        <v>0.21229999999999999</v>
      </c>
      <c r="Z107" s="36">
        <f>(1+INDEX('Scenario Parameters'!$L:$L,MATCH($C107,'Scenario Parameters'!$A:$A,0)))*(1+INDEX('Scenario Parameters'!$L:$L,MATCH(Z$3,'Scenario Parameters'!$A:$A,0)))*'Base Table 5'!Z107</f>
        <v>0.17</v>
      </c>
      <c r="AA107" s="36">
        <f>(1+INDEX('Scenario Parameters'!$L:$L,MATCH($C107,'Scenario Parameters'!$A:$A,0)))*(1+INDEX('Scenario Parameters'!$L:$L,MATCH(AA$3,'Scenario Parameters'!$A:$A,0)))*'Base Table 5'!AA107</f>
        <v>6.8500000000000005E-2</v>
      </c>
      <c r="AB107" s="36">
        <f>(1+INDEX('Scenario Parameters'!$L:$L,MATCH($C107,'Scenario Parameters'!$A:$A,0)))*(1+INDEX('Scenario Parameters'!$L:$L,MATCH(AB$3,'Scenario Parameters'!$A:$A,0)))*'Base Table 5'!AB107</f>
        <v>5.1900000000000002E-2</v>
      </c>
      <c r="AC107" s="36">
        <f>(1+INDEX('Scenario Parameters'!$L:$L,MATCH($C107,'Scenario Parameters'!$A:$A,0)))*(1+INDEX('Scenario Parameters'!$L:$L,MATCH(AC$3,'Scenario Parameters'!$A:$A,0)))*'Base Table 5'!AC107</f>
        <v>4.87E-2</v>
      </c>
      <c r="AD107" s="36">
        <f>(1+INDEX('Scenario Parameters'!$L:$L,MATCH($C107,'Scenario Parameters'!$A:$A,0)))*(1+INDEX('Scenario Parameters'!$L:$L,MATCH(AD$3,'Scenario Parameters'!$A:$A,0)))*'Base Table 5'!AD107</f>
        <v>1.8E-3</v>
      </c>
      <c r="AE107" s="36">
        <f>(1+INDEX('Scenario Parameters'!$L:$L,MATCH($C107,'Scenario Parameters'!$A:$A,0)))*(1+INDEX('Scenario Parameters'!$L:$L,MATCH(AE$3,'Scenario Parameters'!$A:$A,0)))*'Base Table 5'!AE107</f>
        <v>1.7600000000000001E-2</v>
      </c>
      <c r="AF107" s="36">
        <f>(1+INDEX('Scenario Parameters'!$L:$L,MATCH($C107,'Scenario Parameters'!$A:$A,0)))*(1+INDEX('Scenario Parameters'!$L:$L,MATCH(AF$3,'Scenario Parameters'!$A:$A,0)))*'Base Table 5'!AF107</f>
        <v>3.6799999999999999E-2</v>
      </c>
      <c r="AG107" s="36">
        <f>(1+INDEX('Scenario Parameters'!$L:$L,MATCH($C107,'Scenario Parameters'!$A:$A,0)))*(1+INDEX('Scenario Parameters'!$L:$L,MATCH(AG$3,'Scenario Parameters'!$A:$A,0)))*'Base Table 5'!AG107</f>
        <v>1E-4</v>
      </c>
      <c r="AH107" s="36">
        <f>(1+INDEX('Scenario Parameters'!$L:$L,MATCH($C107,'Scenario Parameters'!$A:$A,0)))*(1+INDEX('Scenario Parameters'!$L:$L,MATCH(AH$3,'Scenario Parameters'!$A:$A,0)))*'Base Table 5'!AH107</f>
        <v>5.9999999999999995E-4</v>
      </c>
      <c r="AI107" s="36">
        <f>(1+INDEX('Scenario Parameters'!$L:$L,MATCH($C107,'Scenario Parameters'!$A:$A,0)))*(1+INDEX('Scenario Parameters'!$L:$L,MATCH(AI$3,'Scenario Parameters'!$A:$A,0)))*'Base Table 5'!AI107</f>
        <v>5.9999999999999995E-4</v>
      </c>
      <c r="AJ107" s="36">
        <f>(1+INDEX('Scenario Parameters'!$L:$L,MATCH($C107,'Scenario Parameters'!$A:$A,0)))*(1+INDEX('Scenario Parameters'!$L:$L,MATCH(AJ$3,'Scenario Parameters'!$A:$A,0)))*'Base Table 5'!AJ107</f>
        <v>0.20319999999999999</v>
      </c>
      <c r="AK107" s="36">
        <f>(1+INDEX('Scenario Parameters'!$L:$L,MATCH($C107,'Scenario Parameters'!$A:$A,0)))*(1+INDEX('Scenario Parameters'!$L:$L,MATCH(AK$3,'Scenario Parameters'!$A:$A,0)))*'Base Table 5'!AK107</f>
        <v>0.2145</v>
      </c>
      <c r="AL107" s="36">
        <f>(1+INDEX('Scenario Parameters'!$L:$L,MATCH($C107,'Scenario Parameters'!$A:$A,0)))*(1+INDEX('Scenario Parameters'!$L:$L,MATCH(AL$3,'Scenario Parameters'!$A:$A,0)))*'Base Table 5'!AL107</f>
        <v>7.4899999999999994E-2</v>
      </c>
      <c r="AM107" s="36">
        <f>(1+INDEX('Scenario Parameters'!$L:$L,MATCH($C107,'Scenario Parameters'!$A:$A,0)))*(1+INDEX('Scenario Parameters'!$L:$L,MATCH(AM$3,'Scenario Parameters'!$A:$A,0)))*'Base Table 5'!AM107</f>
        <v>7.17E-2</v>
      </c>
      <c r="AN107" s="36">
        <f>(1+INDEX('Scenario Parameters'!$L:$L,MATCH($C107,'Scenario Parameters'!$A:$A,0)))*(1+INDEX('Scenario Parameters'!$L:$L,MATCH(AN$3,'Scenario Parameters'!$A:$A,0)))*'Base Table 5'!AN107</f>
        <v>5.7000000000000002E-2</v>
      </c>
      <c r="AO107" s="36">
        <f>(1+INDEX('Scenario Parameters'!$L:$L,MATCH($C107,'Scenario Parameters'!$A:$A,0)))*(1+INDEX('Scenario Parameters'!$L:$L,MATCH(AO$3,'Scenario Parameters'!$A:$A,0)))*'Base Table 5'!AO107</f>
        <v>5.8499999999999993E-3</v>
      </c>
      <c r="AP107" s="36">
        <f>(1+INDEX('Scenario Parameters'!$L:$L,MATCH($C107,'Scenario Parameters'!$A:$A,0)))*(1+INDEX('Scenario Parameters'!$L:$L,MATCH(AP$3,'Scenario Parameters'!$A:$A,0)))*'Base Table 5'!AP107</f>
        <v>4.6449999999999998E-2</v>
      </c>
      <c r="AQ107" s="36">
        <f>(1+INDEX('Scenario Parameters'!$L:$L,MATCH($C107,'Scenario Parameters'!$A:$A,0)))*(1+INDEX('Scenario Parameters'!$L:$L,MATCH(AQ$3,'Scenario Parameters'!$A:$A,0)))*'Base Table 5'!AQ107</f>
        <v>2.4499999999999999E-3</v>
      </c>
      <c r="AR107" s="36">
        <f>(1+INDEX('Scenario Parameters'!$L:$L,MATCH($C107,'Scenario Parameters'!$A:$A,0)))*(1+INDEX('Scenario Parameters'!$L:$L,MATCH(AR$3,'Scenario Parameters'!$A:$A,0)))*'Base Table 5'!AR107</f>
        <v>0.20710000000000001</v>
      </c>
      <c r="AS107" s="36">
        <f>(1+INDEX('Scenario Parameters'!$L:$L,MATCH($C107,'Scenario Parameters'!$A:$A,0)))*(1+INDEX('Scenario Parameters'!$L:$L,MATCH(AS$3,'Scenario Parameters'!$A:$A,0)))*'Base Table 5'!AS107</f>
        <v>8.6099999999999996E-2</v>
      </c>
      <c r="AT107" s="36">
        <f>(1+INDEX('Scenario Parameters'!$L:$L,MATCH($C107,'Scenario Parameters'!$A:$A,0)))*(1+INDEX('Scenario Parameters'!$L:$L,MATCH(AT$3,'Scenario Parameters'!$A:$A,0)))*'Base Table 5'!AT107</f>
        <v>9.0200000000000002E-2</v>
      </c>
      <c r="AU107" s="36">
        <f>(1+INDEX('Scenario Parameters'!$L:$L,MATCH($C107,'Scenario Parameters'!$A:$A,0)))*(1+INDEX('Scenario Parameters'!$L:$L,MATCH(AU$3,'Scenario Parameters'!$A:$A,0)))*'Base Table 5'!AU107</f>
        <v>2.0199999999999999E-2</v>
      </c>
      <c r="AV107" s="36">
        <f>(1+INDEX('Scenario Parameters'!$L:$L,MATCH($C107,'Scenario Parameters'!$A:$A,0)))*(1+INDEX('Scenario Parameters'!$L:$L,MATCH(AV$3,'Scenario Parameters'!$A:$A,0)))*'Base Table 5'!AV107</f>
        <v>0.107</v>
      </c>
      <c r="AW107" s="36">
        <f>(1+INDEX('Scenario Parameters'!$L:$L,MATCH($C107,'Scenario Parameters'!$A:$A,0)))*(1+INDEX('Scenario Parameters'!$L:$L,MATCH(AW$3,'Scenario Parameters'!$A:$A,0)))*'Base Table 5'!AW107</f>
        <v>2.53E-2</v>
      </c>
      <c r="AX107" s="36">
        <f>(1+INDEX('Scenario Parameters'!$L:$L,MATCH($C107,'Scenario Parameters'!$A:$A,0)))*(1+INDEX('Scenario Parameters'!$L:$L,MATCH(AX$3,'Scenario Parameters'!$A:$A,0)))*'Base Table 5'!AX107</f>
        <v>0.18920000000000001</v>
      </c>
      <c r="AY107" s="36">
        <f>(1+INDEX('Scenario Parameters'!$L:$L,MATCH($C107,'Scenario Parameters'!$A:$A,0)))*(1+INDEX('Scenario Parameters'!$L:$L,MATCH(AY$3,'Scenario Parameters'!$A:$A,0)))*'Base Table 5'!AY107</f>
        <v>4.4999999999999998E-2</v>
      </c>
      <c r="AZ107" s="36">
        <f>(1+INDEX('Scenario Parameters'!$L:$L,MATCH($C107,'Scenario Parameters'!$A:$A,0)))*(1+INDEX('Scenario Parameters'!$L:$L,MATCH(AZ$3,'Scenario Parameters'!$A:$A,0)))*'Base Table 5'!AZ107</f>
        <v>3.7900000000000003E-2</v>
      </c>
      <c r="BA107" s="36">
        <f>(1+INDEX('Scenario Parameters'!$L:$L,MATCH($C107,'Scenario Parameters'!$A:$A,0)))*(1+INDEX('Scenario Parameters'!$L:$L,MATCH(BA$3,'Scenario Parameters'!$A:$A,0)))*'Base Table 5'!BA107</f>
        <v>0.32290000000000002</v>
      </c>
      <c r="BB107" s="36">
        <f>(1+INDEX('Scenario Parameters'!$L:$L,MATCH($C107,'Scenario Parameters'!$A:$A,0)))*(1+INDEX('Scenario Parameters'!$L:$L,MATCH(BB$3,'Scenario Parameters'!$A:$A,0)))*'Base Table 5'!BB107</f>
        <v>1.2252000000000001</v>
      </c>
      <c r="BC107" s="36">
        <f>(1+INDEX('Scenario Parameters'!$L:$L,MATCH($C107,'Scenario Parameters'!$A:$A,0)))*(1+INDEX('Scenario Parameters'!$L:$L,MATCH(BC$3,'Scenario Parameters'!$A:$A,0)))*'Base Table 5'!BC107</f>
        <v>1.5800000000000002E-2</v>
      </c>
      <c r="BD107" s="36">
        <f>(1+INDEX('Scenario Parameters'!$L:$L,MATCH($C107,'Scenario Parameters'!$A:$A,0)))*(1+INDEX('Scenario Parameters'!$L:$L,MATCH(BD$3,'Scenario Parameters'!$A:$A,0)))*'Base Table 5'!BD107</f>
        <v>0.1201</v>
      </c>
      <c r="BE107" s="36">
        <f>(1+INDEX('Scenario Parameters'!$L:$L,MATCH($C107,'Scenario Parameters'!$A:$A,0)))*(1+INDEX('Scenario Parameters'!$L:$L,MATCH(BE$3,'Scenario Parameters'!$A:$A,0)))*'Base Table 5'!BE107</f>
        <v>3.5900000000000001E-2</v>
      </c>
      <c r="BF107" s="36">
        <f>(1+INDEX('Scenario Parameters'!$L:$L,MATCH($C107,'Scenario Parameters'!$A:$A,0)))*(1+INDEX('Scenario Parameters'!$L:$L,MATCH(BF$3,'Scenario Parameters'!$A:$A,0)))*'Base Table 5'!BF107</f>
        <v>6.9400000000000003E-2</v>
      </c>
      <c r="BG107" s="36">
        <f>(1+INDEX('Scenario Parameters'!$L:$L,MATCH($C107,'Scenario Parameters'!$A:$A,0)))*(1+INDEX('Scenario Parameters'!$L:$L,MATCH(BG$3,'Scenario Parameters'!$A:$A,0)))*'Base Table 5'!BG107</f>
        <v>1.4760000000000002E-2</v>
      </c>
      <c r="BH107" s="36">
        <f>(1+INDEX('Scenario Parameters'!$L:$L,MATCH($C107,'Scenario Parameters'!$A:$A,0)))*(1+INDEX('Scenario Parameters'!$L:$L,MATCH(BH$3,'Scenario Parameters'!$A:$A,0)))*'Base Table 5'!BH107</f>
        <v>5.1799999999999999E-2</v>
      </c>
      <c r="BI107" s="36">
        <f>(1+INDEX('Scenario Parameters'!$L:$L,MATCH($C107,'Scenario Parameters'!$A:$A,0)))*(1+INDEX('Scenario Parameters'!$L:$L,MATCH(BI$3,'Scenario Parameters'!$A:$A,0)))*'Base Table 5'!BI107</f>
        <v>7.1900000000000006E-2</v>
      </c>
      <c r="BJ107" s="36">
        <f>(1+INDEX('Scenario Parameters'!$L:$L,MATCH($C107,'Scenario Parameters'!$A:$A,0)))*(1+INDEX('Scenario Parameters'!$L:$L,MATCH(BJ$3,'Scenario Parameters'!$A:$A,0)))*'Base Table 5'!BJ107</f>
        <v>6.6900000000000001E-2</v>
      </c>
      <c r="BK107" s="36">
        <f>(1+INDEX('Scenario Parameters'!$L:$L,MATCH($C107,'Scenario Parameters'!$A:$A,0)))*(1+INDEX('Scenario Parameters'!$L:$L,MATCH(BK$3,'Scenario Parameters'!$A:$A,0)))*'Base Table 5'!BK107</f>
        <v>0.11749999999999999</v>
      </c>
      <c r="BL107" s="36">
        <f>(1+INDEX('Scenario Parameters'!$L:$L,MATCH($C107,'Scenario Parameters'!$A:$A,0)))*(1+INDEX('Scenario Parameters'!$L:$L,MATCH(BL$3,'Scenario Parameters'!$A:$A,0)))*'Base Table 5'!BL107</f>
        <v>4.7300000000000002E-2</v>
      </c>
      <c r="BM107" s="36">
        <f>(1+INDEX('Scenario Parameters'!$L:$L,MATCH($C107,'Scenario Parameters'!$A:$A,0)))*(1+INDEX('Scenario Parameters'!$L:$L,MATCH(BM$3,'Scenario Parameters'!$A:$A,0)))*'Base Table 5'!BM107</f>
        <v>1.3299999999999999E-2</v>
      </c>
      <c r="BN107" s="36">
        <f>(1+INDEX('Scenario Parameters'!$L:$L,MATCH($C107,'Scenario Parameters'!$A:$A,0)))*(1+INDEX('Scenario Parameters'!$L:$L,MATCH(BN$3,'Scenario Parameters'!$A:$A,0)))*'Base Table 5'!BN107</f>
        <v>0.10249999999999999</v>
      </c>
      <c r="BO107" s="36">
        <f>(1+INDEX('Scenario Parameters'!$L:$L,MATCH($C107,'Scenario Parameters'!$A:$A,0)))*(1+INDEX('Scenario Parameters'!$L:$L,MATCH(BO$3,'Scenario Parameters'!$A:$A,0)))*'Base Table 5'!BO107</f>
        <v>7.17E-2</v>
      </c>
      <c r="BP107" s="36">
        <f>(1+INDEX('Scenario Parameters'!$L:$L,MATCH($C107,'Scenario Parameters'!$A:$A,0)))*(1+INDEX('Scenario Parameters'!$L:$L,MATCH(BP$3,'Scenario Parameters'!$A:$A,0)))*'Base Table 5'!BP107</f>
        <v>2.3800000000000002E-2</v>
      </c>
      <c r="BQ107" s="36">
        <f>(1+INDEX('Scenario Parameters'!$L:$L,MATCH($C107,'Scenario Parameters'!$A:$A,0)))*(1+INDEX('Scenario Parameters'!$L:$L,MATCH(BQ$3,'Scenario Parameters'!$A:$A,0)))*'Base Table 5'!BQ107</f>
        <v>0.60499999999999998</v>
      </c>
      <c r="BR107" s="36">
        <f>(1+INDEX('Scenario Parameters'!$L:$L,MATCH($C107,'Scenario Parameters'!$A:$A,0)))*(1+INDEX('Scenario Parameters'!$L:$L,MATCH(BR$3,'Scenario Parameters'!$A:$A,0)))*'Base Table 5'!BR107</f>
        <v>0.78225</v>
      </c>
      <c r="BS107" s="36">
        <f>(1+INDEX('Scenario Parameters'!$L:$L,MATCH($C107,'Scenario Parameters'!$A:$A,0)))*(1+INDEX('Scenario Parameters'!$L:$L,MATCH(BS$3,'Scenario Parameters'!$A:$A,0)))*'Base Table 5'!BS107</f>
        <v>6.8299999999999984E-3</v>
      </c>
      <c r="BT107" s="36">
        <f>(1+INDEX('Scenario Parameters'!$L:$L,MATCH($C107,'Scenario Parameters'!$A:$A,0)))*(1+INDEX('Scenario Parameters'!$L:$L,MATCH(BT$3,'Scenario Parameters'!$A:$A,0)))*'Base Table 5'!BT107</f>
        <v>0.46029999999999999</v>
      </c>
      <c r="BU107" s="36">
        <f>(1+INDEX('Scenario Parameters'!$L:$L,MATCH($C107,'Scenario Parameters'!$A:$A,0)))*(1+INDEX('Scenario Parameters'!$L:$L,MATCH(BU$3,'Scenario Parameters'!$A:$A,0)))*'Base Table 5'!BU107</f>
        <v>3.6999999999999998E-2</v>
      </c>
      <c r="BV107" s="36">
        <f>(1+INDEX('Scenario Parameters'!$L:$L,MATCH($C107,'Scenario Parameters'!$A:$A,0)))*(1+INDEX('Scenario Parameters'!$L:$L,MATCH(BV$3,'Scenario Parameters'!$A:$A,0)))*'Base Table 5'!BV107</f>
        <v>0.56599999999999995</v>
      </c>
      <c r="BW107" s="36">
        <f>(1+INDEX('Scenario Parameters'!$L:$L,MATCH($C107,'Scenario Parameters'!$A:$A,0)))*(1+INDEX('Scenario Parameters'!$L:$L,MATCH(BW$3,'Scenario Parameters'!$A:$A,0)))*'Base Table 5'!BW107</f>
        <v>0.41499999999999998</v>
      </c>
      <c r="BX107" s="36">
        <f>(1+INDEX('Scenario Parameters'!$L:$L,MATCH($C107,'Scenario Parameters'!$A:$A,0)))*(1+INDEX('Scenario Parameters'!$L:$L,MATCH(BX$3,'Scenario Parameters'!$A:$A,0)))*'Base Table 5'!BX107</f>
        <v>0.36309999999999998</v>
      </c>
      <c r="BY107" s="36">
        <f>(1+INDEX('Scenario Parameters'!$L:$L,MATCH($C107,'Scenario Parameters'!$A:$A,0)))*(1+INDEX('Scenario Parameters'!$L:$L,MATCH(BY$3,'Scenario Parameters'!$A:$A,0)))*'Base Table 5'!BY107</f>
        <v>1.6614</v>
      </c>
      <c r="BZ107" s="36">
        <f>(1+INDEX('Scenario Parameters'!$L:$L,MATCH($C107,'Scenario Parameters'!$A:$A,0)))*(1+INDEX('Scenario Parameters'!$L:$L,MATCH(BZ$3,'Scenario Parameters'!$A:$A,0)))*'Base Table 5'!BZ107</f>
        <v>1.8389</v>
      </c>
      <c r="CA107" s="36">
        <f>(1+INDEX('Scenario Parameters'!$L:$L,MATCH($C107,'Scenario Parameters'!$A:$A,0)))*(1+INDEX('Scenario Parameters'!$L:$L,MATCH(CA$3,'Scenario Parameters'!$A:$A,0)))*'Base Table 5'!CA107</f>
        <v>2.0285000000000002</v>
      </c>
      <c r="CB107" s="36">
        <f>(1+INDEX('Scenario Parameters'!$L:$L,MATCH($C107,'Scenario Parameters'!$A:$A,0)))*(1+INDEX('Scenario Parameters'!$L:$L,MATCH(CB$3,'Scenario Parameters'!$A:$A,0)))*'Base Table 5'!CB107</f>
        <v>0.33979999999999999</v>
      </c>
      <c r="CC107" s="36">
        <f>(1+INDEX('Scenario Parameters'!$L:$L,MATCH($C107,'Scenario Parameters'!$A:$A,0)))*(1+INDEX('Scenario Parameters'!$L:$L,MATCH(CC$3,'Scenario Parameters'!$A:$A,0)))*'Base Table 5'!CC107</f>
        <v>1.3623000000000001</v>
      </c>
      <c r="CD107" s="36">
        <f>(1+INDEX('Scenario Parameters'!$L:$L,MATCH($C107,'Scenario Parameters'!$A:$A,0)))*(1+INDEX('Scenario Parameters'!$L:$L,MATCH(CD$3,'Scenario Parameters'!$A:$A,0)))*'Base Table 5'!CD107</f>
        <v>0.40307999999999994</v>
      </c>
      <c r="CE107" s="36">
        <f>(1+INDEX('Scenario Parameters'!$L:$L,MATCH($C107,'Scenario Parameters'!$A:$A,0)))*(1+INDEX('Scenario Parameters'!$L:$L,MATCH(CE$3,'Scenario Parameters'!$A:$A,0)))*'Base Table 5'!CE107</f>
        <v>0.2404</v>
      </c>
      <c r="CF107" s="36">
        <f>(1+INDEX('Scenario Parameters'!$L:$L,MATCH($C107,'Scenario Parameters'!$A:$A,0)))*(1+INDEX('Scenario Parameters'!$L:$L,MATCH(CF$3,'Scenario Parameters'!$A:$A,0)))*'Base Table 5'!CF107</f>
        <v>8.9399999999999993E-2</v>
      </c>
      <c r="CG107" s="36">
        <f>(1+INDEX('Scenario Parameters'!$L:$L,MATCH($C107,'Scenario Parameters'!$A:$A,0)))*(1+INDEX('Scenario Parameters'!$L:$L,MATCH(CG$3,'Scenario Parameters'!$A:$A,0)))*'Base Table 5'!CG107</f>
        <v>9.9000000000000005E-2</v>
      </c>
      <c r="CH107" s="36">
        <f>(1+INDEX('Scenario Parameters'!$L:$L,MATCH($C107,'Scenario Parameters'!$A:$A,0)))*(1+INDEX('Scenario Parameters'!$L:$L,MATCH(CH$3,'Scenario Parameters'!$A:$A,0)))*'Base Table 5'!CH107</f>
        <v>0.1062</v>
      </c>
      <c r="CI107" s="36">
        <f>(1+INDEX('Scenario Parameters'!$L:$L,MATCH($C107,'Scenario Parameters'!$A:$A,0)))*(1+INDEX('Scenario Parameters'!$L:$L,MATCH(CI$3,'Scenario Parameters'!$A:$A,0)))*'Base Table 5'!CI107</f>
        <v>0.40699999999999997</v>
      </c>
      <c r="CJ107" s="36">
        <f>(1+INDEX('Scenario Parameters'!$L:$L,MATCH($C107,'Scenario Parameters'!$A:$A,0)))*(1+INDEX('Scenario Parameters'!$L:$L,MATCH(CJ$3,'Scenario Parameters'!$A:$A,0)))*'Base Table 5'!CJ107</f>
        <v>1.9713000000000001</v>
      </c>
      <c r="CK107" s="36">
        <f>(1+INDEX('Scenario Parameters'!$L:$L,MATCH($C107,'Scenario Parameters'!$A:$A,0)))*(1+INDEX('Scenario Parameters'!$L:$L,MATCH(CK$3,'Scenario Parameters'!$A:$A,0)))*'Base Table 5'!CK107</f>
        <v>8.2000000000000003E-2</v>
      </c>
      <c r="CL107" s="36">
        <f>(1+INDEX('Scenario Parameters'!$L:$L,MATCH($C107,'Scenario Parameters'!$A:$A,0)))*(1+INDEX('Scenario Parameters'!$L:$L,MATCH(CL$3,'Scenario Parameters'!$A:$A,0)))*'Base Table 5'!CL107</f>
        <v>5.6000000000000001E-2</v>
      </c>
      <c r="CM107" s="36">
        <f>(1+INDEX('Scenario Parameters'!$L:$L,MATCH($C107,'Scenario Parameters'!$A:$A,0)))*(1+INDEX('Scenario Parameters'!$L:$L,MATCH(CM$3,'Scenario Parameters'!$A:$A,0)))*'Base Table 5'!CM107</f>
        <v>0.44040000000000001</v>
      </c>
      <c r="CN107" s="36">
        <f>(1+INDEX('Scenario Parameters'!$L:$L,MATCH($C107,'Scenario Parameters'!$A:$A,0)))*(1+INDEX('Scenario Parameters'!$L:$L,MATCH(CN$3,'Scenario Parameters'!$A:$A,0)))*'Base Table 5'!CN107</f>
        <v>3.4113000000000002</v>
      </c>
      <c r="CO107" s="36">
        <f>(1+INDEX('Scenario Parameters'!$L:$L,MATCH($C107,'Scenario Parameters'!$A:$A,0)))*(1+INDEX('Scenario Parameters'!$L:$L,MATCH(CO$3,'Scenario Parameters'!$A:$A,0)))*'Base Table 5'!CO107</f>
        <v>1.09E-2</v>
      </c>
      <c r="CP107" s="36">
        <f>(1+INDEX('Scenario Parameters'!$L:$L,MATCH($C107,'Scenario Parameters'!$A:$A,0)))*(1+INDEX('Scenario Parameters'!$L:$L,MATCH(CP$3,'Scenario Parameters'!$A:$A,0)))*'Base Table 5'!CP107</f>
        <v>9.6091999999999995</v>
      </c>
      <c r="CQ107" s="36">
        <f>(1+INDEX('Scenario Parameters'!$L:$L,MATCH($C107,'Scenario Parameters'!$A:$A,0)))*(1+INDEX('Scenario Parameters'!$L:$L,MATCH(CQ$3,'Scenario Parameters'!$A:$A,0)))*'Base Table 5'!CQ107</f>
        <v>12.2897</v>
      </c>
      <c r="CR107" s="36">
        <f>(1+INDEX('Scenario Parameters'!$L:$L,MATCH($C107,'Scenario Parameters'!$A:$A,0)))*(1+INDEX('Scenario Parameters'!$L:$L,MATCH(CR$3,'Scenario Parameters'!$A:$A,0)))*'Base Table 5'!CR107</f>
        <v>2.1663000000000001</v>
      </c>
      <c r="CS107" s="36">
        <f>(1+INDEX('Scenario Parameters'!$L:$L,MATCH($C107,'Scenario Parameters'!$A:$A,0)))*(1+INDEX('Scenario Parameters'!$L:$L,MATCH(CS$3,'Scenario Parameters'!$A:$A,0)))*'Base Table 5'!CS107</f>
        <v>0.58720000000000006</v>
      </c>
      <c r="CT107" s="36">
        <f>(1+INDEX('Scenario Parameters'!$L:$L,MATCH($C107,'Scenario Parameters'!$A:$A,0)))*(1+INDEX('Scenario Parameters'!$L:$L,MATCH(CT$3,'Scenario Parameters'!$A:$A,0)))*'Base Table 5'!CT107</f>
        <v>7.1999999999999998E-3</v>
      </c>
      <c r="CU107" s="36">
        <f>(1+INDEX('Scenario Parameters'!$L:$L,MATCH($C107,'Scenario Parameters'!$A:$A,0)))*(1+INDEX('Scenario Parameters'!$L:$L,MATCH(CU$3,'Scenario Parameters'!$A:$A,0)))*'Base Table 5'!CU107</f>
        <v>2.3E-3</v>
      </c>
      <c r="CV107" s="36">
        <f>(1+INDEX('Scenario Parameters'!$L:$L,MATCH($C107,'Scenario Parameters'!$A:$A,0)))*(1+INDEX('Scenario Parameters'!$L:$L,MATCH(CV$3,'Scenario Parameters'!$A:$A,0)))*'Base Table 5'!CV107</f>
        <v>0.57499999999999996</v>
      </c>
      <c r="CW107" s="36">
        <f>(1+INDEX('Scenario Parameters'!$L:$L,MATCH($C107,'Scenario Parameters'!$A:$A,0)))*(1+INDEX('Scenario Parameters'!$L:$L,MATCH(CW$3,'Scenario Parameters'!$A:$A,0)))*'Base Table 5'!CW107</f>
        <v>4.1055000000000001</v>
      </c>
      <c r="CX107" s="36">
        <f>(1+INDEX('Scenario Parameters'!$L:$L,MATCH($C107,'Scenario Parameters'!$A:$A,0)))*(1+INDEX('Scenario Parameters'!$L:$L,MATCH(CX$3,'Scenario Parameters'!$A:$A,0)))*'Base Table 5'!CX107</f>
        <v>4.5396999999999998</v>
      </c>
      <c r="CY107" s="36">
        <f>(1+INDEX('Scenario Parameters'!$L:$L,MATCH($C107,'Scenario Parameters'!$A:$A,0)))*(1+INDEX('Scenario Parameters'!$L:$L,MATCH(CY$3,'Scenario Parameters'!$A:$A,0)))*'Base Table 5'!CY107</f>
        <v>1.9570000000000001</v>
      </c>
      <c r="CZ107" s="36">
        <f>(1+INDEX('Scenario Parameters'!$L:$L,MATCH($C107,'Scenario Parameters'!$A:$A,0)))*(1+INDEX('Scenario Parameters'!$L:$L,MATCH(CZ$3,'Scenario Parameters'!$A:$A,0)))*'Base Table 5'!CZ107</f>
        <v>0.14960000000000001</v>
      </c>
      <c r="DA107" s="36">
        <f>(1+INDEX('Scenario Parameters'!$L:$L,MATCH($C107,'Scenario Parameters'!$A:$A,0)))*(1+INDEX('Scenario Parameters'!$L:$L,MATCH(DA$3,'Scenario Parameters'!$A:$A,0)))*'Base Table 5'!DA107</f>
        <v>5.6292999999999997</v>
      </c>
      <c r="DB107" s="36">
        <f>(1+INDEX('Scenario Parameters'!$L:$L,MATCH($C107,'Scenario Parameters'!$A:$A,0)))*(1+INDEX('Scenario Parameters'!$L:$L,MATCH(DB$3,'Scenario Parameters'!$A:$A,0)))*'Base Table 5'!DB107</f>
        <v>0.77869999999999995</v>
      </c>
      <c r="DC107" s="36">
        <f>(1+INDEX('Scenario Parameters'!$L:$L,MATCH($C107,'Scenario Parameters'!$A:$A,0)))*(1+INDEX('Scenario Parameters'!$L:$L,MATCH(DC$3,'Scenario Parameters'!$A:$A,0)))*'Base Table 5'!DC107</f>
        <v>1.8649</v>
      </c>
      <c r="DD107" s="36">
        <f>(1+INDEX('Scenario Parameters'!$L:$L,MATCH($C107,'Scenario Parameters'!$A:$A,0)))*(1+INDEX('Scenario Parameters'!$L:$L,MATCH(DD$3,'Scenario Parameters'!$A:$A,0)))*'Base Table 5'!DD107</f>
        <v>1.0806</v>
      </c>
      <c r="DE107" s="36">
        <f>(1+INDEX('Scenario Parameters'!$L:$L,MATCH($C107,'Scenario Parameters'!$A:$A,0)))*(1+INDEX('Scenario Parameters'!$L:$L,MATCH(DE$3,'Scenario Parameters'!$A:$A,0)))*'Base Table 5'!DE107</f>
        <v>0.52005000000000001</v>
      </c>
      <c r="DF107" s="36">
        <f>(1+INDEX('Scenario Parameters'!$L:$L,MATCH($C107,'Scenario Parameters'!$A:$A,0)))*(1+INDEX('Scenario Parameters'!$L:$L,MATCH(DF$3,'Scenario Parameters'!$A:$A,0)))*'Base Table 5'!DF107</f>
        <v>0.14380000000000001</v>
      </c>
      <c r="DG107" s="36">
        <f>(1+INDEX('Scenario Parameters'!$L:$L,MATCH($C107,'Scenario Parameters'!$A:$A,0)))*(1+INDEX('Scenario Parameters'!$L:$L,MATCH(DG$3,'Scenario Parameters'!$A:$A,0)))*'Base Table 5'!DG107</f>
        <v>0.50560000000000005</v>
      </c>
      <c r="DH107" s="36">
        <f>(1+INDEX('Scenario Parameters'!$L:$L,MATCH($C107,'Scenario Parameters'!$A:$A,0)))*(1+INDEX('Scenario Parameters'!$L:$L,MATCH(DH$3,'Scenario Parameters'!$A:$A,0)))*'Base Table 5'!DH107</f>
        <v>0.56640000000000001</v>
      </c>
      <c r="DI107" s="36">
        <f>(1+INDEX('Scenario Parameters'!$L:$L,MATCH($C107,'Scenario Parameters'!$A:$A,0)))*(1+INDEX('Scenario Parameters'!$L:$L,MATCH(DI$3,'Scenario Parameters'!$A:$A,0)))*'Base Table 5'!DI107</f>
        <v>0.1384</v>
      </c>
      <c r="DJ107" s="36">
        <f>(1+INDEX('Scenario Parameters'!$L:$L,MATCH($C107,'Scenario Parameters'!$A:$A,0)))*(1+INDEX('Scenario Parameters'!$L:$L,MATCH(DJ$3,'Scenario Parameters'!$A:$A,0)))*'Base Table 5'!DJ107</f>
        <v>0.20979999999999999</v>
      </c>
      <c r="DK107" s="36">
        <f>(1+INDEX('Scenario Parameters'!$L:$L,MATCH($C107,'Scenario Parameters'!$A:$A,0)))*(1+INDEX('Scenario Parameters'!$L:$L,MATCH(DK$3,'Scenario Parameters'!$A:$A,0)))*'Base Table 5'!DK107</f>
        <v>0.20250000000000001</v>
      </c>
      <c r="DL107" s="36">
        <f>(1+INDEX('Scenario Parameters'!$L:$L,MATCH($C107,'Scenario Parameters'!$A:$A,0)))*(1+INDEX('Scenario Parameters'!$L:$L,MATCH(DL$3,'Scenario Parameters'!$A:$A,0)))*'Base Table 5'!DL107</f>
        <v>3.3339999999999988E-2</v>
      </c>
      <c r="DM107" s="36">
        <f>(1+INDEX('Scenario Parameters'!$L:$L,MATCH($C107,'Scenario Parameters'!$A:$A,0)))*(1+INDEX('Scenario Parameters'!$L:$L,MATCH(DM$3,'Scenario Parameters'!$A:$A,0)))*'Base Table 5'!DM107</f>
        <v>0.26</v>
      </c>
      <c r="DN107" s="36">
        <f>(1+INDEX('Scenario Parameters'!$L:$L,MATCH($C107,'Scenario Parameters'!$A:$A,0)))*(1+INDEX('Scenario Parameters'!$L:$L,MATCH(DN$3,'Scenario Parameters'!$A:$A,0)))*'Base Table 5'!DN107</f>
        <v>0.33810000000000001</v>
      </c>
      <c r="DO107" s="36">
        <f>(1+INDEX('Scenario Parameters'!$L:$L,MATCH($C107,'Scenario Parameters'!$A:$A,0)))*(1+INDEX('Scenario Parameters'!$L:$L,MATCH(DO$3,'Scenario Parameters'!$A:$A,0)))*'Base Table 5'!DO107</f>
        <v>9.5000000000000001E-2</v>
      </c>
      <c r="DP107" s="36">
        <f t="shared" si="12"/>
        <v>74.854500000000016</v>
      </c>
      <c r="DQ107" s="36">
        <f>('Base Table 5'!DQ107/'Base Table 5'!$DX107)*$EB107</f>
        <v>15711.714903375958</v>
      </c>
      <c r="DR107" s="36">
        <f>('Base Table 5'!DR107/'Base Table 5'!$DX107)*$EB107</f>
        <v>76796.234220187485</v>
      </c>
      <c r="DS107" s="36">
        <f>('Base Table 5'!DS107/'Base Table 5'!$DX107)*$EB107</f>
        <v>34.380493809972471</v>
      </c>
      <c r="DT107" s="36">
        <f>('Base Table 5'!DT107/'Base Table 5'!$DX107)*$EB107</f>
        <v>1.3316744591202125</v>
      </c>
      <c r="DU107" s="36">
        <f>('Base Table 5'!DU107/'Base Table 5'!$DX107)*$EB107</f>
        <v>5.1238190345825867</v>
      </c>
      <c r="DV107" s="36">
        <f>('Base Table 5'!DV107/'Base Table 5'!$DX107)*$EB107</f>
        <v>5.3616566232551878E-2</v>
      </c>
      <c r="DW107" s="36">
        <f>('Base Table 5'!DW107/'Base Table 5'!$DX107)*$EB107</f>
        <v>754.30829539970853</v>
      </c>
      <c r="DX107" s="36">
        <f t="shared" si="13"/>
        <v>93303.147022833058</v>
      </c>
      <c r="DY107" s="36">
        <f t="shared" si="14"/>
        <v>93378.001522833059</v>
      </c>
      <c r="DZ107" s="14">
        <f>'Base Table 5'!DY107</f>
        <v>95091.99990000001</v>
      </c>
      <c r="EA107" s="54">
        <v>93378.001522833074</v>
      </c>
      <c r="EB107" s="100">
        <f t="shared" si="15"/>
        <v>93303.147022833073</v>
      </c>
    </row>
    <row r="108" spans="1:132" x14ac:dyDescent="0.4">
      <c r="A108" s="34">
        <v>105</v>
      </c>
      <c r="B108" s="7" t="str">
        <f>'Base Table 5'!B108</f>
        <v>8110</v>
      </c>
      <c r="C108" s="111">
        <f>'Base Table 5'!C108</f>
        <v>35</v>
      </c>
      <c r="D108" s="35" t="str">
        <f>'Base Table 5'!D108</f>
        <v>Technical, vocational and tertiary education services (including undergraduate and postgraduate)</v>
      </c>
      <c r="E108" s="36">
        <f>(1+INDEX('Scenario Parameters'!$L:$L,MATCH($C108,'Scenario Parameters'!$A:$A,0)))*(1+INDEX('Scenario Parameters'!$L:$L,MATCH(E$3,'Scenario Parameters'!$A:$A,0)))*'Base Table 5'!E108</f>
        <v>1.3169500000000001</v>
      </c>
      <c r="F108" s="36">
        <f>(1+INDEX('Scenario Parameters'!$L:$L,MATCH($C108,'Scenario Parameters'!$A:$A,0)))*(1+INDEX('Scenario Parameters'!$L:$L,MATCH(F$3,'Scenario Parameters'!$A:$A,0)))*'Base Table 5'!F108</f>
        <v>0.19175</v>
      </c>
      <c r="G108" s="36">
        <f>(1+INDEX('Scenario Parameters'!$L:$L,MATCH($C108,'Scenario Parameters'!$A:$A,0)))*(1+INDEX('Scenario Parameters'!$L:$L,MATCH(G$3,'Scenario Parameters'!$A:$A,0)))*'Base Table 5'!G108</f>
        <v>1.44455</v>
      </c>
      <c r="H108" s="36">
        <f>(1+INDEX('Scenario Parameters'!$L:$L,MATCH($C108,'Scenario Parameters'!$A:$A,0)))*(1+INDEX('Scenario Parameters'!$L:$L,MATCH(H$3,'Scenario Parameters'!$A:$A,0)))*'Base Table 5'!H108</f>
        <v>0.17874999999999999</v>
      </c>
      <c r="I108" s="36">
        <f>(1+INDEX('Scenario Parameters'!$L:$L,MATCH($C108,'Scenario Parameters'!$A:$A,0)))*(1+INDEX('Scenario Parameters'!$L:$L,MATCH(I$3,'Scenario Parameters'!$A:$A,0)))*'Base Table 5'!I108</f>
        <v>4.8500000000000001E-3</v>
      </c>
      <c r="J108" s="36">
        <f>(1+INDEX('Scenario Parameters'!$L:$L,MATCH($C108,'Scenario Parameters'!$A:$A,0)))*(1+INDEX('Scenario Parameters'!$L:$L,MATCH(J$3,'Scenario Parameters'!$A:$A,0)))*'Base Table 5'!J108</f>
        <v>0.25714999999999999</v>
      </c>
      <c r="K108" s="36">
        <f>(1+INDEX('Scenario Parameters'!$L:$L,MATCH($C108,'Scenario Parameters'!$A:$A,0)))*(1+INDEX('Scenario Parameters'!$L:$L,MATCH(K$3,'Scenario Parameters'!$A:$A,0)))*'Base Table 5'!K108</f>
        <v>0.93130000000000002</v>
      </c>
      <c r="L108" s="36">
        <f>(1+INDEX('Scenario Parameters'!$L:$L,MATCH($C108,'Scenario Parameters'!$A:$A,0)))*(1+INDEX('Scenario Parameters'!$L:$L,MATCH(L$3,'Scenario Parameters'!$A:$A,0)))*'Base Table 5'!L108</f>
        <v>2.3166949999999993</v>
      </c>
      <c r="M108" s="36">
        <f>(1+INDEX('Scenario Parameters'!$L:$L,MATCH($C108,'Scenario Parameters'!$A:$A,0)))*(1+INDEX('Scenario Parameters'!$L:$L,MATCH(M$3,'Scenario Parameters'!$A:$A,0)))*'Base Table 5'!M108</f>
        <v>1.7679599999999998</v>
      </c>
      <c r="N108" s="36">
        <f>(1+INDEX('Scenario Parameters'!$L:$L,MATCH($C108,'Scenario Parameters'!$A:$A,0)))*(1+INDEX('Scenario Parameters'!$L:$L,MATCH(N$3,'Scenario Parameters'!$A:$A,0)))*'Base Table 5'!N108</f>
        <v>7.4691650000000003</v>
      </c>
      <c r="O108" s="36">
        <f>(1+INDEX('Scenario Parameters'!$L:$L,MATCH($C108,'Scenario Parameters'!$A:$A,0)))*(1+INDEX('Scenario Parameters'!$L:$L,MATCH(O$3,'Scenario Parameters'!$A:$A,0)))*'Base Table 5'!O108</f>
        <v>22.817740000000004</v>
      </c>
      <c r="P108" s="36">
        <f>(1+INDEX('Scenario Parameters'!$L:$L,MATCH($C108,'Scenario Parameters'!$A:$A,0)))*(1+INDEX('Scenario Parameters'!$L:$L,MATCH(P$3,'Scenario Parameters'!$A:$A,0)))*'Base Table 5'!P108</f>
        <v>0.99027500000000013</v>
      </c>
      <c r="Q108" s="36">
        <f>(1+INDEX('Scenario Parameters'!$L:$L,MATCH($C108,'Scenario Parameters'!$A:$A,0)))*(1+INDEX('Scenario Parameters'!$L:$L,MATCH(Q$3,'Scenario Parameters'!$A:$A,0)))*'Base Table 5'!Q108</f>
        <v>2.0440999999999998</v>
      </c>
      <c r="R108" s="36">
        <f>(1+INDEX('Scenario Parameters'!$L:$L,MATCH($C108,'Scenario Parameters'!$A:$A,0)))*(1+INDEX('Scenario Parameters'!$L:$L,MATCH(R$3,'Scenario Parameters'!$A:$A,0)))*'Base Table 5'!R108</f>
        <v>10.8208</v>
      </c>
      <c r="S108" s="36">
        <f>(1+INDEX('Scenario Parameters'!$L:$L,MATCH($C108,'Scenario Parameters'!$A:$A,0)))*(1+INDEX('Scenario Parameters'!$L:$L,MATCH(S$3,'Scenario Parameters'!$A:$A,0)))*'Base Table 5'!S108</f>
        <v>1.9499999999999999E-3</v>
      </c>
      <c r="T108" s="36">
        <f>(1+INDEX('Scenario Parameters'!$L:$L,MATCH($C108,'Scenario Parameters'!$A:$A,0)))*(1+INDEX('Scenario Parameters'!$L:$L,MATCH(T$3,'Scenario Parameters'!$A:$A,0)))*'Base Table 5'!T108</f>
        <v>4.1589</v>
      </c>
      <c r="U108" s="36">
        <f>(1+INDEX('Scenario Parameters'!$L:$L,MATCH($C108,'Scenario Parameters'!$A:$A,0)))*(1+INDEX('Scenario Parameters'!$L:$L,MATCH(U$3,'Scenario Parameters'!$A:$A,0)))*'Base Table 5'!U108</f>
        <v>0.58379999999999999</v>
      </c>
      <c r="V108" s="36">
        <f>(1+INDEX('Scenario Parameters'!$L:$L,MATCH($C108,'Scenario Parameters'!$A:$A,0)))*(1+INDEX('Scenario Parameters'!$L:$L,MATCH(V$3,'Scenario Parameters'!$A:$A,0)))*'Base Table 5'!V108</f>
        <v>0.39324999999999999</v>
      </c>
      <c r="W108" s="36">
        <f>(1+INDEX('Scenario Parameters'!$L:$L,MATCH($C108,'Scenario Parameters'!$A:$A,0)))*(1+INDEX('Scenario Parameters'!$L:$L,MATCH(W$3,'Scenario Parameters'!$A:$A,0)))*'Base Table 5'!W108</f>
        <v>1.7862</v>
      </c>
      <c r="X108" s="36">
        <f>(1+INDEX('Scenario Parameters'!$L:$L,MATCH($C108,'Scenario Parameters'!$A:$A,0)))*(1+INDEX('Scenario Parameters'!$L:$L,MATCH(X$3,'Scenario Parameters'!$A:$A,0)))*'Base Table 5'!X108</f>
        <v>1.44245</v>
      </c>
      <c r="Y108" s="36">
        <f>(1+INDEX('Scenario Parameters'!$L:$L,MATCH($C108,'Scenario Parameters'!$A:$A,0)))*(1+INDEX('Scenario Parameters'!$L:$L,MATCH(Y$3,'Scenario Parameters'!$A:$A,0)))*'Base Table 5'!Y108</f>
        <v>3.0615999999999999</v>
      </c>
      <c r="Z108" s="36">
        <f>(1+INDEX('Scenario Parameters'!$L:$L,MATCH($C108,'Scenario Parameters'!$A:$A,0)))*(1+INDEX('Scenario Parameters'!$L:$L,MATCH(Z$3,'Scenario Parameters'!$A:$A,0)))*'Base Table 5'!Z108</f>
        <v>1.4936499999999999</v>
      </c>
      <c r="AA108" s="36">
        <f>(1+INDEX('Scenario Parameters'!$L:$L,MATCH($C108,'Scenario Parameters'!$A:$A,0)))*(1+INDEX('Scenario Parameters'!$L:$L,MATCH(AA$3,'Scenario Parameters'!$A:$A,0)))*'Base Table 5'!AA108</f>
        <v>2.9228999999999998</v>
      </c>
      <c r="AB108" s="36">
        <f>(1+INDEX('Scenario Parameters'!$L:$L,MATCH($C108,'Scenario Parameters'!$A:$A,0)))*(1+INDEX('Scenario Parameters'!$L:$L,MATCH(AB$3,'Scenario Parameters'!$A:$A,0)))*'Base Table 5'!AB108</f>
        <v>0.73839999999999995</v>
      </c>
      <c r="AC108" s="36">
        <f>(1+INDEX('Scenario Parameters'!$L:$L,MATCH($C108,'Scenario Parameters'!$A:$A,0)))*(1+INDEX('Scenario Parameters'!$L:$L,MATCH(AC$3,'Scenario Parameters'!$A:$A,0)))*'Base Table 5'!AC108</f>
        <v>0.65690000000000004</v>
      </c>
      <c r="AD108" s="36">
        <f>(1+INDEX('Scenario Parameters'!$L:$L,MATCH($C108,'Scenario Parameters'!$A:$A,0)))*(1+INDEX('Scenario Parameters'!$L:$L,MATCH(AD$3,'Scenario Parameters'!$A:$A,0)))*'Base Table 5'!AD108</f>
        <v>1.15E-3</v>
      </c>
      <c r="AE108" s="36">
        <f>(1+INDEX('Scenario Parameters'!$L:$L,MATCH($C108,'Scenario Parameters'!$A:$A,0)))*(1+INDEX('Scenario Parameters'!$L:$L,MATCH(AE$3,'Scenario Parameters'!$A:$A,0)))*'Base Table 5'!AE108</f>
        <v>5.1500000000000001E-3</v>
      </c>
      <c r="AF108" s="36">
        <f>(1+INDEX('Scenario Parameters'!$L:$L,MATCH($C108,'Scenario Parameters'!$A:$A,0)))*(1+INDEX('Scenario Parameters'!$L:$L,MATCH(AF$3,'Scenario Parameters'!$A:$A,0)))*'Base Table 5'!AF108</f>
        <v>0.76665000000000005</v>
      </c>
      <c r="AG108" s="36">
        <f>(1+INDEX('Scenario Parameters'!$L:$L,MATCH($C108,'Scenario Parameters'!$A:$A,0)))*(1+INDEX('Scenario Parameters'!$L:$L,MATCH(AG$3,'Scenario Parameters'!$A:$A,0)))*'Base Table 5'!AG108</f>
        <v>5.0000000000000002E-5</v>
      </c>
      <c r="AH108" s="36">
        <f>(1+INDEX('Scenario Parameters'!$L:$L,MATCH($C108,'Scenario Parameters'!$A:$A,0)))*(1+INDEX('Scenario Parameters'!$L:$L,MATCH(AH$3,'Scenario Parameters'!$A:$A,0)))*'Base Table 5'!AH108</f>
        <v>0.1014</v>
      </c>
      <c r="AI108" s="36">
        <f>(1+INDEX('Scenario Parameters'!$L:$L,MATCH($C108,'Scenario Parameters'!$A:$A,0)))*(1+INDEX('Scenario Parameters'!$L:$L,MATCH(AI$3,'Scenario Parameters'!$A:$A,0)))*'Base Table 5'!AI108</f>
        <v>3.3500000000000001E-3</v>
      </c>
      <c r="AJ108" s="36">
        <f>(1+INDEX('Scenario Parameters'!$L:$L,MATCH($C108,'Scenario Parameters'!$A:$A,0)))*(1+INDEX('Scenario Parameters'!$L:$L,MATCH(AJ$3,'Scenario Parameters'!$A:$A,0)))*'Base Table 5'!AJ108</f>
        <v>0.2382</v>
      </c>
      <c r="AK108" s="36">
        <f>(1+INDEX('Scenario Parameters'!$L:$L,MATCH($C108,'Scenario Parameters'!$A:$A,0)))*(1+INDEX('Scenario Parameters'!$L:$L,MATCH(AK$3,'Scenario Parameters'!$A:$A,0)))*'Base Table 5'!AK108</f>
        <v>2.1428500000000001</v>
      </c>
      <c r="AL108" s="36">
        <f>(1+INDEX('Scenario Parameters'!$L:$L,MATCH($C108,'Scenario Parameters'!$A:$A,0)))*(1+INDEX('Scenario Parameters'!$L:$L,MATCH(AL$3,'Scenario Parameters'!$A:$A,0)))*'Base Table 5'!AL108</f>
        <v>0.50980000000000003</v>
      </c>
      <c r="AM108" s="36">
        <f>(1+INDEX('Scenario Parameters'!$L:$L,MATCH($C108,'Scenario Parameters'!$A:$A,0)))*(1+INDEX('Scenario Parameters'!$L:$L,MATCH(AM$3,'Scenario Parameters'!$A:$A,0)))*'Base Table 5'!AM108</f>
        <v>1.90205</v>
      </c>
      <c r="AN108" s="36">
        <f>(1+INDEX('Scenario Parameters'!$L:$L,MATCH($C108,'Scenario Parameters'!$A:$A,0)))*(1+INDEX('Scenario Parameters'!$L:$L,MATCH(AN$3,'Scenario Parameters'!$A:$A,0)))*'Base Table 5'!AN108</f>
        <v>2.97045</v>
      </c>
      <c r="AO108" s="36">
        <f>(1+INDEX('Scenario Parameters'!$L:$L,MATCH($C108,'Scenario Parameters'!$A:$A,0)))*(1+INDEX('Scenario Parameters'!$L:$L,MATCH(AO$3,'Scenario Parameters'!$A:$A,0)))*'Base Table 5'!AO108</f>
        <v>0.46472499999999989</v>
      </c>
      <c r="AP108" s="36">
        <f>(1+INDEX('Scenario Parameters'!$L:$L,MATCH($C108,'Scenario Parameters'!$A:$A,0)))*(1+INDEX('Scenario Parameters'!$L:$L,MATCH(AP$3,'Scenario Parameters'!$A:$A,0)))*'Base Table 5'!AP108</f>
        <v>3.1350750000000001</v>
      </c>
      <c r="AQ108" s="36">
        <f>(1+INDEX('Scenario Parameters'!$L:$L,MATCH($C108,'Scenario Parameters'!$A:$A,0)))*(1+INDEX('Scenario Parameters'!$L:$L,MATCH(AQ$3,'Scenario Parameters'!$A:$A,0)))*'Base Table 5'!AQ108</f>
        <v>4.5250000000000004E-3</v>
      </c>
      <c r="AR108" s="36">
        <f>(1+INDEX('Scenario Parameters'!$L:$L,MATCH($C108,'Scenario Parameters'!$A:$A,0)))*(1+INDEX('Scenario Parameters'!$L:$L,MATCH(AR$3,'Scenario Parameters'!$A:$A,0)))*'Base Table 5'!AR108</f>
        <v>6.8255499999999998</v>
      </c>
      <c r="AS108" s="36">
        <f>(1+INDEX('Scenario Parameters'!$L:$L,MATCH($C108,'Scenario Parameters'!$A:$A,0)))*(1+INDEX('Scenario Parameters'!$L:$L,MATCH(AS$3,'Scenario Parameters'!$A:$A,0)))*'Base Table 5'!AS108</f>
        <v>1.3646</v>
      </c>
      <c r="AT108" s="36">
        <f>(1+INDEX('Scenario Parameters'!$L:$L,MATCH($C108,'Scenario Parameters'!$A:$A,0)))*(1+INDEX('Scenario Parameters'!$L:$L,MATCH(AT$3,'Scenario Parameters'!$A:$A,0)))*'Base Table 5'!AT108</f>
        <v>5.66805</v>
      </c>
      <c r="AU108" s="36">
        <f>(1+INDEX('Scenario Parameters'!$L:$L,MATCH($C108,'Scenario Parameters'!$A:$A,0)))*(1+INDEX('Scenario Parameters'!$L:$L,MATCH(AU$3,'Scenario Parameters'!$A:$A,0)))*'Base Table 5'!AU108</f>
        <v>8.0549999999999997E-2</v>
      </c>
      <c r="AV108" s="36">
        <f>(1+INDEX('Scenario Parameters'!$L:$L,MATCH($C108,'Scenario Parameters'!$A:$A,0)))*(1+INDEX('Scenario Parameters'!$L:$L,MATCH(AV$3,'Scenario Parameters'!$A:$A,0)))*'Base Table 5'!AV108</f>
        <v>1.0419</v>
      </c>
      <c r="AW108" s="36">
        <f>(1+INDEX('Scenario Parameters'!$L:$L,MATCH($C108,'Scenario Parameters'!$A:$A,0)))*(1+INDEX('Scenario Parameters'!$L:$L,MATCH(AW$3,'Scenario Parameters'!$A:$A,0)))*'Base Table 5'!AW108</f>
        <v>0.26255000000000001</v>
      </c>
      <c r="AX108" s="36">
        <f>(1+INDEX('Scenario Parameters'!$L:$L,MATCH($C108,'Scenario Parameters'!$A:$A,0)))*(1+INDEX('Scenario Parameters'!$L:$L,MATCH(AX$3,'Scenario Parameters'!$A:$A,0)))*'Base Table 5'!AX108</f>
        <v>8.6765500000000007</v>
      </c>
      <c r="AY108" s="36">
        <f>(1+INDEX('Scenario Parameters'!$L:$L,MATCH($C108,'Scenario Parameters'!$A:$A,0)))*(1+INDEX('Scenario Parameters'!$L:$L,MATCH(AY$3,'Scenario Parameters'!$A:$A,0)))*'Base Table 5'!AY108</f>
        <v>1.3217000000000001</v>
      </c>
      <c r="AZ108" s="36">
        <f>(1+INDEX('Scenario Parameters'!$L:$L,MATCH($C108,'Scenario Parameters'!$A:$A,0)))*(1+INDEX('Scenario Parameters'!$L:$L,MATCH(AZ$3,'Scenario Parameters'!$A:$A,0)))*'Base Table 5'!AZ108</f>
        <v>0.11905</v>
      </c>
      <c r="BA108" s="36">
        <f>(1+INDEX('Scenario Parameters'!$L:$L,MATCH($C108,'Scenario Parameters'!$A:$A,0)))*(1+INDEX('Scenario Parameters'!$L:$L,MATCH(BA$3,'Scenario Parameters'!$A:$A,0)))*'Base Table 5'!BA108</f>
        <v>3.0965500000000001</v>
      </c>
      <c r="BB108" s="36">
        <f>(1+INDEX('Scenario Parameters'!$L:$L,MATCH($C108,'Scenario Parameters'!$A:$A,0)))*(1+INDEX('Scenario Parameters'!$L:$L,MATCH(BB$3,'Scenario Parameters'!$A:$A,0)))*'Base Table 5'!BB108</f>
        <v>0.42494999999999999</v>
      </c>
      <c r="BC108" s="36">
        <f>(1+INDEX('Scenario Parameters'!$L:$L,MATCH($C108,'Scenario Parameters'!$A:$A,0)))*(1+INDEX('Scenario Parameters'!$L:$L,MATCH(BC$3,'Scenario Parameters'!$A:$A,0)))*'Base Table 5'!BC108</f>
        <v>0.11169999999999999</v>
      </c>
      <c r="BD108" s="36">
        <f>(1+INDEX('Scenario Parameters'!$L:$L,MATCH($C108,'Scenario Parameters'!$A:$A,0)))*(1+INDEX('Scenario Parameters'!$L:$L,MATCH(BD$3,'Scenario Parameters'!$A:$A,0)))*'Base Table 5'!BD108</f>
        <v>7.6116000000000001</v>
      </c>
      <c r="BE108" s="36">
        <f>(1+INDEX('Scenario Parameters'!$L:$L,MATCH($C108,'Scenario Parameters'!$A:$A,0)))*(1+INDEX('Scenario Parameters'!$L:$L,MATCH(BE$3,'Scenario Parameters'!$A:$A,0)))*'Base Table 5'!BE108</f>
        <v>0.53090000000000004</v>
      </c>
      <c r="BF108" s="36">
        <f>(1+INDEX('Scenario Parameters'!$L:$L,MATCH($C108,'Scenario Parameters'!$A:$A,0)))*(1+INDEX('Scenario Parameters'!$L:$L,MATCH(BF$3,'Scenario Parameters'!$A:$A,0)))*'Base Table 5'!BF108</f>
        <v>1.54905</v>
      </c>
      <c r="BG108" s="36">
        <f>(1+INDEX('Scenario Parameters'!$L:$L,MATCH($C108,'Scenario Parameters'!$A:$A,0)))*(1+INDEX('Scenario Parameters'!$L:$L,MATCH(BG$3,'Scenario Parameters'!$A:$A,0)))*'Base Table 5'!BG108</f>
        <v>2.8083000000000005</v>
      </c>
      <c r="BH108" s="36">
        <f>(1+INDEX('Scenario Parameters'!$L:$L,MATCH($C108,'Scenario Parameters'!$A:$A,0)))*(1+INDEX('Scenario Parameters'!$L:$L,MATCH(BH$3,'Scenario Parameters'!$A:$A,0)))*'Base Table 5'!BH108</f>
        <v>3.4291499999999999</v>
      </c>
      <c r="BI108" s="36">
        <f>(1+INDEX('Scenario Parameters'!$L:$L,MATCH($C108,'Scenario Parameters'!$A:$A,0)))*(1+INDEX('Scenario Parameters'!$L:$L,MATCH(BI$3,'Scenario Parameters'!$A:$A,0)))*'Base Table 5'!BI108</f>
        <v>2.8224999999999998</v>
      </c>
      <c r="BJ108" s="36">
        <f>(1+INDEX('Scenario Parameters'!$L:$L,MATCH($C108,'Scenario Parameters'!$A:$A,0)))*(1+INDEX('Scenario Parameters'!$L:$L,MATCH(BJ$3,'Scenario Parameters'!$A:$A,0)))*'Base Table 5'!BJ108</f>
        <v>1.495E-2</v>
      </c>
      <c r="BK108" s="36">
        <f>(1+INDEX('Scenario Parameters'!$L:$L,MATCH($C108,'Scenario Parameters'!$A:$A,0)))*(1+INDEX('Scenario Parameters'!$L:$L,MATCH(BK$3,'Scenario Parameters'!$A:$A,0)))*'Base Table 5'!BK108</f>
        <v>4.5186000000000002</v>
      </c>
      <c r="BL108" s="36">
        <f>(1+INDEX('Scenario Parameters'!$L:$L,MATCH($C108,'Scenario Parameters'!$A:$A,0)))*(1+INDEX('Scenario Parameters'!$L:$L,MATCH(BL$3,'Scenario Parameters'!$A:$A,0)))*'Base Table 5'!BL108</f>
        <v>2.2244999999999999</v>
      </c>
      <c r="BM108" s="36">
        <f>(1+INDEX('Scenario Parameters'!$L:$L,MATCH($C108,'Scenario Parameters'!$A:$A,0)))*(1+INDEX('Scenario Parameters'!$L:$L,MATCH(BM$3,'Scenario Parameters'!$A:$A,0)))*'Base Table 5'!BM108</f>
        <v>0.7429</v>
      </c>
      <c r="BN108" s="36">
        <f>(1+INDEX('Scenario Parameters'!$L:$L,MATCH($C108,'Scenario Parameters'!$A:$A,0)))*(1+INDEX('Scenario Parameters'!$L:$L,MATCH(BN$3,'Scenario Parameters'!$A:$A,0)))*'Base Table 5'!BN108</f>
        <v>9.5027500000000007</v>
      </c>
      <c r="BO108" s="36">
        <f>(1+INDEX('Scenario Parameters'!$L:$L,MATCH($C108,'Scenario Parameters'!$A:$A,0)))*(1+INDEX('Scenario Parameters'!$L:$L,MATCH(BO$3,'Scenario Parameters'!$A:$A,0)))*'Base Table 5'!BO108</f>
        <v>0.41770000000000002</v>
      </c>
      <c r="BP108" s="36">
        <f>(1+INDEX('Scenario Parameters'!$L:$L,MATCH($C108,'Scenario Parameters'!$A:$A,0)))*(1+INDEX('Scenario Parameters'!$L:$L,MATCH(BP$3,'Scenario Parameters'!$A:$A,0)))*'Base Table 5'!BP108</f>
        <v>7.8799999999999995E-2</v>
      </c>
      <c r="BQ108" s="36">
        <f>(1+INDEX('Scenario Parameters'!$L:$L,MATCH($C108,'Scenario Parameters'!$A:$A,0)))*(1+INDEX('Scenario Parameters'!$L:$L,MATCH(BQ$3,'Scenario Parameters'!$A:$A,0)))*'Base Table 5'!BQ108</f>
        <v>1.2266874999999999</v>
      </c>
      <c r="BR108" s="36">
        <f>(1+INDEX('Scenario Parameters'!$L:$L,MATCH($C108,'Scenario Parameters'!$A:$A,0)))*(1+INDEX('Scenario Parameters'!$L:$L,MATCH(BR$3,'Scenario Parameters'!$A:$A,0)))*'Base Table 5'!BR108</f>
        <v>37.246562499999996</v>
      </c>
      <c r="BS108" s="36">
        <f>(1+INDEX('Scenario Parameters'!$L:$L,MATCH($C108,'Scenario Parameters'!$A:$A,0)))*(1+INDEX('Scenario Parameters'!$L:$L,MATCH(BS$3,'Scenario Parameters'!$A:$A,0)))*'Base Table 5'!BS108</f>
        <v>0.11603999999999999</v>
      </c>
      <c r="BT108" s="36">
        <f>(1+INDEX('Scenario Parameters'!$L:$L,MATCH($C108,'Scenario Parameters'!$A:$A,0)))*(1+INDEX('Scenario Parameters'!$L:$L,MATCH(BT$3,'Scenario Parameters'!$A:$A,0)))*'Base Table 5'!BT108</f>
        <v>5.0713499999999998</v>
      </c>
      <c r="BU108" s="36">
        <f>(1+INDEX('Scenario Parameters'!$L:$L,MATCH($C108,'Scenario Parameters'!$A:$A,0)))*(1+INDEX('Scenario Parameters'!$L:$L,MATCH(BU$3,'Scenario Parameters'!$A:$A,0)))*'Base Table 5'!BU108</f>
        <v>31.072700000000001</v>
      </c>
      <c r="BV108" s="36">
        <f>(1+INDEX('Scenario Parameters'!$L:$L,MATCH($C108,'Scenario Parameters'!$A:$A,0)))*(1+INDEX('Scenario Parameters'!$L:$L,MATCH(BV$3,'Scenario Parameters'!$A:$A,0)))*'Base Table 5'!BV108</f>
        <v>16.2286</v>
      </c>
      <c r="BW108" s="36">
        <f>(1+INDEX('Scenario Parameters'!$L:$L,MATCH($C108,'Scenario Parameters'!$A:$A,0)))*(1+INDEX('Scenario Parameters'!$L:$L,MATCH(BW$3,'Scenario Parameters'!$A:$A,0)))*'Base Table 5'!BW108</f>
        <v>3.6219999999999999</v>
      </c>
      <c r="BX108" s="36">
        <f>(1+INDEX('Scenario Parameters'!$L:$L,MATCH($C108,'Scenario Parameters'!$A:$A,0)))*(1+INDEX('Scenario Parameters'!$L:$L,MATCH(BX$3,'Scenario Parameters'!$A:$A,0)))*'Base Table 5'!BX108</f>
        <v>5.6439500000000002</v>
      </c>
      <c r="BY108" s="36">
        <f>(1+INDEX('Scenario Parameters'!$L:$L,MATCH($C108,'Scenario Parameters'!$A:$A,0)))*(1+INDEX('Scenario Parameters'!$L:$L,MATCH(BY$3,'Scenario Parameters'!$A:$A,0)))*'Base Table 5'!BY108</f>
        <v>32.408099999999997</v>
      </c>
      <c r="BZ108" s="36">
        <f>(1+INDEX('Scenario Parameters'!$L:$L,MATCH($C108,'Scenario Parameters'!$A:$A,0)))*(1+INDEX('Scenario Parameters'!$L:$L,MATCH(BZ$3,'Scenario Parameters'!$A:$A,0)))*'Base Table 5'!BZ108</f>
        <v>18.441500000000001</v>
      </c>
      <c r="CA108" s="36">
        <f>(1+INDEX('Scenario Parameters'!$L:$L,MATCH($C108,'Scenario Parameters'!$A:$A,0)))*(1+INDEX('Scenario Parameters'!$L:$L,MATCH(CA$3,'Scenario Parameters'!$A:$A,0)))*'Base Table 5'!CA108</f>
        <v>15.984450000000001</v>
      </c>
      <c r="CB108" s="36">
        <f>(1+INDEX('Scenario Parameters'!$L:$L,MATCH($C108,'Scenario Parameters'!$A:$A,0)))*(1+INDEX('Scenario Parameters'!$L:$L,MATCH(CB$3,'Scenario Parameters'!$A:$A,0)))*'Base Table 5'!CB108</f>
        <v>2.6069</v>
      </c>
      <c r="CC108" s="36">
        <f>(1+INDEX('Scenario Parameters'!$L:$L,MATCH($C108,'Scenario Parameters'!$A:$A,0)))*(1+INDEX('Scenario Parameters'!$L:$L,MATCH(CC$3,'Scenario Parameters'!$A:$A,0)))*'Base Table 5'!CC108</f>
        <v>5.84985</v>
      </c>
      <c r="CD108" s="36">
        <f>(1+INDEX('Scenario Parameters'!$L:$L,MATCH($C108,'Scenario Parameters'!$A:$A,0)))*(1+INDEX('Scenario Parameters'!$L:$L,MATCH(CD$3,'Scenario Parameters'!$A:$A,0)))*'Base Table 5'!CD108</f>
        <v>13.29288</v>
      </c>
      <c r="CE108" s="36">
        <f>(1+INDEX('Scenario Parameters'!$L:$L,MATCH($C108,'Scenario Parameters'!$A:$A,0)))*(1+INDEX('Scenario Parameters'!$L:$L,MATCH(CE$3,'Scenario Parameters'!$A:$A,0)))*'Base Table 5'!CE108</f>
        <v>3.2244999999999999</v>
      </c>
      <c r="CF108" s="36">
        <f>(1+INDEX('Scenario Parameters'!$L:$L,MATCH($C108,'Scenario Parameters'!$A:$A,0)))*(1+INDEX('Scenario Parameters'!$L:$L,MATCH(CF$3,'Scenario Parameters'!$A:$A,0)))*'Base Table 5'!CF108</f>
        <v>1.1079000000000001</v>
      </c>
      <c r="CG108" s="36">
        <f>(1+INDEX('Scenario Parameters'!$L:$L,MATCH($C108,'Scenario Parameters'!$A:$A,0)))*(1+INDEX('Scenario Parameters'!$L:$L,MATCH(CG$3,'Scenario Parameters'!$A:$A,0)))*'Base Table 5'!CG108</f>
        <v>3.6019999999999999</v>
      </c>
      <c r="CH108" s="36">
        <f>(1+INDEX('Scenario Parameters'!$L:$L,MATCH($C108,'Scenario Parameters'!$A:$A,0)))*(1+INDEX('Scenario Parameters'!$L:$L,MATCH(CH$3,'Scenario Parameters'!$A:$A,0)))*'Base Table 5'!CH108</f>
        <v>5.0216500000000002</v>
      </c>
      <c r="CI108" s="36">
        <f>(1+INDEX('Scenario Parameters'!$L:$L,MATCH($C108,'Scenario Parameters'!$A:$A,0)))*(1+INDEX('Scenario Parameters'!$L:$L,MATCH(CI$3,'Scenario Parameters'!$A:$A,0)))*'Base Table 5'!CI108</f>
        <v>33.755000000000003</v>
      </c>
      <c r="CJ108" s="36">
        <f>(1+INDEX('Scenario Parameters'!$L:$L,MATCH($C108,'Scenario Parameters'!$A:$A,0)))*(1+INDEX('Scenario Parameters'!$L:$L,MATCH(CJ$3,'Scenario Parameters'!$A:$A,0)))*'Base Table 5'!CJ108</f>
        <v>26.366199999999999</v>
      </c>
      <c r="CK108" s="36">
        <f>(1+INDEX('Scenario Parameters'!$L:$L,MATCH($C108,'Scenario Parameters'!$A:$A,0)))*(1+INDEX('Scenario Parameters'!$L:$L,MATCH(CK$3,'Scenario Parameters'!$A:$A,0)))*'Base Table 5'!CK108</f>
        <v>1.0105999999999999</v>
      </c>
      <c r="CL108" s="36">
        <f>(1+INDEX('Scenario Parameters'!$L:$L,MATCH($C108,'Scenario Parameters'!$A:$A,0)))*(1+INDEX('Scenario Parameters'!$L:$L,MATCH(CL$3,'Scenario Parameters'!$A:$A,0)))*'Base Table 5'!CL108</f>
        <v>2.0649000000000002</v>
      </c>
      <c r="CM108" s="36">
        <f>(1+INDEX('Scenario Parameters'!$L:$L,MATCH($C108,'Scenario Parameters'!$A:$A,0)))*(1+INDEX('Scenario Parameters'!$L:$L,MATCH(CM$3,'Scenario Parameters'!$A:$A,0)))*'Base Table 5'!CM108</f>
        <v>0.13364999999999999</v>
      </c>
      <c r="CN108" s="36">
        <f>(1+INDEX('Scenario Parameters'!$L:$L,MATCH($C108,'Scenario Parameters'!$A:$A,0)))*(1+INDEX('Scenario Parameters'!$L:$L,MATCH(CN$3,'Scenario Parameters'!$A:$A,0)))*'Base Table 5'!CN108</f>
        <v>5.3973500000000003</v>
      </c>
      <c r="CO108" s="36">
        <f>(1+INDEX('Scenario Parameters'!$L:$L,MATCH($C108,'Scenario Parameters'!$A:$A,0)))*(1+INDEX('Scenario Parameters'!$L:$L,MATCH(CO$3,'Scenario Parameters'!$A:$A,0)))*'Base Table 5'!CO108</f>
        <v>0.50170000000000003</v>
      </c>
      <c r="CP108" s="36">
        <f>(1+INDEX('Scenario Parameters'!$L:$L,MATCH($C108,'Scenario Parameters'!$A:$A,0)))*(1+INDEX('Scenario Parameters'!$L:$L,MATCH(CP$3,'Scenario Parameters'!$A:$A,0)))*'Base Table 5'!CP108</f>
        <v>78.40325</v>
      </c>
      <c r="CQ108" s="36">
        <f>(1+INDEX('Scenario Parameters'!$L:$L,MATCH($C108,'Scenario Parameters'!$A:$A,0)))*(1+INDEX('Scenario Parameters'!$L:$L,MATCH(CQ$3,'Scenario Parameters'!$A:$A,0)))*'Base Table 5'!CQ108</f>
        <v>22.464200000000002</v>
      </c>
      <c r="CR108" s="36">
        <f>(1+INDEX('Scenario Parameters'!$L:$L,MATCH($C108,'Scenario Parameters'!$A:$A,0)))*(1+INDEX('Scenario Parameters'!$L:$L,MATCH(CR$3,'Scenario Parameters'!$A:$A,0)))*'Base Table 5'!CR108</f>
        <v>260.02730000000003</v>
      </c>
      <c r="CS108" s="36">
        <f>(1+INDEX('Scenario Parameters'!$L:$L,MATCH($C108,'Scenario Parameters'!$A:$A,0)))*(1+INDEX('Scenario Parameters'!$L:$L,MATCH(CS$3,'Scenario Parameters'!$A:$A,0)))*'Base Table 5'!CS108</f>
        <v>17.408100000000001</v>
      </c>
      <c r="CT108" s="36">
        <f>(1+INDEX('Scenario Parameters'!$L:$L,MATCH($C108,'Scenario Parameters'!$A:$A,0)))*(1+INDEX('Scenario Parameters'!$L:$L,MATCH(CT$3,'Scenario Parameters'!$A:$A,0)))*'Base Table 5'!CT108</f>
        <v>8.4999999999999995E-4</v>
      </c>
      <c r="CU108" s="36">
        <f>(1+INDEX('Scenario Parameters'!$L:$L,MATCH($C108,'Scenario Parameters'!$A:$A,0)))*(1+INDEX('Scenario Parameters'!$L:$L,MATCH(CU$3,'Scenario Parameters'!$A:$A,0)))*'Base Table 5'!CU108</f>
        <v>2.5000000000000001E-4</v>
      </c>
      <c r="CV108" s="36">
        <f>(1+INDEX('Scenario Parameters'!$L:$L,MATCH($C108,'Scenario Parameters'!$A:$A,0)))*(1+INDEX('Scenario Parameters'!$L:$L,MATCH(CV$3,'Scenario Parameters'!$A:$A,0)))*'Base Table 5'!CV108</f>
        <v>22.197099999999999</v>
      </c>
      <c r="CW108" s="36">
        <f>(1+INDEX('Scenario Parameters'!$L:$L,MATCH($C108,'Scenario Parameters'!$A:$A,0)))*(1+INDEX('Scenario Parameters'!$L:$L,MATCH(CW$3,'Scenario Parameters'!$A:$A,0)))*'Base Table 5'!CW108</f>
        <v>220.6542</v>
      </c>
      <c r="CX108" s="36">
        <f>(1+INDEX('Scenario Parameters'!$L:$L,MATCH($C108,'Scenario Parameters'!$A:$A,0)))*(1+INDEX('Scenario Parameters'!$L:$L,MATCH(CX$3,'Scenario Parameters'!$A:$A,0)))*'Base Table 5'!CX108</f>
        <v>42.914450000000002</v>
      </c>
      <c r="CY108" s="36">
        <f>(1+INDEX('Scenario Parameters'!$L:$L,MATCH($C108,'Scenario Parameters'!$A:$A,0)))*(1+INDEX('Scenario Parameters'!$L:$L,MATCH(CY$3,'Scenario Parameters'!$A:$A,0)))*'Base Table 5'!CY108</f>
        <v>77.496750000000006</v>
      </c>
      <c r="CZ108" s="36">
        <f>(1+INDEX('Scenario Parameters'!$L:$L,MATCH($C108,'Scenario Parameters'!$A:$A,0)))*(1+INDEX('Scenario Parameters'!$L:$L,MATCH(CZ$3,'Scenario Parameters'!$A:$A,0)))*'Base Table 5'!CZ108</f>
        <v>47.07535</v>
      </c>
      <c r="DA108" s="36">
        <f>(1+INDEX('Scenario Parameters'!$L:$L,MATCH($C108,'Scenario Parameters'!$A:$A,0)))*(1+INDEX('Scenario Parameters'!$L:$L,MATCH(DA$3,'Scenario Parameters'!$A:$A,0)))*'Base Table 5'!DA108</f>
        <v>62.300800000000002</v>
      </c>
      <c r="DB108" s="36">
        <f>(1+INDEX('Scenario Parameters'!$L:$L,MATCH($C108,'Scenario Parameters'!$A:$A,0)))*(1+INDEX('Scenario Parameters'!$L:$L,MATCH(DB$3,'Scenario Parameters'!$A:$A,0)))*'Base Table 5'!DB108</f>
        <v>12.1152</v>
      </c>
      <c r="DC108" s="36">
        <f>(1+INDEX('Scenario Parameters'!$L:$L,MATCH($C108,'Scenario Parameters'!$A:$A,0)))*(1+INDEX('Scenario Parameters'!$L:$L,MATCH(DC$3,'Scenario Parameters'!$A:$A,0)))*'Base Table 5'!DC108</f>
        <v>40.449249999999999</v>
      </c>
      <c r="DD108" s="36">
        <f>(1+INDEX('Scenario Parameters'!$L:$L,MATCH($C108,'Scenario Parameters'!$A:$A,0)))*(1+INDEX('Scenario Parameters'!$L:$L,MATCH(DD$3,'Scenario Parameters'!$A:$A,0)))*'Base Table 5'!DD108</f>
        <v>215.44725</v>
      </c>
      <c r="DE108" s="36">
        <f>(1+INDEX('Scenario Parameters'!$L:$L,MATCH($C108,'Scenario Parameters'!$A:$A,0)))*(1+INDEX('Scenario Parameters'!$L:$L,MATCH(DE$3,'Scenario Parameters'!$A:$A,0)))*'Base Table 5'!DE108</f>
        <v>110.69625000000001</v>
      </c>
      <c r="DF108" s="36">
        <f>(1+INDEX('Scenario Parameters'!$L:$L,MATCH($C108,'Scenario Parameters'!$A:$A,0)))*(1+INDEX('Scenario Parameters'!$L:$L,MATCH(DF$3,'Scenario Parameters'!$A:$A,0)))*'Base Table 5'!DF108</f>
        <v>24.1219</v>
      </c>
      <c r="DG108" s="36">
        <f>(1+INDEX('Scenario Parameters'!$L:$L,MATCH($C108,'Scenario Parameters'!$A:$A,0)))*(1+INDEX('Scenario Parameters'!$L:$L,MATCH(DG$3,'Scenario Parameters'!$A:$A,0)))*'Base Table 5'!DG108</f>
        <v>17.885850000000001</v>
      </c>
      <c r="DH108" s="36">
        <f>(1+INDEX('Scenario Parameters'!$L:$L,MATCH($C108,'Scenario Parameters'!$A:$A,0)))*(1+INDEX('Scenario Parameters'!$L:$L,MATCH(DH$3,'Scenario Parameters'!$A:$A,0)))*'Base Table 5'!DH108</f>
        <v>45.705075000000001</v>
      </c>
      <c r="DI108" s="36">
        <f>(1+INDEX('Scenario Parameters'!$L:$L,MATCH($C108,'Scenario Parameters'!$A:$A,0)))*(1+INDEX('Scenario Parameters'!$L:$L,MATCH(DI$3,'Scenario Parameters'!$A:$A,0)))*'Base Table 5'!DI108</f>
        <v>17.5731</v>
      </c>
      <c r="DJ108" s="36">
        <f>(1+INDEX('Scenario Parameters'!$L:$L,MATCH($C108,'Scenario Parameters'!$A:$A,0)))*(1+INDEX('Scenario Parameters'!$L:$L,MATCH(DJ$3,'Scenario Parameters'!$A:$A,0)))*'Base Table 5'!DJ108</f>
        <v>1.9996499999999999</v>
      </c>
      <c r="DK108" s="36">
        <f>(1+INDEX('Scenario Parameters'!$L:$L,MATCH($C108,'Scenario Parameters'!$A:$A,0)))*(1+INDEX('Scenario Parameters'!$L:$L,MATCH(DK$3,'Scenario Parameters'!$A:$A,0)))*'Base Table 5'!DK108</f>
        <v>2.0580500000000002</v>
      </c>
      <c r="DL108" s="36">
        <f>(1+INDEX('Scenario Parameters'!$L:$L,MATCH($C108,'Scenario Parameters'!$A:$A,0)))*(1+INDEX('Scenario Parameters'!$L:$L,MATCH(DL$3,'Scenario Parameters'!$A:$A,0)))*'Base Table 5'!DL108</f>
        <v>5.8145599999999993</v>
      </c>
      <c r="DM108" s="36">
        <f>(1+INDEX('Scenario Parameters'!$L:$L,MATCH($C108,'Scenario Parameters'!$A:$A,0)))*(1+INDEX('Scenario Parameters'!$L:$L,MATCH(DM$3,'Scenario Parameters'!$A:$A,0)))*'Base Table 5'!DM108</f>
        <v>13.7881</v>
      </c>
      <c r="DN108" s="36">
        <f>(1+INDEX('Scenario Parameters'!$L:$L,MATCH($C108,'Scenario Parameters'!$A:$A,0)))*(1+INDEX('Scenario Parameters'!$L:$L,MATCH(DN$3,'Scenario Parameters'!$A:$A,0)))*'Base Table 5'!DN108</f>
        <v>40.396500000000003</v>
      </c>
      <c r="DO108" s="36">
        <f>(1+INDEX('Scenario Parameters'!$L:$L,MATCH($C108,'Scenario Parameters'!$A:$A,0)))*(1+INDEX('Scenario Parameters'!$L:$L,MATCH(DO$3,'Scenario Parameters'!$A:$A,0)))*'Base Table 5'!DO108</f>
        <v>6.6292999999999997</v>
      </c>
      <c r="DP108" s="36">
        <f t="shared" si="12"/>
        <v>1823.9025150000002</v>
      </c>
      <c r="DQ108" s="36">
        <f>('Base Table 5'!DQ108/'Base Table 5'!$DX108)*$EB108</f>
        <v>11158.495791424195</v>
      </c>
      <c r="DR108" s="36">
        <f>('Base Table 5'!DR108/'Base Table 5'!$DX108)*$EB108</f>
        <v>10812.497236648207</v>
      </c>
      <c r="DS108" s="36">
        <f>('Base Table 5'!DS108/'Base Table 5'!$DX108)*$EB108</f>
        <v>646.63888129432178</v>
      </c>
      <c r="DT108" s="36">
        <f>('Base Table 5'!DT108/'Base Table 5'!$DX108)*$EB108</f>
        <v>6.159965731883819</v>
      </c>
      <c r="DU108" s="36">
        <f>('Base Table 5'!DU108/'Base Table 5'!$DX108)*$EB108</f>
        <v>165.32257853960354</v>
      </c>
      <c r="DV108" s="36">
        <f>('Base Table 5'!DV108/'Base Table 5'!$DX108)*$EB108</f>
        <v>6.2120781653823044E-3</v>
      </c>
      <c r="DW108" s="36">
        <f>('Base Table 5'!DW108/'Base Table 5'!$DX108)*$EB108</f>
        <v>9231.2415321394164</v>
      </c>
      <c r="DX108" s="36">
        <f t="shared" si="13"/>
        <v>32020.362197855793</v>
      </c>
      <c r="DY108" s="36">
        <f t="shared" si="14"/>
        <v>33844.264712855795</v>
      </c>
      <c r="DZ108" s="14">
        <f>'Base Table 5'!DY108</f>
        <v>69073.9997</v>
      </c>
      <c r="EA108" s="54">
        <v>33844.264712855795</v>
      </c>
      <c r="EB108" s="100">
        <f t="shared" si="15"/>
        <v>32020.362197855793</v>
      </c>
    </row>
    <row r="109" spans="1:132" x14ac:dyDescent="0.4">
      <c r="A109" s="37">
        <v>106</v>
      </c>
      <c r="B109" s="2" t="str">
        <f>'Base Table 5'!B109</f>
        <v>8210</v>
      </c>
      <c r="C109" s="112">
        <f>'Base Table 5'!C109</f>
        <v>7</v>
      </c>
      <c r="D109" s="38" t="str">
        <f>'Base Table 5'!D109</f>
        <v>Arts, sports, adult and other education services (including community education)</v>
      </c>
      <c r="E109" s="36">
        <f>(1+INDEX('Scenario Parameters'!$L:$L,MATCH($C109,'Scenario Parameters'!$A:$A,0)))*(1+INDEX('Scenario Parameters'!$L:$L,MATCH(E$3,'Scenario Parameters'!$A:$A,0)))*'Base Table 5'!E109</f>
        <v>0.33750000000000002</v>
      </c>
      <c r="F109" s="36">
        <f>(1+INDEX('Scenario Parameters'!$L:$L,MATCH($C109,'Scenario Parameters'!$A:$A,0)))*(1+INDEX('Scenario Parameters'!$L:$L,MATCH(F$3,'Scenario Parameters'!$A:$A,0)))*'Base Table 5'!F109</f>
        <v>0.28699999999999998</v>
      </c>
      <c r="G109" s="36">
        <f>(1+INDEX('Scenario Parameters'!$L:$L,MATCH($C109,'Scenario Parameters'!$A:$A,0)))*(1+INDEX('Scenario Parameters'!$L:$L,MATCH(G$3,'Scenario Parameters'!$A:$A,0)))*'Base Table 5'!G109</f>
        <v>0.30709999999999998</v>
      </c>
      <c r="H109" s="36">
        <f>(1+INDEX('Scenario Parameters'!$L:$L,MATCH($C109,'Scenario Parameters'!$A:$A,0)))*(1+INDEX('Scenario Parameters'!$L:$L,MATCH(H$3,'Scenario Parameters'!$A:$A,0)))*'Base Table 5'!H109</f>
        <v>2.8500000000000001E-2</v>
      </c>
      <c r="I109" s="36">
        <f>(1+INDEX('Scenario Parameters'!$L:$L,MATCH($C109,'Scenario Parameters'!$A:$A,0)))*(1+INDEX('Scenario Parameters'!$L:$L,MATCH(I$3,'Scenario Parameters'!$A:$A,0)))*'Base Table 5'!I109</f>
        <v>1.9E-3</v>
      </c>
      <c r="J109" s="36">
        <f>(1+INDEX('Scenario Parameters'!$L:$L,MATCH($C109,'Scenario Parameters'!$A:$A,0)))*(1+INDEX('Scenario Parameters'!$L:$L,MATCH(J$3,'Scenario Parameters'!$A:$A,0)))*'Base Table 5'!J109</f>
        <v>4.2599999999999999E-2</v>
      </c>
      <c r="K109" s="36">
        <f>(1+INDEX('Scenario Parameters'!$L:$L,MATCH($C109,'Scenario Parameters'!$A:$A,0)))*(1+INDEX('Scenario Parameters'!$L:$L,MATCH(K$3,'Scenario Parameters'!$A:$A,0)))*'Base Table 5'!K109</f>
        <v>0.80910000000000004</v>
      </c>
      <c r="L109" s="36">
        <f>(1+INDEX('Scenario Parameters'!$L:$L,MATCH($C109,'Scenario Parameters'!$A:$A,0)))*(1+INDEX('Scenario Parameters'!$L:$L,MATCH(L$3,'Scenario Parameters'!$A:$A,0)))*'Base Table 5'!L109</f>
        <v>1.0954099999999998</v>
      </c>
      <c r="M109" s="36">
        <f>(1+INDEX('Scenario Parameters'!$L:$L,MATCH($C109,'Scenario Parameters'!$A:$A,0)))*(1+INDEX('Scenario Parameters'!$L:$L,MATCH(M$3,'Scenario Parameters'!$A:$A,0)))*'Base Table 5'!M109</f>
        <v>0.49421999999999988</v>
      </c>
      <c r="N109" s="36">
        <f>(1+INDEX('Scenario Parameters'!$L:$L,MATCH($C109,'Scenario Parameters'!$A:$A,0)))*(1+INDEX('Scenario Parameters'!$L:$L,MATCH(N$3,'Scenario Parameters'!$A:$A,0)))*'Base Table 5'!N109</f>
        <v>0.91432000000000013</v>
      </c>
      <c r="O109" s="36">
        <f>(1+INDEX('Scenario Parameters'!$L:$L,MATCH($C109,'Scenario Parameters'!$A:$A,0)))*(1+INDEX('Scenario Parameters'!$L:$L,MATCH(O$3,'Scenario Parameters'!$A:$A,0)))*'Base Table 5'!O109</f>
        <v>24.826450000000005</v>
      </c>
      <c r="P109" s="36">
        <f>(1+INDEX('Scenario Parameters'!$L:$L,MATCH($C109,'Scenario Parameters'!$A:$A,0)))*(1+INDEX('Scenario Parameters'!$L:$L,MATCH(P$3,'Scenario Parameters'!$A:$A,0)))*'Base Table 5'!P109</f>
        <v>1.9140000000000001E-2</v>
      </c>
      <c r="Q109" s="36">
        <f>(1+INDEX('Scenario Parameters'!$L:$L,MATCH($C109,'Scenario Parameters'!$A:$A,0)))*(1+INDEX('Scenario Parameters'!$L:$L,MATCH(Q$3,'Scenario Parameters'!$A:$A,0)))*'Base Table 5'!Q109</f>
        <v>0.41232000000000002</v>
      </c>
      <c r="R109" s="36">
        <f>(1+INDEX('Scenario Parameters'!$L:$L,MATCH($C109,'Scenario Parameters'!$A:$A,0)))*(1+INDEX('Scenario Parameters'!$L:$L,MATCH(R$3,'Scenario Parameters'!$A:$A,0)))*'Base Table 5'!R109</f>
        <v>0.44729999999999998</v>
      </c>
      <c r="S109" s="36">
        <f>(1+INDEX('Scenario Parameters'!$L:$L,MATCH($C109,'Scenario Parameters'!$A:$A,0)))*(1+INDEX('Scenario Parameters'!$L:$L,MATCH(S$3,'Scenario Parameters'!$A:$A,0)))*'Base Table 5'!S109</f>
        <v>0.24590000000000001</v>
      </c>
      <c r="T109" s="36">
        <f>(1+INDEX('Scenario Parameters'!$L:$L,MATCH($C109,'Scenario Parameters'!$A:$A,0)))*(1+INDEX('Scenario Parameters'!$L:$L,MATCH(T$3,'Scenario Parameters'!$A:$A,0)))*'Base Table 5'!T109</f>
        <v>0.14990000000000001</v>
      </c>
      <c r="U109" s="36">
        <f>(1+INDEX('Scenario Parameters'!$L:$L,MATCH($C109,'Scenario Parameters'!$A:$A,0)))*(1+INDEX('Scenario Parameters'!$L:$L,MATCH(U$3,'Scenario Parameters'!$A:$A,0)))*'Base Table 5'!U109</f>
        <v>5.4300000000000001E-2</v>
      </c>
      <c r="V109" s="36">
        <f>(1+INDEX('Scenario Parameters'!$L:$L,MATCH($C109,'Scenario Parameters'!$A:$A,0)))*(1+INDEX('Scenario Parameters'!$L:$L,MATCH(V$3,'Scenario Parameters'!$A:$A,0)))*'Base Table 5'!V109</f>
        <v>1.15E-2</v>
      </c>
      <c r="W109" s="36">
        <f>(1+INDEX('Scenario Parameters'!$L:$L,MATCH($C109,'Scenario Parameters'!$A:$A,0)))*(1+INDEX('Scenario Parameters'!$L:$L,MATCH(W$3,'Scenario Parameters'!$A:$A,0)))*'Base Table 5'!W109</f>
        <v>5.3199999999999997E-2</v>
      </c>
      <c r="X109" s="36">
        <f>(1+INDEX('Scenario Parameters'!$L:$L,MATCH($C109,'Scenario Parameters'!$A:$A,0)))*(1+INDEX('Scenario Parameters'!$L:$L,MATCH(X$3,'Scenario Parameters'!$A:$A,0)))*'Base Table 5'!X109</f>
        <v>8.5099999999999995E-2</v>
      </c>
      <c r="Y109" s="36">
        <f>(1+INDEX('Scenario Parameters'!$L:$L,MATCH($C109,'Scenario Parameters'!$A:$A,0)))*(1+INDEX('Scenario Parameters'!$L:$L,MATCH(Y$3,'Scenario Parameters'!$A:$A,0)))*'Base Table 5'!Y109</f>
        <v>0.17230000000000001</v>
      </c>
      <c r="Z109" s="36">
        <f>(1+INDEX('Scenario Parameters'!$L:$L,MATCH($C109,'Scenario Parameters'!$A:$A,0)))*(1+INDEX('Scenario Parameters'!$L:$L,MATCH(Z$3,'Scenario Parameters'!$A:$A,0)))*'Base Table 5'!Z109</f>
        <v>0.1452</v>
      </c>
      <c r="AA109" s="36">
        <f>(1+INDEX('Scenario Parameters'!$L:$L,MATCH($C109,'Scenario Parameters'!$A:$A,0)))*(1+INDEX('Scenario Parameters'!$L:$L,MATCH(AA$3,'Scenario Parameters'!$A:$A,0)))*'Base Table 5'!AA109</f>
        <v>0.88109999999999999</v>
      </c>
      <c r="AB109" s="36">
        <f>(1+INDEX('Scenario Parameters'!$L:$L,MATCH($C109,'Scenario Parameters'!$A:$A,0)))*(1+INDEX('Scenario Parameters'!$L:$L,MATCH(AB$3,'Scenario Parameters'!$A:$A,0)))*'Base Table 5'!AB109</f>
        <v>9.9500000000000005E-2</v>
      </c>
      <c r="AC109" s="36">
        <f>(1+INDEX('Scenario Parameters'!$L:$L,MATCH($C109,'Scenario Parameters'!$A:$A,0)))*(1+INDEX('Scenario Parameters'!$L:$L,MATCH(AC$3,'Scenario Parameters'!$A:$A,0)))*'Base Table 5'!AC109</f>
        <v>0.17449999999999999</v>
      </c>
      <c r="AD109" s="36">
        <f>(1+INDEX('Scenario Parameters'!$L:$L,MATCH($C109,'Scenario Parameters'!$A:$A,0)))*(1+INDEX('Scenario Parameters'!$L:$L,MATCH(AD$3,'Scenario Parameters'!$A:$A,0)))*'Base Table 5'!AD109</f>
        <v>6.9999999999999999E-4</v>
      </c>
      <c r="AE109" s="36">
        <f>(1+INDEX('Scenario Parameters'!$L:$L,MATCH($C109,'Scenario Parameters'!$A:$A,0)))*(1+INDEX('Scenario Parameters'!$L:$L,MATCH(AE$3,'Scenario Parameters'!$A:$A,0)))*'Base Table 5'!AE109</f>
        <v>6.1000000000000004E-3</v>
      </c>
      <c r="AF109" s="36">
        <f>(1+INDEX('Scenario Parameters'!$L:$L,MATCH($C109,'Scenario Parameters'!$A:$A,0)))*(1+INDEX('Scenario Parameters'!$L:$L,MATCH(AF$3,'Scenario Parameters'!$A:$A,0)))*'Base Table 5'!AF109</f>
        <v>0.83530000000000004</v>
      </c>
      <c r="AG109" s="36">
        <f>(1+INDEX('Scenario Parameters'!$L:$L,MATCH($C109,'Scenario Parameters'!$A:$A,0)))*(1+INDEX('Scenario Parameters'!$L:$L,MATCH(AG$3,'Scenario Parameters'!$A:$A,0)))*'Base Table 5'!AG109</f>
        <v>8.8000000000000005E-3</v>
      </c>
      <c r="AH109" s="36">
        <f>(1+INDEX('Scenario Parameters'!$L:$L,MATCH($C109,'Scenario Parameters'!$A:$A,0)))*(1+INDEX('Scenario Parameters'!$L:$L,MATCH(AH$3,'Scenario Parameters'!$A:$A,0)))*'Base Table 5'!AH109</f>
        <v>2.9999999999999997E-4</v>
      </c>
      <c r="AI109" s="36">
        <f>(1+INDEX('Scenario Parameters'!$L:$L,MATCH($C109,'Scenario Parameters'!$A:$A,0)))*(1+INDEX('Scenario Parameters'!$L:$L,MATCH(AI$3,'Scenario Parameters'!$A:$A,0)))*'Base Table 5'!AI109</f>
        <v>2.0000000000000001E-4</v>
      </c>
      <c r="AJ109" s="36">
        <f>(1+INDEX('Scenario Parameters'!$L:$L,MATCH($C109,'Scenario Parameters'!$A:$A,0)))*(1+INDEX('Scenario Parameters'!$L:$L,MATCH(AJ$3,'Scenario Parameters'!$A:$A,0)))*'Base Table 5'!AJ109</f>
        <v>6.0400000000000002E-2</v>
      </c>
      <c r="AK109" s="36">
        <f>(1+INDEX('Scenario Parameters'!$L:$L,MATCH($C109,'Scenario Parameters'!$A:$A,0)))*(1+INDEX('Scenario Parameters'!$L:$L,MATCH(AK$3,'Scenario Parameters'!$A:$A,0)))*'Base Table 5'!AK109</f>
        <v>0.99580000000000002</v>
      </c>
      <c r="AL109" s="36">
        <f>(1+INDEX('Scenario Parameters'!$L:$L,MATCH($C109,'Scenario Parameters'!$A:$A,0)))*(1+INDEX('Scenario Parameters'!$L:$L,MATCH(AL$3,'Scenario Parameters'!$A:$A,0)))*'Base Table 5'!AL109</f>
        <v>0.1709</v>
      </c>
      <c r="AM109" s="36">
        <f>(1+INDEX('Scenario Parameters'!$L:$L,MATCH($C109,'Scenario Parameters'!$A:$A,0)))*(1+INDEX('Scenario Parameters'!$L:$L,MATCH(AM$3,'Scenario Parameters'!$A:$A,0)))*'Base Table 5'!AM109</f>
        <v>0.81110000000000004</v>
      </c>
      <c r="AN109" s="36">
        <f>(1+INDEX('Scenario Parameters'!$L:$L,MATCH($C109,'Scenario Parameters'!$A:$A,0)))*(1+INDEX('Scenario Parameters'!$L:$L,MATCH(AN$3,'Scenario Parameters'!$A:$A,0)))*'Base Table 5'!AN109</f>
        <v>1.0218</v>
      </c>
      <c r="AO109" s="36">
        <f>(1+INDEX('Scenario Parameters'!$L:$L,MATCH($C109,'Scenario Parameters'!$A:$A,0)))*(1+INDEX('Scenario Parameters'!$L:$L,MATCH(AO$3,'Scenario Parameters'!$A:$A,0)))*'Base Table 5'!AO109</f>
        <v>7.278999999999998E-2</v>
      </c>
      <c r="AP109" s="36">
        <f>(1+INDEX('Scenario Parameters'!$L:$L,MATCH($C109,'Scenario Parameters'!$A:$A,0)))*(1+INDEX('Scenario Parameters'!$L:$L,MATCH(AP$3,'Scenario Parameters'!$A:$A,0)))*'Base Table 5'!AP109</f>
        <v>4.8566000000000003</v>
      </c>
      <c r="AQ109" s="36">
        <f>(1+INDEX('Scenario Parameters'!$L:$L,MATCH($C109,'Scenario Parameters'!$A:$A,0)))*(1+INDEX('Scenario Parameters'!$L:$L,MATCH(AQ$3,'Scenario Parameters'!$A:$A,0)))*'Base Table 5'!AQ109</f>
        <v>9.8499999999999994E-3</v>
      </c>
      <c r="AR109" s="36">
        <f>(1+INDEX('Scenario Parameters'!$L:$L,MATCH($C109,'Scenario Parameters'!$A:$A,0)))*(1+INDEX('Scenario Parameters'!$L:$L,MATCH(AR$3,'Scenario Parameters'!$A:$A,0)))*'Base Table 5'!AR109</f>
        <v>3.0396000000000001</v>
      </c>
      <c r="AS109" s="36">
        <f>(1+INDEX('Scenario Parameters'!$L:$L,MATCH($C109,'Scenario Parameters'!$A:$A,0)))*(1+INDEX('Scenario Parameters'!$L:$L,MATCH(AS$3,'Scenario Parameters'!$A:$A,0)))*'Base Table 5'!AS109</f>
        <v>0.48759999999999998</v>
      </c>
      <c r="AT109" s="36">
        <f>(1+INDEX('Scenario Parameters'!$L:$L,MATCH($C109,'Scenario Parameters'!$A:$A,0)))*(1+INDEX('Scenario Parameters'!$L:$L,MATCH(AT$3,'Scenario Parameters'!$A:$A,0)))*'Base Table 5'!AT109</f>
        <v>0.96440000000000003</v>
      </c>
      <c r="AU109" s="36">
        <f>(1+INDEX('Scenario Parameters'!$L:$L,MATCH($C109,'Scenario Parameters'!$A:$A,0)))*(1+INDEX('Scenario Parameters'!$L:$L,MATCH(AU$3,'Scenario Parameters'!$A:$A,0)))*'Base Table 5'!AU109</f>
        <v>2.5399999999999999E-2</v>
      </c>
      <c r="AV109" s="36">
        <f>(1+INDEX('Scenario Parameters'!$L:$L,MATCH($C109,'Scenario Parameters'!$A:$A,0)))*(1+INDEX('Scenario Parameters'!$L:$L,MATCH(AV$3,'Scenario Parameters'!$A:$A,0)))*'Base Table 5'!AV109</f>
        <v>0.22950000000000001</v>
      </c>
      <c r="AW109" s="36">
        <f>(1+INDEX('Scenario Parameters'!$L:$L,MATCH($C109,'Scenario Parameters'!$A:$A,0)))*(1+INDEX('Scenario Parameters'!$L:$L,MATCH(AW$3,'Scenario Parameters'!$A:$A,0)))*'Base Table 5'!AW109</f>
        <v>7.9899999999999999E-2</v>
      </c>
      <c r="AX109" s="36">
        <f>(1+INDEX('Scenario Parameters'!$L:$L,MATCH($C109,'Scenario Parameters'!$A:$A,0)))*(1+INDEX('Scenario Parameters'!$L:$L,MATCH(AX$3,'Scenario Parameters'!$A:$A,0)))*'Base Table 5'!AX109</f>
        <v>1.9420999999999999</v>
      </c>
      <c r="AY109" s="36">
        <f>(1+INDEX('Scenario Parameters'!$L:$L,MATCH($C109,'Scenario Parameters'!$A:$A,0)))*(1+INDEX('Scenario Parameters'!$L:$L,MATCH(AY$3,'Scenario Parameters'!$A:$A,0)))*'Base Table 5'!AY109</f>
        <v>0.63349999999999995</v>
      </c>
      <c r="AZ109" s="36">
        <f>(1+INDEX('Scenario Parameters'!$L:$L,MATCH($C109,'Scenario Parameters'!$A:$A,0)))*(1+INDEX('Scenario Parameters'!$L:$L,MATCH(AZ$3,'Scenario Parameters'!$A:$A,0)))*'Base Table 5'!AZ109</f>
        <v>1.14E-2</v>
      </c>
      <c r="BA109" s="36">
        <f>(1+INDEX('Scenario Parameters'!$L:$L,MATCH($C109,'Scenario Parameters'!$A:$A,0)))*(1+INDEX('Scenario Parameters'!$L:$L,MATCH(BA$3,'Scenario Parameters'!$A:$A,0)))*'Base Table 5'!BA109</f>
        <v>0.67830000000000001</v>
      </c>
      <c r="BB109" s="36">
        <f>(1+INDEX('Scenario Parameters'!$L:$L,MATCH($C109,'Scenario Parameters'!$A:$A,0)))*(1+INDEX('Scenario Parameters'!$L:$L,MATCH(BB$3,'Scenario Parameters'!$A:$A,0)))*'Base Table 5'!BB109</f>
        <v>0.22459999999999999</v>
      </c>
      <c r="BC109" s="36">
        <f>(1+INDEX('Scenario Parameters'!$L:$L,MATCH($C109,'Scenario Parameters'!$A:$A,0)))*(1+INDEX('Scenario Parameters'!$L:$L,MATCH(BC$3,'Scenario Parameters'!$A:$A,0)))*'Base Table 5'!BC109</f>
        <v>5.8999999999999999E-3</v>
      </c>
      <c r="BD109" s="36">
        <f>(1+INDEX('Scenario Parameters'!$L:$L,MATCH($C109,'Scenario Parameters'!$A:$A,0)))*(1+INDEX('Scenario Parameters'!$L:$L,MATCH(BD$3,'Scenario Parameters'!$A:$A,0)))*'Base Table 5'!BD109</f>
        <v>1.7556</v>
      </c>
      <c r="BE109" s="36">
        <f>(1+INDEX('Scenario Parameters'!$L:$L,MATCH($C109,'Scenario Parameters'!$A:$A,0)))*(1+INDEX('Scenario Parameters'!$L:$L,MATCH(BE$3,'Scenario Parameters'!$A:$A,0)))*'Base Table 5'!BE109</f>
        <v>0.87</v>
      </c>
      <c r="BF109" s="36">
        <f>(1+INDEX('Scenario Parameters'!$L:$L,MATCH($C109,'Scenario Parameters'!$A:$A,0)))*(1+INDEX('Scenario Parameters'!$L:$L,MATCH(BF$3,'Scenario Parameters'!$A:$A,0)))*'Base Table 5'!BF109</f>
        <v>0.44619999999999999</v>
      </c>
      <c r="BG109" s="36">
        <f>(1+INDEX('Scenario Parameters'!$L:$L,MATCH($C109,'Scenario Parameters'!$A:$A,0)))*(1+INDEX('Scenario Parameters'!$L:$L,MATCH(BG$3,'Scenario Parameters'!$A:$A,0)))*'Base Table 5'!BG109</f>
        <v>0.21831000000000003</v>
      </c>
      <c r="BH109" s="36">
        <f>(1+INDEX('Scenario Parameters'!$L:$L,MATCH($C109,'Scenario Parameters'!$A:$A,0)))*(1+INDEX('Scenario Parameters'!$L:$L,MATCH(BH$3,'Scenario Parameters'!$A:$A,0)))*'Base Table 5'!BH109</f>
        <v>0.15190000000000001</v>
      </c>
      <c r="BI109" s="36">
        <f>(1+INDEX('Scenario Parameters'!$L:$L,MATCH($C109,'Scenario Parameters'!$A:$A,0)))*(1+INDEX('Scenario Parameters'!$L:$L,MATCH(BI$3,'Scenario Parameters'!$A:$A,0)))*'Base Table 5'!BI109</f>
        <v>9.5799999999999996E-2</v>
      </c>
      <c r="BJ109" s="36">
        <f>(1+INDEX('Scenario Parameters'!$L:$L,MATCH($C109,'Scenario Parameters'!$A:$A,0)))*(1+INDEX('Scenario Parameters'!$L:$L,MATCH(BJ$3,'Scenario Parameters'!$A:$A,0)))*'Base Table 5'!BJ109</f>
        <v>2.1999999999999999E-2</v>
      </c>
      <c r="BK109" s="36">
        <f>(1+INDEX('Scenario Parameters'!$L:$L,MATCH($C109,'Scenario Parameters'!$A:$A,0)))*(1+INDEX('Scenario Parameters'!$L:$L,MATCH(BK$3,'Scenario Parameters'!$A:$A,0)))*'Base Table 5'!BK109</f>
        <v>0.40300000000000002</v>
      </c>
      <c r="BL109" s="36">
        <f>(1+INDEX('Scenario Parameters'!$L:$L,MATCH($C109,'Scenario Parameters'!$A:$A,0)))*(1+INDEX('Scenario Parameters'!$L:$L,MATCH(BL$3,'Scenario Parameters'!$A:$A,0)))*'Base Table 5'!BL109</f>
        <v>0.11310000000000001</v>
      </c>
      <c r="BM109" s="36">
        <f>(1+INDEX('Scenario Parameters'!$L:$L,MATCH($C109,'Scenario Parameters'!$A:$A,0)))*(1+INDEX('Scenario Parameters'!$L:$L,MATCH(BM$3,'Scenario Parameters'!$A:$A,0)))*'Base Table 5'!BM109</f>
        <v>0.10390000000000001</v>
      </c>
      <c r="BN109" s="36">
        <f>(1+INDEX('Scenario Parameters'!$L:$L,MATCH($C109,'Scenario Parameters'!$A:$A,0)))*(1+INDEX('Scenario Parameters'!$L:$L,MATCH(BN$3,'Scenario Parameters'!$A:$A,0)))*'Base Table 5'!BN109</f>
        <v>0.42070000000000002</v>
      </c>
      <c r="BO109" s="36">
        <f>(1+INDEX('Scenario Parameters'!$L:$L,MATCH($C109,'Scenario Parameters'!$A:$A,0)))*(1+INDEX('Scenario Parameters'!$L:$L,MATCH(BO$3,'Scenario Parameters'!$A:$A,0)))*'Base Table 5'!BO109</f>
        <v>0.89639999999999997</v>
      </c>
      <c r="BP109" s="36">
        <f>(1+INDEX('Scenario Parameters'!$L:$L,MATCH($C109,'Scenario Parameters'!$A:$A,0)))*(1+INDEX('Scenario Parameters'!$L:$L,MATCH(BP$3,'Scenario Parameters'!$A:$A,0)))*'Base Table 5'!BP109</f>
        <v>0.1072</v>
      </c>
      <c r="BQ109" s="36">
        <f>(1+INDEX('Scenario Parameters'!$L:$L,MATCH($C109,'Scenario Parameters'!$A:$A,0)))*(1+INDEX('Scenario Parameters'!$L:$L,MATCH(BQ$3,'Scenario Parameters'!$A:$A,0)))*'Base Table 5'!BQ109</f>
        <v>1.4025000000000001</v>
      </c>
      <c r="BR109" s="36">
        <f>(1+INDEX('Scenario Parameters'!$L:$L,MATCH($C109,'Scenario Parameters'!$A:$A,0)))*(1+INDEX('Scenario Parameters'!$L:$L,MATCH(BR$3,'Scenario Parameters'!$A:$A,0)))*'Base Table 5'!BR109</f>
        <v>2.7800000000000002</v>
      </c>
      <c r="BS109" s="36">
        <f>(1+INDEX('Scenario Parameters'!$L:$L,MATCH($C109,'Scenario Parameters'!$A:$A,0)))*(1+INDEX('Scenario Parameters'!$L:$L,MATCH(BS$3,'Scenario Parameters'!$A:$A,0)))*'Base Table 5'!BS109</f>
        <v>2.2199999999999998E-3</v>
      </c>
      <c r="BT109" s="36">
        <f>(1+INDEX('Scenario Parameters'!$L:$L,MATCH($C109,'Scenario Parameters'!$A:$A,0)))*(1+INDEX('Scenario Parameters'!$L:$L,MATCH(BT$3,'Scenario Parameters'!$A:$A,0)))*'Base Table 5'!BT109</f>
        <v>3.0785999999999998</v>
      </c>
      <c r="BU109" s="36">
        <f>(1+INDEX('Scenario Parameters'!$L:$L,MATCH($C109,'Scenario Parameters'!$A:$A,0)))*(1+INDEX('Scenario Parameters'!$L:$L,MATCH(BU$3,'Scenario Parameters'!$A:$A,0)))*'Base Table 5'!BU109</f>
        <v>14.160399999999999</v>
      </c>
      <c r="BV109" s="36">
        <f>(1+INDEX('Scenario Parameters'!$L:$L,MATCH($C109,'Scenario Parameters'!$A:$A,0)))*(1+INDEX('Scenario Parameters'!$L:$L,MATCH(BV$3,'Scenario Parameters'!$A:$A,0)))*'Base Table 5'!BV109</f>
        <v>3.2262</v>
      </c>
      <c r="BW109" s="36">
        <f>(1+INDEX('Scenario Parameters'!$L:$L,MATCH($C109,'Scenario Parameters'!$A:$A,0)))*(1+INDEX('Scenario Parameters'!$L:$L,MATCH(BW$3,'Scenario Parameters'!$A:$A,0)))*'Base Table 5'!BW109</f>
        <v>4.1996000000000002</v>
      </c>
      <c r="BX109" s="36">
        <f>(1+INDEX('Scenario Parameters'!$L:$L,MATCH($C109,'Scenario Parameters'!$A:$A,0)))*(1+INDEX('Scenario Parameters'!$L:$L,MATCH(BX$3,'Scenario Parameters'!$A:$A,0)))*'Base Table 5'!BX109</f>
        <v>9.2661999999999995</v>
      </c>
      <c r="BY109" s="36">
        <f>(1+INDEX('Scenario Parameters'!$L:$L,MATCH($C109,'Scenario Parameters'!$A:$A,0)))*(1+INDEX('Scenario Parameters'!$L:$L,MATCH(BY$3,'Scenario Parameters'!$A:$A,0)))*'Base Table 5'!BY109</f>
        <v>36.362099999999998</v>
      </c>
      <c r="BZ109" s="36">
        <f>(1+INDEX('Scenario Parameters'!$L:$L,MATCH($C109,'Scenario Parameters'!$A:$A,0)))*(1+INDEX('Scenario Parameters'!$L:$L,MATCH(BZ$3,'Scenario Parameters'!$A:$A,0)))*'Base Table 5'!BZ109</f>
        <v>18.224399999999999</v>
      </c>
      <c r="CA109" s="36">
        <f>(1+INDEX('Scenario Parameters'!$L:$L,MATCH($C109,'Scenario Parameters'!$A:$A,0)))*(1+INDEX('Scenario Parameters'!$L:$L,MATCH(CA$3,'Scenario Parameters'!$A:$A,0)))*'Base Table 5'!CA109</f>
        <v>15.1074</v>
      </c>
      <c r="CB109" s="36">
        <f>(1+INDEX('Scenario Parameters'!$L:$L,MATCH($C109,'Scenario Parameters'!$A:$A,0)))*(1+INDEX('Scenario Parameters'!$L:$L,MATCH(CB$3,'Scenario Parameters'!$A:$A,0)))*'Base Table 5'!CB109</f>
        <v>1.0659000000000001</v>
      </c>
      <c r="CC109" s="36">
        <f>(1+INDEX('Scenario Parameters'!$L:$L,MATCH($C109,'Scenario Parameters'!$A:$A,0)))*(1+INDEX('Scenario Parameters'!$L:$L,MATCH(CC$3,'Scenario Parameters'!$A:$A,0)))*'Base Table 5'!CC109</f>
        <v>2.2820999999999998</v>
      </c>
      <c r="CD109" s="36">
        <f>(1+INDEX('Scenario Parameters'!$L:$L,MATCH($C109,'Scenario Parameters'!$A:$A,0)))*(1+INDEX('Scenario Parameters'!$L:$L,MATCH(CD$3,'Scenario Parameters'!$A:$A,0)))*'Base Table 5'!CD109</f>
        <v>22.5168</v>
      </c>
      <c r="CE109" s="36">
        <f>(1+INDEX('Scenario Parameters'!$L:$L,MATCH($C109,'Scenario Parameters'!$A:$A,0)))*(1+INDEX('Scenario Parameters'!$L:$L,MATCH(CE$3,'Scenario Parameters'!$A:$A,0)))*'Base Table 5'!CE109</f>
        <v>1.151</v>
      </c>
      <c r="CF109" s="36">
        <f>(1+INDEX('Scenario Parameters'!$L:$L,MATCH($C109,'Scenario Parameters'!$A:$A,0)))*(1+INDEX('Scenario Parameters'!$L:$L,MATCH(CF$3,'Scenario Parameters'!$A:$A,0)))*'Base Table 5'!CF109</f>
        <v>1.1601999999999999</v>
      </c>
      <c r="CG109" s="36">
        <f>(1+INDEX('Scenario Parameters'!$L:$L,MATCH($C109,'Scenario Parameters'!$A:$A,0)))*(1+INDEX('Scenario Parameters'!$L:$L,MATCH(CG$3,'Scenario Parameters'!$A:$A,0)))*'Base Table 5'!CG109</f>
        <v>3.0499999999999999E-2</v>
      </c>
      <c r="CH109" s="36">
        <f>(1+INDEX('Scenario Parameters'!$L:$L,MATCH($C109,'Scenario Parameters'!$A:$A,0)))*(1+INDEX('Scenario Parameters'!$L:$L,MATCH(CH$3,'Scenario Parameters'!$A:$A,0)))*'Base Table 5'!CH109</f>
        <v>1.1977</v>
      </c>
      <c r="CI109" s="36">
        <f>(1+INDEX('Scenario Parameters'!$L:$L,MATCH($C109,'Scenario Parameters'!$A:$A,0)))*(1+INDEX('Scenario Parameters'!$L:$L,MATCH(CI$3,'Scenario Parameters'!$A:$A,0)))*'Base Table 5'!CI109</f>
        <v>3.5026000000000002</v>
      </c>
      <c r="CJ109" s="36">
        <f>(1+INDEX('Scenario Parameters'!$L:$L,MATCH($C109,'Scenario Parameters'!$A:$A,0)))*(1+INDEX('Scenario Parameters'!$L:$L,MATCH(CJ$3,'Scenario Parameters'!$A:$A,0)))*'Base Table 5'!CJ109</f>
        <v>8.8552999999999997</v>
      </c>
      <c r="CK109" s="36">
        <f>(1+INDEX('Scenario Parameters'!$L:$L,MATCH($C109,'Scenario Parameters'!$A:$A,0)))*(1+INDEX('Scenario Parameters'!$L:$L,MATCH(CK$3,'Scenario Parameters'!$A:$A,0)))*'Base Table 5'!CK109</f>
        <v>0.99470000000000003</v>
      </c>
      <c r="CL109" s="36">
        <f>(1+INDEX('Scenario Parameters'!$L:$L,MATCH($C109,'Scenario Parameters'!$A:$A,0)))*(1+INDEX('Scenario Parameters'!$L:$L,MATCH(CL$3,'Scenario Parameters'!$A:$A,0)))*'Base Table 5'!CL109</f>
        <v>1.52E-2</v>
      </c>
      <c r="CM109" s="36">
        <f>(1+INDEX('Scenario Parameters'!$L:$L,MATCH($C109,'Scenario Parameters'!$A:$A,0)))*(1+INDEX('Scenario Parameters'!$L:$L,MATCH(CM$3,'Scenario Parameters'!$A:$A,0)))*'Base Table 5'!CM109</f>
        <v>0.1135</v>
      </c>
      <c r="CN109" s="36">
        <f>(1+INDEX('Scenario Parameters'!$L:$L,MATCH($C109,'Scenario Parameters'!$A:$A,0)))*(1+INDEX('Scenario Parameters'!$L:$L,MATCH(CN$3,'Scenario Parameters'!$A:$A,0)))*'Base Table 5'!CN109</f>
        <v>1.1365000000000001</v>
      </c>
      <c r="CO109" s="36">
        <f>(1+INDEX('Scenario Parameters'!$L:$L,MATCH($C109,'Scenario Parameters'!$A:$A,0)))*(1+INDEX('Scenario Parameters'!$L:$L,MATCH(CO$3,'Scenario Parameters'!$A:$A,0)))*'Base Table 5'!CO109</f>
        <v>2.7000000000000001E-3</v>
      </c>
      <c r="CP109" s="36">
        <f>(1+INDEX('Scenario Parameters'!$L:$L,MATCH($C109,'Scenario Parameters'!$A:$A,0)))*(1+INDEX('Scenario Parameters'!$L:$L,MATCH(CP$3,'Scenario Parameters'!$A:$A,0)))*'Base Table 5'!CP109</f>
        <v>3.2639</v>
      </c>
      <c r="CQ109" s="36">
        <f>(1+INDEX('Scenario Parameters'!$L:$L,MATCH($C109,'Scenario Parameters'!$A:$A,0)))*(1+INDEX('Scenario Parameters'!$L:$L,MATCH(CQ$3,'Scenario Parameters'!$A:$A,0)))*'Base Table 5'!CQ109</f>
        <v>4.1768999999999998</v>
      </c>
      <c r="CR109" s="36">
        <f>(1+INDEX('Scenario Parameters'!$L:$L,MATCH($C109,'Scenario Parameters'!$A:$A,0)))*(1+INDEX('Scenario Parameters'!$L:$L,MATCH(CR$3,'Scenario Parameters'!$A:$A,0)))*'Base Table 5'!CR109</f>
        <v>0.73419999999999996</v>
      </c>
      <c r="CS109" s="36">
        <f>(1+INDEX('Scenario Parameters'!$L:$L,MATCH($C109,'Scenario Parameters'!$A:$A,0)))*(1+INDEX('Scenario Parameters'!$L:$L,MATCH(CS$3,'Scenario Parameters'!$A:$A,0)))*'Base Table 5'!CS109</f>
        <v>4.2464000000000004</v>
      </c>
      <c r="CT109" s="36">
        <f>(1+INDEX('Scenario Parameters'!$L:$L,MATCH($C109,'Scenario Parameters'!$A:$A,0)))*(1+INDEX('Scenario Parameters'!$L:$L,MATCH(CT$3,'Scenario Parameters'!$A:$A,0)))*'Base Table 5'!CT109</f>
        <v>2.2000000000000001E-3</v>
      </c>
      <c r="CU109" s="36">
        <f>(1+INDEX('Scenario Parameters'!$L:$L,MATCH($C109,'Scenario Parameters'!$A:$A,0)))*(1+INDEX('Scenario Parameters'!$L:$L,MATCH(CU$3,'Scenario Parameters'!$A:$A,0)))*'Base Table 5'!CU109</f>
        <v>6.9999999999999999E-4</v>
      </c>
      <c r="CV109" s="36">
        <f>(1+INDEX('Scenario Parameters'!$L:$L,MATCH($C109,'Scenario Parameters'!$A:$A,0)))*(1+INDEX('Scenario Parameters'!$L:$L,MATCH(CV$3,'Scenario Parameters'!$A:$A,0)))*'Base Table 5'!CV109</f>
        <v>22.371200000000002</v>
      </c>
      <c r="CW109" s="36">
        <f>(1+INDEX('Scenario Parameters'!$L:$L,MATCH($C109,'Scenario Parameters'!$A:$A,0)))*(1+INDEX('Scenario Parameters'!$L:$L,MATCH(CW$3,'Scenario Parameters'!$A:$A,0)))*'Base Table 5'!CW109</f>
        <v>53.3767</v>
      </c>
      <c r="CX109" s="36">
        <f>(1+INDEX('Scenario Parameters'!$L:$L,MATCH($C109,'Scenario Parameters'!$A:$A,0)))*(1+INDEX('Scenario Parameters'!$L:$L,MATCH(CX$3,'Scenario Parameters'!$A:$A,0)))*'Base Table 5'!CX109</f>
        <v>1.5251999999999999</v>
      </c>
      <c r="CY109" s="36">
        <f>(1+INDEX('Scenario Parameters'!$L:$L,MATCH($C109,'Scenario Parameters'!$A:$A,0)))*(1+INDEX('Scenario Parameters'!$L:$L,MATCH(CY$3,'Scenario Parameters'!$A:$A,0)))*'Base Table 5'!CY109</f>
        <v>13.4726</v>
      </c>
      <c r="CZ109" s="36">
        <f>(1+INDEX('Scenario Parameters'!$L:$L,MATCH($C109,'Scenario Parameters'!$A:$A,0)))*(1+INDEX('Scenario Parameters'!$L:$L,MATCH(CZ$3,'Scenario Parameters'!$A:$A,0)))*'Base Table 5'!CZ109</f>
        <v>7.0233999999999996</v>
      </c>
      <c r="DA109" s="36">
        <f>(1+INDEX('Scenario Parameters'!$L:$L,MATCH($C109,'Scenario Parameters'!$A:$A,0)))*(1+INDEX('Scenario Parameters'!$L:$L,MATCH(DA$3,'Scenario Parameters'!$A:$A,0)))*'Base Table 5'!DA109</f>
        <v>58.255499999999998</v>
      </c>
      <c r="DB109" s="36">
        <f>(1+INDEX('Scenario Parameters'!$L:$L,MATCH($C109,'Scenario Parameters'!$A:$A,0)))*(1+INDEX('Scenario Parameters'!$L:$L,MATCH(DB$3,'Scenario Parameters'!$A:$A,0)))*'Base Table 5'!DB109</f>
        <v>0.23880000000000001</v>
      </c>
      <c r="DC109" s="36">
        <f>(1+INDEX('Scenario Parameters'!$L:$L,MATCH($C109,'Scenario Parameters'!$A:$A,0)))*(1+INDEX('Scenario Parameters'!$L:$L,MATCH(DC$3,'Scenario Parameters'!$A:$A,0)))*'Base Table 5'!DC109</f>
        <v>1.6671</v>
      </c>
      <c r="DD109" s="36">
        <f>(1+INDEX('Scenario Parameters'!$L:$L,MATCH($C109,'Scenario Parameters'!$A:$A,0)))*(1+INDEX('Scenario Parameters'!$L:$L,MATCH(DD$3,'Scenario Parameters'!$A:$A,0)))*'Base Table 5'!DD109</f>
        <v>111.06319999999999</v>
      </c>
      <c r="DE109" s="36">
        <f>(1+INDEX('Scenario Parameters'!$L:$L,MATCH($C109,'Scenario Parameters'!$A:$A,0)))*(1+INDEX('Scenario Parameters'!$L:$L,MATCH(DE$3,'Scenario Parameters'!$A:$A,0)))*'Base Table 5'!DE109</f>
        <v>85.848200000000006</v>
      </c>
      <c r="DF109" s="36">
        <f>(1+INDEX('Scenario Parameters'!$L:$L,MATCH($C109,'Scenario Parameters'!$A:$A,0)))*(1+INDEX('Scenario Parameters'!$L:$L,MATCH(DF$3,'Scenario Parameters'!$A:$A,0)))*'Base Table 5'!DF109</f>
        <v>235.93729999999999</v>
      </c>
      <c r="DG109" s="36">
        <f>(1+INDEX('Scenario Parameters'!$L:$L,MATCH($C109,'Scenario Parameters'!$A:$A,0)))*(1+INDEX('Scenario Parameters'!$L:$L,MATCH(DG$3,'Scenario Parameters'!$A:$A,0)))*'Base Table 5'!DG109</f>
        <v>4.9596999999999998</v>
      </c>
      <c r="DH109" s="36">
        <f>(1+INDEX('Scenario Parameters'!$L:$L,MATCH($C109,'Scenario Parameters'!$A:$A,0)))*(1+INDEX('Scenario Parameters'!$L:$L,MATCH(DH$3,'Scenario Parameters'!$A:$A,0)))*'Base Table 5'!DH109</f>
        <v>29.72315</v>
      </c>
      <c r="DI109" s="36">
        <f>(1+INDEX('Scenario Parameters'!$L:$L,MATCH($C109,'Scenario Parameters'!$A:$A,0)))*(1+INDEX('Scenario Parameters'!$L:$L,MATCH(DI$3,'Scenario Parameters'!$A:$A,0)))*'Base Table 5'!DI109</f>
        <v>110.21129999999999</v>
      </c>
      <c r="DJ109" s="36">
        <f>(1+INDEX('Scenario Parameters'!$L:$L,MATCH($C109,'Scenario Parameters'!$A:$A,0)))*(1+INDEX('Scenario Parameters'!$L:$L,MATCH(DJ$3,'Scenario Parameters'!$A:$A,0)))*'Base Table 5'!DJ109</f>
        <v>237.018</v>
      </c>
      <c r="DK109" s="36">
        <f>(1+INDEX('Scenario Parameters'!$L:$L,MATCH($C109,'Scenario Parameters'!$A:$A,0)))*(1+INDEX('Scenario Parameters'!$L:$L,MATCH(DK$3,'Scenario Parameters'!$A:$A,0)))*'Base Table 5'!DK109</f>
        <v>0.56089999999999995</v>
      </c>
      <c r="DL109" s="36">
        <f>(1+INDEX('Scenario Parameters'!$L:$L,MATCH($C109,'Scenario Parameters'!$A:$A,0)))*(1+INDEX('Scenario Parameters'!$L:$L,MATCH(DL$3,'Scenario Parameters'!$A:$A,0)))*'Base Table 5'!DL109</f>
        <v>0.43979999999999986</v>
      </c>
      <c r="DM109" s="36">
        <f>(1+INDEX('Scenario Parameters'!$L:$L,MATCH($C109,'Scenario Parameters'!$A:$A,0)))*(1+INDEX('Scenario Parameters'!$L:$L,MATCH(DM$3,'Scenario Parameters'!$A:$A,0)))*'Base Table 5'!DM109</f>
        <v>2.0041000000000002</v>
      </c>
      <c r="DN109" s="36">
        <f>(1+INDEX('Scenario Parameters'!$L:$L,MATCH($C109,'Scenario Parameters'!$A:$A,0)))*(1+INDEX('Scenario Parameters'!$L:$L,MATCH(DN$3,'Scenario Parameters'!$A:$A,0)))*'Base Table 5'!DN109</f>
        <v>4.1346999999999996</v>
      </c>
      <c r="DO109" s="36">
        <f>(1+INDEX('Scenario Parameters'!$L:$L,MATCH($C109,'Scenario Parameters'!$A:$A,0)))*(1+INDEX('Scenario Parameters'!$L:$L,MATCH(DO$3,'Scenario Parameters'!$A:$A,0)))*'Base Table 5'!DO109</f>
        <v>6.6900000000000001E-2</v>
      </c>
      <c r="DP109" s="36">
        <f t="shared" si="12"/>
        <v>1199.0286800000003</v>
      </c>
      <c r="DQ109" s="36">
        <f>('Base Table 5'!DQ109/'Base Table 5'!$DX109)*$EB109</f>
        <v>9980.5811568152385</v>
      </c>
      <c r="DR109" s="36">
        <f>('Base Table 5'!DR109/'Base Table 5'!$DX109)*$EB109</f>
        <v>2224.0345727110912</v>
      </c>
      <c r="DS109" s="36">
        <f>('Base Table 5'!DS109/'Base Table 5'!$DX109)*$EB109</f>
        <v>102.59046102601711</v>
      </c>
      <c r="DT109" s="36">
        <f>('Base Table 5'!DT109/'Base Table 5'!$DX109)*$EB109</f>
        <v>1.2869008484724527</v>
      </c>
      <c r="DU109" s="36">
        <f>('Base Table 5'!DU109/'Base Table 5'!$DX109)*$EB109</f>
        <v>25.096414536029933</v>
      </c>
      <c r="DV109" s="36">
        <f>('Base Table 5'!DV109/'Base Table 5'!$DX109)*$EB109</f>
        <v>1.678175444720733E-2</v>
      </c>
      <c r="DW109" s="36">
        <f>('Base Table 5'!DW109/'Base Table 5'!$DX109)*$EB109</f>
        <v>1531.9542201770962</v>
      </c>
      <c r="DX109" s="36">
        <f t="shared" si="13"/>
        <v>13865.560507868393</v>
      </c>
      <c r="DY109" s="36">
        <f t="shared" si="14"/>
        <v>15064.589187868394</v>
      </c>
      <c r="DZ109" s="14">
        <f>'Base Table 5'!DY109</f>
        <v>15215.999400000001</v>
      </c>
      <c r="EA109" s="54">
        <v>15064.589187868392</v>
      </c>
      <c r="EB109" s="100">
        <f t="shared" si="15"/>
        <v>13865.560507868391</v>
      </c>
    </row>
    <row r="110" spans="1:132" x14ac:dyDescent="0.4">
      <c r="A110" s="34">
        <v>107</v>
      </c>
      <c r="B110" s="7" t="str">
        <f>'Base Table 5'!B110</f>
        <v>8401</v>
      </c>
      <c r="C110" s="111">
        <f>'Base Table 5'!C110</f>
        <v>36</v>
      </c>
      <c r="D110" s="35" t="str">
        <f>'Base Table 5'!D110</f>
        <v>Health care services</v>
      </c>
      <c r="E110" s="36">
        <f>(1+INDEX('Scenario Parameters'!$L:$L,MATCH($C110,'Scenario Parameters'!$A:$A,0)))*(1+INDEX('Scenario Parameters'!$L:$L,MATCH(E$3,'Scenario Parameters'!$A:$A,0)))*'Base Table 5'!E110</f>
        <v>0.36854999999999999</v>
      </c>
      <c r="F110" s="36">
        <f>(1+INDEX('Scenario Parameters'!$L:$L,MATCH($C110,'Scenario Parameters'!$A:$A,0)))*(1+INDEX('Scenario Parameters'!$L:$L,MATCH(F$3,'Scenario Parameters'!$A:$A,0)))*'Base Table 5'!F110</f>
        <v>7.3300000000000004E-2</v>
      </c>
      <c r="G110" s="36">
        <f>(1+INDEX('Scenario Parameters'!$L:$L,MATCH($C110,'Scenario Parameters'!$A:$A,0)))*(1+INDEX('Scenario Parameters'!$L:$L,MATCH(G$3,'Scenario Parameters'!$A:$A,0)))*'Base Table 5'!G110</f>
        <v>0.28710000000000002</v>
      </c>
      <c r="H110" s="36">
        <f>(1+INDEX('Scenario Parameters'!$L:$L,MATCH($C110,'Scenario Parameters'!$A:$A,0)))*(1+INDEX('Scenario Parameters'!$L:$L,MATCH(H$3,'Scenario Parameters'!$A:$A,0)))*'Base Table 5'!H110</f>
        <v>0.94915000000000005</v>
      </c>
      <c r="I110" s="36">
        <f>(1+INDEX('Scenario Parameters'!$L:$L,MATCH($C110,'Scenario Parameters'!$A:$A,0)))*(1+INDEX('Scenario Parameters'!$L:$L,MATCH(I$3,'Scenario Parameters'!$A:$A,0)))*'Base Table 5'!I110</f>
        <v>4.1000000000000002E-2</v>
      </c>
      <c r="J110" s="36">
        <f>(1+INDEX('Scenario Parameters'!$L:$L,MATCH($C110,'Scenario Parameters'!$A:$A,0)))*(1+INDEX('Scenario Parameters'!$L:$L,MATCH(J$3,'Scenario Parameters'!$A:$A,0)))*'Base Table 5'!J110</f>
        <v>2.0827</v>
      </c>
      <c r="K110" s="36">
        <f>(1+INDEX('Scenario Parameters'!$L:$L,MATCH($C110,'Scenario Parameters'!$A:$A,0)))*(1+INDEX('Scenario Parameters'!$L:$L,MATCH(K$3,'Scenario Parameters'!$A:$A,0)))*'Base Table 5'!K110</f>
        <v>0.67864999999999998</v>
      </c>
      <c r="L110" s="36">
        <f>(1+INDEX('Scenario Parameters'!$L:$L,MATCH($C110,'Scenario Parameters'!$A:$A,0)))*(1+INDEX('Scenario Parameters'!$L:$L,MATCH(L$3,'Scenario Parameters'!$A:$A,0)))*'Base Table 5'!L110</f>
        <v>4.1659999999999996E-2</v>
      </c>
      <c r="M110" s="36">
        <f>(1+INDEX('Scenario Parameters'!$L:$L,MATCH($C110,'Scenario Parameters'!$A:$A,0)))*(1+INDEX('Scenario Parameters'!$L:$L,MATCH(M$3,'Scenario Parameters'!$A:$A,0)))*'Base Table 5'!M110</f>
        <v>8.0329999999999985E-2</v>
      </c>
      <c r="N110" s="36">
        <f>(1+INDEX('Scenario Parameters'!$L:$L,MATCH($C110,'Scenario Parameters'!$A:$A,0)))*(1+INDEX('Scenario Parameters'!$L:$L,MATCH(N$3,'Scenario Parameters'!$A:$A,0)))*'Base Table 5'!N110</f>
        <v>0.15509999999999999</v>
      </c>
      <c r="O110" s="36">
        <f>(1+INDEX('Scenario Parameters'!$L:$L,MATCH($C110,'Scenario Parameters'!$A:$A,0)))*(1+INDEX('Scenario Parameters'!$L:$L,MATCH(O$3,'Scenario Parameters'!$A:$A,0)))*'Base Table 5'!O110</f>
        <v>1.4663550000000003</v>
      </c>
      <c r="P110" s="36">
        <f>(1+INDEX('Scenario Parameters'!$L:$L,MATCH($C110,'Scenario Parameters'!$A:$A,0)))*(1+INDEX('Scenario Parameters'!$L:$L,MATCH(P$3,'Scenario Parameters'!$A:$A,0)))*'Base Table 5'!P110</f>
        <v>7.4194999999999997E-2</v>
      </c>
      <c r="Q110" s="36">
        <f>(1+INDEX('Scenario Parameters'!$L:$L,MATCH($C110,'Scenario Parameters'!$A:$A,0)))*(1+INDEX('Scenario Parameters'!$L:$L,MATCH(Q$3,'Scenario Parameters'!$A:$A,0)))*'Base Table 5'!Q110</f>
        <v>0.70562000000000002</v>
      </c>
      <c r="R110" s="36">
        <f>(1+INDEX('Scenario Parameters'!$L:$L,MATCH($C110,'Scenario Parameters'!$A:$A,0)))*(1+INDEX('Scenario Parameters'!$L:$L,MATCH(R$3,'Scenario Parameters'!$A:$A,0)))*'Base Table 5'!R110</f>
        <v>0.78334999999999999</v>
      </c>
      <c r="S110" s="36">
        <f>(1+INDEX('Scenario Parameters'!$L:$L,MATCH($C110,'Scenario Parameters'!$A:$A,0)))*(1+INDEX('Scenario Parameters'!$L:$L,MATCH(S$3,'Scenario Parameters'!$A:$A,0)))*'Base Table 5'!S110</f>
        <v>5.0250000000000003E-2</v>
      </c>
      <c r="T110" s="36">
        <f>(1+INDEX('Scenario Parameters'!$L:$L,MATCH($C110,'Scenario Parameters'!$A:$A,0)))*(1+INDEX('Scenario Parameters'!$L:$L,MATCH(T$3,'Scenario Parameters'!$A:$A,0)))*'Base Table 5'!T110</f>
        <v>0.24245</v>
      </c>
      <c r="U110" s="36">
        <f>(1+INDEX('Scenario Parameters'!$L:$L,MATCH($C110,'Scenario Parameters'!$A:$A,0)))*(1+INDEX('Scenario Parameters'!$L:$L,MATCH(U$3,'Scenario Parameters'!$A:$A,0)))*'Base Table 5'!U110</f>
        <v>0.19320000000000001</v>
      </c>
      <c r="V110" s="36">
        <f>(1+INDEX('Scenario Parameters'!$L:$L,MATCH($C110,'Scenario Parameters'!$A:$A,0)))*(1+INDEX('Scenario Parameters'!$L:$L,MATCH(V$3,'Scenario Parameters'!$A:$A,0)))*'Base Table 5'!V110</f>
        <v>0.16470000000000001</v>
      </c>
      <c r="W110" s="36">
        <f>(1+INDEX('Scenario Parameters'!$L:$L,MATCH($C110,'Scenario Parameters'!$A:$A,0)))*(1+INDEX('Scenario Parameters'!$L:$L,MATCH(W$3,'Scenario Parameters'!$A:$A,0)))*'Base Table 5'!W110</f>
        <v>0.44005</v>
      </c>
      <c r="X110" s="36">
        <f>(1+INDEX('Scenario Parameters'!$L:$L,MATCH($C110,'Scenario Parameters'!$A:$A,0)))*(1+INDEX('Scenario Parameters'!$L:$L,MATCH(X$3,'Scenario Parameters'!$A:$A,0)))*'Base Table 5'!X110</f>
        <v>0.28060000000000002</v>
      </c>
      <c r="Y110" s="36">
        <f>(1+INDEX('Scenario Parameters'!$L:$L,MATCH($C110,'Scenario Parameters'!$A:$A,0)))*(1+INDEX('Scenario Parameters'!$L:$L,MATCH(Y$3,'Scenario Parameters'!$A:$A,0)))*'Base Table 5'!Y110</f>
        <v>0.42075000000000001</v>
      </c>
      <c r="Z110" s="36">
        <f>(1+INDEX('Scenario Parameters'!$L:$L,MATCH($C110,'Scenario Parameters'!$A:$A,0)))*(1+INDEX('Scenario Parameters'!$L:$L,MATCH(Z$3,'Scenario Parameters'!$A:$A,0)))*'Base Table 5'!Z110</f>
        <v>0.41070000000000001</v>
      </c>
      <c r="AA110" s="36">
        <f>(1+INDEX('Scenario Parameters'!$L:$L,MATCH($C110,'Scenario Parameters'!$A:$A,0)))*(1+INDEX('Scenario Parameters'!$L:$L,MATCH(AA$3,'Scenario Parameters'!$A:$A,0)))*'Base Table 5'!AA110</f>
        <v>9.5118500000000008</v>
      </c>
      <c r="AB110" s="36">
        <f>(1+INDEX('Scenario Parameters'!$L:$L,MATCH($C110,'Scenario Parameters'!$A:$A,0)))*(1+INDEX('Scenario Parameters'!$L:$L,MATCH(AB$3,'Scenario Parameters'!$A:$A,0)))*'Base Table 5'!AB110</f>
        <v>5.7524499999999996</v>
      </c>
      <c r="AC110" s="36">
        <f>(1+INDEX('Scenario Parameters'!$L:$L,MATCH($C110,'Scenario Parameters'!$A:$A,0)))*(1+INDEX('Scenario Parameters'!$L:$L,MATCH(AC$3,'Scenario Parameters'!$A:$A,0)))*'Base Table 5'!AC110</f>
        <v>4.7774999999999999</v>
      </c>
      <c r="AD110" s="36">
        <f>(1+INDEX('Scenario Parameters'!$L:$L,MATCH($C110,'Scenario Parameters'!$A:$A,0)))*(1+INDEX('Scenario Parameters'!$L:$L,MATCH(AD$3,'Scenario Parameters'!$A:$A,0)))*'Base Table 5'!AD110</f>
        <v>1.6758500000000001</v>
      </c>
      <c r="AE110" s="36">
        <f>(1+INDEX('Scenario Parameters'!$L:$L,MATCH($C110,'Scenario Parameters'!$A:$A,0)))*(1+INDEX('Scenario Parameters'!$L:$L,MATCH(AE$3,'Scenario Parameters'!$A:$A,0)))*'Base Table 5'!AE110</f>
        <v>0.54415000000000002</v>
      </c>
      <c r="AF110" s="36">
        <f>(1+INDEX('Scenario Parameters'!$L:$L,MATCH($C110,'Scenario Parameters'!$A:$A,0)))*(1+INDEX('Scenario Parameters'!$L:$L,MATCH(AF$3,'Scenario Parameters'!$A:$A,0)))*'Base Table 5'!AF110</f>
        <v>4.8849499999999999</v>
      </c>
      <c r="AG110" s="36">
        <f>(1+INDEX('Scenario Parameters'!$L:$L,MATCH($C110,'Scenario Parameters'!$A:$A,0)))*(1+INDEX('Scenario Parameters'!$L:$L,MATCH(AG$3,'Scenario Parameters'!$A:$A,0)))*'Base Table 5'!AG110</f>
        <v>5.9249999999999997E-2</v>
      </c>
      <c r="AH110" s="36">
        <f>(1+INDEX('Scenario Parameters'!$L:$L,MATCH($C110,'Scenario Parameters'!$A:$A,0)))*(1+INDEX('Scenario Parameters'!$L:$L,MATCH(AH$3,'Scenario Parameters'!$A:$A,0)))*'Base Table 5'!AH110</f>
        <v>5.4100000000000002E-2</v>
      </c>
      <c r="AI110" s="36">
        <f>(1+INDEX('Scenario Parameters'!$L:$L,MATCH($C110,'Scenario Parameters'!$A:$A,0)))*(1+INDEX('Scenario Parameters'!$L:$L,MATCH(AI$3,'Scenario Parameters'!$A:$A,0)))*'Base Table 5'!AI110</f>
        <v>0.28860000000000002</v>
      </c>
      <c r="AJ110" s="36">
        <f>(1+INDEX('Scenario Parameters'!$L:$L,MATCH($C110,'Scenario Parameters'!$A:$A,0)))*(1+INDEX('Scenario Parameters'!$L:$L,MATCH(AJ$3,'Scenario Parameters'!$A:$A,0)))*'Base Table 5'!AJ110</f>
        <v>1.93675</v>
      </c>
      <c r="AK110" s="36">
        <f>(1+INDEX('Scenario Parameters'!$L:$L,MATCH($C110,'Scenario Parameters'!$A:$A,0)))*(1+INDEX('Scenario Parameters'!$L:$L,MATCH(AK$3,'Scenario Parameters'!$A:$A,0)))*'Base Table 5'!AK110</f>
        <v>5.8882000000000003</v>
      </c>
      <c r="AL110" s="36">
        <f>(1+INDEX('Scenario Parameters'!$L:$L,MATCH($C110,'Scenario Parameters'!$A:$A,0)))*(1+INDEX('Scenario Parameters'!$L:$L,MATCH(AL$3,'Scenario Parameters'!$A:$A,0)))*'Base Table 5'!AL110</f>
        <v>1.6367</v>
      </c>
      <c r="AM110" s="36">
        <f>(1+INDEX('Scenario Parameters'!$L:$L,MATCH($C110,'Scenario Parameters'!$A:$A,0)))*(1+INDEX('Scenario Parameters'!$L:$L,MATCH(AM$3,'Scenario Parameters'!$A:$A,0)))*'Base Table 5'!AM110</f>
        <v>2.0206</v>
      </c>
      <c r="AN110" s="36">
        <f>(1+INDEX('Scenario Parameters'!$L:$L,MATCH($C110,'Scenario Parameters'!$A:$A,0)))*(1+INDEX('Scenario Parameters'!$L:$L,MATCH(AN$3,'Scenario Parameters'!$A:$A,0)))*'Base Table 5'!AN110</f>
        <v>3.7059500000000001</v>
      </c>
      <c r="AO110" s="36">
        <f>(1+INDEX('Scenario Parameters'!$L:$L,MATCH($C110,'Scenario Parameters'!$A:$A,0)))*(1+INDEX('Scenario Parameters'!$L:$L,MATCH(AO$3,'Scenario Parameters'!$A:$A,0)))*'Base Table 5'!AO110</f>
        <v>4.4164999999999989E-2</v>
      </c>
      <c r="AP110" s="36">
        <f>(1+INDEX('Scenario Parameters'!$L:$L,MATCH($C110,'Scenario Parameters'!$A:$A,0)))*(1+INDEX('Scenario Parameters'!$L:$L,MATCH(AP$3,'Scenario Parameters'!$A:$A,0)))*'Base Table 5'!AP110</f>
        <v>13.585425000000001</v>
      </c>
      <c r="AQ110" s="36">
        <f>(1+INDEX('Scenario Parameters'!$L:$L,MATCH($C110,'Scenario Parameters'!$A:$A,0)))*(1+INDEX('Scenario Parameters'!$L:$L,MATCH(AQ$3,'Scenario Parameters'!$A:$A,0)))*'Base Table 5'!AQ110</f>
        <v>1.132125</v>
      </c>
      <c r="AR110" s="36">
        <f>(1+INDEX('Scenario Parameters'!$L:$L,MATCH($C110,'Scenario Parameters'!$A:$A,0)))*(1+INDEX('Scenario Parameters'!$L:$L,MATCH(AR$3,'Scenario Parameters'!$A:$A,0)))*'Base Table 5'!AR110</f>
        <v>109.93585</v>
      </c>
      <c r="AS110" s="36">
        <f>(1+INDEX('Scenario Parameters'!$L:$L,MATCH($C110,'Scenario Parameters'!$A:$A,0)))*(1+INDEX('Scenario Parameters'!$L:$L,MATCH(AS$3,'Scenario Parameters'!$A:$A,0)))*'Base Table 5'!AS110</f>
        <v>56.688000000000002</v>
      </c>
      <c r="AT110" s="36">
        <f>(1+INDEX('Scenario Parameters'!$L:$L,MATCH($C110,'Scenario Parameters'!$A:$A,0)))*(1+INDEX('Scenario Parameters'!$L:$L,MATCH(AT$3,'Scenario Parameters'!$A:$A,0)))*'Base Table 5'!AT110</f>
        <v>3.03355</v>
      </c>
      <c r="AU110" s="36">
        <f>(1+INDEX('Scenario Parameters'!$L:$L,MATCH($C110,'Scenario Parameters'!$A:$A,0)))*(1+INDEX('Scenario Parameters'!$L:$L,MATCH(AU$3,'Scenario Parameters'!$A:$A,0)))*'Base Table 5'!AU110</f>
        <v>2.7747999999999999</v>
      </c>
      <c r="AV110" s="36">
        <f>(1+INDEX('Scenario Parameters'!$L:$L,MATCH($C110,'Scenario Parameters'!$A:$A,0)))*(1+INDEX('Scenario Parameters'!$L:$L,MATCH(AV$3,'Scenario Parameters'!$A:$A,0)))*'Base Table 5'!AV110</f>
        <v>0.39424999999999999</v>
      </c>
      <c r="AW110" s="36">
        <f>(1+INDEX('Scenario Parameters'!$L:$L,MATCH($C110,'Scenario Parameters'!$A:$A,0)))*(1+INDEX('Scenario Parameters'!$L:$L,MATCH(AW$3,'Scenario Parameters'!$A:$A,0)))*'Base Table 5'!AW110</f>
        <v>0.12989999999999999</v>
      </c>
      <c r="AX110" s="36">
        <f>(1+INDEX('Scenario Parameters'!$L:$L,MATCH($C110,'Scenario Parameters'!$A:$A,0)))*(1+INDEX('Scenario Parameters'!$L:$L,MATCH(AX$3,'Scenario Parameters'!$A:$A,0)))*'Base Table 5'!AX110</f>
        <v>0.45650000000000002</v>
      </c>
      <c r="AY110" s="36">
        <f>(1+INDEX('Scenario Parameters'!$L:$L,MATCH($C110,'Scenario Parameters'!$A:$A,0)))*(1+INDEX('Scenario Parameters'!$L:$L,MATCH(AY$3,'Scenario Parameters'!$A:$A,0)))*'Base Table 5'!AY110</f>
        <v>0.1147</v>
      </c>
      <c r="AZ110" s="36">
        <f>(1+INDEX('Scenario Parameters'!$L:$L,MATCH($C110,'Scenario Parameters'!$A:$A,0)))*(1+INDEX('Scenario Parameters'!$L:$L,MATCH(AZ$3,'Scenario Parameters'!$A:$A,0)))*'Base Table 5'!AZ110</f>
        <v>9.7799999999999998E-2</v>
      </c>
      <c r="BA110" s="36">
        <f>(1+INDEX('Scenario Parameters'!$L:$L,MATCH($C110,'Scenario Parameters'!$A:$A,0)))*(1+INDEX('Scenario Parameters'!$L:$L,MATCH(BA$3,'Scenario Parameters'!$A:$A,0)))*'Base Table 5'!BA110</f>
        <v>2.0218500000000001</v>
      </c>
      <c r="BB110" s="36">
        <f>(1+INDEX('Scenario Parameters'!$L:$L,MATCH($C110,'Scenario Parameters'!$A:$A,0)))*(1+INDEX('Scenario Parameters'!$L:$L,MATCH(BB$3,'Scenario Parameters'!$A:$A,0)))*'Base Table 5'!BB110</f>
        <v>1.2304999999999999</v>
      </c>
      <c r="BC110" s="36">
        <f>(1+INDEX('Scenario Parameters'!$L:$L,MATCH($C110,'Scenario Parameters'!$A:$A,0)))*(1+INDEX('Scenario Parameters'!$L:$L,MATCH(BC$3,'Scenario Parameters'!$A:$A,0)))*'Base Table 5'!BC110</f>
        <v>0.26214999999999999</v>
      </c>
      <c r="BD110" s="36">
        <f>(1+INDEX('Scenario Parameters'!$L:$L,MATCH($C110,'Scenario Parameters'!$A:$A,0)))*(1+INDEX('Scenario Parameters'!$L:$L,MATCH(BD$3,'Scenario Parameters'!$A:$A,0)))*'Base Table 5'!BD110</f>
        <v>0.2762</v>
      </c>
      <c r="BE110" s="36">
        <f>(1+INDEX('Scenario Parameters'!$L:$L,MATCH($C110,'Scenario Parameters'!$A:$A,0)))*(1+INDEX('Scenario Parameters'!$L:$L,MATCH(BE$3,'Scenario Parameters'!$A:$A,0)))*'Base Table 5'!BE110</f>
        <v>0.27315</v>
      </c>
      <c r="BF110" s="36">
        <f>(1+INDEX('Scenario Parameters'!$L:$L,MATCH($C110,'Scenario Parameters'!$A:$A,0)))*(1+INDEX('Scenario Parameters'!$L:$L,MATCH(BF$3,'Scenario Parameters'!$A:$A,0)))*'Base Table 5'!BF110</f>
        <v>0.28499999999999998</v>
      </c>
      <c r="BG110" s="36">
        <f>(1+INDEX('Scenario Parameters'!$L:$L,MATCH($C110,'Scenario Parameters'!$A:$A,0)))*(1+INDEX('Scenario Parameters'!$L:$L,MATCH(BG$3,'Scenario Parameters'!$A:$A,0)))*'Base Table 5'!BG110</f>
        <v>1.0545000000000002E-2</v>
      </c>
      <c r="BH110" s="36">
        <f>(1+INDEX('Scenario Parameters'!$L:$L,MATCH($C110,'Scenario Parameters'!$A:$A,0)))*(1+INDEX('Scenario Parameters'!$L:$L,MATCH(BH$3,'Scenario Parameters'!$A:$A,0)))*'Base Table 5'!BH110</f>
        <v>0.1295</v>
      </c>
      <c r="BI110" s="36">
        <f>(1+INDEX('Scenario Parameters'!$L:$L,MATCH($C110,'Scenario Parameters'!$A:$A,0)))*(1+INDEX('Scenario Parameters'!$L:$L,MATCH(BI$3,'Scenario Parameters'!$A:$A,0)))*'Base Table 5'!BI110</f>
        <v>0.57555000000000001</v>
      </c>
      <c r="BJ110" s="36">
        <f>(1+INDEX('Scenario Parameters'!$L:$L,MATCH($C110,'Scenario Parameters'!$A:$A,0)))*(1+INDEX('Scenario Parameters'!$L:$L,MATCH(BJ$3,'Scenario Parameters'!$A:$A,0)))*'Base Table 5'!BJ110</f>
        <v>0.47155000000000002</v>
      </c>
      <c r="BK110" s="36">
        <f>(1+INDEX('Scenario Parameters'!$L:$L,MATCH($C110,'Scenario Parameters'!$A:$A,0)))*(1+INDEX('Scenario Parameters'!$L:$L,MATCH(BK$3,'Scenario Parameters'!$A:$A,0)))*'Base Table 5'!BK110</f>
        <v>0.53125</v>
      </c>
      <c r="BL110" s="36">
        <f>(1+INDEX('Scenario Parameters'!$L:$L,MATCH($C110,'Scenario Parameters'!$A:$A,0)))*(1+INDEX('Scenario Parameters'!$L:$L,MATCH(BL$3,'Scenario Parameters'!$A:$A,0)))*'Base Table 5'!BL110</f>
        <v>0.79649999999999999</v>
      </c>
      <c r="BM110" s="36">
        <f>(1+INDEX('Scenario Parameters'!$L:$L,MATCH($C110,'Scenario Parameters'!$A:$A,0)))*(1+INDEX('Scenario Parameters'!$L:$L,MATCH(BM$3,'Scenario Parameters'!$A:$A,0)))*'Base Table 5'!BM110</f>
        <v>0.49669999999999997</v>
      </c>
      <c r="BN110" s="36">
        <f>(1+INDEX('Scenario Parameters'!$L:$L,MATCH($C110,'Scenario Parameters'!$A:$A,0)))*(1+INDEX('Scenario Parameters'!$L:$L,MATCH(BN$3,'Scenario Parameters'!$A:$A,0)))*'Base Table 5'!BN110</f>
        <v>0.85955000000000004</v>
      </c>
      <c r="BO110" s="36">
        <f>(1+INDEX('Scenario Parameters'!$L:$L,MATCH($C110,'Scenario Parameters'!$A:$A,0)))*(1+INDEX('Scenario Parameters'!$L:$L,MATCH(BO$3,'Scenario Parameters'!$A:$A,0)))*'Base Table 5'!BO110</f>
        <v>0.30664999999999998</v>
      </c>
      <c r="BP110" s="36">
        <f>(1+INDEX('Scenario Parameters'!$L:$L,MATCH($C110,'Scenario Parameters'!$A:$A,0)))*(1+INDEX('Scenario Parameters'!$L:$L,MATCH(BP$3,'Scenario Parameters'!$A:$A,0)))*'Base Table 5'!BP110</f>
        <v>0.20100000000000001</v>
      </c>
      <c r="BQ110" s="36">
        <f>(1+INDEX('Scenario Parameters'!$L:$L,MATCH($C110,'Scenario Parameters'!$A:$A,0)))*(1+INDEX('Scenario Parameters'!$L:$L,MATCH(BQ$3,'Scenario Parameters'!$A:$A,0)))*'Base Table 5'!BQ110</f>
        <v>2.0771875</v>
      </c>
      <c r="BR110" s="36">
        <f>(1+INDEX('Scenario Parameters'!$L:$L,MATCH($C110,'Scenario Parameters'!$A:$A,0)))*(1+INDEX('Scenario Parameters'!$L:$L,MATCH(BR$3,'Scenario Parameters'!$A:$A,0)))*'Base Table 5'!BR110</f>
        <v>1.3531249999999999</v>
      </c>
      <c r="BS110" s="36">
        <f>(1+INDEX('Scenario Parameters'!$L:$L,MATCH($C110,'Scenario Parameters'!$A:$A,0)))*(1+INDEX('Scenario Parameters'!$L:$L,MATCH(BS$3,'Scenario Parameters'!$A:$A,0)))*'Base Table 5'!BS110</f>
        <v>3.919999999999999E-3</v>
      </c>
      <c r="BT110" s="36">
        <f>(1+INDEX('Scenario Parameters'!$L:$L,MATCH($C110,'Scenario Parameters'!$A:$A,0)))*(1+INDEX('Scenario Parameters'!$L:$L,MATCH(BT$3,'Scenario Parameters'!$A:$A,0)))*'Base Table 5'!BT110</f>
        <v>0.90980000000000005</v>
      </c>
      <c r="BU110" s="36">
        <f>(1+INDEX('Scenario Parameters'!$L:$L,MATCH($C110,'Scenario Parameters'!$A:$A,0)))*(1+INDEX('Scenario Parameters'!$L:$L,MATCH(BU$3,'Scenario Parameters'!$A:$A,0)))*'Base Table 5'!BU110</f>
        <v>2.5399999999999999E-2</v>
      </c>
      <c r="BV110" s="36">
        <f>(1+INDEX('Scenario Parameters'!$L:$L,MATCH($C110,'Scenario Parameters'!$A:$A,0)))*(1+INDEX('Scenario Parameters'!$L:$L,MATCH(BV$3,'Scenario Parameters'!$A:$A,0)))*'Base Table 5'!BV110</f>
        <v>0.10199999999999999</v>
      </c>
      <c r="BW110" s="36">
        <f>(1+INDEX('Scenario Parameters'!$L:$L,MATCH($C110,'Scenario Parameters'!$A:$A,0)))*(1+INDEX('Scenario Parameters'!$L:$L,MATCH(BW$3,'Scenario Parameters'!$A:$A,0)))*'Base Table 5'!BW110</f>
        <v>1.1918500000000001</v>
      </c>
      <c r="BX110" s="36">
        <f>(1+INDEX('Scenario Parameters'!$L:$L,MATCH($C110,'Scenario Parameters'!$A:$A,0)))*(1+INDEX('Scenario Parameters'!$L:$L,MATCH(BX$3,'Scenario Parameters'!$A:$A,0)))*'Base Table 5'!BX110</f>
        <v>4.49505</v>
      </c>
      <c r="BY110" s="36">
        <f>(1+INDEX('Scenario Parameters'!$L:$L,MATCH($C110,'Scenario Parameters'!$A:$A,0)))*(1+INDEX('Scenario Parameters'!$L:$L,MATCH(BY$3,'Scenario Parameters'!$A:$A,0)))*'Base Table 5'!BY110</f>
        <v>3.0726499999999999</v>
      </c>
      <c r="BZ110" s="36">
        <f>(1+INDEX('Scenario Parameters'!$L:$L,MATCH($C110,'Scenario Parameters'!$A:$A,0)))*(1+INDEX('Scenario Parameters'!$L:$L,MATCH(BZ$3,'Scenario Parameters'!$A:$A,0)))*'Base Table 5'!BZ110</f>
        <v>8.7951499999999996</v>
      </c>
      <c r="CA110" s="36">
        <f>(1+INDEX('Scenario Parameters'!$L:$L,MATCH($C110,'Scenario Parameters'!$A:$A,0)))*(1+INDEX('Scenario Parameters'!$L:$L,MATCH(CA$3,'Scenario Parameters'!$A:$A,0)))*'Base Table 5'!CA110</f>
        <v>11.311400000000001</v>
      </c>
      <c r="CB110" s="36">
        <f>(1+INDEX('Scenario Parameters'!$L:$L,MATCH($C110,'Scenario Parameters'!$A:$A,0)))*(1+INDEX('Scenario Parameters'!$L:$L,MATCH(CB$3,'Scenario Parameters'!$A:$A,0)))*'Base Table 5'!CB110</f>
        <v>4.52475</v>
      </c>
      <c r="CC110" s="36">
        <f>(1+INDEX('Scenario Parameters'!$L:$L,MATCH($C110,'Scenario Parameters'!$A:$A,0)))*(1+INDEX('Scenario Parameters'!$L:$L,MATCH(CC$3,'Scenario Parameters'!$A:$A,0)))*'Base Table 5'!CC110</f>
        <v>4.8057999999999996</v>
      </c>
      <c r="CD110" s="36">
        <f>(1+INDEX('Scenario Parameters'!$L:$L,MATCH($C110,'Scenario Parameters'!$A:$A,0)))*(1+INDEX('Scenario Parameters'!$L:$L,MATCH(CD$3,'Scenario Parameters'!$A:$A,0)))*'Base Table 5'!CD110</f>
        <v>0.25494</v>
      </c>
      <c r="CE110" s="36">
        <f>(1+INDEX('Scenario Parameters'!$L:$L,MATCH($C110,'Scenario Parameters'!$A:$A,0)))*(1+INDEX('Scenario Parameters'!$L:$L,MATCH(CE$3,'Scenario Parameters'!$A:$A,0)))*'Base Table 5'!CE110</f>
        <v>0.22145000000000001</v>
      </c>
      <c r="CF110" s="36">
        <f>(1+INDEX('Scenario Parameters'!$L:$L,MATCH($C110,'Scenario Parameters'!$A:$A,0)))*(1+INDEX('Scenario Parameters'!$L:$L,MATCH(CF$3,'Scenario Parameters'!$A:$A,0)))*'Base Table 5'!CF110</f>
        <v>1.2700499999999999</v>
      </c>
      <c r="CG110" s="36">
        <f>(1+INDEX('Scenario Parameters'!$L:$L,MATCH($C110,'Scenario Parameters'!$A:$A,0)))*(1+INDEX('Scenario Parameters'!$L:$L,MATCH(CG$3,'Scenario Parameters'!$A:$A,0)))*'Base Table 5'!CG110</f>
        <v>2.495E-2</v>
      </c>
      <c r="CH110" s="36">
        <f>(1+INDEX('Scenario Parameters'!$L:$L,MATCH($C110,'Scenario Parameters'!$A:$A,0)))*(1+INDEX('Scenario Parameters'!$L:$L,MATCH(CH$3,'Scenario Parameters'!$A:$A,0)))*'Base Table 5'!CH110</f>
        <v>28.194099999999999</v>
      </c>
      <c r="CI110" s="36">
        <f>(1+INDEX('Scenario Parameters'!$L:$L,MATCH($C110,'Scenario Parameters'!$A:$A,0)))*(1+INDEX('Scenario Parameters'!$L:$L,MATCH(CI$3,'Scenario Parameters'!$A:$A,0)))*'Base Table 5'!CI110</f>
        <v>9.4323999999999995</v>
      </c>
      <c r="CJ110" s="36">
        <f>(1+INDEX('Scenario Parameters'!$L:$L,MATCH($C110,'Scenario Parameters'!$A:$A,0)))*(1+INDEX('Scenario Parameters'!$L:$L,MATCH(CJ$3,'Scenario Parameters'!$A:$A,0)))*'Base Table 5'!CJ110</f>
        <v>18.809349999999998</v>
      </c>
      <c r="CK110" s="36">
        <f>(1+INDEX('Scenario Parameters'!$L:$L,MATCH($C110,'Scenario Parameters'!$A:$A,0)))*(1+INDEX('Scenario Parameters'!$L:$L,MATCH(CK$3,'Scenario Parameters'!$A:$A,0)))*'Base Table 5'!CK110</f>
        <v>5.0700000000000002E-2</v>
      </c>
      <c r="CL110" s="36">
        <f>(1+INDEX('Scenario Parameters'!$L:$L,MATCH($C110,'Scenario Parameters'!$A:$A,0)))*(1+INDEX('Scenario Parameters'!$L:$L,MATCH(CL$3,'Scenario Parameters'!$A:$A,0)))*'Base Table 5'!CL110</f>
        <v>3.9449999999999999E-2</v>
      </c>
      <c r="CM110" s="36">
        <f>(1+INDEX('Scenario Parameters'!$L:$L,MATCH($C110,'Scenario Parameters'!$A:$A,0)))*(1+INDEX('Scenario Parameters'!$L:$L,MATCH(CM$3,'Scenario Parameters'!$A:$A,0)))*'Base Table 5'!CM110</f>
        <v>0.34610000000000002</v>
      </c>
      <c r="CN110" s="36">
        <f>(1+INDEX('Scenario Parameters'!$L:$L,MATCH($C110,'Scenario Parameters'!$A:$A,0)))*(1+INDEX('Scenario Parameters'!$L:$L,MATCH(CN$3,'Scenario Parameters'!$A:$A,0)))*'Base Table 5'!CN110</f>
        <v>1.8813500000000001</v>
      </c>
      <c r="CO110" s="36">
        <f>(1+INDEX('Scenario Parameters'!$L:$L,MATCH($C110,'Scenario Parameters'!$A:$A,0)))*(1+INDEX('Scenario Parameters'!$L:$L,MATCH(CO$3,'Scenario Parameters'!$A:$A,0)))*'Base Table 5'!CO110</f>
        <v>8.7500000000000008E-3</v>
      </c>
      <c r="CP110" s="36">
        <f>(1+INDEX('Scenario Parameters'!$L:$L,MATCH($C110,'Scenario Parameters'!$A:$A,0)))*(1+INDEX('Scenario Parameters'!$L:$L,MATCH(CP$3,'Scenario Parameters'!$A:$A,0)))*'Base Table 5'!CP110</f>
        <v>19.856100000000001</v>
      </c>
      <c r="CQ110" s="36">
        <f>(1+INDEX('Scenario Parameters'!$L:$L,MATCH($C110,'Scenario Parameters'!$A:$A,0)))*(1+INDEX('Scenario Parameters'!$L:$L,MATCH(CQ$3,'Scenario Parameters'!$A:$A,0)))*'Base Table 5'!CQ110</f>
        <v>1113.6827499999999</v>
      </c>
      <c r="CR110" s="36">
        <f>(1+INDEX('Scenario Parameters'!$L:$L,MATCH($C110,'Scenario Parameters'!$A:$A,0)))*(1+INDEX('Scenario Parameters'!$L:$L,MATCH(CR$3,'Scenario Parameters'!$A:$A,0)))*'Base Table 5'!CR110</f>
        <v>55.305349999999997</v>
      </c>
      <c r="CS110" s="36">
        <f>(1+INDEX('Scenario Parameters'!$L:$L,MATCH($C110,'Scenario Parameters'!$A:$A,0)))*(1+INDEX('Scenario Parameters'!$L:$L,MATCH(CS$3,'Scenario Parameters'!$A:$A,0)))*'Base Table 5'!CS110</f>
        <v>4.8327</v>
      </c>
      <c r="CT110" s="36">
        <f>(1+INDEX('Scenario Parameters'!$L:$L,MATCH($C110,'Scenario Parameters'!$A:$A,0)))*(1+INDEX('Scenario Parameters'!$L:$L,MATCH(CT$3,'Scenario Parameters'!$A:$A,0)))*'Base Table 5'!CT110</f>
        <v>0</v>
      </c>
      <c r="CU110" s="36">
        <f>(1+INDEX('Scenario Parameters'!$L:$L,MATCH($C110,'Scenario Parameters'!$A:$A,0)))*(1+INDEX('Scenario Parameters'!$L:$L,MATCH(CU$3,'Scenario Parameters'!$A:$A,0)))*'Base Table 5'!CU110</f>
        <v>0</v>
      </c>
      <c r="CV110" s="36">
        <f>(1+INDEX('Scenario Parameters'!$L:$L,MATCH($C110,'Scenario Parameters'!$A:$A,0)))*(1+INDEX('Scenario Parameters'!$L:$L,MATCH(CV$3,'Scenario Parameters'!$A:$A,0)))*'Base Table 5'!CV110</f>
        <v>5.3106</v>
      </c>
      <c r="CW110" s="36">
        <f>(1+INDEX('Scenario Parameters'!$L:$L,MATCH($C110,'Scenario Parameters'!$A:$A,0)))*(1+INDEX('Scenario Parameters'!$L:$L,MATCH(CW$3,'Scenario Parameters'!$A:$A,0)))*'Base Table 5'!CW110</f>
        <v>20.92745</v>
      </c>
      <c r="CX110" s="36">
        <f>(1+INDEX('Scenario Parameters'!$L:$L,MATCH($C110,'Scenario Parameters'!$A:$A,0)))*(1+INDEX('Scenario Parameters'!$L:$L,MATCH(CX$3,'Scenario Parameters'!$A:$A,0)))*'Base Table 5'!CX110</f>
        <v>2.4792999999999998</v>
      </c>
      <c r="CY110" s="36">
        <f>(1+INDEX('Scenario Parameters'!$L:$L,MATCH($C110,'Scenario Parameters'!$A:$A,0)))*(1+INDEX('Scenario Parameters'!$L:$L,MATCH(CY$3,'Scenario Parameters'!$A:$A,0)))*'Base Table 5'!CY110</f>
        <v>15.55275</v>
      </c>
      <c r="CZ110" s="36">
        <f>(1+INDEX('Scenario Parameters'!$L:$L,MATCH($C110,'Scenario Parameters'!$A:$A,0)))*(1+INDEX('Scenario Parameters'!$L:$L,MATCH(CZ$3,'Scenario Parameters'!$A:$A,0)))*'Base Table 5'!CZ110</f>
        <v>28.153600000000001</v>
      </c>
      <c r="DA110" s="36">
        <f>(1+INDEX('Scenario Parameters'!$L:$L,MATCH($C110,'Scenario Parameters'!$A:$A,0)))*(1+INDEX('Scenario Parameters'!$L:$L,MATCH(DA$3,'Scenario Parameters'!$A:$A,0)))*'Base Table 5'!DA110</f>
        <v>109.78505</v>
      </c>
      <c r="DB110" s="36">
        <f>(1+INDEX('Scenario Parameters'!$L:$L,MATCH($C110,'Scenario Parameters'!$A:$A,0)))*(1+INDEX('Scenario Parameters'!$L:$L,MATCH(DB$3,'Scenario Parameters'!$A:$A,0)))*'Base Table 5'!DB110</f>
        <v>98.503500000000003</v>
      </c>
      <c r="DC110" s="36">
        <f>(1+INDEX('Scenario Parameters'!$L:$L,MATCH($C110,'Scenario Parameters'!$A:$A,0)))*(1+INDEX('Scenario Parameters'!$L:$L,MATCH(DC$3,'Scenario Parameters'!$A:$A,0)))*'Base Table 5'!DC110</f>
        <v>9.9379500000000007</v>
      </c>
      <c r="DD110" s="36">
        <f>(1+INDEX('Scenario Parameters'!$L:$L,MATCH($C110,'Scenario Parameters'!$A:$A,0)))*(1+INDEX('Scenario Parameters'!$L:$L,MATCH(DD$3,'Scenario Parameters'!$A:$A,0)))*'Base Table 5'!DD110</f>
        <v>61.98865</v>
      </c>
      <c r="DE110" s="36">
        <f>(1+INDEX('Scenario Parameters'!$L:$L,MATCH($C110,'Scenario Parameters'!$A:$A,0)))*(1+INDEX('Scenario Parameters'!$L:$L,MATCH(DE$3,'Scenario Parameters'!$A:$A,0)))*'Base Table 5'!DE110</f>
        <v>45.758924999999998</v>
      </c>
      <c r="DF110" s="36">
        <f>(1+INDEX('Scenario Parameters'!$L:$L,MATCH($C110,'Scenario Parameters'!$A:$A,0)))*(1+INDEX('Scenario Parameters'!$L:$L,MATCH(DF$3,'Scenario Parameters'!$A:$A,0)))*'Base Table 5'!DF110</f>
        <v>6.36205</v>
      </c>
      <c r="DG110" s="36">
        <f>(1+INDEX('Scenario Parameters'!$L:$L,MATCH($C110,'Scenario Parameters'!$A:$A,0)))*(1+INDEX('Scenario Parameters'!$L:$L,MATCH(DG$3,'Scenario Parameters'!$A:$A,0)))*'Base Table 5'!DG110</f>
        <v>466.58805000000001</v>
      </c>
      <c r="DH110" s="36">
        <f>(1+INDEX('Scenario Parameters'!$L:$L,MATCH($C110,'Scenario Parameters'!$A:$A,0)))*(1+INDEX('Scenario Parameters'!$L:$L,MATCH(DH$3,'Scenario Parameters'!$A:$A,0)))*'Base Table 5'!DH110</f>
        <v>153.50857500000001</v>
      </c>
      <c r="DI110" s="36">
        <f>(1+INDEX('Scenario Parameters'!$L:$L,MATCH($C110,'Scenario Parameters'!$A:$A,0)))*(1+INDEX('Scenario Parameters'!$L:$L,MATCH(DI$3,'Scenario Parameters'!$A:$A,0)))*'Base Table 5'!DI110</f>
        <v>8.9800000000000005E-2</v>
      </c>
      <c r="DJ110" s="36">
        <f>(1+INDEX('Scenario Parameters'!$L:$L,MATCH($C110,'Scenario Parameters'!$A:$A,0)))*(1+INDEX('Scenario Parameters'!$L:$L,MATCH(DJ$3,'Scenario Parameters'!$A:$A,0)))*'Base Table 5'!DJ110</f>
        <v>8.2134999999999998</v>
      </c>
      <c r="DK110" s="36">
        <f>(1+INDEX('Scenario Parameters'!$L:$L,MATCH($C110,'Scenario Parameters'!$A:$A,0)))*(1+INDEX('Scenario Parameters'!$L:$L,MATCH(DK$3,'Scenario Parameters'!$A:$A,0)))*'Base Table 5'!DK110</f>
        <v>2.4293999999999998</v>
      </c>
      <c r="DL110" s="36">
        <f>(1+INDEX('Scenario Parameters'!$L:$L,MATCH($C110,'Scenario Parameters'!$A:$A,0)))*(1+INDEX('Scenario Parameters'!$L:$L,MATCH(DL$3,'Scenario Parameters'!$A:$A,0)))*'Base Table 5'!DL110</f>
        <v>0.81721999999999984</v>
      </c>
      <c r="DM110" s="36">
        <f>(1+INDEX('Scenario Parameters'!$L:$L,MATCH($C110,'Scenario Parameters'!$A:$A,0)))*(1+INDEX('Scenario Parameters'!$L:$L,MATCH(DM$3,'Scenario Parameters'!$A:$A,0)))*'Base Table 5'!DM110</f>
        <v>7.9012000000000002</v>
      </c>
      <c r="DN110" s="36">
        <f>(1+INDEX('Scenario Parameters'!$L:$L,MATCH($C110,'Scenario Parameters'!$A:$A,0)))*(1+INDEX('Scenario Parameters'!$L:$L,MATCH(DN$3,'Scenario Parameters'!$A:$A,0)))*'Base Table 5'!DN110</f>
        <v>9.2536000000000005</v>
      </c>
      <c r="DO110" s="36">
        <f>(1+INDEX('Scenario Parameters'!$L:$L,MATCH($C110,'Scenario Parameters'!$A:$A,0)))*(1+INDEX('Scenario Parameters'!$L:$L,MATCH(DO$3,'Scenario Parameters'!$A:$A,0)))*'Base Table 5'!DO110</f>
        <v>0.66874999999999996</v>
      </c>
      <c r="DP110" s="36">
        <f t="shared" si="12"/>
        <v>2600.9498624999992</v>
      </c>
      <c r="DQ110" s="36">
        <f>('Base Table 5'!DQ110/'Base Table 5'!$DX110)*$EB110</f>
        <v>28930.893443703942</v>
      </c>
      <c r="DR110" s="36">
        <f>('Base Table 5'!DR110/'Base Table 5'!$DX110)*$EB110</f>
        <v>47113.346223880617</v>
      </c>
      <c r="DS110" s="36">
        <f>('Base Table 5'!DS110/'Base Table 5'!$DX110)*$EB110</f>
        <v>204.84082992117141</v>
      </c>
      <c r="DT110" s="36">
        <f>('Base Table 5'!DT110/'Base Table 5'!$DX110)*$EB110</f>
        <v>2.3872691551605385</v>
      </c>
      <c r="DU110" s="36">
        <f>('Base Table 5'!DU110/'Base Table 5'!$DX110)*$EB110</f>
        <v>50.701316648370472</v>
      </c>
      <c r="DV110" s="36">
        <f>('Base Table 5'!DV110/'Base Table 5'!$DX110)*$EB110</f>
        <v>0</v>
      </c>
      <c r="DW110" s="36">
        <f>('Base Table 5'!DW110/'Base Table 5'!$DX110)*$EB110</f>
        <v>258.71093052890831</v>
      </c>
      <c r="DX110" s="36">
        <f t="shared" si="13"/>
        <v>76560.880013838178</v>
      </c>
      <c r="DY110" s="36">
        <f t="shared" si="14"/>
        <v>79161.829876338175</v>
      </c>
      <c r="DZ110" s="14">
        <f>'Base Table 5'!DY110</f>
        <v>164982.0001</v>
      </c>
      <c r="EA110" s="54">
        <v>79161.829876338175</v>
      </c>
      <c r="EB110" s="100">
        <f t="shared" si="15"/>
        <v>76560.880013838178</v>
      </c>
    </row>
    <row r="111" spans="1:132" x14ac:dyDescent="0.4">
      <c r="A111" s="37">
        <v>108</v>
      </c>
      <c r="B111" s="2" t="str">
        <f>'Base Table 5'!B111</f>
        <v>8601</v>
      </c>
      <c r="C111" s="112">
        <f>'Base Table 5'!C111</f>
        <v>37</v>
      </c>
      <c r="D111" s="38" t="str">
        <f>'Base Table 5'!D111</f>
        <v>Residential care and social assistance services</v>
      </c>
      <c r="E111" s="36">
        <f>(1+INDEX('Scenario Parameters'!$L:$L,MATCH($C111,'Scenario Parameters'!$A:$A,0)))*(1+INDEX('Scenario Parameters'!$L:$L,MATCH(E$3,'Scenario Parameters'!$A:$A,0)))*'Base Table 5'!E111</f>
        <v>8.5349999999999995E-2</v>
      </c>
      <c r="F111" s="36">
        <f>(1+INDEX('Scenario Parameters'!$L:$L,MATCH($C111,'Scenario Parameters'!$A:$A,0)))*(1+INDEX('Scenario Parameters'!$L:$L,MATCH(F$3,'Scenario Parameters'!$A:$A,0)))*'Base Table 5'!F111</f>
        <v>2.9950000000000001E-2</v>
      </c>
      <c r="G111" s="36">
        <f>(1+INDEX('Scenario Parameters'!$L:$L,MATCH($C111,'Scenario Parameters'!$A:$A,0)))*(1+INDEX('Scenario Parameters'!$L:$L,MATCH(G$3,'Scenario Parameters'!$A:$A,0)))*'Base Table 5'!G111</f>
        <v>7.1900000000000006E-2</v>
      </c>
      <c r="H111" s="36">
        <f>(1+INDEX('Scenario Parameters'!$L:$L,MATCH($C111,'Scenario Parameters'!$A:$A,0)))*(1+INDEX('Scenario Parameters'!$L:$L,MATCH(H$3,'Scenario Parameters'!$A:$A,0)))*'Base Table 5'!H111</f>
        <v>9.5E-4</v>
      </c>
      <c r="I111" s="36">
        <f>(1+INDEX('Scenario Parameters'!$L:$L,MATCH($C111,'Scenario Parameters'!$A:$A,0)))*(1+INDEX('Scenario Parameters'!$L:$L,MATCH(I$3,'Scenario Parameters'!$A:$A,0)))*'Base Table 5'!I111</f>
        <v>1.5E-3</v>
      </c>
      <c r="J111" s="36">
        <f>(1+INDEX('Scenario Parameters'!$L:$L,MATCH($C111,'Scenario Parameters'!$A:$A,0)))*(1+INDEX('Scenario Parameters'!$L:$L,MATCH(J$3,'Scenario Parameters'!$A:$A,0)))*'Base Table 5'!J111</f>
        <v>1.6000000000000001E-3</v>
      </c>
      <c r="K111" s="36">
        <f>(1+INDEX('Scenario Parameters'!$L:$L,MATCH($C111,'Scenario Parameters'!$A:$A,0)))*(1+INDEX('Scenario Parameters'!$L:$L,MATCH(K$3,'Scenario Parameters'!$A:$A,0)))*'Base Table 5'!K111</f>
        <v>6.8349999999999994E-2</v>
      </c>
      <c r="L111" s="36">
        <f>(1+INDEX('Scenario Parameters'!$L:$L,MATCH($C111,'Scenario Parameters'!$A:$A,0)))*(1+INDEX('Scenario Parameters'!$L:$L,MATCH(L$3,'Scenario Parameters'!$A:$A,0)))*'Base Table 5'!L111</f>
        <v>1.9064999999999995E-2</v>
      </c>
      <c r="M111" s="36">
        <f>(1+INDEX('Scenario Parameters'!$L:$L,MATCH($C111,'Scenario Parameters'!$A:$A,0)))*(1+INDEX('Scenario Parameters'!$L:$L,MATCH(M$3,'Scenario Parameters'!$A:$A,0)))*'Base Table 5'!M111</f>
        <v>1.8014999999999996E-2</v>
      </c>
      <c r="N111" s="36">
        <f>(1+INDEX('Scenario Parameters'!$L:$L,MATCH($C111,'Scenario Parameters'!$A:$A,0)))*(1+INDEX('Scenario Parameters'!$L:$L,MATCH(N$3,'Scenario Parameters'!$A:$A,0)))*'Base Table 5'!N111</f>
        <v>4.0975000000000004E-2</v>
      </c>
      <c r="O111" s="36">
        <f>(1+INDEX('Scenario Parameters'!$L:$L,MATCH($C111,'Scenario Parameters'!$A:$A,0)))*(1+INDEX('Scenario Parameters'!$L:$L,MATCH(O$3,'Scenario Parameters'!$A:$A,0)))*'Base Table 5'!O111</f>
        <v>0.41343500000000005</v>
      </c>
      <c r="P111" s="36">
        <f>(1+INDEX('Scenario Parameters'!$L:$L,MATCH($C111,'Scenario Parameters'!$A:$A,0)))*(1+INDEX('Scenario Parameters'!$L:$L,MATCH(P$3,'Scenario Parameters'!$A:$A,0)))*'Base Table 5'!P111</f>
        <v>3.9379999999999998E-2</v>
      </c>
      <c r="Q111" s="36">
        <f>(1+INDEX('Scenario Parameters'!$L:$L,MATCH($C111,'Scenario Parameters'!$A:$A,0)))*(1+INDEX('Scenario Parameters'!$L:$L,MATCH(Q$3,'Scenario Parameters'!$A:$A,0)))*'Base Table 5'!Q111</f>
        <v>2.87E-2</v>
      </c>
      <c r="R111" s="36">
        <f>(1+INDEX('Scenario Parameters'!$L:$L,MATCH($C111,'Scenario Parameters'!$A:$A,0)))*(1+INDEX('Scenario Parameters'!$L:$L,MATCH(R$3,'Scenario Parameters'!$A:$A,0)))*'Base Table 5'!R111</f>
        <v>4.6949999999999999E-2</v>
      </c>
      <c r="S111" s="36">
        <f>(1+INDEX('Scenario Parameters'!$L:$L,MATCH($C111,'Scenario Parameters'!$A:$A,0)))*(1+INDEX('Scenario Parameters'!$L:$L,MATCH(S$3,'Scenario Parameters'!$A:$A,0)))*'Base Table 5'!S111</f>
        <v>2.9999999999999997E-4</v>
      </c>
      <c r="T111" s="36">
        <f>(1+INDEX('Scenario Parameters'!$L:$L,MATCH($C111,'Scenario Parameters'!$A:$A,0)))*(1+INDEX('Scenario Parameters'!$L:$L,MATCH(T$3,'Scenario Parameters'!$A:$A,0)))*'Base Table 5'!T111</f>
        <v>2.3699999999999999E-2</v>
      </c>
      <c r="U111" s="36">
        <f>(1+INDEX('Scenario Parameters'!$L:$L,MATCH($C111,'Scenario Parameters'!$A:$A,0)))*(1+INDEX('Scenario Parameters'!$L:$L,MATCH(U$3,'Scenario Parameters'!$A:$A,0)))*'Base Table 5'!U111</f>
        <v>1.6500000000000001E-2</v>
      </c>
      <c r="V111" s="36">
        <f>(1+INDEX('Scenario Parameters'!$L:$L,MATCH($C111,'Scenario Parameters'!$A:$A,0)))*(1+INDEX('Scenario Parameters'!$L:$L,MATCH(V$3,'Scenario Parameters'!$A:$A,0)))*'Base Table 5'!V111</f>
        <v>5.7499999999999999E-3</v>
      </c>
      <c r="W111" s="36">
        <f>(1+INDEX('Scenario Parameters'!$L:$L,MATCH($C111,'Scenario Parameters'!$A:$A,0)))*(1+INDEX('Scenario Parameters'!$L:$L,MATCH(W$3,'Scenario Parameters'!$A:$A,0)))*'Base Table 5'!W111</f>
        <v>2.495E-2</v>
      </c>
      <c r="X111" s="36">
        <f>(1+INDEX('Scenario Parameters'!$L:$L,MATCH($C111,'Scenario Parameters'!$A:$A,0)))*(1+INDEX('Scenario Parameters'!$L:$L,MATCH(X$3,'Scenario Parameters'!$A:$A,0)))*'Base Table 5'!X111</f>
        <v>2.64E-2</v>
      </c>
      <c r="Y111" s="36">
        <f>(1+INDEX('Scenario Parameters'!$L:$L,MATCH($C111,'Scenario Parameters'!$A:$A,0)))*(1+INDEX('Scenario Parameters'!$L:$L,MATCH(Y$3,'Scenario Parameters'!$A:$A,0)))*'Base Table 5'!Y111</f>
        <v>5.5149999999999998E-2</v>
      </c>
      <c r="Z111" s="36">
        <f>(1+INDEX('Scenario Parameters'!$L:$L,MATCH($C111,'Scenario Parameters'!$A:$A,0)))*(1+INDEX('Scenario Parameters'!$L:$L,MATCH(Z$3,'Scenario Parameters'!$A:$A,0)))*'Base Table 5'!Z111</f>
        <v>4.4200000000000003E-2</v>
      </c>
      <c r="AA111" s="36">
        <f>(1+INDEX('Scenario Parameters'!$L:$L,MATCH($C111,'Scenario Parameters'!$A:$A,0)))*(1+INDEX('Scenario Parameters'!$L:$L,MATCH(AA$3,'Scenario Parameters'!$A:$A,0)))*'Base Table 5'!AA111</f>
        <v>4.3700000000000003E-2</v>
      </c>
      <c r="AB111" s="36">
        <f>(1+INDEX('Scenario Parameters'!$L:$L,MATCH($C111,'Scenario Parameters'!$A:$A,0)))*(1+INDEX('Scenario Parameters'!$L:$L,MATCH(AB$3,'Scenario Parameters'!$A:$A,0)))*'Base Table 5'!AB111</f>
        <v>2.9499999999999999E-3</v>
      </c>
      <c r="AC111" s="36">
        <f>(1+INDEX('Scenario Parameters'!$L:$L,MATCH($C111,'Scenario Parameters'!$A:$A,0)))*(1+INDEX('Scenario Parameters'!$L:$L,MATCH(AC$3,'Scenario Parameters'!$A:$A,0)))*'Base Table 5'!AC111</f>
        <v>1.2449999999999999E-2</v>
      </c>
      <c r="AD111" s="36">
        <f>(1+INDEX('Scenario Parameters'!$L:$L,MATCH($C111,'Scenario Parameters'!$A:$A,0)))*(1+INDEX('Scenario Parameters'!$L:$L,MATCH(AD$3,'Scenario Parameters'!$A:$A,0)))*'Base Table 5'!AD111</f>
        <v>5.0000000000000002E-5</v>
      </c>
      <c r="AE111" s="36">
        <f>(1+INDEX('Scenario Parameters'!$L:$L,MATCH($C111,'Scenario Parameters'!$A:$A,0)))*(1+INDEX('Scenario Parameters'!$L:$L,MATCH(AE$3,'Scenario Parameters'!$A:$A,0)))*'Base Table 5'!AE111</f>
        <v>5.0000000000000001E-4</v>
      </c>
      <c r="AF111" s="36">
        <f>(1+INDEX('Scenario Parameters'!$L:$L,MATCH($C111,'Scenario Parameters'!$A:$A,0)))*(1+INDEX('Scenario Parameters'!$L:$L,MATCH(AF$3,'Scenario Parameters'!$A:$A,0)))*'Base Table 5'!AF111</f>
        <v>3.0499999999999999E-2</v>
      </c>
      <c r="AG111" s="36">
        <f>(1+INDEX('Scenario Parameters'!$L:$L,MATCH($C111,'Scenario Parameters'!$A:$A,0)))*(1+INDEX('Scenario Parameters'!$L:$L,MATCH(AG$3,'Scenario Parameters'!$A:$A,0)))*'Base Table 5'!AG111</f>
        <v>0</v>
      </c>
      <c r="AH111" s="36">
        <f>(1+INDEX('Scenario Parameters'!$L:$L,MATCH($C111,'Scenario Parameters'!$A:$A,0)))*(1+INDEX('Scenario Parameters'!$L:$L,MATCH(AH$3,'Scenario Parameters'!$A:$A,0)))*'Base Table 5'!AH111</f>
        <v>1E-4</v>
      </c>
      <c r="AI111" s="36">
        <f>(1+INDEX('Scenario Parameters'!$L:$L,MATCH($C111,'Scenario Parameters'!$A:$A,0)))*(1+INDEX('Scenario Parameters'!$L:$L,MATCH(AI$3,'Scenario Parameters'!$A:$A,0)))*'Base Table 5'!AI111</f>
        <v>3.5E-4</v>
      </c>
      <c r="AJ111" s="36">
        <f>(1+INDEX('Scenario Parameters'!$L:$L,MATCH($C111,'Scenario Parameters'!$A:$A,0)))*(1+INDEX('Scenario Parameters'!$L:$L,MATCH(AJ$3,'Scenario Parameters'!$A:$A,0)))*'Base Table 5'!AJ111</f>
        <v>1.06E-2</v>
      </c>
      <c r="AK111" s="36">
        <f>(1+INDEX('Scenario Parameters'!$L:$L,MATCH($C111,'Scenario Parameters'!$A:$A,0)))*(1+INDEX('Scenario Parameters'!$L:$L,MATCH(AK$3,'Scenario Parameters'!$A:$A,0)))*'Base Table 5'!AK111</f>
        <v>3.9899999999999998E-2</v>
      </c>
      <c r="AL111" s="36">
        <f>(1+INDEX('Scenario Parameters'!$L:$L,MATCH($C111,'Scenario Parameters'!$A:$A,0)))*(1+INDEX('Scenario Parameters'!$L:$L,MATCH(AL$3,'Scenario Parameters'!$A:$A,0)))*'Base Table 5'!AL111</f>
        <v>2.0049999999999998E-2</v>
      </c>
      <c r="AM111" s="36">
        <f>(1+INDEX('Scenario Parameters'!$L:$L,MATCH($C111,'Scenario Parameters'!$A:$A,0)))*(1+INDEX('Scenario Parameters'!$L:$L,MATCH(AM$3,'Scenario Parameters'!$A:$A,0)))*'Base Table 5'!AM111</f>
        <v>3.015E-2</v>
      </c>
      <c r="AN111" s="36">
        <f>(1+INDEX('Scenario Parameters'!$L:$L,MATCH($C111,'Scenario Parameters'!$A:$A,0)))*(1+INDEX('Scenario Parameters'!$L:$L,MATCH(AN$3,'Scenario Parameters'!$A:$A,0)))*'Base Table 5'!AN111</f>
        <v>4.7149999999999997E-2</v>
      </c>
      <c r="AO111" s="36">
        <f>(1+INDEX('Scenario Parameters'!$L:$L,MATCH($C111,'Scenario Parameters'!$A:$A,0)))*(1+INDEX('Scenario Parameters'!$L:$L,MATCH(AO$3,'Scenario Parameters'!$A:$A,0)))*'Base Table 5'!AO111</f>
        <v>1.5549999999999995E-3</v>
      </c>
      <c r="AP111" s="36">
        <f>(1+INDEX('Scenario Parameters'!$L:$L,MATCH($C111,'Scenario Parameters'!$A:$A,0)))*(1+INDEX('Scenario Parameters'!$L:$L,MATCH(AP$3,'Scenario Parameters'!$A:$A,0)))*'Base Table 5'!AP111</f>
        <v>1.6375000000000001E-2</v>
      </c>
      <c r="AQ111" s="36">
        <f>(1+INDEX('Scenario Parameters'!$L:$L,MATCH($C111,'Scenario Parameters'!$A:$A,0)))*(1+INDEX('Scenario Parameters'!$L:$L,MATCH(AQ$3,'Scenario Parameters'!$A:$A,0)))*'Base Table 5'!AQ111</f>
        <v>1.75E-4</v>
      </c>
      <c r="AR111" s="36">
        <f>(1+INDEX('Scenario Parameters'!$L:$L,MATCH($C111,'Scenario Parameters'!$A:$A,0)))*(1+INDEX('Scenario Parameters'!$L:$L,MATCH(AR$3,'Scenario Parameters'!$A:$A,0)))*'Base Table 5'!AR111</f>
        <v>7.3200000000000001E-2</v>
      </c>
      <c r="AS111" s="36">
        <f>(1+INDEX('Scenario Parameters'!$L:$L,MATCH($C111,'Scenario Parameters'!$A:$A,0)))*(1+INDEX('Scenario Parameters'!$L:$L,MATCH(AS$3,'Scenario Parameters'!$A:$A,0)))*'Base Table 5'!AS111</f>
        <v>4.2349999999999999E-2</v>
      </c>
      <c r="AT111" s="36">
        <f>(1+INDEX('Scenario Parameters'!$L:$L,MATCH($C111,'Scenario Parameters'!$A:$A,0)))*(1+INDEX('Scenario Parameters'!$L:$L,MATCH(AT$3,'Scenario Parameters'!$A:$A,0)))*'Base Table 5'!AT111</f>
        <v>3.0849999999999999E-2</v>
      </c>
      <c r="AU111" s="36">
        <f>(1+INDEX('Scenario Parameters'!$L:$L,MATCH($C111,'Scenario Parameters'!$A:$A,0)))*(1+INDEX('Scenario Parameters'!$L:$L,MATCH(AU$3,'Scenario Parameters'!$A:$A,0)))*'Base Table 5'!AU111</f>
        <v>1.2800000000000001E-2</v>
      </c>
      <c r="AV111" s="36">
        <f>(1+INDEX('Scenario Parameters'!$L:$L,MATCH($C111,'Scenario Parameters'!$A:$A,0)))*(1+INDEX('Scenario Parameters'!$L:$L,MATCH(AV$3,'Scenario Parameters'!$A:$A,0)))*'Base Table 5'!AV111</f>
        <v>2.76E-2</v>
      </c>
      <c r="AW111" s="36">
        <f>(1+INDEX('Scenario Parameters'!$L:$L,MATCH($C111,'Scenario Parameters'!$A:$A,0)))*(1+INDEX('Scenario Parameters'!$L:$L,MATCH(AW$3,'Scenario Parameters'!$A:$A,0)))*'Base Table 5'!AW111</f>
        <v>1.0699999999999999E-2</v>
      </c>
      <c r="AX111" s="36">
        <f>(1+INDEX('Scenario Parameters'!$L:$L,MATCH($C111,'Scenario Parameters'!$A:$A,0)))*(1+INDEX('Scenario Parameters'!$L:$L,MATCH(AX$3,'Scenario Parameters'!$A:$A,0)))*'Base Table 5'!AX111</f>
        <v>4.0500000000000001E-2</v>
      </c>
      <c r="AY111" s="36">
        <f>(1+INDEX('Scenario Parameters'!$L:$L,MATCH($C111,'Scenario Parameters'!$A:$A,0)))*(1+INDEX('Scenario Parameters'!$L:$L,MATCH(AY$3,'Scenario Parameters'!$A:$A,0)))*'Base Table 5'!AY111</f>
        <v>1.1950000000000001E-2</v>
      </c>
      <c r="AZ111" s="36">
        <f>(1+INDEX('Scenario Parameters'!$L:$L,MATCH($C111,'Scenario Parameters'!$A:$A,0)))*(1+INDEX('Scenario Parameters'!$L:$L,MATCH(AZ$3,'Scenario Parameters'!$A:$A,0)))*'Base Table 5'!AZ111</f>
        <v>2.3500000000000001E-3</v>
      </c>
      <c r="BA111" s="36">
        <f>(1+INDEX('Scenario Parameters'!$L:$L,MATCH($C111,'Scenario Parameters'!$A:$A,0)))*(1+INDEX('Scenario Parameters'!$L:$L,MATCH(BA$3,'Scenario Parameters'!$A:$A,0)))*'Base Table 5'!BA111</f>
        <v>8.3150000000000002E-2</v>
      </c>
      <c r="BB111" s="36">
        <f>(1+INDEX('Scenario Parameters'!$L:$L,MATCH($C111,'Scenario Parameters'!$A:$A,0)))*(1+INDEX('Scenario Parameters'!$L:$L,MATCH(BB$3,'Scenario Parameters'!$A:$A,0)))*'Base Table 5'!BB111</f>
        <v>0.22875000000000001</v>
      </c>
      <c r="BC111" s="36">
        <f>(1+INDEX('Scenario Parameters'!$L:$L,MATCH($C111,'Scenario Parameters'!$A:$A,0)))*(1+INDEX('Scenario Parameters'!$L:$L,MATCH(BC$3,'Scenario Parameters'!$A:$A,0)))*'Base Table 5'!BC111</f>
        <v>1.03E-2</v>
      </c>
      <c r="BD111" s="36">
        <f>(1+INDEX('Scenario Parameters'!$L:$L,MATCH($C111,'Scenario Parameters'!$A:$A,0)))*(1+INDEX('Scenario Parameters'!$L:$L,MATCH(BD$3,'Scenario Parameters'!$A:$A,0)))*'Base Table 5'!BD111</f>
        <v>4.7399999999999998E-2</v>
      </c>
      <c r="BE111" s="36">
        <f>(1+INDEX('Scenario Parameters'!$L:$L,MATCH($C111,'Scenario Parameters'!$A:$A,0)))*(1+INDEX('Scenario Parameters'!$L:$L,MATCH(BE$3,'Scenario Parameters'!$A:$A,0)))*'Base Table 5'!BE111</f>
        <v>2.6450000000000001E-2</v>
      </c>
      <c r="BF111" s="36">
        <f>(1+INDEX('Scenario Parameters'!$L:$L,MATCH($C111,'Scenario Parameters'!$A:$A,0)))*(1+INDEX('Scenario Parameters'!$L:$L,MATCH(BF$3,'Scenario Parameters'!$A:$A,0)))*'Base Table 5'!BF111</f>
        <v>4.5600000000000002E-2</v>
      </c>
      <c r="BG111" s="36">
        <f>(1+INDEX('Scenario Parameters'!$L:$L,MATCH($C111,'Scenario Parameters'!$A:$A,0)))*(1+INDEX('Scenario Parameters'!$L:$L,MATCH(BG$3,'Scenario Parameters'!$A:$A,0)))*'Base Table 5'!BG111</f>
        <v>1.2750000000000003E-3</v>
      </c>
      <c r="BH111" s="36">
        <f>(1+INDEX('Scenario Parameters'!$L:$L,MATCH($C111,'Scenario Parameters'!$A:$A,0)))*(1+INDEX('Scenario Parameters'!$L:$L,MATCH(BH$3,'Scenario Parameters'!$A:$A,0)))*'Base Table 5'!BH111</f>
        <v>4.7350000000000003E-2</v>
      </c>
      <c r="BI111" s="36">
        <f>(1+INDEX('Scenario Parameters'!$L:$L,MATCH($C111,'Scenario Parameters'!$A:$A,0)))*(1+INDEX('Scenario Parameters'!$L:$L,MATCH(BI$3,'Scenario Parameters'!$A:$A,0)))*'Base Table 5'!BI111</f>
        <v>7.1650000000000005E-2</v>
      </c>
      <c r="BJ111" s="36">
        <f>(1+INDEX('Scenario Parameters'!$L:$L,MATCH($C111,'Scenario Parameters'!$A:$A,0)))*(1+INDEX('Scenario Parameters'!$L:$L,MATCH(BJ$3,'Scenario Parameters'!$A:$A,0)))*'Base Table 5'!BJ111</f>
        <v>5.9400000000000001E-2</v>
      </c>
      <c r="BK111" s="36">
        <f>(1+INDEX('Scenario Parameters'!$L:$L,MATCH($C111,'Scenario Parameters'!$A:$A,0)))*(1+INDEX('Scenario Parameters'!$L:$L,MATCH(BK$3,'Scenario Parameters'!$A:$A,0)))*'Base Table 5'!BK111</f>
        <v>9.3299999999999994E-2</v>
      </c>
      <c r="BL111" s="36">
        <f>(1+INDEX('Scenario Parameters'!$L:$L,MATCH($C111,'Scenario Parameters'!$A:$A,0)))*(1+INDEX('Scenario Parameters'!$L:$L,MATCH(BL$3,'Scenario Parameters'!$A:$A,0)))*'Base Table 5'!BL111</f>
        <v>3.3149999999999999E-2</v>
      </c>
      <c r="BM111" s="36">
        <f>(1+INDEX('Scenario Parameters'!$L:$L,MATCH($C111,'Scenario Parameters'!$A:$A,0)))*(1+INDEX('Scenario Parameters'!$L:$L,MATCH(BM$3,'Scenario Parameters'!$A:$A,0)))*'Base Table 5'!BM111</f>
        <v>6.0000000000000001E-3</v>
      </c>
      <c r="BN111" s="36">
        <f>(1+INDEX('Scenario Parameters'!$L:$L,MATCH($C111,'Scenario Parameters'!$A:$A,0)))*(1+INDEX('Scenario Parameters'!$L:$L,MATCH(BN$3,'Scenario Parameters'!$A:$A,0)))*'Base Table 5'!BN111</f>
        <v>6.8449999999999997E-2</v>
      </c>
      <c r="BO111" s="36">
        <f>(1+INDEX('Scenario Parameters'!$L:$L,MATCH($C111,'Scenario Parameters'!$A:$A,0)))*(1+INDEX('Scenario Parameters'!$L:$L,MATCH(BO$3,'Scenario Parameters'!$A:$A,0)))*'Base Table 5'!BO111</f>
        <v>4.265E-2</v>
      </c>
      <c r="BP111" s="36">
        <f>(1+INDEX('Scenario Parameters'!$L:$L,MATCH($C111,'Scenario Parameters'!$A:$A,0)))*(1+INDEX('Scenario Parameters'!$L:$L,MATCH(BP$3,'Scenario Parameters'!$A:$A,0)))*'Base Table 5'!BP111</f>
        <v>6.9499999999999996E-3</v>
      </c>
      <c r="BQ111" s="36">
        <f>(1+INDEX('Scenario Parameters'!$L:$L,MATCH($C111,'Scenario Parameters'!$A:$A,0)))*(1+INDEX('Scenario Parameters'!$L:$L,MATCH(BQ$3,'Scenario Parameters'!$A:$A,0)))*'Base Table 5'!BQ111</f>
        <v>0.22375</v>
      </c>
      <c r="BR111" s="36">
        <f>(1+INDEX('Scenario Parameters'!$L:$L,MATCH($C111,'Scenario Parameters'!$A:$A,0)))*(1+INDEX('Scenario Parameters'!$L:$L,MATCH(BR$3,'Scenario Parameters'!$A:$A,0)))*'Base Table 5'!BR111</f>
        <v>0.35068750000000004</v>
      </c>
      <c r="BS111" s="36">
        <f>(1+INDEX('Scenario Parameters'!$L:$L,MATCH($C111,'Scenario Parameters'!$A:$A,0)))*(1+INDEX('Scenario Parameters'!$L:$L,MATCH(BS$3,'Scenario Parameters'!$A:$A,0)))*'Base Table 5'!BS111</f>
        <v>7.7099999999999981E-3</v>
      </c>
      <c r="BT111" s="36">
        <f>(1+INDEX('Scenario Parameters'!$L:$L,MATCH($C111,'Scenario Parameters'!$A:$A,0)))*(1+INDEX('Scenario Parameters'!$L:$L,MATCH(BT$3,'Scenario Parameters'!$A:$A,0)))*'Base Table 5'!BT111</f>
        <v>0.25705</v>
      </c>
      <c r="BU111" s="36">
        <f>(1+INDEX('Scenario Parameters'!$L:$L,MATCH($C111,'Scenario Parameters'!$A:$A,0)))*(1+INDEX('Scenario Parameters'!$L:$L,MATCH(BU$3,'Scenario Parameters'!$A:$A,0)))*'Base Table 5'!BU111</f>
        <v>9.75E-3</v>
      </c>
      <c r="BV111" s="36">
        <f>(1+INDEX('Scenario Parameters'!$L:$L,MATCH($C111,'Scenario Parameters'!$A:$A,0)))*(1+INDEX('Scenario Parameters'!$L:$L,MATCH(BV$3,'Scenario Parameters'!$A:$A,0)))*'Base Table 5'!BV111</f>
        <v>0.11175</v>
      </c>
      <c r="BW111" s="36">
        <f>(1+INDEX('Scenario Parameters'!$L:$L,MATCH($C111,'Scenario Parameters'!$A:$A,0)))*(1+INDEX('Scenario Parameters'!$L:$L,MATCH(BW$3,'Scenario Parameters'!$A:$A,0)))*'Base Table 5'!BW111</f>
        <v>0.1588</v>
      </c>
      <c r="BX111" s="36">
        <f>(1+INDEX('Scenario Parameters'!$L:$L,MATCH($C111,'Scenario Parameters'!$A:$A,0)))*(1+INDEX('Scenario Parameters'!$L:$L,MATCH(BX$3,'Scenario Parameters'!$A:$A,0)))*'Base Table 5'!BX111</f>
        <v>0.13925000000000001</v>
      </c>
      <c r="BY111" s="36">
        <f>(1+INDEX('Scenario Parameters'!$L:$L,MATCH($C111,'Scenario Parameters'!$A:$A,0)))*(1+INDEX('Scenario Parameters'!$L:$L,MATCH(BY$3,'Scenario Parameters'!$A:$A,0)))*'Base Table 5'!BY111</f>
        <v>0.38</v>
      </c>
      <c r="BZ111" s="36">
        <f>(1+INDEX('Scenario Parameters'!$L:$L,MATCH($C111,'Scenario Parameters'!$A:$A,0)))*(1+INDEX('Scenario Parameters'!$L:$L,MATCH(BZ$3,'Scenario Parameters'!$A:$A,0)))*'Base Table 5'!BZ111</f>
        <v>1.8012999999999999</v>
      </c>
      <c r="CA111" s="36">
        <f>(1+INDEX('Scenario Parameters'!$L:$L,MATCH($C111,'Scenario Parameters'!$A:$A,0)))*(1+INDEX('Scenario Parameters'!$L:$L,MATCH(CA$3,'Scenario Parameters'!$A:$A,0)))*'Base Table 5'!CA111</f>
        <v>1.4512499999999999</v>
      </c>
      <c r="CB111" s="36">
        <f>(1+INDEX('Scenario Parameters'!$L:$L,MATCH($C111,'Scenario Parameters'!$A:$A,0)))*(1+INDEX('Scenario Parameters'!$L:$L,MATCH(CB$3,'Scenario Parameters'!$A:$A,0)))*'Base Table 5'!CB111</f>
        <v>0.159</v>
      </c>
      <c r="CC111" s="36">
        <f>(1+INDEX('Scenario Parameters'!$L:$L,MATCH($C111,'Scenario Parameters'!$A:$A,0)))*(1+INDEX('Scenario Parameters'!$L:$L,MATCH(CC$3,'Scenario Parameters'!$A:$A,0)))*'Base Table 5'!CC111</f>
        <v>0.46329999999999999</v>
      </c>
      <c r="CD111" s="36">
        <f>(1+INDEX('Scenario Parameters'!$L:$L,MATCH($C111,'Scenario Parameters'!$A:$A,0)))*(1+INDEX('Scenario Parameters'!$L:$L,MATCH(CD$3,'Scenario Parameters'!$A:$A,0)))*'Base Table 5'!CD111</f>
        <v>0.33089999999999997</v>
      </c>
      <c r="CE111" s="36">
        <f>(1+INDEX('Scenario Parameters'!$L:$L,MATCH($C111,'Scenario Parameters'!$A:$A,0)))*(1+INDEX('Scenario Parameters'!$L:$L,MATCH(CE$3,'Scenario Parameters'!$A:$A,0)))*'Base Table 5'!CE111</f>
        <v>0.10935</v>
      </c>
      <c r="CF111" s="36">
        <f>(1+INDEX('Scenario Parameters'!$L:$L,MATCH($C111,'Scenario Parameters'!$A:$A,0)))*(1+INDEX('Scenario Parameters'!$L:$L,MATCH(CF$3,'Scenario Parameters'!$A:$A,0)))*'Base Table 5'!CF111</f>
        <v>5.4050000000000001E-2</v>
      </c>
      <c r="CG111" s="36">
        <f>(1+INDEX('Scenario Parameters'!$L:$L,MATCH($C111,'Scenario Parameters'!$A:$A,0)))*(1+INDEX('Scenario Parameters'!$L:$L,MATCH(CG$3,'Scenario Parameters'!$A:$A,0)))*'Base Table 5'!CG111</f>
        <v>4.1799999999999997E-2</v>
      </c>
      <c r="CH111" s="36">
        <f>(1+INDEX('Scenario Parameters'!$L:$L,MATCH($C111,'Scenario Parameters'!$A:$A,0)))*(1+INDEX('Scenario Parameters'!$L:$L,MATCH(CH$3,'Scenario Parameters'!$A:$A,0)))*'Base Table 5'!CH111</f>
        <v>7.3700000000000002E-2</v>
      </c>
      <c r="CI111" s="36">
        <f>(1+INDEX('Scenario Parameters'!$L:$L,MATCH($C111,'Scenario Parameters'!$A:$A,0)))*(1+INDEX('Scenario Parameters'!$L:$L,MATCH(CI$3,'Scenario Parameters'!$A:$A,0)))*'Base Table 5'!CI111</f>
        <v>0.3871</v>
      </c>
      <c r="CJ111" s="36">
        <f>(1+INDEX('Scenario Parameters'!$L:$L,MATCH($C111,'Scenario Parameters'!$A:$A,0)))*(1+INDEX('Scenario Parameters'!$L:$L,MATCH(CJ$3,'Scenario Parameters'!$A:$A,0)))*'Base Table 5'!CJ111</f>
        <v>2.3202500000000001</v>
      </c>
      <c r="CK111" s="36">
        <f>(1+INDEX('Scenario Parameters'!$L:$L,MATCH($C111,'Scenario Parameters'!$A:$A,0)))*(1+INDEX('Scenario Parameters'!$L:$L,MATCH(CK$3,'Scenario Parameters'!$A:$A,0)))*'Base Table 5'!CK111</f>
        <v>6.6500000000000004E-2</v>
      </c>
      <c r="CL111" s="36">
        <f>(1+INDEX('Scenario Parameters'!$L:$L,MATCH($C111,'Scenario Parameters'!$A:$A,0)))*(1+INDEX('Scenario Parameters'!$L:$L,MATCH(CL$3,'Scenario Parameters'!$A:$A,0)))*'Base Table 5'!CL111</f>
        <v>4.2750000000000003E-2</v>
      </c>
      <c r="CM111" s="36">
        <f>(1+INDEX('Scenario Parameters'!$L:$L,MATCH($C111,'Scenario Parameters'!$A:$A,0)))*(1+INDEX('Scenario Parameters'!$L:$L,MATCH(CM$3,'Scenario Parameters'!$A:$A,0)))*'Base Table 5'!CM111</f>
        <v>0.33119999999999999</v>
      </c>
      <c r="CN111" s="36">
        <f>(1+INDEX('Scenario Parameters'!$L:$L,MATCH($C111,'Scenario Parameters'!$A:$A,0)))*(1+INDEX('Scenario Parameters'!$L:$L,MATCH(CN$3,'Scenario Parameters'!$A:$A,0)))*'Base Table 5'!CN111</f>
        <v>4.0049999999999999</v>
      </c>
      <c r="CO111" s="36">
        <f>(1+INDEX('Scenario Parameters'!$L:$L,MATCH($C111,'Scenario Parameters'!$A:$A,0)))*(1+INDEX('Scenario Parameters'!$L:$L,MATCH(CO$3,'Scenario Parameters'!$A:$A,0)))*'Base Table 5'!CO111</f>
        <v>7.6499999999999997E-3</v>
      </c>
      <c r="CP111" s="36">
        <f>(1+INDEX('Scenario Parameters'!$L:$L,MATCH($C111,'Scenario Parameters'!$A:$A,0)))*(1+INDEX('Scenario Parameters'!$L:$L,MATCH(CP$3,'Scenario Parameters'!$A:$A,0)))*'Base Table 5'!CP111</f>
        <v>11.702299999999999</v>
      </c>
      <c r="CQ111" s="36">
        <f>(1+INDEX('Scenario Parameters'!$L:$L,MATCH($C111,'Scenario Parameters'!$A:$A,0)))*(1+INDEX('Scenario Parameters'!$L:$L,MATCH(CQ$3,'Scenario Parameters'!$A:$A,0)))*'Base Table 5'!CQ111</f>
        <v>14.980549999999999</v>
      </c>
      <c r="CR111" s="36">
        <f>(1+INDEX('Scenario Parameters'!$L:$L,MATCH($C111,'Scenario Parameters'!$A:$A,0)))*(1+INDEX('Scenario Parameters'!$L:$L,MATCH(CR$3,'Scenario Parameters'!$A:$A,0)))*'Base Table 5'!CR111</f>
        <v>2.62025</v>
      </c>
      <c r="CS111" s="36">
        <f>(1+INDEX('Scenario Parameters'!$L:$L,MATCH($C111,'Scenario Parameters'!$A:$A,0)))*(1+INDEX('Scenario Parameters'!$L:$L,MATCH(CS$3,'Scenario Parameters'!$A:$A,0)))*'Base Table 5'!CS111</f>
        <v>0.31955</v>
      </c>
      <c r="CT111" s="36">
        <f>(1+INDEX('Scenario Parameters'!$L:$L,MATCH($C111,'Scenario Parameters'!$A:$A,0)))*(1+INDEX('Scenario Parameters'!$L:$L,MATCH(CT$3,'Scenario Parameters'!$A:$A,0)))*'Base Table 5'!CT111</f>
        <v>0</v>
      </c>
      <c r="CU111" s="36">
        <f>(1+INDEX('Scenario Parameters'!$L:$L,MATCH($C111,'Scenario Parameters'!$A:$A,0)))*(1+INDEX('Scenario Parameters'!$L:$L,MATCH(CU$3,'Scenario Parameters'!$A:$A,0)))*'Base Table 5'!CU111</f>
        <v>0</v>
      </c>
      <c r="CV111" s="36">
        <f>(1+INDEX('Scenario Parameters'!$L:$L,MATCH($C111,'Scenario Parameters'!$A:$A,0)))*(1+INDEX('Scenario Parameters'!$L:$L,MATCH(CV$3,'Scenario Parameters'!$A:$A,0)))*'Base Table 5'!CV111</f>
        <v>0.40965000000000001</v>
      </c>
      <c r="CW111" s="36">
        <f>(1+INDEX('Scenario Parameters'!$L:$L,MATCH($C111,'Scenario Parameters'!$A:$A,0)))*(1+INDEX('Scenario Parameters'!$L:$L,MATCH(CW$3,'Scenario Parameters'!$A:$A,0)))*'Base Table 5'!CW111</f>
        <v>7.8480999999999996</v>
      </c>
      <c r="CX111" s="36">
        <f>(1+INDEX('Scenario Parameters'!$L:$L,MATCH($C111,'Scenario Parameters'!$A:$A,0)))*(1+INDEX('Scenario Parameters'!$L:$L,MATCH(CX$3,'Scenario Parameters'!$A:$A,0)))*'Base Table 5'!CX111</f>
        <v>5.4260999999999999</v>
      </c>
      <c r="CY111" s="36">
        <f>(1+INDEX('Scenario Parameters'!$L:$L,MATCH($C111,'Scenario Parameters'!$A:$A,0)))*(1+INDEX('Scenario Parameters'!$L:$L,MATCH(CY$3,'Scenario Parameters'!$A:$A,0)))*'Base Table 5'!CY111</f>
        <v>2.34375</v>
      </c>
      <c r="CZ111" s="36">
        <f>(1+INDEX('Scenario Parameters'!$L:$L,MATCH($C111,'Scenario Parameters'!$A:$A,0)))*(1+INDEX('Scenario Parameters'!$L:$L,MATCH(CZ$3,'Scenario Parameters'!$A:$A,0)))*'Base Table 5'!CZ111</f>
        <v>0.16134999999999999</v>
      </c>
      <c r="DA111" s="36">
        <f>(1+INDEX('Scenario Parameters'!$L:$L,MATCH($C111,'Scenario Parameters'!$A:$A,0)))*(1+INDEX('Scenario Parameters'!$L:$L,MATCH(DA$3,'Scenario Parameters'!$A:$A,0)))*'Base Table 5'!DA111</f>
        <v>6.4402999999999997</v>
      </c>
      <c r="DB111" s="36">
        <f>(1+INDEX('Scenario Parameters'!$L:$L,MATCH($C111,'Scenario Parameters'!$A:$A,0)))*(1+INDEX('Scenario Parameters'!$L:$L,MATCH(DB$3,'Scenario Parameters'!$A:$A,0)))*'Base Table 5'!DB111</f>
        <v>0.77964999999999995</v>
      </c>
      <c r="DC111" s="36">
        <f>(1+INDEX('Scenario Parameters'!$L:$L,MATCH($C111,'Scenario Parameters'!$A:$A,0)))*(1+INDEX('Scenario Parameters'!$L:$L,MATCH(DC$3,'Scenario Parameters'!$A:$A,0)))*'Base Table 5'!DC111</f>
        <v>2.1346500000000002</v>
      </c>
      <c r="DD111" s="36">
        <f>(1+INDEX('Scenario Parameters'!$L:$L,MATCH($C111,'Scenario Parameters'!$A:$A,0)))*(1+INDEX('Scenario Parameters'!$L:$L,MATCH(DD$3,'Scenario Parameters'!$A:$A,0)))*'Base Table 5'!DD111</f>
        <v>1.09355</v>
      </c>
      <c r="DE111" s="36">
        <f>(1+INDEX('Scenario Parameters'!$L:$L,MATCH($C111,'Scenario Parameters'!$A:$A,0)))*(1+INDEX('Scenario Parameters'!$L:$L,MATCH(DE$3,'Scenario Parameters'!$A:$A,0)))*'Base Table 5'!DE111</f>
        <v>0.54335</v>
      </c>
      <c r="DF111" s="36">
        <f>(1+INDEX('Scenario Parameters'!$L:$L,MATCH($C111,'Scenario Parameters'!$A:$A,0)))*(1+INDEX('Scenario Parameters'!$L:$L,MATCH(DF$3,'Scenario Parameters'!$A:$A,0)))*'Base Table 5'!DF111</f>
        <v>0.14335000000000001</v>
      </c>
      <c r="DG111" s="36">
        <f>(1+INDEX('Scenario Parameters'!$L:$L,MATCH($C111,'Scenario Parameters'!$A:$A,0)))*(1+INDEX('Scenario Parameters'!$L:$L,MATCH(DG$3,'Scenario Parameters'!$A:$A,0)))*'Base Table 5'!DG111</f>
        <v>437.85092500000002</v>
      </c>
      <c r="DH111" s="36">
        <f>(1+INDEX('Scenario Parameters'!$L:$L,MATCH($C111,'Scenario Parameters'!$A:$A,0)))*(1+INDEX('Scenario Parameters'!$L:$L,MATCH(DH$3,'Scenario Parameters'!$A:$A,0)))*'Base Table 5'!DH111</f>
        <v>30.833725000000001</v>
      </c>
      <c r="DI111" s="36">
        <f>(1+INDEX('Scenario Parameters'!$L:$L,MATCH($C111,'Scenario Parameters'!$A:$A,0)))*(1+INDEX('Scenario Parameters'!$L:$L,MATCH(DI$3,'Scenario Parameters'!$A:$A,0)))*'Base Table 5'!DI111</f>
        <v>0.1273</v>
      </c>
      <c r="DJ111" s="36">
        <f>(1+INDEX('Scenario Parameters'!$L:$L,MATCH($C111,'Scenario Parameters'!$A:$A,0)))*(1+INDEX('Scenario Parameters'!$L:$L,MATCH(DJ$3,'Scenario Parameters'!$A:$A,0)))*'Base Table 5'!DJ111</f>
        <v>0.15570000000000001</v>
      </c>
      <c r="DK111" s="36">
        <f>(1+INDEX('Scenario Parameters'!$L:$L,MATCH($C111,'Scenario Parameters'!$A:$A,0)))*(1+INDEX('Scenario Parameters'!$L:$L,MATCH(DK$3,'Scenario Parameters'!$A:$A,0)))*'Base Table 5'!DK111</f>
        <v>0.16505</v>
      </c>
      <c r="DL111" s="36">
        <f>(1+INDEX('Scenario Parameters'!$L:$L,MATCH($C111,'Scenario Parameters'!$A:$A,0)))*(1+INDEX('Scenario Parameters'!$L:$L,MATCH(DL$3,'Scenario Parameters'!$A:$A,0)))*'Base Table 5'!DL111</f>
        <v>1.0659999999999998E-2</v>
      </c>
      <c r="DM111" s="36">
        <f>(1+INDEX('Scenario Parameters'!$L:$L,MATCH($C111,'Scenario Parameters'!$A:$A,0)))*(1+INDEX('Scenario Parameters'!$L:$L,MATCH(DM$3,'Scenario Parameters'!$A:$A,0)))*'Base Table 5'!DM111</f>
        <v>0.18925</v>
      </c>
      <c r="DN111" s="36">
        <f>(1+INDEX('Scenario Parameters'!$L:$L,MATCH($C111,'Scenario Parameters'!$A:$A,0)))*(1+INDEX('Scenario Parameters'!$L:$L,MATCH(DN$3,'Scenario Parameters'!$A:$A,0)))*'Base Table 5'!DN111</f>
        <v>0.31809999999999999</v>
      </c>
      <c r="DO111" s="36">
        <f>(1+INDEX('Scenario Parameters'!$L:$L,MATCH($C111,'Scenario Parameters'!$A:$A,0)))*(1+INDEX('Scenario Parameters'!$L:$L,MATCH(DO$3,'Scenario Parameters'!$A:$A,0)))*'Base Table 5'!DO111</f>
        <v>8.9499999999999996E-2</v>
      </c>
      <c r="DP111" s="36">
        <f t="shared" si="12"/>
        <v>542.41425749999996</v>
      </c>
      <c r="DQ111" s="36">
        <f>('Base Table 5'!DQ111/'Base Table 5'!$DX111)*$EB111</f>
        <v>12867.614029807171</v>
      </c>
      <c r="DR111" s="36">
        <f>('Base Table 5'!DR111/'Base Table 5'!$DX111)*$EB111</f>
        <v>56013.884555018041</v>
      </c>
      <c r="DS111" s="36">
        <f>('Base Table 5'!DS111/'Base Table 5'!$DX111)*$EB111</f>
        <v>127.02610944458203</v>
      </c>
      <c r="DT111" s="36">
        <f>('Base Table 5'!DT111/'Base Table 5'!$DX111)*$EB111</f>
        <v>2.3681061509326344</v>
      </c>
      <c r="DU111" s="36">
        <f>('Base Table 5'!DU111/'Base Table 5'!$DX111)*$EB111</f>
        <v>28.05447423580091</v>
      </c>
      <c r="DV111" s="36">
        <f>('Base Table 5'!DV111/'Base Table 5'!$DX111)*$EB111</f>
        <v>0</v>
      </c>
      <c r="DW111" s="36">
        <f>('Base Table 5'!DW111/'Base Table 5'!$DX111)*$EB111</f>
        <v>84.775501816681285</v>
      </c>
      <c r="DX111" s="36">
        <f t="shared" si="13"/>
        <v>69123.722776473209</v>
      </c>
      <c r="DY111" s="36">
        <f t="shared" si="14"/>
        <v>69666.137033973209</v>
      </c>
      <c r="DZ111" s="14">
        <f>'Base Table 5'!DY111</f>
        <v>141891.00039999996</v>
      </c>
      <c r="EA111" s="54">
        <v>69666.137033973195</v>
      </c>
      <c r="EB111" s="100">
        <f t="shared" si="15"/>
        <v>69123.722776473194</v>
      </c>
    </row>
    <row r="112" spans="1:132" x14ac:dyDescent="0.4">
      <c r="A112" s="34">
        <v>109</v>
      </c>
      <c r="B112" s="7" t="str">
        <f>'Base Table 5'!B112</f>
        <v>8901</v>
      </c>
      <c r="C112" s="111">
        <f>'Base Table 5'!C112</f>
        <v>7</v>
      </c>
      <c r="D112" s="35" t="str">
        <f>'Base Table 5'!D112</f>
        <v>Heritage, creative and performing arts</v>
      </c>
      <c r="E112" s="36">
        <f>(1+INDEX('Scenario Parameters'!$L:$L,MATCH($C112,'Scenario Parameters'!$A:$A,0)))*(1+INDEX('Scenario Parameters'!$L:$L,MATCH(E$3,'Scenario Parameters'!$A:$A,0)))*'Base Table 5'!E112</f>
        <v>4.7821999999999996</v>
      </c>
      <c r="F112" s="36">
        <f>(1+INDEX('Scenario Parameters'!$L:$L,MATCH($C112,'Scenario Parameters'!$A:$A,0)))*(1+INDEX('Scenario Parameters'!$L:$L,MATCH(F$3,'Scenario Parameters'!$A:$A,0)))*'Base Table 5'!F112</f>
        <v>0.42730000000000001</v>
      </c>
      <c r="G112" s="36">
        <f>(1+INDEX('Scenario Parameters'!$L:$L,MATCH($C112,'Scenario Parameters'!$A:$A,0)))*(1+INDEX('Scenario Parameters'!$L:$L,MATCH(G$3,'Scenario Parameters'!$A:$A,0)))*'Base Table 5'!G112</f>
        <v>1.1649</v>
      </c>
      <c r="H112" s="36">
        <f>(1+INDEX('Scenario Parameters'!$L:$L,MATCH($C112,'Scenario Parameters'!$A:$A,0)))*(1+INDEX('Scenario Parameters'!$L:$L,MATCH(H$3,'Scenario Parameters'!$A:$A,0)))*'Base Table 5'!H112</f>
        <v>1.6185</v>
      </c>
      <c r="I112" s="36">
        <f>(1+INDEX('Scenario Parameters'!$L:$L,MATCH($C112,'Scenario Parameters'!$A:$A,0)))*(1+INDEX('Scenario Parameters'!$L:$L,MATCH(I$3,'Scenario Parameters'!$A:$A,0)))*'Base Table 5'!I112</f>
        <v>0.17510000000000001</v>
      </c>
      <c r="J112" s="36">
        <f>(1+INDEX('Scenario Parameters'!$L:$L,MATCH($C112,'Scenario Parameters'!$A:$A,0)))*(1+INDEX('Scenario Parameters'!$L:$L,MATCH(J$3,'Scenario Parameters'!$A:$A,0)))*'Base Table 5'!J112</f>
        <v>1.0882000000000001</v>
      </c>
      <c r="K112" s="36">
        <f>(1+INDEX('Scenario Parameters'!$L:$L,MATCH($C112,'Scenario Parameters'!$A:$A,0)))*(1+INDEX('Scenario Parameters'!$L:$L,MATCH(K$3,'Scenario Parameters'!$A:$A,0)))*'Base Table 5'!K112</f>
        <v>3.1597</v>
      </c>
      <c r="L112" s="36">
        <f>(1+INDEX('Scenario Parameters'!$L:$L,MATCH($C112,'Scenario Parameters'!$A:$A,0)))*(1+INDEX('Scenario Parameters'!$L:$L,MATCH(L$3,'Scenario Parameters'!$A:$A,0)))*'Base Table 5'!L112</f>
        <v>0.58994999999999986</v>
      </c>
      <c r="M112" s="36">
        <f>(1+INDEX('Scenario Parameters'!$L:$L,MATCH($C112,'Scenario Parameters'!$A:$A,0)))*(1+INDEX('Scenario Parameters'!$L:$L,MATCH(M$3,'Scenario Parameters'!$A:$A,0)))*'Base Table 5'!M112</f>
        <v>0.52686999999999984</v>
      </c>
      <c r="N112" s="36">
        <f>(1+INDEX('Scenario Parameters'!$L:$L,MATCH($C112,'Scenario Parameters'!$A:$A,0)))*(1+INDEX('Scenario Parameters'!$L:$L,MATCH(N$3,'Scenario Parameters'!$A:$A,0)))*'Base Table 5'!N112</f>
        <v>4.4646800000000004</v>
      </c>
      <c r="O112" s="36">
        <f>(1+INDEX('Scenario Parameters'!$L:$L,MATCH($C112,'Scenario Parameters'!$A:$A,0)))*(1+INDEX('Scenario Parameters'!$L:$L,MATCH(O$3,'Scenario Parameters'!$A:$A,0)))*'Base Table 5'!O112</f>
        <v>14.87871</v>
      </c>
      <c r="P112" s="36">
        <f>(1+INDEX('Scenario Parameters'!$L:$L,MATCH($C112,'Scenario Parameters'!$A:$A,0)))*(1+INDEX('Scenario Parameters'!$L:$L,MATCH(P$3,'Scenario Parameters'!$A:$A,0)))*'Base Table 5'!P112</f>
        <v>1.4925900000000001</v>
      </c>
      <c r="Q112" s="36">
        <f>(1+INDEX('Scenario Parameters'!$L:$L,MATCH($C112,'Scenario Parameters'!$A:$A,0)))*(1+INDEX('Scenario Parameters'!$L:$L,MATCH(Q$3,'Scenario Parameters'!$A:$A,0)))*'Base Table 5'!Q112</f>
        <v>5.3523200000000006</v>
      </c>
      <c r="R112" s="36">
        <f>(1+INDEX('Scenario Parameters'!$L:$L,MATCH($C112,'Scenario Parameters'!$A:$A,0)))*(1+INDEX('Scenario Parameters'!$L:$L,MATCH(R$3,'Scenario Parameters'!$A:$A,0)))*'Base Table 5'!R112</f>
        <v>0.71609999999999996</v>
      </c>
      <c r="S112" s="36">
        <f>(1+INDEX('Scenario Parameters'!$L:$L,MATCH($C112,'Scenario Parameters'!$A:$A,0)))*(1+INDEX('Scenario Parameters'!$L:$L,MATCH(S$3,'Scenario Parameters'!$A:$A,0)))*'Base Table 5'!S112</f>
        <v>1.52E-2</v>
      </c>
      <c r="T112" s="36">
        <f>(1+INDEX('Scenario Parameters'!$L:$L,MATCH($C112,'Scenario Parameters'!$A:$A,0)))*(1+INDEX('Scenario Parameters'!$L:$L,MATCH(T$3,'Scenario Parameters'!$A:$A,0)))*'Base Table 5'!T112</f>
        <v>0.29920000000000002</v>
      </c>
      <c r="U112" s="36">
        <f>(1+INDEX('Scenario Parameters'!$L:$L,MATCH($C112,'Scenario Parameters'!$A:$A,0)))*(1+INDEX('Scenario Parameters'!$L:$L,MATCH(U$3,'Scenario Parameters'!$A:$A,0)))*'Base Table 5'!U112</f>
        <v>0.1618</v>
      </c>
      <c r="V112" s="36">
        <f>(1+INDEX('Scenario Parameters'!$L:$L,MATCH($C112,'Scenario Parameters'!$A:$A,0)))*(1+INDEX('Scenario Parameters'!$L:$L,MATCH(V$3,'Scenario Parameters'!$A:$A,0)))*'Base Table 5'!V112</f>
        <v>0.1633</v>
      </c>
      <c r="W112" s="36">
        <f>(1+INDEX('Scenario Parameters'!$L:$L,MATCH($C112,'Scenario Parameters'!$A:$A,0)))*(1+INDEX('Scenario Parameters'!$L:$L,MATCH(W$3,'Scenario Parameters'!$A:$A,0)))*'Base Table 5'!W112</f>
        <v>0.62849999999999995</v>
      </c>
      <c r="X112" s="36">
        <f>(1+INDEX('Scenario Parameters'!$L:$L,MATCH($C112,'Scenario Parameters'!$A:$A,0)))*(1+INDEX('Scenario Parameters'!$L:$L,MATCH(X$3,'Scenario Parameters'!$A:$A,0)))*'Base Table 5'!X112</f>
        <v>0.32800000000000001</v>
      </c>
      <c r="Y112" s="36">
        <f>(1+INDEX('Scenario Parameters'!$L:$L,MATCH($C112,'Scenario Parameters'!$A:$A,0)))*(1+INDEX('Scenario Parameters'!$L:$L,MATCH(Y$3,'Scenario Parameters'!$A:$A,0)))*'Base Table 5'!Y112</f>
        <v>0.71050000000000002</v>
      </c>
      <c r="Z112" s="36">
        <f>(1+INDEX('Scenario Parameters'!$L:$L,MATCH($C112,'Scenario Parameters'!$A:$A,0)))*(1+INDEX('Scenario Parameters'!$L:$L,MATCH(Z$3,'Scenario Parameters'!$A:$A,0)))*'Base Table 5'!Z112</f>
        <v>0.55400000000000005</v>
      </c>
      <c r="AA112" s="36">
        <f>(1+INDEX('Scenario Parameters'!$L:$L,MATCH($C112,'Scenario Parameters'!$A:$A,0)))*(1+INDEX('Scenario Parameters'!$L:$L,MATCH(AA$3,'Scenario Parameters'!$A:$A,0)))*'Base Table 5'!AA112</f>
        <v>2.9083000000000001</v>
      </c>
      <c r="AB112" s="36">
        <f>(1+INDEX('Scenario Parameters'!$L:$L,MATCH($C112,'Scenario Parameters'!$A:$A,0)))*(1+INDEX('Scenario Parameters'!$L:$L,MATCH(AB$3,'Scenario Parameters'!$A:$A,0)))*'Base Table 5'!AB112</f>
        <v>1.2266999999999999</v>
      </c>
      <c r="AC112" s="36">
        <f>(1+INDEX('Scenario Parameters'!$L:$L,MATCH($C112,'Scenario Parameters'!$A:$A,0)))*(1+INDEX('Scenario Parameters'!$L:$L,MATCH(AC$3,'Scenario Parameters'!$A:$A,0)))*'Base Table 5'!AC112</f>
        <v>0.70299999999999996</v>
      </c>
      <c r="AD112" s="36">
        <f>(1+INDEX('Scenario Parameters'!$L:$L,MATCH($C112,'Scenario Parameters'!$A:$A,0)))*(1+INDEX('Scenario Parameters'!$L:$L,MATCH(AD$3,'Scenario Parameters'!$A:$A,0)))*'Base Table 5'!AD112</f>
        <v>2.8999999999999998E-3</v>
      </c>
      <c r="AE112" s="36">
        <f>(1+INDEX('Scenario Parameters'!$L:$L,MATCH($C112,'Scenario Parameters'!$A:$A,0)))*(1+INDEX('Scenario Parameters'!$L:$L,MATCH(AE$3,'Scenario Parameters'!$A:$A,0)))*'Base Table 5'!AE112</f>
        <v>1.7500000000000002E-2</v>
      </c>
      <c r="AF112" s="36">
        <f>(1+INDEX('Scenario Parameters'!$L:$L,MATCH($C112,'Scenario Parameters'!$A:$A,0)))*(1+INDEX('Scenario Parameters'!$L:$L,MATCH(AF$3,'Scenario Parameters'!$A:$A,0)))*'Base Table 5'!AF112</f>
        <v>0.17879999999999999</v>
      </c>
      <c r="AG112" s="36">
        <f>(1+INDEX('Scenario Parameters'!$L:$L,MATCH($C112,'Scenario Parameters'!$A:$A,0)))*(1+INDEX('Scenario Parameters'!$L:$L,MATCH(AG$3,'Scenario Parameters'!$A:$A,0)))*'Base Table 5'!AG112</f>
        <v>4.0000000000000002E-4</v>
      </c>
      <c r="AH112" s="36">
        <f>(1+INDEX('Scenario Parameters'!$L:$L,MATCH($C112,'Scenario Parameters'!$A:$A,0)))*(1+INDEX('Scenario Parameters'!$L:$L,MATCH(AH$3,'Scenario Parameters'!$A:$A,0)))*'Base Table 5'!AH112</f>
        <v>2.5999999999999999E-2</v>
      </c>
      <c r="AI112" s="36">
        <f>(1+INDEX('Scenario Parameters'!$L:$L,MATCH($C112,'Scenario Parameters'!$A:$A,0)))*(1+INDEX('Scenario Parameters'!$L:$L,MATCH(AI$3,'Scenario Parameters'!$A:$A,0)))*'Base Table 5'!AI112</f>
        <v>2.52E-2</v>
      </c>
      <c r="AJ112" s="36">
        <f>(1+INDEX('Scenario Parameters'!$L:$L,MATCH($C112,'Scenario Parameters'!$A:$A,0)))*(1+INDEX('Scenario Parameters'!$L:$L,MATCH(AJ$3,'Scenario Parameters'!$A:$A,0)))*'Base Table 5'!AJ112</f>
        <v>0.56279999999999997</v>
      </c>
      <c r="AK112" s="36">
        <f>(1+INDEX('Scenario Parameters'!$L:$L,MATCH($C112,'Scenario Parameters'!$A:$A,0)))*(1+INDEX('Scenario Parameters'!$L:$L,MATCH(AK$3,'Scenario Parameters'!$A:$A,0)))*'Base Table 5'!AK112</f>
        <v>0.82410000000000005</v>
      </c>
      <c r="AL112" s="36">
        <f>(1+INDEX('Scenario Parameters'!$L:$L,MATCH($C112,'Scenario Parameters'!$A:$A,0)))*(1+INDEX('Scenario Parameters'!$L:$L,MATCH(AL$3,'Scenario Parameters'!$A:$A,0)))*'Base Table 5'!AL112</f>
        <v>0.28799999999999998</v>
      </c>
      <c r="AM112" s="36">
        <f>(1+INDEX('Scenario Parameters'!$L:$L,MATCH($C112,'Scenario Parameters'!$A:$A,0)))*(1+INDEX('Scenario Parameters'!$L:$L,MATCH(AM$3,'Scenario Parameters'!$A:$A,0)))*'Base Table 5'!AM112</f>
        <v>0.75549999999999995</v>
      </c>
      <c r="AN112" s="36">
        <f>(1+INDEX('Scenario Parameters'!$L:$L,MATCH($C112,'Scenario Parameters'!$A:$A,0)))*(1+INDEX('Scenario Parameters'!$L:$L,MATCH(AN$3,'Scenario Parameters'!$A:$A,0)))*'Base Table 5'!AN112</f>
        <v>0.46089999999999998</v>
      </c>
      <c r="AO112" s="36">
        <f>(1+INDEX('Scenario Parameters'!$L:$L,MATCH($C112,'Scenario Parameters'!$A:$A,0)))*(1+INDEX('Scenario Parameters'!$L:$L,MATCH(AO$3,'Scenario Parameters'!$A:$A,0)))*'Base Table 5'!AO112</f>
        <v>5.5199999999999992E-2</v>
      </c>
      <c r="AP112" s="36">
        <f>(1+INDEX('Scenario Parameters'!$L:$L,MATCH($C112,'Scenario Parameters'!$A:$A,0)))*(1+INDEX('Scenario Parameters'!$L:$L,MATCH(AP$3,'Scenario Parameters'!$A:$A,0)))*'Base Table 5'!AP112</f>
        <v>0.28170000000000001</v>
      </c>
      <c r="AQ112" s="36">
        <f>(1+INDEX('Scenario Parameters'!$L:$L,MATCH($C112,'Scenario Parameters'!$A:$A,0)))*(1+INDEX('Scenario Parameters'!$L:$L,MATCH(AQ$3,'Scenario Parameters'!$A:$A,0)))*'Base Table 5'!AQ112</f>
        <v>2.4499999999999999E-3</v>
      </c>
      <c r="AR112" s="36">
        <f>(1+INDEX('Scenario Parameters'!$L:$L,MATCH($C112,'Scenario Parameters'!$A:$A,0)))*(1+INDEX('Scenario Parameters'!$L:$L,MATCH(AR$3,'Scenario Parameters'!$A:$A,0)))*'Base Table 5'!AR112</f>
        <v>1.5405</v>
      </c>
      <c r="AS112" s="36">
        <f>(1+INDEX('Scenario Parameters'!$L:$L,MATCH($C112,'Scenario Parameters'!$A:$A,0)))*(1+INDEX('Scenario Parameters'!$L:$L,MATCH(AS$3,'Scenario Parameters'!$A:$A,0)))*'Base Table 5'!AS112</f>
        <v>0.26219999999999999</v>
      </c>
      <c r="AT112" s="36">
        <f>(1+INDEX('Scenario Parameters'!$L:$L,MATCH($C112,'Scenario Parameters'!$A:$A,0)))*(1+INDEX('Scenario Parameters'!$L:$L,MATCH(AT$3,'Scenario Parameters'!$A:$A,0)))*'Base Table 5'!AT112</f>
        <v>1.1813</v>
      </c>
      <c r="AU112" s="36">
        <f>(1+INDEX('Scenario Parameters'!$L:$L,MATCH($C112,'Scenario Parameters'!$A:$A,0)))*(1+INDEX('Scenario Parameters'!$L:$L,MATCH(AU$3,'Scenario Parameters'!$A:$A,0)))*'Base Table 5'!AU112</f>
        <v>3.5000000000000003E-2</v>
      </c>
      <c r="AV112" s="36">
        <f>(1+INDEX('Scenario Parameters'!$L:$L,MATCH($C112,'Scenario Parameters'!$A:$A,0)))*(1+INDEX('Scenario Parameters'!$L:$L,MATCH(AV$3,'Scenario Parameters'!$A:$A,0)))*'Base Table 5'!AV112</f>
        <v>0.34889999999999999</v>
      </c>
      <c r="AW112" s="36">
        <f>(1+INDEX('Scenario Parameters'!$L:$L,MATCH($C112,'Scenario Parameters'!$A:$A,0)))*(1+INDEX('Scenario Parameters'!$L:$L,MATCH(AW$3,'Scenario Parameters'!$A:$A,0)))*'Base Table 5'!AW112</f>
        <v>0.18479999999999999</v>
      </c>
      <c r="AX112" s="36">
        <f>(1+INDEX('Scenario Parameters'!$L:$L,MATCH($C112,'Scenario Parameters'!$A:$A,0)))*(1+INDEX('Scenario Parameters'!$L:$L,MATCH(AX$3,'Scenario Parameters'!$A:$A,0)))*'Base Table 5'!AX112</f>
        <v>1.1256999999999999</v>
      </c>
      <c r="AY112" s="36">
        <f>(1+INDEX('Scenario Parameters'!$L:$L,MATCH($C112,'Scenario Parameters'!$A:$A,0)))*(1+INDEX('Scenario Parameters'!$L:$L,MATCH(AY$3,'Scenario Parameters'!$A:$A,0)))*'Base Table 5'!AY112</f>
        <v>0.60140000000000005</v>
      </c>
      <c r="AZ112" s="36">
        <f>(1+INDEX('Scenario Parameters'!$L:$L,MATCH($C112,'Scenario Parameters'!$A:$A,0)))*(1+INDEX('Scenario Parameters'!$L:$L,MATCH(AZ$3,'Scenario Parameters'!$A:$A,0)))*'Base Table 5'!AZ112</f>
        <v>9.2600000000000002E-2</v>
      </c>
      <c r="BA112" s="36">
        <f>(1+INDEX('Scenario Parameters'!$L:$L,MATCH($C112,'Scenario Parameters'!$A:$A,0)))*(1+INDEX('Scenario Parameters'!$L:$L,MATCH(BA$3,'Scenario Parameters'!$A:$A,0)))*'Base Table 5'!BA112</f>
        <v>0.4244</v>
      </c>
      <c r="BB112" s="36">
        <f>(1+INDEX('Scenario Parameters'!$L:$L,MATCH($C112,'Scenario Parameters'!$A:$A,0)))*(1+INDEX('Scenario Parameters'!$L:$L,MATCH(BB$3,'Scenario Parameters'!$A:$A,0)))*'Base Table 5'!BB112</f>
        <v>0.45029999999999998</v>
      </c>
      <c r="BC112" s="36">
        <f>(1+INDEX('Scenario Parameters'!$L:$L,MATCH($C112,'Scenario Parameters'!$A:$A,0)))*(1+INDEX('Scenario Parameters'!$L:$L,MATCH(BC$3,'Scenario Parameters'!$A:$A,0)))*'Base Table 5'!BC112</f>
        <v>6.2100000000000002E-2</v>
      </c>
      <c r="BD112" s="36">
        <f>(1+INDEX('Scenario Parameters'!$L:$L,MATCH($C112,'Scenario Parameters'!$A:$A,0)))*(1+INDEX('Scenario Parameters'!$L:$L,MATCH(BD$3,'Scenario Parameters'!$A:$A,0)))*'Base Table 5'!BD112</f>
        <v>1.9015</v>
      </c>
      <c r="BE112" s="36">
        <f>(1+INDEX('Scenario Parameters'!$L:$L,MATCH($C112,'Scenario Parameters'!$A:$A,0)))*(1+INDEX('Scenario Parameters'!$L:$L,MATCH(BE$3,'Scenario Parameters'!$A:$A,0)))*'Base Table 5'!BE112</f>
        <v>0.34010000000000001</v>
      </c>
      <c r="BF112" s="36">
        <f>(1+INDEX('Scenario Parameters'!$L:$L,MATCH($C112,'Scenario Parameters'!$A:$A,0)))*(1+INDEX('Scenario Parameters'!$L:$L,MATCH(BF$3,'Scenario Parameters'!$A:$A,0)))*'Base Table 5'!BF112</f>
        <v>0.69089999999999996</v>
      </c>
      <c r="BG112" s="36">
        <f>(1+INDEX('Scenario Parameters'!$L:$L,MATCH($C112,'Scenario Parameters'!$A:$A,0)))*(1+INDEX('Scenario Parameters'!$L:$L,MATCH(BG$3,'Scenario Parameters'!$A:$A,0)))*'Base Table 5'!BG112</f>
        <v>0.48366000000000009</v>
      </c>
      <c r="BH112" s="36">
        <f>(1+INDEX('Scenario Parameters'!$L:$L,MATCH($C112,'Scenario Parameters'!$A:$A,0)))*(1+INDEX('Scenario Parameters'!$L:$L,MATCH(BH$3,'Scenario Parameters'!$A:$A,0)))*'Base Table 5'!BH112</f>
        <v>1.4994000000000001</v>
      </c>
      <c r="BI112" s="36">
        <f>(1+INDEX('Scenario Parameters'!$L:$L,MATCH($C112,'Scenario Parameters'!$A:$A,0)))*(1+INDEX('Scenario Parameters'!$L:$L,MATCH(BI$3,'Scenario Parameters'!$A:$A,0)))*'Base Table 5'!BI112</f>
        <v>0.56530000000000002</v>
      </c>
      <c r="BJ112" s="36">
        <f>(1+INDEX('Scenario Parameters'!$L:$L,MATCH($C112,'Scenario Parameters'!$A:$A,0)))*(1+INDEX('Scenario Parameters'!$L:$L,MATCH(BJ$3,'Scenario Parameters'!$A:$A,0)))*'Base Table 5'!BJ112</f>
        <v>0.1913</v>
      </c>
      <c r="BK112" s="36">
        <f>(1+INDEX('Scenario Parameters'!$L:$L,MATCH($C112,'Scenario Parameters'!$A:$A,0)))*(1+INDEX('Scenario Parameters'!$L:$L,MATCH(BK$3,'Scenario Parameters'!$A:$A,0)))*'Base Table 5'!BK112</f>
        <v>1.2388999999999999</v>
      </c>
      <c r="BL112" s="36">
        <f>(1+INDEX('Scenario Parameters'!$L:$L,MATCH($C112,'Scenario Parameters'!$A:$A,0)))*(1+INDEX('Scenario Parameters'!$L:$L,MATCH(BL$3,'Scenario Parameters'!$A:$A,0)))*'Base Table 5'!BL112</f>
        <v>0.22420000000000001</v>
      </c>
      <c r="BM112" s="36">
        <f>(1+INDEX('Scenario Parameters'!$L:$L,MATCH($C112,'Scenario Parameters'!$A:$A,0)))*(1+INDEX('Scenario Parameters'!$L:$L,MATCH(BM$3,'Scenario Parameters'!$A:$A,0)))*'Base Table 5'!BM112</f>
        <v>9.3700000000000006E-2</v>
      </c>
      <c r="BN112" s="36">
        <f>(1+INDEX('Scenario Parameters'!$L:$L,MATCH($C112,'Scenario Parameters'!$A:$A,0)))*(1+INDEX('Scenario Parameters'!$L:$L,MATCH(BN$3,'Scenario Parameters'!$A:$A,0)))*'Base Table 5'!BN112</f>
        <v>0.76649999999999996</v>
      </c>
      <c r="BO112" s="36">
        <f>(1+INDEX('Scenario Parameters'!$L:$L,MATCH($C112,'Scenario Parameters'!$A:$A,0)))*(1+INDEX('Scenario Parameters'!$L:$L,MATCH(BO$3,'Scenario Parameters'!$A:$A,0)))*'Base Table 5'!BO112</f>
        <v>1.0669999999999999</v>
      </c>
      <c r="BP112" s="36">
        <f>(1+INDEX('Scenario Parameters'!$L:$L,MATCH($C112,'Scenario Parameters'!$A:$A,0)))*(1+INDEX('Scenario Parameters'!$L:$L,MATCH(BP$3,'Scenario Parameters'!$A:$A,0)))*'Base Table 5'!BP112</f>
        <v>0.59650000000000003</v>
      </c>
      <c r="BQ112" s="36">
        <f>(1+INDEX('Scenario Parameters'!$L:$L,MATCH($C112,'Scenario Parameters'!$A:$A,0)))*(1+INDEX('Scenario Parameters'!$L:$L,MATCH(BQ$3,'Scenario Parameters'!$A:$A,0)))*'Base Table 5'!BQ112</f>
        <v>8.1596250000000001</v>
      </c>
      <c r="BR112" s="36">
        <f>(1+INDEX('Scenario Parameters'!$L:$L,MATCH($C112,'Scenario Parameters'!$A:$A,0)))*(1+INDEX('Scenario Parameters'!$L:$L,MATCH(BR$3,'Scenario Parameters'!$A:$A,0)))*'Base Table 5'!BR112</f>
        <v>24.828000000000003</v>
      </c>
      <c r="BS112" s="36">
        <f>(1+INDEX('Scenario Parameters'!$L:$L,MATCH($C112,'Scenario Parameters'!$A:$A,0)))*(1+INDEX('Scenario Parameters'!$L:$L,MATCH(BS$3,'Scenario Parameters'!$A:$A,0)))*'Base Table 5'!BS112</f>
        <v>8.8099999999999984E-3</v>
      </c>
      <c r="BT112" s="36">
        <f>(1+INDEX('Scenario Parameters'!$L:$L,MATCH($C112,'Scenario Parameters'!$A:$A,0)))*(1+INDEX('Scenario Parameters'!$L:$L,MATCH(BT$3,'Scenario Parameters'!$A:$A,0)))*'Base Table 5'!BT112</f>
        <v>3.1503999999999999</v>
      </c>
      <c r="BU112" s="36">
        <f>(1+INDEX('Scenario Parameters'!$L:$L,MATCH($C112,'Scenario Parameters'!$A:$A,0)))*(1+INDEX('Scenario Parameters'!$L:$L,MATCH(BU$3,'Scenario Parameters'!$A:$A,0)))*'Base Table 5'!BU112</f>
        <v>0.76249999999999996</v>
      </c>
      <c r="BV112" s="36">
        <f>(1+INDEX('Scenario Parameters'!$L:$L,MATCH($C112,'Scenario Parameters'!$A:$A,0)))*(1+INDEX('Scenario Parameters'!$L:$L,MATCH(BV$3,'Scenario Parameters'!$A:$A,0)))*'Base Table 5'!BV112</f>
        <v>14.9693</v>
      </c>
      <c r="BW112" s="36">
        <f>(1+INDEX('Scenario Parameters'!$L:$L,MATCH($C112,'Scenario Parameters'!$A:$A,0)))*(1+INDEX('Scenario Parameters'!$L:$L,MATCH(BW$3,'Scenario Parameters'!$A:$A,0)))*'Base Table 5'!BW112</f>
        <v>1.7104999999999999</v>
      </c>
      <c r="BX112" s="36">
        <f>(1+INDEX('Scenario Parameters'!$L:$L,MATCH($C112,'Scenario Parameters'!$A:$A,0)))*(1+INDEX('Scenario Parameters'!$L:$L,MATCH(BX$3,'Scenario Parameters'!$A:$A,0)))*'Base Table 5'!BX112</f>
        <v>3.0085999999999999</v>
      </c>
      <c r="BY112" s="36">
        <f>(1+INDEX('Scenario Parameters'!$L:$L,MATCH($C112,'Scenario Parameters'!$A:$A,0)))*(1+INDEX('Scenario Parameters'!$L:$L,MATCH(BY$3,'Scenario Parameters'!$A:$A,0)))*'Base Table 5'!BY112</f>
        <v>24.434699999999999</v>
      </c>
      <c r="BZ112" s="36">
        <f>(1+INDEX('Scenario Parameters'!$L:$L,MATCH($C112,'Scenario Parameters'!$A:$A,0)))*(1+INDEX('Scenario Parameters'!$L:$L,MATCH(BZ$3,'Scenario Parameters'!$A:$A,0)))*'Base Table 5'!BZ112</f>
        <v>22.007899999999999</v>
      </c>
      <c r="CA112" s="36">
        <f>(1+INDEX('Scenario Parameters'!$L:$L,MATCH($C112,'Scenario Parameters'!$A:$A,0)))*(1+INDEX('Scenario Parameters'!$L:$L,MATCH(CA$3,'Scenario Parameters'!$A:$A,0)))*'Base Table 5'!CA112</f>
        <v>36.394500000000001</v>
      </c>
      <c r="CB112" s="36">
        <f>(1+INDEX('Scenario Parameters'!$L:$L,MATCH($C112,'Scenario Parameters'!$A:$A,0)))*(1+INDEX('Scenario Parameters'!$L:$L,MATCH(CB$3,'Scenario Parameters'!$A:$A,0)))*'Base Table 5'!CB112</f>
        <v>19.372699999999998</v>
      </c>
      <c r="CC112" s="36">
        <f>(1+INDEX('Scenario Parameters'!$L:$L,MATCH($C112,'Scenario Parameters'!$A:$A,0)))*(1+INDEX('Scenario Parameters'!$L:$L,MATCH(CC$3,'Scenario Parameters'!$A:$A,0)))*'Base Table 5'!CC112</f>
        <v>34.8185</v>
      </c>
      <c r="CD112" s="36">
        <f>(1+INDEX('Scenario Parameters'!$L:$L,MATCH($C112,'Scenario Parameters'!$A:$A,0)))*(1+INDEX('Scenario Parameters'!$L:$L,MATCH(CD$3,'Scenario Parameters'!$A:$A,0)))*'Base Table 5'!CD112</f>
        <v>5.6447999999999992</v>
      </c>
      <c r="CE112" s="36">
        <f>(1+INDEX('Scenario Parameters'!$L:$L,MATCH($C112,'Scenario Parameters'!$A:$A,0)))*(1+INDEX('Scenario Parameters'!$L:$L,MATCH(CE$3,'Scenario Parameters'!$A:$A,0)))*'Base Table 5'!CE112</f>
        <v>17.6265</v>
      </c>
      <c r="CF112" s="36">
        <f>(1+INDEX('Scenario Parameters'!$L:$L,MATCH($C112,'Scenario Parameters'!$A:$A,0)))*(1+INDEX('Scenario Parameters'!$L:$L,MATCH(CF$3,'Scenario Parameters'!$A:$A,0)))*'Base Table 5'!CF112</f>
        <v>1.4423999999999999</v>
      </c>
      <c r="CG112" s="36">
        <f>(1+INDEX('Scenario Parameters'!$L:$L,MATCH($C112,'Scenario Parameters'!$A:$A,0)))*(1+INDEX('Scenario Parameters'!$L:$L,MATCH(CG$3,'Scenario Parameters'!$A:$A,0)))*'Base Table 5'!CG112</f>
        <v>1.0822000000000001</v>
      </c>
      <c r="CH112" s="36">
        <f>(1+INDEX('Scenario Parameters'!$L:$L,MATCH($C112,'Scenario Parameters'!$A:$A,0)))*(1+INDEX('Scenario Parameters'!$L:$L,MATCH(CH$3,'Scenario Parameters'!$A:$A,0)))*'Base Table 5'!CH112</f>
        <v>2.6696</v>
      </c>
      <c r="CI112" s="36">
        <f>(1+INDEX('Scenario Parameters'!$L:$L,MATCH($C112,'Scenario Parameters'!$A:$A,0)))*(1+INDEX('Scenario Parameters'!$L:$L,MATCH(CI$3,'Scenario Parameters'!$A:$A,0)))*'Base Table 5'!CI112</f>
        <v>3.3565999999999998</v>
      </c>
      <c r="CJ112" s="36">
        <f>(1+INDEX('Scenario Parameters'!$L:$L,MATCH($C112,'Scenario Parameters'!$A:$A,0)))*(1+INDEX('Scenario Parameters'!$L:$L,MATCH(CJ$3,'Scenario Parameters'!$A:$A,0)))*'Base Table 5'!CJ112</f>
        <v>289.91899999999998</v>
      </c>
      <c r="CK112" s="36">
        <f>(1+INDEX('Scenario Parameters'!$L:$L,MATCH($C112,'Scenario Parameters'!$A:$A,0)))*(1+INDEX('Scenario Parameters'!$L:$L,MATCH(CK$3,'Scenario Parameters'!$A:$A,0)))*'Base Table 5'!CK112</f>
        <v>234.1677</v>
      </c>
      <c r="CL112" s="36">
        <f>(1+INDEX('Scenario Parameters'!$L:$L,MATCH($C112,'Scenario Parameters'!$A:$A,0)))*(1+INDEX('Scenario Parameters'!$L:$L,MATCH(CL$3,'Scenario Parameters'!$A:$A,0)))*'Base Table 5'!CL112</f>
        <v>82.913300000000007</v>
      </c>
      <c r="CM112" s="36">
        <f>(1+INDEX('Scenario Parameters'!$L:$L,MATCH($C112,'Scenario Parameters'!$A:$A,0)))*(1+INDEX('Scenario Parameters'!$L:$L,MATCH(CM$3,'Scenario Parameters'!$A:$A,0)))*'Base Table 5'!CM112</f>
        <v>29.966699999999999</v>
      </c>
      <c r="CN112" s="36">
        <f>(1+INDEX('Scenario Parameters'!$L:$L,MATCH($C112,'Scenario Parameters'!$A:$A,0)))*(1+INDEX('Scenario Parameters'!$L:$L,MATCH(CN$3,'Scenario Parameters'!$A:$A,0)))*'Base Table 5'!CN112</f>
        <v>52.070599999999999</v>
      </c>
      <c r="CO112" s="36">
        <f>(1+INDEX('Scenario Parameters'!$L:$L,MATCH($C112,'Scenario Parameters'!$A:$A,0)))*(1+INDEX('Scenario Parameters'!$L:$L,MATCH(CO$3,'Scenario Parameters'!$A:$A,0)))*'Base Table 5'!CO112</f>
        <v>1.4401999999999999</v>
      </c>
      <c r="CP112" s="36">
        <f>(1+INDEX('Scenario Parameters'!$L:$L,MATCH($C112,'Scenario Parameters'!$A:$A,0)))*(1+INDEX('Scenario Parameters'!$L:$L,MATCH(CP$3,'Scenario Parameters'!$A:$A,0)))*'Base Table 5'!CP112</f>
        <v>55.305</v>
      </c>
      <c r="CQ112" s="36">
        <f>(1+INDEX('Scenario Parameters'!$L:$L,MATCH($C112,'Scenario Parameters'!$A:$A,0)))*(1+INDEX('Scenario Parameters'!$L:$L,MATCH(CQ$3,'Scenario Parameters'!$A:$A,0)))*'Base Table 5'!CQ112</f>
        <v>10.936199999999999</v>
      </c>
      <c r="CR112" s="36">
        <f>(1+INDEX('Scenario Parameters'!$L:$L,MATCH($C112,'Scenario Parameters'!$A:$A,0)))*(1+INDEX('Scenario Parameters'!$L:$L,MATCH(CR$3,'Scenario Parameters'!$A:$A,0)))*'Base Table 5'!CR112</f>
        <v>12.9476</v>
      </c>
      <c r="CS112" s="36">
        <f>(1+INDEX('Scenario Parameters'!$L:$L,MATCH($C112,'Scenario Parameters'!$A:$A,0)))*(1+INDEX('Scenario Parameters'!$L:$L,MATCH(CS$3,'Scenario Parameters'!$A:$A,0)))*'Base Table 5'!CS112</f>
        <v>46.024799999999999</v>
      </c>
      <c r="CT112" s="36">
        <f>(1+INDEX('Scenario Parameters'!$L:$L,MATCH($C112,'Scenario Parameters'!$A:$A,0)))*(1+INDEX('Scenario Parameters'!$L:$L,MATCH(CT$3,'Scenario Parameters'!$A:$A,0)))*'Base Table 5'!CT112</f>
        <v>4.4999999999999997E-3</v>
      </c>
      <c r="CU112" s="36">
        <f>(1+INDEX('Scenario Parameters'!$L:$L,MATCH($C112,'Scenario Parameters'!$A:$A,0)))*(1+INDEX('Scenario Parameters'!$L:$L,MATCH(CU$3,'Scenario Parameters'!$A:$A,0)))*'Base Table 5'!CU112</f>
        <v>1.4E-3</v>
      </c>
      <c r="CV112" s="36">
        <f>(1+INDEX('Scenario Parameters'!$L:$L,MATCH($C112,'Scenario Parameters'!$A:$A,0)))*(1+INDEX('Scenario Parameters'!$L:$L,MATCH(CV$3,'Scenario Parameters'!$A:$A,0)))*'Base Table 5'!CV112</f>
        <v>14.632999999999999</v>
      </c>
      <c r="CW112" s="36">
        <f>(1+INDEX('Scenario Parameters'!$L:$L,MATCH($C112,'Scenario Parameters'!$A:$A,0)))*(1+INDEX('Scenario Parameters'!$L:$L,MATCH(CW$3,'Scenario Parameters'!$A:$A,0)))*'Base Table 5'!CW112</f>
        <v>432.57440000000003</v>
      </c>
      <c r="CX112" s="36">
        <f>(1+INDEX('Scenario Parameters'!$L:$L,MATCH($C112,'Scenario Parameters'!$A:$A,0)))*(1+INDEX('Scenario Parameters'!$L:$L,MATCH(CX$3,'Scenario Parameters'!$A:$A,0)))*'Base Table 5'!CX112</f>
        <v>19.3217</v>
      </c>
      <c r="CY112" s="36">
        <f>(1+INDEX('Scenario Parameters'!$L:$L,MATCH($C112,'Scenario Parameters'!$A:$A,0)))*(1+INDEX('Scenario Parameters'!$L:$L,MATCH(CY$3,'Scenario Parameters'!$A:$A,0)))*'Base Table 5'!CY112</f>
        <v>189.45269999999999</v>
      </c>
      <c r="CZ112" s="36">
        <f>(1+INDEX('Scenario Parameters'!$L:$L,MATCH($C112,'Scenario Parameters'!$A:$A,0)))*(1+INDEX('Scenario Parameters'!$L:$L,MATCH(CZ$3,'Scenario Parameters'!$A:$A,0)))*'Base Table 5'!CZ112</f>
        <v>59.897500000000001</v>
      </c>
      <c r="DA112" s="36">
        <f>(1+INDEX('Scenario Parameters'!$L:$L,MATCH($C112,'Scenario Parameters'!$A:$A,0)))*(1+INDEX('Scenario Parameters'!$L:$L,MATCH(DA$3,'Scenario Parameters'!$A:$A,0)))*'Base Table 5'!DA112</f>
        <v>56.451500000000003</v>
      </c>
      <c r="DB112" s="36">
        <f>(1+INDEX('Scenario Parameters'!$L:$L,MATCH($C112,'Scenario Parameters'!$A:$A,0)))*(1+INDEX('Scenario Parameters'!$L:$L,MATCH(DB$3,'Scenario Parameters'!$A:$A,0)))*'Base Table 5'!DB112</f>
        <v>40.279299999999999</v>
      </c>
      <c r="DC112" s="36">
        <f>(1+INDEX('Scenario Parameters'!$L:$L,MATCH($C112,'Scenario Parameters'!$A:$A,0)))*(1+INDEX('Scenario Parameters'!$L:$L,MATCH(DC$3,'Scenario Parameters'!$A:$A,0)))*'Base Table 5'!DC112</f>
        <v>31.916599999999999</v>
      </c>
      <c r="DD112" s="36">
        <f>(1+INDEX('Scenario Parameters'!$L:$L,MATCH($C112,'Scenario Parameters'!$A:$A,0)))*(1+INDEX('Scenario Parameters'!$L:$L,MATCH(DD$3,'Scenario Parameters'!$A:$A,0)))*'Base Table 5'!DD112</f>
        <v>368.15379999999999</v>
      </c>
      <c r="DE112" s="36">
        <f>(1+INDEX('Scenario Parameters'!$L:$L,MATCH($C112,'Scenario Parameters'!$A:$A,0)))*(1+INDEX('Scenario Parameters'!$L:$L,MATCH(DE$3,'Scenario Parameters'!$A:$A,0)))*'Base Table 5'!DE112</f>
        <v>212.06899999999999</v>
      </c>
      <c r="DF112" s="36">
        <f>(1+INDEX('Scenario Parameters'!$L:$L,MATCH($C112,'Scenario Parameters'!$A:$A,0)))*(1+INDEX('Scenario Parameters'!$L:$L,MATCH(DF$3,'Scenario Parameters'!$A:$A,0)))*'Base Table 5'!DF112</f>
        <v>58.177100000000003</v>
      </c>
      <c r="DG112" s="36">
        <f>(1+INDEX('Scenario Parameters'!$L:$L,MATCH($C112,'Scenario Parameters'!$A:$A,0)))*(1+INDEX('Scenario Parameters'!$L:$L,MATCH(DG$3,'Scenario Parameters'!$A:$A,0)))*'Base Table 5'!DG112</f>
        <v>27.416899999999998</v>
      </c>
      <c r="DH112" s="36">
        <f>(1+INDEX('Scenario Parameters'!$L:$L,MATCH($C112,'Scenario Parameters'!$A:$A,0)))*(1+INDEX('Scenario Parameters'!$L:$L,MATCH(DH$3,'Scenario Parameters'!$A:$A,0)))*'Base Table 5'!DH112</f>
        <v>108.28400000000001</v>
      </c>
      <c r="DI112" s="36">
        <f>(1+INDEX('Scenario Parameters'!$L:$L,MATCH($C112,'Scenario Parameters'!$A:$A,0)))*(1+INDEX('Scenario Parameters'!$L:$L,MATCH(DI$3,'Scenario Parameters'!$A:$A,0)))*'Base Table 5'!DI112</f>
        <v>787.31010000000003</v>
      </c>
      <c r="DJ112" s="36">
        <f>(1+INDEX('Scenario Parameters'!$L:$L,MATCH($C112,'Scenario Parameters'!$A:$A,0)))*(1+INDEX('Scenario Parameters'!$L:$L,MATCH(DJ$3,'Scenario Parameters'!$A:$A,0)))*'Base Table 5'!DJ112</f>
        <v>245.22300000000001</v>
      </c>
      <c r="DK112" s="36">
        <f>(1+INDEX('Scenario Parameters'!$L:$L,MATCH($C112,'Scenario Parameters'!$A:$A,0)))*(1+INDEX('Scenario Parameters'!$L:$L,MATCH(DK$3,'Scenario Parameters'!$A:$A,0)))*'Base Table 5'!DK112</f>
        <v>95.218299999999999</v>
      </c>
      <c r="DL112" s="36">
        <f>(1+INDEX('Scenario Parameters'!$L:$L,MATCH($C112,'Scenario Parameters'!$A:$A,0)))*(1+INDEX('Scenario Parameters'!$L:$L,MATCH(DL$3,'Scenario Parameters'!$A:$A,0)))*'Base Table 5'!DL112</f>
        <v>0.70675999999999983</v>
      </c>
      <c r="DM112" s="36">
        <f>(1+INDEX('Scenario Parameters'!$L:$L,MATCH($C112,'Scenario Parameters'!$A:$A,0)))*(1+INDEX('Scenario Parameters'!$L:$L,MATCH(DM$3,'Scenario Parameters'!$A:$A,0)))*'Base Table 5'!DM112</f>
        <v>4.3171999999999997</v>
      </c>
      <c r="DN112" s="36">
        <f>(1+INDEX('Scenario Parameters'!$L:$L,MATCH($C112,'Scenario Parameters'!$A:$A,0)))*(1+INDEX('Scenario Parameters'!$L:$L,MATCH(DN$3,'Scenario Parameters'!$A:$A,0)))*'Base Table 5'!DN112</f>
        <v>25.3536</v>
      </c>
      <c r="DO112" s="36">
        <f>(1+INDEX('Scenario Parameters'!$L:$L,MATCH($C112,'Scenario Parameters'!$A:$A,0)))*(1+INDEX('Scenario Parameters'!$L:$L,MATCH(DO$3,'Scenario Parameters'!$A:$A,0)))*'Base Table 5'!DO112</f>
        <v>21.186199999999999</v>
      </c>
      <c r="DP112" s="36">
        <f t="shared" si="12"/>
        <v>3906.6730250000001</v>
      </c>
      <c r="DQ112" s="36">
        <f>('Base Table 5'!DQ112/'Base Table 5'!$DX112)*$EB112</f>
        <v>1999.719732088749</v>
      </c>
      <c r="DR112" s="36">
        <f>('Base Table 5'!DR112/'Base Table 5'!$DX112)*$EB112</f>
        <v>4675.198102404931</v>
      </c>
      <c r="DS112" s="36">
        <f>('Base Table 5'!DS112/'Base Table 5'!$DX112)*$EB112</f>
        <v>472.37638444816059</v>
      </c>
      <c r="DT112" s="36">
        <f>('Base Table 5'!DT112/'Base Table 5'!$DX112)*$EB112</f>
        <v>1.2460461766076913</v>
      </c>
      <c r="DU112" s="36">
        <f>('Base Table 5'!DU112/'Base Table 5'!$DX112)*$EB112</f>
        <v>9.6812096374350727</v>
      </c>
      <c r="DV112" s="36">
        <f>('Base Table 5'!DV112/'Base Table 5'!$DX112)*$EB112</f>
        <v>3.470708077096777E-2</v>
      </c>
      <c r="DW112" s="36">
        <f>('Base Table 5'!DW112/'Base Table 5'!$DX112)*$EB112</f>
        <v>744.93201939651976</v>
      </c>
      <c r="DX112" s="36">
        <f t="shared" si="13"/>
        <v>7903.1882012331744</v>
      </c>
      <c r="DY112" s="36">
        <f t="shared" si="14"/>
        <v>11809.861226233174</v>
      </c>
      <c r="DZ112" s="14">
        <f>'Base Table 5'!DY112</f>
        <v>11918.999700000002</v>
      </c>
      <c r="EA112" s="54">
        <v>11809.861226233174</v>
      </c>
      <c r="EB112" s="100">
        <f t="shared" si="15"/>
        <v>7903.1882012331735</v>
      </c>
    </row>
    <row r="113" spans="1:132" x14ac:dyDescent="0.4">
      <c r="A113" s="37">
        <v>110</v>
      </c>
      <c r="B113" s="2" t="str">
        <f>'Base Table 5'!B113</f>
        <v>9101</v>
      </c>
      <c r="C113" s="112">
        <f>'Base Table 5'!C113</f>
        <v>7</v>
      </c>
      <c r="D113" s="38" t="str">
        <f>'Base Table 5'!D113</f>
        <v>Sports and recreation</v>
      </c>
      <c r="E113" s="36">
        <f>(1+INDEX('Scenario Parameters'!$L:$L,MATCH($C113,'Scenario Parameters'!$A:$A,0)))*(1+INDEX('Scenario Parameters'!$L:$L,MATCH(E$3,'Scenario Parameters'!$A:$A,0)))*'Base Table 5'!E113</f>
        <v>6.6776</v>
      </c>
      <c r="F113" s="36">
        <f>(1+INDEX('Scenario Parameters'!$L:$L,MATCH($C113,'Scenario Parameters'!$A:$A,0)))*(1+INDEX('Scenario Parameters'!$L:$L,MATCH(F$3,'Scenario Parameters'!$A:$A,0)))*'Base Table 5'!F113</f>
        <v>2.3765999999999998</v>
      </c>
      <c r="G113" s="36">
        <f>(1+INDEX('Scenario Parameters'!$L:$L,MATCH($C113,'Scenario Parameters'!$A:$A,0)))*(1+INDEX('Scenario Parameters'!$L:$L,MATCH(G$3,'Scenario Parameters'!$A:$A,0)))*'Base Table 5'!G113</f>
        <v>4.1056999999999997</v>
      </c>
      <c r="H113" s="36">
        <f>(1+INDEX('Scenario Parameters'!$L:$L,MATCH($C113,'Scenario Parameters'!$A:$A,0)))*(1+INDEX('Scenario Parameters'!$L:$L,MATCH(H$3,'Scenario Parameters'!$A:$A,0)))*'Base Table 5'!H113</f>
        <v>3.5411999999999999</v>
      </c>
      <c r="I113" s="36">
        <f>(1+INDEX('Scenario Parameters'!$L:$L,MATCH($C113,'Scenario Parameters'!$A:$A,0)))*(1+INDEX('Scenario Parameters'!$L:$L,MATCH(I$3,'Scenario Parameters'!$A:$A,0)))*'Base Table 5'!I113</f>
        <v>2.6100000000000002E-2</v>
      </c>
      <c r="J113" s="36">
        <f>(1+INDEX('Scenario Parameters'!$L:$L,MATCH($C113,'Scenario Parameters'!$A:$A,0)))*(1+INDEX('Scenario Parameters'!$L:$L,MATCH(J$3,'Scenario Parameters'!$A:$A,0)))*'Base Table 5'!J113</f>
        <v>0.23719999999999999</v>
      </c>
      <c r="K113" s="36">
        <f>(1+INDEX('Scenario Parameters'!$L:$L,MATCH($C113,'Scenario Parameters'!$A:$A,0)))*(1+INDEX('Scenario Parameters'!$L:$L,MATCH(K$3,'Scenario Parameters'!$A:$A,0)))*'Base Table 5'!K113</f>
        <v>2.2766000000000002</v>
      </c>
      <c r="L113" s="36">
        <f>(1+INDEX('Scenario Parameters'!$L:$L,MATCH($C113,'Scenario Parameters'!$A:$A,0)))*(1+INDEX('Scenario Parameters'!$L:$L,MATCH(L$3,'Scenario Parameters'!$A:$A,0)))*'Base Table 5'!L113</f>
        <v>8.1721299999999975</v>
      </c>
      <c r="M113" s="36">
        <f>(1+INDEX('Scenario Parameters'!$L:$L,MATCH($C113,'Scenario Parameters'!$A:$A,0)))*(1+INDEX('Scenario Parameters'!$L:$L,MATCH(M$3,'Scenario Parameters'!$A:$A,0)))*'Base Table 5'!M113</f>
        <v>10.071329999999998</v>
      </c>
      <c r="N113" s="36">
        <f>(1+INDEX('Scenario Parameters'!$L:$L,MATCH($C113,'Scenario Parameters'!$A:$A,0)))*(1+INDEX('Scenario Parameters'!$L:$L,MATCH(N$3,'Scenario Parameters'!$A:$A,0)))*'Base Table 5'!N113</f>
        <v>35.106170000000006</v>
      </c>
      <c r="O113" s="36">
        <f>(1+INDEX('Scenario Parameters'!$L:$L,MATCH($C113,'Scenario Parameters'!$A:$A,0)))*(1+INDEX('Scenario Parameters'!$L:$L,MATCH(O$3,'Scenario Parameters'!$A:$A,0)))*'Base Table 5'!O113</f>
        <v>108.09238000000001</v>
      </c>
      <c r="P113" s="36">
        <f>(1+INDEX('Scenario Parameters'!$L:$L,MATCH($C113,'Scenario Parameters'!$A:$A,0)))*(1+INDEX('Scenario Parameters'!$L:$L,MATCH(P$3,'Scenario Parameters'!$A:$A,0)))*'Base Table 5'!P113</f>
        <v>17.141629999999999</v>
      </c>
      <c r="Q113" s="36">
        <f>(1+INDEX('Scenario Parameters'!$L:$L,MATCH($C113,'Scenario Parameters'!$A:$A,0)))*(1+INDEX('Scenario Parameters'!$L:$L,MATCH(Q$3,'Scenario Parameters'!$A:$A,0)))*'Base Table 5'!Q113</f>
        <v>0.84312000000000009</v>
      </c>
      <c r="R113" s="36">
        <f>(1+INDEX('Scenario Parameters'!$L:$L,MATCH($C113,'Scenario Parameters'!$A:$A,0)))*(1+INDEX('Scenario Parameters'!$L:$L,MATCH(R$3,'Scenario Parameters'!$A:$A,0)))*'Base Table 5'!R113</f>
        <v>1.2782</v>
      </c>
      <c r="S113" s="36">
        <f>(1+INDEX('Scenario Parameters'!$L:$L,MATCH($C113,'Scenario Parameters'!$A:$A,0)))*(1+INDEX('Scenario Parameters'!$L:$L,MATCH(S$3,'Scenario Parameters'!$A:$A,0)))*'Base Table 5'!S113</f>
        <v>7.3000000000000001E-3</v>
      </c>
      <c r="T113" s="36">
        <f>(1+INDEX('Scenario Parameters'!$L:$L,MATCH($C113,'Scenario Parameters'!$A:$A,0)))*(1+INDEX('Scenario Parameters'!$L:$L,MATCH(T$3,'Scenario Parameters'!$A:$A,0)))*'Base Table 5'!T113</f>
        <v>1.0851</v>
      </c>
      <c r="U113" s="36">
        <f>(1+INDEX('Scenario Parameters'!$L:$L,MATCH($C113,'Scenario Parameters'!$A:$A,0)))*(1+INDEX('Scenario Parameters'!$L:$L,MATCH(U$3,'Scenario Parameters'!$A:$A,0)))*'Base Table 5'!U113</f>
        <v>0.38540000000000002</v>
      </c>
      <c r="V113" s="36">
        <f>(1+INDEX('Scenario Parameters'!$L:$L,MATCH($C113,'Scenario Parameters'!$A:$A,0)))*(1+INDEX('Scenario Parameters'!$L:$L,MATCH(V$3,'Scenario Parameters'!$A:$A,0)))*'Base Table 5'!V113</f>
        <v>0.79190000000000005</v>
      </c>
      <c r="W113" s="36">
        <f>(1+INDEX('Scenario Parameters'!$L:$L,MATCH($C113,'Scenario Parameters'!$A:$A,0)))*(1+INDEX('Scenario Parameters'!$L:$L,MATCH(W$3,'Scenario Parameters'!$A:$A,0)))*'Base Table 5'!W113</f>
        <v>1.8306</v>
      </c>
      <c r="X113" s="36">
        <f>(1+INDEX('Scenario Parameters'!$L:$L,MATCH($C113,'Scenario Parameters'!$A:$A,0)))*(1+INDEX('Scenario Parameters'!$L:$L,MATCH(X$3,'Scenario Parameters'!$A:$A,0)))*'Base Table 5'!X113</f>
        <v>0.53920000000000001</v>
      </c>
      <c r="Y113" s="36">
        <f>(1+INDEX('Scenario Parameters'!$L:$L,MATCH($C113,'Scenario Parameters'!$A:$A,0)))*(1+INDEX('Scenario Parameters'!$L:$L,MATCH(Y$3,'Scenario Parameters'!$A:$A,0)))*'Base Table 5'!Y113</f>
        <v>2.2582</v>
      </c>
      <c r="Z113" s="36">
        <f>(1+INDEX('Scenario Parameters'!$L:$L,MATCH($C113,'Scenario Parameters'!$A:$A,0)))*(1+INDEX('Scenario Parameters'!$L:$L,MATCH(Z$3,'Scenario Parameters'!$A:$A,0)))*'Base Table 5'!Z113</f>
        <v>1.1123000000000001</v>
      </c>
      <c r="AA113" s="36">
        <f>(1+INDEX('Scenario Parameters'!$L:$L,MATCH($C113,'Scenario Parameters'!$A:$A,0)))*(1+INDEX('Scenario Parameters'!$L:$L,MATCH(AA$3,'Scenario Parameters'!$A:$A,0)))*'Base Table 5'!AA113</f>
        <v>4.4283000000000001</v>
      </c>
      <c r="AB113" s="36">
        <f>(1+INDEX('Scenario Parameters'!$L:$L,MATCH($C113,'Scenario Parameters'!$A:$A,0)))*(1+INDEX('Scenario Parameters'!$L:$L,MATCH(AB$3,'Scenario Parameters'!$A:$A,0)))*'Base Table 5'!AB113</f>
        <v>0.28789999999999999</v>
      </c>
      <c r="AC113" s="36">
        <f>(1+INDEX('Scenario Parameters'!$L:$L,MATCH($C113,'Scenario Parameters'!$A:$A,0)))*(1+INDEX('Scenario Parameters'!$L:$L,MATCH(AC$3,'Scenario Parameters'!$A:$A,0)))*'Base Table 5'!AC113</f>
        <v>0.51880000000000004</v>
      </c>
      <c r="AD113" s="36">
        <f>(1+INDEX('Scenario Parameters'!$L:$L,MATCH($C113,'Scenario Parameters'!$A:$A,0)))*(1+INDEX('Scenario Parameters'!$L:$L,MATCH(AD$3,'Scenario Parameters'!$A:$A,0)))*'Base Table 5'!AD113</f>
        <v>1.0500000000000001E-2</v>
      </c>
      <c r="AE113" s="36">
        <f>(1+INDEX('Scenario Parameters'!$L:$L,MATCH($C113,'Scenario Parameters'!$A:$A,0)))*(1+INDEX('Scenario Parameters'!$L:$L,MATCH(AE$3,'Scenario Parameters'!$A:$A,0)))*'Base Table 5'!AE113</f>
        <v>3.4500000000000003E-2</v>
      </c>
      <c r="AF113" s="36">
        <f>(1+INDEX('Scenario Parameters'!$L:$L,MATCH($C113,'Scenario Parameters'!$A:$A,0)))*(1+INDEX('Scenario Parameters'!$L:$L,MATCH(AF$3,'Scenario Parameters'!$A:$A,0)))*'Base Table 5'!AF113</f>
        <v>0.59279999999999999</v>
      </c>
      <c r="AG113" s="36">
        <f>(1+INDEX('Scenario Parameters'!$L:$L,MATCH($C113,'Scenario Parameters'!$A:$A,0)))*(1+INDEX('Scenario Parameters'!$L:$L,MATCH(AG$3,'Scenario Parameters'!$A:$A,0)))*'Base Table 5'!AG113</f>
        <v>1.9E-3</v>
      </c>
      <c r="AH113" s="36">
        <f>(1+INDEX('Scenario Parameters'!$L:$L,MATCH($C113,'Scenario Parameters'!$A:$A,0)))*(1+INDEX('Scenario Parameters'!$L:$L,MATCH(AH$3,'Scenario Parameters'!$A:$A,0)))*'Base Table 5'!AH113</f>
        <v>0.15090000000000001</v>
      </c>
      <c r="AI113" s="36">
        <f>(1+INDEX('Scenario Parameters'!$L:$L,MATCH($C113,'Scenario Parameters'!$A:$A,0)))*(1+INDEX('Scenario Parameters'!$L:$L,MATCH(AI$3,'Scenario Parameters'!$A:$A,0)))*'Base Table 5'!AI113</f>
        <v>0.15010000000000001</v>
      </c>
      <c r="AJ113" s="36">
        <f>(1+INDEX('Scenario Parameters'!$L:$L,MATCH($C113,'Scenario Parameters'!$A:$A,0)))*(1+INDEX('Scenario Parameters'!$L:$L,MATCH(AJ$3,'Scenario Parameters'!$A:$A,0)))*'Base Table 5'!AJ113</f>
        <v>0.13400000000000001</v>
      </c>
      <c r="AK113" s="36">
        <f>(1+INDEX('Scenario Parameters'!$L:$L,MATCH($C113,'Scenario Parameters'!$A:$A,0)))*(1+INDEX('Scenario Parameters'!$L:$L,MATCH(AK$3,'Scenario Parameters'!$A:$A,0)))*'Base Table 5'!AK113</f>
        <v>0.25879999999999997</v>
      </c>
      <c r="AL113" s="36">
        <f>(1+INDEX('Scenario Parameters'!$L:$L,MATCH($C113,'Scenario Parameters'!$A:$A,0)))*(1+INDEX('Scenario Parameters'!$L:$L,MATCH(AL$3,'Scenario Parameters'!$A:$A,0)))*'Base Table 5'!AL113</f>
        <v>1.2411000000000001</v>
      </c>
      <c r="AM113" s="36">
        <f>(1+INDEX('Scenario Parameters'!$L:$L,MATCH($C113,'Scenario Parameters'!$A:$A,0)))*(1+INDEX('Scenario Parameters'!$L:$L,MATCH(AM$3,'Scenario Parameters'!$A:$A,0)))*'Base Table 5'!AM113</f>
        <v>2.3580000000000001</v>
      </c>
      <c r="AN113" s="36">
        <f>(1+INDEX('Scenario Parameters'!$L:$L,MATCH($C113,'Scenario Parameters'!$A:$A,0)))*(1+INDEX('Scenario Parameters'!$L:$L,MATCH(AN$3,'Scenario Parameters'!$A:$A,0)))*'Base Table 5'!AN113</f>
        <v>1.0626</v>
      </c>
      <c r="AO113" s="36">
        <f>(1+INDEX('Scenario Parameters'!$L:$L,MATCH($C113,'Scenario Parameters'!$A:$A,0)))*(1+INDEX('Scenario Parameters'!$L:$L,MATCH(AO$3,'Scenario Parameters'!$A:$A,0)))*'Base Table 5'!AO113</f>
        <v>0.12434999999999997</v>
      </c>
      <c r="AP113" s="36">
        <f>(1+INDEX('Scenario Parameters'!$L:$L,MATCH($C113,'Scenario Parameters'!$A:$A,0)))*(1+INDEX('Scenario Parameters'!$L:$L,MATCH(AP$3,'Scenario Parameters'!$A:$A,0)))*'Base Table 5'!AP113</f>
        <v>0.24199999999999999</v>
      </c>
      <c r="AQ113" s="36">
        <f>(1+INDEX('Scenario Parameters'!$L:$L,MATCH($C113,'Scenario Parameters'!$A:$A,0)))*(1+INDEX('Scenario Parameters'!$L:$L,MATCH(AQ$3,'Scenario Parameters'!$A:$A,0)))*'Base Table 5'!AQ113</f>
        <v>8.0000000000000004E-4</v>
      </c>
      <c r="AR113" s="36">
        <f>(1+INDEX('Scenario Parameters'!$L:$L,MATCH($C113,'Scenario Parameters'!$A:$A,0)))*(1+INDEX('Scenario Parameters'!$L:$L,MATCH(AR$3,'Scenario Parameters'!$A:$A,0)))*'Base Table 5'!AR113</f>
        <v>3.4117999999999999</v>
      </c>
      <c r="AS113" s="36">
        <f>(1+INDEX('Scenario Parameters'!$L:$L,MATCH($C113,'Scenario Parameters'!$A:$A,0)))*(1+INDEX('Scenario Parameters'!$L:$L,MATCH(AS$3,'Scenario Parameters'!$A:$A,0)))*'Base Table 5'!AS113</f>
        <v>0.75970000000000004</v>
      </c>
      <c r="AT113" s="36">
        <f>(1+INDEX('Scenario Parameters'!$L:$L,MATCH($C113,'Scenario Parameters'!$A:$A,0)))*(1+INDEX('Scenario Parameters'!$L:$L,MATCH(AT$3,'Scenario Parameters'!$A:$A,0)))*'Base Table 5'!AT113</f>
        <v>5.1608999999999998</v>
      </c>
      <c r="AU113" s="36">
        <f>(1+INDEX('Scenario Parameters'!$L:$L,MATCH($C113,'Scenario Parameters'!$A:$A,0)))*(1+INDEX('Scenario Parameters'!$L:$L,MATCH(AU$3,'Scenario Parameters'!$A:$A,0)))*'Base Table 5'!AU113</f>
        <v>0.13800000000000001</v>
      </c>
      <c r="AV113" s="36">
        <f>(1+INDEX('Scenario Parameters'!$L:$L,MATCH($C113,'Scenario Parameters'!$A:$A,0)))*(1+INDEX('Scenario Parameters'!$L:$L,MATCH(AV$3,'Scenario Parameters'!$A:$A,0)))*'Base Table 5'!AV113</f>
        <v>1.2718</v>
      </c>
      <c r="AW113" s="36">
        <f>(1+INDEX('Scenario Parameters'!$L:$L,MATCH($C113,'Scenario Parameters'!$A:$A,0)))*(1+INDEX('Scenario Parameters'!$L:$L,MATCH(AW$3,'Scenario Parameters'!$A:$A,0)))*'Base Table 5'!AW113</f>
        <v>0.85029999999999994</v>
      </c>
      <c r="AX113" s="36">
        <f>(1+INDEX('Scenario Parameters'!$L:$L,MATCH($C113,'Scenario Parameters'!$A:$A,0)))*(1+INDEX('Scenario Parameters'!$L:$L,MATCH(AX$3,'Scenario Parameters'!$A:$A,0)))*'Base Table 5'!AX113</f>
        <v>4.0818000000000003</v>
      </c>
      <c r="AY113" s="36">
        <f>(1+INDEX('Scenario Parameters'!$L:$L,MATCH($C113,'Scenario Parameters'!$A:$A,0)))*(1+INDEX('Scenario Parameters'!$L:$L,MATCH(AY$3,'Scenario Parameters'!$A:$A,0)))*'Base Table 5'!AY113</f>
        <v>3.1406999999999998</v>
      </c>
      <c r="AZ113" s="36">
        <f>(1+INDEX('Scenario Parameters'!$L:$L,MATCH($C113,'Scenario Parameters'!$A:$A,0)))*(1+INDEX('Scenario Parameters'!$L:$L,MATCH(AZ$3,'Scenario Parameters'!$A:$A,0)))*'Base Table 5'!AZ113</f>
        <v>0.30669999999999997</v>
      </c>
      <c r="BA113" s="36">
        <f>(1+INDEX('Scenario Parameters'!$L:$L,MATCH($C113,'Scenario Parameters'!$A:$A,0)))*(1+INDEX('Scenario Parameters'!$L:$L,MATCH(BA$3,'Scenario Parameters'!$A:$A,0)))*'Base Table 5'!BA113</f>
        <v>1.4261999999999999</v>
      </c>
      <c r="BB113" s="36">
        <f>(1+INDEX('Scenario Parameters'!$L:$L,MATCH($C113,'Scenario Parameters'!$A:$A,0)))*(1+INDEX('Scenario Parameters'!$L:$L,MATCH(BB$3,'Scenario Parameters'!$A:$A,0)))*'Base Table 5'!BB113</f>
        <v>1.5025999999999999</v>
      </c>
      <c r="BC113" s="36">
        <f>(1+INDEX('Scenario Parameters'!$L:$L,MATCH($C113,'Scenario Parameters'!$A:$A,0)))*(1+INDEX('Scenario Parameters'!$L:$L,MATCH(BC$3,'Scenario Parameters'!$A:$A,0)))*'Base Table 5'!BC113</f>
        <v>0.1492</v>
      </c>
      <c r="BD113" s="36">
        <f>(1+INDEX('Scenario Parameters'!$L:$L,MATCH($C113,'Scenario Parameters'!$A:$A,0)))*(1+INDEX('Scenario Parameters'!$L:$L,MATCH(BD$3,'Scenario Parameters'!$A:$A,0)))*'Base Table 5'!BD113</f>
        <v>5.0365000000000002</v>
      </c>
      <c r="BE113" s="36">
        <f>(1+INDEX('Scenario Parameters'!$L:$L,MATCH($C113,'Scenario Parameters'!$A:$A,0)))*(1+INDEX('Scenario Parameters'!$L:$L,MATCH(BE$3,'Scenario Parameters'!$A:$A,0)))*'Base Table 5'!BE113</f>
        <v>1.0865</v>
      </c>
      <c r="BF113" s="36">
        <f>(1+INDEX('Scenario Parameters'!$L:$L,MATCH($C113,'Scenario Parameters'!$A:$A,0)))*(1+INDEX('Scenario Parameters'!$L:$L,MATCH(BF$3,'Scenario Parameters'!$A:$A,0)))*'Base Table 5'!BF113</f>
        <v>2.1456</v>
      </c>
      <c r="BG113" s="36">
        <f>(1+INDEX('Scenario Parameters'!$L:$L,MATCH($C113,'Scenario Parameters'!$A:$A,0)))*(1+INDEX('Scenario Parameters'!$L:$L,MATCH(BG$3,'Scenario Parameters'!$A:$A,0)))*'Base Table 5'!BG113</f>
        <v>2.3863800000000004</v>
      </c>
      <c r="BH113" s="36">
        <f>(1+INDEX('Scenario Parameters'!$L:$L,MATCH($C113,'Scenario Parameters'!$A:$A,0)))*(1+INDEX('Scenario Parameters'!$L:$L,MATCH(BH$3,'Scenario Parameters'!$A:$A,0)))*'Base Table 5'!BH113</f>
        <v>4.9832000000000001</v>
      </c>
      <c r="BI113" s="36">
        <f>(1+INDEX('Scenario Parameters'!$L:$L,MATCH($C113,'Scenario Parameters'!$A:$A,0)))*(1+INDEX('Scenario Parameters'!$L:$L,MATCH(BI$3,'Scenario Parameters'!$A:$A,0)))*'Base Table 5'!BI113</f>
        <v>1.7799</v>
      </c>
      <c r="BJ113" s="36">
        <f>(1+INDEX('Scenario Parameters'!$L:$L,MATCH($C113,'Scenario Parameters'!$A:$A,0)))*(1+INDEX('Scenario Parameters'!$L:$L,MATCH(BJ$3,'Scenario Parameters'!$A:$A,0)))*'Base Table 5'!BJ113</f>
        <v>0.3962</v>
      </c>
      <c r="BK113" s="36">
        <f>(1+INDEX('Scenario Parameters'!$L:$L,MATCH($C113,'Scenario Parameters'!$A:$A,0)))*(1+INDEX('Scenario Parameters'!$L:$L,MATCH(BK$3,'Scenario Parameters'!$A:$A,0)))*'Base Table 5'!BK113</f>
        <v>5.6649000000000003</v>
      </c>
      <c r="BL113" s="36">
        <f>(1+INDEX('Scenario Parameters'!$L:$L,MATCH($C113,'Scenario Parameters'!$A:$A,0)))*(1+INDEX('Scenario Parameters'!$L:$L,MATCH(BL$3,'Scenario Parameters'!$A:$A,0)))*'Base Table 5'!BL113</f>
        <v>0.76439999999999997</v>
      </c>
      <c r="BM113" s="36">
        <f>(1+INDEX('Scenario Parameters'!$L:$L,MATCH($C113,'Scenario Parameters'!$A:$A,0)))*(1+INDEX('Scenario Parameters'!$L:$L,MATCH(BM$3,'Scenario Parameters'!$A:$A,0)))*'Base Table 5'!BM113</f>
        <v>0.35799999999999998</v>
      </c>
      <c r="BN113" s="36">
        <f>(1+INDEX('Scenario Parameters'!$L:$L,MATCH($C113,'Scenario Parameters'!$A:$A,0)))*(1+INDEX('Scenario Parameters'!$L:$L,MATCH(BN$3,'Scenario Parameters'!$A:$A,0)))*'Base Table 5'!BN113</f>
        <v>2.2157</v>
      </c>
      <c r="BO113" s="36">
        <f>(1+INDEX('Scenario Parameters'!$L:$L,MATCH($C113,'Scenario Parameters'!$A:$A,0)))*(1+INDEX('Scenario Parameters'!$L:$L,MATCH(BO$3,'Scenario Parameters'!$A:$A,0)))*'Base Table 5'!BO113</f>
        <v>1.4818</v>
      </c>
      <c r="BP113" s="36">
        <f>(1+INDEX('Scenario Parameters'!$L:$L,MATCH($C113,'Scenario Parameters'!$A:$A,0)))*(1+INDEX('Scenario Parameters'!$L:$L,MATCH(BP$3,'Scenario Parameters'!$A:$A,0)))*'Base Table 5'!BP113</f>
        <v>2.2042000000000002</v>
      </c>
      <c r="BQ113" s="36">
        <f>(1+INDEX('Scenario Parameters'!$L:$L,MATCH($C113,'Scenario Parameters'!$A:$A,0)))*(1+INDEX('Scenario Parameters'!$L:$L,MATCH(BQ$3,'Scenario Parameters'!$A:$A,0)))*'Base Table 5'!BQ113</f>
        <v>25.367999999999999</v>
      </c>
      <c r="BR113" s="36">
        <f>(1+INDEX('Scenario Parameters'!$L:$L,MATCH($C113,'Scenario Parameters'!$A:$A,0)))*(1+INDEX('Scenario Parameters'!$L:$L,MATCH(BR$3,'Scenario Parameters'!$A:$A,0)))*'Base Table 5'!BR113</f>
        <v>19.909125</v>
      </c>
      <c r="BS113" s="36">
        <f>(1+INDEX('Scenario Parameters'!$L:$L,MATCH($C113,'Scenario Parameters'!$A:$A,0)))*(1+INDEX('Scenario Parameters'!$L:$L,MATCH(BS$3,'Scenario Parameters'!$A:$A,0)))*'Base Table 5'!BS113</f>
        <v>1.1629999999999998E-2</v>
      </c>
      <c r="BT113" s="36">
        <f>(1+INDEX('Scenario Parameters'!$L:$L,MATCH($C113,'Scenario Parameters'!$A:$A,0)))*(1+INDEX('Scenario Parameters'!$L:$L,MATCH(BT$3,'Scenario Parameters'!$A:$A,0)))*'Base Table 5'!BT113</f>
        <v>5.7153</v>
      </c>
      <c r="BU113" s="36">
        <f>(1+INDEX('Scenario Parameters'!$L:$L,MATCH($C113,'Scenario Parameters'!$A:$A,0)))*(1+INDEX('Scenario Parameters'!$L:$L,MATCH(BU$3,'Scenario Parameters'!$A:$A,0)))*'Base Table 5'!BU113</f>
        <v>1.1158999999999999</v>
      </c>
      <c r="BV113" s="36">
        <f>(1+INDEX('Scenario Parameters'!$L:$L,MATCH($C113,'Scenario Parameters'!$A:$A,0)))*(1+INDEX('Scenario Parameters'!$L:$L,MATCH(BV$3,'Scenario Parameters'!$A:$A,0)))*'Base Table 5'!BV113</f>
        <v>157.19839999999999</v>
      </c>
      <c r="BW113" s="36">
        <f>(1+INDEX('Scenario Parameters'!$L:$L,MATCH($C113,'Scenario Parameters'!$A:$A,0)))*(1+INDEX('Scenario Parameters'!$L:$L,MATCH(BW$3,'Scenario Parameters'!$A:$A,0)))*'Base Table 5'!BW113</f>
        <v>86.377799999999993</v>
      </c>
      <c r="BX113" s="36">
        <f>(1+INDEX('Scenario Parameters'!$L:$L,MATCH($C113,'Scenario Parameters'!$A:$A,0)))*(1+INDEX('Scenario Parameters'!$L:$L,MATCH(BX$3,'Scenario Parameters'!$A:$A,0)))*'Base Table 5'!BX113</f>
        <v>89.607900000000001</v>
      </c>
      <c r="BY113" s="36">
        <f>(1+INDEX('Scenario Parameters'!$L:$L,MATCH($C113,'Scenario Parameters'!$A:$A,0)))*(1+INDEX('Scenario Parameters'!$L:$L,MATCH(BY$3,'Scenario Parameters'!$A:$A,0)))*'Base Table 5'!BY113</f>
        <v>240.56059999999999</v>
      </c>
      <c r="BZ113" s="36">
        <f>(1+INDEX('Scenario Parameters'!$L:$L,MATCH($C113,'Scenario Parameters'!$A:$A,0)))*(1+INDEX('Scenario Parameters'!$L:$L,MATCH(BZ$3,'Scenario Parameters'!$A:$A,0)))*'Base Table 5'!BZ113</f>
        <v>354.09710000000001</v>
      </c>
      <c r="CA113" s="36">
        <f>(1+INDEX('Scenario Parameters'!$L:$L,MATCH($C113,'Scenario Parameters'!$A:$A,0)))*(1+INDEX('Scenario Parameters'!$L:$L,MATCH(CA$3,'Scenario Parameters'!$A:$A,0)))*'Base Table 5'!CA113</f>
        <v>350.44929999999999</v>
      </c>
      <c r="CB113" s="36">
        <f>(1+INDEX('Scenario Parameters'!$L:$L,MATCH($C113,'Scenario Parameters'!$A:$A,0)))*(1+INDEX('Scenario Parameters'!$L:$L,MATCH(CB$3,'Scenario Parameters'!$A:$A,0)))*'Base Table 5'!CB113</f>
        <v>22.110700000000001</v>
      </c>
      <c r="CC113" s="36">
        <f>(1+INDEX('Scenario Parameters'!$L:$L,MATCH($C113,'Scenario Parameters'!$A:$A,0)))*(1+INDEX('Scenario Parameters'!$L:$L,MATCH(CC$3,'Scenario Parameters'!$A:$A,0)))*'Base Table 5'!CC113</f>
        <v>38.606299999999997</v>
      </c>
      <c r="CD113" s="36">
        <f>(1+INDEX('Scenario Parameters'!$L:$L,MATCH($C113,'Scenario Parameters'!$A:$A,0)))*(1+INDEX('Scenario Parameters'!$L:$L,MATCH(CD$3,'Scenario Parameters'!$A:$A,0)))*'Base Table 5'!CD113</f>
        <v>17.636279999999999</v>
      </c>
      <c r="CE113" s="36">
        <f>(1+INDEX('Scenario Parameters'!$L:$L,MATCH($C113,'Scenario Parameters'!$A:$A,0)))*(1+INDEX('Scenario Parameters'!$L:$L,MATCH(CE$3,'Scenario Parameters'!$A:$A,0)))*'Base Table 5'!CE113</f>
        <v>2.5754999999999999</v>
      </c>
      <c r="CF113" s="36">
        <f>(1+INDEX('Scenario Parameters'!$L:$L,MATCH($C113,'Scenario Parameters'!$A:$A,0)))*(1+INDEX('Scenario Parameters'!$L:$L,MATCH(CF$3,'Scenario Parameters'!$A:$A,0)))*'Base Table 5'!CF113</f>
        <v>10.401999999999999</v>
      </c>
      <c r="CG113" s="36">
        <f>(1+INDEX('Scenario Parameters'!$L:$L,MATCH($C113,'Scenario Parameters'!$A:$A,0)))*(1+INDEX('Scenario Parameters'!$L:$L,MATCH(CG$3,'Scenario Parameters'!$A:$A,0)))*'Base Table 5'!CG113</f>
        <v>24.8215</v>
      </c>
      <c r="CH113" s="36">
        <f>(1+INDEX('Scenario Parameters'!$L:$L,MATCH($C113,'Scenario Parameters'!$A:$A,0)))*(1+INDEX('Scenario Parameters'!$L:$L,MATCH(CH$3,'Scenario Parameters'!$A:$A,0)))*'Base Table 5'!CH113</f>
        <v>5.8368000000000002</v>
      </c>
      <c r="CI113" s="36">
        <f>(1+INDEX('Scenario Parameters'!$L:$L,MATCH($C113,'Scenario Parameters'!$A:$A,0)))*(1+INDEX('Scenario Parameters'!$L:$L,MATCH(CI$3,'Scenario Parameters'!$A:$A,0)))*'Base Table 5'!CI113</f>
        <v>4.6182999999999996</v>
      </c>
      <c r="CJ113" s="36">
        <f>(1+INDEX('Scenario Parameters'!$L:$L,MATCH($C113,'Scenario Parameters'!$A:$A,0)))*(1+INDEX('Scenario Parameters'!$L:$L,MATCH(CJ$3,'Scenario Parameters'!$A:$A,0)))*'Base Table 5'!CJ113</f>
        <v>3.2656999999999998</v>
      </c>
      <c r="CK113" s="36">
        <f>(1+INDEX('Scenario Parameters'!$L:$L,MATCH($C113,'Scenario Parameters'!$A:$A,0)))*(1+INDEX('Scenario Parameters'!$L:$L,MATCH(CK$3,'Scenario Parameters'!$A:$A,0)))*'Base Table 5'!CK113</f>
        <v>173.69390000000001</v>
      </c>
      <c r="CL113" s="36">
        <f>(1+INDEX('Scenario Parameters'!$L:$L,MATCH($C113,'Scenario Parameters'!$A:$A,0)))*(1+INDEX('Scenario Parameters'!$L:$L,MATCH(CL$3,'Scenario Parameters'!$A:$A,0)))*'Base Table 5'!CL113</f>
        <v>0.61319999999999997</v>
      </c>
      <c r="CM113" s="36">
        <f>(1+INDEX('Scenario Parameters'!$L:$L,MATCH($C113,'Scenario Parameters'!$A:$A,0)))*(1+INDEX('Scenario Parameters'!$L:$L,MATCH(CM$3,'Scenario Parameters'!$A:$A,0)))*'Base Table 5'!CM113</f>
        <v>71.594899999999996</v>
      </c>
      <c r="CN113" s="36">
        <f>(1+INDEX('Scenario Parameters'!$L:$L,MATCH($C113,'Scenario Parameters'!$A:$A,0)))*(1+INDEX('Scenario Parameters'!$L:$L,MATCH(CN$3,'Scenario Parameters'!$A:$A,0)))*'Base Table 5'!CN113</f>
        <v>9.1524999999999999</v>
      </c>
      <c r="CO113" s="36">
        <f>(1+INDEX('Scenario Parameters'!$L:$L,MATCH($C113,'Scenario Parameters'!$A:$A,0)))*(1+INDEX('Scenario Parameters'!$L:$L,MATCH(CO$3,'Scenario Parameters'!$A:$A,0)))*'Base Table 5'!CO113</f>
        <v>0.68679999999999997</v>
      </c>
      <c r="CP113" s="36">
        <f>(1+INDEX('Scenario Parameters'!$L:$L,MATCH($C113,'Scenario Parameters'!$A:$A,0)))*(1+INDEX('Scenario Parameters'!$L:$L,MATCH(CP$3,'Scenario Parameters'!$A:$A,0)))*'Base Table 5'!CP113</f>
        <v>39.791400000000003</v>
      </c>
      <c r="CQ113" s="36">
        <f>(1+INDEX('Scenario Parameters'!$L:$L,MATCH($C113,'Scenario Parameters'!$A:$A,0)))*(1+INDEX('Scenario Parameters'!$L:$L,MATCH(CQ$3,'Scenario Parameters'!$A:$A,0)))*'Base Table 5'!CQ113</f>
        <v>42.945399999999999</v>
      </c>
      <c r="CR113" s="36">
        <f>(1+INDEX('Scenario Parameters'!$L:$L,MATCH($C113,'Scenario Parameters'!$A:$A,0)))*(1+INDEX('Scenario Parameters'!$L:$L,MATCH(CR$3,'Scenario Parameters'!$A:$A,0)))*'Base Table 5'!CR113</f>
        <v>134.98869999999999</v>
      </c>
      <c r="CS113" s="36">
        <f>(1+INDEX('Scenario Parameters'!$L:$L,MATCH($C113,'Scenario Parameters'!$A:$A,0)))*(1+INDEX('Scenario Parameters'!$L:$L,MATCH(CS$3,'Scenario Parameters'!$A:$A,0)))*'Base Table 5'!CS113</f>
        <v>59.351300000000002</v>
      </c>
      <c r="CT113" s="36">
        <f>(1+INDEX('Scenario Parameters'!$L:$L,MATCH($C113,'Scenario Parameters'!$A:$A,0)))*(1+INDEX('Scenario Parameters'!$L:$L,MATCH(CT$3,'Scenario Parameters'!$A:$A,0)))*'Base Table 5'!CT113</f>
        <v>5.9999999999999995E-4</v>
      </c>
      <c r="CU113" s="36">
        <f>(1+INDEX('Scenario Parameters'!$L:$L,MATCH($C113,'Scenario Parameters'!$A:$A,0)))*(1+INDEX('Scenario Parameters'!$L:$L,MATCH(CU$3,'Scenario Parameters'!$A:$A,0)))*'Base Table 5'!CU113</f>
        <v>2.0000000000000001E-4</v>
      </c>
      <c r="CV113" s="36">
        <f>(1+INDEX('Scenario Parameters'!$L:$L,MATCH($C113,'Scenario Parameters'!$A:$A,0)))*(1+INDEX('Scenario Parameters'!$L:$L,MATCH(CV$3,'Scenario Parameters'!$A:$A,0)))*'Base Table 5'!CV113</f>
        <v>97.174899999999994</v>
      </c>
      <c r="CW113" s="36">
        <f>(1+INDEX('Scenario Parameters'!$L:$L,MATCH($C113,'Scenario Parameters'!$A:$A,0)))*(1+INDEX('Scenario Parameters'!$L:$L,MATCH(CW$3,'Scenario Parameters'!$A:$A,0)))*'Base Table 5'!CW113</f>
        <v>531.81920000000002</v>
      </c>
      <c r="CX113" s="36">
        <f>(1+INDEX('Scenario Parameters'!$L:$L,MATCH($C113,'Scenario Parameters'!$A:$A,0)))*(1+INDEX('Scenario Parameters'!$L:$L,MATCH(CX$3,'Scenario Parameters'!$A:$A,0)))*'Base Table 5'!CX113</f>
        <v>53.762</v>
      </c>
      <c r="CY113" s="36">
        <f>(1+INDEX('Scenario Parameters'!$L:$L,MATCH($C113,'Scenario Parameters'!$A:$A,0)))*(1+INDEX('Scenario Parameters'!$L:$L,MATCH(CY$3,'Scenario Parameters'!$A:$A,0)))*'Base Table 5'!CY113</f>
        <v>222.89529999999999</v>
      </c>
      <c r="CZ113" s="36">
        <f>(1+INDEX('Scenario Parameters'!$L:$L,MATCH($C113,'Scenario Parameters'!$A:$A,0)))*(1+INDEX('Scenario Parameters'!$L:$L,MATCH(CZ$3,'Scenario Parameters'!$A:$A,0)))*'Base Table 5'!CZ113</f>
        <v>20.913799999999998</v>
      </c>
      <c r="DA113" s="36">
        <f>(1+INDEX('Scenario Parameters'!$L:$L,MATCH($C113,'Scenario Parameters'!$A:$A,0)))*(1+INDEX('Scenario Parameters'!$L:$L,MATCH(DA$3,'Scenario Parameters'!$A:$A,0)))*'Base Table 5'!DA113</f>
        <v>170.3201</v>
      </c>
      <c r="DB113" s="36">
        <f>(1+INDEX('Scenario Parameters'!$L:$L,MATCH($C113,'Scenario Parameters'!$A:$A,0)))*(1+INDEX('Scenario Parameters'!$L:$L,MATCH(DB$3,'Scenario Parameters'!$A:$A,0)))*'Base Table 5'!DB113</f>
        <v>145.6936</v>
      </c>
      <c r="DC113" s="36">
        <f>(1+INDEX('Scenario Parameters'!$L:$L,MATCH($C113,'Scenario Parameters'!$A:$A,0)))*(1+INDEX('Scenario Parameters'!$L:$L,MATCH(DC$3,'Scenario Parameters'!$A:$A,0)))*'Base Table 5'!DC113</f>
        <v>82.554400000000001</v>
      </c>
      <c r="DD113" s="36">
        <f>(1+INDEX('Scenario Parameters'!$L:$L,MATCH($C113,'Scenario Parameters'!$A:$A,0)))*(1+INDEX('Scenario Parameters'!$L:$L,MATCH(DD$3,'Scenario Parameters'!$A:$A,0)))*'Base Table 5'!DD113</f>
        <v>414.63690000000003</v>
      </c>
      <c r="DE113" s="36">
        <f>(1+INDEX('Scenario Parameters'!$L:$L,MATCH($C113,'Scenario Parameters'!$A:$A,0)))*(1+INDEX('Scenario Parameters'!$L:$L,MATCH(DE$3,'Scenario Parameters'!$A:$A,0)))*'Base Table 5'!DE113</f>
        <v>205.3313</v>
      </c>
      <c r="DF113" s="36">
        <f>(1+INDEX('Scenario Parameters'!$L:$L,MATCH($C113,'Scenario Parameters'!$A:$A,0)))*(1+INDEX('Scenario Parameters'!$L:$L,MATCH(DF$3,'Scenario Parameters'!$A:$A,0)))*'Base Table 5'!DF113</f>
        <v>61.7166</v>
      </c>
      <c r="DG113" s="36">
        <f>(1+INDEX('Scenario Parameters'!$L:$L,MATCH($C113,'Scenario Parameters'!$A:$A,0)))*(1+INDEX('Scenario Parameters'!$L:$L,MATCH(DG$3,'Scenario Parameters'!$A:$A,0)))*'Base Table 5'!DG113</f>
        <v>139.37029999999999</v>
      </c>
      <c r="DH113" s="36">
        <f>(1+INDEX('Scenario Parameters'!$L:$L,MATCH($C113,'Scenario Parameters'!$A:$A,0)))*(1+INDEX('Scenario Parameters'!$L:$L,MATCH(DH$3,'Scenario Parameters'!$A:$A,0)))*'Base Table 5'!DH113</f>
        <v>234.01945000000001</v>
      </c>
      <c r="DI113" s="36">
        <f>(1+INDEX('Scenario Parameters'!$L:$L,MATCH($C113,'Scenario Parameters'!$A:$A,0)))*(1+INDEX('Scenario Parameters'!$L:$L,MATCH(DI$3,'Scenario Parameters'!$A:$A,0)))*'Base Table 5'!DI113</f>
        <v>76.288899999999998</v>
      </c>
      <c r="DJ113" s="36">
        <f>(1+INDEX('Scenario Parameters'!$L:$L,MATCH($C113,'Scenario Parameters'!$A:$A,0)))*(1+INDEX('Scenario Parameters'!$L:$L,MATCH(DJ$3,'Scenario Parameters'!$A:$A,0)))*'Base Table 5'!DJ113</f>
        <v>2336.7887000000001</v>
      </c>
      <c r="DK113" s="36">
        <f>(1+INDEX('Scenario Parameters'!$L:$L,MATCH($C113,'Scenario Parameters'!$A:$A,0)))*(1+INDEX('Scenario Parameters'!$L:$L,MATCH(DK$3,'Scenario Parameters'!$A:$A,0)))*'Base Table 5'!DK113</f>
        <v>417.26400000000001</v>
      </c>
      <c r="DL113" s="36">
        <f>(1+INDEX('Scenario Parameters'!$L:$L,MATCH($C113,'Scenario Parameters'!$A:$A,0)))*(1+INDEX('Scenario Parameters'!$L:$L,MATCH(DL$3,'Scenario Parameters'!$A:$A,0)))*'Base Table 5'!DL113</f>
        <v>2.8292999999999995</v>
      </c>
      <c r="DM113" s="36">
        <f>(1+INDEX('Scenario Parameters'!$L:$L,MATCH($C113,'Scenario Parameters'!$A:$A,0)))*(1+INDEX('Scenario Parameters'!$L:$L,MATCH(DM$3,'Scenario Parameters'!$A:$A,0)))*'Base Table 5'!DM113</f>
        <v>16.8279</v>
      </c>
      <c r="DN113" s="36">
        <f>(1+INDEX('Scenario Parameters'!$L:$L,MATCH($C113,'Scenario Parameters'!$A:$A,0)))*(1+INDEX('Scenario Parameters'!$L:$L,MATCH(DN$3,'Scenario Parameters'!$A:$A,0)))*'Base Table 5'!DN113</f>
        <v>96.198099999999997</v>
      </c>
      <c r="DO113" s="36">
        <f>(1+INDEX('Scenario Parameters'!$L:$L,MATCH($C113,'Scenario Parameters'!$A:$A,0)))*(1+INDEX('Scenario Parameters'!$L:$L,MATCH(DO$3,'Scenario Parameters'!$A:$A,0)))*'Base Table 5'!DO113</f>
        <v>16.8797</v>
      </c>
      <c r="DP113" s="36">
        <f t="shared" si="12"/>
        <v>7608.6437749999986</v>
      </c>
      <c r="DQ113" s="36">
        <f>('Base Table 5'!DQ113/'Base Table 5'!$DX113)*$EB113</f>
        <v>15064.511138470876</v>
      </c>
      <c r="DR113" s="36">
        <f>('Base Table 5'!DR113/'Base Table 5'!$DX113)*$EB113</f>
        <v>4197.0390139778256</v>
      </c>
      <c r="DS113" s="36">
        <f>('Base Table 5'!DS113/'Base Table 5'!$DX113)*$EB113</f>
        <v>101.88857477462281</v>
      </c>
      <c r="DT113" s="36">
        <f>('Base Table 5'!DT113/'Base Table 5'!$DX113)*$EB113</f>
        <v>1.2697657479283055</v>
      </c>
      <c r="DU113" s="36">
        <f>('Base Table 5'!DU113/'Base Table 5'!$DX113)*$EB113</f>
        <v>24.91811974739209</v>
      </c>
      <c r="DV113" s="36">
        <f>('Base Table 5'!DV113/'Base Table 5'!$DX113)*$EB113</f>
        <v>4.2852680926467514E-3</v>
      </c>
      <c r="DW113" s="36">
        <f>('Base Table 5'!DW113/'Base Table 5'!$DX113)*$EB113</f>
        <v>965.79933646355687</v>
      </c>
      <c r="DX113" s="36">
        <f t="shared" si="13"/>
        <v>20355.430234450298</v>
      </c>
      <c r="DY113" s="36">
        <f t="shared" si="14"/>
        <v>27964.074009450298</v>
      </c>
      <c r="DZ113" s="14">
        <f>'Base Table 5'!DY113</f>
        <v>28295.000199999995</v>
      </c>
      <c r="EA113" s="54">
        <v>27964.074009450291</v>
      </c>
      <c r="EB113" s="100">
        <f t="shared" si="15"/>
        <v>20355.430234450294</v>
      </c>
    </row>
    <row r="114" spans="1:132" x14ac:dyDescent="0.4">
      <c r="A114" s="34">
        <v>111</v>
      </c>
      <c r="B114" s="7" t="str">
        <f>'Base Table 5'!B114</f>
        <v>9201</v>
      </c>
      <c r="C114" s="111">
        <f>'Base Table 5'!C114</f>
        <v>7</v>
      </c>
      <c r="D114" s="35" t="str">
        <f>'Base Table 5'!D114</f>
        <v>Gambling</v>
      </c>
      <c r="E114" s="36">
        <f>(1+INDEX('Scenario Parameters'!$L:$L,MATCH($C114,'Scenario Parameters'!$A:$A,0)))*(1+INDEX('Scenario Parameters'!$L:$L,MATCH(E$3,'Scenario Parameters'!$A:$A,0)))*'Base Table 5'!E114</f>
        <v>5.6273</v>
      </c>
      <c r="F114" s="36">
        <f>(1+INDEX('Scenario Parameters'!$L:$L,MATCH($C114,'Scenario Parameters'!$A:$A,0)))*(1+INDEX('Scenario Parameters'!$L:$L,MATCH(F$3,'Scenario Parameters'!$A:$A,0)))*'Base Table 5'!F114</f>
        <v>1.5152000000000001</v>
      </c>
      <c r="G114" s="36">
        <f>(1+INDEX('Scenario Parameters'!$L:$L,MATCH($C114,'Scenario Parameters'!$A:$A,0)))*(1+INDEX('Scenario Parameters'!$L:$L,MATCH(G$3,'Scenario Parameters'!$A:$A,0)))*'Base Table 5'!G114</f>
        <v>3.7555000000000001</v>
      </c>
      <c r="H114" s="36">
        <f>(1+INDEX('Scenario Parameters'!$L:$L,MATCH($C114,'Scenario Parameters'!$A:$A,0)))*(1+INDEX('Scenario Parameters'!$L:$L,MATCH(H$3,'Scenario Parameters'!$A:$A,0)))*'Base Table 5'!H114</f>
        <v>2.5653000000000001</v>
      </c>
      <c r="I114" s="36">
        <f>(1+INDEX('Scenario Parameters'!$L:$L,MATCH($C114,'Scenario Parameters'!$A:$A,0)))*(1+INDEX('Scenario Parameters'!$L:$L,MATCH(I$3,'Scenario Parameters'!$A:$A,0)))*'Base Table 5'!I114</f>
        <v>1.47E-2</v>
      </c>
      <c r="J114" s="36">
        <f>(1+INDEX('Scenario Parameters'!$L:$L,MATCH($C114,'Scenario Parameters'!$A:$A,0)))*(1+INDEX('Scenario Parameters'!$L:$L,MATCH(J$3,'Scenario Parameters'!$A:$A,0)))*'Base Table 5'!J114</f>
        <v>0.29820000000000002</v>
      </c>
      <c r="K114" s="36">
        <f>(1+INDEX('Scenario Parameters'!$L:$L,MATCH($C114,'Scenario Parameters'!$A:$A,0)))*(1+INDEX('Scenario Parameters'!$L:$L,MATCH(K$3,'Scenario Parameters'!$A:$A,0)))*'Base Table 5'!K114</f>
        <v>0.97729999999999995</v>
      </c>
      <c r="L114" s="36">
        <f>(1+INDEX('Scenario Parameters'!$L:$L,MATCH($C114,'Scenario Parameters'!$A:$A,0)))*(1+INDEX('Scenario Parameters'!$L:$L,MATCH(L$3,'Scenario Parameters'!$A:$A,0)))*'Base Table 5'!L114</f>
        <v>1.3106899999999997</v>
      </c>
      <c r="M114" s="36">
        <f>(1+INDEX('Scenario Parameters'!$L:$L,MATCH($C114,'Scenario Parameters'!$A:$A,0)))*(1+INDEX('Scenario Parameters'!$L:$L,MATCH(M$3,'Scenario Parameters'!$A:$A,0)))*'Base Table 5'!M114</f>
        <v>0.84673999999999983</v>
      </c>
      <c r="N114" s="36">
        <f>(1+INDEX('Scenario Parameters'!$L:$L,MATCH($C114,'Scenario Parameters'!$A:$A,0)))*(1+INDEX('Scenario Parameters'!$L:$L,MATCH(N$3,'Scenario Parameters'!$A:$A,0)))*'Base Table 5'!N114</f>
        <v>5.1653800000000007</v>
      </c>
      <c r="O114" s="36">
        <f>(1+INDEX('Scenario Parameters'!$L:$L,MATCH($C114,'Scenario Parameters'!$A:$A,0)))*(1+INDEX('Scenario Parameters'!$L:$L,MATCH(O$3,'Scenario Parameters'!$A:$A,0)))*'Base Table 5'!O114</f>
        <v>13.664090000000002</v>
      </c>
      <c r="P114" s="36">
        <f>(1+INDEX('Scenario Parameters'!$L:$L,MATCH($C114,'Scenario Parameters'!$A:$A,0)))*(1+INDEX('Scenario Parameters'!$L:$L,MATCH(P$3,'Scenario Parameters'!$A:$A,0)))*'Base Table 5'!P114</f>
        <v>2.2025300000000003</v>
      </c>
      <c r="Q114" s="36">
        <f>(1+INDEX('Scenario Parameters'!$L:$L,MATCH($C114,'Scenario Parameters'!$A:$A,0)))*(1+INDEX('Scenario Parameters'!$L:$L,MATCH(Q$3,'Scenario Parameters'!$A:$A,0)))*'Base Table 5'!Q114</f>
        <v>1.0406000000000002</v>
      </c>
      <c r="R114" s="36">
        <f>(1+INDEX('Scenario Parameters'!$L:$L,MATCH($C114,'Scenario Parameters'!$A:$A,0)))*(1+INDEX('Scenario Parameters'!$L:$L,MATCH(R$3,'Scenario Parameters'!$A:$A,0)))*'Base Table 5'!R114</f>
        <v>0.37630000000000002</v>
      </c>
      <c r="S114" s="36">
        <f>(1+INDEX('Scenario Parameters'!$L:$L,MATCH($C114,'Scenario Parameters'!$A:$A,0)))*(1+INDEX('Scenario Parameters'!$L:$L,MATCH(S$3,'Scenario Parameters'!$A:$A,0)))*'Base Table 5'!S114</f>
        <v>1.5599999999999999E-2</v>
      </c>
      <c r="T114" s="36">
        <f>(1+INDEX('Scenario Parameters'!$L:$L,MATCH($C114,'Scenario Parameters'!$A:$A,0)))*(1+INDEX('Scenario Parameters'!$L:$L,MATCH(T$3,'Scenario Parameters'!$A:$A,0)))*'Base Table 5'!T114</f>
        <v>0.62829999999999997</v>
      </c>
      <c r="U114" s="36">
        <f>(1+INDEX('Scenario Parameters'!$L:$L,MATCH($C114,'Scenario Parameters'!$A:$A,0)))*(1+INDEX('Scenario Parameters'!$L:$L,MATCH(U$3,'Scenario Parameters'!$A:$A,0)))*'Base Table 5'!U114</f>
        <v>0.28089999999999998</v>
      </c>
      <c r="V114" s="36">
        <f>(1+INDEX('Scenario Parameters'!$L:$L,MATCH($C114,'Scenario Parameters'!$A:$A,0)))*(1+INDEX('Scenario Parameters'!$L:$L,MATCH(V$3,'Scenario Parameters'!$A:$A,0)))*'Base Table 5'!V114</f>
        <v>0.53129999999999999</v>
      </c>
      <c r="W114" s="36">
        <f>(1+INDEX('Scenario Parameters'!$L:$L,MATCH($C114,'Scenario Parameters'!$A:$A,0)))*(1+INDEX('Scenario Parameters'!$L:$L,MATCH(W$3,'Scenario Parameters'!$A:$A,0)))*'Base Table 5'!W114</f>
        <v>1.6775</v>
      </c>
      <c r="X114" s="36">
        <f>(1+INDEX('Scenario Parameters'!$L:$L,MATCH($C114,'Scenario Parameters'!$A:$A,0)))*(1+INDEX('Scenario Parameters'!$L:$L,MATCH(X$3,'Scenario Parameters'!$A:$A,0)))*'Base Table 5'!X114</f>
        <v>0.64319999999999999</v>
      </c>
      <c r="Y114" s="36">
        <f>(1+INDEX('Scenario Parameters'!$L:$L,MATCH($C114,'Scenario Parameters'!$A:$A,0)))*(1+INDEX('Scenario Parameters'!$L:$L,MATCH(Y$3,'Scenario Parameters'!$A:$A,0)))*'Base Table 5'!Y114</f>
        <v>2.109</v>
      </c>
      <c r="Z114" s="36">
        <f>(1+INDEX('Scenario Parameters'!$L:$L,MATCH($C114,'Scenario Parameters'!$A:$A,0)))*(1+INDEX('Scenario Parameters'!$L:$L,MATCH(Z$3,'Scenario Parameters'!$A:$A,0)))*'Base Table 5'!Z114</f>
        <v>1.1887000000000001</v>
      </c>
      <c r="AA114" s="36">
        <f>(1+INDEX('Scenario Parameters'!$L:$L,MATCH($C114,'Scenario Parameters'!$A:$A,0)))*(1+INDEX('Scenario Parameters'!$L:$L,MATCH(AA$3,'Scenario Parameters'!$A:$A,0)))*'Base Table 5'!AA114</f>
        <v>8.1587999999999994</v>
      </c>
      <c r="AB114" s="36">
        <f>(1+INDEX('Scenario Parameters'!$L:$L,MATCH($C114,'Scenario Parameters'!$A:$A,0)))*(1+INDEX('Scenario Parameters'!$L:$L,MATCH(AB$3,'Scenario Parameters'!$A:$A,0)))*'Base Table 5'!AB114</f>
        <v>2.9011999999999998</v>
      </c>
      <c r="AC114" s="36">
        <f>(1+INDEX('Scenario Parameters'!$L:$L,MATCH($C114,'Scenario Parameters'!$A:$A,0)))*(1+INDEX('Scenario Parameters'!$L:$L,MATCH(AC$3,'Scenario Parameters'!$A:$A,0)))*'Base Table 5'!AC114</f>
        <v>1.7051000000000001</v>
      </c>
      <c r="AD114" s="36">
        <f>(1+INDEX('Scenario Parameters'!$L:$L,MATCH($C114,'Scenario Parameters'!$A:$A,0)))*(1+INDEX('Scenario Parameters'!$L:$L,MATCH(AD$3,'Scenario Parameters'!$A:$A,0)))*'Base Table 5'!AD114</f>
        <v>6.8999999999999999E-3</v>
      </c>
      <c r="AE114" s="36">
        <f>(1+INDEX('Scenario Parameters'!$L:$L,MATCH($C114,'Scenario Parameters'!$A:$A,0)))*(1+INDEX('Scenario Parameters'!$L:$L,MATCH(AE$3,'Scenario Parameters'!$A:$A,0)))*'Base Table 5'!AE114</f>
        <v>2.3599999999999999E-2</v>
      </c>
      <c r="AF114" s="36">
        <f>(1+INDEX('Scenario Parameters'!$L:$L,MATCH($C114,'Scenario Parameters'!$A:$A,0)))*(1+INDEX('Scenario Parameters'!$L:$L,MATCH(AF$3,'Scenario Parameters'!$A:$A,0)))*'Base Table 5'!AF114</f>
        <v>0.51429999999999998</v>
      </c>
      <c r="AG114" s="36">
        <f>(1+INDEX('Scenario Parameters'!$L:$L,MATCH($C114,'Scenario Parameters'!$A:$A,0)))*(1+INDEX('Scenario Parameters'!$L:$L,MATCH(AG$3,'Scenario Parameters'!$A:$A,0)))*'Base Table 5'!AG114</f>
        <v>1.4E-3</v>
      </c>
      <c r="AH114" s="36">
        <f>(1+INDEX('Scenario Parameters'!$L:$L,MATCH($C114,'Scenario Parameters'!$A:$A,0)))*(1+INDEX('Scenario Parameters'!$L:$L,MATCH(AH$3,'Scenario Parameters'!$A:$A,0)))*'Base Table 5'!AH114</f>
        <v>0.1016</v>
      </c>
      <c r="AI114" s="36">
        <f>(1+INDEX('Scenario Parameters'!$L:$L,MATCH($C114,'Scenario Parameters'!$A:$A,0)))*(1+INDEX('Scenario Parameters'!$L:$L,MATCH(AI$3,'Scenario Parameters'!$A:$A,0)))*'Base Table 5'!AI114</f>
        <v>0.10150000000000001</v>
      </c>
      <c r="AJ114" s="36">
        <f>(1+INDEX('Scenario Parameters'!$L:$L,MATCH($C114,'Scenario Parameters'!$A:$A,0)))*(1+INDEX('Scenario Parameters'!$L:$L,MATCH(AJ$3,'Scenario Parameters'!$A:$A,0)))*'Base Table 5'!AJ114</f>
        <v>5.4100000000000002E-2</v>
      </c>
      <c r="AK114" s="36">
        <f>(1+INDEX('Scenario Parameters'!$L:$L,MATCH($C114,'Scenario Parameters'!$A:$A,0)))*(1+INDEX('Scenario Parameters'!$L:$L,MATCH(AK$3,'Scenario Parameters'!$A:$A,0)))*'Base Table 5'!AK114</f>
        <v>0.21579999999999999</v>
      </c>
      <c r="AL114" s="36">
        <f>(1+INDEX('Scenario Parameters'!$L:$L,MATCH($C114,'Scenario Parameters'!$A:$A,0)))*(1+INDEX('Scenario Parameters'!$L:$L,MATCH(AL$3,'Scenario Parameters'!$A:$A,0)))*'Base Table 5'!AL114</f>
        <v>0.7661</v>
      </c>
      <c r="AM114" s="36">
        <f>(1+INDEX('Scenario Parameters'!$L:$L,MATCH($C114,'Scenario Parameters'!$A:$A,0)))*(1+INDEX('Scenario Parameters'!$L:$L,MATCH(AM$3,'Scenario Parameters'!$A:$A,0)))*'Base Table 5'!AM114</f>
        <v>2.2067999999999999</v>
      </c>
      <c r="AN114" s="36">
        <f>(1+INDEX('Scenario Parameters'!$L:$L,MATCH($C114,'Scenario Parameters'!$A:$A,0)))*(1+INDEX('Scenario Parameters'!$L:$L,MATCH(AN$3,'Scenario Parameters'!$A:$A,0)))*'Base Table 5'!AN114</f>
        <v>1.0707</v>
      </c>
      <c r="AO114" s="36">
        <f>(1+INDEX('Scenario Parameters'!$L:$L,MATCH($C114,'Scenario Parameters'!$A:$A,0)))*(1+INDEX('Scenario Parameters'!$L:$L,MATCH(AO$3,'Scenario Parameters'!$A:$A,0)))*'Base Table 5'!AO114</f>
        <v>0.12776999999999997</v>
      </c>
      <c r="AP114" s="36">
        <f>(1+INDEX('Scenario Parameters'!$L:$L,MATCH($C114,'Scenario Parameters'!$A:$A,0)))*(1+INDEX('Scenario Parameters'!$L:$L,MATCH(AP$3,'Scenario Parameters'!$A:$A,0)))*'Base Table 5'!AP114</f>
        <v>0.67549999999999999</v>
      </c>
      <c r="AQ114" s="36">
        <f>(1+INDEX('Scenario Parameters'!$L:$L,MATCH($C114,'Scenario Parameters'!$A:$A,0)))*(1+INDEX('Scenario Parameters'!$L:$L,MATCH(AQ$3,'Scenario Parameters'!$A:$A,0)))*'Base Table 5'!AQ114</f>
        <v>2.8999999999999998E-3</v>
      </c>
      <c r="AR114" s="36">
        <f>(1+INDEX('Scenario Parameters'!$L:$L,MATCH($C114,'Scenario Parameters'!$A:$A,0)))*(1+INDEX('Scenario Parameters'!$L:$L,MATCH(AR$3,'Scenario Parameters'!$A:$A,0)))*'Base Table 5'!AR114</f>
        <v>4.3676000000000004</v>
      </c>
      <c r="AS114" s="36">
        <f>(1+INDEX('Scenario Parameters'!$L:$L,MATCH($C114,'Scenario Parameters'!$A:$A,0)))*(1+INDEX('Scenario Parameters'!$L:$L,MATCH(AS$3,'Scenario Parameters'!$A:$A,0)))*'Base Table 5'!AS114</f>
        <v>0.72509999999999997</v>
      </c>
      <c r="AT114" s="36">
        <f>(1+INDEX('Scenario Parameters'!$L:$L,MATCH($C114,'Scenario Parameters'!$A:$A,0)))*(1+INDEX('Scenario Parameters'!$L:$L,MATCH(AT$3,'Scenario Parameters'!$A:$A,0)))*'Base Table 5'!AT114</f>
        <v>3.9355000000000002</v>
      </c>
      <c r="AU114" s="36">
        <f>(1+INDEX('Scenario Parameters'!$L:$L,MATCH($C114,'Scenario Parameters'!$A:$A,0)))*(1+INDEX('Scenario Parameters'!$L:$L,MATCH(AU$3,'Scenario Parameters'!$A:$A,0)))*'Base Table 5'!AU114</f>
        <v>8.2699999999999996E-2</v>
      </c>
      <c r="AV114" s="36">
        <f>(1+INDEX('Scenario Parameters'!$L:$L,MATCH($C114,'Scenario Parameters'!$A:$A,0)))*(1+INDEX('Scenario Parameters'!$L:$L,MATCH(AV$3,'Scenario Parameters'!$A:$A,0)))*'Base Table 5'!AV114</f>
        <v>0.88639999999999997</v>
      </c>
      <c r="AW114" s="36">
        <f>(1+INDEX('Scenario Parameters'!$L:$L,MATCH($C114,'Scenario Parameters'!$A:$A,0)))*(1+INDEX('Scenario Parameters'!$L:$L,MATCH(AW$3,'Scenario Parameters'!$A:$A,0)))*'Base Table 5'!AW114</f>
        <v>0.59950000000000003</v>
      </c>
      <c r="AX114" s="36">
        <f>(1+INDEX('Scenario Parameters'!$L:$L,MATCH($C114,'Scenario Parameters'!$A:$A,0)))*(1+INDEX('Scenario Parameters'!$L:$L,MATCH(AX$3,'Scenario Parameters'!$A:$A,0)))*'Base Table 5'!AX114</f>
        <v>3.2347000000000001</v>
      </c>
      <c r="AY114" s="36">
        <f>(1+INDEX('Scenario Parameters'!$L:$L,MATCH($C114,'Scenario Parameters'!$A:$A,0)))*(1+INDEX('Scenario Parameters'!$L:$L,MATCH(AY$3,'Scenario Parameters'!$A:$A,0)))*'Base Table 5'!AY114</f>
        <v>2.2046000000000001</v>
      </c>
      <c r="AZ114" s="36">
        <f>(1+INDEX('Scenario Parameters'!$L:$L,MATCH($C114,'Scenario Parameters'!$A:$A,0)))*(1+INDEX('Scenario Parameters'!$L:$L,MATCH(AZ$3,'Scenario Parameters'!$A:$A,0)))*'Base Table 5'!AZ114</f>
        <v>0.24479999999999999</v>
      </c>
      <c r="BA114" s="36">
        <f>(1+INDEX('Scenario Parameters'!$L:$L,MATCH($C114,'Scenario Parameters'!$A:$A,0)))*(1+INDEX('Scenario Parameters'!$L:$L,MATCH(BA$3,'Scenario Parameters'!$A:$A,0)))*'Base Table 5'!BA114</f>
        <v>1.0608</v>
      </c>
      <c r="BB114" s="36">
        <f>(1+INDEX('Scenario Parameters'!$L:$L,MATCH($C114,'Scenario Parameters'!$A:$A,0)))*(1+INDEX('Scenario Parameters'!$L:$L,MATCH(BB$3,'Scenario Parameters'!$A:$A,0)))*'Base Table 5'!BB114</f>
        <v>0.52510000000000001</v>
      </c>
      <c r="BC114" s="36">
        <f>(1+INDEX('Scenario Parameters'!$L:$L,MATCH($C114,'Scenario Parameters'!$A:$A,0)))*(1+INDEX('Scenario Parameters'!$L:$L,MATCH(BC$3,'Scenario Parameters'!$A:$A,0)))*'Base Table 5'!BC114</f>
        <v>4.65E-2</v>
      </c>
      <c r="BD114" s="36">
        <f>(1+INDEX('Scenario Parameters'!$L:$L,MATCH($C114,'Scenario Parameters'!$A:$A,0)))*(1+INDEX('Scenario Parameters'!$L:$L,MATCH(BD$3,'Scenario Parameters'!$A:$A,0)))*'Base Table 5'!BD114</f>
        <v>4.5648999999999997</v>
      </c>
      <c r="BE114" s="36">
        <f>(1+INDEX('Scenario Parameters'!$L:$L,MATCH($C114,'Scenario Parameters'!$A:$A,0)))*(1+INDEX('Scenario Parameters'!$L:$L,MATCH(BE$3,'Scenario Parameters'!$A:$A,0)))*'Base Table 5'!BE114</f>
        <v>0.8054</v>
      </c>
      <c r="BF114" s="36">
        <f>(1+INDEX('Scenario Parameters'!$L:$L,MATCH($C114,'Scenario Parameters'!$A:$A,0)))*(1+INDEX('Scenario Parameters'!$L:$L,MATCH(BF$3,'Scenario Parameters'!$A:$A,0)))*'Base Table 5'!BF114</f>
        <v>1.6753</v>
      </c>
      <c r="BG114" s="36">
        <f>(1+INDEX('Scenario Parameters'!$L:$L,MATCH($C114,'Scenario Parameters'!$A:$A,0)))*(1+INDEX('Scenario Parameters'!$L:$L,MATCH(BG$3,'Scenario Parameters'!$A:$A,0)))*'Base Table 5'!BG114</f>
        <v>1.29939</v>
      </c>
      <c r="BH114" s="36">
        <f>(1+INDEX('Scenario Parameters'!$L:$L,MATCH($C114,'Scenario Parameters'!$A:$A,0)))*(1+INDEX('Scenario Parameters'!$L:$L,MATCH(BH$3,'Scenario Parameters'!$A:$A,0)))*'Base Table 5'!BH114</f>
        <v>3.4005000000000001</v>
      </c>
      <c r="BI114" s="36">
        <f>(1+INDEX('Scenario Parameters'!$L:$L,MATCH($C114,'Scenario Parameters'!$A:$A,0)))*(1+INDEX('Scenario Parameters'!$L:$L,MATCH(BI$3,'Scenario Parameters'!$A:$A,0)))*'Base Table 5'!BI114</f>
        <v>1.3893</v>
      </c>
      <c r="BJ114" s="36">
        <f>(1+INDEX('Scenario Parameters'!$L:$L,MATCH($C114,'Scenario Parameters'!$A:$A,0)))*(1+INDEX('Scenario Parameters'!$L:$L,MATCH(BJ$3,'Scenario Parameters'!$A:$A,0)))*'Base Table 5'!BJ114</f>
        <v>7.1999999999999998E-3</v>
      </c>
      <c r="BK114" s="36">
        <f>(1+INDEX('Scenario Parameters'!$L:$L,MATCH($C114,'Scenario Parameters'!$A:$A,0)))*(1+INDEX('Scenario Parameters'!$L:$L,MATCH(BK$3,'Scenario Parameters'!$A:$A,0)))*'Base Table 5'!BK114</f>
        <v>4.2819000000000003</v>
      </c>
      <c r="BL114" s="36">
        <f>(1+INDEX('Scenario Parameters'!$L:$L,MATCH($C114,'Scenario Parameters'!$A:$A,0)))*(1+INDEX('Scenario Parameters'!$L:$L,MATCH(BL$3,'Scenario Parameters'!$A:$A,0)))*'Base Table 5'!BL114</f>
        <v>0.54869999999999997</v>
      </c>
      <c r="BM114" s="36">
        <f>(1+INDEX('Scenario Parameters'!$L:$L,MATCH($C114,'Scenario Parameters'!$A:$A,0)))*(1+INDEX('Scenario Parameters'!$L:$L,MATCH(BM$3,'Scenario Parameters'!$A:$A,0)))*'Base Table 5'!BM114</f>
        <v>0.27089999999999997</v>
      </c>
      <c r="BN114" s="36">
        <f>(1+INDEX('Scenario Parameters'!$L:$L,MATCH($C114,'Scenario Parameters'!$A:$A,0)))*(1+INDEX('Scenario Parameters'!$L:$L,MATCH(BN$3,'Scenario Parameters'!$A:$A,0)))*'Base Table 5'!BN114</f>
        <v>1.9109</v>
      </c>
      <c r="BO114" s="36">
        <f>(1+INDEX('Scenario Parameters'!$L:$L,MATCH($C114,'Scenario Parameters'!$A:$A,0)))*(1+INDEX('Scenario Parameters'!$L:$L,MATCH(BO$3,'Scenario Parameters'!$A:$A,0)))*'Base Table 5'!BO114</f>
        <v>1.1347</v>
      </c>
      <c r="BP114" s="36">
        <f>(1+INDEX('Scenario Parameters'!$L:$L,MATCH($C114,'Scenario Parameters'!$A:$A,0)))*(1+INDEX('Scenario Parameters'!$L:$L,MATCH(BP$3,'Scenario Parameters'!$A:$A,0)))*'Base Table 5'!BP114</f>
        <v>1.5381</v>
      </c>
      <c r="BQ114" s="36">
        <f>(1+INDEX('Scenario Parameters'!$L:$L,MATCH($C114,'Scenario Parameters'!$A:$A,0)))*(1+INDEX('Scenario Parameters'!$L:$L,MATCH(BQ$3,'Scenario Parameters'!$A:$A,0)))*'Base Table 5'!BQ114</f>
        <v>0.95</v>
      </c>
      <c r="BR114" s="36">
        <f>(1+INDEX('Scenario Parameters'!$L:$L,MATCH($C114,'Scenario Parameters'!$A:$A,0)))*(1+INDEX('Scenario Parameters'!$L:$L,MATCH(BR$3,'Scenario Parameters'!$A:$A,0)))*'Base Table 5'!BR114</f>
        <v>3.5354999999999999</v>
      </c>
      <c r="BS114" s="36">
        <f>(1+INDEX('Scenario Parameters'!$L:$L,MATCH($C114,'Scenario Parameters'!$A:$A,0)))*(1+INDEX('Scenario Parameters'!$L:$L,MATCH(BS$3,'Scenario Parameters'!$A:$A,0)))*'Base Table 5'!BS114</f>
        <v>1.0189999999999998E-2</v>
      </c>
      <c r="BT114" s="36">
        <f>(1+INDEX('Scenario Parameters'!$L:$L,MATCH($C114,'Scenario Parameters'!$A:$A,0)))*(1+INDEX('Scenario Parameters'!$L:$L,MATCH(BT$3,'Scenario Parameters'!$A:$A,0)))*'Base Table 5'!BT114</f>
        <v>4.6829999999999998</v>
      </c>
      <c r="BU114" s="36">
        <f>(1+INDEX('Scenario Parameters'!$L:$L,MATCH($C114,'Scenario Parameters'!$A:$A,0)))*(1+INDEX('Scenario Parameters'!$L:$L,MATCH(BU$3,'Scenario Parameters'!$A:$A,0)))*'Base Table 5'!BU114</f>
        <v>0.77800000000000002</v>
      </c>
      <c r="BV114" s="36">
        <f>(1+INDEX('Scenario Parameters'!$L:$L,MATCH($C114,'Scenario Parameters'!$A:$A,0)))*(1+INDEX('Scenario Parameters'!$L:$L,MATCH(BV$3,'Scenario Parameters'!$A:$A,0)))*'Base Table 5'!BV114</f>
        <v>9.8879999999999999</v>
      </c>
      <c r="BW114" s="36">
        <f>(1+INDEX('Scenario Parameters'!$L:$L,MATCH($C114,'Scenario Parameters'!$A:$A,0)))*(1+INDEX('Scenario Parameters'!$L:$L,MATCH(BW$3,'Scenario Parameters'!$A:$A,0)))*'Base Table 5'!BW114</f>
        <v>4.7394999999999996</v>
      </c>
      <c r="BX114" s="36">
        <f>(1+INDEX('Scenario Parameters'!$L:$L,MATCH($C114,'Scenario Parameters'!$A:$A,0)))*(1+INDEX('Scenario Parameters'!$L:$L,MATCH(BX$3,'Scenario Parameters'!$A:$A,0)))*'Base Table 5'!BX114</f>
        <v>6.7923</v>
      </c>
      <c r="BY114" s="36">
        <f>(1+INDEX('Scenario Parameters'!$L:$L,MATCH($C114,'Scenario Parameters'!$A:$A,0)))*(1+INDEX('Scenario Parameters'!$L:$L,MATCH(BY$3,'Scenario Parameters'!$A:$A,0)))*'Base Table 5'!BY114</f>
        <v>64.813199999999995</v>
      </c>
      <c r="BZ114" s="36">
        <f>(1+INDEX('Scenario Parameters'!$L:$L,MATCH($C114,'Scenario Parameters'!$A:$A,0)))*(1+INDEX('Scenario Parameters'!$L:$L,MATCH(BZ$3,'Scenario Parameters'!$A:$A,0)))*'Base Table 5'!BZ114</f>
        <v>7.6185999999999998</v>
      </c>
      <c r="CA114" s="36">
        <f>(1+INDEX('Scenario Parameters'!$L:$L,MATCH($C114,'Scenario Parameters'!$A:$A,0)))*(1+INDEX('Scenario Parameters'!$L:$L,MATCH(CA$3,'Scenario Parameters'!$A:$A,0)))*'Base Table 5'!CA114</f>
        <v>7.4816000000000003</v>
      </c>
      <c r="CB114" s="36">
        <f>(1+INDEX('Scenario Parameters'!$L:$L,MATCH($C114,'Scenario Parameters'!$A:$A,0)))*(1+INDEX('Scenario Parameters'!$L:$L,MATCH(CB$3,'Scenario Parameters'!$A:$A,0)))*'Base Table 5'!CB114</f>
        <v>0.61</v>
      </c>
      <c r="CC114" s="36">
        <f>(1+INDEX('Scenario Parameters'!$L:$L,MATCH($C114,'Scenario Parameters'!$A:$A,0)))*(1+INDEX('Scenario Parameters'!$L:$L,MATCH(CC$3,'Scenario Parameters'!$A:$A,0)))*'Base Table 5'!CC114</f>
        <v>1.8857999999999999</v>
      </c>
      <c r="CD114" s="36">
        <f>(1+INDEX('Scenario Parameters'!$L:$L,MATCH($C114,'Scenario Parameters'!$A:$A,0)))*(1+INDEX('Scenario Parameters'!$L:$L,MATCH(CD$3,'Scenario Parameters'!$A:$A,0)))*'Base Table 5'!CD114</f>
        <v>8.2492799999999988</v>
      </c>
      <c r="CE114" s="36">
        <f>(1+INDEX('Scenario Parameters'!$L:$L,MATCH($C114,'Scenario Parameters'!$A:$A,0)))*(1+INDEX('Scenario Parameters'!$L:$L,MATCH(CE$3,'Scenario Parameters'!$A:$A,0)))*'Base Table 5'!CE114</f>
        <v>0.74439999999999995</v>
      </c>
      <c r="CF114" s="36">
        <f>(1+INDEX('Scenario Parameters'!$L:$L,MATCH($C114,'Scenario Parameters'!$A:$A,0)))*(1+INDEX('Scenario Parameters'!$L:$L,MATCH(CF$3,'Scenario Parameters'!$A:$A,0)))*'Base Table 5'!CF114</f>
        <v>0.8145</v>
      </c>
      <c r="CG114" s="36">
        <f>(1+INDEX('Scenario Parameters'!$L:$L,MATCH($C114,'Scenario Parameters'!$A:$A,0)))*(1+INDEX('Scenario Parameters'!$L:$L,MATCH(CG$3,'Scenario Parameters'!$A:$A,0)))*'Base Table 5'!CG114</f>
        <v>1.3151999999999999</v>
      </c>
      <c r="CH114" s="36">
        <f>(1+INDEX('Scenario Parameters'!$L:$L,MATCH($C114,'Scenario Parameters'!$A:$A,0)))*(1+INDEX('Scenario Parameters'!$L:$L,MATCH(CH$3,'Scenario Parameters'!$A:$A,0)))*'Base Table 5'!CH114</f>
        <v>3.1549</v>
      </c>
      <c r="CI114" s="36">
        <f>(1+INDEX('Scenario Parameters'!$L:$L,MATCH($C114,'Scenario Parameters'!$A:$A,0)))*(1+INDEX('Scenario Parameters'!$L:$L,MATCH(CI$3,'Scenario Parameters'!$A:$A,0)))*'Base Table 5'!CI114</f>
        <v>3.1192000000000002</v>
      </c>
      <c r="CJ114" s="36">
        <f>(1+INDEX('Scenario Parameters'!$L:$L,MATCH($C114,'Scenario Parameters'!$A:$A,0)))*(1+INDEX('Scenario Parameters'!$L:$L,MATCH(CJ$3,'Scenario Parameters'!$A:$A,0)))*'Base Table 5'!CJ114</f>
        <v>0.90259999999999996</v>
      </c>
      <c r="CK114" s="36">
        <f>(1+INDEX('Scenario Parameters'!$L:$L,MATCH($C114,'Scenario Parameters'!$A:$A,0)))*(1+INDEX('Scenario Parameters'!$L:$L,MATCH(CK$3,'Scenario Parameters'!$A:$A,0)))*'Base Table 5'!CK114</f>
        <v>0.7611</v>
      </c>
      <c r="CL114" s="36">
        <f>(1+INDEX('Scenario Parameters'!$L:$L,MATCH($C114,'Scenario Parameters'!$A:$A,0)))*(1+INDEX('Scenario Parameters'!$L:$L,MATCH(CL$3,'Scenario Parameters'!$A:$A,0)))*'Base Table 5'!CL114</f>
        <v>0.41889999999999999</v>
      </c>
      <c r="CM114" s="36">
        <f>(1+INDEX('Scenario Parameters'!$L:$L,MATCH($C114,'Scenario Parameters'!$A:$A,0)))*(1+INDEX('Scenario Parameters'!$L:$L,MATCH(CM$3,'Scenario Parameters'!$A:$A,0)))*'Base Table 5'!CM114</f>
        <v>47.972099999999998</v>
      </c>
      <c r="CN114" s="36">
        <f>(1+INDEX('Scenario Parameters'!$L:$L,MATCH($C114,'Scenario Parameters'!$A:$A,0)))*(1+INDEX('Scenario Parameters'!$L:$L,MATCH(CN$3,'Scenario Parameters'!$A:$A,0)))*'Base Table 5'!CN114</f>
        <v>4.5453000000000001</v>
      </c>
      <c r="CO114" s="36">
        <f>(1+INDEX('Scenario Parameters'!$L:$L,MATCH($C114,'Scenario Parameters'!$A:$A,0)))*(1+INDEX('Scenario Parameters'!$L:$L,MATCH(CO$3,'Scenario Parameters'!$A:$A,0)))*'Base Table 5'!CO114</f>
        <v>4.0899999999999999E-2</v>
      </c>
      <c r="CP114" s="36">
        <f>(1+INDEX('Scenario Parameters'!$L:$L,MATCH($C114,'Scenario Parameters'!$A:$A,0)))*(1+INDEX('Scenario Parameters'!$L:$L,MATCH(CP$3,'Scenario Parameters'!$A:$A,0)))*'Base Table 5'!CP114</f>
        <v>6.6981000000000002</v>
      </c>
      <c r="CQ114" s="36">
        <f>(1+INDEX('Scenario Parameters'!$L:$L,MATCH($C114,'Scenario Parameters'!$A:$A,0)))*(1+INDEX('Scenario Parameters'!$L:$L,MATCH(CQ$3,'Scenario Parameters'!$A:$A,0)))*'Base Table 5'!CQ114</f>
        <v>2.8519999999999999</v>
      </c>
      <c r="CR114" s="36">
        <f>(1+INDEX('Scenario Parameters'!$L:$L,MATCH($C114,'Scenario Parameters'!$A:$A,0)))*(1+INDEX('Scenario Parameters'!$L:$L,MATCH(CR$3,'Scenario Parameters'!$A:$A,0)))*'Base Table 5'!CR114</f>
        <v>4.2141000000000002</v>
      </c>
      <c r="CS114" s="36">
        <f>(1+INDEX('Scenario Parameters'!$L:$L,MATCH($C114,'Scenario Parameters'!$A:$A,0)))*(1+INDEX('Scenario Parameters'!$L:$L,MATCH(CS$3,'Scenario Parameters'!$A:$A,0)))*'Base Table 5'!CS114</f>
        <v>5.9236000000000004</v>
      </c>
      <c r="CT114" s="36">
        <f>(1+INDEX('Scenario Parameters'!$L:$L,MATCH($C114,'Scenario Parameters'!$A:$A,0)))*(1+INDEX('Scenario Parameters'!$L:$L,MATCH(CT$3,'Scenario Parameters'!$A:$A,0)))*'Base Table 5'!CT114</f>
        <v>5.9999999999999995E-4</v>
      </c>
      <c r="CU114" s="36">
        <f>(1+INDEX('Scenario Parameters'!$L:$L,MATCH($C114,'Scenario Parameters'!$A:$A,0)))*(1+INDEX('Scenario Parameters'!$L:$L,MATCH(CU$3,'Scenario Parameters'!$A:$A,0)))*'Base Table 5'!CU114</f>
        <v>2.0000000000000001E-4</v>
      </c>
      <c r="CV114" s="36">
        <f>(1+INDEX('Scenario Parameters'!$L:$L,MATCH($C114,'Scenario Parameters'!$A:$A,0)))*(1+INDEX('Scenario Parameters'!$L:$L,MATCH(CV$3,'Scenario Parameters'!$A:$A,0)))*'Base Table 5'!CV114</f>
        <v>10.573700000000001</v>
      </c>
      <c r="CW114" s="36">
        <f>(1+INDEX('Scenario Parameters'!$L:$L,MATCH($C114,'Scenario Parameters'!$A:$A,0)))*(1+INDEX('Scenario Parameters'!$L:$L,MATCH(CW$3,'Scenario Parameters'!$A:$A,0)))*'Base Table 5'!CW114</f>
        <v>82.354699999999994</v>
      </c>
      <c r="CX114" s="36">
        <f>(1+INDEX('Scenario Parameters'!$L:$L,MATCH($C114,'Scenario Parameters'!$A:$A,0)))*(1+INDEX('Scenario Parameters'!$L:$L,MATCH(CX$3,'Scenario Parameters'!$A:$A,0)))*'Base Table 5'!CX114</f>
        <v>32.682000000000002</v>
      </c>
      <c r="CY114" s="36">
        <f>(1+INDEX('Scenario Parameters'!$L:$L,MATCH($C114,'Scenario Parameters'!$A:$A,0)))*(1+INDEX('Scenario Parameters'!$L:$L,MATCH(CY$3,'Scenario Parameters'!$A:$A,0)))*'Base Table 5'!CY114</f>
        <v>41.307200000000002</v>
      </c>
      <c r="CZ114" s="36">
        <f>(1+INDEX('Scenario Parameters'!$L:$L,MATCH($C114,'Scenario Parameters'!$A:$A,0)))*(1+INDEX('Scenario Parameters'!$L:$L,MATCH(CZ$3,'Scenario Parameters'!$A:$A,0)))*'Base Table 5'!CZ114</f>
        <v>7.3814000000000002</v>
      </c>
      <c r="DA114" s="36">
        <f>(1+INDEX('Scenario Parameters'!$L:$L,MATCH($C114,'Scenario Parameters'!$A:$A,0)))*(1+INDEX('Scenario Parameters'!$L:$L,MATCH(DA$3,'Scenario Parameters'!$A:$A,0)))*'Base Table 5'!DA114</f>
        <v>9.8150999999999993</v>
      </c>
      <c r="DB114" s="36">
        <f>(1+INDEX('Scenario Parameters'!$L:$L,MATCH($C114,'Scenario Parameters'!$A:$A,0)))*(1+INDEX('Scenario Parameters'!$L:$L,MATCH(DB$3,'Scenario Parameters'!$A:$A,0)))*'Base Table 5'!DB114</f>
        <v>2.1823999999999999</v>
      </c>
      <c r="DC114" s="36">
        <f>(1+INDEX('Scenario Parameters'!$L:$L,MATCH($C114,'Scenario Parameters'!$A:$A,0)))*(1+INDEX('Scenario Parameters'!$L:$L,MATCH(DC$3,'Scenario Parameters'!$A:$A,0)))*'Base Table 5'!DC114</f>
        <v>8.1380999999999997</v>
      </c>
      <c r="DD114" s="36">
        <f>(1+INDEX('Scenario Parameters'!$L:$L,MATCH($C114,'Scenario Parameters'!$A:$A,0)))*(1+INDEX('Scenario Parameters'!$L:$L,MATCH(DD$3,'Scenario Parameters'!$A:$A,0)))*'Base Table 5'!DD114</f>
        <v>5.8365</v>
      </c>
      <c r="DE114" s="36">
        <f>(1+INDEX('Scenario Parameters'!$L:$L,MATCH($C114,'Scenario Parameters'!$A:$A,0)))*(1+INDEX('Scenario Parameters'!$L:$L,MATCH(DE$3,'Scenario Parameters'!$A:$A,0)))*'Base Table 5'!DE114</f>
        <v>4.6104500000000002</v>
      </c>
      <c r="DF114" s="36">
        <f>(1+INDEX('Scenario Parameters'!$L:$L,MATCH($C114,'Scenario Parameters'!$A:$A,0)))*(1+INDEX('Scenario Parameters'!$L:$L,MATCH(DF$3,'Scenario Parameters'!$A:$A,0)))*'Base Table 5'!DF114</f>
        <v>0.98850000000000005</v>
      </c>
      <c r="DG114" s="36">
        <f>(1+INDEX('Scenario Parameters'!$L:$L,MATCH($C114,'Scenario Parameters'!$A:$A,0)))*(1+INDEX('Scenario Parameters'!$L:$L,MATCH(DG$3,'Scenario Parameters'!$A:$A,0)))*'Base Table 5'!DG114</f>
        <v>1.8864000000000001</v>
      </c>
      <c r="DH114" s="36">
        <f>(1+INDEX('Scenario Parameters'!$L:$L,MATCH($C114,'Scenario Parameters'!$A:$A,0)))*(1+INDEX('Scenario Parameters'!$L:$L,MATCH(DH$3,'Scenario Parameters'!$A:$A,0)))*'Base Table 5'!DH114</f>
        <v>1.97855</v>
      </c>
      <c r="DI114" s="36">
        <f>(1+INDEX('Scenario Parameters'!$L:$L,MATCH($C114,'Scenario Parameters'!$A:$A,0)))*(1+INDEX('Scenario Parameters'!$L:$L,MATCH(DI$3,'Scenario Parameters'!$A:$A,0)))*'Base Table 5'!DI114</f>
        <v>0.65810000000000002</v>
      </c>
      <c r="DJ114" s="36">
        <f>(1+INDEX('Scenario Parameters'!$L:$L,MATCH($C114,'Scenario Parameters'!$A:$A,0)))*(1+INDEX('Scenario Parameters'!$L:$L,MATCH(DJ$3,'Scenario Parameters'!$A:$A,0)))*'Base Table 5'!DJ114</f>
        <v>2.3119000000000001</v>
      </c>
      <c r="DK114" s="36">
        <f>(1+INDEX('Scenario Parameters'!$L:$L,MATCH($C114,'Scenario Parameters'!$A:$A,0)))*(1+INDEX('Scenario Parameters'!$L:$L,MATCH(DK$3,'Scenario Parameters'!$A:$A,0)))*'Base Table 5'!DK114</f>
        <v>237.1396</v>
      </c>
      <c r="DL114" s="36">
        <f>(1+INDEX('Scenario Parameters'!$L:$L,MATCH($C114,'Scenario Parameters'!$A:$A,0)))*(1+INDEX('Scenario Parameters'!$L:$L,MATCH(DL$3,'Scenario Parameters'!$A:$A,0)))*'Base Table 5'!DL114</f>
        <v>1.9110199999999995</v>
      </c>
      <c r="DM114" s="36">
        <f>(1+INDEX('Scenario Parameters'!$L:$L,MATCH($C114,'Scenario Parameters'!$A:$A,0)))*(1+INDEX('Scenario Parameters'!$L:$L,MATCH(DM$3,'Scenario Parameters'!$A:$A,0)))*'Base Table 5'!DM114</f>
        <v>10.780900000000001</v>
      </c>
      <c r="DN114" s="36">
        <f>(1+INDEX('Scenario Parameters'!$L:$L,MATCH($C114,'Scenario Parameters'!$A:$A,0)))*(1+INDEX('Scenario Parameters'!$L:$L,MATCH(DN$3,'Scenario Parameters'!$A:$A,0)))*'Base Table 5'!DN114</f>
        <v>1.9944999999999999</v>
      </c>
      <c r="DO114" s="36">
        <f>(1+INDEX('Scenario Parameters'!$L:$L,MATCH($C114,'Scenario Parameters'!$A:$A,0)))*(1+INDEX('Scenario Parameters'!$L:$L,MATCH(DO$3,'Scenario Parameters'!$A:$A,0)))*'Base Table 5'!DO114</f>
        <v>0.50490000000000002</v>
      </c>
      <c r="DP114" s="36">
        <f t="shared" si="12"/>
        <v>776.35748000000001</v>
      </c>
      <c r="DQ114" s="36">
        <f>('Base Table 5'!DQ114/'Base Table 5'!$DX114)*$EB114</f>
        <v>11175.712318509815</v>
      </c>
      <c r="DR114" s="36">
        <f>('Base Table 5'!DR114/'Base Table 5'!$DX114)*$EB114</f>
        <v>214.10770582474063</v>
      </c>
      <c r="DS114" s="36">
        <f>('Base Table 5'!DS114/'Base Table 5'!$DX114)*$EB114</f>
        <v>56.545455895718668</v>
      </c>
      <c r="DT114" s="36">
        <f>('Base Table 5'!DT114/'Base Table 5'!$DX114)*$EB114</f>
        <v>0.63929657799508199</v>
      </c>
      <c r="DU114" s="36">
        <f>('Base Table 5'!DU114/'Base Table 5'!$DX114)*$EB114</f>
        <v>14.084009953304379</v>
      </c>
      <c r="DV114" s="36">
        <f>('Base Table 5'!DV114/'Base Table 5'!$DX114)*$EB114</f>
        <v>4.2184534604545864E-3</v>
      </c>
      <c r="DW114" s="36">
        <f>('Base Table 5'!DW114/'Base Table 5'!$DX114)*$EB114</f>
        <v>1094.6091250084253</v>
      </c>
      <c r="DX114" s="36">
        <f t="shared" si="13"/>
        <v>12555.702130223461</v>
      </c>
      <c r="DY114" s="36">
        <f t="shared" si="14"/>
        <v>13332.059610223461</v>
      </c>
      <c r="DZ114" s="14">
        <f>'Base Table 5'!DY114</f>
        <v>13315.000399999999</v>
      </c>
      <c r="EA114" s="54">
        <v>13332.059610223459</v>
      </c>
      <c r="EB114" s="100">
        <f t="shared" si="15"/>
        <v>12555.702130223459</v>
      </c>
    </row>
    <row r="115" spans="1:132" x14ac:dyDescent="0.4">
      <c r="A115" s="37">
        <v>112</v>
      </c>
      <c r="B115" s="2" t="str">
        <f>'Base Table 5'!B115</f>
        <v>9401</v>
      </c>
      <c r="C115" s="112">
        <f>'Base Table 5'!C115</f>
        <v>38</v>
      </c>
      <c r="D115" s="38" t="str">
        <f>'Base Table 5'!D115</f>
        <v>Automotive repair and maintenance</v>
      </c>
      <c r="E115" s="36">
        <f>(1+INDEX('Scenario Parameters'!$L:$L,MATCH($C115,'Scenario Parameters'!$A:$A,0)))*(1+INDEX('Scenario Parameters'!$L:$L,MATCH(E$3,'Scenario Parameters'!$A:$A,0)))*'Base Table 5'!E115</f>
        <v>17.151599999999995</v>
      </c>
      <c r="F115" s="36">
        <f>(1+INDEX('Scenario Parameters'!$L:$L,MATCH($C115,'Scenario Parameters'!$A:$A,0)))*(1+INDEX('Scenario Parameters'!$L:$L,MATCH(F$3,'Scenario Parameters'!$A:$A,0)))*'Base Table 5'!F115</f>
        <v>0.69387999999999983</v>
      </c>
      <c r="G115" s="36">
        <f>(1+INDEX('Scenario Parameters'!$L:$L,MATCH($C115,'Scenario Parameters'!$A:$A,0)))*(1+INDEX('Scenario Parameters'!$L:$L,MATCH(G$3,'Scenario Parameters'!$A:$A,0)))*'Base Table 5'!G115</f>
        <v>11.558239999999998</v>
      </c>
      <c r="H115" s="36">
        <f>(1+INDEX('Scenario Parameters'!$L:$L,MATCH($C115,'Scenario Parameters'!$A:$A,0)))*(1+INDEX('Scenario Parameters'!$L:$L,MATCH(H$3,'Scenario Parameters'!$A:$A,0)))*'Base Table 5'!H115</f>
        <v>3.9587799999999991</v>
      </c>
      <c r="I115" s="36">
        <f>(1+INDEX('Scenario Parameters'!$L:$L,MATCH($C115,'Scenario Parameters'!$A:$A,0)))*(1+INDEX('Scenario Parameters'!$L:$L,MATCH(I$3,'Scenario Parameters'!$A:$A,0)))*'Base Table 5'!I115</f>
        <v>0.14909999999999998</v>
      </c>
      <c r="J115" s="36">
        <f>(1+INDEX('Scenario Parameters'!$L:$L,MATCH($C115,'Scenario Parameters'!$A:$A,0)))*(1+INDEX('Scenario Parameters'!$L:$L,MATCH(J$3,'Scenario Parameters'!$A:$A,0)))*'Base Table 5'!J115</f>
        <v>3.7220199999999992</v>
      </c>
      <c r="K115" s="36">
        <f>(1+INDEX('Scenario Parameters'!$L:$L,MATCH($C115,'Scenario Parameters'!$A:$A,0)))*(1+INDEX('Scenario Parameters'!$L:$L,MATCH(K$3,'Scenario Parameters'!$A:$A,0)))*'Base Table 5'!K115</f>
        <v>11.266339999999998</v>
      </c>
      <c r="L115" s="36">
        <f>(1+INDEX('Scenario Parameters'!$L:$L,MATCH($C115,'Scenario Parameters'!$A:$A,0)))*(1+INDEX('Scenario Parameters'!$L:$L,MATCH(L$3,'Scenario Parameters'!$A:$A,0)))*'Base Table 5'!L115</f>
        <v>4.3778799999999976</v>
      </c>
      <c r="M115" s="36">
        <f>(1+INDEX('Scenario Parameters'!$L:$L,MATCH($C115,'Scenario Parameters'!$A:$A,0)))*(1+INDEX('Scenario Parameters'!$L:$L,MATCH(M$3,'Scenario Parameters'!$A:$A,0)))*'Base Table 5'!M115</f>
        <v>2.4110079999999989</v>
      </c>
      <c r="N115" s="36">
        <f>(1+INDEX('Scenario Parameters'!$L:$L,MATCH($C115,'Scenario Parameters'!$A:$A,0)))*(1+INDEX('Scenario Parameters'!$L:$L,MATCH(N$3,'Scenario Parameters'!$A:$A,0)))*'Base Table 5'!N115</f>
        <v>23.198207999999997</v>
      </c>
      <c r="O115" s="36">
        <f>(1+INDEX('Scenario Parameters'!$L:$L,MATCH($C115,'Scenario Parameters'!$A:$A,0)))*(1+INDEX('Scenario Parameters'!$L:$L,MATCH(O$3,'Scenario Parameters'!$A:$A,0)))*'Base Table 5'!O115</f>
        <v>80.712191999999988</v>
      </c>
      <c r="P115" s="36">
        <f>(1+INDEX('Scenario Parameters'!$L:$L,MATCH($C115,'Scenario Parameters'!$A:$A,0)))*(1+INDEX('Scenario Parameters'!$L:$L,MATCH(P$3,'Scenario Parameters'!$A:$A,0)))*'Base Table 5'!P115</f>
        <v>11.285845999999999</v>
      </c>
      <c r="Q115" s="36">
        <f>(1+INDEX('Scenario Parameters'!$L:$L,MATCH($C115,'Scenario Parameters'!$A:$A,0)))*(1+INDEX('Scenario Parameters'!$L:$L,MATCH(Q$3,'Scenario Parameters'!$A:$A,0)))*'Base Table 5'!Q115</f>
        <v>5.8929839999999993</v>
      </c>
      <c r="R115" s="36">
        <f>(1+INDEX('Scenario Parameters'!$L:$L,MATCH($C115,'Scenario Parameters'!$A:$A,0)))*(1+INDEX('Scenario Parameters'!$L:$L,MATCH(R$3,'Scenario Parameters'!$A:$A,0)))*'Base Table 5'!R115</f>
        <v>3.818379999999999</v>
      </c>
      <c r="S115" s="36">
        <f>(1+INDEX('Scenario Parameters'!$L:$L,MATCH($C115,'Scenario Parameters'!$A:$A,0)))*(1+INDEX('Scenario Parameters'!$L:$L,MATCH(S$3,'Scenario Parameters'!$A:$A,0)))*'Base Table 5'!S115</f>
        <v>6.0059999999999988E-2</v>
      </c>
      <c r="T115" s="36">
        <f>(1+INDEX('Scenario Parameters'!$L:$L,MATCH($C115,'Scenario Parameters'!$A:$A,0)))*(1+INDEX('Scenario Parameters'!$L:$L,MATCH(T$3,'Scenario Parameters'!$A:$A,0)))*'Base Table 5'!T115</f>
        <v>0.57741999999999993</v>
      </c>
      <c r="U115" s="36">
        <f>(1+INDEX('Scenario Parameters'!$L:$L,MATCH($C115,'Scenario Parameters'!$A:$A,0)))*(1+INDEX('Scenario Parameters'!$L:$L,MATCH(U$3,'Scenario Parameters'!$A:$A,0)))*'Base Table 5'!U115</f>
        <v>1.5941999999999996</v>
      </c>
      <c r="V115" s="36">
        <f>(1+INDEX('Scenario Parameters'!$L:$L,MATCH($C115,'Scenario Parameters'!$A:$A,0)))*(1+INDEX('Scenario Parameters'!$L:$L,MATCH(V$3,'Scenario Parameters'!$A:$A,0)))*'Base Table 5'!V115</f>
        <v>0.63165999999999989</v>
      </c>
      <c r="W115" s="36">
        <f>(1+INDEX('Scenario Parameters'!$L:$L,MATCH($C115,'Scenario Parameters'!$A:$A,0)))*(1+INDEX('Scenario Parameters'!$L:$L,MATCH(W$3,'Scenario Parameters'!$A:$A,0)))*'Base Table 5'!W115</f>
        <v>4.8132199999999985</v>
      </c>
      <c r="X115" s="36">
        <f>(1+INDEX('Scenario Parameters'!$L:$L,MATCH($C115,'Scenario Parameters'!$A:$A,0)))*(1+INDEX('Scenario Parameters'!$L:$L,MATCH(X$3,'Scenario Parameters'!$A:$A,0)))*'Base Table 5'!X115</f>
        <v>2.6935799999999994</v>
      </c>
      <c r="Y115" s="36">
        <f>(1+INDEX('Scenario Parameters'!$L:$L,MATCH($C115,'Scenario Parameters'!$A:$A,0)))*(1+INDEX('Scenario Parameters'!$L:$L,MATCH(Y$3,'Scenario Parameters'!$A:$A,0)))*'Base Table 5'!Y115</f>
        <v>5.146539999999999</v>
      </c>
      <c r="Z115" s="36">
        <f>(1+INDEX('Scenario Parameters'!$L:$L,MATCH($C115,'Scenario Parameters'!$A:$A,0)))*(1+INDEX('Scenario Parameters'!$L:$L,MATCH(Z$3,'Scenario Parameters'!$A:$A,0)))*'Base Table 5'!Z115</f>
        <v>4.4064599999999992</v>
      </c>
      <c r="AA115" s="36">
        <f>(1+INDEX('Scenario Parameters'!$L:$L,MATCH($C115,'Scenario Parameters'!$A:$A,0)))*(1+INDEX('Scenario Parameters'!$L:$L,MATCH(AA$3,'Scenario Parameters'!$A:$A,0)))*'Base Table 5'!AA115</f>
        <v>9.0995799999999978</v>
      </c>
      <c r="AB115" s="36">
        <f>(1+INDEX('Scenario Parameters'!$L:$L,MATCH($C115,'Scenario Parameters'!$A:$A,0)))*(1+INDEX('Scenario Parameters'!$L:$L,MATCH(AB$3,'Scenario Parameters'!$A:$A,0)))*'Base Table 5'!AB115</f>
        <v>0.63735999999999982</v>
      </c>
      <c r="AC115" s="36">
        <f>(1+INDEX('Scenario Parameters'!$L:$L,MATCH($C115,'Scenario Parameters'!$A:$A,0)))*(1+INDEX('Scenario Parameters'!$L:$L,MATCH(AC$3,'Scenario Parameters'!$A:$A,0)))*'Base Table 5'!AC115</f>
        <v>0.24247999999999992</v>
      </c>
      <c r="AD115" s="36">
        <f>(1+INDEX('Scenario Parameters'!$L:$L,MATCH($C115,'Scenario Parameters'!$A:$A,0)))*(1+INDEX('Scenario Parameters'!$L:$L,MATCH(AD$3,'Scenario Parameters'!$A:$A,0)))*'Base Table 5'!AD115</f>
        <v>6.3999999999999984E-4</v>
      </c>
      <c r="AE115" s="36">
        <f>(1+INDEX('Scenario Parameters'!$L:$L,MATCH($C115,'Scenario Parameters'!$A:$A,0)))*(1+INDEX('Scenario Parameters'!$L:$L,MATCH(AE$3,'Scenario Parameters'!$A:$A,0)))*'Base Table 5'!AE115</f>
        <v>6.6199999999999983E-3</v>
      </c>
      <c r="AF115" s="36">
        <f>(1+INDEX('Scenario Parameters'!$L:$L,MATCH($C115,'Scenario Parameters'!$A:$A,0)))*(1+INDEX('Scenario Parameters'!$L:$L,MATCH(AF$3,'Scenario Parameters'!$A:$A,0)))*'Base Table 5'!AF115</f>
        <v>4.559999999999999E-3</v>
      </c>
      <c r="AG115" s="36">
        <f>(1+INDEX('Scenario Parameters'!$L:$L,MATCH($C115,'Scenario Parameters'!$A:$A,0)))*(1+INDEX('Scenario Parameters'!$L:$L,MATCH(AG$3,'Scenario Parameters'!$A:$A,0)))*'Base Table 5'!AG115</f>
        <v>0</v>
      </c>
      <c r="AH115" s="36">
        <f>(1+INDEX('Scenario Parameters'!$L:$L,MATCH($C115,'Scenario Parameters'!$A:$A,0)))*(1+INDEX('Scenario Parameters'!$L:$L,MATCH(AH$3,'Scenario Parameters'!$A:$A,0)))*'Base Table 5'!AH115</f>
        <v>7.9999999999999979E-5</v>
      </c>
      <c r="AI115" s="36">
        <f>(1+INDEX('Scenario Parameters'!$L:$L,MATCH($C115,'Scenario Parameters'!$A:$A,0)))*(1+INDEX('Scenario Parameters'!$L:$L,MATCH(AI$3,'Scenario Parameters'!$A:$A,0)))*'Base Table 5'!AI115</f>
        <v>7.9999999999999979E-5</v>
      </c>
      <c r="AJ115" s="36">
        <f>(1+INDEX('Scenario Parameters'!$L:$L,MATCH($C115,'Scenario Parameters'!$A:$A,0)))*(1+INDEX('Scenario Parameters'!$L:$L,MATCH(AJ$3,'Scenario Parameters'!$A:$A,0)))*'Base Table 5'!AJ115</f>
        <v>1.3401199999999995</v>
      </c>
      <c r="AK115" s="36">
        <f>(1+INDEX('Scenario Parameters'!$L:$L,MATCH($C115,'Scenario Parameters'!$A:$A,0)))*(1+INDEX('Scenario Parameters'!$L:$L,MATCH(AK$3,'Scenario Parameters'!$A:$A,0)))*'Base Table 5'!AK115</f>
        <v>3.3026999999999993</v>
      </c>
      <c r="AL115" s="36">
        <f>(1+INDEX('Scenario Parameters'!$L:$L,MATCH($C115,'Scenario Parameters'!$A:$A,0)))*(1+INDEX('Scenario Parameters'!$L:$L,MATCH(AL$3,'Scenario Parameters'!$A:$A,0)))*'Base Table 5'!AL115</f>
        <v>1.2701799999999999</v>
      </c>
      <c r="AM115" s="36">
        <f>(1+INDEX('Scenario Parameters'!$L:$L,MATCH($C115,'Scenario Parameters'!$A:$A,0)))*(1+INDEX('Scenario Parameters'!$L:$L,MATCH(AM$3,'Scenario Parameters'!$A:$A,0)))*'Base Table 5'!AM115</f>
        <v>1.3474399999999995</v>
      </c>
      <c r="AN115" s="36">
        <f>(1+INDEX('Scenario Parameters'!$L:$L,MATCH($C115,'Scenario Parameters'!$A:$A,0)))*(1+INDEX('Scenario Parameters'!$L:$L,MATCH(AN$3,'Scenario Parameters'!$A:$A,0)))*'Base Table 5'!AN115</f>
        <v>4.7215999999999987</v>
      </c>
      <c r="AO115" s="36">
        <f>(1+INDEX('Scenario Parameters'!$L:$L,MATCH($C115,'Scenario Parameters'!$A:$A,0)))*(1+INDEX('Scenario Parameters'!$L:$L,MATCH(AO$3,'Scenario Parameters'!$A:$A,0)))*'Base Table 5'!AO115</f>
        <v>0.51892199999999977</v>
      </c>
      <c r="AP115" s="36">
        <f>(1+INDEX('Scenario Parameters'!$L:$L,MATCH($C115,'Scenario Parameters'!$A:$A,0)))*(1+INDEX('Scenario Parameters'!$L:$L,MATCH(AP$3,'Scenario Parameters'!$A:$A,0)))*'Base Table 5'!AP115</f>
        <v>2.8025299999999995</v>
      </c>
      <c r="AQ115" s="36">
        <f>(1+INDEX('Scenario Parameters'!$L:$L,MATCH($C115,'Scenario Parameters'!$A:$A,0)))*(1+INDEX('Scenario Parameters'!$L:$L,MATCH(AQ$3,'Scenario Parameters'!$A:$A,0)))*'Base Table 5'!AQ115</f>
        <v>3.0899999999999994E-3</v>
      </c>
      <c r="AR115" s="36">
        <f>(1+INDEX('Scenario Parameters'!$L:$L,MATCH($C115,'Scenario Parameters'!$A:$A,0)))*(1+INDEX('Scenario Parameters'!$L:$L,MATCH(AR$3,'Scenario Parameters'!$A:$A,0)))*'Base Table 5'!AR115</f>
        <v>12.370359999999996</v>
      </c>
      <c r="AS115" s="36">
        <f>(1+INDEX('Scenario Parameters'!$L:$L,MATCH($C115,'Scenario Parameters'!$A:$A,0)))*(1+INDEX('Scenario Parameters'!$L:$L,MATCH(AS$3,'Scenario Parameters'!$A:$A,0)))*'Base Table 5'!AS115</f>
        <v>2.3844199999999995</v>
      </c>
      <c r="AT115" s="36">
        <f>(1+INDEX('Scenario Parameters'!$L:$L,MATCH($C115,'Scenario Parameters'!$A:$A,0)))*(1+INDEX('Scenario Parameters'!$L:$L,MATCH(AT$3,'Scenario Parameters'!$A:$A,0)))*'Base Table 5'!AT115</f>
        <v>2.3668399999999994</v>
      </c>
      <c r="AU115" s="36">
        <f>(1+INDEX('Scenario Parameters'!$L:$L,MATCH($C115,'Scenario Parameters'!$A:$A,0)))*(1+INDEX('Scenario Parameters'!$L:$L,MATCH(AU$3,'Scenario Parameters'!$A:$A,0)))*'Base Table 5'!AU115</f>
        <v>2.9219999999999996E-2</v>
      </c>
      <c r="AV115" s="36">
        <f>(1+INDEX('Scenario Parameters'!$L:$L,MATCH($C115,'Scenario Parameters'!$A:$A,0)))*(1+INDEX('Scenario Parameters'!$L:$L,MATCH(AV$3,'Scenario Parameters'!$A:$A,0)))*'Base Table 5'!AV115</f>
        <v>0.98863999999999974</v>
      </c>
      <c r="AW115" s="36">
        <f>(1+INDEX('Scenario Parameters'!$L:$L,MATCH($C115,'Scenario Parameters'!$A:$A,0)))*(1+INDEX('Scenario Parameters'!$L:$L,MATCH(AW$3,'Scenario Parameters'!$A:$A,0)))*'Base Table 5'!AW115</f>
        <v>0.54083999999999988</v>
      </c>
      <c r="AX115" s="36">
        <f>(1+INDEX('Scenario Parameters'!$L:$L,MATCH($C115,'Scenario Parameters'!$A:$A,0)))*(1+INDEX('Scenario Parameters'!$L:$L,MATCH(AX$3,'Scenario Parameters'!$A:$A,0)))*'Base Table 5'!AX115</f>
        <v>3.1692399999999994</v>
      </c>
      <c r="AY115" s="36">
        <f>(1+INDEX('Scenario Parameters'!$L:$L,MATCH($C115,'Scenario Parameters'!$A:$A,0)))*(1+INDEX('Scenario Parameters'!$L:$L,MATCH(AY$3,'Scenario Parameters'!$A:$A,0)))*'Base Table 5'!AY115</f>
        <v>0.54143999999999981</v>
      </c>
      <c r="AZ115" s="36">
        <f>(1+INDEX('Scenario Parameters'!$L:$L,MATCH($C115,'Scenario Parameters'!$A:$A,0)))*(1+INDEX('Scenario Parameters'!$L:$L,MATCH(AZ$3,'Scenario Parameters'!$A:$A,0)))*'Base Table 5'!AZ115</f>
        <v>0.33779999999999993</v>
      </c>
      <c r="BA115" s="36">
        <f>(1+INDEX('Scenario Parameters'!$L:$L,MATCH($C115,'Scenario Parameters'!$A:$A,0)))*(1+INDEX('Scenario Parameters'!$L:$L,MATCH(BA$3,'Scenario Parameters'!$A:$A,0)))*'Base Table 5'!BA115</f>
        <v>1.4837399999999998</v>
      </c>
      <c r="BB115" s="36">
        <f>(1+INDEX('Scenario Parameters'!$L:$L,MATCH($C115,'Scenario Parameters'!$A:$A,0)))*(1+INDEX('Scenario Parameters'!$L:$L,MATCH(BB$3,'Scenario Parameters'!$A:$A,0)))*'Base Table 5'!BB115</f>
        <v>0.11659999999999997</v>
      </c>
      <c r="BC115" s="36">
        <f>(1+INDEX('Scenario Parameters'!$L:$L,MATCH($C115,'Scenario Parameters'!$A:$A,0)))*(1+INDEX('Scenario Parameters'!$L:$L,MATCH(BC$3,'Scenario Parameters'!$A:$A,0)))*'Base Table 5'!BC115</f>
        <v>0.49585999999999986</v>
      </c>
      <c r="BD115" s="36">
        <f>(1+INDEX('Scenario Parameters'!$L:$L,MATCH($C115,'Scenario Parameters'!$A:$A,0)))*(1+INDEX('Scenario Parameters'!$L:$L,MATCH(BD$3,'Scenario Parameters'!$A:$A,0)))*'Base Table 5'!BD115</f>
        <v>6.0810199999999988</v>
      </c>
      <c r="BE115" s="36">
        <f>(1+INDEX('Scenario Parameters'!$L:$L,MATCH($C115,'Scenario Parameters'!$A:$A,0)))*(1+INDEX('Scenario Parameters'!$L:$L,MATCH(BE$3,'Scenario Parameters'!$A:$A,0)))*'Base Table 5'!BE115</f>
        <v>1.0368599999999999</v>
      </c>
      <c r="BF115" s="36">
        <f>(1+INDEX('Scenario Parameters'!$L:$L,MATCH($C115,'Scenario Parameters'!$A:$A,0)))*(1+INDEX('Scenario Parameters'!$L:$L,MATCH(BF$3,'Scenario Parameters'!$A:$A,0)))*'Base Table 5'!BF115</f>
        <v>1.8729999999999996</v>
      </c>
      <c r="BG115" s="36">
        <f>(1+INDEX('Scenario Parameters'!$L:$L,MATCH($C115,'Scenario Parameters'!$A:$A,0)))*(1+INDEX('Scenario Parameters'!$L:$L,MATCH(BG$3,'Scenario Parameters'!$A:$A,0)))*'Base Table 5'!BG115</f>
        <v>4.2425280000000001</v>
      </c>
      <c r="BH115" s="36">
        <f>(1+INDEX('Scenario Parameters'!$L:$L,MATCH($C115,'Scenario Parameters'!$A:$A,0)))*(1+INDEX('Scenario Parameters'!$L:$L,MATCH(BH$3,'Scenario Parameters'!$A:$A,0)))*'Base Table 5'!BH115</f>
        <v>7.465999999999999E-2</v>
      </c>
      <c r="BI115" s="36">
        <f>(1+INDEX('Scenario Parameters'!$L:$L,MATCH($C115,'Scenario Parameters'!$A:$A,0)))*(1+INDEX('Scenario Parameters'!$L:$L,MATCH(BI$3,'Scenario Parameters'!$A:$A,0)))*'Base Table 5'!BI115</f>
        <v>8.2999999999999984E-3</v>
      </c>
      <c r="BJ115" s="36">
        <f>(1+INDEX('Scenario Parameters'!$L:$L,MATCH($C115,'Scenario Parameters'!$A:$A,0)))*(1+INDEX('Scenario Parameters'!$L:$L,MATCH(BJ$3,'Scenario Parameters'!$A:$A,0)))*'Base Table 5'!BJ115</f>
        <v>6.9399999999999991E-3</v>
      </c>
      <c r="BK115" s="36">
        <f>(1+INDEX('Scenario Parameters'!$L:$L,MATCH($C115,'Scenario Parameters'!$A:$A,0)))*(1+INDEX('Scenario Parameters'!$L:$L,MATCH(BK$3,'Scenario Parameters'!$A:$A,0)))*'Base Table 5'!BK115</f>
        <v>0.4618199999999999</v>
      </c>
      <c r="BL115" s="36">
        <f>(1+INDEX('Scenario Parameters'!$L:$L,MATCH($C115,'Scenario Parameters'!$A:$A,0)))*(1+INDEX('Scenario Parameters'!$L:$L,MATCH(BL$3,'Scenario Parameters'!$A:$A,0)))*'Base Table 5'!BL115</f>
        <v>0.83841999999999983</v>
      </c>
      <c r="BM115" s="36">
        <f>(1+INDEX('Scenario Parameters'!$L:$L,MATCH($C115,'Scenario Parameters'!$A:$A,0)))*(1+INDEX('Scenario Parameters'!$L:$L,MATCH(BM$3,'Scenario Parameters'!$A:$A,0)))*'Base Table 5'!BM115</f>
        <v>1.8079999999999995E-2</v>
      </c>
      <c r="BN115" s="36">
        <f>(1+INDEX('Scenario Parameters'!$L:$L,MATCH($C115,'Scenario Parameters'!$A:$A,0)))*(1+INDEX('Scenario Parameters'!$L:$L,MATCH(BN$3,'Scenario Parameters'!$A:$A,0)))*'Base Table 5'!BN115</f>
        <v>4.1169599999999997</v>
      </c>
      <c r="BO115" s="36">
        <f>(1+INDEX('Scenario Parameters'!$L:$L,MATCH($C115,'Scenario Parameters'!$A:$A,0)))*(1+INDEX('Scenario Parameters'!$L:$L,MATCH(BO$3,'Scenario Parameters'!$A:$A,0)))*'Base Table 5'!BO115</f>
        <v>4.6826999999999988</v>
      </c>
      <c r="BP115" s="36">
        <f>(1+INDEX('Scenario Parameters'!$L:$L,MATCH($C115,'Scenario Parameters'!$A:$A,0)))*(1+INDEX('Scenario Parameters'!$L:$L,MATCH(BP$3,'Scenario Parameters'!$A:$A,0)))*'Base Table 5'!BP115</f>
        <v>2.2358799999999994</v>
      </c>
      <c r="BQ115" s="36">
        <f>(1+INDEX('Scenario Parameters'!$L:$L,MATCH($C115,'Scenario Parameters'!$A:$A,0)))*(1+INDEX('Scenario Parameters'!$L:$L,MATCH(BQ$3,'Scenario Parameters'!$A:$A,0)))*'Base Table 5'!BQ115</f>
        <v>8.5271999999999988</v>
      </c>
      <c r="BR115" s="36">
        <f>(1+INDEX('Scenario Parameters'!$L:$L,MATCH($C115,'Scenario Parameters'!$A:$A,0)))*(1+INDEX('Scenario Parameters'!$L:$L,MATCH(BR$3,'Scenario Parameters'!$A:$A,0)))*'Base Table 5'!BR115</f>
        <v>19.550899999999995</v>
      </c>
      <c r="BS115" s="36">
        <f>(1+INDEX('Scenario Parameters'!$L:$L,MATCH($C115,'Scenario Parameters'!$A:$A,0)))*(1+INDEX('Scenario Parameters'!$L:$L,MATCH(BS$3,'Scenario Parameters'!$A:$A,0)))*'Base Table 5'!BS115</f>
        <v>2.0597999999999991E-2</v>
      </c>
      <c r="BT115" s="36">
        <f>(1+INDEX('Scenario Parameters'!$L:$L,MATCH($C115,'Scenario Parameters'!$A:$A,0)))*(1+INDEX('Scenario Parameters'!$L:$L,MATCH(BT$3,'Scenario Parameters'!$A:$A,0)))*'Base Table 5'!BT115</f>
        <v>22.148179999999993</v>
      </c>
      <c r="BU115" s="36">
        <f>(1+INDEX('Scenario Parameters'!$L:$L,MATCH($C115,'Scenario Parameters'!$A:$A,0)))*(1+INDEX('Scenario Parameters'!$L:$L,MATCH(BU$3,'Scenario Parameters'!$A:$A,0)))*'Base Table 5'!BU115</f>
        <v>84.641539999999978</v>
      </c>
      <c r="BV115" s="36">
        <f>(1+INDEX('Scenario Parameters'!$L:$L,MATCH($C115,'Scenario Parameters'!$A:$A,0)))*(1+INDEX('Scenario Parameters'!$L:$L,MATCH(BV$3,'Scenario Parameters'!$A:$A,0)))*'Base Table 5'!BV115</f>
        <v>48.020659999999985</v>
      </c>
      <c r="BW115" s="36">
        <f>(1+INDEX('Scenario Parameters'!$L:$L,MATCH($C115,'Scenario Parameters'!$A:$A,0)))*(1+INDEX('Scenario Parameters'!$L:$L,MATCH(BW$3,'Scenario Parameters'!$A:$A,0)))*'Base Table 5'!BW115</f>
        <v>8.2383599999999984</v>
      </c>
      <c r="BX115" s="36">
        <f>(1+INDEX('Scenario Parameters'!$L:$L,MATCH($C115,'Scenario Parameters'!$A:$A,0)))*(1+INDEX('Scenario Parameters'!$L:$L,MATCH(BX$3,'Scenario Parameters'!$A:$A,0)))*'Base Table 5'!BX115</f>
        <v>44.754879999999993</v>
      </c>
      <c r="BY115" s="36">
        <f>(1+INDEX('Scenario Parameters'!$L:$L,MATCH($C115,'Scenario Parameters'!$A:$A,0)))*(1+INDEX('Scenario Parameters'!$L:$L,MATCH(BY$3,'Scenario Parameters'!$A:$A,0)))*'Base Table 5'!BY115</f>
        <v>408.22199999999987</v>
      </c>
      <c r="BZ115" s="36">
        <f>(1+INDEX('Scenario Parameters'!$L:$L,MATCH($C115,'Scenario Parameters'!$A:$A,0)))*(1+INDEX('Scenario Parameters'!$L:$L,MATCH(BZ$3,'Scenario Parameters'!$A:$A,0)))*'Base Table 5'!BZ115</f>
        <v>124.49187999999997</v>
      </c>
      <c r="CA115" s="36">
        <f>(1+INDEX('Scenario Parameters'!$L:$L,MATCH($C115,'Scenario Parameters'!$A:$A,0)))*(1+INDEX('Scenario Parameters'!$L:$L,MATCH(CA$3,'Scenario Parameters'!$A:$A,0)))*'Base Table 5'!CA115</f>
        <v>72.747219999999984</v>
      </c>
      <c r="CB115" s="36">
        <f>(1+INDEX('Scenario Parameters'!$L:$L,MATCH($C115,'Scenario Parameters'!$A:$A,0)))*(1+INDEX('Scenario Parameters'!$L:$L,MATCH(CB$3,'Scenario Parameters'!$A:$A,0)))*'Base Table 5'!CB115</f>
        <v>1.2365999999999997</v>
      </c>
      <c r="CC115" s="36">
        <f>(1+INDEX('Scenario Parameters'!$L:$L,MATCH($C115,'Scenario Parameters'!$A:$A,0)))*(1+INDEX('Scenario Parameters'!$L:$L,MATCH(CC$3,'Scenario Parameters'!$A:$A,0)))*'Base Table 5'!CC115</f>
        <v>6.974499999999999</v>
      </c>
      <c r="CD115" s="36">
        <f>(1+INDEX('Scenario Parameters'!$L:$L,MATCH($C115,'Scenario Parameters'!$A:$A,0)))*(1+INDEX('Scenario Parameters'!$L:$L,MATCH(CD$3,'Scenario Parameters'!$A:$A,0)))*'Base Table 5'!CD115</f>
        <v>1177.3115279999997</v>
      </c>
      <c r="CE115" s="36">
        <f>(1+INDEX('Scenario Parameters'!$L:$L,MATCH($C115,'Scenario Parameters'!$A:$A,0)))*(1+INDEX('Scenario Parameters'!$L:$L,MATCH(CE$3,'Scenario Parameters'!$A:$A,0)))*'Base Table 5'!CE115</f>
        <v>6.8334999999999981</v>
      </c>
      <c r="CF115" s="36">
        <f>(1+INDEX('Scenario Parameters'!$L:$L,MATCH($C115,'Scenario Parameters'!$A:$A,0)))*(1+INDEX('Scenario Parameters'!$L:$L,MATCH(CF$3,'Scenario Parameters'!$A:$A,0)))*'Base Table 5'!CF115</f>
        <v>12.026859999999997</v>
      </c>
      <c r="CG115" s="36">
        <f>(1+INDEX('Scenario Parameters'!$L:$L,MATCH($C115,'Scenario Parameters'!$A:$A,0)))*(1+INDEX('Scenario Parameters'!$L:$L,MATCH(CG$3,'Scenario Parameters'!$A:$A,0)))*'Base Table 5'!CG115</f>
        <v>3.794579999999999</v>
      </c>
      <c r="CH115" s="36">
        <f>(1+INDEX('Scenario Parameters'!$L:$L,MATCH($C115,'Scenario Parameters'!$A:$A,0)))*(1+INDEX('Scenario Parameters'!$L:$L,MATCH(CH$3,'Scenario Parameters'!$A:$A,0)))*'Base Table 5'!CH115</f>
        <v>118.32759999999998</v>
      </c>
      <c r="CI115" s="36">
        <f>(1+INDEX('Scenario Parameters'!$L:$L,MATCH($C115,'Scenario Parameters'!$A:$A,0)))*(1+INDEX('Scenario Parameters'!$L:$L,MATCH(CI$3,'Scenario Parameters'!$A:$A,0)))*'Base Table 5'!CI115</f>
        <v>39.73561999999999</v>
      </c>
      <c r="CJ115" s="36">
        <f>(1+INDEX('Scenario Parameters'!$L:$L,MATCH($C115,'Scenario Parameters'!$A:$A,0)))*(1+INDEX('Scenario Parameters'!$L:$L,MATCH(CJ$3,'Scenario Parameters'!$A:$A,0)))*'Base Table 5'!CJ115</f>
        <v>28.544039999999995</v>
      </c>
      <c r="CK115" s="36">
        <f>(1+INDEX('Scenario Parameters'!$L:$L,MATCH($C115,'Scenario Parameters'!$A:$A,0)))*(1+INDEX('Scenario Parameters'!$L:$L,MATCH(CK$3,'Scenario Parameters'!$A:$A,0)))*'Base Table 5'!CK115</f>
        <v>4.497139999999999</v>
      </c>
      <c r="CL115" s="36">
        <f>(1+INDEX('Scenario Parameters'!$L:$L,MATCH($C115,'Scenario Parameters'!$A:$A,0)))*(1+INDEX('Scenario Parameters'!$L:$L,MATCH(CL$3,'Scenario Parameters'!$A:$A,0)))*'Base Table 5'!CL115</f>
        <v>0.51495999999999997</v>
      </c>
      <c r="CM115" s="36">
        <f>(1+INDEX('Scenario Parameters'!$L:$L,MATCH($C115,'Scenario Parameters'!$A:$A,0)))*(1+INDEX('Scenario Parameters'!$L:$L,MATCH(CM$3,'Scenario Parameters'!$A:$A,0)))*'Base Table 5'!CM115</f>
        <v>2.6199999999999995E-3</v>
      </c>
      <c r="CN115" s="36">
        <f>(1+INDEX('Scenario Parameters'!$L:$L,MATCH($C115,'Scenario Parameters'!$A:$A,0)))*(1+INDEX('Scenario Parameters'!$L:$L,MATCH(CN$3,'Scenario Parameters'!$A:$A,0)))*'Base Table 5'!CN115</f>
        <v>51.643579999999986</v>
      </c>
      <c r="CO115" s="36">
        <f>(1+INDEX('Scenario Parameters'!$L:$L,MATCH($C115,'Scenario Parameters'!$A:$A,0)))*(1+INDEX('Scenario Parameters'!$L:$L,MATCH(CO$3,'Scenario Parameters'!$A:$A,0)))*'Base Table 5'!CO115</f>
        <v>0.12341999999999997</v>
      </c>
      <c r="CP115" s="36">
        <f>(1+INDEX('Scenario Parameters'!$L:$L,MATCH($C115,'Scenario Parameters'!$A:$A,0)))*(1+INDEX('Scenario Parameters'!$L:$L,MATCH(CP$3,'Scenario Parameters'!$A:$A,0)))*'Base Table 5'!CP115</f>
        <v>22.618439999999996</v>
      </c>
      <c r="CQ115" s="36">
        <f>(1+INDEX('Scenario Parameters'!$L:$L,MATCH($C115,'Scenario Parameters'!$A:$A,0)))*(1+INDEX('Scenario Parameters'!$L:$L,MATCH(CQ$3,'Scenario Parameters'!$A:$A,0)))*'Base Table 5'!CQ115</f>
        <v>17.308459999999997</v>
      </c>
      <c r="CR115" s="36">
        <f>(1+INDEX('Scenario Parameters'!$L:$L,MATCH($C115,'Scenario Parameters'!$A:$A,0)))*(1+INDEX('Scenario Parameters'!$L:$L,MATCH(CR$3,'Scenario Parameters'!$A:$A,0)))*'Base Table 5'!CR115</f>
        <v>23.777239999999995</v>
      </c>
      <c r="CS115" s="36">
        <f>(1+INDEX('Scenario Parameters'!$L:$L,MATCH($C115,'Scenario Parameters'!$A:$A,0)))*(1+INDEX('Scenario Parameters'!$L:$L,MATCH(CS$3,'Scenario Parameters'!$A:$A,0)))*'Base Table 5'!CS115</f>
        <v>27.967279999999992</v>
      </c>
      <c r="CT115" s="36">
        <f>(1+INDEX('Scenario Parameters'!$L:$L,MATCH($C115,'Scenario Parameters'!$A:$A,0)))*(1+INDEX('Scenario Parameters'!$L:$L,MATCH(CT$3,'Scenario Parameters'!$A:$A,0)))*'Base Table 5'!CT115</f>
        <v>2.7799999999999991E-3</v>
      </c>
      <c r="CU115" s="36">
        <f>(1+INDEX('Scenario Parameters'!$L:$L,MATCH($C115,'Scenario Parameters'!$A:$A,0)))*(1+INDEX('Scenario Parameters'!$L:$L,MATCH(CU$3,'Scenario Parameters'!$A:$A,0)))*'Base Table 5'!CU115</f>
        <v>8.9999999999999976E-4</v>
      </c>
      <c r="CV115" s="36">
        <f>(1+INDEX('Scenario Parameters'!$L:$L,MATCH($C115,'Scenario Parameters'!$A:$A,0)))*(1+INDEX('Scenario Parameters'!$L:$L,MATCH(CV$3,'Scenario Parameters'!$A:$A,0)))*'Base Table 5'!CV115</f>
        <v>21.664659999999994</v>
      </c>
      <c r="CW115" s="36">
        <f>(1+INDEX('Scenario Parameters'!$L:$L,MATCH($C115,'Scenario Parameters'!$A:$A,0)))*(1+INDEX('Scenario Parameters'!$L:$L,MATCH(CW$3,'Scenario Parameters'!$A:$A,0)))*'Base Table 5'!CW115</f>
        <v>43.250699999999988</v>
      </c>
      <c r="CX115" s="36">
        <f>(1+INDEX('Scenario Parameters'!$L:$L,MATCH($C115,'Scenario Parameters'!$A:$A,0)))*(1+INDEX('Scenario Parameters'!$L:$L,MATCH(CX$3,'Scenario Parameters'!$A:$A,0)))*'Base Table 5'!CX115</f>
        <v>101.70749999999998</v>
      </c>
      <c r="CY115" s="36">
        <f>(1+INDEX('Scenario Parameters'!$L:$L,MATCH($C115,'Scenario Parameters'!$A:$A,0)))*(1+INDEX('Scenario Parameters'!$L:$L,MATCH(CY$3,'Scenario Parameters'!$A:$A,0)))*'Base Table 5'!CY115</f>
        <v>42.968839999999993</v>
      </c>
      <c r="CZ115" s="36">
        <f>(1+INDEX('Scenario Parameters'!$L:$L,MATCH($C115,'Scenario Parameters'!$A:$A,0)))*(1+INDEX('Scenario Parameters'!$L:$L,MATCH(CZ$3,'Scenario Parameters'!$A:$A,0)))*'Base Table 5'!CZ115</f>
        <v>61.115719999999982</v>
      </c>
      <c r="DA115" s="36">
        <f>(1+INDEX('Scenario Parameters'!$L:$L,MATCH($C115,'Scenario Parameters'!$A:$A,0)))*(1+INDEX('Scenario Parameters'!$L:$L,MATCH(DA$3,'Scenario Parameters'!$A:$A,0)))*'Base Table 5'!DA115</f>
        <v>49.914599999999993</v>
      </c>
      <c r="DB115" s="36">
        <f>(1+INDEX('Scenario Parameters'!$L:$L,MATCH($C115,'Scenario Parameters'!$A:$A,0)))*(1+INDEX('Scenario Parameters'!$L:$L,MATCH(DB$3,'Scenario Parameters'!$A:$A,0)))*'Base Table 5'!DB115</f>
        <v>15.046739999999996</v>
      </c>
      <c r="DC115" s="36">
        <f>(1+INDEX('Scenario Parameters'!$L:$L,MATCH($C115,'Scenario Parameters'!$A:$A,0)))*(1+INDEX('Scenario Parameters'!$L:$L,MATCH(DC$3,'Scenario Parameters'!$A:$A,0)))*'Base Table 5'!DC115</f>
        <v>25.521419999999996</v>
      </c>
      <c r="DD115" s="36">
        <f>(1+INDEX('Scenario Parameters'!$L:$L,MATCH($C115,'Scenario Parameters'!$A:$A,0)))*(1+INDEX('Scenario Parameters'!$L:$L,MATCH(DD$3,'Scenario Parameters'!$A:$A,0)))*'Base Table 5'!DD115</f>
        <v>14.422899999999998</v>
      </c>
      <c r="DE115" s="36">
        <f>(1+INDEX('Scenario Parameters'!$L:$L,MATCH($C115,'Scenario Parameters'!$A:$A,0)))*(1+INDEX('Scenario Parameters'!$L:$L,MATCH(DE$3,'Scenario Parameters'!$A:$A,0)))*'Base Table 5'!DE115</f>
        <v>10.596609999999997</v>
      </c>
      <c r="DF115" s="36">
        <f>(1+INDEX('Scenario Parameters'!$L:$L,MATCH($C115,'Scenario Parameters'!$A:$A,0)))*(1+INDEX('Scenario Parameters'!$L:$L,MATCH(DF$3,'Scenario Parameters'!$A:$A,0)))*'Base Table 5'!DF115</f>
        <v>1.5895999999999997</v>
      </c>
      <c r="DG115" s="36">
        <f>(1+INDEX('Scenario Parameters'!$L:$L,MATCH($C115,'Scenario Parameters'!$A:$A,0)))*(1+INDEX('Scenario Parameters'!$L:$L,MATCH(DG$3,'Scenario Parameters'!$A:$A,0)))*'Base Table 5'!DG115</f>
        <v>11.824329999999998</v>
      </c>
      <c r="DH115" s="36">
        <f>(1+INDEX('Scenario Parameters'!$L:$L,MATCH($C115,'Scenario Parameters'!$A:$A,0)))*(1+INDEX('Scenario Parameters'!$L:$L,MATCH(DH$3,'Scenario Parameters'!$A:$A,0)))*'Base Table 5'!DH115</f>
        <v>9.1866699999999977</v>
      </c>
      <c r="DI115" s="36">
        <f>(1+INDEX('Scenario Parameters'!$L:$L,MATCH($C115,'Scenario Parameters'!$A:$A,0)))*(1+INDEX('Scenario Parameters'!$L:$L,MATCH(DI$3,'Scenario Parameters'!$A:$A,0)))*'Base Table 5'!DI115</f>
        <v>10.785899999999996</v>
      </c>
      <c r="DJ115" s="36">
        <f>(1+INDEX('Scenario Parameters'!$L:$L,MATCH($C115,'Scenario Parameters'!$A:$A,0)))*(1+INDEX('Scenario Parameters'!$L:$L,MATCH(DJ$3,'Scenario Parameters'!$A:$A,0)))*'Base Table 5'!DJ115</f>
        <v>7.1730199999999984</v>
      </c>
      <c r="DK115" s="36">
        <f>(1+INDEX('Scenario Parameters'!$L:$L,MATCH($C115,'Scenario Parameters'!$A:$A,0)))*(1+INDEX('Scenario Parameters'!$L:$L,MATCH(DK$3,'Scenario Parameters'!$A:$A,0)))*'Base Table 5'!DK115</f>
        <v>4.8352799999999991</v>
      </c>
      <c r="DL115" s="36">
        <f>(1+INDEX('Scenario Parameters'!$L:$L,MATCH($C115,'Scenario Parameters'!$A:$A,0)))*(1+INDEX('Scenario Parameters'!$L:$L,MATCH(DL$3,'Scenario Parameters'!$A:$A,0)))*'Base Table 5'!DL115</f>
        <v>4.9499759999999977</v>
      </c>
      <c r="DM115" s="36">
        <f>(1+INDEX('Scenario Parameters'!$L:$L,MATCH($C115,'Scenario Parameters'!$A:$A,0)))*(1+INDEX('Scenario Parameters'!$L:$L,MATCH(DM$3,'Scenario Parameters'!$A:$A,0)))*'Base Table 5'!DM115</f>
        <v>54.061979999999991</v>
      </c>
      <c r="DN115" s="36">
        <f>(1+INDEX('Scenario Parameters'!$L:$L,MATCH($C115,'Scenario Parameters'!$A:$A,0)))*(1+INDEX('Scenario Parameters'!$L:$L,MATCH(DN$3,'Scenario Parameters'!$A:$A,0)))*'Base Table 5'!DN115</f>
        <v>7.2665999999999977</v>
      </c>
      <c r="DO115" s="36">
        <f>(1+INDEX('Scenario Parameters'!$L:$L,MATCH($C115,'Scenario Parameters'!$A:$A,0)))*(1+INDEX('Scenario Parameters'!$L:$L,MATCH(DO$3,'Scenario Parameters'!$A:$A,0)))*'Base Table 5'!DO115</f>
        <v>0.8227399999999998</v>
      </c>
      <c r="DP115" s="36">
        <f t="shared" si="12"/>
        <v>3159.230599999999</v>
      </c>
      <c r="DQ115" s="36">
        <f>('Base Table 5'!DQ115/'Base Table 5'!$DX115)*$EB115</f>
        <v>2369.4894619992742</v>
      </c>
      <c r="DR115" s="36">
        <f>('Base Table 5'!DR115/'Base Table 5'!$DX115)*$EB115</f>
        <v>0</v>
      </c>
      <c r="DS115" s="36">
        <f>('Base Table 5'!DS115/'Base Table 5'!$DX115)*$EB115</f>
        <v>8.3228105752102319</v>
      </c>
      <c r="DT115" s="36">
        <f>('Base Table 5'!DT115/'Base Table 5'!$DX115)*$EB115</f>
        <v>8.9484542829664823E-2</v>
      </c>
      <c r="DU115" s="36">
        <f>('Base Table 5'!DU115/'Base Table 5'!$DX115)*$EB115</f>
        <v>2.1403550264759619</v>
      </c>
      <c r="DV115" s="36">
        <f>('Base Table 5'!DV115/'Base Table 5'!$DX115)*$EB115</f>
        <v>1.669677791325478E-2</v>
      </c>
      <c r="DW115" s="36">
        <f>('Base Table 5'!DW115/'Base Table 5'!$DX115)*$EB115</f>
        <v>26.066503522274754</v>
      </c>
      <c r="DX115" s="36">
        <f t="shared" si="13"/>
        <v>2406.1253124439777</v>
      </c>
      <c r="DY115" s="36">
        <f t="shared" si="14"/>
        <v>5565.3559124439762</v>
      </c>
      <c r="DZ115" s="14">
        <f>'Base Table 5'!DY115</f>
        <v>30545.999100000001</v>
      </c>
      <c r="EA115" s="54">
        <v>5565.3559124439771</v>
      </c>
      <c r="EB115" s="100">
        <f t="shared" si="15"/>
        <v>2406.1253124439781</v>
      </c>
    </row>
    <row r="116" spans="1:132" x14ac:dyDescent="0.4">
      <c r="A116" s="34">
        <v>113</v>
      </c>
      <c r="B116" s="7" t="str">
        <f>'Base Table 5'!B116</f>
        <v>9402</v>
      </c>
      <c r="C116" s="111">
        <f>'Base Table 5'!C116</f>
        <v>30</v>
      </c>
      <c r="D116" s="35" t="str">
        <f>'Base Table 5'!D116</f>
        <v>Other repair and maintenance</v>
      </c>
      <c r="E116" s="36">
        <f>(1+INDEX('Scenario Parameters'!$L:$L,MATCH($C116,'Scenario Parameters'!$A:$A,0)))*(1+INDEX('Scenario Parameters'!$L:$L,MATCH(E$3,'Scenario Parameters'!$A:$A,0)))*'Base Table 5'!E116</f>
        <v>381.33510000000001</v>
      </c>
      <c r="F116" s="36">
        <f>(1+INDEX('Scenario Parameters'!$L:$L,MATCH($C116,'Scenario Parameters'!$A:$A,0)))*(1+INDEX('Scenario Parameters'!$L:$L,MATCH(F$3,'Scenario Parameters'!$A:$A,0)))*'Base Table 5'!F116</f>
        <v>18.637699999999999</v>
      </c>
      <c r="G116" s="36">
        <f>(1+INDEX('Scenario Parameters'!$L:$L,MATCH($C116,'Scenario Parameters'!$A:$A,0)))*(1+INDEX('Scenario Parameters'!$L:$L,MATCH(G$3,'Scenario Parameters'!$A:$A,0)))*'Base Table 5'!G116</f>
        <v>158.1619</v>
      </c>
      <c r="H116" s="36">
        <f>(1+INDEX('Scenario Parameters'!$L:$L,MATCH($C116,'Scenario Parameters'!$A:$A,0)))*(1+INDEX('Scenario Parameters'!$L:$L,MATCH(H$3,'Scenario Parameters'!$A:$A,0)))*'Base Table 5'!H116</f>
        <v>68.938299999999998</v>
      </c>
      <c r="I116" s="36">
        <f>(1+INDEX('Scenario Parameters'!$L:$L,MATCH($C116,'Scenario Parameters'!$A:$A,0)))*(1+INDEX('Scenario Parameters'!$L:$L,MATCH(I$3,'Scenario Parameters'!$A:$A,0)))*'Base Table 5'!I116</f>
        <v>0.84560000000000002</v>
      </c>
      <c r="J116" s="36">
        <f>(1+INDEX('Scenario Parameters'!$L:$L,MATCH($C116,'Scenario Parameters'!$A:$A,0)))*(1+INDEX('Scenario Parameters'!$L:$L,MATCH(J$3,'Scenario Parameters'!$A:$A,0)))*'Base Table 5'!J116</f>
        <v>16.9559</v>
      </c>
      <c r="K116" s="36">
        <f>(1+INDEX('Scenario Parameters'!$L:$L,MATCH($C116,'Scenario Parameters'!$A:$A,0)))*(1+INDEX('Scenario Parameters'!$L:$L,MATCH(K$3,'Scenario Parameters'!$A:$A,0)))*'Base Table 5'!K116</f>
        <v>188.35159999999999</v>
      </c>
      <c r="L116" s="36">
        <f>(1+INDEX('Scenario Parameters'!$L:$L,MATCH($C116,'Scenario Parameters'!$A:$A,0)))*(1+INDEX('Scenario Parameters'!$L:$L,MATCH(L$3,'Scenario Parameters'!$A:$A,0)))*'Base Table 5'!L116</f>
        <v>114.08816999999996</v>
      </c>
      <c r="M116" s="36">
        <f>(1+INDEX('Scenario Parameters'!$L:$L,MATCH($C116,'Scenario Parameters'!$A:$A,0)))*(1+INDEX('Scenario Parameters'!$L:$L,MATCH(M$3,'Scenario Parameters'!$A:$A,0)))*'Base Table 5'!M116</f>
        <v>68.985599999999991</v>
      </c>
      <c r="N116" s="36">
        <f>(1+INDEX('Scenario Parameters'!$L:$L,MATCH($C116,'Scenario Parameters'!$A:$A,0)))*(1+INDEX('Scenario Parameters'!$L:$L,MATCH(N$3,'Scenario Parameters'!$A:$A,0)))*'Base Table 5'!N116</f>
        <v>337.69340000000005</v>
      </c>
      <c r="O116" s="36">
        <f>(1+INDEX('Scenario Parameters'!$L:$L,MATCH($C116,'Scenario Parameters'!$A:$A,0)))*(1+INDEX('Scenario Parameters'!$L:$L,MATCH(O$3,'Scenario Parameters'!$A:$A,0)))*'Base Table 5'!O116</f>
        <v>3271.1796700000004</v>
      </c>
      <c r="P116" s="36">
        <f>(1+INDEX('Scenario Parameters'!$L:$L,MATCH($C116,'Scenario Parameters'!$A:$A,0)))*(1+INDEX('Scenario Parameters'!$L:$L,MATCH(P$3,'Scenario Parameters'!$A:$A,0)))*'Base Table 5'!P116</f>
        <v>186.99218999999999</v>
      </c>
      <c r="Q116" s="36">
        <f>(1+INDEX('Scenario Parameters'!$L:$L,MATCH($C116,'Scenario Parameters'!$A:$A,0)))*(1+INDEX('Scenario Parameters'!$L:$L,MATCH(Q$3,'Scenario Parameters'!$A:$A,0)))*'Base Table 5'!Q116</f>
        <v>202.62968000000001</v>
      </c>
      <c r="R116" s="36">
        <f>(1+INDEX('Scenario Parameters'!$L:$L,MATCH($C116,'Scenario Parameters'!$A:$A,0)))*(1+INDEX('Scenario Parameters'!$L:$L,MATCH(R$3,'Scenario Parameters'!$A:$A,0)))*'Base Table 5'!R116</f>
        <v>105.447</v>
      </c>
      <c r="S116" s="36">
        <f>(1+INDEX('Scenario Parameters'!$L:$L,MATCH($C116,'Scenario Parameters'!$A:$A,0)))*(1+INDEX('Scenario Parameters'!$L:$L,MATCH(S$3,'Scenario Parameters'!$A:$A,0)))*'Base Table 5'!S116</f>
        <v>6.2119999999999997</v>
      </c>
      <c r="T116" s="36">
        <f>(1+INDEX('Scenario Parameters'!$L:$L,MATCH($C116,'Scenario Parameters'!$A:$A,0)))*(1+INDEX('Scenario Parameters'!$L:$L,MATCH(T$3,'Scenario Parameters'!$A:$A,0)))*'Base Table 5'!T116</f>
        <v>34.0321</v>
      </c>
      <c r="U116" s="36">
        <f>(1+INDEX('Scenario Parameters'!$L:$L,MATCH($C116,'Scenario Parameters'!$A:$A,0)))*(1+INDEX('Scenario Parameters'!$L:$L,MATCH(U$3,'Scenario Parameters'!$A:$A,0)))*'Base Table 5'!U116</f>
        <v>9.1349</v>
      </c>
      <c r="V116" s="36">
        <f>(1+INDEX('Scenario Parameters'!$L:$L,MATCH($C116,'Scenario Parameters'!$A:$A,0)))*(1+INDEX('Scenario Parameters'!$L:$L,MATCH(V$3,'Scenario Parameters'!$A:$A,0)))*'Base Table 5'!V116</f>
        <v>16.878499999999999</v>
      </c>
      <c r="W116" s="36">
        <f>(1+INDEX('Scenario Parameters'!$L:$L,MATCH($C116,'Scenario Parameters'!$A:$A,0)))*(1+INDEX('Scenario Parameters'!$L:$L,MATCH(W$3,'Scenario Parameters'!$A:$A,0)))*'Base Table 5'!W116</f>
        <v>21.9589</v>
      </c>
      <c r="X116" s="36">
        <f>(1+INDEX('Scenario Parameters'!$L:$L,MATCH($C116,'Scenario Parameters'!$A:$A,0)))*(1+INDEX('Scenario Parameters'!$L:$L,MATCH(X$3,'Scenario Parameters'!$A:$A,0)))*'Base Table 5'!X116</f>
        <v>41.5989</v>
      </c>
      <c r="Y116" s="36">
        <f>(1+INDEX('Scenario Parameters'!$L:$L,MATCH($C116,'Scenario Parameters'!$A:$A,0)))*(1+INDEX('Scenario Parameters'!$L:$L,MATCH(Y$3,'Scenario Parameters'!$A:$A,0)))*'Base Table 5'!Y116</f>
        <v>15.729900000000001</v>
      </c>
      <c r="Z116" s="36">
        <f>(1+INDEX('Scenario Parameters'!$L:$L,MATCH($C116,'Scenario Parameters'!$A:$A,0)))*(1+INDEX('Scenario Parameters'!$L:$L,MATCH(Z$3,'Scenario Parameters'!$A:$A,0)))*'Base Table 5'!Z116</f>
        <v>48.3934</v>
      </c>
      <c r="AA116" s="36">
        <f>(1+INDEX('Scenario Parameters'!$L:$L,MATCH($C116,'Scenario Parameters'!$A:$A,0)))*(1+INDEX('Scenario Parameters'!$L:$L,MATCH(AA$3,'Scenario Parameters'!$A:$A,0)))*'Base Table 5'!AA116</f>
        <v>8.8366000000000007</v>
      </c>
      <c r="AB116" s="36">
        <f>(1+INDEX('Scenario Parameters'!$L:$L,MATCH($C116,'Scenario Parameters'!$A:$A,0)))*(1+INDEX('Scenario Parameters'!$L:$L,MATCH(AB$3,'Scenario Parameters'!$A:$A,0)))*'Base Table 5'!AB116</f>
        <v>2.4331</v>
      </c>
      <c r="AC116" s="36">
        <f>(1+INDEX('Scenario Parameters'!$L:$L,MATCH($C116,'Scenario Parameters'!$A:$A,0)))*(1+INDEX('Scenario Parameters'!$L:$L,MATCH(AC$3,'Scenario Parameters'!$A:$A,0)))*'Base Table 5'!AC116</f>
        <v>19.014399999999998</v>
      </c>
      <c r="AD116" s="36">
        <f>(1+INDEX('Scenario Parameters'!$L:$L,MATCH($C116,'Scenario Parameters'!$A:$A,0)))*(1+INDEX('Scenario Parameters'!$L:$L,MATCH(AD$3,'Scenario Parameters'!$A:$A,0)))*'Base Table 5'!AD116</f>
        <v>0.2266</v>
      </c>
      <c r="AE116" s="36">
        <f>(1+INDEX('Scenario Parameters'!$L:$L,MATCH($C116,'Scenario Parameters'!$A:$A,0)))*(1+INDEX('Scenario Parameters'!$L:$L,MATCH(AE$3,'Scenario Parameters'!$A:$A,0)))*'Base Table 5'!AE116</f>
        <v>0.31809999999999999</v>
      </c>
      <c r="AF116" s="36">
        <f>(1+INDEX('Scenario Parameters'!$L:$L,MATCH($C116,'Scenario Parameters'!$A:$A,0)))*(1+INDEX('Scenario Parameters'!$L:$L,MATCH(AF$3,'Scenario Parameters'!$A:$A,0)))*'Base Table 5'!AF116</f>
        <v>76.829499999999996</v>
      </c>
      <c r="AG116" s="36">
        <f>(1+INDEX('Scenario Parameters'!$L:$L,MATCH($C116,'Scenario Parameters'!$A:$A,0)))*(1+INDEX('Scenario Parameters'!$L:$L,MATCH(AG$3,'Scenario Parameters'!$A:$A,0)))*'Base Table 5'!AG116</f>
        <v>0</v>
      </c>
      <c r="AH116" s="36">
        <f>(1+INDEX('Scenario Parameters'!$L:$L,MATCH($C116,'Scenario Parameters'!$A:$A,0)))*(1+INDEX('Scenario Parameters'!$L:$L,MATCH(AH$3,'Scenario Parameters'!$A:$A,0)))*'Base Table 5'!AH116</f>
        <v>0.57350000000000001</v>
      </c>
      <c r="AI116" s="36">
        <f>(1+INDEX('Scenario Parameters'!$L:$L,MATCH($C116,'Scenario Parameters'!$A:$A,0)))*(1+INDEX('Scenario Parameters'!$L:$L,MATCH(AI$3,'Scenario Parameters'!$A:$A,0)))*'Base Table 5'!AI116</f>
        <v>4.0259999999999998</v>
      </c>
      <c r="AJ116" s="36">
        <f>(1+INDEX('Scenario Parameters'!$L:$L,MATCH($C116,'Scenario Parameters'!$A:$A,0)))*(1+INDEX('Scenario Parameters'!$L:$L,MATCH(AJ$3,'Scenario Parameters'!$A:$A,0)))*'Base Table 5'!AJ116</f>
        <v>44.317900000000002</v>
      </c>
      <c r="AK116" s="36">
        <f>(1+INDEX('Scenario Parameters'!$L:$L,MATCH($C116,'Scenario Parameters'!$A:$A,0)))*(1+INDEX('Scenario Parameters'!$L:$L,MATCH(AK$3,'Scenario Parameters'!$A:$A,0)))*'Base Table 5'!AK116</f>
        <v>227.21549999999999</v>
      </c>
      <c r="AL116" s="36">
        <f>(1+INDEX('Scenario Parameters'!$L:$L,MATCH($C116,'Scenario Parameters'!$A:$A,0)))*(1+INDEX('Scenario Parameters'!$L:$L,MATCH(AL$3,'Scenario Parameters'!$A:$A,0)))*'Base Table 5'!AL116</f>
        <v>37.26</v>
      </c>
      <c r="AM116" s="36">
        <f>(1+INDEX('Scenario Parameters'!$L:$L,MATCH($C116,'Scenario Parameters'!$A:$A,0)))*(1+INDEX('Scenario Parameters'!$L:$L,MATCH(AM$3,'Scenario Parameters'!$A:$A,0)))*'Base Table 5'!AM116</f>
        <v>118.39570000000001</v>
      </c>
      <c r="AN116" s="36">
        <f>(1+INDEX('Scenario Parameters'!$L:$L,MATCH($C116,'Scenario Parameters'!$A:$A,0)))*(1+INDEX('Scenario Parameters'!$L:$L,MATCH(AN$3,'Scenario Parameters'!$A:$A,0)))*'Base Table 5'!AN116</f>
        <v>61.123399999999997</v>
      </c>
      <c r="AO116" s="36">
        <f>(1+INDEX('Scenario Parameters'!$L:$L,MATCH($C116,'Scenario Parameters'!$A:$A,0)))*(1+INDEX('Scenario Parameters'!$L:$L,MATCH(AO$3,'Scenario Parameters'!$A:$A,0)))*'Base Table 5'!AO116</f>
        <v>26.179909999999996</v>
      </c>
      <c r="AP116" s="36">
        <f>(1+INDEX('Scenario Parameters'!$L:$L,MATCH($C116,'Scenario Parameters'!$A:$A,0)))*(1+INDEX('Scenario Parameters'!$L:$L,MATCH(AP$3,'Scenario Parameters'!$A:$A,0)))*'Base Table 5'!AP116</f>
        <v>30.015450000000001</v>
      </c>
      <c r="AQ116" s="36">
        <f>(1+INDEX('Scenario Parameters'!$L:$L,MATCH($C116,'Scenario Parameters'!$A:$A,0)))*(1+INDEX('Scenario Parameters'!$L:$L,MATCH(AQ$3,'Scenario Parameters'!$A:$A,0)))*'Base Table 5'!AQ116</f>
        <v>2.4499999999999999E-3</v>
      </c>
      <c r="AR116" s="36">
        <f>(1+INDEX('Scenario Parameters'!$L:$L,MATCH($C116,'Scenario Parameters'!$A:$A,0)))*(1+INDEX('Scenario Parameters'!$L:$L,MATCH(AR$3,'Scenario Parameters'!$A:$A,0)))*'Base Table 5'!AR116</f>
        <v>47.917900000000003</v>
      </c>
      <c r="AS116" s="36">
        <f>(1+INDEX('Scenario Parameters'!$L:$L,MATCH($C116,'Scenario Parameters'!$A:$A,0)))*(1+INDEX('Scenario Parameters'!$L:$L,MATCH(AS$3,'Scenario Parameters'!$A:$A,0)))*'Base Table 5'!AS116</f>
        <v>6.0079000000000002</v>
      </c>
      <c r="AT116" s="36">
        <f>(1+INDEX('Scenario Parameters'!$L:$L,MATCH($C116,'Scenario Parameters'!$A:$A,0)))*(1+INDEX('Scenario Parameters'!$L:$L,MATCH(AT$3,'Scenario Parameters'!$A:$A,0)))*'Base Table 5'!AT116</f>
        <v>237.8622</v>
      </c>
      <c r="AU116" s="36">
        <f>(1+INDEX('Scenario Parameters'!$L:$L,MATCH($C116,'Scenario Parameters'!$A:$A,0)))*(1+INDEX('Scenario Parameters'!$L:$L,MATCH(AU$3,'Scenario Parameters'!$A:$A,0)))*'Base Table 5'!AU116</f>
        <v>2.0365000000000002</v>
      </c>
      <c r="AV116" s="36">
        <f>(1+INDEX('Scenario Parameters'!$L:$L,MATCH($C116,'Scenario Parameters'!$A:$A,0)))*(1+INDEX('Scenario Parameters'!$L:$L,MATCH(AV$3,'Scenario Parameters'!$A:$A,0)))*'Base Table 5'!AV116</f>
        <v>13.565799999999999</v>
      </c>
      <c r="AW116" s="36">
        <f>(1+INDEX('Scenario Parameters'!$L:$L,MATCH($C116,'Scenario Parameters'!$A:$A,0)))*(1+INDEX('Scenario Parameters'!$L:$L,MATCH(AW$3,'Scenario Parameters'!$A:$A,0)))*'Base Table 5'!AW116</f>
        <v>6.5359999999999996</v>
      </c>
      <c r="AX116" s="36">
        <f>(1+INDEX('Scenario Parameters'!$L:$L,MATCH($C116,'Scenario Parameters'!$A:$A,0)))*(1+INDEX('Scenario Parameters'!$L:$L,MATCH(AX$3,'Scenario Parameters'!$A:$A,0)))*'Base Table 5'!AX116</f>
        <v>311.60469999999998</v>
      </c>
      <c r="AY116" s="36">
        <f>(1+INDEX('Scenario Parameters'!$L:$L,MATCH($C116,'Scenario Parameters'!$A:$A,0)))*(1+INDEX('Scenario Parameters'!$L:$L,MATCH(AY$3,'Scenario Parameters'!$A:$A,0)))*'Base Table 5'!AY116</f>
        <v>17.7197</v>
      </c>
      <c r="AZ116" s="36">
        <f>(1+INDEX('Scenario Parameters'!$L:$L,MATCH($C116,'Scenario Parameters'!$A:$A,0)))*(1+INDEX('Scenario Parameters'!$L:$L,MATCH(AZ$3,'Scenario Parameters'!$A:$A,0)))*'Base Table 5'!AZ116</f>
        <v>0.59150000000000003</v>
      </c>
      <c r="BA116" s="36">
        <f>(1+INDEX('Scenario Parameters'!$L:$L,MATCH($C116,'Scenario Parameters'!$A:$A,0)))*(1+INDEX('Scenario Parameters'!$L:$L,MATCH(BA$3,'Scenario Parameters'!$A:$A,0)))*'Base Table 5'!BA116</f>
        <v>29.2957</v>
      </c>
      <c r="BB116" s="36">
        <f>(1+INDEX('Scenario Parameters'!$L:$L,MATCH($C116,'Scenario Parameters'!$A:$A,0)))*(1+INDEX('Scenario Parameters'!$L:$L,MATCH(BB$3,'Scenario Parameters'!$A:$A,0)))*'Base Table 5'!BB116</f>
        <v>0.60289999999999999</v>
      </c>
      <c r="BC116" s="36">
        <f>(1+INDEX('Scenario Parameters'!$L:$L,MATCH($C116,'Scenario Parameters'!$A:$A,0)))*(1+INDEX('Scenario Parameters'!$L:$L,MATCH(BC$3,'Scenario Parameters'!$A:$A,0)))*'Base Table 5'!BC116</f>
        <v>1.8779999999999999</v>
      </c>
      <c r="BD116" s="36">
        <f>(1+INDEX('Scenario Parameters'!$L:$L,MATCH($C116,'Scenario Parameters'!$A:$A,0)))*(1+INDEX('Scenario Parameters'!$L:$L,MATCH(BD$3,'Scenario Parameters'!$A:$A,0)))*'Base Table 5'!BD116</f>
        <v>111.63939999999999</v>
      </c>
      <c r="BE116" s="36">
        <f>(1+INDEX('Scenario Parameters'!$L:$L,MATCH($C116,'Scenario Parameters'!$A:$A,0)))*(1+INDEX('Scenario Parameters'!$L:$L,MATCH(BE$3,'Scenario Parameters'!$A:$A,0)))*'Base Table 5'!BE116</f>
        <v>17.3673</v>
      </c>
      <c r="BF116" s="36">
        <f>(1+INDEX('Scenario Parameters'!$L:$L,MATCH($C116,'Scenario Parameters'!$A:$A,0)))*(1+INDEX('Scenario Parameters'!$L:$L,MATCH(BF$3,'Scenario Parameters'!$A:$A,0)))*'Base Table 5'!BF116</f>
        <v>45.378700000000002</v>
      </c>
      <c r="BG116" s="36">
        <f>(1+INDEX('Scenario Parameters'!$L:$L,MATCH($C116,'Scenario Parameters'!$A:$A,0)))*(1+INDEX('Scenario Parameters'!$L:$L,MATCH(BG$3,'Scenario Parameters'!$A:$A,0)))*'Base Table 5'!BG116</f>
        <v>7.5714900000000007</v>
      </c>
      <c r="BH116" s="36">
        <f>(1+INDEX('Scenario Parameters'!$L:$L,MATCH($C116,'Scenario Parameters'!$A:$A,0)))*(1+INDEX('Scenario Parameters'!$L:$L,MATCH(BH$3,'Scenario Parameters'!$A:$A,0)))*'Base Table 5'!BH116</f>
        <v>54.451599999999999</v>
      </c>
      <c r="BI116" s="36">
        <f>(1+INDEX('Scenario Parameters'!$L:$L,MATCH($C116,'Scenario Parameters'!$A:$A,0)))*(1+INDEX('Scenario Parameters'!$L:$L,MATCH(BI$3,'Scenario Parameters'!$A:$A,0)))*'Base Table 5'!BI116</f>
        <v>5.3398000000000003</v>
      </c>
      <c r="BJ116" s="36">
        <f>(1+INDEX('Scenario Parameters'!$L:$L,MATCH($C116,'Scenario Parameters'!$A:$A,0)))*(1+INDEX('Scenario Parameters'!$L:$L,MATCH(BJ$3,'Scenario Parameters'!$A:$A,0)))*'Base Table 5'!BJ116</f>
        <v>81.475300000000004</v>
      </c>
      <c r="BK116" s="36">
        <f>(1+INDEX('Scenario Parameters'!$L:$L,MATCH($C116,'Scenario Parameters'!$A:$A,0)))*(1+INDEX('Scenario Parameters'!$L:$L,MATCH(BK$3,'Scenario Parameters'!$A:$A,0)))*'Base Table 5'!BK116</f>
        <v>27.513200000000001</v>
      </c>
      <c r="BL116" s="36">
        <f>(1+INDEX('Scenario Parameters'!$L:$L,MATCH($C116,'Scenario Parameters'!$A:$A,0)))*(1+INDEX('Scenario Parameters'!$L:$L,MATCH(BL$3,'Scenario Parameters'!$A:$A,0)))*'Base Table 5'!BL116</f>
        <v>16.546600000000002</v>
      </c>
      <c r="BM116" s="36">
        <f>(1+INDEX('Scenario Parameters'!$L:$L,MATCH($C116,'Scenario Parameters'!$A:$A,0)))*(1+INDEX('Scenario Parameters'!$L:$L,MATCH(BM$3,'Scenario Parameters'!$A:$A,0)))*'Base Table 5'!BM116</f>
        <v>1.0976999999999999</v>
      </c>
      <c r="BN116" s="36">
        <f>(1+INDEX('Scenario Parameters'!$L:$L,MATCH($C116,'Scenario Parameters'!$A:$A,0)))*(1+INDEX('Scenario Parameters'!$L:$L,MATCH(BN$3,'Scenario Parameters'!$A:$A,0)))*'Base Table 5'!BN116</f>
        <v>93.588200000000001</v>
      </c>
      <c r="BO116" s="36">
        <f>(1+INDEX('Scenario Parameters'!$L:$L,MATCH($C116,'Scenario Parameters'!$A:$A,0)))*(1+INDEX('Scenario Parameters'!$L:$L,MATCH(BO$3,'Scenario Parameters'!$A:$A,0)))*'Base Table 5'!BO116</f>
        <v>43.441600000000001</v>
      </c>
      <c r="BP116" s="36">
        <f>(1+INDEX('Scenario Parameters'!$L:$L,MATCH($C116,'Scenario Parameters'!$A:$A,0)))*(1+INDEX('Scenario Parameters'!$L:$L,MATCH(BP$3,'Scenario Parameters'!$A:$A,0)))*'Base Table 5'!BP116</f>
        <v>14.2759</v>
      </c>
      <c r="BQ116" s="36">
        <f>(1+INDEX('Scenario Parameters'!$L:$L,MATCH($C116,'Scenario Parameters'!$A:$A,0)))*(1+INDEX('Scenario Parameters'!$L:$L,MATCH(BQ$3,'Scenario Parameters'!$A:$A,0)))*'Base Table 5'!BQ116</f>
        <v>200.85849999999999</v>
      </c>
      <c r="BR116" s="36">
        <f>(1+INDEX('Scenario Parameters'!$L:$L,MATCH($C116,'Scenario Parameters'!$A:$A,0)))*(1+INDEX('Scenario Parameters'!$L:$L,MATCH(BR$3,'Scenario Parameters'!$A:$A,0)))*'Base Table 5'!BR116</f>
        <v>388.89712500000002</v>
      </c>
      <c r="BS116" s="36">
        <f>(1+INDEX('Scenario Parameters'!$L:$L,MATCH($C116,'Scenario Parameters'!$A:$A,0)))*(1+INDEX('Scenario Parameters'!$L:$L,MATCH(BS$3,'Scenario Parameters'!$A:$A,0)))*'Base Table 5'!BS116</f>
        <v>2.7777899999999991</v>
      </c>
      <c r="BT116" s="36">
        <f>(1+INDEX('Scenario Parameters'!$L:$L,MATCH($C116,'Scenario Parameters'!$A:$A,0)))*(1+INDEX('Scenario Parameters'!$L:$L,MATCH(BT$3,'Scenario Parameters'!$A:$A,0)))*'Base Table 5'!BT116</f>
        <v>306.35109999999997</v>
      </c>
      <c r="BU116" s="36">
        <f>(1+INDEX('Scenario Parameters'!$L:$L,MATCH($C116,'Scenario Parameters'!$A:$A,0)))*(1+INDEX('Scenario Parameters'!$L:$L,MATCH(BU$3,'Scenario Parameters'!$A:$A,0)))*'Base Table 5'!BU116</f>
        <v>112.9064</v>
      </c>
      <c r="BV116" s="36">
        <f>(1+INDEX('Scenario Parameters'!$L:$L,MATCH($C116,'Scenario Parameters'!$A:$A,0)))*(1+INDEX('Scenario Parameters'!$L:$L,MATCH(BV$3,'Scenario Parameters'!$A:$A,0)))*'Base Table 5'!BV116</f>
        <v>780.9941</v>
      </c>
      <c r="BW116" s="36">
        <f>(1+INDEX('Scenario Parameters'!$L:$L,MATCH($C116,'Scenario Parameters'!$A:$A,0)))*(1+INDEX('Scenario Parameters'!$L:$L,MATCH(BW$3,'Scenario Parameters'!$A:$A,0)))*'Base Table 5'!BW116</f>
        <v>125.87739999999999</v>
      </c>
      <c r="BX116" s="36">
        <f>(1+INDEX('Scenario Parameters'!$L:$L,MATCH($C116,'Scenario Parameters'!$A:$A,0)))*(1+INDEX('Scenario Parameters'!$L:$L,MATCH(BX$3,'Scenario Parameters'!$A:$A,0)))*'Base Table 5'!BX116</f>
        <v>430.51310000000001</v>
      </c>
      <c r="BY116" s="36">
        <f>(1+INDEX('Scenario Parameters'!$L:$L,MATCH($C116,'Scenario Parameters'!$A:$A,0)))*(1+INDEX('Scenario Parameters'!$L:$L,MATCH(BY$3,'Scenario Parameters'!$A:$A,0)))*'Base Table 5'!BY116</f>
        <v>986.09479999999996</v>
      </c>
      <c r="BZ116" s="36">
        <f>(1+INDEX('Scenario Parameters'!$L:$L,MATCH($C116,'Scenario Parameters'!$A:$A,0)))*(1+INDEX('Scenario Parameters'!$L:$L,MATCH(BZ$3,'Scenario Parameters'!$A:$A,0)))*'Base Table 5'!BZ116</f>
        <v>1193.6002000000001</v>
      </c>
      <c r="CA116" s="36">
        <f>(1+INDEX('Scenario Parameters'!$L:$L,MATCH($C116,'Scenario Parameters'!$A:$A,0)))*(1+INDEX('Scenario Parameters'!$L:$L,MATCH(CA$3,'Scenario Parameters'!$A:$A,0)))*'Base Table 5'!CA116</f>
        <v>1218.8006</v>
      </c>
      <c r="CB116" s="36">
        <f>(1+INDEX('Scenario Parameters'!$L:$L,MATCH($C116,'Scenario Parameters'!$A:$A,0)))*(1+INDEX('Scenario Parameters'!$L:$L,MATCH(CB$3,'Scenario Parameters'!$A:$A,0)))*'Base Table 5'!CB116</f>
        <v>19.720199999999998</v>
      </c>
      <c r="CC116" s="36">
        <f>(1+INDEX('Scenario Parameters'!$L:$L,MATCH($C116,'Scenario Parameters'!$A:$A,0)))*(1+INDEX('Scenario Parameters'!$L:$L,MATCH(CC$3,'Scenario Parameters'!$A:$A,0)))*'Base Table 5'!CC116</f>
        <v>107.9182</v>
      </c>
      <c r="CD116" s="36">
        <f>(1+INDEX('Scenario Parameters'!$L:$L,MATCH($C116,'Scenario Parameters'!$A:$A,0)))*(1+INDEX('Scenario Parameters'!$L:$L,MATCH(CD$3,'Scenario Parameters'!$A:$A,0)))*'Base Table 5'!CD116</f>
        <v>401.99087999999995</v>
      </c>
      <c r="CE116" s="36">
        <f>(1+INDEX('Scenario Parameters'!$L:$L,MATCH($C116,'Scenario Parameters'!$A:$A,0)))*(1+INDEX('Scenario Parameters'!$L:$L,MATCH(CE$3,'Scenario Parameters'!$A:$A,0)))*'Base Table 5'!CE116</f>
        <v>101.4542</v>
      </c>
      <c r="CF116" s="36">
        <f>(1+INDEX('Scenario Parameters'!$L:$L,MATCH($C116,'Scenario Parameters'!$A:$A,0)))*(1+INDEX('Scenario Parameters'!$L:$L,MATCH(CF$3,'Scenario Parameters'!$A:$A,0)))*'Base Table 5'!CF116</f>
        <v>106.4344</v>
      </c>
      <c r="CG116" s="36">
        <f>(1+INDEX('Scenario Parameters'!$L:$L,MATCH($C116,'Scenario Parameters'!$A:$A,0)))*(1+INDEX('Scenario Parameters'!$L:$L,MATCH(CG$3,'Scenario Parameters'!$A:$A,0)))*'Base Table 5'!CG116</f>
        <v>165.51089999999999</v>
      </c>
      <c r="CH116" s="36">
        <f>(1+INDEX('Scenario Parameters'!$L:$L,MATCH($C116,'Scenario Parameters'!$A:$A,0)))*(1+INDEX('Scenario Parameters'!$L:$L,MATCH(CH$3,'Scenario Parameters'!$A:$A,0)))*'Base Table 5'!CH116</f>
        <v>587.41020000000003</v>
      </c>
      <c r="CI116" s="36">
        <f>(1+INDEX('Scenario Parameters'!$L:$L,MATCH($C116,'Scenario Parameters'!$A:$A,0)))*(1+INDEX('Scenario Parameters'!$L:$L,MATCH(CI$3,'Scenario Parameters'!$A:$A,0)))*'Base Table 5'!CI116</f>
        <v>878.07650000000001</v>
      </c>
      <c r="CJ116" s="36">
        <f>(1+INDEX('Scenario Parameters'!$L:$L,MATCH($C116,'Scenario Parameters'!$A:$A,0)))*(1+INDEX('Scenario Parameters'!$L:$L,MATCH(CJ$3,'Scenario Parameters'!$A:$A,0)))*'Base Table 5'!CJ116</f>
        <v>171.28370000000001</v>
      </c>
      <c r="CK116" s="36">
        <f>(1+INDEX('Scenario Parameters'!$L:$L,MATCH($C116,'Scenario Parameters'!$A:$A,0)))*(1+INDEX('Scenario Parameters'!$L:$L,MATCH(CK$3,'Scenario Parameters'!$A:$A,0)))*'Base Table 5'!CK116</f>
        <v>11.2676</v>
      </c>
      <c r="CL116" s="36">
        <f>(1+INDEX('Scenario Parameters'!$L:$L,MATCH($C116,'Scenario Parameters'!$A:$A,0)))*(1+INDEX('Scenario Parameters'!$L:$L,MATCH(CL$3,'Scenario Parameters'!$A:$A,0)))*'Base Table 5'!CL116</f>
        <v>15.800700000000001</v>
      </c>
      <c r="CM116" s="36">
        <f>(1+INDEX('Scenario Parameters'!$L:$L,MATCH($C116,'Scenario Parameters'!$A:$A,0)))*(1+INDEX('Scenario Parameters'!$L:$L,MATCH(CM$3,'Scenario Parameters'!$A:$A,0)))*'Base Table 5'!CM116</f>
        <v>482.56240000000003</v>
      </c>
      <c r="CN116" s="36">
        <f>(1+INDEX('Scenario Parameters'!$L:$L,MATCH($C116,'Scenario Parameters'!$A:$A,0)))*(1+INDEX('Scenario Parameters'!$L:$L,MATCH(CN$3,'Scenario Parameters'!$A:$A,0)))*'Base Table 5'!CN116</f>
        <v>1342.6197999999999</v>
      </c>
      <c r="CO116" s="36">
        <f>(1+INDEX('Scenario Parameters'!$L:$L,MATCH($C116,'Scenario Parameters'!$A:$A,0)))*(1+INDEX('Scenario Parameters'!$L:$L,MATCH(CO$3,'Scenario Parameters'!$A:$A,0)))*'Base Table 5'!CO116</f>
        <v>0.35610000000000003</v>
      </c>
      <c r="CP116" s="36">
        <f>(1+INDEX('Scenario Parameters'!$L:$L,MATCH($C116,'Scenario Parameters'!$A:$A,0)))*(1+INDEX('Scenario Parameters'!$L:$L,MATCH(CP$3,'Scenario Parameters'!$A:$A,0)))*'Base Table 5'!CP116</f>
        <v>502.63720000000001</v>
      </c>
      <c r="CQ116" s="36">
        <f>(1+INDEX('Scenario Parameters'!$L:$L,MATCH($C116,'Scenario Parameters'!$A:$A,0)))*(1+INDEX('Scenario Parameters'!$L:$L,MATCH(CQ$3,'Scenario Parameters'!$A:$A,0)))*'Base Table 5'!CQ116</f>
        <v>52.900799999999997</v>
      </c>
      <c r="CR116" s="36">
        <f>(1+INDEX('Scenario Parameters'!$L:$L,MATCH($C116,'Scenario Parameters'!$A:$A,0)))*(1+INDEX('Scenario Parameters'!$L:$L,MATCH(CR$3,'Scenario Parameters'!$A:$A,0)))*'Base Table 5'!CR116</f>
        <v>400.58339999999998</v>
      </c>
      <c r="CS116" s="36">
        <f>(1+INDEX('Scenario Parameters'!$L:$L,MATCH($C116,'Scenario Parameters'!$A:$A,0)))*(1+INDEX('Scenario Parameters'!$L:$L,MATCH(CS$3,'Scenario Parameters'!$A:$A,0)))*'Base Table 5'!CS116</f>
        <v>219.0377</v>
      </c>
      <c r="CT116" s="36">
        <f>(1+INDEX('Scenario Parameters'!$L:$L,MATCH($C116,'Scenario Parameters'!$A:$A,0)))*(1+INDEX('Scenario Parameters'!$L:$L,MATCH(CT$3,'Scenario Parameters'!$A:$A,0)))*'Base Table 5'!CT116</f>
        <v>52.729700000000001</v>
      </c>
      <c r="CU116" s="36">
        <f>(1+INDEX('Scenario Parameters'!$L:$L,MATCH($C116,'Scenario Parameters'!$A:$A,0)))*(1+INDEX('Scenario Parameters'!$L:$L,MATCH(CU$3,'Scenario Parameters'!$A:$A,0)))*'Base Table 5'!CU116</f>
        <v>18.7989</v>
      </c>
      <c r="CV116" s="36">
        <f>(1+INDEX('Scenario Parameters'!$L:$L,MATCH($C116,'Scenario Parameters'!$A:$A,0)))*(1+INDEX('Scenario Parameters'!$L:$L,MATCH(CV$3,'Scenario Parameters'!$A:$A,0)))*'Base Table 5'!CV116</f>
        <v>291.7</v>
      </c>
      <c r="CW116" s="36">
        <f>(1+INDEX('Scenario Parameters'!$L:$L,MATCH($C116,'Scenario Parameters'!$A:$A,0)))*(1+INDEX('Scenario Parameters'!$L:$L,MATCH(CW$3,'Scenario Parameters'!$A:$A,0)))*'Base Table 5'!CW116</f>
        <v>1526.7492</v>
      </c>
      <c r="CX116" s="36">
        <f>(1+INDEX('Scenario Parameters'!$L:$L,MATCH($C116,'Scenario Parameters'!$A:$A,0)))*(1+INDEX('Scenario Parameters'!$L:$L,MATCH(CX$3,'Scenario Parameters'!$A:$A,0)))*'Base Table 5'!CX116</f>
        <v>343.51620000000003</v>
      </c>
      <c r="CY116" s="36">
        <f>(1+INDEX('Scenario Parameters'!$L:$L,MATCH($C116,'Scenario Parameters'!$A:$A,0)))*(1+INDEX('Scenario Parameters'!$L:$L,MATCH(CY$3,'Scenario Parameters'!$A:$A,0)))*'Base Table 5'!CY116</f>
        <v>582.67809999999997</v>
      </c>
      <c r="CZ116" s="36">
        <f>(1+INDEX('Scenario Parameters'!$L:$L,MATCH($C116,'Scenario Parameters'!$A:$A,0)))*(1+INDEX('Scenario Parameters'!$L:$L,MATCH(CZ$3,'Scenario Parameters'!$A:$A,0)))*'Base Table 5'!CZ116</f>
        <v>726.79809999999998</v>
      </c>
      <c r="DA116" s="36">
        <f>(1+INDEX('Scenario Parameters'!$L:$L,MATCH($C116,'Scenario Parameters'!$A:$A,0)))*(1+INDEX('Scenario Parameters'!$L:$L,MATCH(DA$3,'Scenario Parameters'!$A:$A,0)))*'Base Table 5'!DA116</f>
        <v>284.22340000000003</v>
      </c>
      <c r="DB116" s="36">
        <f>(1+INDEX('Scenario Parameters'!$L:$L,MATCH($C116,'Scenario Parameters'!$A:$A,0)))*(1+INDEX('Scenario Parameters'!$L:$L,MATCH(DB$3,'Scenario Parameters'!$A:$A,0)))*'Base Table 5'!DB116</f>
        <v>127.2264</v>
      </c>
      <c r="DC116" s="36">
        <f>(1+INDEX('Scenario Parameters'!$L:$L,MATCH($C116,'Scenario Parameters'!$A:$A,0)))*(1+INDEX('Scenario Parameters'!$L:$L,MATCH(DC$3,'Scenario Parameters'!$A:$A,0)))*'Base Table 5'!DC116</f>
        <v>168.87309999999999</v>
      </c>
      <c r="DD116" s="36">
        <f>(1+INDEX('Scenario Parameters'!$L:$L,MATCH($C116,'Scenario Parameters'!$A:$A,0)))*(1+INDEX('Scenario Parameters'!$L:$L,MATCH(DD$3,'Scenario Parameters'!$A:$A,0)))*'Base Table 5'!DD116</f>
        <v>329.82839999999999</v>
      </c>
      <c r="DE116" s="36">
        <f>(1+INDEX('Scenario Parameters'!$L:$L,MATCH($C116,'Scenario Parameters'!$A:$A,0)))*(1+INDEX('Scenario Parameters'!$L:$L,MATCH(DE$3,'Scenario Parameters'!$A:$A,0)))*'Base Table 5'!DE116</f>
        <v>175.36644999999999</v>
      </c>
      <c r="DF116" s="36">
        <f>(1+INDEX('Scenario Parameters'!$L:$L,MATCH($C116,'Scenario Parameters'!$A:$A,0)))*(1+INDEX('Scenario Parameters'!$L:$L,MATCH(DF$3,'Scenario Parameters'!$A:$A,0)))*'Base Table 5'!DF116</f>
        <v>47.664000000000001</v>
      </c>
      <c r="DG116" s="36">
        <f>(1+INDEX('Scenario Parameters'!$L:$L,MATCH($C116,'Scenario Parameters'!$A:$A,0)))*(1+INDEX('Scenario Parameters'!$L:$L,MATCH(DG$3,'Scenario Parameters'!$A:$A,0)))*'Base Table 5'!DG116</f>
        <v>63.267499999999998</v>
      </c>
      <c r="DH116" s="36">
        <f>(1+INDEX('Scenario Parameters'!$L:$L,MATCH($C116,'Scenario Parameters'!$A:$A,0)))*(1+INDEX('Scenario Parameters'!$L:$L,MATCH(DH$3,'Scenario Parameters'!$A:$A,0)))*'Base Table 5'!DH116</f>
        <v>244.01079999999999</v>
      </c>
      <c r="DI116" s="36">
        <f>(1+INDEX('Scenario Parameters'!$L:$L,MATCH($C116,'Scenario Parameters'!$A:$A,0)))*(1+INDEX('Scenario Parameters'!$L:$L,MATCH(DI$3,'Scenario Parameters'!$A:$A,0)))*'Base Table 5'!DI116</f>
        <v>22.3872</v>
      </c>
      <c r="DJ116" s="36">
        <f>(1+INDEX('Scenario Parameters'!$L:$L,MATCH($C116,'Scenario Parameters'!$A:$A,0)))*(1+INDEX('Scenario Parameters'!$L:$L,MATCH(DJ$3,'Scenario Parameters'!$A:$A,0)))*'Base Table 5'!DJ116</f>
        <v>38.108600000000003</v>
      </c>
      <c r="DK116" s="36">
        <f>(1+INDEX('Scenario Parameters'!$L:$L,MATCH($C116,'Scenario Parameters'!$A:$A,0)))*(1+INDEX('Scenario Parameters'!$L:$L,MATCH(DK$3,'Scenario Parameters'!$A:$A,0)))*'Base Table 5'!DK116</f>
        <v>39.714799999999997</v>
      </c>
      <c r="DL116" s="36">
        <f>(1+INDEX('Scenario Parameters'!$L:$L,MATCH($C116,'Scenario Parameters'!$A:$A,0)))*(1+INDEX('Scenario Parameters'!$L:$L,MATCH(DL$3,'Scenario Parameters'!$A:$A,0)))*'Base Table 5'!DL116</f>
        <v>2.4175999999999993</v>
      </c>
      <c r="DM116" s="36">
        <f>(1+INDEX('Scenario Parameters'!$L:$L,MATCH($C116,'Scenario Parameters'!$A:$A,0)))*(1+INDEX('Scenario Parameters'!$L:$L,MATCH(DM$3,'Scenario Parameters'!$A:$A,0)))*'Base Table 5'!DM116</f>
        <v>145.4101</v>
      </c>
      <c r="DN116" s="36">
        <f>(1+INDEX('Scenario Parameters'!$L:$L,MATCH($C116,'Scenario Parameters'!$A:$A,0)))*(1+INDEX('Scenario Parameters'!$L:$L,MATCH(DN$3,'Scenario Parameters'!$A:$A,0)))*'Base Table 5'!DN116</f>
        <v>226.9633</v>
      </c>
      <c r="DO116" s="36">
        <f>(1+INDEX('Scenario Parameters'!$L:$L,MATCH($C116,'Scenario Parameters'!$A:$A,0)))*(1+INDEX('Scenario Parameters'!$L:$L,MATCH(DO$3,'Scenario Parameters'!$A:$A,0)))*'Base Table 5'!DO116</f>
        <v>17.9817</v>
      </c>
      <c r="DP116" s="36">
        <f t="shared" si="12"/>
        <v>23957.903655000009</v>
      </c>
      <c r="DQ116" s="36">
        <f>('Base Table 5'!DQ116/'Base Table 5'!$DX116)*$EB116</f>
        <v>2513.4187223882095</v>
      </c>
      <c r="DR116" s="36">
        <f>('Base Table 5'!DR116/'Base Table 5'!$DX116)*$EB116</f>
        <v>2.8970665909757733</v>
      </c>
      <c r="DS116" s="36">
        <f>('Base Table 5'!DS116/'Base Table 5'!$DX116)*$EB116</f>
        <v>102.41261430707647</v>
      </c>
      <c r="DT116" s="36">
        <f>('Base Table 5'!DT116/'Base Table 5'!$DX116)*$EB116</f>
        <v>1.645080707919129</v>
      </c>
      <c r="DU116" s="36">
        <f>('Base Table 5'!DU116/'Base Table 5'!$DX116)*$EB116</f>
        <v>24.211259750670017</v>
      </c>
      <c r="DV116" s="36">
        <f>('Base Table 5'!DV116/'Base Table 5'!$DX116)*$EB116</f>
        <v>0.1890800197008797</v>
      </c>
      <c r="DW116" s="36">
        <f>('Base Table 5'!DW116/'Base Table 5'!$DX116)*$EB116</f>
        <v>12.200310779387907</v>
      </c>
      <c r="DX116" s="36">
        <f t="shared" si="13"/>
        <v>2656.9741345439393</v>
      </c>
      <c r="DY116" s="36">
        <f t="shared" si="14"/>
        <v>26614.877789543949</v>
      </c>
      <c r="DZ116" s="14">
        <f>'Base Table 5'!DY116</f>
        <v>27122.999900000003</v>
      </c>
      <c r="EA116" s="54">
        <v>26614.877789543949</v>
      </c>
      <c r="EB116" s="100">
        <f t="shared" si="15"/>
        <v>2656.9741345439397</v>
      </c>
    </row>
    <row r="117" spans="1:132" x14ac:dyDescent="0.4">
      <c r="A117" s="37">
        <v>114</v>
      </c>
      <c r="B117" s="2" t="str">
        <f>'Base Table 5'!B117</f>
        <v>9501</v>
      </c>
      <c r="C117" s="112">
        <f>'Base Table 5'!C117</f>
        <v>39</v>
      </c>
      <c r="D117" s="38" t="str">
        <f>'Base Table 5'!D117</f>
        <v>Personal services</v>
      </c>
      <c r="E117" s="36">
        <f>(1+INDEX('Scenario Parameters'!$L:$L,MATCH($C117,'Scenario Parameters'!$A:$A,0)))*(1+INDEX('Scenario Parameters'!$L:$L,MATCH(E$3,'Scenario Parameters'!$A:$A,0)))*'Base Table 5'!E117</f>
        <v>9.7898999999999994</v>
      </c>
      <c r="F117" s="36">
        <f>(1+INDEX('Scenario Parameters'!$L:$L,MATCH($C117,'Scenario Parameters'!$A:$A,0)))*(1+INDEX('Scenario Parameters'!$L:$L,MATCH(F$3,'Scenario Parameters'!$A:$A,0)))*'Base Table 5'!F117</f>
        <v>1.2078</v>
      </c>
      <c r="G117" s="36">
        <f>(1+INDEX('Scenario Parameters'!$L:$L,MATCH($C117,'Scenario Parameters'!$A:$A,0)))*(1+INDEX('Scenario Parameters'!$L:$L,MATCH(G$3,'Scenario Parameters'!$A:$A,0)))*'Base Table 5'!G117</f>
        <v>9.6143999999999998</v>
      </c>
      <c r="H117" s="36">
        <f>(1+INDEX('Scenario Parameters'!$L:$L,MATCH($C117,'Scenario Parameters'!$A:$A,0)))*(1+INDEX('Scenario Parameters'!$L:$L,MATCH(H$3,'Scenario Parameters'!$A:$A,0)))*'Base Table 5'!H117</f>
        <v>3.8108</v>
      </c>
      <c r="I117" s="36">
        <f>(1+INDEX('Scenario Parameters'!$L:$L,MATCH($C117,'Scenario Parameters'!$A:$A,0)))*(1+INDEX('Scenario Parameters'!$L:$L,MATCH(I$3,'Scenario Parameters'!$A:$A,0)))*'Base Table 5'!I117</f>
        <v>6.1742999999999997</v>
      </c>
      <c r="J117" s="36">
        <f>(1+INDEX('Scenario Parameters'!$L:$L,MATCH($C117,'Scenario Parameters'!$A:$A,0)))*(1+INDEX('Scenario Parameters'!$L:$L,MATCH(J$3,'Scenario Parameters'!$A:$A,0)))*'Base Table 5'!J117</f>
        <v>1.4119999999999999</v>
      </c>
      <c r="K117" s="36">
        <f>(1+INDEX('Scenario Parameters'!$L:$L,MATCH($C117,'Scenario Parameters'!$A:$A,0)))*(1+INDEX('Scenario Parameters'!$L:$L,MATCH(K$3,'Scenario Parameters'!$A:$A,0)))*'Base Table 5'!K117</f>
        <v>1.2525999999999999</v>
      </c>
      <c r="L117" s="36">
        <f>(1+INDEX('Scenario Parameters'!$L:$L,MATCH($C117,'Scenario Parameters'!$A:$A,0)))*(1+INDEX('Scenario Parameters'!$L:$L,MATCH(L$3,'Scenario Parameters'!$A:$A,0)))*'Base Table 5'!L117</f>
        <v>1.6242199999999998</v>
      </c>
      <c r="M117" s="36">
        <f>(1+INDEX('Scenario Parameters'!$L:$L,MATCH($C117,'Scenario Parameters'!$A:$A,0)))*(1+INDEX('Scenario Parameters'!$L:$L,MATCH(M$3,'Scenario Parameters'!$A:$A,0)))*'Base Table 5'!M117</f>
        <v>1.7003699999999995</v>
      </c>
      <c r="N117" s="36">
        <f>(1+INDEX('Scenario Parameters'!$L:$L,MATCH($C117,'Scenario Parameters'!$A:$A,0)))*(1+INDEX('Scenario Parameters'!$L:$L,MATCH(N$3,'Scenario Parameters'!$A:$A,0)))*'Base Table 5'!N117</f>
        <v>2.6727800000000004</v>
      </c>
      <c r="O117" s="36">
        <f>(1+INDEX('Scenario Parameters'!$L:$L,MATCH($C117,'Scenario Parameters'!$A:$A,0)))*(1+INDEX('Scenario Parameters'!$L:$L,MATCH(O$3,'Scenario Parameters'!$A:$A,0)))*'Base Table 5'!O117</f>
        <v>35.748680000000007</v>
      </c>
      <c r="P117" s="36">
        <f>(1+INDEX('Scenario Parameters'!$L:$L,MATCH($C117,'Scenario Parameters'!$A:$A,0)))*(1+INDEX('Scenario Parameters'!$L:$L,MATCH(P$3,'Scenario Parameters'!$A:$A,0)))*'Base Table 5'!P117</f>
        <v>1.8920000000000003E-2</v>
      </c>
      <c r="Q117" s="36">
        <f>(1+INDEX('Scenario Parameters'!$L:$L,MATCH($C117,'Scenario Parameters'!$A:$A,0)))*(1+INDEX('Scenario Parameters'!$L:$L,MATCH(Q$3,'Scenario Parameters'!$A:$A,0)))*'Base Table 5'!Q117</f>
        <v>0.81847999999999999</v>
      </c>
      <c r="R117" s="36">
        <f>(1+INDEX('Scenario Parameters'!$L:$L,MATCH($C117,'Scenario Parameters'!$A:$A,0)))*(1+INDEX('Scenario Parameters'!$L:$L,MATCH(R$3,'Scenario Parameters'!$A:$A,0)))*'Base Table 5'!R117</f>
        <v>2.0912000000000002</v>
      </c>
      <c r="S117" s="36">
        <f>(1+INDEX('Scenario Parameters'!$L:$L,MATCH($C117,'Scenario Parameters'!$A:$A,0)))*(1+INDEX('Scenario Parameters'!$L:$L,MATCH(S$3,'Scenario Parameters'!$A:$A,0)))*'Base Table 5'!S117</f>
        <v>0.1043</v>
      </c>
      <c r="T117" s="36">
        <f>(1+INDEX('Scenario Parameters'!$L:$L,MATCH($C117,'Scenario Parameters'!$A:$A,0)))*(1+INDEX('Scenario Parameters'!$L:$L,MATCH(T$3,'Scenario Parameters'!$A:$A,0)))*'Base Table 5'!T117</f>
        <v>0.58250000000000002</v>
      </c>
      <c r="U117" s="36">
        <f>(1+INDEX('Scenario Parameters'!$L:$L,MATCH($C117,'Scenario Parameters'!$A:$A,0)))*(1+INDEX('Scenario Parameters'!$L:$L,MATCH(U$3,'Scenario Parameters'!$A:$A,0)))*'Base Table 5'!U117</f>
        <v>0.50980000000000003</v>
      </c>
      <c r="V117" s="36">
        <f>(1+INDEX('Scenario Parameters'!$L:$L,MATCH($C117,'Scenario Parameters'!$A:$A,0)))*(1+INDEX('Scenario Parameters'!$L:$L,MATCH(V$3,'Scenario Parameters'!$A:$A,0)))*'Base Table 5'!V117</f>
        <v>0.50119999999999998</v>
      </c>
      <c r="W117" s="36">
        <f>(1+INDEX('Scenario Parameters'!$L:$L,MATCH($C117,'Scenario Parameters'!$A:$A,0)))*(1+INDEX('Scenario Parameters'!$L:$L,MATCH(W$3,'Scenario Parameters'!$A:$A,0)))*'Base Table 5'!W117</f>
        <v>0.96179999999999999</v>
      </c>
      <c r="X117" s="36">
        <f>(1+INDEX('Scenario Parameters'!$L:$L,MATCH($C117,'Scenario Parameters'!$A:$A,0)))*(1+INDEX('Scenario Parameters'!$L:$L,MATCH(X$3,'Scenario Parameters'!$A:$A,0)))*'Base Table 5'!X117</f>
        <v>0.71109999999999995</v>
      </c>
      <c r="Y117" s="36">
        <f>(1+INDEX('Scenario Parameters'!$L:$L,MATCH($C117,'Scenario Parameters'!$A:$A,0)))*(1+INDEX('Scenario Parameters'!$L:$L,MATCH(Y$3,'Scenario Parameters'!$A:$A,0)))*'Base Table 5'!Y117</f>
        <v>0.80210000000000004</v>
      </c>
      <c r="Z117" s="36">
        <f>(1+INDEX('Scenario Parameters'!$L:$L,MATCH($C117,'Scenario Parameters'!$A:$A,0)))*(1+INDEX('Scenario Parameters'!$L:$L,MATCH(Z$3,'Scenario Parameters'!$A:$A,0)))*'Base Table 5'!Z117</f>
        <v>0.6875</v>
      </c>
      <c r="AA117" s="36">
        <f>(1+INDEX('Scenario Parameters'!$L:$L,MATCH($C117,'Scenario Parameters'!$A:$A,0)))*(1+INDEX('Scenario Parameters'!$L:$L,MATCH(AA$3,'Scenario Parameters'!$A:$A,0)))*'Base Table 5'!AA117</f>
        <v>3.2738999999999998</v>
      </c>
      <c r="AB117" s="36">
        <f>(1+INDEX('Scenario Parameters'!$L:$L,MATCH($C117,'Scenario Parameters'!$A:$A,0)))*(1+INDEX('Scenario Parameters'!$L:$L,MATCH(AB$3,'Scenario Parameters'!$A:$A,0)))*'Base Table 5'!AB117</f>
        <v>1.7850999999999999</v>
      </c>
      <c r="AC117" s="36">
        <f>(1+INDEX('Scenario Parameters'!$L:$L,MATCH($C117,'Scenario Parameters'!$A:$A,0)))*(1+INDEX('Scenario Parameters'!$L:$L,MATCH(AC$3,'Scenario Parameters'!$A:$A,0)))*'Base Table 5'!AC117</f>
        <v>1.4041999999999999</v>
      </c>
      <c r="AD117" s="36">
        <f>(1+INDEX('Scenario Parameters'!$L:$L,MATCH($C117,'Scenario Parameters'!$A:$A,0)))*(1+INDEX('Scenario Parameters'!$L:$L,MATCH(AD$3,'Scenario Parameters'!$A:$A,0)))*'Base Table 5'!AD117</f>
        <v>9.2200000000000004E-2</v>
      </c>
      <c r="AE117" s="36">
        <f>(1+INDEX('Scenario Parameters'!$L:$L,MATCH($C117,'Scenario Parameters'!$A:$A,0)))*(1+INDEX('Scenario Parameters'!$L:$L,MATCH(AE$3,'Scenario Parameters'!$A:$A,0)))*'Base Table 5'!AE117</f>
        <v>0.16250000000000001</v>
      </c>
      <c r="AF117" s="36">
        <f>(1+INDEX('Scenario Parameters'!$L:$L,MATCH($C117,'Scenario Parameters'!$A:$A,0)))*(1+INDEX('Scenario Parameters'!$L:$L,MATCH(AF$3,'Scenario Parameters'!$A:$A,0)))*'Base Table 5'!AF117</f>
        <v>2.1909999999999998</v>
      </c>
      <c r="AG117" s="36">
        <f>(1+INDEX('Scenario Parameters'!$L:$L,MATCH($C117,'Scenario Parameters'!$A:$A,0)))*(1+INDEX('Scenario Parameters'!$L:$L,MATCH(AG$3,'Scenario Parameters'!$A:$A,0)))*'Base Table 5'!AG117</f>
        <v>2.4799999999999999E-2</v>
      </c>
      <c r="AH117" s="36">
        <f>(1+INDEX('Scenario Parameters'!$L:$L,MATCH($C117,'Scenario Parameters'!$A:$A,0)))*(1+INDEX('Scenario Parameters'!$L:$L,MATCH(AH$3,'Scenario Parameters'!$A:$A,0)))*'Base Table 5'!AH117</f>
        <v>2.0799999999999999E-2</v>
      </c>
      <c r="AI117" s="36">
        <f>(1+INDEX('Scenario Parameters'!$L:$L,MATCH($C117,'Scenario Parameters'!$A:$A,0)))*(1+INDEX('Scenario Parameters'!$L:$L,MATCH(AI$3,'Scenario Parameters'!$A:$A,0)))*'Base Table 5'!AI117</f>
        <v>0.1237</v>
      </c>
      <c r="AJ117" s="36">
        <f>(1+INDEX('Scenario Parameters'!$L:$L,MATCH($C117,'Scenario Parameters'!$A:$A,0)))*(1+INDEX('Scenario Parameters'!$L:$L,MATCH(AJ$3,'Scenario Parameters'!$A:$A,0)))*'Base Table 5'!AJ117</f>
        <v>0.2495</v>
      </c>
      <c r="AK117" s="36">
        <f>(1+INDEX('Scenario Parameters'!$L:$L,MATCH($C117,'Scenario Parameters'!$A:$A,0)))*(1+INDEX('Scenario Parameters'!$L:$L,MATCH(AK$3,'Scenario Parameters'!$A:$A,0)))*'Base Table 5'!AK117</f>
        <v>0.70920000000000005</v>
      </c>
      <c r="AL117" s="36">
        <f>(1+INDEX('Scenario Parameters'!$L:$L,MATCH($C117,'Scenario Parameters'!$A:$A,0)))*(1+INDEX('Scenario Parameters'!$L:$L,MATCH(AL$3,'Scenario Parameters'!$A:$A,0)))*'Base Table 5'!AL117</f>
        <v>0.97970000000000002</v>
      </c>
      <c r="AM117" s="36">
        <f>(1+INDEX('Scenario Parameters'!$L:$L,MATCH($C117,'Scenario Parameters'!$A:$A,0)))*(1+INDEX('Scenario Parameters'!$L:$L,MATCH(AM$3,'Scenario Parameters'!$A:$A,0)))*'Base Table 5'!AM117</f>
        <v>0.97319999999999995</v>
      </c>
      <c r="AN117" s="36">
        <f>(1+INDEX('Scenario Parameters'!$L:$L,MATCH($C117,'Scenario Parameters'!$A:$A,0)))*(1+INDEX('Scenario Parameters'!$L:$L,MATCH(AN$3,'Scenario Parameters'!$A:$A,0)))*'Base Table 5'!AN117</f>
        <v>1.0357000000000001</v>
      </c>
      <c r="AO117" s="36">
        <f>(1+INDEX('Scenario Parameters'!$L:$L,MATCH($C117,'Scenario Parameters'!$A:$A,0)))*(1+INDEX('Scenario Parameters'!$L:$L,MATCH(AO$3,'Scenario Parameters'!$A:$A,0)))*'Base Table 5'!AO117</f>
        <v>0.16364999999999996</v>
      </c>
      <c r="AP117" s="36">
        <f>(1+INDEX('Scenario Parameters'!$L:$L,MATCH($C117,'Scenario Parameters'!$A:$A,0)))*(1+INDEX('Scenario Parameters'!$L:$L,MATCH(AP$3,'Scenario Parameters'!$A:$A,0)))*'Base Table 5'!AP117</f>
        <v>1.1226</v>
      </c>
      <c r="AQ117" s="36">
        <f>(1+INDEX('Scenario Parameters'!$L:$L,MATCH($C117,'Scenario Parameters'!$A:$A,0)))*(1+INDEX('Scenario Parameters'!$L:$L,MATCH(AQ$3,'Scenario Parameters'!$A:$A,0)))*'Base Table 5'!AQ117</f>
        <v>4.9750000000000003E-2</v>
      </c>
      <c r="AR117" s="36">
        <f>(1+INDEX('Scenario Parameters'!$L:$L,MATCH($C117,'Scenario Parameters'!$A:$A,0)))*(1+INDEX('Scenario Parameters'!$L:$L,MATCH(AR$3,'Scenario Parameters'!$A:$A,0)))*'Base Table 5'!AR117</f>
        <v>2.6234000000000002</v>
      </c>
      <c r="AS117" s="36">
        <f>(1+INDEX('Scenario Parameters'!$L:$L,MATCH($C117,'Scenario Parameters'!$A:$A,0)))*(1+INDEX('Scenario Parameters'!$L:$L,MATCH(AS$3,'Scenario Parameters'!$A:$A,0)))*'Base Table 5'!AS117</f>
        <v>1.7968</v>
      </c>
      <c r="AT117" s="36">
        <f>(1+INDEX('Scenario Parameters'!$L:$L,MATCH($C117,'Scenario Parameters'!$A:$A,0)))*(1+INDEX('Scenario Parameters'!$L:$L,MATCH(AT$3,'Scenario Parameters'!$A:$A,0)))*'Base Table 5'!AT117</f>
        <v>0.47920000000000001</v>
      </c>
      <c r="AU117" s="36">
        <f>(1+INDEX('Scenario Parameters'!$L:$L,MATCH($C117,'Scenario Parameters'!$A:$A,0)))*(1+INDEX('Scenario Parameters'!$L:$L,MATCH(AU$3,'Scenario Parameters'!$A:$A,0)))*'Base Table 5'!AU117</f>
        <v>0.46829999999999999</v>
      </c>
      <c r="AV117" s="36">
        <f>(1+INDEX('Scenario Parameters'!$L:$L,MATCH($C117,'Scenario Parameters'!$A:$A,0)))*(1+INDEX('Scenario Parameters'!$L:$L,MATCH(AV$3,'Scenario Parameters'!$A:$A,0)))*'Base Table 5'!AV117</f>
        <v>1.5484</v>
      </c>
      <c r="AW117" s="36">
        <f>(1+INDEX('Scenario Parameters'!$L:$L,MATCH($C117,'Scenario Parameters'!$A:$A,0)))*(1+INDEX('Scenario Parameters'!$L:$L,MATCH(AW$3,'Scenario Parameters'!$A:$A,0)))*'Base Table 5'!AW117</f>
        <v>0.91649999999999998</v>
      </c>
      <c r="AX117" s="36">
        <f>(1+INDEX('Scenario Parameters'!$L:$L,MATCH($C117,'Scenario Parameters'!$A:$A,0)))*(1+INDEX('Scenario Parameters'!$L:$L,MATCH(AX$3,'Scenario Parameters'!$A:$A,0)))*'Base Table 5'!AX117</f>
        <v>1.3594999999999999</v>
      </c>
      <c r="AY117" s="36">
        <f>(1+INDEX('Scenario Parameters'!$L:$L,MATCH($C117,'Scenario Parameters'!$A:$A,0)))*(1+INDEX('Scenario Parameters'!$L:$L,MATCH(AY$3,'Scenario Parameters'!$A:$A,0)))*'Base Table 5'!AY117</f>
        <v>0.58789999999999998</v>
      </c>
      <c r="AZ117" s="36">
        <f>(1+INDEX('Scenario Parameters'!$L:$L,MATCH($C117,'Scenario Parameters'!$A:$A,0)))*(1+INDEX('Scenario Parameters'!$L:$L,MATCH(AZ$3,'Scenario Parameters'!$A:$A,0)))*'Base Table 5'!AZ117</f>
        <v>0.48959999999999998</v>
      </c>
      <c r="BA117" s="36">
        <f>(1+INDEX('Scenario Parameters'!$L:$L,MATCH($C117,'Scenario Parameters'!$A:$A,0)))*(1+INDEX('Scenario Parameters'!$L:$L,MATCH(BA$3,'Scenario Parameters'!$A:$A,0)))*'Base Table 5'!BA117</f>
        <v>1.3130999999999999</v>
      </c>
      <c r="BB117" s="36">
        <f>(1+INDEX('Scenario Parameters'!$L:$L,MATCH($C117,'Scenario Parameters'!$A:$A,0)))*(1+INDEX('Scenario Parameters'!$L:$L,MATCH(BB$3,'Scenario Parameters'!$A:$A,0)))*'Base Table 5'!BB117</f>
        <v>6.6500000000000004E-2</v>
      </c>
      <c r="BC117" s="36">
        <f>(1+INDEX('Scenario Parameters'!$L:$L,MATCH($C117,'Scenario Parameters'!$A:$A,0)))*(1+INDEX('Scenario Parameters'!$L:$L,MATCH(BC$3,'Scenario Parameters'!$A:$A,0)))*'Base Table 5'!BC117</f>
        <v>0.30209999999999998</v>
      </c>
      <c r="BD117" s="36">
        <f>(1+INDEX('Scenario Parameters'!$L:$L,MATCH($C117,'Scenario Parameters'!$A:$A,0)))*(1+INDEX('Scenario Parameters'!$L:$L,MATCH(BD$3,'Scenario Parameters'!$A:$A,0)))*'Base Table 5'!BD117</f>
        <v>0.71189999999999998</v>
      </c>
      <c r="BE117" s="36">
        <f>(1+INDEX('Scenario Parameters'!$L:$L,MATCH($C117,'Scenario Parameters'!$A:$A,0)))*(1+INDEX('Scenario Parameters'!$L:$L,MATCH(BE$3,'Scenario Parameters'!$A:$A,0)))*'Base Table 5'!BE117</f>
        <v>0.38850000000000001</v>
      </c>
      <c r="BF117" s="36">
        <f>(1+INDEX('Scenario Parameters'!$L:$L,MATCH($C117,'Scenario Parameters'!$A:$A,0)))*(1+INDEX('Scenario Parameters'!$L:$L,MATCH(BF$3,'Scenario Parameters'!$A:$A,0)))*'Base Table 5'!BF117</f>
        <v>0.64739999999999998</v>
      </c>
      <c r="BG117" s="36">
        <f>(1+INDEX('Scenario Parameters'!$L:$L,MATCH($C117,'Scenario Parameters'!$A:$A,0)))*(1+INDEX('Scenario Parameters'!$L:$L,MATCH(BG$3,'Scenario Parameters'!$A:$A,0)))*'Base Table 5'!BG117</f>
        <v>0.49056000000000005</v>
      </c>
      <c r="BH117" s="36">
        <f>(1+INDEX('Scenario Parameters'!$L:$L,MATCH($C117,'Scenario Parameters'!$A:$A,0)))*(1+INDEX('Scenario Parameters'!$L:$L,MATCH(BH$3,'Scenario Parameters'!$A:$A,0)))*'Base Table 5'!BH117</f>
        <v>0.2329</v>
      </c>
      <c r="BI117" s="36">
        <f>(1+INDEX('Scenario Parameters'!$L:$L,MATCH($C117,'Scenario Parameters'!$A:$A,0)))*(1+INDEX('Scenario Parameters'!$L:$L,MATCH(BI$3,'Scenario Parameters'!$A:$A,0)))*'Base Table 5'!BI117</f>
        <v>5.04E-2</v>
      </c>
      <c r="BJ117" s="36">
        <f>(1+INDEX('Scenario Parameters'!$L:$L,MATCH($C117,'Scenario Parameters'!$A:$A,0)))*(1+INDEX('Scenario Parameters'!$L:$L,MATCH(BJ$3,'Scenario Parameters'!$A:$A,0)))*'Base Table 5'!BJ117</f>
        <v>4.1700000000000001E-2</v>
      </c>
      <c r="BK117" s="36">
        <f>(1+INDEX('Scenario Parameters'!$L:$L,MATCH($C117,'Scenario Parameters'!$A:$A,0)))*(1+INDEX('Scenario Parameters'!$L:$L,MATCH(BK$3,'Scenario Parameters'!$A:$A,0)))*'Base Table 5'!BK117</f>
        <v>0.44750000000000001</v>
      </c>
      <c r="BL117" s="36">
        <f>(1+INDEX('Scenario Parameters'!$L:$L,MATCH($C117,'Scenario Parameters'!$A:$A,0)))*(1+INDEX('Scenario Parameters'!$L:$L,MATCH(BL$3,'Scenario Parameters'!$A:$A,0)))*'Base Table 5'!BL117</f>
        <v>0.62519999999999998</v>
      </c>
      <c r="BM117" s="36">
        <f>(1+INDEX('Scenario Parameters'!$L:$L,MATCH($C117,'Scenario Parameters'!$A:$A,0)))*(1+INDEX('Scenario Parameters'!$L:$L,MATCH(BM$3,'Scenario Parameters'!$A:$A,0)))*'Base Table 5'!BM117</f>
        <v>0.36099999999999999</v>
      </c>
      <c r="BN117" s="36">
        <f>(1+INDEX('Scenario Parameters'!$L:$L,MATCH($C117,'Scenario Parameters'!$A:$A,0)))*(1+INDEX('Scenario Parameters'!$L:$L,MATCH(BN$3,'Scenario Parameters'!$A:$A,0)))*'Base Table 5'!BN117</f>
        <v>0.69259999999999999</v>
      </c>
      <c r="BO117" s="36">
        <f>(1+INDEX('Scenario Parameters'!$L:$L,MATCH($C117,'Scenario Parameters'!$A:$A,0)))*(1+INDEX('Scenario Parameters'!$L:$L,MATCH(BO$3,'Scenario Parameters'!$A:$A,0)))*'Base Table 5'!BO117</f>
        <v>0.63670000000000004</v>
      </c>
      <c r="BP117" s="36">
        <f>(1+INDEX('Scenario Parameters'!$L:$L,MATCH($C117,'Scenario Parameters'!$A:$A,0)))*(1+INDEX('Scenario Parameters'!$L:$L,MATCH(BP$3,'Scenario Parameters'!$A:$A,0)))*'Base Table 5'!BP117</f>
        <v>1.153</v>
      </c>
      <c r="BQ117" s="36">
        <f>(1+INDEX('Scenario Parameters'!$L:$L,MATCH($C117,'Scenario Parameters'!$A:$A,0)))*(1+INDEX('Scenario Parameters'!$L:$L,MATCH(BQ$3,'Scenario Parameters'!$A:$A,0)))*'Base Table 5'!BQ117</f>
        <v>12.829499999999999</v>
      </c>
      <c r="BR117" s="36">
        <f>(1+INDEX('Scenario Parameters'!$L:$L,MATCH($C117,'Scenario Parameters'!$A:$A,0)))*(1+INDEX('Scenario Parameters'!$L:$L,MATCH(BR$3,'Scenario Parameters'!$A:$A,0)))*'Base Table 5'!BR117</f>
        <v>7.9718750000000007</v>
      </c>
      <c r="BS117" s="36">
        <f>(1+INDEX('Scenario Parameters'!$L:$L,MATCH($C117,'Scenario Parameters'!$A:$A,0)))*(1+INDEX('Scenario Parameters'!$L:$L,MATCH(BS$3,'Scenario Parameters'!$A:$A,0)))*'Base Table 5'!BS117</f>
        <v>5.3499999999999989E-3</v>
      </c>
      <c r="BT117" s="36">
        <f>(1+INDEX('Scenario Parameters'!$L:$L,MATCH($C117,'Scenario Parameters'!$A:$A,0)))*(1+INDEX('Scenario Parameters'!$L:$L,MATCH(BT$3,'Scenario Parameters'!$A:$A,0)))*'Base Table 5'!BT117</f>
        <v>4.9420000000000002</v>
      </c>
      <c r="BU117" s="36">
        <f>(1+INDEX('Scenario Parameters'!$L:$L,MATCH($C117,'Scenario Parameters'!$A:$A,0)))*(1+INDEX('Scenario Parameters'!$L:$L,MATCH(BU$3,'Scenario Parameters'!$A:$A,0)))*'Base Table 5'!BU117</f>
        <v>64.027799999999999</v>
      </c>
      <c r="BV117" s="36">
        <f>(1+INDEX('Scenario Parameters'!$L:$L,MATCH($C117,'Scenario Parameters'!$A:$A,0)))*(1+INDEX('Scenario Parameters'!$L:$L,MATCH(BV$3,'Scenario Parameters'!$A:$A,0)))*'Base Table 5'!BV117</f>
        <v>14.857900000000001</v>
      </c>
      <c r="BW117" s="36">
        <f>(1+INDEX('Scenario Parameters'!$L:$L,MATCH($C117,'Scenario Parameters'!$A:$A,0)))*(1+INDEX('Scenario Parameters'!$L:$L,MATCH(BW$3,'Scenario Parameters'!$A:$A,0)))*'Base Table 5'!BW117</f>
        <v>16.7272</v>
      </c>
      <c r="BX117" s="36">
        <f>(1+INDEX('Scenario Parameters'!$L:$L,MATCH($C117,'Scenario Parameters'!$A:$A,0)))*(1+INDEX('Scenario Parameters'!$L:$L,MATCH(BX$3,'Scenario Parameters'!$A:$A,0)))*'Base Table 5'!BX117</f>
        <v>65.447999999999993</v>
      </c>
      <c r="BY117" s="36">
        <f>(1+INDEX('Scenario Parameters'!$L:$L,MATCH($C117,'Scenario Parameters'!$A:$A,0)))*(1+INDEX('Scenario Parameters'!$L:$L,MATCH(BY$3,'Scenario Parameters'!$A:$A,0)))*'Base Table 5'!BY117</f>
        <v>63.4422</v>
      </c>
      <c r="BZ117" s="36">
        <f>(1+INDEX('Scenario Parameters'!$L:$L,MATCH($C117,'Scenario Parameters'!$A:$A,0)))*(1+INDEX('Scenario Parameters'!$L:$L,MATCH(BZ$3,'Scenario Parameters'!$A:$A,0)))*'Base Table 5'!BZ117</f>
        <v>80.412899999999993</v>
      </c>
      <c r="CA117" s="36">
        <f>(1+INDEX('Scenario Parameters'!$L:$L,MATCH($C117,'Scenario Parameters'!$A:$A,0)))*(1+INDEX('Scenario Parameters'!$L:$L,MATCH(CA$3,'Scenario Parameters'!$A:$A,0)))*'Base Table 5'!CA117</f>
        <v>254.4999</v>
      </c>
      <c r="CB117" s="36">
        <f>(1+INDEX('Scenario Parameters'!$L:$L,MATCH($C117,'Scenario Parameters'!$A:$A,0)))*(1+INDEX('Scenario Parameters'!$L:$L,MATCH(CB$3,'Scenario Parameters'!$A:$A,0)))*'Base Table 5'!CB117</f>
        <v>61.659300000000002</v>
      </c>
      <c r="CC117" s="36">
        <f>(1+INDEX('Scenario Parameters'!$L:$L,MATCH($C117,'Scenario Parameters'!$A:$A,0)))*(1+INDEX('Scenario Parameters'!$L:$L,MATCH(CC$3,'Scenario Parameters'!$A:$A,0)))*'Base Table 5'!CC117</f>
        <v>29.582799999999999</v>
      </c>
      <c r="CD117" s="36">
        <f>(1+INDEX('Scenario Parameters'!$L:$L,MATCH($C117,'Scenario Parameters'!$A:$A,0)))*(1+INDEX('Scenario Parameters'!$L:$L,MATCH(CD$3,'Scenario Parameters'!$A:$A,0)))*'Base Table 5'!CD117</f>
        <v>316.76531999999997</v>
      </c>
      <c r="CE117" s="36">
        <f>(1+INDEX('Scenario Parameters'!$L:$L,MATCH($C117,'Scenario Parameters'!$A:$A,0)))*(1+INDEX('Scenario Parameters'!$L:$L,MATCH(CE$3,'Scenario Parameters'!$A:$A,0)))*'Base Table 5'!CE117</f>
        <v>3.327</v>
      </c>
      <c r="CF117" s="36">
        <f>(1+INDEX('Scenario Parameters'!$L:$L,MATCH($C117,'Scenario Parameters'!$A:$A,0)))*(1+INDEX('Scenario Parameters'!$L:$L,MATCH(CF$3,'Scenario Parameters'!$A:$A,0)))*'Base Table 5'!CF117</f>
        <v>15.2257</v>
      </c>
      <c r="CG117" s="36">
        <f>(1+INDEX('Scenario Parameters'!$L:$L,MATCH($C117,'Scenario Parameters'!$A:$A,0)))*(1+INDEX('Scenario Parameters'!$L:$L,MATCH(CG$3,'Scenario Parameters'!$A:$A,0)))*'Base Table 5'!CG117</f>
        <v>2.1254</v>
      </c>
      <c r="CH117" s="36">
        <f>(1+INDEX('Scenario Parameters'!$L:$L,MATCH($C117,'Scenario Parameters'!$A:$A,0)))*(1+INDEX('Scenario Parameters'!$L:$L,MATCH(CH$3,'Scenario Parameters'!$A:$A,0)))*'Base Table 5'!CH117</f>
        <v>8.9171999999999993</v>
      </c>
      <c r="CI117" s="36">
        <f>(1+INDEX('Scenario Parameters'!$L:$L,MATCH($C117,'Scenario Parameters'!$A:$A,0)))*(1+INDEX('Scenario Parameters'!$L:$L,MATCH(CI$3,'Scenario Parameters'!$A:$A,0)))*'Base Table 5'!CI117</f>
        <v>59.93</v>
      </c>
      <c r="CJ117" s="36">
        <f>(1+INDEX('Scenario Parameters'!$L:$L,MATCH($C117,'Scenario Parameters'!$A:$A,0)))*(1+INDEX('Scenario Parameters'!$L:$L,MATCH(CJ$3,'Scenario Parameters'!$A:$A,0)))*'Base Table 5'!CJ117</f>
        <v>43.343499999999999</v>
      </c>
      <c r="CK117" s="36">
        <f>(1+INDEX('Scenario Parameters'!$L:$L,MATCH($C117,'Scenario Parameters'!$A:$A,0)))*(1+INDEX('Scenario Parameters'!$L:$L,MATCH(CK$3,'Scenario Parameters'!$A:$A,0)))*'Base Table 5'!CK117</f>
        <v>148.14179999999999</v>
      </c>
      <c r="CL117" s="36">
        <f>(1+INDEX('Scenario Parameters'!$L:$L,MATCH($C117,'Scenario Parameters'!$A:$A,0)))*(1+INDEX('Scenario Parameters'!$L:$L,MATCH(CL$3,'Scenario Parameters'!$A:$A,0)))*'Base Table 5'!CL117</f>
        <v>7.8663999999999996</v>
      </c>
      <c r="CM117" s="36">
        <f>(1+INDEX('Scenario Parameters'!$L:$L,MATCH($C117,'Scenario Parameters'!$A:$A,0)))*(1+INDEX('Scenario Parameters'!$L:$L,MATCH(CM$3,'Scenario Parameters'!$A:$A,0)))*'Base Table 5'!CM117</f>
        <v>0.20230000000000001</v>
      </c>
      <c r="CN117" s="36">
        <f>(1+INDEX('Scenario Parameters'!$L:$L,MATCH($C117,'Scenario Parameters'!$A:$A,0)))*(1+INDEX('Scenario Parameters'!$L:$L,MATCH(CN$3,'Scenario Parameters'!$A:$A,0)))*'Base Table 5'!CN117</f>
        <v>2.8037999999999998</v>
      </c>
      <c r="CO117" s="36">
        <f>(1+INDEX('Scenario Parameters'!$L:$L,MATCH($C117,'Scenario Parameters'!$A:$A,0)))*(1+INDEX('Scenario Parameters'!$L:$L,MATCH(CO$3,'Scenario Parameters'!$A:$A,0)))*'Base Table 5'!CO117</f>
        <v>0.97289999999999999</v>
      </c>
      <c r="CP117" s="36">
        <f>(1+INDEX('Scenario Parameters'!$L:$L,MATCH($C117,'Scenario Parameters'!$A:$A,0)))*(1+INDEX('Scenario Parameters'!$L:$L,MATCH(CP$3,'Scenario Parameters'!$A:$A,0)))*'Base Table 5'!CP117</f>
        <v>18.774999999999999</v>
      </c>
      <c r="CQ117" s="36">
        <f>(1+INDEX('Scenario Parameters'!$L:$L,MATCH($C117,'Scenario Parameters'!$A:$A,0)))*(1+INDEX('Scenario Parameters'!$L:$L,MATCH(CQ$3,'Scenario Parameters'!$A:$A,0)))*'Base Table 5'!CQ117</f>
        <v>10.5588</v>
      </c>
      <c r="CR117" s="36">
        <f>(1+INDEX('Scenario Parameters'!$L:$L,MATCH($C117,'Scenario Parameters'!$A:$A,0)))*(1+INDEX('Scenario Parameters'!$L:$L,MATCH(CR$3,'Scenario Parameters'!$A:$A,0)))*'Base Table 5'!CR117</f>
        <v>1.8452999999999999</v>
      </c>
      <c r="CS117" s="36">
        <f>(1+INDEX('Scenario Parameters'!$L:$L,MATCH($C117,'Scenario Parameters'!$A:$A,0)))*(1+INDEX('Scenario Parameters'!$L:$L,MATCH(CS$3,'Scenario Parameters'!$A:$A,0)))*'Base Table 5'!CS117</f>
        <v>23.1538</v>
      </c>
      <c r="CT117" s="36">
        <f>(1+INDEX('Scenario Parameters'!$L:$L,MATCH($C117,'Scenario Parameters'!$A:$A,0)))*(1+INDEX('Scenario Parameters'!$L:$L,MATCH(CT$3,'Scenario Parameters'!$A:$A,0)))*'Base Table 5'!CT117</f>
        <v>18.881900000000002</v>
      </c>
      <c r="CU117" s="36">
        <f>(1+INDEX('Scenario Parameters'!$L:$L,MATCH($C117,'Scenario Parameters'!$A:$A,0)))*(1+INDEX('Scenario Parameters'!$L:$L,MATCH(CU$3,'Scenario Parameters'!$A:$A,0)))*'Base Table 5'!CU117</f>
        <v>6.2458999999999998</v>
      </c>
      <c r="CV117" s="36">
        <f>(1+INDEX('Scenario Parameters'!$L:$L,MATCH($C117,'Scenario Parameters'!$A:$A,0)))*(1+INDEX('Scenario Parameters'!$L:$L,MATCH(CV$3,'Scenario Parameters'!$A:$A,0)))*'Base Table 5'!CV117</f>
        <v>21.7254</v>
      </c>
      <c r="CW117" s="36">
        <f>(1+INDEX('Scenario Parameters'!$L:$L,MATCH($C117,'Scenario Parameters'!$A:$A,0)))*(1+INDEX('Scenario Parameters'!$L:$L,MATCH(CW$3,'Scenario Parameters'!$A:$A,0)))*'Base Table 5'!CW117</f>
        <v>333.9126</v>
      </c>
      <c r="CX117" s="36">
        <f>(1+INDEX('Scenario Parameters'!$L:$L,MATCH($C117,'Scenario Parameters'!$A:$A,0)))*(1+INDEX('Scenario Parameters'!$L:$L,MATCH(CX$3,'Scenario Parameters'!$A:$A,0)))*'Base Table 5'!CX117</f>
        <v>3.8094999999999999</v>
      </c>
      <c r="CY117" s="36">
        <f>(1+INDEX('Scenario Parameters'!$L:$L,MATCH($C117,'Scenario Parameters'!$A:$A,0)))*(1+INDEX('Scenario Parameters'!$L:$L,MATCH(CY$3,'Scenario Parameters'!$A:$A,0)))*'Base Table 5'!CY117</f>
        <v>42.282499999999999</v>
      </c>
      <c r="CZ117" s="36">
        <f>(1+INDEX('Scenario Parameters'!$L:$L,MATCH($C117,'Scenario Parameters'!$A:$A,0)))*(1+INDEX('Scenario Parameters'!$L:$L,MATCH(CZ$3,'Scenario Parameters'!$A:$A,0)))*'Base Table 5'!CZ117</f>
        <v>21.0593</v>
      </c>
      <c r="DA117" s="36">
        <f>(1+INDEX('Scenario Parameters'!$L:$L,MATCH($C117,'Scenario Parameters'!$A:$A,0)))*(1+INDEX('Scenario Parameters'!$L:$L,MATCH(DA$3,'Scenario Parameters'!$A:$A,0)))*'Base Table 5'!DA117</f>
        <v>71.447299999999998</v>
      </c>
      <c r="DB117" s="36">
        <f>(1+INDEX('Scenario Parameters'!$L:$L,MATCH($C117,'Scenario Parameters'!$A:$A,0)))*(1+INDEX('Scenario Parameters'!$L:$L,MATCH(DB$3,'Scenario Parameters'!$A:$A,0)))*'Base Table 5'!DB117</f>
        <v>165.15870000000001</v>
      </c>
      <c r="DC117" s="36">
        <f>(1+INDEX('Scenario Parameters'!$L:$L,MATCH($C117,'Scenario Parameters'!$A:$A,0)))*(1+INDEX('Scenario Parameters'!$L:$L,MATCH(DC$3,'Scenario Parameters'!$A:$A,0)))*'Base Table 5'!DC117</f>
        <v>14.3071</v>
      </c>
      <c r="DD117" s="36">
        <f>(1+INDEX('Scenario Parameters'!$L:$L,MATCH($C117,'Scenario Parameters'!$A:$A,0)))*(1+INDEX('Scenario Parameters'!$L:$L,MATCH(DD$3,'Scenario Parameters'!$A:$A,0)))*'Base Table 5'!DD117</f>
        <v>49.200400000000002</v>
      </c>
      <c r="DE117" s="36">
        <f>(1+INDEX('Scenario Parameters'!$L:$L,MATCH($C117,'Scenario Parameters'!$A:$A,0)))*(1+INDEX('Scenario Parameters'!$L:$L,MATCH(DE$3,'Scenario Parameters'!$A:$A,0)))*'Base Table 5'!DE117</f>
        <v>44.225000000000001</v>
      </c>
      <c r="DF117" s="36">
        <f>(1+INDEX('Scenario Parameters'!$L:$L,MATCH($C117,'Scenario Parameters'!$A:$A,0)))*(1+INDEX('Scenario Parameters'!$L:$L,MATCH(DF$3,'Scenario Parameters'!$A:$A,0)))*'Base Table 5'!DF117</f>
        <v>1.0646</v>
      </c>
      <c r="DG117" s="36">
        <f>(1+INDEX('Scenario Parameters'!$L:$L,MATCH($C117,'Scenario Parameters'!$A:$A,0)))*(1+INDEX('Scenario Parameters'!$L:$L,MATCH(DG$3,'Scenario Parameters'!$A:$A,0)))*'Base Table 5'!DG117</f>
        <v>935.00504999999998</v>
      </c>
      <c r="DH117" s="36">
        <f>(1+INDEX('Scenario Parameters'!$L:$L,MATCH($C117,'Scenario Parameters'!$A:$A,0)))*(1+INDEX('Scenario Parameters'!$L:$L,MATCH(DH$3,'Scenario Parameters'!$A:$A,0)))*'Base Table 5'!DH117</f>
        <v>340.08524999999997</v>
      </c>
      <c r="DI117" s="36">
        <f>(1+INDEX('Scenario Parameters'!$L:$L,MATCH($C117,'Scenario Parameters'!$A:$A,0)))*(1+INDEX('Scenario Parameters'!$L:$L,MATCH(DI$3,'Scenario Parameters'!$A:$A,0)))*'Base Table 5'!DI117</f>
        <v>100.7015</v>
      </c>
      <c r="DJ117" s="36">
        <f>(1+INDEX('Scenario Parameters'!$L:$L,MATCH($C117,'Scenario Parameters'!$A:$A,0)))*(1+INDEX('Scenario Parameters'!$L:$L,MATCH(DJ$3,'Scenario Parameters'!$A:$A,0)))*'Base Table 5'!DJ117</f>
        <v>26.156500000000001</v>
      </c>
      <c r="DK117" s="36">
        <f>(1+INDEX('Scenario Parameters'!$L:$L,MATCH($C117,'Scenario Parameters'!$A:$A,0)))*(1+INDEX('Scenario Parameters'!$L:$L,MATCH(DK$3,'Scenario Parameters'!$A:$A,0)))*'Base Table 5'!DK117</f>
        <v>49.776899999999998</v>
      </c>
      <c r="DL117" s="36">
        <f>(1+INDEX('Scenario Parameters'!$L:$L,MATCH($C117,'Scenario Parameters'!$A:$A,0)))*(1+INDEX('Scenario Parameters'!$L:$L,MATCH(DL$3,'Scenario Parameters'!$A:$A,0)))*'Base Table 5'!DL117</f>
        <v>0.41907999999999995</v>
      </c>
      <c r="DM117" s="36">
        <f>(1+INDEX('Scenario Parameters'!$L:$L,MATCH($C117,'Scenario Parameters'!$A:$A,0)))*(1+INDEX('Scenario Parameters'!$L:$L,MATCH(DM$3,'Scenario Parameters'!$A:$A,0)))*'Base Table 5'!DM117</f>
        <v>16.931699999999999</v>
      </c>
      <c r="DN117" s="36">
        <f>(1+INDEX('Scenario Parameters'!$L:$L,MATCH($C117,'Scenario Parameters'!$A:$A,0)))*(1+INDEX('Scenario Parameters'!$L:$L,MATCH(DN$3,'Scenario Parameters'!$A:$A,0)))*'Base Table 5'!DN117</f>
        <v>243.8021</v>
      </c>
      <c r="DO117" s="36">
        <f>(1+INDEX('Scenario Parameters'!$L:$L,MATCH($C117,'Scenario Parameters'!$A:$A,0)))*(1+INDEX('Scenario Parameters'!$L:$L,MATCH(DO$3,'Scenario Parameters'!$A:$A,0)))*'Base Table 5'!DO117</f>
        <v>5.6788999999999996</v>
      </c>
      <c r="DP117" s="36">
        <f t="shared" si="12"/>
        <v>3967.8270350000007</v>
      </c>
      <c r="DQ117" s="36">
        <f>('Base Table 5'!DQ117/'Base Table 5'!$DX117)*$EB117</f>
        <v>14174.10179085653</v>
      </c>
      <c r="DR117" s="36">
        <f>('Base Table 5'!DR117/'Base Table 5'!$DX117)*$EB117</f>
        <v>1333.8466226798764</v>
      </c>
      <c r="DS117" s="36">
        <f>('Base Table 5'!DS117/'Base Table 5'!$DX117)*$EB117</f>
        <v>87.380206748770064</v>
      </c>
      <c r="DT117" s="36">
        <f>('Base Table 5'!DT117/'Base Table 5'!$DX117)*$EB117</f>
        <v>1.7189307077372158</v>
      </c>
      <c r="DU117" s="36">
        <f>('Base Table 5'!DU117/'Base Table 5'!$DX117)*$EB117</f>
        <v>18.955478186329284</v>
      </c>
      <c r="DV117" s="36">
        <f>('Base Table 5'!DV117/'Base Table 5'!$DX117)*$EB117</f>
        <v>0</v>
      </c>
      <c r="DW117" s="36">
        <f>('Base Table 5'!DW117/'Base Table 5'!$DX117)*$EB117</f>
        <v>396.18793067620618</v>
      </c>
      <c r="DX117" s="36">
        <f t="shared" si="13"/>
        <v>16012.19095985545</v>
      </c>
      <c r="DY117" s="36">
        <f t="shared" si="14"/>
        <v>19980.017994855451</v>
      </c>
      <c r="DZ117" s="14">
        <f>'Base Table 5'!DY117</f>
        <v>20244.999900000003</v>
      </c>
      <c r="EA117" s="54">
        <v>19980.017994855451</v>
      </c>
      <c r="EB117" s="100">
        <f t="shared" si="15"/>
        <v>16012.19095985545</v>
      </c>
    </row>
    <row r="118" spans="1:132" x14ac:dyDescent="0.4">
      <c r="A118" s="34">
        <v>115</v>
      </c>
      <c r="B118" s="7" t="str">
        <f>'Base Table 5'!B118</f>
        <v>9502</v>
      </c>
      <c r="C118" s="111">
        <f>'Base Table 5'!C118</f>
        <v>28</v>
      </c>
      <c r="D118" s="35" t="str">
        <f>'Base Table 5'!D118</f>
        <v>Other services</v>
      </c>
      <c r="E118" s="36">
        <f>(1+INDEX('Scenario Parameters'!$L:$L,MATCH($C118,'Scenario Parameters'!$A:$A,0)))*(1+INDEX('Scenario Parameters'!$L:$L,MATCH(E$3,'Scenario Parameters'!$A:$A,0)))*'Base Table 5'!E118</f>
        <v>9.0200000000000002E-2</v>
      </c>
      <c r="F118" s="36">
        <f>(1+INDEX('Scenario Parameters'!$L:$L,MATCH($C118,'Scenario Parameters'!$A:$A,0)))*(1+INDEX('Scenario Parameters'!$L:$L,MATCH(F$3,'Scenario Parameters'!$A:$A,0)))*'Base Table 5'!F118</f>
        <v>2.8799999999999999E-2</v>
      </c>
      <c r="G118" s="36">
        <f>(1+INDEX('Scenario Parameters'!$L:$L,MATCH($C118,'Scenario Parameters'!$A:$A,0)))*(1+INDEX('Scenario Parameters'!$L:$L,MATCH(G$3,'Scenario Parameters'!$A:$A,0)))*'Base Table 5'!G118</f>
        <v>7.4800000000000005E-2</v>
      </c>
      <c r="H118" s="36">
        <f>(1+INDEX('Scenario Parameters'!$L:$L,MATCH($C118,'Scenario Parameters'!$A:$A,0)))*(1+INDEX('Scenario Parameters'!$L:$L,MATCH(H$3,'Scenario Parameters'!$A:$A,0)))*'Base Table 5'!H118</f>
        <v>1.1000000000000001E-3</v>
      </c>
      <c r="I118" s="36">
        <f>(1+INDEX('Scenario Parameters'!$L:$L,MATCH($C118,'Scenario Parameters'!$A:$A,0)))*(1+INDEX('Scenario Parameters'!$L:$L,MATCH(I$3,'Scenario Parameters'!$A:$A,0)))*'Base Table 5'!I118</f>
        <v>1.6999999999999999E-3</v>
      </c>
      <c r="J118" s="36">
        <f>(1+INDEX('Scenario Parameters'!$L:$L,MATCH($C118,'Scenario Parameters'!$A:$A,0)))*(1+INDEX('Scenario Parameters'!$L:$L,MATCH(J$3,'Scenario Parameters'!$A:$A,0)))*'Base Table 5'!J118</f>
        <v>1.6999999999999999E-3</v>
      </c>
      <c r="K118" s="36">
        <f>(1+INDEX('Scenario Parameters'!$L:$L,MATCH($C118,'Scenario Parameters'!$A:$A,0)))*(1+INDEX('Scenario Parameters'!$L:$L,MATCH(K$3,'Scenario Parameters'!$A:$A,0)))*'Base Table 5'!K118</f>
        <v>6.6000000000000003E-2</v>
      </c>
      <c r="L118" s="36">
        <f>(1+INDEX('Scenario Parameters'!$L:$L,MATCH($C118,'Scenario Parameters'!$A:$A,0)))*(1+INDEX('Scenario Parameters'!$L:$L,MATCH(L$3,'Scenario Parameters'!$A:$A,0)))*'Base Table 5'!L118</f>
        <v>1.0569999999999997</v>
      </c>
      <c r="M118" s="36">
        <f>(1+INDEX('Scenario Parameters'!$L:$L,MATCH($C118,'Scenario Parameters'!$A:$A,0)))*(1+INDEX('Scenario Parameters'!$L:$L,MATCH(M$3,'Scenario Parameters'!$A:$A,0)))*'Base Table 5'!M118</f>
        <v>1.3453199999999998</v>
      </c>
      <c r="N118" s="36">
        <f>(1+INDEX('Scenario Parameters'!$L:$L,MATCH($C118,'Scenario Parameters'!$A:$A,0)))*(1+INDEX('Scenario Parameters'!$L:$L,MATCH(N$3,'Scenario Parameters'!$A:$A,0)))*'Base Table 5'!N118</f>
        <v>13.960650000000001</v>
      </c>
      <c r="O118" s="36">
        <f>(1+INDEX('Scenario Parameters'!$L:$L,MATCH($C118,'Scenario Parameters'!$A:$A,0)))*(1+INDEX('Scenario Parameters'!$L:$L,MATCH(O$3,'Scenario Parameters'!$A:$A,0)))*'Base Table 5'!O118</f>
        <v>60.884450000000001</v>
      </c>
      <c r="P118" s="36">
        <f>(1+INDEX('Scenario Parameters'!$L:$L,MATCH($C118,'Scenario Parameters'!$A:$A,0)))*(1+INDEX('Scenario Parameters'!$L:$L,MATCH(P$3,'Scenario Parameters'!$A:$A,0)))*'Base Table 5'!P118</f>
        <v>0.89529000000000003</v>
      </c>
      <c r="Q118" s="36">
        <f>(1+INDEX('Scenario Parameters'!$L:$L,MATCH($C118,'Scenario Parameters'!$A:$A,0)))*(1+INDEX('Scenario Parameters'!$L:$L,MATCH(Q$3,'Scenario Parameters'!$A:$A,0)))*'Base Table 5'!Q118</f>
        <v>2.6760000000000003E-2</v>
      </c>
      <c r="R118" s="36">
        <f>(1+INDEX('Scenario Parameters'!$L:$L,MATCH($C118,'Scenario Parameters'!$A:$A,0)))*(1+INDEX('Scenario Parameters'!$L:$L,MATCH(R$3,'Scenario Parameters'!$A:$A,0)))*'Base Table 5'!R118</f>
        <v>8.1661999999999999</v>
      </c>
      <c r="S118" s="36">
        <f>(1+INDEX('Scenario Parameters'!$L:$L,MATCH($C118,'Scenario Parameters'!$A:$A,0)))*(1+INDEX('Scenario Parameters'!$L:$L,MATCH(S$3,'Scenario Parameters'!$A:$A,0)))*'Base Table 5'!S118</f>
        <v>2.9999999999999997E-4</v>
      </c>
      <c r="T118" s="36">
        <f>(1+INDEX('Scenario Parameters'!$L:$L,MATCH($C118,'Scenario Parameters'!$A:$A,0)))*(1+INDEX('Scenario Parameters'!$L:$L,MATCH(T$3,'Scenario Parameters'!$A:$A,0)))*'Base Table 5'!T118</f>
        <v>2.2800000000000001E-2</v>
      </c>
      <c r="U118" s="36">
        <f>(1+INDEX('Scenario Parameters'!$L:$L,MATCH($C118,'Scenario Parameters'!$A:$A,0)))*(1+INDEX('Scenario Parameters'!$L:$L,MATCH(U$3,'Scenario Parameters'!$A:$A,0)))*'Base Table 5'!U118</f>
        <v>0.2402</v>
      </c>
      <c r="V118" s="36">
        <f>(1+INDEX('Scenario Parameters'!$L:$L,MATCH($C118,'Scenario Parameters'!$A:$A,0)))*(1+INDEX('Scenario Parameters'!$L:$L,MATCH(V$3,'Scenario Parameters'!$A:$A,0)))*'Base Table 5'!V118</f>
        <v>5.3E-3</v>
      </c>
      <c r="W118" s="36">
        <f>(1+INDEX('Scenario Parameters'!$L:$L,MATCH($C118,'Scenario Parameters'!$A:$A,0)))*(1+INDEX('Scenario Parameters'!$L:$L,MATCH(W$3,'Scenario Parameters'!$A:$A,0)))*'Base Table 5'!W118</f>
        <v>0.77610000000000001</v>
      </c>
      <c r="X118" s="36">
        <f>(1+INDEX('Scenario Parameters'!$L:$L,MATCH($C118,'Scenario Parameters'!$A:$A,0)))*(1+INDEX('Scenario Parameters'!$L:$L,MATCH(X$3,'Scenario Parameters'!$A:$A,0)))*'Base Table 5'!X118</f>
        <v>2.4883000000000002</v>
      </c>
      <c r="Y118" s="36">
        <f>(1+INDEX('Scenario Parameters'!$L:$L,MATCH($C118,'Scenario Parameters'!$A:$A,0)))*(1+INDEX('Scenario Parameters'!$L:$L,MATCH(Y$3,'Scenario Parameters'!$A:$A,0)))*'Base Table 5'!Y118</f>
        <v>0.53669999999999995</v>
      </c>
      <c r="Z118" s="36">
        <f>(1+INDEX('Scenario Parameters'!$L:$L,MATCH($C118,'Scenario Parameters'!$A:$A,0)))*(1+INDEX('Scenario Parameters'!$L:$L,MATCH(Z$3,'Scenario Parameters'!$A:$A,0)))*'Base Table 5'!Z118</f>
        <v>0.39129999999999998</v>
      </c>
      <c r="AA118" s="36">
        <f>(1+INDEX('Scenario Parameters'!$L:$L,MATCH($C118,'Scenario Parameters'!$A:$A,0)))*(1+INDEX('Scenario Parameters'!$L:$L,MATCH(AA$3,'Scenario Parameters'!$A:$A,0)))*'Base Table 5'!AA118</f>
        <v>0.41249999999999998</v>
      </c>
      <c r="AB118" s="36">
        <f>(1+INDEX('Scenario Parameters'!$L:$L,MATCH($C118,'Scenario Parameters'!$A:$A,0)))*(1+INDEX('Scenario Parameters'!$L:$L,MATCH(AB$3,'Scenario Parameters'!$A:$A,0)))*'Base Table 5'!AB118</f>
        <v>3.2000000000000002E-3</v>
      </c>
      <c r="AC118" s="36">
        <f>(1+INDEX('Scenario Parameters'!$L:$L,MATCH($C118,'Scenario Parameters'!$A:$A,0)))*(1+INDEX('Scenario Parameters'!$L:$L,MATCH(AC$3,'Scenario Parameters'!$A:$A,0)))*'Base Table 5'!AC118</f>
        <v>3.7900999999999998</v>
      </c>
      <c r="AD118" s="36">
        <f>(1+INDEX('Scenario Parameters'!$L:$L,MATCH($C118,'Scenario Parameters'!$A:$A,0)))*(1+INDEX('Scenario Parameters'!$L:$L,MATCH(AD$3,'Scenario Parameters'!$A:$A,0)))*'Base Table 5'!AD118</f>
        <v>0.17469999999999999</v>
      </c>
      <c r="AE118" s="36">
        <f>(1+INDEX('Scenario Parameters'!$L:$L,MATCH($C118,'Scenario Parameters'!$A:$A,0)))*(1+INDEX('Scenario Parameters'!$L:$L,MATCH(AE$3,'Scenario Parameters'!$A:$A,0)))*'Base Table 5'!AE118</f>
        <v>4.53E-2</v>
      </c>
      <c r="AF118" s="36">
        <f>(1+INDEX('Scenario Parameters'!$L:$L,MATCH($C118,'Scenario Parameters'!$A:$A,0)))*(1+INDEX('Scenario Parameters'!$L:$L,MATCH(AF$3,'Scenario Parameters'!$A:$A,0)))*'Base Table 5'!AF118</f>
        <v>0.45219999999999999</v>
      </c>
      <c r="AG118" s="36">
        <f>(1+INDEX('Scenario Parameters'!$L:$L,MATCH($C118,'Scenario Parameters'!$A:$A,0)))*(1+INDEX('Scenario Parameters'!$L:$L,MATCH(AG$3,'Scenario Parameters'!$A:$A,0)))*'Base Table 5'!AG118</f>
        <v>2.35E-2</v>
      </c>
      <c r="AH118" s="36">
        <f>(1+INDEX('Scenario Parameters'!$L:$L,MATCH($C118,'Scenario Parameters'!$A:$A,0)))*(1+INDEX('Scenario Parameters'!$L:$L,MATCH(AH$3,'Scenario Parameters'!$A:$A,0)))*'Base Table 5'!AH118</f>
        <v>4.2799999999999998E-2</v>
      </c>
      <c r="AI118" s="36">
        <f>(1+INDEX('Scenario Parameters'!$L:$L,MATCH($C118,'Scenario Parameters'!$A:$A,0)))*(1+INDEX('Scenario Parameters'!$L:$L,MATCH(AI$3,'Scenario Parameters'!$A:$A,0)))*'Base Table 5'!AI118</f>
        <v>7.2599999999999998E-2</v>
      </c>
      <c r="AJ118" s="36">
        <f>(1+INDEX('Scenario Parameters'!$L:$L,MATCH($C118,'Scenario Parameters'!$A:$A,0)))*(1+INDEX('Scenario Parameters'!$L:$L,MATCH(AJ$3,'Scenario Parameters'!$A:$A,0)))*'Base Table 5'!AJ118</f>
        <v>5.8799999999999998E-2</v>
      </c>
      <c r="AK118" s="36">
        <f>(1+INDEX('Scenario Parameters'!$L:$L,MATCH($C118,'Scenario Parameters'!$A:$A,0)))*(1+INDEX('Scenario Parameters'!$L:$L,MATCH(AK$3,'Scenario Parameters'!$A:$A,0)))*'Base Table 5'!AK118</f>
        <v>0.96899999999999997</v>
      </c>
      <c r="AL118" s="36">
        <f>(1+INDEX('Scenario Parameters'!$L:$L,MATCH($C118,'Scenario Parameters'!$A:$A,0)))*(1+INDEX('Scenario Parameters'!$L:$L,MATCH(AL$3,'Scenario Parameters'!$A:$A,0)))*'Base Table 5'!AL118</f>
        <v>1.4617</v>
      </c>
      <c r="AM118" s="36">
        <f>(1+INDEX('Scenario Parameters'!$L:$L,MATCH($C118,'Scenario Parameters'!$A:$A,0)))*(1+INDEX('Scenario Parameters'!$L:$L,MATCH(AM$3,'Scenario Parameters'!$A:$A,0)))*'Base Table 5'!AM118</f>
        <v>6.5936000000000003</v>
      </c>
      <c r="AN118" s="36">
        <f>(1+INDEX('Scenario Parameters'!$L:$L,MATCH($C118,'Scenario Parameters'!$A:$A,0)))*(1+INDEX('Scenario Parameters'!$L:$L,MATCH(AN$3,'Scenario Parameters'!$A:$A,0)))*'Base Table 5'!AN118</f>
        <v>2.1032999999999999</v>
      </c>
      <c r="AO118" s="36">
        <f>(1+INDEX('Scenario Parameters'!$L:$L,MATCH($C118,'Scenario Parameters'!$A:$A,0)))*(1+INDEX('Scenario Parameters'!$L:$L,MATCH(AO$3,'Scenario Parameters'!$A:$A,0)))*'Base Table 5'!AO118</f>
        <v>7.9119999999999982E-2</v>
      </c>
      <c r="AP118" s="36">
        <f>(1+INDEX('Scenario Parameters'!$L:$L,MATCH($C118,'Scenario Parameters'!$A:$A,0)))*(1+INDEX('Scenario Parameters'!$L:$L,MATCH(AP$3,'Scenario Parameters'!$A:$A,0)))*'Base Table 5'!AP118</f>
        <v>2.51755</v>
      </c>
      <c r="AQ118" s="36">
        <f>(1+INDEX('Scenario Parameters'!$L:$L,MATCH($C118,'Scenario Parameters'!$A:$A,0)))*(1+INDEX('Scenario Parameters'!$L:$L,MATCH(AQ$3,'Scenario Parameters'!$A:$A,0)))*'Base Table 5'!AQ118</f>
        <v>2.0000000000000001E-4</v>
      </c>
      <c r="AR118" s="36">
        <f>(1+INDEX('Scenario Parameters'!$L:$L,MATCH($C118,'Scenario Parameters'!$A:$A,0)))*(1+INDEX('Scenario Parameters'!$L:$L,MATCH(AR$3,'Scenario Parameters'!$A:$A,0)))*'Base Table 5'!AR118</f>
        <v>15.4329</v>
      </c>
      <c r="AS118" s="36">
        <f>(1+INDEX('Scenario Parameters'!$L:$L,MATCH($C118,'Scenario Parameters'!$A:$A,0)))*(1+INDEX('Scenario Parameters'!$L:$L,MATCH(AS$3,'Scenario Parameters'!$A:$A,0)))*'Base Table 5'!AS118</f>
        <v>3.0501999999999998</v>
      </c>
      <c r="AT118" s="36">
        <f>(1+INDEX('Scenario Parameters'!$L:$L,MATCH($C118,'Scenario Parameters'!$A:$A,0)))*(1+INDEX('Scenario Parameters'!$L:$L,MATCH(AT$3,'Scenario Parameters'!$A:$A,0)))*'Base Table 5'!AT118</f>
        <v>9.1024999999999991</v>
      </c>
      <c r="AU118" s="36">
        <f>(1+INDEX('Scenario Parameters'!$L:$L,MATCH($C118,'Scenario Parameters'!$A:$A,0)))*(1+INDEX('Scenario Parameters'!$L:$L,MATCH(AU$3,'Scenario Parameters'!$A:$A,0)))*'Base Table 5'!AU118</f>
        <v>0.2</v>
      </c>
      <c r="AV118" s="36">
        <f>(1+INDEX('Scenario Parameters'!$L:$L,MATCH($C118,'Scenario Parameters'!$A:$A,0)))*(1+INDEX('Scenario Parameters'!$L:$L,MATCH(AV$3,'Scenario Parameters'!$A:$A,0)))*'Base Table 5'!AV118</f>
        <v>0.15290000000000001</v>
      </c>
      <c r="AW118" s="36">
        <f>(1+INDEX('Scenario Parameters'!$L:$L,MATCH($C118,'Scenario Parameters'!$A:$A,0)))*(1+INDEX('Scenario Parameters'!$L:$L,MATCH(AW$3,'Scenario Parameters'!$A:$A,0)))*'Base Table 5'!AW118</f>
        <v>9.5999999999999992E-3</v>
      </c>
      <c r="AX118" s="36">
        <f>(1+INDEX('Scenario Parameters'!$L:$L,MATCH($C118,'Scenario Parameters'!$A:$A,0)))*(1+INDEX('Scenario Parameters'!$L:$L,MATCH(AX$3,'Scenario Parameters'!$A:$A,0)))*'Base Table 5'!AX118</f>
        <v>2.9851000000000001</v>
      </c>
      <c r="AY118" s="36">
        <f>(1+INDEX('Scenario Parameters'!$L:$L,MATCH($C118,'Scenario Parameters'!$A:$A,0)))*(1+INDEX('Scenario Parameters'!$L:$L,MATCH(AY$3,'Scenario Parameters'!$A:$A,0)))*'Base Table 5'!AY118</f>
        <v>0.70609999999999995</v>
      </c>
      <c r="AZ118" s="36">
        <f>(1+INDEX('Scenario Parameters'!$L:$L,MATCH($C118,'Scenario Parameters'!$A:$A,0)))*(1+INDEX('Scenario Parameters'!$L:$L,MATCH(AZ$3,'Scenario Parameters'!$A:$A,0)))*'Base Table 5'!AZ118</f>
        <v>2.2000000000000001E-3</v>
      </c>
      <c r="BA118" s="36">
        <f>(1+INDEX('Scenario Parameters'!$L:$L,MATCH($C118,'Scenario Parameters'!$A:$A,0)))*(1+INDEX('Scenario Parameters'!$L:$L,MATCH(BA$3,'Scenario Parameters'!$A:$A,0)))*'Base Table 5'!BA118</f>
        <v>2.9861</v>
      </c>
      <c r="BB118" s="36">
        <f>(1+INDEX('Scenario Parameters'!$L:$L,MATCH($C118,'Scenario Parameters'!$A:$A,0)))*(1+INDEX('Scenario Parameters'!$L:$L,MATCH(BB$3,'Scenario Parameters'!$A:$A,0)))*'Base Table 5'!BB118</f>
        <v>0.33600000000000002</v>
      </c>
      <c r="BC118" s="36">
        <f>(1+INDEX('Scenario Parameters'!$L:$L,MATCH($C118,'Scenario Parameters'!$A:$A,0)))*(1+INDEX('Scenario Parameters'!$L:$L,MATCH(BC$3,'Scenario Parameters'!$A:$A,0)))*'Base Table 5'!BC118</f>
        <v>8.9999999999999993E-3</v>
      </c>
      <c r="BD118" s="36">
        <f>(1+INDEX('Scenario Parameters'!$L:$L,MATCH($C118,'Scenario Parameters'!$A:$A,0)))*(1+INDEX('Scenario Parameters'!$L:$L,MATCH(BD$3,'Scenario Parameters'!$A:$A,0)))*'Base Table 5'!BD118</f>
        <v>4.1925999999999997</v>
      </c>
      <c r="BE118" s="36">
        <f>(1+INDEX('Scenario Parameters'!$L:$L,MATCH($C118,'Scenario Parameters'!$A:$A,0)))*(1+INDEX('Scenario Parameters'!$L:$L,MATCH(BE$3,'Scenario Parameters'!$A:$A,0)))*'Base Table 5'!BE118</f>
        <v>0.25569999999999998</v>
      </c>
      <c r="BF118" s="36">
        <f>(1+INDEX('Scenario Parameters'!$L:$L,MATCH($C118,'Scenario Parameters'!$A:$A,0)))*(1+INDEX('Scenario Parameters'!$L:$L,MATCH(BF$3,'Scenario Parameters'!$A:$A,0)))*'Base Table 5'!BF118</f>
        <v>1.7359</v>
      </c>
      <c r="BG118" s="36">
        <f>(1+INDEX('Scenario Parameters'!$L:$L,MATCH($C118,'Scenario Parameters'!$A:$A,0)))*(1+INDEX('Scenario Parameters'!$L:$L,MATCH(BG$3,'Scenario Parameters'!$A:$A,0)))*'Base Table 5'!BG118</f>
        <v>6.0111300000000005</v>
      </c>
      <c r="BH118" s="36">
        <f>(1+INDEX('Scenario Parameters'!$L:$L,MATCH($C118,'Scenario Parameters'!$A:$A,0)))*(1+INDEX('Scenario Parameters'!$L:$L,MATCH(BH$3,'Scenario Parameters'!$A:$A,0)))*'Base Table 5'!BH118</f>
        <v>4.0258000000000003</v>
      </c>
      <c r="BI118" s="36">
        <f>(1+INDEX('Scenario Parameters'!$L:$L,MATCH($C118,'Scenario Parameters'!$A:$A,0)))*(1+INDEX('Scenario Parameters'!$L:$L,MATCH(BI$3,'Scenario Parameters'!$A:$A,0)))*'Base Table 5'!BI118</f>
        <v>3.4207999999999998</v>
      </c>
      <c r="BJ118" s="36">
        <f>(1+INDEX('Scenario Parameters'!$L:$L,MATCH($C118,'Scenario Parameters'!$A:$A,0)))*(1+INDEX('Scenario Parameters'!$L:$L,MATCH(BJ$3,'Scenario Parameters'!$A:$A,0)))*'Base Table 5'!BJ118</f>
        <v>5.1200000000000002E-2</v>
      </c>
      <c r="BK118" s="36">
        <f>(1+INDEX('Scenario Parameters'!$L:$L,MATCH($C118,'Scenario Parameters'!$A:$A,0)))*(1+INDEX('Scenario Parameters'!$L:$L,MATCH(BK$3,'Scenario Parameters'!$A:$A,0)))*'Base Table 5'!BK118</f>
        <v>1.6313</v>
      </c>
      <c r="BL118" s="36">
        <f>(1+INDEX('Scenario Parameters'!$L:$L,MATCH($C118,'Scenario Parameters'!$A:$A,0)))*(1+INDEX('Scenario Parameters'!$L:$L,MATCH(BL$3,'Scenario Parameters'!$A:$A,0)))*'Base Table 5'!BL118</f>
        <v>4.3400000000000001E-2</v>
      </c>
      <c r="BM118" s="36">
        <f>(1+INDEX('Scenario Parameters'!$L:$L,MATCH($C118,'Scenario Parameters'!$A:$A,0)))*(1+INDEX('Scenario Parameters'!$L:$L,MATCH(BM$3,'Scenario Parameters'!$A:$A,0)))*'Base Table 5'!BM118</f>
        <v>0.1197</v>
      </c>
      <c r="BN118" s="36">
        <f>(1+INDEX('Scenario Parameters'!$L:$L,MATCH($C118,'Scenario Parameters'!$A:$A,0)))*(1+INDEX('Scenario Parameters'!$L:$L,MATCH(BN$3,'Scenario Parameters'!$A:$A,0)))*'Base Table 5'!BN118</f>
        <v>2.4245000000000001</v>
      </c>
      <c r="BO118" s="36">
        <f>(1+INDEX('Scenario Parameters'!$L:$L,MATCH($C118,'Scenario Parameters'!$A:$A,0)))*(1+INDEX('Scenario Parameters'!$L:$L,MATCH(BO$3,'Scenario Parameters'!$A:$A,0)))*'Base Table 5'!BO118</f>
        <v>2.7315999999999998</v>
      </c>
      <c r="BP118" s="36">
        <f>(1+INDEX('Scenario Parameters'!$L:$L,MATCH($C118,'Scenario Parameters'!$A:$A,0)))*(1+INDEX('Scenario Parameters'!$L:$L,MATCH(BP$3,'Scenario Parameters'!$A:$A,0)))*'Base Table 5'!BP118</f>
        <v>0.28820000000000001</v>
      </c>
      <c r="BQ118" s="36">
        <f>(1+INDEX('Scenario Parameters'!$L:$L,MATCH($C118,'Scenario Parameters'!$A:$A,0)))*(1+INDEX('Scenario Parameters'!$L:$L,MATCH(BQ$3,'Scenario Parameters'!$A:$A,0)))*'Base Table 5'!BQ118</f>
        <v>3.2338749999999998</v>
      </c>
      <c r="BR118" s="36">
        <f>(1+INDEX('Scenario Parameters'!$L:$L,MATCH($C118,'Scenario Parameters'!$A:$A,0)))*(1+INDEX('Scenario Parameters'!$L:$L,MATCH(BR$3,'Scenario Parameters'!$A:$A,0)))*'Base Table 5'!BR118</f>
        <v>7.5898750000000001</v>
      </c>
      <c r="BS118" s="36">
        <f>(1+INDEX('Scenario Parameters'!$L:$L,MATCH($C118,'Scenario Parameters'!$A:$A,0)))*(1+INDEX('Scenario Parameters'!$L:$L,MATCH(BS$3,'Scenario Parameters'!$A:$A,0)))*'Base Table 5'!BS118</f>
        <v>6.6599999999999993E-3</v>
      </c>
      <c r="BT118" s="36">
        <f>(1+INDEX('Scenario Parameters'!$L:$L,MATCH($C118,'Scenario Parameters'!$A:$A,0)))*(1+INDEX('Scenario Parameters'!$L:$L,MATCH(BT$3,'Scenario Parameters'!$A:$A,0)))*'Base Table 5'!BT118</f>
        <v>1.2874000000000001</v>
      </c>
      <c r="BU118" s="36">
        <f>(1+INDEX('Scenario Parameters'!$L:$L,MATCH($C118,'Scenario Parameters'!$A:$A,0)))*(1+INDEX('Scenario Parameters'!$L:$L,MATCH(BU$3,'Scenario Parameters'!$A:$A,0)))*'Base Table 5'!BU118</f>
        <v>44.8339</v>
      </c>
      <c r="BV118" s="36">
        <f>(1+INDEX('Scenario Parameters'!$L:$L,MATCH($C118,'Scenario Parameters'!$A:$A,0)))*(1+INDEX('Scenario Parameters'!$L:$L,MATCH(BV$3,'Scenario Parameters'!$A:$A,0)))*'Base Table 5'!BV118</f>
        <v>201.07660000000001</v>
      </c>
      <c r="BW118" s="36">
        <f>(1+INDEX('Scenario Parameters'!$L:$L,MATCH($C118,'Scenario Parameters'!$A:$A,0)))*(1+INDEX('Scenario Parameters'!$L:$L,MATCH(BW$3,'Scenario Parameters'!$A:$A,0)))*'Base Table 5'!BW118</f>
        <v>159.34469999999999</v>
      </c>
      <c r="BX118" s="36">
        <f>(1+INDEX('Scenario Parameters'!$L:$L,MATCH($C118,'Scenario Parameters'!$A:$A,0)))*(1+INDEX('Scenario Parameters'!$L:$L,MATCH(BX$3,'Scenario Parameters'!$A:$A,0)))*'Base Table 5'!BX118</f>
        <v>118.3473</v>
      </c>
      <c r="BY118" s="36">
        <f>(1+INDEX('Scenario Parameters'!$L:$L,MATCH($C118,'Scenario Parameters'!$A:$A,0)))*(1+INDEX('Scenario Parameters'!$L:$L,MATCH(BY$3,'Scenario Parameters'!$A:$A,0)))*'Base Table 5'!BY118</f>
        <v>177.8937</v>
      </c>
      <c r="BZ118" s="36">
        <f>(1+INDEX('Scenario Parameters'!$L:$L,MATCH($C118,'Scenario Parameters'!$A:$A,0)))*(1+INDEX('Scenario Parameters'!$L:$L,MATCH(BZ$3,'Scenario Parameters'!$A:$A,0)))*'Base Table 5'!BZ118</f>
        <v>9.5808</v>
      </c>
      <c r="CA118" s="36">
        <f>(1+INDEX('Scenario Parameters'!$L:$L,MATCH($C118,'Scenario Parameters'!$A:$A,0)))*(1+INDEX('Scenario Parameters'!$L:$L,MATCH(CA$3,'Scenario Parameters'!$A:$A,0)))*'Base Table 5'!CA118</f>
        <v>25.682700000000001</v>
      </c>
      <c r="CB118" s="36">
        <f>(1+INDEX('Scenario Parameters'!$L:$L,MATCH($C118,'Scenario Parameters'!$A:$A,0)))*(1+INDEX('Scenario Parameters'!$L:$L,MATCH(CB$3,'Scenario Parameters'!$A:$A,0)))*'Base Table 5'!CB118</f>
        <v>2.2848999999999999</v>
      </c>
      <c r="CC118" s="36">
        <f>(1+INDEX('Scenario Parameters'!$L:$L,MATCH($C118,'Scenario Parameters'!$A:$A,0)))*(1+INDEX('Scenario Parameters'!$L:$L,MATCH(CC$3,'Scenario Parameters'!$A:$A,0)))*'Base Table 5'!CC118</f>
        <v>7.2423000000000002</v>
      </c>
      <c r="CD118" s="36">
        <f>(1+INDEX('Scenario Parameters'!$L:$L,MATCH($C118,'Scenario Parameters'!$A:$A,0)))*(1+INDEX('Scenario Parameters'!$L:$L,MATCH(CD$3,'Scenario Parameters'!$A:$A,0)))*'Base Table 5'!CD118</f>
        <v>7.0964400000000003</v>
      </c>
      <c r="CE118" s="36">
        <f>(1+INDEX('Scenario Parameters'!$L:$L,MATCH($C118,'Scenario Parameters'!$A:$A,0)))*(1+INDEX('Scenario Parameters'!$L:$L,MATCH(CE$3,'Scenario Parameters'!$A:$A,0)))*'Base Table 5'!CE118</f>
        <v>1.0456000000000001</v>
      </c>
      <c r="CF118" s="36">
        <f>(1+INDEX('Scenario Parameters'!$L:$L,MATCH($C118,'Scenario Parameters'!$A:$A,0)))*(1+INDEX('Scenario Parameters'!$L:$L,MATCH(CF$3,'Scenario Parameters'!$A:$A,0)))*'Base Table 5'!CF118</f>
        <v>4.9577</v>
      </c>
      <c r="CG118" s="36">
        <f>(1+INDEX('Scenario Parameters'!$L:$L,MATCH($C118,'Scenario Parameters'!$A:$A,0)))*(1+INDEX('Scenario Parameters'!$L:$L,MATCH(CG$3,'Scenario Parameters'!$A:$A,0)))*'Base Table 5'!CG118</f>
        <v>3.6299999999999999E-2</v>
      </c>
      <c r="CH118" s="36">
        <f>(1+INDEX('Scenario Parameters'!$L:$L,MATCH($C118,'Scenario Parameters'!$A:$A,0)))*(1+INDEX('Scenario Parameters'!$L:$L,MATCH(CH$3,'Scenario Parameters'!$A:$A,0)))*'Base Table 5'!CH118</f>
        <v>1.2303999999999999</v>
      </c>
      <c r="CI118" s="36">
        <f>(1+INDEX('Scenario Parameters'!$L:$L,MATCH($C118,'Scenario Parameters'!$A:$A,0)))*(1+INDEX('Scenario Parameters'!$L:$L,MATCH(CI$3,'Scenario Parameters'!$A:$A,0)))*'Base Table 5'!CI118</f>
        <v>4.4166999999999996</v>
      </c>
      <c r="CJ118" s="36">
        <f>(1+INDEX('Scenario Parameters'!$L:$L,MATCH($C118,'Scenario Parameters'!$A:$A,0)))*(1+INDEX('Scenario Parameters'!$L:$L,MATCH(CJ$3,'Scenario Parameters'!$A:$A,0)))*'Base Table 5'!CJ118</f>
        <v>9.5662000000000003</v>
      </c>
      <c r="CK118" s="36">
        <f>(1+INDEX('Scenario Parameters'!$L:$L,MATCH($C118,'Scenario Parameters'!$A:$A,0)))*(1+INDEX('Scenario Parameters'!$L:$L,MATCH(CK$3,'Scenario Parameters'!$A:$A,0)))*'Base Table 5'!CK118</f>
        <v>5.8299999999999998E-2</v>
      </c>
      <c r="CL118" s="36">
        <f>(1+INDEX('Scenario Parameters'!$L:$L,MATCH($C118,'Scenario Parameters'!$A:$A,0)))*(1+INDEX('Scenario Parameters'!$L:$L,MATCH(CL$3,'Scenario Parameters'!$A:$A,0)))*'Base Table 5'!CL118</f>
        <v>3.78E-2</v>
      </c>
      <c r="CM118" s="36">
        <f>(1+INDEX('Scenario Parameters'!$L:$L,MATCH($C118,'Scenario Parameters'!$A:$A,0)))*(1+INDEX('Scenario Parameters'!$L:$L,MATCH(CM$3,'Scenario Parameters'!$A:$A,0)))*'Base Table 5'!CM118</f>
        <v>0.29520000000000002</v>
      </c>
      <c r="CN118" s="36">
        <f>(1+INDEX('Scenario Parameters'!$L:$L,MATCH($C118,'Scenario Parameters'!$A:$A,0)))*(1+INDEX('Scenario Parameters'!$L:$L,MATCH(CN$3,'Scenario Parameters'!$A:$A,0)))*'Base Table 5'!CN118</f>
        <v>3.4533</v>
      </c>
      <c r="CO118" s="36">
        <f>(1+INDEX('Scenario Parameters'!$L:$L,MATCH($C118,'Scenario Parameters'!$A:$A,0)))*(1+INDEX('Scenario Parameters'!$L:$L,MATCH(CO$3,'Scenario Parameters'!$A:$A,0)))*'Base Table 5'!CO118</f>
        <v>6.7999999999999996E-3</v>
      </c>
      <c r="CP118" s="36">
        <f>(1+INDEX('Scenario Parameters'!$L:$L,MATCH($C118,'Scenario Parameters'!$A:$A,0)))*(1+INDEX('Scenario Parameters'!$L:$L,MATCH(CP$3,'Scenario Parameters'!$A:$A,0)))*'Base Table 5'!CP118</f>
        <v>15.2263</v>
      </c>
      <c r="CQ118" s="36">
        <f>(1+INDEX('Scenario Parameters'!$L:$L,MATCH($C118,'Scenario Parameters'!$A:$A,0)))*(1+INDEX('Scenario Parameters'!$L:$L,MATCH(CQ$3,'Scenario Parameters'!$A:$A,0)))*'Base Table 5'!CQ118</f>
        <v>20.231100000000001</v>
      </c>
      <c r="CR118" s="36">
        <f>(1+INDEX('Scenario Parameters'!$L:$L,MATCH($C118,'Scenario Parameters'!$A:$A,0)))*(1+INDEX('Scenario Parameters'!$L:$L,MATCH(CR$3,'Scenario Parameters'!$A:$A,0)))*'Base Table 5'!CR118</f>
        <v>2.2557</v>
      </c>
      <c r="CS118" s="36">
        <f>(1+INDEX('Scenario Parameters'!$L:$L,MATCH($C118,'Scenario Parameters'!$A:$A,0)))*(1+INDEX('Scenario Parameters'!$L:$L,MATCH(CS$3,'Scenario Parameters'!$A:$A,0)))*'Base Table 5'!CS118</f>
        <v>8.7603000000000009</v>
      </c>
      <c r="CT118" s="36">
        <f>(1+INDEX('Scenario Parameters'!$L:$L,MATCH($C118,'Scenario Parameters'!$A:$A,0)))*(1+INDEX('Scenario Parameters'!$L:$L,MATCH(CT$3,'Scenario Parameters'!$A:$A,0)))*'Base Table 5'!CT118</f>
        <v>0</v>
      </c>
      <c r="CU118" s="36">
        <f>(1+INDEX('Scenario Parameters'!$L:$L,MATCH($C118,'Scenario Parameters'!$A:$A,0)))*(1+INDEX('Scenario Parameters'!$L:$L,MATCH(CU$3,'Scenario Parameters'!$A:$A,0)))*'Base Table 5'!CU118</f>
        <v>0</v>
      </c>
      <c r="CV118" s="36">
        <f>(1+INDEX('Scenario Parameters'!$L:$L,MATCH($C118,'Scenario Parameters'!$A:$A,0)))*(1+INDEX('Scenario Parameters'!$L:$L,MATCH(CV$3,'Scenario Parameters'!$A:$A,0)))*'Base Table 5'!CV118</f>
        <v>4.3350999999999997</v>
      </c>
      <c r="CW118" s="36">
        <f>(1+INDEX('Scenario Parameters'!$L:$L,MATCH($C118,'Scenario Parameters'!$A:$A,0)))*(1+INDEX('Scenario Parameters'!$L:$L,MATCH(CW$3,'Scenario Parameters'!$A:$A,0)))*'Base Table 5'!CW118</f>
        <v>152.79220000000001</v>
      </c>
      <c r="CX118" s="36">
        <f>(1+INDEX('Scenario Parameters'!$L:$L,MATCH($C118,'Scenario Parameters'!$A:$A,0)))*(1+INDEX('Scenario Parameters'!$L:$L,MATCH(CX$3,'Scenario Parameters'!$A:$A,0)))*'Base Table 5'!CX118</f>
        <v>4.6749999999999998</v>
      </c>
      <c r="CY118" s="36">
        <f>(1+INDEX('Scenario Parameters'!$L:$L,MATCH($C118,'Scenario Parameters'!$A:$A,0)))*(1+INDEX('Scenario Parameters'!$L:$L,MATCH(CY$3,'Scenario Parameters'!$A:$A,0)))*'Base Table 5'!CY118</f>
        <v>25.179500000000001</v>
      </c>
      <c r="CZ118" s="36">
        <f>(1+INDEX('Scenario Parameters'!$L:$L,MATCH($C118,'Scenario Parameters'!$A:$A,0)))*(1+INDEX('Scenario Parameters'!$L:$L,MATCH(CZ$3,'Scenario Parameters'!$A:$A,0)))*'Base Table 5'!CZ118</f>
        <v>6.0872999999999999</v>
      </c>
      <c r="DA118" s="36">
        <f>(1+INDEX('Scenario Parameters'!$L:$L,MATCH($C118,'Scenario Parameters'!$A:$A,0)))*(1+INDEX('Scenario Parameters'!$L:$L,MATCH(DA$3,'Scenario Parameters'!$A:$A,0)))*'Base Table 5'!DA118</f>
        <v>9.7019000000000002</v>
      </c>
      <c r="DB118" s="36">
        <f>(1+INDEX('Scenario Parameters'!$L:$L,MATCH($C118,'Scenario Parameters'!$A:$A,0)))*(1+INDEX('Scenario Parameters'!$L:$L,MATCH(DB$3,'Scenario Parameters'!$A:$A,0)))*'Base Table 5'!DB118</f>
        <v>403.7013</v>
      </c>
      <c r="DC118" s="36">
        <f>(1+INDEX('Scenario Parameters'!$L:$L,MATCH($C118,'Scenario Parameters'!$A:$A,0)))*(1+INDEX('Scenario Parameters'!$L:$L,MATCH(DC$3,'Scenario Parameters'!$A:$A,0)))*'Base Table 5'!DC118</f>
        <v>13.840400000000001</v>
      </c>
      <c r="DD118" s="36">
        <f>(1+INDEX('Scenario Parameters'!$L:$L,MATCH($C118,'Scenario Parameters'!$A:$A,0)))*(1+INDEX('Scenario Parameters'!$L:$L,MATCH(DD$3,'Scenario Parameters'!$A:$A,0)))*'Base Table 5'!DD118</f>
        <v>53.157699999999998</v>
      </c>
      <c r="DE118" s="36">
        <f>(1+INDEX('Scenario Parameters'!$L:$L,MATCH($C118,'Scenario Parameters'!$A:$A,0)))*(1+INDEX('Scenario Parameters'!$L:$L,MATCH(DE$3,'Scenario Parameters'!$A:$A,0)))*'Base Table 5'!DE118</f>
        <v>31.084250000000001</v>
      </c>
      <c r="DF118" s="36">
        <f>(1+INDEX('Scenario Parameters'!$L:$L,MATCH($C118,'Scenario Parameters'!$A:$A,0)))*(1+INDEX('Scenario Parameters'!$L:$L,MATCH(DF$3,'Scenario Parameters'!$A:$A,0)))*'Base Table 5'!DF118</f>
        <v>2.1122999999999998</v>
      </c>
      <c r="DG118" s="36">
        <f>(1+INDEX('Scenario Parameters'!$L:$L,MATCH($C118,'Scenario Parameters'!$A:$A,0)))*(1+INDEX('Scenario Parameters'!$L:$L,MATCH(DG$3,'Scenario Parameters'!$A:$A,0)))*'Base Table 5'!DG118</f>
        <v>50.960450000000002</v>
      </c>
      <c r="DH118" s="36">
        <f>(1+INDEX('Scenario Parameters'!$L:$L,MATCH($C118,'Scenario Parameters'!$A:$A,0)))*(1+INDEX('Scenario Parameters'!$L:$L,MATCH(DH$3,'Scenario Parameters'!$A:$A,0)))*'Base Table 5'!DH118</f>
        <v>72.596999999999994</v>
      </c>
      <c r="DI118" s="36">
        <f>(1+INDEX('Scenario Parameters'!$L:$L,MATCH($C118,'Scenario Parameters'!$A:$A,0)))*(1+INDEX('Scenario Parameters'!$L:$L,MATCH(DI$3,'Scenario Parameters'!$A:$A,0)))*'Base Table 5'!DI118</f>
        <v>0.1113</v>
      </c>
      <c r="DJ118" s="36">
        <f>(1+INDEX('Scenario Parameters'!$L:$L,MATCH($C118,'Scenario Parameters'!$A:$A,0)))*(1+INDEX('Scenario Parameters'!$L:$L,MATCH(DJ$3,'Scenario Parameters'!$A:$A,0)))*'Base Table 5'!DJ118</f>
        <v>34.463000000000001</v>
      </c>
      <c r="DK118" s="36">
        <f>(1+INDEX('Scenario Parameters'!$L:$L,MATCH($C118,'Scenario Parameters'!$A:$A,0)))*(1+INDEX('Scenario Parameters'!$L:$L,MATCH(DK$3,'Scenario Parameters'!$A:$A,0)))*'Base Table 5'!DK118</f>
        <v>2.0954000000000002</v>
      </c>
      <c r="DL118" s="36">
        <f>(1+INDEX('Scenario Parameters'!$L:$L,MATCH($C118,'Scenario Parameters'!$A:$A,0)))*(1+INDEX('Scenario Parameters'!$L:$L,MATCH(DL$3,'Scenario Parameters'!$A:$A,0)))*'Base Table 5'!DL118</f>
        <v>0.10611999999999996</v>
      </c>
      <c r="DM118" s="36">
        <f>(1+INDEX('Scenario Parameters'!$L:$L,MATCH($C118,'Scenario Parameters'!$A:$A,0)))*(1+INDEX('Scenario Parameters'!$L:$L,MATCH(DM$3,'Scenario Parameters'!$A:$A,0)))*'Base Table 5'!DM118</f>
        <v>0.64859999999999995</v>
      </c>
      <c r="DN118" s="36">
        <f>(1+INDEX('Scenario Parameters'!$L:$L,MATCH($C118,'Scenario Parameters'!$A:$A,0)))*(1+INDEX('Scenario Parameters'!$L:$L,MATCH(DN$3,'Scenario Parameters'!$A:$A,0)))*'Base Table 5'!DN118</f>
        <v>30.551400000000001</v>
      </c>
      <c r="DO118" s="36">
        <f>(1+INDEX('Scenario Parameters'!$L:$L,MATCH($C118,'Scenario Parameters'!$A:$A,0)))*(1+INDEX('Scenario Parameters'!$L:$L,MATCH(DO$3,'Scenario Parameters'!$A:$A,0)))*'Base Table 5'!DO118</f>
        <v>1.3158000000000001</v>
      </c>
      <c r="DP118" s="36">
        <f t="shared" si="12"/>
        <v>1908.3604399999999</v>
      </c>
      <c r="DQ118" s="36">
        <f>('Base Table 5'!DQ118/'Base Table 5'!$DX118)*$EB118</f>
        <v>12942.08506786024</v>
      </c>
      <c r="DR118" s="36">
        <f>('Base Table 5'!DR118/'Base Table 5'!$DX118)*$EB118</f>
        <v>183.78439854708554</v>
      </c>
      <c r="DS118" s="36">
        <f>('Base Table 5'!DS118/'Base Table 5'!$DX118)*$EB118</f>
        <v>79.511699477502731</v>
      </c>
      <c r="DT118" s="36">
        <f>('Base Table 5'!DT118/'Base Table 5'!$DX118)*$EB118</f>
        <v>1.7564791549497965</v>
      </c>
      <c r="DU118" s="36">
        <f>('Base Table 5'!DU118/'Base Table 5'!$DX118)*$EB118</f>
        <v>16.514644788184388</v>
      </c>
      <c r="DV118" s="36">
        <f>('Base Table 5'!DV118/'Base Table 5'!$DX118)*$EB118</f>
        <v>0</v>
      </c>
      <c r="DW118" s="36">
        <f>('Base Table 5'!DW118/'Base Table 5'!$DX118)*$EB118</f>
        <v>56.757377191729766</v>
      </c>
      <c r="DX118" s="36">
        <f t="shared" si="13"/>
        <v>13280.409667019696</v>
      </c>
      <c r="DY118" s="36">
        <f t="shared" si="14"/>
        <v>15188.770107019696</v>
      </c>
      <c r="DZ118" s="14">
        <f>'Base Table 5'!DY118</f>
        <v>15653.999900000001</v>
      </c>
      <c r="EA118" s="54">
        <v>15188.770107019693</v>
      </c>
      <c r="EB118" s="100">
        <f t="shared" si="15"/>
        <v>13280.409667019692</v>
      </c>
    </row>
    <row r="119" spans="1:132" x14ac:dyDescent="0.4">
      <c r="A119" s="34"/>
      <c r="B119" s="7"/>
      <c r="C119" s="111"/>
      <c r="D119" s="35"/>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14"/>
      <c r="EA119" s="54"/>
      <c r="EB119" s="100"/>
    </row>
    <row r="120" spans="1:132" x14ac:dyDescent="0.4">
      <c r="A120" s="34"/>
      <c r="B120" s="7"/>
      <c r="C120" s="111"/>
      <c r="D120" s="35"/>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14"/>
      <c r="EA120" s="54"/>
      <c r="EB120" s="100"/>
    </row>
    <row r="121" spans="1:132" x14ac:dyDescent="0.4">
      <c r="A121" s="34"/>
      <c r="B121" s="7"/>
      <c r="C121" s="7"/>
      <c r="D121" s="35"/>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row>
    <row r="122" spans="1:132" s="27" customFormat="1" ht="11.6" customHeight="1" x14ac:dyDescent="0.3">
      <c r="A122" s="39" t="s">
        <v>519</v>
      </c>
      <c r="B122" s="108" t="s">
        <v>520</v>
      </c>
      <c r="C122" s="108"/>
      <c r="D122" s="41"/>
      <c r="E122" s="40">
        <f t="shared" ref="E122:AJ122" si="16">SUM(E4:E118)</f>
        <v>28762.917464999995</v>
      </c>
      <c r="F122" s="40">
        <f t="shared" si="16"/>
        <v>5233.2045850000013</v>
      </c>
      <c r="G122" s="40">
        <f t="shared" si="16"/>
        <v>15743.44916</v>
      </c>
      <c r="H122" s="40">
        <f t="shared" si="16"/>
        <v>1612.631535</v>
      </c>
      <c r="I122" s="40">
        <f t="shared" si="16"/>
        <v>1637.0367150000006</v>
      </c>
      <c r="J122" s="40">
        <f t="shared" si="16"/>
        <v>1363.4724200000003</v>
      </c>
      <c r="K122" s="40">
        <f t="shared" si="16"/>
        <v>10489.073500000004</v>
      </c>
      <c r="L122" s="40">
        <f t="shared" si="16"/>
        <v>2714.0524089999994</v>
      </c>
      <c r="M122" s="40">
        <f t="shared" si="16"/>
        <v>2031.0850449999994</v>
      </c>
      <c r="N122" s="40">
        <f t="shared" si="16"/>
        <v>20780.638956000003</v>
      </c>
      <c r="O122" s="40">
        <f t="shared" si="16"/>
        <v>38882.437549999988</v>
      </c>
      <c r="P122" s="40">
        <f t="shared" si="16"/>
        <v>6716.480837000001</v>
      </c>
      <c r="Q122" s="40">
        <f t="shared" si="16"/>
        <v>4920.6795379999994</v>
      </c>
      <c r="R122" s="40">
        <f t="shared" si="16"/>
        <v>33178.82542500001</v>
      </c>
      <c r="S122" s="40">
        <f t="shared" si="16"/>
        <v>1007.8692449999998</v>
      </c>
      <c r="T122" s="40">
        <f t="shared" si="16"/>
        <v>13851.132160000006</v>
      </c>
      <c r="U122" s="40">
        <f t="shared" si="16"/>
        <v>4559.3628899999994</v>
      </c>
      <c r="V122" s="40">
        <f t="shared" si="16"/>
        <v>1782.2094299999999</v>
      </c>
      <c r="W122" s="40">
        <f t="shared" si="16"/>
        <v>5768.1593199999998</v>
      </c>
      <c r="X122" s="40">
        <f t="shared" si="16"/>
        <v>5649.3500900000026</v>
      </c>
      <c r="Y122" s="40">
        <f t="shared" si="16"/>
        <v>8198.2963799999998</v>
      </c>
      <c r="Z122" s="40">
        <f t="shared" si="16"/>
        <v>10266.432585000008</v>
      </c>
      <c r="AA122" s="40">
        <f t="shared" si="16"/>
        <v>5115.5559500000008</v>
      </c>
      <c r="AB122" s="40">
        <f t="shared" si="16"/>
        <v>3647.1407200000003</v>
      </c>
      <c r="AC122" s="40">
        <f t="shared" si="16"/>
        <v>4556.7248000000018</v>
      </c>
      <c r="AD122" s="40">
        <f t="shared" si="16"/>
        <v>205.32992000000002</v>
      </c>
      <c r="AE122" s="40">
        <f t="shared" si="16"/>
        <v>552.09389999999973</v>
      </c>
      <c r="AF122" s="40">
        <f t="shared" si="16"/>
        <v>1647.2955900000002</v>
      </c>
      <c r="AG122" s="40">
        <f t="shared" si="16"/>
        <v>17.091274999999992</v>
      </c>
      <c r="AH122" s="40">
        <f t="shared" si="16"/>
        <v>279.42761000000002</v>
      </c>
      <c r="AI122" s="40">
        <f t="shared" si="16"/>
        <v>150.02713000000003</v>
      </c>
      <c r="AJ122" s="40">
        <f t="shared" si="16"/>
        <v>4164.651990000003</v>
      </c>
      <c r="AK122" s="40">
        <f t="shared" ref="AK122:BP122" si="17">SUM(AK4:AK118)</f>
        <v>6499.2842100000025</v>
      </c>
      <c r="AL122" s="40">
        <f t="shared" si="17"/>
        <v>1655.4310450000007</v>
      </c>
      <c r="AM122" s="40">
        <f t="shared" si="17"/>
        <v>4072.6246650000007</v>
      </c>
      <c r="AN122" s="40">
        <f t="shared" si="17"/>
        <v>2462.0826699999993</v>
      </c>
      <c r="AO122" s="40">
        <f t="shared" si="17"/>
        <v>241.76782999999989</v>
      </c>
      <c r="AP122" s="40">
        <f t="shared" si="17"/>
        <v>2655.2682749999994</v>
      </c>
      <c r="AQ122" s="40">
        <f t="shared" si="17"/>
        <v>184.72052249999999</v>
      </c>
      <c r="AR122" s="40">
        <f t="shared" si="17"/>
        <v>8981.5770849999972</v>
      </c>
      <c r="AS122" s="40">
        <f t="shared" si="17"/>
        <v>1836.1243250000002</v>
      </c>
      <c r="AT122" s="40">
        <f t="shared" si="17"/>
        <v>7243.6651399999964</v>
      </c>
      <c r="AU122" s="40">
        <f t="shared" si="17"/>
        <v>392.84651000000008</v>
      </c>
      <c r="AV122" s="40">
        <f t="shared" si="17"/>
        <v>2198.0371599999999</v>
      </c>
      <c r="AW122" s="40">
        <f t="shared" si="17"/>
        <v>809.75936999999999</v>
      </c>
      <c r="AX122" s="40">
        <f t="shared" si="17"/>
        <v>7686.4488699999974</v>
      </c>
      <c r="AY122" s="40">
        <f t="shared" si="17"/>
        <v>2118.7745300000001</v>
      </c>
      <c r="AZ122" s="40">
        <f t="shared" si="17"/>
        <v>1095.8323050000004</v>
      </c>
      <c r="BA122" s="40">
        <f t="shared" si="17"/>
        <v>8031.9060950000003</v>
      </c>
      <c r="BB122" s="40">
        <f t="shared" si="17"/>
        <v>49375.791754999991</v>
      </c>
      <c r="BC122" s="40">
        <f t="shared" si="17"/>
        <v>458.56931999999995</v>
      </c>
      <c r="BD122" s="40">
        <f t="shared" si="17"/>
        <v>10332.102490000001</v>
      </c>
      <c r="BE122" s="40">
        <f t="shared" si="17"/>
        <v>2036.0551700000003</v>
      </c>
      <c r="BF122" s="40">
        <f t="shared" si="17"/>
        <v>4143.9749349999984</v>
      </c>
      <c r="BG122" s="40">
        <f t="shared" si="17"/>
        <v>1882.9013550000004</v>
      </c>
      <c r="BH122" s="40">
        <f t="shared" si="17"/>
        <v>3355.2543049999999</v>
      </c>
      <c r="BI122" s="40">
        <f t="shared" si="17"/>
        <v>3777.9550949999975</v>
      </c>
      <c r="BJ122" s="40">
        <f t="shared" si="17"/>
        <v>2746.8017750000008</v>
      </c>
      <c r="BK122" s="40">
        <f t="shared" si="17"/>
        <v>3385.647645</v>
      </c>
      <c r="BL122" s="40">
        <f t="shared" si="17"/>
        <v>2873.4738150000007</v>
      </c>
      <c r="BM122" s="40">
        <f t="shared" si="17"/>
        <v>693.59709499999963</v>
      </c>
      <c r="BN122" s="40">
        <f t="shared" si="17"/>
        <v>8606.957260000001</v>
      </c>
      <c r="BO122" s="40">
        <f t="shared" si="17"/>
        <v>3181.4701099999997</v>
      </c>
      <c r="BP122" s="40">
        <f t="shared" si="17"/>
        <v>1131.7242449999997</v>
      </c>
      <c r="BQ122" s="40">
        <f t="shared" ref="BQ122:CV122" si="18">SUM(BQ4:BQ118)</f>
        <v>19931.590825000003</v>
      </c>
      <c r="BR122" s="40">
        <f t="shared" si="18"/>
        <v>56381.639724999986</v>
      </c>
      <c r="BS122" s="40">
        <f t="shared" si="18"/>
        <v>147.68477649999997</v>
      </c>
      <c r="BT122" s="40">
        <f t="shared" si="18"/>
        <v>12638.884984999999</v>
      </c>
      <c r="BU122" s="40">
        <f t="shared" si="18"/>
        <v>15143.755235000004</v>
      </c>
      <c r="BV122" s="40">
        <f t="shared" si="18"/>
        <v>95051.255120000002</v>
      </c>
      <c r="BW122" s="40">
        <f t="shared" si="18"/>
        <v>59680.564755000021</v>
      </c>
      <c r="BX122" s="40">
        <f t="shared" si="18"/>
        <v>61575.715240000005</v>
      </c>
      <c r="BY122" s="40">
        <f t="shared" si="18"/>
        <v>207313.72887500003</v>
      </c>
      <c r="BZ122" s="40">
        <f t="shared" si="18"/>
        <v>78533.414865000013</v>
      </c>
      <c r="CA122" s="40">
        <f t="shared" si="18"/>
        <v>71602.006425</v>
      </c>
      <c r="CB122" s="40">
        <f t="shared" si="18"/>
        <v>11164.727835</v>
      </c>
      <c r="CC122" s="40">
        <f t="shared" si="18"/>
        <v>51151.989659999999</v>
      </c>
      <c r="CD122" s="40">
        <f t="shared" si="18"/>
        <v>41518.640202000002</v>
      </c>
      <c r="CE122" s="40">
        <f t="shared" si="18"/>
        <v>8585.7140300000028</v>
      </c>
      <c r="CF122" s="40">
        <f t="shared" si="18"/>
        <v>6346.820095</v>
      </c>
      <c r="CG122" s="40">
        <f t="shared" si="18"/>
        <v>16368.333689999999</v>
      </c>
      <c r="CH122" s="40">
        <f t="shared" si="18"/>
        <v>13476.116795000002</v>
      </c>
      <c r="CI122" s="40">
        <f t="shared" si="18"/>
        <v>42537.157074999996</v>
      </c>
      <c r="CJ122" s="40">
        <f t="shared" si="18"/>
        <v>16972.320970000001</v>
      </c>
      <c r="CK122" s="40">
        <f t="shared" si="18"/>
        <v>6044.0341249999992</v>
      </c>
      <c r="CL122" s="40">
        <f t="shared" si="18"/>
        <v>5048.0913449999998</v>
      </c>
      <c r="CM122" s="40">
        <f t="shared" si="18"/>
        <v>13355.661060000002</v>
      </c>
      <c r="CN122" s="40">
        <f t="shared" si="18"/>
        <v>34940.272730000012</v>
      </c>
      <c r="CO122" s="40">
        <f t="shared" si="18"/>
        <v>379.0484350000001</v>
      </c>
      <c r="CP122" s="40">
        <f t="shared" si="18"/>
        <v>30281.386135000001</v>
      </c>
      <c r="CQ122" s="40">
        <f t="shared" si="18"/>
        <v>43829.072879999992</v>
      </c>
      <c r="CR122" s="40">
        <f t="shared" si="18"/>
        <v>38245.733770000013</v>
      </c>
      <c r="CS122" s="40">
        <f t="shared" si="18"/>
        <v>19726.407490000001</v>
      </c>
      <c r="CT122" s="40">
        <f t="shared" si="18"/>
        <v>30164.297509999997</v>
      </c>
      <c r="CU122" s="40">
        <f t="shared" si="18"/>
        <v>18554.425450000002</v>
      </c>
      <c r="CV122" s="40">
        <f t="shared" si="18"/>
        <v>50301.98317</v>
      </c>
      <c r="CW122" s="40">
        <f t="shared" ref="CW122:DY122" si="19">SUM(CW4:CW118)</f>
        <v>125300.43274000002</v>
      </c>
      <c r="CX122" s="40">
        <f t="shared" si="19"/>
        <v>35537.987324999995</v>
      </c>
      <c r="CY122" s="40">
        <f t="shared" si="19"/>
        <v>36238.618040000001</v>
      </c>
      <c r="CZ122" s="40">
        <f t="shared" si="19"/>
        <v>16051.740325000001</v>
      </c>
      <c r="DA122" s="40">
        <f t="shared" si="19"/>
        <v>60687.863245</v>
      </c>
      <c r="DB122" s="40">
        <f t="shared" si="19"/>
        <v>17911.052154999994</v>
      </c>
      <c r="DC122" s="40">
        <f t="shared" si="19"/>
        <v>14005.979510000001</v>
      </c>
      <c r="DD122" s="40">
        <f t="shared" si="19"/>
        <v>19781.971215000005</v>
      </c>
      <c r="DE122" s="40">
        <f t="shared" si="19"/>
        <v>10385.557859999999</v>
      </c>
      <c r="DF122" s="40">
        <f t="shared" si="19"/>
        <v>4068.6458249999996</v>
      </c>
      <c r="DG122" s="40">
        <f t="shared" si="19"/>
        <v>22134.220257499994</v>
      </c>
      <c r="DH122" s="40">
        <f t="shared" si="19"/>
        <v>16501.028967500002</v>
      </c>
      <c r="DI122" s="40">
        <f t="shared" si="19"/>
        <v>5684.8246799999979</v>
      </c>
      <c r="DJ122" s="40">
        <f t="shared" si="19"/>
        <v>14023.198995000002</v>
      </c>
      <c r="DK122" s="40">
        <f t="shared" si="19"/>
        <v>7085.0506749999995</v>
      </c>
      <c r="DL122" s="40">
        <f t="shared" si="19"/>
        <v>2030.8299469999997</v>
      </c>
      <c r="DM122" s="40">
        <f t="shared" si="19"/>
        <v>12882.550664999999</v>
      </c>
      <c r="DN122" s="40">
        <f t="shared" si="19"/>
        <v>9979.826985000007</v>
      </c>
      <c r="DO122" s="40">
        <f t="shared" si="19"/>
        <v>1063.5326650000002</v>
      </c>
      <c r="DP122" s="40">
        <f t="shared" si="19"/>
        <v>2009979.9504579997</v>
      </c>
      <c r="DQ122" s="40">
        <f t="shared" si="19"/>
        <v>1046069.5178522249</v>
      </c>
      <c r="DR122" s="40">
        <f t="shared" si="19"/>
        <v>468441.51463456673</v>
      </c>
      <c r="DS122" s="40">
        <f t="shared" si="19"/>
        <v>391163.63782261923</v>
      </c>
      <c r="DT122" s="40">
        <f t="shared" si="19"/>
        <v>38767.572730633467</v>
      </c>
      <c r="DU122" s="40">
        <f t="shared" si="19"/>
        <v>94973.178080492027</v>
      </c>
      <c r="DV122" s="40">
        <f t="shared" si="19"/>
        <v>1397.6996084675</v>
      </c>
      <c r="DW122" s="40">
        <f t="shared" si="19"/>
        <v>463643.38853408024</v>
      </c>
      <c r="DX122" s="40">
        <f t="shared" si="19"/>
        <v>2504456.5092630843</v>
      </c>
      <c r="DY122" s="114">
        <f t="shared" si="19"/>
        <v>4514436.4597210838</v>
      </c>
      <c r="DZ122" s="26"/>
    </row>
    <row r="123" spans="1:132" x14ac:dyDescent="0.4">
      <c r="A123" s="34"/>
      <c r="B123" s="7"/>
      <c r="C123" s="7"/>
      <c r="D123" s="35"/>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114">
        <f>'Base Table 5'!DQ122</f>
        <v>1102826.9638999996</v>
      </c>
      <c r="DR123" s="114">
        <f>'Base Table 5'!DR122</f>
        <v>584336.15580000018</v>
      </c>
      <c r="DS123" s="114">
        <f>'Base Table 5'!DS122</f>
        <v>378425.84939999983</v>
      </c>
      <c r="DT123" s="114">
        <f>'Base Table 5'!DT122</f>
        <v>37479.95870000001</v>
      </c>
      <c r="DU123" s="114">
        <f>'Base Table 5'!DU122</f>
        <v>93529.939200000023</v>
      </c>
      <c r="DV123" s="114">
        <f>'Base Table 5'!DV122</f>
        <v>1679.3329000000001</v>
      </c>
      <c r="DW123" s="114">
        <f>'Base Table 5'!DW122</f>
        <v>644384.87869999954</v>
      </c>
      <c r="DX123" s="114">
        <f>'Base Table 5'!DX122</f>
        <v>2842663.0786000011</v>
      </c>
      <c r="DY123" s="114">
        <f>'Base Table 5'!DY122</f>
        <v>4979466.9950999999</v>
      </c>
    </row>
    <row r="124" spans="1:132" ht="14.05" customHeight="1" x14ac:dyDescent="0.4">
      <c r="A124" s="42" t="s">
        <v>521</v>
      </c>
      <c r="B124" s="31" t="s">
        <v>522</v>
      </c>
      <c r="C124" s="30"/>
      <c r="D124" s="42"/>
      <c r="E124" s="36">
        <f>'Base Table 5'!E124*('Base Table 5 - modified'!E$122/'Base Table 5'!E$122)</f>
        <v>3753.4291339273313</v>
      </c>
      <c r="F124" s="36">
        <f>'Base Table 5'!F124*('Base Table 5 - modified'!F$122/'Base Table 5'!F$122)</f>
        <v>994.60231417388036</v>
      </c>
      <c r="G124" s="36">
        <f>'Base Table 5'!G124*('Base Table 5 - modified'!G$122/'Base Table 5'!G$122)</f>
        <v>3581.9827272566654</v>
      </c>
      <c r="H124" s="36">
        <f>'Base Table 5'!H124*('Base Table 5 - modified'!H$122/'Base Table 5'!H$122)</f>
        <v>512.42247598362292</v>
      </c>
      <c r="I124" s="36">
        <f>'Base Table 5'!I124*('Base Table 5 - modified'!I$122/'Base Table 5'!I$122)</f>
        <v>914.64098404782396</v>
      </c>
      <c r="J124" s="36">
        <f>'Base Table 5'!J124*('Base Table 5 - modified'!J$122/'Base Table 5'!J$122)</f>
        <v>398.54627362786749</v>
      </c>
      <c r="K124" s="36">
        <f>'Base Table 5'!K124*('Base Table 5 - modified'!K$122/'Base Table 5'!K$122)</f>
        <v>2095.6911863614032</v>
      </c>
      <c r="L124" s="36">
        <f>'Base Table 5'!L124*('Base Table 5 - modified'!L$122/'Base Table 5'!L$122)</f>
        <v>731.64332997628105</v>
      </c>
      <c r="M124" s="36">
        <f>'Base Table 5'!M124*('Base Table 5 - modified'!M$122/'Base Table 5'!M$122)</f>
        <v>489.32009448758316</v>
      </c>
      <c r="N124" s="36">
        <f>'Base Table 5'!N124*('Base Table 5 - modified'!N$122/'Base Table 5'!N$122)</f>
        <v>8704.5951148558033</v>
      </c>
      <c r="O124" s="36">
        <f>'Base Table 5'!O124*('Base Table 5 - modified'!O$122/'Base Table 5'!O$122)</f>
        <v>8711.2448508125617</v>
      </c>
      <c r="P124" s="36">
        <f>'Base Table 5'!P124*('Base Table 5 - modified'!P$122/'Base Table 5'!P$122)</f>
        <v>1638.9195899531931</v>
      </c>
      <c r="Q124" s="36">
        <f>'Base Table 5'!Q124*('Base Table 5 - modified'!Q$122/'Base Table 5'!Q$122)</f>
        <v>3468.0274146677757</v>
      </c>
      <c r="R124" s="36">
        <f>'Base Table 5'!R124*('Base Table 5 - modified'!R$122/'Base Table 5'!R$122)</f>
        <v>5590.2745609626973</v>
      </c>
      <c r="S124" s="36">
        <f>'Base Table 5'!S124*('Base Table 5 - modified'!S$122/'Base Table 5'!S$122)</f>
        <v>142.66818494243478</v>
      </c>
      <c r="T124" s="36">
        <f>'Base Table 5'!T124*('Base Table 5 - modified'!T$122/'Base Table 5'!T$122)</f>
        <v>2173.2545539372222</v>
      </c>
      <c r="U124" s="36">
        <f>'Base Table 5'!U124*('Base Table 5 - modified'!U$122/'Base Table 5'!U$122)</f>
        <v>1097.6336166102351</v>
      </c>
      <c r="V124" s="36">
        <f>'Base Table 5'!V124*('Base Table 5 - modified'!V$122/'Base Table 5'!V$122)</f>
        <v>208.56828154245187</v>
      </c>
      <c r="W124" s="36">
        <f>'Base Table 5'!W124*('Base Table 5 - modified'!W$122/'Base Table 5'!W$122)</f>
        <v>1039.083659578584</v>
      </c>
      <c r="X124" s="36">
        <f>'Base Table 5'!X124*('Base Table 5 - modified'!X$122/'Base Table 5'!X$122)</f>
        <v>3134.6093182172149</v>
      </c>
      <c r="Y124" s="36">
        <f>'Base Table 5'!Y124*('Base Table 5 - modified'!Y$122/'Base Table 5'!Y$122)</f>
        <v>1941.6134289812708</v>
      </c>
      <c r="Z124" s="36">
        <f>'Base Table 5'!Z124*('Base Table 5 - modified'!Z$122/'Base Table 5'!Z$122)</f>
        <v>2391.8459486866004</v>
      </c>
      <c r="AA124" s="36">
        <f>'Base Table 5'!AA124*('Base Table 5 - modified'!AA$122/'Base Table 5'!AA$122)</f>
        <v>801.80933799359025</v>
      </c>
      <c r="AB124" s="36">
        <f>'Base Table 5'!AB124*('Base Table 5 - modified'!AB$122/'Base Table 5'!AB$122)</f>
        <v>1011.3264027320373</v>
      </c>
      <c r="AC124" s="36">
        <f>'Base Table 5'!AC124*('Base Table 5 - modified'!AC$122/'Base Table 5'!AC$122)</f>
        <v>1566.0835474271437</v>
      </c>
      <c r="AD124" s="36">
        <f>'Base Table 5'!AD124*('Base Table 5 - modified'!AD$122/'Base Table 5'!AD$122)</f>
        <v>110.8621609739166</v>
      </c>
      <c r="AE124" s="36">
        <f>'Base Table 5'!AE124*('Base Table 5 - modified'!AE$122/'Base Table 5'!AE$122)</f>
        <v>87.230114624377393</v>
      </c>
      <c r="AF124" s="36">
        <f>'Base Table 5'!AF124*('Base Table 5 - modified'!AF$122/'Base Table 5'!AF$122)</f>
        <v>829.41085137531229</v>
      </c>
      <c r="AG124" s="36">
        <f>'Base Table 5'!AG124*('Base Table 5 - modified'!AG$122/'Base Table 5'!AG$122)</f>
        <v>24.686631479486515</v>
      </c>
      <c r="AH124" s="36">
        <f>'Base Table 5'!AH124*('Base Table 5 - modified'!AH$122/'Base Table 5'!AH$122)</f>
        <v>482.72136565507418</v>
      </c>
      <c r="AI124" s="36">
        <f>'Base Table 5'!AI124*('Base Table 5 - modified'!AI$122/'Base Table 5'!AI$122)</f>
        <v>133.78771554700901</v>
      </c>
      <c r="AJ124" s="36">
        <f>'Base Table 5'!AJ124*('Base Table 5 - modified'!AJ$122/'Base Table 5'!AJ$122)</f>
        <v>952.93793923598503</v>
      </c>
      <c r="AK124" s="36">
        <f>'Base Table 5'!AK124*('Base Table 5 - modified'!AK$122/'Base Table 5'!AK$122)</f>
        <v>2816.5129337206668</v>
      </c>
      <c r="AL124" s="36">
        <f>'Base Table 5'!AL124*('Base Table 5 - modified'!AL$122/'Base Table 5'!AL$122)</f>
        <v>430.00657362331521</v>
      </c>
      <c r="AM124" s="36">
        <f>'Base Table 5'!AM124*('Base Table 5 - modified'!AM$122/'Base Table 5'!AM$122)</f>
        <v>1347.432930137461</v>
      </c>
      <c r="AN124" s="36">
        <f>'Base Table 5'!AN124*('Base Table 5 - modified'!AN$122/'Base Table 5'!AN$122)</f>
        <v>1895.713356059405</v>
      </c>
      <c r="AO124" s="36">
        <f>'Base Table 5'!AO124*('Base Table 5 - modified'!AO$122/'Base Table 5'!AO$122)</f>
        <v>36.726194336821848</v>
      </c>
      <c r="AP124" s="36">
        <f>'Base Table 5'!AP124*('Base Table 5 - modified'!AP$122/'Base Table 5'!AP$122)</f>
        <v>1135.4623057079762</v>
      </c>
      <c r="AQ124" s="36">
        <f>'Base Table 5'!AQ124*('Base Table 5 - modified'!AQ$122/'Base Table 5'!AQ$122)</f>
        <v>75.291343703784676</v>
      </c>
      <c r="AR124" s="36">
        <f>'Base Table 5'!AR124*('Base Table 5 - modified'!AR$122/'Base Table 5'!AR$122)</f>
        <v>2661.7219885014238</v>
      </c>
      <c r="AS124" s="36">
        <f>'Base Table 5'!AS124*('Base Table 5 - modified'!AS$122/'Base Table 5'!AS$122)</f>
        <v>898.26374453578183</v>
      </c>
      <c r="AT124" s="36">
        <f>'Base Table 5'!AT124*('Base Table 5 - modified'!AT$122/'Base Table 5'!AT$122)</f>
        <v>3412.4647083516211</v>
      </c>
      <c r="AU124" s="36">
        <f>'Base Table 5'!AU124*('Base Table 5 - modified'!AU$122/'Base Table 5'!AU$122)</f>
        <v>274.51499010980513</v>
      </c>
      <c r="AV124" s="36">
        <f>'Base Table 5'!AV124*('Base Table 5 - modified'!AV$122/'Base Table 5'!AV$122)</f>
        <v>1082.5706237650863</v>
      </c>
      <c r="AW124" s="36">
        <f>'Base Table 5'!AW124*('Base Table 5 - modified'!AW$122/'Base Table 5'!AW$122)</f>
        <v>374.87931089008629</v>
      </c>
      <c r="AX124" s="36">
        <f>'Base Table 5'!AX124*('Base Table 5 - modified'!AX$122/'Base Table 5'!AX$122)</f>
        <v>1605.1698546190082</v>
      </c>
      <c r="AY124" s="36">
        <f>'Base Table 5'!AY124*('Base Table 5 - modified'!AY$122/'Base Table 5'!AY$122)</f>
        <v>875.10645688380191</v>
      </c>
      <c r="AZ124" s="36">
        <f>'Base Table 5'!AZ124*('Base Table 5 - modified'!AZ$122/'Base Table 5'!AZ$122)</f>
        <v>626.20356177347412</v>
      </c>
      <c r="BA124" s="36">
        <f>'Base Table 5'!BA124*('Base Table 5 - modified'!BA$122/'Base Table 5'!BA$122)</f>
        <v>2290.6491828203198</v>
      </c>
      <c r="BB124" s="36">
        <f>'Base Table 5'!BB124*('Base Table 5 - modified'!BB$122/'Base Table 5'!BB$122)</f>
        <v>3096.0024195248689</v>
      </c>
      <c r="BC124" s="36">
        <f>'Base Table 5'!BC124*('Base Table 5 - modified'!BC$122/'Base Table 5'!BC$122)</f>
        <v>196.05166381466512</v>
      </c>
      <c r="BD124" s="36">
        <f>'Base Table 5'!BD124*('Base Table 5 - modified'!BD$122/'Base Table 5'!BD$122)</f>
        <v>4808.4637643621782</v>
      </c>
      <c r="BE124" s="36">
        <f>'Base Table 5'!BE124*('Base Table 5 - modified'!BE$122/'Base Table 5'!BE$122)</f>
        <v>1463.392754247478</v>
      </c>
      <c r="BF124" s="36">
        <f>'Base Table 5'!BF124*('Base Table 5 - modified'!BF$122/'Base Table 5'!BF$122)</f>
        <v>2611.3485165037691</v>
      </c>
      <c r="BG124" s="36">
        <f>'Base Table 5'!BG124*('Base Table 5 - modified'!BG$122/'Base Table 5'!BG$122)</f>
        <v>1115.9141514830594</v>
      </c>
      <c r="BH124" s="36">
        <f>'Base Table 5'!BH124*('Base Table 5 - modified'!BH$122/'Base Table 5'!BH$122)</f>
        <v>2239.3953511644163</v>
      </c>
      <c r="BI124" s="36">
        <f>'Base Table 5'!BI124*('Base Table 5 - modified'!BI$122/'Base Table 5'!BI$122)</f>
        <v>1148.7230068203198</v>
      </c>
      <c r="BJ124" s="36">
        <f>'Base Table 5'!BJ124*('Base Table 5 - modified'!BJ$122/'Base Table 5'!BJ$122)</f>
        <v>1637.5060983690371</v>
      </c>
      <c r="BK124" s="36">
        <f>'Base Table 5'!BK124*('Base Table 5 - modified'!BK$122/'Base Table 5'!BK$122)</f>
        <v>3808.9632167248997</v>
      </c>
      <c r="BL124" s="36">
        <f>'Base Table 5'!BL124*('Base Table 5 - modified'!BL$122/'Base Table 5'!BL$122)</f>
        <v>1582.4389237630699</v>
      </c>
      <c r="BM124" s="36">
        <f>'Base Table 5'!BM124*('Base Table 5 - modified'!BM$122/'Base Table 5'!BM$122)</f>
        <v>454.0976898387612</v>
      </c>
      <c r="BN124" s="36">
        <f>'Base Table 5'!BN124*('Base Table 5 - modified'!BN$122/'Base Table 5'!BN$122)</f>
        <v>5373.7435823366177</v>
      </c>
      <c r="BO124" s="36">
        <f>'Base Table 5'!BO124*('Base Table 5 - modified'!BO$122/'Base Table 5'!BO$122)</f>
        <v>1618.8600706504396</v>
      </c>
      <c r="BP124" s="36">
        <f>'Base Table 5'!BP124*('Base Table 5 - modified'!BP$122/'Base Table 5'!BP$122)</f>
        <v>811.72037954478276</v>
      </c>
      <c r="BQ124" s="36">
        <f>'Base Table 5'!BQ124*('Base Table 5 - modified'!BQ$122/'Base Table 5'!BQ$122)</f>
        <v>2508.8362247156033</v>
      </c>
      <c r="BR124" s="36">
        <f>'Base Table 5'!BR124*('Base Table 5 - modified'!BR$122/'Base Table 5'!BR$122)</f>
        <v>10144.754232914387</v>
      </c>
      <c r="BS124" s="36">
        <f>'Base Table 5'!BS124*('Base Table 5 - modified'!BS$122/'Base Table 5'!BS$122)</f>
        <v>13.88878743826851</v>
      </c>
      <c r="BT124" s="36">
        <f>'Base Table 5'!BT124*('Base Table 5 - modified'!BT$122/'Base Table 5'!BT$122)</f>
        <v>5145.9815337300315</v>
      </c>
      <c r="BU124" s="36">
        <f>'Base Table 5'!BU124*('Base Table 5 - modified'!BU$122/'Base Table 5'!BU$122)</f>
        <v>4071.9098819913402</v>
      </c>
      <c r="BV124" s="36">
        <f>'Base Table 5'!BV124*('Base Table 5 - modified'!BV$122/'Base Table 5'!BV$122)</f>
        <v>12197.755706714521</v>
      </c>
      <c r="BW124" s="36">
        <f>'Base Table 5'!BW124*('Base Table 5 - modified'!BW$122/'Base Table 5'!BW$122)</f>
        <v>9915.6971678092868</v>
      </c>
      <c r="BX124" s="36">
        <f>'Base Table 5'!BX124*('Base Table 5 - modified'!BX$122/'Base Table 5'!BX$122)</f>
        <v>21336.454607555803</v>
      </c>
      <c r="BY124" s="36">
        <f>'Base Table 5'!BY124*('Base Table 5 - modified'!BY$122/'Base Table 5'!BY$122)</f>
        <v>61041.534736280606</v>
      </c>
      <c r="BZ124" s="36">
        <f>'Base Table 5'!BZ124*('Base Table 5 - modified'!BZ$122/'Base Table 5'!BZ$122)</f>
        <v>60150.935080475305</v>
      </c>
      <c r="CA124" s="36">
        <f>'Base Table 5'!CA124*('Base Table 5 - modified'!CA$122/'Base Table 5'!CA$122)</f>
        <v>72444.635459697005</v>
      </c>
      <c r="CB124" s="36">
        <f>'Base Table 5'!CB124*('Base Table 5 - modified'!CB$122/'Base Table 5'!CB$122)</f>
        <v>7166.5206839520733</v>
      </c>
      <c r="CC124" s="36">
        <f>'Base Table 5'!CC124*('Base Table 5 - modified'!CC$122/'Base Table 5'!CC$122)</f>
        <v>35048.489241464391</v>
      </c>
      <c r="CD124" s="36">
        <f>'Base Table 5'!CD124*('Base Table 5 - modified'!CD$122/'Base Table 5'!CD$122)</f>
        <v>23163.267984517079</v>
      </c>
      <c r="CE124" s="36">
        <f>'Base Table 5'!CE124*('Base Table 5 - modified'!CE$122/'Base Table 5'!CE$122)</f>
        <v>6981.445594862209</v>
      </c>
      <c r="CF124" s="36">
        <f>'Base Table 5'!CF124*('Base Table 5 - modified'!CF$122/'Base Table 5'!CF$122)</f>
        <v>2723.7024324428576</v>
      </c>
      <c r="CG124" s="36">
        <f>'Base Table 5'!CG124*('Base Table 5 - modified'!CG$122/'Base Table 5'!CG$122)</f>
        <v>5881.4428168131308</v>
      </c>
      <c r="CH124" s="36">
        <f>'Base Table 5'!CH124*('Base Table 5 - modified'!CH$122/'Base Table 5'!CH$122)</f>
        <v>5294.3676499734602</v>
      </c>
      <c r="CI124" s="36">
        <f>'Base Table 5'!CI124*('Base Table 5 - modified'!CI$122/'Base Table 5'!CI$122)</f>
        <v>13962.726939923981</v>
      </c>
      <c r="CJ124" s="36">
        <f>'Base Table 5'!CJ124*('Base Table 5 - modified'!CJ$122/'Base Table 5'!CJ$122)</f>
        <v>9330.2221870518752</v>
      </c>
      <c r="CK124" s="36">
        <f>'Base Table 5'!CK124*('Base Table 5 - modified'!CK$122/'Base Table 5'!CK$122)</f>
        <v>2670.154637126428</v>
      </c>
      <c r="CL124" s="36">
        <f>'Base Table 5'!CL124*('Base Table 5 - modified'!CL$122/'Base Table 5'!CL$122)</f>
        <v>2225.0107822418613</v>
      </c>
      <c r="CM124" s="36">
        <f>'Base Table 5'!CM124*('Base Table 5 - modified'!CM$122/'Base Table 5'!CM$122)</f>
        <v>4407.538475937321</v>
      </c>
      <c r="CN124" s="36">
        <f>'Base Table 5'!CN124*('Base Table 5 - modified'!CN$122/'Base Table 5'!CN$122)</f>
        <v>7906.3098683610169</v>
      </c>
      <c r="CO124" s="36">
        <f>'Base Table 5'!CO124*('Base Table 5 - modified'!CO$122/'Base Table 5'!CO$122)</f>
        <v>751.44272895118308</v>
      </c>
      <c r="CP124" s="36">
        <f>'Base Table 5'!CP124*('Base Table 5 - modified'!CP$122/'Base Table 5'!CP$122)</f>
        <v>27899.314982582455</v>
      </c>
      <c r="CQ124" s="36">
        <f>'Base Table 5'!CQ124*('Base Table 5 - modified'!CQ$122/'Base Table 5'!CQ$122)</f>
        <v>8961.48497259953</v>
      </c>
      <c r="CR124" s="36">
        <f>'Base Table 5'!CR124*('Base Table 5 - modified'!CR$122/'Base Table 5'!CR$122)</f>
        <v>26221.596250837287</v>
      </c>
      <c r="CS124" s="36">
        <f>'Base Table 5'!CS124*('Base Table 5 - modified'!CS$122/'Base Table 5'!CS$122)</f>
        <v>6634.1473020581589</v>
      </c>
      <c r="CT124" s="36">
        <f>'Base Table 5'!CT124*('Base Table 5 - modified'!CT$122/'Base Table 5'!CT$122)</f>
        <v>0</v>
      </c>
      <c r="CU124" s="36">
        <f>'Base Table 5'!CU124*('Base Table 5 - modified'!CU$122/'Base Table 5'!CU$122)</f>
        <v>0</v>
      </c>
      <c r="CV124" s="36">
        <f>'Base Table 5'!CV124*('Base Table 5 - modified'!CV$122/'Base Table 5'!CV$122)</f>
        <v>19376.789387377263</v>
      </c>
      <c r="CW124" s="36">
        <f>'Base Table 5'!CW124*('Base Table 5 - modified'!CW$122/'Base Table 5'!CW$122)</f>
        <v>107326.38514143928</v>
      </c>
      <c r="CX124" s="36">
        <f>'Base Table 5'!CX124*('Base Table 5 - modified'!CX$122/'Base Table 5'!CX$122)</f>
        <v>32545.303212552306</v>
      </c>
      <c r="CY124" s="36">
        <f>'Base Table 5'!CY124*('Base Table 5 - modified'!CY$122/'Base Table 5'!CY$122)</f>
        <v>64985.00549909164</v>
      </c>
      <c r="CZ124" s="36">
        <f>'Base Table 5'!CZ124*('Base Table 5 - modified'!CZ$122/'Base Table 5'!CZ$122)</f>
        <v>9250.7577997670578</v>
      </c>
      <c r="DA124" s="36">
        <f>'Base Table 5'!DA124*('Base Table 5 - modified'!DA$122/'Base Table 5'!DA$122)</f>
        <v>67465.269491868006</v>
      </c>
      <c r="DB124" s="36">
        <f>'Base Table 5'!DB124*('Base Table 5 - modified'!DB$122/'Base Table 5'!DB$122)</f>
        <v>17368.901069469888</v>
      </c>
      <c r="DC124" s="36">
        <f>'Base Table 5'!DC124*('Base Table 5 - modified'!DC$122/'Base Table 5'!DC$122)</f>
        <v>23663.331640785589</v>
      </c>
      <c r="DD124" s="36">
        <f>'Base Table 5'!DD124*('Base Table 5 - modified'!DD$122/'Base Table 5'!DD$122)</f>
        <v>63000.593834398678</v>
      </c>
      <c r="DE124" s="36">
        <f>'Base Table 5'!DE124*('Base Table 5 - modified'!DE$122/'Base Table 5'!DE$122)</f>
        <v>18777.653045846215</v>
      </c>
      <c r="DF124" s="36">
        <f>'Base Table 5'!DF124*('Base Table 5 - modified'!DF$122/'Base Table 5'!DF$122)</f>
        <v>5911.5839543640768</v>
      </c>
      <c r="DG124" s="36">
        <f>'Base Table 5'!DG124*('Base Table 5 - modified'!DG$122/'Base Table 5'!DG$122)</f>
        <v>42750.132813047967</v>
      </c>
      <c r="DH124" s="36">
        <f>'Base Table 5'!DH124*('Base Table 5 - modified'!DH$122/'Base Table 5'!DH$122)</f>
        <v>44041.218295450453</v>
      </c>
      <c r="DI124" s="36">
        <f>'Base Table 5'!DI124*('Base Table 5 - modified'!DI$122/'Base Table 5'!DI$122)</f>
        <v>2530.6138164210329</v>
      </c>
      <c r="DJ124" s="36">
        <f>'Base Table 5'!DJ124*('Base Table 5 - modified'!DJ$122/'Base Table 5'!DJ$122)</f>
        <v>7374.7276995411939</v>
      </c>
      <c r="DK124" s="36">
        <f>'Base Table 5'!DK124*('Base Table 5 - modified'!DK$122/'Base Table 5'!DK$122)</f>
        <v>2974.8064969592633</v>
      </c>
      <c r="DL124" s="36">
        <f>'Base Table 5'!DL124*('Base Table 5 - modified'!DL$122/'Base Table 5'!DL$122)</f>
        <v>1512.225956697604</v>
      </c>
      <c r="DM124" s="36">
        <f>'Base Table 5'!DM124*('Base Table 5 - modified'!DM$122/'Base Table 5'!DM$122)</f>
        <v>5610.8790237695021</v>
      </c>
      <c r="DN124" s="36">
        <f>'Base Table 5'!DN124*('Base Table 5 - modified'!DN$122/'Base Table 5'!DN$122)</f>
        <v>6178.0642526241454</v>
      </c>
      <c r="DO124" s="36">
        <f>'Base Table 5'!DO124*('Base Table 5 - modified'!DO$122/'Base Table 5'!DO$122)</f>
        <v>11937.36056010422</v>
      </c>
      <c r="DP124" s="43">
        <f t="shared" ref="DP124:DP129" si="20">SUM(E124:DO124)</f>
        <v>1124303.9567019166</v>
      </c>
      <c r="DQ124" s="43">
        <v>0</v>
      </c>
      <c r="DR124" s="43">
        <v>0</v>
      </c>
      <c r="DS124" s="43">
        <v>0</v>
      </c>
      <c r="DT124" s="43">
        <v>0</v>
      </c>
      <c r="DU124" s="43">
        <v>0</v>
      </c>
      <c r="DV124" s="43">
        <v>0</v>
      </c>
      <c r="DW124" s="43">
        <v>0</v>
      </c>
      <c r="DX124" s="43">
        <f t="shared" ref="DX124:DX129" si="21">SUM(DQ124:DW124)</f>
        <v>0</v>
      </c>
      <c r="DY124" s="43">
        <f t="shared" ref="DY124:DY129" si="22">DP124+DX124</f>
        <v>1124303.9567019166</v>
      </c>
    </row>
    <row r="125" spans="1:132" ht="14.05" customHeight="1" x14ac:dyDescent="0.4">
      <c r="A125" s="42" t="s">
        <v>523</v>
      </c>
      <c r="B125" s="31" t="s">
        <v>390</v>
      </c>
      <c r="C125" s="30"/>
      <c r="D125" s="42"/>
      <c r="E125" s="36">
        <f>'Base Table 5'!E125*('Base Table 5 - modified'!E$122/'Base Table 5'!E$122)</f>
        <v>16551.958420012259</v>
      </c>
      <c r="F125" s="36">
        <f>'Base Table 5'!F125*('Base Table 5 - modified'!F$122/'Base Table 5'!F$122)</f>
        <v>5055.8109513386989</v>
      </c>
      <c r="G125" s="36">
        <f>'Base Table 5'!G125*('Base Table 5 - modified'!G$122/'Base Table 5'!G$122)</f>
        <v>14173.835065916814</v>
      </c>
      <c r="H125" s="36">
        <f>'Base Table 5'!H125*('Base Table 5 - modified'!H$122/'Base Table 5'!H$122)</f>
        <v>601.00108242688862</v>
      </c>
      <c r="I125" s="36">
        <f>'Base Table 5'!I125*('Base Table 5 - modified'!I$122/'Base Table 5'!I$122)</f>
        <v>1239.1588004403379</v>
      </c>
      <c r="J125" s="36">
        <f>'Base Table 5'!J125*('Base Table 5 - modified'!J$122/'Base Table 5'!J$122)</f>
        <v>915.28886860125453</v>
      </c>
      <c r="K125" s="36">
        <f>'Base Table 5'!K125*('Base Table 5 - modified'!K$122/'Base Table 5'!K$122)</f>
        <v>2140.7275299078519</v>
      </c>
      <c r="L125" s="36">
        <f>'Base Table 5'!L125*('Base Table 5 - modified'!L$122/'Base Table 5'!L$122)</f>
        <v>3818.1594988547499</v>
      </c>
      <c r="M125" s="36">
        <f>'Base Table 5'!M125*('Base Table 5 - modified'!M$122/'Base Table 5'!M$122)</f>
        <v>6936.9313145819797</v>
      </c>
      <c r="N125" s="36">
        <f>'Base Table 5'!N125*('Base Table 5 - modified'!N$122/'Base Table 5'!N$122)</f>
        <v>90704.637641415378</v>
      </c>
      <c r="O125" s="36">
        <f>'Base Table 5'!O125*('Base Table 5 - modified'!O$122/'Base Table 5'!O$122)</f>
        <v>8336.9783030792732</v>
      </c>
      <c r="P125" s="36">
        <f>'Base Table 5'!P125*('Base Table 5 - modified'!P$122/'Base Table 5'!P$122)</f>
        <v>7263.3338488936852</v>
      </c>
      <c r="Q125" s="36">
        <f>'Base Table 5'!Q125*('Base Table 5 - modified'!Q$122/'Base Table 5'!Q$122)</f>
        <v>2261.3460612108074</v>
      </c>
      <c r="R125" s="36">
        <f>'Base Table 5'!R125*('Base Table 5 - modified'!R$122/'Base Table 5'!R$122)</f>
        <v>4602.6360164170565</v>
      </c>
      <c r="S125" s="36">
        <f>'Base Table 5'!S125*('Base Table 5 - modified'!S$122/'Base Table 5'!S$122)</f>
        <v>362.69869552266869</v>
      </c>
      <c r="T125" s="36">
        <f>'Base Table 5'!T125*('Base Table 5 - modified'!T$122/'Base Table 5'!T$122)</f>
        <v>1241.8597451069841</v>
      </c>
      <c r="U125" s="36">
        <f>'Base Table 5'!U125*('Base Table 5 - modified'!U$122/'Base Table 5'!U$122)</f>
        <v>383.17391707120936</v>
      </c>
      <c r="V125" s="36">
        <f>'Base Table 5'!V125*('Base Table 5 - modified'!V$122/'Base Table 5'!V$122)</f>
        <v>331.59473332786126</v>
      </c>
      <c r="W125" s="36">
        <f>'Base Table 5'!W125*('Base Table 5 - modified'!W$122/'Base Table 5'!W$122)</f>
        <v>410.0598350061079</v>
      </c>
      <c r="X125" s="36">
        <f>'Base Table 5'!X125*('Base Table 5 - modified'!X$122/'Base Table 5'!X$122)</f>
        <v>425.41834783776818</v>
      </c>
      <c r="Y125" s="36">
        <f>'Base Table 5'!Y125*('Base Table 5 - modified'!Y$122/'Base Table 5'!Y$122)</f>
        <v>1572.1160822592033</v>
      </c>
      <c r="Z125" s="36">
        <f>'Base Table 5'!Z125*('Base Table 5 - modified'!Z$122/'Base Table 5'!Z$122)</f>
        <v>2725.8693230667741</v>
      </c>
      <c r="AA125" s="36">
        <f>'Base Table 5'!AA125*('Base Table 5 - modified'!AA$122/'Base Table 5'!AA$122)</f>
        <v>542.45866323516964</v>
      </c>
      <c r="AB125" s="36">
        <f>'Base Table 5'!AB125*('Base Table 5 - modified'!AB$122/'Base Table 5'!AB$122)</f>
        <v>1541.3589150072617</v>
      </c>
      <c r="AC125" s="36">
        <f>'Base Table 5'!AC125*('Base Table 5 - modified'!AC$122/'Base Table 5'!AC$122)</f>
        <v>802.50552717107939</v>
      </c>
      <c r="AD125" s="36">
        <f>'Base Table 5'!AD125*('Base Table 5 - modified'!AD$122/'Base Table 5'!AD$122)</f>
        <v>66.517296584349964</v>
      </c>
      <c r="AE125" s="36">
        <f>'Base Table 5'!AE125*('Base Table 5 - modified'!AE$122/'Base Table 5'!AE$122)</f>
        <v>155.18845973871794</v>
      </c>
      <c r="AF125" s="36">
        <f>'Base Table 5'!AF125*('Base Table 5 - modified'!AF$122/'Base Table 5'!AF$122)</f>
        <v>563.5996628622604</v>
      </c>
      <c r="AG125" s="36">
        <f>'Base Table 5'!AG125*('Base Table 5 - modified'!AG$122/'Base Table 5'!AG$122)</f>
        <v>9.2574868048074439</v>
      </c>
      <c r="AH125" s="36">
        <f>'Base Table 5'!AH125*('Base Table 5 - modified'!AH$122/'Base Table 5'!AH$122)</f>
        <v>167.90308370611277</v>
      </c>
      <c r="AI125" s="36">
        <f>'Base Table 5'!AI125*('Base Table 5 - modified'!AI$122/'Base Table 5'!AI$122)</f>
        <v>103.61003534843555</v>
      </c>
      <c r="AJ125" s="36">
        <f>'Base Table 5'!AJ125*('Base Table 5 - modified'!AJ$122/'Base Table 5'!AJ$122)</f>
        <v>812.29041451452417</v>
      </c>
      <c r="AK125" s="36">
        <f>'Base Table 5'!AK125*('Base Table 5 - modified'!AK$122/'Base Table 5'!AK$122)</f>
        <v>2388.3949091028976</v>
      </c>
      <c r="AL125" s="36">
        <f>'Base Table 5'!AL125*('Base Table 5 - modified'!AL$122/'Base Table 5'!AL$122)</f>
        <v>314.52445887294891</v>
      </c>
      <c r="AM125" s="36">
        <f>'Base Table 5'!AM125*('Base Table 5 - modified'!AM$122/'Base Table 5'!AM$122)</f>
        <v>710.0942439601306</v>
      </c>
      <c r="AN125" s="36">
        <f>'Base Table 5'!AN125*('Base Table 5 - modified'!AN$122/'Base Table 5'!AN$122)</f>
        <v>449.37632145207243</v>
      </c>
      <c r="AO125" s="36">
        <f>'Base Table 5'!AO125*('Base Table 5 - modified'!AO$122/'Base Table 5'!AO$122)</f>
        <v>108.47829623561267</v>
      </c>
      <c r="AP125" s="36">
        <f>'Base Table 5'!AP125*('Base Table 5 - modified'!AP$122/'Base Table 5'!AP$122)</f>
        <v>708.98127352470044</v>
      </c>
      <c r="AQ125" s="36">
        <f>'Base Table 5'!AQ125*('Base Table 5 - modified'!AQ$122/'Base Table 5'!AQ$122)</f>
        <v>94.005377109927679</v>
      </c>
      <c r="AR125" s="36">
        <f>'Base Table 5'!AR125*('Base Table 5 - modified'!AR$122/'Base Table 5'!AR$122)</f>
        <v>2011.3144906471582</v>
      </c>
      <c r="AS125" s="36">
        <f>'Base Table 5'!AS125*('Base Table 5 - modified'!AS$122/'Base Table 5'!AS$122)</f>
        <v>996.67717304560972</v>
      </c>
      <c r="AT125" s="36">
        <f>'Base Table 5'!AT125*('Base Table 5 - modified'!AT$122/'Base Table 5'!AT$122)</f>
        <v>2512.3421299470319</v>
      </c>
      <c r="AU125" s="36">
        <f>'Base Table 5'!AU125*('Base Table 5 - modified'!AU$122/'Base Table 5'!AU$122)</f>
        <v>263.61367281302586</v>
      </c>
      <c r="AV125" s="36">
        <f>'Base Table 5'!AV125*('Base Table 5 - modified'!AV$122/'Base Table 5'!AV$122)</f>
        <v>840.95884095246333</v>
      </c>
      <c r="AW125" s="36">
        <f>'Base Table 5'!AW125*('Base Table 5 - modified'!AW$122/'Base Table 5'!AW$122)</f>
        <v>532.62073521266802</v>
      </c>
      <c r="AX125" s="36">
        <f>'Base Table 5'!AX125*('Base Table 5 - modified'!AX$122/'Base Table 5'!AX$122)</f>
        <v>1888.6725127886759</v>
      </c>
      <c r="AY125" s="36">
        <f>'Base Table 5'!AY125*('Base Table 5 - modified'!AY$122/'Base Table 5'!AY$122)</f>
        <v>826.27666552595304</v>
      </c>
      <c r="AZ125" s="36">
        <f>'Base Table 5'!AZ125*('Base Table 5 - modified'!AZ$122/'Base Table 5'!AZ$122)</f>
        <v>570.20161722462683</v>
      </c>
      <c r="BA125" s="36">
        <f>'Base Table 5'!BA125*('Base Table 5 - modified'!BA$122/'Base Table 5'!BA$122)</f>
        <v>463.95197904621244</v>
      </c>
      <c r="BB125" s="36">
        <f>'Base Table 5'!BB125*('Base Table 5 - modified'!BB$122/'Base Table 5'!BB$122)</f>
        <v>1666.096147414414</v>
      </c>
      <c r="BC125" s="36">
        <f>'Base Table 5'!BC125*('Base Table 5 - modified'!BC$122/'Base Table 5'!BC$122)</f>
        <v>320.4499276564577</v>
      </c>
      <c r="BD125" s="36">
        <f>'Base Table 5'!BD125*('Base Table 5 - modified'!BD$122/'Base Table 5'!BD$122)</f>
        <v>3574.9882769823148</v>
      </c>
      <c r="BE125" s="36">
        <f>'Base Table 5'!BE125*('Base Table 5 - modified'!BE$122/'Base Table 5'!BE$122)</f>
        <v>1123.6414082075185</v>
      </c>
      <c r="BF125" s="36">
        <f>'Base Table 5'!BF125*('Base Table 5 - modified'!BF$122/'Base Table 5'!BF$122)</f>
        <v>1111.6144409049962</v>
      </c>
      <c r="BG125" s="36">
        <f>'Base Table 5'!BG125*('Base Table 5 - modified'!BG$122/'Base Table 5'!BG$122)</f>
        <v>571.10954740646889</v>
      </c>
      <c r="BH125" s="36">
        <f>'Base Table 5'!BH125*('Base Table 5 - modified'!BH$122/'Base Table 5'!BH$122)</f>
        <v>1140.5986988597429</v>
      </c>
      <c r="BI125" s="36">
        <f>'Base Table 5'!BI125*('Base Table 5 - modified'!BI$122/'Base Table 5'!BI$122)</f>
        <v>508.10818168114758</v>
      </c>
      <c r="BJ125" s="36">
        <f>'Base Table 5'!BJ125*('Base Table 5 - modified'!BJ$122/'Base Table 5'!BJ$122)</f>
        <v>513.33727020560343</v>
      </c>
      <c r="BK125" s="36">
        <f>'Base Table 5'!BK125*('Base Table 5 - modified'!BK$122/'Base Table 5'!BK$122)</f>
        <v>4564.575391097439</v>
      </c>
      <c r="BL125" s="36">
        <f>'Base Table 5'!BL125*('Base Table 5 - modified'!BL$122/'Base Table 5'!BL$122)</f>
        <v>1041.6558867645931</v>
      </c>
      <c r="BM125" s="36">
        <f>'Base Table 5'!BM125*('Base Table 5 - modified'!BM$122/'Base Table 5'!BM$122)</f>
        <v>382.24047298515501</v>
      </c>
      <c r="BN125" s="36">
        <f>'Base Table 5'!BN125*('Base Table 5 - modified'!BN$122/'Base Table 5'!BN$122)</f>
        <v>2314.7358022446447</v>
      </c>
      <c r="BO125" s="36">
        <f>'Base Table 5'!BO125*('Base Table 5 - modified'!BO$122/'Base Table 5'!BO$122)</f>
        <v>1004.1537729513859</v>
      </c>
      <c r="BP125" s="36">
        <f>'Base Table 5'!BP125*('Base Table 5 - modified'!BP$122/'Base Table 5'!BP$122)</f>
        <v>634.78133129425748</v>
      </c>
      <c r="BQ125" s="36">
        <f>'Base Table 5'!BQ125*('Base Table 5 - modified'!BQ$122/'Base Table 5'!BQ$122)</f>
        <v>5807.9979547841504</v>
      </c>
      <c r="BR125" s="36">
        <f>'Base Table 5'!BR125*('Base Table 5 - modified'!BR$122/'Base Table 5'!BR$122)</f>
        <v>21561.422853946286</v>
      </c>
      <c r="BS125" s="36">
        <f>'Base Table 5'!BS125*('Base Table 5 - modified'!BS$122/'Base Table 5'!BS$122)</f>
        <v>63.59602669101897</v>
      </c>
      <c r="BT125" s="36">
        <f>'Base Table 5'!BT125*('Base Table 5 - modified'!BT$122/'Base Table 5'!BT$122)</f>
        <v>10710.425294364397</v>
      </c>
      <c r="BU125" s="36">
        <f>'Base Table 5'!BU125*('Base Table 5 - modified'!BU$122/'Base Table 5'!BU$122)</f>
        <v>1811.0359589918444</v>
      </c>
      <c r="BV125" s="36">
        <f>'Base Table 5'!BV125*('Base Table 5 - modified'!BV$122/'Base Table 5'!BV$122)</f>
        <v>12015.073875604876</v>
      </c>
      <c r="BW125" s="36">
        <f>'Base Table 5'!BW125*('Base Table 5 - modified'!BW$122/'Base Table 5'!BW$122)</f>
        <v>6481.9575563136859</v>
      </c>
      <c r="BX125" s="36">
        <f>'Base Table 5'!BX125*('Base Table 5 - modified'!BX$122/'Base Table 5'!BX$122)</f>
        <v>20967.095348678668</v>
      </c>
      <c r="BY125" s="36">
        <f>'Base Table 5'!BY125*('Base Table 5 - modified'!BY$122/'Base Table 5'!BY$122)</f>
        <v>39033.031473042727</v>
      </c>
      <c r="BZ125" s="36">
        <f>'Base Table 5'!BZ125*('Base Table 5 - modified'!BZ$122/'Base Table 5'!BZ$122)</f>
        <v>43109.391721031694</v>
      </c>
      <c r="CA125" s="36">
        <f>'Base Table 5'!CA125*('Base Table 5 - modified'!CA$122/'Base Table 5'!CA$122)</f>
        <v>38321.271406964101</v>
      </c>
      <c r="CB125" s="36">
        <f>'Base Table 5'!CB125*('Base Table 5 - modified'!CB$122/'Base Table 5'!CB$122)</f>
        <v>4357.0936808236111</v>
      </c>
      <c r="CC125" s="36">
        <f>'Base Table 5'!CC125*('Base Table 5 - modified'!CC$122/'Base Table 5'!CC$122)</f>
        <v>14731.087696365521</v>
      </c>
      <c r="CD125" s="36">
        <f>'Base Table 5'!CD125*('Base Table 5 - modified'!CD$122/'Base Table 5'!CD$122)</f>
        <v>12089.817616349459</v>
      </c>
      <c r="CE125" s="36">
        <f>'Base Table 5'!CE125*('Base Table 5 - modified'!CE$122/'Base Table 5'!CE$122)</f>
        <v>3304.0504528516344</v>
      </c>
      <c r="CF125" s="36">
        <f>'Base Table 5'!CF125*('Base Table 5 - modified'!CF$122/'Base Table 5'!CF$122)</f>
        <v>3061.4494345804419</v>
      </c>
      <c r="CG125" s="36">
        <f>'Base Table 5'!CG125*('Base Table 5 - modified'!CG$122/'Base Table 5'!CG$122)</f>
        <v>5550.5740596449868</v>
      </c>
      <c r="CH125" s="36">
        <f>'Base Table 5'!CH125*('Base Table 5 - modified'!CH$122/'Base Table 5'!CH$122)</f>
        <v>3434.6403817353603</v>
      </c>
      <c r="CI125" s="36">
        <f>'Base Table 5'!CI125*('Base Table 5 - modified'!CI$122/'Base Table 5'!CI$122)</f>
        <v>30781.785321085106</v>
      </c>
      <c r="CJ125" s="36">
        <f>'Base Table 5'!CJ125*('Base Table 5 - modified'!CJ$122/'Base Table 5'!CJ$122)</f>
        <v>3084.1816750239786</v>
      </c>
      <c r="CK125" s="36">
        <f>'Base Table 5'!CK125*('Base Table 5 - modified'!CK$122/'Base Table 5'!CK$122)</f>
        <v>826.42884914055242</v>
      </c>
      <c r="CL125" s="36">
        <f>'Base Table 5'!CL125*('Base Table 5 - modified'!CL$122/'Base Table 5'!CL$122)</f>
        <v>1668.2574091876425</v>
      </c>
      <c r="CM125" s="36">
        <f>'Base Table 5'!CM125*('Base Table 5 - modified'!CM$122/'Base Table 5'!CM$122)</f>
        <v>6491.9809354278977</v>
      </c>
      <c r="CN125" s="36">
        <f>'Base Table 5'!CN125*('Base Table 5 - modified'!CN$122/'Base Table 5'!CN$122)</f>
        <v>14773.283288022069</v>
      </c>
      <c r="CO125" s="36">
        <f>'Base Table 5'!CO125*('Base Table 5 - modified'!CO$122/'Base Table 5'!CO$122)</f>
        <v>1022.0425871678742</v>
      </c>
      <c r="CP125" s="36">
        <f>'Base Table 5'!CP125*('Base Table 5 - modified'!CP$122/'Base Table 5'!CP$122)</f>
        <v>87946.082760375313</v>
      </c>
      <c r="CQ125" s="36">
        <f>'Base Table 5'!CQ125*('Base Table 5 - modified'!CQ$122/'Base Table 5'!CQ$122)</f>
        <v>10975.728013434524</v>
      </c>
      <c r="CR125" s="36">
        <f>'Base Table 5'!CR125*('Base Table 5 - modified'!CR$122/'Base Table 5'!CR$122)</f>
        <v>13906.563121239595</v>
      </c>
      <c r="CS125" s="36">
        <f>'Base Table 5'!CS125*('Base Table 5 - modified'!CS$122/'Base Table 5'!CS$122)</f>
        <v>3449.1960776844321</v>
      </c>
      <c r="CT125" s="36">
        <f>'Base Table 5'!CT125*('Base Table 5 - modified'!CT$122/'Base Table 5'!CT$122)</f>
        <v>169887.61970081643</v>
      </c>
      <c r="CU125" s="36">
        <f>'Base Table 5'!CU125*('Base Table 5 - modified'!CU$122/'Base Table 5'!CU$122)</f>
        <v>39706.780498267457</v>
      </c>
      <c r="CV125" s="36">
        <f>'Base Table 5'!CV125*('Base Table 5 - modified'!CV$122/'Base Table 5'!CV$122)</f>
        <v>33694.820292273966</v>
      </c>
      <c r="CW125" s="36">
        <f>'Base Table 5'!CW125*('Base Table 5 - modified'!CW$122/'Base Table 5'!CW$122)</f>
        <v>37701.253347975005</v>
      </c>
      <c r="CX125" s="36">
        <f>'Base Table 5'!CX125*('Base Table 5 - modified'!CX$122/'Base Table 5'!CX$122)</f>
        <v>12162.658281472201</v>
      </c>
      <c r="CY125" s="36">
        <f>'Base Table 5'!CY125*('Base Table 5 - modified'!CY$122/'Base Table 5'!CY$122)</f>
        <v>7412.3398325451672</v>
      </c>
      <c r="CZ125" s="36">
        <f>'Base Table 5'!CZ125*('Base Table 5 - modified'!CZ$122/'Base Table 5'!CZ$122)</f>
        <v>3329.5281224031846</v>
      </c>
      <c r="DA125" s="36">
        <f>'Base Table 5'!DA125*('Base Table 5 - modified'!DA$122/'Base Table 5'!DA$122)</f>
        <v>12186.582338863253</v>
      </c>
      <c r="DB125" s="36">
        <f>'Base Table 5'!DB125*('Base Table 5 - modified'!DB$122/'Base Table 5'!DB$122)</f>
        <v>8931.8165666182795</v>
      </c>
      <c r="DC125" s="36">
        <f>'Base Table 5'!DC125*('Base Table 5 - modified'!DC$122/'Base Table 5'!DC$122)</f>
        <v>3630.1589484902361</v>
      </c>
      <c r="DD125" s="36">
        <f>'Base Table 5'!DD125*('Base Table 5 - modified'!DD$122/'Base Table 5'!DD$122)</f>
        <v>5450.9452807136722</v>
      </c>
      <c r="DE125" s="36">
        <f>'Base Table 5'!DE125*('Base Table 5 - modified'!DE$122/'Base Table 5'!DE$122)</f>
        <v>2033.8701021111478</v>
      </c>
      <c r="DF125" s="36">
        <f>'Base Table 5'!DF125*('Base Table 5 - modified'!DF$122/'Base Table 5'!DF$122)</f>
        <v>4330.475333510044</v>
      </c>
      <c r="DG125" s="36">
        <f>'Base Table 5'!DG125*('Base Table 5 - modified'!DG$122/'Base Table 5'!DG$122)</f>
        <v>9094.0476250976262</v>
      </c>
      <c r="DH125" s="36">
        <f>'Base Table 5'!DH125*('Base Table 5 - modified'!DH$122/'Base Table 5'!DH$122)</f>
        <v>5235.3568638170373</v>
      </c>
      <c r="DI125" s="36">
        <f>'Base Table 5'!DI125*('Base Table 5 - modified'!DI$122/'Base Table 5'!DI$122)</f>
        <v>2663.3868201016976</v>
      </c>
      <c r="DJ125" s="36">
        <f>'Base Table 5'!DJ125*('Base Table 5 - modified'!DJ$122/'Base Table 5'!DJ$122)</f>
        <v>1964.7492182642579</v>
      </c>
      <c r="DK125" s="36">
        <f>'Base Table 5'!DK125*('Base Table 5 - modified'!DK$122/'Base Table 5'!DK$122)</f>
        <v>1746.2344431830882</v>
      </c>
      <c r="DL125" s="36">
        <f>'Base Table 5'!DL125*('Base Table 5 - modified'!DL$122/'Base Table 5'!DL$122)</f>
        <v>575.55684303707608</v>
      </c>
      <c r="DM125" s="36">
        <f>'Base Table 5'!DM125*('Base Table 5 - modified'!DM$122/'Base Table 5'!DM$122)</f>
        <v>2383.4951291948446</v>
      </c>
      <c r="DN125" s="36">
        <f>'Base Table 5'!DN125*('Base Table 5 - modified'!DN$122/'Base Table 5'!DN$122)</f>
        <v>1666.8930547415625</v>
      </c>
      <c r="DO125" s="36">
        <f>'Base Table 5'!DO125*('Base Table 5 - modified'!DO$122/'Base Table 5'!DO$122)</f>
        <v>1261.364604416442</v>
      </c>
      <c r="DP125" s="43">
        <f t="shared" si="20"/>
        <v>1001358.3309598531</v>
      </c>
      <c r="DQ125" s="43">
        <v>0</v>
      </c>
      <c r="DR125" s="43">
        <v>0</v>
      </c>
      <c r="DS125" s="43">
        <v>0</v>
      </c>
      <c r="DT125" s="43">
        <v>0</v>
      </c>
      <c r="DU125" s="43">
        <v>0</v>
      </c>
      <c r="DV125" s="43">
        <v>0</v>
      </c>
      <c r="DW125" s="43">
        <v>0</v>
      </c>
      <c r="DX125" s="43">
        <f t="shared" si="21"/>
        <v>0</v>
      </c>
      <c r="DY125" s="43">
        <f t="shared" si="22"/>
        <v>1001358.3309598531</v>
      </c>
    </row>
    <row r="126" spans="1:132" ht="14.05" customHeight="1" x14ac:dyDescent="0.4">
      <c r="A126" s="42" t="s">
        <v>524</v>
      </c>
      <c r="B126" s="31" t="s">
        <v>525</v>
      </c>
      <c r="C126" s="30"/>
      <c r="D126" s="42"/>
      <c r="E126" s="36">
        <f>'Base Table 5'!E126*('Base Table 5 - modified'!E$122/'Base Table 5'!E$122)</f>
        <v>864.15108757102576</v>
      </c>
      <c r="F126" s="36">
        <f>'Base Table 5'!F126*('Base Table 5 - modified'!F$122/'Base Table 5'!F$122)</f>
        <v>118.72320435900744</v>
      </c>
      <c r="G126" s="36">
        <f>'Base Table 5'!G126*('Base Table 5 - modified'!G$122/'Base Table 5'!G$122)</f>
        <v>541.81708987524814</v>
      </c>
      <c r="H126" s="36">
        <f>'Base Table 5'!H126*('Base Table 5 - modified'!H$122/'Base Table 5'!H$122)</f>
        <v>32.288902210651315</v>
      </c>
      <c r="I126" s="36">
        <f>'Base Table 5'!I126*('Base Table 5 - modified'!I$122/'Base Table 5'!I$122)</f>
        <v>115.54811325962596</v>
      </c>
      <c r="J126" s="36">
        <f>'Base Table 5'!J126*('Base Table 5 - modified'!J$122/'Base Table 5'!J$122)</f>
        <v>34.136758214059491</v>
      </c>
      <c r="K126" s="36">
        <f>'Base Table 5'!K126*('Base Table 5 - modified'!K$122/'Base Table 5'!K$122)</f>
        <v>130.91004212860148</v>
      </c>
      <c r="L126" s="36">
        <f>'Base Table 5'!L126*('Base Table 5 - modified'!L$122/'Base Table 5'!L$122)</f>
        <v>27.221836543244699</v>
      </c>
      <c r="M126" s="36">
        <f>'Base Table 5'!M126*('Base Table 5 - modified'!M$122/'Base Table 5'!M$122)</f>
        <v>11.012527473149611</v>
      </c>
      <c r="N126" s="36">
        <f>'Base Table 5'!N126*('Base Table 5 - modified'!N$122/'Base Table 5'!N$122)</f>
        <v>453.87357366743743</v>
      </c>
      <c r="O126" s="36">
        <f>'Base Table 5'!O126*('Base Table 5 - modified'!O$122/'Base Table 5'!O$122)</f>
        <v>380.66717403264863</v>
      </c>
      <c r="P126" s="36">
        <f>'Base Table 5'!P126*('Base Table 5 - modified'!P$122/'Base Table 5'!P$122)</f>
        <v>101.61362840465974</v>
      </c>
      <c r="Q126" s="36">
        <f>'Base Table 5'!Q126*('Base Table 5 - modified'!Q$122/'Base Table 5'!Q$122)</f>
        <v>27.996976527736685</v>
      </c>
      <c r="R126" s="36">
        <f>'Base Table 5'!R126*('Base Table 5 - modified'!R$122/'Base Table 5'!R$122)</f>
        <v>147.4692592954504</v>
      </c>
      <c r="S126" s="36">
        <f>'Base Table 5'!S126*('Base Table 5 - modified'!S$122/'Base Table 5'!S$122)</f>
        <v>4.0441406903541441</v>
      </c>
      <c r="T126" s="36">
        <f>'Base Table 5'!T126*('Base Table 5 - modified'!T$122/'Base Table 5'!T$122)</f>
        <v>41.607543076891233</v>
      </c>
      <c r="U126" s="36">
        <f>'Base Table 5'!U126*('Base Table 5 - modified'!U$122/'Base Table 5'!U$122)</f>
        <v>14.722160560096135</v>
      </c>
      <c r="V126" s="36">
        <f>'Base Table 5'!V126*('Base Table 5 - modified'!V$122/'Base Table 5'!V$122)</f>
        <v>18.407160047483679</v>
      </c>
      <c r="W126" s="36">
        <f>'Base Table 5'!W126*('Base Table 5 - modified'!W$122/'Base Table 5'!W$122)</f>
        <v>53.980595173279774</v>
      </c>
      <c r="X126" s="36">
        <f>'Base Table 5'!X126*('Base Table 5 - modified'!X$122/'Base Table 5'!X$122)</f>
        <v>30.447359735446348</v>
      </c>
      <c r="Y126" s="36">
        <f>'Base Table 5'!Y126*('Base Table 5 - modified'!Y$122/'Base Table 5'!Y$122)</f>
        <v>46.334266335471099</v>
      </c>
      <c r="Z126" s="36">
        <f>'Base Table 5'!Z126*('Base Table 5 - modified'!Z$122/'Base Table 5'!Z$122)</f>
        <v>59.210315459658354</v>
      </c>
      <c r="AA126" s="36">
        <f>'Base Table 5'!AA126*('Base Table 5 - modified'!AA$122/'Base Table 5'!AA$122)</f>
        <v>34.472753104559231</v>
      </c>
      <c r="AB126" s="36">
        <f>'Base Table 5'!AB126*('Base Table 5 - modified'!AB$122/'Base Table 5'!AB$122)</f>
        <v>233.49688786885005</v>
      </c>
      <c r="AC126" s="36">
        <f>'Base Table 5'!AC126*('Base Table 5 - modified'!AC$122/'Base Table 5'!AC$122)</f>
        <v>35.894455241613606</v>
      </c>
      <c r="AD126" s="36">
        <f>'Base Table 5'!AD126*('Base Table 5 - modified'!AD$122/'Base Table 5'!AD$122)</f>
        <v>2.1631847181272414</v>
      </c>
      <c r="AE126" s="36">
        <f>'Base Table 5'!AE126*('Base Table 5 - modified'!AE$122/'Base Table 5'!AE$122)</f>
        <v>0.27223910192073136</v>
      </c>
      <c r="AF126" s="36">
        <f>'Base Table 5'!AF126*('Base Table 5 - modified'!AF$122/'Base Table 5'!AF$122)</f>
        <v>15.155234905973478</v>
      </c>
      <c r="AG126" s="36">
        <f>'Base Table 5'!AG126*('Base Table 5 - modified'!AG$122/'Base Table 5'!AG$122)</f>
        <v>0.52880821848350079</v>
      </c>
      <c r="AH126" s="36">
        <f>'Base Table 5'!AH126*('Base Table 5 - modified'!AH$122/'Base Table 5'!AH$122)</f>
        <v>1.0425981959655763</v>
      </c>
      <c r="AI126" s="36">
        <f>'Base Table 5'!AI126*('Base Table 5 - modified'!AI$122/'Base Table 5'!AI$122)</f>
        <v>5.0350453488646529</v>
      </c>
      <c r="AJ126" s="36">
        <f>'Base Table 5'!AJ126*('Base Table 5 - modified'!AJ$122/'Base Table 5'!AJ$122)</f>
        <v>15.711449614845106</v>
      </c>
      <c r="AK126" s="36">
        <f>'Base Table 5'!AK126*('Base Table 5 - modified'!AK$122/'Base Table 5'!AK$122)</f>
        <v>38.838867193324042</v>
      </c>
      <c r="AL126" s="36">
        <f>'Base Table 5'!AL126*('Base Table 5 - modified'!AL$122/'Base Table 5'!AL$122)</f>
        <v>17.19012305193014</v>
      </c>
      <c r="AM126" s="36">
        <f>'Base Table 5'!AM126*('Base Table 5 - modified'!AM$122/'Base Table 5'!AM$122)</f>
        <v>16.125832849210983</v>
      </c>
      <c r="AN126" s="36">
        <f>'Base Table 5'!AN126*('Base Table 5 - modified'!AN$122/'Base Table 5'!AN$122)</f>
        <v>10.110372032245866</v>
      </c>
      <c r="AO126" s="36">
        <f>'Base Table 5'!AO126*('Base Table 5 - modified'!AO$122/'Base Table 5'!AO$122)</f>
        <v>25.85179263154318</v>
      </c>
      <c r="AP126" s="36">
        <f>'Base Table 5'!AP126*('Base Table 5 - modified'!AP$122/'Base Table 5'!AP$122)</f>
        <v>6.2265734213272586</v>
      </c>
      <c r="AQ126" s="36">
        <f>'Base Table 5'!AQ126*('Base Table 5 - modified'!AQ$122/'Base Table 5'!AQ$122)</f>
        <v>1.7236059977136926</v>
      </c>
      <c r="AR126" s="36">
        <f>'Base Table 5'!AR126*('Base Table 5 - modified'!AR$122/'Base Table 5'!AR$122)</f>
        <v>66.044197766151441</v>
      </c>
      <c r="AS126" s="36">
        <f>'Base Table 5'!AS126*('Base Table 5 - modified'!AS$122/'Base Table 5'!AS$122)</f>
        <v>7.3573686186440428</v>
      </c>
      <c r="AT126" s="36">
        <f>'Base Table 5'!AT126*('Base Table 5 - modified'!AT$122/'Base Table 5'!AT$122)</f>
        <v>26.402095428903948</v>
      </c>
      <c r="AU126" s="36">
        <f>'Base Table 5'!AU126*('Base Table 5 - modified'!AU$122/'Base Table 5'!AU$122)</f>
        <v>5.1943785890308023</v>
      </c>
      <c r="AV126" s="36">
        <f>'Base Table 5'!AV126*('Base Table 5 - modified'!AV$122/'Base Table 5'!AV$122)</f>
        <v>16.683574547145128</v>
      </c>
      <c r="AW126" s="36">
        <f>'Base Table 5'!AW126*('Base Table 5 - modified'!AW$122/'Base Table 5'!AW$122)</f>
        <v>3.2024430274971549</v>
      </c>
      <c r="AX126" s="36">
        <f>'Base Table 5'!AX126*('Base Table 5 - modified'!AX$122/'Base Table 5'!AX$122)</f>
        <v>55.727239767968136</v>
      </c>
      <c r="AY126" s="36">
        <f>'Base Table 5'!AY126*('Base Table 5 - modified'!AY$122/'Base Table 5'!AY$122)</f>
        <v>14.766894864125003</v>
      </c>
      <c r="AZ126" s="36">
        <f>'Base Table 5'!AZ126*('Base Table 5 - modified'!AZ$122/'Base Table 5'!AZ$122)</f>
        <v>3.236199642901842</v>
      </c>
      <c r="BA126" s="36">
        <f>'Base Table 5'!BA126*('Base Table 5 - modified'!BA$122/'Base Table 5'!BA$122)</f>
        <v>17.616984412194956</v>
      </c>
      <c r="BB126" s="36">
        <f>'Base Table 5'!BB126*('Base Table 5 - modified'!BB$122/'Base Table 5'!BB$122)</f>
        <v>59.08459957665692</v>
      </c>
      <c r="BC126" s="36">
        <f>'Base Table 5'!BC126*('Base Table 5 - modified'!BC$122/'Base Table 5'!BC$122)</f>
        <v>1.0762937787591893</v>
      </c>
      <c r="BD126" s="36">
        <f>'Base Table 5'!BD126*('Base Table 5 - modified'!BD$122/'Base Table 5'!BD$122)</f>
        <v>45.710371550117152</v>
      </c>
      <c r="BE126" s="36">
        <f>'Base Table 5'!BE126*('Base Table 5 - modified'!BE$122/'Base Table 5'!BE$122)</f>
        <v>7.7565724694177902</v>
      </c>
      <c r="BF126" s="36">
        <f>'Base Table 5'!BF126*('Base Table 5 - modified'!BF$122/'Base Table 5'!BF$122)</f>
        <v>21.874522129196301</v>
      </c>
      <c r="BG126" s="36">
        <f>'Base Table 5'!BG126*('Base Table 5 - modified'!BG$122/'Base Table 5'!BG$122)</f>
        <v>21.88939554252493</v>
      </c>
      <c r="BH126" s="36">
        <f>'Base Table 5'!BH126*('Base Table 5 - modified'!BH$122/'Base Table 5'!BH$122)</f>
        <v>16.906937257879974</v>
      </c>
      <c r="BI126" s="36">
        <f>'Base Table 5'!BI126*('Base Table 5 - modified'!BI$122/'Base Table 5'!BI$122)</f>
        <v>11.456245432026172</v>
      </c>
      <c r="BJ126" s="36">
        <f>'Base Table 5'!BJ126*('Base Table 5 - modified'!BJ$122/'Base Table 5'!BJ$122)</f>
        <v>10.006893282062254</v>
      </c>
      <c r="BK126" s="36">
        <f>'Base Table 5'!BK126*('Base Table 5 - modified'!BK$122/'Base Table 5'!BK$122)</f>
        <v>11.349035678118637</v>
      </c>
      <c r="BL126" s="36">
        <f>'Base Table 5'!BL126*('Base Table 5 - modified'!BL$122/'Base Table 5'!BL$122)</f>
        <v>11.597900409723785</v>
      </c>
      <c r="BM126" s="36">
        <f>'Base Table 5'!BM126*('Base Table 5 - modified'!BM$122/'Base Table 5'!BM$122)</f>
        <v>3.561722715377079</v>
      </c>
      <c r="BN126" s="36">
        <f>'Base Table 5'!BN126*('Base Table 5 - modified'!BN$122/'Base Table 5'!BN$122)</f>
        <v>34.263784303118364</v>
      </c>
      <c r="BO126" s="36">
        <f>'Base Table 5'!BO126*('Base Table 5 - modified'!BO$122/'Base Table 5'!BO$122)</f>
        <v>10.088391564582778</v>
      </c>
      <c r="BP126" s="36">
        <f>'Base Table 5'!BP126*('Base Table 5 - modified'!BP$122/'Base Table 5'!BP$122)</f>
        <v>13.665492527651587</v>
      </c>
      <c r="BQ126" s="36">
        <f>'Base Table 5'!BQ126*('Base Table 5 - modified'!BQ$122/'Base Table 5'!BQ$122)</f>
        <v>138.91312520917967</v>
      </c>
      <c r="BR126" s="36">
        <f>'Base Table 5'!BR126*('Base Table 5 - modified'!BR$122/'Base Table 5'!BR$122)</f>
        <v>73.795774264360304</v>
      </c>
      <c r="BS126" s="36">
        <f>'Base Table 5'!BS126*('Base Table 5 - modified'!BS$122/'Base Table 5'!BS$122)</f>
        <v>9.2097280491971037E-2</v>
      </c>
      <c r="BT126" s="36">
        <f>'Base Table 5'!BT126*('Base Table 5 - modified'!BT$122/'Base Table 5'!BT$122)</f>
        <v>65.013977462843371</v>
      </c>
      <c r="BU126" s="36">
        <f>'Base Table 5'!BU126*('Base Table 5 - modified'!BU$122/'Base Table 5'!BU$122)</f>
        <v>72.210774693714001</v>
      </c>
      <c r="BV126" s="36">
        <f>'Base Table 5'!BV126*('Base Table 5 - modified'!BV$122/'Base Table 5'!BV$122)</f>
        <v>179.31429619672039</v>
      </c>
      <c r="BW126" s="36">
        <f>'Base Table 5'!BW126*('Base Table 5 - modified'!BW$122/'Base Table 5'!BW$122)</f>
        <v>105.9312665189571</v>
      </c>
      <c r="BX126" s="36">
        <f>'Base Table 5'!BX126*('Base Table 5 - modified'!BX$122/'Base Table 5'!BX$122)</f>
        <v>309.16581307521136</v>
      </c>
      <c r="BY126" s="36">
        <f>'Base Table 5'!BY126*('Base Table 5 - modified'!BY$122/'Base Table 5'!BY$122)</f>
        <v>2598.705440832658</v>
      </c>
      <c r="BZ126" s="36">
        <f>'Base Table 5'!BZ126*('Base Table 5 - modified'!BZ$122/'Base Table 5'!BZ$122)</f>
        <v>177.73055599200273</v>
      </c>
      <c r="CA126" s="36">
        <f>'Base Table 5'!CA126*('Base Table 5 - modified'!CA$122/'Base Table 5'!CA$122)</f>
        <v>433.71507118270785</v>
      </c>
      <c r="CB126" s="36">
        <f>'Base Table 5'!CB126*('Base Table 5 - modified'!CB$122/'Base Table 5'!CB$122)</f>
        <v>397.70715239569716</v>
      </c>
      <c r="CC126" s="36">
        <f>'Base Table 5'!CC126*('Base Table 5 - modified'!CC$122/'Base Table 5'!CC$122)</f>
        <v>2926.6652415048616</v>
      </c>
      <c r="CD126" s="36">
        <f>'Base Table 5'!CD126*('Base Table 5 - modified'!CD$122/'Base Table 5'!CD$122)</f>
        <v>1800.6322849963369</v>
      </c>
      <c r="CE126" s="36">
        <f>'Base Table 5'!CE126*('Base Table 5 - modified'!CE$122/'Base Table 5'!CE$122)</f>
        <v>100.24425014809484</v>
      </c>
      <c r="CF126" s="36">
        <f>'Base Table 5'!CF126*('Base Table 5 - modified'!CF$122/'Base Table 5'!CF$122)</f>
        <v>126.45168754884456</v>
      </c>
      <c r="CG126" s="36">
        <f>'Base Table 5'!CG126*('Base Table 5 - modified'!CG$122/'Base Table 5'!CG$122)</f>
        <v>189.78080463236131</v>
      </c>
      <c r="CH126" s="36">
        <f>'Base Table 5'!CH126*('Base Table 5 - modified'!CH$122/'Base Table 5'!CH$122)</f>
        <v>95.708670691643945</v>
      </c>
      <c r="CI126" s="36">
        <f>'Base Table 5'!CI126*('Base Table 5 - modified'!CI$122/'Base Table 5'!CI$122)</f>
        <v>415.02074612522131</v>
      </c>
      <c r="CJ126" s="36">
        <f>'Base Table 5'!CJ126*('Base Table 5 - modified'!CJ$122/'Base Table 5'!CJ$122)</f>
        <v>66.403218193496571</v>
      </c>
      <c r="CK126" s="36">
        <f>'Base Table 5'!CK126*('Base Table 5 - modified'!CK$122/'Base Table 5'!CK$122)</f>
        <v>3.2763357010788576</v>
      </c>
      <c r="CL126" s="36">
        <f>'Base Table 5'!CL126*('Base Table 5 - modified'!CL$122/'Base Table 5'!CL$122)</f>
        <v>3.7703017989635721</v>
      </c>
      <c r="CM126" s="36">
        <f>'Base Table 5'!CM126*('Base Table 5 - modified'!CM$122/'Base Table 5'!CM$122)</f>
        <v>4.7595776468735078</v>
      </c>
      <c r="CN126" s="36">
        <f>'Base Table 5'!CN126*('Base Table 5 - modified'!CN$122/'Base Table 5'!CN$122)</f>
        <v>415.90826591519908</v>
      </c>
      <c r="CO126" s="36">
        <f>'Base Table 5'!CO126*('Base Table 5 - modified'!CO$122/'Base Table 5'!CO$122)</f>
        <v>1.130584314683045</v>
      </c>
      <c r="CP126" s="36">
        <f>'Base Table 5'!CP126*('Base Table 5 - modified'!CP$122/'Base Table 5'!CP$122)</f>
        <v>1849.6503228384665</v>
      </c>
      <c r="CQ126" s="36">
        <f>'Base Table 5'!CQ126*('Base Table 5 - modified'!CQ$122/'Base Table 5'!CQ$122)</f>
        <v>2366.9179344345971</v>
      </c>
      <c r="CR126" s="36">
        <f>'Base Table 5'!CR126*('Base Table 5 - modified'!CR$122/'Base Table 5'!CR$122)</f>
        <v>151.08614210443699</v>
      </c>
      <c r="CS126" s="36">
        <f>'Base Table 5'!CS126*('Base Table 5 - modified'!CS$122/'Base Table 5'!CS$122)</f>
        <v>760.25886746022979</v>
      </c>
      <c r="CT126" s="36">
        <f>'Base Table 5'!CT126*('Base Table 5 - modified'!CT$122/'Base Table 5'!CT$122)</f>
        <v>1917.0065219170192</v>
      </c>
      <c r="CU126" s="36">
        <f>'Base Table 5'!CU126*('Base Table 5 - modified'!CU$122/'Base Table 5'!CU$122)</f>
        <v>3065.4393260284928</v>
      </c>
      <c r="CV126" s="36">
        <f>'Base Table 5'!CV126*('Base Table 5 - modified'!CV$122/'Base Table 5'!CV$122)</f>
        <v>1367.4679432288397</v>
      </c>
      <c r="CW126" s="36">
        <f>'Base Table 5'!CW126*('Base Table 5 - modified'!CW$122/'Base Table 5'!CW$122)</f>
        <v>2183.8030191125335</v>
      </c>
      <c r="CX126" s="36">
        <f>'Base Table 5'!CX126*('Base Table 5 - modified'!CX$122/'Base Table 5'!CX$122)</f>
        <v>435.98149774234884</v>
      </c>
      <c r="CY126" s="36">
        <f>'Base Table 5'!CY126*('Base Table 5 - modified'!CY$122/'Base Table 5'!CY$122)</f>
        <v>711.36100812410655</v>
      </c>
      <c r="CZ126" s="36">
        <f>'Base Table 5'!CZ126*('Base Table 5 - modified'!CZ$122/'Base Table 5'!CZ$122)</f>
        <v>601.22714007202512</v>
      </c>
      <c r="DA126" s="36">
        <f>'Base Table 5'!DA126*('Base Table 5 - modified'!DA$122/'Base Table 5'!DA$122)</f>
        <v>339.49148235221463</v>
      </c>
      <c r="DB126" s="36">
        <f>'Base Table 5'!DB126*('Base Table 5 - modified'!DB$122/'Base Table 5'!DB$122)</f>
        <v>60.573091071961301</v>
      </c>
      <c r="DC126" s="36">
        <f>'Base Table 5'!DC126*('Base Table 5 - modified'!DC$122/'Base Table 5'!DC$122)</f>
        <v>146.71542728657178</v>
      </c>
      <c r="DD126" s="36">
        <f>'Base Table 5'!DD126*('Base Table 5 - modified'!DD$122/'Base Table 5'!DD$122)</f>
        <v>408.53180250449964</v>
      </c>
      <c r="DE126" s="36">
        <f>'Base Table 5'!DE126*('Base Table 5 - modified'!DE$122/'Base Table 5'!DE$122)</f>
        <v>384.1760625856918</v>
      </c>
      <c r="DF126" s="36">
        <f>'Base Table 5'!DF126*('Base Table 5 - modified'!DF$122/'Base Table 5'!DF$122)</f>
        <v>63.435820355309211</v>
      </c>
      <c r="DG126" s="36">
        <f>'Base Table 5'!DG126*('Base Table 5 - modified'!DG$122/'Base Table 5'!DG$122)</f>
        <v>83.341119057838839</v>
      </c>
      <c r="DH126" s="36">
        <f>'Base Table 5'!DH126*('Base Table 5 - modified'!DH$122/'Base Table 5'!DH$122)</f>
        <v>83.410581468864137</v>
      </c>
      <c r="DI126" s="36">
        <f>'Base Table 5'!DI126*('Base Table 5 - modified'!DI$122/'Base Table 5'!DI$122)</f>
        <v>25.23123040989497</v>
      </c>
      <c r="DJ126" s="36">
        <f>'Base Table 5'!DJ126*('Base Table 5 - modified'!DJ$122/'Base Table 5'!DJ$122)</f>
        <v>44.923081635531375</v>
      </c>
      <c r="DK126" s="36">
        <f>'Base Table 5'!DK126*('Base Table 5 - modified'!DK$122/'Base Table 5'!DK$122)</f>
        <v>61.21983555497637</v>
      </c>
      <c r="DL126" s="36">
        <f>'Base Table 5'!DL126*('Base Table 5 - modified'!DL$122/'Base Table 5'!DL$122)</f>
        <v>45.516343313922462</v>
      </c>
      <c r="DM126" s="36">
        <f>'Base Table 5'!DM126*('Base Table 5 - modified'!DM$122/'Base Table 5'!DM$122)</f>
        <v>50.751175970140096</v>
      </c>
      <c r="DN126" s="36">
        <f>'Base Table 5'!DN126*('Base Table 5 - modified'!DN$122/'Base Table 5'!DN$122)</f>
        <v>151.24671081177428</v>
      </c>
      <c r="DO126" s="36">
        <f>'Base Table 5'!DO126*('Base Table 5 - modified'!DO$122/'Base Table 5'!DO$122)</f>
        <v>30.357164906444016</v>
      </c>
      <c r="DP126" s="43">
        <f t="shared" si="20"/>
        <v>32303.711039690421</v>
      </c>
      <c r="DQ126" s="43">
        <f>DQ122/'Base Table 5'!DQ122*'Base Table 5'!DQ126</f>
        <v>88930.167833727348</v>
      </c>
      <c r="DR126" s="43">
        <f>DR122/'Base Table 5'!DR122*'Base Table 5'!DR126</f>
        <v>0</v>
      </c>
      <c r="DS126" s="43">
        <f>DS122/'Base Table 5'!DS122*'Base Table 5'!DS126</f>
        <v>40534.983543031616</v>
      </c>
      <c r="DT126" s="43">
        <f>DT122/'Base Table 5'!DT122*'Base Table 5'!DT126</f>
        <v>18.39579208233679</v>
      </c>
      <c r="DU126" s="43">
        <f>DU122/'Base Table 5'!DU122*'Base Table 5'!DU126</f>
        <v>133.10185284765402</v>
      </c>
      <c r="DV126" s="43">
        <f>DV122/'Base Table 5'!DV122*'Base Table 5'!DV126</f>
        <v>-168.60223349713775</v>
      </c>
      <c r="DW126" s="43">
        <f>DW122/'Base Table 5'!DW122*'Base Table 5'!DW126</f>
        <v>1171.4546716232749</v>
      </c>
      <c r="DX126" s="43">
        <f t="shared" si="21"/>
        <v>130619.50145981509</v>
      </c>
      <c r="DY126" s="43">
        <f t="shared" si="22"/>
        <v>162923.21249950552</v>
      </c>
    </row>
    <row r="127" spans="1:132" ht="14.05" customHeight="1" x14ac:dyDescent="0.4">
      <c r="A127" s="42" t="s">
        <v>526</v>
      </c>
      <c r="B127" s="31" t="s">
        <v>527</v>
      </c>
      <c r="C127" s="30"/>
      <c r="D127" s="42"/>
      <c r="E127" s="36">
        <f>'Base Table 5'!E127*('Base Table 5 - modified'!E$122/'Base Table 5'!E$122)</f>
        <v>815.70429818383775</v>
      </c>
      <c r="F127" s="36">
        <f>'Base Table 5'!F127*('Base Table 5 - modified'!F$122/'Base Table 5'!F$122)</f>
        <v>80.77988338468063</v>
      </c>
      <c r="G127" s="36">
        <f>'Base Table 5'!G127*('Base Table 5 - modified'!G$122/'Base Table 5'!G$122)</f>
        <v>294.27335200332305</v>
      </c>
      <c r="H127" s="36">
        <f>'Base Table 5'!H127*('Base Table 5 - modified'!H$122/'Base Table 5'!H$122)</f>
        <v>10.477039471784114</v>
      </c>
      <c r="I127" s="36">
        <f>'Base Table 5'!I127*('Base Table 5 - modified'!I$122/'Base Table 5'!I$122)</f>
        <v>56.915432413456294</v>
      </c>
      <c r="J127" s="36">
        <f>'Base Table 5'!J127*('Base Table 5 - modified'!J$122/'Base Table 5'!J$122)</f>
        <v>-2.9304873060872612</v>
      </c>
      <c r="K127" s="36">
        <f>'Base Table 5'!K127*('Base Table 5 - modified'!K$122/'Base Table 5'!K$122)</f>
        <v>49.039574083910587</v>
      </c>
      <c r="L127" s="36">
        <f>'Base Table 5'!L127*('Base Table 5 - modified'!L$122/'Base Table 5'!L$122)</f>
        <v>43.079844738356172</v>
      </c>
      <c r="M127" s="36">
        <f>'Base Table 5'!M127*('Base Table 5 - modified'!M$122/'Base Table 5'!M$122)</f>
        <v>27.314818242065357</v>
      </c>
      <c r="N127" s="36">
        <f>'Base Table 5'!N127*('Base Table 5 - modified'!N$122/'Base Table 5'!N$122)</f>
        <v>520.87953494201918</v>
      </c>
      <c r="O127" s="36">
        <f>'Base Table 5'!O127*('Base Table 5 - modified'!O$122/'Base Table 5'!O$122)</f>
        <v>552.80696718768888</v>
      </c>
      <c r="P127" s="36">
        <f>'Base Table 5'!P127*('Base Table 5 - modified'!P$122/'Base Table 5'!P$122)</f>
        <v>194.67102673601329</v>
      </c>
      <c r="Q127" s="36">
        <f>'Base Table 5'!Q127*('Base Table 5 - modified'!Q$122/'Base Table 5'!Q$122)</f>
        <v>157.92402830817375</v>
      </c>
      <c r="R127" s="36">
        <f>'Base Table 5'!R127*('Base Table 5 - modified'!R$122/'Base Table 5'!R$122)</f>
        <v>243.40381980181604</v>
      </c>
      <c r="S127" s="36">
        <f>'Base Table 5'!S127*('Base Table 5 - modified'!S$122/'Base Table 5'!S$122)</f>
        <v>6.0282331665817512</v>
      </c>
      <c r="T127" s="36">
        <f>'Base Table 5'!T127*('Base Table 5 - modified'!T$122/'Base Table 5'!T$122)</f>
        <v>143.13643166005824</v>
      </c>
      <c r="U127" s="36">
        <f>'Base Table 5'!U127*('Base Table 5 - modified'!U$122/'Base Table 5'!U$122)</f>
        <v>45.901042149155288</v>
      </c>
      <c r="V127" s="36">
        <f>'Base Table 5'!V127*('Base Table 5 - modified'!V$122/'Base Table 5'!V$122)</f>
        <v>9.6114415457351097</v>
      </c>
      <c r="W127" s="36">
        <f>'Base Table 5'!W127*('Base Table 5 - modified'!W$122/'Base Table 5'!W$122)</f>
        <v>60.712742561583937</v>
      </c>
      <c r="X127" s="36">
        <f>'Base Table 5'!X127*('Base Table 5 - modified'!X$122/'Base Table 5'!X$122)</f>
        <v>123.95639505762476</v>
      </c>
      <c r="Y127" s="36">
        <f>'Base Table 5'!Y127*('Base Table 5 - modified'!Y$122/'Base Table 5'!Y$122)</f>
        <v>77.103782378317604</v>
      </c>
      <c r="Z127" s="36">
        <f>'Base Table 5'!Z127*('Base Table 5 - modified'!Z$122/'Base Table 5'!Z$122)</f>
        <v>85.494077966353956</v>
      </c>
      <c r="AA127" s="36">
        <f>'Base Table 5'!AA127*('Base Table 5 - modified'!AA$122/'Base Table 5'!AA$122)</f>
        <v>46.524739365060171</v>
      </c>
      <c r="AB127" s="36">
        <f>'Base Table 5'!AB127*('Base Table 5 - modified'!AB$122/'Base Table 5'!AB$122)</f>
        <v>55.846337500263104</v>
      </c>
      <c r="AC127" s="36">
        <f>'Base Table 5'!AC127*('Base Table 5 - modified'!AC$122/'Base Table 5'!AC$122)</f>
        <v>89.832708265419328</v>
      </c>
      <c r="AD127" s="36">
        <f>'Base Table 5'!AD127*('Base Table 5 - modified'!AD$122/'Base Table 5'!AD$122)</f>
        <v>-1.0558301045134915</v>
      </c>
      <c r="AE127" s="36">
        <f>'Base Table 5'!AE127*('Base Table 5 - modified'!AE$122/'Base Table 5'!AE$122)</f>
        <v>1.014303658422993</v>
      </c>
      <c r="AF127" s="36">
        <f>'Base Table 5'!AF127*('Base Table 5 - modified'!AF$122/'Base Table 5'!AF$122)</f>
        <v>35.974446565676196</v>
      </c>
      <c r="AG127" s="36">
        <f>'Base Table 5'!AG127*('Base Table 5 - modified'!AG$122/'Base Table 5'!AG$122)</f>
        <v>-1.0286096449786049</v>
      </c>
      <c r="AH127" s="36">
        <f>'Base Table 5'!AH127*('Base Table 5 - modified'!AH$122/'Base Table 5'!AH$122)</f>
        <v>17.989616111369223</v>
      </c>
      <c r="AI127" s="36">
        <f>'Base Table 5'!AI127*('Base Table 5 - modified'!AI$122/'Base Table 5'!AI$122)</f>
        <v>9.0533040595720387</v>
      </c>
      <c r="AJ127" s="36">
        <f>'Base Table 5'!AJ127*('Base Table 5 - modified'!AJ$122/'Base Table 5'!AJ$122)</f>
        <v>92.745831519224211</v>
      </c>
      <c r="AK127" s="36">
        <f>'Base Table 5'!AK127*('Base Table 5 - modified'!AK$122/'Base Table 5'!AK$122)</f>
        <v>146.06379663429783</v>
      </c>
      <c r="AL127" s="36">
        <f>'Base Table 5'!AL127*('Base Table 5 - modified'!AL$122/'Base Table 5'!AL$122)</f>
        <v>33.799643341570629</v>
      </c>
      <c r="AM127" s="36">
        <f>'Base Table 5'!AM127*('Base Table 5 - modified'!AM$122/'Base Table 5'!AM$122)</f>
        <v>87.306669339360326</v>
      </c>
      <c r="AN127" s="36">
        <f>'Base Table 5'!AN127*('Base Table 5 - modified'!AN$122/'Base Table 5'!AN$122)</f>
        <v>116.0640830240452</v>
      </c>
      <c r="AO127" s="36">
        <f>'Base Table 5'!AO127*('Base Table 5 - modified'!AO$122/'Base Table 5'!AO$122)</f>
        <v>0.88414912292348891</v>
      </c>
      <c r="AP127" s="36">
        <f>'Base Table 5'!AP127*('Base Table 5 - modified'!AP$122/'Base Table 5'!AP$122)</f>
        <v>42.697751766893724</v>
      </c>
      <c r="AQ127" s="36">
        <f>'Base Table 5'!AQ127*('Base Table 5 - modified'!AQ$122/'Base Table 5'!AQ$122)</f>
        <v>4.352100792126282</v>
      </c>
      <c r="AR127" s="36">
        <f>'Base Table 5'!AR127*('Base Table 5 - modified'!AR$122/'Base Table 5'!AR$122)</f>
        <v>172.32263869780135</v>
      </c>
      <c r="AS127" s="36">
        <f>'Base Table 5'!AS127*('Base Table 5 - modified'!AS$122/'Base Table 5'!AS$122)</f>
        <v>40.523176445223243</v>
      </c>
      <c r="AT127" s="36">
        <f>'Base Table 5'!AT127*('Base Table 5 - modified'!AT$122/'Base Table 5'!AT$122)</f>
        <v>204.0277844383736</v>
      </c>
      <c r="AU127" s="36">
        <f>'Base Table 5'!AU127*('Base Table 5 - modified'!AU$122/'Base Table 5'!AU$122)</f>
        <v>13.874403832264518</v>
      </c>
      <c r="AV127" s="36">
        <f>'Base Table 5'!AV127*('Base Table 5 - modified'!AV$122/'Base Table 5'!AV$122)</f>
        <v>72.108942932449523</v>
      </c>
      <c r="AW127" s="36">
        <f>'Base Table 5'!AW127*('Base Table 5 - modified'!AW$122/'Base Table 5'!AW$122)</f>
        <v>46.738199799283485</v>
      </c>
      <c r="AX127" s="36">
        <f>'Base Table 5'!AX127*('Base Table 5 - modified'!AX$122/'Base Table 5'!AX$122)</f>
        <v>182.61203248651194</v>
      </c>
      <c r="AY127" s="36">
        <f>'Base Table 5'!AY127*('Base Table 5 - modified'!AY$122/'Base Table 5'!AY$122)</f>
        <v>67.021282255871043</v>
      </c>
      <c r="AZ127" s="36">
        <f>'Base Table 5'!AZ127*('Base Table 5 - modified'!AZ$122/'Base Table 5'!AZ$122)</f>
        <v>22.400777819538913</v>
      </c>
      <c r="BA127" s="36">
        <f>'Base Table 5'!BA127*('Base Table 5 - modified'!BA$122/'Base Table 5'!BA$122)</f>
        <v>78.235039603871115</v>
      </c>
      <c r="BB127" s="36">
        <f>'Base Table 5'!BB127*('Base Table 5 - modified'!BB$122/'Base Table 5'!BB$122)</f>
        <v>168.09910044155646</v>
      </c>
      <c r="BC127" s="36">
        <f>'Base Table 5'!BC127*('Base Table 5 - modified'!BC$122/'Base Table 5'!BC$122)</f>
        <v>5.9711166644060443</v>
      </c>
      <c r="BD127" s="36">
        <f>'Base Table 5'!BD127*('Base Table 5 - modified'!BD$122/'Base Table 5'!BD$122)</f>
        <v>307.62221598093436</v>
      </c>
      <c r="BE127" s="36">
        <f>'Base Table 5'!BE127*('Base Table 5 - modified'!BE$122/'Base Table 5'!BE$122)</f>
        <v>70.904628738774164</v>
      </c>
      <c r="BF127" s="36">
        <f>'Base Table 5'!BF127*('Base Table 5 - modified'!BF$122/'Base Table 5'!BF$122)</f>
        <v>128.37803301409537</v>
      </c>
      <c r="BG127" s="36">
        <f>'Base Table 5'!BG127*('Base Table 5 - modified'!BG$122/'Base Table 5'!BG$122)</f>
        <v>48.518006586219983</v>
      </c>
      <c r="BH127" s="36">
        <f>'Base Table 5'!BH127*('Base Table 5 - modified'!BH$122/'Base Table 5'!BH$122)</f>
        <v>93.556961337535625</v>
      </c>
      <c r="BI127" s="36">
        <f>'Base Table 5'!BI127*('Base Table 5 - modified'!BI$122/'Base Table 5'!BI$122)</f>
        <v>48.818237063482805</v>
      </c>
      <c r="BJ127" s="36">
        <f>'Base Table 5'!BJ127*('Base Table 5 - modified'!BJ$122/'Base Table 5'!BJ$122)</f>
        <v>67.649097623994237</v>
      </c>
      <c r="BK127" s="36">
        <f>'Base Table 5'!BK127*('Base Table 5 - modified'!BK$122/'Base Table 5'!BK$122)</f>
        <v>180.42982000188613</v>
      </c>
      <c r="BL127" s="36">
        <f>'Base Table 5'!BL127*('Base Table 5 - modified'!BL$122/'Base Table 5'!BL$122)</f>
        <v>95.784449357663746</v>
      </c>
      <c r="BM127" s="36">
        <f>'Base Table 5'!BM127*('Base Table 5 - modified'!BM$122/'Base Table 5'!BM$122)</f>
        <v>21.956371816379662</v>
      </c>
      <c r="BN127" s="36">
        <f>'Base Table 5'!BN127*('Base Table 5 - modified'!BN$122/'Base Table 5'!BN$122)</f>
        <v>265.74006188911329</v>
      </c>
      <c r="BO127" s="36">
        <f>'Base Table 5'!BO127*('Base Table 5 - modified'!BO$122/'Base Table 5'!BO$122)</f>
        <v>106.12193413045554</v>
      </c>
      <c r="BP127" s="36">
        <f>'Base Table 5'!BP127*('Base Table 5 - modified'!BP$122/'Base Table 5'!BP$122)</f>
        <v>33.988291754338192</v>
      </c>
      <c r="BQ127" s="36">
        <f>'Base Table 5'!BQ127*('Base Table 5 - modified'!BQ$122/'Base Table 5'!BQ$122)</f>
        <v>-2494.1031260805285</v>
      </c>
      <c r="BR127" s="36">
        <f>'Base Table 5'!BR127*('Base Table 5 - modified'!BR$122/'Base Table 5'!BR$122)</f>
        <v>7986.5745560513787</v>
      </c>
      <c r="BS127" s="36">
        <f>'Base Table 5'!BS127*('Base Table 5 - modified'!BS$122/'Base Table 5'!BS$122)</f>
        <v>9.0642612755015541</v>
      </c>
      <c r="BT127" s="36">
        <f>'Base Table 5'!BT127*('Base Table 5 - modified'!BT$122/'Base Table 5'!BT$122)</f>
        <v>899.14185924768105</v>
      </c>
      <c r="BU127" s="36">
        <f>'Base Table 5'!BU127*('Base Table 5 - modified'!BU$122/'Base Table 5'!BU$122)</f>
        <v>363.18086704513865</v>
      </c>
      <c r="BV127" s="36">
        <f>'Base Table 5'!BV127*('Base Table 5 - modified'!BV$122/'Base Table 5'!BV$122)</f>
        <v>866.4908710555859</v>
      </c>
      <c r="BW127" s="36">
        <f>'Base Table 5'!BW127*('Base Table 5 - modified'!BW$122/'Base Table 5'!BW$122)</f>
        <v>542.32711141422669</v>
      </c>
      <c r="BX127" s="36">
        <f>'Base Table 5'!BX127*('Base Table 5 - modified'!BX$122/'Base Table 5'!BX$122)</f>
        <v>733.754011586567</v>
      </c>
      <c r="BY127" s="36">
        <f>'Base Table 5'!BY127*('Base Table 5 - modified'!BY$122/'Base Table 5'!BY$122)</f>
        <v>2874.6448426094585</v>
      </c>
      <c r="BZ127" s="36">
        <f>'Base Table 5'!BZ127*('Base Table 5 - modified'!BZ$122/'Base Table 5'!BZ$122)</f>
        <v>3439.8354769017742</v>
      </c>
      <c r="CA127" s="36">
        <f>'Base Table 5'!CA127*('Base Table 5 - modified'!CA$122/'Base Table 5'!CA$122)</f>
        <v>4686.6219646013687</v>
      </c>
      <c r="CB127" s="36">
        <f>'Base Table 5'!CB127*('Base Table 5 - modified'!CB$122/'Base Table 5'!CB$122)</f>
        <v>958.9775565449097</v>
      </c>
      <c r="CC127" s="36">
        <f>'Base Table 5'!CC127*('Base Table 5 - modified'!CC$122/'Base Table 5'!CC$122)</f>
        <v>2173.3411530659</v>
      </c>
      <c r="CD127" s="36">
        <f>'Base Table 5'!CD127*('Base Table 5 - modified'!CD$122/'Base Table 5'!CD$122)</f>
        <v>2251.2965211315986</v>
      </c>
      <c r="CE127" s="36">
        <f>'Base Table 5'!CE127*('Base Table 5 - modified'!CE$122/'Base Table 5'!CE$122)</f>
        <v>147.13584264440783</v>
      </c>
      <c r="CF127" s="36">
        <f>'Base Table 5'!CF127*('Base Table 5 - modified'!CF$122/'Base Table 5'!CF$122)</f>
        <v>121.47041304948206</v>
      </c>
      <c r="CG127" s="36">
        <f>'Base Table 5'!CG127*('Base Table 5 - modified'!CG$122/'Base Table 5'!CG$122)</f>
        <v>261.6871079420776</v>
      </c>
      <c r="CH127" s="36">
        <f>'Base Table 5'!CH127*('Base Table 5 - modified'!CH$122/'Base Table 5'!CH$122)</f>
        <v>348.32671886423327</v>
      </c>
      <c r="CI127" s="36">
        <f>'Base Table 5'!CI127*('Base Table 5 - modified'!CI$122/'Base Table 5'!CI$122)</f>
        <v>1121.2705587440751</v>
      </c>
      <c r="CJ127" s="36">
        <f>'Base Table 5'!CJ127*('Base Table 5 - modified'!CJ$122/'Base Table 5'!CJ$122)</f>
        <v>448.13747296118515</v>
      </c>
      <c r="CK127" s="36">
        <f>'Base Table 5'!CK127*('Base Table 5 - modified'!CK$122/'Base Table 5'!CK$122)</f>
        <v>204.85842088731951</v>
      </c>
      <c r="CL127" s="36">
        <f>'Base Table 5'!CL127*('Base Table 5 - modified'!CL$122/'Base Table 5'!CL$122)</f>
        <v>141.19105323856996</v>
      </c>
      <c r="CM127" s="36">
        <f>'Base Table 5'!CM127*('Base Table 5 - modified'!CM$122/'Base Table 5'!CM$122)</f>
        <v>177.22795790837756</v>
      </c>
      <c r="CN127" s="36">
        <f>'Base Table 5'!CN127*('Base Table 5 - modified'!CN$122/'Base Table 5'!CN$122)</f>
        <v>260.33092692102383</v>
      </c>
      <c r="CO127" s="36">
        <f>'Base Table 5'!CO127*('Base Table 5 - modified'!CO$122/'Base Table 5'!CO$122)</f>
        <v>27.160580564500595</v>
      </c>
      <c r="CP127" s="36">
        <f>'Base Table 5'!CP127*('Base Table 5 - modified'!CP$122/'Base Table 5'!CP$122)</f>
        <v>6477.9385901839914</v>
      </c>
      <c r="CQ127" s="36">
        <f>'Base Table 5'!CQ127*('Base Table 5 - modified'!CQ$122/'Base Table 5'!CQ$122)</f>
        <v>1686.4787217807234</v>
      </c>
      <c r="CR127" s="36">
        <f>'Base Table 5'!CR127*('Base Table 5 - modified'!CR$122/'Base Table 5'!CR$122)</f>
        <v>1500.3589086835848</v>
      </c>
      <c r="CS127" s="36">
        <f>'Base Table 5'!CS127*('Base Table 5 - modified'!CS$122/'Base Table 5'!CS$122)</f>
        <v>436.40437895252825</v>
      </c>
      <c r="CT127" s="36">
        <f>'Base Table 5'!CT127*('Base Table 5 - modified'!CT$122/'Base Table 5'!CT$122)</f>
        <v>11257.995400315998</v>
      </c>
      <c r="CU127" s="36">
        <f>'Base Table 5'!CU127*('Base Table 5 - modified'!CU$122/'Base Table 5'!CU$122)</f>
        <v>10278.95594927727</v>
      </c>
      <c r="CV127" s="36">
        <f>'Base Table 5'!CV127*('Base Table 5 - modified'!CV$122/'Base Table 5'!CV$122)</f>
        <v>5877.1310369862822</v>
      </c>
      <c r="CW127" s="36">
        <f>'Base Table 5'!CW127*('Base Table 5 - modified'!CW$122/'Base Table 5'!CW$122)</f>
        <v>4846.6640937634402</v>
      </c>
      <c r="CX127" s="36">
        <f>'Base Table 5'!CX127*('Base Table 5 - modified'!CX$122/'Base Table 5'!CX$122)</f>
        <v>1452.0956360722025</v>
      </c>
      <c r="CY127" s="36">
        <f>'Base Table 5'!CY127*('Base Table 5 - modified'!CY$122/'Base Table 5'!CY$122)</f>
        <v>2678.0512945271885</v>
      </c>
      <c r="CZ127" s="36">
        <f>'Base Table 5'!CZ127*('Base Table 5 - modified'!CZ$122/'Base Table 5'!CZ$122)</f>
        <v>443.87175969648104</v>
      </c>
      <c r="DA127" s="36">
        <f>'Base Table 5'!DA127*('Base Table 5 - modified'!DA$122/'Base Table 5'!DA$122)</f>
        <v>1465.2110327537739</v>
      </c>
      <c r="DB127" s="36">
        <f>'Base Table 5'!DB127*('Base Table 5 - modified'!DB$122/'Base Table 5'!DB$122)</f>
        <v>0</v>
      </c>
      <c r="DC127" s="36">
        <f>'Base Table 5'!DC127*('Base Table 5 - modified'!DC$122/'Base Table 5'!DC$122)</f>
        <v>1051.0438395028982</v>
      </c>
      <c r="DD127" s="36">
        <f>'Base Table 5'!DD127*('Base Table 5 - modified'!DD$122/'Base Table 5'!DD$122)</f>
        <v>950.5521584815051</v>
      </c>
      <c r="DE127" s="36">
        <f>'Base Table 5'!DE127*('Base Table 5 - modified'!DE$122/'Base Table 5'!DE$122)</f>
        <v>28.908295838245657</v>
      </c>
      <c r="DF127" s="36">
        <f>'Base Table 5'!DF127*('Base Table 5 - modified'!DF$122/'Base Table 5'!DF$122)</f>
        <v>19.800984606813188</v>
      </c>
      <c r="DG127" s="36">
        <f>'Base Table 5'!DG127*('Base Table 5 - modified'!DG$122/'Base Table 5'!DG$122)</f>
        <v>1024.417858892177</v>
      </c>
      <c r="DH127" s="36">
        <f>'Base Table 5'!DH127*('Base Table 5 - modified'!DH$122/'Base Table 5'!DH$122)</f>
        <v>598.99984749665055</v>
      </c>
      <c r="DI127" s="36">
        <f>'Base Table 5'!DI127*('Base Table 5 - modified'!DI$122/'Base Table 5'!DI$122)</f>
        <v>-71.340718395581192</v>
      </c>
      <c r="DJ127" s="36">
        <f>'Base Table 5'!DJ127*('Base Table 5 - modified'!DJ$122/'Base Table 5'!DJ$122)</f>
        <v>289.57319967375633</v>
      </c>
      <c r="DK127" s="36">
        <f>'Base Table 5'!DK127*('Base Table 5 - modified'!DK$122/'Base Table 5'!DK$122)</f>
        <v>170.21780696165425</v>
      </c>
      <c r="DL127" s="36">
        <f>'Base Table 5'!DL127*('Base Table 5 - modified'!DL$122/'Base Table 5'!DL$122)</f>
        <v>88.729402519485916</v>
      </c>
      <c r="DM127" s="36">
        <f>'Base Table 5'!DM127*('Base Table 5 - modified'!DM$122/'Base Table 5'!DM$122)</f>
        <v>208.02839332618652</v>
      </c>
      <c r="DN127" s="36">
        <f>'Base Table 5'!DN127*('Base Table 5 - modified'!DN$122/'Base Table 5'!DN$122)</f>
        <v>344.4320166399084</v>
      </c>
      <c r="DO127" s="36">
        <f>'Base Table 5'!DO127*('Base Table 5 - modified'!DO$122/'Base Table 5'!DO$122)</f>
        <v>662.70155755109988</v>
      </c>
      <c r="DP127" s="43">
        <f t="shared" si="20"/>
        <v>89234.917350969277</v>
      </c>
      <c r="DQ127" s="43">
        <v>0</v>
      </c>
      <c r="DR127" s="43">
        <v>0</v>
      </c>
      <c r="DS127" s="43">
        <v>0</v>
      </c>
      <c r="DT127" s="43">
        <v>0</v>
      </c>
      <c r="DU127" s="43">
        <v>0</v>
      </c>
      <c r="DV127" s="43">
        <v>0</v>
      </c>
      <c r="DW127" s="43">
        <v>0</v>
      </c>
      <c r="DX127" s="43">
        <f t="shared" si="21"/>
        <v>0</v>
      </c>
      <c r="DY127" s="43">
        <f t="shared" si="22"/>
        <v>89234.917350969277</v>
      </c>
    </row>
    <row r="128" spans="1:132" ht="14.05" customHeight="1" x14ac:dyDescent="0.4">
      <c r="A128" s="42" t="s">
        <v>528</v>
      </c>
      <c r="B128" s="31" t="s">
        <v>529</v>
      </c>
      <c r="C128" s="30"/>
      <c r="D128" s="42"/>
      <c r="E128" s="36">
        <f>'Base Table 5'!E128*('Base Table 5 - modified'!E$122/'Base Table 5'!E$122)</f>
        <v>0</v>
      </c>
      <c r="F128" s="36">
        <f>'Base Table 5'!F128*('Base Table 5 - modified'!F$122/'Base Table 5'!F$122)</f>
        <v>0</v>
      </c>
      <c r="G128" s="36">
        <f>'Base Table 5'!G128*('Base Table 5 - modified'!G$122/'Base Table 5'!G$122)</f>
        <v>0</v>
      </c>
      <c r="H128" s="36">
        <f>'Base Table 5'!H128*('Base Table 5 - modified'!H$122/'Base Table 5'!H$122)</f>
        <v>0</v>
      </c>
      <c r="I128" s="36">
        <f>'Base Table 5'!I128*('Base Table 5 - modified'!I$122/'Base Table 5'!I$122)</f>
        <v>0</v>
      </c>
      <c r="J128" s="36">
        <f>'Base Table 5'!J128*('Base Table 5 - modified'!J$122/'Base Table 5'!J$122)</f>
        <v>0</v>
      </c>
      <c r="K128" s="36">
        <f>'Base Table 5'!K128*('Base Table 5 - modified'!K$122/'Base Table 5'!K$122)</f>
        <v>0</v>
      </c>
      <c r="L128" s="36">
        <f>'Base Table 5'!L128*('Base Table 5 - modified'!L$122/'Base Table 5'!L$122)</f>
        <v>0</v>
      </c>
      <c r="M128" s="36">
        <f>'Base Table 5'!M128*('Base Table 5 - modified'!M$122/'Base Table 5'!M$122)</f>
        <v>0</v>
      </c>
      <c r="N128" s="36">
        <f>'Base Table 5'!N128*('Base Table 5 - modified'!N$122/'Base Table 5'!N$122)</f>
        <v>0</v>
      </c>
      <c r="O128" s="36">
        <f>'Base Table 5'!O128*('Base Table 5 - modified'!O$122/'Base Table 5'!O$122)</f>
        <v>0</v>
      </c>
      <c r="P128" s="36">
        <f>'Base Table 5'!P128*('Base Table 5 - modified'!P$122/'Base Table 5'!P$122)</f>
        <v>0</v>
      </c>
      <c r="Q128" s="36">
        <f>'Base Table 5'!Q128*('Base Table 5 - modified'!Q$122/'Base Table 5'!Q$122)</f>
        <v>0</v>
      </c>
      <c r="R128" s="36">
        <f>'Base Table 5'!R128*('Base Table 5 - modified'!R$122/'Base Table 5'!R$122)</f>
        <v>0</v>
      </c>
      <c r="S128" s="36">
        <f>'Base Table 5'!S128*('Base Table 5 - modified'!S$122/'Base Table 5'!S$122)</f>
        <v>0</v>
      </c>
      <c r="T128" s="36">
        <f>'Base Table 5'!T128*('Base Table 5 - modified'!T$122/'Base Table 5'!T$122)</f>
        <v>0</v>
      </c>
      <c r="U128" s="36">
        <f>'Base Table 5'!U128*('Base Table 5 - modified'!U$122/'Base Table 5'!U$122)</f>
        <v>0</v>
      </c>
      <c r="V128" s="36">
        <f>'Base Table 5'!V128*('Base Table 5 - modified'!V$122/'Base Table 5'!V$122)</f>
        <v>0</v>
      </c>
      <c r="W128" s="36">
        <f>'Base Table 5'!W128*('Base Table 5 - modified'!W$122/'Base Table 5'!W$122)</f>
        <v>0</v>
      </c>
      <c r="X128" s="36">
        <f>'Base Table 5'!X128*('Base Table 5 - modified'!X$122/'Base Table 5'!X$122)</f>
        <v>0</v>
      </c>
      <c r="Y128" s="36">
        <f>'Base Table 5'!Y128*('Base Table 5 - modified'!Y$122/'Base Table 5'!Y$122)</f>
        <v>0</v>
      </c>
      <c r="Z128" s="36">
        <f>'Base Table 5'!Z128*('Base Table 5 - modified'!Z$122/'Base Table 5'!Z$122)</f>
        <v>0</v>
      </c>
      <c r="AA128" s="36">
        <f>'Base Table 5'!AA128*('Base Table 5 - modified'!AA$122/'Base Table 5'!AA$122)</f>
        <v>0</v>
      </c>
      <c r="AB128" s="36">
        <f>'Base Table 5'!AB128*('Base Table 5 - modified'!AB$122/'Base Table 5'!AB$122)</f>
        <v>0</v>
      </c>
      <c r="AC128" s="36">
        <f>'Base Table 5'!AC128*('Base Table 5 - modified'!AC$122/'Base Table 5'!AC$122)</f>
        <v>0</v>
      </c>
      <c r="AD128" s="36">
        <f>'Base Table 5'!AD128*('Base Table 5 - modified'!AD$122/'Base Table 5'!AD$122)</f>
        <v>0</v>
      </c>
      <c r="AE128" s="36">
        <f>'Base Table 5'!AE128*('Base Table 5 - modified'!AE$122/'Base Table 5'!AE$122)</f>
        <v>0</v>
      </c>
      <c r="AF128" s="36">
        <f>'Base Table 5'!AF128*('Base Table 5 - modified'!AF$122/'Base Table 5'!AF$122)</f>
        <v>0</v>
      </c>
      <c r="AG128" s="36">
        <f>'Base Table 5'!AG128*('Base Table 5 - modified'!AG$122/'Base Table 5'!AG$122)</f>
        <v>0</v>
      </c>
      <c r="AH128" s="36">
        <f>'Base Table 5'!AH128*('Base Table 5 - modified'!AH$122/'Base Table 5'!AH$122)</f>
        <v>0</v>
      </c>
      <c r="AI128" s="36">
        <f>'Base Table 5'!AI128*('Base Table 5 - modified'!AI$122/'Base Table 5'!AI$122)</f>
        <v>0</v>
      </c>
      <c r="AJ128" s="36">
        <f>'Base Table 5'!AJ128*('Base Table 5 - modified'!AJ$122/'Base Table 5'!AJ$122)</f>
        <v>0</v>
      </c>
      <c r="AK128" s="36">
        <f>'Base Table 5'!AK128*('Base Table 5 - modified'!AK$122/'Base Table 5'!AK$122)</f>
        <v>0</v>
      </c>
      <c r="AL128" s="36">
        <f>'Base Table 5'!AL128*('Base Table 5 - modified'!AL$122/'Base Table 5'!AL$122)</f>
        <v>0</v>
      </c>
      <c r="AM128" s="36">
        <f>'Base Table 5'!AM128*('Base Table 5 - modified'!AM$122/'Base Table 5'!AM$122)</f>
        <v>0</v>
      </c>
      <c r="AN128" s="36">
        <f>'Base Table 5'!AN128*('Base Table 5 - modified'!AN$122/'Base Table 5'!AN$122)</f>
        <v>0</v>
      </c>
      <c r="AO128" s="36">
        <f>'Base Table 5'!AO128*('Base Table 5 - modified'!AO$122/'Base Table 5'!AO$122)</f>
        <v>0</v>
      </c>
      <c r="AP128" s="36">
        <f>'Base Table 5'!AP128*('Base Table 5 - modified'!AP$122/'Base Table 5'!AP$122)</f>
        <v>0</v>
      </c>
      <c r="AQ128" s="36">
        <f>'Base Table 5'!AQ128*('Base Table 5 - modified'!AQ$122/'Base Table 5'!AQ$122)</f>
        <v>0</v>
      </c>
      <c r="AR128" s="36">
        <f>'Base Table 5'!AR128*('Base Table 5 - modified'!AR$122/'Base Table 5'!AR$122)</f>
        <v>0</v>
      </c>
      <c r="AS128" s="36">
        <f>'Base Table 5'!AS128*('Base Table 5 - modified'!AS$122/'Base Table 5'!AS$122)</f>
        <v>0</v>
      </c>
      <c r="AT128" s="36">
        <f>'Base Table 5'!AT128*('Base Table 5 - modified'!AT$122/'Base Table 5'!AT$122)</f>
        <v>0</v>
      </c>
      <c r="AU128" s="36">
        <f>'Base Table 5'!AU128*('Base Table 5 - modified'!AU$122/'Base Table 5'!AU$122)</f>
        <v>0</v>
      </c>
      <c r="AV128" s="36">
        <f>'Base Table 5'!AV128*('Base Table 5 - modified'!AV$122/'Base Table 5'!AV$122)</f>
        <v>0</v>
      </c>
      <c r="AW128" s="36">
        <f>'Base Table 5'!AW128*('Base Table 5 - modified'!AW$122/'Base Table 5'!AW$122)</f>
        <v>0</v>
      </c>
      <c r="AX128" s="36">
        <f>'Base Table 5'!AX128*('Base Table 5 - modified'!AX$122/'Base Table 5'!AX$122)</f>
        <v>0</v>
      </c>
      <c r="AY128" s="36">
        <f>'Base Table 5'!AY128*('Base Table 5 - modified'!AY$122/'Base Table 5'!AY$122)</f>
        <v>0</v>
      </c>
      <c r="AZ128" s="36">
        <f>'Base Table 5'!AZ128*('Base Table 5 - modified'!AZ$122/'Base Table 5'!AZ$122)</f>
        <v>0</v>
      </c>
      <c r="BA128" s="36">
        <f>'Base Table 5'!BA128*('Base Table 5 - modified'!BA$122/'Base Table 5'!BA$122)</f>
        <v>0</v>
      </c>
      <c r="BB128" s="36">
        <f>'Base Table 5'!BB128*('Base Table 5 - modified'!BB$122/'Base Table 5'!BB$122)</f>
        <v>0</v>
      </c>
      <c r="BC128" s="36">
        <f>'Base Table 5'!BC128*('Base Table 5 - modified'!BC$122/'Base Table 5'!BC$122)</f>
        <v>0</v>
      </c>
      <c r="BD128" s="36">
        <f>'Base Table 5'!BD128*('Base Table 5 - modified'!BD$122/'Base Table 5'!BD$122)</f>
        <v>0</v>
      </c>
      <c r="BE128" s="36">
        <f>'Base Table 5'!BE128*('Base Table 5 - modified'!BE$122/'Base Table 5'!BE$122)</f>
        <v>0</v>
      </c>
      <c r="BF128" s="36">
        <f>'Base Table 5'!BF128*('Base Table 5 - modified'!BF$122/'Base Table 5'!BF$122)</f>
        <v>0</v>
      </c>
      <c r="BG128" s="36">
        <f>'Base Table 5'!BG128*('Base Table 5 - modified'!BG$122/'Base Table 5'!BG$122)</f>
        <v>0</v>
      </c>
      <c r="BH128" s="36">
        <f>'Base Table 5'!BH128*('Base Table 5 - modified'!BH$122/'Base Table 5'!BH$122)</f>
        <v>0</v>
      </c>
      <c r="BI128" s="36">
        <f>'Base Table 5'!BI128*('Base Table 5 - modified'!BI$122/'Base Table 5'!BI$122)</f>
        <v>0</v>
      </c>
      <c r="BJ128" s="36">
        <f>'Base Table 5'!BJ128*('Base Table 5 - modified'!BJ$122/'Base Table 5'!BJ$122)</f>
        <v>0</v>
      </c>
      <c r="BK128" s="36">
        <f>'Base Table 5'!BK128*('Base Table 5 - modified'!BK$122/'Base Table 5'!BK$122)</f>
        <v>0</v>
      </c>
      <c r="BL128" s="36">
        <f>'Base Table 5'!BL128*('Base Table 5 - modified'!BL$122/'Base Table 5'!BL$122)</f>
        <v>0</v>
      </c>
      <c r="BM128" s="36">
        <f>'Base Table 5'!BM128*('Base Table 5 - modified'!BM$122/'Base Table 5'!BM$122)</f>
        <v>0</v>
      </c>
      <c r="BN128" s="36">
        <f>'Base Table 5'!BN128*('Base Table 5 - modified'!BN$122/'Base Table 5'!BN$122)</f>
        <v>0</v>
      </c>
      <c r="BO128" s="36">
        <f>'Base Table 5'!BO128*('Base Table 5 - modified'!BO$122/'Base Table 5'!BO$122)</f>
        <v>0</v>
      </c>
      <c r="BP128" s="36">
        <f>'Base Table 5'!BP128*('Base Table 5 - modified'!BP$122/'Base Table 5'!BP$122)</f>
        <v>0</v>
      </c>
      <c r="BQ128" s="36">
        <f>'Base Table 5'!BQ128*('Base Table 5 - modified'!BQ$122/'Base Table 5'!BQ$122)</f>
        <v>0</v>
      </c>
      <c r="BR128" s="36">
        <f>'Base Table 5'!BR128*('Base Table 5 - modified'!BR$122/'Base Table 5'!BR$122)</f>
        <v>0</v>
      </c>
      <c r="BS128" s="36">
        <f>'Base Table 5'!BS128*('Base Table 5 - modified'!BS$122/'Base Table 5'!BS$122)</f>
        <v>0</v>
      </c>
      <c r="BT128" s="36">
        <f>'Base Table 5'!BT128*('Base Table 5 - modified'!BT$122/'Base Table 5'!BT$122)</f>
        <v>0</v>
      </c>
      <c r="BU128" s="36">
        <f>'Base Table 5'!BU128*('Base Table 5 - modified'!BU$122/'Base Table 5'!BU$122)</f>
        <v>0</v>
      </c>
      <c r="BV128" s="36">
        <f>'Base Table 5'!BV128*('Base Table 5 - modified'!BV$122/'Base Table 5'!BV$122)</f>
        <v>0</v>
      </c>
      <c r="BW128" s="36">
        <f>'Base Table 5'!BW128*('Base Table 5 - modified'!BW$122/'Base Table 5'!BW$122)</f>
        <v>0</v>
      </c>
      <c r="BX128" s="36">
        <f>'Base Table 5'!BX128*('Base Table 5 - modified'!BX$122/'Base Table 5'!BX$122)</f>
        <v>0</v>
      </c>
      <c r="BY128" s="36">
        <f>'Base Table 5'!BY128*('Base Table 5 - modified'!BY$122/'Base Table 5'!BY$122)</f>
        <v>0</v>
      </c>
      <c r="BZ128" s="36">
        <f>'Base Table 5'!BZ128*('Base Table 5 - modified'!BZ$122/'Base Table 5'!BZ$122)</f>
        <v>0</v>
      </c>
      <c r="CA128" s="36">
        <f>'Base Table 5'!CA128*('Base Table 5 - modified'!CA$122/'Base Table 5'!CA$122)</f>
        <v>0</v>
      </c>
      <c r="CB128" s="36">
        <f>'Base Table 5'!CB128*('Base Table 5 - modified'!CB$122/'Base Table 5'!CB$122)</f>
        <v>0</v>
      </c>
      <c r="CC128" s="36">
        <f>'Base Table 5'!CC128*('Base Table 5 - modified'!CC$122/'Base Table 5'!CC$122)</f>
        <v>0</v>
      </c>
      <c r="CD128" s="36">
        <f>'Base Table 5'!CD128*('Base Table 5 - modified'!CD$122/'Base Table 5'!CD$122)</f>
        <v>0</v>
      </c>
      <c r="CE128" s="36">
        <f>'Base Table 5'!CE128*('Base Table 5 - modified'!CE$122/'Base Table 5'!CE$122)</f>
        <v>0</v>
      </c>
      <c r="CF128" s="36">
        <f>'Base Table 5'!CF128*('Base Table 5 - modified'!CF$122/'Base Table 5'!CF$122)</f>
        <v>0</v>
      </c>
      <c r="CG128" s="36">
        <f>'Base Table 5'!CG128*('Base Table 5 - modified'!CG$122/'Base Table 5'!CG$122)</f>
        <v>0</v>
      </c>
      <c r="CH128" s="36">
        <f>'Base Table 5'!CH128*('Base Table 5 - modified'!CH$122/'Base Table 5'!CH$122)</f>
        <v>0</v>
      </c>
      <c r="CI128" s="36">
        <f>'Base Table 5'!CI128*('Base Table 5 - modified'!CI$122/'Base Table 5'!CI$122)</f>
        <v>0</v>
      </c>
      <c r="CJ128" s="36">
        <f>'Base Table 5'!CJ128*('Base Table 5 - modified'!CJ$122/'Base Table 5'!CJ$122)</f>
        <v>0</v>
      </c>
      <c r="CK128" s="36">
        <f>'Base Table 5'!CK128*('Base Table 5 - modified'!CK$122/'Base Table 5'!CK$122)</f>
        <v>0</v>
      </c>
      <c r="CL128" s="36">
        <f>'Base Table 5'!CL128*('Base Table 5 - modified'!CL$122/'Base Table 5'!CL$122)</f>
        <v>0</v>
      </c>
      <c r="CM128" s="36">
        <f>'Base Table 5'!CM128*('Base Table 5 - modified'!CM$122/'Base Table 5'!CM$122)</f>
        <v>0</v>
      </c>
      <c r="CN128" s="36">
        <f>'Base Table 5'!CN128*('Base Table 5 - modified'!CN$122/'Base Table 5'!CN$122)</f>
        <v>0</v>
      </c>
      <c r="CO128" s="36">
        <f>'Base Table 5'!CO128*('Base Table 5 - modified'!CO$122/'Base Table 5'!CO$122)</f>
        <v>0</v>
      </c>
      <c r="CP128" s="36">
        <f>'Base Table 5'!CP128*('Base Table 5 - modified'!CP$122/'Base Table 5'!CP$122)</f>
        <v>0</v>
      </c>
      <c r="CQ128" s="36">
        <f>'Base Table 5'!CQ128*('Base Table 5 - modified'!CQ$122/'Base Table 5'!CQ$122)</f>
        <v>0</v>
      </c>
      <c r="CR128" s="36">
        <f>'Base Table 5'!CR128*('Base Table 5 - modified'!CR$122/'Base Table 5'!CR$122)</f>
        <v>0</v>
      </c>
      <c r="CS128" s="36">
        <f>'Base Table 5'!CS128*('Base Table 5 - modified'!CS$122/'Base Table 5'!CS$122)</f>
        <v>0</v>
      </c>
      <c r="CT128" s="36">
        <f>'Base Table 5'!CT128*('Base Table 5 - modified'!CT$122/'Base Table 5'!CT$122)</f>
        <v>0</v>
      </c>
      <c r="CU128" s="36">
        <f>'Base Table 5'!CU128*('Base Table 5 - modified'!CU$122/'Base Table 5'!CU$122)</f>
        <v>0</v>
      </c>
      <c r="CV128" s="36">
        <f>'Base Table 5'!CV128*('Base Table 5 - modified'!CV$122/'Base Table 5'!CV$122)</f>
        <v>0</v>
      </c>
      <c r="CW128" s="36">
        <f>'Base Table 5'!CW128*('Base Table 5 - modified'!CW$122/'Base Table 5'!CW$122)</f>
        <v>0</v>
      </c>
      <c r="CX128" s="36">
        <f>'Base Table 5'!CX128*('Base Table 5 - modified'!CX$122/'Base Table 5'!CX$122)</f>
        <v>0</v>
      </c>
      <c r="CY128" s="36">
        <f>'Base Table 5'!CY128*('Base Table 5 - modified'!CY$122/'Base Table 5'!CY$122)</f>
        <v>0</v>
      </c>
      <c r="CZ128" s="36">
        <f>'Base Table 5'!CZ128*('Base Table 5 - modified'!CZ$122/'Base Table 5'!CZ$122)</f>
        <v>0</v>
      </c>
      <c r="DA128" s="36">
        <f>'Base Table 5'!DA128*('Base Table 5 - modified'!DA$122/'Base Table 5'!DA$122)</f>
        <v>0</v>
      </c>
      <c r="DB128" s="36">
        <f>'Base Table 5'!DB128*('Base Table 5 - modified'!DB$122/'Base Table 5'!DB$122)</f>
        <v>0</v>
      </c>
      <c r="DC128" s="36">
        <f>'Base Table 5'!DC128*('Base Table 5 - modified'!DC$122/'Base Table 5'!DC$122)</f>
        <v>0</v>
      </c>
      <c r="DD128" s="36">
        <f>'Base Table 5'!DD128*('Base Table 5 - modified'!DD$122/'Base Table 5'!DD$122)</f>
        <v>0</v>
      </c>
      <c r="DE128" s="36">
        <f>'Base Table 5'!DE128*('Base Table 5 - modified'!DE$122/'Base Table 5'!DE$122)</f>
        <v>0</v>
      </c>
      <c r="DF128" s="36">
        <f>'Base Table 5'!DF128*('Base Table 5 - modified'!DF$122/'Base Table 5'!DF$122)</f>
        <v>0</v>
      </c>
      <c r="DG128" s="36">
        <f>'Base Table 5'!DG128*('Base Table 5 - modified'!DG$122/'Base Table 5'!DG$122)</f>
        <v>0</v>
      </c>
      <c r="DH128" s="36">
        <f>'Base Table 5'!DH128*('Base Table 5 - modified'!DH$122/'Base Table 5'!DH$122)</f>
        <v>0</v>
      </c>
      <c r="DI128" s="36">
        <f>'Base Table 5'!DI128*('Base Table 5 - modified'!DI$122/'Base Table 5'!DI$122)</f>
        <v>0</v>
      </c>
      <c r="DJ128" s="36">
        <f>'Base Table 5'!DJ128*('Base Table 5 - modified'!DJ$122/'Base Table 5'!DJ$122)</f>
        <v>0</v>
      </c>
      <c r="DK128" s="36">
        <f>'Base Table 5'!DK128*('Base Table 5 - modified'!DK$122/'Base Table 5'!DK$122)</f>
        <v>0</v>
      </c>
      <c r="DL128" s="36">
        <f>'Base Table 5'!DL128*('Base Table 5 - modified'!DL$122/'Base Table 5'!DL$122)</f>
        <v>0</v>
      </c>
      <c r="DM128" s="36">
        <f>'Base Table 5'!DM128*('Base Table 5 - modified'!DM$122/'Base Table 5'!DM$122)</f>
        <v>0</v>
      </c>
      <c r="DN128" s="36">
        <f>'Base Table 5'!DN128*('Base Table 5 - modified'!DN$122/'Base Table 5'!DN$122)</f>
        <v>0</v>
      </c>
      <c r="DO128" s="36">
        <f>'Base Table 5'!DO128*('Base Table 5 - modified'!DO$122/'Base Table 5'!DO$122)</f>
        <v>0</v>
      </c>
      <c r="DP128" s="43">
        <f t="shared" si="20"/>
        <v>0</v>
      </c>
      <c r="DQ128" s="43">
        <v>0</v>
      </c>
      <c r="DR128" s="43">
        <v>0</v>
      </c>
      <c r="DS128" s="43">
        <v>0</v>
      </c>
      <c r="DT128" s="43">
        <v>0</v>
      </c>
      <c r="DU128" s="43">
        <v>0</v>
      </c>
      <c r="DV128" s="43">
        <v>0</v>
      </c>
      <c r="DW128" s="43">
        <v>0</v>
      </c>
      <c r="DX128" s="43">
        <f t="shared" si="21"/>
        <v>0</v>
      </c>
      <c r="DY128" s="43">
        <f t="shared" si="22"/>
        <v>0</v>
      </c>
    </row>
    <row r="129" spans="1:129" ht="14.05" customHeight="1" x14ac:dyDescent="0.4">
      <c r="A129" s="42" t="s">
        <v>530</v>
      </c>
      <c r="B129" s="31" t="s">
        <v>531</v>
      </c>
      <c r="C129" s="30"/>
      <c r="D129" s="42"/>
      <c r="E129" s="36">
        <f>'Base Table 5'!E129*('Base Table 5 - modified'!E$122/'Base Table 5'!E$122)</f>
        <v>4485.8237581828789</v>
      </c>
      <c r="F129" s="36">
        <f>'Base Table 5'!F129*('Base Table 5 - modified'!F$122/'Base Table 5'!F$122)</f>
        <v>593.47193067804983</v>
      </c>
      <c r="G129" s="36">
        <f>'Base Table 5'!G129*('Base Table 5 - modified'!G$122/'Base Table 5'!G$122)</f>
        <v>2517.4087120487625</v>
      </c>
      <c r="H129" s="36">
        <f>'Base Table 5'!H129*('Base Table 5 - modified'!H$122/'Base Table 5'!H$122)</f>
        <v>465.72726351601494</v>
      </c>
      <c r="I129" s="36">
        <f>'Base Table 5'!I129*('Base Table 5 - modified'!I$122/'Base Table 5'!I$122)</f>
        <v>489.08479515059031</v>
      </c>
      <c r="J129" s="36">
        <f>'Base Table 5'!J129*('Base Table 5 - modified'!J$122/'Base Table 5'!J$122)</f>
        <v>326.49457759892039</v>
      </c>
      <c r="K129" s="36">
        <f>'Base Table 5'!K129*('Base Table 5 - modified'!K$122/'Base Table 5'!K$122)</f>
        <v>651.11213617667158</v>
      </c>
      <c r="L129" s="36">
        <f>'Base Table 5'!L129*('Base Table 5 - modified'!L$122/'Base Table 5'!L$122)</f>
        <v>537.39548494903443</v>
      </c>
      <c r="M129" s="36">
        <f>'Base Table 5'!M129*('Base Table 5 - modified'!M$122/'Base Table 5'!M$122)</f>
        <v>235.35754003102099</v>
      </c>
      <c r="N129" s="36">
        <f>'Base Table 5'!N129*('Base Table 5 - modified'!N$122/'Base Table 5'!N$122)</f>
        <v>3908.21723500299</v>
      </c>
      <c r="O129" s="36">
        <f>'Base Table 5'!O129*('Base Table 5 - modified'!O$122/'Base Table 5'!O$122)</f>
        <v>6421.2829485102584</v>
      </c>
      <c r="P129" s="36">
        <f>'Base Table 5'!P129*('Base Table 5 - modified'!P$122/'Base Table 5'!P$122)</f>
        <v>1024.8676303543143</v>
      </c>
      <c r="Q129" s="36">
        <f>'Base Table 5'!Q129*('Base Table 5 - modified'!Q$122/'Base Table 5'!Q$122)</f>
        <v>480.99563237396899</v>
      </c>
      <c r="R129" s="36">
        <f>'Base Table 5'!R129*('Base Table 5 - modified'!R$122/'Base Table 5'!R$122)</f>
        <v>758.25338243787519</v>
      </c>
      <c r="S129" s="36">
        <f>'Base Table 5'!S129*('Base Table 5 - modified'!S$122/'Base Table 5'!S$122)</f>
        <v>100.2955330734261</v>
      </c>
      <c r="T129" s="36">
        <f>'Base Table 5'!T129*('Base Table 5 - modified'!T$122/'Base Table 5'!T$122)</f>
        <v>1067.0336130795167</v>
      </c>
      <c r="U129" s="36">
        <f>'Base Table 5'!U129*('Base Table 5 - modified'!U$122/'Base Table 5'!U$122)</f>
        <v>1037.8163763301982</v>
      </c>
      <c r="V129" s="36">
        <f>'Base Table 5'!V129*('Base Table 5 - modified'!V$122/'Base Table 5'!V$122)</f>
        <v>399.44228365686723</v>
      </c>
      <c r="W129" s="36">
        <f>'Base Table 5'!W129*('Base Table 5 - modified'!W$122/'Base Table 5'!W$122)</f>
        <v>457.14973295682023</v>
      </c>
      <c r="X129" s="36">
        <f>'Base Table 5'!X129*('Base Table 5 - modified'!X$122/'Base Table 5'!X$122)</f>
        <v>1248.8693075706656</v>
      </c>
      <c r="Y129" s="36">
        <f>'Base Table 5'!Y129*('Base Table 5 - modified'!Y$122/'Base Table 5'!Y$122)</f>
        <v>992.80312185099933</v>
      </c>
      <c r="Z129" s="36">
        <f>'Base Table 5'!Z129*('Base Table 5 - modified'!Z$122/'Base Table 5'!Z$122)</f>
        <v>1872.1750669423275</v>
      </c>
      <c r="AA129" s="36">
        <f>'Base Table 5'!AA129*('Base Table 5 - modified'!AA$122/'Base Table 5'!AA$122)</f>
        <v>916.00549863081631</v>
      </c>
      <c r="AB129" s="36">
        <f>'Base Table 5'!AB129*('Base Table 5 - modified'!AB$122/'Base Table 5'!AB$122)</f>
        <v>288.54513043683664</v>
      </c>
      <c r="AC129" s="36">
        <f>'Base Table 5'!AC129*('Base Table 5 - modified'!AC$122/'Base Table 5'!AC$122)</f>
        <v>252.35844331569714</v>
      </c>
      <c r="AD129" s="36">
        <f>'Base Table 5'!AD129*('Base Table 5 - modified'!AD$122/'Base Table 5'!AD$122)</f>
        <v>22.677646899793025</v>
      </c>
      <c r="AE129" s="36">
        <f>'Base Table 5'!AE129*('Base Table 5 - modified'!AE$122/'Base Table 5'!AE$122)</f>
        <v>30.858464491300243</v>
      </c>
      <c r="AF129" s="36">
        <f>'Base Table 5'!AF129*('Base Table 5 - modified'!AF$122/'Base Table 5'!AF$122)</f>
        <v>482.02620626833431</v>
      </c>
      <c r="AG129" s="36">
        <f>'Base Table 5'!AG129*('Base Table 5 - modified'!AG$122/'Base Table 5'!AG$122)</f>
        <v>1.9232943141809953</v>
      </c>
      <c r="AH129" s="36">
        <f>'Base Table 5'!AH129*('Base Table 5 - modified'!AH$122/'Base Table 5'!AH$122)</f>
        <v>152.28000159419415</v>
      </c>
      <c r="AI129" s="36">
        <f>'Base Table 5'!AI129*('Base Table 5 - modified'!AI$122/'Base Table 5'!AI$122)</f>
        <v>62.217222673131573</v>
      </c>
      <c r="AJ129" s="36">
        <f>'Base Table 5'!AJ129*('Base Table 5 - modified'!AJ$122/'Base Table 5'!AJ$122)</f>
        <v>81.868070422469486</v>
      </c>
      <c r="AK129" s="36">
        <f>'Base Table 5'!AK129*('Base Table 5 - modified'!AK$122/'Base Table 5'!AK$122)</f>
        <v>636.12767887197867</v>
      </c>
      <c r="AL129" s="36">
        <f>'Base Table 5'!AL129*('Base Table 5 - modified'!AL$122/'Base Table 5'!AL$122)</f>
        <v>409.81203782991213</v>
      </c>
      <c r="AM129" s="36">
        <f>'Base Table 5'!AM129*('Base Table 5 - modified'!AM$122/'Base Table 5'!AM$122)</f>
        <v>1108.9062591318097</v>
      </c>
      <c r="AN129" s="36">
        <f>'Base Table 5'!AN129*('Base Table 5 - modified'!AN$122/'Base Table 5'!AN$122)</f>
        <v>681.37711460904927</v>
      </c>
      <c r="AO129" s="36">
        <f>'Base Table 5'!AO129*('Base Table 5 - modified'!AO$122/'Base Table 5'!AO$122)</f>
        <v>740.99048541002833</v>
      </c>
      <c r="AP129" s="36">
        <f>'Base Table 5'!AP129*('Base Table 5 - modified'!AP$122/'Base Table 5'!AP$122)</f>
        <v>902.77430419732946</v>
      </c>
      <c r="AQ129" s="36">
        <f>'Base Table 5'!AQ129*('Base Table 5 - modified'!AQ$122/'Base Table 5'!AQ$122)</f>
        <v>218.30133221204636</v>
      </c>
      <c r="AR129" s="36">
        <f>'Base Table 5'!AR129*('Base Table 5 - modified'!AR$122/'Base Table 5'!AR$122)</f>
        <v>3134.2640678915272</v>
      </c>
      <c r="AS129" s="36">
        <f>'Base Table 5'!AS129*('Base Table 5 - modified'!AS$122/'Base Table 5'!AS$122)</f>
        <v>667.02566740013037</v>
      </c>
      <c r="AT129" s="36">
        <f>'Base Table 5'!AT129*('Base Table 5 - modified'!AT$122/'Base Table 5'!AT$122)</f>
        <v>2432.2544236288222</v>
      </c>
      <c r="AU129" s="36">
        <f>'Base Table 5'!AU129*('Base Table 5 - modified'!AU$122/'Base Table 5'!AU$122)</f>
        <v>133.15096882920579</v>
      </c>
      <c r="AV129" s="36">
        <f>'Base Table 5'!AV129*('Base Table 5 - modified'!AV$122/'Base Table 5'!AV$122)</f>
        <v>494.51507690464513</v>
      </c>
      <c r="AW129" s="36">
        <f>'Base Table 5'!AW129*('Base Table 5 - modified'!AW$122/'Base Table 5'!AW$122)</f>
        <v>140.30301249247077</v>
      </c>
      <c r="AX129" s="36">
        <f>'Base Table 5'!AX129*('Base Table 5 - modified'!AX$122/'Base Table 5'!AX$122)</f>
        <v>991.92515384157434</v>
      </c>
      <c r="AY129" s="36">
        <f>'Base Table 5'!AY129*('Base Table 5 - modified'!AY$122/'Base Table 5'!AY$122)</f>
        <v>536.77727937482871</v>
      </c>
      <c r="AZ129" s="36">
        <f>'Base Table 5'!AZ129*('Base Table 5 - modified'!AZ$122/'Base Table 5'!AZ$122)</f>
        <v>307.08910665482074</v>
      </c>
      <c r="BA129" s="36">
        <f>'Base Table 5'!BA129*('Base Table 5 - modified'!BA$122/'Base Table 5'!BA$122)</f>
        <v>1134.906868119094</v>
      </c>
      <c r="BB129" s="36">
        <f>'Base Table 5'!BB129*('Base Table 5 - modified'!BB$122/'Base Table 5'!BB$122)</f>
        <v>10414.78648719344</v>
      </c>
      <c r="BC129" s="36">
        <f>'Base Table 5'!BC129*('Base Table 5 - modified'!BC$122/'Base Table 5'!BC$122)</f>
        <v>119.55260315001601</v>
      </c>
      <c r="BD129" s="36">
        <f>'Base Table 5'!BD129*('Base Table 5 - modified'!BD$122/'Base Table 5'!BD$122)</f>
        <v>3100.8184972822655</v>
      </c>
      <c r="BE129" s="36">
        <f>'Base Table 5'!BE129*('Base Table 5 - modified'!BE$122/'Base Table 5'!BE$122)</f>
        <v>744.11867112147013</v>
      </c>
      <c r="BF129" s="36">
        <f>'Base Table 5'!BF129*('Base Table 5 - modified'!BF$122/'Base Table 5'!BF$122)</f>
        <v>2094.8185054930059</v>
      </c>
      <c r="BG129" s="36">
        <f>'Base Table 5'!BG129*('Base Table 5 - modified'!BG$122/'Base Table 5'!BG$122)</f>
        <v>1032.010004436617</v>
      </c>
      <c r="BH129" s="36">
        <f>'Base Table 5'!BH129*('Base Table 5 - modified'!BH$122/'Base Table 5'!BH$122)</f>
        <v>1247.9601888999962</v>
      </c>
      <c r="BI129" s="36">
        <f>'Base Table 5'!BI129*('Base Table 5 - modified'!BI$122/'Base Table 5'!BI$122)</f>
        <v>1196.0263840990062</v>
      </c>
      <c r="BJ129" s="36">
        <f>'Base Table 5'!BJ129*('Base Table 5 - modified'!BJ$122/'Base Table 5'!BJ$122)</f>
        <v>1583.6771144858224</v>
      </c>
      <c r="BK129" s="36">
        <f>'Base Table 5'!BK129*('Base Table 5 - modified'!BK$122/'Base Table 5'!BK$122)</f>
        <v>3050.6276486051493</v>
      </c>
      <c r="BL129" s="36">
        <f>'Base Table 5'!BL129*('Base Table 5 - modified'!BL$122/'Base Table 5'!BL$122)</f>
        <v>1488.0869508006435</v>
      </c>
      <c r="BM129" s="36">
        <f>'Base Table 5'!BM129*('Base Table 5 - modified'!BM$122/'Base Table 5'!BM$122)</f>
        <v>347.76507696752606</v>
      </c>
      <c r="BN129" s="36">
        <f>'Base Table 5'!BN129*('Base Table 5 - modified'!BN$122/'Base Table 5'!BN$122)</f>
        <v>3372.028094007384</v>
      </c>
      <c r="BO129" s="36">
        <f>'Base Table 5'!BO129*('Base Table 5 - modified'!BO$122/'Base Table 5'!BO$122)</f>
        <v>971.22363621554462</v>
      </c>
      <c r="BP129" s="36">
        <f>'Base Table 5'!BP129*('Base Table 5 - modified'!BP$122/'Base Table 5'!BP$122)</f>
        <v>387.08255826819533</v>
      </c>
      <c r="BQ129" s="36">
        <f>'Base Table 5'!BQ129*('Base Table 5 - modified'!BQ$122/'Base Table 5'!BQ$122)</f>
        <v>1063.0736776174681</v>
      </c>
      <c r="BR129" s="36">
        <f>'Base Table 5'!BR129*('Base Table 5 - modified'!BR$122/'Base Table 5'!BR$122)</f>
        <v>1503.986373882628</v>
      </c>
      <c r="BS129" s="36">
        <f>'Base Table 5'!BS129*('Base Table 5 - modified'!BS$122/'Base Table 5'!BS$122)</f>
        <v>3.428173058331879</v>
      </c>
      <c r="BT129" s="36">
        <f>'Base Table 5'!BT129*('Base Table 5 - modified'!BT$122/'Base Table 5'!BT$122)</f>
        <v>1751.6127367144411</v>
      </c>
      <c r="BU129" s="36">
        <f>'Base Table 5'!BU129*('Base Table 5 - modified'!BU$122/'Base Table 5'!BU$122)</f>
        <v>1434.8539958466872</v>
      </c>
      <c r="BV129" s="36">
        <f>'Base Table 5'!BV129*('Base Table 5 - modified'!BV$122/'Base Table 5'!BV$122)</f>
        <v>9182.5781085906128</v>
      </c>
      <c r="BW129" s="36">
        <f>'Base Table 5'!BW129*('Base Table 5 - modified'!BW$122/'Base Table 5'!BW$122)</f>
        <v>6449.3223482207986</v>
      </c>
      <c r="BX129" s="36">
        <f>'Base Table 5'!BX129*('Base Table 5 - modified'!BX$122/'Base Table 5'!BX$122)</f>
        <v>6608.4246409718344</v>
      </c>
      <c r="BY129" s="36">
        <f>'Base Table 5'!BY129*('Base Table 5 - modified'!BY$122/'Base Table 5'!BY$122)</f>
        <v>27127.642806904129</v>
      </c>
      <c r="BZ129" s="36">
        <f>'Base Table 5'!BZ129*('Base Table 5 - modified'!BZ$122/'Base Table 5'!BZ$122)</f>
        <v>6639.1449260519657</v>
      </c>
      <c r="CA129" s="36">
        <f>'Base Table 5'!CA129*('Base Table 5 - modified'!CA$122/'Base Table 5'!CA$122)</f>
        <v>5937.9386426033416</v>
      </c>
      <c r="CB129" s="36">
        <f>'Base Table 5'!CB129*('Base Table 5 - modified'!CB$122/'Base Table 5'!CB$122)</f>
        <v>1047.2264238190457</v>
      </c>
      <c r="CC129" s="36">
        <f>'Base Table 5'!CC129*('Base Table 5 - modified'!CC$122/'Base Table 5'!CC$122)</f>
        <v>3832.2669042825869</v>
      </c>
      <c r="CD129" s="36">
        <f>'Base Table 5'!CD129*('Base Table 5 - modified'!CD$122/'Base Table 5'!CD$122)</f>
        <v>12102.888702090801</v>
      </c>
      <c r="CE129" s="36">
        <f>'Base Table 5'!CE129*('Base Table 5 - modified'!CE$122/'Base Table 5'!CE$122)</f>
        <v>1393.3471027664234</v>
      </c>
      <c r="CF129" s="36">
        <f>'Base Table 5'!CF129*('Base Table 5 - modified'!CF$122/'Base Table 5'!CF$122)</f>
        <v>712.24621095513987</v>
      </c>
      <c r="CG129" s="36">
        <f>'Base Table 5'!CG129*('Base Table 5 - modified'!CG$122/'Base Table 5'!CG$122)</f>
        <v>7520.1073338312117</v>
      </c>
      <c r="CH129" s="36">
        <f>'Base Table 5'!CH129*('Base Table 5 - modified'!CH$122/'Base Table 5'!CH$122)</f>
        <v>2021.5012119389903</v>
      </c>
      <c r="CI129" s="36">
        <f>'Base Table 5'!CI129*('Base Table 5 - modified'!CI$122/'Base Table 5'!CI$122)</f>
        <v>1658.9459680139012</v>
      </c>
      <c r="CJ129" s="36">
        <f>'Base Table 5'!CJ129*('Base Table 5 - modified'!CJ$122/'Base Table 5'!CJ$122)</f>
        <v>3256.9244300374862</v>
      </c>
      <c r="CK129" s="36">
        <f>'Base Table 5'!CK129*('Base Table 5 - modified'!CK$122/'Base Table 5'!CK$122)</f>
        <v>983.83056769261168</v>
      </c>
      <c r="CL129" s="36">
        <f>'Base Table 5'!CL129*('Base Table 5 - modified'!CL$122/'Base Table 5'!CL$122)</f>
        <v>1377.8389282582602</v>
      </c>
      <c r="CM129" s="36">
        <f>'Base Table 5'!CM129*('Base Table 5 - modified'!CM$122/'Base Table 5'!CM$122)</f>
        <v>2013.0979352667123</v>
      </c>
      <c r="CN129" s="36">
        <f>'Base Table 5'!CN129*('Base Table 5 - modified'!CN$122/'Base Table 5'!CN$122)</f>
        <v>3011.8284094076962</v>
      </c>
      <c r="CO129" s="36">
        <f>'Base Table 5'!CO129*('Base Table 5 - modified'!CO$122/'Base Table 5'!CO$122)</f>
        <v>161.0205965239563</v>
      </c>
      <c r="CP129" s="36">
        <f>'Base Table 5'!CP129*('Base Table 5 - modified'!CP$122/'Base Table 5'!CP$122)</f>
        <v>2413.0055181379098</v>
      </c>
      <c r="CQ129" s="36">
        <f>'Base Table 5'!CQ129*('Base Table 5 - modified'!CQ$122/'Base Table 5'!CQ$122)</f>
        <v>2415.2508195459859</v>
      </c>
      <c r="CR129" s="36">
        <f>'Base Table 5'!CR129*('Base Table 5 - modified'!CR$122/'Base Table 5'!CR$122)</f>
        <v>2888.8155202331686</v>
      </c>
      <c r="CS129" s="36">
        <f>'Base Table 5'!CS129*('Base Table 5 - modified'!CS$122/'Base Table 5'!CS$122)</f>
        <v>1923.0988727419651</v>
      </c>
      <c r="CT129" s="36">
        <f>'Base Table 5'!CT129*('Base Table 5 - modified'!CT$122/'Base Table 5'!CT$122)</f>
        <v>436.17840233789042</v>
      </c>
      <c r="CU129" s="36">
        <f>'Base Table 5'!CU129*('Base Table 5 - modified'!CU$122/'Base Table 5'!CU$122)</f>
        <v>168.10065544449336</v>
      </c>
      <c r="CV129" s="36">
        <f>'Base Table 5'!CV129*('Base Table 5 - modified'!CV$122/'Base Table 5'!CV$122)</f>
        <v>2020.1743810308565</v>
      </c>
      <c r="CW129" s="36">
        <f>'Base Table 5'!CW129*('Base Table 5 - modified'!CW$122/'Base Table 5'!CW$122)</f>
        <v>9649.7798803923433</v>
      </c>
      <c r="CX129" s="36">
        <f>'Base Table 5'!CX129*('Base Table 5 - modified'!CX$122/'Base Table 5'!CX$122)</f>
        <v>4424.1020448630306</v>
      </c>
      <c r="CY129" s="36">
        <f>'Base Table 5'!CY129*('Base Table 5 - modified'!CY$122/'Base Table 5'!CY$122)</f>
        <v>4349.7437025079835</v>
      </c>
      <c r="CZ129" s="36">
        <f>'Base Table 5'!CZ129*('Base Table 5 - modified'!CZ$122/'Base Table 5'!CZ$122)</f>
        <v>1191.069508424983</v>
      </c>
      <c r="DA129" s="36">
        <f>'Base Table 5'!DA129*('Base Table 5 - modified'!DA$122/'Base Table 5'!DA$122)</f>
        <v>4740.2571900271869</v>
      </c>
      <c r="DB129" s="36">
        <f>'Base Table 5'!DB129*('Base Table 5 - modified'!DB$122/'Base Table 5'!DB$122)</f>
        <v>3048.7787316995891</v>
      </c>
      <c r="DC129" s="36">
        <f>'Base Table 5'!DC129*('Base Table 5 - modified'!DC$122/'Base Table 5'!DC$122)</f>
        <v>1414.0360809171157</v>
      </c>
      <c r="DD129" s="36">
        <f>'Base Table 5'!DD129*('Base Table 5 - modified'!DD$122/'Base Table 5'!DD$122)</f>
        <v>3785.4072317347113</v>
      </c>
      <c r="DE129" s="36">
        <f>'Base Table 5'!DE129*('Base Table 5 - modified'!DE$122/'Base Table 5'!DE$122)</f>
        <v>2234.0993464744947</v>
      </c>
      <c r="DF129" s="36">
        <f>'Base Table 5'!DF129*('Base Table 5 - modified'!DF$122/'Base Table 5'!DF$122)</f>
        <v>670.64727003215251</v>
      </c>
      <c r="DG129" s="36">
        <f>'Base Table 5'!DG129*('Base Table 5 - modified'!DG$122/'Base Table 5'!DG$122)</f>
        <v>4075.6702027425808</v>
      </c>
      <c r="DH129" s="36">
        <f>'Base Table 5'!DH129*('Base Table 5 - modified'!DH$122/'Base Table 5'!DH$122)</f>
        <v>3206.1224782401814</v>
      </c>
      <c r="DI129" s="36">
        <f>'Base Table 5'!DI129*('Base Table 5 - modified'!DI$122/'Base Table 5'!DI$122)</f>
        <v>977.14539769613168</v>
      </c>
      <c r="DJ129" s="36">
        <f>'Base Table 5'!DJ129*('Base Table 5 - modified'!DJ$122/'Base Table 5'!DJ$122)</f>
        <v>4266.9018153355528</v>
      </c>
      <c r="DK129" s="36">
        <f>'Base Table 5'!DK129*('Base Table 5 - modified'!DK$122/'Base Table 5'!DK$122)</f>
        <v>1294.530352564477</v>
      </c>
      <c r="DL129" s="36">
        <f>'Base Table 5'!DL129*('Base Table 5 - modified'!DL$122/'Base Table 5'!DL$122)</f>
        <v>1312.4974198758894</v>
      </c>
      <c r="DM129" s="36">
        <f>'Base Table 5'!DM129*('Base Table 5 - modified'!DM$122/'Base Table 5'!DM$122)</f>
        <v>5479.1734022832761</v>
      </c>
      <c r="DN129" s="36">
        <f>'Base Table 5'!DN129*('Base Table 5 - modified'!DN$122/'Base Table 5'!DN$122)</f>
        <v>1659.5549750380542</v>
      </c>
      <c r="DO129" s="36">
        <f>'Base Table 5'!DO129*('Base Table 5 - modified'!DO$122/'Base Table 5'!DO$122)</f>
        <v>233.45355504148807</v>
      </c>
      <c r="DP129" s="43">
        <f t="shared" si="20"/>
        <v>257255.59321065483</v>
      </c>
      <c r="DQ129" s="43">
        <f>DQ122/'Base Table 5'!DQ122*'Base Table 5'!DQ129</f>
        <v>172474.61623440139</v>
      </c>
      <c r="DR129" s="43">
        <f>DR122/'Base Table 5'!DR122*'Base Table 5'!DR129</f>
        <v>7357.5514524346581</v>
      </c>
      <c r="DS129" s="43">
        <f>DS122/'Base Table 5'!DS122*'Base Table 5'!DS129</f>
        <v>81262.355180350714</v>
      </c>
      <c r="DT129" s="43">
        <f>DT122/'Base Table 5'!DT122*'Base Table 5'!DT129</f>
        <v>3872.889437999756</v>
      </c>
      <c r="DU129" s="43">
        <f>DU122/'Base Table 5'!DU122*'Base Table 5'!DU129</f>
        <v>14735.91243180224</v>
      </c>
      <c r="DV129" s="43">
        <f>DV122/'Base Table 5'!DV122*'Base Table 5'!DV129</f>
        <v>3936.122475351955</v>
      </c>
      <c r="DW129" s="43">
        <f>DW122/'Base Table 5'!DW122*'Base Table 5'!DW129</f>
        <v>9965.2570124734302</v>
      </c>
      <c r="DX129" s="43">
        <f t="shared" si="21"/>
        <v>293604.70422481414</v>
      </c>
      <c r="DY129" s="43">
        <f t="shared" si="22"/>
        <v>550860.29743546899</v>
      </c>
    </row>
    <row r="130" spans="1:129" ht="14.05" customHeight="1" x14ac:dyDescent="0.4">
      <c r="A130" s="31"/>
      <c r="B130" s="30"/>
      <c r="C130" s="30"/>
      <c r="D130" s="42"/>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row>
    <row r="131" spans="1:129" ht="14.05" customHeight="1" x14ac:dyDescent="0.4">
      <c r="A131" s="228" t="s">
        <v>532</v>
      </c>
      <c r="B131" s="229"/>
      <c r="C131" s="229"/>
      <c r="D131" s="230"/>
      <c r="E131" s="36">
        <f t="shared" ref="E131:AJ131" si="23">E122+E124+E125+E126+E127+E128+E129</f>
        <v>55233.984162877328</v>
      </c>
      <c r="F131" s="36">
        <f t="shared" si="23"/>
        <v>12076.592868934318</v>
      </c>
      <c r="G131" s="36">
        <f t="shared" si="23"/>
        <v>36852.766107100811</v>
      </c>
      <c r="H131" s="36">
        <f t="shared" si="23"/>
        <v>3234.5482986089619</v>
      </c>
      <c r="I131" s="36">
        <f t="shared" si="23"/>
        <v>4452.3848403118354</v>
      </c>
      <c r="J131" s="36">
        <f t="shared" si="23"/>
        <v>3035.0084107360153</v>
      </c>
      <c r="K131" s="36">
        <f t="shared" si="23"/>
        <v>15556.553968658442</v>
      </c>
      <c r="L131" s="36">
        <f t="shared" si="23"/>
        <v>7871.5524040616656</v>
      </c>
      <c r="M131" s="36">
        <f t="shared" si="23"/>
        <v>9731.0213398157957</v>
      </c>
      <c r="N131" s="36">
        <f t="shared" si="23"/>
        <v>125072.84205588364</v>
      </c>
      <c r="O131" s="36">
        <f t="shared" si="23"/>
        <v>63285.417793622415</v>
      </c>
      <c r="P131" s="36">
        <f t="shared" si="23"/>
        <v>16939.886561341867</v>
      </c>
      <c r="Q131" s="36">
        <f t="shared" si="23"/>
        <v>11316.969651088464</v>
      </c>
      <c r="R131" s="36">
        <f t="shared" si="23"/>
        <v>44520.862463914906</v>
      </c>
      <c r="S131" s="36">
        <f t="shared" si="23"/>
        <v>1623.6040323954653</v>
      </c>
      <c r="T131" s="36">
        <f t="shared" si="23"/>
        <v>18518.024046860679</v>
      </c>
      <c r="U131" s="36">
        <f t="shared" si="23"/>
        <v>7138.6100027208931</v>
      </c>
      <c r="V131" s="36">
        <f t="shared" si="23"/>
        <v>2749.8333301203988</v>
      </c>
      <c r="W131" s="36">
        <f t="shared" si="23"/>
        <v>7789.1458852763753</v>
      </c>
      <c r="X131" s="36">
        <f t="shared" si="23"/>
        <v>10612.650818418722</v>
      </c>
      <c r="Y131" s="36">
        <f t="shared" si="23"/>
        <v>12828.26706180526</v>
      </c>
      <c r="Z131" s="36">
        <f t="shared" si="23"/>
        <v>17401.027317121723</v>
      </c>
      <c r="AA131" s="36">
        <f t="shared" si="23"/>
        <v>7456.8269423291949</v>
      </c>
      <c r="AB131" s="36">
        <f t="shared" si="23"/>
        <v>6777.7143935452495</v>
      </c>
      <c r="AC131" s="36">
        <f t="shared" si="23"/>
        <v>7303.3994814209555</v>
      </c>
      <c r="AD131" s="36">
        <f t="shared" si="23"/>
        <v>406.49437907167339</v>
      </c>
      <c r="AE131" s="36">
        <f t="shared" si="23"/>
        <v>826.65748161473903</v>
      </c>
      <c r="AF131" s="36">
        <f t="shared" si="23"/>
        <v>3573.4619919775569</v>
      </c>
      <c r="AG131" s="36">
        <f t="shared" si="23"/>
        <v>52.458886171979835</v>
      </c>
      <c r="AH131" s="36">
        <f t="shared" si="23"/>
        <v>1101.3642752627159</v>
      </c>
      <c r="AI131" s="36">
        <f t="shared" si="23"/>
        <v>463.73045297701282</v>
      </c>
      <c r="AJ131" s="36">
        <f t="shared" si="23"/>
        <v>6120.2056953070514</v>
      </c>
      <c r="AK131" s="36">
        <f t="shared" ref="AK131:BP131" si="24">AK122+AK124+AK125+AK126+AK127+AK128+AK129</f>
        <v>12525.222395523168</v>
      </c>
      <c r="AL131" s="36">
        <f t="shared" si="24"/>
        <v>2860.7638817196776</v>
      </c>
      <c r="AM131" s="36">
        <f t="shared" si="24"/>
        <v>7342.4906004179729</v>
      </c>
      <c r="AN131" s="36">
        <f t="shared" si="24"/>
        <v>5614.7239171768178</v>
      </c>
      <c r="AO131" s="36">
        <f t="shared" si="24"/>
        <v>1154.6987477369294</v>
      </c>
      <c r="AP131" s="36">
        <f t="shared" si="24"/>
        <v>5451.4104836182269</v>
      </c>
      <c r="AQ131" s="36">
        <f t="shared" si="24"/>
        <v>578.39428231559873</v>
      </c>
      <c r="AR131" s="36">
        <f t="shared" si="24"/>
        <v>17027.244468504061</v>
      </c>
      <c r="AS131" s="36">
        <f t="shared" si="24"/>
        <v>4445.97145504539</v>
      </c>
      <c r="AT131" s="36">
        <f t="shared" si="24"/>
        <v>15831.156281794752</v>
      </c>
      <c r="AU131" s="36">
        <f t="shared" si="24"/>
        <v>1083.1949241733321</v>
      </c>
      <c r="AV131" s="36">
        <f t="shared" si="24"/>
        <v>4704.8742191017891</v>
      </c>
      <c r="AW131" s="36">
        <f t="shared" si="24"/>
        <v>1907.5030714220056</v>
      </c>
      <c r="AX131" s="36">
        <f t="shared" si="24"/>
        <v>12410.555663503736</v>
      </c>
      <c r="AY131" s="36">
        <f t="shared" si="24"/>
        <v>4438.7231089045799</v>
      </c>
      <c r="AZ131" s="36">
        <f t="shared" si="24"/>
        <v>2624.9635681153622</v>
      </c>
      <c r="BA131" s="36">
        <f t="shared" si="24"/>
        <v>12017.266149001693</v>
      </c>
      <c r="BB131" s="36">
        <f t="shared" si="24"/>
        <v>64779.860509150923</v>
      </c>
      <c r="BC131" s="36">
        <f t="shared" si="24"/>
        <v>1101.6709250643041</v>
      </c>
      <c r="BD131" s="36">
        <f t="shared" si="24"/>
        <v>22169.705616157815</v>
      </c>
      <c r="BE131" s="36">
        <f t="shared" si="24"/>
        <v>5445.8692047846589</v>
      </c>
      <c r="BF131" s="36">
        <f t="shared" si="24"/>
        <v>10112.00895304506</v>
      </c>
      <c r="BG131" s="36">
        <f t="shared" si="24"/>
        <v>4672.3424604548909</v>
      </c>
      <c r="BH131" s="36">
        <f t="shared" si="24"/>
        <v>8093.6724425195707</v>
      </c>
      <c r="BI131" s="36">
        <f t="shared" si="24"/>
        <v>6691.0871500959802</v>
      </c>
      <c r="BJ131" s="36">
        <f t="shared" si="24"/>
        <v>6558.9782489665195</v>
      </c>
      <c r="BK131" s="36">
        <f t="shared" si="24"/>
        <v>15001.592757107494</v>
      </c>
      <c r="BL131" s="36">
        <f t="shared" si="24"/>
        <v>7093.0379260956943</v>
      </c>
      <c r="BM131" s="36">
        <f t="shared" si="24"/>
        <v>1903.2184293231987</v>
      </c>
      <c r="BN131" s="36">
        <f t="shared" si="24"/>
        <v>19967.468584780876</v>
      </c>
      <c r="BO131" s="36">
        <f t="shared" si="24"/>
        <v>6891.9179155124084</v>
      </c>
      <c r="BP131" s="36">
        <f t="shared" si="24"/>
        <v>3012.9622983892255</v>
      </c>
      <c r="BQ131" s="36">
        <f t="shared" ref="BQ131:CV131" si="25">BQ122+BQ124+BQ125+BQ126+BQ127+BQ128+BQ129</f>
        <v>26956.308681245875</v>
      </c>
      <c r="BR131" s="36">
        <f t="shared" si="25"/>
        <v>97652.173516059018</v>
      </c>
      <c r="BS131" s="36">
        <f t="shared" si="25"/>
        <v>237.75412224361287</v>
      </c>
      <c r="BT131" s="36">
        <f t="shared" si="25"/>
        <v>31211.060386519388</v>
      </c>
      <c r="BU131" s="36">
        <f t="shared" si="25"/>
        <v>22896.94671356873</v>
      </c>
      <c r="BV131" s="36">
        <f t="shared" si="25"/>
        <v>129492.46797816234</v>
      </c>
      <c r="BW131" s="36">
        <f t="shared" si="25"/>
        <v>83175.800205276973</v>
      </c>
      <c r="BX131" s="36">
        <f t="shared" si="25"/>
        <v>111530.6096618681</v>
      </c>
      <c r="BY131" s="36">
        <f t="shared" si="25"/>
        <v>339989.28817466961</v>
      </c>
      <c r="BZ131" s="36">
        <f t="shared" si="25"/>
        <v>192050.45262545272</v>
      </c>
      <c r="CA131" s="36">
        <f t="shared" si="25"/>
        <v>193426.18897004853</v>
      </c>
      <c r="CB131" s="36">
        <f t="shared" si="25"/>
        <v>25092.25333253534</v>
      </c>
      <c r="CC131" s="36">
        <f t="shared" si="25"/>
        <v>109863.83989668326</v>
      </c>
      <c r="CD131" s="36">
        <f t="shared" si="25"/>
        <v>92926.543311085275</v>
      </c>
      <c r="CE131" s="36">
        <f t="shared" si="25"/>
        <v>20511.937273272775</v>
      </c>
      <c r="CF131" s="36">
        <f t="shared" si="25"/>
        <v>13092.140273576766</v>
      </c>
      <c r="CG131" s="36">
        <f t="shared" si="25"/>
        <v>35771.925812863767</v>
      </c>
      <c r="CH131" s="36">
        <f t="shared" si="25"/>
        <v>24670.661428203694</v>
      </c>
      <c r="CI131" s="36">
        <f t="shared" si="25"/>
        <v>90476.906608892285</v>
      </c>
      <c r="CJ131" s="36">
        <f t="shared" si="25"/>
        <v>33158.189953268025</v>
      </c>
      <c r="CK131" s="36">
        <f t="shared" si="25"/>
        <v>10732.582935547991</v>
      </c>
      <c r="CL131" s="36">
        <f t="shared" si="25"/>
        <v>10464.159819725297</v>
      </c>
      <c r="CM131" s="36">
        <f t="shared" si="25"/>
        <v>26450.265942187187</v>
      </c>
      <c r="CN131" s="36">
        <f t="shared" si="25"/>
        <v>61307.933488627008</v>
      </c>
      <c r="CO131" s="36">
        <f t="shared" si="25"/>
        <v>2341.8455125221967</v>
      </c>
      <c r="CP131" s="36">
        <f t="shared" si="25"/>
        <v>156867.37830911815</v>
      </c>
      <c r="CQ131" s="36">
        <f t="shared" si="25"/>
        <v>70234.933341795331</v>
      </c>
      <c r="CR131" s="36">
        <f t="shared" si="25"/>
        <v>82914.153713098087</v>
      </c>
      <c r="CS131" s="36">
        <f t="shared" si="25"/>
        <v>32929.512988897317</v>
      </c>
      <c r="CT131" s="36">
        <f t="shared" si="25"/>
        <v>213663.09753538732</v>
      </c>
      <c r="CU131" s="36">
        <f t="shared" si="25"/>
        <v>71773.70187901771</v>
      </c>
      <c r="CV131" s="36">
        <f t="shared" si="25"/>
        <v>112638.36621089721</v>
      </c>
      <c r="CW131" s="36">
        <f t="shared" ref="CW131:DO131" si="26">CW122+CW124+CW125+CW126+CW127+CW128+CW129</f>
        <v>287008.31822268269</v>
      </c>
      <c r="CX131" s="36">
        <f t="shared" si="26"/>
        <v>86558.127997702089</v>
      </c>
      <c r="CY131" s="36">
        <f t="shared" si="26"/>
        <v>116375.11937679609</v>
      </c>
      <c r="CZ131" s="36">
        <f t="shared" si="26"/>
        <v>30868.194655363732</v>
      </c>
      <c r="DA131" s="36">
        <f t="shared" si="26"/>
        <v>146884.67478086444</v>
      </c>
      <c r="DB131" s="36">
        <f t="shared" si="26"/>
        <v>47321.121613859708</v>
      </c>
      <c r="DC131" s="36">
        <f t="shared" si="26"/>
        <v>43911.265446982419</v>
      </c>
      <c r="DD131" s="36">
        <f t="shared" si="26"/>
        <v>93378.001522833074</v>
      </c>
      <c r="DE131" s="36">
        <f t="shared" si="26"/>
        <v>33844.264712855795</v>
      </c>
      <c r="DF131" s="36">
        <f t="shared" si="26"/>
        <v>15064.589187868392</v>
      </c>
      <c r="DG131" s="36">
        <f t="shared" si="26"/>
        <v>79161.829876338175</v>
      </c>
      <c r="DH131" s="36">
        <f t="shared" si="26"/>
        <v>69666.137033973195</v>
      </c>
      <c r="DI131" s="36">
        <f t="shared" si="26"/>
        <v>11809.861226233174</v>
      </c>
      <c r="DJ131" s="36">
        <f t="shared" si="26"/>
        <v>27964.074009450291</v>
      </c>
      <c r="DK131" s="36">
        <f t="shared" si="26"/>
        <v>13332.059610223459</v>
      </c>
      <c r="DL131" s="36">
        <f t="shared" si="26"/>
        <v>5565.3559124439771</v>
      </c>
      <c r="DM131" s="36">
        <f t="shared" si="26"/>
        <v>26614.877789543949</v>
      </c>
      <c r="DN131" s="36">
        <f t="shared" si="26"/>
        <v>19980.017994855451</v>
      </c>
      <c r="DO131" s="36">
        <f t="shared" si="26"/>
        <v>15188.770107019693</v>
      </c>
      <c r="DP131" s="113">
        <f>SUM(E131:DO131)</f>
        <v>4514436.4597210838</v>
      </c>
      <c r="DQ131" s="36">
        <f t="shared" ref="DQ131:DW131" si="27">SUM(DQ122:DQ129)</f>
        <v>2410301.2658203528</v>
      </c>
      <c r="DR131" s="36">
        <f t="shared" si="27"/>
        <v>1060135.2218870015</v>
      </c>
      <c r="DS131" s="36">
        <f t="shared" si="27"/>
        <v>891386.82594600145</v>
      </c>
      <c r="DT131" s="36">
        <f t="shared" si="27"/>
        <v>80138.816660715558</v>
      </c>
      <c r="DU131" s="36">
        <f t="shared" si="27"/>
        <v>203372.13156514193</v>
      </c>
      <c r="DV131" s="36">
        <f t="shared" si="27"/>
        <v>6844.5527503223175</v>
      </c>
      <c r="DW131" s="36">
        <f t="shared" si="27"/>
        <v>1119164.9789181764</v>
      </c>
      <c r="DX131" s="36">
        <f>SUM(DQ131:DW131)</f>
        <v>5771343.7935477104</v>
      </c>
      <c r="DY131" s="36">
        <f>DP131+DX131</f>
        <v>10285780.253268793</v>
      </c>
    </row>
    <row r="132" spans="1:129" x14ac:dyDescent="0.4">
      <c r="A132" s="41"/>
      <c r="B132" s="109"/>
      <c r="C132" s="109"/>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41"/>
      <c r="DJ132" s="41"/>
      <c r="DK132" s="41"/>
      <c r="DL132" s="41"/>
      <c r="DM132" s="41"/>
      <c r="DN132" s="41"/>
      <c r="DO132" s="41"/>
      <c r="DP132" s="41"/>
      <c r="DQ132" s="41"/>
      <c r="DR132" s="41"/>
      <c r="DS132" s="41"/>
      <c r="DT132" s="41"/>
      <c r="DU132" s="41"/>
      <c r="DV132" s="41"/>
      <c r="DW132" s="41"/>
      <c r="DX132" s="41"/>
      <c r="DY132" s="41"/>
    </row>
    <row r="133" spans="1:129" x14ac:dyDescent="0.4">
      <c r="A133" s="228" t="s">
        <v>533</v>
      </c>
      <c r="B133" s="229"/>
      <c r="C133" s="229"/>
      <c r="D133" s="230"/>
      <c r="E133" s="36">
        <f t="shared" ref="E133:AJ133" si="28">E124+E125+E127</f>
        <v>21121.091852123427</v>
      </c>
      <c r="F133" s="36">
        <f t="shared" si="28"/>
        <v>6131.1931488972605</v>
      </c>
      <c r="G133" s="36">
        <f t="shared" si="28"/>
        <v>18050.091145176801</v>
      </c>
      <c r="H133" s="36">
        <f t="shared" si="28"/>
        <v>1123.9005978822956</v>
      </c>
      <c r="I133" s="36">
        <f t="shared" si="28"/>
        <v>2210.7152169016181</v>
      </c>
      <c r="J133" s="36">
        <f t="shared" si="28"/>
        <v>1310.9046549230347</v>
      </c>
      <c r="K133" s="36">
        <f t="shared" si="28"/>
        <v>4285.4582903531655</v>
      </c>
      <c r="L133" s="36">
        <f t="shared" si="28"/>
        <v>4592.8826735693865</v>
      </c>
      <c r="M133" s="36">
        <f t="shared" si="28"/>
        <v>7453.5662273116286</v>
      </c>
      <c r="N133" s="36">
        <f t="shared" si="28"/>
        <v>99930.112291213212</v>
      </c>
      <c r="O133" s="36">
        <f t="shared" si="28"/>
        <v>17601.030121079522</v>
      </c>
      <c r="P133" s="36">
        <f t="shared" si="28"/>
        <v>9096.9244655828916</v>
      </c>
      <c r="Q133" s="36">
        <f t="shared" si="28"/>
        <v>5887.2975041867567</v>
      </c>
      <c r="R133" s="36">
        <f t="shared" si="28"/>
        <v>10436.314397181568</v>
      </c>
      <c r="S133" s="36">
        <f t="shared" si="28"/>
        <v>511.39511363168521</v>
      </c>
      <c r="T133" s="36">
        <f t="shared" si="28"/>
        <v>3558.2507307042647</v>
      </c>
      <c r="U133" s="36">
        <f t="shared" si="28"/>
        <v>1526.7085758305998</v>
      </c>
      <c r="V133" s="36">
        <f t="shared" si="28"/>
        <v>549.77445641604834</v>
      </c>
      <c r="W133" s="36">
        <f t="shared" si="28"/>
        <v>1509.856237146276</v>
      </c>
      <c r="X133" s="36">
        <f t="shared" si="28"/>
        <v>3683.9840611126078</v>
      </c>
      <c r="Y133" s="36">
        <f t="shared" si="28"/>
        <v>3590.8332936187917</v>
      </c>
      <c r="Z133" s="36">
        <f t="shared" si="28"/>
        <v>5203.2093497197284</v>
      </c>
      <c r="AA133" s="36">
        <f t="shared" si="28"/>
        <v>1390.7927405938201</v>
      </c>
      <c r="AB133" s="36">
        <f t="shared" si="28"/>
        <v>2608.531655239562</v>
      </c>
      <c r="AC133" s="36">
        <f t="shared" si="28"/>
        <v>2458.4217828636424</v>
      </c>
      <c r="AD133" s="36">
        <f t="shared" si="28"/>
        <v>176.32362745375306</v>
      </c>
      <c r="AE133" s="36">
        <f t="shared" si="28"/>
        <v>243.43287802151832</v>
      </c>
      <c r="AF133" s="36">
        <f t="shared" si="28"/>
        <v>1428.9849608032489</v>
      </c>
      <c r="AG133" s="36">
        <f t="shared" si="28"/>
        <v>32.915508639315355</v>
      </c>
      <c r="AH133" s="36">
        <f t="shared" si="28"/>
        <v>668.61406547255615</v>
      </c>
      <c r="AI133" s="36">
        <f t="shared" si="28"/>
        <v>246.45105495501662</v>
      </c>
      <c r="AJ133" s="36">
        <f t="shared" si="28"/>
        <v>1857.9741852697332</v>
      </c>
      <c r="AK133" s="36">
        <f t="shared" ref="AK133:BP133" si="29">AK124+AK125+AK127</f>
        <v>5350.9716394578618</v>
      </c>
      <c r="AL133" s="36">
        <f t="shared" si="29"/>
        <v>778.33067583783463</v>
      </c>
      <c r="AM133" s="36">
        <f t="shared" si="29"/>
        <v>2144.8338434369516</v>
      </c>
      <c r="AN133" s="36">
        <f t="shared" si="29"/>
        <v>2461.1537605355225</v>
      </c>
      <c r="AO133" s="36">
        <f t="shared" si="29"/>
        <v>146.08863969535798</v>
      </c>
      <c r="AP133" s="36">
        <f t="shared" si="29"/>
        <v>1887.1413309995705</v>
      </c>
      <c r="AQ133" s="36">
        <f t="shared" si="29"/>
        <v>173.64882160583863</v>
      </c>
      <c r="AR133" s="36">
        <f t="shared" si="29"/>
        <v>4845.359117846383</v>
      </c>
      <c r="AS133" s="36">
        <f t="shared" si="29"/>
        <v>1935.4640940266149</v>
      </c>
      <c r="AT133" s="36">
        <f t="shared" si="29"/>
        <v>6128.8346227370266</v>
      </c>
      <c r="AU133" s="36">
        <f t="shared" si="29"/>
        <v>552.00306675509546</v>
      </c>
      <c r="AV133" s="36">
        <f t="shared" si="29"/>
        <v>1995.6384076499992</v>
      </c>
      <c r="AW133" s="36">
        <f t="shared" si="29"/>
        <v>954.23824590203787</v>
      </c>
      <c r="AX133" s="36">
        <f t="shared" si="29"/>
        <v>3676.4543998941958</v>
      </c>
      <c r="AY133" s="36">
        <f t="shared" si="29"/>
        <v>1768.4044046656259</v>
      </c>
      <c r="AZ133" s="36">
        <f t="shared" si="29"/>
        <v>1218.8059568176398</v>
      </c>
      <c r="BA133" s="36">
        <f t="shared" si="29"/>
        <v>2832.836201470403</v>
      </c>
      <c r="BB133" s="36">
        <f t="shared" si="29"/>
        <v>4930.1976673808394</v>
      </c>
      <c r="BC133" s="36">
        <f t="shared" si="29"/>
        <v>522.47270813552882</v>
      </c>
      <c r="BD133" s="36">
        <f t="shared" si="29"/>
        <v>8691.0742573254283</v>
      </c>
      <c r="BE133" s="36">
        <f t="shared" si="29"/>
        <v>2657.9387911937706</v>
      </c>
      <c r="BF133" s="36">
        <f t="shared" si="29"/>
        <v>3851.3409904228606</v>
      </c>
      <c r="BG133" s="36">
        <f t="shared" si="29"/>
        <v>1735.5417054757484</v>
      </c>
      <c r="BH133" s="36">
        <f t="shared" si="29"/>
        <v>3473.5510113616947</v>
      </c>
      <c r="BI133" s="36">
        <f t="shared" si="29"/>
        <v>1705.6494255649502</v>
      </c>
      <c r="BJ133" s="36">
        <f t="shared" si="29"/>
        <v>2218.4924661986347</v>
      </c>
      <c r="BK133" s="36">
        <f t="shared" si="29"/>
        <v>8553.9684278242239</v>
      </c>
      <c r="BL133" s="36">
        <f t="shared" si="29"/>
        <v>2719.8792598853265</v>
      </c>
      <c r="BM133" s="36">
        <f t="shared" si="29"/>
        <v>858.29453464029598</v>
      </c>
      <c r="BN133" s="36">
        <f t="shared" si="29"/>
        <v>7954.2194464703753</v>
      </c>
      <c r="BO133" s="36">
        <f t="shared" si="29"/>
        <v>2729.135777732281</v>
      </c>
      <c r="BP133" s="36">
        <f t="shared" si="29"/>
        <v>1480.4900025933784</v>
      </c>
      <c r="BQ133" s="36">
        <f t="shared" ref="BQ133:CV133" si="30">BQ124+BQ125+BQ127</f>
        <v>5822.7310534192256</v>
      </c>
      <c r="BR133" s="36">
        <f t="shared" si="30"/>
        <v>39692.751642912051</v>
      </c>
      <c r="BS133" s="36">
        <f t="shared" si="30"/>
        <v>86.549075404789036</v>
      </c>
      <c r="BT133" s="36">
        <f t="shared" si="30"/>
        <v>16755.54868734211</v>
      </c>
      <c r="BU133" s="36">
        <f t="shared" si="30"/>
        <v>6246.1267080283224</v>
      </c>
      <c r="BV133" s="36">
        <f t="shared" si="30"/>
        <v>25079.320453374985</v>
      </c>
      <c r="BW133" s="36">
        <f t="shared" si="30"/>
        <v>16939.981835537197</v>
      </c>
      <c r="BX133" s="36">
        <f t="shared" si="30"/>
        <v>43037.303967821041</v>
      </c>
      <c r="BY133" s="36">
        <f t="shared" si="30"/>
        <v>102949.21105193278</v>
      </c>
      <c r="BZ133" s="36">
        <f t="shared" si="30"/>
        <v>106700.16227840878</v>
      </c>
      <c r="CA133" s="36">
        <f t="shared" si="30"/>
        <v>115452.52883126246</v>
      </c>
      <c r="CB133" s="36">
        <f t="shared" si="30"/>
        <v>12482.591921320593</v>
      </c>
      <c r="CC133" s="36">
        <f t="shared" si="30"/>
        <v>51952.918090895815</v>
      </c>
      <c r="CD133" s="36">
        <f t="shared" si="30"/>
        <v>37504.382121998133</v>
      </c>
      <c r="CE133" s="36">
        <f t="shared" si="30"/>
        <v>10432.631890358251</v>
      </c>
      <c r="CF133" s="36">
        <f t="shared" si="30"/>
        <v>5906.6222800727819</v>
      </c>
      <c r="CG133" s="36">
        <f t="shared" si="30"/>
        <v>11693.703984400196</v>
      </c>
      <c r="CH133" s="36">
        <f t="shared" si="30"/>
        <v>9077.3347505730544</v>
      </c>
      <c r="CI133" s="36">
        <f t="shared" si="30"/>
        <v>45865.782819753163</v>
      </c>
      <c r="CJ133" s="36">
        <f t="shared" si="30"/>
        <v>12862.54133503704</v>
      </c>
      <c r="CK133" s="36">
        <f t="shared" si="30"/>
        <v>3701.4419071542998</v>
      </c>
      <c r="CL133" s="36">
        <f t="shared" si="30"/>
        <v>4034.4592446680736</v>
      </c>
      <c r="CM133" s="36">
        <f t="shared" si="30"/>
        <v>11076.747369273595</v>
      </c>
      <c r="CN133" s="36">
        <f t="shared" si="30"/>
        <v>22939.924083304108</v>
      </c>
      <c r="CO133" s="36">
        <f t="shared" si="30"/>
        <v>1800.6458966835578</v>
      </c>
      <c r="CP133" s="36">
        <f t="shared" si="30"/>
        <v>122323.33633314175</v>
      </c>
      <c r="CQ133" s="36">
        <f t="shared" si="30"/>
        <v>21623.691707814778</v>
      </c>
      <c r="CR133" s="36">
        <f t="shared" si="30"/>
        <v>41628.518280760465</v>
      </c>
      <c r="CS133" s="36">
        <f t="shared" si="30"/>
        <v>10519.747758695119</v>
      </c>
      <c r="CT133" s="36">
        <f t="shared" si="30"/>
        <v>181145.61510113243</v>
      </c>
      <c r="CU133" s="36">
        <f t="shared" si="30"/>
        <v>49985.736447544725</v>
      </c>
      <c r="CV133" s="36">
        <f t="shared" si="30"/>
        <v>58948.740716637512</v>
      </c>
      <c r="CW133" s="36">
        <f t="shared" ref="CW133:DO133" si="31">CW124+CW125+CW127</f>
        <v>149874.30258317775</v>
      </c>
      <c r="CX133" s="36">
        <f t="shared" si="31"/>
        <v>46160.057130096713</v>
      </c>
      <c r="CY133" s="36">
        <f t="shared" si="31"/>
        <v>75075.396626164002</v>
      </c>
      <c r="CZ133" s="36">
        <f t="shared" si="31"/>
        <v>13024.157681866724</v>
      </c>
      <c r="DA133" s="36">
        <f t="shared" si="31"/>
        <v>81117.062863485044</v>
      </c>
      <c r="DB133" s="36">
        <f t="shared" si="31"/>
        <v>26300.717636088168</v>
      </c>
      <c r="DC133" s="36">
        <f t="shared" si="31"/>
        <v>28344.534428778723</v>
      </c>
      <c r="DD133" s="36">
        <f t="shared" si="31"/>
        <v>69402.091273593847</v>
      </c>
      <c r="DE133" s="36">
        <f t="shared" si="31"/>
        <v>20840.431443795609</v>
      </c>
      <c r="DF133" s="36">
        <f t="shared" si="31"/>
        <v>10261.860272480933</v>
      </c>
      <c r="DG133" s="36">
        <f t="shared" si="31"/>
        <v>52868.598297037774</v>
      </c>
      <c r="DH133" s="36">
        <f t="shared" si="31"/>
        <v>49875.575006764142</v>
      </c>
      <c r="DI133" s="36">
        <f t="shared" si="31"/>
        <v>5122.6599181271495</v>
      </c>
      <c r="DJ133" s="36">
        <f t="shared" si="31"/>
        <v>9629.050117479208</v>
      </c>
      <c r="DK133" s="36">
        <f t="shared" si="31"/>
        <v>4891.2587471040051</v>
      </c>
      <c r="DL133" s="36">
        <f t="shared" si="31"/>
        <v>2176.5122022541664</v>
      </c>
      <c r="DM133" s="36">
        <f t="shared" si="31"/>
        <v>8202.4025462905338</v>
      </c>
      <c r="DN133" s="36">
        <f t="shared" si="31"/>
        <v>8189.3893240056168</v>
      </c>
      <c r="DO133" s="36">
        <f t="shared" si="31"/>
        <v>13861.426722071761</v>
      </c>
      <c r="DP133" s="36">
        <f>SUM(E133:DO133)</f>
        <v>2214897.2050127382</v>
      </c>
      <c r="DQ133" s="43">
        <v>0</v>
      </c>
      <c r="DR133" s="43">
        <v>0</v>
      </c>
      <c r="DS133" s="43">
        <v>0</v>
      </c>
      <c r="DT133" s="43">
        <v>0</v>
      </c>
      <c r="DU133" s="43">
        <v>0</v>
      </c>
      <c r="DV133" s="43">
        <v>0</v>
      </c>
      <c r="DW133" s="43">
        <v>0</v>
      </c>
      <c r="DX133" s="43">
        <f>SUM(DQ133:DW133)</f>
        <v>0</v>
      </c>
      <c r="DY133" s="43">
        <f>DP133+DX133</f>
        <v>2214897.2050127382</v>
      </c>
    </row>
    <row r="134" spans="1:129" x14ac:dyDescent="0.4">
      <c r="A134" s="41"/>
      <c r="B134" s="109"/>
      <c r="C134" s="109"/>
      <c r="D134" s="41"/>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row>
    <row r="135" spans="1:129" x14ac:dyDescent="0.4">
      <c r="A135" s="228" t="s">
        <v>534</v>
      </c>
      <c r="B135" s="229"/>
      <c r="C135" s="229"/>
      <c r="D135" s="230"/>
      <c r="E135" s="36" t="s">
        <v>535</v>
      </c>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f>DY133+DY126</f>
        <v>2377820.4175122436</v>
      </c>
    </row>
    <row r="136" spans="1:129" x14ac:dyDescent="0.4">
      <c r="DY136" s="113">
        <f>'Base Table 5'!DY135</f>
        <v>2680024.9997999999</v>
      </c>
    </row>
    <row r="137" spans="1:129" x14ac:dyDescent="0.4">
      <c r="A137" s="228" t="s">
        <v>536</v>
      </c>
      <c r="B137" s="229"/>
      <c r="C137" s="229"/>
      <c r="D137" s="230"/>
      <c r="E137" s="61">
        <f t="shared" ref="E137:AJ137" si="32">E133/E131</f>
        <v>0.3823930533390506</v>
      </c>
      <c r="F137" s="61">
        <f t="shared" si="32"/>
        <v>0.50769229495755108</v>
      </c>
      <c r="G137" s="61">
        <f t="shared" si="32"/>
        <v>0.48978931710905954</v>
      </c>
      <c r="H137" s="61">
        <f t="shared" si="32"/>
        <v>0.34746755779335131</v>
      </c>
      <c r="I137" s="61">
        <f t="shared" si="32"/>
        <v>0.4965238397377133</v>
      </c>
      <c r="J137" s="61">
        <f t="shared" si="32"/>
        <v>0.43192784912419047</v>
      </c>
      <c r="K137" s="61">
        <f t="shared" si="32"/>
        <v>0.27547606616394704</v>
      </c>
      <c r="L137" s="61">
        <f t="shared" si="32"/>
        <v>0.58347863773345288</v>
      </c>
      <c r="M137" s="61">
        <f t="shared" si="32"/>
        <v>0.76595929317453548</v>
      </c>
      <c r="N137" s="61">
        <f t="shared" si="32"/>
        <v>0.7989753062984174</v>
      </c>
      <c r="O137" s="61">
        <f t="shared" si="32"/>
        <v>0.27812141777237764</v>
      </c>
      <c r="P137" s="61">
        <f t="shared" si="32"/>
        <v>0.53701212417459621</v>
      </c>
      <c r="Q137" s="61">
        <f t="shared" si="32"/>
        <v>0.5202185466336845</v>
      </c>
      <c r="R137" s="61">
        <f t="shared" si="32"/>
        <v>0.23441402119378124</v>
      </c>
      <c r="S137" s="61">
        <f t="shared" si="32"/>
        <v>0.31497526701579626</v>
      </c>
      <c r="T137" s="61">
        <f t="shared" si="32"/>
        <v>0.19215067016329354</v>
      </c>
      <c r="U137" s="61">
        <f t="shared" si="32"/>
        <v>0.21386636547572879</v>
      </c>
      <c r="V137" s="61">
        <f t="shared" si="32"/>
        <v>0.19993010136071665</v>
      </c>
      <c r="W137" s="61">
        <f t="shared" si="32"/>
        <v>0.19384105258579365</v>
      </c>
      <c r="X137" s="61">
        <f t="shared" si="32"/>
        <v>0.34713137406903949</v>
      </c>
      <c r="Y137" s="61">
        <f t="shared" si="32"/>
        <v>0.27991569526254245</v>
      </c>
      <c r="Z137" s="61">
        <f t="shared" si="32"/>
        <v>0.29901736575058624</v>
      </c>
      <c r="AA137" s="61">
        <f t="shared" si="32"/>
        <v>0.18651267507616259</v>
      </c>
      <c r="AB137" s="61">
        <f t="shared" si="32"/>
        <v>0.3848689253893311</v>
      </c>
      <c r="AC137" s="61">
        <f t="shared" si="32"/>
        <v>0.33661335233237577</v>
      </c>
      <c r="AD137" s="61">
        <f t="shared" si="32"/>
        <v>0.43376645909945916</v>
      </c>
      <c r="AE137" s="61">
        <f t="shared" si="32"/>
        <v>0.29447852760736204</v>
      </c>
      <c r="AF137" s="61">
        <f t="shared" si="32"/>
        <v>0.39988810962907356</v>
      </c>
      <c r="AG137" s="61">
        <f t="shared" si="32"/>
        <v>0.62745344099388645</v>
      </c>
      <c r="AH137" s="61">
        <f t="shared" si="32"/>
        <v>0.60707803992740472</v>
      </c>
      <c r="AI137" s="61">
        <f t="shared" si="32"/>
        <v>0.53145324697326535</v>
      </c>
      <c r="AJ137" s="61">
        <f t="shared" si="32"/>
        <v>0.303580349708576</v>
      </c>
      <c r="AK137" s="61">
        <f t="shared" ref="AK137:BP137" si="33">AK133/AK131</f>
        <v>0.42721569889013988</v>
      </c>
      <c r="AL137" s="61">
        <f t="shared" si="33"/>
        <v>0.27207092511597297</v>
      </c>
      <c r="AM137" s="61">
        <f t="shared" si="33"/>
        <v>0.29211257598543694</v>
      </c>
      <c r="AN137" s="61">
        <f t="shared" si="33"/>
        <v>0.43833923035935024</v>
      </c>
      <c r="AO137" s="61">
        <f t="shared" si="33"/>
        <v>0.12651666937517178</v>
      </c>
      <c r="AP137" s="61">
        <f t="shared" si="33"/>
        <v>0.3461748728463081</v>
      </c>
      <c r="AQ137" s="61">
        <f t="shared" si="33"/>
        <v>0.30022568845362096</v>
      </c>
      <c r="AR137" s="61">
        <f t="shared" si="33"/>
        <v>0.28456507609372894</v>
      </c>
      <c r="AS137" s="61">
        <f t="shared" si="33"/>
        <v>0.43532985166384863</v>
      </c>
      <c r="AT137" s="61">
        <f t="shared" si="33"/>
        <v>0.38713752259428841</v>
      </c>
      <c r="AU137" s="61">
        <f t="shared" si="33"/>
        <v>0.50960640087597409</v>
      </c>
      <c r="AV137" s="61">
        <f t="shared" si="33"/>
        <v>0.42416402962436434</v>
      </c>
      <c r="AW137" s="61">
        <f t="shared" si="33"/>
        <v>0.50025515565260514</v>
      </c>
      <c r="AX137" s="61">
        <f t="shared" si="33"/>
        <v>0.29623608318406774</v>
      </c>
      <c r="AY137" s="61">
        <f t="shared" si="33"/>
        <v>0.39840385653207494</v>
      </c>
      <c r="AZ137" s="61">
        <f t="shared" si="33"/>
        <v>0.46431347528861228</v>
      </c>
      <c r="BA137" s="61">
        <f t="shared" si="33"/>
        <v>0.23573050362255099</v>
      </c>
      <c r="BB137" s="61">
        <f t="shared" si="33"/>
        <v>7.6106950966410167E-2</v>
      </c>
      <c r="BC137" s="61">
        <f t="shared" si="33"/>
        <v>0.47425478538886945</v>
      </c>
      <c r="BD137" s="61">
        <f t="shared" si="33"/>
        <v>0.39202479310285315</v>
      </c>
      <c r="BE137" s="61">
        <f t="shared" si="33"/>
        <v>0.48806511710904577</v>
      </c>
      <c r="BF137" s="61">
        <f t="shared" si="33"/>
        <v>0.38086803604570529</v>
      </c>
      <c r="BG137" s="61">
        <f t="shared" si="33"/>
        <v>0.3714500210900164</v>
      </c>
      <c r="BH137" s="61">
        <f t="shared" si="33"/>
        <v>0.4291687161829808</v>
      </c>
      <c r="BI137" s="61">
        <f t="shared" si="33"/>
        <v>0.25491364666210986</v>
      </c>
      <c r="BJ137" s="61">
        <f t="shared" si="33"/>
        <v>0.33823750925659751</v>
      </c>
      <c r="BK137" s="61">
        <f t="shared" si="33"/>
        <v>0.57020401542172927</v>
      </c>
      <c r="BL137" s="61">
        <f t="shared" si="33"/>
        <v>0.38345759436569971</v>
      </c>
      <c r="BM137" s="61">
        <f t="shared" si="33"/>
        <v>0.45097006282432495</v>
      </c>
      <c r="BN137" s="61">
        <f t="shared" si="33"/>
        <v>0.39835893131355915</v>
      </c>
      <c r="BO137" s="61">
        <f t="shared" si="33"/>
        <v>0.39599075485062157</v>
      </c>
      <c r="BP137" s="61">
        <f t="shared" si="33"/>
        <v>0.49137355730766047</v>
      </c>
      <c r="BQ137" s="61">
        <f t="shared" ref="BQ137:CV137" si="34">BQ133/BQ131</f>
        <v>0.21600624634003518</v>
      </c>
      <c r="BR137" s="61">
        <f t="shared" si="34"/>
        <v>0.40647074421118268</v>
      </c>
      <c r="BS137" s="61">
        <f t="shared" si="34"/>
        <v>0.36402765423392835</v>
      </c>
      <c r="BT137" s="61">
        <f t="shared" si="34"/>
        <v>0.53684650504790699</v>
      </c>
      <c r="BU137" s="61">
        <f t="shared" si="34"/>
        <v>0.27279299664556883</v>
      </c>
      <c r="BV137" s="61">
        <f t="shared" si="34"/>
        <v>0.19367397073321957</v>
      </c>
      <c r="BW137" s="61">
        <f t="shared" si="34"/>
        <v>0.20366478944271657</v>
      </c>
      <c r="BX137" s="61">
        <f t="shared" si="34"/>
        <v>0.38587885512595144</v>
      </c>
      <c r="BY137" s="61">
        <f t="shared" si="34"/>
        <v>0.30280133707930995</v>
      </c>
      <c r="BZ137" s="61">
        <f t="shared" si="34"/>
        <v>0.55558401878125885</v>
      </c>
      <c r="CA137" s="61">
        <f t="shared" si="34"/>
        <v>0.59688157764996308</v>
      </c>
      <c r="CB137" s="61">
        <f t="shared" si="34"/>
        <v>0.49746795379015657</v>
      </c>
      <c r="CC137" s="61">
        <f t="shared" si="34"/>
        <v>0.47288460097291984</v>
      </c>
      <c r="CD137" s="61">
        <f t="shared" si="34"/>
        <v>0.40359170572445263</v>
      </c>
      <c r="CE137" s="61">
        <f t="shared" si="34"/>
        <v>0.50861270446414908</v>
      </c>
      <c r="CF137" s="61">
        <f t="shared" si="34"/>
        <v>0.45115788225962045</v>
      </c>
      <c r="CG137" s="61">
        <f t="shared" si="34"/>
        <v>0.32689612646448796</v>
      </c>
      <c r="CH137" s="61">
        <f t="shared" si="34"/>
        <v>0.36794046957313331</v>
      </c>
      <c r="CI137" s="61">
        <f t="shared" si="34"/>
        <v>0.50693358713089964</v>
      </c>
      <c r="CJ137" s="61">
        <f t="shared" si="34"/>
        <v>0.38791445953971099</v>
      </c>
      <c r="CK137" s="61">
        <f t="shared" si="34"/>
        <v>0.34487894753596976</v>
      </c>
      <c r="CL137" s="61">
        <f t="shared" si="34"/>
        <v>0.38555023185549792</v>
      </c>
      <c r="CM137" s="61">
        <f t="shared" si="34"/>
        <v>0.41877640827824708</v>
      </c>
      <c r="CN137" s="61">
        <f t="shared" si="34"/>
        <v>0.37417545785586792</v>
      </c>
      <c r="CO137" s="61">
        <f t="shared" si="34"/>
        <v>0.76890037667097855</v>
      </c>
      <c r="CP137" s="61">
        <f t="shared" si="34"/>
        <v>0.77978823673648101</v>
      </c>
      <c r="CQ137" s="61">
        <f t="shared" si="34"/>
        <v>0.30787658902705861</v>
      </c>
      <c r="CR137" s="61">
        <f t="shared" si="34"/>
        <v>0.50206769793254657</v>
      </c>
      <c r="CS137" s="61">
        <f t="shared" si="34"/>
        <v>0.3194625976473448</v>
      </c>
      <c r="CT137" s="61">
        <f t="shared" si="34"/>
        <v>0.84780955247141221</v>
      </c>
      <c r="CU137" s="61">
        <f t="shared" si="34"/>
        <v>0.69643525607472578</v>
      </c>
      <c r="CV137" s="61">
        <f t="shared" si="34"/>
        <v>0.52334513274336281</v>
      </c>
      <c r="CW137" s="61">
        <f t="shared" ref="CW137:DO137" si="35">CW133/CW131</f>
        <v>0.52219497856816111</v>
      </c>
      <c r="CX137" s="61">
        <f t="shared" si="35"/>
        <v>0.53328391218583371</v>
      </c>
      <c r="CY137" s="61">
        <f t="shared" si="35"/>
        <v>0.64511552837240915</v>
      </c>
      <c r="CZ137" s="61">
        <f t="shared" si="35"/>
        <v>0.42192806632452717</v>
      </c>
      <c r="DA137" s="61">
        <f t="shared" si="35"/>
        <v>0.55225000827691972</v>
      </c>
      <c r="DB137" s="61">
        <f t="shared" si="35"/>
        <v>0.55579235527640258</v>
      </c>
      <c r="DC137" s="61">
        <f t="shared" si="35"/>
        <v>0.64549573190964726</v>
      </c>
      <c r="DD137" s="61">
        <f t="shared" si="35"/>
        <v>0.74323813041365461</v>
      </c>
      <c r="DE137" s="61">
        <f t="shared" si="35"/>
        <v>0.61577438956383468</v>
      </c>
      <c r="DF137" s="61">
        <f t="shared" si="35"/>
        <v>0.68119084725820955</v>
      </c>
      <c r="DG137" s="61">
        <f t="shared" si="35"/>
        <v>0.66785467667467902</v>
      </c>
      <c r="DH137" s="61">
        <f t="shared" si="35"/>
        <v>0.71592278731404269</v>
      </c>
      <c r="DI137" s="61">
        <f t="shared" si="35"/>
        <v>0.43376122885747515</v>
      </c>
      <c r="DJ137" s="61">
        <f t="shared" si="35"/>
        <v>0.34433645520409967</v>
      </c>
      <c r="DK137" s="61">
        <f t="shared" si="35"/>
        <v>0.36687945374570841</v>
      </c>
      <c r="DL137" s="61">
        <f t="shared" si="35"/>
        <v>0.39108230210174827</v>
      </c>
      <c r="DM137" s="61">
        <f t="shared" si="35"/>
        <v>0.3081886233388218</v>
      </c>
      <c r="DN137" s="61">
        <f t="shared" si="35"/>
        <v>0.40987897639102527</v>
      </c>
      <c r="DO137" s="61">
        <f t="shared" si="35"/>
        <v>0.91261021296684963</v>
      </c>
      <c r="DY137" s="61">
        <f>1-(DY135/DY136)</f>
        <v>0.11276185196418265</v>
      </c>
    </row>
    <row r="138" spans="1:129" x14ac:dyDescent="0.4">
      <c r="A138" s="188"/>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1"/>
      <c r="BO138" s="61"/>
      <c r="BP138" s="61"/>
      <c r="BQ138" s="61"/>
      <c r="BR138" s="61"/>
      <c r="BS138" s="61"/>
      <c r="BT138" s="61"/>
      <c r="BU138" s="61"/>
      <c r="BV138" s="61"/>
      <c r="BW138" s="61"/>
      <c r="BX138" s="61"/>
      <c r="BY138" s="61"/>
      <c r="BZ138" s="61"/>
      <c r="CA138" s="61"/>
      <c r="CB138" s="61"/>
      <c r="CC138" s="61"/>
      <c r="CD138" s="61"/>
      <c r="CE138" s="61"/>
      <c r="CF138" s="61"/>
      <c r="CG138" s="61"/>
      <c r="CH138" s="61"/>
      <c r="CI138" s="61"/>
      <c r="CJ138" s="61"/>
      <c r="CK138" s="61"/>
      <c r="CL138" s="61"/>
      <c r="CM138" s="61"/>
      <c r="CN138" s="61"/>
      <c r="CO138" s="61"/>
      <c r="CP138" s="61"/>
      <c r="CQ138" s="61"/>
      <c r="CR138" s="61"/>
      <c r="CS138" s="61"/>
      <c r="CT138" s="61"/>
      <c r="CU138" s="61"/>
      <c r="CV138" s="61"/>
      <c r="CW138" s="61"/>
      <c r="CX138" s="61"/>
      <c r="CY138" s="61"/>
      <c r="CZ138" s="61"/>
      <c r="DA138" s="61"/>
      <c r="DB138" s="61"/>
      <c r="DC138" s="61"/>
      <c r="DD138" s="61"/>
      <c r="DE138" s="61"/>
      <c r="DF138" s="61"/>
      <c r="DG138" s="61"/>
      <c r="DH138" s="61"/>
      <c r="DI138" s="61"/>
      <c r="DJ138" s="61"/>
      <c r="DK138" s="61"/>
      <c r="DL138" s="61"/>
      <c r="DM138" s="61"/>
      <c r="DN138" s="61"/>
      <c r="DO138" s="61"/>
      <c r="DY138" s="61">
        <f>DY135/DY136</f>
        <v>0.88723814803581735</v>
      </c>
    </row>
    <row r="139" spans="1:129" x14ac:dyDescent="0.4">
      <c r="A139" s="188"/>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c r="DA139" s="61"/>
      <c r="DB139" s="61"/>
      <c r="DC139" s="61"/>
      <c r="DD139" s="61"/>
      <c r="DE139" s="61"/>
      <c r="DF139" s="61"/>
      <c r="DG139" s="61"/>
      <c r="DH139" s="61"/>
      <c r="DI139" s="61"/>
      <c r="DJ139" s="61"/>
      <c r="DK139" s="61"/>
      <c r="DL139" s="61"/>
      <c r="DM139" s="61"/>
      <c r="DN139" s="61"/>
      <c r="DO139" s="61"/>
    </row>
    <row r="140" spans="1:129" x14ac:dyDescent="0.4">
      <c r="A140" t="s">
        <v>541</v>
      </c>
    </row>
    <row r="141" spans="1:129" x14ac:dyDescent="0.4">
      <c r="A141" t="s">
        <v>542</v>
      </c>
      <c r="E141" s="14"/>
    </row>
    <row r="142" spans="1:129" x14ac:dyDescent="0.4">
      <c r="A142" t="s">
        <v>543</v>
      </c>
    </row>
    <row r="143" spans="1:129" x14ac:dyDescent="0.4">
      <c r="A143" t="s">
        <v>544</v>
      </c>
    </row>
  </sheetData>
  <mergeCells count="7">
    <mergeCell ref="A137:D137"/>
    <mergeCell ref="A133:D133"/>
    <mergeCell ref="A1:DY1"/>
    <mergeCell ref="DQ2:DX2"/>
    <mergeCell ref="A135:D135"/>
    <mergeCell ref="A131:D131"/>
    <mergeCell ref="A2:D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L116"/>
  <sheetViews>
    <sheetView showGridLines="0" zoomScale="90" zoomScaleNormal="90" workbookViewId="0">
      <pane xSplit="1" ySplit="1" topLeftCell="B77" activePane="bottomRight" state="frozen"/>
      <selection pane="topRight" activeCell="B1" sqref="B1"/>
      <selection pane="bottomLeft" activeCell="A2" sqref="A2"/>
      <selection pane="bottomRight" activeCell="P37" sqref="P37"/>
    </sheetView>
  </sheetViews>
  <sheetFormatPr defaultRowHeight="14.6" x14ac:dyDescent="0.4"/>
  <cols>
    <col min="1" max="1" width="5" customWidth="1"/>
    <col min="2" max="116" width="8" customWidth="1"/>
  </cols>
  <sheetData>
    <row r="1" spans="1:116" x14ac:dyDescent="0.4">
      <c r="A1" s="15" t="s">
        <v>545</v>
      </c>
      <c r="B1" s="16">
        <v>1</v>
      </c>
      <c r="C1" s="16">
        <v>2</v>
      </c>
      <c r="D1" s="16">
        <v>3</v>
      </c>
      <c r="E1" s="16">
        <v>4</v>
      </c>
      <c r="F1" s="16">
        <v>5</v>
      </c>
      <c r="G1" s="16">
        <v>6</v>
      </c>
      <c r="H1" s="16">
        <v>7</v>
      </c>
      <c r="I1" s="16">
        <v>8</v>
      </c>
      <c r="J1" s="16">
        <v>9</v>
      </c>
      <c r="K1" s="16">
        <v>10</v>
      </c>
      <c r="L1" s="16">
        <v>11</v>
      </c>
      <c r="M1" s="16">
        <v>12</v>
      </c>
      <c r="N1" s="16">
        <v>13</v>
      </c>
      <c r="O1" s="16">
        <v>14</v>
      </c>
      <c r="P1" s="16">
        <v>15</v>
      </c>
      <c r="Q1" s="16">
        <v>16</v>
      </c>
      <c r="R1" s="16">
        <v>17</v>
      </c>
      <c r="S1" s="16">
        <v>18</v>
      </c>
      <c r="T1" s="16">
        <v>19</v>
      </c>
      <c r="U1" s="16">
        <v>20</v>
      </c>
      <c r="V1" s="16">
        <v>21</v>
      </c>
      <c r="W1" s="16">
        <v>22</v>
      </c>
      <c r="X1" s="16">
        <v>23</v>
      </c>
      <c r="Y1" s="16">
        <v>24</v>
      </c>
      <c r="Z1" s="16">
        <v>25</v>
      </c>
      <c r="AA1" s="16">
        <v>26</v>
      </c>
      <c r="AB1" s="16">
        <v>27</v>
      </c>
      <c r="AC1" s="16">
        <v>28</v>
      </c>
      <c r="AD1" s="16">
        <v>29</v>
      </c>
      <c r="AE1" s="16">
        <v>30</v>
      </c>
      <c r="AF1" s="16">
        <v>31</v>
      </c>
      <c r="AG1" s="16">
        <v>32</v>
      </c>
      <c r="AH1" s="16">
        <v>33</v>
      </c>
      <c r="AI1" s="16">
        <v>34</v>
      </c>
      <c r="AJ1" s="16">
        <v>35</v>
      </c>
      <c r="AK1" s="16">
        <v>36</v>
      </c>
      <c r="AL1" s="16">
        <v>37</v>
      </c>
      <c r="AM1" s="16">
        <v>38</v>
      </c>
      <c r="AN1" s="16">
        <v>39</v>
      </c>
      <c r="AO1" s="16">
        <v>40</v>
      </c>
      <c r="AP1" s="16">
        <v>41</v>
      </c>
      <c r="AQ1" s="16">
        <v>42</v>
      </c>
      <c r="AR1" s="16">
        <v>43</v>
      </c>
      <c r="AS1" s="16">
        <v>44</v>
      </c>
      <c r="AT1" s="16">
        <v>45</v>
      </c>
      <c r="AU1" s="16">
        <v>46</v>
      </c>
      <c r="AV1" s="16">
        <v>47</v>
      </c>
      <c r="AW1" s="16">
        <v>48</v>
      </c>
      <c r="AX1" s="16">
        <v>49</v>
      </c>
      <c r="AY1" s="16">
        <v>50</v>
      </c>
      <c r="AZ1" s="16">
        <v>51</v>
      </c>
      <c r="BA1" s="16">
        <v>52</v>
      </c>
      <c r="BB1" s="16">
        <v>53</v>
      </c>
      <c r="BC1" s="16">
        <v>54</v>
      </c>
      <c r="BD1" s="16">
        <v>55</v>
      </c>
      <c r="BE1" s="16">
        <v>56</v>
      </c>
      <c r="BF1" s="16">
        <v>57</v>
      </c>
      <c r="BG1" s="16">
        <v>58</v>
      </c>
      <c r="BH1" s="16">
        <v>59</v>
      </c>
      <c r="BI1" s="16">
        <v>60</v>
      </c>
      <c r="BJ1" s="16">
        <v>61</v>
      </c>
      <c r="BK1" s="16">
        <v>62</v>
      </c>
      <c r="BL1" s="16">
        <v>63</v>
      </c>
      <c r="BM1" s="16">
        <v>64</v>
      </c>
      <c r="BN1" s="16">
        <v>65</v>
      </c>
      <c r="BO1" s="16">
        <v>66</v>
      </c>
      <c r="BP1" s="16">
        <v>67</v>
      </c>
      <c r="BQ1" s="16">
        <v>68</v>
      </c>
      <c r="BR1" s="16">
        <v>69</v>
      </c>
      <c r="BS1" s="16">
        <v>70</v>
      </c>
      <c r="BT1" s="16">
        <v>71</v>
      </c>
      <c r="BU1" s="16">
        <v>72</v>
      </c>
      <c r="BV1" s="16">
        <v>73</v>
      </c>
      <c r="BW1" s="16">
        <v>74</v>
      </c>
      <c r="BX1" s="16">
        <v>75</v>
      </c>
      <c r="BY1" s="16">
        <v>76</v>
      </c>
      <c r="BZ1" s="16">
        <v>77</v>
      </c>
      <c r="CA1" s="16">
        <v>78</v>
      </c>
      <c r="CB1" s="16">
        <v>79</v>
      </c>
      <c r="CC1" s="16">
        <v>80</v>
      </c>
      <c r="CD1" s="16">
        <v>81</v>
      </c>
      <c r="CE1" s="16">
        <v>82</v>
      </c>
      <c r="CF1" s="16">
        <v>83</v>
      </c>
      <c r="CG1" s="16">
        <v>84</v>
      </c>
      <c r="CH1" s="16">
        <v>85</v>
      </c>
      <c r="CI1" s="16">
        <v>86</v>
      </c>
      <c r="CJ1" s="16">
        <v>87</v>
      </c>
      <c r="CK1" s="16">
        <v>88</v>
      </c>
      <c r="CL1" s="16">
        <v>89</v>
      </c>
      <c r="CM1" s="16">
        <v>90</v>
      </c>
      <c r="CN1" s="16">
        <v>91</v>
      </c>
      <c r="CO1" s="16">
        <v>92</v>
      </c>
      <c r="CP1" s="16">
        <v>93</v>
      </c>
      <c r="CQ1" s="16">
        <v>94</v>
      </c>
      <c r="CR1" s="16">
        <v>95</v>
      </c>
      <c r="CS1" s="16">
        <v>96</v>
      </c>
      <c r="CT1" s="16">
        <v>97</v>
      </c>
      <c r="CU1" s="16">
        <v>98</v>
      </c>
      <c r="CV1" s="16">
        <v>99</v>
      </c>
      <c r="CW1" s="16">
        <v>100</v>
      </c>
      <c r="CX1" s="16">
        <v>101</v>
      </c>
      <c r="CY1" s="16">
        <v>102</v>
      </c>
      <c r="CZ1" s="16">
        <v>103</v>
      </c>
      <c r="DA1" s="16">
        <v>104</v>
      </c>
      <c r="DB1" s="16">
        <v>105</v>
      </c>
      <c r="DC1" s="16">
        <v>106</v>
      </c>
      <c r="DD1" s="16">
        <v>107</v>
      </c>
      <c r="DE1" s="16">
        <v>108</v>
      </c>
      <c r="DF1" s="16">
        <v>109</v>
      </c>
      <c r="DG1" s="16">
        <v>110</v>
      </c>
      <c r="DH1" s="16">
        <v>111</v>
      </c>
      <c r="DI1" s="16">
        <v>112</v>
      </c>
      <c r="DJ1" s="16">
        <v>113</v>
      </c>
      <c r="DK1" s="16">
        <v>114</v>
      </c>
      <c r="DL1" s="16">
        <v>115</v>
      </c>
    </row>
    <row r="2" spans="1:116" x14ac:dyDescent="0.4">
      <c r="A2">
        <v>1</v>
      </c>
      <c r="B2">
        <f>'Base Table 5'!E4/'Base Table 5'!E$131</f>
        <v>5.5068204690885032E-2</v>
      </c>
      <c r="C2">
        <f>'Base Table 5'!F4/'Base Table 5'!F$131</f>
        <v>3.5516253289726088E-2</v>
      </c>
      <c r="D2">
        <f>'Base Table 5'!G4/'Base Table 5'!G$131</f>
        <v>1.3845213130596596E-2</v>
      </c>
      <c r="E2">
        <f>'Base Table 5'!H4/'Base Table 5'!H$131</f>
        <v>6.756182750856485E-4</v>
      </c>
      <c r="F2">
        <f>'Base Table 5'!I4/'Base Table 5'!I$131</f>
        <v>1.0495625880634593E-5</v>
      </c>
      <c r="G2">
        <f>'Base Table 5'!J4/'Base Table 5'!J$131</f>
        <v>2.6733179693185741E-4</v>
      </c>
      <c r="H2">
        <f>'Base Table 5'!K4/'Base Table 5'!K$131</f>
        <v>1.8241379192991635E-3</v>
      </c>
      <c r="I2">
        <f>'Base Table 5'!L4/'Base Table 5'!L$131</f>
        <v>1.8477680236249835E-5</v>
      </c>
      <c r="J2">
        <f>'Base Table 5'!M4/'Base Table 5'!M$131</f>
        <v>3.5313977008474996E-5</v>
      </c>
      <c r="K2">
        <f>'Base Table 5'!N4/'Base Table 5'!N$131</f>
        <v>5.0898396447129072E-6</v>
      </c>
      <c r="L2">
        <f>'Base Table 5'!O4/'Base Table 5'!O$131</f>
        <v>8.9303602948837135E-5</v>
      </c>
      <c r="M2">
        <f>'Base Table 5'!P4/'Base Table 5'!P$131</f>
        <v>1.4954964591675421E-5</v>
      </c>
      <c r="N2">
        <f>'Base Table 5'!Q4/'Base Table 5'!Q$131</f>
        <v>1.8850918905041604E-5</v>
      </c>
      <c r="O2">
        <f>'Base Table 5'!R4/'Base Table 5'!R$131</f>
        <v>0.39553138569532237</v>
      </c>
      <c r="P2">
        <f>'Base Table 5'!S4/'Base Table 5'!S$131</f>
        <v>7.6794559207584126E-5</v>
      </c>
      <c r="Q2">
        <f>'Base Table 5'!T4/'Base Table 5'!T$131</f>
        <v>0.36350282659079158</v>
      </c>
      <c r="R2">
        <f>'Base Table 5'!U4/'Base Table 5'!U$131</f>
        <v>2.0950516900328255E-4</v>
      </c>
      <c r="S2">
        <f>'Base Table 5'!V4/'Base Table 5'!V$131</f>
        <v>1.7232157190917766E-2</v>
      </c>
      <c r="T2">
        <f>'Base Table 5'!W4/'Base Table 5'!W$131</f>
        <v>0.27807550616281657</v>
      </c>
      <c r="U2">
        <f>'Base Table 5'!X4/'Base Table 5'!X$131</f>
        <v>6.394580392500647E-3</v>
      </c>
      <c r="V2">
        <f>'Base Table 5'!Y4/'Base Table 5'!Y$131</f>
        <v>2.4734212592817015E-3</v>
      </c>
      <c r="W2">
        <f>'Base Table 5'!Z4/'Base Table 5'!Z$131</f>
        <v>2.8692984296772245E-3</v>
      </c>
      <c r="X2">
        <f>'Base Table 5'!AA4/'Base Table 5'!AA$131</f>
        <v>2.7091729362913458E-3</v>
      </c>
      <c r="Y2">
        <f>'Base Table 5'!AB4/'Base Table 5'!AB$131</f>
        <v>9.5292137686655828E-2</v>
      </c>
      <c r="Z2">
        <f>'Base Table 5'!AC4/'Base Table 5'!AC$131</f>
        <v>4.4459872442536311E-2</v>
      </c>
      <c r="AA2">
        <f>'Base Table 5'!AD4/'Base Table 5'!AD$131</f>
        <v>0.16022397933713209</v>
      </c>
      <c r="AB2">
        <f>'Base Table 5'!AE4/'Base Table 5'!AE$131</f>
        <v>2.8509202453987736E-3</v>
      </c>
      <c r="AC2">
        <f>'Base Table 5'!AF4/'Base Table 5'!AF$131</f>
        <v>8.15124931617036E-2</v>
      </c>
      <c r="AD2">
        <f>'Base Table 5'!AG4/'Base Table 5'!AG$131</f>
        <v>7.8431680124235801E-6</v>
      </c>
      <c r="AE2">
        <f>'Base Table 5'!AH4/'Base Table 5'!AH$131</f>
        <v>3.1760435571687841E-6</v>
      </c>
      <c r="AF2">
        <f>'Base Table 5'!AI4/'Base Table 5'!AI$131</f>
        <v>3.9045544675586826E-6</v>
      </c>
      <c r="AG2">
        <f>'Base Table 5'!AJ4/'Base Table 5'!AJ$131</f>
        <v>1.6626144879267269E-4</v>
      </c>
      <c r="AH2">
        <f>'Base Table 5'!AK4/'Base Table 5'!AK$131</f>
        <v>7.6757278430110982E-5</v>
      </c>
      <c r="AI2">
        <f>'Base Table 5'!AL4/'Base Table 5'!AL$131</f>
        <v>1.1109289282479719E-4</v>
      </c>
      <c r="AJ2">
        <f>'Base Table 5'!AM4/'Base Table 5'!AM$131</f>
        <v>1.2360946453730205E-4</v>
      </c>
      <c r="AK2">
        <f>'Base Table 5'!AN4/'Base Table 5'!AN$131</f>
        <v>1.7667844835120931E-5</v>
      </c>
      <c r="AL2">
        <f>'Base Table 5'!AO4/'Base Table 5'!AO$131</f>
        <v>1.4989987130345075E-5</v>
      </c>
      <c r="AM2">
        <f>'Base Table 5'!AP4/'Base Table 5'!AP$131</f>
        <v>3.128315203870179E-3</v>
      </c>
      <c r="AN2">
        <f>'Base Table 5'!AQ4/'Base Table 5'!AQ$131</f>
        <v>7.1720831945698713E-2</v>
      </c>
      <c r="AO2">
        <f>'Base Table 5'!AR4/'Base Table 5'!AR$131</f>
        <v>3.9131304979628297E-3</v>
      </c>
      <c r="AP2">
        <f>'Base Table 5'!AS4/'Base Table 5'!AS$131</f>
        <v>1.0574956367730979E-2</v>
      </c>
      <c r="AQ2">
        <f>'Base Table 5'!AT4/'Base Table 5'!AT$131</f>
        <v>2.1978646232139841E-5</v>
      </c>
      <c r="AR2">
        <f>'Base Table 5'!AU4/'Base Table 5'!AU$131</f>
        <v>5.1418096461812829E-5</v>
      </c>
      <c r="AS2">
        <f>'Base Table 5'!AV4/'Base Table 5'!AV$131</f>
        <v>9.1918793468104856E-5</v>
      </c>
      <c r="AT2">
        <f>'Base Table 5'!AW4/'Base Table 5'!AW$131</f>
        <v>4.5584474897732287E-5</v>
      </c>
      <c r="AU2">
        <f>'Base Table 5'!AX4/'Base Table 5'!AX$131</f>
        <v>6.7677425699982558E-5</v>
      </c>
      <c r="AV2">
        <f>'Base Table 5'!AY4/'Base Table 5'!AY$131</f>
        <v>4.124245661555643E-5</v>
      </c>
      <c r="AW2">
        <f>'Base Table 5'!AZ4/'Base Table 5'!AZ$131</f>
        <v>7.1567114612154512E-5</v>
      </c>
      <c r="AX2">
        <f>'Base Table 5'!BA4/'Base Table 5'!BA$131</f>
        <v>1.1084027084269081E-4</v>
      </c>
      <c r="AY2">
        <f>'Base Table 5'!BB4/'Base Table 5'!BB$131</f>
        <v>9.8543227555795762E-5</v>
      </c>
      <c r="AZ2">
        <f>'Base Table 5'!BC4/'Base Table 5'!BC$131</f>
        <v>3.5772360955046169E-5</v>
      </c>
      <c r="BA2">
        <f>'Base Table 5'!BD4/'Base Table 5'!BD$131</f>
        <v>1.8927657536409236E-5</v>
      </c>
      <c r="BB2">
        <f>'Base Table 5'!BE4/'Base Table 5'!BE$131</f>
        <v>1.3417722004257576E-5</v>
      </c>
      <c r="BC2">
        <f>'Base Table 5'!BF4/'Base Table 5'!BF$131</f>
        <v>1.6474756908023531E-5</v>
      </c>
      <c r="BD2">
        <f>'Base Table 5'!BG4/'Base Table 5'!BG$131</f>
        <v>1.4625297226481283E-5</v>
      </c>
      <c r="BE2">
        <f>'Base Table 5'!BH4/'Base Table 5'!BH$131</f>
        <v>8.2390555828824402E-6</v>
      </c>
      <c r="BF2">
        <f>'Base Table 5'!BI4/'Base Table 5'!BI$131</f>
        <v>1.0154854382217227E-5</v>
      </c>
      <c r="BG2">
        <f>'Base Table 5'!BJ4/'Base Table 5'!BJ$131</f>
        <v>1.4272712834549695E-5</v>
      </c>
      <c r="BH2">
        <f>'Base Table 5'!BK4/'Base Table 5'!BK$131</f>
        <v>1.4399628264991117E-5</v>
      </c>
      <c r="BI2">
        <f>'Base Table 5'!BL4/'Base Table 5'!BL$131</f>
        <v>1.7681812036598847E-5</v>
      </c>
      <c r="BJ2">
        <f>'Base Table 5'!BM4/'Base Table 5'!BM$131</f>
        <v>2.3964339384967032E-5</v>
      </c>
      <c r="BK2">
        <f>'Base Table 5'!BN4/'Base Table 5'!BN$131</f>
        <v>1.2808325347434205E-5</v>
      </c>
      <c r="BL2">
        <f>'Base Table 5'!BO4/'Base Table 5'!BO$131</f>
        <v>2.7295180791060821E-5</v>
      </c>
      <c r="BM2">
        <f>'Base Table 5'!BP4/'Base Table 5'!BP$131</f>
        <v>3.1220966740479982E-5</v>
      </c>
      <c r="BN2">
        <f>'Base Table 5'!BQ4/'Base Table 5'!BQ$131</f>
        <v>7.6872926019910226E-5</v>
      </c>
      <c r="BO2">
        <f>'Base Table 5'!BR4/'Base Table 5'!BR$131</f>
        <v>3.472474724423379E-5</v>
      </c>
      <c r="BP2">
        <f>'Base Table 5'!BS4/'Base Table 5'!BS$131</f>
        <v>4.7501919408059059E-6</v>
      </c>
      <c r="BQ2">
        <f>'Base Table 5'!BT4/'Base Table 5'!BT$131</f>
        <v>4.693267313999099E-5</v>
      </c>
      <c r="BR2">
        <f>'Base Table 5'!BU4/'Base Table 5'!BU$131</f>
        <v>8.8067700086200016E-6</v>
      </c>
      <c r="BS2">
        <f>'Base Table 5'!BV4/'Base Table 5'!BV$131</f>
        <v>1.8853975648697812E-5</v>
      </c>
      <c r="BT2">
        <f>'Base Table 5'!BW4/'Base Table 5'!BW$131</f>
        <v>1.7880858319624395E-5</v>
      </c>
      <c r="BU2">
        <f>'Base Table 5'!BX4/'Base Table 5'!BX$131</f>
        <v>1.197119152123352E-5</v>
      </c>
      <c r="BV2">
        <f>'Base Table 5'!BY4/'Base Table 5'!BY$131</f>
        <v>2.19234194058878E-5</v>
      </c>
      <c r="BW2">
        <f>'Base Table 5'!BZ4/'Base Table 5'!BZ$131</f>
        <v>1.20659877183649E-3</v>
      </c>
      <c r="BX2">
        <f>'Base Table 5'!CA4/'Base Table 5'!CA$131</f>
        <v>3.1933583771211723E-3</v>
      </c>
      <c r="BY2">
        <f>'Base Table 5'!CB4/'Base Table 5'!CB$131</f>
        <v>1.0521047634119323E-3</v>
      </c>
      <c r="BZ2">
        <f>'Base Table 5'!CC4/'Base Table 5'!CC$131</f>
        <v>9.5392785812535368E-4</v>
      </c>
      <c r="CA2">
        <f>'Base Table 5'!CD4/'Base Table 5'!CD$131</f>
        <v>7.2309118545854892E-6</v>
      </c>
      <c r="CB2">
        <f>'Base Table 5'!CE4/'Base Table 5'!CE$131</f>
        <v>4.3156200309708685E-5</v>
      </c>
      <c r="CC2">
        <f>'Base Table 5'!CF4/'Base Table 5'!CF$131</f>
        <v>1.9951723768210935E-5</v>
      </c>
      <c r="CD2">
        <f>'Base Table 5'!CG4/'Base Table 5'!CG$131</f>
        <v>9.3559056000896903E-6</v>
      </c>
      <c r="CE2">
        <f>'Base Table 5'!CH4/'Base Table 5'!CH$131</f>
        <v>1.0108608287277621E-5</v>
      </c>
      <c r="CF2">
        <f>'Base Table 5'!CI4/'Base Table 5'!CI$131</f>
        <v>1.1568731702290812E-4</v>
      </c>
      <c r="CG2">
        <f>'Base Table 5'!CJ4/'Base Table 5'!CJ$131</f>
        <v>1.3082652413711528E-5</v>
      </c>
      <c r="CH2">
        <f>'Base Table 5'!CK4/'Base Table 5'!CK$131</f>
        <v>1.4441340378733508E-5</v>
      </c>
      <c r="CI2">
        <f>'Base Table 5'!CL4/'Base Table 5'!CL$131</f>
        <v>1.1607655280236262E-5</v>
      </c>
      <c r="CJ2">
        <f>'Base Table 5'!CM4/'Base Table 5'!CM$131</f>
        <v>3.8013476696893619E-5</v>
      </c>
      <c r="CK2">
        <f>'Base Table 5'!CN4/'Base Table 5'!CN$131</f>
        <v>1.3004651422166085E-5</v>
      </c>
      <c r="CL2">
        <f>'Base Table 5'!CO4/'Base Table 5'!CO$131</f>
        <v>1.1769759955745702E-5</v>
      </c>
      <c r="CM2">
        <f>'Base Table 5'!CP4/'Base Table 5'!CP$131</f>
        <v>1.8404247901419398E-6</v>
      </c>
      <c r="CN2">
        <f>'Base Table 5'!CQ4/'Base Table 5'!CQ$131</f>
        <v>4.2221729858476197E-6</v>
      </c>
      <c r="CO2">
        <f>'Base Table 5'!CR4/'Base Table 5'!CR$131</f>
        <v>1.728259316805443E-6</v>
      </c>
      <c r="CP2">
        <f>'Base Table 5'!CS4/'Base Table 5'!CS$131</f>
        <v>5.8442505851241666E-5</v>
      </c>
      <c r="CQ2">
        <f>'Base Table 5'!CT4/'Base Table 5'!CT$131</f>
        <v>1.7067220740878413E-7</v>
      </c>
      <c r="CR2">
        <f>'Base Table 5'!CU4/'Base Table 5'!CU$131</f>
        <v>1.6486789900710665E-7</v>
      </c>
      <c r="CS2">
        <f>'Base Table 5'!CV4/'Base Table 5'!CV$131</f>
        <v>8.9206460176991138E-3</v>
      </c>
      <c r="CT2">
        <f>'Base Table 5'!CW4/'Base Table 5'!CW$131</f>
        <v>6.2682819550717662E-5</v>
      </c>
      <c r="CU2">
        <f>'Base Table 5'!CX4/'Base Table 5'!CX$131</f>
        <v>7.1118206975703236E-6</v>
      </c>
      <c r="CV2">
        <f>'Base Table 5'!CY4/'Base Table 5'!CY$131</f>
        <v>2.5076452599388385E-6</v>
      </c>
      <c r="CW2">
        <f>'Base Table 5'!CZ4/'Base Table 5'!CZ$131</f>
        <v>9.1734119686371572E-5</v>
      </c>
      <c r="CX2">
        <f>'Base Table 5'!DA4/'Base Table 5'!DA$131</f>
        <v>8.1009832953451665E-5</v>
      </c>
      <c r="CY2">
        <f>'Base Table 5'!DB4/'Base Table 5'!DB$131</f>
        <v>1.8110901231116462E-5</v>
      </c>
      <c r="CZ2">
        <f>'Base Table 5'!DC4/'Base Table 5'!DC$131</f>
        <v>1.0279699836731499E-4</v>
      </c>
      <c r="DA2">
        <f>'Base Table 5'!DD4/'Base Table 5'!DD$131</f>
        <v>2.7031716767053875E-5</v>
      </c>
      <c r="DB2">
        <f>'Base Table 5'!DE4/'Base Table 5'!DE$131</f>
        <v>3.874685137134169E-5</v>
      </c>
      <c r="DC2">
        <f>'Base Table 5'!DF4/'Base Table 5'!DF$131</f>
        <v>1.5608569823813291E-5</v>
      </c>
      <c r="DD2">
        <f>'Base Table 5'!DG4/'Base Table 5'!DG$131</f>
        <v>6.4475518697737982E-5</v>
      </c>
      <c r="DE2">
        <f>'Base Table 5'!DH4/'Base Table 5'!DH$131</f>
        <v>1.7141397305977255E-4</v>
      </c>
      <c r="DF2">
        <f>'Base Table 5'!DI4/'Base Table 5'!DI$131</f>
        <v>1.9145901823070756E-5</v>
      </c>
      <c r="DG2">
        <f>'Base Table 5'!DJ4/'Base Table 5'!DJ$131</f>
        <v>1.7678034988513872E-5</v>
      </c>
      <c r="DH2">
        <f>'Base Table 5'!DK4/'Base Table 5'!DK$131</f>
        <v>3.6988358438026905E-5</v>
      </c>
      <c r="DI2">
        <f>'Base Table 5'!DL4/'Base Table 5'!DL$131</f>
        <v>2.8939959405486807E-5</v>
      </c>
      <c r="DJ2">
        <f>'Base Table 5'!DM4/'Base Table 5'!DM$131</f>
        <v>2.1306640199486196E-5</v>
      </c>
      <c r="DK2">
        <f>'Base Table 5'!DN4/'Base Table 5'!DN$131</f>
        <v>4.3531735586094295E-5</v>
      </c>
      <c r="DL2">
        <f>'Base Table 5'!DO4/'Base Table 5'!DO$131</f>
        <v>1.1136067672212872E-3</v>
      </c>
    </row>
    <row r="3" spans="1:116" x14ac:dyDescent="0.4">
      <c r="A3">
        <v>2</v>
      </c>
      <c r="B3">
        <f>'Base Table 5'!E5/'Base Table 5'!E$131</f>
        <v>1.39545291916255E-3</v>
      </c>
      <c r="C3">
        <f>'Base Table 5'!F5/'Base Table 5'!F$131</f>
        <v>1.3917658513771107E-2</v>
      </c>
      <c r="D3">
        <f>'Base Table 5'!G5/'Base Table 5'!G$131</f>
        <v>5.1947476888477987E-3</v>
      </c>
      <c r="E3">
        <f>'Base Table 5'!H5/'Base Table 5'!H$131</f>
        <v>7.1142510138028545E-5</v>
      </c>
      <c r="F3">
        <f>'Base Table 5'!I5/'Base Table 5'!I$131</f>
        <v>1.2783134085388286E-6</v>
      </c>
      <c r="G3">
        <f>'Base Table 5'!J5/'Base Table 5'!J$131</f>
        <v>1.6467973418992797E-3</v>
      </c>
      <c r="H3">
        <f>'Base Table 5'!K5/'Base Table 5'!K$131</f>
        <v>1.2586206815580239E-4</v>
      </c>
      <c r="I3">
        <f>'Base Table 5'!L5/'Base Table 5'!L$131</f>
        <v>1.6499188647106847E-6</v>
      </c>
      <c r="J3">
        <f>'Base Table 5'!M5/'Base Table 5'!M$131</f>
        <v>1.1208642798101049E-6</v>
      </c>
      <c r="K3">
        <f>'Base Table 5'!N5/'Base Table 5'!N$131</f>
        <v>5.7460160757830219E-7</v>
      </c>
      <c r="L3">
        <f>'Base Table 5'!O5/'Base Table 5'!O$131</f>
        <v>2.9765856103330683E-6</v>
      </c>
      <c r="M3">
        <f>'Base Table 5'!P5/'Base Table 5'!P$131</f>
        <v>1.4649549946154878E-6</v>
      </c>
      <c r="N3">
        <f>'Base Table 5'!Q5/'Base Table 5'!Q$131</f>
        <v>1.242344110965452E-6</v>
      </c>
      <c r="O3">
        <f>'Base Table 5'!R5/'Base Table 5'!R$131</f>
        <v>0.15254957814925638</v>
      </c>
      <c r="P3">
        <f>'Base Table 5'!S5/'Base Table 5'!S$131</f>
        <v>2.9702972135084913E-5</v>
      </c>
      <c r="Q3">
        <f>'Base Table 5'!T5/'Base Table 5'!T$131</f>
        <v>7.7816666726725067E-3</v>
      </c>
      <c r="R3">
        <f>'Base Table 5'!U5/'Base Table 5'!U$131</f>
        <v>4.6225886969165695E-5</v>
      </c>
      <c r="S3">
        <f>'Base Table 5'!V5/'Base Table 5'!V$131</f>
        <v>5.5008740126135638E-4</v>
      </c>
      <c r="T3">
        <f>'Base Table 5'!W5/'Base Table 5'!W$131</f>
        <v>5.867748830449723E-4</v>
      </c>
      <c r="U3">
        <f>'Base Table 5'!X5/'Base Table 5'!X$131</f>
        <v>5.357288307257629E-3</v>
      </c>
      <c r="V3">
        <f>'Base Table 5'!Y5/'Base Table 5'!Y$131</f>
        <v>3.0345562170435081E-3</v>
      </c>
      <c r="W3">
        <f>'Base Table 5'!Z5/'Base Table 5'!Z$131</f>
        <v>1.3771126520960193E-2</v>
      </c>
      <c r="X3">
        <f>'Base Table 5'!AA5/'Base Table 5'!AA$131</f>
        <v>1.3819195356176884E-5</v>
      </c>
      <c r="Y3">
        <f>'Base Table 5'!AB5/'Base Table 5'!AB$131</f>
        <v>2.1737828366676508E-5</v>
      </c>
      <c r="Z3">
        <f>'Base Table 5'!AC5/'Base Table 5'!AC$131</f>
        <v>1.4527811349139888E-5</v>
      </c>
      <c r="AA3">
        <f>'Base Table 5'!AD5/'Base Table 5'!AD$131</f>
        <v>1.6103904469560759E-5</v>
      </c>
      <c r="AB3">
        <f>'Base Table 5'!AE5/'Base Table 5'!AE$131</f>
        <v>7.9631901840490805E-5</v>
      </c>
      <c r="AC3">
        <f>'Base Table 5'!AF5/'Base Table 5'!AF$131</f>
        <v>1.249999895134237E-5</v>
      </c>
      <c r="AD3">
        <f>'Base Table 5'!AG5/'Base Table 5'!AG$131</f>
        <v>0</v>
      </c>
      <c r="AE3">
        <f>'Base Table 5'!AH5/'Base Table 5'!AH$131</f>
        <v>7.2595281306715071E-7</v>
      </c>
      <c r="AF3">
        <f>'Base Table 5'!AI5/'Base Table 5'!AI$131</f>
        <v>1.9522772337793413E-6</v>
      </c>
      <c r="AG3">
        <f>'Base Table 5'!AJ5/'Base Table 5'!AJ$131</f>
        <v>1.1392173189009155E-4</v>
      </c>
      <c r="AH3">
        <f>'Base Table 5'!AK5/'Base Table 5'!AK$131</f>
        <v>4.3839472414347758E-5</v>
      </c>
      <c r="AI3">
        <f>'Base Table 5'!AL5/'Base Table 5'!AL$131</f>
        <v>1.0206762088186683E-5</v>
      </c>
      <c r="AJ3">
        <f>'Base Table 5'!AM5/'Base Table 5'!AM$131</f>
        <v>6.5001984344113523E-6</v>
      </c>
      <c r="AK3">
        <f>'Base Table 5'!AN5/'Base Table 5'!AN$131</f>
        <v>7.2438163823995822E-6</v>
      </c>
      <c r="AL3">
        <f>'Base Table 5'!AO5/'Base Table 5'!AO$131</f>
        <v>4.2879020160672753E-6</v>
      </c>
      <c r="AM3">
        <f>'Base Table 5'!AP5/'Base Table 5'!AP$131</f>
        <v>1.195582910626127E-3</v>
      </c>
      <c r="AN3">
        <f>'Base Table 5'!AQ5/'Base Table 5'!AQ$131</f>
        <v>2.1286678512162749E-4</v>
      </c>
      <c r="AO3">
        <f>'Base Table 5'!AR5/'Base Table 5'!AR$131</f>
        <v>1.644176839439966E-5</v>
      </c>
      <c r="AP3">
        <f>'Base Table 5'!AS5/'Base Table 5'!AS$131</f>
        <v>1.0911458096539535E-4</v>
      </c>
      <c r="AQ3">
        <f>'Base Table 5'!AT5/'Base Table 5'!AT$131</f>
        <v>1.0259649750214171E-5</v>
      </c>
      <c r="AR3">
        <f>'Base Table 5'!AU5/'Base Table 5'!AU$131</f>
        <v>4.3000899176249166E-6</v>
      </c>
      <c r="AS3">
        <f>'Base Table 5'!AV5/'Base Table 5'!AV$131</f>
        <v>3.3240447183138833E-5</v>
      </c>
      <c r="AT3">
        <f>'Base Table 5'!AW5/'Base Table 5'!AW$131</f>
        <v>1.9601834670469423E-5</v>
      </c>
      <c r="AU3">
        <f>'Base Table 5'!AX5/'Base Table 5'!AX$131</f>
        <v>3.3029835509793287E-5</v>
      </c>
      <c r="AV3">
        <f>'Base Table 5'!AY5/'Base Table 5'!AY$131</f>
        <v>1.676014058069422E-5</v>
      </c>
      <c r="AW3">
        <f>'Base Table 5'!AZ5/'Base Table 5'!AZ$131</f>
        <v>4.968968770632516E-5</v>
      </c>
      <c r="AX3">
        <f>'Base Table 5'!BA5/'Base Table 5'!BA$131</f>
        <v>1.3875851417473859E-5</v>
      </c>
      <c r="AY3">
        <f>'Base Table 5'!BB5/'Base Table 5'!BB$131</f>
        <v>1.1596702217820933E-5</v>
      </c>
      <c r="AZ3">
        <f>'Base Table 5'!BC5/'Base Table 5'!BC$131</f>
        <v>1.644083256014748E-5</v>
      </c>
      <c r="BA3">
        <f>'Base Table 5'!BD5/'Base Table 5'!BD$131</f>
        <v>1.1994252260913183E-5</v>
      </c>
      <c r="BB3">
        <f>'Base Table 5'!BE5/'Base Table 5'!BE$131</f>
        <v>8.2278483988371919E-6</v>
      </c>
      <c r="BC3">
        <f>'Base Table 5'!BF5/'Base Table 5'!BF$131</f>
        <v>9.9990161401146391E-6</v>
      </c>
      <c r="BD3">
        <f>'Base Table 5'!BG5/'Base Table 5'!BG$131</f>
        <v>1.0290254036596112E-5</v>
      </c>
      <c r="BE3">
        <f>'Base Table 5'!BH5/'Base Table 5'!BH$131</f>
        <v>5.8780127889818007E-6</v>
      </c>
      <c r="BF3">
        <f>'Base Table 5'!BI5/'Base Table 5'!BI$131</f>
        <v>7.1917810360863945E-6</v>
      </c>
      <c r="BG3">
        <f>'Base Table 5'!BJ5/'Base Table 5'!BJ$131</f>
        <v>1.0040952068514238E-5</v>
      </c>
      <c r="BH3">
        <f>'Base Table 5'!BK5/'Base Table 5'!BK$131</f>
        <v>1.0193368601059703E-5</v>
      </c>
      <c r="BI3">
        <f>'Base Table 5'!BL5/'Base Table 5'!BL$131</f>
        <v>1.0043606837017961E-5</v>
      </c>
      <c r="BJ3">
        <f>'Base Table 5'!BM5/'Base Table 5'!BM$131</f>
        <v>1.5783952198851371E-5</v>
      </c>
      <c r="BK3">
        <f>'Base Table 5'!BN5/'Base Table 5'!BN$131</f>
        <v>8.0302196025905856E-6</v>
      </c>
      <c r="BL3">
        <f>'Base Table 5'!BO5/'Base Table 5'!BO$131</f>
        <v>1.9872169942613732E-5</v>
      </c>
      <c r="BM3">
        <f>'Base Table 5'!BP5/'Base Table 5'!BP$131</f>
        <v>2.1997344260295668E-5</v>
      </c>
      <c r="BN3">
        <f>'Base Table 5'!BQ5/'Base Table 5'!BQ$131</f>
        <v>4.185047823540895E-6</v>
      </c>
      <c r="BO3">
        <f>'Base Table 5'!BR5/'Base Table 5'!BR$131</f>
        <v>6.5869869456037663E-7</v>
      </c>
      <c r="BP3">
        <f>'Base Table 5'!BS5/'Base Table 5'!BS$131</f>
        <v>4.1506531521605007E-7</v>
      </c>
      <c r="BQ3">
        <f>'Base Table 5'!BT5/'Base Table 5'!BT$131</f>
        <v>3.0705420873255736E-6</v>
      </c>
      <c r="BR3">
        <f>'Base Table 5'!BU5/'Base Table 5'!BU$131</f>
        <v>1.9348528990449544E-6</v>
      </c>
      <c r="BS3">
        <f>'Base Table 5'!BV5/'Base Table 5'!BV$131</f>
        <v>1.2521007175293367E-5</v>
      </c>
      <c r="BT3">
        <f>'Base Table 5'!BW5/'Base Table 5'!BW$131</f>
        <v>1.1641590316886611E-5</v>
      </c>
      <c r="BU3">
        <f>'Base Table 5'!BX5/'Base Table 5'!BX$131</f>
        <v>6.0608218841792074E-6</v>
      </c>
      <c r="BV3">
        <f>'Base Table 5'!BY5/'Base Table 5'!BY$131</f>
        <v>1.3306570511274961E-5</v>
      </c>
      <c r="BW3">
        <f>'Base Table 5'!BZ5/'Base Table 5'!BZ$131</f>
        <v>8.5780957514308503E-4</v>
      </c>
      <c r="BX3">
        <f>'Base Table 5'!CA5/'Base Table 5'!CA$131</f>
        <v>2.4022025905959732E-3</v>
      </c>
      <c r="BY3">
        <f>'Base Table 5'!CB5/'Base Table 5'!CB$131</f>
        <v>3.3363665136888748E-3</v>
      </c>
      <c r="BZ3">
        <f>'Base Table 5'!CC5/'Base Table 5'!CC$131</f>
        <v>2.0216859766034397E-3</v>
      </c>
      <c r="CA3">
        <f>'Base Table 5'!CD5/'Base Table 5'!CD$131</f>
        <v>1.5235778062457809E-6</v>
      </c>
      <c r="CB3">
        <f>'Base Table 5'!CE5/'Base Table 5'!CE$131</f>
        <v>1.5761479760330061E-6</v>
      </c>
      <c r="CC3">
        <f>'Base Table 5'!CF5/'Base Table 5'!CF$131</f>
        <v>8.5992306600228608E-7</v>
      </c>
      <c r="CD3">
        <f>'Base Table 5'!CG5/'Base Table 5'!CG$131</f>
        <v>6.2643645944279386E-6</v>
      </c>
      <c r="CE3">
        <f>'Base Table 5'!CH5/'Base Table 5'!CH$131</f>
        <v>4.0064360740662588E-6</v>
      </c>
      <c r="CF3">
        <f>'Base Table 5'!CI5/'Base Table 5'!CI$131</f>
        <v>2.3278241340306334E-7</v>
      </c>
      <c r="CG3">
        <f>'Base Table 5'!CJ5/'Base Table 5'!CJ$131</f>
        <v>1.7179240543257563E-6</v>
      </c>
      <c r="CH3">
        <f>'Base Table 5'!CK5/'Base Table 5'!CK$131</f>
        <v>1.6403165277378997E-4</v>
      </c>
      <c r="CI3">
        <f>'Base Table 5'!CL5/'Base Table 5'!CL$131</f>
        <v>1.4545454267072645E-6</v>
      </c>
      <c r="CJ3">
        <f>'Base Table 5'!CM5/'Base Table 5'!CM$131</f>
        <v>6.2435755416029578E-7</v>
      </c>
      <c r="CK3">
        <f>'Base Table 5'!CN5/'Base Table 5'!CN$131</f>
        <v>1.5899256038316214E-6</v>
      </c>
      <c r="CL3">
        <f>'Base Table 5'!CO5/'Base Table 5'!CO$131</f>
        <v>3.8659795475077122E-7</v>
      </c>
      <c r="CM3">
        <f>'Base Table 5'!CP5/'Base Table 5'!CP$131</f>
        <v>6.5819868698336221E-8</v>
      </c>
      <c r="CN3">
        <f>'Base Table 5'!CQ5/'Base Table 5'!CQ$131</f>
        <v>1.9663777106932174E-7</v>
      </c>
      <c r="CO3">
        <f>'Base Table 5'!CR5/'Base Table 5'!CR$131</f>
        <v>4.2190562851474501E-7</v>
      </c>
      <c r="CP3">
        <f>'Base Table 5'!CS5/'Base Table 5'!CS$131</f>
        <v>1.3404662755706858E-6</v>
      </c>
      <c r="CQ3">
        <f>'Base Table 5'!CT5/'Base Table 5'!CT$131</f>
        <v>1.2661280603966868E-7</v>
      </c>
      <c r="CR3">
        <f>'Base Table 5'!CU5/'Base Table 5'!CU$131</f>
        <v>1.2191911859349063E-7</v>
      </c>
      <c r="CS3">
        <f>'Base Table 5'!CV5/'Base Table 5'!CV$131</f>
        <v>7.3351061946902647E-4</v>
      </c>
      <c r="CT3">
        <f>'Base Table 5'!CW5/'Base Table 5'!CW$131</f>
        <v>1.2892474305658193E-5</v>
      </c>
      <c r="CU3">
        <f>'Base Table 5'!CX5/'Base Table 5'!CX$131</f>
        <v>4.4249301325485655E-7</v>
      </c>
      <c r="CV3">
        <f>'Base Table 5'!CY5/'Base Table 5'!CY$131</f>
        <v>3.2110091743119268E-7</v>
      </c>
      <c r="CW3">
        <f>'Base Table 5'!CZ5/'Base Table 5'!CZ$131</f>
        <v>1.2348030228727133E-6</v>
      </c>
      <c r="CX3">
        <f>'Base Table 5'!DA5/'Base Table 5'!DA$131</f>
        <v>6.4998038545040649E-6</v>
      </c>
      <c r="CY3">
        <f>'Base Table 5'!DB5/'Base Table 5'!DB$131</f>
        <v>1.9723350474828206E-6</v>
      </c>
      <c r="CZ3">
        <f>'Base Table 5'!DC5/'Base Table 5'!DC$131</f>
        <v>1.1279046231734076E-4</v>
      </c>
      <c r="DA3">
        <f>'Base Table 5'!DD5/'Base Table 5'!DD$131</f>
        <v>1.8915471412591902E-4</v>
      </c>
      <c r="DB3">
        <f>'Base Table 5'!DE5/'Base Table 5'!DE$131</f>
        <v>3.1270087288719727E-4</v>
      </c>
      <c r="DC3">
        <f>'Base Table 5'!DF5/'Base Table 5'!DF$131</f>
        <v>1.0957544617786905E-4</v>
      </c>
      <c r="DD3">
        <f>'Base Table 5'!DG5/'Base Table 5'!DG$131</f>
        <v>2.6471312086097425E-4</v>
      </c>
      <c r="DE3">
        <f>'Base Table 5'!DH5/'Base Table 5'!DH$131</f>
        <v>2.173739001431533E-4</v>
      </c>
      <c r="DF3">
        <f>'Base Table 5'!DI5/'Base Table 5'!DI$131</f>
        <v>2.0471516410294766E-6</v>
      </c>
      <c r="DG3">
        <f>'Base Table 5'!DJ5/'Base Table 5'!DJ$131</f>
        <v>2.9135642339635981E-3</v>
      </c>
      <c r="DH3">
        <f>'Base Table 5'!DK5/'Base Table 5'!DK$131</f>
        <v>1.536560247291622E-3</v>
      </c>
      <c r="DI3">
        <f>'Base Table 5'!DL5/'Base Table 5'!DL$131</f>
        <v>5.3002029725659661E-6</v>
      </c>
      <c r="DJ3">
        <f>'Base Table 5'!DM5/'Base Table 5'!DM$131</f>
        <v>7.4623013953556088E-6</v>
      </c>
      <c r="DK3">
        <f>'Base Table 5'!DN5/'Base Table 5'!DN$131</f>
        <v>5.7095578309277651E-5</v>
      </c>
      <c r="DL3">
        <f>'Base Table 5'!DO5/'Base Table 5'!DO$131</f>
        <v>9.9016227782347539E-7</v>
      </c>
    </row>
    <row r="4" spans="1:116" x14ac:dyDescent="0.4">
      <c r="A4">
        <v>3</v>
      </c>
      <c r="B4">
        <f>'Base Table 5'!E6/'Base Table 5'!E$131</f>
        <v>4.2353822288091522E-2</v>
      </c>
      <c r="C4">
        <f>'Base Table 5'!F6/'Base Table 5'!F$131</f>
        <v>7.6806402755692241E-2</v>
      </c>
      <c r="D4">
        <f>'Base Table 5'!G6/'Base Table 5'!G$131</f>
        <v>1.9089646541203122E-2</v>
      </c>
      <c r="E4">
        <f>'Base Table 5'!H6/'Base Table 5'!H$131</f>
        <v>7.0335678690271089E-4</v>
      </c>
      <c r="F4">
        <f>'Base Table 5'!I6/'Base Table 5'!I$131</f>
        <v>5.9878891242081971E-6</v>
      </c>
      <c r="G4">
        <f>'Base Table 5'!J6/'Base Table 5'!J$131</f>
        <v>1.9967812041478972E-4</v>
      </c>
      <c r="H4">
        <f>'Base Table 5'!K6/'Base Table 5'!K$131</f>
        <v>0.36636893099350909</v>
      </c>
      <c r="I4">
        <f>'Base Table 5'!L6/'Base Table 5'!L$131</f>
        <v>4.7169335900097765E-7</v>
      </c>
      <c r="J4">
        <f>'Base Table 5'!M6/'Base Table 5'!M$131</f>
        <v>3.2024693708860143E-7</v>
      </c>
      <c r="K4">
        <f>'Base Table 5'!N6/'Base Table 5'!N$131</f>
        <v>1.6386521561074872E-7</v>
      </c>
      <c r="L4">
        <f>'Base Table 5'!O6/'Base Table 5'!O$131</f>
        <v>8.5088407715552491E-7</v>
      </c>
      <c r="M4">
        <f>'Base Table 5'!P6/'Base Table 5'!P$131</f>
        <v>4.1929807266379685E-7</v>
      </c>
      <c r="N4">
        <f>'Base Table 5'!Q6/'Base Table 5'!Q$131</f>
        <v>3.5495546027584347E-7</v>
      </c>
      <c r="O4">
        <f>'Base Table 5'!R6/'Base Table 5'!R$131</f>
        <v>1.2041465115755839E-3</v>
      </c>
      <c r="P4">
        <f>'Base Table 5'!S6/'Base Table 5'!S$131</f>
        <v>4.7450497985798153E-4</v>
      </c>
      <c r="Q4">
        <f>'Base Table 5'!T6/'Base Table 5'!T$131</f>
        <v>8.5608839087596307E-4</v>
      </c>
      <c r="R4">
        <f>'Base Table 5'!U6/'Base Table 5'!U$131</f>
        <v>0.22957812091727542</v>
      </c>
      <c r="S4">
        <f>'Base Table 5'!V6/'Base Table 5'!V$131</f>
        <v>1.139919648371886E-2</v>
      </c>
      <c r="T4">
        <f>'Base Table 5'!W6/'Base Table 5'!W$131</f>
        <v>5.2821367381618561E-4</v>
      </c>
      <c r="U4">
        <f>'Base Table 5'!X6/'Base Table 5'!X$131</f>
        <v>1.7775238107127278E-2</v>
      </c>
      <c r="V4">
        <f>'Base Table 5'!Y6/'Base Table 5'!Y$131</f>
        <v>0.22548497209050838</v>
      </c>
      <c r="W4">
        <f>'Base Table 5'!Z6/'Base Table 5'!Z$131</f>
        <v>6.867458827311132E-2</v>
      </c>
      <c r="X4">
        <f>'Base Table 5'!AA6/'Base Table 5'!AA$131</f>
        <v>7.7426124021955081E-3</v>
      </c>
      <c r="Y4">
        <f>'Base Table 5'!AB6/'Base Table 5'!AB$131</f>
        <v>2.0446742185670176E-3</v>
      </c>
      <c r="Z4">
        <f>'Base Table 5'!AC6/'Base Table 5'!AC$131</f>
        <v>0.26795939860765067</v>
      </c>
      <c r="AA4">
        <f>'Base Table 5'!AD6/'Base Table 5'!AD$131</f>
        <v>8.2397445401270319E-3</v>
      </c>
      <c r="AB4">
        <f>'Base Table 5'!AE6/'Base Table 5'!AE$131</f>
        <v>3.2417177914110433E-4</v>
      </c>
      <c r="AC4">
        <f>'Base Table 5'!AF6/'Base Table 5'!AF$131</f>
        <v>1.3919182277473525E-3</v>
      </c>
      <c r="AD4">
        <f>'Base Table 5'!AG6/'Base Table 5'!AG$131</f>
        <v>3.9215840062117901E-6</v>
      </c>
      <c r="AE4">
        <f>'Base Table 5'!AH6/'Base Table 5'!AH$131</f>
        <v>7.803992740471869E-6</v>
      </c>
      <c r="AF4">
        <f>'Base Table 5'!AI6/'Base Table 5'!AI$131</f>
        <v>8.5683278593648882E-5</v>
      </c>
      <c r="AG4">
        <f>'Base Table 5'!AJ6/'Base Table 5'!AJ$131</f>
        <v>1.5866777685262273E-4</v>
      </c>
      <c r="AH4">
        <f>'Base Table 5'!AK6/'Base Table 5'!AK$131</f>
        <v>1.2790735081228888E-4</v>
      </c>
      <c r="AI4">
        <f>'Base Table 5'!AL6/'Base Table 5'!AL$131</f>
        <v>1.498851525940469E-4</v>
      </c>
      <c r="AJ4">
        <f>'Base Table 5'!AM6/'Base Table 5'!AM$131</f>
        <v>4.536002293671645E-4</v>
      </c>
      <c r="AK4">
        <f>'Base Table 5'!AN6/'Base Table 5'!AN$131</f>
        <v>1.7302120447033927E-4</v>
      </c>
      <c r="AL4">
        <f>'Base Table 5'!AO6/'Base Table 5'!AO$131</f>
        <v>1.225114861733507E-6</v>
      </c>
      <c r="AM4">
        <f>'Base Table 5'!AP6/'Base Table 5'!AP$131</f>
        <v>4.3143899175152072E-4</v>
      </c>
      <c r="AN4">
        <f>'Base Table 5'!AQ6/'Base Table 5'!AQ$131</f>
        <v>2.0316024030696154E-5</v>
      </c>
      <c r="AO4">
        <f>'Base Table 5'!AR6/'Base Table 5'!AR$131</f>
        <v>1.2264375913133155E-4</v>
      </c>
      <c r="AP4">
        <f>'Base Table 5'!AS6/'Base Table 5'!AS$131</f>
        <v>4.8220485064659604E-5</v>
      </c>
      <c r="AQ4">
        <f>'Base Table 5'!AT6/'Base Table 5'!AT$131</f>
        <v>2.149354295297131E-2</v>
      </c>
      <c r="AR4">
        <f>'Base Table 5'!AU6/'Base Table 5'!AU$131</f>
        <v>3.6465311449108348E-2</v>
      </c>
      <c r="AS4">
        <f>'Base Table 5'!AV6/'Base Table 5'!AV$131</f>
        <v>3.9315288189302884E-4</v>
      </c>
      <c r="AT4">
        <f>'Base Table 5'!AW6/'Base Table 5'!AW$131</f>
        <v>8.9224080261753925E-4</v>
      </c>
      <c r="AU4">
        <f>'Base Table 5'!AX6/'Base Table 5'!AX$131</f>
        <v>1.8192017204975492E-4</v>
      </c>
      <c r="AV4">
        <f>'Base Table 5'!AY6/'Base Table 5'!AY$131</f>
        <v>2.6063420673941859E-4</v>
      </c>
      <c r="AW4">
        <f>'Base Table 5'!AZ6/'Base Table 5'!AZ$131</f>
        <v>3.503879383694264E-4</v>
      </c>
      <c r="AX4">
        <f>'Base Table 5'!BA6/'Base Table 5'!BA$131</f>
        <v>3.966691840019805E-6</v>
      </c>
      <c r="AY4">
        <f>'Base Table 5'!BB6/'Base Table 5'!BB$131</f>
        <v>3.3126396223402949E-6</v>
      </c>
      <c r="AZ4">
        <f>'Base Table 5'!BC6/'Base Table 5'!BC$131</f>
        <v>4.6973807314707079E-6</v>
      </c>
      <c r="BA4">
        <f>'Base Table 5'!BD6/'Base Table 5'!BD$131</f>
        <v>1.5981858403815059E-5</v>
      </c>
      <c r="BB4">
        <f>'Base Table 5'!BE6/'Base Table 5'!BE$131</f>
        <v>3.0198916101226617E-6</v>
      </c>
      <c r="BC4">
        <f>'Base Table 5'!BF6/'Base Table 5'!BF$131</f>
        <v>2.1552997388632933E-5</v>
      </c>
      <c r="BD4">
        <f>'Base Table 5'!BG6/'Base Table 5'!BG$131</f>
        <v>2.9400725818846031E-6</v>
      </c>
      <c r="BE4">
        <f>'Base Table 5'!BH6/'Base Table 5'!BH$131</f>
        <v>1.6847024102311856E-6</v>
      </c>
      <c r="BF4">
        <f>'Base Table 5'!BI6/'Base Table 5'!BI$131</f>
        <v>2.0547945817389697E-6</v>
      </c>
      <c r="BG4">
        <f>'Base Table 5'!BJ6/'Base Table 5'!BJ$131</f>
        <v>2.8666766479595029E-6</v>
      </c>
      <c r="BH4">
        <f>'Base Table 5'!BK6/'Base Table 5'!BK$131</f>
        <v>2.9769420686276052E-6</v>
      </c>
      <c r="BI4">
        <f>'Base Table 5'!BL6/'Base Table 5'!BL$131</f>
        <v>3.3197355931880091E-6</v>
      </c>
      <c r="BJ4">
        <f>'Base Table 5'!BM6/'Base Table 5'!BM$131</f>
        <v>4.7194541458359583E-6</v>
      </c>
      <c r="BK4">
        <f>'Base Table 5'!BN6/'Base Table 5'!BN$131</f>
        <v>2.4115675068215965E-6</v>
      </c>
      <c r="BL4">
        <f>'Base Table 5'!BO6/'Base Table 5'!BO$131</f>
        <v>3.6504507968340666E-3</v>
      </c>
      <c r="BM4">
        <f>'Base Table 5'!BP6/'Base Table 5'!BP$131</f>
        <v>6.3370931428604412E-6</v>
      </c>
      <c r="BN4">
        <f>'Base Table 5'!BQ6/'Base Table 5'!BQ$131</f>
        <v>4.4376341987116933E-5</v>
      </c>
      <c r="BO4">
        <f>'Base Table 5'!BR6/'Base Table 5'!BR$131</f>
        <v>2.022443435266713E-5</v>
      </c>
      <c r="BP4">
        <f>'Base Table 5'!BS6/'Base Table 5'!BS$131</f>
        <v>1.2359722719766823E-5</v>
      </c>
      <c r="BQ4">
        <f>'Base Table 5'!BT6/'Base Table 5'!BT$131</f>
        <v>4.8673397209182684E-4</v>
      </c>
      <c r="BR4">
        <f>'Base Table 5'!BU6/'Base Table 5'!BU$131</f>
        <v>8.3347509497321112E-7</v>
      </c>
      <c r="BS4">
        <f>'Base Table 5'!BV6/'Base Table 5'!BV$131</f>
        <v>6.9131963554729288E-4</v>
      </c>
      <c r="BT4">
        <f>'Base Table 5'!BW6/'Base Table 5'!BW$131</f>
        <v>5.1474081100877768E-4</v>
      </c>
      <c r="BU4">
        <f>'Base Table 5'!BX6/'Base Table 5'!BX$131</f>
        <v>2.7537301498769043E-4</v>
      </c>
      <c r="BV4">
        <f>'Base Table 5'!BY6/'Base Table 5'!BY$131</f>
        <v>1.1825014959395935E-3</v>
      </c>
      <c r="BW4">
        <f>'Base Table 5'!BZ6/'Base Table 5'!BZ$131</f>
        <v>4.5105239470767547E-4</v>
      </c>
      <c r="BX4">
        <f>'Base Table 5'!CA6/'Base Table 5'!CA$131</f>
        <v>3.5833451453284562E-3</v>
      </c>
      <c r="BY4">
        <f>'Base Table 5'!CB6/'Base Table 5'!CB$131</f>
        <v>1.2263194334546606E-2</v>
      </c>
      <c r="BZ4">
        <f>'Base Table 5'!CC6/'Base Table 5'!CC$131</f>
        <v>1.1820066063310264E-2</v>
      </c>
      <c r="CA4">
        <f>'Base Table 5'!CD6/'Base Table 5'!CD$131</f>
        <v>4.8128838077148089E-5</v>
      </c>
      <c r="CB4">
        <f>'Base Table 5'!CE6/'Base Table 5'!CE$131</f>
        <v>2.6238716043117886E-4</v>
      </c>
      <c r="CC4">
        <f>'Base Table 5'!CF6/'Base Table 5'!CF$131</f>
        <v>4.9325639656978501E-4</v>
      </c>
      <c r="CD4">
        <f>'Base Table 5'!CG6/'Base Table 5'!CG$131</f>
        <v>1.9587420819552667E-4</v>
      </c>
      <c r="CE4">
        <f>'Base Table 5'!CH6/'Base Table 5'!CH$131</f>
        <v>4.3892196652390962E-4</v>
      </c>
      <c r="CF4">
        <f>'Base Table 5'!CI6/'Base Table 5'!CI$131</f>
        <v>5.127675578058535E-4</v>
      </c>
      <c r="CG4">
        <f>'Base Table 5'!CJ6/'Base Table 5'!CJ$131</f>
        <v>4.9255165193955256E-7</v>
      </c>
      <c r="CH4">
        <f>'Base Table 5'!CK6/'Base Table 5'!CK$131</f>
        <v>1.6327373845604082E-3</v>
      </c>
      <c r="CI4">
        <f>'Base Table 5'!CL6/'Base Table 5'!CL$131</f>
        <v>4.1148324571323932E-7</v>
      </c>
      <c r="CJ4">
        <f>'Base Table 5'!CM6/'Base Table 5'!CM$131</f>
        <v>1.7893173808252378E-7</v>
      </c>
      <c r="CK4">
        <f>'Base Table 5'!CN6/'Base Table 5'!CN$131</f>
        <v>4.5380139558904585E-7</v>
      </c>
      <c r="CL4">
        <f>'Base Table 5'!CO6/'Base Table 5'!CO$131</f>
        <v>1.4480241171831664E-4</v>
      </c>
      <c r="CM4">
        <f>'Base Table 5'!CP6/'Base Table 5'!CP$131</f>
        <v>2.1492718663418249E-6</v>
      </c>
      <c r="CN4">
        <f>'Base Table 5'!CQ6/'Base Table 5'!CQ$131</f>
        <v>5.6775694463677409E-8</v>
      </c>
      <c r="CO4">
        <f>'Base Table 5'!CR6/'Base Table 5'!CR$131</f>
        <v>1.2071520815860977E-7</v>
      </c>
      <c r="CP4">
        <f>'Base Table 5'!CS6/'Base Table 5'!CS$131</f>
        <v>7.0040730721298509E-4</v>
      </c>
      <c r="CQ4">
        <f>'Base Table 5'!CT6/'Base Table 5'!CT$131</f>
        <v>3.6175087439905333E-8</v>
      </c>
      <c r="CR4">
        <f>'Base Table 5'!CU6/'Base Table 5'!CU$131</f>
        <v>3.4636113236787114E-8</v>
      </c>
      <c r="CS4">
        <f>'Base Table 5'!CV6/'Base Table 5'!CV$131</f>
        <v>1.0531787610619469E-3</v>
      </c>
      <c r="CT4">
        <f>'Base Table 5'!CW6/'Base Table 5'!CW$131</f>
        <v>5.1444347073367222E-5</v>
      </c>
      <c r="CU4">
        <f>'Base Table 5'!CX6/'Base Table 5'!CX$131</f>
        <v>1.265894960600234E-7</v>
      </c>
      <c r="CV4">
        <f>'Base Table 5'!CY6/'Base Table 5'!CY$131</f>
        <v>8.0468909276248726E-5</v>
      </c>
      <c r="CW4">
        <f>'Base Table 5'!CZ6/'Base Table 5'!CZ$131</f>
        <v>2.1028473278464208E-4</v>
      </c>
      <c r="CX4">
        <f>'Base Table 5'!DA6/'Base Table 5'!DA$131</f>
        <v>2.1252823430495098E-4</v>
      </c>
      <c r="CY4">
        <f>'Base Table 5'!DB6/'Base Table 5'!DB$131</f>
        <v>1.3709839641983031E-4</v>
      </c>
      <c r="CZ4">
        <f>'Base Table 5'!DC6/'Base Table 5'!DC$131</f>
        <v>3.0536185311979918E-4</v>
      </c>
      <c r="DA4">
        <f>'Base Table 5'!DD6/'Base Table 5'!DD$131</f>
        <v>2.6605813429545345E-4</v>
      </c>
      <c r="DB4">
        <f>'Base Table 5'!DE6/'Base Table 5'!DE$131</f>
        <v>6.0731245015771117E-4</v>
      </c>
      <c r="DC4">
        <f>'Base Table 5'!DF6/'Base Table 5'!DF$131</f>
        <v>3.1547712726421445E-4</v>
      </c>
      <c r="DD4">
        <f>'Base Table 5'!DG6/'Base Table 5'!DG$131</f>
        <v>1.296657214233449E-3</v>
      </c>
      <c r="DE4">
        <f>'Base Table 5'!DH6/'Base Table 5'!DH$131</f>
        <v>1.1450592380314309E-3</v>
      </c>
      <c r="DF4">
        <f>'Base Table 5'!DI6/'Base Table 5'!DI$131</f>
        <v>1.3645440282665329E-3</v>
      </c>
      <c r="DG4">
        <f>'Base Table 5'!DJ6/'Base Table 5'!DJ$131</f>
        <v>5.0414772928079159E-3</v>
      </c>
      <c r="DH4">
        <f>'Base Table 5'!DK6/'Base Table 5'!DK$131</f>
        <v>7.4839127677970288E-3</v>
      </c>
      <c r="DI4">
        <f>'Base Table 5'!DL6/'Base Table 5'!DL$131</f>
        <v>1.1573364761343548E-4</v>
      </c>
      <c r="DJ4">
        <f>'Base Table 5'!DM6/'Base Table 5'!DM$131</f>
        <v>9.9981565829670665E-5</v>
      </c>
      <c r="DK4">
        <f>'Base Table 5'!DN6/'Base Table 5'!DN$131</f>
        <v>2.9092417449853025E-3</v>
      </c>
      <c r="DL4">
        <f>'Base Table 5'!DO6/'Base Table 5'!DO$131</f>
        <v>1.0405647318365542E-4</v>
      </c>
    </row>
    <row r="5" spans="1:116" x14ac:dyDescent="0.4">
      <c r="A5">
        <v>4</v>
      </c>
      <c r="B5">
        <f>'Base Table 5'!E7/'Base Table 5'!E$131</f>
        <v>6.0113408197363654E-7</v>
      </c>
      <c r="C5">
        <f>'Base Table 5'!F7/'Base Table 5'!F$131</f>
        <v>7.4414713852473733E-7</v>
      </c>
      <c r="D5">
        <f>'Base Table 5'!G7/'Base Table 5'!G$131</f>
        <v>5.1795301214441178E-7</v>
      </c>
      <c r="E5">
        <f>'Base Table 5'!H7/'Base Table 5'!H$131</f>
        <v>2.3742517116826099E-2</v>
      </c>
      <c r="F5">
        <f>'Base Table 5'!I7/'Base Table 5'!I$131</f>
        <v>2.2426551026996993E-8</v>
      </c>
      <c r="G5">
        <f>'Base Table 5'!J7/'Base Table 5'!J$131</f>
        <v>2.6713868462971547E-6</v>
      </c>
      <c r="H5">
        <f>'Base Table 5'!K7/'Base Table 5'!K$131</f>
        <v>1.6598044154670324E-6</v>
      </c>
      <c r="I5">
        <f>'Base Table 5'!L7/'Base Table 5'!L$131</f>
        <v>1.2074543676990839E-6</v>
      </c>
      <c r="J5">
        <f>'Base Table 5'!M7/'Base Table 5'!M$131</f>
        <v>1.8144111104327085E-6</v>
      </c>
      <c r="K5">
        <f>'Base Table 5'!N7/'Base Table 5'!N$131</f>
        <v>3.1699690181467981E-7</v>
      </c>
      <c r="L5">
        <f>'Base Table 5'!O7/'Base Table 5'!O$131</f>
        <v>2.4862712041707538E-6</v>
      </c>
      <c r="M5">
        <f>'Base Table 5'!P7/'Base Table 5'!P$131</f>
        <v>1.1440107908481372E-6</v>
      </c>
      <c r="N5">
        <f>'Base Table 5'!Q7/'Base Table 5'!Q$131</f>
        <v>3.9671492619064857E-7</v>
      </c>
      <c r="O5">
        <f>'Base Table 5'!R7/'Base Table 5'!R$131</f>
        <v>4.4997412648772685E-8</v>
      </c>
      <c r="P5">
        <f>'Base Table 5'!S7/'Base Table 5'!S$131</f>
        <v>0.24964890158718453</v>
      </c>
      <c r="Q5">
        <f>'Base Table 5'!T7/'Base Table 5'!T$131</f>
        <v>1.7963093811299392E-7</v>
      </c>
      <c r="R5">
        <f>'Base Table 5'!U7/'Base Table 5'!U$131</f>
        <v>1.397819382194306E-7</v>
      </c>
      <c r="S5">
        <f>'Base Table 5'!V7/'Base Table 5'!V$131</f>
        <v>6.1022302028042728E-2</v>
      </c>
      <c r="T5">
        <f>'Base Table 5'!W7/'Base Table 5'!W$131</f>
        <v>7.4993614873172226E-5</v>
      </c>
      <c r="U5">
        <f>'Base Table 5'!X7/'Base Table 5'!X$131</f>
        <v>2.5501401368889904E-3</v>
      </c>
      <c r="V5">
        <f>'Base Table 5'!Y7/'Base Table 5'!Y$131</f>
        <v>1.1247209341603236E-3</v>
      </c>
      <c r="W5">
        <f>'Base Table 5'!Z7/'Base Table 5'!Z$131</f>
        <v>1.6451239622650587E-2</v>
      </c>
      <c r="X5">
        <f>'Base Table 5'!AA7/'Base Table 5'!AA$131</f>
        <v>1.9115889829870044E-6</v>
      </c>
      <c r="Y5">
        <f>'Base Table 5'!AB7/'Base Table 5'!AB$131</f>
        <v>1.0486891699981774E-7</v>
      </c>
      <c r="Z5">
        <f>'Base Table 5'!AC7/'Base Table 5'!AC$131</f>
        <v>1.9133523884097688E-7</v>
      </c>
      <c r="AA5">
        <f>'Base Table 5'!AD7/'Base Table 5'!AD$131</f>
        <v>0</v>
      </c>
      <c r="AB5">
        <f>'Base Table 5'!AE7/'Base Table 5'!AE$131</f>
        <v>1.2269938650306751E-7</v>
      </c>
      <c r="AC5">
        <f>'Base Table 5'!AF7/'Base Table 5'!AF$131</f>
        <v>5.3131986594072714E-7</v>
      </c>
      <c r="AD5">
        <f>'Base Table 5'!AG7/'Base Table 5'!AG$131</f>
        <v>0</v>
      </c>
      <c r="AE5">
        <f>'Base Table 5'!AH7/'Base Table 5'!AH$131</f>
        <v>4.5372050816696915E-7</v>
      </c>
      <c r="AF5">
        <f>'Base Table 5'!AI7/'Base Table 5'!AI$131</f>
        <v>1.0845984632107454E-6</v>
      </c>
      <c r="AG5">
        <f>'Base Table 5'!AJ7/'Base Table 5'!AJ$131</f>
        <v>4.9958368026644435E-8</v>
      </c>
      <c r="AH5">
        <f>'Base Table 5'!AK7/'Base Table 5'!AK$131</f>
        <v>5.6297249477239824E-8</v>
      </c>
      <c r="AI5">
        <f>'Base Table 5'!AL7/'Base Table 5'!AL$131</f>
        <v>1.2799476573610311E-6</v>
      </c>
      <c r="AJ5">
        <f>'Base Table 5'!AM7/'Base Table 5'!AM$131</f>
        <v>1.3079667581437478E-6</v>
      </c>
      <c r="AK5">
        <f>'Base Table 5'!AN7/'Base Table 5'!AN$131</f>
        <v>8.1272086241556277E-7</v>
      </c>
      <c r="AL5">
        <f>'Base Table 5'!AO7/'Base Table 5'!AO$131</f>
        <v>9.0705619570653897E-7</v>
      </c>
      <c r="AM5">
        <f>'Base Table 5'!AP7/'Base Table 5'!AP$131</f>
        <v>1.0018215209969452E-7</v>
      </c>
      <c r="AN5">
        <f>'Base Table 5'!AQ7/'Base Table 5'!AQ$131</f>
        <v>0</v>
      </c>
      <c r="AO5">
        <f>'Base Table 5'!AR7/'Base Table 5'!AR$131</f>
        <v>5.7608468806135167E-7</v>
      </c>
      <c r="AP5">
        <f>'Base Table 5'!AS7/'Base Table 5'!AS$131</f>
        <v>4.7743054519464957E-7</v>
      </c>
      <c r="AQ5">
        <f>'Base Table 5'!AT7/'Base Table 5'!AT$131</f>
        <v>1.0676605959274598E-6</v>
      </c>
      <c r="AR5">
        <f>'Base Table 5'!AU7/'Base Table 5'!AU$131</f>
        <v>4.5745637421541662E-7</v>
      </c>
      <c r="AS5">
        <f>'Base Table 5'!AV7/'Base Table 5'!AV$131</f>
        <v>7.3646499747074061E-7</v>
      </c>
      <c r="AT5">
        <f>'Base Table 5'!AW7/'Base Table 5'!AW$131</f>
        <v>1.3782540002673816E-6</v>
      </c>
      <c r="AU5">
        <f>'Base Table 5'!AX7/'Base Table 5'!AX$131</f>
        <v>1.073083506594318E-6</v>
      </c>
      <c r="AV5">
        <f>'Base Table 5'!AY7/'Base Table 5'!AY$131</f>
        <v>2.2001728947629478E-6</v>
      </c>
      <c r="AW5">
        <f>'Base Table 5'!AZ7/'Base Table 5'!AZ$131</f>
        <v>3.8789764017427919E-7</v>
      </c>
      <c r="AX5">
        <f>'Base Table 5'!BA7/'Base Table 5'!BA$131</f>
        <v>9.6139286962312073E-7</v>
      </c>
      <c r="AY5">
        <f>'Base Table 5'!BB7/'Base Table 5'!BB$131</f>
        <v>3.9416634078416991E-8</v>
      </c>
      <c r="AZ5">
        <f>'Base Table 5'!BC7/'Base Table 5'!BC$131</f>
        <v>5.4200546901585095E-7</v>
      </c>
      <c r="BA5">
        <f>'Base Table 5'!BD7/'Base Table 5'!BD$131</f>
        <v>9.9690153572546857E-7</v>
      </c>
      <c r="BB5">
        <f>'Base Table 5'!BE7/'Base Table 5'!BE$131</f>
        <v>6.1482823200102094E-7</v>
      </c>
      <c r="BC5">
        <f>'Base Table 5'!BF7/'Base Table 5'!BF$131</f>
        <v>7.4795790024479595E-7</v>
      </c>
      <c r="BD5">
        <f>'Base Table 5'!BG7/'Base Table 5'!BG$131</f>
        <v>1.3887151344220892E-6</v>
      </c>
      <c r="BE5">
        <f>'Base Table 5'!BH7/'Base Table 5'!BH$131</f>
        <v>2.5454992621741268E-6</v>
      </c>
      <c r="BF5">
        <f>'Base Table 5'!BI7/'Base Table 5'!BI$131</f>
        <v>8.4871950115305275E-7</v>
      </c>
      <c r="BG5">
        <f>'Base Table 5'!BJ7/'Base Table 5'!BJ$131</f>
        <v>0</v>
      </c>
      <c r="BH5">
        <f>'Base Table 5'!BK7/'Base Table 5'!BK$131</f>
        <v>1.2093827153799647E-6</v>
      </c>
      <c r="BI5">
        <f>'Base Table 5'!BL7/'Base Table 5'!BL$131</f>
        <v>2.9540020108876349E-7</v>
      </c>
      <c r="BJ5">
        <f>'Base Table 5'!BM7/'Base Table 5'!BM$131</f>
        <v>5.7682217337995049E-7</v>
      </c>
      <c r="BK5">
        <f>'Base Table 5'!BN7/'Base Table 5'!BN$131</f>
        <v>3.3521788995237957E-7</v>
      </c>
      <c r="BL5">
        <f>'Base Table 5'!BO7/'Base Table 5'!BO$131</f>
        <v>6.9726912079346423E-7</v>
      </c>
      <c r="BM5">
        <f>'Base Table 5'!BP7/'Base Table 5'!BP$131</f>
        <v>2.3556733672413161E-6</v>
      </c>
      <c r="BN5">
        <f>'Base Table 5'!BQ7/'Base Table 5'!BQ$131</f>
        <v>7.768885418699982E-7</v>
      </c>
      <c r="BO5">
        <f>'Base Table 5'!BR7/'Base Table 5'!BR$131</f>
        <v>6.6018896310010599E-7</v>
      </c>
      <c r="BP5">
        <f>'Base Table 5'!BS7/'Base Table 5'!BS$131</f>
        <v>1.0453496827663482E-6</v>
      </c>
      <c r="BQ5">
        <f>'Base Table 5'!BT7/'Base Table 5'!BT$131</f>
        <v>5.7552568966625933E-7</v>
      </c>
      <c r="BR5">
        <f>'Base Table 5'!BU7/'Base Table 5'!BU$131</f>
        <v>5.1029087447339452E-8</v>
      </c>
      <c r="BS5">
        <f>'Base Table 5'!BV7/'Base Table 5'!BV$131</f>
        <v>1.1139548927656023E-6</v>
      </c>
      <c r="BT5">
        <f>'Base Table 5'!BW7/'Base Table 5'!BW$131</f>
        <v>6.1840319888567346E-7</v>
      </c>
      <c r="BU5">
        <f>'Base Table 5'!BX7/'Base Table 5'!BX$131</f>
        <v>2.080514210241893E-6</v>
      </c>
      <c r="BV5">
        <f>'Base Table 5'!BY7/'Base Table 5'!BY$131</f>
        <v>1.5584718912869595E-6</v>
      </c>
      <c r="BW5">
        <f>'Base Table 5'!BZ7/'Base Table 5'!BZ$131</f>
        <v>7.4798983639101727E-5</v>
      </c>
      <c r="BX5">
        <f>'Base Table 5'!CA7/'Base Table 5'!CA$131</f>
        <v>2.7199613481422428E-3</v>
      </c>
      <c r="BY5">
        <f>'Base Table 5'!CB7/'Base Table 5'!CB$131</f>
        <v>8.4256250989080562E-3</v>
      </c>
      <c r="BZ5">
        <f>'Base Table 5'!CC7/'Base Table 5'!CC$131</f>
        <v>2.712603067670869E-3</v>
      </c>
      <c r="CA5">
        <f>'Base Table 5'!CD7/'Base Table 5'!CD$131</f>
        <v>4.9472830666688098E-7</v>
      </c>
      <c r="CB5">
        <f>'Base Table 5'!CE7/'Base Table 5'!CE$131</f>
        <v>5.5628752095282569E-7</v>
      </c>
      <c r="CC5">
        <f>'Base Table 5'!CF7/'Base Table 5'!CF$131</f>
        <v>3.2435694594823068E-7</v>
      </c>
      <c r="CD5">
        <f>'Base Table 5'!CG7/'Base Table 5'!CG$131</f>
        <v>2.7187622624586581E-7</v>
      </c>
      <c r="CE5">
        <f>'Base Table 5'!CH7/'Base Table 5'!CH$131</f>
        <v>9.0909091640459289E-7</v>
      </c>
      <c r="CF5">
        <f>'Base Table 5'!CI7/'Base Table 5'!CI$131</f>
        <v>6.7506899886888363E-7</v>
      </c>
      <c r="CG5">
        <f>'Base Table 5'!CJ7/'Base Table 5'!CJ$131</f>
        <v>4.8053819701419758E-8</v>
      </c>
      <c r="CH5">
        <f>'Base Table 5'!CK7/'Base Table 5'!CK$131</f>
        <v>2.0484170749976611E-7</v>
      </c>
      <c r="CI5">
        <f>'Base Table 5'!CL7/'Base Table 5'!CL$131</f>
        <v>4.7846889036423177E-8</v>
      </c>
      <c r="CJ5">
        <f>'Base Table 5'!CM7/'Base Table 5'!CM$131</f>
        <v>8.7219704669587658E-6</v>
      </c>
      <c r="CK5">
        <f>'Base Table 5'!CN7/'Base Table 5'!CN$131</f>
        <v>1.2965754159687025E-7</v>
      </c>
      <c r="CL5">
        <f>'Base Table 5'!CO7/'Base Table 5'!CO$131</f>
        <v>4.2955328305641246E-8</v>
      </c>
      <c r="CM5">
        <f>'Base Table 5'!CP7/'Base Table 5'!CP$131</f>
        <v>2.6581100820481932E-8</v>
      </c>
      <c r="CN5">
        <f>'Base Table 5'!CQ7/'Base Table 5'!CQ$131</f>
        <v>3.8773644999584566E-8</v>
      </c>
      <c r="CO5">
        <f>'Base Table 5'!CR7/'Base Table 5'!CR$131</f>
        <v>1.2549600848172305E-7</v>
      </c>
      <c r="CP5">
        <f>'Base Table 5'!CS7/'Base Table 5'!CS$131</f>
        <v>1.2735949420955041E-6</v>
      </c>
      <c r="CQ5">
        <f>'Base Table 5'!CT7/'Base Table 5'!CT$131</f>
        <v>0</v>
      </c>
      <c r="CR5">
        <f>'Base Table 5'!CU7/'Base Table 5'!CU$131</f>
        <v>0</v>
      </c>
      <c r="CS5">
        <f>'Base Table 5'!CV7/'Base Table 5'!CV$131</f>
        <v>5.8053097345132743E-7</v>
      </c>
      <c r="CT5">
        <f>'Base Table 5'!CW7/'Base Table 5'!CW$131</f>
        <v>8.7295504337399916E-7</v>
      </c>
      <c r="CU5">
        <f>'Base Table 5'!CX7/'Base Table 5'!CX$131</f>
        <v>1.6684723669893175E-6</v>
      </c>
      <c r="CV5">
        <f>'Base Table 5'!CY7/'Base Table 5'!CY$131</f>
        <v>1.1620795107033642E-6</v>
      </c>
      <c r="CW5">
        <f>'Base Table 5'!CZ7/'Base Table 5'!CZ$131</f>
        <v>2.866393649496299E-6</v>
      </c>
      <c r="CX5">
        <f>'Base Table 5'!DA7/'Base Table 5'!DA$131</f>
        <v>2.0153382048092929E-7</v>
      </c>
      <c r="CY5">
        <f>'Base Table 5'!DB7/'Base Table 5'!DB$131</f>
        <v>2.7946439510714787E-7</v>
      </c>
      <c r="CZ5">
        <f>'Base Table 5'!DC7/'Base Table 5'!DC$131</f>
        <v>1.0660596410379302E-6</v>
      </c>
      <c r="DA5">
        <f>'Base Table 5'!DD7/'Base Table 5'!DD$131</f>
        <v>2.0927102262764916E-7</v>
      </c>
      <c r="DB5">
        <f>'Base Table 5'!DE7/'Base Table 5'!DE$131</f>
        <v>4.6327127629761399E-7</v>
      </c>
      <c r="DC5">
        <f>'Base Table 5'!DF7/'Base Table 5'!DF$131</f>
        <v>2.3659305838201197E-7</v>
      </c>
      <c r="DD5">
        <f>'Base Table 5'!DG7/'Base Table 5'!DG$131</f>
        <v>3.9701300844216468E-7</v>
      </c>
      <c r="DE5">
        <f>'Base Table 5'!DH7/'Base Table 5'!DH$131</f>
        <v>3.5308793444211665E-7</v>
      </c>
      <c r="DF5">
        <f>'Base Table 5'!DI7/'Base Table 5'!DI$131</f>
        <v>4.3627821858005233E-7</v>
      </c>
      <c r="DG5">
        <f>'Base Table 5'!DJ7/'Base Table 5'!DJ$131</f>
        <v>5.7607351122106377E-7</v>
      </c>
      <c r="DH5">
        <f>'Base Table 5'!DK7/'Base Table 5'!DK$131</f>
        <v>1.4502440638341106E-3</v>
      </c>
      <c r="DI5">
        <f>'Base Table 5'!DL7/'Base Table 5'!DL$131</f>
        <v>1.538663000065475E-6</v>
      </c>
      <c r="DJ5">
        <f>'Base Table 5'!DM7/'Base Table 5'!DM$131</f>
        <v>8.1075102610607625E-6</v>
      </c>
      <c r="DK5">
        <f>'Base Table 5'!DN7/'Base Table 5'!DN$131</f>
        <v>2.0844652691854979E-6</v>
      </c>
      <c r="DL5">
        <f>'Base Table 5'!DO7/'Base Table 5'!DO$131</f>
        <v>1.0859844337418761E-7</v>
      </c>
    </row>
    <row r="6" spans="1:116" x14ac:dyDescent="0.4">
      <c r="A6">
        <v>5</v>
      </c>
      <c r="B6">
        <f>'Base Table 5'!E8/'Base Table 5'!E$131</f>
        <v>6.2029141767259337E-4</v>
      </c>
      <c r="C6">
        <f>'Base Table 5'!F8/'Base Table 5'!F$131</f>
        <v>1.0951003069790894E-3</v>
      </c>
      <c r="D6">
        <f>'Base Table 5'!G8/'Base Table 5'!G$131</f>
        <v>4.5276376975654877E-4</v>
      </c>
      <c r="E6">
        <f>'Base Table 5'!H8/'Base Table 5'!H$131</f>
        <v>3.0789159188875266E-4</v>
      </c>
      <c r="F6">
        <f>'Base Table 5'!I8/'Base Table 5'!I$131</f>
        <v>3.4986967034136174E-2</v>
      </c>
      <c r="G6">
        <f>'Base Table 5'!J8/'Base Table 5'!J$131</f>
        <v>2.2240100130016068E-5</v>
      </c>
      <c r="H6">
        <f>'Base Table 5'!K8/'Base Table 5'!K$131</f>
        <v>2.3751929852342182E-5</v>
      </c>
      <c r="I6">
        <f>'Base Table 5'!L8/'Base Table 5'!L$131</f>
        <v>1.1446324722577785E-4</v>
      </c>
      <c r="J6">
        <f>'Base Table 5'!M8/'Base Table 5'!M$131</f>
        <v>1.2533905650107162E-4</v>
      </c>
      <c r="K6">
        <f>'Base Table 5'!N8/'Base Table 5'!N$131</f>
        <v>8.6855719959968024E-6</v>
      </c>
      <c r="L6">
        <f>'Base Table 5'!O8/'Base Table 5'!O$131</f>
        <v>6.4790899960143918E-5</v>
      </c>
      <c r="M6">
        <f>'Base Table 5'!P8/'Base Table 5'!P$131</f>
        <v>3.238430546400881E-5</v>
      </c>
      <c r="N6">
        <f>'Base Table 5'!Q8/'Base Table 5'!Q$131</f>
        <v>1.9734827600238317E-5</v>
      </c>
      <c r="O6">
        <f>'Base Table 5'!R8/'Base Table 5'!R$131</f>
        <v>6.9903480549868356E-6</v>
      </c>
      <c r="P6">
        <f>'Base Table 5'!S8/'Base Table 5'!S$131</f>
        <v>4.5792082041589244E-6</v>
      </c>
      <c r="Q6">
        <f>'Base Table 5'!T8/'Base Table 5'!T$131</f>
        <v>1.7228239973564418E-5</v>
      </c>
      <c r="R6">
        <f>'Base Table 5'!U8/'Base Table 5'!U$131</f>
        <v>1.8772714302869528E-5</v>
      </c>
      <c r="S6">
        <f>'Base Table 5'!V8/'Base Table 5'!V$131</f>
        <v>7.8119541353356933E-5</v>
      </c>
      <c r="T6">
        <f>'Base Table 5'!W8/'Base Table 5'!W$131</f>
        <v>7.2757478801813378E-5</v>
      </c>
      <c r="U6">
        <f>'Base Table 5'!X8/'Base Table 5'!X$131</f>
        <v>1.4716875212886601E-5</v>
      </c>
      <c r="V6">
        <f>'Base Table 5'!Y8/'Base Table 5'!Y$131</f>
        <v>4.8325657260747349E-5</v>
      </c>
      <c r="W6">
        <f>'Base Table 5'!Z8/'Base Table 5'!Z$131</f>
        <v>1.8658592215158857E-5</v>
      </c>
      <c r="X6">
        <f>'Base Table 5'!AA8/'Base Table 5'!AA$131</f>
        <v>1.7104738920685798E-4</v>
      </c>
      <c r="Y6">
        <f>'Base Table 5'!AB8/'Base Table 5'!AB$131</f>
        <v>1.2853932969406231E-5</v>
      </c>
      <c r="Z6">
        <f>'Base Table 5'!AC8/'Base Table 5'!AC$131</f>
        <v>1.9024189461902844E-5</v>
      </c>
      <c r="AA6">
        <f>'Base Table 5'!AD8/'Base Table 5'!AD$131</f>
        <v>9.8701349974727227E-6</v>
      </c>
      <c r="AB6">
        <f>'Base Table 5'!AE8/'Base Table 5'!AE$131</f>
        <v>2.2331288343558286E-5</v>
      </c>
      <c r="AC6">
        <f>'Base Table 5'!AF8/'Base Table 5'!AF$131</f>
        <v>4.7706931120783185E-5</v>
      </c>
      <c r="AD6">
        <f>'Base Table 5'!AG8/'Base Table 5'!AG$131</f>
        <v>9.8039600155294735E-6</v>
      </c>
      <c r="AE6">
        <f>'Base Table 5'!AH8/'Base Table 5'!AH$131</f>
        <v>3.9382940108892924E-5</v>
      </c>
      <c r="AF6">
        <f>'Base Table 5'!AI8/'Base Table 5'!AI$131</f>
        <v>9.5010825377261289E-5</v>
      </c>
      <c r="AG6">
        <f>'Base Table 5'!AJ8/'Base Table 5'!AJ$131</f>
        <v>0.39351174021648611</v>
      </c>
      <c r="AH6">
        <f>'Base Table 5'!AK8/'Base Table 5'!AK$131</f>
        <v>7.5817773845906392E-2</v>
      </c>
      <c r="AI6">
        <f>'Base Table 5'!AL8/'Base Table 5'!AL$131</f>
        <v>1.0082049239520736E-4</v>
      </c>
      <c r="AJ6">
        <f>'Base Table 5'!AM8/'Base Table 5'!AM$131</f>
        <v>8.3102130391153256E-5</v>
      </c>
      <c r="AK6">
        <f>'Base Table 5'!AN8/'Base Table 5'!AN$131</f>
        <v>6.2498234319756775E-4</v>
      </c>
      <c r="AL6">
        <f>'Base Table 5'!AO8/'Base Table 5'!AO$131</f>
        <v>1.4114147803711554E-4</v>
      </c>
      <c r="AM6">
        <f>'Base Table 5'!AP8/'Base Table 5'!AP$131</f>
        <v>1.2349544964013069E-3</v>
      </c>
      <c r="AN6">
        <f>'Base Table 5'!AQ8/'Base Table 5'!AQ$131</f>
        <v>2.4078250703047296E-6</v>
      </c>
      <c r="AO6">
        <f>'Base Table 5'!AR8/'Base Table 5'!AR$131</f>
        <v>6.2113762463903623E-3</v>
      </c>
      <c r="AP6">
        <f>'Base Table 5'!AS8/'Base Table 5'!AS$131</f>
        <v>7.8470701422076773E-3</v>
      </c>
      <c r="AQ6">
        <f>'Base Table 5'!AT8/'Base Table 5'!AT$131</f>
        <v>1.743616103515924E-3</v>
      </c>
      <c r="AR6">
        <f>'Base Table 5'!AU8/'Base Table 5'!AU$131</f>
        <v>3.1472998546020663E-5</v>
      </c>
      <c r="AS6">
        <f>'Base Table 5'!AV8/'Base Table 5'!AV$131</f>
        <v>6.7117837066792889E-5</v>
      </c>
      <c r="AT6">
        <f>'Base Table 5'!AW8/'Base Table 5'!AW$131</f>
        <v>1.2200100224589043E-4</v>
      </c>
      <c r="AU6">
        <f>'Base Table 5'!AX8/'Base Table 5'!AX$131</f>
        <v>9.3000570571507546E-5</v>
      </c>
      <c r="AV6">
        <f>'Base Table 5'!AY8/'Base Table 5'!AY$131</f>
        <v>1.9553497344143255E-4</v>
      </c>
      <c r="AW6">
        <f>'Base Table 5'!AZ8/'Base Table 5'!AZ$131</f>
        <v>4.0302564814107609E-5</v>
      </c>
      <c r="AX6">
        <f>'Base Table 5'!BA8/'Base Table 5'!BA$131</f>
        <v>2.7676002608993141E-5</v>
      </c>
      <c r="AY6">
        <f>'Base Table 5'!BB8/'Base Table 5'!BB$131</f>
        <v>5.1980686190912416E-6</v>
      </c>
      <c r="AZ6">
        <f>'Base Table 5'!BC8/'Base Table 5'!BC$131</f>
        <v>1.6260164070475529E-5</v>
      </c>
      <c r="BA6">
        <f>'Base Table 5'!BD8/'Base Table 5'!BD$131</f>
        <v>5.4582604354698522E-5</v>
      </c>
      <c r="BB6">
        <f>'Base Table 5'!BE8/'Base Table 5'!BE$131</f>
        <v>4.7811936629726462E-5</v>
      </c>
      <c r="BC6">
        <f>'Base Table 5'!BF8/'Base Table 5'!BF$131</f>
        <v>5.2130697336798464E-5</v>
      </c>
      <c r="BD6">
        <f>'Base Table 5'!BG8/'Base Table 5'!BG$131</f>
        <v>8.5324659610438276E-5</v>
      </c>
      <c r="BE6">
        <f>'Base Table 5'!BH8/'Base Table 5'!BH$131</f>
        <v>1.6657648794884408E-4</v>
      </c>
      <c r="BF6">
        <f>'Base Table 5'!BI8/'Base Table 5'!BI$131</f>
        <v>7.1441336254953456E-5</v>
      </c>
      <c r="BG6">
        <f>'Base Table 5'!BJ8/'Base Table 5'!BJ$131</f>
        <v>1.440922124635729E-6</v>
      </c>
      <c r="BH6">
        <f>'Base Table 5'!BK8/'Base Table 5'!BK$131</f>
        <v>1.0905043814340988E-4</v>
      </c>
      <c r="BI6">
        <f>'Base Table 5'!BL8/'Base Table 5'!BL$131</f>
        <v>2.7514418729981974E-5</v>
      </c>
      <c r="BJ6">
        <f>'Base Table 5'!BM8/'Base Table 5'!BM$131</f>
        <v>5.2543256156973672E-5</v>
      </c>
      <c r="BK6">
        <f>'Base Table 5'!BN8/'Base Table 5'!BN$131</f>
        <v>2.8008205193334638E-5</v>
      </c>
      <c r="BL6">
        <f>'Base Table 5'!BO8/'Base Table 5'!BO$131</f>
        <v>6.5092977714073202E-5</v>
      </c>
      <c r="BM6">
        <f>'Base Table 5'!BP8/'Base Table 5'!BP$131</f>
        <v>2.1612473681985821E-4</v>
      </c>
      <c r="BN6">
        <f>'Base Table 5'!BQ8/'Base Table 5'!BQ$131</f>
        <v>5.9730626585984776E-7</v>
      </c>
      <c r="BO6">
        <f>'Base Table 5'!BR8/'Base Table 5'!BR$131</f>
        <v>1.0177043857811791E-5</v>
      </c>
      <c r="BP6">
        <f>'Base Table 5'!BS8/'Base Table 5'!BS$131</f>
        <v>3.9354340998262524E-6</v>
      </c>
      <c r="BQ6">
        <f>'Base Table 5'!BT8/'Base Table 5'!BT$131</f>
        <v>5.2099543437721042E-5</v>
      </c>
      <c r="BR6">
        <f>'Base Table 5'!BU8/'Base Table 5'!BU$131</f>
        <v>2.6790270909853216E-7</v>
      </c>
      <c r="BS6">
        <f>'Base Table 5'!BV8/'Base Table 5'!BV$131</f>
        <v>3.265391096731169E-5</v>
      </c>
      <c r="BT6">
        <f>'Base Table 5'!BW8/'Base Table 5'!BW$131</f>
        <v>2.5525042327597594E-5</v>
      </c>
      <c r="BU6">
        <f>'Base Table 5'!BX8/'Base Table 5'!BX$131</f>
        <v>2.2474360820520579E-5</v>
      </c>
      <c r="BV6">
        <f>'Base Table 5'!BY8/'Base Table 5'!BY$131</f>
        <v>3.8275403985730436E-5</v>
      </c>
      <c r="BW6">
        <f>'Base Table 5'!BZ8/'Base Table 5'!BZ$131</f>
        <v>4.8656928633372927E-6</v>
      </c>
      <c r="BX6">
        <f>'Base Table 5'!CA8/'Base Table 5'!CA$131</f>
        <v>3.6836566751585333E-6</v>
      </c>
      <c r="BY6">
        <f>'Base Table 5'!CB8/'Base Table 5'!CB$131</f>
        <v>1.0602943503718944E-5</v>
      </c>
      <c r="BZ6">
        <f>'Base Table 5'!CC8/'Base Table 5'!CC$131</f>
        <v>7.2815666269192117E-6</v>
      </c>
      <c r="CA6">
        <f>'Base Table 5'!CD8/'Base Table 5'!CD$131</f>
        <v>2.3818792806692594E-5</v>
      </c>
      <c r="CB6">
        <f>'Base Table 5'!CE8/'Base Table 5'!CE$131</f>
        <v>2.2427658553081422E-4</v>
      </c>
      <c r="CC6">
        <f>'Base Table 5'!CF8/'Base Table 5'!CF$131</f>
        <v>2.4967941653224271E-5</v>
      </c>
      <c r="CD6">
        <f>'Base Table 5'!CG8/'Base Table 5'!CG$131</f>
        <v>1.2018610908683223E-5</v>
      </c>
      <c r="CE6">
        <f>'Base Table 5'!CH8/'Base Table 5'!CH$131</f>
        <v>2.4923572203729462E-5</v>
      </c>
      <c r="CF6">
        <f>'Base Table 5'!CI8/'Base Table 5'!CI$131</f>
        <v>1.6328023568700584E-6</v>
      </c>
      <c r="CG6">
        <f>'Base Table 5'!CJ8/'Base Table 5'!CJ$131</f>
        <v>2.4627582596977628E-7</v>
      </c>
      <c r="CH6">
        <f>'Base Table 5'!CK8/'Base Table 5'!CK$131</f>
        <v>4.9348229534034563E-7</v>
      </c>
      <c r="CI6">
        <f>'Base Table 5'!CL8/'Base Table 5'!CL$131</f>
        <v>2.1052631176026197E-7</v>
      </c>
      <c r="CJ6">
        <f>'Base Table 5'!CM8/'Base Table 5'!CM$131</f>
        <v>7.850534831914303E-4</v>
      </c>
      <c r="CK6">
        <f>'Base Table 5'!CN8/'Base Table 5'!CN$131</f>
        <v>2.2690069779452293E-7</v>
      </c>
      <c r="CL6">
        <f>'Base Table 5'!CO8/'Base Table 5'!CO$131</f>
        <v>4.8109967702318195E-6</v>
      </c>
      <c r="CM6">
        <f>'Base Table 5'!CP8/'Base Table 5'!CP$131</f>
        <v>2.4264747748982794E-6</v>
      </c>
      <c r="CN6">
        <f>'Base Table 5'!CQ8/'Base Table 5'!CQ$131</f>
        <v>3.5657905669260807E-6</v>
      </c>
      <c r="CO6">
        <f>'Base Table 5'!CR8/'Base Table 5'!CR$131</f>
        <v>1.1322130365212975E-5</v>
      </c>
      <c r="CP6">
        <f>'Base Table 5'!CS8/'Base Table 5'!CS$131</f>
        <v>7.4585853673363924E-5</v>
      </c>
      <c r="CQ6">
        <f>'Base Table 5'!CT8/'Base Table 5'!CT$131</f>
        <v>1.8087543719952666E-8</v>
      </c>
      <c r="CR6">
        <f>'Base Table 5'!CU8/'Base Table 5'!CU$131</f>
        <v>1.8010778883129296E-8</v>
      </c>
      <c r="CS6">
        <f>'Base Table 5'!CV8/'Base Table 5'!CV$131</f>
        <v>1.7658141592920352E-4</v>
      </c>
      <c r="CT6">
        <f>'Base Table 5'!CW8/'Base Table 5'!CW$131</f>
        <v>7.26800103036996E-5</v>
      </c>
      <c r="CU6">
        <f>'Base Table 5'!CX8/'Base Table 5'!CX$131</f>
        <v>1.5025602959369553E-4</v>
      </c>
      <c r="CV6">
        <f>'Base Table 5'!CY8/'Base Table 5'!CY$131</f>
        <v>1.0199031600407748E-4</v>
      </c>
      <c r="CW6">
        <f>'Base Table 5'!CZ8/'Base Table 5'!CZ$131</f>
        <v>9.7406595269594043E-5</v>
      </c>
      <c r="CX6">
        <f>'Base Table 5'!DA8/'Base Table 5'!DA$131</f>
        <v>4.4993439854349752E-6</v>
      </c>
      <c r="CY6">
        <f>'Base Table 5'!DB8/'Base Table 5'!DB$131</f>
        <v>1.5943544267623615E-5</v>
      </c>
      <c r="CZ6">
        <f>'Base Table 5'!DC8/'Base Table 5'!DC$131</f>
        <v>5.4242827443678361E-5</v>
      </c>
      <c r="DA6">
        <f>'Base Table 5'!DD8/'Base Table 5'!DD$131</f>
        <v>1.5177933012989248E-5</v>
      </c>
      <c r="DB6">
        <f>'Base Table 5'!DE8/'Base Table 5'!DE$131</f>
        <v>3.5877464903773345E-5</v>
      </c>
      <c r="DC6">
        <f>'Base Table 5'!DF8/'Base Table 5'!DF$131</f>
        <v>2.1326235401378581E-5</v>
      </c>
      <c r="DD6">
        <f>'Base Table 5'!DG8/'Base Table 5'!DG$131</f>
        <v>1.0045338303682436E-5</v>
      </c>
      <c r="DE6">
        <f>'Base Table 5'!DH8/'Base Table 5'!DH$131</f>
        <v>1.0037986926664804E-5</v>
      </c>
      <c r="DF6">
        <f>'Base Table 5'!DI8/'Base Table 5'!DI$131</f>
        <v>2.7686886948349476E-7</v>
      </c>
      <c r="DG6">
        <f>'Base Table 5'!DJ8/'Base Table 5'!DJ$131</f>
        <v>1.613359250751016E-5</v>
      </c>
      <c r="DH6">
        <f>'Base Table 5'!DK8/'Base Table 5'!DK$131</f>
        <v>1.7258730495550422E-5</v>
      </c>
      <c r="DI6">
        <f>'Base Table 5'!DL8/'Base Table 5'!DL$131</f>
        <v>1.3021672232043475E-4</v>
      </c>
      <c r="DJ6">
        <f>'Base Table 5'!DM8/'Base Table 5'!DM$131</f>
        <v>1.664638873519297E-4</v>
      </c>
      <c r="DK6">
        <f>'Base Table 5'!DN8/'Base Table 5'!DN$131</f>
        <v>2.3215608448274502E-5</v>
      </c>
      <c r="DL6">
        <f>'Base Table 5'!DO8/'Base Table 5'!DO$131</f>
        <v>9.6141563104795506E-6</v>
      </c>
    </row>
    <row r="7" spans="1:116" x14ac:dyDescent="0.4">
      <c r="A7">
        <v>6</v>
      </c>
      <c r="B7">
        <f>'Base Table 5'!E9/'Base Table 5'!E$131</f>
        <v>3.1208728219956678E-4</v>
      </c>
      <c r="C7">
        <f>'Base Table 5'!F9/'Base Table 5'!F$131</f>
        <v>4.9678928519759317E-4</v>
      </c>
      <c r="D7">
        <f>'Base Table 5'!G9/'Base Table 5'!G$131</f>
        <v>4.3621085474343356E-4</v>
      </c>
      <c r="E7">
        <f>'Base Table 5'!H9/'Base Table 5'!H$131</f>
        <v>3.0957003687131373E-4</v>
      </c>
      <c r="F7">
        <f>'Base Table 5'!I9/'Base Table 5'!I$131</f>
        <v>1.6819913270247744E-6</v>
      </c>
      <c r="G7">
        <f>'Base Table 5'!J9/'Base Table 5'!J$131</f>
        <v>1.8455742715707403E-3</v>
      </c>
      <c r="H7">
        <f>'Base Table 5'!K9/'Base Table 5'!K$131</f>
        <v>1.2181549072429557E-4</v>
      </c>
      <c r="I7">
        <f>'Base Table 5'!L9/'Base Table 5'!L$131</f>
        <v>7.628027454972434E-5</v>
      </c>
      <c r="J7">
        <f>'Base Table 5'!M9/'Base Table 5'!M$131</f>
        <v>1.3426159917597996E-4</v>
      </c>
      <c r="K7">
        <f>'Base Table 5'!N9/'Base Table 5'!N$131</f>
        <v>1.9202999677423811E-5</v>
      </c>
      <c r="L7">
        <f>'Base Table 5'!O9/'Base Table 5'!O$131</f>
        <v>1.535709979891708E-4</v>
      </c>
      <c r="M7">
        <f>'Base Table 5'!P9/'Base Table 5'!P$131</f>
        <v>6.8278291091796052E-5</v>
      </c>
      <c r="N7">
        <f>'Base Table 5'!Q9/'Base Table 5'!Q$131</f>
        <v>1.5889476780583343E-5</v>
      </c>
      <c r="O7">
        <f>'Base Table 5'!R9/'Base Table 5'!R$131</f>
        <v>4.8777195311269581E-6</v>
      </c>
      <c r="P7">
        <f>'Base Table 5'!S9/'Base Table 5'!S$131</f>
        <v>0.20903974065839981</v>
      </c>
      <c r="Q7">
        <f>'Base Table 5'!T9/'Base Table 5'!T$131</f>
        <v>4.0389744266618631E-6</v>
      </c>
      <c r="R7">
        <f>'Base Table 5'!U9/'Base Table 5'!U$131</f>
        <v>4.1794799527609741E-5</v>
      </c>
      <c r="S7">
        <f>'Base Table 5'!V9/'Base Table 5'!V$131</f>
        <v>2.9472213543244101E-4</v>
      </c>
      <c r="T7">
        <f>'Base Table 5'!W9/'Base Table 5'!W$131</f>
        <v>1.2268081383495086E-4</v>
      </c>
      <c r="U7">
        <f>'Base Table 5'!X9/'Base Table 5'!X$131</f>
        <v>3.4002989777583709E-5</v>
      </c>
      <c r="V7">
        <f>'Base Table 5'!Y9/'Base Table 5'!Y$131</f>
        <v>3.7701974571056325E-6</v>
      </c>
      <c r="W7">
        <f>'Base Table 5'!Z9/'Base Table 5'!Z$131</f>
        <v>1.3344664000544647E-3</v>
      </c>
      <c r="X7">
        <f>'Base Table 5'!AA9/'Base Table 5'!AA$131</f>
        <v>2.7688835421627034E-4</v>
      </c>
      <c r="Y7">
        <f>'Base Table 5'!AB9/'Base Table 5'!AB$131</f>
        <v>1.9325843275680698E-6</v>
      </c>
      <c r="Z7">
        <f>'Base Table 5'!AC9/'Base Table 5'!AC$131</f>
        <v>2.0226868106046129E-6</v>
      </c>
      <c r="AA7">
        <f>'Base Table 5'!AD9/'Base Table 5'!AD$131</f>
        <v>1.5584423680220088E-6</v>
      </c>
      <c r="AB7">
        <f>'Base Table 5'!AE9/'Base Table 5'!AE$131</f>
        <v>1.5886871165644176E-2</v>
      </c>
      <c r="AC7">
        <f>'Base Table 5'!AF9/'Base Table 5'!AF$131</f>
        <v>3.41163282340888E-6</v>
      </c>
      <c r="AD7">
        <f>'Base Table 5'!AG9/'Base Table 5'!AG$131</f>
        <v>0</v>
      </c>
      <c r="AE7">
        <f>'Base Table 5'!AH9/'Base Table 5'!AH$131</f>
        <v>7.2595281306715071E-7</v>
      </c>
      <c r="AF7">
        <f>'Base Table 5'!AI9/'Base Table 5'!AI$131</f>
        <v>1.7353575411371926E-6</v>
      </c>
      <c r="AG7">
        <f>'Base Table 5'!AJ9/'Base Table 5'!AJ$131</f>
        <v>1.2123230641132385E-5</v>
      </c>
      <c r="AH7">
        <f>'Base Table 5'!AK9/'Base Table 5'!AK$131</f>
        <v>8.2113559594659806E-6</v>
      </c>
      <c r="AI7">
        <f>'Base Table 5'!AL9/'Base Table 5'!AL$131</f>
        <v>1.8116182227263824E-5</v>
      </c>
      <c r="AJ7">
        <f>'Base Table 5'!AM9/'Base Table 5'!AM$131</f>
        <v>3.6398468875616413E-5</v>
      </c>
      <c r="AK7">
        <f>'Base Table 5'!AN9/'Base Table 5'!AN$131</f>
        <v>2.7014134752899905E-5</v>
      </c>
      <c r="AL7">
        <f>'Base Table 5'!AO9/'Base Table 5'!AO$131</f>
        <v>6.7917305147351296E-5</v>
      </c>
      <c r="AM7">
        <f>'Base Table 5'!AP9/'Base Table 5'!AP$131</f>
        <v>8.3788709028835408E-7</v>
      </c>
      <c r="AN7">
        <f>'Base Table 5'!AQ9/'Base Table 5'!AQ$131</f>
        <v>8.2768986791725083E-7</v>
      </c>
      <c r="AO7">
        <f>'Base Table 5'!AR9/'Base Table 5'!AR$131</f>
        <v>6.419970802990019E-6</v>
      </c>
      <c r="AP7">
        <f>'Base Table 5'!AS9/'Base Table 5'!AS$131</f>
        <v>2.126736064957984E-6</v>
      </c>
      <c r="AQ7">
        <f>'Base Table 5'!AT9/'Base Table 5'!AT$131</f>
        <v>7.8337227156807709E-6</v>
      </c>
      <c r="AR7">
        <f>'Base Table 5'!AU9/'Base Table 5'!AU$131</f>
        <v>9.515092583680666E-6</v>
      </c>
      <c r="AS7">
        <f>'Base Table 5'!AV9/'Base Table 5'!AV$131</f>
        <v>7.9617837564404382E-6</v>
      </c>
      <c r="AT7">
        <f>'Base Table 5'!AW9/'Base Table 5'!AW$131</f>
        <v>7.2996415569716873E-6</v>
      </c>
      <c r="AU7">
        <f>'Base Table 5'!AX9/'Base Table 5'!AX$131</f>
        <v>1.2023412926159064E-5</v>
      </c>
      <c r="AV7">
        <f>'Base Table 5'!AY9/'Base Table 5'!AY$131</f>
        <v>9.210527706507635E-6</v>
      </c>
      <c r="AW7">
        <f>'Base Table 5'!AZ9/'Base Table 5'!AZ$131</f>
        <v>6.865788231084742E-6</v>
      </c>
      <c r="AX7">
        <f>'Base Table 5'!BA9/'Base Table 5'!BA$131</f>
        <v>5.9841028617092669E-5</v>
      </c>
      <c r="AY7">
        <f>'Base Table 5'!BB9/'Base Table 5'!BB$131</f>
        <v>1.0675338396237938E-6</v>
      </c>
      <c r="AZ7">
        <f>'Base Table 5'!BC9/'Base Table 5'!BC$131</f>
        <v>3.8211385565617489E-5</v>
      </c>
      <c r="BA7">
        <f>'Base Table 5'!BD9/'Base Table 5'!BD$131</f>
        <v>3.7181732954085041E-5</v>
      </c>
      <c r="BB7">
        <f>'Base Table 5'!BE9/'Base Table 5'!BE$131</f>
        <v>9.1862571134270183E-6</v>
      </c>
      <c r="BC7">
        <f>'Base Table 5'!BF9/'Base Table 5'!BF$131</f>
        <v>1.7921464951918072E-5</v>
      </c>
      <c r="BD7">
        <f>'Base Table 5'!BG9/'Base Table 5'!BG$131</f>
        <v>4.1805329924967666E-5</v>
      </c>
      <c r="BE7">
        <f>'Base Table 5'!BH9/'Base Table 5'!BH$131</f>
        <v>6.4153959665518947E-5</v>
      </c>
      <c r="BF7">
        <f>'Base Table 5'!BI9/'Base Table 5'!BI$131</f>
        <v>7.9064921949521234E-6</v>
      </c>
      <c r="BG7">
        <f>'Base Table 5'!BJ9/'Base Table 5'!BJ$131</f>
        <v>8.1905047084557237E-7</v>
      </c>
      <c r="BH7">
        <f>'Base Table 5'!BK9/'Base Table 5'!BK$131</f>
        <v>3.8009171054798886E-6</v>
      </c>
      <c r="BI7">
        <f>'Base Table 5'!BL9/'Base Table 5'!BL$131</f>
        <v>2.2788015512561757E-6</v>
      </c>
      <c r="BJ7">
        <f>'Base Table 5'!BM9/'Base Table 5'!BM$131</f>
        <v>4.6145773870396039E-6</v>
      </c>
      <c r="BK7">
        <f>'Base Table 5'!BN9/'Base Table 5'!BN$131</f>
        <v>4.0526341919616043E-6</v>
      </c>
      <c r="BL7">
        <f>'Base Table 5'!BO9/'Base Table 5'!BO$131</f>
        <v>3.0650788434879368E-6</v>
      </c>
      <c r="BM7">
        <f>'Base Table 5'!BP9/'Base Table 5'!BP$131</f>
        <v>7.8566683572217419E-5</v>
      </c>
      <c r="BN7">
        <f>'Base Table 5'!BQ9/'Base Table 5'!BQ$131</f>
        <v>6.7249658403279331E-5</v>
      </c>
      <c r="BO7">
        <f>'Base Table 5'!BR9/'Base Table 5'!BR$131</f>
        <v>4.7320496942026335E-5</v>
      </c>
      <c r="BP7">
        <f>'Base Table 5'!BS9/'Base Table 5'!BS$131</f>
        <v>8.6241348828223742E-5</v>
      </c>
      <c r="BQ7">
        <f>'Base Table 5'!BT9/'Base Table 5'!BT$131</f>
        <v>1.1124686515336632E-6</v>
      </c>
      <c r="BR7">
        <f>'Base Table 5'!BU9/'Base Table 5'!BU$131</f>
        <v>4.4650451516422022E-6</v>
      </c>
      <c r="BS7">
        <f>'Base Table 5'!BV9/'Base Table 5'!BV$131</f>
        <v>6.7840238420945178E-5</v>
      </c>
      <c r="BT7">
        <f>'Base Table 5'!BW9/'Base Table 5'!BW$131</f>
        <v>3.1740294672126229E-5</v>
      </c>
      <c r="BU7">
        <f>'Base Table 5'!BX9/'Base Table 5'!BX$131</f>
        <v>1.5915087970866642E-4</v>
      </c>
      <c r="BV7">
        <f>'Base Table 5'!BY9/'Base Table 5'!BY$131</f>
        <v>1.0094798764989914E-4</v>
      </c>
      <c r="BW7">
        <f>'Base Table 5'!BZ9/'Base Table 5'!BZ$131</f>
        <v>1.4043538716400456E-4</v>
      </c>
      <c r="BX7">
        <f>'Base Table 5'!CA9/'Base Table 5'!CA$131</f>
        <v>3.1965064944013289E-3</v>
      </c>
      <c r="BY7">
        <f>'Base Table 5'!CB9/'Base Table 5'!CB$131</f>
        <v>1.1293717360341825E-3</v>
      </c>
      <c r="BZ7">
        <f>'Base Table 5'!CC9/'Base Table 5'!CC$131</f>
        <v>5.9037922719171502E-4</v>
      </c>
      <c r="CA7">
        <f>'Base Table 5'!CD9/'Base Table 5'!CD$131</f>
        <v>2.0514424819306307E-5</v>
      </c>
      <c r="CB7">
        <f>'Base Table 5'!CE9/'Base Table 5'!CE$131</f>
        <v>3.5904943676937646E-5</v>
      </c>
      <c r="CC7">
        <f>'Base Table 5'!CF9/'Base Table 5'!CF$131</f>
        <v>4.3976767322748488E-6</v>
      </c>
      <c r="CD7">
        <f>'Base Table 5'!CG9/'Base Table 5'!CG$131</f>
        <v>1.3518134424575368E-5</v>
      </c>
      <c r="CE7">
        <f>'Base Table 5'!CH9/'Base Table 5'!CH$131</f>
        <v>5.5563154107507269E-5</v>
      </c>
      <c r="CF7">
        <f>'Base Table 5'!CI9/'Base Table 5'!CI$131</f>
        <v>5.6598272599747668E-5</v>
      </c>
      <c r="CG7">
        <f>'Base Table 5'!CJ9/'Base Table 5'!CJ$131</f>
        <v>4.1866890414861965E-6</v>
      </c>
      <c r="CH7">
        <f>'Base Table 5'!CK9/'Base Table 5'!CK$131</f>
        <v>1.7783984605661511E-5</v>
      </c>
      <c r="CI7">
        <f>'Base Table 5'!CL9/'Base Table 5'!CL$131</f>
        <v>4.258373124241662E-6</v>
      </c>
      <c r="CJ7">
        <f>'Base Table 5'!CM9/'Base Table 5'!CM$131</f>
        <v>1.3134350986908659E-5</v>
      </c>
      <c r="CK7">
        <f>'Base Table 5'!CN9/'Base Table 5'!CN$131</f>
        <v>1.1239688137178689E-5</v>
      </c>
      <c r="CL7">
        <f>'Base Table 5'!CO9/'Base Table 5'!CO$131</f>
        <v>1.2886598491692373E-7</v>
      </c>
      <c r="CM7">
        <f>'Base Table 5'!CP9/'Base Table 5'!CP$131</f>
        <v>4.5567601406540461E-8</v>
      </c>
      <c r="CN7">
        <f>'Base Table 5'!CQ9/'Base Table 5'!CQ$131</f>
        <v>7.4777743927770239E-8</v>
      </c>
      <c r="CO7">
        <f>'Base Table 5'!CR9/'Base Table 5'!CR$131</f>
        <v>2.2230721502476649E-7</v>
      </c>
      <c r="CP7">
        <f>'Base Table 5'!CS9/'Base Table 5'!CS$131</f>
        <v>3.9697255235721443E-5</v>
      </c>
      <c r="CQ7">
        <f>'Base Table 5'!CT9/'Base Table 5'!CT$131</f>
        <v>1.020322979074253E-8</v>
      </c>
      <c r="CR7">
        <f>'Base Table 5'!CU9/'Base Table 5'!CU$131</f>
        <v>9.698111706300391E-9</v>
      </c>
      <c r="CS7">
        <f>'Base Table 5'!CV9/'Base Table 5'!CV$131</f>
        <v>1.2463716814159291E-5</v>
      </c>
      <c r="CT7">
        <f>'Base Table 5'!CW9/'Base Table 5'!CW$131</f>
        <v>6.9094200930062818E-6</v>
      </c>
      <c r="CU7">
        <f>'Base Table 5'!CX9/'Base Table 5'!CX$131</f>
        <v>2.5397730425736226E-6</v>
      </c>
      <c r="CV7">
        <f>'Base Table 5'!CY9/'Base Table 5'!CY$131</f>
        <v>4.266904519198097E-6</v>
      </c>
      <c r="CW7">
        <f>'Base Table 5'!CZ9/'Base Table 5'!CZ$131</f>
        <v>1.552645764981312E-4</v>
      </c>
      <c r="CX7">
        <f>'Base Table 5'!DA9/'Base Table 5'!DA$131</f>
        <v>4.9081600742964576E-5</v>
      </c>
      <c r="CY7">
        <f>'Base Table 5'!DB9/'Base Table 5'!DB$131</f>
        <v>9.5158631801592139E-6</v>
      </c>
      <c r="CZ7">
        <f>'Base Table 5'!DC9/'Base Table 5'!DC$131</f>
        <v>4.0967793012994622E-5</v>
      </c>
      <c r="DA7">
        <f>'Base Table 5'!DD9/'Base Table 5'!DD$131</f>
        <v>4.1675430285094151E-6</v>
      </c>
      <c r="DB7">
        <f>'Base Table 5'!DE9/'Base Table 5'!DE$131</f>
        <v>6.7898196432369049E-6</v>
      </c>
      <c r="DC7">
        <f>'Base Table 5'!DF9/'Base Table 5'!DF$131</f>
        <v>7.9521555733954028E-7</v>
      </c>
      <c r="DD7">
        <f>'Base Table 5'!DG9/'Base Table 5'!DG$131</f>
        <v>2.5397316132420064E-5</v>
      </c>
      <c r="DE7">
        <f>'Base Table 5'!DH9/'Base Table 5'!DH$131</f>
        <v>2.1637736054374982E-5</v>
      </c>
      <c r="DF7">
        <f>'Base Table 5'!DI9/'Base Table 5'!DI$131</f>
        <v>3.0874234933706435E-4</v>
      </c>
      <c r="DG7">
        <f>'Base Table 5'!DJ9/'Base Table 5'!DJ$131</f>
        <v>6.4552040996642511E-5</v>
      </c>
      <c r="DH7">
        <f>'Base Table 5'!DK9/'Base Table 5'!DK$131</f>
        <v>1.8495681284330732E-4</v>
      </c>
      <c r="DI7">
        <f>'Base Table 5'!DL9/'Base Table 5'!DL$131</f>
        <v>1.1156943626006678E-5</v>
      </c>
      <c r="DJ7">
        <f>'Base Table 5'!DM9/'Base Table 5'!DM$131</f>
        <v>5.4243631066783302E-4</v>
      </c>
      <c r="DK7">
        <f>'Base Table 5'!DN9/'Base Table 5'!DN$131</f>
        <v>1.5790565337754029E-4</v>
      </c>
      <c r="DL7">
        <f>'Base Table 5'!DO9/'Base Table 5'!DO$131</f>
        <v>2.2997317420416201E-7</v>
      </c>
    </row>
    <row r="8" spans="1:116" x14ac:dyDescent="0.4">
      <c r="A8">
        <v>7</v>
      </c>
      <c r="B8">
        <f>'Base Table 5'!E10/'Base Table 5'!E$131</f>
        <v>6.9917906868783769E-2</v>
      </c>
      <c r="C8">
        <f>'Base Table 5'!F10/'Base Table 5'!F$131</f>
        <v>2.4916420779688444E-2</v>
      </c>
      <c r="D8">
        <f>'Base Table 5'!G10/'Base Table 5'!G$131</f>
        <v>0.11648813959360262</v>
      </c>
      <c r="E8">
        <f>'Base Table 5'!H10/'Base Table 5'!H$131</f>
        <v>2.2016074497044388E-2</v>
      </c>
      <c r="F8">
        <f>'Base Table 5'!I10/'Base Table 5'!I$131</f>
        <v>0.19470440056475438</v>
      </c>
      <c r="G8">
        <f>'Base Table 5'!J10/'Base Table 5'!J$131</f>
        <v>0.1233862731398425</v>
      </c>
      <c r="H8">
        <f>'Base Table 5'!K10/'Base Table 5'!K$131</f>
        <v>1.7366835966502594E-2</v>
      </c>
      <c r="I8">
        <f>'Base Table 5'!L10/'Base Table 5'!L$131</f>
        <v>2.8669280466049168E-4</v>
      </c>
      <c r="J8">
        <f>'Base Table 5'!M10/'Base Table 5'!M$131</f>
        <v>7.2649753957123813E-5</v>
      </c>
      <c r="K8">
        <f>'Base Table 5'!N10/'Base Table 5'!N$131</f>
        <v>3.1290814267930943E-4</v>
      </c>
      <c r="L8">
        <f>'Base Table 5'!O10/'Base Table 5'!O$131</f>
        <v>2.4197212069872703E-3</v>
      </c>
      <c r="M8">
        <f>'Base Table 5'!P10/'Base Table 5'!P$131</f>
        <v>8.7969253296806145E-4</v>
      </c>
      <c r="N8">
        <f>'Base Table 5'!Q10/'Base Table 5'!Q$131</f>
        <v>1.0833101449399026E-5</v>
      </c>
      <c r="O8">
        <f>'Base Table 5'!R10/'Base Table 5'!R$131</f>
        <v>1.7825725020811297E-5</v>
      </c>
      <c r="P8">
        <f>'Base Table 5'!S10/'Base Table 5'!S$131</f>
        <v>1.3985149380269145E-5</v>
      </c>
      <c r="Q8">
        <f>'Base Table 5'!T10/'Base Table 5'!T$131</f>
        <v>1.2862663841242566E-5</v>
      </c>
      <c r="R8">
        <f>'Base Table 5'!U10/'Base Table 5'!U$131</f>
        <v>2.2029633463382259E-5</v>
      </c>
      <c r="S8">
        <f>'Base Table 5'!V10/'Base Table 5'!V$131</f>
        <v>1.5903530790057005E-5</v>
      </c>
      <c r="T8">
        <f>'Base Table 5'!W10/'Base Table 5'!W$131</f>
        <v>4.1029902429333114E-5</v>
      </c>
      <c r="U8">
        <f>'Base Table 5'!X10/'Base Table 5'!X$131</f>
        <v>1.6296019283348719E-5</v>
      </c>
      <c r="V8">
        <f>'Base Table 5'!Y10/'Base Table 5'!Y$131</f>
        <v>1.060807110601771E-5</v>
      </c>
      <c r="W8">
        <f>'Base Table 5'!Z10/'Base Table 5'!Z$131</f>
        <v>1.5687842689169083E-5</v>
      </c>
      <c r="X8">
        <f>'Base Table 5'!AA10/'Base Table 5'!AA$131</f>
        <v>2.4346209686098373E-5</v>
      </c>
      <c r="Y8">
        <f>'Base Table 5'!AB10/'Base Table 5'!AB$131</f>
        <v>1.1071161380409329E-5</v>
      </c>
      <c r="Z8">
        <f>'Base Table 5'!AC10/'Base Table 5'!AC$131</f>
        <v>8.842421395008002E-6</v>
      </c>
      <c r="AA8">
        <f>'Base Table 5'!AD10/'Base Table 5'!AD$131</f>
        <v>8.3116926294507154E-6</v>
      </c>
      <c r="AB8">
        <f>'Base Table 5'!AE10/'Base Table 5'!AE$131</f>
        <v>3.8527607361963192E-5</v>
      </c>
      <c r="AC8">
        <f>'Base Table 5'!AF10/'Base Table 5'!AF$131</f>
        <v>1.2779640986048016E-5</v>
      </c>
      <c r="AD8">
        <f>'Base Table 5'!AG10/'Base Table 5'!AG$131</f>
        <v>1.960792003105895E-6</v>
      </c>
      <c r="AE8">
        <f>'Base Table 5'!AH10/'Base Table 5'!AH$131</f>
        <v>3.9019963702359345E-6</v>
      </c>
      <c r="AF8">
        <f>'Base Table 5'!AI10/'Base Table 5'!AI$131</f>
        <v>9.5444664762545594E-6</v>
      </c>
      <c r="AG8">
        <f>'Base Table 5'!AJ10/'Base Table 5'!AJ$131</f>
        <v>5.5337218984179825E-5</v>
      </c>
      <c r="AH8">
        <f>'Base Table 5'!AK10/'Base Table 5'!AK$131</f>
        <v>2.3620717387807627E-5</v>
      </c>
      <c r="AI8">
        <f>'Base Table 5'!AL10/'Base Table 5'!AL$131</f>
        <v>2.2317036077064133E-5</v>
      </c>
      <c r="AJ8">
        <f>'Base Table 5'!AM10/'Base Table 5'!AM$131</f>
        <v>2.9092351529621539E-5</v>
      </c>
      <c r="AK8">
        <f>'Base Table 5'!AN10/'Base Table 5'!AN$131</f>
        <v>2.2897526906316726E-5</v>
      </c>
      <c r="AL8">
        <f>'Base Table 5'!AO10/'Base Table 5'!AO$131</f>
        <v>3.8379079033920826E-5</v>
      </c>
      <c r="AM8">
        <f>'Base Table 5'!AP10/'Base Table 5'!AP$131</f>
        <v>5.2367943143022136E-6</v>
      </c>
      <c r="AN8">
        <f>'Base Table 5'!AQ10/'Base Table 5'!AQ$131</f>
        <v>4.8156501406094591E-6</v>
      </c>
      <c r="AO8">
        <f>'Base Table 5'!AR10/'Base Table 5'!AR$131</f>
        <v>1.4874402846701208E-5</v>
      </c>
      <c r="AP8">
        <f>'Base Table 5'!AS10/'Base Table 5'!AS$131</f>
        <v>9.9609372838338248E-6</v>
      </c>
      <c r="AQ8">
        <f>'Base Table 5'!AT10/'Base Table 5'!AT$131</f>
        <v>1.6128624268655655E-5</v>
      </c>
      <c r="AR8">
        <f>'Base Table 5'!AU10/'Base Table 5'!AU$131</f>
        <v>1.1710883179914665E-5</v>
      </c>
      <c r="AS8">
        <f>'Base Table 5'!AV10/'Base Table 5'!AV$131</f>
        <v>2.4183918160187832E-5</v>
      </c>
      <c r="AT8">
        <f>'Base Table 5'!AW10/'Base Table 5'!AW$131</f>
        <v>2.2868807115547664E-5</v>
      </c>
      <c r="AU8">
        <f>'Base Table 5'!AX10/'Base Table 5'!AX$131</f>
        <v>2.8013983058515303E-5</v>
      </c>
      <c r="AV8">
        <f>'Base Table 5'!AY10/'Base Table 5'!AY$131</f>
        <v>2.7890426989495013E-5</v>
      </c>
      <c r="AW8">
        <f>'Base Table 5'!AZ10/'Base Table 5'!AZ$131</f>
        <v>2.7618311980408679E-5</v>
      </c>
      <c r="AX8">
        <f>'Base Table 5'!BA10/'Base Table 5'!BA$131</f>
        <v>3.9810748829511745E-5</v>
      </c>
      <c r="AY8">
        <f>'Base Table 5'!BB10/'Base Table 5'!BB$131</f>
        <v>5.7926028497740313E-6</v>
      </c>
      <c r="AZ8">
        <f>'Base Table 5'!BC10/'Base Table 5'!BC$131</f>
        <v>3.0261972020051682E-5</v>
      </c>
      <c r="BA8">
        <f>'Base Table 5'!BD10/'Base Table 5'!BD$131</f>
        <v>2.9305312712362198E-5</v>
      </c>
      <c r="BB8">
        <f>'Base Table 5'!BE10/'Base Table 5'!BE$131</f>
        <v>1.3200723804727802E-5</v>
      </c>
      <c r="BC8">
        <f>'Base Table 5'!BF10/'Base Table 5'!BF$131</f>
        <v>1.8777679916671982E-5</v>
      </c>
      <c r="BD8">
        <f>'Base Table 5'!BG10/'Base Table 5'!BG$131</f>
        <v>3.3041411441520161E-5</v>
      </c>
      <c r="BE8">
        <f>'Base Table 5'!BH10/'Base Table 5'!BH$131</f>
        <v>5.0787014264633542E-5</v>
      </c>
      <c r="BF8">
        <f>'Base Table 5'!BI10/'Base Table 5'!BI$131</f>
        <v>1.5470518626281084E-5</v>
      </c>
      <c r="BG8">
        <f>'Base Table 5'!BJ10/'Base Table 5'!BJ$131</f>
        <v>6.9164261982515001E-6</v>
      </c>
      <c r="BH8">
        <f>'Base Table 5'!BK10/'Base Table 5'!BK$131</f>
        <v>1.6479500737045672E-5</v>
      </c>
      <c r="BI8">
        <f>'Base Table 5'!BL10/'Base Table 5'!BL$131</f>
        <v>8.6650725652703964E-6</v>
      </c>
      <c r="BJ8">
        <f>'Base Table 5'!BM10/'Base Table 5'!BM$131</f>
        <v>1.3896170540516989E-5</v>
      </c>
      <c r="BK8">
        <f>'Base Table 5'!BN10/'Base Table 5'!BN$131</f>
        <v>8.515535055208209E-6</v>
      </c>
      <c r="BL8">
        <f>'Base Table 5'!BO10/'Base Table 5'!BO$131</f>
        <v>1.6589194498877836E-5</v>
      </c>
      <c r="BM8">
        <f>'Base Table 5'!BP10/'Base Table 5'!BP$131</f>
        <v>2.9794291320883127E-5</v>
      </c>
      <c r="BN8">
        <f>'Base Table 5'!BQ10/'Base Table 5'!BQ$131</f>
        <v>3.7895764200663676E-5</v>
      </c>
      <c r="BO8">
        <f>'Base Table 5'!BR10/'Base Table 5'!BR$131</f>
        <v>2.6499955173467459E-5</v>
      </c>
      <c r="BP8">
        <f>'Base Table 5'!BS10/'Base Table 5'!BS$131</f>
        <v>4.8485777933015627E-5</v>
      </c>
      <c r="BQ8">
        <f>'Base Table 5'!BT10/'Base Table 5'!BT$131</f>
        <v>7.5879364671082229E-6</v>
      </c>
      <c r="BR8">
        <f>'Base Table 5'!BU10/'Base Table 5'!BU$131</f>
        <v>3.1850655415047707E-6</v>
      </c>
      <c r="BS8">
        <f>'Base Table 5'!BV10/'Base Table 5'!BV$131</f>
        <v>4.350437125497664E-5</v>
      </c>
      <c r="BT8">
        <f>'Base Table 5'!BW10/'Base Table 5'!BW$131</f>
        <v>2.3932804188330793E-5</v>
      </c>
      <c r="BU8">
        <f>'Base Table 5'!BX10/'Base Table 5'!BX$131</f>
        <v>8.7856990321074868E-5</v>
      </c>
      <c r="BV8">
        <f>'Base Table 5'!BY10/'Base Table 5'!BY$131</f>
        <v>6.1638176412233585E-5</v>
      </c>
      <c r="BW8">
        <f>'Base Table 5'!BZ10/'Base Table 5'!BZ$131</f>
        <v>6.7821704499303783E-5</v>
      </c>
      <c r="BX8">
        <f>'Base Table 5'!CA10/'Base Table 5'!CA$131</f>
        <v>8.5165350481532602E-6</v>
      </c>
      <c r="BY8">
        <f>'Base Table 5'!CB10/'Base Table 5'!CB$131</f>
        <v>1.8507675265073588E-5</v>
      </c>
      <c r="BZ8">
        <f>'Base Table 5'!CC10/'Base Table 5'!CC$131</f>
        <v>7.7414264026850379E-6</v>
      </c>
      <c r="CA8">
        <f>'Base Table 5'!CD10/'Base Table 5'!CD$131</f>
        <v>6.3970571419200232E-5</v>
      </c>
      <c r="CB8">
        <f>'Base Table 5'!CE10/'Base Table 5'!CE$131</f>
        <v>2.1348753545338703E-5</v>
      </c>
      <c r="CC8">
        <f>'Base Table 5'!CF10/'Base Table 5'!CF$131</f>
        <v>5.4537226028039719E-6</v>
      </c>
      <c r="CD8">
        <f>'Base Table 5'!CG10/'Base Table 5'!CG$131</f>
        <v>1.0917091765233478E-5</v>
      </c>
      <c r="CE8">
        <f>'Base Table 5'!CH10/'Base Table 5'!CH$131</f>
        <v>3.3415124967136964E-5</v>
      </c>
      <c r="CF8">
        <f>'Base Table 5'!CI10/'Base Table 5'!CI$131</f>
        <v>4.2703379494950527E-5</v>
      </c>
      <c r="CG8">
        <f>'Base Table 5'!CJ10/'Base Table 5'!CJ$131</f>
        <v>1.9951345267283215E-5</v>
      </c>
      <c r="CH8">
        <f>'Base Table 5'!CK10/'Base Table 5'!CK$131</f>
        <v>1.2197392582940618E-5</v>
      </c>
      <c r="CI8">
        <f>'Base Table 5'!CL10/'Base Table 5'!CL$131</f>
        <v>3.7511961004555767E-6</v>
      </c>
      <c r="CJ8">
        <f>'Base Table 5'!CM10/'Base Table 5'!CM$131</f>
        <v>7.2752883292702758E-5</v>
      </c>
      <c r="CK8">
        <f>'Base Table 5'!CN10/'Base Table 5'!CN$131</f>
        <v>2.2411306065019021E-5</v>
      </c>
      <c r="CL8">
        <f>'Base Table 5'!CO10/'Base Table 5'!CO$131</f>
        <v>1.2886598491692374E-6</v>
      </c>
      <c r="CM8">
        <f>'Base Table 5'!CP10/'Base Table 5'!CP$131</f>
        <v>1.8451714152884544E-5</v>
      </c>
      <c r="CN8">
        <f>'Base Table 5'!CQ10/'Base Table 5'!CQ$131</f>
        <v>5.1412468496413439E-5</v>
      </c>
      <c r="CO8">
        <f>'Base Table 5'!CR10/'Base Table 5'!CR$131</f>
        <v>8.8934838010714392E-6</v>
      </c>
      <c r="CP8">
        <f>'Base Table 5'!CS10/'Base Table 5'!CS$131</f>
        <v>2.906167360710051E-5</v>
      </c>
      <c r="CQ8">
        <f>'Base Table 5'!CT10/'Base Table 5'!CT$131</f>
        <v>5.9364246055229268E-8</v>
      </c>
      <c r="CR8">
        <f>'Base Table 5'!CU10/'Base Table 5'!CU$131</f>
        <v>5.680322570833087E-8</v>
      </c>
      <c r="CS8">
        <f>'Base Table 5'!CV10/'Base Table 5'!CV$131</f>
        <v>1.0582300884955751E-5</v>
      </c>
      <c r="CT8">
        <f>'Base Table 5'!CW10/'Base Table 5'!CW$131</f>
        <v>3.2092976552868346E-5</v>
      </c>
      <c r="CU8">
        <f>'Base Table 5'!CX10/'Base Table 5'!CX$131</f>
        <v>2.8713006687416298E-5</v>
      </c>
      <c r="CV8">
        <f>'Base Table 5'!CY10/'Base Table 5'!CY$131</f>
        <v>1.5417091403329938E-5</v>
      </c>
      <c r="CW8">
        <f>'Base Table 5'!CZ10/'Base Table 5'!CZ$131</f>
        <v>9.0797700941519513E-5</v>
      </c>
      <c r="CX8">
        <f>'Base Table 5'!DA10/'Base Table 5'!DA$131</f>
        <v>6.4920197797599865E-4</v>
      </c>
      <c r="CY8">
        <f>'Base Table 5'!DB10/'Base Table 5'!DB$131</f>
        <v>1.0754352873583698E-5</v>
      </c>
      <c r="CZ8">
        <f>'Base Table 5'!DC10/'Base Table 5'!DC$131</f>
        <v>5.9821046495621015E-5</v>
      </c>
      <c r="DA8">
        <f>'Base Table 5'!DD10/'Base Table 5'!DD$131</f>
        <v>6.8533630877607507E-6</v>
      </c>
      <c r="DB8">
        <f>'Base Table 5'!DE10/'Base Table 5'!DE$131</f>
        <v>1.1367518942152704E-5</v>
      </c>
      <c r="DC8">
        <f>'Base Table 5'!DF10/'Base Table 5'!DF$131</f>
        <v>4.7844374028362428E-6</v>
      </c>
      <c r="DD8">
        <f>'Base Table 5'!DG10/'Base Table 5'!DG$131</f>
        <v>1.5919312448435134E-5</v>
      </c>
      <c r="DE8">
        <f>'Base Table 5'!DH10/'Base Table 5'!DH$131</f>
        <v>1.5245505384933866E-5</v>
      </c>
      <c r="DF8">
        <f>'Base Table 5'!DI10/'Base Table 5'!DI$131</f>
        <v>2.3105965653258924E-5</v>
      </c>
      <c r="DG8">
        <f>'Base Table 5'!DJ10/'Base Table 5'!DJ$131</f>
        <v>2.3004064322318432E-5</v>
      </c>
      <c r="DH8">
        <f>'Base Table 5'!DK10/'Base Table 5'!DK$131</f>
        <v>2.3522342868609189E-5</v>
      </c>
      <c r="DI8">
        <f>'Base Table 5'!DL10/'Base Table 5'!DL$131</f>
        <v>1.8640738558240032E-5</v>
      </c>
      <c r="DJ8">
        <f>'Base Table 5'!DM10/'Base Table 5'!DM$131</f>
        <v>3.0186557645491132E-4</v>
      </c>
      <c r="DK8">
        <f>'Base Table 5'!DN10/'Base Table 5'!DN$131</f>
        <v>8.9325758123105556E-5</v>
      </c>
      <c r="DL8">
        <f>'Base Table 5'!DO10/'Base Table 5'!DO$131</f>
        <v>2.5871982097968227E-6</v>
      </c>
    </row>
    <row r="9" spans="1:116" x14ac:dyDescent="0.4">
      <c r="A9">
        <v>8</v>
      </c>
      <c r="B9">
        <f>'Base Table 5'!E11/'Base Table 5'!E$131</f>
        <v>5.508469729789226E-4</v>
      </c>
      <c r="C9">
        <f>'Base Table 5'!F11/'Base Table 5'!F$131</f>
        <v>4.13745809019754E-4</v>
      </c>
      <c r="D9">
        <f>'Base Table 5'!G11/'Base Table 5'!G$131</f>
        <v>3.0499609166684927E-4</v>
      </c>
      <c r="E9">
        <f>'Base Table 5'!H11/'Base Table 5'!H$131</f>
        <v>3.9505294536911872E-4</v>
      </c>
      <c r="F9">
        <f>'Base Table 5'!I11/'Base Table 5'!I$131</f>
        <v>3.8797933276704793E-5</v>
      </c>
      <c r="G9">
        <f>'Base Table 5'!J11/'Base Table 5'!J$131</f>
        <v>2.7895072044406555E-4</v>
      </c>
      <c r="H9">
        <f>'Base Table 5'!K11/'Base Table 5'!K$131</f>
        <v>2.9532295229462834E-4</v>
      </c>
      <c r="I9">
        <f>'Base Table 5'!L11/'Base Table 5'!L$131</f>
        <v>1.8583963433685759E-2</v>
      </c>
      <c r="J9">
        <f>'Base Table 5'!M11/'Base Table 5'!M$131</f>
        <v>1.9997424500822394E-3</v>
      </c>
      <c r="K9">
        <f>'Base Table 5'!N11/'Base Table 5'!N$131</f>
        <v>6.4273311482925333E-3</v>
      </c>
      <c r="L9">
        <f>'Base Table 5'!O11/'Base Table 5'!O$131</f>
        <v>1.8785370583505431E-2</v>
      </c>
      <c r="M9">
        <f>'Base Table 5'!P11/'Base Table 5'!P$131</f>
        <v>2.1287126437252848E-2</v>
      </c>
      <c r="N9">
        <f>'Base Table 5'!Q11/'Base Table 5'!Q$131</f>
        <v>1.1489908249129053E-3</v>
      </c>
      <c r="O9">
        <f>'Base Table 5'!R11/'Base Table 5'!R$131</f>
        <v>4.0958219902355601E-4</v>
      </c>
      <c r="P9">
        <f>'Base Table 5'!S11/'Base Table 5'!S$131</f>
        <v>8.1868816947327789E-5</v>
      </c>
      <c r="Q9">
        <f>'Base Table 5'!T11/'Base Table 5'!T$131</f>
        <v>1.3600239359858041E-4</v>
      </c>
      <c r="R9">
        <f>'Base Table 5'!U11/'Base Table 5'!U$131</f>
        <v>9.2974558387272051E-4</v>
      </c>
      <c r="S9">
        <f>'Base Table 5'!V11/'Base Table 5'!V$131</f>
        <v>1.4373296552719211E-3</v>
      </c>
      <c r="T9">
        <f>'Base Table 5'!W11/'Base Table 5'!W$131</f>
        <v>2.3730131547668363E-3</v>
      </c>
      <c r="U9">
        <f>'Base Table 5'!X11/'Base Table 5'!X$131</f>
        <v>1.738740406104088E-4</v>
      </c>
      <c r="V9">
        <f>'Base Table 5'!Y11/'Base Table 5'!Y$131</f>
        <v>1.2449925747795444E-3</v>
      </c>
      <c r="W9">
        <f>'Base Table 5'!Z11/'Base Table 5'!Z$131</f>
        <v>4.2431443998906262E-4</v>
      </c>
      <c r="X9">
        <f>'Base Table 5'!AA11/'Base Table 5'!AA$131</f>
        <v>9.429709153992976E-4</v>
      </c>
      <c r="Y9">
        <f>'Base Table 5'!AB11/'Base Table 5'!AB$131</f>
        <v>6.1307867005479157E-4</v>
      </c>
      <c r="Z9">
        <f>'Base Table 5'!AC11/'Base Table 5'!AC$131</f>
        <v>4.7225636986785401E-4</v>
      </c>
      <c r="AA9">
        <f>'Base Table 5'!AD11/'Base Table 5'!AD$131</f>
        <v>3.3948069583412764E-4</v>
      </c>
      <c r="AB9">
        <f>'Base Table 5'!AE11/'Base Table 5'!AE$131</f>
        <v>7.9509202453987738E-5</v>
      </c>
      <c r="AC9">
        <f>'Base Table 5'!AF11/'Base Table 5'!AF$131</f>
        <v>2.7533554737117896E-4</v>
      </c>
      <c r="AD9">
        <f>'Base Table 5'!AG11/'Base Table 5'!AG$131</f>
        <v>3.5882493656837878E-4</v>
      </c>
      <c r="AE9">
        <f>'Base Table 5'!AH11/'Base Table 5'!AH$131</f>
        <v>1.3802177858439203E-4</v>
      </c>
      <c r="AF9">
        <f>'Base Table 5'!AI11/'Base Table 5'!AI$131</f>
        <v>2.3449018774616314E-4</v>
      </c>
      <c r="AG9">
        <f>'Base Table 5'!AJ11/'Base Table 5'!AJ$131</f>
        <v>3.6159866777685251E-4</v>
      </c>
      <c r="AH9">
        <f>'Base Table 5'!AK11/'Base Table 5'!AK$131</f>
        <v>2.3130931317355639E-4</v>
      </c>
      <c r="AI9">
        <f>'Base Table 5'!AL11/'Base Table 5'!AL$131</f>
        <v>5.8409590864403112E-3</v>
      </c>
      <c r="AJ9">
        <f>'Base Table 5'!AM11/'Base Table 5'!AM$131</f>
        <v>1.0783855626259305E-3</v>
      </c>
      <c r="AK9">
        <f>'Base Table 5'!AN11/'Base Table 5'!AN$131</f>
        <v>3.1872792082558162E-4</v>
      </c>
      <c r="AL9">
        <f>'Base Table 5'!AO11/'Base Table 5'!AO$131</f>
        <v>6.9715514605463028E-4</v>
      </c>
      <c r="AM9">
        <f>'Base Table 5'!AP11/'Base Table 5'!AP$131</f>
        <v>8.1540075087615897E-4</v>
      </c>
      <c r="AN9">
        <f>'Base Table 5'!AQ11/'Base Table 5'!AQ$131</f>
        <v>9.0308489043116756E-4</v>
      </c>
      <c r="AO9">
        <f>'Base Table 5'!AR11/'Base Table 5'!AR$131</f>
        <v>1.1669192201179319E-3</v>
      </c>
      <c r="AP9">
        <f>'Base Table 5'!AS11/'Base Table 5'!AS$131</f>
        <v>1.0365885191712559E-3</v>
      </c>
      <c r="AQ9">
        <f>'Base Table 5'!AT11/'Base Table 5'!AT$131</f>
        <v>3.2075304009721305E-4</v>
      </c>
      <c r="AR9">
        <f>'Base Table 5'!AU11/'Base Table 5'!AU$131</f>
        <v>4.7959726272744278E-4</v>
      </c>
      <c r="AS9">
        <f>'Base Table 5'!AV11/'Base Table 5'!AV$131</f>
        <v>7.8986866201706486E-4</v>
      </c>
      <c r="AT9">
        <f>'Base Table 5'!AW11/'Base Table 5'!AW$131</f>
        <v>1.4665643491734026E-4</v>
      </c>
      <c r="AU9">
        <f>'Base Table 5'!AX11/'Base Table 5'!AX$131</f>
        <v>6.854833051862989E-3</v>
      </c>
      <c r="AV9">
        <f>'Base Table 5'!AY11/'Base Table 5'!AY$131</f>
        <v>1.6033220712522537E-4</v>
      </c>
      <c r="AW9">
        <f>'Base Table 5'!AZ11/'Base Table 5'!AZ$131</f>
        <v>1.328083940428697E-3</v>
      </c>
      <c r="AX9">
        <f>'Base Table 5'!BA11/'Base Table 5'!BA$131</f>
        <v>6.7106350233060552E-2</v>
      </c>
      <c r="AY9">
        <f>'Base Table 5'!BB11/'Base Table 5'!BB$131</f>
        <v>7.2258573592554045E-3</v>
      </c>
      <c r="AZ9">
        <f>'Base Table 5'!BC11/'Base Table 5'!BC$131</f>
        <v>6.1074982933602808E-4</v>
      </c>
      <c r="BA9">
        <f>'Base Table 5'!BD11/'Base Table 5'!BD$131</f>
        <v>9.0384841129617513E-4</v>
      </c>
      <c r="BB9">
        <f>'Base Table 5'!BE11/'Base Table 5'!BE$131</f>
        <v>1.1671428993541735E-3</v>
      </c>
      <c r="BC9">
        <f>'Base Table 5'!BF11/'Base Table 5'!BF$131</f>
        <v>5.3418956404456942E-4</v>
      </c>
      <c r="BD9">
        <f>'Base Table 5'!BG11/'Base Table 5'!BG$131</f>
        <v>4.4978731671329491E-4</v>
      </c>
      <c r="BE9">
        <f>'Base Table 5'!BH11/'Base Table 5'!BH$131</f>
        <v>2.9230201672405311E-4</v>
      </c>
      <c r="BF9">
        <f>'Base Table 5'!BI11/'Base Table 5'!BI$131</f>
        <v>1.083829692788258E-4</v>
      </c>
      <c r="BG9">
        <f>'Base Table 5'!BJ11/'Base Table 5'!BJ$131</f>
        <v>2.2082510750075346E-4</v>
      </c>
      <c r="BH9">
        <f>'Base Table 5'!BK11/'Base Table 5'!BK$131</f>
        <v>1.2294504945033026E-4</v>
      </c>
      <c r="BI9">
        <f>'Base Table 5'!BL11/'Base Table 5'!BL$131</f>
        <v>1.750035191307289E-4</v>
      </c>
      <c r="BJ9">
        <f>'Base Table 5'!BM11/'Base Table 5'!BM$131</f>
        <v>2.4882011024435137E-4</v>
      </c>
      <c r="BK9">
        <f>'Base Table 5'!BN11/'Base Table 5'!BN$131</f>
        <v>2.0767498770363243E-4</v>
      </c>
      <c r="BL9">
        <f>'Base Table 5'!BO11/'Base Table 5'!BO$131</f>
        <v>2.8605465680551871E-4</v>
      </c>
      <c r="BM9">
        <f>'Base Table 5'!BP11/'Base Table 5'!BP$131</f>
        <v>2.2899799409436007E-4</v>
      </c>
      <c r="BN9">
        <f>'Base Table 5'!BQ11/'Base Table 5'!BQ$131</f>
        <v>0.10503953152449737</v>
      </c>
      <c r="BO9">
        <f>'Base Table 5'!BR11/'Base Table 5'!BR$131</f>
        <v>1.5057822352279417E-4</v>
      </c>
      <c r="BP9">
        <f>'Base Table 5'!BS11/'Base Table 5'!BS$131</f>
        <v>3.9544963587472855E-4</v>
      </c>
      <c r="BQ9">
        <f>'Base Table 5'!BT11/'Base Table 5'!BT$131</f>
        <v>1.5918268921612756E-4</v>
      </c>
      <c r="BR9">
        <f>'Base Table 5'!BU11/'Base Table 5'!BU$131</f>
        <v>1.8009015444956885E-4</v>
      </c>
      <c r="BS9">
        <f>'Base Table 5'!BV11/'Base Table 5'!BV$131</f>
        <v>5.3638277166983715E-4</v>
      </c>
      <c r="BT9">
        <f>'Base Table 5'!BW11/'Base Table 5'!BW$131</f>
        <v>1.9151646873761692E-4</v>
      </c>
      <c r="BU9">
        <f>'Base Table 5'!BX11/'Base Table 5'!BX$131</f>
        <v>6.7223755490370828E-4</v>
      </c>
      <c r="BV9">
        <f>'Base Table 5'!BY11/'Base Table 5'!BY$131</f>
        <v>2.5290804774888458E-4</v>
      </c>
      <c r="BW9">
        <f>'Base Table 5'!BZ11/'Base Table 5'!BZ$131</f>
        <v>6.8981743813202904E-4</v>
      </c>
      <c r="BX9">
        <f>'Base Table 5'!CA11/'Base Table 5'!CA$131</f>
        <v>2.3034028655560685E-4</v>
      </c>
      <c r="BY9">
        <f>'Base Table 5'!CB11/'Base Table 5'!CB$131</f>
        <v>3.7272511473334389E-4</v>
      </c>
      <c r="BZ9">
        <f>'Base Table 5'!CC11/'Base Table 5'!CC$131</f>
        <v>1.6319670614288318E-4</v>
      </c>
      <c r="CA9">
        <f>'Base Table 5'!CD11/'Base Table 5'!CD$131</f>
        <v>2.7483605703221894E-4</v>
      </c>
      <c r="CB9">
        <f>'Base Table 5'!CE11/'Base Table 5'!CE$131</f>
        <v>5.8710292178455455E-4</v>
      </c>
      <c r="CC9">
        <f>'Base Table 5'!CF11/'Base Table 5'!CF$131</f>
        <v>2.3139473660250989E-4</v>
      </c>
      <c r="CD9">
        <f>'Base Table 5'!CG11/'Base Table 5'!CG$131</f>
        <v>9.6863613431246145E-5</v>
      </c>
      <c r="CE9">
        <f>'Base Table 5'!CH11/'Base Table 5'!CH$131</f>
        <v>3.0734915774214926E-4</v>
      </c>
      <c r="CF9">
        <f>'Base Table 5'!CI11/'Base Table 5'!CI$131</f>
        <v>4.1408333335051487E-4</v>
      </c>
      <c r="CG9">
        <f>'Base Table 5'!CJ11/'Base Table 5'!CJ$131</f>
        <v>2.0511172266804754E-4</v>
      </c>
      <c r="CH9">
        <f>'Base Table 5'!CK11/'Base Table 5'!CK$131</f>
        <v>2.9175976838659865E-4</v>
      </c>
      <c r="CI9">
        <f>'Base Table 5'!CL11/'Base Table 5'!CL$131</f>
        <v>9.389473504507684E-5</v>
      </c>
      <c r="CJ9">
        <f>'Base Table 5'!CM11/'Base Table 5'!CM$131</f>
        <v>3.9979060875021426E-4</v>
      </c>
      <c r="CK9">
        <f>'Base Table 5'!CN11/'Base Table 5'!CN$131</f>
        <v>2.6055493343526054E-4</v>
      </c>
      <c r="CL9">
        <f>'Base Table 5'!CO11/'Base Table 5'!CO$131</f>
        <v>2.3109966628434992E-5</v>
      </c>
      <c r="CM9">
        <f>'Base Table 5'!CP11/'Base Table 5'!CP$131</f>
        <v>5.9373951749369354E-5</v>
      </c>
      <c r="CN9">
        <f>'Base Table 5'!CQ11/'Base Table 5'!CQ$131</f>
        <v>1.3837206081923173E-4</v>
      </c>
      <c r="CO9">
        <f>'Base Table 5'!CR11/'Base Table 5'!CR$131</f>
        <v>4.6827700124878207E-4</v>
      </c>
      <c r="CP9">
        <f>'Base Table 5'!CS11/'Base Table 5'!CS$131</f>
        <v>3.1239855314751198E-4</v>
      </c>
      <c r="CQ9">
        <f>'Base Table 5'!CT11/'Base Table 5'!CT$131</f>
        <v>3.8859325306263537E-4</v>
      </c>
      <c r="CR9">
        <f>'Base Table 5'!CU11/'Base Table 5'!CU$131</f>
        <v>4.5143740181657687E-4</v>
      </c>
      <c r="CS9">
        <f>'Base Table 5'!CV11/'Base Table 5'!CV$131</f>
        <v>3.3821150442477874E-4</v>
      </c>
      <c r="CT9">
        <f>'Base Table 5'!CW11/'Base Table 5'!CW$131</f>
        <v>7.5728069659556729E-4</v>
      </c>
      <c r="CU9">
        <f>'Base Table 5'!CX11/'Base Table 5'!CX$131</f>
        <v>5.0554598675185268E-4</v>
      </c>
      <c r="CV9">
        <f>'Base Table 5'!CY11/'Base Table 5'!CY$131</f>
        <v>9.2651291199456352E-4</v>
      </c>
      <c r="CW9">
        <f>'Base Table 5'!CZ11/'Base Table 5'!CZ$131</f>
        <v>2.454750317860994E-4</v>
      </c>
      <c r="CX9">
        <f>'Base Table 5'!DA11/'Base Table 5'!DA$131</f>
        <v>4.2612026961532648E-4</v>
      </c>
      <c r="CY9">
        <f>'Base Table 5'!DB11/'Base Table 5'!DB$131</f>
        <v>9.6025976694032612E-4</v>
      </c>
      <c r="CZ9">
        <f>'Base Table 5'!DC11/'Base Table 5'!DC$131</f>
        <v>1.2968063345885925E-4</v>
      </c>
      <c r="DA9">
        <f>'Base Table 5'!DD11/'Base Table 5'!DD$131</f>
        <v>1.5790813173729922E-4</v>
      </c>
      <c r="DB9">
        <f>'Base Table 5'!DE11/'Base Table 5'!DE$131</f>
        <v>2.1732200343394916E-4</v>
      </c>
      <c r="DC9">
        <f>'Base Table 5'!DF11/'Base Table 5'!DF$131</f>
        <v>1.5532991485719039E-4</v>
      </c>
      <c r="DD9">
        <f>'Base Table 5'!DG11/'Base Table 5'!DG$131</f>
        <v>1.4847256100295202E-4</v>
      </c>
      <c r="DE9">
        <f>'Base Table 5'!DH11/'Base Table 5'!DH$131</f>
        <v>1.244624397413418E-4</v>
      </c>
      <c r="DF9">
        <f>'Base Table 5'!DI11/'Base Table 5'!DI$131</f>
        <v>2.0591492920404278E-4</v>
      </c>
      <c r="DG9">
        <f>'Base Table 5'!DJ11/'Base Table 5'!DJ$131</f>
        <v>1.6305000883548329E-4</v>
      </c>
      <c r="DH9">
        <f>'Base Table 5'!DK11/'Base Table 5'!DK$131</f>
        <v>2.7079233539928891E-4</v>
      </c>
      <c r="DI9">
        <f>'Base Table 5'!DL11/'Base Table 5'!DL$131</f>
        <v>3.3469848752700843E-4</v>
      </c>
      <c r="DJ9">
        <f>'Base Table 5'!DM11/'Base Table 5'!DM$131</f>
        <v>7.034951911790555E-4</v>
      </c>
      <c r="DK9">
        <f>'Base Table 5'!DN11/'Base Table 5'!DN$131</f>
        <v>4.3372683970767817E-4</v>
      </c>
      <c r="DL9">
        <f>'Base Table 5'!DO11/'Base Table 5'!DO$131</f>
        <v>2.4076913710430184E-5</v>
      </c>
    </row>
    <row r="10" spans="1:116" x14ac:dyDescent="0.4">
      <c r="A10">
        <v>9</v>
      </c>
      <c r="B10">
        <f>'Base Table 5'!E12/'Base Table 5'!E$131</f>
        <v>3.1092808035791016E-3</v>
      </c>
      <c r="C10">
        <f>'Base Table 5'!F12/'Base Table 5'!F$131</f>
        <v>3.4239965696321935E-4</v>
      </c>
      <c r="D10">
        <f>'Base Table 5'!G12/'Base Table 5'!G$131</f>
        <v>1.1908737887817182E-3</v>
      </c>
      <c r="E10">
        <f>'Base Table 5'!H12/'Base Table 5'!H$131</f>
        <v>1.5125763379599031E-2</v>
      </c>
      <c r="F10">
        <f>'Base Table 5'!I12/'Base Table 5'!I$131</f>
        <v>7.8291089635246504E-5</v>
      </c>
      <c r="G10">
        <f>'Base Table 5'!J12/'Base Table 5'!J$131</f>
        <v>5.8210484942325706E-4</v>
      </c>
      <c r="H10">
        <f>'Base Table 5'!K12/'Base Table 5'!K$131</f>
        <v>7.047542414773915E-4</v>
      </c>
      <c r="I10">
        <f>'Base Table 5'!L12/'Base Table 5'!L$131</f>
        <v>4.7057732041887986E-3</v>
      </c>
      <c r="J10">
        <f>'Base Table 5'!M12/'Base Table 5'!M$131</f>
        <v>5.4014642563890575E-3</v>
      </c>
      <c r="K10">
        <f>'Base Table 5'!N12/'Base Table 5'!N$131</f>
        <v>5.595379577381863E-3</v>
      </c>
      <c r="L10">
        <f>'Base Table 5'!O12/'Base Table 5'!O$131</f>
        <v>1.7879930353871008E-2</v>
      </c>
      <c r="M10">
        <f>'Base Table 5'!P12/'Base Table 5'!P$131</f>
        <v>8.7882805422565581E-3</v>
      </c>
      <c r="N10">
        <f>'Base Table 5'!Q12/'Base Table 5'!Q$131</f>
        <v>2.1541063699273351E-3</v>
      </c>
      <c r="O10">
        <f>'Base Table 5'!R12/'Base Table 5'!R$131</f>
        <v>3.1057461695952471E-3</v>
      </c>
      <c r="P10">
        <f>'Base Table 5'!S12/'Base Table 5'!S$131</f>
        <v>5.4758666754868004E-4</v>
      </c>
      <c r="Q10">
        <f>'Base Table 5'!T12/'Base Table 5'!T$131</f>
        <v>8.1638559886358254E-3</v>
      </c>
      <c r="R10">
        <f>'Base Table 5'!U12/'Base Table 5'!U$131</f>
        <v>4.7959183003086639E-3</v>
      </c>
      <c r="S10">
        <f>'Base Table 5'!V12/'Base Table 5'!V$131</f>
        <v>2.4610346893056523E-2</v>
      </c>
      <c r="T10">
        <f>'Base Table 5'!W12/'Base Table 5'!W$131</f>
        <v>8.4400847656572828E-3</v>
      </c>
      <c r="U10">
        <f>'Base Table 5'!X12/'Base Table 5'!X$131</f>
        <v>5.3991776733397683E-3</v>
      </c>
      <c r="V10">
        <f>'Base Table 5'!Y12/'Base Table 5'!Y$131</f>
        <v>4.6378970834603309E-3</v>
      </c>
      <c r="W10">
        <f>'Base Table 5'!Z12/'Base Table 5'!Z$131</f>
        <v>8.1851861963826173E-3</v>
      </c>
      <c r="X10">
        <f>'Base Table 5'!AA12/'Base Table 5'!AA$131</f>
        <v>2.028806557429888E-3</v>
      </c>
      <c r="Y10">
        <f>'Base Table 5'!AB12/'Base Table 5'!AB$131</f>
        <v>1.9619476243280189E-3</v>
      </c>
      <c r="Z10">
        <f>'Base Table 5'!AC12/'Base Table 5'!AC$131</f>
        <v>3.3675002036011935E-3</v>
      </c>
      <c r="AA10">
        <f>'Base Table 5'!AD12/'Base Table 5'!AD$131</f>
        <v>5.4026002091429637E-5</v>
      </c>
      <c r="AB10">
        <f>'Base Table 5'!AE12/'Base Table 5'!AE$131</f>
        <v>4.7239263803680987E-5</v>
      </c>
      <c r="AC10">
        <f>'Base Table 5'!AF12/'Base Table 5'!AF$131</f>
        <v>3.4557044080784894E-3</v>
      </c>
      <c r="AD10">
        <f>'Base Table 5'!AG12/'Base Table 5'!AG$131</f>
        <v>2.0392236832301306E-4</v>
      </c>
      <c r="AE10">
        <f>'Base Table 5'!AH12/'Base Table 5'!AH$131</f>
        <v>5.8257713248638829E-5</v>
      </c>
      <c r="AF10">
        <f>'Base Table 5'!AI12/'Base Table 5'!AI$131</f>
        <v>9.6963102611040622E-5</v>
      </c>
      <c r="AG10">
        <f>'Base Table 5'!AJ12/'Base Table 5'!AJ$131</f>
        <v>1.1712239800166523E-3</v>
      </c>
      <c r="AH10">
        <f>'Base Table 5'!AK12/'Base Table 5'!AK$131</f>
        <v>3.2093614283416438E-3</v>
      </c>
      <c r="AI10">
        <f>'Base Table 5'!AL12/'Base Table 5'!AL$131</f>
        <v>4.1353238116604921E-2</v>
      </c>
      <c r="AJ10">
        <f>'Base Table 5'!AM12/'Base Table 5'!AM$131</f>
        <v>1.8677183987733544E-2</v>
      </c>
      <c r="AK10">
        <f>'Base Table 5'!AN12/'Base Table 5'!AN$131</f>
        <v>1.1528092076468056E-3</v>
      </c>
      <c r="AL10">
        <f>'Base Table 5'!AO12/'Base Table 5'!AO$131</f>
        <v>4.1536364951916385E-2</v>
      </c>
      <c r="AM10">
        <f>'Base Table 5'!AP12/'Base Table 5'!AP$131</f>
        <v>2.6433516204923035E-4</v>
      </c>
      <c r="AN10">
        <f>'Base Table 5'!AQ12/'Base Table 5'!AQ$131</f>
        <v>1.5711058583738361E-4</v>
      </c>
      <c r="AO10">
        <f>'Base Table 5'!AR12/'Base Table 5'!AR$131</f>
        <v>4.3987953207640575E-2</v>
      </c>
      <c r="AP10">
        <f>'Base Table 5'!AS12/'Base Table 5'!AS$131</f>
        <v>1.4062065667055862E-3</v>
      </c>
      <c r="AQ10">
        <f>'Base Table 5'!AT12/'Base Table 5'!AT$131</f>
        <v>1.5912944193241668E-3</v>
      </c>
      <c r="AR10">
        <f>'Base Table 5'!AU12/'Base Table 5'!AU$131</f>
        <v>2.2233294699617679E-3</v>
      </c>
      <c r="AS10">
        <f>'Base Table 5'!AV12/'Base Table 5'!AV$131</f>
        <v>4.3482545520801982E-2</v>
      </c>
      <c r="AT10">
        <f>'Base Table 5'!AW12/'Base Table 5'!AW$131</f>
        <v>1.9724805555159951E-2</v>
      </c>
      <c r="AU10">
        <f>'Base Table 5'!AX12/'Base Table 5'!AX$131</f>
        <v>3.807235246032604E-3</v>
      </c>
      <c r="AV10">
        <f>'Base Table 5'!AY12/'Base Table 5'!AY$131</f>
        <v>2.1667475230205492E-2</v>
      </c>
      <c r="AW10">
        <f>'Base Table 5'!AZ12/'Base Table 5'!AZ$131</f>
        <v>1.1809815183454052E-2</v>
      </c>
      <c r="AX10">
        <f>'Base Table 5'!BA12/'Base Table 5'!BA$131</f>
        <v>1.6885556141021101E-2</v>
      </c>
      <c r="AY10">
        <f>'Base Table 5'!BB12/'Base Table 5'!BB$131</f>
        <v>1.8064625332181221E-2</v>
      </c>
      <c r="AZ10">
        <f>'Base Table 5'!BC12/'Base Table 5'!BC$131</f>
        <v>5.6917800986251224E-3</v>
      </c>
      <c r="BA10">
        <f>'Base Table 5'!BD12/'Base Table 5'!BD$131</f>
        <v>1.9308949921086934E-3</v>
      </c>
      <c r="BB10">
        <f>'Base Table 5'!BE12/'Base Table 5'!BE$131</f>
        <v>3.9662207582719976E-3</v>
      </c>
      <c r="BC10">
        <f>'Base Table 5'!BF12/'Base Table 5'!BF$131</f>
        <v>2.6027065033768287E-3</v>
      </c>
      <c r="BD10">
        <f>'Base Table 5'!BG12/'Base Table 5'!BG$131</f>
        <v>6.30626802393512E-4</v>
      </c>
      <c r="BE10">
        <f>'Base Table 5'!BH12/'Base Table 5'!BH$131</f>
        <v>4.5439006394490898E-4</v>
      </c>
      <c r="BF10">
        <f>'Base Table 5'!BI12/'Base Table 5'!BI$131</f>
        <v>5.8506553261064738E-4</v>
      </c>
      <c r="BG10">
        <f>'Base Table 5'!BJ12/'Base Table 5'!BJ$131</f>
        <v>5.8783555644612961E-4</v>
      </c>
      <c r="BH10">
        <f>'Base Table 5'!BK12/'Base Table 5'!BK$131</f>
        <v>4.7885575065069442E-4</v>
      </c>
      <c r="BI10">
        <f>'Base Table 5'!BL12/'Base Table 5'!BL$131</f>
        <v>3.8757913050470007E-4</v>
      </c>
      <c r="BJ10">
        <f>'Base Table 5'!BM12/'Base Table 5'!BM$131</f>
        <v>1.1856317581927893E-3</v>
      </c>
      <c r="BK10">
        <f>'Base Table 5'!BN12/'Base Table 5'!BN$131</f>
        <v>4.4664531722296829E-4</v>
      </c>
      <c r="BL10">
        <f>'Base Table 5'!BO12/'Base Table 5'!BO$131</f>
        <v>6.6115639091236941E-4</v>
      </c>
      <c r="BM10">
        <f>'Base Table 5'!BP12/'Base Table 5'!BP$131</f>
        <v>1.662242756320985E-4</v>
      </c>
      <c r="BN10">
        <f>'Base Table 5'!BQ12/'Base Table 5'!BQ$131</f>
        <v>6.8554026937341417E-2</v>
      </c>
      <c r="BO10">
        <f>'Base Table 5'!BR12/'Base Table 5'!BR$131</f>
        <v>5.0775088443972963E-4</v>
      </c>
      <c r="BP10">
        <f>'Base Table 5'!BS12/'Base Table 5'!BS$131</f>
        <v>1.6802458871523803E-3</v>
      </c>
      <c r="BQ10">
        <f>'Base Table 5'!BT12/'Base Table 5'!BT$131</f>
        <v>6.9680727927464467E-4</v>
      </c>
      <c r="BR10">
        <f>'Base Table 5'!BU12/'Base Table 5'!BU$131</f>
        <v>8.9684046431094482E-4</v>
      </c>
      <c r="BS10">
        <f>'Base Table 5'!BV12/'Base Table 5'!BV$131</f>
        <v>1.1245694567230348E-3</v>
      </c>
      <c r="BT10">
        <f>'Base Table 5'!BW12/'Base Table 5'!BW$131</f>
        <v>1.1677661835516756E-3</v>
      </c>
      <c r="BU10">
        <f>'Base Table 5'!BX12/'Base Table 5'!BX$131</f>
        <v>1.2939204840235028E-3</v>
      </c>
      <c r="BV10">
        <f>'Base Table 5'!BY12/'Base Table 5'!BY$131</f>
        <v>1.1170956013263375E-3</v>
      </c>
      <c r="BW10">
        <f>'Base Table 5'!BZ12/'Base Table 5'!BZ$131</f>
        <v>7.8746850093190624E-4</v>
      </c>
      <c r="BX10">
        <f>'Base Table 5'!CA12/'Base Table 5'!CA$131</f>
        <v>5.4722071781785492E-4</v>
      </c>
      <c r="BY10">
        <f>'Base Table 5'!CB12/'Base Table 5'!CB$131</f>
        <v>6.7636374426333279E-3</v>
      </c>
      <c r="BZ10">
        <f>'Base Table 5'!CC12/'Base Table 5'!CC$131</f>
        <v>5.6253013731176185E-3</v>
      </c>
      <c r="CA10">
        <f>'Base Table 5'!CD12/'Base Table 5'!CD$131</f>
        <v>7.2943112291541353E-4</v>
      </c>
      <c r="CB10">
        <f>'Base Table 5'!CE12/'Base Table 5'!CE$131</f>
        <v>7.8518031696452897E-4</v>
      </c>
      <c r="CC10">
        <f>'Base Table 5'!CF12/'Base Table 5'!CF$131</f>
        <v>2.309941934901878E-3</v>
      </c>
      <c r="CD10">
        <f>'Base Table 5'!CG12/'Base Table 5'!CG$131</f>
        <v>9.2875161163742366E-5</v>
      </c>
      <c r="CE10">
        <f>'Base Table 5'!CH12/'Base Table 5'!CH$131</f>
        <v>6.3301287717629023E-4</v>
      </c>
      <c r="CF10">
        <f>'Base Table 5'!CI12/'Base Table 5'!CI$131</f>
        <v>7.0300732242798271E-4</v>
      </c>
      <c r="CG10">
        <f>'Base Table 5'!CJ12/'Base Table 5'!CJ$131</f>
        <v>2.7681402839002851E-4</v>
      </c>
      <c r="CH10">
        <f>'Base Table 5'!CK12/'Base Table 5'!CK$131</f>
        <v>2.6744878210105822E-4</v>
      </c>
      <c r="CI10">
        <f>'Base Table 5'!CL12/'Base Table 5'!CL$131</f>
        <v>2.6176076054046387E-4</v>
      </c>
      <c r="CJ10">
        <f>'Base Table 5'!CM12/'Base Table 5'!CM$131</f>
        <v>4.2522556496573212E-4</v>
      </c>
      <c r="CK10">
        <f>'Base Table 5'!CN12/'Base Table 5'!CN$131</f>
        <v>2.1326558657634205E-4</v>
      </c>
      <c r="CL10">
        <f>'Base Table 5'!CO12/'Base Table 5'!CO$131</f>
        <v>9.2611687826962526E-5</v>
      </c>
      <c r="CM10">
        <f>'Base Table 5'!CP12/'Base Table 5'!CP$131</f>
        <v>2.4922946435966158E-5</v>
      </c>
      <c r="CN10">
        <f>'Base Table 5'!CQ12/'Base Table 5'!CQ$131</f>
        <v>3.6034563934971055E-5</v>
      </c>
      <c r="CO10">
        <f>'Base Table 5'!CR12/'Base Table 5'!CR$131</f>
        <v>4.3720418954870743E-5</v>
      </c>
      <c r="CP10">
        <f>'Base Table 5'!CS12/'Base Table 5'!CS$131</f>
        <v>9.4685856712969983E-4</v>
      </c>
      <c r="CQ10">
        <f>'Base Table 5'!CT12/'Base Table 5'!CT$131</f>
        <v>6.0952796177013414E-4</v>
      </c>
      <c r="CR10">
        <f>'Base Table 5'!CU12/'Base Table 5'!CU$131</f>
        <v>6.657407325242851E-4</v>
      </c>
      <c r="CS10">
        <f>'Base Table 5'!CV12/'Base Table 5'!CV$131</f>
        <v>6.2285663716814157E-4</v>
      </c>
      <c r="CT10">
        <f>'Base Table 5'!CW12/'Base Table 5'!CW$131</f>
        <v>4.4985971093951672E-4</v>
      </c>
      <c r="CU10">
        <f>'Base Table 5'!CX12/'Base Table 5'!CX$131</f>
        <v>8.8468951057299586E-5</v>
      </c>
      <c r="CV10">
        <f>'Base Table 5'!CY12/'Base Table 5'!CY$131</f>
        <v>1.6873683316343869E-4</v>
      </c>
      <c r="CW10">
        <f>'Base Table 5'!CZ12/'Base Table 5'!CZ$131</f>
        <v>3.7379931713996139E-4</v>
      </c>
      <c r="CX10">
        <f>'Base Table 5'!DA12/'Base Table 5'!DA$131</f>
        <v>1.1912873777904071E-3</v>
      </c>
      <c r="CY10">
        <f>'Base Table 5'!DB12/'Base Table 5'!DB$131</f>
        <v>1.4417950145268912E-3</v>
      </c>
      <c r="CZ10">
        <f>'Base Table 5'!DC12/'Base Table 5'!DC$131</f>
        <v>1.1048299538183415E-3</v>
      </c>
      <c r="DA10">
        <f>'Base Table 5'!DD12/'Base Table 5'!DD$131</f>
        <v>9.728399906315569E-4</v>
      </c>
      <c r="DB10">
        <f>'Base Table 5'!DE12/'Base Table 5'!DE$131</f>
        <v>9.225685536782375E-4</v>
      </c>
      <c r="DC10">
        <f>'Base Table 5'!DF12/'Base Table 5'!DF$131</f>
        <v>8.4466350654138073E-4</v>
      </c>
      <c r="DD10">
        <f>'Base Table 5'!DG12/'Base Table 5'!DG$131</f>
        <v>1.2232722387248848E-3</v>
      </c>
      <c r="DE10">
        <f>'Base Table 5'!DH12/'Base Table 5'!DH$131</f>
        <v>1.265469976105891E-3</v>
      </c>
      <c r="DF10">
        <f>'Base Table 5'!DI12/'Base Table 5'!DI$131</f>
        <v>1.0151439049441045E-3</v>
      </c>
      <c r="DG10">
        <f>'Base Table 5'!DJ12/'Base Table 5'!DJ$131</f>
        <v>1.2583141897861813E-3</v>
      </c>
      <c r="DH10">
        <f>'Base Table 5'!DK12/'Base Table 5'!DK$131</f>
        <v>5.884491086977227E-4</v>
      </c>
      <c r="DI10">
        <f>'Base Table 5'!DL12/'Base Table 5'!DL$131</f>
        <v>2.4523309107575462E-3</v>
      </c>
      <c r="DJ10">
        <f>'Base Table 5'!DM12/'Base Table 5'!DM$131</f>
        <v>1.936260745257755E-3</v>
      </c>
      <c r="DK10">
        <f>'Base Table 5'!DN12/'Base Table 5'!DN$131</f>
        <v>2.3210668957115298E-3</v>
      </c>
      <c r="DL10">
        <f>'Base Table 5'!DO12/'Base Table 5'!DO$131</f>
        <v>1.4339274581690454E-3</v>
      </c>
    </row>
    <row r="11" spans="1:116" x14ac:dyDescent="0.4">
      <c r="A11">
        <v>10</v>
      </c>
      <c r="B11">
        <f>'Base Table 5'!E13/'Base Table 5'!E$131</f>
        <v>6.0544430306289229E-4</v>
      </c>
      <c r="C11">
        <f>'Base Table 5'!F13/'Base Table 5'!F$131</f>
        <v>3.3542641299097627E-4</v>
      </c>
      <c r="D11">
        <f>'Base Table 5'!G13/'Base Table 5'!G$131</f>
        <v>5.717122185299006E-4</v>
      </c>
      <c r="E11">
        <f>'Base Table 5'!H13/'Base Table 5'!H$131</f>
        <v>8.5644863715420537E-4</v>
      </c>
      <c r="F11">
        <f>'Base Table 5'!I13/'Base Table 5'!I$131</f>
        <v>4.4359717931400053E-5</v>
      </c>
      <c r="G11">
        <f>'Base Table 5'!J13/'Base Table 5'!J$131</f>
        <v>6.433536345859497E-4</v>
      </c>
      <c r="H11">
        <f>'Base Table 5'!K13/'Base Table 5'!K$131</f>
        <v>4.9136000713226942E-4</v>
      </c>
      <c r="I11">
        <f>'Base Table 5'!L13/'Base Table 5'!L$131</f>
        <v>4.0167239485168873E-3</v>
      </c>
      <c r="J11">
        <f>'Base Table 5'!M13/'Base Table 5'!M$131</f>
        <v>5.0630654914024639E-4</v>
      </c>
      <c r="K11">
        <f>'Base Table 5'!N13/'Base Table 5'!N$131</f>
        <v>1.140790990376168E-3</v>
      </c>
      <c r="L11">
        <f>'Base Table 5'!O13/'Base Table 5'!O$131</f>
        <v>2.0845799954274935E-3</v>
      </c>
      <c r="M11">
        <f>'Base Table 5'!P13/'Base Table 5'!P$131</f>
        <v>7.0405840571608662E-4</v>
      </c>
      <c r="N11">
        <f>'Base Table 5'!Q13/'Base Table 5'!Q$131</f>
        <v>1.6095838141312339E-4</v>
      </c>
      <c r="O11">
        <f>'Base Table 5'!R13/'Base Table 5'!R$131</f>
        <v>1.3522847436272411E-4</v>
      </c>
      <c r="P11">
        <f>'Base Table 5'!S13/'Base Table 5'!S$131</f>
        <v>3.0891091020488306E-4</v>
      </c>
      <c r="Q11">
        <f>'Base Table 5'!T13/'Base Table 5'!T$131</f>
        <v>1.3521854950499643E-4</v>
      </c>
      <c r="R11">
        <f>'Base Table 5'!U13/'Base Table 5'!U$131</f>
        <v>2.1035783882642108E-4</v>
      </c>
      <c r="S11">
        <f>'Base Table 5'!V13/'Base Table 5'!V$131</f>
        <v>1.5567983766794264E-4</v>
      </c>
      <c r="T11">
        <f>'Base Table 5'!W13/'Base Table 5'!W$131</f>
        <v>1.2861360228027612E-3</v>
      </c>
      <c r="U11">
        <f>'Base Table 5'!X13/'Base Table 5'!X$131</f>
        <v>1.5912913325425958E-4</v>
      </c>
      <c r="V11">
        <f>'Base Table 5'!Y13/'Base Table 5'!Y$131</f>
        <v>2.5791897386684122E-4</v>
      </c>
      <c r="W11">
        <f>'Base Table 5'!Z13/'Base Table 5'!Z$131</f>
        <v>1.9648651624493526E-4</v>
      </c>
      <c r="X11">
        <f>'Base Table 5'!AA13/'Base Table 5'!AA$131</f>
        <v>1.0808973704912073E-3</v>
      </c>
      <c r="Y11">
        <f>'Base Table 5'!AB13/'Base Table 5'!AB$131</f>
        <v>6.3144571180361693E-4</v>
      </c>
      <c r="Z11">
        <f>'Base Table 5'!AC13/'Base Table 5'!AC$131</f>
        <v>5.0550770101786093E-4</v>
      </c>
      <c r="AA11">
        <f>'Base Table 5'!AD13/'Base Table 5'!AD$131</f>
        <v>2.7142871243049989E-4</v>
      </c>
      <c r="AB11">
        <f>'Base Table 5'!AE13/'Base Table 5'!AE$131</f>
        <v>1.6932515337423315E-5</v>
      </c>
      <c r="AC11">
        <f>'Base Table 5'!AF13/'Base Table 5'!AF$131</f>
        <v>2.30117430359276E-4</v>
      </c>
      <c r="AD11">
        <f>'Base Table 5'!AG13/'Base Table 5'!AG$131</f>
        <v>3.1372672049694321E-5</v>
      </c>
      <c r="AE11">
        <f>'Base Table 5'!AH13/'Base Table 5'!AH$131</f>
        <v>2.1143375680580764E-5</v>
      </c>
      <c r="AF11">
        <f>'Base Table 5'!AI13/'Base Table 5'!AI$131</f>
        <v>9.3275467836124093E-5</v>
      </c>
      <c r="AG11">
        <f>'Base Table 5'!AJ13/'Base Table 5'!AJ$131</f>
        <v>1.8373022481265602E-4</v>
      </c>
      <c r="AH11">
        <f>'Base Table 5'!AK13/'Base Table 5'!AK$131</f>
        <v>1.6461315747144927E-4</v>
      </c>
      <c r="AI11">
        <f>'Base Table 5'!AL13/'Base Table 5'!AL$131</f>
        <v>4.2743687921718127E-4</v>
      </c>
      <c r="AJ11">
        <f>'Base Table 5'!AM13/'Base Table 5'!AM$131</f>
        <v>1.2158013429436388E-3</v>
      </c>
      <c r="AK11">
        <f>'Base Table 5'!AN13/'Base Table 5'!AN$131</f>
        <v>3.8383392904300223E-4</v>
      </c>
      <c r="AL11">
        <f>'Base Table 5'!AO13/'Base Table 5'!AO$131</f>
        <v>3.4172458676949336E-4</v>
      </c>
      <c r="AM11">
        <f>'Base Table 5'!AP13/'Base Table 5'!AP$131</f>
        <v>8.7625685454253705E-4</v>
      </c>
      <c r="AN11">
        <f>'Base Table 5'!AQ13/'Base Table 5'!AQ$131</f>
        <v>8.4168535113839701E-4</v>
      </c>
      <c r="AO11">
        <f>'Base Table 5'!AR13/'Base Table 5'!AR$131</f>
        <v>4.7681128343759013E-4</v>
      </c>
      <c r="AP11">
        <f>'Base Table 5'!AS13/'Base Table 5'!AS$131</f>
        <v>1.5026909396117414E-3</v>
      </c>
      <c r="AQ11">
        <f>'Base Table 5'!AT13/'Base Table 5'!AT$131</f>
        <v>3.4937771560104337E-4</v>
      </c>
      <c r="AR11">
        <f>'Base Table 5'!AU13/'Base Table 5'!AU$131</f>
        <v>1.6825245443643025E-4</v>
      </c>
      <c r="AS11">
        <f>'Base Table 5'!AV13/'Base Table 5'!AV$131</f>
        <v>2.3499204757133956E-4</v>
      </c>
      <c r="AT11">
        <f>'Base Table 5'!AW13/'Base Table 5'!AW$131</f>
        <v>1.7804999825676396E-4</v>
      </c>
      <c r="AU11">
        <f>'Base Table 5'!AX13/'Base Table 5'!AX$131</f>
        <v>5.160393547848039E-4</v>
      </c>
      <c r="AV11">
        <f>'Base Table 5'!AY13/'Base Table 5'!AY$131</f>
        <v>1.9329165990167427E-4</v>
      </c>
      <c r="AW11">
        <f>'Base Table 5'!AZ13/'Base Table 5'!AZ$131</f>
        <v>9.1078365912920756E-5</v>
      </c>
      <c r="AX11">
        <f>'Base Table 5'!BA13/'Base Table 5'!BA$131</f>
        <v>0.15070480468274328</v>
      </c>
      <c r="AY11">
        <f>'Base Table 5'!BB13/'Base Table 5'!BB$131</f>
        <v>1.2024602627937217E-3</v>
      </c>
      <c r="AZ11">
        <f>'Base Table 5'!BC13/'Base Table 5'!BC$131</f>
        <v>6.4896121490164561E-4</v>
      </c>
      <c r="BA11">
        <f>'Base Table 5'!BD13/'Base Table 5'!BD$131</f>
        <v>1.0491984514239318E-3</v>
      </c>
      <c r="BB11">
        <f>'Base Table 5'!BE13/'Base Table 5'!BE$131</f>
        <v>1.2312839504985153E-3</v>
      </c>
      <c r="BC11">
        <f>'Base Table 5'!BF13/'Base Table 5'!BF$131</f>
        <v>5.9178232236341873E-4</v>
      </c>
      <c r="BD11">
        <f>'Base Table 5'!BG13/'Base Table 5'!BG$131</f>
        <v>5.2525960543763062E-4</v>
      </c>
      <c r="BE11">
        <f>'Base Table 5'!BH13/'Base Table 5'!BH$131</f>
        <v>4.4580668962124941E-4</v>
      </c>
      <c r="BF11">
        <f>'Base Table 5'!BI13/'Base Table 5'!BI$131</f>
        <v>9.0604529202040806E-5</v>
      </c>
      <c r="BG11">
        <f>'Base Table 5'!BJ13/'Base Table 5'!BJ$131</f>
        <v>3.2557256216111501E-4</v>
      </c>
      <c r="BH11">
        <f>'Base Table 5'!BK13/'Base Table 5'!BK$131</f>
        <v>7.9493656176321509E-5</v>
      </c>
      <c r="BI11">
        <f>'Base Table 5'!BL13/'Base Table 5'!BL$131</f>
        <v>1.3734702683003273E-4</v>
      </c>
      <c r="BJ11">
        <f>'Base Table 5'!BM13/'Base Table 5'!BM$131</f>
        <v>1.2553748027923649E-4</v>
      </c>
      <c r="BK11">
        <f>'Base Table 5'!BN13/'Base Table 5'!BN$131</f>
        <v>1.6224045548486287E-4</v>
      </c>
      <c r="BL11">
        <f>'Base Table 5'!BO13/'Base Table 5'!BO$131</f>
        <v>1.7476759983887853E-4</v>
      </c>
      <c r="BM11">
        <f>'Base Table 5'!BP13/'Base Table 5'!BP$131</f>
        <v>7.9495681519861877E-5</v>
      </c>
      <c r="BN11">
        <f>'Base Table 5'!BQ13/'Base Table 5'!BQ$131</f>
        <v>7.4851063829787254E-4</v>
      </c>
      <c r="BO11">
        <f>'Base Table 5'!BR13/'Base Table 5'!BR$131</f>
        <v>2.533635349764678E-4</v>
      </c>
      <c r="BP11">
        <f>'Base Table 5'!BS13/'Base Table 5'!BS$131</f>
        <v>7.3883163387402154E-4</v>
      </c>
      <c r="BQ11">
        <f>'Base Table 5'!BT13/'Base Table 5'!BT$131</f>
        <v>1.6007330718281781E-4</v>
      </c>
      <c r="BR11">
        <f>'Base Table 5'!BU13/'Base Table 5'!BU$131</f>
        <v>2.088395170750045E-3</v>
      </c>
      <c r="BS11">
        <f>'Base Table 5'!BV13/'Base Table 5'!BV$131</f>
        <v>5.4914507149664304E-4</v>
      </c>
      <c r="BT11">
        <f>'Base Table 5'!BW13/'Base Table 5'!BW$131</f>
        <v>2.3556358745902329E-4</v>
      </c>
      <c r="BU11">
        <f>'Base Table 5'!BX13/'Base Table 5'!BX$131</f>
        <v>1.0117441786658215E-3</v>
      </c>
      <c r="BV11">
        <f>'Base Table 5'!BY13/'Base Table 5'!BY$131</f>
        <v>5.479263680282831E-4</v>
      </c>
      <c r="BW11">
        <f>'Base Table 5'!BZ13/'Base Table 5'!BZ$131</f>
        <v>2.3416535083273277E-3</v>
      </c>
      <c r="BX11">
        <f>'Base Table 5'!CA13/'Base Table 5'!CA$131</f>
        <v>6.1637302362663648E-4</v>
      </c>
      <c r="BY11">
        <f>'Base Table 5'!CB13/'Base Table 5'!CB$131</f>
        <v>1.9367384079759455E-4</v>
      </c>
      <c r="BZ11">
        <f>'Base Table 5'!CC13/'Base Table 5'!CC$131</f>
        <v>3.7595577466677618E-4</v>
      </c>
      <c r="CA11">
        <f>'Base Table 5'!CD13/'Base Table 5'!CD$131</f>
        <v>1.8275506957277858E-3</v>
      </c>
      <c r="CB11">
        <f>'Base Table 5'!CE13/'Base Table 5'!CE$131</f>
        <v>4.9848827158280786E-3</v>
      </c>
      <c r="CC11">
        <f>'Base Table 5'!CF13/'Base Table 5'!CF$131</f>
        <v>1.511714577292861E-3</v>
      </c>
      <c r="CD11">
        <f>'Base Table 5'!CG13/'Base Table 5'!CG$131</f>
        <v>2.0696227367004877E-4</v>
      </c>
      <c r="CE11">
        <f>'Base Table 5'!CH13/'Base Table 5'!CH$131</f>
        <v>9.3887370023229035E-4</v>
      </c>
      <c r="CF11">
        <f>'Base Table 5'!CI13/'Base Table 5'!CI$131</f>
        <v>1.4826211201315479E-3</v>
      </c>
      <c r="CG11">
        <f>'Base Table 5'!CJ13/'Base Table 5'!CJ$131</f>
        <v>4.4490028297813216E-4</v>
      </c>
      <c r="CH11">
        <f>'Base Table 5'!CK13/'Base Table 5'!CK$131</f>
        <v>7.2231841557769791E-4</v>
      </c>
      <c r="CI11">
        <f>'Base Table 5'!CL13/'Base Table 5'!CL$131</f>
        <v>1.411961695464848E-4</v>
      </c>
      <c r="CJ11">
        <f>'Base Table 5'!CM13/'Base Table 5'!CM$131</f>
        <v>9.6165149456236719E-4</v>
      </c>
      <c r="CK11">
        <f>'Base Table 5'!CN13/'Base Table 5'!CN$131</f>
        <v>4.9846679794989771E-4</v>
      </c>
      <c r="CL11">
        <f>'Base Table 5'!CO13/'Base Table 5'!CO$131</f>
        <v>5.5798971469027974E-5</v>
      </c>
      <c r="CM11">
        <f>'Base Table 5'!CP13/'Base Table 5'!CP$131</f>
        <v>7.8728157563444546E-5</v>
      </c>
      <c r="CN11">
        <f>'Base Table 5'!CQ13/'Base Table 5'!CQ$131</f>
        <v>1.434832580939984E-4</v>
      </c>
      <c r="CO11">
        <f>'Base Table 5'!CR13/'Base Table 5'!CR$131</f>
        <v>1.159145675141556E-3</v>
      </c>
      <c r="CP11">
        <f>'Base Table 5'!CS13/'Base Table 5'!CS$131</f>
        <v>1.1977871667831846E-3</v>
      </c>
      <c r="CQ11">
        <f>'Base Table 5'!CT13/'Base Table 5'!CT$131</f>
        <v>3.4746635269201378E-6</v>
      </c>
      <c r="CR11">
        <f>'Base Table 5'!CU13/'Base Table 5'!CU$131</f>
        <v>3.9069535731095858E-6</v>
      </c>
      <c r="CS11">
        <f>'Base Table 5'!CV13/'Base Table 5'!CV$131</f>
        <v>3.9190265486725658E-4</v>
      </c>
      <c r="CT11">
        <f>'Base Table 5'!CW13/'Base Table 5'!CW$131</f>
        <v>1.7153944640041349E-3</v>
      </c>
      <c r="CU11">
        <f>'Base Table 5'!CX13/'Base Table 5'!CX$131</f>
        <v>1.1752523196376155E-3</v>
      </c>
      <c r="CV11">
        <f>'Base Table 5'!CY13/'Base Table 5'!CY$131</f>
        <v>2.1655937818552498E-3</v>
      </c>
      <c r="CW11">
        <f>'Base Table 5'!CZ13/'Base Table 5'!CZ$131</f>
        <v>7.8005903456757411E-4</v>
      </c>
      <c r="CX11">
        <f>'Base Table 5'!DA13/'Base Table 5'!DA$131</f>
        <v>2.7814642893516284E-4</v>
      </c>
      <c r="CY11">
        <f>'Base Table 5'!DB13/'Base Table 5'!DB$131</f>
        <v>1.1248743483345192E-4</v>
      </c>
      <c r="CZ11">
        <f>'Base Table 5'!DC13/'Base Table 5'!DC$131</f>
        <v>2.8337803549044618E-4</v>
      </c>
      <c r="DA11">
        <f>'Base Table 5'!DD13/'Base Table 5'!DD$131</f>
        <v>2.8502292636614201E-4</v>
      </c>
      <c r="DB11">
        <f>'Base Table 5'!DE13/'Base Table 5'!DE$131</f>
        <v>3.8481483793387466E-4</v>
      </c>
      <c r="DC11">
        <f>'Base Table 5'!DF13/'Base Table 5'!DF$131</f>
        <v>3.4932965070104074E-4</v>
      </c>
      <c r="DD11">
        <f>'Base Table 5'!DG13/'Base Table 5'!DG$131</f>
        <v>1.9153725907441362E-4</v>
      </c>
      <c r="DE11">
        <f>'Base Table 5'!DH13/'Base Table 5'!DH$131</f>
        <v>1.9728383096309947E-4</v>
      </c>
      <c r="DF11">
        <f>'Base Table 5'!DI13/'Base Table 5'!DI$131</f>
        <v>4.4064939073159485E-4</v>
      </c>
      <c r="DG11">
        <f>'Base Table 5'!DJ13/'Base Table 5'!DJ$131</f>
        <v>3.6516699063438772E-4</v>
      </c>
      <c r="DH11">
        <f>'Base Table 5'!DK13/'Base Table 5'!DK$131</f>
        <v>5.3623731826906004E-4</v>
      </c>
      <c r="DI11">
        <f>'Base Table 5'!DL13/'Base Table 5'!DL$131</f>
        <v>4.3379820598441697E-4</v>
      </c>
      <c r="DJ11">
        <f>'Base Table 5'!DM13/'Base Table 5'!DM$131</f>
        <v>1.6593407870049068E-3</v>
      </c>
      <c r="DK11">
        <f>'Base Table 5'!DN13/'Base Table 5'!DN$131</f>
        <v>8.2329956794320201E-4</v>
      </c>
      <c r="DL11">
        <f>'Base Table 5'!DO13/'Base Table 5'!DO$131</f>
        <v>2.9602658035057964E-5</v>
      </c>
    </row>
    <row r="12" spans="1:116" x14ac:dyDescent="0.4">
      <c r="A12">
        <v>11</v>
      </c>
      <c r="B12">
        <f>'Base Table 5'!E14/'Base Table 5'!E$131</f>
        <v>5.0430842845359039E-4</v>
      </c>
      <c r="C12">
        <f>'Base Table 5'!F14/'Base Table 5'!F$131</f>
        <v>3.7705684672934329E-4</v>
      </c>
      <c r="D12">
        <f>'Base Table 5'!G14/'Base Table 5'!G$131</f>
        <v>5.0674688291291246E-4</v>
      </c>
      <c r="E12">
        <f>'Base Table 5'!H14/'Base Table 5'!H$131</f>
        <v>1.8085980847175963E-4</v>
      </c>
      <c r="F12">
        <f>'Base Table 5'!I14/'Base Table 5'!I$131</f>
        <v>6.9298042673420705E-5</v>
      </c>
      <c r="G12">
        <f>'Base Table 5'!J14/'Base Table 5'!J$131</f>
        <v>1.7598967801870892E-4</v>
      </c>
      <c r="H12">
        <f>'Base Table 5'!K14/'Base Table 5'!K$131</f>
        <v>5.1742150979528086E-4</v>
      </c>
      <c r="I12">
        <f>'Base Table 5'!L14/'Base Table 5'!L$131</f>
        <v>3.2727072981444711E-3</v>
      </c>
      <c r="J12">
        <f>'Base Table 5'!M14/'Base Table 5'!M$131</f>
        <v>7.1653226515237562E-4</v>
      </c>
      <c r="K12">
        <f>'Base Table 5'!N14/'Base Table 5'!N$131</f>
        <v>1.2979391632841305E-3</v>
      </c>
      <c r="L12">
        <f>'Base Table 5'!O14/'Base Table 5'!O$131</f>
        <v>4.1202160525020091E-3</v>
      </c>
      <c r="M12">
        <f>'Base Table 5'!P14/'Base Table 5'!P$131</f>
        <v>3.8901284582281486E-3</v>
      </c>
      <c r="N12">
        <f>'Base Table 5'!Q14/'Base Table 5'!Q$131</f>
        <v>1.4976197261026556E-3</v>
      </c>
      <c r="O12">
        <f>'Base Table 5'!R14/'Base Table 5'!R$131</f>
        <v>1.4606835106981345E-4</v>
      </c>
      <c r="P12">
        <f>'Base Table 5'!S14/'Base Table 5'!S$131</f>
        <v>8.7561886606552387E-5</v>
      </c>
      <c r="Q12">
        <f>'Base Table 5'!T14/'Base Table 5'!T$131</f>
        <v>1.3831037898524433E-4</v>
      </c>
      <c r="R12">
        <f>'Base Table 5'!U14/'Base Table 5'!U$131</f>
        <v>1.570310293957083E-4</v>
      </c>
      <c r="S12">
        <f>'Base Table 5'!V14/'Base Table 5'!V$131</f>
        <v>1.36385883830335E-4</v>
      </c>
      <c r="T12">
        <f>'Base Table 5'!W14/'Base Table 5'!W$131</f>
        <v>1.6733964566008921E-4</v>
      </c>
      <c r="U12">
        <f>'Base Table 5'!X14/'Base Table 5'!X$131</f>
        <v>8.716127745130553E-5</v>
      </c>
      <c r="V12">
        <f>'Base Table 5'!Y14/'Base Table 5'!Y$131</f>
        <v>5.7274217022291649E-4</v>
      </c>
      <c r="W12">
        <f>'Base Table 5'!Z14/'Base Table 5'!Z$131</f>
        <v>1.0716407617022345E-4</v>
      </c>
      <c r="X12">
        <f>'Base Table 5'!AA14/'Base Table 5'!AA$131</f>
        <v>2.1481481196316461E-4</v>
      </c>
      <c r="Y12">
        <f>'Base Table 5'!AB14/'Base Table 5'!AB$131</f>
        <v>1.1232959138066193E-4</v>
      </c>
      <c r="Z12">
        <f>'Base Table 5'!AC14/'Base Table 5'!AC$131</f>
        <v>1.4538744791359374E-4</v>
      </c>
      <c r="AA12">
        <f>'Base Table 5'!AD14/'Base Table 5'!AD$131</f>
        <v>4.4155867093956925E-5</v>
      </c>
      <c r="AB12">
        <f>'Base Table 5'!AE14/'Base Table 5'!AE$131</f>
        <v>6.1226993865030679E-5</v>
      </c>
      <c r="AC12">
        <f>'Base Table 5'!AF14/'Base Table 5'!AF$131</f>
        <v>7.7992163479404636E-5</v>
      </c>
      <c r="AD12">
        <f>'Base Table 5'!AG14/'Base Table 5'!AG$131</f>
        <v>2.9607959246899014E-4</v>
      </c>
      <c r="AE12">
        <f>'Base Table 5'!AH14/'Base Table 5'!AH$131</f>
        <v>1.5235934664246822E-4</v>
      </c>
      <c r="AF12">
        <f>'Base Table 5'!AI14/'Base Table 5'!AI$131</f>
        <v>9.0672431524418305E-5</v>
      </c>
      <c r="AG12">
        <f>'Base Table 5'!AJ14/'Base Table 5'!AJ$131</f>
        <v>5.8547876769358845E-4</v>
      </c>
      <c r="AH12">
        <f>'Base Table 5'!AK14/'Base Table 5'!AK$131</f>
        <v>4.6807945954640504E-4</v>
      </c>
      <c r="AI12">
        <f>'Base Table 5'!AL14/'Base Table 5'!AL$131</f>
        <v>8.8936670684170729E-4</v>
      </c>
      <c r="AJ12">
        <f>'Base Table 5'!AM14/'Base Table 5'!AM$131</f>
        <v>3.0325011110781254E-4</v>
      </c>
      <c r="AK12">
        <f>'Base Table 5'!AN14/'Base Table 5'!AN$131</f>
        <v>1.5162544437500783E-4</v>
      </c>
      <c r="AL12">
        <f>'Base Table 5'!AO14/'Base Table 5'!AO$131</f>
        <v>1.2044410484417543E-4</v>
      </c>
      <c r="AM12">
        <f>'Base Table 5'!AP14/'Base Table 5'!AP$131</f>
        <v>3.2249545507728934E-4</v>
      </c>
      <c r="AN12">
        <f>'Base Table 5'!AQ14/'Base Table 5'!AQ$131</f>
        <v>1.5176822396264497E-4</v>
      </c>
      <c r="AO12">
        <f>'Base Table 5'!AR14/'Base Table 5'!AR$131</f>
        <v>1.7783858879305399E-2</v>
      </c>
      <c r="AP12">
        <f>'Base Table 5'!AS14/'Base Table 5'!AS$131</f>
        <v>1.3966145530248575E-3</v>
      </c>
      <c r="AQ12">
        <f>'Base Table 5'!AT14/'Base Table 5'!AT$131</f>
        <v>1.7110998367275297E-4</v>
      </c>
      <c r="AR12">
        <f>'Base Table 5'!AU14/'Base Table 5'!AU$131</f>
        <v>6.6898420165262523E-4</v>
      </c>
      <c r="AS12">
        <f>'Base Table 5'!AV14/'Base Table 5'!AV$131</f>
        <v>4.6942677027972824E-4</v>
      </c>
      <c r="AT12">
        <f>'Base Table 5'!AW14/'Base Table 5'!AW$131</f>
        <v>1.9602345134913969E-3</v>
      </c>
      <c r="AU12">
        <f>'Base Table 5'!AX14/'Base Table 5'!AX$131</f>
        <v>2.5446134874337622E-2</v>
      </c>
      <c r="AV12">
        <f>'Base Table 5'!AY14/'Base Table 5'!AY$131</f>
        <v>4.1746986458777073E-3</v>
      </c>
      <c r="AW12">
        <f>'Base Table 5'!AZ14/'Base Table 5'!AZ$131</f>
        <v>2.9605666750077583E-2</v>
      </c>
      <c r="AX12">
        <f>'Base Table 5'!BA14/'Base Table 5'!BA$131</f>
        <v>9.6188507249227728E-2</v>
      </c>
      <c r="AY12">
        <f>'Base Table 5'!BB14/'Base Table 5'!BB$131</f>
        <v>0.65539007624090206</v>
      </c>
      <c r="AZ12">
        <f>'Base Table 5'!BC14/'Base Table 5'!BC$131</f>
        <v>4.4489615581717765E-4</v>
      </c>
      <c r="BA12">
        <f>'Base Table 5'!BD14/'Base Table 5'!BD$131</f>
        <v>1.5781130932432497E-4</v>
      </c>
      <c r="BB12">
        <f>'Base Table 5'!BE14/'Base Table 5'!BE$131</f>
        <v>1.3491863055763582E-4</v>
      </c>
      <c r="BC12">
        <f>'Base Table 5'!BF14/'Base Table 5'!BF$131</f>
        <v>1.2276351115333663E-4</v>
      </c>
      <c r="BD12">
        <f>'Base Table 5'!BG14/'Base Table 5'!BG$131</f>
        <v>9.2318279071176547E-5</v>
      </c>
      <c r="BE12">
        <f>'Base Table 5'!BH14/'Base Table 5'!BH$131</f>
        <v>4.2769306443679294E-5</v>
      </c>
      <c r="BF12">
        <f>'Base Table 5'!BI14/'Base Table 5'!BI$131</f>
        <v>6.2626565295609469E-5</v>
      </c>
      <c r="BG12">
        <f>'Base Table 5'!BJ14/'Base Table 5'!BJ$131</f>
        <v>8.427119288922222E-5</v>
      </c>
      <c r="BH12">
        <f>'Base Table 5'!BK14/'Base Table 5'!BK$131</f>
        <v>7.9932223534646122E-5</v>
      </c>
      <c r="BI12">
        <f>'Base Table 5'!BL14/'Base Table 5'!BL$131</f>
        <v>9.0504994943100211E-5</v>
      </c>
      <c r="BJ12">
        <f>'Base Table 5'!BM14/'Base Table 5'!BM$131</f>
        <v>1.3240690798039774E-4</v>
      </c>
      <c r="BK12">
        <f>'Base Table 5'!BN14/'Base Table 5'!BN$131</f>
        <v>9.3325661213160239E-5</v>
      </c>
      <c r="BL12">
        <f>'Base Table 5'!BO14/'Base Table 5'!BO$131</f>
        <v>2.9269323989307314E-4</v>
      </c>
      <c r="BM12">
        <f>'Base Table 5'!BP14/'Base Table 5'!BP$131</f>
        <v>3.8005969608097571E-4</v>
      </c>
      <c r="BN12">
        <f>'Base Table 5'!BQ14/'Base Table 5'!BQ$131</f>
        <v>8.3499121608432577E-4</v>
      </c>
      <c r="BO12">
        <f>'Base Table 5'!BR14/'Base Table 5'!BR$131</f>
        <v>6.0469732375474357E-4</v>
      </c>
      <c r="BP12">
        <f>'Base Table 5'!BS14/'Base Table 5'!BS$131</f>
        <v>3.9154494735380724E-4</v>
      </c>
      <c r="BQ12">
        <f>'Base Table 5'!BT14/'Base Table 5'!BT$131</f>
        <v>8.4233811330461047E-4</v>
      </c>
      <c r="BR12">
        <f>'Base Table 5'!BU14/'Base Table 5'!BU$131</f>
        <v>1.5686341481312149E-4</v>
      </c>
      <c r="BS12">
        <f>'Base Table 5'!BV14/'Base Table 5'!BV$131</f>
        <v>2.6251183477819795E-3</v>
      </c>
      <c r="BT12">
        <f>'Base Table 5'!BW14/'Base Table 5'!BW$131</f>
        <v>3.2718476446643211E-3</v>
      </c>
      <c r="BU12">
        <f>'Base Table 5'!BX14/'Base Table 5'!BX$131</f>
        <v>1.7741044100973078E-3</v>
      </c>
      <c r="BV12">
        <f>'Base Table 5'!BY14/'Base Table 5'!BY$131</f>
        <v>2.4146927864722154E-3</v>
      </c>
      <c r="BW12">
        <f>'Base Table 5'!BZ14/'Base Table 5'!BZ$131</f>
        <v>4.8551950538717499E-4</v>
      </c>
      <c r="BX12">
        <f>'Base Table 5'!CA14/'Base Table 5'!CA$131</f>
        <v>3.009903314311513E-4</v>
      </c>
      <c r="BY12">
        <f>'Base Table 5'!CB14/'Base Table 5'!CB$131</f>
        <v>4.7775360025320459E-4</v>
      </c>
      <c r="BZ12">
        <f>'Base Table 5'!CC14/'Base Table 5'!CC$131</f>
        <v>4.2358890284057896E-4</v>
      </c>
      <c r="CA12">
        <f>'Base Table 5'!CD14/'Base Table 5'!CD$131</f>
        <v>1.2524157151630716E-4</v>
      </c>
      <c r="CB12">
        <f>'Base Table 5'!CE14/'Base Table 5'!CE$131</f>
        <v>5.9532036200634893E-4</v>
      </c>
      <c r="CC12">
        <f>'Base Table 5'!CF14/'Base Table 5'!CF$131</f>
        <v>2.7850946879768776E-4</v>
      </c>
      <c r="CD12">
        <f>'Base Table 5'!CG14/'Base Table 5'!CG$131</f>
        <v>5.4904983463198609E-5</v>
      </c>
      <c r="CE12">
        <f>'Base Table 5'!CH14/'Base Table 5'!CH$131</f>
        <v>1.2975060442277237E-4</v>
      </c>
      <c r="CF12">
        <f>'Base Table 5'!CI14/'Base Table 5'!CI$131</f>
        <v>2.4209703540223446E-4</v>
      </c>
      <c r="CG12">
        <f>'Base Table 5'!CJ14/'Base Table 5'!CJ$131</f>
        <v>2.479967533878334E-4</v>
      </c>
      <c r="CH12">
        <f>'Base Table 5'!CK14/'Base Table 5'!CK$131</f>
        <v>2.3175045907587171E-4</v>
      </c>
      <c r="CI12">
        <f>'Base Table 5'!CL14/'Base Table 5'!CL$131</f>
        <v>1.5686124101700974E-4</v>
      </c>
      <c r="CJ12">
        <f>'Base Table 5'!CM14/'Base Table 5'!CM$131</f>
        <v>5.3021281052108868E-4</v>
      </c>
      <c r="CK12">
        <f>'Base Table 5'!CN14/'Base Table 5'!CN$131</f>
        <v>2.1288957970571113E-4</v>
      </c>
      <c r="CL12">
        <f>'Base Table 5'!CO14/'Base Table 5'!CO$131</f>
        <v>1.0910653389632877E-4</v>
      </c>
      <c r="CM12">
        <f>'Base Table 5'!CP14/'Base Table 5'!CP$131</f>
        <v>4.8176346587064896E-5</v>
      </c>
      <c r="CN12">
        <f>'Base Table 5'!CQ14/'Base Table 5'!CQ$131</f>
        <v>1.7261611321904338E-4</v>
      </c>
      <c r="CO12">
        <f>'Base Table 5'!CR14/'Base Table 5'!CR$131</f>
        <v>2.6904073338327941E-4</v>
      </c>
      <c r="CP12">
        <f>'Base Table 5'!CS14/'Base Table 5'!CS$131</f>
        <v>6.2212225295601672E-4</v>
      </c>
      <c r="CQ12">
        <f>'Base Table 5'!CT14/'Base Table 5'!CT$131</f>
        <v>1.4416468019560734E-4</v>
      </c>
      <c r="CR12">
        <f>'Base Table 5'!CU14/'Base Table 5'!CU$131</f>
        <v>1.6723700915250288E-4</v>
      </c>
      <c r="CS12">
        <f>'Base Table 5'!CV14/'Base Table 5'!CV$131</f>
        <v>3.3688053097345131E-4</v>
      </c>
      <c r="CT12">
        <f>'Base Table 5'!CW14/'Base Table 5'!CW$131</f>
        <v>5.7875670810675827E-4</v>
      </c>
      <c r="CU12">
        <f>'Base Table 5'!CX14/'Base Table 5'!CX$131</f>
        <v>4.6284769186457996E-4</v>
      </c>
      <c r="CV12">
        <f>'Base Table 5'!CY14/'Base Table 5'!CY$131</f>
        <v>5.6535847774379891E-4</v>
      </c>
      <c r="CW12">
        <f>'Base Table 5'!CZ14/'Base Table 5'!CZ$131</f>
        <v>1.5358219705822749E-4</v>
      </c>
      <c r="CX12">
        <f>'Base Table 5'!DA14/'Base Table 5'!DA$131</f>
        <v>5.350060171540246E-4</v>
      </c>
      <c r="CY12">
        <f>'Base Table 5'!DB14/'Base Table 5'!DB$131</f>
        <v>4.7476778604749566E-4</v>
      </c>
      <c r="CZ12">
        <f>'Base Table 5'!DC14/'Base Table 5'!DC$131</f>
        <v>1.7712366822386649E-4</v>
      </c>
      <c r="DA12">
        <f>'Base Table 5'!DD14/'Base Table 5'!DD$131</f>
        <v>1.4293841813375858E-4</v>
      </c>
      <c r="DB12">
        <f>'Base Table 5'!DE14/'Base Table 5'!DE$131</f>
        <v>1.6588296681479127E-4</v>
      </c>
      <c r="DC12">
        <f>'Base Table 5'!DF14/'Base Table 5'!DF$131</f>
        <v>1.4123291179526216E-4</v>
      </c>
      <c r="DD12">
        <f>'Base Table 5'!DG14/'Base Table 5'!DG$131</f>
        <v>2.577529676152622E-4</v>
      </c>
      <c r="DE12">
        <f>'Base Table 5'!DH14/'Base Table 5'!DH$131</f>
        <v>1.235011384587489E-4</v>
      </c>
      <c r="DF12">
        <f>'Base Table 5'!DI14/'Base Table 5'!DI$131</f>
        <v>2.0313785054346589E-4</v>
      </c>
      <c r="DG12">
        <f>'Base Table 5'!DJ14/'Base Table 5'!DJ$131</f>
        <v>1.440784590917123E-4</v>
      </c>
      <c r="DH12">
        <f>'Base Table 5'!DK14/'Base Table 5'!DK$131</f>
        <v>3.6279383608270609E-4</v>
      </c>
      <c r="DI12">
        <f>'Base Table 5'!DL14/'Base Table 5'!DL$131</f>
        <v>2.3957637661232241E-4</v>
      </c>
      <c r="DJ12">
        <f>'Base Table 5'!DM14/'Base Table 5'!DM$131</f>
        <v>2.9271098437750617E-4</v>
      </c>
      <c r="DK12">
        <f>'Base Table 5'!DN14/'Base Table 5'!DN$131</f>
        <v>3.965324712788469E-4</v>
      </c>
      <c r="DL12">
        <f>'Base Table 5'!DO14/'Base Table 5'!DO$131</f>
        <v>7.3355054427399794E-5</v>
      </c>
    </row>
    <row r="13" spans="1:116" x14ac:dyDescent="0.4">
      <c r="A13">
        <v>12</v>
      </c>
      <c r="B13">
        <f>'Base Table 5'!E15/'Base Table 5'!E$131</f>
        <v>1.9814455999908327E-4</v>
      </c>
      <c r="C13">
        <f>'Base Table 5'!F15/'Base Table 5'!F$131</f>
        <v>2.2628761974194934E-4</v>
      </c>
      <c r="D13">
        <f>'Base Table 5'!G15/'Base Table 5'!G$131</f>
        <v>1.7921443987390477E-4</v>
      </c>
      <c r="E13">
        <f>'Base Table 5'!H15/'Base Table 5'!H$131</f>
        <v>1.2614839132090821E-4</v>
      </c>
      <c r="F13">
        <f>'Base Table 5'!I15/'Base Table 5'!I$131</f>
        <v>9.9349621049596675E-6</v>
      </c>
      <c r="G13">
        <f>'Base Table 5'!J15/'Base Table 5'!J$131</f>
        <v>1.0807851843211861E-4</v>
      </c>
      <c r="H13">
        <f>'Base Table 5'!K15/'Base Table 5'!K$131</f>
        <v>1.1574884125225909E-4</v>
      </c>
      <c r="I13">
        <f>'Base Table 5'!L15/'Base Table 5'!L$131</f>
        <v>1.8581301591461142E-3</v>
      </c>
      <c r="J13">
        <f>'Base Table 5'!M15/'Base Table 5'!M$131</f>
        <v>1.3828446017335348E-3</v>
      </c>
      <c r="K13">
        <f>'Base Table 5'!N15/'Base Table 5'!N$131</f>
        <v>7.3570759056287177E-4</v>
      </c>
      <c r="L13">
        <f>'Base Table 5'!O15/'Base Table 5'!O$131</f>
        <v>2.6014000440570876E-3</v>
      </c>
      <c r="M13">
        <f>'Base Table 5'!P15/'Base Table 5'!P$131</f>
        <v>2.2046433834691662E-3</v>
      </c>
      <c r="N13">
        <f>'Base Table 5'!Q15/'Base Table 5'!Q$131</f>
        <v>4.4476963159211056E-4</v>
      </c>
      <c r="O13">
        <f>'Base Table 5'!R15/'Base Table 5'!R$131</f>
        <v>6.2159425833014574E-5</v>
      </c>
      <c r="P13">
        <f>'Base Table 5'!S15/'Base Table 5'!S$131</f>
        <v>5.4331686530426155E-5</v>
      </c>
      <c r="Q13">
        <f>'Base Table 5'!T15/'Base Table 5'!T$131</f>
        <v>5.0802895315411279E-5</v>
      </c>
      <c r="R13">
        <f>'Base Table 5'!U15/'Base Table 5'!U$131</f>
        <v>1.1109868449680342E-4</v>
      </c>
      <c r="S13">
        <f>'Base Table 5'!V15/'Base Table 5'!V$131</f>
        <v>7.350576978349424E-5</v>
      </c>
      <c r="T13">
        <f>'Base Table 5'!W15/'Base Table 5'!W$131</f>
        <v>1.3392538379378399E-4</v>
      </c>
      <c r="U13">
        <f>'Base Table 5'!X15/'Base Table 5'!X$131</f>
        <v>6.5968977144748825E-5</v>
      </c>
      <c r="V13">
        <f>'Base Table 5'!Y15/'Base Table 5'!Y$131</f>
        <v>9.2912340231735696E-5</v>
      </c>
      <c r="W13">
        <f>'Base Table 5'!Z15/'Base Table 5'!Z$131</f>
        <v>4.9376542222483175E-3</v>
      </c>
      <c r="X13">
        <f>'Base Table 5'!AA15/'Base Table 5'!AA$131</f>
        <v>1.5745386755006149E-4</v>
      </c>
      <c r="Y13">
        <f>'Base Table 5'!AB15/'Base Table 5'!AB$131</f>
        <v>4.8479402201630034E-5</v>
      </c>
      <c r="Z13">
        <f>'Base Table 5'!AC15/'Base Table 5'!AC$131</f>
        <v>7.9527125343974606E-5</v>
      </c>
      <c r="AA13">
        <f>'Base Table 5'!AD15/'Base Table 5'!AD$131</f>
        <v>3.5324693675165536E-5</v>
      </c>
      <c r="AB13">
        <f>'Base Table 5'!AE15/'Base Table 5'!AE$131</f>
        <v>1.0269938650306749E-4</v>
      </c>
      <c r="AC13">
        <f>'Base Table 5'!AF15/'Base Table 5'!AF$131</f>
        <v>8.2802006476341732E-5</v>
      </c>
      <c r="AD13">
        <f>'Base Table 5'!AG15/'Base Table 5'!AG$131</f>
        <v>1.0784356017082421E-4</v>
      </c>
      <c r="AE13">
        <f>'Base Table 5'!AH15/'Base Table 5'!AH$131</f>
        <v>2.5680580762250453E-5</v>
      </c>
      <c r="AF13">
        <f>'Base Table 5'!AI15/'Base Table 5'!AI$131</f>
        <v>6.7678944104350509E-5</v>
      </c>
      <c r="AG13">
        <f>'Base Table 5'!AJ15/'Base Table 5'!AJ$131</f>
        <v>1.3893422148209819E-4</v>
      </c>
      <c r="AH13">
        <f>'Base Table 5'!AK15/'Base Table 5'!AK$131</f>
        <v>1.0577448930352259E-4</v>
      </c>
      <c r="AI13">
        <f>'Base Table 5'!AL15/'Base Table 5'!AL$131</f>
        <v>9.4289477425595956E-5</v>
      </c>
      <c r="AJ13">
        <f>'Base Table 5'!AM15/'Base Table 5'!AM$131</f>
        <v>5.4525038493527746E-5</v>
      </c>
      <c r="AK13">
        <f>'Base Table 5'!AN15/'Base Table 5'!AN$131</f>
        <v>6.8780919943125789E-5</v>
      </c>
      <c r="AL13">
        <f>'Base Table 5'!AO15/'Base Table 5'!AO$131</f>
        <v>6.0530098130110116E-4</v>
      </c>
      <c r="AM13">
        <f>'Base Table 5'!AP15/'Base Table 5'!AP$131</f>
        <v>8.0628417503508681E-5</v>
      </c>
      <c r="AN13">
        <f>'Base Table 5'!AQ15/'Base Table 5'!AQ$131</f>
        <v>4.5146720068213678E-5</v>
      </c>
      <c r="AO13">
        <f>'Base Table 5'!AR15/'Base Table 5'!AR$131</f>
        <v>4.374039768029068E-3</v>
      </c>
      <c r="AP13">
        <f>'Base Table 5'!AS15/'Base Table 5'!AS$131</f>
        <v>8.3398435690138092E-5</v>
      </c>
      <c r="AQ13">
        <f>'Base Table 5'!AT15/'Base Table 5'!AT$131</f>
        <v>1.1654557795070876E-4</v>
      </c>
      <c r="AR13">
        <f>'Base Table 5'!AU15/'Base Table 5'!AU$131</f>
        <v>1.3989015923507442E-4</v>
      </c>
      <c r="AS13">
        <f>'Base Table 5'!AV15/'Base Table 5'!AV$131</f>
        <v>0.10337804949753385</v>
      </c>
      <c r="AT13">
        <f>'Base Table 5'!AW15/'Base Table 5'!AW$131</f>
        <v>0.116769099014431</v>
      </c>
      <c r="AU13">
        <f>'Base Table 5'!AX15/'Base Table 5'!AX$131</f>
        <v>9.8558915511891998E-2</v>
      </c>
      <c r="AV13">
        <f>'Base Table 5'!AY15/'Base Table 5'!AY$131</f>
        <v>1.5089864228409178E-2</v>
      </c>
      <c r="AW13">
        <f>'Base Table 5'!AZ15/'Base Table 5'!AZ$131</f>
        <v>7.2198262862482085E-2</v>
      </c>
      <c r="AX13">
        <f>'Base Table 5'!BA15/'Base Table 5'!BA$131</f>
        <v>8.7037243193985713E-3</v>
      </c>
      <c r="AY13">
        <f>'Base Table 5'!BB15/'Base Table 5'!BB$131</f>
        <v>6.5934174654672028E-5</v>
      </c>
      <c r="AZ13">
        <f>'Base Table 5'!BC15/'Base Table 5'!BC$131</f>
        <v>3.9477962012462703E-2</v>
      </c>
      <c r="BA13">
        <f>'Base Table 5'!BD15/'Base Table 5'!BD$131</f>
        <v>2.3195922895450036E-4</v>
      </c>
      <c r="BB13">
        <f>'Base Table 5'!BE15/'Base Table 5'!BE$131</f>
        <v>3.5519711953696628E-3</v>
      </c>
      <c r="BC13">
        <f>'Base Table 5'!BF15/'Base Table 5'!BF$131</f>
        <v>5.2511565372844174E-3</v>
      </c>
      <c r="BD13">
        <f>'Base Table 5'!BG15/'Base Table 5'!BG$131</f>
        <v>6.9836107030127044E-5</v>
      </c>
      <c r="BE13">
        <f>'Base Table 5'!BH15/'Base Table 5'!BH$131</f>
        <v>1.748278406296114E-4</v>
      </c>
      <c r="BF13">
        <f>'Base Table 5'!BI15/'Base Table 5'!BI$131</f>
        <v>9.3091128442261147E-5</v>
      </c>
      <c r="BG13">
        <f>'Base Table 5'!BJ15/'Base Table 5'!BJ$131</f>
        <v>2.2111329192568062E-4</v>
      </c>
      <c r="BH13">
        <f>'Base Table 5'!BK15/'Base Table 5'!BK$131</f>
        <v>5.5153167789306075E-5</v>
      </c>
      <c r="BI13">
        <f>'Base Table 5'!BL15/'Base Table 5'!BL$131</f>
        <v>3.5033057181503119E-4</v>
      </c>
      <c r="BJ13">
        <f>'Base Table 5'!BM15/'Base Table 5'!BM$131</f>
        <v>2.1782902802002858E-4</v>
      </c>
      <c r="BK13">
        <f>'Base Table 5'!BN15/'Base Table 5'!BN$131</f>
        <v>2.1004152594165444E-4</v>
      </c>
      <c r="BL13">
        <f>'Base Table 5'!BO15/'Base Table 5'!BO$131</f>
        <v>1.4697852008725565E-4</v>
      </c>
      <c r="BM13">
        <f>'Base Table 5'!BP15/'Base Table 5'!BP$131</f>
        <v>2.4217715712162195E-2</v>
      </c>
      <c r="BN13">
        <f>'Base Table 5'!BQ15/'Base Table 5'!BQ$131</f>
        <v>1.3230528986921727E-4</v>
      </c>
      <c r="BO13">
        <f>'Base Table 5'!BR15/'Base Table 5'!BR$131</f>
        <v>8.5031742339877753E-5</v>
      </c>
      <c r="BP13">
        <f>'Base Table 5'!BS15/'Base Table 5'!BS$131</f>
        <v>1.623981477756427E-4</v>
      </c>
      <c r="BQ13">
        <f>'Base Table 5'!BT15/'Base Table 5'!BT$131</f>
        <v>4.2330171693138706E-3</v>
      </c>
      <c r="BR13">
        <f>'Base Table 5'!BU15/'Base Table 5'!BU$131</f>
        <v>5.5661252860371695E-4</v>
      </c>
      <c r="BS13">
        <f>'Base Table 5'!BV15/'Base Table 5'!BV$131</f>
        <v>1.9390901907010833E-3</v>
      </c>
      <c r="BT13">
        <f>'Base Table 5'!BW15/'Base Table 5'!BW$131</f>
        <v>2.4208071662724095E-3</v>
      </c>
      <c r="BU13">
        <f>'Base Table 5'!BX15/'Base Table 5'!BX$131</f>
        <v>3.3175210128530024E-3</v>
      </c>
      <c r="BV13">
        <f>'Base Table 5'!BY15/'Base Table 5'!BY$131</f>
        <v>9.5326876167371698E-3</v>
      </c>
      <c r="BW13">
        <f>'Base Table 5'!BZ15/'Base Table 5'!BZ$131</f>
        <v>2.1320695521010938E-4</v>
      </c>
      <c r="BX13">
        <f>'Base Table 5'!CA15/'Base Table 5'!CA$131</f>
        <v>5.2621434133469597E-4</v>
      </c>
      <c r="BY13">
        <f>'Base Table 5'!CB15/'Base Table 5'!CB$131</f>
        <v>1.7497626206678272E-4</v>
      </c>
      <c r="BZ13">
        <f>'Base Table 5'!CC15/'Base Table 5'!CC$131</f>
        <v>1.0303217232414811E-4</v>
      </c>
      <c r="CA13">
        <f>'Base Table 5'!CD15/'Base Table 5'!CD$131</f>
        <v>7.3706407393255959E-5</v>
      </c>
      <c r="CB13">
        <f>'Base Table 5'!CE15/'Base Table 5'!CE$131</f>
        <v>1.2047528600705537E-4</v>
      </c>
      <c r="CC13">
        <f>'Base Table 5'!CF15/'Base Table 5'!CF$131</f>
        <v>1.0026401222195075E-4</v>
      </c>
      <c r="CD13">
        <f>'Base Table 5'!CG15/'Base Table 5'!CG$131</f>
        <v>4.6297438197208364E-5</v>
      </c>
      <c r="CE13">
        <f>'Base Table 5'!CH15/'Base Table 5'!CH$131</f>
        <v>6.9058729437318817E-5</v>
      </c>
      <c r="CF13">
        <f>'Base Table 5'!CI15/'Base Table 5'!CI$131</f>
        <v>1.1031336873634598E-4</v>
      </c>
      <c r="CG13">
        <f>'Base Table 5'!CJ15/'Base Table 5'!CJ$131</f>
        <v>1.2714740356622534E-4</v>
      </c>
      <c r="CH13">
        <f>'Base Table 5'!CK15/'Base Table 5'!CK$131</f>
        <v>1.4614524731437859E-4</v>
      </c>
      <c r="CI13">
        <f>'Base Table 5'!CL15/'Base Table 5'!CL$131</f>
        <v>2.5933013857741361E-5</v>
      </c>
      <c r="CJ13">
        <f>'Base Table 5'!CM15/'Base Table 5'!CM$131</f>
        <v>1.966802436770073E-4</v>
      </c>
      <c r="CK13">
        <f>'Base Table 5'!CN15/'Base Table 5'!CN$131</f>
        <v>1.9218813247050083E-4</v>
      </c>
      <c r="CL13">
        <f>'Base Table 5'!CO15/'Base Table 5'!CO$131</f>
        <v>1.77684715536285E-3</v>
      </c>
      <c r="CM13">
        <f>'Base Table 5'!CP15/'Base Table 5'!CP$131</f>
        <v>1.5052497664627199E-5</v>
      </c>
      <c r="CN13">
        <f>'Base Table 5'!CQ15/'Base Table 5'!CQ$131</f>
        <v>2.3080012186002715E-5</v>
      </c>
      <c r="CO13">
        <f>'Base Table 5'!CR15/'Base Table 5'!CR$131</f>
        <v>2.5052827933210408E-4</v>
      </c>
      <c r="CP13">
        <f>'Base Table 5'!CS15/'Base Table 5'!CS$131</f>
        <v>2.0654123225629953E-4</v>
      </c>
      <c r="CQ13">
        <f>'Base Table 5'!CT15/'Base Table 5'!CT$131</f>
        <v>7.3889007445523565E-5</v>
      </c>
      <c r="CR13">
        <f>'Base Table 5'!CU15/'Base Table 5'!CU$131</f>
        <v>8.4041065157740251E-5</v>
      </c>
      <c r="CS13">
        <f>'Base Table 5'!CV15/'Base Table 5'!CV$131</f>
        <v>1.8482389380530972E-4</v>
      </c>
      <c r="CT13">
        <f>'Base Table 5'!CW15/'Base Table 5'!CW$131</f>
        <v>4.3749059347154287E-4</v>
      </c>
      <c r="CU13">
        <f>'Base Table 5'!CX15/'Base Table 5'!CX$131</f>
        <v>3.5541654665421723E-4</v>
      </c>
      <c r="CV13">
        <f>'Base Table 5'!CY15/'Base Table 5'!CY$131</f>
        <v>5.1194444444444453E-4</v>
      </c>
      <c r="CW13">
        <f>'Base Table 5'!CZ15/'Base Table 5'!CZ$131</f>
        <v>2.1317017223911841E-4</v>
      </c>
      <c r="CX13">
        <f>'Base Table 5'!DA15/'Base Table 5'!DA$131</f>
        <v>1.7383306448462437E-4</v>
      </c>
      <c r="CY13">
        <f>'Base Table 5'!DB15/'Base Table 5'!DB$131</f>
        <v>1.5261168615110193E-4</v>
      </c>
      <c r="CZ13">
        <f>'Base Table 5'!DC15/'Base Table 5'!DC$131</f>
        <v>8.3283373901973763E-5</v>
      </c>
      <c r="DA13">
        <f>'Base Table 5'!DD15/'Base Table 5'!DD$131</f>
        <v>9.7355193275376259E-5</v>
      </c>
      <c r="DB13">
        <f>'Base Table 5'!DE15/'Base Table 5'!DE$131</f>
        <v>1.4775023951595499E-4</v>
      </c>
      <c r="DC13">
        <f>'Base Table 5'!DF15/'Base Table 5'!DF$131</f>
        <v>1.2380388982778727E-4</v>
      </c>
      <c r="DD13">
        <f>'Base Table 5'!DG15/'Base Table 5'!DG$131</f>
        <v>1.6116909762560548E-4</v>
      </c>
      <c r="DE13">
        <f>'Base Table 5'!DH15/'Base Table 5'!DH$131</f>
        <v>1.7478064184785639E-4</v>
      </c>
      <c r="DF13">
        <f>'Base Table 5'!DI15/'Base Table 5'!DI$131</f>
        <v>1.6173336960707057E-4</v>
      </c>
      <c r="DG13">
        <f>'Base Table 5'!DJ15/'Base Table 5'!DJ$131</f>
        <v>1.199688990987807E-3</v>
      </c>
      <c r="DH13">
        <f>'Base Table 5'!DK15/'Base Table 5'!DK$131</f>
        <v>2.7769432553219186E-3</v>
      </c>
      <c r="DI13">
        <f>'Base Table 5'!DL15/'Base Table 5'!DL$131</f>
        <v>1.0044195639363582E-4</v>
      </c>
      <c r="DJ13">
        <f>'Base Table 5'!DM15/'Base Table 5'!DM$131</f>
        <v>2.3593997801106068E-4</v>
      </c>
      <c r="DK13">
        <f>'Base Table 5'!DN15/'Base Table 5'!DN$131</f>
        <v>1.0085304864134773E-3</v>
      </c>
      <c r="DL13">
        <f>'Base Table 5'!DO15/'Base Table 5'!DO$131</f>
        <v>9.5055578671053638E-5</v>
      </c>
    </row>
    <row r="14" spans="1:116" x14ac:dyDescent="0.4">
      <c r="A14">
        <v>13</v>
      </c>
      <c r="B14">
        <f>'Base Table 5'!E16/'Base Table 5'!E$131</f>
        <v>9.6520420960811157E-4</v>
      </c>
      <c r="C14">
        <f>'Base Table 5'!F16/'Base Table 5'!F$131</f>
        <v>6.9069396260801102E-4</v>
      </c>
      <c r="D14">
        <f>'Base Table 5'!G16/'Base Table 5'!G$131</f>
        <v>5.7423723946410459E-4</v>
      </c>
      <c r="E14">
        <f>'Base Table 5'!H16/'Base Table 5'!H$131</f>
        <v>4.8604233126585227E-4</v>
      </c>
      <c r="F14">
        <f>'Base Table 5'!I16/'Base Table 5'!I$131</f>
        <v>5.9123116472472171E-4</v>
      </c>
      <c r="G14">
        <f>'Base Table 5'!J16/'Base Table 5'!J$131</f>
        <v>4.2333435167887318E-4</v>
      </c>
      <c r="H14">
        <f>'Base Table 5'!K16/'Base Table 5'!K$131</f>
        <v>3.9666752189483054E-4</v>
      </c>
      <c r="I14">
        <f>'Base Table 5'!L16/'Base Table 5'!L$131</f>
        <v>7.6492519427114297E-2</v>
      </c>
      <c r="J14">
        <f>'Base Table 5'!M16/'Base Table 5'!M$131</f>
        <v>8.0825696844964122E-3</v>
      </c>
      <c r="K14">
        <f>'Base Table 5'!N16/'Base Table 5'!N$131</f>
        <v>2.7955281274252612E-2</v>
      </c>
      <c r="L14">
        <f>'Base Table 5'!O16/'Base Table 5'!O$131</f>
        <v>8.140500296121235E-2</v>
      </c>
      <c r="M14">
        <f>'Base Table 5'!P16/'Base Table 5'!P$131</f>
        <v>9.5011359250675193E-2</v>
      </c>
      <c r="N14">
        <f>'Base Table 5'!Q16/'Base Table 5'!Q$131</f>
        <v>4.601054474537734E-3</v>
      </c>
      <c r="O14">
        <f>'Base Table 5'!R16/'Base Table 5'!R$131</f>
        <v>1.7661934438769765E-4</v>
      </c>
      <c r="P14">
        <f>'Base Table 5'!S16/'Base Table 5'!S$131</f>
        <v>2.2667080610586676E-4</v>
      </c>
      <c r="Q14">
        <f>'Base Table 5'!T16/'Base Table 5'!T$131</f>
        <v>6.1379891553210025E-4</v>
      </c>
      <c r="R14">
        <f>'Base Table 5'!U16/'Base Table 5'!U$131</f>
        <v>5.0383001811811566E-4</v>
      </c>
      <c r="S14">
        <f>'Base Table 5'!V16/'Base Table 5'!V$131</f>
        <v>5.7581267304483317E-4</v>
      </c>
      <c r="T14">
        <f>'Base Table 5'!W16/'Base Table 5'!W$131</f>
        <v>1.2974572602840408E-3</v>
      </c>
      <c r="U14">
        <f>'Base Table 5'!X16/'Base Table 5'!X$131</f>
        <v>4.3554475391940971E-4</v>
      </c>
      <c r="V14">
        <f>'Base Table 5'!Y16/'Base Table 5'!Y$131</f>
        <v>6.530871855976334E-4</v>
      </c>
      <c r="W14">
        <f>'Base Table 5'!Z16/'Base Table 5'!Z$131</f>
        <v>8.1647622933914371E-4</v>
      </c>
      <c r="X14">
        <f>'Base Table 5'!AA16/'Base Table 5'!AA$131</f>
        <v>3.165299307509634E-3</v>
      </c>
      <c r="Y14">
        <f>'Base Table 5'!AB16/'Base Table 5'!AB$131</f>
        <v>2.2817978211774627E-3</v>
      </c>
      <c r="Z14">
        <f>'Base Table 5'!AC16/'Base Table 5'!AC$131</f>
        <v>1.2861691422918209E-3</v>
      </c>
      <c r="AA14">
        <f>'Base Table 5'!AD16/'Base Table 5'!AD$131</f>
        <v>1.2558448082310688E-3</v>
      </c>
      <c r="AB14">
        <f>'Base Table 5'!AE16/'Base Table 5'!AE$131</f>
        <v>2.4110429447852765E-4</v>
      </c>
      <c r="AC14">
        <f>'Base Table 5'!AF16/'Base Table 5'!AF$131</f>
        <v>6.1552008259059706E-4</v>
      </c>
      <c r="AD14">
        <f>'Base Table 5'!AG16/'Base Table 5'!AG$131</f>
        <v>9.8823916956537099E-4</v>
      </c>
      <c r="AE14">
        <f>'Base Table 5'!AH16/'Base Table 5'!AH$131</f>
        <v>2.2441016333938293E-4</v>
      </c>
      <c r="AF14">
        <f>'Base Table 5'!AI16/'Base Table 5'!AI$131</f>
        <v>1.012798044946194E-3</v>
      </c>
      <c r="AG14">
        <f>'Base Table 5'!AJ16/'Base Table 5'!AJ$131</f>
        <v>3.0517901748542867E-4</v>
      </c>
      <c r="AH14">
        <f>'Base Table 5'!AK16/'Base Table 5'!AK$131</f>
        <v>5.0246903651278755E-4</v>
      </c>
      <c r="AI14">
        <f>'Base Table 5'!AL16/'Base Table 5'!AL$131</f>
        <v>9.726945812529805E-4</v>
      </c>
      <c r="AJ14">
        <f>'Base Table 5'!AM16/'Base Table 5'!AM$131</f>
        <v>4.3920995267049618E-3</v>
      </c>
      <c r="AK14">
        <f>'Base Table 5'!AN16/'Base Table 5'!AN$131</f>
        <v>1.0692049658870134E-3</v>
      </c>
      <c r="AL14">
        <f>'Base Table 5'!AO16/'Base Table 5'!AO$131</f>
        <v>4.1056661803844156E-4</v>
      </c>
      <c r="AM14">
        <f>'Base Table 5'!AP16/'Base Table 5'!AP$131</f>
        <v>3.2837887964605318E-3</v>
      </c>
      <c r="AN14">
        <f>'Base Table 5'!AQ16/'Base Table 5'!AQ$131</f>
        <v>3.0343110557846417E-3</v>
      </c>
      <c r="AO14">
        <f>'Base Table 5'!AR16/'Base Table 5'!AR$131</f>
        <v>1.2976229749299777E-3</v>
      </c>
      <c r="AP14">
        <f>'Base Table 5'!AS16/'Base Table 5'!AS$131</f>
        <v>3.9825519969064228E-3</v>
      </c>
      <c r="AQ14">
        <f>'Base Table 5'!AT16/'Base Table 5'!AT$131</f>
        <v>1.1758165095504074E-3</v>
      </c>
      <c r="AR14">
        <f>'Base Table 5'!AU16/'Base Table 5'!AU$131</f>
        <v>8.0045716360213604E-4</v>
      </c>
      <c r="AS14">
        <f>'Base Table 5'!AV16/'Base Table 5'!AV$131</f>
        <v>5.0193075246539635E-4</v>
      </c>
      <c r="AT14">
        <f>'Base Table 5'!AW16/'Base Table 5'!AW$131</f>
        <v>3.1832562761731082E-4</v>
      </c>
      <c r="AU14">
        <f>'Base Table 5'!AX16/'Base Table 5'!AX$131</f>
        <v>1.7746768843943895E-3</v>
      </c>
      <c r="AV14">
        <f>'Base Table 5'!AY16/'Base Table 5'!AY$131</f>
        <v>4.6147547951527946E-4</v>
      </c>
      <c r="AW14">
        <f>'Base Table 5'!AZ16/'Base Table 5'!AZ$131</f>
        <v>4.505431090624253E-4</v>
      </c>
      <c r="AX14">
        <f>'Base Table 5'!BA16/'Base Table 5'!BA$131</f>
        <v>6.0177894622590533E-4</v>
      </c>
      <c r="AY14">
        <f>'Base Table 5'!BB16/'Base Table 5'!BB$131</f>
        <v>9.1597688159228031E-5</v>
      </c>
      <c r="AZ14">
        <f>'Base Table 5'!BC16/'Base Table 5'!BC$131</f>
        <v>1.2239386832826275E-3</v>
      </c>
      <c r="BA14">
        <f>'Base Table 5'!BD16/'Base Table 5'!BD$131</f>
        <v>3.068296776707038E-3</v>
      </c>
      <c r="BB14">
        <f>'Base Table 5'!BE16/'Base Table 5'!BE$131</f>
        <v>4.3779929250630347E-3</v>
      </c>
      <c r="BC14">
        <f>'Base Table 5'!BF16/'Base Table 5'!BF$131</f>
        <v>1.6652888986897619E-3</v>
      </c>
      <c r="BD14">
        <f>'Base Table 5'!BG16/'Base Table 5'!BG$131</f>
        <v>1.4851620260550613E-3</v>
      </c>
      <c r="BE14">
        <f>'Base Table 5'!BH16/'Base Table 5'!BH$131</f>
        <v>7.6826119035907519E-4</v>
      </c>
      <c r="BF14">
        <f>'Base Table 5'!BI16/'Base Table 5'!BI$131</f>
        <v>2.7689101479723102E-4</v>
      </c>
      <c r="BG14">
        <f>'Base Table 5'!BJ16/'Base Table 5'!BJ$131</f>
        <v>3.5100862956126362E-4</v>
      </c>
      <c r="BH14">
        <f>'Base Table 5'!BK16/'Base Table 5'!BK$131</f>
        <v>3.0738920346572407E-4</v>
      </c>
      <c r="BI14">
        <f>'Base Table 5'!BL16/'Base Table 5'!BL$131</f>
        <v>4.6539598347722578E-4</v>
      </c>
      <c r="BJ14">
        <f>'Base Table 5'!BM16/'Base Table 5'!BM$131</f>
        <v>5.0424745629287315E-4</v>
      </c>
      <c r="BK14">
        <f>'Base Table 5'!BN16/'Base Table 5'!BN$131</f>
        <v>5.8867763752100042E-4</v>
      </c>
      <c r="BL14">
        <f>'Base Table 5'!BO16/'Base Table 5'!BO$131</f>
        <v>7.5910817594383457E-4</v>
      </c>
      <c r="BM14">
        <f>'Base Table 5'!BP16/'Base Table 5'!BP$131</f>
        <v>5.2869936770408971E-4</v>
      </c>
      <c r="BN14">
        <f>'Base Table 5'!BQ16/'Base Table 5'!BQ$131</f>
        <v>2.7250829592035921E-4</v>
      </c>
      <c r="BO14">
        <f>'Base Table 5'!BR16/'Base Table 5'!BR$131</f>
        <v>2.0100294983307673E-4</v>
      </c>
      <c r="BP14">
        <f>'Base Table 5'!BS16/'Base Table 5'!BS$131</f>
        <v>2.3992312498432938E-4</v>
      </c>
      <c r="BQ14">
        <f>'Base Table 5'!BT16/'Base Table 5'!BT$131</f>
        <v>2.8273101408269561E-4</v>
      </c>
      <c r="BR14">
        <f>'Base Table 5'!BU16/'Base Table 5'!BU$131</f>
        <v>1.0716320985138983E-3</v>
      </c>
      <c r="BS14">
        <f>'Base Table 5'!BV16/'Base Table 5'!BV$131</f>
        <v>6.7767002632147441E-4</v>
      </c>
      <c r="BT14">
        <f>'Base Table 5'!BW16/'Base Table 5'!BW$131</f>
        <v>5.8555097923846343E-4</v>
      </c>
      <c r="BU14">
        <f>'Base Table 5'!BX16/'Base Table 5'!BX$131</f>
        <v>1.0232746964454762E-3</v>
      </c>
      <c r="BV14">
        <f>'Base Table 5'!BY16/'Base Table 5'!BY$131</f>
        <v>3.2935521062454052E-4</v>
      </c>
      <c r="BW14">
        <f>'Base Table 5'!BZ16/'Base Table 5'!BZ$131</f>
        <v>1.3642447111720925E-3</v>
      </c>
      <c r="BX14">
        <f>'Base Table 5'!CA16/'Base Table 5'!CA$131</f>
        <v>4.3220165082852503E-4</v>
      </c>
      <c r="BY14">
        <f>'Base Table 5'!CB16/'Base Table 5'!CB$131</f>
        <v>5.674434245924988E-4</v>
      </c>
      <c r="BZ14">
        <f>'Base Table 5'!CC16/'Base Table 5'!CC$131</f>
        <v>2.4663631235989603E-4</v>
      </c>
      <c r="CA14">
        <f>'Base Table 5'!CD16/'Base Table 5'!CD$131</f>
        <v>1.0943621866331672E-3</v>
      </c>
      <c r="CB14">
        <f>'Base Table 5'!CE16/'Base Table 5'!CE$131</f>
        <v>7.342019333558083E-4</v>
      </c>
      <c r="CC14">
        <f>'Base Table 5'!CF16/'Base Table 5'!CF$131</f>
        <v>4.286565620325606E-4</v>
      </c>
      <c r="CD14">
        <f>'Base Table 5'!CG16/'Base Table 5'!CG$131</f>
        <v>1.6849879477549192E-4</v>
      </c>
      <c r="CE14">
        <f>'Base Table 5'!CH16/'Base Table 5'!CH$131</f>
        <v>1.2032502108065182E-3</v>
      </c>
      <c r="CF14">
        <f>'Base Table 5'!CI16/'Base Table 5'!CI$131</f>
        <v>1.0169199493404281E-3</v>
      </c>
      <c r="CG14">
        <f>'Base Table 5'!CJ16/'Base Table 5'!CJ$131</f>
        <v>3.136743114647488E-4</v>
      </c>
      <c r="CH14">
        <f>'Base Table 5'!CK16/'Base Table 5'!CK$131</f>
        <v>1.4642457691551461E-4</v>
      </c>
      <c r="CI14">
        <f>'Base Table 5'!CL16/'Base Table 5'!CL$131</f>
        <v>1.2161722255278042E-4</v>
      </c>
      <c r="CJ14">
        <f>'Base Table 5'!CM16/'Base Table 5'!CM$131</f>
        <v>7.9183004688902374E-5</v>
      </c>
      <c r="CK14">
        <f>'Base Table 5'!CN16/'Base Table 5'!CN$131</f>
        <v>1.1290789415760556E-3</v>
      </c>
      <c r="CL14">
        <f>'Base Table 5'!CO16/'Base Table 5'!CO$131</f>
        <v>3.7757733580658659E-5</v>
      </c>
      <c r="CM14">
        <f>'Base Table 5'!CP16/'Base Table 5'!CP$131</f>
        <v>1.6090995958349314E-4</v>
      </c>
      <c r="CN14">
        <f>'Base Table 5'!CQ16/'Base Table 5'!CQ$131</f>
        <v>2.7362838230813967E-4</v>
      </c>
      <c r="CO14">
        <f>'Base Table 5'!CR16/'Base Table 5'!CR$131</f>
        <v>8.2695893589051583E-5</v>
      </c>
      <c r="CP14">
        <f>'Base Table 5'!CS16/'Base Table 5'!CS$131</f>
        <v>3.5131766923006771E-4</v>
      </c>
      <c r="CQ14">
        <f>'Base Table 5'!CT16/'Base Table 5'!CT$131</f>
        <v>5.9221632729745022E-4</v>
      </c>
      <c r="CR14">
        <f>'Base Table 5'!CU16/'Base Table 5'!CU$131</f>
        <v>6.8771111187264388E-4</v>
      </c>
      <c r="CS14">
        <f>'Base Table 5'!CV16/'Base Table 5'!CV$131</f>
        <v>4.0279380530973451E-4</v>
      </c>
      <c r="CT14">
        <f>'Base Table 5'!CW16/'Base Table 5'!CW$131</f>
        <v>2.9774980910281891E-4</v>
      </c>
      <c r="CU14">
        <f>'Base Table 5'!CX16/'Base Table 5'!CX$131</f>
        <v>2.8230141888931483E-4</v>
      </c>
      <c r="CV14">
        <f>'Base Table 5'!CY16/'Base Table 5'!CY$131</f>
        <v>3.7246092422697931E-4</v>
      </c>
      <c r="CW14">
        <f>'Base Table 5'!CZ16/'Base Table 5'!CZ$131</f>
        <v>3.2894962071279284E-4</v>
      </c>
      <c r="CX14">
        <f>'Base Table 5'!DA16/'Base Table 5'!DA$131</f>
        <v>6.4571909483681484E-4</v>
      </c>
      <c r="CY14">
        <f>'Base Table 5'!DB16/'Base Table 5'!DB$131</f>
        <v>1.496795215912151E-3</v>
      </c>
      <c r="CZ14">
        <f>'Base Table 5'!DC16/'Base Table 5'!DC$131</f>
        <v>3.0037188262242498E-4</v>
      </c>
      <c r="DA14">
        <f>'Base Table 5'!DD16/'Base Table 5'!DD$131</f>
        <v>2.9241997346746303E-4</v>
      </c>
      <c r="DB14">
        <f>'Base Table 5'!DE16/'Base Table 5'!DE$131</f>
        <v>5.2385557745543453E-4</v>
      </c>
      <c r="DC14">
        <f>'Base Table 5'!DF16/'Base Table 5'!DF$131</f>
        <v>4.4582675837390406E-4</v>
      </c>
      <c r="DD14">
        <f>'Base Table 5'!DG16/'Base Table 5'!DG$131</f>
        <v>3.460256278770427E-4</v>
      </c>
      <c r="DE14">
        <f>'Base Table 5'!DH16/'Base Table 5'!DH$131</f>
        <v>2.3341297242266166E-4</v>
      </c>
      <c r="DF14">
        <f>'Base Table 5'!DI16/'Base Table 5'!DI$131</f>
        <v>4.85493757622179E-4</v>
      </c>
      <c r="DG14">
        <f>'Base Table 5'!DJ16/'Base Table 5'!DJ$131</f>
        <v>2.2539671320021204E-4</v>
      </c>
      <c r="DH14">
        <f>'Base Table 5'!DK16/'Base Table 5'!DK$131</f>
        <v>3.3586180494387074E-4</v>
      </c>
      <c r="DI14">
        <f>'Base Table 5'!DL16/'Base Table 5'!DL$131</f>
        <v>8.5944804557061484E-4</v>
      </c>
      <c r="DJ14">
        <f>'Base Table 5'!DM16/'Base Table 5'!DM$131</f>
        <v>6.4066290838278562E-4</v>
      </c>
      <c r="DK14">
        <f>'Base Table 5'!DN16/'Base Table 5'!DN$131</f>
        <v>5.3198813733778974E-4</v>
      </c>
      <c r="DL14">
        <f>'Base Table 5'!DO16/'Base Table 5'!DO$131</f>
        <v>5.6292322530196543E-5</v>
      </c>
    </row>
    <row r="15" spans="1:116" x14ac:dyDescent="0.4">
      <c r="A15">
        <v>14</v>
      </c>
      <c r="B15">
        <f>'Base Table 5'!E17/'Base Table 5'!E$131</f>
        <v>2.1690909495014747E-3</v>
      </c>
      <c r="C15">
        <f>'Base Table 5'!F17/'Base Table 5'!F$131</f>
        <v>5.9347406538108535E-3</v>
      </c>
      <c r="D15">
        <f>'Base Table 5'!G17/'Base Table 5'!G$131</f>
        <v>8.9851359247364201E-5</v>
      </c>
      <c r="E15">
        <f>'Base Table 5'!H17/'Base Table 5'!H$131</f>
        <v>2.185512045713774E-3</v>
      </c>
      <c r="F15">
        <f>'Base Table 5'!I17/'Base Table 5'!I$131</f>
        <v>2.5095310599209634E-5</v>
      </c>
      <c r="G15">
        <f>'Base Table 5'!J17/'Base Table 5'!J$131</f>
        <v>5.0733820311062714E-4</v>
      </c>
      <c r="H15">
        <f>'Base Table 5'!K17/'Base Table 5'!K$131</f>
        <v>3.9060087242279406E-4</v>
      </c>
      <c r="I15">
        <f>'Base Table 5'!L17/'Base Table 5'!L$131</f>
        <v>6.476511081770261E-5</v>
      </c>
      <c r="J15">
        <f>'Base Table 5'!M17/'Base Table 5'!M$131</f>
        <v>1.3346869862692324E-4</v>
      </c>
      <c r="K15">
        <f>'Base Table 5'!N17/'Base Table 5'!N$131</f>
        <v>1.8948972814795793E-5</v>
      </c>
      <c r="L15">
        <f>'Base Table 5'!O17/'Base Table 5'!O$131</f>
        <v>1.6375294238052304E-4</v>
      </c>
      <c r="M15">
        <f>'Base Table 5'!P17/'Base Table 5'!P$131</f>
        <v>6.1414226346707224E-5</v>
      </c>
      <c r="N15">
        <f>'Base Table 5'!Q17/'Base Table 5'!Q$131</f>
        <v>7.5751671169456465E-5</v>
      </c>
      <c r="O15">
        <f>'Base Table 5'!R17/'Base Table 5'!R$131</f>
        <v>3.7427630661236971E-2</v>
      </c>
      <c r="P15">
        <f>'Base Table 5'!S17/'Base Table 5'!S$131</f>
        <v>1.8470298172666968E-3</v>
      </c>
      <c r="Q15">
        <f>'Base Table 5'!T17/'Base Table 5'!T$131</f>
        <v>4.3610581420602221E-4</v>
      </c>
      <c r="R15">
        <f>'Base Table 5'!U17/'Base Table 5'!U$131</f>
        <v>1.5949846016915771E-2</v>
      </c>
      <c r="S15">
        <f>'Base Table 5'!V17/'Base Table 5'!V$131</f>
        <v>2.356871805553017E-2</v>
      </c>
      <c r="T15">
        <f>'Base Table 5'!W17/'Base Table 5'!W$131</f>
        <v>6.3281373027414918E-3</v>
      </c>
      <c r="U15">
        <f>'Base Table 5'!X17/'Base Table 5'!X$131</f>
        <v>5.8371032906269521E-2</v>
      </c>
      <c r="V15">
        <f>'Base Table 5'!Y17/'Base Table 5'!Y$131</f>
        <v>4.241940486754036E-3</v>
      </c>
      <c r="W15">
        <f>'Base Table 5'!Z17/'Base Table 5'!Z$131</f>
        <v>5.4098891372835377E-2</v>
      </c>
      <c r="X15">
        <f>'Base Table 5'!AA17/'Base Table 5'!AA$131</f>
        <v>1.3589008182808865E-3</v>
      </c>
      <c r="Y15">
        <f>'Base Table 5'!AB17/'Base Table 5'!AB$131</f>
        <v>2.9107116976992273E-4</v>
      </c>
      <c r="Z15">
        <f>'Base Table 5'!AC17/'Base Table 5'!AC$131</f>
        <v>3.4757412815740891E-4</v>
      </c>
      <c r="AA15">
        <f>'Base Table 5'!AD17/'Base Table 5'!AD$131</f>
        <v>8.3116926294507143E-5</v>
      </c>
      <c r="AB15">
        <f>'Base Table 5'!AE17/'Base Table 5'!AE$131</f>
        <v>0.46210441717791417</v>
      </c>
      <c r="AC15">
        <f>'Base Table 5'!AF17/'Base Table 5'!AF$131</f>
        <v>4.2225947240552526E-4</v>
      </c>
      <c r="AD15">
        <f>'Base Table 5'!AG17/'Base Table 5'!AG$131</f>
        <v>2.1568712034164845E-5</v>
      </c>
      <c r="AE15">
        <f>'Base Table 5'!AH17/'Base Table 5'!AH$131</f>
        <v>5.5081669691470054E-5</v>
      </c>
      <c r="AF15">
        <f>'Base Table 5'!AI17/'Base Table 5'!AI$131</f>
        <v>4.5075912131038579E-4</v>
      </c>
      <c r="AG15">
        <f>'Base Table 5'!AJ17/'Base Table 5'!AJ$131</f>
        <v>3.6561199000832625E-4</v>
      </c>
      <c r="AH15">
        <f>'Base Table 5'!AK17/'Base Table 5'!AK$131</f>
        <v>1.8236287598520187E-4</v>
      </c>
      <c r="AI15">
        <f>'Base Table 5'!AL17/'Base Table 5'!AL$131</f>
        <v>1.3075157607503454E-4</v>
      </c>
      <c r="AJ15">
        <f>'Base Table 5'!AM17/'Base Table 5'!AM$131</f>
        <v>9.4503901222244726E-5</v>
      </c>
      <c r="AK15">
        <f>'Base Table 5'!AN17/'Base Table 5'!AN$131</f>
        <v>1.8038869576658469E-4</v>
      </c>
      <c r="AL15">
        <f>'Base Table 5'!AO17/'Base Table 5'!AO$131</f>
        <v>5.7898457167501799E-5</v>
      </c>
      <c r="AM15">
        <f>'Base Table 5'!AP17/'Base Table 5'!AP$131</f>
        <v>3.5478143045850909E-4</v>
      </c>
      <c r="AN15">
        <f>'Base Table 5'!AQ17/'Base Table 5'!AQ$131</f>
        <v>1.0652368600095018E-3</v>
      </c>
      <c r="AO15">
        <f>'Base Table 5'!AR17/'Base Table 5'!AR$131</f>
        <v>6.0264115419055107E-3</v>
      </c>
      <c r="AP15">
        <f>'Base Table 5'!AS17/'Base Table 5'!AS$131</f>
        <v>4.7463323622757717E-3</v>
      </c>
      <c r="AQ15">
        <f>'Base Table 5'!AT17/'Base Table 5'!AT$131</f>
        <v>7.8703643219315371E-5</v>
      </c>
      <c r="AR15">
        <f>'Base Table 5'!AU17/'Base Table 5'!AU$131</f>
        <v>1.3824331628789892E-4</v>
      </c>
      <c r="AS15">
        <f>'Base Table 5'!AV17/'Base Table 5'!AV$131</f>
        <v>1.5909634391307107E-4</v>
      </c>
      <c r="AT15">
        <f>'Base Table 5'!AW17/'Base Table 5'!AW$131</f>
        <v>1.2215414157925347E-4</v>
      </c>
      <c r="AU15">
        <f>'Base Table 5'!AX17/'Base Table 5'!AX$131</f>
        <v>1.3985855035945945E-4</v>
      </c>
      <c r="AV15">
        <f>'Base Table 5'!AY17/'Base Table 5'!AY$131</f>
        <v>9.7519428011993007E-5</v>
      </c>
      <c r="AW15">
        <f>'Base Table 5'!AZ17/'Base Table 5'!AZ$131</f>
        <v>1.7719164203161073E-4</v>
      </c>
      <c r="AX15">
        <f>'Base Table 5'!BA17/'Base Table 5'!BA$131</f>
        <v>1.363058268538103E-4</v>
      </c>
      <c r="AY15">
        <f>'Base Table 5'!BB17/'Base Table 5'!BB$131</f>
        <v>7.9501708576413808E-5</v>
      </c>
      <c r="AZ15">
        <f>'Base Table 5'!BC17/'Base Table 5'!BC$131</f>
        <v>1.0984644172054579E-4</v>
      </c>
      <c r="BA15">
        <f>'Base Table 5'!BD17/'Base Table 5'!BD$131</f>
        <v>8.8930801862644959E-5</v>
      </c>
      <c r="BB15">
        <f>'Base Table 5'!BE17/'Base Table 5'!BE$131</f>
        <v>5.5515372713033362E-5</v>
      </c>
      <c r="BC15">
        <f>'Base Table 5'!BF17/'Base Table 5'!BF$131</f>
        <v>8.4745598407999181E-5</v>
      </c>
      <c r="BD15">
        <f>'Base Table 5'!BG17/'Base Table 5'!BG$131</f>
        <v>1.0464156202077797E-4</v>
      </c>
      <c r="BE15">
        <f>'Base Table 5'!BH17/'Base Table 5'!BH$131</f>
        <v>8.8305459911460887E-5</v>
      </c>
      <c r="BF15">
        <f>'Base Table 5'!BI17/'Base Table 5'!BI$131</f>
        <v>6.880583885663608E-5</v>
      </c>
      <c r="BG15">
        <f>'Base Table 5'!BJ17/'Base Table 5'!BJ$131</f>
        <v>9.7102983599136187E-5</v>
      </c>
      <c r="BH15">
        <f>'Base Table 5'!BK17/'Base Table 5'!BK$131</f>
        <v>1.2616785503801861E-4</v>
      </c>
      <c r="BI15">
        <f>'Base Table 5'!BL17/'Base Table 5'!BL$131</f>
        <v>1.6058517598234876E-4</v>
      </c>
      <c r="BJ15">
        <f>'Base Table 5'!BM17/'Base Table 5'!BM$131</f>
        <v>1.4357628279220949E-4</v>
      </c>
      <c r="BK15">
        <f>'Base Table 5'!BN17/'Base Table 5'!BN$131</f>
        <v>1.1936258508349134E-4</v>
      </c>
      <c r="BL15">
        <f>'Base Table 5'!BO17/'Base Table 5'!BO$131</f>
        <v>1.0938264068047305E-3</v>
      </c>
      <c r="BM15">
        <f>'Base Table 5'!BP17/'Base Table 5'!BP$131</f>
        <v>3.3544788749516343E-3</v>
      </c>
      <c r="BN15">
        <f>'Base Table 5'!BQ17/'Base Table 5'!BQ$131</f>
        <v>9.3113410111262944E-5</v>
      </c>
      <c r="BO15">
        <f>'Base Table 5'!BR17/'Base Table 5'!BR$131</f>
        <v>4.7093976123987471E-5</v>
      </c>
      <c r="BP15">
        <f>'Base Table 5'!BS17/'Base Table 5'!BS$131</f>
        <v>4.7563410565868844E-5</v>
      </c>
      <c r="BQ15">
        <f>'Base Table 5'!BT17/'Base Table 5'!BT$131</f>
        <v>7.3853771461642329E-5</v>
      </c>
      <c r="BR15">
        <f>'Base Table 5'!BU17/'Base Table 5'!BU$131</f>
        <v>1.0056217214768107E-3</v>
      </c>
      <c r="BS15">
        <f>'Base Table 5'!BV17/'Base Table 5'!BV$131</f>
        <v>1.1549515164315365E-4</v>
      </c>
      <c r="BT15">
        <f>'Base Table 5'!BW17/'Base Table 5'!BW$131</f>
        <v>2.0809327681648433E-4</v>
      </c>
      <c r="BU15">
        <f>'Base Table 5'!BX17/'Base Table 5'!BX$131</f>
        <v>2.2492699970170122E-4</v>
      </c>
      <c r="BV15">
        <f>'Base Table 5'!BY17/'Base Table 5'!BY$131</f>
        <v>4.1111367373367199E-4</v>
      </c>
      <c r="BW15">
        <f>'Base Table 5'!BZ17/'Base Table 5'!BZ$131</f>
        <v>4.7928554225823896E-3</v>
      </c>
      <c r="BX15">
        <f>'Base Table 5'!CA17/'Base Table 5'!CA$131</f>
        <v>3.2383421234432291E-3</v>
      </c>
      <c r="BY15">
        <f>'Base Table 5'!CB17/'Base Table 5'!CB$131</f>
        <v>1.8420307801867385E-2</v>
      </c>
      <c r="BZ15">
        <f>'Base Table 5'!CC17/'Base Table 5'!CC$131</f>
        <v>8.7523610908355337E-2</v>
      </c>
      <c r="CA15">
        <f>'Base Table 5'!CD17/'Base Table 5'!CD$131</f>
        <v>4.668172881478992E-5</v>
      </c>
      <c r="CB15">
        <f>'Base Table 5'!CE17/'Base Table 5'!CE$131</f>
        <v>1.0319133513674916E-4</v>
      </c>
      <c r="CC15">
        <f>'Base Table 5'!CF17/'Base Table 5'!CF$131</f>
        <v>3.2646903768928895E-5</v>
      </c>
      <c r="CD15">
        <f>'Base Table 5'!CG17/'Base Table 5'!CG$131</f>
        <v>4.9304893772072426E-5</v>
      </c>
      <c r="CE15">
        <f>'Base Table 5'!CH17/'Base Table 5'!CH$131</f>
        <v>1.1300482794050544E-4</v>
      </c>
      <c r="CF15">
        <f>'Base Table 5'!CI17/'Base Table 5'!CI$131</f>
        <v>5.3961180402195827E-5</v>
      </c>
      <c r="CG15">
        <f>'Base Table 5'!CJ17/'Base Table 5'!CJ$131</f>
        <v>3.9704468528298079E-5</v>
      </c>
      <c r="CH15">
        <f>'Base Table 5'!CK17/'Base Table 5'!CK$131</f>
        <v>5.2895715468462329E-5</v>
      </c>
      <c r="CI15">
        <f>'Base Table 5'!CL17/'Base Table 5'!CL$131</f>
        <v>2.5397128700533423E-5</v>
      </c>
      <c r="CJ15">
        <f>'Base Table 5'!CM17/'Base Table 5'!CM$131</f>
        <v>3.7130239181252215E-5</v>
      </c>
      <c r="CK15">
        <f>'Base Table 5'!CN17/'Base Table 5'!CN$131</f>
        <v>3.9106335264886025E-5</v>
      </c>
      <c r="CL15">
        <f>'Base Table 5'!CO17/'Base Table 5'!CO$131</f>
        <v>9.793814853686204E-6</v>
      </c>
      <c r="CM15">
        <f>'Base Table 5'!CP17/'Base Table 5'!CP$131</f>
        <v>6.6864126230569441E-6</v>
      </c>
      <c r="CN15">
        <f>'Base Table 5'!CQ17/'Base Table 5'!CQ$131</f>
        <v>2.8524939762372945E-5</v>
      </c>
      <c r="CO15">
        <f>'Base Table 5'!CR17/'Base Table 5'!CR$131</f>
        <v>1.7678204394792052E-5</v>
      </c>
      <c r="CP15">
        <f>'Base Table 5'!CS17/'Base Table 5'!CS$131</f>
        <v>2.0371439861393959E-4</v>
      </c>
      <c r="CQ15">
        <f>'Base Table 5'!CT17/'Base Table 5'!CT$131</f>
        <v>1.6274151516234335E-6</v>
      </c>
      <c r="CR15">
        <f>'Base Table 5'!CU17/'Base Table 5'!CU$131</f>
        <v>1.7664417750761427E-6</v>
      </c>
      <c r="CS15">
        <f>'Base Table 5'!CV17/'Base Table 5'!CV$131</f>
        <v>4.2061061946902654E-5</v>
      </c>
      <c r="CT15">
        <f>'Base Table 5'!CW17/'Base Table 5'!CW$131</f>
        <v>3.7524234391262009E-4</v>
      </c>
      <c r="CU15">
        <f>'Base Table 5'!CX17/'Base Table 5'!CX$131</f>
        <v>2.8754062740192523E-5</v>
      </c>
      <c r="CV15">
        <f>'Base Table 5'!CY17/'Base Table 5'!CY$131</f>
        <v>2.8291709140332999E-4</v>
      </c>
      <c r="CW15">
        <f>'Base Table 5'!CZ17/'Base Table 5'!CZ$131</f>
        <v>6.9443544397896598E-4</v>
      </c>
      <c r="CX15">
        <f>'Base Table 5'!DA17/'Base Table 5'!DA$131</f>
        <v>3.7309455732523176E-5</v>
      </c>
      <c r="CY15">
        <f>'Base Table 5'!DB17/'Base Table 5'!DB$131</f>
        <v>1.9523905381341666E-4</v>
      </c>
      <c r="CZ15">
        <f>'Base Table 5'!DC17/'Base Table 5'!DC$131</f>
        <v>1.1580675749197301E-3</v>
      </c>
      <c r="DA15">
        <f>'Base Table 5'!DD17/'Base Table 5'!DD$131</f>
        <v>6.5664514641250655E-4</v>
      </c>
      <c r="DB15">
        <f>'Base Table 5'!DE17/'Base Table 5'!DE$131</f>
        <v>9.9030170971842559E-4</v>
      </c>
      <c r="DC15">
        <f>'Base Table 5'!DF17/'Base Table 5'!DF$131</f>
        <v>2.0636829517370995E-4</v>
      </c>
      <c r="DD15">
        <f>'Base Table 5'!DG17/'Base Table 5'!DG$131</f>
        <v>1.589487341866355E-3</v>
      </c>
      <c r="DE15">
        <f>'Base Table 5'!DH17/'Base Table 5'!DH$131</f>
        <v>4.2405360542399498E-3</v>
      </c>
      <c r="DF15">
        <f>'Base Table 5'!DI17/'Base Table 5'!DI$131</f>
        <v>2.7022401661589091E-4</v>
      </c>
      <c r="DG15">
        <f>'Base Table 5'!DJ17/'Base Table 5'!DJ$131</f>
        <v>1.2132921010779289E-3</v>
      </c>
      <c r="DH15">
        <f>'Base Table 5'!DK17/'Base Table 5'!DK$131</f>
        <v>1.0642207876196651E-3</v>
      </c>
      <c r="DI15">
        <f>'Base Table 5'!DL17/'Base Table 5'!DL$131</f>
        <v>1.4851502651738362E-3</v>
      </c>
      <c r="DJ15">
        <f>'Base Table 5'!DM17/'Base Table 5'!DM$131</f>
        <v>3.883125037359898E-4</v>
      </c>
      <c r="DK15">
        <f>'Base Table 5'!DN17/'Base Table 5'!DN$131</f>
        <v>8.1748578684881501E-4</v>
      </c>
      <c r="DL15">
        <f>'Base Table 5'!DO17/'Base Table 5'!DO$131</f>
        <v>1.5900856315973994E-3</v>
      </c>
    </row>
    <row r="16" spans="1:116" x14ac:dyDescent="0.4">
      <c r="A16">
        <v>15</v>
      </c>
      <c r="B16">
        <f>'Base Table 5'!E18/'Base Table 5'!E$131</f>
        <v>3.4099555103716465E-5</v>
      </c>
      <c r="C16">
        <f>'Base Table 5'!F18/'Base Table 5'!F$131</f>
        <v>2.0167223574400748E-5</v>
      </c>
      <c r="D16">
        <f>'Base Table 5'!G18/'Base Table 5'!G$131</f>
        <v>2.0726213501591231E-5</v>
      </c>
      <c r="E16">
        <f>'Base Table 5'!H18/'Base Table 5'!H$131</f>
        <v>2.2093341859048608E-3</v>
      </c>
      <c r="F16">
        <f>'Base Table 5'!I18/'Base Table 5'!I$131</f>
        <v>1.4218433351116093E-5</v>
      </c>
      <c r="G16">
        <f>'Base Table 5'!J18/'Base Table 5'!J$131</f>
        <v>6.0730600485278327E-4</v>
      </c>
      <c r="H16">
        <f>'Base Table 5'!K18/'Base Table 5'!K$131</f>
        <v>1.3998327238816727E-4</v>
      </c>
      <c r="I16">
        <f>'Base Table 5'!L18/'Base Table 5'!L$131</f>
        <v>3.1993509176854776E-5</v>
      </c>
      <c r="J16">
        <f>'Base Table 5'!M18/'Base Table 5'!M$131</f>
        <v>1.9225426816605167E-5</v>
      </c>
      <c r="K16">
        <f>'Base Table 5'!N18/'Base Table 5'!N$131</f>
        <v>8.6533714077763499E-6</v>
      </c>
      <c r="L16">
        <f>'Base Table 5'!O18/'Base Table 5'!O$131</f>
        <v>1.1621658353815877E-4</v>
      </c>
      <c r="M16">
        <f>'Base Table 5'!P18/'Base Table 5'!P$131</f>
        <v>2.8180971698539632E-5</v>
      </c>
      <c r="N16">
        <f>'Base Table 5'!Q18/'Base Table 5'!Q$131</f>
        <v>1.038244721306842E-4</v>
      </c>
      <c r="O16">
        <f>'Base Table 5'!R18/'Base Table 5'!R$131</f>
        <v>1.1248903188066682E-4</v>
      </c>
      <c r="P16">
        <f>'Base Table 5'!S18/'Base Table 5'!S$131</f>
        <v>5.8162132312013139E-4</v>
      </c>
      <c r="Q16">
        <f>'Base Table 5'!T18/'Base Table 5'!T$131</f>
        <v>1.9425725116480044E-4</v>
      </c>
      <c r="R16">
        <f>'Base Table 5'!U18/'Base Table 5'!U$131</f>
        <v>1.3709532936685314E-3</v>
      </c>
      <c r="S16">
        <f>'Base Table 5'!V18/'Base Table 5'!V$131</f>
        <v>1.7556798935924468E-4</v>
      </c>
      <c r="T16">
        <f>'Base Table 5'!W18/'Base Table 5'!W$131</f>
        <v>5.0023002812318049E-4</v>
      </c>
      <c r="U16">
        <f>'Base Table 5'!X18/'Base Table 5'!X$131</f>
        <v>1.4561857460644195E-3</v>
      </c>
      <c r="V16">
        <f>'Base Table 5'!Y18/'Base Table 5'!Y$131</f>
        <v>1.9252985565116029E-4</v>
      </c>
      <c r="W16">
        <f>'Base Table 5'!Z18/'Base Table 5'!Z$131</f>
        <v>3.291601900756386E-3</v>
      </c>
      <c r="X16">
        <f>'Base Table 5'!AA18/'Base Table 5'!AA$131</f>
        <v>6.8949952622461796E-5</v>
      </c>
      <c r="Y16">
        <f>'Base Table 5'!AB18/'Base Table 5'!AB$131</f>
        <v>1.2358052804735666E-4</v>
      </c>
      <c r="Z16">
        <f>'Base Table 5'!AC18/'Base Table 5'!AC$131</f>
        <v>2.5037582682619261E-5</v>
      </c>
      <c r="AA16">
        <f>'Base Table 5'!AD18/'Base Table 5'!AD$131</f>
        <v>3.0129885781758837E-5</v>
      </c>
      <c r="AB16">
        <f>'Base Table 5'!AE18/'Base Table 5'!AE$131</f>
        <v>5.6073619631901842E-5</v>
      </c>
      <c r="AC16">
        <f>'Base Table 5'!AF18/'Base Table 5'!AF$131</f>
        <v>9.203019362162806E-5</v>
      </c>
      <c r="AD16">
        <f>'Base Table 5'!AG18/'Base Table 5'!AG$131</f>
        <v>3.9215840062117901E-6</v>
      </c>
      <c r="AE16">
        <f>'Base Table 5'!AH18/'Base Table 5'!AH$131</f>
        <v>3.0762250453720508E-5</v>
      </c>
      <c r="AF16">
        <f>'Base Table 5'!AI18/'Base Table 5'!AI$131</f>
        <v>7.5921892424752173E-5</v>
      </c>
      <c r="AG16">
        <f>'Base Table 5'!AJ18/'Base Table 5'!AJ$131</f>
        <v>6.2614487926727702E-5</v>
      </c>
      <c r="AH16">
        <f>'Base Table 5'!AK18/'Base Table 5'!AK$131</f>
        <v>6.7604954157953994E-5</v>
      </c>
      <c r="AI16">
        <f>'Base Table 5'!AL18/'Base Table 5'!AL$131</f>
        <v>4.788317005358319E-5</v>
      </c>
      <c r="AJ16">
        <f>'Base Table 5'!AM18/'Base Table 5'!AM$131</f>
        <v>4.8407981836754456E-5</v>
      </c>
      <c r="AK16">
        <f>'Base Table 5'!AN18/'Base Table 5'!AN$131</f>
        <v>4.8286219934385501E-5</v>
      </c>
      <c r="AL16">
        <f>'Base Table 5'!AO18/'Base Table 5'!AO$131</f>
        <v>2.9308517076855438E-5</v>
      </c>
      <c r="AM16">
        <f>'Base Table 5'!AP18/'Base Table 5'!AP$131</f>
        <v>1.6199453994520603E-4</v>
      </c>
      <c r="AN16">
        <f>'Base Table 5'!AQ18/'Base Table 5'!AQ$131</f>
        <v>3.0775014179832326E-5</v>
      </c>
      <c r="AO16">
        <f>'Base Table 5'!AR18/'Base Table 5'!AR$131</f>
        <v>4.0956507349875285E-4</v>
      </c>
      <c r="AP16">
        <f>'Base Table 5'!AS18/'Base Table 5'!AS$131</f>
        <v>5.9533418846931003E-4</v>
      </c>
      <c r="AQ16">
        <f>'Base Table 5'!AT18/'Base Table 5'!AT$131</f>
        <v>4.1259712142025098E-5</v>
      </c>
      <c r="AR16">
        <f>'Base Table 5'!AU18/'Base Table 5'!AU$131</f>
        <v>2.9185716674943579E-5</v>
      </c>
      <c r="AS16">
        <f>'Base Table 5'!AV18/'Base Table 5'!AV$131</f>
        <v>3.2006370700890562E-5</v>
      </c>
      <c r="AT16">
        <f>'Base Table 5'!AW18/'Base Table 5'!AW$131</f>
        <v>3.2159260006238899E-5</v>
      </c>
      <c r="AU16">
        <f>'Base Table 5'!AX18/'Base Table 5'!AX$131</f>
        <v>5.7377449920777998E-5</v>
      </c>
      <c r="AV16">
        <f>'Base Table 5'!AY18/'Base Table 5'!AY$131</f>
        <v>3.3735984386365202E-5</v>
      </c>
      <c r="AW16">
        <f>'Base Table 5'!AZ18/'Base Table 5'!AZ$131</f>
        <v>3.2699771066691738E-5</v>
      </c>
      <c r="AX16">
        <f>'Base Table 5'!BA18/'Base Table 5'!BA$131</f>
        <v>2.3565480339659645E-5</v>
      </c>
      <c r="AY16">
        <f>'Base Table 5'!BB18/'Base Table 5'!BB$131</f>
        <v>4.790763400280933E-6</v>
      </c>
      <c r="AZ16">
        <f>'Base Table 5'!BC18/'Base Table 5'!BC$131</f>
        <v>3.2971999365130932E-5</v>
      </c>
      <c r="BA16">
        <f>'Base Table 5'!BD18/'Base Table 5'!BD$131</f>
        <v>3.5466343825043918E-5</v>
      </c>
      <c r="BB16">
        <f>'Base Table 5'!BE18/'Base Table 5'!BE$131</f>
        <v>2.555153799463067E-5</v>
      </c>
      <c r="BC16">
        <f>'Base Table 5'!BF18/'Base Table 5'!BF$131</f>
        <v>4.4739692296221611E-5</v>
      </c>
      <c r="BD16">
        <f>'Base Table 5'!BG18/'Base Table 5'!BG$131</f>
        <v>4.9443263164289155E-5</v>
      </c>
      <c r="BE16">
        <f>'Base Table 5'!BH18/'Base Table 5'!BH$131</f>
        <v>4.3273487456960156E-5</v>
      </c>
      <c r="BF16">
        <f>'Base Table 5'!BI18/'Base Table 5'!BI$131</f>
        <v>2.9303157513494873E-5</v>
      </c>
      <c r="BG16">
        <f>'Base Table 5'!BJ18/'Base Table 5'!BJ$131</f>
        <v>7.0453508094031175E-5</v>
      </c>
      <c r="BH16">
        <f>'Base Table 5'!BK18/'Base Table 5'!BK$131</f>
        <v>4.7876936617102446E-5</v>
      </c>
      <c r="BI16">
        <f>'Base Table 5'!BL18/'Base Table 5'!BL$131</f>
        <v>3.979462708952914E-5</v>
      </c>
      <c r="BJ16">
        <f>'Base Table 5'!BM18/'Base Table 5'!BM$131</f>
        <v>4.4992129523636139E-5</v>
      </c>
      <c r="BK16">
        <f>'Base Table 5'!BN18/'Base Table 5'!BN$131</f>
        <v>6.5947865783019628E-5</v>
      </c>
      <c r="BL16">
        <f>'Base Table 5'!BO18/'Base Table 5'!BO$131</f>
        <v>6.2667062231312607E-5</v>
      </c>
      <c r="BM16">
        <f>'Base Table 5'!BP18/'Base Table 5'!BP$131</f>
        <v>3.3045784137638745E-5</v>
      </c>
      <c r="BN16">
        <f>'Base Table 5'!BQ18/'Base Table 5'!BQ$131</f>
        <v>1.987116923677533E-5</v>
      </c>
      <c r="BO16">
        <f>'Base Table 5'!BR18/'Base Table 5'!BR$131</f>
        <v>1.1427379162644725E-5</v>
      </c>
      <c r="BP16">
        <f>'Base Table 5'!BS18/'Base Table 5'!BS$131</f>
        <v>1.1544964878787169E-5</v>
      </c>
      <c r="BQ16">
        <f>'Base Table 5'!BT18/'Base Table 5'!BT$131</f>
        <v>2.533920648189827E-5</v>
      </c>
      <c r="BR16">
        <f>'Base Table 5'!BU18/'Base Table 5'!BU$131</f>
        <v>1.6541929180845875E-5</v>
      </c>
      <c r="BS16">
        <f>'Base Table 5'!BV18/'Base Table 5'!BV$131</f>
        <v>4.4507316109985667E-5</v>
      </c>
      <c r="BT16">
        <f>'Base Table 5'!BW18/'Base Table 5'!BW$131</f>
        <v>3.508207351192978E-5</v>
      </c>
      <c r="BU16">
        <f>'Base Table 5'!BX18/'Base Table 5'!BX$131</f>
        <v>2.6398582745529678E-5</v>
      </c>
      <c r="BV16">
        <f>'Base Table 5'!BY18/'Base Table 5'!BY$131</f>
        <v>3.0498810262178653E-5</v>
      </c>
      <c r="BW16">
        <f>'Base Table 5'!BZ18/'Base Table 5'!BZ$131</f>
        <v>2.5312058874877376E-4</v>
      </c>
      <c r="BX16">
        <f>'Base Table 5'!CA18/'Base Table 5'!CA$131</f>
        <v>2.1476432121399108E-4</v>
      </c>
      <c r="BY16">
        <f>'Base Table 5'!CB18/'Base Table 5'!CB$131</f>
        <v>6.3113625573666722E-4</v>
      </c>
      <c r="BZ16">
        <f>'Base Table 5'!CC18/'Base Table 5'!CC$131</f>
        <v>8.2951810186624559E-4</v>
      </c>
      <c r="CA16">
        <f>'Base Table 5'!CD18/'Base Table 5'!CD$131</f>
        <v>2.3357664314764213E-5</v>
      </c>
      <c r="CB16">
        <f>'Base Table 5'!CE18/'Base Table 5'!CE$131</f>
        <v>1.6766701070122008E-5</v>
      </c>
      <c r="CC16">
        <f>'Base Table 5'!CF18/'Base Table 5'!CF$131</f>
        <v>1.3004450577087203E-5</v>
      </c>
      <c r="CD16">
        <f>'Base Table 5'!CG18/'Base Table 5'!CG$131</f>
        <v>1.8327821066203263E-5</v>
      </c>
      <c r="CE16">
        <f>'Base Table 5'!CH18/'Base Table 5'!CH$131</f>
        <v>4.7739340689777481E-5</v>
      </c>
      <c r="CF16">
        <f>'Base Table 5'!CI18/'Base Table 5'!CI$131</f>
        <v>1.7135002601831207E-5</v>
      </c>
      <c r="CG16">
        <f>'Base Table 5'!CJ18/'Base Table 5'!CJ$131</f>
        <v>1.7101153086242756E-5</v>
      </c>
      <c r="CH16">
        <f>'Base Table 5'!CK18/'Base Table 5'!CK$131</f>
        <v>1.1620111407259458E-5</v>
      </c>
      <c r="CI16">
        <f>'Base Table 5'!CL18/'Base Table 5'!CL$131</f>
        <v>8.9952151388475576E-6</v>
      </c>
      <c r="CJ16">
        <f>'Base Table 5'!CM18/'Base Table 5'!CM$131</f>
        <v>3.6151825209183951E-5</v>
      </c>
      <c r="CK16">
        <f>'Base Table 5'!CN18/'Base Table 5'!CN$131</f>
        <v>3.7385131400187574E-5</v>
      </c>
      <c r="CL16">
        <f>'Base Table 5'!CO18/'Base Table 5'!CO$131</f>
        <v>1.8900344454482149E-6</v>
      </c>
      <c r="CM16">
        <f>'Base Table 5'!CP18/'Base Table 5'!CP$131</f>
        <v>5.8731575146207707E-6</v>
      </c>
      <c r="CN16">
        <f>'Base Table 5'!CQ18/'Base Table 5'!CQ$131</f>
        <v>5.6000221563685712E-6</v>
      </c>
      <c r="CO16">
        <f>'Base Table 5'!CR18/'Base Table 5'!CR$131</f>
        <v>5.5433379746498232E-6</v>
      </c>
      <c r="CP16">
        <f>'Base Table 5'!CS18/'Base Table 5'!CS$131</f>
        <v>2.3942976990182066E-5</v>
      </c>
      <c r="CQ16">
        <f>'Base Table 5'!CT18/'Base Table 5'!CT$131</f>
        <v>4.9068259630025443E-7</v>
      </c>
      <c r="CR16">
        <f>'Base Table 5'!CU18/'Base Table 5'!CU$131</f>
        <v>5.1677080949286365E-7</v>
      </c>
      <c r="CS16">
        <f>'Base Table 5'!CV18/'Base Table 5'!CV$131</f>
        <v>3.0029203539823003E-5</v>
      </c>
      <c r="CT16">
        <f>'Base Table 5'!CW18/'Base Table 5'!CW$131</f>
        <v>1.8303963197896771E-5</v>
      </c>
      <c r="CU16">
        <f>'Base Table 5'!CX18/'Base Table 5'!CX$131</f>
        <v>9.5649198509496962E-6</v>
      </c>
      <c r="CV16">
        <f>'Base Table 5'!CY18/'Base Table 5'!CY$131</f>
        <v>1.6592762487257903E-5</v>
      </c>
      <c r="CW16">
        <f>'Base Table 5'!CZ18/'Base Table 5'!CZ$131</f>
        <v>5.3671078433757937E-5</v>
      </c>
      <c r="CX16">
        <f>'Base Table 5'!DA18/'Base Table 5'!DA$131</f>
        <v>3.4750381985208293E-5</v>
      </c>
      <c r="CY16">
        <f>'Base Table 5'!DB18/'Base Table 5'!DB$131</f>
        <v>9.0709317367260363E-5</v>
      </c>
      <c r="CZ16">
        <f>'Base Table 5'!DC18/'Base Table 5'!DC$131</f>
        <v>1.1863012517131385E-4</v>
      </c>
      <c r="DA16">
        <f>'Base Table 5'!DD18/'Base Table 5'!DD$131</f>
        <v>7.1300425151644425E-5</v>
      </c>
      <c r="DB16">
        <f>'Base Table 5'!DE18/'Base Table 5'!DE$131</f>
        <v>1.4823088346511374E-4</v>
      </c>
      <c r="DC16">
        <f>'Base Table 5'!DF18/'Base Table 5'!DF$131</f>
        <v>4.8895898732282475E-5</v>
      </c>
      <c r="DD16">
        <f>'Base Table 5'!DG18/'Base Table 5'!DG$131</f>
        <v>1.4255797636725942E-4</v>
      </c>
      <c r="DE16">
        <f>'Base Table 5'!DH18/'Base Table 5'!DH$131</f>
        <v>4.5070159583913337E-4</v>
      </c>
      <c r="DF16">
        <f>'Base Table 5'!DI18/'Base Table 5'!DI$131</f>
        <v>2.4876248424804908E-5</v>
      </c>
      <c r="DG16">
        <f>'Base Table 5'!DJ18/'Base Table 5'!DJ$131</f>
        <v>5.2369676621311185E-5</v>
      </c>
      <c r="DH16">
        <f>'Base Table 5'!DK18/'Base Table 5'!DK$131</f>
        <v>5.5968455787180525E-4</v>
      </c>
      <c r="DI16">
        <f>'Base Table 5'!DL18/'Base Table 5'!DL$131</f>
        <v>6.7020231781575329E-5</v>
      </c>
      <c r="DJ16">
        <f>'Base Table 5'!DM18/'Base Table 5'!DM$131</f>
        <v>8.6115105578715893E-5</v>
      </c>
      <c r="DK16">
        <f>'Base Table 5'!DN18/'Base Table 5'!DN$131</f>
        <v>4.1299085582132573E-5</v>
      </c>
      <c r="DL16">
        <f>'Base Table 5'!DO18/'Base Table 5'!DO$131</f>
        <v>6.215663847240268E-6</v>
      </c>
    </row>
    <row r="17" spans="1:116" x14ac:dyDescent="0.4">
      <c r="A17">
        <v>16</v>
      </c>
      <c r="B17">
        <f>'Base Table 5'!E19/'Base Table 5'!E$131</f>
        <v>1.027553477704398E-3</v>
      </c>
      <c r="C17">
        <f>'Base Table 5'!F19/'Base Table 5'!F$131</f>
        <v>1.9569230278363792E-3</v>
      </c>
      <c r="D17">
        <f>'Base Table 5'!G19/'Base Table 5'!G$131</f>
        <v>4.0138660769253665E-5</v>
      </c>
      <c r="E17">
        <f>'Base Table 5'!H19/'Base Table 5'!H$131</f>
        <v>1.698763000771054E-4</v>
      </c>
      <c r="F17">
        <f>'Base Table 5'!I19/'Base Table 5'!I$131</f>
        <v>8.8584876556638127E-6</v>
      </c>
      <c r="G17">
        <f>'Base Table 5'!J19/'Base Table 5'!J$131</f>
        <v>5.902799368806002E-5</v>
      </c>
      <c r="H17">
        <f>'Base Table 5'!K19/'Base Table 5'!K$131</f>
        <v>6.4455738133969751E-5</v>
      </c>
      <c r="I17">
        <f>'Base Table 5'!L19/'Base Table 5'!L$131</f>
        <v>3.9015491296854367E-5</v>
      </c>
      <c r="J17">
        <f>'Base Table 5'!M19/'Base Table 5'!M$131</f>
        <v>4.8701649417669868E-5</v>
      </c>
      <c r="K17">
        <f>'Base Table 5'!N19/'Base Table 5'!N$131</f>
        <v>6.4295272284091684E-5</v>
      </c>
      <c r="L17">
        <f>'Base Table 5'!O19/'Base Table 5'!O$131</f>
        <v>2.764980999230526E-4</v>
      </c>
      <c r="M17">
        <f>'Base Table 5'!P19/'Base Table 5'!P$131</f>
        <v>4.0532147024167029E-5</v>
      </c>
      <c r="N17">
        <f>'Base Table 5'!Q19/'Base Table 5'!Q$131</f>
        <v>4.7320434792459985E-5</v>
      </c>
      <c r="O17">
        <f>'Base Table 5'!R19/'Base Table 5'!R$131</f>
        <v>1.0943685738070057E-3</v>
      </c>
      <c r="P17">
        <f>'Base Table 5'!S19/'Base Table 5'!S$131</f>
        <v>4.5785893922394434E-4</v>
      </c>
      <c r="Q17">
        <f>'Base Table 5'!T19/'Base Table 5'!T$131</f>
        <v>0.11779420698063024</v>
      </c>
      <c r="R17">
        <f>'Base Table 5'!U19/'Base Table 5'!U$131</f>
        <v>5.1229521229668434E-3</v>
      </c>
      <c r="S17">
        <f>'Base Table 5'!V19/'Base Table 5'!V$131</f>
        <v>6.2667181498328617E-2</v>
      </c>
      <c r="T17">
        <f>'Base Table 5'!W19/'Base Table 5'!W$131</f>
        <v>3.9886917448858543E-3</v>
      </c>
      <c r="U17">
        <f>'Base Table 5'!X19/'Base Table 5'!X$131</f>
        <v>2.3545841678697037E-2</v>
      </c>
      <c r="V17">
        <f>'Base Table 5'!Y19/'Base Table 5'!Y$131</f>
        <v>1.4579697021468293E-2</v>
      </c>
      <c r="W17">
        <f>'Base Table 5'!Z19/'Base Table 5'!Z$131</f>
        <v>3.1745469425585739E-2</v>
      </c>
      <c r="X17">
        <f>'Base Table 5'!AA19/'Base Table 5'!AA$131</f>
        <v>1.4903623856317222E-3</v>
      </c>
      <c r="Y17">
        <f>'Base Table 5'!AB19/'Base Table 5'!AB$131</f>
        <v>5.8846443710754871E-5</v>
      </c>
      <c r="Z17">
        <f>'Base Table 5'!AC19/'Base Table 5'!AC$131</f>
        <v>1.7949842095810761E-3</v>
      </c>
      <c r="AA17">
        <f>'Base Table 5'!AD19/'Base Table 5'!AD$131</f>
        <v>1.1376629286560665E-4</v>
      </c>
      <c r="AB17">
        <f>'Base Table 5'!AE19/'Base Table 5'!AE$131</f>
        <v>1.0147239263803682E-4</v>
      </c>
      <c r="AC17">
        <f>'Base Table 5'!AF19/'Base Table 5'!AF$131</f>
        <v>1.4826620680093345E-4</v>
      </c>
      <c r="AD17">
        <f>'Base Table 5'!AG19/'Base Table 5'!AG$131</f>
        <v>3.9804077663049662E-4</v>
      </c>
      <c r="AE17">
        <f>'Base Table 5'!AH19/'Base Table 5'!AH$131</f>
        <v>2.7495462794918331E-5</v>
      </c>
      <c r="AF17">
        <f>'Base Table 5'!AI19/'Base Table 5'!AI$131</f>
        <v>7.1149659186624901E-5</v>
      </c>
      <c r="AG17">
        <f>'Base Table 5'!AJ19/'Base Table 5'!AJ$131</f>
        <v>1.3022481265611985E-4</v>
      </c>
      <c r="AH17">
        <f>'Base Table 5'!AK19/'Base Table 5'!AK$131</f>
        <v>7.6958340035386842E-5</v>
      </c>
      <c r="AI17">
        <f>'Base Table 5'!AL19/'Base Table 5'!AL$131</f>
        <v>6.1667221748240448E-5</v>
      </c>
      <c r="AJ17">
        <f>'Base Table 5'!AM19/'Base Table 5'!AM$131</f>
        <v>6.0258953372662958E-5</v>
      </c>
      <c r="AK17">
        <f>'Base Table 5'!AN19/'Base Table 5'!AN$131</f>
        <v>5.1183746487345341E-5</v>
      </c>
      <c r="AL17">
        <f>'Base Table 5'!AO19/'Base Table 5'!AO$131</f>
        <v>3.295441178557198E-5</v>
      </c>
      <c r="AM17">
        <f>'Base Table 5'!AP19/'Base Table 5'!AP$131</f>
        <v>2.2523042509737046E-3</v>
      </c>
      <c r="AN17">
        <f>'Base Table 5'!AQ19/'Base Table 5'!AQ$131</f>
        <v>6.0571849424853352E-5</v>
      </c>
      <c r="AO17">
        <f>'Base Table 5'!AR19/'Base Table 5'!AR$131</f>
        <v>2.8399418135781232E-4</v>
      </c>
      <c r="AP17">
        <f>'Base Table 5'!AS19/'Base Table 5'!AS$131</f>
        <v>9.2464190701731959E-3</v>
      </c>
      <c r="AQ17">
        <f>'Base Table 5'!AT19/'Base Table 5'!AT$131</f>
        <v>6.7003599292346985E-5</v>
      </c>
      <c r="AR17">
        <f>'Base Table 5'!AU19/'Base Table 5'!AU$131</f>
        <v>6.1848101793924318E-5</v>
      </c>
      <c r="AS17">
        <f>'Base Table 5'!AV19/'Base Table 5'!AV$131</f>
        <v>6.5306531262202702E-5</v>
      </c>
      <c r="AT17">
        <f>'Base Table 5'!AW19/'Base Table 5'!AW$131</f>
        <v>6.9729443124638636E-5</v>
      </c>
      <c r="AU17">
        <f>'Base Table 5'!AX19/'Base Table 5'!AX$131</f>
        <v>8.1635640706213196E-5</v>
      </c>
      <c r="AV17">
        <f>'Base Table 5'!AY19/'Base Table 5'!AY$131</f>
        <v>7.7566879701642744E-5</v>
      </c>
      <c r="AW17">
        <f>'Base Table 5'!AZ19/'Base Table 5'!AZ$131</f>
        <v>3.2106287677225088E-4</v>
      </c>
      <c r="AX17">
        <f>'Base Table 5'!BA19/'Base Table 5'!BA$131</f>
        <v>4.0613171224630251E-5</v>
      </c>
      <c r="AY17">
        <f>'Base Table 5'!BB19/'Base Table 5'!BB$131</f>
        <v>1.473360934656162E-5</v>
      </c>
      <c r="AZ17">
        <f>'Base Table 5'!BC19/'Base Table 5'!BC$131</f>
        <v>5.149051955650584E-5</v>
      </c>
      <c r="BA17">
        <f>'Base Table 5'!BD19/'Base Table 5'!BD$131</f>
        <v>4.8039876708067856E-5</v>
      </c>
      <c r="BB17">
        <f>'Base Table 5'!BE19/'Base Table 5'!BE$131</f>
        <v>3.5009042857469902E-5</v>
      </c>
      <c r="BC17">
        <f>'Base Table 5'!BF19/'Base Table 5'!BF$131</f>
        <v>4.6717844111342714E-5</v>
      </c>
      <c r="BD17">
        <f>'Base Table 5'!BG19/'Base Table 5'!BG$131</f>
        <v>1.2459026726254391E-4</v>
      </c>
      <c r="BE17">
        <f>'Base Table 5'!BH19/'Base Table 5'!BH$131</f>
        <v>2.5654205607476632E-4</v>
      </c>
      <c r="BF17">
        <f>'Base Table 5'!BI19/'Base Table 5'!BI$131</f>
        <v>4.6765933495114174E-4</v>
      </c>
      <c r="BG17">
        <f>'Base Table 5'!BJ19/'Base Table 5'!BJ$131</f>
        <v>2.9403911903356047E-4</v>
      </c>
      <c r="BH17">
        <f>'Base Table 5'!BK19/'Base Table 5'!BK$131</f>
        <v>1.5822978691553693E-4</v>
      </c>
      <c r="BI17">
        <f>'Base Table 5'!BL19/'Base Table 5'!BL$131</f>
        <v>1.5960050864538623E-4</v>
      </c>
      <c r="BJ17">
        <f>'Base Table 5'!BM19/'Base Table 5'!BM$131</f>
        <v>2.3628733756818701E-4</v>
      </c>
      <c r="BK17">
        <f>'Base Table 5'!BN19/'Base Table 5'!BN$131</f>
        <v>6.6823434898566887E-5</v>
      </c>
      <c r="BL17">
        <f>'Base Table 5'!BO19/'Base Table 5'!BO$131</f>
        <v>1.2630739594373275E-4</v>
      </c>
      <c r="BM17">
        <f>'Base Table 5'!BP19/'Base Table 5'!BP$131</f>
        <v>5.5879226550814424E-4</v>
      </c>
      <c r="BN17">
        <f>'Base Table 5'!BQ19/'Base Table 5'!BQ$131</f>
        <v>3.3925434315830571E-5</v>
      </c>
      <c r="BO17">
        <f>'Base Table 5'!BR19/'Base Table 5'!BR$131</f>
        <v>2.7547613956897199E-5</v>
      </c>
      <c r="BP17">
        <f>'Base Table 5'!BS19/'Base Table 5'!BS$131</f>
        <v>2.6810144805066344E-5</v>
      </c>
      <c r="BQ17">
        <f>'Base Table 5'!BT19/'Base Table 5'!BT$131</f>
        <v>3.5872612693717439E-4</v>
      </c>
      <c r="BR17">
        <f>'Base Table 5'!BU19/'Base Table 5'!BU$131</f>
        <v>1.5680132942339387E-3</v>
      </c>
      <c r="BS17">
        <f>'Base Table 5'!BV19/'Base Table 5'!BV$131</f>
        <v>1.3851662912596276E-4</v>
      </c>
      <c r="BT17">
        <f>'Base Table 5'!BW19/'Base Table 5'!BW$131</f>
        <v>2.4290637495647161E-4</v>
      </c>
      <c r="BU17">
        <f>'Base Table 5'!BX19/'Base Table 5'!BX$131</f>
        <v>1.8343778949454965E-4</v>
      </c>
      <c r="BV17">
        <f>'Base Table 5'!BY19/'Base Table 5'!BY$131</f>
        <v>1.673687283279948E-4</v>
      </c>
      <c r="BW17">
        <f>'Base Table 5'!BZ19/'Base Table 5'!BZ$131</f>
        <v>3.2680966952456129E-4</v>
      </c>
      <c r="BX17">
        <f>'Base Table 5'!CA19/'Base Table 5'!CA$131</f>
        <v>1.8941757505826088E-3</v>
      </c>
      <c r="BY17">
        <f>'Base Table 5'!CB19/'Base Table 5'!CB$131</f>
        <v>4.261639499920874E-3</v>
      </c>
      <c r="BZ17">
        <f>'Base Table 5'!CC19/'Base Table 5'!CC$131</f>
        <v>7.4477973191566455E-3</v>
      </c>
      <c r="CA17">
        <f>'Base Table 5'!CD19/'Base Table 5'!CD$131</f>
        <v>6.0596686573734288E-5</v>
      </c>
      <c r="CB17">
        <f>'Base Table 5'!CE19/'Base Table 5'!CE$131</f>
        <v>1.212267621318513E-4</v>
      </c>
      <c r="CC17">
        <f>'Base Table 5'!CF19/'Base Table 5'!CF$131</f>
        <v>1.8571320951733579E-5</v>
      </c>
      <c r="CD17">
        <f>'Base Table 5'!CG19/'Base Table 5'!CG$131</f>
        <v>2.126240260104266E-5</v>
      </c>
      <c r="CE17">
        <f>'Base Table 5'!CH19/'Base Table 5'!CH$131</f>
        <v>7.6306114853629241E-4</v>
      </c>
      <c r="CF17">
        <f>'Base Table 5'!CI19/'Base Table 5'!CI$131</f>
        <v>2.8566836075287359E-5</v>
      </c>
      <c r="CG17">
        <f>'Base Table 5'!CJ19/'Base Table 5'!CJ$131</f>
        <v>4.5485943711125137E-5</v>
      </c>
      <c r="CH17">
        <f>'Base Table 5'!CK19/'Base Table 5'!CK$131</f>
        <v>7.2811916029462317E-5</v>
      </c>
      <c r="CI17">
        <f>'Base Table 5'!CL19/'Base Table 5'!CL$131</f>
        <v>1.0976076344955476E-5</v>
      </c>
      <c r="CJ17">
        <f>'Base Table 5'!CM19/'Base Table 5'!CM$131</f>
        <v>1.9139604681618725E-4</v>
      </c>
      <c r="CK17">
        <f>'Base Table 5'!CN19/'Base Table 5'!CN$131</f>
        <v>5.1318454964041239E-5</v>
      </c>
      <c r="CL17">
        <f>'Base Table 5'!CO19/'Base Table 5'!CO$131</f>
        <v>4.553264800397972E-6</v>
      </c>
      <c r="CM17">
        <f>'Base Table 5'!CP19/'Base Table 5'!CP$131</f>
        <v>1.0312201351641253E-5</v>
      </c>
      <c r="CN17">
        <f>'Base Table 5'!CQ19/'Base Table 5'!CQ$131</f>
        <v>2.5724928684188659E-5</v>
      </c>
      <c r="CO17">
        <f>'Base Table 5'!CR19/'Base Table 5'!CR$131</f>
        <v>2.3938662417908863E-5</v>
      </c>
      <c r="CP17">
        <f>'Base Table 5'!CS19/'Base Table 5'!CS$131</f>
        <v>2.0238001155050301E-4</v>
      </c>
      <c r="CQ17">
        <f>'Base Table 5'!CT19/'Base Table 5'!CT$131</f>
        <v>1.9996475257166134E-5</v>
      </c>
      <c r="CR17">
        <f>'Base Table 5'!CU19/'Base Table 5'!CU$131</f>
        <v>2.3185414200705292E-5</v>
      </c>
      <c r="CS17">
        <f>'Base Table 5'!CV19/'Base Table 5'!CV$131</f>
        <v>1.2964070796460175E-4</v>
      </c>
      <c r="CT17">
        <f>'Base Table 5'!CW19/'Base Table 5'!CW$131</f>
        <v>3.0818261031844595E-4</v>
      </c>
      <c r="CU17">
        <f>'Base Table 5'!CX19/'Base Table 5'!CX$131</f>
        <v>8.3536522494600491E-5</v>
      </c>
      <c r="CV17">
        <f>'Base Table 5'!CY19/'Base Table 5'!CY$131</f>
        <v>3.7184335711858656E-4</v>
      </c>
      <c r="CW17">
        <f>'Base Table 5'!CZ19/'Base Table 5'!CZ$131</f>
        <v>7.1564929642590266E-4</v>
      </c>
      <c r="CX17">
        <f>'Base Table 5'!DA19/'Base Table 5'!DA$131</f>
        <v>3.6349126789291902E-5</v>
      </c>
      <c r="CY17">
        <f>'Base Table 5'!DB19/'Base Table 5'!DB$131</f>
        <v>1.5771643506604471E-4</v>
      </c>
      <c r="CZ17">
        <f>'Base Table 5'!DC19/'Base Table 5'!DC$131</f>
        <v>1.4577047103054145E-3</v>
      </c>
      <c r="DA17">
        <f>'Base Table 5'!DD19/'Base Table 5'!DD$131</f>
        <v>7.8039267564208447E-4</v>
      </c>
      <c r="DB17">
        <f>'Base Table 5'!DE19/'Base Table 5'!DE$131</f>
        <v>1.5046718077916664E-3</v>
      </c>
      <c r="DC17">
        <f>'Base Table 5'!DF19/'Base Table 5'!DF$131</f>
        <v>7.4842928004449736E-4</v>
      </c>
      <c r="DD17">
        <f>'Base Table 5'!DG19/'Base Table 5'!DG$131</f>
        <v>2.5624437879585502E-3</v>
      </c>
      <c r="DE17">
        <f>'Base Table 5'!DH19/'Base Table 5'!DH$131</f>
        <v>5.872588830593742E-3</v>
      </c>
      <c r="DF17">
        <f>'Base Table 5'!DI19/'Base Table 5'!DI$131</f>
        <v>2.9015018525296057E-4</v>
      </c>
      <c r="DG17">
        <f>'Base Table 5'!DJ19/'Base Table 5'!DJ$131</f>
        <v>1.1440537197384696E-4</v>
      </c>
      <c r="DH17">
        <f>'Base Table 5'!DK19/'Base Table 5'!DK$131</f>
        <v>2.0342846108256157E-3</v>
      </c>
      <c r="DI17">
        <f>'Base Table 5'!DL19/'Base Table 5'!DL$131</f>
        <v>7.6107509984940755E-4</v>
      </c>
      <c r="DJ17">
        <f>'Base Table 5'!DM19/'Base Table 5'!DM$131</f>
        <v>4.3079674236182121E-4</v>
      </c>
      <c r="DK17">
        <f>'Base Table 5'!DN19/'Base Table 5'!DN$131</f>
        <v>1.055193859394509E-3</v>
      </c>
      <c r="DL17">
        <f>'Base Table 5'!DO19/'Base Table 5'!DO$131</f>
        <v>2.1501661329404523E-3</v>
      </c>
    </row>
    <row r="18" spans="1:116" x14ac:dyDescent="0.4">
      <c r="A18">
        <v>17</v>
      </c>
      <c r="B18">
        <f>'Base Table 5'!E20/'Base Table 5'!E$131</f>
        <v>5.250681902277785E-5</v>
      </c>
      <c r="C18">
        <f>'Base Table 5'!F20/'Base Table 5'!F$131</f>
        <v>6.4155516785396741E-5</v>
      </c>
      <c r="D18">
        <f>'Base Table 5'!G20/'Base Table 5'!G$131</f>
        <v>3.0653646234359129E-5</v>
      </c>
      <c r="E18">
        <f>'Base Table 5'!H20/'Base Table 5'!H$131</f>
        <v>9.2856287859792712E-4</v>
      </c>
      <c r="F18">
        <f>'Base Table 5'!I20/'Base Table 5'!I$131</f>
        <v>2.6979140885477384E-5</v>
      </c>
      <c r="G18">
        <f>'Base Table 5'!J20/'Base Table 5'!J$131</f>
        <v>7.3456701196433695E-4</v>
      </c>
      <c r="H18">
        <f>'Base Table 5'!K20/'Base Table 5'!K$131</f>
        <v>5.1461656900015057E-4</v>
      </c>
      <c r="I18">
        <f>'Base Table 5'!L20/'Base Table 5'!L$131</f>
        <v>2.6557948738623419E-5</v>
      </c>
      <c r="J18">
        <f>'Base Table 5'!M20/'Base Table 5'!M$131</f>
        <v>1.033124335841493E-4</v>
      </c>
      <c r="K18">
        <f>'Base Table 5'!N20/'Base Table 5'!N$131</f>
        <v>1.2999735248910358E-5</v>
      </c>
      <c r="L18">
        <f>'Base Table 5'!O20/'Base Table 5'!O$131</f>
        <v>6.1597067351388166E-5</v>
      </c>
      <c r="M18">
        <f>'Base Table 5'!P20/'Base Table 5'!P$131</f>
        <v>2.8652034965359451E-5</v>
      </c>
      <c r="N18">
        <f>'Base Table 5'!Q20/'Base Table 5'!Q$131</f>
        <v>2.769557378579733E-4</v>
      </c>
      <c r="O18">
        <f>'Base Table 5'!R20/'Base Table 5'!R$131</f>
        <v>3.6967084392647413E-3</v>
      </c>
      <c r="P18">
        <f>'Base Table 5'!S20/'Base Table 5'!S$131</f>
        <v>5.8174508550402763E-4</v>
      </c>
      <c r="Q18">
        <f>'Base Table 5'!T20/'Base Table 5'!T$131</f>
        <v>1.8121658939397316E-3</v>
      </c>
      <c r="R18">
        <f>'Base Table 5'!U20/'Base Table 5'!U$131</f>
        <v>1.2399943913895111E-2</v>
      </c>
      <c r="S18">
        <f>'Base Table 5'!V20/'Base Table 5'!V$131</f>
        <v>1.1416637938365538E-3</v>
      </c>
      <c r="T18">
        <f>'Base Table 5'!W20/'Base Table 5'!W$131</f>
        <v>4.8190010129824179E-3</v>
      </c>
      <c r="U18">
        <f>'Base Table 5'!X20/'Base Table 5'!X$131</f>
        <v>1.34023171986328E-2</v>
      </c>
      <c r="V18">
        <f>'Base Table 5'!Y20/'Base Table 5'!Y$131</f>
        <v>1.0855904996831592E-3</v>
      </c>
      <c r="W18">
        <f>'Base Table 5'!Z20/'Base Table 5'!Z$131</f>
        <v>1.2904044716041787E-2</v>
      </c>
      <c r="X18">
        <f>'Base Table 5'!AA20/'Base Table 5'!AA$131</f>
        <v>1.1145891263163532E-3</v>
      </c>
      <c r="Y18">
        <f>'Base Table 5'!AB20/'Base Table 5'!AB$131</f>
        <v>9.893633255239948E-5</v>
      </c>
      <c r="Z18">
        <f>'Base Table 5'!AC20/'Base Table 5'!AC$131</f>
        <v>8.3517831754086402E-5</v>
      </c>
      <c r="AA18">
        <f>'Base Table 5'!AD20/'Base Table 5'!AD$131</f>
        <v>4.2857165120605245E-5</v>
      </c>
      <c r="AB18">
        <f>'Base Table 5'!AE20/'Base Table 5'!AE$131</f>
        <v>7.3128834355828238E-5</v>
      </c>
      <c r="AC18">
        <f>'Base Table 5'!AF20/'Base Table 5'!AF$131</f>
        <v>9.3652117422920797E-5</v>
      </c>
      <c r="AD18">
        <f>'Base Table 5'!AG20/'Base Table 5'!AG$131</f>
        <v>2.5490296040376632E-5</v>
      </c>
      <c r="AE18">
        <f>'Base Table 5'!AH20/'Base Table 5'!AH$131</f>
        <v>4.41016333938294E-5</v>
      </c>
      <c r="AF18">
        <f>'Base Table 5'!AI20/'Base Table 5'!AI$131</f>
        <v>9.3709307221408395E-5</v>
      </c>
      <c r="AG18">
        <f>'Base Table 5'!AJ20/'Base Table 5'!AJ$131</f>
        <v>6.6611157368859253E-5</v>
      </c>
      <c r="AH18">
        <f>'Base Table 5'!AK20/'Base Table 5'!AK$131</f>
        <v>6.2875985201865859E-5</v>
      </c>
      <c r="AI18">
        <f>'Base Table 5'!AL20/'Base Table 5'!AL$131</f>
        <v>5.1066629611634979E-5</v>
      </c>
      <c r="AJ18">
        <f>'Base Table 5'!AM20/'Base Table 5'!AM$131</f>
        <v>4.3070420520693103E-5</v>
      </c>
      <c r="AK18">
        <f>'Base Table 5'!AN20/'Base Table 5'!AN$131</f>
        <v>5.1236750021850699E-5</v>
      </c>
      <c r="AL18">
        <f>'Base Table 5'!AO20/'Base Table 5'!AO$131</f>
        <v>1.507833675979701E-5</v>
      </c>
      <c r="AM18">
        <f>'Base Table 5'!AP20/'Base Table 5'!AP$131</f>
        <v>1.5308743587670592E-4</v>
      </c>
      <c r="AN18">
        <f>'Base Table 5'!AQ20/'Base Table 5'!AQ$131</f>
        <v>6.8246791836449678E-5</v>
      </c>
      <c r="AO18">
        <f>'Base Table 5'!AR20/'Base Table 5'!AR$131</f>
        <v>2.0254307239893975E-4</v>
      </c>
      <c r="AP18">
        <f>'Base Table 5'!AS20/'Base Table 5'!AS$131</f>
        <v>3.1692707645557548E-4</v>
      </c>
      <c r="AQ18">
        <f>'Base Table 5'!AT20/'Base Table 5'!AT$131</f>
        <v>3.026091274847653E-5</v>
      </c>
      <c r="AR18">
        <f>'Base Table 5'!AU20/'Base Table 5'!AU$131</f>
        <v>6.3037488366884408E-5</v>
      </c>
      <c r="AS18">
        <f>'Base Table 5'!AV20/'Base Table 5'!AV$131</f>
        <v>4.060509715784623E-5</v>
      </c>
      <c r="AT18">
        <f>'Base Table 5'!AW20/'Base Table 5'!AW$131</f>
        <v>4.2879013341651874E-5</v>
      </c>
      <c r="AU18">
        <f>'Base Table 5'!AX20/'Base Table 5'!AX$131</f>
        <v>3.3924071765288552E-5</v>
      </c>
      <c r="AV18">
        <f>'Base Table 5'!AY20/'Base Table 5'!AY$131</f>
        <v>4.5578091437589294E-5</v>
      </c>
      <c r="AW18">
        <f>'Base Table 5'!AZ20/'Base Table 5'!AZ$131</f>
        <v>4.317300735139727E-5</v>
      </c>
      <c r="AX18">
        <f>'Base Table 5'!BA20/'Base Table 5'!BA$131</f>
        <v>3.3716880640168346E-5</v>
      </c>
      <c r="AY18">
        <f>'Base Table 5'!BB20/'Base Table 5'!BB$131</f>
        <v>9.5995927578478065E-6</v>
      </c>
      <c r="AZ18">
        <f>'Base Table 5'!BC20/'Base Table 5'!BC$131</f>
        <v>5.0316174373638166E-5</v>
      </c>
      <c r="BA18">
        <f>'Base Table 5'!BD20/'Base Table 5'!BD$131</f>
        <v>4.2556918261577776E-5</v>
      </c>
      <c r="BB18">
        <f>'Base Table 5'!BE20/'Base Table 5'!BE$131</f>
        <v>3.2947559961937063E-5</v>
      </c>
      <c r="BC18">
        <f>'Base Table 5'!BF20/'Base Table 5'!BF$131</f>
        <v>5.7878163307100587E-5</v>
      </c>
      <c r="BD18">
        <f>'Base Table 5'!BG20/'Base Table 5'!BG$131</f>
        <v>9.7979482659699024E-5</v>
      </c>
      <c r="BE18">
        <f>'Base Table 5'!BH20/'Base Table 5'!BH$131</f>
        <v>8.3927693064436798E-5</v>
      </c>
      <c r="BF18">
        <f>'Base Table 5'!BI20/'Base Table 5'!BI$131</f>
        <v>4.2957118610992226E-5</v>
      </c>
      <c r="BG18">
        <f>'Base Table 5'!BJ20/'Base Table 5'!BJ$131</f>
        <v>8.2845438365898442E-5</v>
      </c>
      <c r="BH18">
        <f>'Base Table 5'!BK20/'Base Table 5'!BK$131</f>
        <v>7.04299307709464E-5</v>
      </c>
      <c r="BI18">
        <f>'Base Table 5'!BL20/'Base Table 5'!BL$131</f>
        <v>6.5691378051644086E-5</v>
      </c>
      <c r="BJ18">
        <f>'Base Table 5'!BM20/'Base Table 5'!BM$131</f>
        <v>9.4336644537321003E-5</v>
      </c>
      <c r="BK18">
        <f>'Base Table 5'!BN20/'Base Table 5'!BN$131</f>
        <v>8.9778355482171633E-5</v>
      </c>
      <c r="BL18">
        <f>'Base Table 5'!BO20/'Base Table 5'!BO$131</f>
        <v>7.866067268951269E-5</v>
      </c>
      <c r="BM18">
        <f>'Base Table 5'!BP20/'Base Table 5'!BP$131</f>
        <v>3.6330455452524524E-5</v>
      </c>
      <c r="BN18">
        <f>'Base Table 5'!BQ20/'Base Table 5'!BQ$131</f>
        <v>2.3950810072223313E-5</v>
      </c>
      <c r="BO18">
        <f>'Base Table 5'!BR20/'Base Table 5'!BR$131</f>
        <v>1.0972847258027269E-5</v>
      </c>
      <c r="BP18">
        <f>'Base Table 5'!BS20/'Base Table 5'!BS$131</f>
        <v>1.2083012509622791E-5</v>
      </c>
      <c r="BQ18">
        <f>'Base Table 5'!BT20/'Base Table 5'!BT$131</f>
        <v>2.102758665037618E-5</v>
      </c>
      <c r="BR18">
        <f>'Base Table 5'!BU20/'Base Table 5'!BU$131</f>
        <v>2.2988603895026424E-5</v>
      </c>
      <c r="BS18">
        <f>'Base Table 5'!BV20/'Base Table 5'!BV$131</f>
        <v>5.2638030472614598E-5</v>
      </c>
      <c r="BT18">
        <f>'Base Table 5'!BW20/'Base Table 5'!BW$131</f>
        <v>3.5714886105740945E-5</v>
      </c>
      <c r="BU18">
        <f>'Base Table 5'!BX20/'Base Table 5'!BX$131</f>
        <v>3.4895128583162811E-5</v>
      </c>
      <c r="BV18">
        <f>'Base Table 5'!BY20/'Base Table 5'!BY$131</f>
        <v>3.9735777983523129E-5</v>
      </c>
      <c r="BW18">
        <f>'Base Table 5'!BZ20/'Base Table 5'!BZ$131</f>
        <v>6.8244126314451146E-5</v>
      </c>
      <c r="BX18">
        <f>'Base Table 5'!CA20/'Base Table 5'!CA$131</f>
        <v>2.9903467492449801E-4</v>
      </c>
      <c r="BY18">
        <f>'Base Table 5'!CB20/'Base Table 5'!CB$131</f>
        <v>1.1931753442000316E-3</v>
      </c>
      <c r="BZ18">
        <f>'Base Table 5'!CC20/'Base Table 5'!CC$131</f>
        <v>1.9885461410469193E-3</v>
      </c>
      <c r="CA18">
        <f>'Base Table 5'!CD20/'Base Table 5'!CD$131</f>
        <v>2.9760166943900476E-5</v>
      </c>
      <c r="CB18">
        <f>'Base Table 5'!CE20/'Base Table 5'!CE$131</f>
        <v>2.9829698382321254E-5</v>
      </c>
      <c r="CC18">
        <f>'Base Table 5'!CF20/'Base Table 5'!CF$131</f>
        <v>1.3547559881930752E-5</v>
      </c>
      <c r="CD18">
        <f>'Base Table 5'!CG20/'Base Table 5'!CG$131</f>
        <v>1.8944447558719659E-5</v>
      </c>
      <c r="CE18">
        <f>'Base Table 5'!CH20/'Base Table 5'!CH$131</f>
        <v>2.9207562584131634E-5</v>
      </c>
      <c r="CF18">
        <f>'Base Table 5'!CI20/'Base Table 5'!CI$131</f>
        <v>1.0285657209366783E-5</v>
      </c>
      <c r="CG18">
        <f>'Base Table 5'!CJ20/'Base Table 5'!CJ$131</f>
        <v>1.5115929659827852E-5</v>
      </c>
      <c r="CH18">
        <f>'Base Table 5'!CK20/'Base Table 5'!CK$131</f>
        <v>1.8342643807933602E-5</v>
      </c>
      <c r="CI18">
        <f>'Base Table 5'!CL20/'Base Table 5'!CL$131</f>
        <v>1.1942583503491224E-5</v>
      </c>
      <c r="CJ18">
        <f>'Base Table 5'!CM20/'Base Table 5'!CM$131</f>
        <v>9.0036927779823128E-6</v>
      </c>
      <c r="CK18">
        <f>'Base Table 5'!CN20/'Base Table 5'!CN$131</f>
        <v>1.353300590417333E-5</v>
      </c>
      <c r="CL18">
        <f>'Base Table 5'!CO20/'Base Table 5'!CO$131</f>
        <v>2.8780069964779635E-6</v>
      </c>
      <c r="CM18">
        <f>'Base Table 5'!CP20/'Base Table 5'!CP$131</f>
        <v>4.0283025410087497E-6</v>
      </c>
      <c r="CN18">
        <f>'Base Table 5'!CQ20/'Base Table 5'!CQ$131</f>
        <v>9.1491954468662583E-6</v>
      </c>
      <c r="CO18">
        <f>'Base Table 5'!CR20/'Base Table 5'!CR$131</f>
        <v>4.2142754848243376E-6</v>
      </c>
      <c r="CP18">
        <f>'Base Table 5'!CS20/'Base Table 5'!CS$131</f>
        <v>2.039575670993039E-5</v>
      </c>
      <c r="CQ18">
        <f>'Base Table 5'!CT20/'Base Table 5'!CT$131</f>
        <v>9.0859761286562224E-6</v>
      </c>
      <c r="CR18">
        <f>'Base Table 5'!CU20/'Base Table 5'!CU$131</f>
        <v>1.0485044199040195E-5</v>
      </c>
      <c r="CS18">
        <f>'Base Table 5'!CV20/'Base Table 5'!CV$131</f>
        <v>1.1303539823008849E-5</v>
      </c>
      <c r="CT18">
        <f>'Base Table 5'!CW20/'Base Table 5'!CW$131</f>
        <v>9.4460880259571872E-6</v>
      </c>
      <c r="CU18">
        <f>'Base Table 5'!CX20/'Base Table 5'!CX$131</f>
        <v>4.8058390666390862E-6</v>
      </c>
      <c r="CV18">
        <f>'Base Table 5'!CY20/'Base Table 5'!CY$131</f>
        <v>9.4920149507305474E-6</v>
      </c>
      <c r="CW18">
        <f>'Base Table 5'!CZ20/'Base Table 5'!CZ$131</f>
        <v>3.0746277839447562E-5</v>
      </c>
      <c r="CX18">
        <f>'Base Table 5'!DA20/'Base Table 5'!DA$131</f>
        <v>1.6533212447306304E-5</v>
      </c>
      <c r="CY18">
        <f>'Base Table 5'!DB20/'Base Table 5'!DB$131</f>
        <v>2.7743777560881693E-4</v>
      </c>
      <c r="CZ18">
        <f>'Base Table 5'!DC20/'Base Table 5'!DC$131</f>
        <v>4.9338953094903886E-4</v>
      </c>
      <c r="DA18">
        <f>'Base Table 5'!DD20/'Base Table 5'!DD$131</f>
        <v>1.1794052125495531E-4</v>
      </c>
      <c r="DB18">
        <f>'Base Table 5'!DE20/'Base Table 5'!DE$131</f>
        <v>2.2062281127756966E-4</v>
      </c>
      <c r="DC18">
        <f>'Base Table 5'!DF20/'Base Table 5'!DF$131</f>
        <v>6.4649053202884776E-5</v>
      </c>
      <c r="DD18">
        <f>'Base Table 5'!DG20/'Base Table 5'!DG$131</f>
        <v>2.5590306883394086E-4</v>
      </c>
      <c r="DE18">
        <f>'Base Table 5'!DH20/'Base Table 5'!DH$131</f>
        <v>9.3348345053629212E-4</v>
      </c>
      <c r="DF18">
        <f>'Base Table 5'!DI20/'Base Table 5'!DI$131</f>
        <v>9.3564897953937376E-5</v>
      </c>
      <c r="DG18">
        <f>'Base Table 5'!DJ20/'Base Table 5'!DJ$131</f>
        <v>1.2176356246686694E-4</v>
      </c>
      <c r="DH18">
        <f>'Base Table 5'!DK20/'Base Table 5'!DK$131</f>
        <v>6.5082988132437276E-4</v>
      </c>
      <c r="DI18">
        <f>'Base Table 5'!DL20/'Base Table 5'!DL$131</f>
        <v>1.0006874877234335E-4</v>
      </c>
      <c r="DJ18">
        <f>'Base Table 5'!DM20/'Base Table 5'!DM$131</f>
        <v>1.2546178566331817E-4</v>
      </c>
      <c r="DK18">
        <f>'Base Table 5'!DN20/'Base Table 5'!DN$131</f>
        <v>6.330451869640129E-5</v>
      </c>
      <c r="DL18">
        <f>'Base Table 5'!DO20/'Base Table 5'!DO$131</f>
        <v>4.291363312086942E-4</v>
      </c>
    </row>
    <row r="19" spans="1:116" x14ac:dyDescent="0.4">
      <c r="A19">
        <v>18</v>
      </c>
      <c r="B19">
        <f>'Base Table 5'!E21/'Base Table 5'!E$131</f>
        <v>8.0108742750892704E-5</v>
      </c>
      <c r="C19">
        <f>'Base Table 5'!F21/'Base Table 5'!F$131</f>
        <v>7.857023214288715E-5</v>
      </c>
      <c r="D19">
        <f>'Base Table 5'!G21/'Base Table 5'!G$131</f>
        <v>4.4657261265826007E-5</v>
      </c>
      <c r="E19">
        <f>'Base Table 5'!H21/'Base Table 5'!H$131</f>
        <v>1.3486452666894484E-4</v>
      </c>
      <c r="F19">
        <f>'Base Table 5'!I21/'Base Table 5'!I$131</f>
        <v>1.0652611737823572E-5</v>
      </c>
      <c r="G19">
        <f>'Base Table 5'!J21/'Base Table 5'!J$131</f>
        <v>8.1300279201766413E-5</v>
      </c>
      <c r="H19">
        <f>'Base Table 5'!K21/'Base Table 5'!K$131</f>
        <v>6.6926144705827659E-5</v>
      </c>
      <c r="I19">
        <f>'Base Table 5'!L21/'Base Table 5'!L$131</f>
        <v>3.1612526079200136E-5</v>
      </c>
      <c r="J19">
        <f>'Base Table 5'!M21/'Base Table 5'!M$131</f>
        <v>4.2628532803483624E-5</v>
      </c>
      <c r="K19">
        <f>'Base Table 5'!N21/'Base Table 5'!N$131</f>
        <v>8.9410299958790628E-6</v>
      </c>
      <c r="L19">
        <f>'Base Table 5'!O21/'Base Table 5'!O$131</f>
        <v>6.6874359021405931E-5</v>
      </c>
      <c r="M19">
        <f>'Base Table 5'!P21/'Base Table 5'!P$131</f>
        <v>2.9645926693155119E-5</v>
      </c>
      <c r="N19">
        <f>'Base Table 5'!Q21/'Base Table 5'!Q$131</f>
        <v>1.1097578066859458E-5</v>
      </c>
      <c r="O19">
        <f>'Base Table 5'!R21/'Base Table 5'!R$131</f>
        <v>6.2535154228631829E-5</v>
      </c>
      <c r="P19">
        <f>'Base Table 5'!S21/'Base Table 5'!S$131</f>
        <v>3.2332303980959409E-3</v>
      </c>
      <c r="Q19">
        <f>'Base Table 5'!T21/'Base Table 5'!T$131</f>
        <v>1.1556855788396319E-3</v>
      </c>
      <c r="R19">
        <f>'Base Table 5'!U21/'Base Table 5'!U$131</f>
        <v>1.1969135980302827E-2</v>
      </c>
      <c r="S19">
        <f>'Base Table 5'!V21/'Base Table 5'!V$131</f>
        <v>0.20839969270883235</v>
      </c>
      <c r="T19">
        <f>'Base Table 5'!W21/'Base Table 5'!W$131</f>
        <v>2.8041529672452317E-3</v>
      </c>
      <c r="U19">
        <f>'Base Table 5'!X21/'Base Table 5'!X$131</f>
        <v>1.8778620643070253E-2</v>
      </c>
      <c r="V19">
        <f>'Base Table 5'!Y21/'Base Table 5'!Y$131</f>
        <v>2.426781653057672E-3</v>
      </c>
      <c r="W19">
        <f>'Base Table 5'!Z21/'Base Table 5'!Z$131</f>
        <v>9.1922874246327235E-3</v>
      </c>
      <c r="X19">
        <f>'Base Table 5'!AA21/'Base Table 5'!AA$131</f>
        <v>6.7726004676410404E-4</v>
      </c>
      <c r="Y19">
        <f>'Base Table 5'!AB21/'Base Table 5'!AB$131</f>
        <v>3.8109364437733767E-4</v>
      </c>
      <c r="Z19">
        <f>'Base Table 5'!AC21/'Base Table 5'!AC$131</f>
        <v>1.3598468760483715E-5</v>
      </c>
      <c r="AA19">
        <f>'Base Table 5'!AD21/'Base Table 5'!AD$131</f>
        <v>2.0779231573626786E-5</v>
      </c>
      <c r="AB19">
        <f>'Base Table 5'!AE21/'Base Table 5'!AE$131</f>
        <v>3.3374233128834362E-5</v>
      </c>
      <c r="AC19">
        <f>'Base Table 5'!AF21/'Base Table 5'!AF$131</f>
        <v>8.3389254749223612E-5</v>
      </c>
      <c r="AD19">
        <f>'Base Table 5'!AG21/'Base Table 5'!AG$131</f>
        <v>3.9215840062117901E-6</v>
      </c>
      <c r="AE19">
        <f>'Base Table 5'!AH21/'Base Table 5'!AH$131</f>
        <v>2.7676950998185119E-5</v>
      </c>
      <c r="AF19">
        <f>'Base Table 5'!AI21/'Base Table 5'!AI$131</f>
        <v>4.6203894532777751E-5</v>
      </c>
      <c r="AG19">
        <f>'Base Table 5'!AJ21/'Base Table 5'!AJ$131</f>
        <v>2.8193172356369681E-5</v>
      </c>
      <c r="AH19">
        <f>'Base Table 5'!AK21/'Base Table 5'!AK$131</f>
        <v>2.8124497345986813E-5</v>
      </c>
      <c r="AI19">
        <f>'Base Table 5'!AL21/'Base Table 5'!AL$131</f>
        <v>2.7961933437733292E-5</v>
      </c>
      <c r="AJ19">
        <f>'Base Table 5'!AM21/'Base Table 5'!AM$131</f>
        <v>2.8986657246135178E-5</v>
      </c>
      <c r="AK19">
        <f>'Base Table 5'!AN21/'Base Table 5'!AN$131</f>
        <v>3.0706714323440182E-5</v>
      </c>
      <c r="AL19">
        <f>'Base Table 5'!AO21/'Base Table 5'!AO$131</f>
        <v>1.3339027054653238E-4</v>
      </c>
      <c r="AM19">
        <f>'Base Table 5'!AP21/'Base Table 5'!AP$131</f>
        <v>1.5349818270031467E-3</v>
      </c>
      <c r="AN19">
        <f>'Base Table 5'!AQ21/'Base Table 5'!AQ$131</f>
        <v>1.1911209644663709E-4</v>
      </c>
      <c r="AO19">
        <f>'Base Table 5'!AR21/'Base Table 5'!AR$131</f>
        <v>1.3072503361583902E-3</v>
      </c>
      <c r="AP19">
        <f>'Base Table 5'!AS21/'Base Table 5'!AS$131</f>
        <v>1.8671223553141845E-3</v>
      </c>
      <c r="AQ19">
        <f>'Base Table 5'!AT21/'Base Table 5'!AT$131</f>
        <v>1.7437171838090295E-3</v>
      </c>
      <c r="AR19">
        <f>'Base Table 5'!AU21/'Base Table 5'!AU$131</f>
        <v>3.2753876393823828E-5</v>
      </c>
      <c r="AS19">
        <f>'Base Table 5'!AV21/'Base Table 5'!AV$131</f>
        <v>1.9187898853021458E-5</v>
      </c>
      <c r="AT19">
        <f>'Base Table 5'!AW21/'Base Table 5'!AW$131</f>
        <v>2.1133228004099849E-5</v>
      </c>
      <c r="AU19">
        <f>'Base Table 5'!AX21/'Base Table 5'!AX$131</f>
        <v>1.4787415897689883E-5</v>
      </c>
      <c r="AV19">
        <f>'Base Table 5'!AY21/'Base Table 5'!AY$131</f>
        <v>1.9585852827889769E-5</v>
      </c>
      <c r="AW19">
        <f>'Base Table 5'!AZ21/'Base Table 5'!AZ$131</f>
        <v>2.0131887525045089E-5</v>
      </c>
      <c r="AX19">
        <f>'Base Table 5'!BA21/'Base Table 5'!BA$131</f>
        <v>2.9629068438621216E-5</v>
      </c>
      <c r="AY19">
        <f>'Base Table 5'!BB21/'Base Table 5'!BB$131</f>
        <v>2.3978452397703672E-6</v>
      </c>
      <c r="AZ19">
        <f>'Base Table 5'!BC21/'Base Table 5'!BC$131</f>
        <v>5.7452579715680203E-5</v>
      </c>
      <c r="BA19">
        <f>'Base Table 5'!BD21/'Base Table 5'!BD$131</f>
        <v>3.2897750678940464E-5</v>
      </c>
      <c r="BB19">
        <f>'Base Table 5'!BE21/'Base Table 5'!BE$131</f>
        <v>2.0198915739562954E-5</v>
      </c>
      <c r="BC19">
        <f>'Base Table 5'!BF21/'Base Table 5'!BF$131</f>
        <v>3.6925500548927288E-5</v>
      </c>
      <c r="BD19">
        <f>'Base Table 5'!BG21/'Base Table 5'!BG$131</f>
        <v>4.4188665358367738E-5</v>
      </c>
      <c r="BE19">
        <f>'Base Table 5'!BH21/'Base Table 5'!BH$131</f>
        <v>4.043285784554845E-5</v>
      </c>
      <c r="BF19">
        <f>'Base Table 5'!BI21/'Base Table 5'!BI$131</f>
        <v>2.3451459900281719E-5</v>
      </c>
      <c r="BG19">
        <f>'Base Table 5'!BJ21/'Base Table 5'!BJ$131</f>
        <v>4.0846350333094926E-5</v>
      </c>
      <c r="BH19">
        <f>'Base Table 5'!BK21/'Base Table 5'!BK$131</f>
        <v>3.1942322597975223E-5</v>
      </c>
      <c r="BI19">
        <f>'Base Table 5'!BL21/'Base Table 5'!BL$131</f>
        <v>2.6149951134476734E-5</v>
      </c>
      <c r="BJ19">
        <f>'Base Table 5'!BM21/'Base Table 5'!BM$131</f>
        <v>5.2910324812760916E-5</v>
      </c>
      <c r="BK19">
        <f>'Base Table 5'!BN21/'Base Table 5'!BN$131</f>
        <v>4.4028618381805078E-5</v>
      </c>
      <c r="BL19">
        <f>'Base Table 5'!BO21/'Base Table 5'!BO$131</f>
        <v>3.7536321002714828E-5</v>
      </c>
      <c r="BM19">
        <f>'Base Table 5'!BP21/'Base Table 5'!BP$131</f>
        <v>1.5394823132393953E-5</v>
      </c>
      <c r="BN19">
        <f>'Base Table 5'!BQ21/'Base Table 5'!BQ$131</f>
        <v>2.6734335350380639E-5</v>
      </c>
      <c r="BO19">
        <f>'Base Table 5'!BR21/'Base Table 5'!BR$131</f>
        <v>1.6215611980795155E-5</v>
      </c>
      <c r="BP19">
        <f>'Base Table 5'!BS21/'Base Table 5'!BS$131</f>
        <v>2.7132973383567715E-5</v>
      </c>
      <c r="BQ19">
        <f>'Base Table 5'!BT21/'Base Table 5'!BT$131</f>
        <v>8.1088032923927707E-6</v>
      </c>
      <c r="BR19">
        <f>'Base Table 5'!BU21/'Base Table 5'!BU$131</f>
        <v>1.0384419295533579E-5</v>
      </c>
      <c r="BS19">
        <f>'Base Table 5'!BV21/'Base Table 5'!BV$131</f>
        <v>4.0071540017962642E-5</v>
      </c>
      <c r="BT19">
        <f>'Base Table 5'!BW21/'Base Table 5'!BW$131</f>
        <v>2.5256066955655088E-5</v>
      </c>
      <c r="BU19">
        <f>'Base Table 5'!BX21/'Base Table 5'!BX$131</f>
        <v>5.664571616751451E-5</v>
      </c>
      <c r="BV19">
        <f>'Base Table 5'!BY21/'Base Table 5'!BY$131</f>
        <v>4.5285024000325535E-5</v>
      </c>
      <c r="BW19">
        <f>'Base Table 5'!BZ21/'Base Table 5'!BZ$131</f>
        <v>2.2347577859268931E-5</v>
      </c>
      <c r="BX19">
        <f>'Base Table 5'!CA21/'Base Table 5'!CA$131</f>
        <v>8.3926003963331192E-5</v>
      </c>
      <c r="BY19">
        <f>'Base Table 5'!CB21/'Base Table 5'!CB$131</f>
        <v>3.6895869599620187E-4</v>
      </c>
      <c r="BZ19">
        <f>'Base Table 5'!CC21/'Base Table 5'!CC$131</f>
        <v>7.0794188000455839E-4</v>
      </c>
      <c r="CA19">
        <f>'Base Table 5'!CD21/'Base Table 5'!CD$131</f>
        <v>1.9436913519071649E-5</v>
      </c>
      <c r="CB19">
        <f>'Base Table 5'!CE21/'Base Table 5'!CE$131</f>
        <v>1.7971990698853132E-5</v>
      </c>
      <c r="CC19">
        <f>'Base Table 5'!CF21/'Base Table 5'!CF$131</f>
        <v>8.184355496600705E-6</v>
      </c>
      <c r="CD19">
        <f>'Base Table 5'!CG21/'Base Table 5'!CG$131</f>
        <v>1.2189584617971859E-5</v>
      </c>
      <c r="CE19">
        <f>'Base Table 5'!CH21/'Base Table 5'!CH$131</f>
        <v>2.5313757243071253E-5</v>
      </c>
      <c r="CF19">
        <f>'Base Table 5'!CI21/'Base Table 5'!CI$131</f>
        <v>1.7647123911317946E-5</v>
      </c>
      <c r="CG19">
        <f>'Base Table 5'!CJ21/'Base Table 5'!CJ$131</f>
        <v>7.0218644038699623E-6</v>
      </c>
      <c r="CH19">
        <f>'Base Table 5'!CK21/'Base Table 5'!CK$131</f>
        <v>1.1983239888736317E-5</v>
      </c>
      <c r="CI19">
        <f>'Base Table 5'!CL21/'Base Table 5'!CL$131</f>
        <v>5.9234448627091887E-6</v>
      </c>
      <c r="CJ19">
        <f>'Base Table 5'!CM21/'Base Table 5'!CM$131</f>
        <v>2.1014961579053855E-6</v>
      </c>
      <c r="CK19">
        <f>'Base Table 5'!CN21/'Base Table 5'!CN$131</f>
        <v>6.8005380567558434E-6</v>
      </c>
      <c r="CL19">
        <f>'Base Table 5'!CO21/'Base Table 5'!CO$131</f>
        <v>1.1168385359466724E-6</v>
      </c>
      <c r="CM19">
        <f>'Base Table 5'!CP21/'Base Table 5'!CP$131</f>
        <v>8.7021461019434906E-7</v>
      </c>
      <c r="CN19">
        <f>'Base Table 5'!CQ21/'Base Table 5'!CQ$131</f>
        <v>1.78358766998089E-6</v>
      </c>
      <c r="CO19">
        <f>'Base Table 5'!CR21/'Base Table 5'!CR$131</f>
        <v>1.3983840945106282E-6</v>
      </c>
      <c r="CP19">
        <f>'Base Table 5'!CS21/'Base Table 5'!CS$131</f>
        <v>1.7061308854372471E-5</v>
      </c>
      <c r="CQ19">
        <f>'Base Table 5'!CT21/'Base Table 5'!CT$131</f>
        <v>2.662115409039187E-7</v>
      </c>
      <c r="CR19">
        <f>'Base Table 5'!CU21/'Base Table 5'!CU$131</f>
        <v>2.729325723058824E-7</v>
      </c>
      <c r="CS19">
        <f>'Base Table 5'!CV21/'Base Table 5'!CV$131</f>
        <v>4.4814159292035391E-6</v>
      </c>
      <c r="CT19">
        <f>'Base Table 5'!CW21/'Base Table 5'!CW$131</f>
        <v>5.013335380203082E-6</v>
      </c>
      <c r="CU19">
        <f>'Base Table 5'!CX21/'Base Table 5'!CX$131</f>
        <v>1.134743680898408E-6</v>
      </c>
      <c r="CV19">
        <f>'Base Table 5'!CY21/'Base Table 5'!CY$131</f>
        <v>2.9306829765545362E-6</v>
      </c>
      <c r="CW19">
        <f>'Base Table 5'!CZ21/'Base Table 5'!CZ$131</f>
        <v>5.0880868004181803E-5</v>
      </c>
      <c r="CX19">
        <f>'Base Table 5'!DA21/'Base Table 5'!DA$131</f>
        <v>6.6337088761658907E-6</v>
      </c>
      <c r="CY19">
        <f>'Base Table 5'!DB21/'Base Table 5'!DB$131</f>
        <v>3.3033093608708194E-5</v>
      </c>
      <c r="CZ19">
        <f>'Base Table 5'!DC21/'Base Table 5'!DC$131</f>
        <v>2.2213707869069431E-5</v>
      </c>
      <c r="DA19">
        <f>'Base Table 5'!DD21/'Base Table 5'!DD$131</f>
        <v>7.9316872415416124E-5</v>
      </c>
      <c r="DB19">
        <f>'Base Table 5'!DE21/'Base Table 5'!DE$131</f>
        <v>2.0608477953825514E-4</v>
      </c>
      <c r="DC19">
        <f>'Base Table 5'!DF21/'Base Table 5'!DF$131</f>
        <v>5.1432702080489602E-5</v>
      </c>
      <c r="DD19">
        <f>'Base Table 5'!DG21/'Base Table 5'!DG$131</f>
        <v>6.4874350086371489E-5</v>
      </c>
      <c r="DE19">
        <f>'Base Table 5'!DH21/'Base Table 5'!DH$131</f>
        <v>1.8112635793910751E-4</v>
      </c>
      <c r="DF19">
        <f>'Base Table 5'!DI21/'Base Table 5'!DI$131</f>
        <v>2.141119257339026E-5</v>
      </c>
      <c r="DG19">
        <f>'Base Table 5'!DJ21/'Base Table 5'!DJ$131</f>
        <v>2.7541968545679449E-5</v>
      </c>
      <c r="DH19">
        <f>'Base Table 5'!DK21/'Base Table 5'!DK$131</f>
        <v>9.583927756906829E-5</v>
      </c>
      <c r="DI19">
        <f>'Base Table 5'!DL21/'Base Table 5'!DL$131</f>
        <v>5.0032737510639688E-5</v>
      </c>
      <c r="DJ19">
        <f>'Base Table 5'!DM21/'Base Table 5'!DM$131</f>
        <v>2.0326660105175171E-4</v>
      </c>
      <c r="DK19">
        <f>'Base Table 5'!DN21/'Base Table 5'!DN$131</f>
        <v>6.2064706415440243E-5</v>
      </c>
      <c r="DL19">
        <f>'Base Table 5'!DO21/'Base Table 5'!DO$131</f>
        <v>4.7591670772805746E-6</v>
      </c>
    </row>
    <row r="20" spans="1:116" x14ac:dyDescent="0.4">
      <c r="A20">
        <v>19</v>
      </c>
      <c r="B20">
        <f>'Base Table 5'!E22/'Base Table 5'!E$131</f>
        <v>3.5075186746609202E-4</v>
      </c>
      <c r="C20">
        <f>'Base Table 5'!F22/'Base Table 5'!F$131</f>
        <v>1.4007357508176652E-3</v>
      </c>
      <c r="D20">
        <f>'Base Table 5'!G22/'Base Table 5'!G$131</f>
        <v>2.628908280546098E-4</v>
      </c>
      <c r="E20">
        <f>'Base Table 5'!H22/'Base Table 5'!H$131</f>
        <v>6.2264419572376391E-4</v>
      </c>
      <c r="F20">
        <f>'Base Table 5'!I22/'Base Table 5'!I$131</f>
        <v>1.1038348415487921E-4</v>
      </c>
      <c r="G20">
        <f>'Base Table 5'!J22/'Base Table 5'!J$131</f>
        <v>6.1969737757355922E-4</v>
      </c>
      <c r="H20">
        <f>'Base Table 5'!K22/'Base Table 5'!K$131</f>
        <v>3.2350102725488267E-4</v>
      </c>
      <c r="I20">
        <f>'Base Table 5'!L22/'Base Table 5'!L$131</f>
        <v>3.9510366167088302E-5</v>
      </c>
      <c r="J20">
        <f>'Base Table 5'!M22/'Base Table 5'!M$131</f>
        <v>4.2549435668419576E-5</v>
      </c>
      <c r="K20">
        <f>'Base Table 5'!N22/'Base Table 5'!N$131</f>
        <v>1.4445183875695128E-5</v>
      </c>
      <c r="L20">
        <f>'Base Table 5'!O22/'Base Table 5'!O$131</f>
        <v>8.6957637097814352E-5</v>
      </c>
      <c r="M20">
        <f>'Base Table 5'!P22/'Base Table 5'!P$131</f>
        <v>4.2219692353653423E-5</v>
      </c>
      <c r="N20">
        <f>'Base Table 5'!Q22/'Base Table 5'!Q$131</f>
        <v>1.1473065264543414E-4</v>
      </c>
      <c r="O20">
        <f>'Base Table 5'!R22/'Base Table 5'!R$131</f>
        <v>1.446216842531554E-3</v>
      </c>
      <c r="P20">
        <f>'Base Table 5'!S22/'Base Table 5'!S$131</f>
        <v>3.8620051894805197E-4</v>
      </c>
      <c r="Q20">
        <f>'Base Table 5'!T22/'Base Table 5'!T$131</f>
        <v>1.8760056406727376E-3</v>
      </c>
      <c r="R20">
        <f>'Base Table 5'!U22/'Base Table 5'!U$131</f>
        <v>1.8715473599168673E-2</v>
      </c>
      <c r="S20">
        <f>'Base Table 5'!V22/'Base Table 5'!V$131</f>
        <v>1.8787138021221187E-3</v>
      </c>
      <c r="T20">
        <f>'Base Table 5'!W22/'Base Table 5'!W$131</f>
        <v>1.7056913726394771E-2</v>
      </c>
      <c r="U20">
        <f>'Base Table 5'!X22/'Base Table 5'!X$131</f>
        <v>6.1439552780419029E-2</v>
      </c>
      <c r="V20">
        <f>'Base Table 5'!Y22/'Base Table 5'!Y$131</f>
        <v>2.2126664412406023E-2</v>
      </c>
      <c r="W20">
        <f>'Base Table 5'!Z22/'Base Table 5'!Z$131</f>
        <v>1.6397543324968324E-2</v>
      </c>
      <c r="X20">
        <f>'Base Table 5'!AA22/'Base Table 5'!AA$131</f>
        <v>1.1315903208337938E-2</v>
      </c>
      <c r="Y20">
        <f>'Base Table 5'!AB22/'Base Table 5'!AB$131</f>
        <v>1.3526022877184206E-2</v>
      </c>
      <c r="Z20">
        <f>'Base Table 5'!AC22/'Base Table 5'!AC$131</f>
        <v>7.8010110236021151E-5</v>
      </c>
      <c r="AA20">
        <f>'Base Table 5'!AD22/'Base Table 5'!AD$131</f>
        <v>8.7532513003902841E-5</v>
      </c>
      <c r="AB20">
        <f>'Base Table 5'!AE22/'Base Table 5'!AE$131</f>
        <v>1.3141104294478529E-4</v>
      </c>
      <c r="AC20">
        <f>'Base Table 5'!AF22/'Base Table 5'!AF$131</f>
        <v>2.930648523715169E-4</v>
      </c>
      <c r="AD20">
        <f>'Base Table 5'!AG22/'Base Table 5'!AG$131</f>
        <v>1.3725544021741264E-5</v>
      </c>
      <c r="AE20">
        <f>'Base Table 5'!AH22/'Base Table 5'!AH$131</f>
        <v>1.1197822141560798E-4</v>
      </c>
      <c r="AF20">
        <f>'Base Table 5'!AI22/'Base Table 5'!AI$131</f>
        <v>2.0433835046890442E-4</v>
      </c>
      <c r="AG20">
        <f>'Base Table 5'!AJ22/'Base Table 5'!AJ$131</f>
        <v>9.8018318068276397E-5</v>
      </c>
      <c r="AH20">
        <f>'Base Table 5'!AK22/'Base Table 5'!AK$131</f>
        <v>1.0975550908798456E-4</v>
      </c>
      <c r="AI20">
        <f>'Base Table 5'!AL22/'Base Table 5'!AL$131</f>
        <v>9.6783734398914889E-5</v>
      </c>
      <c r="AJ20">
        <f>'Base Table 5'!AM22/'Base Table 5'!AM$131</f>
        <v>8.028802009332883E-5</v>
      </c>
      <c r="AK20">
        <f>'Base Table 5'!AN22/'Base Table 5'!AN$131</f>
        <v>1.0091872969821076E-4</v>
      </c>
      <c r="AL20">
        <f>'Base Table 5'!AO22/'Base Table 5'!AO$131</f>
        <v>1.4795617945550815E-5</v>
      </c>
      <c r="AM20">
        <f>'Base Table 5'!AP22/'Base Table 5'!AP$131</f>
        <v>1.0943533996635722E-4</v>
      </c>
      <c r="AN20">
        <f>'Base Table 5'!AQ22/'Base Table 5'!AQ$131</f>
        <v>7.0331065412932207E-4</v>
      </c>
      <c r="AO20">
        <f>'Base Table 5'!AR22/'Base Table 5'!AR$131</f>
        <v>1.0185281083967592E-4</v>
      </c>
      <c r="AP20">
        <f>'Base Table 5'!AS22/'Base Table 5'!AS$131</f>
        <v>1.1699218496110708E-4</v>
      </c>
      <c r="AQ20">
        <f>'Base Table 5'!AT22/'Base Table 5'!AT$131</f>
        <v>6.7249982506791792E-5</v>
      </c>
      <c r="AR20">
        <f>'Base Table 5'!AU22/'Base Table 5'!AU$131</f>
        <v>1.1765777944820515E-4</v>
      </c>
      <c r="AS20">
        <f>'Base Table 5'!AV22/'Base Table 5'!AV$131</f>
        <v>7.2014334077003764E-5</v>
      </c>
      <c r="AT20">
        <f>'Base Table 5'!AW22/'Base Table 5'!AW$131</f>
        <v>1.1470136068891875E-4</v>
      </c>
      <c r="AU20">
        <f>'Base Table 5'!AX22/'Base Table 5'!AX$131</f>
        <v>4.9475653190401666E-5</v>
      </c>
      <c r="AV20">
        <f>'Base Table 5'!AY22/'Base Table 5'!AY$131</f>
        <v>2.0094912438834922E-4</v>
      </c>
      <c r="AW20">
        <f>'Base Table 5'!AZ22/'Base Table 5'!AZ$131</f>
        <v>7.788984614699527E-5</v>
      </c>
      <c r="AX20">
        <f>'Base Table 5'!BA22/'Base Table 5'!BA$131</f>
        <v>5.1559423897662007E-5</v>
      </c>
      <c r="AY20">
        <f>'Base Table 5'!BB22/'Base Table 5'!BB$131</f>
        <v>8.1641703334921198E-6</v>
      </c>
      <c r="AZ20">
        <f>'Base Table 5'!BC22/'Base Table 5'!BC$131</f>
        <v>1.5483289564886143E-4</v>
      </c>
      <c r="BA20">
        <f>'Base Table 5'!BD22/'Base Table 5'!BD$131</f>
        <v>9.0987472598511E-5</v>
      </c>
      <c r="BB20">
        <f>'Base Table 5'!BE22/'Base Table 5'!BE$131</f>
        <v>7.2531648192826332E-5</v>
      </c>
      <c r="BC20">
        <f>'Base Table 5'!BF22/'Base Table 5'!BF$131</f>
        <v>1.3162090734044604E-4</v>
      </c>
      <c r="BD20">
        <f>'Base Table 5'!BG22/'Base Table 5'!BG$131</f>
        <v>1.419304400220846E-4</v>
      </c>
      <c r="BE20">
        <f>'Base Table 5'!BH22/'Base Table 5'!BH$131</f>
        <v>9.6347761928184951E-5</v>
      </c>
      <c r="BF20">
        <f>'Base Table 5'!BI22/'Base Table 5'!BI$131</f>
        <v>9.1438358887384154E-5</v>
      </c>
      <c r="BG20">
        <f>'Base Table 5'!BJ22/'Base Table 5'!BJ$131</f>
        <v>1.7492794593077752E-4</v>
      </c>
      <c r="BH20">
        <f>'Base Table 5'!BK22/'Base Table 5'!BK$131</f>
        <v>1.46640976719808E-4</v>
      </c>
      <c r="BI20">
        <f>'Base Table 5'!BL22/'Base Table 5'!BL$131</f>
        <v>1.256013521676938E-4</v>
      </c>
      <c r="BJ20">
        <f>'Base Table 5'!BM22/'Base Table 5'!BM$131</f>
        <v>3.1620342777100924E-4</v>
      </c>
      <c r="BK20">
        <f>'Base Table 5'!BN22/'Base Table 5'!BN$131</f>
        <v>1.9076399564334819E-4</v>
      </c>
      <c r="BL20">
        <f>'Base Table 5'!BO22/'Base Table 5'!BO$131</f>
        <v>1.6212959702449698E-4</v>
      </c>
      <c r="BM20">
        <f>'Base Table 5'!BP22/'Base Table 5'!BP$131</f>
        <v>6.3868608900556812E-5</v>
      </c>
      <c r="BN20">
        <f>'Base Table 5'!BQ22/'Base Table 5'!BQ$131</f>
        <v>2.6441538161233655E-5</v>
      </c>
      <c r="BO20">
        <f>'Base Table 5'!BR22/'Base Table 5'!BR$131</f>
        <v>9.7210216846546083E-6</v>
      </c>
      <c r="BP20">
        <f>'Base Table 5'!BS22/'Base Table 5'!BS$131</f>
        <v>7.2098382531973135E-6</v>
      </c>
      <c r="BQ20">
        <f>'Base Table 5'!BT22/'Base Table 5'!BT$131</f>
        <v>3.4644074336055549E-5</v>
      </c>
      <c r="BR20">
        <f>'Base Table 5'!BU22/'Base Table 5'!BU$131</f>
        <v>4.8494642770788269E-5</v>
      </c>
      <c r="BS20">
        <f>'Base Table 5'!BV22/'Base Table 5'!BV$131</f>
        <v>8.8320819483992758E-5</v>
      </c>
      <c r="BT20">
        <f>'Base Table 5'!BW22/'Base Table 5'!BW$131</f>
        <v>6.9777494926692206E-5</v>
      </c>
      <c r="BU20">
        <f>'Base Table 5'!BX22/'Base Table 5'!BX$131</f>
        <v>4.2027811446859022E-5</v>
      </c>
      <c r="BV20">
        <f>'Base Table 5'!BY22/'Base Table 5'!BY$131</f>
        <v>7.131570878025323E-5</v>
      </c>
      <c r="BW20">
        <f>'Base Table 5'!BZ22/'Base Table 5'!BZ$131</f>
        <v>6.5434603004300231E-5</v>
      </c>
      <c r="BX20">
        <f>'Base Table 5'!CA22/'Base Table 5'!CA$131</f>
        <v>1.0532137584167351E-3</v>
      </c>
      <c r="BY20">
        <f>'Base Table 5'!CB22/'Base Table 5'!CB$131</f>
        <v>3.3288613704700108E-3</v>
      </c>
      <c r="BZ20">
        <f>'Base Table 5'!CC22/'Base Table 5'!CC$131</f>
        <v>2.432539394016942E-3</v>
      </c>
      <c r="CA20">
        <f>'Base Table 5'!CD22/'Base Table 5'!CD$131</f>
        <v>6.0225929997309455E-5</v>
      </c>
      <c r="CB20">
        <f>'Base Table 5'!CE22/'Base Table 5'!CE$131</f>
        <v>3.2791685445640248E-5</v>
      </c>
      <c r="CC20">
        <f>'Base Table 5'!CF22/'Base Table 5'!CF$131</f>
        <v>2.895074322207696E-5</v>
      </c>
      <c r="CD20">
        <f>'Base Table 5'!CG22/'Base Table 5'!CG$131</f>
        <v>3.6344526038455067E-5</v>
      </c>
      <c r="CE20">
        <f>'Base Table 5'!CH22/'Base Table 5'!CH$131</f>
        <v>3.9629927913354203E-5</v>
      </c>
      <c r="CF20">
        <f>'Base Table 5'!CI22/'Base Table 5'!CI$131</f>
        <v>4.1645882245490895E-6</v>
      </c>
      <c r="CG20">
        <f>'Base Table 5'!CJ22/'Base Table 5'!CJ$131</f>
        <v>2.7207472042197599E-5</v>
      </c>
      <c r="CH20">
        <f>'Base Table 5'!CK22/'Base Table 5'!CK$131</f>
        <v>3.2197392024281415E-5</v>
      </c>
      <c r="CI20">
        <f>'Base Table 5'!CL22/'Base Table 5'!CL$131</f>
        <v>2.0813396730844081E-5</v>
      </c>
      <c r="CJ20">
        <f>'Base Table 5'!CM22/'Base Table 5'!CM$131</f>
        <v>1.0115353789048205E-5</v>
      </c>
      <c r="CK20">
        <f>'Base Table 5'!CN22/'Base Table 5'!CN$131</f>
        <v>1.7354661942741082E-5</v>
      </c>
      <c r="CL20">
        <f>'Base Table 5'!CO22/'Base Table 5'!CO$131</f>
        <v>4.9398627551487428E-6</v>
      </c>
      <c r="CM20">
        <f>'Base Table 5'!CP22/'Base Table 5'!CP$131</f>
        <v>5.1883777268169261E-6</v>
      </c>
      <c r="CN20">
        <f>'Base Table 5'!CQ22/'Base Table 5'!CQ$131</f>
        <v>1.1485307558091229E-5</v>
      </c>
      <c r="CO20">
        <f>'Base Table 5'!CR22/'Base Table 5'!CR$131</f>
        <v>7.6863317194853414E-6</v>
      </c>
      <c r="CP20">
        <f>'Base Table 5'!CS22/'Base Table 5'!CS$131</f>
        <v>2.7101127693850868E-5</v>
      </c>
      <c r="CQ20">
        <f>'Base Table 5'!CT22/'Base Table 5'!CT$131</f>
        <v>1.1562114485600513E-6</v>
      </c>
      <c r="CR20">
        <f>'Base Table 5'!CU22/'Base Table 5'!CU$131</f>
        <v>1.1887114062865337E-6</v>
      </c>
      <c r="CS20">
        <f>'Base Table 5'!CV22/'Base Table 5'!CV$131</f>
        <v>4.7318584070796448E-6</v>
      </c>
      <c r="CT20">
        <f>'Base Table 5'!CW22/'Base Table 5'!CW$131</f>
        <v>1.5638970526746275E-5</v>
      </c>
      <c r="CU20">
        <f>'Base Table 5'!CX22/'Base Table 5'!CX$131</f>
        <v>6.8039003017486453E-6</v>
      </c>
      <c r="CV20">
        <f>'Base Table 5'!CY22/'Base Table 5'!CY$131</f>
        <v>1.1071185864763846E-5</v>
      </c>
      <c r="CW20">
        <f>'Base Table 5'!CZ22/'Base Table 5'!CZ$131</f>
        <v>2.8146525459671852E-5</v>
      </c>
      <c r="CX20">
        <f>'Base Table 5'!DA22/'Base Table 5'!DA$131</f>
        <v>1.4365033157165836E-5</v>
      </c>
      <c r="CY20">
        <f>'Base Table 5'!DB22/'Base Table 5'!DB$131</f>
        <v>2.2029635421787986E-4</v>
      </c>
      <c r="CZ20">
        <f>'Base Table 5'!DC22/'Base Table 5'!DC$131</f>
        <v>3.5857693596239232E-4</v>
      </c>
      <c r="DA20">
        <f>'Base Table 5'!DD22/'Base Table 5'!DD$131</f>
        <v>2.2129937416943334E-4</v>
      </c>
      <c r="DB20">
        <f>'Base Table 5'!DE22/'Base Table 5'!DE$131</f>
        <v>4.5246981694618745E-4</v>
      </c>
      <c r="DC20">
        <f>'Base Table 5'!DF22/'Base Table 5'!DF$131</f>
        <v>2.5224106038222228E-4</v>
      </c>
      <c r="DD20">
        <f>'Base Table 5'!DG22/'Base Table 5'!DG$131</f>
        <v>4.46912391526136E-4</v>
      </c>
      <c r="DE20">
        <f>'Base Table 5'!DH22/'Base Table 5'!DH$131</f>
        <v>1.795667805137044E-3</v>
      </c>
      <c r="DF20">
        <f>'Base Table 5'!DI22/'Base Table 5'!DI$131</f>
        <v>9.906032551489766E-5</v>
      </c>
      <c r="DG20">
        <f>'Base Table 5'!DJ22/'Base Table 5'!DJ$131</f>
        <v>3.7811274076691997E-4</v>
      </c>
      <c r="DH20">
        <f>'Base Table 5'!DK22/'Base Table 5'!DK$131</f>
        <v>9.2892976449223026E-4</v>
      </c>
      <c r="DI20">
        <f>'Base Table 5'!DL22/'Base Table 5'!DL$131</f>
        <v>2.1489556734105938E-4</v>
      </c>
      <c r="DJ20">
        <f>'Base Table 5'!DM22/'Base Table 5'!DM$131</f>
        <v>2.0622350111058329E-4</v>
      </c>
      <c r="DK20">
        <f>'Base Table 5'!DN22/'Base Table 5'!DN$131</f>
        <v>8.6120028360779988E-5</v>
      </c>
      <c r="DL20">
        <f>'Base Table 5'!DO22/'Base Table 5'!DO$131</f>
        <v>2.1406669632170749E-5</v>
      </c>
    </row>
    <row r="21" spans="1:116" x14ac:dyDescent="0.4">
      <c r="A21">
        <v>20</v>
      </c>
      <c r="B21">
        <f>'Base Table 5'!E23/'Base Table 5'!E$131</f>
        <v>1.3455354627674973E-4</v>
      </c>
      <c r="C21">
        <f>'Base Table 5'!F23/'Base Table 5'!F$131</f>
        <v>2.9274246757334947E-4</v>
      </c>
      <c r="D21">
        <f>'Base Table 5'!G23/'Base Table 5'!G$131</f>
        <v>1.0953627138079009E-4</v>
      </c>
      <c r="E21">
        <f>'Base Table 5'!H23/'Base Table 5'!H$131</f>
        <v>4.0156060047694337E-4</v>
      </c>
      <c r="F21">
        <f>'Base Table 5'!I23/'Base Table 5'!I$131</f>
        <v>2.0901545557161199E-5</v>
      </c>
      <c r="G21">
        <f>'Base Table 5'!J23/'Base Table 5'!J$131</f>
        <v>2.4699063443957064E-4</v>
      </c>
      <c r="H21">
        <f>'Base Table 5'!K23/'Base Table 5'!K$131</f>
        <v>2.1167652977562698E-4</v>
      </c>
      <c r="I21">
        <f>'Base Table 5'!L23/'Base Table 5'!L$131</f>
        <v>2.5077254905913303E-4</v>
      </c>
      <c r="J21">
        <f>'Base Table 5'!M23/'Base Table 5'!M$131</f>
        <v>4.7555705558449218E-5</v>
      </c>
      <c r="K21">
        <f>'Base Table 5'!N23/'Base Table 5'!N$131</f>
        <v>1.2453327045240631E-4</v>
      </c>
      <c r="L21">
        <f>'Base Table 5'!O23/'Base Table 5'!O$131</f>
        <v>6.1499155336126833E-4</v>
      </c>
      <c r="M21">
        <f>'Base Table 5'!P23/'Base Table 5'!P$131</f>
        <v>9.2514754995646638E-5</v>
      </c>
      <c r="N21">
        <f>'Base Table 5'!Q23/'Base Table 5'!Q$131</f>
        <v>1.0238864249431348E-3</v>
      </c>
      <c r="O21">
        <f>'Base Table 5'!R23/'Base Table 5'!R$131</f>
        <v>2.7516592795914227E-4</v>
      </c>
      <c r="P21">
        <f>'Base Table 5'!S23/'Base Table 5'!S$131</f>
        <v>7.4907182853167255E-4</v>
      </c>
      <c r="Q21">
        <f>'Base Table 5'!T23/'Base Table 5'!T$131</f>
        <v>2.2747699931983008E-3</v>
      </c>
      <c r="R21">
        <f>'Base Table 5'!U23/'Base Table 5'!U$131</f>
        <v>5.6460301139777741E-3</v>
      </c>
      <c r="S21">
        <f>'Base Table 5'!V23/'Base Table 5'!V$131</f>
        <v>1.0644879784861233E-3</v>
      </c>
      <c r="T21">
        <f>'Base Table 5'!W23/'Base Table 5'!W$131</f>
        <v>3.5179148233025715E-3</v>
      </c>
      <c r="U21">
        <f>'Base Table 5'!X23/'Base Table 5'!X$131</f>
        <v>2.5225088532750052E-2</v>
      </c>
      <c r="V21">
        <f>'Base Table 5'!Y23/'Base Table 5'!Y$131</f>
        <v>5.1310748174921957E-3</v>
      </c>
      <c r="W21">
        <f>'Base Table 5'!Z23/'Base Table 5'!Z$131</f>
        <v>5.4289533510685911E-3</v>
      </c>
      <c r="X21">
        <f>'Base Table 5'!AA23/'Base Table 5'!AA$131</f>
        <v>8.6634805699790192E-4</v>
      </c>
      <c r="Y21">
        <f>'Base Table 5'!AB23/'Base Table 5'!AB$131</f>
        <v>9.281348592699583E-4</v>
      </c>
      <c r="Z21">
        <f>'Base Table 5'!AC23/'Base Table 5'!AC$131</f>
        <v>6.7978676999644216E-5</v>
      </c>
      <c r="AA21">
        <f>'Base Table 5'!AD23/'Base Table 5'!AD$131</f>
        <v>4.1818203541923908E-5</v>
      </c>
      <c r="AB21">
        <f>'Base Table 5'!AE23/'Base Table 5'!AE$131</f>
        <v>6.6748466257668724E-5</v>
      </c>
      <c r="AC21">
        <f>'Base Table 5'!AF23/'Base Table 5'!AF$131</f>
        <v>3.4955254338205733E-4</v>
      </c>
      <c r="AD21">
        <f>'Base Table 5'!AG23/'Base Table 5'!AG$131</f>
        <v>3.5294256055906104E-5</v>
      </c>
      <c r="AE21">
        <f>'Base Table 5'!AH23/'Base Table 5'!AH$131</f>
        <v>4.4918330308529951E-5</v>
      </c>
      <c r="AF21">
        <f>'Base Table 5'!AI23/'Base Table 5'!AI$131</f>
        <v>9.5878504147829893E-5</v>
      </c>
      <c r="AG21">
        <f>'Base Table 5'!AJ23/'Base Table 5'!AJ$131</f>
        <v>7.2106577851790144E-5</v>
      </c>
      <c r="AH21">
        <f>'Base Table 5'!AK23/'Base Table 5'!AK$131</f>
        <v>8.9713688274087178E-5</v>
      </c>
      <c r="AI21">
        <f>'Base Table 5'!AL23/'Base Table 5'!AL$131</f>
        <v>7.0078775199051524E-4</v>
      </c>
      <c r="AJ21">
        <f>'Base Table 5'!AM23/'Base Table 5'!AM$131</f>
        <v>4.1393844948890669E-4</v>
      </c>
      <c r="AK21">
        <f>'Base Table 5'!AN23/'Base Table 5'!AN$131</f>
        <v>1.6038869541322781E-4</v>
      </c>
      <c r="AL21">
        <f>'Base Table 5'!AO23/'Base Table 5'!AO$131</f>
        <v>5.1689245209619763E-4</v>
      </c>
      <c r="AM21">
        <f>'Base Table 5'!AP23/'Base Table 5'!AP$131</f>
        <v>2.09972683332587E-4</v>
      </c>
      <c r="AN21">
        <f>'Base Table 5'!AQ23/'Base Table 5'!AQ$131</f>
        <v>2.1790816886257803E-4</v>
      </c>
      <c r="AO21">
        <f>'Base Table 5'!AR23/'Base Table 5'!AR$131</f>
        <v>3.9276000845422444E-4</v>
      </c>
      <c r="AP21">
        <f>'Base Table 5'!AS23/'Base Table 5'!AS$131</f>
        <v>8.0301647562898253E-4</v>
      </c>
      <c r="AQ21">
        <f>'Base Table 5'!AT23/'Base Table 5'!AT$131</f>
        <v>2.0058752414966143E-4</v>
      </c>
      <c r="AR21">
        <f>'Base Table 5'!AU23/'Base Table 5'!AU$131</f>
        <v>2.3455618131521271E-3</v>
      </c>
      <c r="AS21">
        <f>'Base Table 5'!AV23/'Base Table 5'!AV$131</f>
        <v>2.1042994468272076E-4</v>
      </c>
      <c r="AT21">
        <f>'Base Table 5'!AW23/'Base Table 5'!AW$131</f>
        <v>2.1562018137516369E-4</v>
      </c>
      <c r="AU21">
        <f>'Base Table 5'!AX23/'Base Table 5'!AX$131</f>
        <v>1.2390862732962571E-4</v>
      </c>
      <c r="AV21">
        <f>'Base Table 5'!AY23/'Base Table 5'!AY$131</f>
        <v>1.025453131539515E-4</v>
      </c>
      <c r="AW21">
        <f>'Base Table 5'!AZ23/'Base Table 5'!AZ$131</f>
        <v>1.2385571650764735E-4</v>
      </c>
      <c r="AX21">
        <f>'Base Table 5'!BA23/'Base Table 5'!BA$131</f>
        <v>1.7034064844298789E-4</v>
      </c>
      <c r="AY21">
        <f>'Base Table 5'!BB23/'Base Table 5'!BB$131</f>
        <v>6.5595848545498948E-6</v>
      </c>
      <c r="AZ21">
        <f>'Base Table 5'!BC23/'Base Table 5'!BC$131</f>
        <v>4.6991874163674279E-4</v>
      </c>
      <c r="BA21">
        <f>'Base Table 5'!BD23/'Base Table 5'!BD$131</f>
        <v>1.5778436603957564E-4</v>
      </c>
      <c r="BB21">
        <f>'Base Table 5'!BE23/'Base Table 5'!BE$131</f>
        <v>2.2269440226742863E-4</v>
      </c>
      <c r="BC21">
        <f>'Base Table 5'!BF23/'Base Table 5'!BF$131</f>
        <v>2.4097038404597142E-4</v>
      </c>
      <c r="BD21">
        <f>'Base Table 5'!BG23/'Base Table 5'!BG$131</f>
        <v>9.5977731114586101E-5</v>
      </c>
      <c r="BE21">
        <f>'Base Table 5'!BH23/'Base Table 5'!BH$131</f>
        <v>3.7239301524840139E-4</v>
      </c>
      <c r="BF21">
        <f>'Base Table 5'!BI23/'Base Table 5'!BI$131</f>
        <v>4.7690591056896714E-4</v>
      </c>
      <c r="BG21">
        <f>'Base Table 5'!BJ23/'Base Table 5'!BJ$131</f>
        <v>7.7868948375445994E-4</v>
      </c>
      <c r="BH21">
        <f>'Base Table 5'!BK23/'Base Table 5'!BK$131</f>
        <v>1.8314174186036925E-4</v>
      </c>
      <c r="BI21">
        <f>'Base Table 5'!BL23/'Base Table 5'!BL$131</f>
        <v>1.2928822801080641E-3</v>
      </c>
      <c r="BJ21">
        <f>'Base Table 5'!BM23/'Base Table 5'!BM$131</f>
        <v>2.3083374611077655E-4</v>
      </c>
      <c r="BK21">
        <f>'Base Table 5'!BN23/'Base Table 5'!BN$131</f>
        <v>2.3255616034144113E-4</v>
      </c>
      <c r="BL21">
        <f>'Base Table 5'!BO23/'Base Table 5'!BO$131</f>
        <v>1.9877980518620344E-4</v>
      </c>
      <c r="BM21">
        <f>'Base Table 5'!BP23/'Base Table 5'!BP$131</f>
        <v>4.6947574854175522E-5</v>
      </c>
      <c r="BN21">
        <f>'Base Table 5'!BQ23/'Base Table 5'!BQ$131</f>
        <v>2.6707007612726923E-5</v>
      </c>
      <c r="BO21">
        <f>'Base Table 5'!BR23/'Base Table 5'!BR$131</f>
        <v>1.4448153492676134E-5</v>
      </c>
      <c r="BP21">
        <f>'Base Table 5'!BS23/'Base Table 5'!BS$131</f>
        <v>3.1737123824575379E-4</v>
      </c>
      <c r="BQ21">
        <f>'Base Table 5'!BT23/'Base Table 5'!BT$131</f>
        <v>1.4357597582149054E-4</v>
      </c>
      <c r="BR21">
        <f>'Base Table 5'!BU23/'Base Table 5'!BU$131</f>
        <v>1.0756463867264224E-3</v>
      </c>
      <c r="BS21">
        <f>'Base Table 5'!BV23/'Base Table 5'!BV$131</f>
        <v>4.9370172486155509E-5</v>
      </c>
      <c r="BT21">
        <f>'Base Table 5'!BW23/'Base Table 5'!BW$131</f>
        <v>3.6559036491792647E-5</v>
      </c>
      <c r="BU21">
        <f>'Base Table 5'!BX23/'Base Table 5'!BX$131</f>
        <v>3.5880635314330023E-5</v>
      </c>
      <c r="BV21">
        <f>'Base Table 5'!BY23/'Base Table 5'!BY$131</f>
        <v>9.384231344792426E-5</v>
      </c>
      <c r="BW21">
        <f>'Base Table 5'!BZ23/'Base Table 5'!BZ$131</f>
        <v>2.8756155946446448E-4</v>
      </c>
      <c r="BX21">
        <f>'Base Table 5'!CA23/'Base Table 5'!CA$131</f>
        <v>1.2015321231964955E-3</v>
      </c>
      <c r="BY21">
        <f>'Base Table 5'!CB23/'Base Table 5'!CB$131</f>
        <v>5.2181911694888436E-3</v>
      </c>
      <c r="BZ21">
        <f>'Base Table 5'!CC23/'Base Table 5'!CC$131</f>
        <v>1.5393658149296583E-2</v>
      </c>
      <c r="CA21">
        <f>'Base Table 5'!CD23/'Base Table 5'!CD$131</f>
        <v>3.8014135226558228E-5</v>
      </c>
      <c r="CB21">
        <f>'Base Table 5'!CE23/'Base Table 5'!CE$131</f>
        <v>7.9690627234040319E-5</v>
      </c>
      <c r="CC21">
        <f>'Base Table 5'!CF23/'Base Table 5'!CF$131</f>
        <v>6.4784642564566963E-4</v>
      </c>
      <c r="CD21">
        <f>'Base Table 5'!CG23/'Base Table 5'!CG$131</f>
        <v>1.9530242726610236E-5</v>
      </c>
      <c r="CE21">
        <f>'Base Table 5'!CH23/'Base Table 5'!CH$131</f>
        <v>2.4358407275610678E-4</v>
      </c>
      <c r="CF21">
        <f>'Base Table 5'!CI23/'Base Table 5'!CI$131</f>
        <v>8.8346468324876899E-6</v>
      </c>
      <c r="CG21">
        <f>'Base Table 5'!CJ23/'Base Table 5'!CJ$131</f>
        <v>1.4335055089679782E-5</v>
      </c>
      <c r="CH21">
        <f>'Base Table 5'!CK23/'Base Table 5'!CK$131</f>
        <v>6.8240221557535716E-5</v>
      </c>
      <c r="CI21">
        <f>'Base Table 5'!CL23/'Base Table 5'!CL$131</f>
        <v>1.0181817986950852E-5</v>
      </c>
      <c r="CJ21">
        <f>'Base Table 5'!CM23/'Base Table 5'!CM$131</f>
        <v>3.0258499027231891E-5</v>
      </c>
      <c r="CK21">
        <f>'Base Table 5'!CN23/'Base Table 5'!CN$131</f>
        <v>1.3567041008842508E-5</v>
      </c>
      <c r="CL21">
        <f>'Base Table 5'!CO23/'Base Table 5'!CO$131</f>
        <v>2.4914090417271922E-6</v>
      </c>
      <c r="CM21">
        <f>'Base Table 5'!CP23/'Base Table 5'!CP$131</f>
        <v>3.1511262139328466E-6</v>
      </c>
      <c r="CN21">
        <f>'Base Table 5'!CQ23/'Base Table 5'!CQ$131</f>
        <v>5.8105076577948869E-6</v>
      </c>
      <c r="CO21">
        <f>'Base Table 5'!CR23/'Base Table 5'!CR$131</f>
        <v>6.0955204119694046E-6</v>
      </c>
      <c r="CP21">
        <f>'Base Table 5'!CS23/'Base Table 5'!CS$131</f>
        <v>7.9771421623757547E-5</v>
      </c>
      <c r="CQ21">
        <f>'Base Table 5'!CT23/'Base Table 5'!CT$131</f>
        <v>5.4448144428780587E-7</v>
      </c>
      <c r="CR21">
        <f>'Base Table 5'!CU23/'Base Table 5'!CU$131</f>
        <v>5.5971958990647966E-7</v>
      </c>
      <c r="CS21">
        <f>'Base Table 5'!CV23/'Base Table 5'!CV$131</f>
        <v>1.4821238938053095E-5</v>
      </c>
      <c r="CT21">
        <f>'Base Table 5'!CW23/'Base Table 5'!CW$131</f>
        <v>1.2675328039207475E-4</v>
      </c>
      <c r="CU21">
        <f>'Base Table 5'!CX23/'Base Table 5'!CX$131</f>
        <v>9.0893539062917699E-6</v>
      </c>
      <c r="CV21">
        <f>'Base Table 5'!CY23/'Base Table 5'!CY$131</f>
        <v>7.3179578661230043E-5</v>
      </c>
      <c r="CW21">
        <f>'Base Table 5'!CZ23/'Base Table 5'!CZ$131</f>
        <v>1.8568072705125801E-4</v>
      </c>
      <c r="CX21">
        <f>'Base Table 5'!DA23/'Base Table 5'!DA$131</f>
        <v>8.6827938515859172E-5</v>
      </c>
      <c r="CY21">
        <f>'Base Table 5'!DB23/'Base Table 5'!DB$131</f>
        <v>1.147201341914842E-3</v>
      </c>
      <c r="CZ21">
        <f>'Base Table 5'!DC23/'Base Table 5'!DC$131</f>
        <v>6.9782506118156839E-4</v>
      </c>
      <c r="DA21">
        <f>'Base Table 5'!DD23/'Base Table 5'!DD$131</f>
        <v>8.6149203239596216E-4</v>
      </c>
      <c r="DB21">
        <f>'Base Table 5'!DE23/'Base Table 5'!DE$131</f>
        <v>2.0275096361619845E-3</v>
      </c>
      <c r="DC21">
        <f>'Base Table 5'!DF23/'Base Table 5'!DF$131</f>
        <v>8.0402207673487068E-4</v>
      </c>
      <c r="DD21">
        <f>'Base Table 5'!DG23/'Base Table 5'!DG$131</f>
        <v>3.9752579165612198E-4</v>
      </c>
      <c r="DE21">
        <f>'Base Table 5'!DH23/'Base Table 5'!DH$131</f>
        <v>2.5036112279924966E-3</v>
      </c>
      <c r="DF21">
        <f>'Base Table 5'!DI23/'Base Table 5'!DI$131</f>
        <v>1.5568420430714329E-4</v>
      </c>
      <c r="DG21">
        <f>'Base Table 5'!DJ23/'Base Table 5'!DJ$131</f>
        <v>3.2591977381162749E-4</v>
      </c>
      <c r="DH21">
        <f>'Base Table 5'!DK23/'Base Table 5'!DK$131</f>
        <v>2.1991513000502992E-3</v>
      </c>
      <c r="DI21">
        <f>'Base Table 5'!DL23/'Base Table 5'!DL$131</f>
        <v>1.2128920316899103E-4</v>
      </c>
      <c r="DJ21">
        <f>'Base Table 5'!DM23/'Base Table 5'!DM$131</f>
        <v>1.5430446541424059E-4</v>
      </c>
      <c r="DK21">
        <f>'Base Table 5'!DN23/'Base Table 5'!DN$131</f>
        <v>4.1652259200015897E-4</v>
      </c>
      <c r="DL21">
        <f>'Base Table 5'!DO23/'Base Table 5'!DO$131</f>
        <v>3.1605979908125336E-4</v>
      </c>
    </row>
    <row r="22" spans="1:116" x14ac:dyDescent="0.4">
      <c r="A22">
        <v>21</v>
      </c>
      <c r="B22">
        <f>'Base Table 5'!E24/'Base Table 5'!E$131</f>
        <v>1.3821418367145486E-4</v>
      </c>
      <c r="C22">
        <f>'Base Table 5'!F24/'Base Table 5'!F$131</f>
        <v>2.9012541078280742E-4</v>
      </c>
      <c r="D22">
        <f>'Base Table 5'!G24/'Base Table 5'!G$131</f>
        <v>9.9015350821606737E-5</v>
      </c>
      <c r="E22">
        <f>'Base Table 5'!H24/'Base Table 5'!H$131</f>
        <v>6.0850992218640723E-4</v>
      </c>
      <c r="F22">
        <f>'Base Table 5'!I24/'Base Table 5'!I$131</f>
        <v>1.0652611737823572E-5</v>
      </c>
      <c r="G22">
        <f>'Base Table 5'!J24/'Base Table 5'!J$131</f>
        <v>2.7392980058837447E-4</v>
      </c>
      <c r="H22">
        <f>'Base Table 5'!K24/'Base Table 5'!K$131</f>
        <v>1.7330159435601129E-4</v>
      </c>
      <c r="I22">
        <f>'Base Table 5'!L24/'Base Table 5'!L$131</f>
        <v>1.5689549170001111E-4</v>
      </c>
      <c r="J22">
        <f>'Base Table 5'!M24/'Base Table 5'!M$131</f>
        <v>1.7459245666577369E-4</v>
      </c>
      <c r="K22">
        <f>'Base Table 5'!N24/'Base Table 5'!N$131</f>
        <v>7.4636670083246873E-5</v>
      </c>
      <c r="L22">
        <f>'Base Table 5'!O24/'Base Table 5'!O$131</f>
        <v>6.051188842107261E-4</v>
      </c>
      <c r="M22">
        <f>'Base Table 5'!P24/'Base Table 5'!P$131</f>
        <v>1.3888083940119761E-4</v>
      </c>
      <c r="N22">
        <f>'Base Table 5'!Q24/'Base Table 5'!Q$131</f>
        <v>1.1492553015303657E-4</v>
      </c>
      <c r="O22">
        <f>'Base Table 5'!R24/'Base Table 5'!R$131</f>
        <v>1.0939770963169615E-4</v>
      </c>
      <c r="P22">
        <f>'Base Table 5'!S24/'Base Table 5'!S$131</f>
        <v>2.8204209666102087E-3</v>
      </c>
      <c r="Q22">
        <f>'Base Table 5'!T24/'Base Table 5'!T$131</f>
        <v>8.4461650596465588E-3</v>
      </c>
      <c r="R22">
        <f>'Base Table 5'!U24/'Base Table 5'!U$131</f>
        <v>4.587363648485273E-3</v>
      </c>
      <c r="S22">
        <f>'Base Table 5'!V24/'Base Table 5'!V$131</f>
        <v>1.6271234403049091E-3</v>
      </c>
      <c r="T22">
        <f>'Base Table 5'!W24/'Base Table 5'!W$131</f>
        <v>2.727824059689448E-2</v>
      </c>
      <c r="U22">
        <f>'Base Table 5'!X24/'Base Table 5'!X$131</f>
        <v>4.680084987104418E-2</v>
      </c>
      <c r="V22">
        <f>'Base Table 5'!Y24/'Base Table 5'!Y$131</f>
        <v>9.8854405597889272E-2</v>
      </c>
      <c r="W22">
        <f>'Base Table 5'!Z24/'Base Table 5'!Z$131</f>
        <v>4.006722440546602E-2</v>
      </c>
      <c r="X22">
        <f>'Base Table 5'!AA24/'Base Table 5'!AA$131</f>
        <v>4.3354957608456694E-2</v>
      </c>
      <c r="Y22">
        <f>'Base Table 5'!AB24/'Base Table 5'!AB$131</f>
        <v>8.1434758994299895E-3</v>
      </c>
      <c r="Z22">
        <f>'Base Table 5'!AC24/'Base Table 5'!AC$131</f>
        <v>2.089285140524047E-3</v>
      </c>
      <c r="AA22">
        <f>'Base Table 5'!AD24/'Base Table 5'!AD$131</f>
        <v>2.7272741440385158E-5</v>
      </c>
      <c r="AB22">
        <f>'Base Table 5'!AE24/'Base Table 5'!AE$131</f>
        <v>4.2576687116564425E-5</v>
      </c>
      <c r="AC22">
        <f>'Base Table 5'!AF24/'Base Table 5'!AF$131</f>
        <v>1.156879097577257E-4</v>
      </c>
      <c r="AD22">
        <f>'Base Table 5'!AG24/'Base Table 5'!AG$131</f>
        <v>1.8039286428574232E-4</v>
      </c>
      <c r="AE22">
        <f>'Base Table 5'!AH24/'Base Table 5'!AH$131</f>
        <v>4.8457350272232308E-5</v>
      </c>
      <c r="AF22">
        <f>'Base Table 5'!AI24/'Base Table 5'!AI$131</f>
        <v>1.2841645804415226E-4</v>
      </c>
      <c r="AG22">
        <f>'Base Table 5'!AJ24/'Base Table 5'!AJ$131</f>
        <v>7.1107410491257246E-5</v>
      </c>
      <c r="AH22">
        <f>'Base Table 5'!AK24/'Base Table 5'!AK$131</f>
        <v>1.1764516647900917E-4</v>
      </c>
      <c r="AI22">
        <f>'Base Table 5'!AL24/'Base Table 5'!AL$131</f>
        <v>1.8615033621927613E-4</v>
      </c>
      <c r="AJ22">
        <f>'Base Table 5'!AM24/'Base Table 5'!AM$131</f>
        <v>1.8668252820778944E-4</v>
      </c>
      <c r="AK22">
        <f>'Base Table 5'!AN24/'Base Table 5'!AN$131</f>
        <v>1.3215547936670457E-4</v>
      </c>
      <c r="AL22">
        <f>'Base Table 5'!AO24/'Base Table 5'!AO$131</f>
        <v>1.5664389301828184E-4</v>
      </c>
      <c r="AM22">
        <f>'Base Table 5'!AP24/'Base Table 5'!AP$131</f>
        <v>1.6874135251570182E-3</v>
      </c>
      <c r="AN22">
        <f>'Base Table 5'!AQ24/'Base Table 5'!AQ$131</f>
        <v>3.130172591396148E-5</v>
      </c>
      <c r="AO22">
        <f>'Base Table 5'!AR24/'Base Table 5'!AR$131</f>
        <v>1.3350632897018207E-4</v>
      </c>
      <c r="AP22">
        <f>'Base Table 5'!AS24/'Base Table 5'!AS$131</f>
        <v>1.7406900663912742E-3</v>
      </c>
      <c r="AQ22">
        <f>'Base Table 5'!AT24/'Base Table 5'!AT$131</f>
        <v>1.7800239615888824E-4</v>
      </c>
      <c r="AR22">
        <f>'Base Table 5'!AU24/'Base Table 5'!AU$131</f>
        <v>1.1436409355385415E-4</v>
      </c>
      <c r="AS22">
        <f>'Base Table 5'!AV24/'Base Table 5'!AV$131</f>
        <v>1.161226160876838E-4</v>
      </c>
      <c r="AT22">
        <f>'Base Table 5'!AW24/'Base Table 5'!AW$131</f>
        <v>1.5364979780758587E-4</v>
      </c>
      <c r="AU22">
        <f>'Base Table 5'!AX24/'Base Table 5'!AX$131</f>
        <v>2.4895537352988175E-4</v>
      </c>
      <c r="AV22">
        <f>'Base Table 5'!AY24/'Base Table 5'!AY$131</f>
        <v>2.2185076688859722E-4</v>
      </c>
      <c r="AW22">
        <f>'Base Table 5'!AZ24/'Base Table 5'!AZ$131</f>
        <v>5.104732944693514E-5</v>
      </c>
      <c r="AX22">
        <f>'Base Table 5'!BA24/'Base Table 5'!BA$131</f>
        <v>1.160787264787475E-4</v>
      </c>
      <c r="AY22">
        <f>'Base Table 5'!BB24/'Base Table 5'!BB$131</f>
        <v>4.8740310397715883E-5</v>
      </c>
      <c r="AZ22">
        <f>'Base Table 5'!BC24/'Base Table 5'!BC$131</f>
        <v>7.4254749255171575E-5</v>
      </c>
      <c r="BA22">
        <f>'Base Table 5'!BD24/'Base Table 5'!BD$131</f>
        <v>1.2777852792373066E-4</v>
      </c>
      <c r="BB22">
        <f>'Base Table 5'!BE24/'Base Table 5'!BE$131</f>
        <v>2.1182640910764587E-4</v>
      </c>
      <c r="BC22">
        <f>'Base Table 5'!BF24/'Base Table 5'!BF$131</f>
        <v>2.5274087942350792E-4</v>
      </c>
      <c r="BD22">
        <f>'Base Table 5'!BG24/'Base Table 5'!BG$131</f>
        <v>1.2925685055208841E-4</v>
      </c>
      <c r="BE22">
        <f>'Base Table 5'!BH24/'Base Table 5'!BH$131</f>
        <v>2.2534431874077717E-4</v>
      </c>
      <c r="BF22">
        <f>'Base Table 5'!BI24/'Base Table 5'!BI$131</f>
        <v>8.5273975142167245E-5</v>
      </c>
      <c r="BG22">
        <f>'Base Table 5'!BJ24/'Base Table 5'!BJ$131</f>
        <v>6.9422111204818236E-5</v>
      </c>
      <c r="BH22">
        <f>'Base Table 5'!BK24/'Base Table 5'!BK$131</f>
        <v>1.274370423931701E-4</v>
      </c>
      <c r="BI22">
        <f>'Base Table 5'!BL24/'Base Table 5'!BL$131</f>
        <v>2.2730342139968236E-4</v>
      </c>
      <c r="BJ22">
        <f>'Base Table 5'!BM24/'Base Table 5'!BM$131</f>
        <v>3.3597269680412208E-4</v>
      </c>
      <c r="BK22">
        <f>'Base Table 5'!BN24/'Base Table 5'!BN$131</f>
        <v>9.4771601066835441E-5</v>
      </c>
      <c r="BL22">
        <f>'Base Table 5'!BO24/'Base Table 5'!BO$131</f>
        <v>1.4018014615951939E-4</v>
      </c>
      <c r="BM22">
        <f>'Base Table 5'!BP24/'Base Table 5'!BP$131</f>
        <v>4.5278696398228511E-4</v>
      </c>
      <c r="BN22">
        <f>'Base Table 5'!BQ24/'Base Table 5'!BQ$131</f>
        <v>1.3135272301385907E-4</v>
      </c>
      <c r="BO22">
        <f>'Base Table 5'!BR24/'Base Table 5'!BR$131</f>
        <v>9.1307263160678089E-5</v>
      </c>
      <c r="BP22">
        <f>'Base Table 5'!BS24/'Base Table 5'!BS$131</f>
        <v>1.4553419774630911E-4</v>
      </c>
      <c r="BQ22">
        <f>'Base Table 5'!BT24/'Base Table 5'!BT$131</f>
        <v>1.1267442608192397E-4</v>
      </c>
      <c r="BR22">
        <f>'Base Table 5'!BU24/'Base Table 5'!BU$131</f>
        <v>3.8135738018978355E-5</v>
      </c>
      <c r="BS22">
        <f>'Base Table 5'!BV24/'Base Table 5'!BV$131</f>
        <v>1.5878289914389698E-4</v>
      </c>
      <c r="BT22">
        <f>'Base Table 5'!BW24/'Base Table 5'!BW$131</f>
        <v>5.9955090719148886E-5</v>
      </c>
      <c r="BU22">
        <f>'Base Table 5'!BX24/'Base Table 5'!BX$131</f>
        <v>1.5672850950495734E-4</v>
      </c>
      <c r="BV22">
        <f>'Base Table 5'!BY24/'Base Table 5'!BY$131</f>
        <v>1.3224150763258794E-4</v>
      </c>
      <c r="BW22">
        <f>'Base Table 5'!BZ24/'Base Table 5'!BZ$131</f>
        <v>1.4553529410306712E-4</v>
      </c>
      <c r="BX22">
        <f>'Base Table 5'!CA24/'Base Table 5'!CA$131</f>
        <v>6.279558863780825E-4</v>
      </c>
      <c r="BY22">
        <f>'Base Table 5'!CB24/'Base Table 5'!CB$131</f>
        <v>6.1611924355119479E-3</v>
      </c>
      <c r="BZ22">
        <f>'Base Table 5'!CC24/'Base Table 5'!CC$131</f>
        <v>1.1265020756088439E-2</v>
      </c>
      <c r="CA22">
        <f>'Base Table 5'!CD24/'Base Table 5'!CD$131</f>
        <v>1.4946240348556045E-4</v>
      </c>
      <c r="CB22">
        <f>'Base Table 5'!CE24/'Base Table 5'!CE$131</f>
        <v>1.762797078457967E-4</v>
      </c>
      <c r="CC22">
        <f>'Base Table 5'!CF24/'Base Table 5'!CF$131</f>
        <v>1.4964924303876624E-4</v>
      </c>
      <c r="CD22">
        <f>'Base Table 5'!CG24/'Base Table 5'!CG$131</f>
        <v>7.0530859353102747E-5</v>
      </c>
      <c r="CE22">
        <f>'Base Table 5'!CH24/'Base Table 5'!CH$131</f>
        <v>2.4118262462737429E-4</v>
      </c>
      <c r="CF22">
        <f>'Base Table 5'!CI24/'Base Table 5'!CI$131</f>
        <v>8.8177978197080391E-5</v>
      </c>
      <c r="CG22">
        <f>'Base Table 5'!CJ24/'Base Table 5'!CJ$131</f>
        <v>1.2930682208905789E-4</v>
      </c>
      <c r="CH22">
        <f>'Base Table 5'!CK24/'Base Table 5'!CK$131</f>
        <v>3.3660148035563836E-4</v>
      </c>
      <c r="CI22">
        <f>'Base Table 5'!CL24/'Base Table 5'!CL$131</f>
        <v>2.0488037885396403E-5</v>
      </c>
      <c r="CJ22">
        <f>'Base Table 5'!CM24/'Base Table 5'!CM$131</f>
        <v>8.7864620338336155E-4</v>
      </c>
      <c r="CK22">
        <f>'Base Table 5'!CN24/'Base Table 5'!CN$131</f>
        <v>2.1401922103687386E-4</v>
      </c>
      <c r="CL22">
        <f>'Base Table 5'!CO24/'Base Table 5'!CO$131</f>
        <v>1.8470791171425735E-5</v>
      </c>
      <c r="CM22">
        <f>'Base Table 5'!CP24/'Base Table 5'!CP$131</f>
        <v>4.4813837333273931E-5</v>
      </c>
      <c r="CN22">
        <f>'Base Table 5'!CQ24/'Base Table 5'!CQ$131</f>
        <v>6.1166809759880355E-5</v>
      </c>
      <c r="CO22">
        <f>'Base Table 5'!CR24/'Base Table 5'!CR$131</f>
        <v>2.0552780109071977E-4</v>
      </c>
      <c r="CP22">
        <f>'Base Table 5'!CS24/'Base Table 5'!CS$131</f>
        <v>1.7809051946867681E-4</v>
      </c>
      <c r="CQ22">
        <f>'Base Table 5'!CT24/'Base Table 5'!CT$131</f>
        <v>4.1347661160639491E-5</v>
      </c>
      <c r="CR22">
        <f>'Base Table 5'!CU24/'Base Table 5'!CU$131</f>
        <v>4.799734027901011E-5</v>
      </c>
      <c r="CS22">
        <f>'Base Table 5'!CV24/'Base Table 5'!CV$131</f>
        <v>9.5496460176991139E-5</v>
      </c>
      <c r="CT22">
        <f>'Base Table 5'!CW24/'Base Table 5'!CW$131</f>
        <v>2.9290364270589204E-4</v>
      </c>
      <c r="CU22">
        <f>'Base Table 5'!CX24/'Base Table 5'!CX$131</f>
        <v>3.1449164515769525E-4</v>
      </c>
      <c r="CV22">
        <f>'Base Table 5'!CY24/'Base Table 5'!CY$131</f>
        <v>2.6562606184165819E-4</v>
      </c>
      <c r="CW22">
        <f>'Base Table 5'!CZ24/'Base Table 5'!CZ$131</f>
        <v>6.581150938820262E-4</v>
      </c>
      <c r="CX22">
        <f>'Base Table 5'!DA24/'Base Table 5'!DA$131</f>
        <v>8.3721071498109537E-5</v>
      </c>
      <c r="CY22">
        <f>'Base Table 5'!DB24/'Base Table 5'!DB$131</f>
        <v>6.053198798020822E-4</v>
      </c>
      <c r="CZ22">
        <f>'Base Table 5'!DC24/'Base Table 5'!DC$131</f>
        <v>6.0323875049353708E-4</v>
      </c>
      <c r="DA22">
        <f>'Base Table 5'!DD24/'Base Table 5'!DD$131</f>
        <v>2.4986329133833889E-4</v>
      </c>
      <c r="DB22">
        <f>'Base Table 5'!DE24/'Base Table 5'!DE$131</f>
        <v>4.1858731397597071E-4</v>
      </c>
      <c r="DC22">
        <f>'Base Table 5'!DF24/'Base Table 5'!DF$131</f>
        <v>1.2145767533216565E-4</v>
      </c>
      <c r="DD22">
        <f>'Base Table 5'!DG24/'Base Table 5'!DG$131</f>
        <v>1.6699882451903561E-4</v>
      </c>
      <c r="DE22">
        <f>'Base Table 5'!DH24/'Base Table 5'!DH$131</f>
        <v>2.0322980358845125E-3</v>
      </c>
      <c r="DF22">
        <f>'Base Table 5'!DI24/'Base Table 5'!DI$131</f>
        <v>1.4539307232809922E-3</v>
      </c>
      <c r="DG22">
        <f>'Base Table 5'!DJ24/'Base Table 5'!DJ$131</f>
        <v>1.7665523944159745E-3</v>
      </c>
      <c r="DH22">
        <f>'Base Table 5'!DK24/'Base Table 5'!DK$131</f>
        <v>2.5014419451529555E-3</v>
      </c>
      <c r="DI22">
        <f>'Base Table 5'!DL24/'Base Table 5'!DL$131</f>
        <v>1.8469848752700844E-4</v>
      </c>
      <c r="DJ22">
        <f>'Base Table 5'!DM24/'Base Table 5'!DM$131</f>
        <v>5.5459204569771809E-4</v>
      </c>
      <c r="DK22">
        <f>'Base Table 5'!DN24/'Base Table 5'!DN$131</f>
        <v>5.1174610256735813E-4</v>
      </c>
      <c r="DL22">
        <f>'Base Table 5'!DO24/'Base Table 5'!DO$131</f>
        <v>3.3052255648120398E-5</v>
      </c>
    </row>
    <row r="23" spans="1:116" x14ac:dyDescent="0.4">
      <c r="A23">
        <v>22</v>
      </c>
      <c r="B23">
        <f>'Base Table 5'!E25/'Base Table 5'!E$131</f>
        <v>1.2452605557179895E-2</v>
      </c>
      <c r="C23">
        <f>'Base Table 5'!F25/'Base Table 5'!F$131</f>
        <v>4.9282607459466367E-2</v>
      </c>
      <c r="D23">
        <f>'Base Table 5'!G25/'Base Table 5'!G$131</f>
        <v>2.5803501856575591E-4</v>
      </c>
      <c r="E23">
        <f>'Base Table 5'!H25/'Base Table 5'!H$131</f>
        <v>3.4691249309297803E-2</v>
      </c>
      <c r="F23">
        <f>'Base Table 5'!I25/'Base Table 5'!I$131</f>
        <v>1.4352992657278076E-4</v>
      </c>
      <c r="G23">
        <f>'Base Table 5'!J25/'Base Table 5'!J$131</f>
        <v>5.8822972793952629E-3</v>
      </c>
      <c r="H23">
        <f>'Base Table 5'!K25/'Base Table 5'!K$131</f>
        <v>4.1964487635328812E-3</v>
      </c>
      <c r="I23">
        <f>'Base Table 5'!L25/'Base Table 5'!L$131</f>
        <v>1.2263624177308324E-4</v>
      </c>
      <c r="J23">
        <f>'Base Table 5'!M25/'Base Table 5'!M$131</f>
        <v>1.9355165410094374E-4</v>
      </c>
      <c r="K23">
        <f>'Base Table 5'!N25/'Base Table 5'!N$131</f>
        <v>4.5583152684872985E-5</v>
      </c>
      <c r="L23">
        <f>'Base Table 5'!O25/'Base Table 5'!O$131</f>
        <v>2.5278800390075433E-4</v>
      </c>
      <c r="M23">
        <f>'Base Table 5'!P25/'Base Table 5'!P$131</f>
        <v>1.3290195947617681E-4</v>
      </c>
      <c r="N23">
        <f>'Base Table 5'!Q25/'Base Table 5'!Q$131</f>
        <v>5.179252559638633E-4</v>
      </c>
      <c r="O23">
        <f>'Base Table 5'!R25/'Base Table 5'!R$131</f>
        <v>1.6069498503836024E-3</v>
      </c>
      <c r="P23">
        <f>'Base Table 5'!S25/'Base Table 5'!S$131</f>
        <v>3.6647279495499972E-3</v>
      </c>
      <c r="Q23">
        <f>'Base Table 5'!T25/'Base Table 5'!T$131</f>
        <v>1.5513265303867336E-2</v>
      </c>
      <c r="R23">
        <f>'Base Table 5'!U25/'Base Table 5'!U$131</f>
        <v>3.6183700919993005E-2</v>
      </c>
      <c r="S23">
        <f>'Base Table 5'!V25/'Base Table 5'!V$131</f>
        <v>8.8894096081583249E-3</v>
      </c>
      <c r="T23">
        <f>'Base Table 5'!W25/'Base Table 5'!W$131</f>
        <v>2.2507821237302383E-2</v>
      </c>
      <c r="U23">
        <f>'Base Table 5'!X25/'Base Table 5'!X$131</f>
        <v>5.7580386305546724E-2</v>
      </c>
      <c r="V23">
        <f>'Base Table 5'!Y25/'Base Table 5'!Y$131</f>
        <v>1.8352041071329008E-2</v>
      </c>
      <c r="W23">
        <f>'Base Table 5'!Z25/'Base Table 5'!Z$131</f>
        <v>5.5900508135851727E-2</v>
      </c>
      <c r="X23">
        <f>'Base Table 5'!AA25/'Base Table 5'!AA$131</f>
        <v>3.1098101273090389E-3</v>
      </c>
      <c r="Y23">
        <f>'Base Table 5'!AB25/'Base Table 5'!AB$131</f>
        <v>8.8789515768974265E-4</v>
      </c>
      <c r="Z23">
        <f>'Base Table 5'!AC25/'Base Table 5'!AC$131</f>
        <v>4.4993848093733145E-4</v>
      </c>
      <c r="AA23">
        <f>'Base Table 5'!AD25/'Base Table 5'!AD$131</f>
        <v>2.8987028045209369E-4</v>
      </c>
      <c r="AB23">
        <f>'Base Table 5'!AE25/'Base Table 5'!AE$131</f>
        <v>5.584049079754602E-4</v>
      </c>
      <c r="AC23">
        <f>'Base Table 5'!AF25/'Base Table 5'!AF$131</f>
        <v>5.9801449121802373E-4</v>
      </c>
      <c r="AD23">
        <f>'Base Table 5'!AG25/'Base Table 5'!AG$131</f>
        <v>2.2353028835407201E-4</v>
      </c>
      <c r="AE23">
        <f>'Base Table 5'!AH25/'Base Table 5'!AH$131</f>
        <v>2.8484573502722326E-4</v>
      </c>
      <c r="AF23">
        <f>'Base Table 5'!AI25/'Base Table 5'!AI$131</f>
        <v>6.0780897878330163E-4</v>
      </c>
      <c r="AG23">
        <f>'Base Table 5'!AJ25/'Base Table 5'!AJ$131</f>
        <v>5.4606161532056601E-4</v>
      </c>
      <c r="AH23">
        <f>'Base Table 5'!AK25/'Base Table 5'!AK$131</f>
        <v>4.3115650635354669E-4</v>
      </c>
      <c r="AI23">
        <f>'Base Table 5'!AL25/'Base Table 5'!AL$131</f>
        <v>3.0659669269401929E-4</v>
      </c>
      <c r="AJ23">
        <f>'Base Table 5'!AM25/'Base Table 5'!AM$131</f>
        <v>2.6942794039217622E-4</v>
      </c>
      <c r="AK23">
        <f>'Base Table 5'!AN25/'Base Table 5'!AN$131</f>
        <v>3.1818021763569283E-4</v>
      </c>
      <c r="AL23">
        <f>'Base Table 5'!AO25/'Base Table 5'!AO$131</f>
        <v>6.3617623180690439E-5</v>
      </c>
      <c r="AM23">
        <f>'Base Table 5'!AP25/'Base Table 5'!AP$131</f>
        <v>4.4495447481660683E-4</v>
      </c>
      <c r="AN23">
        <f>'Base Table 5'!AQ25/'Base Table 5'!AQ$131</f>
        <v>3.8989459896243803E-3</v>
      </c>
      <c r="AO23">
        <f>'Base Table 5'!AR25/'Base Table 5'!AR$131</f>
        <v>1.6937253125653869E-3</v>
      </c>
      <c r="AP23">
        <f>'Base Table 5'!AS25/'Base Table 5'!AS$131</f>
        <v>2.271766443755068E-3</v>
      </c>
      <c r="AQ23">
        <f>'Base Table 5'!AT25/'Base Table 5'!AT$131</f>
        <v>1.9663907520022558E-4</v>
      </c>
      <c r="AR23">
        <f>'Base Table 5'!AU25/'Base Table 5'!AU$131</f>
        <v>2.803292661192073E-4</v>
      </c>
      <c r="AS23">
        <f>'Base Table 5'!AV25/'Base Table 5'!AV$131</f>
        <v>2.8841561657705491E-4</v>
      </c>
      <c r="AT23">
        <f>'Base Table 5'!AW25/'Base Table 5'!AW$131</f>
        <v>2.8938229361169575E-4</v>
      </c>
      <c r="AU23">
        <f>'Base Table 5'!AX25/'Base Table 5'!AX$131</f>
        <v>2.3398098096058835E-4</v>
      </c>
      <c r="AV23">
        <f>'Base Table 5'!AY25/'Base Table 5'!AY$131</f>
        <v>3.7109582825001718E-4</v>
      </c>
      <c r="AW23">
        <f>'Base Table 5'!AZ25/'Base Table 5'!AZ$131</f>
        <v>3.2955783509206762E-4</v>
      </c>
      <c r="AX23">
        <f>'Base Table 5'!BA25/'Base Table 5'!BA$131</f>
        <v>1.8978046646812312E-4</v>
      </c>
      <c r="AY23">
        <f>'Base Table 5'!BB25/'Base Table 5'!BB$131</f>
        <v>5.6034030061976297E-5</v>
      </c>
      <c r="AZ23">
        <f>'Base Table 5'!BC25/'Base Table 5'!BC$131</f>
        <v>2.8310752331594619E-4</v>
      </c>
      <c r="BA23">
        <f>'Base Table 5'!BD25/'Base Table 5'!BD$131</f>
        <v>2.7930307080654369E-4</v>
      </c>
      <c r="BB23">
        <f>'Base Table 5'!BE25/'Base Table 5'!BE$131</f>
        <v>2.0875226794764078E-4</v>
      </c>
      <c r="BC23">
        <f>'Base Table 5'!BF25/'Base Table 5'!BF$131</f>
        <v>3.704655163015112E-4</v>
      </c>
      <c r="BD23">
        <f>'Base Table 5'!BG25/'Base Table 5'!BG$131</f>
        <v>4.4106093107131831E-4</v>
      </c>
      <c r="BE23">
        <f>'Base Table 5'!BH25/'Base Table 5'!BH$131</f>
        <v>3.0575504181013283E-4</v>
      </c>
      <c r="BF23">
        <f>'Base Table 5'!BI25/'Base Table 5'!BI$131</f>
        <v>2.7270697655470456E-4</v>
      </c>
      <c r="BG23">
        <f>'Base Table 5'!BJ25/'Base Table 5'!BJ$131</f>
        <v>5.3068403470268302E-4</v>
      </c>
      <c r="BH23">
        <f>'Base Table 5'!BK25/'Base Table 5'!BK$131</f>
        <v>5.030965646380907E-4</v>
      </c>
      <c r="BI23">
        <f>'Base Table 5'!BL25/'Base Table 5'!BL$131</f>
        <v>5.0713181188819531E-4</v>
      </c>
      <c r="BJ23">
        <f>'Base Table 5'!BM25/'Base Table 5'!BM$131</f>
        <v>7.6916614901246497E-4</v>
      </c>
      <c r="BK23">
        <f>'Base Table 5'!BN25/'Base Table 5'!BN$131</f>
        <v>6.5632160576213736E-4</v>
      </c>
      <c r="BL23">
        <f>'Base Table 5'!BO25/'Base Table 5'!BO$131</f>
        <v>5.8060728102070781E-4</v>
      </c>
      <c r="BM23">
        <f>'Base Table 5'!BP25/'Base Table 5'!BP$131</f>
        <v>2.7753813685878323E-4</v>
      </c>
      <c r="BN23">
        <f>'Base Table 5'!BQ25/'Base Table 5'!BQ$131</f>
        <v>1.0717938707788407E-4</v>
      </c>
      <c r="BO23">
        <f>'Base Table 5'!BR25/'Base Table 5'!BR$131</f>
        <v>3.968138040737364E-5</v>
      </c>
      <c r="BP23">
        <f>'Base Table 5'!BS25/'Base Table 5'!BS$131</f>
        <v>1.5518830952244539E-4</v>
      </c>
      <c r="BQ23">
        <f>'Base Table 5'!BT25/'Base Table 5'!BT$131</f>
        <v>1.457108867596939E-4</v>
      </c>
      <c r="BR23">
        <f>'Base Table 5'!BU25/'Base Table 5'!BU$131</f>
        <v>1.3453521235814272E-3</v>
      </c>
      <c r="BS23">
        <f>'Base Table 5'!BV25/'Base Table 5'!BV$131</f>
        <v>2.9151775547003829E-4</v>
      </c>
      <c r="BT23">
        <f>'Base Table 5'!BW25/'Base Table 5'!BW$131</f>
        <v>2.3814767228232806E-4</v>
      </c>
      <c r="BU23">
        <f>'Base Table 5'!BX25/'Base Table 5'!BX$131</f>
        <v>1.4267769402346491E-4</v>
      </c>
      <c r="BV23">
        <f>'Base Table 5'!BY25/'Base Table 5'!BY$131</f>
        <v>2.9362538858338313E-4</v>
      </c>
      <c r="BW23">
        <f>'Base Table 5'!BZ25/'Base Table 5'!BZ$131</f>
        <v>3.5870303936746354E-4</v>
      </c>
      <c r="BX23">
        <f>'Base Table 5'!CA25/'Base Table 5'!CA$131</f>
        <v>2.1486918899630042E-3</v>
      </c>
      <c r="BY23">
        <f>'Base Table 5'!CB25/'Base Table 5'!CB$131</f>
        <v>3.4393614495964553E-3</v>
      </c>
      <c r="BZ23">
        <f>'Base Table 5'!CC25/'Base Table 5'!CC$131</f>
        <v>7.4197331745373745E-3</v>
      </c>
      <c r="CA23">
        <f>'Base Table 5'!CD25/'Base Table 5'!CD$131</f>
        <v>1.8804425971976919E-4</v>
      </c>
      <c r="CB23">
        <f>'Base Table 5'!CE25/'Base Table 5'!CE$131</f>
        <v>1.1436588270676645E-4</v>
      </c>
      <c r="CC23">
        <f>'Base Table 5'!CF25/'Base Table 5'!CF$131</f>
        <v>7.1418873586926701E-5</v>
      </c>
      <c r="CD23">
        <f>'Base Table 5'!CG25/'Base Table 5'!CG$131</f>
        <v>1.2101855485172937E-4</v>
      </c>
      <c r="CE23">
        <f>'Base Table 5'!CH25/'Base Table 5'!CH$131</f>
        <v>1.7985921303185207E-4</v>
      </c>
      <c r="CF23">
        <f>'Base Table 5'!CI25/'Base Table 5'!CI$131</f>
        <v>2.3263831000428999E-5</v>
      </c>
      <c r="CG23">
        <f>'Base Table 5'!CJ25/'Base Table 5'!CJ$131</f>
        <v>8.7214679394345533E-5</v>
      </c>
      <c r="CH23">
        <f>'Base Table 5'!CK25/'Base Table 5'!CK$131</f>
        <v>1.1043202671046481E-3</v>
      </c>
      <c r="CI23">
        <f>'Base Table 5'!CL25/'Base Table 5'!CL$131</f>
        <v>6.4066984419770628E-5</v>
      </c>
      <c r="CJ23">
        <f>'Base Table 5'!CM25/'Base Table 5'!CM$131</f>
        <v>1.0110404613314009E-4</v>
      </c>
      <c r="CK23">
        <f>'Base Table 5'!CN25/'Base Table 5'!CN$131</f>
        <v>6.3499780997067199E-5</v>
      </c>
      <c r="CL23">
        <f>'Base Table 5'!CO25/'Base Table 5'!CO$131</f>
        <v>1.8213059201591888E-5</v>
      </c>
      <c r="CM23">
        <f>'Base Table 5'!CP25/'Base Table 5'!CP$131</f>
        <v>1.7510616607168909E-5</v>
      </c>
      <c r="CN23">
        <f>'Base Table 5'!CQ25/'Base Table 5'!CQ$131</f>
        <v>3.8295898302268256E-5</v>
      </c>
      <c r="CO23">
        <f>'Base Table 5'!CR25/'Base Table 5'!CR$131</f>
        <v>2.5904766550789191E-5</v>
      </c>
      <c r="CP23">
        <f>'Base Table 5'!CS25/'Base Table 5'!CS$131</f>
        <v>1.1081187878051002E-4</v>
      </c>
      <c r="CQ23">
        <f>'Base Table 5'!CT25/'Base Table 5'!CT$131</f>
        <v>3.6564665304642774E-6</v>
      </c>
      <c r="CR23">
        <f>'Base Table 5'!CU25/'Base Table 5'!CU$131</f>
        <v>3.7448565631614225E-6</v>
      </c>
      <c r="CS23">
        <f>'Base Table 5'!CV25/'Base Table 5'!CV$131</f>
        <v>2.5172566371681412E-5</v>
      </c>
      <c r="CT23">
        <f>'Base Table 5'!CW25/'Base Table 5'!CW$131</f>
        <v>7.2858624466328771E-5</v>
      </c>
      <c r="CU23">
        <f>'Base Table 5'!CX25/'Base Table 5'!CX$131</f>
        <v>3.515424518964163E-5</v>
      </c>
      <c r="CV23">
        <f>'Base Table 5'!CY25/'Base Table 5'!CY$131</f>
        <v>8.3903329935440039E-5</v>
      </c>
      <c r="CW23">
        <f>'Base Table 5'!CZ25/'Base Table 5'!CZ$131</f>
        <v>2.0879281139453881E-4</v>
      </c>
      <c r="CX23">
        <f>'Base Table 5'!DA25/'Base Table 5'!DA$131</f>
        <v>2.5539339586046358E-4</v>
      </c>
      <c r="CY23">
        <f>'Base Table 5'!DB25/'Base Table 5'!DB$131</f>
        <v>1.5850577119208115E-3</v>
      </c>
      <c r="CZ23">
        <f>'Base Table 5'!DC25/'Base Table 5'!DC$131</f>
        <v>1.8163740531288693E-3</v>
      </c>
      <c r="DA23">
        <f>'Base Table 5'!DD25/'Base Table 5'!DD$131</f>
        <v>5.1949060076343168E-4</v>
      </c>
      <c r="DB23">
        <f>'Base Table 5'!DE25/'Base Table 5'!DE$131</f>
        <v>1.0670107467368798E-3</v>
      </c>
      <c r="DC23">
        <f>'Base Table 5'!DF25/'Base Table 5'!DF$131</f>
        <v>2.7153653869915528E-4</v>
      </c>
      <c r="DD23">
        <f>'Base Table 5'!DG25/'Base Table 5'!DG$131</f>
        <v>6.2069619866578468E-4</v>
      </c>
      <c r="DE23">
        <f>'Base Table 5'!DH25/'Base Table 5'!DH$131</f>
        <v>3.4549252668349476E-3</v>
      </c>
      <c r="DF23">
        <f>'Base Table 5'!DI25/'Base Table 5'!DI$131</f>
        <v>4.9655089347346078E-3</v>
      </c>
      <c r="DG23">
        <f>'Base Table 5'!DJ25/'Base Table 5'!DJ$131</f>
        <v>2.725178653472345E-2</v>
      </c>
      <c r="DH23">
        <f>'Base Table 5'!DK25/'Base Table 5'!DK$131</f>
        <v>3.9468343380122516E-3</v>
      </c>
      <c r="DI23">
        <f>'Base Table 5'!DL25/'Base Table 5'!DL$131</f>
        <v>6.7713939632030383E-4</v>
      </c>
      <c r="DJ23">
        <f>'Base Table 5'!DM25/'Base Table 5'!DM$131</f>
        <v>7.5395421138500264E-4</v>
      </c>
      <c r="DK23">
        <f>'Base Table 5'!DN25/'Base Table 5'!DN$131</f>
        <v>2.7673005270343206E-3</v>
      </c>
      <c r="DL23">
        <f>'Base Table 5'!DO25/'Base Table 5'!DO$131</f>
        <v>2.3379328415344227E-4</v>
      </c>
    </row>
    <row r="24" spans="1:116" x14ac:dyDescent="0.4">
      <c r="A24">
        <v>23</v>
      </c>
      <c r="B24">
        <f>'Base Table 5'!E26/'Base Table 5'!E$131</f>
        <v>4.8887453520267925E-5</v>
      </c>
      <c r="C24">
        <f>'Base Table 5'!F26/'Base Table 5'!F$131</f>
        <v>6.2901336214849432E-5</v>
      </c>
      <c r="D24">
        <f>'Base Table 5'!G26/'Base Table 5'!G$131</f>
        <v>3.0197739676794511E-5</v>
      </c>
      <c r="E24">
        <f>'Base Table 5'!H26/'Base Table 5'!H$131</f>
        <v>1.3274438563834132E-4</v>
      </c>
      <c r="F24">
        <f>'Base Table 5'!I26/'Base Table 5'!I$131</f>
        <v>1.9443819740406394E-5</v>
      </c>
      <c r="G24">
        <f>'Base Table 5'!J26/'Base Table 5'!J$131</f>
        <v>7.2513669454307096E-5</v>
      </c>
      <c r="H24">
        <f>'Base Table 5'!K26/'Base Table 5'!K$131</f>
        <v>7.8982243444530062E-5</v>
      </c>
      <c r="I24">
        <f>'Base Table 5'!L26/'Base Table 5'!L$131</f>
        <v>3.8237398832861302E-5</v>
      </c>
      <c r="J24">
        <f>'Base Table 5'!M26/'Base Table 5'!M$131</f>
        <v>3.372817591036156E-5</v>
      </c>
      <c r="K24">
        <f>'Base Table 5'!N26/'Base Table 5'!N$131</f>
        <v>1.2890253248960817E-5</v>
      </c>
      <c r="L24">
        <f>'Base Table 5'!O26/'Base Table 5'!O$131</f>
        <v>7.0451391196823938E-5</v>
      </c>
      <c r="M24">
        <f>'Base Table 5'!P26/'Base Table 5'!P$131</f>
        <v>3.4268558531288092E-5</v>
      </c>
      <c r="N24">
        <f>'Base Table 5'!Q26/'Base Table 5'!Q$131</f>
        <v>2.5006960171982461E-5</v>
      </c>
      <c r="O24">
        <f>'Base Table 5'!R26/'Base Table 5'!R$131</f>
        <v>3.1817670483947162E-5</v>
      </c>
      <c r="P24">
        <f>'Base Table 5'!S26/'Base Table 5'!S$131</f>
        <v>6.4108914858224933E-5</v>
      </c>
      <c r="Q24">
        <f>'Base Table 5'!T26/'Base Table 5'!T$131</f>
        <v>1.3908279201913019E-3</v>
      </c>
      <c r="R24">
        <f>'Base Table 5'!U26/'Base Table 5'!U$131</f>
        <v>4.3227145048544248E-3</v>
      </c>
      <c r="S24">
        <f>'Base Table 5'!V26/'Base Table 5'!V$131</f>
        <v>9.4002100454460013E-4</v>
      </c>
      <c r="T24">
        <f>'Base Table 5'!W26/'Base Table 5'!W$131</f>
        <v>1.8742653654109566E-4</v>
      </c>
      <c r="U24">
        <f>'Base Table 5'!X26/'Base Table 5'!X$131</f>
        <v>5.7209866779948894E-4</v>
      </c>
      <c r="V24">
        <f>'Base Table 5'!Y26/'Base Table 5'!Y$131</f>
        <v>4.5377409684041768E-4</v>
      </c>
      <c r="W24">
        <f>'Base Table 5'!Z26/'Base Table 5'!Z$131</f>
        <v>6.6492801265466135E-4</v>
      </c>
      <c r="X24">
        <f>'Base Table 5'!AA26/'Base Table 5'!AA$131</f>
        <v>1.6963891982425438E-2</v>
      </c>
      <c r="Y24">
        <f>'Base Table 5'!AB26/'Base Table 5'!AB$131</f>
        <v>3.7198502987221066E-5</v>
      </c>
      <c r="Z24">
        <f>'Base Table 5'!AC26/'Base Table 5'!AC$131</f>
        <v>1.6986059164163208E-3</v>
      </c>
      <c r="AA24">
        <f>'Base Table 5'!AD26/'Base Table 5'!AD$131</f>
        <v>3.50649532804952E-5</v>
      </c>
      <c r="AB24">
        <f>'Base Table 5'!AE26/'Base Table 5'!AE$131</f>
        <v>4.2453987730061351E-5</v>
      </c>
      <c r="AC24">
        <f>'Base Table 5'!AF26/'Base Table 5'!AF$131</f>
        <v>2.6224830014695468E-4</v>
      </c>
      <c r="AD24">
        <f>'Base Table 5'!AG26/'Base Table 5'!AG$131</f>
        <v>5.8823760093176843E-6</v>
      </c>
      <c r="AE24">
        <f>'Base Table 5'!AH26/'Base Table 5'!AH$131</f>
        <v>4.3738656987295825E-5</v>
      </c>
      <c r="AF24">
        <f>'Base Table 5'!AI26/'Base Table 5'!AI$131</f>
        <v>9.2407789065555501E-5</v>
      </c>
      <c r="AG24">
        <f>'Base Table 5'!AJ26/'Base Table 5'!AJ$131</f>
        <v>2.2281432139883419E-5</v>
      </c>
      <c r="AH24">
        <f>'Base Table 5'!AK26/'Base Table 5'!AK$131</f>
        <v>9.5383625542866331E-5</v>
      </c>
      <c r="AI24">
        <f>'Base Table 5'!AL26/'Base Table 5'!AL$131</f>
        <v>4.3518220350275053E-5</v>
      </c>
      <c r="AJ24">
        <f>'Base Table 5'!AM26/'Base Table 5'!AM$131</f>
        <v>1.3436385788203952E-4</v>
      </c>
      <c r="AK24">
        <f>'Base Table 5'!AN26/'Base Table 5'!AN$131</f>
        <v>1.7809187593801899E-4</v>
      </c>
      <c r="AL24">
        <f>'Base Table 5'!AO26/'Base Table 5'!AO$131</f>
        <v>1.7363647174953743E-5</v>
      </c>
      <c r="AM24">
        <f>'Base Table 5'!AP26/'Base Table 5'!AP$131</f>
        <v>8.8816031570565536E-5</v>
      </c>
      <c r="AN24">
        <f>'Base Table 5'!AQ26/'Base Table 5'!AQ$131</f>
        <v>4.0030091793816127E-5</v>
      </c>
      <c r="AO24">
        <f>'Base Table 5'!AR26/'Base Table 5'!AR$131</f>
        <v>3.9749843476233271E-5</v>
      </c>
      <c r="AP24">
        <f>'Base Table 5'!AS26/'Base Table 5'!AS$131</f>
        <v>1.6940103799042882E-4</v>
      </c>
      <c r="AQ24">
        <f>'Base Table 5'!AT26/'Base Table 5'!AT$131</f>
        <v>6.8437675950782092E-5</v>
      </c>
      <c r="AR24">
        <f>'Base Table 5'!AU26/'Base Table 5'!AU$131</f>
        <v>6.9569965390680558E-4</v>
      </c>
      <c r="AS24">
        <f>'Base Table 5'!AV26/'Base Table 5'!AV$131</f>
        <v>2.925955530491861E-5</v>
      </c>
      <c r="AT24">
        <f>'Base Table 5'!AW26/'Base Table 5'!AW$131</f>
        <v>3.9152622896484508E-5</v>
      </c>
      <c r="AU24">
        <f>'Base Table 5'!AX26/'Base Table 5'!AX$131</f>
        <v>2.3160719017327362E-5</v>
      </c>
      <c r="AV24">
        <f>'Base Table 5'!AY26/'Base Table 5'!AY$131</f>
        <v>4.1048323713077344E-5</v>
      </c>
      <c r="AW24">
        <f>'Base Table 5'!AZ26/'Base Table 5'!AZ$131</f>
        <v>2.5833982835606996E-5</v>
      </c>
      <c r="AX24">
        <f>'Base Table 5'!BA26/'Base Table 5'!BA$131</f>
        <v>1.0249053591990103E-4</v>
      </c>
      <c r="AY24">
        <f>'Base Table 5'!BB26/'Base Table 5'!BB$131</f>
        <v>1.6522139117869789E-6</v>
      </c>
      <c r="AZ24">
        <f>'Base Table 5'!BC26/'Base Table 5'!BC$131</f>
        <v>4.2366760828072345E-5</v>
      </c>
      <c r="BA24">
        <f>'Base Table 5'!BD26/'Base Table 5'!BD$131</f>
        <v>4.3814271549880168E-5</v>
      </c>
      <c r="BB24">
        <f>'Base Table 5'!BE26/'Base Table 5'!BE$131</f>
        <v>3.1301990282169631E-5</v>
      </c>
      <c r="BC24">
        <f>'Base Table 5'!BF26/'Base Table 5'!BF$131</f>
        <v>5.6018110107807615E-5</v>
      </c>
      <c r="BD24">
        <f>'Base Table 5'!BG26/'Base Table 5'!BG$131</f>
        <v>8.8408608084627869E-5</v>
      </c>
      <c r="BE24">
        <f>'Base Table 5'!BH26/'Base Table 5'!BH$131</f>
        <v>1.0697245450073783E-4</v>
      </c>
      <c r="BF24">
        <f>'Base Table 5'!BI26/'Base Table 5'!BI$131</f>
        <v>1.1614056331568091E-4</v>
      </c>
      <c r="BG24">
        <f>'Base Table 5'!BJ26/'Base Table 5'!BJ$131</f>
        <v>1.9015621764798037E-4</v>
      </c>
      <c r="BH24">
        <f>'Base Table 5'!BK26/'Base Table 5'!BK$131</f>
        <v>6.3173634478666613E-5</v>
      </c>
      <c r="BI24">
        <f>'Base Table 5'!BL26/'Base Table 5'!BL$131</f>
        <v>4.6279364837239618E-5</v>
      </c>
      <c r="BJ24">
        <f>'Base Table 5'!BM26/'Base Table 5'!BM$131</f>
        <v>5.1809118845399191E-5</v>
      </c>
      <c r="BK24">
        <f>'Base Table 5'!BN26/'Base Table 5'!BN$131</f>
        <v>8.2718766784816295E-5</v>
      </c>
      <c r="BL24">
        <f>'Base Table 5'!BO26/'Base Table 5'!BO$131</f>
        <v>7.1905878081825997E-5</v>
      </c>
      <c r="BM24">
        <f>'Base Table 5'!BP26/'Base Table 5'!BP$131</f>
        <v>3.5102851021708626E-5</v>
      </c>
      <c r="BN24">
        <f>'Base Table 5'!BQ26/'Base Table 5'!BQ$131</f>
        <v>2.2061292211594773E-5</v>
      </c>
      <c r="BO24">
        <f>'Base Table 5'!BR26/'Base Table 5'!BR$131</f>
        <v>1.2942982267549482E-5</v>
      </c>
      <c r="BP24">
        <f>'Base Table 5'!BS26/'Base Table 5'!BS$131</f>
        <v>2.1844733811926191E-5</v>
      </c>
      <c r="BQ24">
        <f>'Base Table 5'!BT26/'Base Table 5'!BT$131</f>
        <v>1.7802713651855184E-5</v>
      </c>
      <c r="BR24">
        <f>'Base Table 5'!BU26/'Base Table 5'!BU$131</f>
        <v>2.4927709218025325E-5</v>
      </c>
      <c r="BS24">
        <f>'Base Table 5'!BV26/'Base Table 5'!BV$131</f>
        <v>5.0791717691871612E-5</v>
      </c>
      <c r="BT24">
        <f>'Base Table 5'!BW26/'Base Table 5'!BW$131</f>
        <v>3.4337588107446057E-5</v>
      </c>
      <c r="BU24">
        <f>'Base Table 5'!BX26/'Base Table 5'!BX$131</f>
        <v>4.5108966637978919E-5</v>
      </c>
      <c r="BV24">
        <f>'Base Table 5'!BY26/'Base Table 5'!BY$131</f>
        <v>4.5473628878888922E-5</v>
      </c>
      <c r="BW24">
        <f>'Base Table 5'!BZ26/'Base Table 5'!BZ$131</f>
        <v>2.7333514556125892E-5</v>
      </c>
      <c r="BX24">
        <f>'Base Table 5'!CA26/'Base Table 5'!CA$131</f>
        <v>3.719237745857633E-5</v>
      </c>
      <c r="BY24">
        <f>'Base Table 5'!CB26/'Base Table 5'!CB$131</f>
        <v>3.1127947460041146E-4</v>
      </c>
      <c r="BZ24">
        <f>'Base Table 5'!CC26/'Base Table 5'!CC$131</f>
        <v>1.0425021116611246E-3</v>
      </c>
      <c r="CA24">
        <f>'Base Table 5'!CD26/'Base Table 5'!CD$131</f>
        <v>3.8036148898283453E-5</v>
      </c>
      <c r="CB24">
        <f>'Base Table 5'!CE26/'Base Table 5'!CE$131</f>
        <v>2.8068121232637312E-5</v>
      </c>
      <c r="CC24">
        <f>'Base Table 5'!CF26/'Base Table 5'!CF$131</f>
        <v>1.227276165250631E-5</v>
      </c>
      <c r="CD24">
        <f>'Base Table 5'!CG26/'Base Table 5'!CG$131</f>
        <v>1.8610908683222156E-5</v>
      </c>
      <c r="CE24">
        <f>'Base Table 5'!CH26/'Base Table 5'!CH$131</f>
        <v>2.9477071838109991E-5</v>
      </c>
      <c r="CF24">
        <f>'Base Table 5'!CI26/'Base Table 5'!CI$131</f>
        <v>1.4354915493188904E-5</v>
      </c>
      <c r="CG24">
        <f>'Base Table 5'!CJ26/'Base Table 5'!CJ$131</f>
        <v>2.3708553295187974E-5</v>
      </c>
      <c r="CH24">
        <f>'Base Table 5'!CK26/'Base Table 5'!CK$131</f>
        <v>2.0903165151680678E-5</v>
      </c>
      <c r="CI24">
        <f>'Base Table 5'!CL26/'Base Table 5'!CL$131</f>
        <v>1.0688995010736937E-5</v>
      </c>
      <c r="CJ24">
        <f>'Base Table 5'!CM26/'Base Table 5'!CM$131</f>
        <v>4.7496858815267376E-5</v>
      </c>
      <c r="CK24">
        <f>'Base Table 5'!CN26/'Base Table 5'!CN$131</f>
        <v>2.1824605689293184E-5</v>
      </c>
      <c r="CL24">
        <f>'Base Table 5'!CO26/'Base Table 5'!CO$131</f>
        <v>2.8780069964779635E-6</v>
      </c>
      <c r="CM24">
        <f>'Base Table 5'!CP26/'Base Table 5'!CP$131</f>
        <v>1.2631718839904737E-5</v>
      </c>
      <c r="CN24">
        <f>'Base Table 5'!CQ26/'Base Table 5'!CQ$131</f>
        <v>9.8562605588943978E-5</v>
      </c>
      <c r="CO24">
        <f>'Base Table 5'!CR26/'Base Table 5'!CR$131</f>
        <v>5.6299899805062502E-5</v>
      </c>
      <c r="CP24">
        <f>'Base Table 5'!CS26/'Base Table 5'!CS$131</f>
        <v>2.7541870573573659E-5</v>
      </c>
      <c r="CQ24">
        <f>'Base Table 5'!CT26/'Base Table 5'!CT$131</f>
        <v>2.1807084761850623E-6</v>
      </c>
      <c r="CR24">
        <f>'Base Table 5'!CU26/'Base Table 5'!CU$131</f>
        <v>2.4716330405771282E-6</v>
      </c>
      <c r="CS24">
        <f>'Base Table 5'!CV26/'Base Table 5'!CV$131</f>
        <v>8.5212389380530965E-6</v>
      </c>
      <c r="CT24">
        <f>'Base Table 5'!CW26/'Base Table 5'!CW$131</f>
        <v>1.7021756286751095E-5</v>
      </c>
      <c r="CU24">
        <f>'Base Table 5'!CX26/'Base Table 5'!CX$131</f>
        <v>2.3266237019103936E-5</v>
      </c>
      <c r="CV24">
        <f>'Base Table 5'!CY26/'Base Table 5'!CY$131</f>
        <v>1.7917940876656477E-5</v>
      </c>
      <c r="CW24">
        <f>'Base Table 5'!CZ26/'Base Table 5'!CZ$131</f>
        <v>5.0179347520750263E-5</v>
      </c>
      <c r="CX24">
        <f>'Base Table 5'!DA26/'Base Table 5'!DA$131</f>
        <v>1.9880837988851944E-5</v>
      </c>
      <c r="CY24">
        <f>'Base Table 5'!DB26/'Base Table 5'!DB$131</f>
        <v>1.9769391731288305E-4</v>
      </c>
      <c r="CZ24">
        <f>'Base Table 5'!DC26/'Base Table 5'!DC$131</f>
        <v>4.3990173517501736E-5</v>
      </c>
      <c r="DA24">
        <f>'Base Table 5'!DD26/'Base Table 5'!DD$131</f>
        <v>2.350145132503871E-5</v>
      </c>
      <c r="DB24">
        <f>'Base Table 5'!DE26/'Base Table 5'!DE$131</f>
        <v>4.2011466146501439E-5</v>
      </c>
      <c r="DC24">
        <f>'Base Table 5'!DF26/'Base Table 5'!DF$131</f>
        <v>1.421529959111922E-5</v>
      </c>
      <c r="DD24">
        <f>'Base Table 5'!DG26/'Base Table 5'!DG$131</f>
        <v>6.5551393644279726E-5</v>
      </c>
      <c r="DE24">
        <f>'Base Table 5'!DH26/'Base Table 5'!DH$131</f>
        <v>2.2794821425167533E-4</v>
      </c>
      <c r="DF24">
        <f>'Base Table 5'!DI26/'Base Table 5'!DI$131</f>
        <v>7.491400410964014E-5</v>
      </c>
      <c r="DG24">
        <f>'Base Table 5'!DJ26/'Base Table 5'!DJ$131</f>
        <v>1.0642162926312068E-3</v>
      </c>
      <c r="DH24">
        <f>'Base Table 5'!DK26/'Base Table 5'!DK$131</f>
        <v>2.5948929388675485E-3</v>
      </c>
      <c r="DI24">
        <f>'Base Table 5'!DL26/'Base Table 5'!DL$131</f>
        <v>1.2801348785438355E-4</v>
      </c>
      <c r="DJ24">
        <f>'Base Table 5'!DM26/'Base Table 5'!DM$131</f>
        <v>1.9621723333044738E-4</v>
      </c>
      <c r="DK24">
        <f>'Base Table 5'!DN26/'Base Table 5'!DN$131</f>
        <v>1.227315368328248E-4</v>
      </c>
      <c r="DL24">
        <f>'Base Table 5'!DO26/'Base Table 5'!DO$131</f>
        <v>3.1931775238247892E-4</v>
      </c>
    </row>
    <row r="25" spans="1:116" x14ac:dyDescent="0.4">
      <c r="A25">
        <v>24</v>
      </c>
      <c r="B25">
        <f>'Base Table 5'!E27/'Base Table 5'!E$131</f>
        <v>3.6139822122235941E-4</v>
      </c>
      <c r="C25">
        <f>'Base Table 5'!F27/'Base Table 5'!F$131</f>
        <v>4.5100333316881269E-5</v>
      </c>
      <c r="D25">
        <f>'Base Table 5'!G27/'Base Table 5'!G$131</f>
        <v>1.1643691619883909E-4</v>
      </c>
      <c r="E25">
        <f>'Base Table 5'!H27/'Base Table 5'!H$131</f>
        <v>8.4805641224139973E-6</v>
      </c>
      <c r="F25">
        <f>'Base Table 5'!I27/'Base Table 5'!I$131</f>
        <v>1.5250054698357954E-6</v>
      </c>
      <c r="G25">
        <f>'Base Table 5'!J27/'Base Table 5'!J$131</f>
        <v>5.0531052393813639E-6</v>
      </c>
      <c r="H25">
        <f>'Base Table 5'!K27/'Base Table 5'!K$131</f>
        <v>1.2526891324453862E-3</v>
      </c>
      <c r="I25">
        <f>'Base Table 5'!L27/'Base Table 5'!L$131</f>
        <v>2.695203442958364E-5</v>
      </c>
      <c r="J25">
        <f>'Base Table 5'!M27/'Base Table 5'!M$131</f>
        <v>3.5768303235489243E-5</v>
      </c>
      <c r="K25">
        <f>'Base Table 5'!N27/'Base Table 5'!N$131</f>
        <v>6.5131056440569207E-6</v>
      </c>
      <c r="L25">
        <f>'Base Table 5'!O27/'Base Table 5'!O$131</f>
        <v>1.7714531463745492E-4</v>
      </c>
      <c r="M25">
        <f>'Base Table 5'!P27/'Base Table 5'!P$131</f>
        <v>4.753080127406152E-5</v>
      </c>
      <c r="N25">
        <f>'Base Table 5'!Q27/'Base Table 5'!Q$131</f>
        <v>3.2154788754399931E-6</v>
      </c>
      <c r="O25">
        <f>'Base Table 5'!R27/'Base Table 5'!R$131</f>
        <v>2.2071230904223003E-6</v>
      </c>
      <c r="P25">
        <f>'Base Table 5'!S27/'Base Table 5'!S$131</f>
        <v>3.3168318884178156E-5</v>
      </c>
      <c r="Q25">
        <f>'Base Table 5'!T27/'Base Table 5'!T$131</f>
        <v>9.4442326553346794E-6</v>
      </c>
      <c r="R25">
        <f>'Base Table 5'!U27/'Base Table 5'!U$131</f>
        <v>1.68157671677975E-5</v>
      </c>
      <c r="S25">
        <f>'Base Table 5'!V27/'Base Table 5'!V$131</f>
        <v>4.7745545185094218E-5</v>
      </c>
      <c r="T25">
        <f>'Base Table 5'!W27/'Base Table 5'!W$131</f>
        <v>1.1896243899629127E-5</v>
      </c>
      <c r="U25">
        <f>'Base Table 5'!X27/'Base Table 5'!X$131</f>
        <v>1.9762661000162007E-5</v>
      </c>
      <c r="V25">
        <f>'Base Table 5'!Y27/'Base Table 5'!Y$131</f>
        <v>1.7430333171256474E-5</v>
      </c>
      <c r="W25">
        <f>'Base Table 5'!Z27/'Base Table 5'!Z$131</f>
        <v>1.4670932274503349E-5</v>
      </c>
      <c r="X25">
        <f>'Base Table 5'!AA27/'Base Table 5'!AA$131</f>
        <v>2.7838974806332476E-3</v>
      </c>
      <c r="Y25">
        <f>'Base Table 5'!AB27/'Base Table 5'!AB$131</f>
        <v>4.2802862705703749E-2</v>
      </c>
      <c r="Z25">
        <f>'Base Table 5'!AC27/'Base Table 5'!AC$131</f>
        <v>1.0452507429854823E-3</v>
      </c>
      <c r="AA25">
        <f>'Base Table 5'!AD27/'Base Table 5'!AD$131</f>
        <v>1.5584423680220088E-6</v>
      </c>
      <c r="AB25">
        <f>'Base Table 5'!AE27/'Base Table 5'!AE$131</f>
        <v>1.9631901840490801E-6</v>
      </c>
      <c r="AC25">
        <f>'Base Table 5'!AF27/'Base Table 5'!AF$131</f>
        <v>2.4275725032797118E-4</v>
      </c>
      <c r="AD25">
        <f>'Base Table 5'!AG27/'Base Table 5'!AG$131</f>
        <v>1.960792003105895E-6</v>
      </c>
      <c r="AE25">
        <f>'Base Table 5'!AH27/'Base Table 5'!AH$131</f>
        <v>2.5408348457350272E-6</v>
      </c>
      <c r="AF25">
        <f>'Base Table 5'!AI27/'Base Table 5'!AI$131</f>
        <v>5.4229923160537265E-6</v>
      </c>
      <c r="AG25">
        <f>'Base Table 5'!AJ27/'Base Table 5'!AJ$131</f>
        <v>2.2980849292256444E-6</v>
      </c>
      <c r="AH25">
        <f>'Base Table 5'!AK27/'Base Table 5'!AK$131</f>
        <v>7.7408718031204767E-5</v>
      </c>
      <c r="AI25">
        <f>'Base Table 5'!AL27/'Base Table 5'!AL$131</f>
        <v>3.2139813868042503E-4</v>
      </c>
      <c r="AJ25">
        <f>'Base Table 5'!AM27/'Base Table 5'!AM$131</f>
        <v>5.5753734539056715E-6</v>
      </c>
      <c r="AK25">
        <f>'Base Table 5'!AN27/'Base Table 5'!AN$131</f>
        <v>8.9858658831425063E-5</v>
      </c>
      <c r="AL25">
        <f>'Base Table 5'!AO27/'Base Table 5'!AO$131</f>
        <v>1.7728825643355077E-6</v>
      </c>
      <c r="AM25">
        <f>'Base Table 5'!AP27/'Base Table 5'!AP$131</f>
        <v>2.5291439670986517E-5</v>
      </c>
      <c r="AN25">
        <f>'Base Table 5'!AQ27/'Base Table 5'!AQ$131</f>
        <v>2.0316024030696156E-6</v>
      </c>
      <c r="AO25">
        <f>'Base Table 5'!AR27/'Base Table 5'!AR$131</f>
        <v>4.1675315721915803E-6</v>
      </c>
      <c r="AP25">
        <f>'Base Table 5'!AS27/'Base Table 5'!AS$131</f>
        <v>7.2265623431735594E-6</v>
      </c>
      <c r="AQ25">
        <f>'Base Table 5'!AT27/'Base Table 5'!AT$131</f>
        <v>6.3112008007782996E-5</v>
      </c>
      <c r="AR25">
        <f>'Base Table 5'!AU27/'Base Table 5'!AU$131</f>
        <v>6.312897964172749E-6</v>
      </c>
      <c r="AS25">
        <f>'Base Table 5'!AV27/'Base Table 5'!AV$131</f>
        <v>4.2376594043654235E-5</v>
      </c>
      <c r="AT25">
        <f>'Base Table 5'!AW27/'Base Table 5'!AW$131</f>
        <v>1.1995914446771652E-4</v>
      </c>
      <c r="AU25">
        <f>'Base Table 5'!AX27/'Base Table 5'!AX$131</f>
        <v>1.5974311291347235E-5</v>
      </c>
      <c r="AV25">
        <f>'Base Table 5'!AY27/'Base Table 5'!AY$131</f>
        <v>4.650561530498937E-5</v>
      </c>
      <c r="AW25">
        <f>'Base Table 5'!AZ27/'Base Table 5'!AZ$131</f>
        <v>8.1691243020703199E-5</v>
      </c>
      <c r="AX25">
        <f>'Base Table 5'!BA27/'Base Table 5'!BA$131</f>
        <v>8.4012110764388921E-5</v>
      </c>
      <c r="AY25">
        <f>'Base Table 5'!BB27/'Base Table 5'!BB$131</f>
        <v>7.6156221759008171E-6</v>
      </c>
      <c r="AZ25">
        <f>'Base Table 5'!BC27/'Base Table 5'!BC$131</f>
        <v>4.155375262454857E-6</v>
      </c>
      <c r="BA25">
        <f>'Base Table 5'!BD27/'Base Table 5'!BD$131</f>
        <v>4.6616373163811214E-5</v>
      </c>
      <c r="BB25">
        <f>'Base Table 5'!BE27/'Base Table 5'!BE$131</f>
        <v>2.6582279442397082E-6</v>
      </c>
      <c r="BC25">
        <f>'Base Table 5'!BF27/'Base Table 5'!BF$131</f>
        <v>3.7594726038620004E-6</v>
      </c>
      <c r="BD25">
        <f>'Base Table 5'!BG27/'Base Table 5'!BG$131</f>
        <v>4.1724008768447454E-6</v>
      </c>
      <c r="BE25">
        <f>'Base Table 5'!BH27/'Base Table 5'!BH$131</f>
        <v>1.2085587801278899E-4</v>
      </c>
      <c r="BF25">
        <f>'Base Table 5'!BI27/'Base Table 5'!BI$131</f>
        <v>2.9928529777502384E-6</v>
      </c>
      <c r="BG25">
        <f>'Base Table 5'!BJ27/'Base Table 5'!BJ$131</f>
        <v>3.8829059358604912E-6</v>
      </c>
      <c r="BH25">
        <f>'Base Table 5'!BK27/'Base Table 5'!BK$131</f>
        <v>4.3192239834998735E-6</v>
      </c>
      <c r="BI25">
        <f>'Base Table 5'!BL27/'Base Table 5'!BL$131</f>
        <v>3.9527360240925024E-6</v>
      </c>
      <c r="BJ25">
        <f>'Base Table 5'!BM27/'Base Table 5'!BM$131</f>
        <v>3.2511795226869936E-6</v>
      </c>
      <c r="BK25">
        <f>'Base Table 5'!BN27/'Base Table 5'!BN$131</f>
        <v>5.2359033109726154E-5</v>
      </c>
      <c r="BL25">
        <f>'Base Table 5'!BO27/'Base Table 5'!BO$131</f>
        <v>3.8785594844136456E-6</v>
      </c>
      <c r="BM25">
        <f>'Base Table 5'!BP27/'Base Table 5'!BP$131</f>
        <v>1.4319839792976789E-4</v>
      </c>
      <c r="BN25">
        <f>'Base Table 5'!BQ27/'Base Table 5'!BQ$131</f>
        <v>6.9451493265664662E-6</v>
      </c>
      <c r="BO25">
        <f>'Base Table 5'!BR27/'Base Table 5'!BR$131</f>
        <v>3.4350689840761725E-6</v>
      </c>
      <c r="BP25">
        <f>'Base Table 5'!BS27/'Base Table 5'!BS$131</f>
        <v>5.5342042028806672E-7</v>
      </c>
      <c r="BQ25">
        <f>'Base Table 5'!BT27/'Base Table 5'!BT$131</f>
        <v>2.0979358240627609E-5</v>
      </c>
      <c r="BR25">
        <f>'Base Table 5'!BU27/'Base Table 5'!BU$131</f>
        <v>1.7222317013477067E-6</v>
      </c>
      <c r="BS25">
        <f>'Base Table 5'!BV27/'Base Table 5'!BV$131</f>
        <v>1.0303119129281853E-5</v>
      </c>
      <c r="BT25">
        <f>'Base Table 5'!BW27/'Base Table 5'!BW$131</f>
        <v>1.9116463934485286E-6</v>
      </c>
      <c r="BU25">
        <f>'Base Table 5'!BX27/'Base Table 5'!BX$131</f>
        <v>1.0740866044744732E-5</v>
      </c>
      <c r="BV25">
        <f>'Base Table 5'!BY27/'Base Table 5'!BY$131</f>
        <v>5.5218019632653168E-6</v>
      </c>
      <c r="BW25">
        <f>'Base Table 5'!BZ27/'Base Table 5'!BZ$131</f>
        <v>2.7845857846774924E-5</v>
      </c>
      <c r="BX25">
        <f>'Base Table 5'!CA27/'Base Table 5'!CA$131</f>
        <v>3.4474046171491437E-5</v>
      </c>
      <c r="BY25">
        <f>'Base Table 5'!CB27/'Base Table 5'!CB$131</f>
        <v>8.7425937648362081E-3</v>
      </c>
      <c r="BZ25">
        <f>'Base Table 5'!CC27/'Base Table 5'!CC$131</f>
        <v>1.1283655507751376E-2</v>
      </c>
      <c r="CA25">
        <f>'Base Table 5'!CD27/'Base Table 5'!CD$131</f>
        <v>1.5408411593355619E-5</v>
      </c>
      <c r="CB25">
        <f>'Base Table 5'!CE27/'Base Table 5'!CE$131</f>
        <v>5.5858098704798207E-5</v>
      </c>
      <c r="CC25">
        <f>'Base Table 5'!CF27/'Base Table 5'!CF$131</f>
        <v>2.7381760785862266E-6</v>
      </c>
      <c r="CD25">
        <f>'Base Table 5'!CG27/'Base Table 5'!CG$131</f>
        <v>3.8521778126576604E-4</v>
      </c>
      <c r="CE25">
        <f>'Base Table 5'!CH27/'Base Table 5'!CH$131</f>
        <v>3.8736927101664732E-6</v>
      </c>
      <c r="CF25">
        <f>'Base Table 5'!CI27/'Base Table 5'!CI$131</f>
        <v>1.2913881505455657E-6</v>
      </c>
      <c r="CG25">
        <f>'Base Table 5'!CJ27/'Base Table 5'!CJ$131</f>
        <v>2.5078087156678439E-6</v>
      </c>
      <c r="CH25">
        <f>'Base Table 5'!CK27/'Base Table 5'!CK$131</f>
        <v>2.3649906229518447E-6</v>
      </c>
      <c r="CI25">
        <f>'Base Table 5'!CL27/'Base Table 5'!CL$131</f>
        <v>2.1244018732171888E-6</v>
      </c>
      <c r="CJ25">
        <f>'Base Table 5'!CM27/'Base Table 5'!CM$131</f>
        <v>1.7390642118318479E-5</v>
      </c>
      <c r="CK25">
        <f>'Base Table 5'!CN27/'Base Table 5'!CN$131</f>
        <v>3.2236106279521862E-6</v>
      </c>
      <c r="CL25">
        <f>'Base Table 5'!CO27/'Base Table 5'!CO$131</f>
        <v>1.2886598491692374E-6</v>
      </c>
      <c r="CM25">
        <f>'Base Table 5'!CP27/'Base Table 5'!CP$131</f>
        <v>7.8697779162506849E-5</v>
      </c>
      <c r="CN25">
        <f>'Base Table 5'!CQ27/'Base Table 5'!CQ$131</f>
        <v>6.342260503503476E-7</v>
      </c>
      <c r="CO25">
        <f>'Base Table 5'!CR27/'Base Table 5'!CR$131</f>
        <v>1.3720896927335052E-6</v>
      </c>
      <c r="CP25">
        <f>'Base Table 5'!CS27/'Base Table 5'!CS$131</f>
        <v>6.0488160734368809E-5</v>
      </c>
      <c r="CQ25">
        <f>'Base Table 5'!CT27/'Base Table 5'!CT$131</f>
        <v>1.9942676409178579E-8</v>
      </c>
      <c r="CR25">
        <f>'Base Table 5'!CU27/'Base Table 5'!CU$131</f>
        <v>2.0781667942072268E-8</v>
      </c>
      <c r="CS25">
        <f>'Base Table 5'!CV27/'Base Table 5'!CV$131</f>
        <v>1.1761946902654866E-5</v>
      </c>
      <c r="CT25">
        <f>'Base Table 5'!CW27/'Base Table 5'!CW$131</f>
        <v>6.2677964020083084E-6</v>
      </c>
      <c r="CU25">
        <f>'Base Table 5'!CX27/'Base Table 5'!CX$131</f>
        <v>4.3667673911155821E-6</v>
      </c>
      <c r="CV25">
        <f>'Base Table 5'!CY27/'Base Table 5'!CY$131</f>
        <v>8.6204553177030241E-6</v>
      </c>
      <c r="CW25">
        <f>'Base Table 5'!CZ27/'Base Table 5'!CZ$131</f>
        <v>1.6868234610657065E-5</v>
      </c>
      <c r="CX25">
        <f>'Base Table 5'!DA27/'Base Table 5'!DA$131</f>
        <v>1.6412359783816565E-4</v>
      </c>
      <c r="CY25">
        <f>'Base Table 5'!DB27/'Base Table 5'!DB$131</f>
        <v>1.7980417495559237E-4</v>
      </c>
      <c r="CZ25">
        <f>'Base Table 5'!DC27/'Base Table 5'!DC$131</f>
        <v>2.5788275714071878E-5</v>
      </c>
      <c r="DA25">
        <f>'Base Table 5'!DD27/'Base Table 5'!DD$131</f>
        <v>2.0222521432812529E-6</v>
      </c>
      <c r="DB25">
        <f>'Base Table 5'!DE27/'Base Table 5'!DE$131</f>
        <v>2.6782870660955809E-4</v>
      </c>
      <c r="DC25">
        <f>'Base Table 5'!DF27/'Base Table 5'!DF$131</f>
        <v>6.8355677784202968E-5</v>
      </c>
      <c r="DD25">
        <f>'Base Table 5'!DG27/'Base Table 5'!DG$131</f>
        <v>6.5437441818955863E-6</v>
      </c>
      <c r="DE25">
        <f>'Base Table 5'!DH27/'Base Table 5'!DH$131</f>
        <v>3.1734218586945363E-5</v>
      </c>
      <c r="DF25">
        <f>'Base Table 5'!DI27/'Base Table 5'!DI$131</f>
        <v>3.4231060227050265E-6</v>
      </c>
      <c r="DG25">
        <f>'Base Table 5'!DJ27/'Base Table 5'!DJ$131</f>
        <v>2.710867644460152E-4</v>
      </c>
      <c r="DH25">
        <f>'Base Table 5'!DK27/'Base Table 5'!DK$131</f>
        <v>3.301449443463019E-3</v>
      </c>
      <c r="DI25">
        <f>'Base Table 5'!DL27/'Base Table 5'!DL$131</f>
        <v>6.7815753290119816E-5</v>
      </c>
      <c r="DJ25">
        <f>'Base Table 5'!DM27/'Base Table 5'!DM$131</f>
        <v>7.3516941612347253E-6</v>
      </c>
      <c r="DK25">
        <f>'Base Table 5'!DN27/'Base Table 5'!DN$131</f>
        <v>1.540182738352441E-4</v>
      </c>
      <c r="DL25">
        <f>'Base Table 5'!DO27/'Base Table 5'!DO$131</f>
        <v>5.9454453675503771E-5</v>
      </c>
    </row>
    <row r="26" spans="1:116" x14ac:dyDescent="0.4">
      <c r="A26">
        <v>25</v>
      </c>
      <c r="B26">
        <f>'Base Table 5'!E28/'Base Table 5'!E$131</f>
        <v>5.2639606849840678E-5</v>
      </c>
      <c r="C26">
        <f>'Base Table 5'!F28/'Base Table 5'!F$131</f>
        <v>5.6312707617574222E-5</v>
      </c>
      <c r="D26">
        <f>'Base Table 5'!G28/'Base Table 5'!G$131</f>
        <v>3.3577922615424449E-5</v>
      </c>
      <c r="E26">
        <f>'Base Table 5'!H28/'Base Table 5'!H$131</f>
        <v>1.7844520340912787E-4</v>
      </c>
      <c r="F26">
        <f>'Base Table 5'!I28/'Base Table 5'!I$131</f>
        <v>2.68670081303424E-5</v>
      </c>
      <c r="G26">
        <f>'Base Table 5'!J28/'Base Table 5'!J$131</f>
        <v>1.0193111014726612E-4</v>
      </c>
      <c r="H26">
        <f>'Base Table 5'!K28/'Base Table 5'!K$131</f>
        <v>1.3578229454591932E-4</v>
      </c>
      <c r="I26">
        <f>'Base Table 5'!L28/'Base Table 5'!L$131</f>
        <v>4.765917131136801E-5</v>
      </c>
      <c r="J26">
        <f>'Base Table 5'!M28/'Base Table 5'!M$131</f>
        <v>3.051798974581076E-5</v>
      </c>
      <c r="K26">
        <f>'Base Table 5'!N28/'Base Table 5'!N$131</f>
        <v>2.064773273558146E-5</v>
      </c>
      <c r="L26">
        <f>'Base Table 5'!O28/'Base Table 5'!O$131</f>
        <v>1.5334771635190306E-4</v>
      </c>
      <c r="M26">
        <f>'Base Table 5'!P28/'Base Table 5'!P$131</f>
        <v>8.6339167332832935E-5</v>
      </c>
      <c r="N26">
        <f>'Base Table 5'!Q28/'Base Table 5'!Q$131</f>
        <v>4.3363725397032208E-5</v>
      </c>
      <c r="O26">
        <f>'Base Table 5'!R28/'Base Table 5'!R$131</f>
        <v>3.5104731477940008E-5</v>
      </c>
      <c r="P26">
        <f>'Base Table 5'!S28/'Base Table 5'!S$131</f>
        <v>1.0594060061513619E-4</v>
      </c>
      <c r="Q26">
        <f>'Base Table 5'!T28/'Base Table 5'!T$131</f>
        <v>6.563061275237478E-5</v>
      </c>
      <c r="R26">
        <f>'Base Table 5'!U28/'Base Table 5'!U$131</f>
        <v>2.8933463392039939E-4</v>
      </c>
      <c r="S26">
        <f>'Base Table 5'!V28/'Base Table 5'!V$131</f>
        <v>1.8524991909297172E-4</v>
      </c>
      <c r="T26">
        <f>'Base Table 5'!W28/'Base Table 5'!W$131</f>
        <v>1.5859954810117801E-4</v>
      </c>
      <c r="U26">
        <f>'Base Table 5'!X28/'Base Table 5'!X$131</f>
        <v>1.0439170151007563E-4</v>
      </c>
      <c r="V26">
        <f>'Base Table 5'!Y28/'Base Table 5'!Y$131</f>
        <v>1.478026684271121E-4</v>
      </c>
      <c r="W26">
        <f>'Base Table 5'!Z28/'Base Table 5'!Z$131</f>
        <v>1.2106375616394101E-4</v>
      </c>
      <c r="X26">
        <f>'Base Table 5'!AA28/'Base Table 5'!AA$131</f>
        <v>1.6701181246499654E-4</v>
      </c>
      <c r="Y26">
        <f>'Base Table 5'!AB28/'Base Table 5'!AB$131</f>
        <v>3.2450937301900745E-4</v>
      </c>
      <c r="Z26">
        <f>'Base Table 5'!AC28/'Base Table 5'!AC$131</f>
        <v>1.0478556355942746E-2</v>
      </c>
      <c r="AA26">
        <f>'Base Table 5'!AD28/'Base Table 5'!AD$131</f>
        <v>5.5844184854121982E-5</v>
      </c>
      <c r="AB26">
        <f>'Base Table 5'!AE28/'Base Table 5'!AE$131</f>
        <v>8.8957055214723929E-5</v>
      </c>
      <c r="AC26">
        <f>'Base Table 5'!AF28/'Base Table 5'!AF$131</f>
        <v>4.9219794528540734E-4</v>
      </c>
      <c r="AD26">
        <f>'Base Table 5'!AG28/'Base Table 5'!AG$131</f>
        <v>7.8431680124235801E-6</v>
      </c>
      <c r="AE26">
        <f>'Base Table 5'!AH28/'Base Table 5'!AH$131</f>
        <v>6.4882032667876589E-5</v>
      </c>
      <c r="AF26">
        <f>'Base Table 5'!AI28/'Base Table 5'!AI$131</f>
        <v>1.3947936236890184E-4</v>
      </c>
      <c r="AG26">
        <f>'Base Table 5'!AJ28/'Base Table 5'!AJ$131</f>
        <v>6.371357202331388E-5</v>
      </c>
      <c r="AH26">
        <f>'Base Table 5'!AK28/'Base Table 5'!AK$131</f>
        <v>1.0106160527585652E-4</v>
      </c>
      <c r="AI26">
        <f>'Base Table 5'!AL28/'Base Table 5'!AL$131</f>
        <v>4.6012477323593986E-4</v>
      </c>
      <c r="AJ26">
        <f>'Base Table 5'!AM28/'Base Table 5'!AM$131</f>
        <v>1.9027613384632578E-4</v>
      </c>
      <c r="AK26">
        <f>'Base Table 5'!AN28/'Base Table 5'!AN$131</f>
        <v>2.8931095917510526E-4</v>
      </c>
      <c r="AL26">
        <f>'Base Table 5'!AO28/'Base Table 5'!AO$131</f>
        <v>6.2863706342700581E-5</v>
      </c>
      <c r="AM26">
        <f>'Base Table 5'!AP28/'Base Table 5'!AP$131</f>
        <v>9.6878873320916401E-4</v>
      </c>
      <c r="AN26">
        <f>'Base Table 5'!AQ28/'Base Table 5'!AQ$131</f>
        <v>7.7200891316645388E-5</v>
      </c>
      <c r="AO26">
        <f>'Base Table 5'!AR28/'Base Table 5'!AR$131</f>
        <v>5.3550445224196687E-4</v>
      </c>
      <c r="AP26">
        <f>'Base Table 5'!AS28/'Base Table 5'!AS$131</f>
        <v>2.2617187009175624E-4</v>
      </c>
      <c r="AQ26">
        <f>'Base Table 5'!AT28/'Base Table 5'!AT$131</f>
        <v>9.4088695581813259E-4</v>
      </c>
      <c r="AR26">
        <f>'Base Table 5'!AU28/'Base Table 5'!AU$131</f>
        <v>3.6376930877609931E-4</v>
      </c>
      <c r="AS26">
        <f>'Base Table 5'!AV28/'Base Table 5'!AV$131</f>
        <v>4.1267915655569907E-4</v>
      </c>
      <c r="AT26">
        <f>'Base Table 5'!AW28/'Base Table 5'!AW$131</f>
        <v>1.400203971382751E-4</v>
      </c>
      <c r="AU26">
        <f>'Base Table 5'!AX28/'Base Table 5'!AX$131</f>
        <v>1.4635395734255687E-4</v>
      </c>
      <c r="AV26">
        <f>'Base Table 5'!AY28/'Base Table 5'!AY$131</f>
        <v>2.6005180803198135E-4</v>
      </c>
      <c r="AW26">
        <f>'Base Table 5'!AZ28/'Base Table 5'!AZ$131</f>
        <v>2.1652446274528266E-4</v>
      </c>
      <c r="AX26">
        <f>'Base Table 5'!BA28/'Base Table 5'!BA$131</f>
        <v>8.0855411342083087E-5</v>
      </c>
      <c r="AY26">
        <f>'Base Table 5'!BB28/'Base Table 5'!BB$131</f>
        <v>5.6940612645779885E-6</v>
      </c>
      <c r="AZ26">
        <f>'Base Table 5'!BC28/'Base Table 5'!BC$131</f>
        <v>7.1273719175584394E-5</v>
      </c>
      <c r="BA26">
        <f>'Base Table 5'!BD28/'Base Table 5'!BD$131</f>
        <v>8.9613365076294835E-5</v>
      </c>
      <c r="BB26">
        <f>'Base Table 5'!BE28/'Base Table 5'!BE$131</f>
        <v>1.1386980520324793E-4</v>
      </c>
      <c r="BC26">
        <f>'Base Table 5'!BF28/'Base Table 5'!BF$131</f>
        <v>2.2992816346604169E-4</v>
      </c>
      <c r="BD26">
        <f>'Base Table 5'!BG28/'Base Table 5'!BG$131</f>
        <v>1.0588640126289507E-4</v>
      </c>
      <c r="BE26">
        <f>'Base Table 5'!BH28/'Base Table 5'!BH$131</f>
        <v>9.9225282833251353E-5</v>
      </c>
      <c r="BF26">
        <f>'Base Table 5'!BI28/'Base Table 5'!BI$131</f>
        <v>1.0693865714528464E-4</v>
      </c>
      <c r="BG26">
        <f>'Base Table 5'!BJ28/'Base Table 5'!BJ$131</f>
        <v>1.2730167781123869E-4</v>
      </c>
      <c r="BH26">
        <f>'Base Table 5'!BK28/'Base Table 5'!BK$131</f>
        <v>1.1027975573871369E-4</v>
      </c>
      <c r="BI26">
        <f>'Base Table 5'!BL28/'Base Table 5'!BL$131</f>
        <v>7.5495851392542562E-5</v>
      </c>
      <c r="BJ26">
        <f>'Base Table 5'!BM28/'Base Table 5'!BM$131</f>
        <v>8.6208695730603512E-5</v>
      </c>
      <c r="BK26">
        <f>'Base Table 5'!BN28/'Base Table 5'!BN$131</f>
        <v>1.2678240793124326E-4</v>
      </c>
      <c r="BL26">
        <f>'Base Table 5'!BO28/'Base Table 5'!BO$131</f>
        <v>1.8269903608790418E-4</v>
      </c>
      <c r="BM26">
        <f>'Base Table 5'!BP28/'Base Table 5'!BP$131</f>
        <v>2.8739215080344057E-4</v>
      </c>
      <c r="BN26">
        <f>'Base Table 5'!BQ28/'Base Table 5'!BQ$131</f>
        <v>4.1354674995120051E-5</v>
      </c>
      <c r="BO26">
        <f>'Base Table 5'!BR28/'Base Table 5'!BR$131</f>
        <v>2.515275241355212E-5</v>
      </c>
      <c r="BP26">
        <f>'Base Table 5'!BS28/'Base Table 5'!BS$131</f>
        <v>4.3551112518780362E-5</v>
      </c>
      <c r="BQ26">
        <f>'Base Table 5'!BT28/'Base Table 5'!BT$131</f>
        <v>1.4455018969841167E-4</v>
      </c>
      <c r="BR26">
        <f>'Base Table 5'!BU28/'Base Table 5'!BU$131</f>
        <v>3.9330669150036885E-5</v>
      </c>
      <c r="BS26">
        <f>'Base Table 5'!BV28/'Base Table 5'!BV$131</f>
        <v>7.144960645411372E-5</v>
      </c>
      <c r="BT26">
        <f>'Base Table 5'!BW28/'Base Table 5'!BW$131</f>
        <v>7.128928061095834E-5</v>
      </c>
      <c r="BU26">
        <f>'Base Table 5'!BX28/'Base Table 5'!BX$131</f>
        <v>5.6586069418654347E-5</v>
      </c>
      <c r="BV26">
        <f>'Base Table 5'!BY28/'Base Table 5'!BY$131</f>
        <v>7.4955549370113572E-5</v>
      </c>
      <c r="BW26">
        <f>'Base Table 5'!BZ28/'Base Table 5'!BZ$131</f>
        <v>3.8016394965434399E-5</v>
      </c>
      <c r="BX26">
        <f>'Base Table 5'!CA28/'Base Table 5'!CA$131</f>
        <v>2.9243159921276926E-5</v>
      </c>
      <c r="BY26">
        <f>'Base Table 5'!CB28/'Base Table 5'!CB$131</f>
        <v>1.7616434562430763E-3</v>
      </c>
      <c r="BZ26">
        <f>'Base Table 5'!CC28/'Base Table 5'!CC$131</f>
        <v>3.6927012100371917E-3</v>
      </c>
      <c r="CA26">
        <f>'Base Table 5'!CD28/'Base Table 5'!CD$131</f>
        <v>4.2189781168542862E-5</v>
      </c>
      <c r="CB26">
        <f>'Base Table 5'!CE28/'Base Table 5'!CE$131</f>
        <v>3.9642805440532945E-5</v>
      </c>
      <c r="CC26">
        <f>'Base Table 5'!CF28/'Base Table 5'!CF$131</f>
        <v>1.9793316887631568E-5</v>
      </c>
      <c r="CD26">
        <f>'Base Table 5'!CG28/'Base Table 5'!CG$131</f>
        <v>2.0110712483883625E-4</v>
      </c>
      <c r="CE26">
        <f>'Base Table 5'!CH28/'Base Table 5'!CH$131</f>
        <v>4.1508447638845116E-5</v>
      </c>
      <c r="CF26">
        <f>'Base Table 5'!CI28/'Base Table 5'!CI$131</f>
        <v>7.5066785884073571E-6</v>
      </c>
      <c r="CG26">
        <f>'Base Table 5'!CJ28/'Base Table 5'!CJ$131</f>
        <v>3.9833613168745639E-5</v>
      </c>
      <c r="CH26">
        <f>'Base Table 5'!CK28/'Base Table 5'!CK$131</f>
        <v>3.2337056824849438E-5</v>
      </c>
      <c r="CI26">
        <f>'Base Table 5'!CL28/'Base Table 5'!CL$131</f>
        <v>1.350239208607862E-5</v>
      </c>
      <c r="CJ26">
        <f>'Base Table 5'!CM28/'Base Table 5'!CM$131</f>
        <v>1.199794409717178E-4</v>
      </c>
      <c r="CK26">
        <f>'Base Table 5'!CN28/'Base Table 5'!CN$131</f>
        <v>1.6124536016840776E-5</v>
      </c>
      <c r="CL26">
        <f>'Base Table 5'!CO28/'Base Table 5'!CO$131</f>
        <v>3.7800688908964298E-6</v>
      </c>
      <c r="CM26">
        <f>'Base Table 5'!CP28/'Base Table 5'!CP$131</f>
        <v>1.3975140333038951E-4</v>
      </c>
      <c r="CN26">
        <f>'Base Table 5'!CQ28/'Base Table 5'!CQ$131</f>
        <v>1.4063754950563604E-5</v>
      </c>
      <c r="CO26">
        <f>'Base Table 5'!CR28/'Base Table 5'!CR$131</f>
        <v>7.6038629139116368E-6</v>
      </c>
      <c r="CP26">
        <f>'Base Table 5'!CS28/'Base Table 5'!CS$131</f>
        <v>4.2867564363658462E-5</v>
      </c>
      <c r="CQ26">
        <f>'Base Table 5'!CT28/'Base Table 5'!CT$131</f>
        <v>6.7573208205053934E-7</v>
      </c>
      <c r="CR26">
        <f>'Base Table 5'!CU28/'Base Table 5'!CU$131</f>
        <v>6.9410770926521371E-7</v>
      </c>
      <c r="CS26">
        <f>'Base Table 5'!CV28/'Base Table 5'!CV$131</f>
        <v>1.2899999999999998E-5</v>
      </c>
      <c r="CT26">
        <f>'Base Table 5'!CW28/'Base Table 5'!CW$131</f>
        <v>1.900281278565943E-5</v>
      </c>
      <c r="CU26">
        <f>'Base Table 5'!CX28/'Base Table 5'!CX$131</f>
        <v>2.8478074829863461E-5</v>
      </c>
      <c r="CV26">
        <f>'Base Table 5'!CY28/'Base Table 5'!CY$131</f>
        <v>2.2690282025144413E-5</v>
      </c>
      <c r="CW26">
        <f>'Base Table 5'!CZ28/'Base Table 5'!CZ$131</f>
        <v>5.6693012823924581E-5</v>
      </c>
      <c r="CX26">
        <f>'Base Table 5'!DA28/'Base Table 5'!DA$131</f>
        <v>9.4668821450946065E-5</v>
      </c>
      <c r="CY26">
        <f>'Base Table 5'!DB28/'Base Table 5'!DB$131</f>
        <v>2.9076360302442965E-5</v>
      </c>
      <c r="CZ26">
        <f>'Base Table 5'!DC28/'Base Table 5'!DC$131</f>
        <v>3.0564132752886619E-5</v>
      </c>
      <c r="DA26">
        <f>'Base Table 5'!DD28/'Base Table 5'!DD$131</f>
        <v>2.9302149620587016E-5</v>
      </c>
      <c r="DB26">
        <f>'Base Table 5'!DE28/'Base Table 5'!DE$131</f>
        <v>1.4603903123913066E-4</v>
      </c>
      <c r="DC26">
        <f>'Base Table 5'!DF28/'Base Table 5'!DF$131</f>
        <v>2.8943217475399468E-5</v>
      </c>
      <c r="DD26">
        <f>'Base Table 5'!DG28/'Base Table 5'!DG$131</f>
        <v>5.3374307629618523E-5</v>
      </c>
      <c r="DE26">
        <f>'Base Table 5'!DH28/'Base Table 5'!DH$131</f>
        <v>4.3312119958232978E-5</v>
      </c>
      <c r="DF26">
        <f>'Base Table 5'!DI28/'Base Table 5'!DI$131</f>
        <v>4.5523954115680076E-5</v>
      </c>
      <c r="DG26">
        <f>'Base Table 5'!DJ28/'Base Table 5'!DJ$131</f>
        <v>5.4408906167167349E-5</v>
      </c>
      <c r="DH26">
        <f>'Base Table 5'!DK28/'Base Table 5'!DK$131</f>
        <v>4.8502440127638893E-4</v>
      </c>
      <c r="DI26">
        <f>'Base Table 5'!DL28/'Base Table 5'!DL$131</f>
        <v>1.7111896811366464E-4</v>
      </c>
      <c r="DJ26">
        <f>'Base Table 5'!DM28/'Base Table 5'!DM$131</f>
        <v>2.0386019320820043E-4</v>
      </c>
      <c r="DK26">
        <f>'Base Table 5'!DN28/'Base Table 5'!DN$131</f>
        <v>7.7278339185798847E-5</v>
      </c>
      <c r="DL26">
        <f>'Base Table 5'!DO28/'Base Table 5'!DO$131</f>
        <v>1.249520913175947E-5</v>
      </c>
    </row>
    <row r="27" spans="1:116" x14ac:dyDescent="0.4">
      <c r="A27">
        <v>26</v>
      </c>
      <c r="B27">
        <f>'Base Table 5'!E29/'Base Table 5'!E$131</f>
        <v>1.8644128691659953E-6</v>
      </c>
      <c r="C27">
        <f>'Base Table 5'!F29/'Base Table 5'!F$131</f>
        <v>1.3294314047801488E-6</v>
      </c>
      <c r="D27">
        <f>'Base Table 5'!G29/'Base Table 5'!G$131</f>
        <v>1.9099517322825187E-6</v>
      </c>
      <c r="E27">
        <f>'Base Table 5'!H29/'Base Table 5'!H$131</f>
        <v>4.2991748676126515E-5</v>
      </c>
      <c r="F27">
        <f>'Base Table 5'!I29/'Base Table 5'!I$131</f>
        <v>7.400761838909008E-7</v>
      </c>
      <c r="G27">
        <f>'Base Table 5'!J29/'Base Table 5'!J$131</f>
        <v>4.2581262622302836E-5</v>
      </c>
      <c r="H27">
        <f>'Base Table 5'!K29/'Base Table 5'!K$131</f>
        <v>8.1124549143563082E-6</v>
      </c>
      <c r="I27">
        <f>'Base Table 5'!L29/'Base Table 5'!L$131</f>
        <v>1.0977957406492839E-5</v>
      </c>
      <c r="J27">
        <f>'Base Table 5'!M29/'Base Table 5'!M$131</f>
        <v>1.708305197541907E-6</v>
      </c>
      <c r="K27">
        <f>'Base Table 5'!N29/'Base Table 5'!N$131</f>
        <v>2.2755082342453317E-7</v>
      </c>
      <c r="L27">
        <f>'Base Table 5'!O29/'Base Table 5'!O$131</f>
        <v>1.8874841647682222E-5</v>
      </c>
      <c r="M27">
        <f>'Base Table 5'!P29/'Base Table 5'!P$131</f>
        <v>1.4333782261803129E-5</v>
      </c>
      <c r="N27">
        <f>'Base Table 5'!Q29/'Base Table 5'!Q$131</f>
        <v>3.6887528224744515E-7</v>
      </c>
      <c r="O27">
        <f>'Base Table 5'!R29/'Base Table 5'!R$131</f>
        <v>8.4556887978941186E-5</v>
      </c>
      <c r="P27">
        <f>'Base Table 5'!S29/'Base Table 5'!S$131</f>
        <v>3.155940789352772E-6</v>
      </c>
      <c r="Q27">
        <f>'Base Table 5'!T29/'Base Table 5'!T$131</f>
        <v>2.9720755215058997E-6</v>
      </c>
      <c r="R27">
        <f>'Base Table 5'!U29/'Base Table 5'!U$131</f>
        <v>5.0880625511872737E-6</v>
      </c>
      <c r="S27">
        <f>'Base Table 5'!V29/'Base Table 5'!V$131</f>
        <v>4.9283469041715112E-6</v>
      </c>
      <c r="T27">
        <f>'Base Table 5'!W29/'Base Table 5'!W$131</f>
        <v>5.34117073044573E-6</v>
      </c>
      <c r="U27">
        <f>'Base Table 5'!X29/'Base Table 5'!X$131</f>
        <v>4.0366286298203252E-6</v>
      </c>
      <c r="V27">
        <f>'Base Table 5'!Y29/'Base Table 5'!Y$131</f>
        <v>3.6374989958824531E-6</v>
      </c>
      <c r="W27">
        <f>'Base Table 5'!Z29/'Base Table 5'!Z$131</f>
        <v>4.6617915638608785E-6</v>
      </c>
      <c r="X27">
        <f>'Base Table 5'!AA29/'Base Table 5'!AA$131</f>
        <v>3.031992525793276E-5</v>
      </c>
      <c r="Y27">
        <f>'Base Table 5'!AB29/'Base Table 5'!AB$131</f>
        <v>1.1745318703979587E-5</v>
      </c>
      <c r="Z27">
        <f>'Base Table 5'!AC29/'Base Table 5'!AC$131</f>
        <v>1.3147464268929983E-5</v>
      </c>
      <c r="AA27">
        <f>'Base Table 5'!AD29/'Base Table 5'!AD$131</f>
        <v>2.7942611918239948E-2</v>
      </c>
      <c r="AB27">
        <f>'Base Table 5'!AE29/'Base Table 5'!AE$131</f>
        <v>8.9570552147239274E-6</v>
      </c>
      <c r="AC27">
        <f>'Base Table 5'!AF29/'Base Table 5'!AF$131</f>
        <v>8.1393169905494712E-3</v>
      </c>
      <c r="AD27">
        <f>'Base Table 5'!AG29/'Base Table 5'!AG$131</f>
        <v>1.9607920031058948E-4</v>
      </c>
      <c r="AE27">
        <f>'Base Table 5'!AH29/'Base Table 5'!AH$131</f>
        <v>4.1569872958257712E-4</v>
      </c>
      <c r="AF27">
        <f>'Base Table 5'!AI29/'Base Table 5'!AI$131</f>
        <v>7.3752695498330678E-6</v>
      </c>
      <c r="AG27">
        <f>'Base Table 5'!AJ29/'Base Table 5'!AJ$131</f>
        <v>9.2589508742714352E-6</v>
      </c>
      <c r="AH27">
        <f>'Base Table 5'!AK29/'Base Table 5'!AK$131</f>
        <v>3.6976837703072221E-4</v>
      </c>
      <c r="AI27">
        <f>'Base Table 5'!AL29/'Base Table 5'!AL$131</f>
        <v>2.238267441846726E-5</v>
      </c>
      <c r="AJ27">
        <f>'Base Table 5'!AM29/'Base Table 5'!AM$131</f>
        <v>5.1137536707789792E-4</v>
      </c>
      <c r="AK27">
        <f>'Base Table 5'!AN29/'Base Table 5'!AN$131</f>
        <v>5.236572530681493E-4</v>
      </c>
      <c r="AL27">
        <f>'Base Table 5'!AO29/'Base Table 5'!AO$131</f>
        <v>1.8582872061390456E-5</v>
      </c>
      <c r="AM27">
        <f>'Base Table 5'!AP29/'Base Table 5'!AP$131</f>
        <v>2.0124863937837816E-3</v>
      </c>
      <c r="AN27">
        <f>'Base Table 5'!AQ29/'Base Table 5'!AQ$131</f>
        <v>9.6012024678401089E-5</v>
      </c>
      <c r="AO27">
        <f>'Base Table 5'!AR29/'Base Table 5'!AR$131</f>
        <v>3.8201161756255722E-4</v>
      </c>
      <c r="AP27">
        <f>'Base Table 5'!AS29/'Base Table 5'!AS$131</f>
        <v>1.1854817451067326E-3</v>
      </c>
      <c r="AQ27">
        <f>'Base Table 5'!AT29/'Base Table 5'!AT$131</f>
        <v>4.4870995138770742E-3</v>
      </c>
      <c r="AR27">
        <f>'Base Table 5'!AU29/'Base Table 5'!AU$131</f>
        <v>6.5690735337333833E-5</v>
      </c>
      <c r="AS27">
        <f>'Base Table 5'!AV29/'Base Table 5'!AV$131</f>
        <v>2.2511943571335339E-5</v>
      </c>
      <c r="AT27">
        <f>'Base Table 5'!AW29/'Base Table 5'!AW$131</f>
        <v>2.6544151116260681E-6</v>
      </c>
      <c r="AU27">
        <f>'Base Table 5'!AX29/'Base Table 5'!AX$131</f>
        <v>5.0483701332959963E-6</v>
      </c>
      <c r="AV27">
        <f>'Base Table 5'!AY29/'Base Table 5'!AY$131</f>
        <v>9.9223483489309412E-6</v>
      </c>
      <c r="AW27">
        <f>'Base Table 5'!AZ29/'Base Table 5'!AZ$131</f>
        <v>4.4891393897369329E-4</v>
      </c>
      <c r="AX27">
        <f>'Base Table 5'!BA29/'Base Table 5'!BA$131</f>
        <v>2.2990158622404865E-5</v>
      </c>
      <c r="AY27">
        <f>'Base Table 5'!BB29/'Base Table 5'!BB$131</f>
        <v>5.1570096252595567E-7</v>
      </c>
      <c r="AZ27">
        <f>'Base Table 5'!BC29/'Base Table 5'!BC$131</f>
        <v>7.2267395868780132E-6</v>
      </c>
      <c r="BA27">
        <f>'Base Table 5'!BD29/'Base Table 5'!BD$131</f>
        <v>1.3790471244202314E-5</v>
      </c>
      <c r="BB27">
        <f>'Base Table 5'!BE29/'Base Table 5'!BE$131</f>
        <v>4.7757687079844012E-5</v>
      </c>
      <c r="BC27">
        <f>'Base Table 5'!BF29/'Base Table 5'!BF$131</f>
        <v>4.9896665187383099E-5</v>
      </c>
      <c r="BD27">
        <f>'Base Table 5'!BG29/'Base Table 5'!BG$131</f>
        <v>2.2569748671148189E-5</v>
      </c>
      <c r="BE27">
        <f>'Base Table 5'!BH29/'Base Table 5'!BH$131</f>
        <v>4.0678799803246432E-4</v>
      </c>
      <c r="BF27">
        <f>'Base Table 5'!BI29/'Base Table 5'!BI$131</f>
        <v>3.6316260759864835E-5</v>
      </c>
      <c r="BG27">
        <f>'Base Table 5'!BJ29/'Base Table 5'!BJ$131</f>
        <v>1.8631881451605575E-4</v>
      </c>
      <c r="BH27">
        <f>'Base Table 5'!BK29/'Base Table 5'!BK$131</f>
        <v>8.4364411837714451E-5</v>
      </c>
      <c r="BI27">
        <f>'Base Table 5'!BL29/'Base Table 5'!BL$131</f>
        <v>1.2090308230275823E-3</v>
      </c>
      <c r="BJ27">
        <f>'Base Table 5'!BM29/'Base Table 5'!BM$131</f>
        <v>2.2291555082165176E-4</v>
      </c>
      <c r="BK27">
        <f>'Base Table 5'!BN29/'Base Table 5'!BN$131</f>
        <v>4.9352078604332425E-5</v>
      </c>
      <c r="BL27">
        <f>'Base Table 5'!BO29/'Base Table 5'!BO$131</f>
        <v>1.1012929969732271E-3</v>
      </c>
      <c r="BM27">
        <f>'Base Table 5'!BP29/'Base Table 5'!BP$131</f>
        <v>5.2256134555001028E-5</v>
      </c>
      <c r="BN27">
        <f>'Base Table 5'!BQ29/'Base Table 5'!BQ$131</f>
        <v>5.2703494046457163E-7</v>
      </c>
      <c r="BO27">
        <f>'Base Table 5'!BR29/'Base Table 5'!BR$131</f>
        <v>1.8926410454562855E-7</v>
      </c>
      <c r="BP27">
        <f>'Base Table 5'!BS29/'Base Table 5'!BS$131</f>
        <v>1.8447347342935556E-7</v>
      </c>
      <c r="BQ27">
        <f>'Base Table 5'!BT29/'Base Table 5'!BT$131</f>
        <v>4.0457205324416427E-5</v>
      </c>
      <c r="BR27">
        <f>'Base Table 5'!BU29/'Base Table 5'!BU$131</f>
        <v>3.7081136878400004E-6</v>
      </c>
      <c r="BS27">
        <f>'Base Table 5'!BV29/'Base Table 5'!BV$131</f>
        <v>1.1343067330209739E-5</v>
      </c>
      <c r="BT27">
        <f>'Base Table 5'!BW29/'Base Table 5'!BW$131</f>
        <v>1.6090491000132086E-5</v>
      </c>
      <c r="BU27">
        <f>'Base Table 5'!BX29/'Base Table 5'!BX$131</f>
        <v>6.677765122389576E-6</v>
      </c>
      <c r="BV27">
        <f>'Base Table 5'!BY29/'Base Table 5'!BY$131</f>
        <v>1.5582675206755129E-5</v>
      </c>
      <c r="BW27">
        <f>'Base Table 5'!BZ29/'Base Table 5'!BZ$131</f>
        <v>2.4707493791911516E-6</v>
      </c>
      <c r="BX27">
        <f>'Base Table 5'!CA29/'Base Table 5'!CA$131</f>
        <v>5.3288253613628398E-6</v>
      </c>
      <c r="BY27">
        <f>'Base Table 5'!CB29/'Base Table 5'!CB$131</f>
        <v>3.8692831144168384E-6</v>
      </c>
      <c r="BZ27">
        <f>'Base Table 5'!CC29/'Base Table 5'!CC$131</f>
        <v>3.1346654537410066E-6</v>
      </c>
      <c r="CA27">
        <f>'Base Table 5'!CD29/'Base Table 5'!CD$131</f>
        <v>2.8733634672924229E-6</v>
      </c>
      <c r="CB27">
        <f>'Base Table 5'!CE29/'Base Table 5'!CE$131</f>
        <v>1.6151856968016252E-6</v>
      </c>
      <c r="CC27">
        <f>'Base Table 5'!CF29/'Base Table 5'!CF$131</f>
        <v>1.3200573381614041E-6</v>
      </c>
      <c r="CD27">
        <f>'Base Table 5'!CG29/'Base Table 5'!CG$131</f>
        <v>9.6417960648018377E-7</v>
      </c>
      <c r="CE27">
        <f>'Base Table 5'!CH29/'Base Table 5'!CH$131</f>
        <v>2.4215607596263935E-6</v>
      </c>
      <c r="CF27">
        <f>'Base Table 5'!CI29/'Base Table 5'!CI$131</f>
        <v>4.4228658546582029E-7</v>
      </c>
      <c r="CG27">
        <f>'Base Table 5'!CJ29/'Base Table 5'!CJ$131</f>
        <v>1.4986785019380286E-6</v>
      </c>
      <c r="CH27">
        <f>'Base Table 5'!CK29/'Base Table 5'!CK$131</f>
        <v>1.7318435270434768E-6</v>
      </c>
      <c r="CI27">
        <f>'Base Table 5'!CL29/'Base Table 5'!CL$131</f>
        <v>6.8899520212449367E-7</v>
      </c>
      <c r="CJ27">
        <f>'Base Table 5'!CM29/'Base Table 5'!CM$131</f>
        <v>3.3882818487967267E-7</v>
      </c>
      <c r="CK27">
        <f>'Base Table 5'!CN29/'Base Table 5'!CN$131</f>
        <v>1.0567089640144924E-6</v>
      </c>
      <c r="CL27">
        <f>'Base Table 5'!CO29/'Base Table 5'!CO$131</f>
        <v>2.1477664152820624E-7</v>
      </c>
      <c r="CM27">
        <f>'Base Table 5'!CP29/'Base Table 5'!CP$131</f>
        <v>1.7530868874460703E-7</v>
      </c>
      <c r="CN27">
        <f>'Base Table 5'!CQ29/'Base Table 5'!CQ$131</f>
        <v>4.0573849945993851E-7</v>
      </c>
      <c r="CO27">
        <f>'Base Table 5'!CR29/'Base Table 5'!CR$131</f>
        <v>4.5776163093809447E-7</v>
      </c>
      <c r="CP27">
        <f>'Base Table 5'!CS29/'Base Table 5'!CS$131</f>
        <v>3.4256360375695302E-6</v>
      </c>
      <c r="CQ27">
        <f>'Base Table 5'!CT29/'Base Table 5'!CT$131</f>
        <v>2.0962999388252832E-7</v>
      </c>
      <c r="CR27">
        <f>'Base Table 5'!CU29/'Base Table 5'!CU$131</f>
        <v>2.2859834736279494E-7</v>
      </c>
      <c r="CS27">
        <f>'Base Table 5'!CV29/'Base Table 5'!CV$131</f>
        <v>9.2309734513274313E-6</v>
      </c>
      <c r="CT27">
        <f>'Base Table 5'!CW29/'Base Table 5'!CW$131</f>
        <v>3.3517034323267097E-6</v>
      </c>
      <c r="CU27">
        <f>'Base Table 5'!CX29/'Base Table 5'!CX$131</f>
        <v>1.4278382798842278E-6</v>
      </c>
      <c r="CV27">
        <f>'Base Table 5'!CY29/'Base Table 5'!CY$131</f>
        <v>9.5990485898742798E-7</v>
      </c>
      <c r="CW27">
        <f>'Base Table 5'!CZ29/'Base Table 5'!CZ$131</f>
        <v>2.7457702179560333E-6</v>
      </c>
      <c r="CX27">
        <f>'Base Table 5'!DA29/'Base Table 5'!DA$131</f>
        <v>9.7520727897147663E-7</v>
      </c>
      <c r="CY27">
        <f>'Base Table 5'!DB29/'Base Table 5'!DB$131</f>
        <v>2.0849250196123188E-6</v>
      </c>
      <c r="CZ27">
        <f>'Base Table 5'!DC29/'Base Table 5'!DC$131</f>
        <v>2.0938042421231227E-6</v>
      </c>
      <c r="DA27">
        <f>'Base Table 5'!DD29/'Base Table 5'!DD$131</f>
        <v>6.9408573042563308E-5</v>
      </c>
      <c r="DB27">
        <f>'Base Table 5'!DE29/'Base Table 5'!DE$131</f>
        <v>5.1216087317439661E-5</v>
      </c>
      <c r="DC27">
        <f>'Base Table 5'!DF29/'Base Table 5'!DF$131</f>
        <v>1.1435331155130579E-6</v>
      </c>
      <c r="DD27">
        <f>'Base Table 5'!DG29/'Base Table 5'!DG$131</f>
        <v>1.2734116479941127E-5</v>
      </c>
      <c r="DE27">
        <f>'Base Table 5'!DH29/'Base Table 5'!DH$131</f>
        <v>1.9545284802162119E-5</v>
      </c>
      <c r="DF27">
        <f>'Base Table 5'!DI29/'Base Table 5'!DI$131</f>
        <v>1.5018038678044108E-6</v>
      </c>
      <c r="DG27">
        <f>'Base Table 5'!DJ29/'Base Table 5'!DJ$131</f>
        <v>2.0922424456617777E-6</v>
      </c>
      <c r="DH27">
        <f>'Base Table 5'!DK29/'Base Table 5'!DK$131</f>
        <v>2.8989860623509412E-6</v>
      </c>
      <c r="DI27">
        <f>'Base Table 5'!DL29/'Base Table 5'!DL$131</f>
        <v>6.2692332875008186E-6</v>
      </c>
      <c r="DJ27">
        <f>'Base Table 5'!DM29/'Base Table 5'!DM$131</f>
        <v>5.7124949515632316E-5</v>
      </c>
      <c r="DK27">
        <f>'Base Table 5'!DN29/'Base Table 5'!DN$131</f>
        <v>5.5075326425161851E-6</v>
      </c>
      <c r="DL27">
        <f>'Base Table 5'!DO29/'Base Table 5'!DO$131</f>
        <v>2.919381683647279E-6</v>
      </c>
    </row>
    <row r="28" spans="1:116" x14ac:dyDescent="0.4">
      <c r="A28">
        <v>27</v>
      </c>
      <c r="B28">
        <f>'Base Table 5'!E30/'Base Table 5'!E$131</f>
        <v>2.4314527793262015E-6</v>
      </c>
      <c r="C28">
        <f>'Base Table 5'!F30/'Base Table 5'!F$131</f>
        <v>1.5301002960677184E-6</v>
      </c>
      <c r="D28">
        <f>'Base Table 5'!G30/'Base Table 5'!G$131</f>
        <v>2.3874396653531484E-6</v>
      </c>
      <c r="E28">
        <f>'Base Table 5'!H30/'Base Table 5'!H$131</f>
        <v>2.8563011106741591E-6</v>
      </c>
      <c r="F28">
        <f>'Base Table 5'!I30/'Base Table 5'!I$131</f>
        <v>7.400761838909008E-7</v>
      </c>
      <c r="G28">
        <f>'Base Table 5'!J30/'Base Table 5'!J$131</f>
        <v>1.4483422660647222E-6</v>
      </c>
      <c r="H28">
        <f>'Base Table 5'!K30/'Base Table 5'!K$131</f>
        <v>2.5025733240956416E-6</v>
      </c>
      <c r="I28">
        <f>'Base Table 5'!L30/'Base Table 5'!L$131</f>
        <v>8.3755807976455641E-7</v>
      </c>
      <c r="J28">
        <f>'Base Table 5'!M30/'Base Table 5'!M$131</f>
        <v>3.3953892125056541E-7</v>
      </c>
      <c r="K28">
        <f>'Base Table 5'!N30/'Base Table 5'!N$131</f>
        <v>2.8264960771286352E-7</v>
      </c>
      <c r="L28">
        <f>'Base Table 5'!O30/'Base Table 5'!O$131</f>
        <v>2.1121235957761259E-6</v>
      </c>
      <c r="M28">
        <f>'Base Table 5'!P30/'Base Table 5'!P$131</f>
        <v>9.3177349480843737E-7</v>
      </c>
      <c r="N28">
        <f>'Base Table 5'!Q30/'Base Table 5'!Q$131</f>
        <v>5.1155345745636255E-7</v>
      </c>
      <c r="O28">
        <f>'Base Table 5'!R30/'Base Table 5'!R$131</f>
        <v>1.816770535694197E-5</v>
      </c>
      <c r="P28">
        <f>'Base Table 5'!S30/'Base Table 5'!S$131</f>
        <v>6.3118815787055441E-6</v>
      </c>
      <c r="Q28">
        <f>'Base Table 5'!T30/'Base Table 5'!T$131</f>
        <v>2.6019269217579121E-6</v>
      </c>
      <c r="R28">
        <f>'Base Table 5'!U30/'Base Table 5'!U$131</f>
        <v>8.1073524167269743E-6</v>
      </c>
      <c r="S28">
        <f>'Base Table 5'!V30/'Base Table 5'!V$131</f>
        <v>3.6805314114131926E-5</v>
      </c>
      <c r="T28">
        <f>'Base Table 5'!W30/'Base Table 5'!W$131</f>
        <v>5.6222849794165583E-6</v>
      </c>
      <c r="U28">
        <f>'Base Table 5'!X30/'Base Table 5'!X$131</f>
        <v>3.7002429106686315E-6</v>
      </c>
      <c r="V28">
        <f>'Base Table 5'!Y30/'Base Table 5'!Y$131</f>
        <v>3.8326437917988932E-6</v>
      </c>
      <c r="W28">
        <f>'Base Table 5'!Z30/'Base Table 5'!Z$131</f>
        <v>5.1930986906244331E-6</v>
      </c>
      <c r="X28">
        <f>'Base Table 5'!AA30/'Base Table 5'!AA$131</f>
        <v>4.1948758237770379E-6</v>
      </c>
      <c r="Y28">
        <f>'Base Table 5'!AB30/'Base Table 5'!AB$131</f>
        <v>2.7715356635666116E-6</v>
      </c>
      <c r="Z28">
        <f>'Base Table 5'!AC30/'Base Table 5'!AC$131</f>
        <v>2.3096896688660779E-6</v>
      </c>
      <c r="AA28">
        <f>'Base Table 5'!AD30/'Base Table 5'!AD$131</f>
        <v>1.8441568021593772E-5</v>
      </c>
      <c r="AB28">
        <f>'Base Table 5'!AE30/'Base Table 5'!AE$131</f>
        <v>3.4010920245398778E-2</v>
      </c>
      <c r="AC28">
        <f>'Base Table 5'!AF30/'Base Table 5'!AF$131</f>
        <v>1.0232381691914288E-3</v>
      </c>
      <c r="AD28">
        <f>'Base Table 5'!AG30/'Base Table 5'!AG$131</f>
        <v>0</v>
      </c>
      <c r="AE28">
        <f>'Base Table 5'!AH30/'Base Table 5'!AH$131</f>
        <v>4.7186932849364788E-6</v>
      </c>
      <c r="AF28">
        <f>'Base Table 5'!AI30/'Base Table 5'!AI$131</f>
        <v>1.7156178491067569E-3</v>
      </c>
      <c r="AG28">
        <f>'Base Table 5'!AJ30/'Base Table 5'!AJ$131</f>
        <v>5.8284762697751855E-6</v>
      </c>
      <c r="AH28">
        <f>'Base Table 5'!AK30/'Base Table 5'!AK$131</f>
        <v>3.6754061444426571E-6</v>
      </c>
      <c r="AI28">
        <f>'Base Table 5'!AL30/'Base Table 5'!AL$131</f>
        <v>5.3167056536535134E-6</v>
      </c>
      <c r="AJ28">
        <f>'Base Table 5'!AM30/'Base Table 5'!AM$131</f>
        <v>2.021403171676701E-6</v>
      </c>
      <c r="AK28">
        <f>'Base Table 5'!AN30/'Base Table 5'!AN$131</f>
        <v>5.3210248289933706E-4</v>
      </c>
      <c r="AL28">
        <f>'Base Table 5'!AO30/'Base Table 5'!AO$131</f>
        <v>8.5993639333217329E-7</v>
      </c>
      <c r="AM28">
        <f>'Base Table 5'!AP30/'Base Table 5'!AP$131</f>
        <v>2.6593807648282547E-6</v>
      </c>
      <c r="AN28">
        <f>'Base Table 5'!AQ30/'Base Table 5'!AQ$131</f>
        <v>1.7381487226262264E-5</v>
      </c>
      <c r="AO28">
        <f>'Base Table 5'!AR30/'Base Table 5'!AR$131</f>
        <v>7.4527712797846944E-6</v>
      </c>
      <c r="AP28">
        <f>'Base Table 5'!AS30/'Base Table 5'!AS$131</f>
        <v>2.9513888248396514E-6</v>
      </c>
      <c r="AQ28">
        <f>'Base Table 5'!AT30/'Base Table 5'!AT$131</f>
        <v>5.8102215980738753E-5</v>
      </c>
      <c r="AR28">
        <f>'Base Table 5'!AU30/'Base Table 5'!AU$131</f>
        <v>2.0823414154285763E-4</v>
      </c>
      <c r="AS28">
        <f>'Base Table 5'!AV30/'Base Table 5'!AV$131</f>
        <v>5.6727709264638123E-6</v>
      </c>
      <c r="AT28">
        <f>'Base Table 5'!AW30/'Base Table 5'!AW$131</f>
        <v>4.7983657787086615E-6</v>
      </c>
      <c r="AU28">
        <f>'Base Table 5'!AX30/'Base Table 5'!AX$131</f>
        <v>4.7475815746294068E-6</v>
      </c>
      <c r="AV28">
        <f>'Base Table 5'!AY30/'Base Table 5'!AY$131</f>
        <v>3.6238141796095611E-5</v>
      </c>
      <c r="AW28">
        <f>'Base Table 5'!AZ30/'Base Table 5'!AZ$131</f>
        <v>3.6074480536207967E-5</v>
      </c>
      <c r="AX28">
        <f>'Base Table 5'!BA30/'Base Table 5'!BA$131</f>
        <v>1.9076456940553262E-6</v>
      </c>
      <c r="AY28">
        <f>'Base Table 5'!BB30/'Base Table 5'!BB$131</f>
        <v>7.3906188897031867E-7</v>
      </c>
      <c r="AZ28">
        <f>'Base Table 5'!BC30/'Base Table 5'!BC$131</f>
        <v>2.0505873577766363E-5</v>
      </c>
      <c r="BA28">
        <f>'Base Table 5'!BD30/'Base Table 5'!BD$131</f>
        <v>2.4114239850656603E-6</v>
      </c>
      <c r="BB28">
        <f>'Base Table 5'!BE30/'Base Table 5'!BE$131</f>
        <v>4.1410489743598177E-6</v>
      </c>
      <c r="BC28">
        <f>'Base Table 5'!BF30/'Base Table 5'!BF$131</f>
        <v>4.4916840219963797E-5</v>
      </c>
      <c r="BD28">
        <f>'Base Table 5'!BG30/'Base Table 5'!BG$131</f>
        <v>1.0115100776398732E-5</v>
      </c>
      <c r="BE28">
        <f>'Base Table 5'!BH30/'Base Table 5'!BH$131</f>
        <v>3.2993113625184457E-5</v>
      </c>
      <c r="BF28">
        <f>'Base Table 5'!BI30/'Base Table 5'!BI$131</f>
        <v>4.0217392502006941E-5</v>
      </c>
      <c r="BG28">
        <f>'Base Table 5'!BJ30/'Base Table 5'!BJ$131</f>
        <v>4.0952523542278613E-6</v>
      </c>
      <c r="BH28">
        <f>'Base Table 5'!BK30/'Base Table 5'!BK$131</f>
        <v>1.554787734860462E-4</v>
      </c>
      <c r="BI28">
        <f>'Base Table 5'!BL30/'Base Table 5'!BL$131</f>
        <v>9.2418062912056005E-6</v>
      </c>
      <c r="BJ28">
        <f>'Base Table 5'!BM30/'Base Table 5'!BM$131</f>
        <v>1.9769269033112848E-5</v>
      </c>
      <c r="BK28">
        <f>'Base Table 5'!BN30/'Base Table 5'!BN$131</f>
        <v>1.1172261914383039E-5</v>
      </c>
      <c r="BL28">
        <f>'Base Table 5'!BO30/'Base Table 5'!BO$131</f>
        <v>4.5246519570288721E-3</v>
      </c>
      <c r="BM28">
        <f>'Base Table 5'!BP30/'Base Table 5'!BP$131</f>
        <v>5.5086260445503621E-4</v>
      </c>
      <c r="BN28">
        <f>'Base Table 5'!BQ30/'Base Table 5'!BQ$131</f>
        <v>8.7058364239703318E-7</v>
      </c>
      <c r="BO28">
        <f>'Base Table 5'!BR30/'Base Table 5'!BR$131</f>
        <v>5.141426462066288E-7</v>
      </c>
      <c r="BP28">
        <f>'Base Table 5'!BS30/'Base Table 5'!BS$131</f>
        <v>1.3989238401726132E-6</v>
      </c>
      <c r="BQ28">
        <f>'Base Table 5'!BT30/'Base Table 5'!BT$131</f>
        <v>1.02887274130281E-6</v>
      </c>
      <c r="BR28">
        <f>'Base Table 5'!BU30/'Base Table 5'!BU$131</f>
        <v>1.1481544675651378E-6</v>
      </c>
      <c r="BS28">
        <f>'Base Table 5'!BV30/'Base Table 5'!BV$131</f>
        <v>6.7800922365906385E-6</v>
      </c>
      <c r="BT28">
        <f>'Base Table 5'!BW30/'Base Table 5'!BW$131</f>
        <v>1.8528080308361051E-6</v>
      </c>
      <c r="BU28">
        <f>'Base Table 5'!BX30/'Base Table 5'!BX$131</f>
        <v>1.4804857217082877E-6</v>
      </c>
      <c r="BV28">
        <f>'Base Table 5'!BY30/'Base Table 5'!BY$131</f>
        <v>4.1843422903568192E-6</v>
      </c>
      <c r="BW28">
        <f>'Base Table 5'!BZ30/'Base Table 5'!BZ$131</f>
        <v>7.5152134550156248E-4</v>
      </c>
      <c r="BX28">
        <f>'Base Table 5'!CA30/'Base Table 5'!CA$131</f>
        <v>2.9699514503010611E-6</v>
      </c>
      <c r="BY28">
        <f>'Base Table 5'!CB30/'Base Table 5'!CB$131</f>
        <v>2.3184048108877985E-6</v>
      </c>
      <c r="BZ28">
        <f>'Base Table 5'!CC30/'Base Table 5'!CC$131</f>
        <v>4.2330681923059246E-6</v>
      </c>
      <c r="CA28">
        <f>'Base Table 5'!CD30/'Base Table 5'!CD$131</f>
        <v>2.0009268983927477E-6</v>
      </c>
      <c r="CB28">
        <f>'Base Table 5'!CE30/'Base Table 5'!CE$131</f>
        <v>2.8643927613974443E-6</v>
      </c>
      <c r="CC28">
        <f>'Base Table 5'!CF30/'Base Table 5'!CF$131</f>
        <v>3.0881798528187358E-5</v>
      </c>
      <c r="CD28">
        <f>'Base Table 5'!CG30/'Base Table 5'!CG$131</f>
        <v>3.1279780256740851E-6</v>
      </c>
      <c r="CE28">
        <f>'Base Table 5'!CH30/'Base Table 5'!CH$131</f>
        <v>8.1415929858535225E-6</v>
      </c>
      <c r="CF28">
        <f>'Base Table 5'!CI30/'Base Table 5'!CI$131</f>
        <v>8.1806390995933692E-7</v>
      </c>
      <c r="CG28">
        <f>'Base Table 5'!CJ30/'Base Table 5'!CJ$131</f>
        <v>5.3159538044695605E-6</v>
      </c>
      <c r="CH28">
        <f>'Base Table 5'!CK30/'Base Table 5'!CK$131</f>
        <v>3.4702047447801284E-5</v>
      </c>
      <c r="CI28">
        <f>'Base Table 5'!CL30/'Base Table 5'!CL$131</f>
        <v>1.2535884927542872E-6</v>
      </c>
      <c r="CJ28">
        <f>'Base Table 5'!CM30/'Base Table 5'!CM$131</f>
        <v>1.3781550890611408E-6</v>
      </c>
      <c r="CK28">
        <f>'Base Table 5'!CN30/'Base Table 5'!CN$131</f>
        <v>5.5412391839962411E-6</v>
      </c>
      <c r="CL28">
        <f>'Base Table 5'!CO30/'Base Table 5'!CO$131</f>
        <v>3.4364262644512997E-7</v>
      </c>
      <c r="CM28">
        <f>'Base Table 5'!CP30/'Base Table 5'!CP$131</f>
        <v>4.3270234835627373E-6</v>
      </c>
      <c r="CN28">
        <f>'Base Table 5'!CQ30/'Base Table 5'!CQ$131</f>
        <v>1.2317556152546597E-5</v>
      </c>
      <c r="CO28">
        <f>'Base Table 5'!CR30/'Base Table 5'!CR$131</f>
        <v>2.6676865802971984E-6</v>
      </c>
      <c r="CP28">
        <f>'Base Table 5'!CS30/'Base Table 5'!CS$131</f>
        <v>6.6992917717863755E-6</v>
      </c>
      <c r="CQ28">
        <f>'Base Table 5'!CT30/'Base Table 5'!CT$131</f>
        <v>2.2261592270710972E-8</v>
      </c>
      <c r="CR28">
        <f>'Base Table 5'!CU30/'Base Table 5'!CU$131</f>
        <v>2.2167112471543753E-8</v>
      </c>
      <c r="CS28">
        <f>'Base Table 5'!CV30/'Base Table 5'!CV$131</f>
        <v>2.6733628318584068E-5</v>
      </c>
      <c r="CT28">
        <f>'Base Table 5'!CW30/'Base Table 5'!CW$131</f>
        <v>1.1214194824177549E-5</v>
      </c>
      <c r="CU28">
        <f>'Base Table 5'!CX30/'Base Table 5'!CX$131</f>
        <v>4.585733005922109E-6</v>
      </c>
      <c r="CV28">
        <f>'Base Table 5'!CY30/'Base Table 5'!CY$131</f>
        <v>4.8131158681617402E-6</v>
      </c>
      <c r="CW28">
        <f>'Base Table 5'!CZ30/'Base Table 5'!CZ$131</f>
        <v>8.8023362016093427E-6</v>
      </c>
      <c r="CX28">
        <f>'Base Table 5'!DA30/'Base Table 5'!DA$131</f>
        <v>3.5275181464044532E-6</v>
      </c>
      <c r="CY28">
        <f>'Base Table 5'!DB30/'Base Table 5'!DB$131</f>
        <v>1.588322821112567E-5</v>
      </c>
      <c r="CZ28">
        <f>'Base Table 5'!DC30/'Base Table 5'!DC$131</f>
        <v>4.8141720787674823E-6</v>
      </c>
      <c r="DA28">
        <f>'Base Table 5'!DD30/'Base Table 5'!DD$131</f>
        <v>5.8648466994693429E-6</v>
      </c>
      <c r="DB28">
        <f>'Base Table 5'!DE30/'Base Table 5'!DE$131</f>
        <v>4.6283695947608499E-6</v>
      </c>
      <c r="DC28">
        <f>'Base Table 5'!DF30/'Base Table 5'!DF$131</f>
        <v>2.6452418332988842E-5</v>
      </c>
      <c r="DD28">
        <f>'Base Table 5'!DG30/'Base Table 5'!DG$131</f>
        <v>1.7377653361888339E-6</v>
      </c>
      <c r="DE28">
        <f>'Base Table 5'!DH30/'Base Table 5'!DH$131</f>
        <v>1.7175155613481802E-6</v>
      </c>
      <c r="DF28">
        <f>'Base Table 5'!DI30/'Base Table 5'!DI$131</f>
        <v>3.7125598408014067E-5</v>
      </c>
      <c r="DG28">
        <f>'Base Table 5'!DJ30/'Base Table 5'!DJ$131</f>
        <v>7.8904400070683872E-5</v>
      </c>
      <c r="DH28">
        <f>'Base Table 5'!DK30/'Base Table 5'!DK$131</f>
        <v>3.4262109887163196E-5</v>
      </c>
      <c r="DI28">
        <f>'Base Table 5'!DL30/'Base Table 5'!DL$131</f>
        <v>3.820467491651935E-6</v>
      </c>
      <c r="DJ28">
        <f>'Base Table 5'!DM30/'Base Table 5'!DM$131</f>
        <v>4.1182760171008966E-6</v>
      </c>
      <c r="DK28">
        <f>'Base Table 5'!DN30/'Base Table 5'!DN$131</f>
        <v>2.1294146387342847E-5</v>
      </c>
      <c r="DL28">
        <f>'Base Table 5'!DO30/'Base Table 5'!DO$131</f>
        <v>1.1370895835650234E-6</v>
      </c>
    </row>
    <row r="29" spans="1:116" x14ac:dyDescent="0.4">
      <c r="A29">
        <v>28</v>
      </c>
      <c r="B29">
        <f>'Base Table 5'!E31/'Base Table 5'!E$131</f>
        <v>6.2144703065405909E-5</v>
      </c>
      <c r="C29">
        <f>'Base Table 5'!F31/'Base Table 5'!F$131</f>
        <v>4.8453176042144416E-5</v>
      </c>
      <c r="D29">
        <f>'Base Table 5'!G31/'Base Table 5'!G$131</f>
        <v>9.5575819100335253E-5</v>
      </c>
      <c r="E29">
        <f>'Base Table 5'!H31/'Base Table 5'!H$131</f>
        <v>9.1195510719153309E-4</v>
      </c>
      <c r="F29">
        <f>'Base Table 5'!I31/'Base Table 5'!I$131</f>
        <v>3.065709525390489E-5</v>
      </c>
      <c r="G29">
        <f>'Base Table 5'!J31/'Base Table 5'!J$131</f>
        <v>1.0487929129330009E-3</v>
      </c>
      <c r="H29">
        <f>'Base Table 5'!K31/'Base Table 5'!K$131</f>
        <v>2.3559572673960541E-4</v>
      </c>
      <c r="I29">
        <f>'Base Table 5'!L31/'Base Table 5'!L$131</f>
        <v>6.1374562826934905E-5</v>
      </c>
      <c r="J29">
        <f>'Base Table 5'!M31/'Base Table 5'!M$131</f>
        <v>3.7997877845087418E-4</v>
      </c>
      <c r="K29">
        <f>'Base Table 5'!N31/'Base Table 5'!N$131</f>
        <v>3.7693293002234928E-5</v>
      </c>
      <c r="L29">
        <f>'Base Table 5'!O31/'Base Table 5'!O$131</f>
        <v>1.4373755399112168E-4</v>
      </c>
      <c r="M29">
        <f>'Base Table 5'!P31/'Base Table 5'!P$131</f>
        <v>5.6563827654287757E-5</v>
      </c>
      <c r="N29">
        <f>'Base Table 5'!Q31/'Base Table 5'!Q$131</f>
        <v>1.9313752985597366E-5</v>
      </c>
      <c r="O29">
        <f>'Base Table 5'!R31/'Base Table 5'!R$131</f>
        <v>2.052399487029495E-4</v>
      </c>
      <c r="P29">
        <f>'Base Table 5'!S31/'Base Table 5'!S$131</f>
        <v>1.0383664008890102E-4</v>
      </c>
      <c r="Q29">
        <f>'Base Table 5'!T31/'Base Table 5'!T$131</f>
        <v>1.3718360310071735E-4</v>
      </c>
      <c r="R29">
        <f>'Base Table 5'!U31/'Base Table 5'!U$131</f>
        <v>1.7693597739815525E-4</v>
      </c>
      <c r="S29">
        <f>'Base Table 5'!V31/'Base Table 5'!V$131</f>
        <v>2.024467040351872E-4</v>
      </c>
      <c r="T29">
        <f>'Base Table 5'!W31/'Base Table 5'!W$131</f>
        <v>2.6105291393063701E-4</v>
      </c>
      <c r="U29">
        <f>'Base Table 5'!X31/'Base Table 5'!X$131</f>
        <v>1.5211175339084507E-4</v>
      </c>
      <c r="V29">
        <f>'Base Table 5'!Y31/'Base Table 5'!Y$131</f>
        <v>1.5896495075353253E-4</v>
      </c>
      <c r="W29">
        <f>'Base Table 5'!Z31/'Base Table 5'!Z$131</f>
        <v>1.9233317988840725E-4</v>
      </c>
      <c r="X29">
        <f>'Base Table 5'!AA31/'Base Table 5'!AA$131</f>
        <v>2.5617947356724449E-4</v>
      </c>
      <c r="Y29">
        <f>'Base Table 5'!AB31/'Base Table 5'!AB$131</f>
        <v>7.7408242019722624E-5</v>
      </c>
      <c r="Z29">
        <f>'Base Table 5'!AC31/'Base Table 5'!AC$131</f>
        <v>7.5194748864503922E-5</v>
      </c>
      <c r="AA29">
        <f>'Base Table 5'!AD31/'Base Table 5'!AD$131</f>
        <v>2.3272739362462E-4</v>
      </c>
      <c r="AB29">
        <f>'Base Table 5'!AE31/'Base Table 5'!AE$131</f>
        <v>1.8625766871165644E-4</v>
      </c>
      <c r="AC29">
        <f>'Base Table 5'!AF31/'Base Table 5'!AF$131</f>
        <v>1.3164736032041163E-2</v>
      </c>
      <c r="AD29">
        <f>'Base Table 5'!AG31/'Base Table 5'!AG$131</f>
        <v>1.9215761630437769E-4</v>
      </c>
      <c r="AE29">
        <f>'Base Table 5'!AH31/'Base Table 5'!AH$131</f>
        <v>4.0644283121597097E-4</v>
      </c>
      <c r="AF29">
        <f>'Base Table 5'!AI31/'Base Table 5'!AI$131</f>
        <v>1.3557480790134317E-4</v>
      </c>
      <c r="AG29">
        <f>'Base Table 5'!AJ31/'Base Table 5'!AJ$131</f>
        <v>1.2784346378018314E-4</v>
      </c>
      <c r="AH29">
        <f>'Base Table 5'!AK31/'Base Table 5'!AK$131</f>
        <v>2.8089914749879365E-4</v>
      </c>
      <c r="AI29">
        <f>'Base Table 5'!AL31/'Base Table 5'!AL$131</f>
        <v>9.5733520936464809E-5</v>
      </c>
      <c r="AJ29">
        <f>'Base Table 5'!AM31/'Base Table 5'!AM$131</f>
        <v>4.9591757811801734E-4</v>
      </c>
      <c r="AK29">
        <f>'Base Table 5'!AN31/'Base Table 5'!AN$131</f>
        <v>8.5606008579611442E-4</v>
      </c>
      <c r="AL29">
        <f>'Base Table 5'!AO31/'Base Table 5'!AO$131</f>
        <v>1.023677706583094E-5</v>
      </c>
      <c r="AM29">
        <f>'Base Table 5'!AP31/'Base Table 5'!AP$131</f>
        <v>1.2417122379338499E-4</v>
      </c>
      <c r="AN29">
        <f>'Base Table 5'!AQ31/'Base Table 5'!AQ$131</f>
        <v>5.3498863280833207E-5</v>
      </c>
      <c r="AO29">
        <f>'Base Table 5'!AR31/'Base Table 5'!AR$131</f>
        <v>4.3948514761293027E-4</v>
      </c>
      <c r="AP29">
        <f>'Base Table 5'!AS31/'Base Table 5'!AS$131</f>
        <v>2.4605034188258799E-4</v>
      </c>
      <c r="AQ29">
        <f>'Base Table 5'!AT31/'Base Table 5'!AT$131</f>
        <v>7.6429336624440306E-4</v>
      </c>
      <c r="AR29">
        <f>'Base Table 5'!AU31/'Base Table 5'!AU$131</f>
        <v>1.3696243844009575E-4</v>
      </c>
      <c r="AS29">
        <f>'Base Table 5'!AV31/'Base Table 5'!AV$131</f>
        <v>1.2995621536449905E-4</v>
      </c>
      <c r="AT29">
        <f>'Base Table 5'!AW31/'Base Table 5'!AW$131</f>
        <v>1.0173556379751449E-4</v>
      </c>
      <c r="AU29">
        <f>'Base Table 5'!AX31/'Base Table 5'!AX$131</f>
        <v>7.0522722876558403E-5</v>
      </c>
      <c r="AV29">
        <f>'Base Table 5'!AY31/'Base Table 5'!AY$131</f>
        <v>2.9115621307363013E-4</v>
      </c>
      <c r="AW29">
        <f>'Base Table 5'!AZ31/'Base Table 5'!AZ$131</f>
        <v>9.1660212373182178E-5</v>
      </c>
      <c r="AX29">
        <f>'Base Table 5'!BA31/'Base Table 5'!BA$131</f>
        <v>1.4774413099554682E-4</v>
      </c>
      <c r="AY29">
        <f>'Base Table 5'!BB31/'Base Table 5'!BB$131</f>
        <v>1.1217317114816171E-5</v>
      </c>
      <c r="AZ29">
        <f>'Base Table 5'!BC31/'Base Table 5'!BC$131</f>
        <v>1.112917896379214E-4</v>
      </c>
      <c r="BA29">
        <f>'Base Table 5'!BD31/'Base Table 5'!BD$131</f>
        <v>2.4627060370385653E-4</v>
      </c>
      <c r="BB29">
        <f>'Base Table 5'!BE31/'Base Table 5'!BE$131</f>
        <v>9.0849912869797912E-5</v>
      </c>
      <c r="BC29">
        <f>'Base Table 5'!BF31/'Base Table 5'!BF$131</f>
        <v>5.5787817806942763E-4</v>
      </c>
      <c r="BD29">
        <f>'Base Table 5'!BG31/'Base Table 5'!BG$131</f>
        <v>6.0600525838862295E-4</v>
      </c>
      <c r="BE29">
        <f>'Base Table 5'!BH31/'Base Table 5'!BH$131</f>
        <v>1.5643015248401379E-3</v>
      </c>
      <c r="BF29">
        <f>'Base Table 5'!BI31/'Base Table 5'!BI$131</f>
        <v>2.6673616041501379E-4</v>
      </c>
      <c r="BG29">
        <f>'Base Table 5'!BJ31/'Base Table 5'!BJ$131</f>
        <v>5.3409674499787293E-4</v>
      </c>
      <c r="BH29">
        <f>'Base Table 5'!BK31/'Base Table 5'!BK$131</f>
        <v>2.3201542247366398E-4</v>
      </c>
      <c r="BI29">
        <f>'Base Table 5'!BL31/'Base Table 5'!BL$131</f>
        <v>4.0437474193803259E-4</v>
      </c>
      <c r="BJ29">
        <f>'Base Table 5'!BM31/'Base Table 5'!BM$131</f>
        <v>2.7168324366195671E-4</v>
      </c>
      <c r="BK29">
        <f>'Base Table 5'!BN31/'Base Table 5'!BN$131</f>
        <v>2.2588182205492659E-4</v>
      </c>
      <c r="BL29">
        <f>'Base Table 5'!BO31/'Base Table 5'!BO$131</f>
        <v>2.6552734441815948E-3</v>
      </c>
      <c r="BM29">
        <f>'Base Table 5'!BP31/'Base Table 5'!BP$131</f>
        <v>1.0043131383999246E-4</v>
      </c>
      <c r="BN29">
        <f>'Base Table 5'!BQ31/'Base Table 5'!BQ$131</f>
        <v>6.5555338668748785E-5</v>
      </c>
      <c r="BO29">
        <f>'Base Table 5'!BR31/'Base Table 5'!BR$131</f>
        <v>3.967094852759553E-5</v>
      </c>
      <c r="BP29">
        <f>'Base Table 5'!BS31/'Base Table 5'!BS$131</f>
        <v>1.8032282027719506E-5</v>
      </c>
      <c r="BQ29">
        <f>'Base Table 5'!BT31/'Base Table 5'!BT$131</f>
        <v>2.7615908944762395E-4</v>
      </c>
      <c r="BR29">
        <f>'Base Table 5'!BU31/'Base Table 5'!BU$131</f>
        <v>2.7563786827075804E-4</v>
      </c>
      <c r="BS29">
        <f>'Base Table 5'!BV31/'Base Table 5'!BV$131</f>
        <v>2.4513621988926249E-3</v>
      </c>
      <c r="BT29">
        <f>'Base Table 5'!BW31/'Base Table 5'!BW$131</f>
        <v>3.3136757165672021E-3</v>
      </c>
      <c r="BU29">
        <f>'Base Table 5'!BX31/'Base Table 5'!BX$131</f>
        <v>2.2784880014586634E-4</v>
      </c>
      <c r="BV29">
        <f>'Base Table 5'!BY31/'Base Table 5'!BY$131</f>
        <v>9.5952118857290313E-4</v>
      </c>
      <c r="BW29">
        <f>'Base Table 5'!BZ31/'Base Table 5'!BZ$131</f>
        <v>1.0904024503129462E-4</v>
      </c>
      <c r="BX29">
        <f>'Base Table 5'!CA31/'Base Table 5'!CA$131</f>
        <v>1.3529246299703315E-4</v>
      </c>
      <c r="BY29">
        <f>'Base Table 5'!CB31/'Base Table 5'!CB$131</f>
        <v>1.7445402753600255E-4</v>
      </c>
      <c r="BZ29">
        <f>'Base Table 5'!CC31/'Base Table 5'!CC$131</f>
        <v>7.0843802063048328E-5</v>
      </c>
      <c r="CA29">
        <f>'Base Table 5'!CD31/'Base Table 5'!CD$131</f>
        <v>2.2231607075303927E-4</v>
      </c>
      <c r="CB29">
        <f>'Base Table 5'!CE31/'Base Table 5'!CE$131</f>
        <v>6.4104817217169039E-5</v>
      </c>
      <c r="CC29">
        <f>'Base Table 5'!CF31/'Base Table 5'!CF$131</f>
        <v>6.5610621299016524E-5</v>
      </c>
      <c r="CD29">
        <f>'Base Table 5'!CG31/'Base Table 5'!CG$131</f>
        <v>2.5290094736252033E-5</v>
      </c>
      <c r="CE29">
        <f>'Base Table 5'!CH31/'Base Table 5'!CH$131</f>
        <v>9.7924377296254047E-5</v>
      </c>
      <c r="CF29">
        <f>'Base Table 5'!CI31/'Base Table 5'!CI$131</f>
        <v>6.8061143728324233E-6</v>
      </c>
      <c r="CG29">
        <f>'Base Table 5'!CJ31/'Base Table 5'!CJ$131</f>
        <v>1.1405874442505113E-4</v>
      </c>
      <c r="CH29">
        <f>'Base Table 5'!CK31/'Base Table 5'!CK$131</f>
        <v>1.3238360896507609E-4</v>
      </c>
      <c r="CI29">
        <f>'Base Table 5'!CL31/'Base Table 5'!CL$131</f>
        <v>1.1157894523293884E-5</v>
      </c>
      <c r="CJ29">
        <f>'Base Table 5'!CM31/'Base Table 5'!CM$131</f>
        <v>1.8365249032129673E-5</v>
      </c>
      <c r="CK29">
        <f>'Base Table 5'!CN31/'Base Table 5'!CN$131</f>
        <v>2.3539326676911788E-5</v>
      </c>
      <c r="CL29">
        <f>'Base Table 5'!CO31/'Base Table 5'!CO$131</f>
        <v>1.5979382129698541E-5</v>
      </c>
      <c r="CM29">
        <f>'Base Table 5'!CP31/'Base Table 5'!CP$131</f>
        <v>5.4763396523721471E-6</v>
      </c>
      <c r="CN29">
        <f>'Base Table 5'!CQ31/'Base Table 5'!CQ$131</f>
        <v>1.0892624698811863E-5</v>
      </c>
      <c r="CO29">
        <f>'Base Table 5'!CR31/'Base Table 5'!CR$131</f>
        <v>7.4604389042182392E-6</v>
      </c>
      <c r="CP29">
        <f>'Base Table 5'!CS31/'Base Table 5'!CS$131</f>
        <v>4.6940636493510432E-5</v>
      </c>
      <c r="CQ29">
        <f>'Base Table 5'!CT31/'Base Table 5'!CT$131</f>
        <v>1.5518184945374774E-6</v>
      </c>
      <c r="CR29">
        <f>'Base Table 5'!CU31/'Base Table 5'!CU$131</f>
        <v>1.3909863075893705E-6</v>
      </c>
      <c r="CS29">
        <f>'Base Table 5'!CV31/'Base Table 5'!CV$131</f>
        <v>7.0300884955752202E-6</v>
      </c>
      <c r="CT29">
        <f>'Base Table 5'!CW31/'Base Table 5'!CW$131</f>
        <v>2.1278322535193325E-5</v>
      </c>
      <c r="CU29">
        <f>'Base Table 5'!CX31/'Base Table 5'!CX$131</f>
        <v>7.2384101936303467E-6</v>
      </c>
      <c r="CV29">
        <f>'Base Table 5'!CY31/'Base Table 5'!CY$131</f>
        <v>1.9269452939177716E-5</v>
      </c>
      <c r="CW29">
        <f>'Base Table 5'!CZ31/'Base Table 5'!CZ$131</f>
        <v>9.1864266020401874E-5</v>
      </c>
      <c r="CX29">
        <f>'Base Table 5'!DA31/'Base Table 5'!DA$131</f>
        <v>3.5459131796832495E-5</v>
      </c>
      <c r="CY29">
        <f>'Base Table 5'!DB31/'Base Table 5'!DB$131</f>
        <v>1.304756934163559E-4</v>
      </c>
      <c r="CZ29">
        <f>'Base Table 5'!DC31/'Base Table 5'!DC$131</f>
        <v>1.1920935842236407E-4</v>
      </c>
      <c r="DA29">
        <f>'Base Table 5'!DD31/'Base Table 5'!DD$131</f>
        <v>1.8946178517419677E-4</v>
      </c>
      <c r="DB29">
        <f>'Base Table 5'!DE31/'Base Table 5'!DE$131</f>
        <v>1.860902807977978E-4</v>
      </c>
      <c r="DC29">
        <f>'Base Table 5'!DF31/'Base Table 5'!DF$131</f>
        <v>3.5771556021480309E-5</v>
      </c>
      <c r="DD29">
        <f>'Base Table 5'!DG31/'Base Table 5'!DG$131</f>
        <v>1.1110121131057016E-4</v>
      </c>
      <c r="DE29">
        <f>'Base Table 5'!DH31/'Base Table 5'!DH$131</f>
        <v>2.9555503935180179E-4</v>
      </c>
      <c r="DF29">
        <f>'Base Table 5'!DI31/'Base Table 5'!DI$131</f>
        <v>1.1787901867403338E-4</v>
      </c>
      <c r="DG29">
        <f>'Base Table 5'!DJ31/'Base Table 5'!DJ$131</f>
        <v>1.3267008305354301E-4</v>
      </c>
      <c r="DH29">
        <f>'Base Table 5'!DK31/'Base Table 5'!DK$131</f>
        <v>2.4451370267347043E-4</v>
      </c>
      <c r="DI29">
        <f>'Base Table 5'!DL31/'Base Table 5'!DL$131</f>
        <v>1.9837621947227133E-4</v>
      </c>
      <c r="DJ29">
        <f>'Base Table 5'!DM31/'Base Table 5'!DM$131</f>
        <v>2.5529255707441124E-4</v>
      </c>
      <c r="DK29">
        <f>'Base Table 5'!DN31/'Base Table 5'!DN$131</f>
        <v>3.2401580157052397E-4</v>
      </c>
      <c r="DL29">
        <f>'Base Table 5'!DO31/'Base Table 5'!DO$131</f>
        <v>2.8355692379373174E-4</v>
      </c>
    </row>
    <row r="30" spans="1:116" x14ac:dyDescent="0.4">
      <c r="A30">
        <v>29</v>
      </c>
      <c r="B30">
        <f>'Base Table 5'!E32/'Base Table 5'!E$131</f>
        <v>3.1940855698897701E-7</v>
      </c>
      <c r="C30">
        <f>'Base Table 5'!F32/'Base Table 5'!F$131</f>
        <v>2.5919731791311073E-7</v>
      </c>
      <c r="D30">
        <f>'Base Table 5'!G32/'Base Table 5'!G$131</f>
        <v>2.2390677087492805E-7</v>
      </c>
      <c r="E30">
        <f>'Base Table 5'!H32/'Base Table 5'!H$131</f>
        <v>1.4428737569384927E-6</v>
      </c>
      <c r="F30">
        <f>'Base Table 5'!I32/'Base Table 5'!I$131</f>
        <v>2.2426551026996994E-7</v>
      </c>
      <c r="G30">
        <f>'Base Table 5'!J32/'Base Table 5'!J$131</f>
        <v>4.3128414145038399E-6</v>
      </c>
      <c r="H30">
        <f>'Base Table 5'!K32/'Base Table 5'!K$131</f>
        <v>8.68502310418796E-7</v>
      </c>
      <c r="I30">
        <f>'Base Table 5'!L32/'Base Table 5'!L$131</f>
        <v>2.3483878770775172E-7</v>
      </c>
      <c r="J30">
        <f>'Base Table 5'!M32/'Base Table 5'!M$131</f>
        <v>6.9451142983070187E-8</v>
      </c>
      <c r="K30">
        <f>'Base Table 5'!N32/'Base Table 5'!N$131</f>
        <v>7.3703568593480865E-8</v>
      </c>
      <c r="L30">
        <f>'Base Table 5'!O32/'Base Table 5'!O$131</f>
        <v>1.9552229858041847E-6</v>
      </c>
      <c r="M30">
        <f>'Base Table 5'!P32/'Base Table 5'!P$131</f>
        <v>2.6400249019572397E-7</v>
      </c>
      <c r="N30">
        <f>'Base Table 5'!Q32/'Base Table 5'!Q$131</f>
        <v>1.739977746450213E-7</v>
      </c>
      <c r="O30">
        <f>'Base Table 5'!R32/'Base Table 5'!R$131</f>
        <v>2.1148783944923162E-7</v>
      </c>
      <c r="P30">
        <f>'Base Table 5'!S32/'Base Table 5'!S$131</f>
        <v>5.5693072753284216E-7</v>
      </c>
      <c r="Q30">
        <f>'Base Table 5'!T32/'Base Table 5'!T$131</f>
        <v>4.5179902616298473E-7</v>
      </c>
      <c r="R30">
        <f>'Base Table 5'!U32/'Base Table 5'!U$131</f>
        <v>1.3419066069065335E-6</v>
      </c>
      <c r="S30">
        <f>'Base Table 5'!V32/'Base Table 5'!V$131</f>
        <v>1.0136316327728639E-6</v>
      </c>
      <c r="T30">
        <f>'Base Table 5'!W32/'Base Table 5'!W$131</f>
        <v>8.17786906096954E-7</v>
      </c>
      <c r="U30">
        <f>'Base Table 5'!X32/'Base Table 5'!X$131</f>
        <v>7.8490001135395202E-7</v>
      </c>
      <c r="V30">
        <f>'Base Table 5'!Y32/'Base Table 5'!Y$131</f>
        <v>5.6982280407600655E-7</v>
      </c>
      <c r="W30">
        <f>'Base Table 5'!Z32/'Base Table 5'!Z$131</f>
        <v>9.2550273694296837E-7</v>
      </c>
      <c r="X30">
        <f>'Base Table 5'!AA32/'Base Table 5'!AA$131</f>
        <v>7.8322048608495313E-7</v>
      </c>
      <c r="Y30">
        <f>'Base Table 5'!AB32/'Base Table 5'!AB$131</f>
        <v>2.5468165557098594E-7</v>
      </c>
      <c r="Z30">
        <f>'Base Table 5'!AC32/'Base Table 5'!AC$131</f>
        <v>3.0066966103582086E-7</v>
      </c>
      <c r="AA30">
        <f>'Base Table 5'!AD32/'Base Table 5'!AD$131</f>
        <v>1.0389615786813394E-6</v>
      </c>
      <c r="AB30">
        <f>'Base Table 5'!AE32/'Base Table 5'!AE$131</f>
        <v>4.9079754601227003E-7</v>
      </c>
      <c r="AC30">
        <f>'Base Table 5'!AF32/'Base Table 5'!AF$131</f>
        <v>1.2422538107728909E-3</v>
      </c>
      <c r="AD30">
        <f>'Base Table 5'!AG32/'Base Table 5'!AG$131</f>
        <v>3.2353068051247264E-4</v>
      </c>
      <c r="AE30">
        <f>'Base Table 5'!AH32/'Base Table 5'!AH$131</f>
        <v>7.8756805807622503E-4</v>
      </c>
      <c r="AF30">
        <f>'Base Table 5'!AI32/'Base Table 5'!AI$131</f>
        <v>1.0845984632107454E-6</v>
      </c>
      <c r="AG30">
        <f>'Base Table 5'!AJ32/'Base Table 5'!AJ$131</f>
        <v>2.9975020815986665E-7</v>
      </c>
      <c r="AH30">
        <f>'Base Table 5'!AK32/'Base Table 5'!AK$131</f>
        <v>5.6297249477239824E-7</v>
      </c>
      <c r="AI30">
        <f>'Base Table 5'!AL32/'Base Table 5'!AL$131</f>
        <v>4.9228756052347347E-7</v>
      </c>
      <c r="AJ30">
        <f>'Base Table 5'!AM32/'Base Table 5'!AM$131</f>
        <v>5.9056680898005569E-6</v>
      </c>
      <c r="AK30">
        <f>'Base Table 5'!AN32/'Base Table 5'!AN$131</f>
        <v>1.556537129974154E-5</v>
      </c>
      <c r="AL30">
        <f>'Base Table 5'!AO32/'Base Table 5'!AO$131</f>
        <v>7.6569678858344186E-8</v>
      </c>
      <c r="AM30">
        <f>'Base Table 5'!AP32/'Base Table 5'!AP$131</f>
        <v>4.3715848188957605E-7</v>
      </c>
      <c r="AN30">
        <f>'Base Table 5'!AQ32/'Base Table 5'!AQ$131</f>
        <v>4.5146720068213677E-7</v>
      </c>
      <c r="AO30">
        <f>'Base Table 5'!AR32/'Base Table 5'!AR$131</f>
        <v>5.1380526232498937E-7</v>
      </c>
      <c r="AP30">
        <f>'Base Table 5'!AS32/'Base Table 5'!AS$131</f>
        <v>7.3784720620991285E-7</v>
      </c>
      <c r="AQ30">
        <f>'Base Table 5'!AT32/'Base Table 5'!AT$131</f>
        <v>1.1813759256712132E-5</v>
      </c>
      <c r="AR30">
        <f>'Base Table 5'!AU32/'Base Table 5'!AU$131</f>
        <v>4.8490375666834164E-6</v>
      </c>
      <c r="AS30">
        <f>'Base Table 5'!AV32/'Base Table 5'!AV$131</f>
        <v>4.1799364721312296E-7</v>
      </c>
      <c r="AT30">
        <f>'Base Table 5'!AW32/'Base Table 5'!AW$131</f>
        <v>5.6151088899782212E-7</v>
      </c>
      <c r="AU30">
        <f>'Base Table 5'!AX32/'Base Table 5'!AX$131</f>
        <v>2.6827087664857949E-7</v>
      </c>
      <c r="AV30">
        <f>'Base Table 5'!AY32/'Base Table 5'!AY$131</f>
        <v>2.8472825696932266E-6</v>
      </c>
      <c r="AW30">
        <f>'Base Table 5'!AZ32/'Base Table 5'!AZ$131</f>
        <v>3.4910787615685129E-7</v>
      </c>
      <c r="AX30">
        <f>'Base Table 5'!BA32/'Base Table 5'!BA$131</f>
        <v>3.1794094900922096E-7</v>
      </c>
      <c r="AY30">
        <f>'Base Table 5'!BB32/'Base Table 5'!BB$131</f>
        <v>1.6423597532673748E-8</v>
      </c>
      <c r="AZ30">
        <f>'Base Table 5'!BC32/'Base Table 5'!BC$131</f>
        <v>7.226739586878013E-7</v>
      </c>
      <c r="BA30">
        <f>'Base Table 5'!BD32/'Base Table 5'!BD$131</f>
        <v>6.2418609669297359E-7</v>
      </c>
      <c r="BB30">
        <f>'Base Table 5'!BE32/'Base Table 5'!BE$131</f>
        <v>1.9168174291796536E-6</v>
      </c>
      <c r="BC30">
        <f>'Base Table 5'!BF32/'Base Table 5'!BF$131</f>
        <v>7.6764100288281685E-7</v>
      </c>
      <c r="BD30">
        <f>'Base Table 5'!BG32/'Base Table 5'!BG$131</f>
        <v>8.0570499690795089E-6</v>
      </c>
      <c r="BE30">
        <f>'Base Table 5'!BH32/'Base Table 5'!BH$131</f>
        <v>1.0243482538121004E-5</v>
      </c>
      <c r="BF30">
        <f>'Base Table 5'!BI32/'Base Table 5'!BI$131</f>
        <v>3.1119715042278599E-6</v>
      </c>
      <c r="BG30">
        <f>'Base Table 5'!BJ32/'Base Table 5'!BJ$131</f>
        <v>1.6206582001823965E-4</v>
      </c>
      <c r="BH30">
        <f>'Base Table 5'!BK32/'Base Table 5'!BK$131</f>
        <v>5.0501695807075441E-6</v>
      </c>
      <c r="BI30">
        <f>'Base Table 5'!BL32/'Base Table 5'!BL$131</f>
        <v>1.4066676242322072E-6</v>
      </c>
      <c r="BJ30">
        <f>'Base Table 5'!BM32/'Base Table 5'!BM$131</f>
        <v>8.9669628770883224E-6</v>
      </c>
      <c r="BK30">
        <f>'Base Table 5'!BN32/'Base Table 5'!BN$131</f>
        <v>5.4035122559488049E-6</v>
      </c>
      <c r="BL30">
        <f>'Base Table 5'!BO32/'Base Table 5'!BO$131</f>
        <v>7.6836151823436456E-4</v>
      </c>
      <c r="BM30">
        <f>'Base Table 5'!BP32/'Base Table 5'!BP$131</f>
        <v>1.128068936425419E-5</v>
      </c>
      <c r="BN30">
        <f>'Base Table 5'!BQ32/'Base Table 5'!BQ$131</f>
        <v>2.7718133905914507E-7</v>
      </c>
      <c r="BO30">
        <f>'Base Table 5'!BR32/'Base Table 5'!BR$131</f>
        <v>1.564781966715827E-7</v>
      </c>
      <c r="BP30">
        <f>'Base Table 5'!BS32/'Base Table 5'!BS$131</f>
        <v>5.0730205193072787E-7</v>
      </c>
      <c r="BQ30">
        <f>'Base Table 5'!BT32/'Base Table 5'!BT$131</f>
        <v>4.2119477847083787E-7</v>
      </c>
      <c r="BR30">
        <f>'Base Table 5'!BU32/'Base Table 5'!BU$131</f>
        <v>1.7434938211174316E-7</v>
      </c>
      <c r="BS30">
        <f>'Base Table 5'!BV32/'Base Table 5'!BV$131</f>
        <v>5.4348664318321778E-7</v>
      </c>
      <c r="BT30">
        <f>'Base Table 5'!BW32/'Base Table 5'!BW$131</f>
        <v>4.0946697246604785E-7</v>
      </c>
      <c r="BU30">
        <f>'Base Table 5'!BX32/'Base Table 5'!BX$131</f>
        <v>2.4748949527053753E-7</v>
      </c>
      <c r="BV30">
        <f>'Base Table 5'!BY32/'Base Table 5'!BY$131</f>
        <v>3.5794052804754819E-7</v>
      </c>
      <c r="BW30">
        <f>'Base Table 5'!BZ32/'Base Table 5'!BZ$131</f>
        <v>8.8823597021704739E-7</v>
      </c>
      <c r="BX30">
        <f>'Base Table 5'!CA32/'Base Table 5'!CA$131</f>
        <v>4.9318593895808005E-6</v>
      </c>
      <c r="BY30">
        <f>'Base Table 5'!CB32/'Base Table 5'!CB$131</f>
        <v>4.4706440892546289E-7</v>
      </c>
      <c r="BZ30">
        <f>'Base Table 5'!CC32/'Base Table 5'!CC$131</f>
        <v>6.4761317533885372E-7</v>
      </c>
      <c r="CA30">
        <f>'Base Table 5'!CD32/'Base Table 5'!CD$131</f>
        <v>4.2637006288855311E-7</v>
      </c>
      <c r="CB30">
        <f>'Base Table 5'!CE32/'Base Table 5'!CE$131</f>
        <v>3.025423359567999E-7</v>
      </c>
      <c r="CC30">
        <f>'Base Table 5'!CF32/'Base Table 5'!CF$131</f>
        <v>2.2629554368481212E-7</v>
      </c>
      <c r="CD30">
        <f>'Base Table 5'!CG32/'Base Table 5'!CG$131</f>
        <v>2.1862212007399518E-7</v>
      </c>
      <c r="CE30">
        <f>'Base Table 5'!CH32/'Base Table 5'!CH$131</f>
        <v>2.9364441105104108E-7</v>
      </c>
      <c r="CF30">
        <f>'Base Table 5'!CI32/'Base Table 5'!CI$131</f>
        <v>1.8511744303957893E-7</v>
      </c>
      <c r="CG30">
        <f>'Base Table 5'!CJ32/'Base Table 5'!CJ$131</f>
        <v>2.9673233665626698E-6</v>
      </c>
      <c r="CH30">
        <f>'Base Table 5'!CK32/'Base Table 5'!CK$131</f>
        <v>3.7243946818139289E-7</v>
      </c>
      <c r="CI30">
        <f>'Base Table 5'!CL32/'Base Table 5'!CL$131</f>
        <v>2.488038229894005E-7</v>
      </c>
      <c r="CJ30">
        <f>'Base Table 5'!CM32/'Base Table 5'!CM$131</f>
        <v>4.9491757341974657E-7</v>
      </c>
      <c r="CK30">
        <f>'Base Table 5'!CN32/'Base Table 5'!CN$131</f>
        <v>2.7179462157243922E-6</v>
      </c>
      <c r="CL30">
        <f>'Base Table 5'!CO32/'Base Table 5'!CO$131</f>
        <v>1.2886598491692373E-7</v>
      </c>
      <c r="CM30">
        <f>'Base Table 5'!CP32/'Base Table 5'!CP$131</f>
        <v>3.0542950609439479E-6</v>
      </c>
      <c r="CN30">
        <f>'Base Table 5'!CQ32/'Base Table 5'!CQ$131</f>
        <v>8.5412800841942001E-6</v>
      </c>
      <c r="CO30">
        <f>'Base Table 5'!CR32/'Base Table 5'!CR$131</f>
        <v>1.3135248887753677E-6</v>
      </c>
      <c r="CP30">
        <f>'Base Table 5'!CS32/'Base Table 5'!CS$131</f>
        <v>4.1642603118635819E-7</v>
      </c>
      <c r="CQ30">
        <f>'Base Table 5'!CT32/'Base Table 5'!CT$131</f>
        <v>5.5653980676777431E-9</v>
      </c>
      <c r="CR30">
        <f>'Base Table 5'!CU32/'Base Table 5'!CU$131</f>
        <v>5.5417781178859383E-9</v>
      </c>
      <c r="CS30">
        <f>'Base Table 5'!CV32/'Base Table 5'!CV$131</f>
        <v>1.4690265486725662E-7</v>
      </c>
      <c r="CT30">
        <f>'Base Table 5'!CW32/'Base Table 5'!CW$131</f>
        <v>7.3318512582146776E-7</v>
      </c>
      <c r="CU30">
        <f>'Base Table 5'!CX32/'Base Table 5'!CX$131</f>
        <v>2.5500370557676782E-6</v>
      </c>
      <c r="CV30">
        <f>'Base Table 5'!CY32/'Base Table 5'!CY$131</f>
        <v>8.7325857968059813E-7</v>
      </c>
      <c r="CW30">
        <f>'Base Table 5'!CZ32/'Base Table 5'!CZ$131</f>
        <v>3.3965018881074631E-7</v>
      </c>
      <c r="CX30">
        <f>'Base Table 5'!DA32/'Base Table 5'!DA$131</f>
        <v>1.8138043843283637E-6</v>
      </c>
      <c r="CY30">
        <f>'Base Table 5'!DB32/'Base Table 5'!DB$131</f>
        <v>1.3832482290195519E-6</v>
      </c>
      <c r="CZ30">
        <f>'Base Table 5'!DC32/'Base Table 5'!DC$131</f>
        <v>2.0306971174950847E-6</v>
      </c>
      <c r="DA30">
        <f>'Base Table 5'!DD32/'Base Table 5'!DD$131</f>
        <v>7.4170277517226613E-6</v>
      </c>
      <c r="DB30">
        <f>'Base Table 5'!DE32/'Base Table 5'!DE$131</f>
        <v>5.3420969048068614E-6</v>
      </c>
      <c r="DC30">
        <f>'Base Table 5'!DF32/'Base Table 5'!DF$131</f>
        <v>4.5347002856552297E-7</v>
      </c>
      <c r="DD30">
        <f>'Base Table 5'!DG32/'Base Table 5'!DG$131</f>
        <v>4.1101453591546849E-6</v>
      </c>
      <c r="DE30">
        <f>'Base Table 5'!DH32/'Base Table 5'!DH$131</f>
        <v>5.1602991137428708E-6</v>
      </c>
      <c r="DF30">
        <f>'Base Table 5'!DI32/'Base Table 5'!DI$131</f>
        <v>6.1246749916045812E-7</v>
      </c>
      <c r="DG30">
        <f>'Base Table 5'!DJ32/'Base Table 5'!DJ$131</f>
        <v>8.4467220356953532E-7</v>
      </c>
      <c r="DH30">
        <f>'Base Table 5'!DK32/'Base Table 5'!DK$131</f>
        <v>1.3368381323794495E-6</v>
      </c>
      <c r="DI30">
        <f>'Base Table 5'!DL32/'Base Table 5'!DL$131</f>
        <v>1.7874680809271263E-6</v>
      </c>
      <c r="DJ30">
        <f>'Base Table 5'!DM32/'Base Table 5'!DM$131</f>
        <v>1.9577480439396385E-5</v>
      </c>
      <c r="DK30">
        <f>'Base Table 5'!DN32/'Base Table 5'!DN$131</f>
        <v>9.1874535561256531E-7</v>
      </c>
      <c r="DL30">
        <f>'Base Table 5'!DO32/'Base Table 5'!DO$131</f>
        <v>2.8746646775520252E-7</v>
      </c>
    </row>
    <row r="31" spans="1:116" x14ac:dyDescent="0.4">
      <c r="A31">
        <v>30</v>
      </c>
      <c r="B31">
        <f>'Base Table 5'!E33/'Base Table 5'!E$131</f>
        <v>8.6147000022060723E-5</v>
      </c>
      <c r="C31">
        <f>'Base Table 5'!F33/'Base Table 5'!F$131</f>
        <v>5.959866071240818E-5</v>
      </c>
      <c r="D31">
        <f>'Base Table 5'!G33/'Base Table 5'!G$131</f>
        <v>5.7263482233278283E-5</v>
      </c>
      <c r="E31">
        <f>'Base Table 5'!H33/'Base Table 5'!H$131</f>
        <v>2.2909301691798926E-4</v>
      </c>
      <c r="F31">
        <f>'Base Table 5'!I33/'Base Table 5'!I$131</f>
        <v>5.8690284037651129E-5</v>
      </c>
      <c r="G31">
        <f>'Base Table 5'!J33/'Base Table 5'!J$131</f>
        <v>1.2893464706345063E-4</v>
      </c>
      <c r="H31">
        <f>'Base Table 5'!K33/'Base Table 5'!K$131</f>
        <v>1.8255275229958338E-4</v>
      </c>
      <c r="I31">
        <f>'Base Table 5'!L33/'Base Table 5'!L$131</f>
        <v>5.5571121884354498E-5</v>
      </c>
      <c r="J31">
        <f>'Base Table 5'!M33/'Base Table 5'!M$131</f>
        <v>1.9790681952550706E-5</v>
      </c>
      <c r="K31">
        <f>'Base Table 5'!N33/'Base Table 5'!N$131</f>
        <v>2.0416604069021321E-5</v>
      </c>
      <c r="L31">
        <f>'Base Table 5'!O33/'Base Table 5'!O$131</f>
        <v>1.0921489381816093E-4</v>
      </c>
      <c r="M31">
        <f>'Base Table 5'!P33/'Base Table 5'!P$131</f>
        <v>6.0016566104494576E-5</v>
      </c>
      <c r="N31">
        <f>'Base Table 5'!Q33/'Base Table 5'!Q$131</f>
        <v>3.072800700231076E-5</v>
      </c>
      <c r="O31">
        <f>'Base Table 5'!R33/'Base Table 5'!R$131</f>
        <v>7.1692127702657074E-5</v>
      </c>
      <c r="P31">
        <f>'Base Table 5'!S33/'Base Table 5'!S$131</f>
        <v>1.5736387112400197E-4</v>
      </c>
      <c r="Q31">
        <f>'Base Table 5'!T33/'Base Table 5'!T$131</f>
        <v>1.1556801354778709E-4</v>
      </c>
      <c r="R31">
        <f>'Base Table 5'!U33/'Base Table 5'!U$131</f>
        <v>3.3258316560549119E-4</v>
      </c>
      <c r="S31">
        <f>'Base Table 5'!V33/'Base Table 5'!V$131</f>
        <v>2.4764069373088766E-4</v>
      </c>
      <c r="T31">
        <f>'Base Table 5'!W33/'Base Table 5'!W$131</f>
        <v>1.9938667004276359E-4</v>
      </c>
      <c r="U31">
        <f>'Base Table 5'!X33/'Base Table 5'!X$131</f>
        <v>1.8654456936512262E-4</v>
      </c>
      <c r="V31">
        <f>'Base Table 5'!Y33/'Base Table 5'!Y$131</f>
        <v>1.3766294483129386E-4</v>
      </c>
      <c r="W31">
        <f>'Base Table 5'!Z33/'Base Table 5'!Z$131</f>
        <v>2.2049817058673337E-4</v>
      </c>
      <c r="X31">
        <f>'Base Table 5'!AA33/'Base Table 5'!AA$131</f>
        <v>1.4959511284222605E-4</v>
      </c>
      <c r="Y31">
        <f>'Base Table 5'!AB33/'Base Table 5'!AB$131</f>
        <v>7.2853934767159106E-5</v>
      </c>
      <c r="Z31">
        <f>'Base Table 5'!AC33/'Base Table 5'!AC$131</f>
        <v>6.882601877165427E-5</v>
      </c>
      <c r="AA31">
        <f>'Base Table 5'!AD33/'Base Table 5'!AD$131</f>
        <v>1.5216371540972225E-2</v>
      </c>
      <c r="AB31">
        <f>'Base Table 5'!AE33/'Base Table 5'!AE$131</f>
        <v>3.886257668711657E-3</v>
      </c>
      <c r="AC31">
        <f>'Base Table 5'!AF33/'Base Table 5'!AF$131</f>
        <v>1.9804808181923253E-3</v>
      </c>
      <c r="AD31">
        <f>'Base Table 5'!AG33/'Base Table 5'!AG$131</f>
        <v>1.2137302499225489E-3</v>
      </c>
      <c r="AE31">
        <f>'Base Table 5'!AH33/'Base Table 5'!AH$131</f>
        <v>4.3338475499092562E-3</v>
      </c>
      <c r="AF31">
        <f>'Base Table 5'!AI33/'Base Table 5'!AI$131</f>
        <v>8.045551400097309E-4</v>
      </c>
      <c r="AG31">
        <f>'Base Table 5'!AJ33/'Base Table 5'!AJ$131</f>
        <v>9.9267277268942503E-5</v>
      </c>
      <c r="AH31">
        <f>'Base Table 5'!AK33/'Base Table 5'!AK$131</f>
        <v>1.3389898664950941E-4</v>
      </c>
      <c r="AI31">
        <f>'Base Table 5'!AL33/'Base Table 5'!AL$131</f>
        <v>1.1083033945918466E-4</v>
      </c>
      <c r="AJ31">
        <f>'Base Table 5'!AM33/'Base Table 5'!AM$131</f>
        <v>1.3687409711484066E-4</v>
      </c>
      <c r="AK31">
        <f>'Base Table 5'!AN33/'Base Table 5'!AN$131</f>
        <v>2.6717314959669874E-4</v>
      </c>
      <c r="AL31">
        <f>'Base Table 5'!AO33/'Base Table 5'!AO$131</f>
        <v>1.8376722926002605E-5</v>
      </c>
      <c r="AM31">
        <f>'Base Table 5'!AP33/'Base Table 5'!AP$131</f>
        <v>9.4335157404421444E-5</v>
      </c>
      <c r="AN31">
        <f>'Base Table 5'!AQ33/'Base Table 5'!AQ$131</f>
        <v>1.218208996507299E-4</v>
      </c>
      <c r="AO31">
        <f>'Base Table 5'!AR33/'Base Table 5'!AR$131</f>
        <v>1.1011521465403333E-4</v>
      </c>
      <c r="AP31">
        <f>'Base Table 5'!AS33/'Base Table 5'!AS$131</f>
        <v>1.2317708066021958E-4</v>
      </c>
      <c r="AQ31">
        <f>'Base Table 5'!AT33/'Base Table 5'!AT$131</f>
        <v>1.0006317265618367E-4</v>
      </c>
      <c r="AR31">
        <f>'Base Table 5'!AU33/'Base Table 5'!AU$131</f>
        <v>1.2150041299161466E-4</v>
      </c>
      <c r="AS31">
        <f>'Base Table 5'!AV33/'Base Table 5'!AV$131</f>
        <v>6.2294986556329099E-4</v>
      </c>
      <c r="AT31">
        <f>'Base Table 5'!AW33/'Base Table 5'!AW$131</f>
        <v>1.0464521113141229E-4</v>
      </c>
      <c r="AU31">
        <f>'Base Table 5'!AX33/'Base Table 5'!AX$131</f>
        <v>6.0824324214687025E-5</v>
      </c>
      <c r="AV31">
        <f>'Base Table 5'!AY33/'Base Table 5'!AY$131</f>
        <v>1.1796809373978982E-4</v>
      </c>
      <c r="AW31">
        <f>'Base Table 5'!AZ33/'Base Table 5'!AZ$131</f>
        <v>8.5880537534585417E-5</v>
      </c>
      <c r="AX31">
        <f>'Base Table 5'!BA33/'Base Table 5'!BA$131</f>
        <v>6.4579862761849152E-5</v>
      </c>
      <c r="AY31">
        <f>'Base Table 5'!BB33/'Base Table 5'!BB$131</f>
        <v>7.7929970292536939E-6</v>
      </c>
      <c r="AZ31">
        <f>'Base Table 5'!BC33/'Base Table 5'!BC$131</f>
        <v>1.0803975682382629E-4</v>
      </c>
      <c r="BA31">
        <f>'Base Table 5'!BD33/'Base Table 5'!BD$131</f>
        <v>1.2411424119782084E-4</v>
      </c>
      <c r="BB31">
        <f>'Base Table 5'!BE33/'Base Table 5'!BE$131</f>
        <v>1.0721519375100157E-4</v>
      </c>
      <c r="BC31">
        <f>'Base Table 5'!BF33/'Base Table 5'!BF$131</f>
        <v>1.7324082786854134E-4</v>
      </c>
      <c r="BD31">
        <f>'Base Table 5'!BG33/'Base Table 5'!BG$131</f>
        <v>1.9035406099308187E-4</v>
      </c>
      <c r="BE31">
        <f>'Base Table 5'!BH33/'Base Table 5'!BH$131</f>
        <v>1.3059517953762913E-4</v>
      </c>
      <c r="BF31">
        <f>'Base Table 5'!BI33/'Base Table 5'!BI$131</f>
        <v>1.210839821645022E-4</v>
      </c>
      <c r="BG31">
        <f>'Base Table 5'!BJ33/'Base Table 5'!BJ$131</f>
        <v>2.2754435488194955E-4</v>
      </c>
      <c r="BH31">
        <f>'Base Table 5'!BK33/'Base Table 5'!BK$131</f>
        <v>1.8694265896584915E-4</v>
      </c>
      <c r="BI31">
        <f>'Base Table 5'!BL33/'Base Table 5'!BL$131</f>
        <v>1.372063600676095E-4</v>
      </c>
      <c r="BJ31">
        <f>'Base Table 5'!BM33/'Base Table 5'!BM$131</f>
        <v>1.5443102732763219E-4</v>
      </c>
      <c r="BK31">
        <f>'Base Table 5'!BN33/'Base Table 5'!BN$131</f>
        <v>2.5503577197660593E-4</v>
      </c>
      <c r="BL31">
        <f>'Base Table 5'!BO33/'Base Table 5'!BO$131</f>
        <v>5.197850766714945E-4</v>
      </c>
      <c r="BM31">
        <f>'Base Table 5'!BP33/'Base Table 5'!BP$131</f>
        <v>2.4581949264635084E-4</v>
      </c>
      <c r="BN31">
        <f>'Base Table 5'!BQ33/'Base Table 5'!BQ$131</f>
        <v>3.4194807729845796E-5</v>
      </c>
      <c r="BO31">
        <f>'Base Table 5'!BR33/'Base Table 5'!BR$131</f>
        <v>1.3792435335195216E-5</v>
      </c>
      <c r="BP31">
        <f>'Base Table 5'!BS33/'Base Table 5'!BS$131</f>
        <v>1.1790929510026312E-5</v>
      </c>
      <c r="BQ31">
        <f>'Base Table 5'!BT33/'Base Table 5'!BT$131</f>
        <v>4.3013311041090605E-5</v>
      </c>
      <c r="BR31">
        <f>'Base Table 5'!BU33/'Base Table 5'!BU$131</f>
        <v>6.8970064109033212E-5</v>
      </c>
      <c r="BS31">
        <f>'Base Table 5'!BV33/'Base Table 5'!BV$131</f>
        <v>1.1824187917458884E-4</v>
      </c>
      <c r="BT31">
        <f>'Base Table 5'!BW33/'Base Table 5'!BW$131</f>
        <v>9.1061372014553482E-5</v>
      </c>
      <c r="BU31">
        <f>'Base Table 5'!BX33/'Base Table 5'!BX$131</f>
        <v>5.640445842212489E-5</v>
      </c>
      <c r="BV31">
        <f>'Base Table 5'!BY33/'Base Table 5'!BY$131</f>
        <v>8.8926616326605673E-5</v>
      </c>
      <c r="BW31">
        <f>'Base Table 5'!BZ33/'Base Table 5'!BZ$131</f>
        <v>1.0678854854881977E-4</v>
      </c>
      <c r="BX31">
        <f>'Base Table 5'!CA33/'Base Table 5'!CA$131</f>
        <v>6.8736585539119999E-5</v>
      </c>
      <c r="BY31">
        <f>'Base Table 5'!CB33/'Base Table 5'!CB$131</f>
        <v>7.624624149390727E-5</v>
      </c>
      <c r="BZ31">
        <f>'Base Table 5'!CC33/'Base Table 5'!CC$131</f>
        <v>1.1346382376612592E-4</v>
      </c>
      <c r="CA31">
        <f>'Base Table 5'!CD33/'Base Table 5'!CD$131</f>
        <v>8.1954582604407082E-5</v>
      </c>
      <c r="CB31">
        <f>'Base Table 5'!CE33/'Base Table 5'!CE$131</f>
        <v>5.3847656085214302E-5</v>
      </c>
      <c r="CC31">
        <f>'Base Table 5'!CF33/'Base Table 5'!CF$131</f>
        <v>3.5611375391199931E-5</v>
      </c>
      <c r="CD31">
        <f>'Base Table 5'!CG33/'Base Table 5'!CG$131</f>
        <v>4.8478053702561806E-5</v>
      </c>
      <c r="CE31">
        <f>'Base Table 5'!CH33/'Base Table 5'!CH$131</f>
        <v>6.0225261948714896E-5</v>
      </c>
      <c r="CF31">
        <f>'Base Table 5'!CI33/'Base Table 5'!CI$131</f>
        <v>7.3947213324373117E-6</v>
      </c>
      <c r="CG31">
        <f>'Base Table 5'!CJ33/'Base Table 5'!CJ$131</f>
        <v>3.5586856852632671E-5</v>
      </c>
      <c r="CH31">
        <f>'Base Table 5'!CK33/'Base Table 5'!CK$131</f>
        <v>4.1415268861770889E-5</v>
      </c>
      <c r="CI31">
        <f>'Base Table 5'!CL33/'Base Table 5'!CL$131</f>
        <v>3.4009568727089592E-5</v>
      </c>
      <c r="CJ31">
        <f>'Base Table 5'!CM33/'Base Table 5'!CM$131</f>
        <v>2.4886739826499104E-5</v>
      </c>
      <c r="CK31">
        <f>'Base Table 5'!CN33/'Base Table 5'!CN$131</f>
        <v>2.7116254105715449E-5</v>
      </c>
      <c r="CL31">
        <f>'Base Table 5'!CO33/'Base Table 5'!CO$131</f>
        <v>7.5601377817928597E-6</v>
      </c>
      <c r="CM31">
        <f>'Base Table 5'!CP33/'Base Table 5'!CP$131</f>
        <v>5.9541665837879534E-6</v>
      </c>
      <c r="CN31">
        <f>'Base Table 5'!CQ33/'Base Table 5'!CQ$131</f>
        <v>1.1296978425236103E-5</v>
      </c>
      <c r="CO31">
        <f>'Base Table 5'!CR33/'Base Table 5'!CR$131</f>
        <v>1.5051154617241316E-5</v>
      </c>
      <c r="CP31">
        <f>'Base Table 5'!CS33/'Base Table 5'!CS$131</f>
        <v>3.9584789811240456E-5</v>
      </c>
      <c r="CQ31">
        <f>'Base Table 5'!CT33/'Base Table 5'!CT$131</f>
        <v>2.3337569230462003E-6</v>
      </c>
      <c r="CR31">
        <f>'Base Table 5'!CU33/'Base Table 5'!CU$131</f>
        <v>2.5159672655202162E-6</v>
      </c>
      <c r="CS31">
        <f>'Base Table 5'!CV33/'Base Table 5'!CV$131</f>
        <v>7.7911504424778744E-6</v>
      </c>
      <c r="CT31">
        <f>'Base Table 5'!CW33/'Base Table 5'!CW$131</f>
        <v>1.8013325007055531E-5</v>
      </c>
      <c r="CU31">
        <f>'Base Table 5'!CX33/'Base Table 5'!CX$131</f>
        <v>1.2385242587494181E-5</v>
      </c>
      <c r="CV31">
        <f>'Base Table 5'!CY33/'Base Table 5'!CY$131</f>
        <v>1.6654774040095142E-5</v>
      </c>
      <c r="CW31">
        <f>'Base Table 5'!CZ33/'Base Table 5'!CZ$131</f>
        <v>4.2491190910473374E-5</v>
      </c>
      <c r="CX31">
        <f>'Base Table 5'!DA33/'Base Table 5'!DA$131</f>
        <v>1.8546521788151022E-5</v>
      </c>
      <c r="CY31">
        <f>'Base Table 5'!DB33/'Base Table 5'!DB$131</f>
        <v>7.0246089932724019E-5</v>
      </c>
      <c r="CZ31">
        <f>'Base Table 5'!DC33/'Base Table 5'!DC$131</f>
        <v>3.8729743914578838E-5</v>
      </c>
      <c r="DA31">
        <f>'Base Table 5'!DD33/'Base Table 5'!DD$131</f>
        <v>3.9007487649886381E-5</v>
      </c>
      <c r="DB31">
        <f>'Base Table 5'!DE33/'Base Table 5'!DE$131</f>
        <v>6.1998726273266623E-5</v>
      </c>
      <c r="DC31">
        <f>'Base Table 5'!DF33/'Base Table 5'!DF$131</f>
        <v>3.0021030296917518E-5</v>
      </c>
      <c r="DD31">
        <f>'Base Table 5'!DG33/'Base Table 5'!DG$131</f>
        <v>1.2345164957013895E-4</v>
      </c>
      <c r="DE31">
        <f>'Base Table 5'!DH33/'Base Table 5'!DH$131</f>
        <v>1.1901811979410558E-4</v>
      </c>
      <c r="DF31">
        <f>'Base Table 5'!DI33/'Base Table 5'!DI$131</f>
        <v>5.9988255054757197E-5</v>
      </c>
      <c r="DG31">
        <f>'Base Table 5'!DJ33/'Base Table 5'!DJ$131</f>
        <v>9.9462802615303054E-5</v>
      </c>
      <c r="DH31">
        <f>'Base Table 5'!DK33/'Base Table 5'!DK$131</f>
        <v>9.5734132996858672E-5</v>
      </c>
      <c r="DI31">
        <f>'Base Table 5'!DL33/'Base Table 5'!DL$131</f>
        <v>2.8125122765664901E-4</v>
      </c>
      <c r="DJ31">
        <f>'Base Table 5'!DM33/'Base Table 5'!DM$131</f>
        <v>2.6189212204362396E-4</v>
      </c>
      <c r="DK31">
        <f>'Base Table 5'!DN33/'Base Table 5'!DN$131</f>
        <v>1.1415658018044086E-4</v>
      </c>
      <c r="DL31">
        <f>'Base Table 5'!DO33/'Base Table 5'!DO$131</f>
        <v>3.096333264909926E-5</v>
      </c>
    </row>
    <row r="32" spans="1:116" x14ac:dyDescent="0.4">
      <c r="A32">
        <v>31</v>
      </c>
      <c r="B32">
        <f>'Base Table 5'!E34/'Base Table 5'!E$131</f>
        <v>1.2586132689442051E-5</v>
      </c>
      <c r="C32">
        <f>'Base Table 5'!F34/'Base Table 5'!F$131</f>
        <v>2.3361203427394561E-5</v>
      </c>
      <c r="D32">
        <f>'Base Table 5'!G34/'Base Table 5'!G$131</f>
        <v>8.72696872024569E-6</v>
      </c>
      <c r="E32">
        <f>'Base Table 5'!H34/'Base Table 5'!H$131</f>
        <v>3.8751466614919516E-5</v>
      </c>
      <c r="F32">
        <f>'Base Table 5'!I34/'Base Table 5'!I$131</f>
        <v>7.0195104714500589E-6</v>
      </c>
      <c r="G32">
        <f>'Base Table 5'!J34/'Base Table 5'!J$131</f>
        <v>2.5072413894764859E-5</v>
      </c>
      <c r="H32">
        <f>'Base Table 5'!K34/'Base Table 5'!K$131</f>
        <v>7.3082861084129783E-5</v>
      </c>
      <c r="I32">
        <f>'Base Table 5'!L34/'Base Table 5'!L$131</f>
        <v>1.8264007176189564E-5</v>
      </c>
      <c r="J32">
        <f>'Base Table 5'!M34/'Base Table 5'!M$131</f>
        <v>1.3059708678441491E-5</v>
      </c>
      <c r="K32">
        <f>'Base Table 5'!N34/'Base Table 5'!N$131</f>
        <v>5.5306299190195494E-6</v>
      </c>
      <c r="L32">
        <f>'Base Table 5'!O34/'Base Table 5'!O$131</f>
        <v>2.4861203381996267E-5</v>
      </c>
      <c r="M32">
        <f>'Base Table 5'!P34/'Base Table 5'!P$131</f>
        <v>7.0763020411285216E-6</v>
      </c>
      <c r="N32">
        <f>'Base Table 5'!Q34/'Base Table 5'!Q$131</f>
        <v>3.6643931340241484E-6</v>
      </c>
      <c r="O32">
        <f>'Base Table 5'!R34/'Base Table 5'!R$131</f>
        <v>2.0471572884559132E-5</v>
      </c>
      <c r="P32">
        <f>'Base Table 5'!S34/'Base Table 5'!S$131</f>
        <v>1.905940712001282E-5</v>
      </c>
      <c r="Q32">
        <f>'Base Table 5'!T34/'Base Table 5'!T$131</f>
        <v>2.0145881877460317E-5</v>
      </c>
      <c r="R32">
        <f>'Base Table 5'!U34/'Base Table 5'!U$131</f>
        <v>4.5233435207807738E-5</v>
      </c>
      <c r="S32">
        <f>'Base Table 5'!V34/'Base Table 5'!V$131</f>
        <v>3.516253181274142E-5</v>
      </c>
      <c r="T32">
        <f>'Base Table 5'!W34/'Base Table 5'!W$131</f>
        <v>3.4692053907081719E-5</v>
      </c>
      <c r="U32">
        <f>'Base Table 5'!X34/'Base Table 5'!X$131</f>
        <v>2.8303120647513342E-5</v>
      </c>
      <c r="V32">
        <f>'Base Table 5'!Y34/'Base Table 5'!Y$131</f>
        <v>3.0224025991538319E-5</v>
      </c>
      <c r="W32">
        <f>'Base Table 5'!Z34/'Base Table 5'!Z$131</f>
        <v>2.8267824335764246E-5</v>
      </c>
      <c r="X32">
        <f>'Base Table 5'!AA34/'Base Table 5'!AA$131</f>
        <v>4.0833664664361283E-5</v>
      </c>
      <c r="Y32">
        <f>'Base Table 5'!AB34/'Base Table 5'!AB$131</f>
        <v>2.3385768490959356E-5</v>
      </c>
      <c r="Z32">
        <f>'Base Table 5'!AC34/'Base Table 5'!AC$131</f>
        <v>1.2546124946858342E-5</v>
      </c>
      <c r="AA32">
        <f>'Base Table 5'!AD34/'Base Table 5'!AD$131</f>
        <v>1.8181827626923436E-5</v>
      </c>
      <c r="AB32">
        <f>'Base Table 5'!AE34/'Base Table 5'!AE$131</f>
        <v>5.2184049079754614E-4</v>
      </c>
      <c r="AC32">
        <f>'Base Table 5'!AF34/'Base Table 5'!AF$131</f>
        <v>7.3308159398085073E-4</v>
      </c>
      <c r="AD32">
        <f>'Base Table 5'!AG34/'Base Table 5'!AG$131</f>
        <v>1.960792003105895E-6</v>
      </c>
      <c r="AE32">
        <f>'Base Table 5'!AH34/'Base Table 5'!AH$131</f>
        <v>3.2214156079854804E-5</v>
      </c>
      <c r="AF32">
        <f>'Base Table 5'!AI34/'Base Table 5'!AI$131</f>
        <v>2.481561283826185E-3</v>
      </c>
      <c r="AG32">
        <f>'Base Table 5'!AJ34/'Base Table 5'!AJ$131</f>
        <v>1.2422980849292252E-5</v>
      </c>
      <c r="AH32">
        <f>'Base Table 5'!AK34/'Base Table 5'!AK$131</f>
        <v>2.510857326684896E-5</v>
      </c>
      <c r="AI32">
        <f>'Base Table 5'!AL34/'Base Table 5'!AL$131</f>
        <v>1.5195276034824548E-5</v>
      </c>
      <c r="AJ32">
        <f>'Base Table 5'!AM34/'Base Table 5'!AM$131</f>
        <v>1.3753468638663043E-5</v>
      </c>
      <c r="AK32">
        <f>'Base Table 5'!AN34/'Base Table 5'!AN$131</f>
        <v>8.1996467879796246E-5</v>
      </c>
      <c r="AL32">
        <f>'Base Table 5'!AO34/'Base Table 5'!AO$131</f>
        <v>2.4207798469830357E-6</v>
      </c>
      <c r="AM32">
        <f>'Base Table 5'!AP34/'Base Table 5'!AP$131</f>
        <v>1.4316940281883616E-5</v>
      </c>
      <c r="AN32">
        <f>'Base Table 5'!AQ34/'Base Table 5'!AQ$131</f>
        <v>1.4522194955275401E-5</v>
      </c>
      <c r="AO32">
        <f>'Base Table 5'!AR34/'Base Table 5'!AR$131</f>
        <v>2.403466838209117E-5</v>
      </c>
      <c r="AP32">
        <f>'Base Table 5'!AS34/'Base Table 5'!AS$131</f>
        <v>2.9926214628337348E-5</v>
      </c>
      <c r="AQ32">
        <f>'Base Table 5'!AT34/'Base Table 5'!AT$131</f>
        <v>4.6730683006363443E-5</v>
      </c>
      <c r="AR32">
        <f>'Base Table 5'!AU34/'Base Table 5'!AU$131</f>
        <v>4.3915811924679997E-5</v>
      </c>
      <c r="AS32">
        <f>'Base Table 5'!AV34/'Base Table 5'!AV$131</f>
        <v>2.0222930741358714E-5</v>
      </c>
      <c r="AT32">
        <f>'Base Table 5'!AW34/'Base Table 5'!AW$131</f>
        <v>2.0724856448465068E-5</v>
      </c>
      <c r="AU32">
        <f>'Base Table 5'!AX34/'Base Table 5'!AX$131</f>
        <v>2.3973661067777605E-5</v>
      </c>
      <c r="AV32">
        <f>'Base Table 5'!AY34/'Base Table 5'!AY$131</f>
        <v>2.7868856666997341E-5</v>
      </c>
      <c r="AW32">
        <f>'Base Table 5'!AZ34/'Base Table 5'!AZ$131</f>
        <v>2.2459273366090767E-5</v>
      </c>
      <c r="AX32">
        <f>'Base Table 5'!BA34/'Base Table 5'!BA$131</f>
        <v>1.7229371427261595E-5</v>
      </c>
      <c r="AY32">
        <f>'Base Table 5'!BB34/'Base Table 5'!BB$131</f>
        <v>1.0675338396237938E-6</v>
      </c>
      <c r="AZ32">
        <f>'Base Table 5'!BC34/'Base Table 5'!BC$131</f>
        <v>4.9232163435606464E-5</v>
      </c>
      <c r="BA32">
        <f>'Base Table 5'!BD34/'Base Table 5'!BD$131</f>
        <v>2.2080021852081663E-5</v>
      </c>
      <c r="BB32">
        <f>'Base Table 5'!BE34/'Base Table 5'!BE$131</f>
        <v>1.5967450848732399E-5</v>
      </c>
      <c r="BC32">
        <f>'Base Table 5'!BF34/'Base Table 5'!BF$131</f>
        <v>2.8323984696112138E-5</v>
      </c>
      <c r="BD32">
        <f>'Base Table 5'!BG34/'Base Table 5'!BG$131</f>
        <v>2.4890529368763479E-5</v>
      </c>
      <c r="BE32">
        <f>'Base Table 5'!BH34/'Base Table 5'!BH$131</f>
        <v>2.6967535661583867E-5</v>
      </c>
      <c r="BF32">
        <f>'Base Table 5'!BI34/'Base Table 5'!BI$131</f>
        <v>4.5294819693115552E-5</v>
      </c>
      <c r="BG32">
        <f>'Base Table 5'!BJ34/'Base Table 5'!BJ$131</f>
        <v>1.213256428943284E-4</v>
      </c>
      <c r="BH32">
        <f>'Base Table 5'!BK34/'Base Table 5'!BK$131</f>
        <v>3.0433916683737572E-5</v>
      </c>
      <c r="BI32">
        <f>'Base Table 5'!BL34/'Base Table 5'!BL$131</f>
        <v>2.3688282792070371E-5</v>
      </c>
      <c r="BJ32">
        <f>'Base Table 5'!BM34/'Base Table 5'!BM$131</f>
        <v>2.7267957287052205E-5</v>
      </c>
      <c r="BK32">
        <f>'Base Table 5'!BN34/'Base Table 5'!BN$131</f>
        <v>3.9645769551979938E-5</v>
      </c>
      <c r="BL32">
        <f>'Base Table 5'!BO34/'Base Table 5'!BO$131</f>
        <v>3.7507268122681763E-5</v>
      </c>
      <c r="BM32">
        <f>'Base Table 5'!BP34/'Base Table 5'!BP$131</f>
        <v>3.6894489920737228E-5</v>
      </c>
      <c r="BN32">
        <f>'Base Table 5'!BQ34/'Base Table 5'!BQ$131</f>
        <v>2.2229162600039044E-5</v>
      </c>
      <c r="BO32">
        <f>'Base Table 5'!BR34/'Base Table 5'!BR$131</f>
        <v>1.2837173201228698E-5</v>
      </c>
      <c r="BP32">
        <f>'Base Table 5'!BS34/'Base Table 5'!BS$131</f>
        <v>4.8777860932612111E-5</v>
      </c>
      <c r="BQ32">
        <f>'Base Table 5'!BT34/'Base Table 5'!BT$131</f>
        <v>6.2246800848820002E-6</v>
      </c>
      <c r="BR32">
        <f>'Base Table 5'!BU34/'Base Table 5'!BU$131</f>
        <v>5.9959177750623851E-6</v>
      </c>
      <c r="BS32">
        <f>'Base Table 5'!BV34/'Base Table 5'!BV$131</f>
        <v>2.8106353934492112E-5</v>
      </c>
      <c r="BT32">
        <f>'Base Table 5'!BW34/'Base Table 5'!BW$131</f>
        <v>1.0988364413597667E-5</v>
      </c>
      <c r="BU32">
        <f>'Base Table 5'!BX34/'Base Table 5'!BX$131</f>
        <v>7.0249626157547192E-6</v>
      </c>
      <c r="BV32">
        <f>'Base Table 5'!BY34/'Base Table 5'!BY$131</f>
        <v>1.3101032067763157E-5</v>
      </c>
      <c r="BW32">
        <f>'Base Table 5'!BZ34/'Base Table 5'!BZ$131</f>
        <v>1.5476949771810165E-5</v>
      </c>
      <c r="BX32">
        <f>'Base Table 5'!CA34/'Base Table 5'!CA$131</f>
        <v>8.7384609063936142E-6</v>
      </c>
      <c r="BY32">
        <f>'Base Table 5'!CB34/'Base Table 5'!CB$131</f>
        <v>2.458854249090046E-5</v>
      </c>
      <c r="BZ32">
        <f>'Base Table 5'!CC34/'Base Table 5'!CC$131</f>
        <v>1.5265167704415839E-5</v>
      </c>
      <c r="CA32">
        <f>'Base Table 5'!CD34/'Base Table 5'!CD$131</f>
        <v>1.4260224820739976E-5</v>
      </c>
      <c r="CB32">
        <f>'Base Table 5'!CE34/'Base Table 5'!CE$131</f>
        <v>1.6244571554841723E-5</v>
      </c>
      <c r="CC32">
        <f>'Base Table 5'!CF34/'Base Table 5'!CF$131</f>
        <v>3.4170627096406631E-6</v>
      </c>
      <c r="CD32">
        <f>'Base Table 5'!CG34/'Base Table 5'!CG$131</f>
        <v>5.8691630696787938E-6</v>
      </c>
      <c r="CE32">
        <f>'Base Table 5'!CH34/'Base Table 5'!CH$131</f>
        <v>3.7365245674700282E-5</v>
      </c>
      <c r="CF32">
        <f>'Base Table 5'!CI34/'Base Table 5'!CI$131</f>
        <v>1.8012924846665616E-6</v>
      </c>
      <c r="CG32">
        <f>'Base Table 5'!CJ34/'Base Table 5'!CJ$131</f>
        <v>5.0126140676043482E-6</v>
      </c>
      <c r="CH32">
        <f>'Base Table 5'!CK34/'Base Table 5'!CK$131</f>
        <v>2.480446858088077E-5</v>
      </c>
      <c r="CI32">
        <f>'Base Table 5'!CL34/'Base Table 5'!CL$131</f>
        <v>3.425837255007899E-6</v>
      </c>
      <c r="CJ32">
        <f>'Base Table 5'!CM34/'Base Table 5'!CM$131</f>
        <v>1.4965546008561723E-5</v>
      </c>
      <c r="CK32">
        <f>'Base Table 5'!CN34/'Base Table 5'!CN$131</f>
        <v>2.6377206118613288E-5</v>
      </c>
      <c r="CL32">
        <f>'Base Table 5'!CO34/'Base Table 5'!CO$131</f>
        <v>8.5910656611282495E-7</v>
      </c>
      <c r="CM32">
        <f>'Base Table 5'!CP34/'Base Table 5'!CP$131</f>
        <v>6.550342702190191E-7</v>
      </c>
      <c r="CN32">
        <f>'Base Table 5'!CQ34/'Base Table 5'!CQ$131</f>
        <v>1.4124684964134377E-6</v>
      </c>
      <c r="CO32">
        <f>'Base Table 5'!CR34/'Base Table 5'!CR$131</f>
        <v>2.1417985447547396E-6</v>
      </c>
      <c r="CP32">
        <f>'Base Table 5'!CS34/'Base Table 5'!CS$131</f>
        <v>7.4713517128180165E-6</v>
      </c>
      <c r="CQ32">
        <f>'Base Table 5'!CT34/'Base Table 5'!CT$131</f>
        <v>1.7623760547646187E-7</v>
      </c>
      <c r="CR32">
        <f>'Base Table 5'!CU34/'Base Table 5'!CU$131</f>
        <v>1.8149323336076448E-7</v>
      </c>
      <c r="CS32">
        <f>'Base Table 5'!CV34/'Base Table 5'!CV$131</f>
        <v>4.7982300884955744E-6</v>
      </c>
      <c r="CT32">
        <f>'Base Table 5'!CW34/'Base Table 5'!CW$131</f>
        <v>7.060288366294994E-6</v>
      </c>
      <c r="CU32">
        <f>'Base Table 5'!CX34/'Base Table 5'!CX$131</f>
        <v>3.9128699187562189E-6</v>
      </c>
      <c r="CV32">
        <f>'Base Table 5'!CY34/'Base Table 5'!CY$131</f>
        <v>5.3839619435949722E-6</v>
      </c>
      <c r="CW32">
        <f>'Base Table 5'!CZ34/'Base Table 5'!CZ$131</f>
        <v>2.5743579731356569E-5</v>
      </c>
      <c r="CX32">
        <f>'Base Table 5'!DA34/'Base Table 5'!DA$131</f>
        <v>1.8814331831474675E-6</v>
      </c>
      <c r="CY32">
        <f>'Base Table 5'!DB34/'Base Table 5'!DB$131</f>
        <v>9.2665568133010392E-6</v>
      </c>
      <c r="CZ32">
        <f>'Base Table 5'!DC34/'Base Table 5'!DC$131</f>
        <v>1.3419279286976399E-5</v>
      </c>
      <c r="DA32">
        <f>'Base Table 5'!DD34/'Base Table 5'!DD$131</f>
        <v>9.7947251495172069E-6</v>
      </c>
      <c r="DB32">
        <f>'Base Table 5'!DE34/'Base Table 5'!DE$131</f>
        <v>1.1649824876146561E-5</v>
      </c>
      <c r="DC32">
        <f>'Base Table 5'!DF34/'Base Table 5'!DF$131</f>
        <v>3.4043112289411724E-6</v>
      </c>
      <c r="DD32">
        <f>'Base Table 5'!DG34/'Base Table 5'!DG$131</f>
        <v>8.4155847508590877E-5</v>
      </c>
      <c r="DE32">
        <f>'Base Table 5'!DH34/'Base Table 5'!DH$131</f>
        <v>5.7797182466394305E-5</v>
      </c>
      <c r="DF32">
        <f>'Base Table 5'!DI34/'Base Table 5'!DI$131</f>
        <v>6.3251951728365667E-5</v>
      </c>
      <c r="DG32">
        <f>'Base Table 5'!DJ34/'Base Table 5'!DJ$131</f>
        <v>2.6089415091005476E-5</v>
      </c>
      <c r="DH32">
        <f>'Base Table 5'!DK34/'Base Table 5'!DK$131</f>
        <v>4.1058955447856458E-5</v>
      </c>
      <c r="DI32">
        <f>'Base Table 5'!DL34/'Base Table 5'!DL$131</f>
        <v>6.5213121194264382E-5</v>
      </c>
      <c r="DJ32">
        <f>'Base Table 5'!DM34/'Base Table 5'!DM$131</f>
        <v>1.0755816136695118E-4</v>
      </c>
      <c r="DK32">
        <f>'Base Table 5'!DN34/'Base Table 5'!DN$131</f>
        <v>3.863669984731982E-5</v>
      </c>
      <c r="DL32">
        <f>'Base Table 5'!DO34/'Base Table 5'!DO$131</f>
        <v>2.0780631546837193E-5</v>
      </c>
    </row>
    <row r="33" spans="1:116" x14ac:dyDescent="0.4">
      <c r="A33">
        <v>32</v>
      </c>
      <c r="B33">
        <f>'Base Table 5'!E35/'Base Table 5'!E$131</f>
        <v>1.4383074987019362E-4</v>
      </c>
      <c r="C33">
        <f>'Base Table 5'!F35/'Base Table 5'!F$131</f>
        <v>2.0843644962115931E-4</v>
      </c>
      <c r="D33">
        <f>'Base Table 5'!G35/'Base Table 5'!G$131</f>
        <v>6.2108501034379129E-5</v>
      </c>
      <c r="E33">
        <f>'Base Table 5'!H35/'Base Table 5'!H$131</f>
        <v>2.8828028735567026E-4</v>
      </c>
      <c r="F33">
        <f>'Base Table 5'!I35/'Base Table 5'!I$131</f>
        <v>2.1507062434890116E-5</v>
      </c>
      <c r="G33">
        <f>'Base Table 5'!J35/'Base Table 5'!J$131</f>
        <v>2.9842287757671346E-4</v>
      </c>
      <c r="H33">
        <f>'Base Table 5'!K35/'Base Table 5'!K$131</f>
        <v>2.3710756409477885E-4</v>
      </c>
      <c r="I33">
        <f>'Base Table 5'!L35/'Base Table 5'!L$131</f>
        <v>1.5041777114808954E-5</v>
      </c>
      <c r="J33">
        <f>'Base Table 5'!M35/'Base Table 5'!M$131</f>
        <v>1.0634706269282622E-5</v>
      </c>
      <c r="K33">
        <f>'Base Table 5'!N35/'Base Table 5'!N$131</f>
        <v>6.2461985461407227E-6</v>
      </c>
      <c r="L33">
        <f>'Base Table 5'!O35/'Base Table 5'!O$131</f>
        <v>5.0350009203880297E-5</v>
      </c>
      <c r="M33">
        <f>'Base Table 5'!P35/'Base Table 5'!P$131</f>
        <v>1.1305518403675709E-5</v>
      </c>
      <c r="N33">
        <f>'Base Table 5'!Q35/'Base Table 5'!Q$131</f>
        <v>9.9178731547662126E-6</v>
      </c>
      <c r="O33">
        <f>'Base Table 5'!R35/'Base Table 5'!R$131</f>
        <v>1.3969446756811478E-5</v>
      </c>
      <c r="P33">
        <f>'Base Table 5'!S35/'Base Table 5'!S$131</f>
        <v>1.3737624612476772E-5</v>
      </c>
      <c r="Q33">
        <f>'Base Table 5'!T35/'Base Table 5'!T$131</f>
        <v>1.002667236376166E-5</v>
      </c>
      <c r="R33">
        <f>'Base Table 5'!U35/'Base Table 5'!U$131</f>
        <v>1.9122169148418106E-5</v>
      </c>
      <c r="S33">
        <f>'Base Table 5'!V35/'Base Table 5'!V$131</f>
        <v>1.2757777446968806E-5</v>
      </c>
      <c r="T33">
        <f>'Base Table 5'!W35/'Base Table 5'!W$131</f>
        <v>2.4725275989025092E-5</v>
      </c>
      <c r="U33">
        <f>'Base Table 5'!X35/'Base Table 5'!X$131</f>
        <v>1.3371332336279826E-5</v>
      </c>
      <c r="V33">
        <f>'Base Table 5'!Y35/'Base Table 5'!Y$131</f>
        <v>8.2038872203271632E-6</v>
      </c>
      <c r="W33">
        <f>'Base Table 5'!Z35/'Base Table 5'!Z$131</f>
        <v>1.3305530088519588E-5</v>
      </c>
      <c r="X33">
        <f>'Base Table 5'!AA35/'Base Table 5'!AA$131</f>
        <v>7.9251293253002885E-6</v>
      </c>
      <c r="Y33">
        <f>'Base Table 5'!AB35/'Base Table 5'!AB$131</f>
        <v>8.6741575632706399E-6</v>
      </c>
      <c r="Z33">
        <f>'Base Table 5'!AC35/'Base Table 5'!AC$131</f>
        <v>7.5714087369929424E-6</v>
      </c>
      <c r="AA33">
        <f>'Base Table 5'!AD35/'Base Table 5'!AD$131</f>
        <v>7.5324714454397092E-6</v>
      </c>
      <c r="AB33">
        <f>'Base Table 5'!AE35/'Base Table 5'!AE$131</f>
        <v>2.8098159509202458E-5</v>
      </c>
      <c r="AC33">
        <f>'Base Table 5'!AF35/'Base Table 5'!AF$131</f>
        <v>1.6057045632798187E-4</v>
      </c>
      <c r="AD33">
        <f>'Base Table 5'!AG35/'Base Table 5'!AG$131</f>
        <v>5.8823760093176843E-6</v>
      </c>
      <c r="AE33">
        <f>'Base Table 5'!AH35/'Base Table 5'!AH$131</f>
        <v>2.3593466424682394E-6</v>
      </c>
      <c r="AF33">
        <f>'Base Table 5'!AI35/'Base Table 5'!AI$131</f>
        <v>8.6767877056859631E-6</v>
      </c>
      <c r="AG33">
        <f>'Base Table 5'!AJ35/'Base Table 5'!AJ$131</f>
        <v>1.1758717735220643E-2</v>
      </c>
      <c r="AH33">
        <f>'Base Table 5'!AK35/'Base Table 5'!AK$131</f>
        <v>7.8133593373009486E-2</v>
      </c>
      <c r="AI33">
        <f>'Base Table 5'!AL35/'Base Table 5'!AL$131</f>
        <v>0.11001159960769273</v>
      </c>
      <c r="AJ33">
        <f>'Base Table 5'!AM35/'Base Table 5'!AM$131</f>
        <v>1.2445501880519296E-5</v>
      </c>
      <c r="AK33">
        <f>'Base Table 5'!AN35/'Base Table 5'!AN$131</f>
        <v>1.0300353538875502E-5</v>
      </c>
      <c r="AL33">
        <f>'Base Table 5'!AO35/'Base Table 5'!AO$131</f>
        <v>1.132053252044135E-5</v>
      </c>
      <c r="AM33">
        <f>'Base Table 5'!AP35/'Base Table 5'!AP$131</f>
        <v>7.5045539391043892E-6</v>
      </c>
      <c r="AN33">
        <f>'Base Table 5'!AQ35/'Base Table 5'!AQ$131</f>
        <v>7.8254314784903699E-6</v>
      </c>
      <c r="AO33">
        <f>'Base Table 5'!AR35/'Base Table 5'!AR$131</f>
        <v>8.6516502252096676E-6</v>
      </c>
      <c r="AP33">
        <f>'Base Table 5'!AS35/'Base Table 5'!AS$131</f>
        <v>7.4218748389350062E-6</v>
      </c>
      <c r="AQ33">
        <f>'Base Table 5'!AT35/'Base Table 5'!AT$131</f>
        <v>1.5193631557429238E-5</v>
      </c>
      <c r="AR33">
        <f>'Base Table 5'!AU35/'Base Table 5'!AU$131</f>
        <v>1.2076848279286999E-5</v>
      </c>
      <c r="AS33">
        <f>'Base Table 5'!AV35/'Base Table 5'!AV$131</f>
        <v>2.0203026281967613E-5</v>
      </c>
      <c r="AT33">
        <f>'Base Table 5'!AW35/'Base Table 5'!AW$131</f>
        <v>4.3848895786284475E-5</v>
      </c>
      <c r="AU33">
        <f>'Base Table 5'!AX35/'Base Table 5'!AX$131</f>
        <v>2.6404357798623822E-5</v>
      </c>
      <c r="AV33">
        <f>'Base Table 5'!AY35/'Base Table 5'!AY$131</f>
        <v>1.404227994598705E-5</v>
      </c>
      <c r="AW33">
        <f>'Base Table 5'!AZ35/'Base Table 5'!AZ$131</f>
        <v>2.4321182038927308E-5</v>
      </c>
      <c r="AX33">
        <f>'Base Table 5'!BA35/'Base Table 5'!BA$131</f>
        <v>1.1302043735018261E-4</v>
      </c>
      <c r="AY33">
        <f>'Base Table 5'!BB35/'Base Table 5'!BB$131</f>
        <v>6.9931678294124825E-6</v>
      </c>
      <c r="AZ33">
        <f>'Base Table 5'!BC35/'Base Table 5'!BC$131</f>
        <v>1.2917797011544448E-5</v>
      </c>
      <c r="BA33">
        <f>'Base Table 5'!BD35/'Base Table 5'!BD$131</f>
        <v>1.3410570929236665E-4</v>
      </c>
      <c r="BB33">
        <f>'Base Table 5'!BE35/'Base Table 5'!BE$131</f>
        <v>5.9439423487863414E-5</v>
      </c>
      <c r="BC33">
        <f>'Base Table 5'!BF35/'Base Table 5'!BF$131</f>
        <v>1.2173998981615954E-5</v>
      </c>
      <c r="BD33">
        <f>'Base Table 5'!BG35/'Base Table 5'!BG$131</f>
        <v>7.7192543958417032E-6</v>
      </c>
      <c r="BE33">
        <f>'Base Table 5'!BH35/'Base Table 5'!BH$131</f>
        <v>1.0875553369404819E-4</v>
      </c>
      <c r="BF33">
        <f>'Base Table 5'!BI35/'Base Table 5'!BI$131</f>
        <v>4.9583086646309928E-5</v>
      </c>
      <c r="BG33">
        <f>'Base Table 5'!BJ35/'Base Table 5'!BJ$131</f>
        <v>1.4818746481780075E-5</v>
      </c>
      <c r="BH33">
        <f>'Base Table 5'!BK35/'Base Table 5'!BK$131</f>
        <v>2.7935411733282257E-5</v>
      </c>
      <c r="BI33">
        <f>'Base Table 5'!BL35/'Base Table 5'!BL$131</f>
        <v>8.7213392702396843E-6</v>
      </c>
      <c r="BJ33">
        <f>'Base Table 5'!BM35/'Base Table 5'!BM$131</f>
        <v>3.8175140201873087E-5</v>
      </c>
      <c r="BK33">
        <f>'Base Table 5'!BN35/'Base Table 5'!BN$131</f>
        <v>7.6124480531723223E-5</v>
      </c>
      <c r="BL33">
        <f>'Base Table 5'!BO35/'Base Table 5'!BO$131</f>
        <v>4.5630337168405491E-2</v>
      </c>
      <c r="BM33">
        <f>'Base Table 5'!BP35/'Base Table 5'!BP$131</f>
        <v>6.4694753503997775E-4</v>
      </c>
      <c r="BN33">
        <f>'Base Table 5'!BQ35/'Base Table 5'!BQ$131</f>
        <v>8.994729650595356E-6</v>
      </c>
      <c r="BO33">
        <f>'Base Table 5'!BR35/'Base Table 5'!BR$131</f>
        <v>4.9223569867260717E-6</v>
      </c>
      <c r="BP33">
        <f>'Base Table 5'!BS35/'Base Table 5'!BS$131</f>
        <v>4.3504994150423019E-6</v>
      </c>
      <c r="BQ33">
        <f>'Base Table 5'!BT35/'Base Table 5'!BT$131</f>
        <v>3.0281010867468326E-5</v>
      </c>
      <c r="BR33">
        <f>'Base Table 5'!BU35/'Base Table 5'!BU$131</f>
        <v>5.7662868815493588E-6</v>
      </c>
      <c r="BS33">
        <f>'Base Table 5'!BV35/'Base Table 5'!BV$131</f>
        <v>5.6606978519749647E-3</v>
      </c>
      <c r="BT33">
        <f>'Base Table 5'!BW35/'Base Table 5'!BW$131</f>
        <v>1.2346329807034187E-3</v>
      </c>
      <c r="BU33">
        <f>'Base Table 5'!BX35/'Base Table 5'!BX$131</f>
        <v>2.0014057065036368E-3</v>
      </c>
      <c r="BV33">
        <f>'Base Table 5'!BY35/'Base Table 5'!BY$131</f>
        <v>5.492694040993039E-3</v>
      </c>
      <c r="BW33">
        <f>'Base Table 5'!BZ35/'Base Table 5'!BZ$131</f>
        <v>2.7686874586890873E-4</v>
      </c>
      <c r="BX33">
        <f>'Base Table 5'!CA35/'Base Table 5'!CA$131</f>
        <v>2.2975629855774899E-4</v>
      </c>
      <c r="BY33">
        <f>'Base Table 5'!CB35/'Base Table 5'!CB$131</f>
        <v>4.7519385978794116E-5</v>
      </c>
      <c r="BZ33">
        <f>'Base Table 5'!CC35/'Base Table 5'!CC$131</f>
        <v>2.7258709745740297E-5</v>
      </c>
      <c r="CA33">
        <f>'Base Table 5'!CD35/'Base Table 5'!CD$131</f>
        <v>1.875912415279501E-5</v>
      </c>
      <c r="CB33">
        <f>'Base Table 5'!CE35/'Base Table 5'!CE$131</f>
        <v>7.8934271394148311E-5</v>
      </c>
      <c r="CC33">
        <f>'Base Table 5'!CF35/'Base Table 5'!CF$131</f>
        <v>4.3147016995904174E-6</v>
      </c>
      <c r="CD33">
        <f>'Base Table 5'!CG35/'Base Table 5'!CG$131</f>
        <v>5.6281181680587479E-6</v>
      </c>
      <c r="CE33">
        <f>'Base Table 5'!CH35/'Base Table 5'!CH$131</f>
        <v>1.6609010592188337E-5</v>
      </c>
      <c r="CF33">
        <f>'Base Table 5'!CI35/'Base Table 5'!CI$131</f>
        <v>8.9133494579715824E-6</v>
      </c>
      <c r="CG33">
        <f>'Base Table 5'!CJ35/'Base Table 5'!CJ$131</f>
        <v>5.5832531765587088E-6</v>
      </c>
      <c r="CH33">
        <f>'Base Table 5'!CK35/'Base Table 5'!CK$131</f>
        <v>4.1527000702225305E-6</v>
      </c>
      <c r="CI33">
        <f>'Base Table 5'!CL35/'Base Table 5'!CL$131</f>
        <v>3.9999999234449774E-6</v>
      </c>
      <c r="CJ33">
        <f>'Base Table 5'!CM35/'Base Table 5'!CM$131</f>
        <v>1.0918643081291026E-5</v>
      </c>
      <c r="CK33">
        <f>'Base Table 5'!CN35/'Base Table 5'!CN$131</f>
        <v>1.4250984540765999E-5</v>
      </c>
      <c r="CL33">
        <f>'Base Table 5'!CO35/'Base Table 5'!CO$131</f>
        <v>1.1426117329300571E-5</v>
      </c>
      <c r="CM33">
        <f>'Base Table 5'!CP35/'Base Table 5'!CP$131</f>
        <v>1.9208009759562542E-6</v>
      </c>
      <c r="CN33">
        <f>'Base Table 5'!CQ35/'Base Table 5'!CQ$131</f>
        <v>2.480128506937713E-6</v>
      </c>
      <c r="CO33">
        <f>'Base Table 5'!CR35/'Base Table 5'!CR$131</f>
        <v>2.2900033547712508E-6</v>
      </c>
      <c r="CP33">
        <f>'Base Table 5'!CS35/'Base Table 5'!CS$131</f>
        <v>1.7885042098544027E-5</v>
      </c>
      <c r="CQ33">
        <f>'Base Table 5'!CT35/'Base Table 5'!CT$131</f>
        <v>6.9242827625357262E-6</v>
      </c>
      <c r="CR33">
        <f>'Base Table 5'!CU35/'Base Table 5'!CU$131</f>
        <v>8.0355782709346093E-6</v>
      </c>
      <c r="CS33">
        <f>'Base Table 5'!CV35/'Base Table 5'!CV$131</f>
        <v>7.1230088495575209E-6</v>
      </c>
      <c r="CT33">
        <f>'Base Table 5'!CW35/'Base Table 5'!CW$131</f>
        <v>5.3327599312350462E-6</v>
      </c>
      <c r="CU33">
        <f>'Base Table 5'!CX35/'Base Table 5'!CX$131</f>
        <v>3.7452243699199717E-6</v>
      </c>
      <c r="CV33">
        <f>'Base Table 5'!CY35/'Base Table 5'!CY$131</f>
        <v>4.0553856608902488E-6</v>
      </c>
      <c r="CW33">
        <f>'Base Table 5'!CZ35/'Base Table 5'!CZ$131</f>
        <v>1.5776275125134666E-5</v>
      </c>
      <c r="CX33">
        <f>'Base Table 5'!DA35/'Base Table 5'!DA$131</f>
        <v>9.6912068707775739E-6</v>
      </c>
      <c r="CY33">
        <f>'Base Table 5'!DB35/'Base Table 5'!DB$131</f>
        <v>7.0817081934237914E-5</v>
      </c>
      <c r="CZ33">
        <f>'Base Table 5'!DC35/'Base Table 5'!DC$131</f>
        <v>4.5820280131714846E-6</v>
      </c>
      <c r="DA33">
        <f>'Base Table 5'!DD35/'Base Table 5'!DD$131</f>
        <v>4.4372818089314853E-5</v>
      </c>
      <c r="DB33">
        <f>'Base Table 5'!DE35/'Base Table 5'!DE$131</f>
        <v>8.0303732577976099E-5</v>
      </c>
      <c r="DC33">
        <f>'Base Table 5'!DF35/'Base Table 5'!DF$131</f>
        <v>2.7733964065891405E-5</v>
      </c>
      <c r="DD33">
        <f>'Base Table 5'!DG35/'Base Table 5'!DG$131</f>
        <v>3.7725327702962332E-6</v>
      </c>
      <c r="DE33">
        <f>'Base Table 5'!DH35/'Base Table 5'!DH$131</f>
        <v>4.4604661418845436E-6</v>
      </c>
      <c r="DF33">
        <f>'Base Table 5'!DI35/'Base Table 5'!DI$131</f>
        <v>1.14271333405006E-5</v>
      </c>
      <c r="DG33">
        <f>'Base Table 5'!DJ35/'Base Table 5'!DJ$131</f>
        <v>7.3581904930199682E-6</v>
      </c>
      <c r="DH33">
        <f>'Base Table 5'!DK35/'Base Table 5'!DK$131</f>
        <v>6.5039428238236139E-6</v>
      </c>
      <c r="DI33">
        <f>'Base Table 5'!DL35/'Base Table 5'!DL$131</f>
        <v>8.7016303280298568E-6</v>
      </c>
      <c r="DJ33">
        <f>'Base Table 5'!DM35/'Base Table 5'!DM$131</f>
        <v>1.4938281218664167E-3</v>
      </c>
      <c r="DK33">
        <f>'Base Table 5'!DN35/'Base Table 5'!DN$131</f>
        <v>9.0392688213494336E-6</v>
      </c>
      <c r="DL33">
        <f>'Base Table 5'!DO35/'Base Table 5'!DO$131</f>
        <v>1.5012137760549465E-6</v>
      </c>
    </row>
    <row r="34" spans="1:116" x14ac:dyDescent="0.4">
      <c r="A34">
        <v>33</v>
      </c>
      <c r="B34">
        <f>'Base Table 5'!E36/'Base Table 5'!E$131</f>
        <v>1.6730010108850167E-4</v>
      </c>
      <c r="C34">
        <f>'Base Table 5'!F36/'Base Table 5'!F$131</f>
        <v>2.5459865582110394E-4</v>
      </c>
      <c r="D34">
        <f>'Base Table 5'!G36/'Base Table 5'!G$131</f>
        <v>1.1018371264597061E-4</v>
      </c>
      <c r="E34">
        <f>'Base Table 5'!H36/'Base Table 5'!H$131</f>
        <v>6.210246435476084E-4</v>
      </c>
      <c r="F34">
        <f>'Base Table 5'!I36/'Base Table 5'!I$131</f>
        <v>4.1870370767403389E-5</v>
      </c>
      <c r="G34">
        <f>'Base Table 5'!J36/'Base Table 5'!J$131</f>
        <v>3.4634691389161064E-4</v>
      </c>
      <c r="H34">
        <f>'Base Table 5'!K36/'Base Table 5'!K$131</f>
        <v>2.4282037929220025E-4</v>
      </c>
      <c r="I34">
        <f>'Base Table 5'!L36/'Base Table 5'!L$131</f>
        <v>6.8957940675489079E-5</v>
      </c>
      <c r="J34">
        <f>'Base Table 5'!M36/'Base Table 5'!M$131</f>
        <v>4.5419118312511704E-5</v>
      </c>
      <c r="K34">
        <f>'Base Table 5'!N36/'Base Table 5'!N$131</f>
        <v>6.9497456203262601E-5</v>
      </c>
      <c r="L34">
        <f>'Base Table 5'!O36/'Base Table 5'!O$131</f>
        <v>3.857476929145727E-4</v>
      </c>
      <c r="M34">
        <f>'Base Table 5'!P36/'Base Table 5'!P$131</f>
        <v>1.1927736037431119E-4</v>
      </c>
      <c r="N34">
        <f>'Base Table 5'!Q36/'Base Table 5'!Q$131</f>
        <v>1.0282224494872887E-4</v>
      </c>
      <c r="O34">
        <f>'Base Table 5'!R36/'Base Table 5'!R$131</f>
        <v>6.7295880486871983E-5</v>
      </c>
      <c r="P34">
        <f>'Base Table 5'!S36/'Base Table 5'!S$131</f>
        <v>2.2790842994482863E-4</v>
      </c>
      <c r="Q34">
        <f>'Base Table 5'!T36/'Base Table 5'!T$131</f>
        <v>9.6625114619507723E-5</v>
      </c>
      <c r="R34">
        <f>'Base Table 5'!U36/'Base Table 5'!U$131</f>
        <v>2.597707539869898E-4</v>
      </c>
      <c r="S34">
        <f>'Base Table 5'!V36/'Base Table 5'!V$131</f>
        <v>1.9363859467454023E-4</v>
      </c>
      <c r="T34">
        <f>'Base Table 5'!W36/'Base Table 5'!W$131</f>
        <v>1.8798876503903729E-4</v>
      </c>
      <c r="U34">
        <f>'Base Table 5'!X36/'Base Table 5'!X$131</f>
        <v>2.668846919558521E-4</v>
      </c>
      <c r="V34">
        <f>'Base Table 5'!Y36/'Base Table 5'!Y$131</f>
        <v>1.0382483721938307E-4</v>
      </c>
      <c r="W34">
        <f>'Base Table 5'!Z36/'Base Table 5'!Z$131</f>
        <v>2.3284963303902165E-4</v>
      </c>
      <c r="X34">
        <f>'Base Table 5'!AA36/'Base Table 5'!AA$131</f>
        <v>2.3971856843596752E-4</v>
      </c>
      <c r="Y34">
        <f>'Base Table 5'!AB36/'Base Table 5'!AB$131</f>
        <v>1.149812768533716E-4</v>
      </c>
      <c r="Z34">
        <f>'Base Table 5'!AC36/'Base Table 5'!AC$131</f>
        <v>8.3818501415122221E-5</v>
      </c>
      <c r="AA34">
        <f>'Base Table 5'!AD36/'Base Table 5'!AD$131</f>
        <v>8.9610436161265515E-5</v>
      </c>
      <c r="AB34">
        <f>'Base Table 5'!AE36/'Base Table 5'!AE$131</f>
        <v>1.5472392638036812E-4</v>
      </c>
      <c r="AC34">
        <f>'Base Table 5'!AF36/'Base Table 5'!AF$131</f>
        <v>2.1372201786448398E-3</v>
      </c>
      <c r="AD34">
        <f>'Base Table 5'!AG36/'Base Table 5'!AG$131</f>
        <v>3.9215840062117894E-5</v>
      </c>
      <c r="AE34">
        <f>'Base Table 5'!AH36/'Base Table 5'!AH$131</f>
        <v>9.210526315789474E-5</v>
      </c>
      <c r="AF34">
        <f>'Base Table 5'!AI36/'Base Table 5'!AI$131</f>
        <v>2.0672446708796806E-4</v>
      </c>
      <c r="AG34">
        <f>'Base Table 5'!AJ36/'Base Table 5'!AJ$131</f>
        <v>3.4001665278934204E-3</v>
      </c>
      <c r="AH34">
        <f>'Base Table 5'!AK36/'Base Table 5'!AK$131</f>
        <v>1.6842367701463728E-2</v>
      </c>
      <c r="AI34">
        <f>'Base Table 5'!AL36/'Base Table 5'!AL$131</f>
        <v>1.4945522145785638E-3</v>
      </c>
      <c r="AJ34">
        <f>'Base Table 5'!AM36/'Base Table 5'!AM$131</f>
        <v>1.4597701728010371E-4</v>
      </c>
      <c r="AK34">
        <f>'Base Table 5'!AN36/'Base Table 5'!AN$131</f>
        <v>1.9250883732347765E-4</v>
      </c>
      <c r="AL34">
        <f>'Base Table 5'!AO36/'Base Table 5'!AO$131</f>
        <v>2.2268229604595528E-4</v>
      </c>
      <c r="AM34">
        <f>'Base Table 5'!AP36/'Base Table 5'!AP$131</f>
        <v>8.2012752696159009E-5</v>
      </c>
      <c r="AN34">
        <f>'Base Table 5'!AQ36/'Base Table 5'!AQ$131</f>
        <v>1.0993226336610031E-4</v>
      </c>
      <c r="AO34">
        <f>'Base Table 5'!AR36/'Base Table 5'!AR$131</f>
        <v>2.3910109530618444E-4</v>
      </c>
      <c r="AP34">
        <f>'Base Table 5'!AS36/'Base Table 5'!AS$131</f>
        <v>9.5746525699945165E-5</v>
      </c>
      <c r="AQ34">
        <f>'Base Table 5'!AT36/'Base Table 5'!AT$131</f>
        <v>1.169821184665584E-3</v>
      </c>
      <c r="AR34">
        <f>'Base Table 5'!AU36/'Base Table 5'!AU$131</f>
        <v>4.9926788681870567E-4</v>
      </c>
      <c r="AS34">
        <f>'Base Table 5'!AV36/'Base Table 5'!AV$131</f>
        <v>1.6163018159355822E-3</v>
      </c>
      <c r="AT34">
        <f>'Base Table 5'!AW36/'Base Table 5'!AW$131</f>
        <v>2.2603365604385059E-4</v>
      </c>
      <c r="AU34">
        <f>'Base Table 5'!AX36/'Base Table 5'!AX$131</f>
        <v>1.7701000206503547E-4</v>
      </c>
      <c r="AV34">
        <f>'Base Table 5'!AY36/'Base Table 5'!AY$131</f>
        <v>4.6268988867189855E-3</v>
      </c>
      <c r="AW34">
        <f>'Base Table 5'!AZ36/'Base Table 5'!AZ$131</f>
        <v>7.9844850253473626E-4</v>
      </c>
      <c r="AX34">
        <f>'Base Table 5'!BA36/'Base Table 5'!BA$131</f>
        <v>3.6152913911386613E-4</v>
      </c>
      <c r="AY34">
        <f>'Base Table 5'!BB36/'Base Table 5'!BB$131</f>
        <v>1.4860071047563208E-5</v>
      </c>
      <c r="AZ34">
        <f>'Base Table 5'!BC36/'Base Table 5'!BC$131</f>
        <v>1.1418248547267261E-4</v>
      </c>
      <c r="BA34">
        <f>'Base Table 5'!BD36/'Base Table 5'!BD$131</f>
        <v>5.4900580020215278E-3</v>
      </c>
      <c r="BB34">
        <f>'Base Table 5'!BE36/'Base Table 5'!BE$131</f>
        <v>6.8336349668584066E-4</v>
      </c>
      <c r="BC34">
        <f>'Base Table 5'!BF36/'Base Table 5'!BF$131</f>
        <v>8.0079718927656318E-4</v>
      </c>
      <c r="BD34">
        <f>'Base Table 5'!BG36/'Base Table 5'!BG$131</f>
        <v>2.1899161903535358E-4</v>
      </c>
      <c r="BE34">
        <f>'Base Table 5'!BH36/'Base Table 5'!BH$131</f>
        <v>2.411669945892769E-3</v>
      </c>
      <c r="BF34">
        <f>'Base Table 5'!BI36/'Base Table 5'!BI$131</f>
        <v>4.3444760078759992E-3</v>
      </c>
      <c r="BG34">
        <f>'Base Table 5'!BJ36/'Base Table 5'!BJ$131</f>
        <v>2.8776731589106705E-3</v>
      </c>
      <c r="BH34">
        <f>'Base Table 5'!BK36/'Base Table 5'!BK$131</f>
        <v>2.0853877888334853E-4</v>
      </c>
      <c r="BI34">
        <f>'Base Table 5'!BL36/'Base Table 5'!BL$131</f>
        <v>2.1619074716824793E-4</v>
      </c>
      <c r="BJ34">
        <f>'Base Table 5'!BM36/'Base Table 5'!BM$131</f>
        <v>5.1814362683339009E-4</v>
      </c>
      <c r="BK34">
        <f>'Base Table 5'!BN36/'Base Table 5'!BN$131</f>
        <v>1.4394906617326729E-3</v>
      </c>
      <c r="BL34">
        <f>'Base Table 5'!BO36/'Base Table 5'!BO$131</f>
        <v>7.6883972863970876E-2</v>
      </c>
      <c r="BM34">
        <f>'Base Table 5'!BP36/'Base Table 5'!BP$131</f>
        <v>1.7327138863494436E-3</v>
      </c>
      <c r="BN34">
        <f>'Base Table 5'!BQ36/'Base Table 5'!BQ$131</f>
        <v>5.6037478040210822E-5</v>
      </c>
      <c r="BO34">
        <f>'Base Table 5'!BR36/'Base Table 5'!BR$131</f>
        <v>3.7603946062990913E-5</v>
      </c>
      <c r="BP34">
        <f>'Base Table 5'!BS36/'Base Table 5'!BS$131</f>
        <v>2.5303611438726607E-5</v>
      </c>
      <c r="BQ34">
        <f>'Base Table 5'!BT36/'Base Table 5'!BT$131</f>
        <v>8.2857694038968542E-4</v>
      </c>
      <c r="BR34">
        <f>'Base Table 5'!BU36/'Base Table 5'!BU$131</f>
        <v>5.1048648597527607E-4</v>
      </c>
      <c r="BS34">
        <f>'Base Table 5'!BV36/'Base Table 5'!BV$131</f>
        <v>4.3215355850774365E-2</v>
      </c>
      <c r="BT34">
        <f>'Base Table 5'!BW36/'Base Table 5'!BW$131</f>
        <v>9.2649959773772501E-3</v>
      </c>
      <c r="BU34">
        <f>'Base Table 5'!BX36/'Base Table 5'!BX$131</f>
        <v>3.3977245240703331E-3</v>
      </c>
      <c r="BV34">
        <f>'Base Table 5'!BY36/'Base Table 5'!BY$131</f>
        <v>8.838165625202352E-3</v>
      </c>
      <c r="BW34">
        <f>'Base Table 5'!BZ36/'Base Table 5'!BZ$131</f>
        <v>1.0457083401929607E-4</v>
      </c>
      <c r="BX34">
        <f>'Base Table 5'!CA36/'Base Table 5'!CA$131</f>
        <v>1.0573412668083742E-4</v>
      </c>
      <c r="BY34">
        <f>'Base Table 5'!CB36/'Base Table 5'!CB$131</f>
        <v>1.57793954739674E-4</v>
      </c>
      <c r="BZ34">
        <f>'Base Table 5'!CC36/'Base Table 5'!CC$131</f>
        <v>1.2235444609759853E-4</v>
      </c>
      <c r="CA34">
        <f>'Base Table 5'!CD36/'Base Table 5'!CD$131</f>
        <v>1.7520913048966214E-4</v>
      </c>
      <c r="CB34">
        <f>'Base Table 5'!CE36/'Base Table 5'!CE$131</f>
        <v>1.2124628099223561E-4</v>
      </c>
      <c r="CC34">
        <f>'Base Table 5'!CF36/'Base Table 5'!CF$131</f>
        <v>4.8834578327182456E-5</v>
      </c>
      <c r="CD34">
        <f>'Base Table 5'!CG36/'Base Table 5'!CG$131</f>
        <v>4.7132686809798753E-5</v>
      </c>
      <c r="CE34">
        <f>'Base Table 5'!CH36/'Base Table 5'!CH$131</f>
        <v>1.3216814265621995E-4</v>
      </c>
      <c r="CF34">
        <f>'Base Table 5'!CI36/'Base Table 5'!CI$131</f>
        <v>1.1136088959665976E-4</v>
      </c>
      <c r="CG34">
        <f>'Base Table 5'!CJ36/'Base Table 5'!CJ$131</f>
        <v>3.9692455073372721E-5</v>
      </c>
      <c r="CH34">
        <f>'Base Table 5'!CK36/'Base Table 5'!CK$131</f>
        <v>2.2375232149667631E-4</v>
      </c>
      <c r="CI34">
        <f>'Base Table 5'!CL36/'Base Table 5'!CL$131</f>
        <v>3.2650717078455175E-5</v>
      </c>
      <c r="CJ34">
        <f>'Base Table 5'!CM36/'Base Table 5'!CM$131</f>
        <v>4.4276087529781946E-5</v>
      </c>
      <c r="CK34">
        <f>'Base Table 5'!CN36/'Base Table 5'!CN$131</f>
        <v>6.363754213501387E-5</v>
      </c>
      <c r="CL34">
        <f>'Base Table 5'!CO36/'Base Table 5'!CO$131</f>
        <v>3.0356530513596668E-4</v>
      </c>
      <c r="CM34">
        <f>'Base Table 5'!CP36/'Base Table 5'!CP$131</f>
        <v>9.2407298352346834E-6</v>
      </c>
      <c r="CN34">
        <f>'Base Table 5'!CQ36/'Base Table 5'!CQ$131</f>
        <v>1.2943473564682748E-5</v>
      </c>
      <c r="CO34">
        <f>'Base Table 5'!CR36/'Base Table 5'!CR$131</f>
        <v>1.330257689906264E-5</v>
      </c>
      <c r="CP34">
        <f>'Base Table 5'!CS36/'Base Table 5'!CS$131</f>
        <v>1.1681510076294111E-4</v>
      </c>
      <c r="CQ34">
        <f>'Base Table 5'!CT36/'Base Table 5'!CT$131</f>
        <v>4.2250183213947896E-5</v>
      </c>
      <c r="CR34">
        <f>'Base Table 5'!CU36/'Base Table 5'!CU$131</f>
        <v>4.8954682448874903E-5</v>
      </c>
      <c r="CS34">
        <f>'Base Table 5'!CV36/'Base Table 5'!CV$131</f>
        <v>4.0435398230088494E-5</v>
      </c>
      <c r="CT34">
        <f>'Base Table 5'!CW36/'Base Table 5'!CW$131</f>
        <v>2.102930317836276E-5</v>
      </c>
      <c r="CU34">
        <f>'Base Table 5'!CX36/'Base Table 5'!CX$131</f>
        <v>2.6482294486574803E-5</v>
      </c>
      <c r="CV34">
        <f>'Base Table 5'!CY36/'Base Table 5'!CY$131</f>
        <v>2.2233265375467215E-5</v>
      </c>
      <c r="CW34">
        <f>'Base Table 5'!CZ36/'Base Table 5'!CZ$131</f>
        <v>7.5056343125514934E-5</v>
      </c>
      <c r="CX34">
        <f>'Base Table 5'!DA36/'Base Table 5'!DA$131</f>
        <v>4.8757658796621071E-5</v>
      </c>
      <c r="CY34">
        <f>'Base Table 5'!DB36/'Base Table 5'!DB$131</f>
        <v>3.586995879932824E-4</v>
      </c>
      <c r="CZ34">
        <f>'Base Table 5'!DC36/'Base Table 5'!DC$131</f>
        <v>1.0554666594039379E-4</v>
      </c>
      <c r="DA34">
        <f>'Base Table 5'!DD36/'Base Table 5'!DD$131</f>
        <v>5.1424410261323406E-4</v>
      </c>
      <c r="DB34">
        <f>'Base Table 5'!DE36/'Base Table 5'!DE$131</f>
        <v>1.278724272282151E-3</v>
      </c>
      <c r="DC34">
        <f>'Base Table 5'!DF36/'Base Table 5'!DF$131</f>
        <v>1.0329127166606683E-3</v>
      </c>
      <c r="DD34">
        <f>'Base Table 5'!DG36/'Base Table 5'!DG$131</f>
        <v>8.1548896440942405E-5</v>
      </c>
      <c r="DE34">
        <f>'Base Table 5'!DH36/'Base Table 5'!DH$131</f>
        <v>6.8248867232415439E-5</v>
      </c>
      <c r="DF34">
        <f>'Base Table 5'!DI36/'Base Table 5'!DI$131</f>
        <v>8.1802165983759813E-4</v>
      </c>
      <c r="DG34">
        <f>'Base Table 5'!DJ36/'Base Table 5'!DJ$131</f>
        <v>8.0816398657006542E-5</v>
      </c>
      <c r="DH34">
        <f>'Base Table 5'!DK36/'Base Table 5'!DK$131</f>
        <v>7.6905744244750351E-5</v>
      </c>
      <c r="DI34">
        <f>'Base Table 5'!DL36/'Base Table 5'!DL$131</f>
        <v>3.4490931709552807E-4</v>
      </c>
      <c r="DJ34">
        <f>'Base Table 5'!DM36/'Base Table 5'!DM$131</f>
        <v>1.9267522100311629E-3</v>
      </c>
      <c r="DK34">
        <f>'Base Table 5'!DN36/'Base Table 5'!DN$131</f>
        <v>1.1527290518242171E-4</v>
      </c>
      <c r="DL34">
        <f>'Base Table 5'!DO36/'Base Table 5'!DO$131</f>
        <v>2.719432784964216E-5</v>
      </c>
    </row>
    <row r="35" spans="1:116" x14ac:dyDescent="0.4">
      <c r="A35">
        <v>34</v>
      </c>
      <c r="B35">
        <f>'Base Table 5'!E37/'Base Table 5'!E$131</f>
        <v>1.3215977652942787E-5</v>
      </c>
      <c r="C35">
        <f>'Base Table 5'!F37/'Base Table 5'!F$131</f>
        <v>8.3010867483005E-4</v>
      </c>
      <c r="D35">
        <f>'Base Table 5'!G37/'Base Table 5'!G$131</f>
        <v>1.9976260702757135E-5</v>
      </c>
      <c r="E35">
        <f>'Base Table 5'!H37/'Base Table 5'!H$131</f>
        <v>8.5689033320224769E-6</v>
      </c>
      <c r="F35">
        <f>'Base Table 5'!I37/'Base Table 5'!I$131</f>
        <v>4.1040588379404496E-6</v>
      </c>
      <c r="G35">
        <f>'Base Table 5'!J37/'Base Table 5'!J$131</f>
        <v>7.5635651672268831E-6</v>
      </c>
      <c r="H35">
        <f>'Base Table 5'!K37/'Base Table 5'!K$131</f>
        <v>1.9544518659646682E-5</v>
      </c>
      <c r="I35">
        <f>'Base Table 5'!L37/'Base Table 5'!L$131</f>
        <v>7.6055514679943962E-6</v>
      </c>
      <c r="J35">
        <f>'Base Table 5'!M37/'Base Table 5'!M$131</f>
        <v>3.4616571781019994E-5</v>
      </c>
      <c r="K35">
        <f>'Base Table 5'!N37/'Base Table 5'!N$131</f>
        <v>6.707024742006759E-6</v>
      </c>
      <c r="L35">
        <f>'Base Table 5'!O37/'Base Table 5'!O$131</f>
        <v>1.1247963343334629E-4</v>
      </c>
      <c r="M35">
        <f>'Base Table 5'!P37/'Base Table 5'!P$131</f>
        <v>1.8863236750455258E-5</v>
      </c>
      <c r="N35">
        <f>'Base Table 5'!Q37/'Base Table 5'!Q$131</f>
        <v>3.2350362253100938E-4</v>
      </c>
      <c r="O35">
        <f>'Base Table 5'!R37/'Base Table 5'!R$131</f>
        <v>1.538697774877944E-3</v>
      </c>
      <c r="P35">
        <f>'Base Table 5'!S37/'Base Table 5'!S$131</f>
        <v>1.6365718834512304E-3</v>
      </c>
      <c r="Q35">
        <f>'Base Table 5'!T37/'Base Table 5'!T$131</f>
        <v>2.7016928561135168E-3</v>
      </c>
      <c r="R35">
        <f>'Base Table 5'!U37/'Base Table 5'!U$131</f>
        <v>3.151984859491406E-3</v>
      </c>
      <c r="S35">
        <f>'Base Table 5'!V37/'Base Table 5'!V$131</f>
        <v>1.80723529560417E-3</v>
      </c>
      <c r="T35">
        <f>'Base Table 5'!W37/'Base Table 5'!W$131</f>
        <v>4.4697037807157562E-3</v>
      </c>
      <c r="U35">
        <f>'Base Table 5'!X37/'Base Table 5'!X$131</f>
        <v>8.2983553700396583E-4</v>
      </c>
      <c r="V35">
        <f>'Base Table 5'!Y37/'Base Table 5'!Y$131</f>
        <v>3.1045975871938371E-3</v>
      </c>
      <c r="W35">
        <f>'Base Table 5'!Z37/'Base Table 5'!Z$131</f>
        <v>2.1224005820246758E-3</v>
      </c>
      <c r="X35">
        <f>'Base Table 5'!AA37/'Base Table 5'!AA$131</f>
        <v>1.7074883617750121E-2</v>
      </c>
      <c r="Y35">
        <f>'Base Table 5'!AB37/'Base Table 5'!AB$131</f>
        <v>3.0232210643661743E-3</v>
      </c>
      <c r="Z35">
        <f>'Base Table 5'!AC37/'Base Table 5'!AC$131</f>
        <v>1.5901325027962614E-3</v>
      </c>
      <c r="AA35">
        <f>'Base Table 5'!AD37/'Base Table 5'!AD$131</f>
        <v>1.6363644864231095E-5</v>
      </c>
      <c r="AB35">
        <f>'Base Table 5'!AE37/'Base Table 5'!AE$131</f>
        <v>1.0552147239263806E-5</v>
      </c>
      <c r="AC35">
        <f>'Base Table 5'!AF37/'Base Table 5'!AF$131</f>
        <v>2.6840042491047889E-4</v>
      </c>
      <c r="AD35">
        <f>'Base Table 5'!AG37/'Base Table 5'!AG$131</f>
        <v>3.7255048059011999E-5</v>
      </c>
      <c r="AE35">
        <f>'Base Table 5'!AH37/'Base Table 5'!AH$131</f>
        <v>3.920145190562614E-5</v>
      </c>
      <c r="AF35">
        <f>'Base Table 5'!AI37/'Base Table 5'!AI$131</f>
        <v>5.6832959472243058E-5</v>
      </c>
      <c r="AG35">
        <f>'Base Table 5'!AJ37/'Base Table 5'!AJ$131</f>
        <v>5.9067443796835946E-5</v>
      </c>
      <c r="AH35">
        <f>'Base Table 5'!AK37/'Base Table 5'!AK$131</f>
        <v>8.7694225510696476E-4</v>
      </c>
      <c r="AI35">
        <f>'Base Table 5'!AL37/'Base Table 5'!AL$131</f>
        <v>2.2259930720043408E-2</v>
      </c>
      <c r="AJ35">
        <f>'Base Table 5'!AM37/'Base Table 5'!AM$131</f>
        <v>3.4344908218188981E-2</v>
      </c>
      <c r="AK35">
        <f>'Base Table 5'!AN37/'Base Table 5'!AN$131</f>
        <v>3.2400866296835092E-2</v>
      </c>
      <c r="AL35">
        <f>'Base Table 5'!AO37/'Base Table 5'!AO$131</f>
        <v>7.3412652099261695E-5</v>
      </c>
      <c r="AM35">
        <f>'Base Table 5'!AP37/'Base Table 5'!AP$131</f>
        <v>4.8516394768207518E-3</v>
      </c>
      <c r="AN35">
        <f>'Base Table 5'!AQ37/'Base Table 5'!AQ$131</f>
        <v>3.4928512426107985E-4</v>
      </c>
      <c r="AO35">
        <f>'Base Table 5'!AR37/'Base Table 5'!AR$131</f>
        <v>1.9745276733542107E-3</v>
      </c>
      <c r="AP35">
        <f>'Base Table 5'!AS37/'Base Table 5'!AS$131</f>
        <v>3.1008896896508307E-3</v>
      </c>
      <c r="AQ35">
        <f>'Base Table 5'!AT37/'Base Table 5'!AT$131</f>
        <v>1.4286056875707706E-3</v>
      </c>
      <c r="AR35">
        <f>'Base Table 5'!AU37/'Base Table 5'!AU$131</f>
        <v>2.6791390012300092E-3</v>
      </c>
      <c r="AS35">
        <f>'Base Table 5'!AV37/'Base Table 5'!AV$131</f>
        <v>4.0294587591345059E-4</v>
      </c>
      <c r="AT35">
        <f>'Base Table 5'!AW37/'Base Table 5'!AW$131</f>
        <v>7.7013770748274009E-4</v>
      </c>
      <c r="AU35">
        <f>'Base Table 5'!AX37/'Base Table 5'!AX$131</f>
        <v>2.4339159813660033E-3</v>
      </c>
      <c r="AV35">
        <f>'Base Table 5'!AY37/'Base Table 5'!AY$131</f>
        <v>2.6594266310609664E-3</v>
      </c>
      <c r="AW35">
        <f>'Base Table 5'!AZ37/'Base Table 5'!AZ$131</f>
        <v>6.4581078112615749E-4</v>
      </c>
      <c r="AX35">
        <f>'Base Table 5'!BA37/'Base Table 5'!BA$131</f>
        <v>7.8485994269704835E-5</v>
      </c>
      <c r="AY35">
        <f>'Base Table 5'!BB37/'Base Table 5'!BB$131</f>
        <v>2.4898173859533403E-5</v>
      </c>
      <c r="AZ35">
        <f>'Base Table 5'!BC37/'Base Table 5'!BC$131</f>
        <v>8.2746168269753244E-5</v>
      </c>
      <c r="BA35">
        <f>'Base Table 5'!BD37/'Base Table 5'!BD$131</f>
        <v>2.119628211230341E-4</v>
      </c>
      <c r="BB35">
        <f>'Base Table 5'!BE37/'Base Table 5'!BE$131</f>
        <v>8.4086802317786706E-5</v>
      </c>
      <c r="BC35">
        <f>'Base Table 5'!BF37/'Base Table 5'!BF$131</f>
        <v>5.3807697681557858E-4</v>
      </c>
      <c r="BD35">
        <f>'Base Table 5'!BG37/'Base Table 5'!BG$131</f>
        <v>1.7320780791447399E-4</v>
      </c>
      <c r="BE35">
        <f>'Base Table 5'!BH37/'Base Table 5'!BH$131</f>
        <v>8.3706345302508606E-5</v>
      </c>
      <c r="BF35">
        <f>'Base Table 5'!BI37/'Base Table 5'!BI$131</f>
        <v>2.8097082432908958E-5</v>
      </c>
      <c r="BG35">
        <f>'Base Table 5'!BJ37/'Base Table 5'!BJ$131</f>
        <v>7.2349458258025549E-6</v>
      </c>
      <c r="BH35">
        <f>'Base Table 5'!BK37/'Base Table 5'!BK$131</f>
        <v>3.3463353936164636E-4</v>
      </c>
      <c r="BI35">
        <f>'Base Table 5'!BL37/'Base Table 5'!BL$131</f>
        <v>3.6752005018314874E-4</v>
      </c>
      <c r="BJ35">
        <f>'Base Table 5'!BM37/'Base Table 5'!BM$131</f>
        <v>1.0551126318707259E-3</v>
      </c>
      <c r="BK35">
        <f>'Base Table 5'!BN37/'Base Table 5'!BN$131</f>
        <v>3.7336268387770703E-4</v>
      </c>
      <c r="BL35">
        <f>'Base Table 5'!BO37/'Base Table 5'!BO$131</f>
        <v>1.5862872498051314E-4</v>
      </c>
      <c r="BM35">
        <f>'Base Table 5'!BP37/'Base Table 5'!BP$131</f>
        <v>7.0471130028458524E-5</v>
      </c>
      <c r="BN35">
        <f>'Base Table 5'!BQ37/'Base Table 5'!BQ$131</f>
        <v>1.1208276400546557E-4</v>
      </c>
      <c r="BO35">
        <f>'Base Table 5'!BR37/'Base Table 5'!BR$131</f>
        <v>6.9939792838038544E-5</v>
      </c>
      <c r="BP35">
        <f>'Base Table 5'!BS37/'Base Table 5'!BS$131</f>
        <v>2.5046885854870755E-4</v>
      </c>
      <c r="BQ35">
        <f>'Base Table 5'!BT37/'Base Table 5'!BT$131</f>
        <v>2.1419844382997875E-5</v>
      </c>
      <c r="BR35">
        <f>'Base Table 5'!BU37/'Base Table 5'!BU$131</f>
        <v>2.5944463785413562E-4</v>
      </c>
      <c r="BS35">
        <f>'Base Table 5'!BV37/'Base Table 5'!BV$131</f>
        <v>9.9720085645816758E-4</v>
      </c>
      <c r="BT35">
        <f>'Base Table 5'!BW37/'Base Table 5'!BW$131</f>
        <v>3.0376205285846372E-5</v>
      </c>
      <c r="BU35">
        <f>'Base Table 5'!BX37/'Base Table 5'!BX$131</f>
        <v>5.1499626140855007E-4</v>
      </c>
      <c r="BV35">
        <f>'Base Table 5'!BY37/'Base Table 5'!BY$131</f>
        <v>1.2205509244206677E-4</v>
      </c>
      <c r="BW35">
        <f>'Base Table 5'!BZ37/'Base Table 5'!BZ$131</f>
        <v>1.3044772523215021E-3</v>
      </c>
      <c r="BX35">
        <f>'Base Table 5'!CA37/'Base Table 5'!CA$131</f>
        <v>8.6987695187425986E-4</v>
      </c>
      <c r="BY35">
        <f>'Base Table 5'!CB37/'Base Table 5'!CB$131</f>
        <v>1.2479822756765311E-4</v>
      </c>
      <c r="BZ35">
        <f>'Base Table 5'!CC37/'Base Table 5'!CC$131</f>
        <v>9.160461154530467E-5</v>
      </c>
      <c r="CA35">
        <f>'Base Table 5'!CD37/'Base Table 5'!CD$131</f>
        <v>1.0484069089853096E-4</v>
      </c>
      <c r="CB35">
        <f>'Base Table 5'!CE37/'Base Table 5'!CE$131</f>
        <v>1.4969014028727088E-4</v>
      </c>
      <c r="CC35">
        <f>'Base Table 5'!CF37/'Base Table 5'!CF$131</f>
        <v>4.030549928570189E-4</v>
      </c>
      <c r="CD35">
        <f>'Base Table 5'!CG37/'Base Table 5'!CG$131</f>
        <v>2.9316385447614775E-4</v>
      </c>
      <c r="CE35">
        <f>'Base Table 5'!CH37/'Base Table 5'!CH$131</f>
        <v>4.5032582824075485E-4</v>
      </c>
      <c r="CF35">
        <f>'Base Table 5'!CI37/'Base Table 5'!CI$131</f>
        <v>2.5007482125586233E-6</v>
      </c>
      <c r="CG35">
        <f>'Base Table 5'!CJ37/'Base Table 5'!CJ$131</f>
        <v>1.0484199177268151E-2</v>
      </c>
      <c r="CH35">
        <f>'Base Table 5'!CK37/'Base Table 5'!CK$131</f>
        <v>9.112662687728231E-5</v>
      </c>
      <c r="CI35">
        <f>'Base Table 5'!CL37/'Base Table 5'!CL$131</f>
        <v>6.4976075311462671E-6</v>
      </c>
      <c r="CJ35">
        <f>'Base Table 5'!CM37/'Base Table 5'!CM$131</f>
        <v>1.2384360510264889E-5</v>
      </c>
      <c r="CK35">
        <f>'Base Table 5'!CN37/'Base Table 5'!CN$131</f>
        <v>1.5144000858514444E-5</v>
      </c>
      <c r="CL35">
        <f>'Base Table 5'!CO37/'Base Table 5'!CO$131</f>
        <v>4.3728524215142791E-4</v>
      </c>
      <c r="CM35">
        <f>'Base Table 5'!CP37/'Base Table 5'!CP$131</f>
        <v>1.3149417422551266E-5</v>
      </c>
      <c r="CN35">
        <f>'Base Table 5'!CQ37/'Base Table 5'!CQ$131</f>
        <v>3.3373030160356717E-6</v>
      </c>
      <c r="CO35">
        <f>'Base Table 5'!CR37/'Base Table 5'!CR$131</f>
        <v>3.852344996363048E-4</v>
      </c>
      <c r="CP35">
        <f>'Base Table 5'!CS37/'Base Table 5'!CS$131</f>
        <v>7.9072312228335191E-5</v>
      </c>
      <c r="CQ35">
        <f>'Base Table 5'!CT37/'Base Table 5'!CT$131</f>
        <v>2.8522665096848433E-7</v>
      </c>
      <c r="CR35">
        <f>'Base Table 5'!CU37/'Base Table 5'!CU$131</f>
        <v>3.2280857536685588E-7</v>
      </c>
      <c r="CS35">
        <f>'Base Table 5'!CV37/'Base Table 5'!CV$131</f>
        <v>1.9453982300884956E-5</v>
      </c>
      <c r="CT35">
        <f>'Base Table 5'!CW37/'Base Table 5'!CW$131</f>
        <v>1.4382081739623757E-5</v>
      </c>
      <c r="CU35">
        <f>'Base Table 5'!CX37/'Base Table 5'!CX$131</f>
        <v>1.2735359482002535E-5</v>
      </c>
      <c r="CV35">
        <f>'Base Table 5'!CY37/'Base Table 5'!CY$131</f>
        <v>7.517244308528712E-5</v>
      </c>
      <c r="CW35">
        <f>'Base Table 5'!CZ37/'Base Table 5'!CZ$131</f>
        <v>1.5688029562060471E-4</v>
      </c>
      <c r="CX35">
        <f>'Base Table 5'!DA37/'Base Table 5'!DA$131</f>
        <v>5.6082736883114658E-4</v>
      </c>
      <c r="CY35">
        <f>'Base Table 5'!DB37/'Base Table 5'!DB$131</f>
        <v>4.906711196107873E-5</v>
      </c>
      <c r="CZ35">
        <f>'Base Table 5'!DC37/'Base Table 5'!DC$131</f>
        <v>2.1191147067507255E-4</v>
      </c>
      <c r="DA35">
        <f>'Base Table 5'!DD37/'Base Table 5'!DD$131</f>
        <v>1.8701888775930212E-5</v>
      </c>
      <c r="DB35">
        <f>'Base Table 5'!DE37/'Base Table 5'!DE$131</f>
        <v>4.1804441794905945E-5</v>
      </c>
      <c r="DC35">
        <f>'Base Table 5'!DF37/'Base Table 5'!DF$131</f>
        <v>1.4097003061928214E-5</v>
      </c>
      <c r="DD35">
        <f>'Base Table 5'!DG37/'Base Table 5'!DG$131</f>
        <v>3.5062612976112825E-5</v>
      </c>
      <c r="DE35">
        <f>'Base Table 5'!DH37/'Base Table 5'!DH$131</f>
        <v>1.2081950254946296E-4</v>
      </c>
      <c r="DF35">
        <f>'Base Table 5'!DI37/'Base Table 5'!DI$131</f>
        <v>6.3411361077462224E-4</v>
      </c>
      <c r="DG35">
        <f>'Base Table 5'!DJ37/'Base Table 5'!DJ$131</f>
        <v>1.821169817989044E-5</v>
      </c>
      <c r="DH35">
        <f>'Base Table 5'!DK37/'Base Table 5'!DK$131</f>
        <v>3.6920765498749288E-5</v>
      </c>
      <c r="DI35">
        <f>'Base Table 5'!DL37/'Base Table 5'!DL$131</f>
        <v>3.8273423688862699E-5</v>
      </c>
      <c r="DJ35">
        <f>'Base Table 5'!DM37/'Base Table 5'!DM$131</f>
        <v>1.2245326889523015E-4</v>
      </c>
      <c r="DK35">
        <f>'Base Table 5'!DN37/'Base Table 5'!DN$131</f>
        <v>5.8038033222454412E-4</v>
      </c>
      <c r="DL35">
        <f>'Base Table 5'!DO37/'Base Table 5'!DO$131</f>
        <v>1.0530854935432253E-4</v>
      </c>
    </row>
    <row r="36" spans="1:116" x14ac:dyDescent="0.4">
      <c r="A36">
        <v>35</v>
      </c>
      <c r="B36">
        <f>'Base Table 5'!E38/'Base Table 5'!E$131</f>
        <v>6.2948607748164681E-5</v>
      </c>
      <c r="C36">
        <f>'Base Table 5'!F38/'Base Table 5'!F$131</f>
        <v>2.8566888915546262E-3</v>
      </c>
      <c r="D36">
        <f>'Base Table 5'!G38/'Base Table 5'!G$131</f>
        <v>9.7922793686614615E-5</v>
      </c>
      <c r="E36">
        <f>'Base Table 5'!H38/'Base Table 5'!H$131</f>
        <v>2.2850408885393274E-4</v>
      </c>
      <c r="F36">
        <f>'Base Table 5'!I38/'Base Table 5'!I$131</f>
        <v>2.6710022273153418E-5</v>
      </c>
      <c r="G36">
        <f>'Base Table 5'!J38/'Base Table 5'!J$131</f>
        <v>8.8606361299470673E-5</v>
      </c>
      <c r="H36">
        <f>'Base Table 5'!K38/'Base Table 5'!K$131</f>
        <v>1.1132912949479454E-4</v>
      </c>
      <c r="I36">
        <f>'Base Table 5'!L38/'Base Table 5'!L$131</f>
        <v>5.4625719382767067E-5</v>
      </c>
      <c r="J36">
        <f>'Base Table 5'!M38/'Base Table 5'!M$131</f>
        <v>8.3498601250604228E-5</v>
      </c>
      <c r="K36">
        <f>'Base Table 5'!N38/'Base Table 5'!N$131</f>
        <v>1.9162927834305023E-5</v>
      </c>
      <c r="L36">
        <f>'Base Table 5'!O38/'Base Table 5'!O$131</f>
        <v>2.170206994659969E-4</v>
      </c>
      <c r="M36">
        <f>'Base Table 5'!P38/'Base Table 5'!P$131</f>
        <v>5.7034890921107575E-5</v>
      </c>
      <c r="N36">
        <f>'Base Table 5'!Q38/'Base Table 5'!Q$131</f>
        <v>2.4073984104335856E-4</v>
      </c>
      <c r="O36">
        <f>'Base Table 5'!R38/'Base Table 5'!R$131</f>
        <v>4.2016289063378839E-3</v>
      </c>
      <c r="P36">
        <f>'Base Table 5'!S38/'Base Table 5'!S$131</f>
        <v>4.4962255257565307E-3</v>
      </c>
      <c r="Q36">
        <f>'Base Table 5'!T38/'Base Table 5'!T$131</f>
        <v>7.4741929402406711E-3</v>
      </c>
      <c r="R36">
        <f>'Base Table 5'!U38/'Base Table 5'!U$131</f>
        <v>9.0684510893423113E-3</v>
      </c>
      <c r="S36">
        <f>'Base Table 5'!V38/'Base Table 5'!V$131</f>
        <v>4.9050333766177357E-3</v>
      </c>
      <c r="T36">
        <f>'Base Table 5'!W38/'Base Table 5'!W$131</f>
        <v>1.0514388475051799E-2</v>
      </c>
      <c r="U36">
        <f>'Base Table 5'!X38/'Base Table 5'!X$131</f>
        <v>2.4138104801550123E-3</v>
      </c>
      <c r="V36">
        <f>'Base Table 5'!Y38/'Base Table 5'!Y$131</f>
        <v>8.7626570231624616E-3</v>
      </c>
      <c r="W36">
        <f>'Base Table 5'!Z38/'Base Table 5'!Z$131</f>
        <v>6.411900100480458E-3</v>
      </c>
      <c r="X36">
        <f>'Base Table 5'!AA38/'Base Table 5'!AA$131</f>
        <v>4.0002282755843853E-2</v>
      </c>
      <c r="Y36">
        <f>'Base Table 5'!AB38/'Base Table 5'!AB$131</f>
        <v>7.2029964705017675E-3</v>
      </c>
      <c r="Z36">
        <f>'Base Table 5'!AC38/'Base Table 5'!AC$131</f>
        <v>4.3846520000826008E-3</v>
      </c>
      <c r="AA36">
        <f>'Base Table 5'!AD38/'Base Table 5'!AD$131</f>
        <v>5.2129897210336201E-4</v>
      </c>
      <c r="AB36">
        <f>'Base Table 5'!AE38/'Base Table 5'!AE$131</f>
        <v>1.3104294478527611E-4</v>
      </c>
      <c r="AC36">
        <f>'Base Table 5'!AF38/'Base Table 5'!AF$131</f>
        <v>7.1798092410674578E-4</v>
      </c>
      <c r="AD36">
        <f>'Base Table 5'!AG38/'Base Table 5'!AG$131</f>
        <v>4.6470770473609703E-4</v>
      </c>
      <c r="AE36">
        <f>'Base Table 5'!AH38/'Base Table 5'!AH$131</f>
        <v>3.371143375680581E-4</v>
      </c>
      <c r="AF36">
        <f>'Base Table 5'!AI38/'Base Table 5'!AI$131</f>
        <v>4.9132310383446761E-4</v>
      </c>
      <c r="AG36">
        <f>'Base Table 5'!AJ38/'Base Table 5'!AJ$131</f>
        <v>9.475437135720228E-5</v>
      </c>
      <c r="AH36">
        <f>'Base Table 5'!AK38/'Base Table 5'!AK$131</f>
        <v>4.8455042625060316E-4</v>
      </c>
      <c r="AI36">
        <f>'Base Table 5'!AL38/'Base Table 5'!AL$131</f>
        <v>9.3635719545220788E-3</v>
      </c>
      <c r="AJ36">
        <f>'Base Table 5'!AM38/'Base Table 5'!AM$131</f>
        <v>2.1090884704355314E-2</v>
      </c>
      <c r="AK36">
        <f>'Base Table 5'!AN38/'Base Table 5'!AN$131</f>
        <v>1.4157933112330972E-2</v>
      </c>
      <c r="AL36">
        <f>'Base Table 5'!AO38/'Base Table 5'!AO$131</f>
        <v>7.3182943062686663E-5</v>
      </c>
      <c r="AM36">
        <f>'Base Table 5'!AP38/'Base Table 5'!AP$131</f>
        <v>1.365592933486146E-2</v>
      </c>
      <c r="AN36">
        <f>'Base Table 5'!AQ38/'Base Table 5'!AQ$131</f>
        <v>9.9202392896554866E-4</v>
      </c>
      <c r="AO36">
        <f>'Base Table 5'!AR38/'Base Table 5'!AR$131</f>
        <v>3.8991695266935946E-3</v>
      </c>
      <c r="AP36">
        <f>'Base Table 5'!AS38/'Base Table 5'!AS$131</f>
        <v>8.998676019994007E-3</v>
      </c>
      <c r="AQ36">
        <f>'Base Table 5'!AT38/'Base Table 5'!AT$131</f>
        <v>3.0310631617647826E-3</v>
      </c>
      <c r="AR36">
        <f>'Base Table 5'!AU38/'Base Table 5'!AU$131</f>
        <v>3.0526063851394752E-3</v>
      </c>
      <c r="AS36">
        <f>'Base Table 5'!AV38/'Base Table 5'!AV$131</f>
        <v>6.6920782918820996E-4</v>
      </c>
      <c r="AT36">
        <f>'Base Table 5'!AW38/'Base Table 5'!AW$131</f>
        <v>6.9474210902366893E-4</v>
      </c>
      <c r="AU36">
        <f>'Base Table 5'!AX38/'Base Table 5'!AX$131</f>
        <v>4.4651248592004703E-3</v>
      </c>
      <c r="AV36">
        <f>'Base Table 5'!AY38/'Base Table 5'!AY$131</f>
        <v>2.1266180950458725E-3</v>
      </c>
      <c r="AW36">
        <f>'Base Table 5'!AZ38/'Base Table 5'!AZ$131</f>
        <v>6.8529876089589901E-4</v>
      </c>
      <c r="AX36">
        <f>'Base Table 5'!BA38/'Base Table 5'!BA$131</f>
        <v>1.5112036107312092E-4</v>
      </c>
      <c r="AY36">
        <f>'Base Table 5'!BB38/'Base Table 5'!BB$131</f>
        <v>1.3283405684426527E-5</v>
      </c>
      <c r="AZ36">
        <f>'Base Table 5'!BC38/'Base Table 5'!BC$131</f>
        <v>8.6901543532208093E-5</v>
      </c>
      <c r="BA36">
        <f>'Base Table 5'!BD38/'Base Table 5'!BD$131</f>
        <v>4.4557008099470222E-4</v>
      </c>
      <c r="BB36">
        <f>'Base Table 5'!BE38/'Base Table 5'!BE$131</f>
        <v>2.9544304865978469E-4</v>
      </c>
      <c r="BC36">
        <f>'Base Table 5'!BF38/'Base Table 5'!BF$131</f>
        <v>1.4531936262137674E-3</v>
      </c>
      <c r="BD36">
        <f>'Base Table 5'!BG38/'Base Table 5'!BG$131</f>
        <v>5.9409483669520106E-4</v>
      </c>
      <c r="BE36">
        <f>'Base Table 5'!BH38/'Base Table 5'!BH$131</f>
        <v>3.8547712739793412E-4</v>
      </c>
      <c r="BF36">
        <f>'Base Table 5'!BI38/'Base Table 5'!BI$131</f>
        <v>4.1258190627105156E-4</v>
      </c>
      <c r="BG36">
        <f>'Base Table 5'!BJ38/'Base Table 5'!BJ$131</f>
        <v>4.2705898253940619E-4</v>
      </c>
      <c r="BH36">
        <f>'Base Table 5'!BK38/'Base Table 5'!BK$131</f>
        <v>1.1789753785361255E-3</v>
      </c>
      <c r="BI36">
        <f>'Base Table 5'!BL38/'Base Table 5'!BL$131</f>
        <v>8.9655367698063954E-4</v>
      </c>
      <c r="BJ36">
        <f>'Base Table 5'!BM38/'Base Table 5'!BM$131</f>
        <v>3.0808072280223155E-3</v>
      </c>
      <c r="BK36">
        <f>'Base Table 5'!BN38/'Base Table 5'!BN$131</f>
        <v>1.1226397101984304E-3</v>
      </c>
      <c r="BL36">
        <f>'Base Table 5'!BO38/'Base Table 5'!BO$131</f>
        <v>4.5120575335345404E-4</v>
      </c>
      <c r="BM36">
        <f>'Base Table 5'!BP38/'Base Table 5'!BP$131</f>
        <v>2.7468478601958951E-4</v>
      </c>
      <c r="BN36">
        <f>'Base Table 5'!BQ38/'Base Table 5'!BQ$131</f>
        <v>1.7773882490728092E-3</v>
      </c>
      <c r="BO36">
        <f>'Base Table 5'!BR38/'Base Table 5'!BR$131</f>
        <v>1.797427788452977E-4</v>
      </c>
      <c r="BP36">
        <f>'Base Table 5'!BS38/'Base Table 5'!BS$131</f>
        <v>1.4338200722296661E-4</v>
      </c>
      <c r="BQ36">
        <f>'Base Table 5'!BT38/'Base Table 5'!BT$131</f>
        <v>9.9456626583499446E-5</v>
      </c>
      <c r="BR36">
        <f>'Base Table 5'!BU38/'Base Table 5'!BU$131</f>
        <v>5.2091342951034907E-4</v>
      </c>
      <c r="BS36">
        <f>'Base Table 5'!BV38/'Base Table 5'!BV$131</f>
        <v>2.2290723073154889E-3</v>
      </c>
      <c r="BT36">
        <f>'Base Table 5'!BW38/'Base Table 5'!BW$131</f>
        <v>2.9900575175014111E-4</v>
      </c>
      <c r="BU36">
        <f>'Base Table 5'!BX38/'Base Table 5'!BX$131</f>
        <v>1.2107497696128744E-3</v>
      </c>
      <c r="BV36">
        <f>'Base Table 5'!BY38/'Base Table 5'!BY$131</f>
        <v>3.5047808114959116E-4</v>
      </c>
      <c r="BW36">
        <f>'Base Table 5'!BZ38/'Base Table 5'!BZ$131</f>
        <v>2.8150038149630362E-3</v>
      </c>
      <c r="BX36">
        <f>'Base Table 5'!CA38/'Base Table 5'!CA$131</f>
        <v>2.2554564611217747E-3</v>
      </c>
      <c r="BY36">
        <f>'Base Table 5'!CB38/'Base Table 5'!CB$131</f>
        <v>9.23381864219022E-4</v>
      </c>
      <c r="BZ36">
        <f>'Base Table 5'!CC38/'Base Table 5'!CC$131</f>
        <v>1.166932729409074E-3</v>
      </c>
      <c r="CA36">
        <f>'Base Table 5'!CD38/'Base Table 5'!CD$131</f>
        <v>1.7842660240444886E-4</v>
      </c>
      <c r="CB36">
        <f>'Base Table 5'!CE38/'Base Table 5'!CE$131</f>
        <v>2.329819972622163E-4</v>
      </c>
      <c r="CC36">
        <f>'Base Table 5'!CF38/'Base Table 5'!CF$131</f>
        <v>6.5655880407753493E-4</v>
      </c>
      <c r="CD36">
        <f>'Base Table 5'!CG38/'Base Table 5'!CG$131</f>
        <v>4.7104938617635519E-4</v>
      </c>
      <c r="CE36">
        <f>'Base Table 5'!CH38/'Base Table 5'!CH$131</f>
        <v>7.0827434198129002E-4</v>
      </c>
      <c r="CF36">
        <f>'Base Table 5'!CI38/'Base Table 5'!CI$131</f>
        <v>8.6816755322513909E-6</v>
      </c>
      <c r="CG36">
        <f>'Base Table 5'!CJ38/'Base Table 5'!CJ$131</f>
        <v>5.981135800322732E-3</v>
      </c>
      <c r="CH36">
        <f>'Base Table 5'!CK38/'Base Table 5'!CK$131</f>
        <v>1.765549298913893E-4</v>
      </c>
      <c r="CI36">
        <f>'Base Table 5'!CL38/'Base Table 5'!CL$131</f>
        <v>3.8631578208008074E-5</v>
      </c>
      <c r="CJ36">
        <f>'Base Table 5'!CM38/'Base Table 5'!CM$131</f>
        <v>2.549434632432827E-4</v>
      </c>
      <c r="CK36">
        <f>'Base Table 5'!CN38/'Base Table 5'!CN$131</f>
        <v>1.9162898432236434E-4</v>
      </c>
      <c r="CL36">
        <f>'Base Table 5'!CO38/'Base Table 5'!CO$131</f>
        <v>2.7903781267344551E-4</v>
      </c>
      <c r="CM36">
        <f>'Base Table 5'!CP38/'Base Table 5'!CP$131</f>
        <v>1.4912377290302086E-4</v>
      </c>
      <c r="CN36">
        <f>'Base Table 5'!CQ38/'Base Table 5'!CQ$131</f>
        <v>6.2143074750048468E-5</v>
      </c>
      <c r="CO36">
        <f>'Base Table 5'!CR38/'Base Table 5'!CR$131</f>
        <v>4.3537194782487429E-4</v>
      </c>
      <c r="CP36">
        <f>'Base Table 5'!CS38/'Base Table 5'!CS$131</f>
        <v>2.3907413599197539E-4</v>
      </c>
      <c r="CQ36">
        <f>'Base Table 5'!CT38/'Base Table 5'!CT$131</f>
        <v>4.4379411758006938E-6</v>
      </c>
      <c r="CR36">
        <f>'Base Table 5'!CU38/'Base Table 5'!CU$131</f>
        <v>5.0457889763351471E-6</v>
      </c>
      <c r="CS36">
        <f>'Base Table 5'!CV38/'Base Table 5'!CV$131</f>
        <v>6.0140707964601762E-5</v>
      </c>
      <c r="CT36">
        <f>'Base Table 5'!CW38/'Base Table 5'!CW$131</f>
        <v>1.662887449369028E-4</v>
      </c>
      <c r="CU36">
        <f>'Base Table 5'!CX38/'Base Table 5'!CX$131</f>
        <v>1.25477561297334E-4</v>
      </c>
      <c r="CV36">
        <f>'Base Table 5'!CY38/'Base Table 5'!CY$131</f>
        <v>3.7125042473666332E-4</v>
      </c>
      <c r="CW36">
        <f>'Base Table 5'!CZ38/'Base Table 5'!CZ$131</f>
        <v>2.6509221091554255E-4</v>
      </c>
      <c r="CX36">
        <f>'Base Table 5'!DA38/'Base Table 5'!DA$131</f>
        <v>9.8104702574950634E-4</v>
      </c>
      <c r="CY36">
        <f>'Base Table 5'!DB38/'Base Table 5'!DB$131</f>
        <v>1.9278419031395024E-4</v>
      </c>
      <c r="CZ36">
        <f>'Base Table 5'!DC38/'Base Table 5'!DC$131</f>
        <v>3.2232414668946399E-4</v>
      </c>
      <c r="DA36">
        <f>'Base Table 5'!DD38/'Base Table 5'!DD$131</f>
        <v>3.4456105811029773E-4</v>
      </c>
      <c r="DB36">
        <f>'Base Table 5'!DE38/'Base Table 5'!DE$131</f>
        <v>6.6130092651924444E-4</v>
      </c>
      <c r="DC36">
        <f>'Base Table 5'!DF38/'Base Table 5'!DF$131</f>
        <v>2.9828469835512162E-4</v>
      </c>
      <c r="DD36">
        <f>'Base Table 5'!DG38/'Base Table 5'!DG$131</f>
        <v>6.7085015497654339E-4</v>
      </c>
      <c r="DE36">
        <f>'Base Table 5'!DH38/'Base Table 5'!DH$131</f>
        <v>1.1206552941074245E-3</v>
      </c>
      <c r="DF36">
        <f>'Base Table 5'!DI38/'Base Table 5'!DI$131</f>
        <v>6.077942882422064E-4</v>
      </c>
      <c r="DG36">
        <f>'Base Table 5'!DJ38/'Base Table 5'!DJ$131</f>
        <v>8.5584025446191919E-5</v>
      </c>
      <c r="DH36">
        <f>'Base Table 5'!DK38/'Base Table 5'!DK$131</f>
        <v>1.5143822528819787E-4</v>
      </c>
      <c r="DI36">
        <f>'Base Table 5'!DL38/'Base Table 5'!DL$131</f>
        <v>3.0485497282786613E-4</v>
      </c>
      <c r="DJ36">
        <f>'Base Table 5'!DM38/'Base Table 5'!DM$131</f>
        <v>5.938797352574559E-4</v>
      </c>
      <c r="DK36">
        <f>'Base Table 5'!DN38/'Base Table 5'!DN$131</f>
        <v>1.3482785673260766E-3</v>
      </c>
      <c r="DL36">
        <f>'Base Table 5'!DO38/'Base Table 5'!DO$131</f>
        <v>2.0192922323871004E-4</v>
      </c>
    </row>
    <row r="37" spans="1:116" x14ac:dyDescent="0.4">
      <c r="A37">
        <v>36</v>
      </c>
      <c r="B37">
        <f>'Base Table 5'!E39/'Base Table 5'!E$131</f>
        <v>4.8477964572487669E-4</v>
      </c>
      <c r="C37">
        <f>'Base Table 5'!F39/'Base Table 5'!F$131</f>
        <v>6.6196486633867389E-4</v>
      </c>
      <c r="D37">
        <f>'Base Table 5'!G39/'Base Table 5'!G$131</f>
        <v>2.5388950609824385E-3</v>
      </c>
      <c r="E37">
        <f>'Base Table 5'!H39/'Base Table 5'!H$131</f>
        <v>1.3805357213581093E-3</v>
      </c>
      <c r="F37">
        <f>'Base Table 5'!I39/'Base Table 5'!I$131</f>
        <v>5.4653504852791672E-5</v>
      </c>
      <c r="G37">
        <f>'Base Table 5'!J39/'Base Table 5'!J$131</f>
        <v>1.5114899888651443E-3</v>
      </c>
      <c r="H37">
        <f>'Base Table 5'!K39/'Base Table 5'!K$131</f>
        <v>1.8343219130576298E-3</v>
      </c>
      <c r="I37">
        <f>'Base Table 5'!L39/'Base Table 5'!L$131</f>
        <v>2.2892246288438474E-4</v>
      </c>
      <c r="J37">
        <f>'Base Table 5'!M39/'Base Table 5'!M$131</f>
        <v>1.7411401545855697E-4</v>
      </c>
      <c r="K37">
        <f>'Base Table 5'!N39/'Base Table 5'!N$131</f>
        <v>6.9224108987702313E-5</v>
      </c>
      <c r="L37">
        <f>'Base Table 5'!O39/'Base Table 5'!O$131</f>
        <v>5.4172952912235088E-4</v>
      </c>
      <c r="M37">
        <f>'Base Table 5'!P39/'Base Table 5'!P$131</f>
        <v>1.7632260433424998E-4</v>
      </c>
      <c r="N37">
        <f>'Base Table 5'!Q39/'Base Table 5'!Q$131</f>
        <v>2.7676086035037089E-4</v>
      </c>
      <c r="O37">
        <f>'Base Table 5'!R39/'Base Table 5'!R$131</f>
        <v>2.7377100816703033E-4</v>
      </c>
      <c r="P37">
        <f>'Base Table 5'!S39/'Base Table 5'!S$131</f>
        <v>1.1695545278189684E-3</v>
      </c>
      <c r="Q37">
        <f>'Base Table 5'!T39/'Base Table 5'!T$131</f>
        <v>6.5373686077255591E-4</v>
      </c>
      <c r="R37">
        <f>'Base Table 5'!U39/'Base Table 5'!U$131</f>
        <v>4.3772713953414688E-4</v>
      </c>
      <c r="S37">
        <f>'Base Table 5'!V39/'Base Table 5'!V$131</f>
        <v>4.1265293298332531E-4</v>
      </c>
      <c r="T37">
        <f>'Base Table 5'!W39/'Base Table 5'!W$131</f>
        <v>2.6155508620266219E-3</v>
      </c>
      <c r="U37">
        <f>'Base Table 5'!X39/'Base Table 5'!X$131</f>
        <v>3.9374882831481173E-4</v>
      </c>
      <c r="V37">
        <f>'Base Table 5'!Y39/'Base Table 5'!Y$131</f>
        <v>1.719264680983025E-3</v>
      </c>
      <c r="W37">
        <f>'Base Table 5'!Z39/'Base Table 5'!Z$131</f>
        <v>9.2067526896323507E-4</v>
      </c>
      <c r="X37">
        <f>'Base Table 5'!AA39/'Base Table 5'!AA$131</f>
        <v>1.3594716399910841E-3</v>
      </c>
      <c r="Y37">
        <f>'Base Table 5'!AB39/'Base Table 5'!AB$131</f>
        <v>6.5373784730300667E-4</v>
      </c>
      <c r="Z37">
        <f>'Base Table 5'!AC39/'Base Table 5'!AC$131</f>
        <v>1.0315566066055781E-3</v>
      </c>
      <c r="AA37">
        <f>'Base Table 5'!AD39/'Base Table 5'!AD$131</f>
        <v>3.9532488068824961E-4</v>
      </c>
      <c r="AB37">
        <f>'Base Table 5'!AE39/'Base Table 5'!AE$131</f>
        <v>1.8184049079754603E-4</v>
      </c>
      <c r="AC37">
        <f>'Base Table 5'!AF39/'Base Table 5'!AF$131</f>
        <v>6.0959167145483741E-4</v>
      </c>
      <c r="AD37">
        <f>'Base Table 5'!AG39/'Base Table 5'!AG$131</f>
        <v>3.7255048059011998E-4</v>
      </c>
      <c r="AE37">
        <f>'Base Table 5'!AH39/'Base Table 5'!AH$131</f>
        <v>2.313067150635209E-4</v>
      </c>
      <c r="AF37">
        <f>'Base Table 5'!AI39/'Base Table 5'!AI$131</f>
        <v>4.4078081544884689E-4</v>
      </c>
      <c r="AG37">
        <f>'Base Table 5'!AJ39/'Base Table 5'!AJ$131</f>
        <v>1.8699417152373015E-4</v>
      </c>
      <c r="AH37">
        <f>'Base Table 5'!AK39/'Base Table 5'!AK$131</f>
        <v>6.0646614122567151E-4</v>
      </c>
      <c r="AI37">
        <f>'Base Table 5'!AL39/'Base Table 5'!AL$131</f>
        <v>4.3835909922666201E-3</v>
      </c>
      <c r="AJ37">
        <f>'Base Table 5'!AM39/'Base Table 5'!AM$131</f>
        <v>7.2048886459858087E-3</v>
      </c>
      <c r="AK37">
        <f>'Base Table 5'!AN39/'Base Table 5'!AN$131</f>
        <v>3.5283392849529908E-2</v>
      </c>
      <c r="AL37">
        <f>'Base Table 5'!AO39/'Base Table 5'!AO$131</f>
        <v>1.842443172590665E-4</v>
      </c>
      <c r="AM37">
        <f>'Base Table 5'!AP39/'Base Table 5'!AP$131</f>
        <v>1.0452914675398398E-3</v>
      </c>
      <c r="AN37">
        <f>'Base Table 5'!AQ39/'Base Table 5'!AQ$131</f>
        <v>1.1173813216882885E-4</v>
      </c>
      <c r="AO37">
        <f>'Base Table 5'!AR39/'Base Table 5'!AR$131</f>
        <v>8.0840770586656195E-4</v>
      </c>
      <c r="AP37">
        <f>'Base Table 5'!AS39/'Base Table 5'!AS$131</f>
        <v>3.2951388173797991E-4</v>
      </c>
      <c r="AQ37">
        <f>'Base Table 5'!AT39/'Base Table 5'!AT$131</f>
        <v>9.5839279908035144E-4</v>
      </c>
      <c r="AR37">
        <f>'Base Table 5'!AU39/'Base Table 5'!AU$131</f>
        <v>3.0942349151930781E-4</v>
      </c>
      <c r="AS37">
        <f>'Base Table 5'!AV39/'Base Table 5'!AV$131</f>
        <v>3.0222931139447905E-4</v>
      </c>
      <c r="AT37">
        <f>'Base Table 5'!AW39/'Base Table 5'!AW$131</f>
        <v>6.5017856301502366E-4</v>
      </c>
      <c r="AU37">
        <f>'Base Table 5'!AX39/'Base Table 5'!AX$131</f>
        <v>7.4959760587915822E-4</v>
      </c>
      <c r="AV37">
        <f>'Base Table 5'!AY39/'Base Table 5'!AY$131</f>
        <v>1.0378776372981765E-3</v>
      </c>
      <c r="AW37">
        <f>'Base Table 5'!AZ39/'Base Table 5'!AZ$131</f>
        <v>4.4344458224723597E-4</v>
      </c>
      <c r="AX37">
        <f>'Base Table 5'!BA39/'Base Table 5'!BA$131</f>
        <v>3.0406509759174714E-4</v>
      </c>
      <c r="AY37">
        <f>'Base Table 5'!BB39/'Base Table 5'!BB$131</f>
        <v>1.2197805887516793E-5</v>
      </c>
      <c r="AZ37">
        <f>'Base Table 5'!BC39/'Base Table 5'!BC$131</f>
        <v>4.0117438131656569E-4</v>
      </c>
      <c r="BA37">
        <f>'Base Table 5'!BD39/'Base Table 5'!BD$131</f>
        <v>8.5427725790485326E-4</v>
      </c>
      <c r="BB37">
        <f>'Base Table 5'!BE39/'Base Table 5'!BE$131</f>
        <v>1.1587884686722772E-3</v>
      </c>
      <c r="BC37">
        <f>'Base Table 5'!BF39/'Base Table 5'!BF$131</f>
        <v>1.7920087134733408E-3</v>
      </c>
      <c r="BD37">
        <f>'Base Table 5'!BG39/'Base Table 5'!BG$131</f>
        <v>8.8873389771508776E-4</v>
      </c>
      <c r="BE37">
        <f>'Base Table 5'!BH39/'Base Table 5'!BH$131</f>
        <v>4.8595671421544515E-4</v>
      </c>
      <c r="BF37">
        <f>'Base Table 5'!BI39/'Base Table 5'!BI$131</f>
        <v>2.9685825779804235E-4</v>
      </c>
      <c r="BG37">
        <f>'Base Table 5'!BJ39/'Base Table 5'!BJ$131</f>
        <v>4.5058393217424844E-4</v>
      </c>
      <c r="BH37">
        <f>'Base Table 5'!BK39/'Base Table 5'!BK$131</f>
        <v>7.8504221636101321E-4</v>
      </c>
      <c r="BI37">
        <f>'Base Table 5'!BL39/'Base Table 5'!BL$131</f>
        <v>9.4374737577363019E-4</v>
      </c>
      <c r="BJ37">
        <f>'Base Table 5'!BM39/'Base Table 5'!BM$131</f>
        <v>8.6324060165279511E-4</v>
      </c>
      <c r="BK37">
        <f>'Base Table 5'!BN39/'Base Table 5'!BN$131</f>
        <v>9.4260268703355837E-4</v>
      </c>
      <c r="BL37">
        <f>'Base Table 5'!BO39/'Base Table 5'!BO$131</f>
        <v>9.8904719496549606E-4</v>
      </c>
      <c r="BM37">
        <f>'Base Table 5'!BP39/'Base Table 5'!BP$131</f>
        <v>4.2222956720440826E-4</v>
      </c>
      <c r="BN37">
        <f>'Base Table 5'!BQ39/'Base Table 5'!BQ$131</f>
        <v>2.6338473550653916E-4</v>
      </c>
      <c r="BO37">
        <f>'Base Table 5'!BR39/'Base Table 5'!BR$131</f>
        <v>2.1759709002296316E-4</v>
      </c>
      <c r="BP37">
        <f>'Base Table 5'!BS39/'Base Table 5'!BS$131</f>
        <v>5.3792464852000089E-4</v>
      </c>
      <c r="BQ37">
        <f>'Base Table 5'!BT39/'Base Table 5'!BT$131</f>
        <v>1.467719117741624E-4</v>
      </c>
      <c r="BR37">
        <f>'Base Table 5'!BU39/'Base Table 5'!BU$131</f>
        <v>8.1837898993670653E-4</v>
      </c>
      <c r="BS37">
        <f>'Base Table 5'!BV39/'Base Table 5'!BV$131</f>
        <v>9.2167240201953984E-4</v>
      </c>
      <c r="BT37">
        <f>'Base Table 5'!BW39/'Base Table 5'!BW$131</f>
        <v>4.6005835804944828E-4</v>
      </c>
      <c r="BU37">
        <f>'Base Table 5'!BX39/'Base Table 5'!BX$131</f>
        <v>6.3242112441459027E-4</v>
      </c>
      <c r="BV37">
        <f>'Base Table 5'!BY39/'Base Table 5'!BY$131</f>
        <v>4.5075222969774987E-4</v>
      </c>
      <c r="BW37">
        <f>'Base Table 5'!BZ39/'Base Table 5'!BZ$131</f>
        <v>7.9449178640800722E-4</v>
      </c>
      <c r="BX37">
        <f>'Base Table 5'!CA39/'Base Table 5'!CA$131</f>
        <v>2.1575361042713292E-3</v>
      </c>
      <c r="BY37">
        <f>'Base Table 5'!CB39/'Base Table 5'!CB$131</f>
        <v>6.5099699319512579E-4</v>
      </c>
      <c r="BZ37">
        <f>'Base Table 5'!CC39/'Base Table 5'!CC$131</f>
        <v>4.2862740590641558E-4</v>
      </c>
      <c r="CA37">
        <f>'Base Table 5'!CD39/'Base Table 5'!CD$131</f>
        <v>3.9530993069856308E-4</v>
      </c>
      <c r="CB37">
        <f>'Base Table 5'!CE39/'Base Table 5'!CE$131</f>
        <v>1.6746694238228092E-4</v>
      </c>
      <c r="CC37">
        <f>'Base Table 5'!CF39/'Base Table 5'!CF$131</f>
        <v>3.2233461810616745E-3</v>
      </c>
      <c r="CD37">
        <f>'Base Table 5'!CG39/'Base Table 5'!CG$131</f>
        <v>3.9746454397668034E-3</v>
      </c>
      <c r="CE37">
        <f>'Base Table 5'!CH39/'Base Table 5'!CH$131</f>
        <v>1.9936926950417755E-3</v>
      </c>
      <c r="CF37">
        <f>'Base Table 5'!CI39/'Base Table 5'!CI$131</f>
        <v>3.7518760904622879E-4</v>
      </c>
      <c r="CG37">
        <f>'Base Table 5'!CJ39/'Base Table 5'!CJ$131</f>
        <v>1.645864348319746E-2</v>
      </c>
      <c r="CH37">
        <f>'Base Table 5'!CK39/'Base Table 5'!CK$131</f>
        <v>1.6383993955754361E-2</v>
      </c>
      <c r="CI37">
        <f>'Base Table 5'!CL39/'Base Table 5'!CL$131</f>
        <v>1.4125645662667068E-3</v>
      </c>
      <c r="CJ37">
        <f>'Base Table 5'!CM39/'Base Table 5'!CM$131</f>
        <v>1.974416553284223E-4</v>
      </c>
      <c r="CK37">
        <f>'Base Table 5'!CN39/'Base Table 5'!CN$131</f>
        <v>1.1624544135023598E-3</v>
      </c>
      <c r="CL37">
        <f>'Base Table 5'!CO39/'Base Table 5'!CO$131</f>
        <v>3.4918386379655765E-4</v>
      </c>
      <c r="CM37">
        <f>'Base Table 5'!CP39/'Base Table 5'!CP$131</f>
        <v>1.1632396025725189E-4</v>
      </c>
      <c r="CN37">
        <f>'Base Table 5'!CQ39/'Base Table 5'!CQ$131</f>
        <v>4.5522336389065832E-4</v>
      </c>
      <c r="CO37">
        <f>'Base Table 5'!CR39/'Base Table 5'!CR$131</f>
        <v>1.4090536456317362E-3</v>
      </c>
      <c r="CP37">
        <f>'Base Table 5'!CS39/'Base Table 5'!CS$131</f>
        <v>8.5232073923219537E-4</v>
      </c>
      <c r="CQ37">
        <f>'Base Table 5'!CT39/'Base Table 5'!CT$131</f>
        <v>3.622424845616982E-5</v>
      </c>
      <c r="CR37">
        <f>'Base Table 5'!CU39/'Base Table 5'!CU$131</f>
        <v>4.1927707795395536E-5</v>
      </c>
      <c r="CS37">
        <f>'Base Table 5'!CV39/'Base Table 5'!CV$131</f>
        <v>1.2836920353982298E-3</v>
      </c>
      <c r="CT37">
        <f>'Base Table 5'!CW39/'Base Table 5'!CW$131</f>
        <v>1.4853539891296734E-3</v>
      </c>
      <c r="CU37">
        <f>'Base Table 5'!CX39/'Base Table 5'!CX$131</f>
        <v>6.805382881432231E-4</v>
      </c>
      <c r="CV37">
        <f>'Base Table 5'!CY39/'Base Table 5'!CY$131</f>
        <v>7.8348199116547743E-4</v>
      </c>
      <c r="CW37">
        <f>'Base Table 5'!CZ39/'Base Table 5'!CZ$131</f>
        <v>1.120394872357602E-3</v>
      </c>
      <c r="CX37">
        <f>'Base Table 5'!DA39/'Base Table 5'!DA$131</f>
        <v>1.6159698591428394E-3</v>
      </c>
      <c r="CY37">
        <f>'Base Table 5'!DB39/'Base Table 5'!DB$131</f>
        <v>1.2109755189853365E-3</v>
      </c>
      <c r="CZ37">
        <f>'Base Table 5'!DC39/'Base Table 5'!DC$131</f>
        <v>6.0118100746548711E-4</v>
      </c>
      <c r="DA37">
        <f>'Base Table 5'!DD39/'Base Table 5'!DD$131</f>
        <v>9.9910823623063257E-4</v>
      </c>
      <c r="DB37">
        <f>'Base Table 5'!DE39/'Base Table 5'!DE$131</f>
        <v>1.4004936795342406E-3</v>
      </c>
      <c r="DC37">
        <f>'Base Table 5'!DF39/'Base Table 5'!DF$131</f>
        <v>1.3791140813675469E-3</v>
      </c>
      <c r="DD37">
        <f>'Base Table 5'!DG39/'Base Table 5'!DG$131</f>
        <v>3.3729012943785417E-4</v>
      </c>
      <c r="DE37">
        <f>'Base Table 5'!DH39/'Base Table 5'!DH$131</f>
        <v>3.8914237067004043E-4</v>
      </c>
      <c r="DF37">
        <f>'Base Table 5'!DI39/'Base Table 5'!DI$131</f>
        <v>4.9275695096496269E-3</v>
      </c>
      <c r="DG37">
        <f>'Base Table 5'!DJ39/'Base Table 5'!DJ$131</f>
        <v>2.1789220710372857E-3</v>
      </c>
      <c r="DH37">
        <f>'Base Table 5'!DK39/'Base Table 5'!DK$131</f>
        <v>4.0736912643831568E-3</v>
      </c>
      <c r="DI37">
        <f>'Base Table 5'!DL39/'Base Table 5'!DL$131</f>
        <v>1.2253584757415045E-3</v>
      </c>
      <c r="DJ37">
        <f>'Base Table 5'!DM39/'Base Table 5'!DM$131</f>
        <v>1.0538546659803662E-3</v>
      </c>
      <c r="DK37">
        <f>'Base Table 5'!DN39/'Base Table 5'!DN$131</f>
        <v>2.0705606015723292E-3</v>
      </c>
      <c r="DL37">
        <f>'Base Table 5'!DO39/'Base Table 5'!DO$131</f>
        <v>2.5596653103296022E-4</v>
      </c>
    </row>
    <row r="38" spans="1:116" x14ac:dyDescent="0.4">
      <c r="A38">
        <v>37</v>
      </c>
      <c r="B38">
        <f>'Base Table 5'!E40/'Base Table 5'!E$131</f>
        <v>4.8427020702078022E-3</v>
      </c>
      <c r="C38">
        <f>'Base Table 5'!F40/'Base Table 5'!F$131</f>
        <v>2.6145735130123702E-3</v>
      </c>
      <c r="D38">
        <f>'Base Table 5'!G40/'Base Table 5'!G$131</f>
        <v>5.5513043842704609E-3</v>
      </c>
      <c r="E38">
        <f>'Base Table 5'!H40/'Base Table 5'!H$131</f>
        <v>5.9405173821381945E-3</v>
      </c>
      <c r="F38">
        <f>'Base Table 5'!I40/'Base Table 5'!I$131</f>
        <v>1.8198092110509791E-2</v>
      </c>
      <c r="G38">
        <f>'Base Table 5'!J40/'Base Table 5'!J$131</f>
        <v>6.1585444276093413E-3</v>
      </c>
      <c r="H38">
        <f>'Base Table 5'!K40/'Base Table 5'!K$131</f>
        <v>1.0695638119559709E-3</v>
      </c>
      <c r="I38">
        <f>'Base Table 5'!L40/'Base Table 5'!L$131</f>
        <v>7.6638267635586637E-3</v>
      </c>
      <c r="J38">
        <f>'Base Table 5'!M40/'Base Table 5'!M$131</f>
        <v>4.146609429780449E-3</v>
      </c>
      <c r="K38">
        <f>'Base Table 5'!N40/'Base Table 5'!N$131</f>
        <v>3.7746774601425965E-3</v>
      </c>
      <c r="L38">
        <f>'Base Table 5'!O40/'Base Table 5'!O$131</f>
        <v>5.8405361952825301E-3</v>
      </c>
      <c r="M38">
        <f>'Base Table 5'!P40/'Base Table 5'!P$131</f>
        <v>4.6223160704486187E-3</v>
      </c>
      <c r="N38">
        <f>'Base Table 5'!Q40/'Base Table 5'!Q$131</f>
        <v>1.5955804732278025E-3</v>
      </c>
      <c r="O38">
        <f>'Base Table 5'!R40/'Base Table 5'!R$131</f>
        <v>2.9154048642203066E-4</v>
      </c>
      <c r="P38">
        <f>'Base Table 5'!S40/'Base Table 5'!S$131</f>
        <v>2.3044555881470045E-4</v>
      </c>
      <c r="Q38">
        <f>'Base Table 5'!T40/'Base Table 5'!T$131</f>
        <v>3.9386532694066364E-4</v>
      </c>
      <c r="R38">
        <f>'Base Table 5'!U40/'Base Table 5'!U$131</f>
        <v>4.5503214348571237E-4</v>
      </c>
      <c r="S38">
        <f>'Base Table 5'!V40/'Base Table 5'!V$131</f>
        <v>6.1929397480929669E-4</v>
      </c>
      <c r="T38">
        <f>'Base Table 5'!W40/'Base Table 5'!W$131</f>
        <v>3.5918734266227151E-4</v>
      </c>
      <c r="U38">
        <f>'Base Table 5'!X40/'Base Table 5'!X$131</f>
        <v>7.787235957884168E-4</v>
      </c>
      <c r="V38">
        <f>'Base Table 5'!Y40/'Base Table 5'!Y$131</f>
        <v>4.2912340622025286E-4</v>
      </c>
      <c r="W38">
        <f>'Base Table 5'!Z40/'Base Table 5'!Z$131</f>
        <v>6.9622942929484981E-4</v>
      </c>
      <c r="X38">
        <f>'Base Table 5'!AA40/'Base Table 5'!AA$131</f>
        <v>1.7748572710094614E-4</v>
      </c>
      <c r="Y38">
        <f>'Base Table 5'!AB40/'Base Table 5'!AB$131</f>
        <v>1.2764045326263532E-4</v>
      </c>
      <c r="Z38">
        <f>'Base Table 5'!AC40/'Base Table 5'!AC$131</f>
        <v>1.8418750098998896E-4</v>
      </c>
      <c r="AA38">
        <f>'Base Table 5'!AD40/'Base Table 5'!AD$131</f>
        <v>6.096107062912758E-4</v>
      </c>
      <c r="AB38">
        <f>'Base Table 5'!AE40/'Base Table 5'!AE$131</f>
        <v>1.3153374233128837E-4</v>
      </c>
      <c r="AC38">
        <f>'Base Table 5'!AF40/'Base Table 5'!AF$131</f>
        <v>2.8730422645658059E-4</v>
      </c>
      <c r="AD38">
        <f>'Base Table 5'!AG40/'Base Table 5'!AG$131</f>
        <v>1.568633602484716E-5</v>
      </c>
      <c r="AE38">
        <f>'Base Table 5'!AH40/'Base Table 5'!AH$131</f>
        <v>1.2250453720508167E-4</v>
      </c>
      <c r="AF38">
        <f>'Base Table 5'!AI40/'Base Table 5'!AI$131</f>
        <v>5.9203891712821741E-3</v>
      </c>
      <c r="AG38">
        <f>'Base Table 5'!AJ40/'Base Table 5'!AJ$131</f>
        <v>2.4098084929225633E-3</v>
      </c>
      <c r="AH38">
        <f>'Base Table 5'!AK40/'Base Table 5'!AK$131</f>
        <v>2.2483271674441051E-3</v>
      </c>
      <c r="AI38">
        <f>'Base Table 5'!AL40/'Base Table 5'!AL$131</f>
        <v>5.7052846347600415E-4</v>
      </c>
      <c r="AJ38">
        <f>'Base Table 5'!AM40/'Base Table 5'!AM$131</f>
        <v>6.4941210131108857E-4</v>
      </c>
      <c r="AK38">
        <f>'Base Table 5'!AN40/'Base Table 5'!AN$131</f>
        <v>5.6079506291157352E-4</v>
      </c>
      <c r="AL38">
        <f>'Base Table 5'!AO40/'Base Table 5'!AO$131</f>
        <v>3.1454959544439616E-2</v>
      </c>
      <c r="AM38">
        <f>'Base Table 5'!AP40/'Base Table 5'!AP$131</f>
        <v>7.222131344866978E-4</v>
      </c>
      <c r="AN38">
        <f>'Base Table 5'!AQ40/'Base Table 5'!AQ$131</f>
        <v>1.1407071270568657E-4</v>
      </c>
      <c r="AO38">
        <f>'Base Table 5'!AR40/'Base Table 5'!AR$131</f>
        <v>1.2616503786246546E-2</v>
      </c>
      <c r="AP38">
        <f>'Base Table 5'!AS40/'Base Table 5'!AS$131</f>
        <v>3.1646049660458983E-3</v>
      </c>
      <c r="AQ38">
        <f>'Base Table 5'!AT40/'Base Table 5'!AT$131</f>
        <v>4.9594035009311145E-3</v>
      </c>
      <c r="AR38">
        <f>'Base Table 5'!AU40/'Base Table 5'!AU$131</f>
        <v>5.0498609149639837E-3</v>
      </c>
      <c r="AS38">
        <f>'Base Table 5'!AV40/'Base Table 5'!AV$131</f>
        <v>2.8795781401105957E-3</v>
      </c>
      <c r="AT38">
        <f>'Base Table 5'!AW40/'Base Table 5'!AW$131</f>
        <v>4.3079115403912909E-3</v>
      </c>
      <c r="AU38">
        <f>'Base Table 5'!AX40/'Base Table 5'!AX$131</f>
        <v>1.9417649287336799E-2</v>
      </c>
      <c r="AV38">
        <f>'Base Table 5'!AY40/'Base Table 5'!AY$131</f>
        <v>4.9215063513922443E-3</v>
      </c>
      <c r="AW38">
        <f>'Base Table 5'!AZ40/'Base Table 5'!AZ$131</f>
        <v>2.2327000270791334E-3</v>
      </c>
      <c r="AX38">
        <f>'Base Table 5'!BA40/'Base Table 5'!BA$131</f>
        <v>2.539632815448405E-2</v>
      </c>
      <c r="AY38">
        <f>'Base Table 5'!BB40/'Base Table 5'!BB$131</f>
        <v>1.7377545771761571E-3</v>
      </c>
      <c r="AZ38">
        <f>'Base Table 5'!BC40/'Base Table 5'!BC$131</f>
        <v>7.960253654946131E-4</v>
      </c>
      <c r="BA38">
        <f>'Base Table 5'!BD40/'Base Table 5'!BD$131</f>
        <v>7.2189591883644417E-4</v>
      </c>
      <c r="BB38">
        <f>'Base Table 5'!BE40/'Base Table 5'!BE$131</f>
        <v>4.9963835441730025E-4</v>
      </c>
      <c r="BC38">
        <f>'Base Table 5'!BF40/'Base Table 5'!BF$131</f>
        <v>9.4089167230267719E-4</v>
      </c>
      <c r="BD38">
        <f>'Base Table 5'!BG40/'Base Table 5'!BG$131</f>
        <v>3.5513574599734617E-4</v>
      </c>
      <c r="BE38">
        <f>'Base Table 5'!BH40/'Base Table 5'!BH$131</f>
        <v>8.757132316773241E-4</v>
      </c>
      <c r="BF38">
        <f>'Base Table 5'!BI40/'Base Table 5'!BI$131</f>
        <v>1.5109142796579599E-3</v>
      </c>
      <c r="BG38">
        <f>'Base Table 5'!BJ40/'Base Table 5'!BJ$131</f>
        <v>1.5774002012407006E-3</v>
      </c>
      <c r="BH38">
        <f>'Base Table 5'!BK40/'Base Table 5'!BK$131</f>
        <v>3.1390126424084698E-4</v>
      </c>
      <c r="BI38">
        <f>'Base Table 5'!BL40/'Base Table 5'!BL$131</f>
        <v>3.0997327767580917E-4</v>
      </c>
      <c r="BJ38">
        <f>'Base Table 5'!BM40/'Base Table 5'!BM$131</f>
        <v>4.6822228964632528E-4</v>
      </c>
      <c r="BK38">
        <f>'Base Table 5'!BN40/'Base Table 5'!BN$131</f>
        <v>5.8728673344030243E-4</v>
      </c>
      <c r="BL38">
        <f>'Base Table 5'!BO40/'Base Table 5'!BO$131</f>
        <v>3.588902270484027E-4</v>
      </c>
      <c r="BM38">
        <f>'Base Table 5'!BP40/'Base Table 5'!BP$131</f>
        <v>2.3877569749331802E-3</v>
      </c>
      <c r="BN38">
        <f>'Base Table 5'!BQ40/'Base Table 5'!BQ$131</f>
        <v>3.0441108725356241E-3</v>
      </c>
      <c r="BO38">
        <f>'Base Table 5'!BR40/'Base Table 5'!BR$131</f>
        <v>2.9423414967854543E-4</v>
      </c>
      <c r="BP38">
        <f>'Base Table 5'!BS40/'Base Table 5'!BS$131</f>
        <v>2.4112220256162017E-4</v>
      </c>
      <c r="BQ38">
        <f>'Base Table 5'!BT40/'Base Table 5'!BT$131</f>
        <v>4.9655327631663553E-4</v>
      </c>
      <c r="BR38">
        <f>'Base Table 5'!BU40/'Base Table 5'!BU$131</f>
        <v>3.1211728715967476E-3</v>
      </c>
      <c r="BS38">
        <f>'Base Table 5'!BV40/'Base Table 5'!BV$131</f>
        <v>5.3709200246661532E-4</v>
      </c>
      <c r="BT38">
        <f>'Base Table 5'!BW40/'Base Table 5'!BW$131</f>
        <v>5.08089674467753E-4</v>
      </c>
      <c r="BU38">
        <f>'Base Table 5'!BX40/'Base Table 5'!BX$131</f>
        <v>1.9879264315112227E-3</v>
      </c>
      <c r="BV38">
        <f>'Base Table 5'!BY40/'Base Table 5'!BY$131</f>
        <v>1.8619704241093179E-3</v>
      </c>
      <c r="BW38">
        <f>'Base Table 5'!BZ40/'Base Table 5'!BZ$131</f>
        <v>5.5978575656385695E-4</v>
      </c>
      <c r="BX38">
        <f>'Base Table 5'!CA40/'Base Table 5'!CA$131</f>
        <v>6.2985788475469176E-4</v>
      </c>
      <c r="BY38">
        <f>'Base Table 5'!CB40/'Base Table 5'!CB$131</f>
        <v>4.8957113467320776E-4</v>
      </c>
      <c r="BZ38">
        <f>'Base Table 5'!CC40/'Base Table 5'!CC$131</f>
        <v>5.5140543092962091E-4</v>
      </c>
      <c r="CA38">
        <f>'Base Table 5'!CD40/'Base Table 5'!CD$131</f>
        <v>1.39191843839156E-2</v>
      </c>
      <c r="CB38">
        <f>'Base Table 5'!CE40/'Base Table 5'!CE$131</f>
        <v>6.8688723984122249E-3</v>
      </c>
      <c r="CC38">
        <f>'Base Table 5'!CF40/'Base Table 5'!CF$131</f>
        <v>1.3607980792094597E-2</v>
      </c>
      <c r="CD38">
        <f>'Base Table 5'!CG40/'Base Table 5'!CG$131</f>
        <v>9.1116654520993334E-4</v>
      </c>
      <c r="CE38">
        <f>'Base Table 5'!CH40/'Base Table 5'!CH$131</f>
        <v>1.3830249507886156E-3</v>
      </c>
      <c r="CF38">
        <f>'Base Table 5'!CI40/'Base Table 5'!CI$131</f>
        <v>1.17567090435522E-3</v>
      </c>
      <c r="CG38">
        <f>'Base Table 5'!CJ40/'Base Table 5'!CJ$131</f>
        <v>2.1307063655609521E-4</v>
      </c>
      <c r="CH38">
        <f>'Base Table 5'!CK40/'Base Table 5'!CK$131</f>
        <v>1.4089385081302093E-4</v>
      </c>
      <c r="CI38">
        <f>'Base Table 5'!CL40/'Base Table 5'!CL$131</f>
        <v>1.3521530841693188E-4</v>
      </c>
      <c r="CJ38">
        <f>'Base Table 5'!CM40/'Base Table 5'!CM$131</f>
        <v>5.393840138623823E-5</v>
      </c>
      <c r="CK38">
        <f>'Base Table 5'!CN40/'Base Table 5'!CN$131</f>
        <v>1.7479457326528068E-4</v>
      </c>
      <c r="CL38">
        <f>'Base Table 5'!CO40/'Base Table 5'!CO$131</f>
        <v>9.5661516136663063E-5</v>
      </c>
      <c r="CM38">
        <f>'Base Table 5'!CP40/'Base Table 5'!CP$131</f>
        <v>7.753010937646425E-5</v>
      </c>
      <c r="CN38">
        <f>'Base Table 5'!CQ40/'Base Table 5'!CQ$131</f>
        <v>7.9877863018251312E-5</v>
      </c>
      <c r="CO38">
        <f>'Base Table 5'!CR40/'Base Table 5'!CR$131</f>
        <v>9.7089688161864832E-5</v>
      </c>
      <c r="CP38">
        <f>'Base Table 5'!CS40/'Base Table 5'!CS$131</f>
        <v>3.627550989391774E-3</v>
      </c>
      <c r="CQ38">
        <f>'Base Table 5'!CT40/'Base Table 5'!CT$131</f>
        <v>1.7544917408354087E-6</v>
      </c>
      <c r="CR38">
        <f>'Base Table 5'!CU40/'Base Table 5'!CU$131</f>
        <v>1.816317778137116E-6</v>
      </c>
      <c r="CS38">
        <f>'Base Table 5'!CV40/'Base Table 5'!CV$131</f>
        <v>1.0700725663716814E-3</v>
      </c>
      <c r="CT38">
        <f>'Base Table 5'!CW40/'Base Table 5'!CW$131</f>
        <v>3.4790813420525614E-4</v>
      </c>
      <c r="CU38">
        <f>'Base Table 5'!CX40/'Base Table 5'!CX$131</f>
        <v>3.4481610191657833E-4</v>
      </c>
      <c r="CV38">
        <f>'Base Table 5'!CY40/'Base Table 5'!CY$131</f>
        <v>7.9552582398912676E-4</v>
      </c>
      <c r="CW38">
        <f>'Base Table 5'!CZ40/'Base Table 5'!CZ$131</f>
        <v>9.7098370659000365E-4</v>
      </c>
      <c r="CX38">
        <f>'Base Table 5'!DA40/'Base Table 5'!DA$131</f>
        <v>4.9415619380332131E-4</v>
      </c>
      <c r="CY38">
        <f>'Base Table 5'!DB40/'Base Table 5'!DB$131</f>
        <v>6.0284290041523329E-4</v>
      </c>
      <c r="CZ38">
        <f>'Base Table 5'!DC40/'Base Table 5'!DC$131</f>
        <v>5.1480313063085995E-4</v>
      </c>
      <c r="DA38">
        <f>'Base Table 5'!DD40/'Base Table 5'!DD$131</f>
        <v>3.7699596339122528E-4</v>
      </c>
      <c r="DB38">
        <f>'Base Table 5'!DE40/'Base Table 5'!DE$131</f>
        <v>4.8399542729824006E-4</v>
      </c>
      <c r="DC38">
        <f>'Base Table 5'!DF40/'Base Table 5'!DF$131</f>
        <v>3.7631440341538908E-4</v>
      </c>
      <c r="DD38">
        <f>'Base Table 5'!DG40/'Base Table 5'!DG$131</f>
        <v>2.8847207644099862E-4</v>
      </c>
      <c r="DE38">
        <f>'Base Table 5'!DH40/'Base Table 5'!DH$131</f>
        <v>1.4978328466875971E-4</v>
      </c>
      <c r="DF38">
        <f>'Base Table 5'!DI40/'Base Table 5'!DI$131</f>
        <v>5.0101519424473851E-4</v>
      </c>
      <c r="DG38">
        <f>'Base Table 5'!DJ40/'Base Table 5'!DJ$131</f>
        <v>7.569217176179538E-4</v>
      </c>
      <c r="DH38">
        <f>'Base Table 5'!DK40/'Base Table 5'!DK$131</f>
        <v>2.234697675783737E-4</v>
      </c>
      <c r="DI38">
        <f>'Base Table 5'!DL40/'Base Table 5'!DL$131</f>
        <v>4.8190303149348527E-3</v>
      </c>
      <c r="DJ38">
        <f>'Base Table 5'!DM40/'Base Table 5'!DM$131</f>
        <v>2.90060097666409E-4</v>
      </c>
      <c r="DK38">
        <f>'Base Table 5'!DN40/'Base Table 5'!DN$131</f>
        <v>2.2771103638857433E-3</v>
      </c>
      <c r="DL38">
        <f>'Base Table 5'!DO40/'Base Table 5'!DO$131</f>
        <v>8.6996935358316118E-4</v>
      </c>
    </row>
    <row r="39" spans="1:116" x14ac:dyDescent="0.4">
      <c r="A39">
        <v>38</v>
      </c>
      <c r="B39">
        <f>'Base Table 5'!E41/'Base Table 5'!E$131</f>
        <v>1.3650211791739206E-3</v>
      </c>
      <c r="C39">
        <f>'Base Table 5'!F41/'Base Table 5'!F$131</f>
        <v>5.850501525489092E-4</v>
      </c>
      <c r="D39">
        <f>'Base Table 5'!G41/'Base Table 5'!G$131</f>
        <v>2.7018803064758184E-4</v>
      </c>
      <c r="E39">
        <f>'Base Table 5'!H41/'Base Table 5'!H$131</f>
        <v>6.1201404416754345E-4</v>
      </c>
      <c r="F39">
        <f>'Base Table 5'!I41/'Base Table 5'!I$131</f>
        <v>1.252074343837242E-4</v>
      </c>
      <c r="G39">
        <f>'Base Table 5'!J41/'Base Table 5'!J$131</f>
        <v>2.7669774358574263E-4</v>
      </c>
      <c r="H39">
        <f>'Base Table 5'!K41/'Base Table 5'!K$131</f>
        <v>4.4847529304892361E-4</v>
      </c>
      <c r="I39">
        <f>'Base Table 5'!L41/'Base Table 5'!L$131</f>
        <v>1.8409849118598625E-4</v>
      </c>
      <c r="J39">
        <f>'Base Table 5'!M41/'Base Table 5'!M$131</f>
        <v>5.5940001875238737E-5</v>
      </c>
      <c r="K39">
        <f>'Base Table 5'!N41/'Base Table 5'!N$131</f>
        <v>7.2962955064410448E-5</v>
      </c>
      <c r="L39">
        <f>'Base Table 5'!O41/'Base Table 5'!O$131</f>
        <v>3.5826293029468025E-4</v>
      </c>
      <c r="M39">
        <f>'Base Table 5'!P41/'Base Table 5'!P$131</f>
        <v>1.9102391947456088E-4</v>
      </c>
      <c r="N39">
        <f>'Base Table 5'!Q41/'Base Table 5'!Q$131</f>
        <v>1.4763641579520197E-3</v>
      </c>
      <c r="O39">
        <f>'Base Table 5'!R41/'Base Table 5'!R$131</f>
        <v>1.3837379350687331E-4</v>
      </c>
      <c r="P39">
        <f>'Base Table 5'!S41/'Base Table 5'!S$131</f>
        <v>3.352722979747709E-4</v>
      </c>
      <c r="Q39">
        <f>'Base Table 5'!T41/'Base Table 5'!T$131</f>
        <v>2.5375319521252839E-4</v>
      </c>
      <c r="R39">
        <f>'Base Table 5'!U41/'Base Table 5'!U$131</f>
        <v>7.2583169239821518E-4</v>
      </c>
      <c r="S39">
        <f>'Base Table 5'!V41/'Base Table 5'!V$131</f>
        <v>5.7252710844205208E-4</v>
      </c>
      <c r="T39">
        <f>'Base Table 5'!W41/'Base Table 5'!W$131</f>
        <v>4.3959879578833608E-4</v>
      </c>
      <c r="U39">
        <f>'Base Table 5'!X41/'Base Table 5'!X$131</f>
        <v>4.0150438795080913E-4</v>
      </c>
      <c r="V39">
        <f>'Base Table 5'!Y41/'Base Table 5'!Y$131</f>
        <v>3.3084848699673343E-4</v>
      </c>
      <c r="W39">
        <f>'Base Table 5'!Z41/'Base Table 5'!Z$131</f>
        <v>5.1796731879589022E-4</v>
      </c>
      <c r="X39">
        <f>'Base Table 5'!AA41/'Base Table 5'!AA$131</f>
        <v>3.412451833101662E-4</v>
      </c>
      <c r="Y39">
        <f>'Base Table 5'!AB41/'Base Table 5'!AB$131</f>
        <v>1.5068165245488098E-4</v>
      </c>
      <c r="Z39">
        <f>'Base Table 5'!AC41/'Base Table 5'!AC$131</f>
        <v>1.8142680682956913E-4</v>
      </c>
      <c r="AA39">
        <f>'Base Table 5'!AD41/'Base Table 5'!AD$131</f>
        <v>2.3012998967791664E-4</v>
      </c>
      <c r="AB39">
        <f>'Base Table 5'!AE41/'Base Table 5'!AE$131</f>
        <v>3.1177914110429452E-4</v>
      </c>
      <c r="AC39">
        <f>'Base Table 5'!AF41/'Base Table 5'!AF$131</f>
        <v>5.741889898611027E-4</v>
      </c>
      <c r="AD39">
        <f>'Base Table 5'!AG41/'Base Table 5'!AG$131</f>
        <v>4.3137424068329691E-5</v>
      </c>
      <c r="AE39">
        <f>'Base Table 5'!AH41/'Base Table 5'!AH$131</f>
        <v>2.7722323049001813E-4</v>
      </c>
      <c r="AF39">
        <f>'Base Table 5'!AI41/'Base Table 5'!AI$131</f>
        <v>5.8069401720303303E-4</v>
      </c>
      <c r="AG39">
        <f>'Base Table 5'!AJ41/'Base Table 5'!AJ$131</f>
        <v>2.3805162364696076E-4</v>
      </c>
      <c r="AH39">
        <f>'Base Table 5'!AK41/'Base Table 5'!AK$131</f>
        <v>3.8732507640341002E-4</v>
      </c>
      <c r="AI39">
        <f>'Base Table 5'!AL41/'Base Table 5'!AL$131</f>
        <v>8.3406640420957028E-4</v>
      </c>
      <c r="AJ39">
        <f>'Base Table 5'!AM41/'Base Table 5'!AM$131</f>
        <v>4.9138593571353942E-4</v>
      </c>
      <c r="AK39">
        <f>'Base Table 5'!AN41/'Base Table 5'!AN$131</f>
        <v>5.2851591039780751E-4</v>
      </c>
      <c r="AL39">
        <f>'Base Table 5'!AO41/'Base Table 5'!AO$131</f>
        <v>1.5975379997498995E-4</v>
      </c>
      <c r="AM39">
        <f>'Base Table 5'!AP41/'Base Table 5'!AP$131</f>
        <v>3.9561112192015822E-3</v>
      </c>
      <c r="AN39">
        <f>'Base Table 5'!AQ41/'Base Table 5'!AQ$131</f>
        <v>1.9280283027797888E-2</v>
      </c>
      <c r="AO39">
        <f>'Base Table 5'!AR41/'Base Table 5'!AR$131</f>
        <v>6.8804752567889712E-4</v>
      </c>
      <c r="AP39">
        <f>'Base Table 5'!AS41/'Base Table 5'!AS$131</f>
        <v>9.1605900789802467E-4</v>
      </c>
      <c r="AQ39">
        <f>'Base Table 5'!AT41/'Base Table 5'!AT$131</f>
        <v>5.0300080856653467E-4</v>
      </c>
      <c r="AR39">
        <f>'Base Table 5'!AU41/'Base Table 5'!AU$131</f>
        <v>7.3504090208933147E-4</v>
      </c>
      <c r="AS39">
        <f>'Base Table 5'!AV41/'Base Table 5'!AV$131</f>
        <v>4.4016721497480959E-4</v>
      </c>
      <c r="AT39">
        <f>'Base Table 5'!AW41/'Base Table 5'!AW$131</f>
        <v>5.3343534454793095E-4</v>
      </c>
      <c r="AU39">
        <f>'Base Table 5'!AX41/'Base Table 5'!AX$131</f>
        <v>2.5346720190988064E-4</v>
      </c>
      <c r="AV39">
        <f>'Base Table 5'!AY41/'Base Table 5'!AY$131</f>
        <v>5.3080249602280999E-4</v>
      </c>
      <c r="AW39">
        <f>'Base Table 5'!AZ41/'Base Table 5'!AZ$131</f>
        <v>4.0787436864325461E-4</v>
      </c>
      <c r="AX39">
        <f>'Base Table 5'!BA41/'Base Table 5'!BA$131</f>
        <v>2.3313398587230903E-4</v>
      </c>
      <c r="AY39">
        <f>'Base Table 5'!BB41/'Base Table 5'!BB$131</f>
        <v>1.4544737974935872E-5</v>
      </c>
      <c r="AZ39">
        <f>'Base Table 5'!BC41/'Base Table 5'!BC$131</f>
        <v>2.6901538112153402E-4</v>
      </c>
      <c r="BA39">
        <f>'Base Table 5'!BD41/'Base Table 5'!BD$131</f>
        <v>3.7725089196530005E-4</v>
      </c>
      <c r="BB39">
        <f>'Base Table 5'!BE41/'Base Table 5'!BE$131</f>
        <v>2.6992767703174235E-4</v>
      </c>
      <c r="BC39">
        <f>'Base Table 5'!BF41/'Base Table 5'!BF$131</f>
        <v>5.2438737893083492E-4</v>
      </c>
      <c r="BD39">
        <f>'Base Table 5'!BG41/'Base Table 5'!BG$131</f>
        <v>4.9675966781408533E-4</v>
      </c>
      <c r="BE39">
        <f>'Base Table 5'!BH41/'Base Table 5'!BH$131</f>
        <v>4.6994589276930644E-4</v>
      </c>
      <c r="BF39">
        <f>'Base Table 5'!BI41/'Base Table 5'!BI$131</f>
        <v>4.0521144744524871E-4</v>
      </c>
      <c r="BG39">
        <f>'Base Table 5'!BJ41/'Base Table 5'!BJ$131</f>
        <v>1.0377521141626521E-3</v>
      </c>
      <c r="BH39">
        <f>'Base Table 5'!BK41/'Base Table 5'!BK$131</f>
        <v>6.0230581705909543E-4</v>
      </c>
      <c r="BI39">
        <f>'Base Table 5'!BL41/'Base Table 5'!BL$131</f>
        <v>5.9146153596091621E-4</v>
      </c>
      <c r="BJ39">
        <f>'Base Table 5'!BM41/'Base Table 5'!BM$131</f>
        <v>5.4929202419590748E-4</v>
      </c>
      <c r="BK39">
        <f>'Base Table 5'!BN41/'Base Table 5'!BN$131</f>
        <v>7.0579876566869077E-4</v>
      </c>
      <c r="BL39">
        <f>'Base Table 5'!BO41/'Base Table 5'!BO$131</f>
        <v>6.1403261949874454E-4</v>
      </c>
      <c r="BM39">
        <f>'Base Table 5'!BP41/'Base Table 5'!BP$131</f>
        <v>2.4913734245936682E-4</v>
      </c>
      <c r="BN39">
        <f>'Base Table 5'!BQ41/'Base Table 5'!BQ$131</f>
        <v>1.1992192074956083E-4</v>
      </c>
      <c r="BO39">
        <f>'Base Table 5'!BR41/'Base Table 5'!BR$131</f>
        <v>6.398915055889921E-5</v>
      </c>
      <c r="BP39">
        <f>'Base Table 5'!BS41/'Base Table 5'!BS$131</f>
        <v>4.3412757413708342E-5</v>
      </c>
      <c r="BQ39">
        <f>'Base Table 5'!BT41/'Base Table 5'!BT$131</f>
        <v>1.093691724004887E-4</v>
      </c>
      <c r="BR39">
        <f>'Base Table 5'!BU41/'Base Table 5'!BU$131</f>
        <v>1.1704371690838094E-4</v>
      </c>
      <c r="BS39">
        <f>'Base Table 5'!BV41/'Base Table 5'!BV$131</f>
        <v>3.1132687998526663E-4</v>
      </c>
      <c r="BT39">
        <f>'Base Table 5'!BW41/'Base Table 5'!BW$131</f>
        <v>1.1511077222348973E-3</v>
      </c>
      <c r="BU39">
        <f>'Base Table 5'!BX41/'Base Table 5'!BX$131</f>
        <v>4.0305622854769617E-4</v>
      </c>
      <c r="BV39">
        <f>'Base Table 5'!BY41/'Base Table 5'!BY$131</f>
        <v>2.786023968939748E-4</v>
      </c>
      <c r="BW39">
        <f>'Base Table 5'!BZ41/'Base Table 5'!BZ$131</f>
        <v>1.5355974019303853E-4</v>
      </c>
      <c r="BX39">
        <f>'Base Table 5'!CA41/'Base Table 5'!CA$131</f>
        <v>1.1194544594797295E-4</v>
      </c>
      <c r="BY39">
        <f>'Base Table 5'!CB41/'Base Table 5'!CB$131</f>
        <v>1.814923247349264E-4</v>
      </c>
      <c r="BZ39">
        <f>'Base Table 5'!CC41/'Base Table 5'!CC$131</f>
        <v>2.4239689501881227E-4</v>
      </c>
      <c r="CA39">
        <f>'Base Table 5'!CD41/'Base Table 5'!CD$131</f>
        <v>1.9415363293066957E-4</v>
      </c>
      <c r="CB39">
        <f>'Base Table 5'!CE41/'Base Table 5'!CE$131</f>
        <v>1.3225003853389018E-4</v>
      </c>
      <c r="CC39">
        <f>'Base Table 5'!CF41/'Base Table 5'!CF$131</f>
        <v>1.2324809627553817E-4</v>
      </c>
      <c r="CD39">
        <f>'Base Table 5'!CG41/'Base Table 5'!CG$131</f>
        <v>1.2524524917315993E-4</v>
      </c>
      <c r="CE39">
        <f>'Base Table 5'!CH41/'Base Table 5'!CH$131</f>
        <v>1.3333869777424536E-4</v>
      </c>
      <c r="CF39">
        <f>'Base Table 5'!CI41/'Base Table 5'!CI$131</f>
        <v>6.5273297205901826E-5</v>
      </c>
      <c r="CG39">
        <f>'Base Table 5'!CJ41/'Base Table 5'!CJ$131</f>
        <v>1.610433666381143E-4</v>
      </c>
      <c r="CH39">
        <f>'Base Table 5'!CK41/'Base Table 5'!CK$131</f>
        <v>1.5804468832277408E-4</v>
      </c>
      <c r="CI39">
        <f>'Base Table 5'!CL41/'Base Table 5'!CL$131</f>
        <v>6.2966505971932897E-5</v>
      </c>
      <c r="CJ39">
        <f>'Base Table 5'!CM41/'Base Table 5'!CM$131</f>
        <v>1.2058476323459274E-4</v>
      </c>
      <c r="CK39">
        <f>'Base Table 5'!CN41/'Base Table 5'!CN$131</f>
        <v>6.9861914491298627E-4</v>
      </c>
      <c r="CL39">
        <f>'Base Table 5'!CO41/'Base Table 5'!CO$131</f>
        <v>1.7525773948701628E-5</v>
      </c>
      <c r="CM39">
        <f>'Base Table 5'!CP41/'Base Table 5'!CP$131</f>
        <v>3.2413753800519111E-5</v>
      </c>
      <c r="CN39">
        <f>'Base Table 5'!CQ41/'Base Table 5'!CQ$131</f>
        <v>8.0665798875564294E-5</v>
      </c>
      <c r="CO39">
        <f>'Base Table 5'!CR41/'Base Table 5'!CR$131</f>
        <v>1.3199192092075318E-4</v>
      </c>
      <c r="CP39">
        <f>'Base Table 5'!CS41/'Base Table 5'!CS$131</f>
        <v>1.3288549803945406E-4</v>
      </c>
      <c r="CQ39">
        <f>'Base Table 5'!CT41/'Base Table 5'!CT$131</f>
        <v>1.4382843739568515E-5</v>
      </c>
      <c r="CR39">
        <f>'Base Table 5'!CU41/'Base Table 5'!CU$131</f>
        <v>1.626788966505417E-5</v>
      </c>
      <c r="CS39">
        <f>'Base Table 5'!CV41/'Base Table 5'!CV$131</f>
        <v>8.5092920353982293E-5</v>
      </c>
      <c r="CT39">
        <f>'Base Table 5'!CW41/'Base Table 5'!CW$131</f>
        <v>2.2450066124402328E-4</v>
      </c>
      <c r="CU39">
        <f>'Base Table 5'!CX41/'Base Table 5'!CX$131</f>
        <v>1.8027940863221963E-4</v>
      </c>
      <c r="CV39">
        <f>'Base Table 5'!CY41/'Base Table 5'!CY$131</f>
        <v>1.6203194019707783E-4</v>
      </c>
      <c r="CW39">
        <f>'Base Table 5'!CZ41/'Base Table 5'!CZ$131</f>
        <v>1.9769862999366444E-4</v>
      </c>
      <c r="CX39">
        <f>'Base Table 5'!DA41/'Base Table 5'!DA$131</f>
        <v>1.5296281716904893E-4</v>
      </c>
      <c r="CY39">
        <f>'Base Table 5'!DB41/'Base Table 5'!DB$131</f>
        <v>1.705054495788258E-4</v>
      </c>
      <c r="CZ39">
        <f>'Base Table 5'!DC41/'Base Table 5'!DC$131</f>
        <v>1.482070821889476E-4</v>
      </c>
      <c r="DA39">
        <f>'Base Table 5'!DD41/'Base Table 5'!DD$131</f>
        <v>1.9302254739840389E-4</v>
      </c>
      <c r="DB39">
        <f>'Base Table 5'!DE41/'Base Table 5'!DE$131</f>
        <v>3.2663954741280176E-4</v>
      </c>
      <c r="DC39">
        <f>'Base Table 5'!DF41/'Base Table 5'!DF$131</f>
        <v>1.5422581391807429E-4</v>
      </c>
      <c r="DD39">
        <f>'Base Table 5'!DG41/'Base Table 5'!DG$131</f>
        <v>7.9429877391302994E-4</v>
      </c>
      <c r="DE39">
        <f>'Base Table 5'!DH41/'Base Table 5'!DH$131</f>
        <v>2.8808169712261173E-4</v>
      </c>
      <c r="DF39">
        <f>'Base Table 5'!DI41/'Base Table 5'!DI$131</f>
        <v>2.0716503409958946E-4</v>
      </c>
      <c r="DG39">
        <f>'Base Table 5'!DJ41/'Base Table 5'!DJ$131</f>
        <v>2.3284255168757734E-3</v>
      </c>
      <c r="DH39">
        <f>'Base Table 5'!DK41/'Base Table 5'!DK$131</f>
        <v>2.660458089966833E-4</v>
      </c>
      <c r="DI39">
        <f>'Base Table 5'!DL41/'Base Table 5'!DL$131</f>
        <v>6.3795914358672173E-4</v>
      </c>
      <c r="DJ39">
        <f>'Base Table 5'!DM41/'Base Table 5'!DM$131</f>
        <v>6.6065700940403738E-4</v>
      </c>
      <c r="DK39">
        <f>'Base Table 5'!DN41/'Base Table 5'!DN$131</f>
        <v>3.1299579679433233E-4</v>
      </c>
      <c r="DL39">
        <f>'Base Table 5'!DO41/'Base Table 5'!DO$131</f>
        <v>6.2431328652702084E-5</v>
      </c>
    </row>
    <row r="40" spans="1:116" x14ac:dyDescent="0.4">
      <c r="A40">
        <v>39</v>
      </c>
      <c r="B40">
        <f>'Base Table 5'!E42/'Base Table 5'!E$131</f>
        <v>3.5522627890908084E-3</v>
      </c>
      <c r="C40">
        <f>'Base Table 5'!F42/'Base Table 5'!F$131</f>
        <v>1.3628511363833328E-3</v>
      </c>
      <c r="D40">
        <f>'Base Table 5'!G42/'Base Table 5'!G$131</f>
        <v>1.6971323930738071E-4</v>
      </c>
      <c r="E40">
        <f>'Base Table 5'!H42/'Base Table 5'!H$131</f>
        <v>9.7879844246194888E-5</v>
      </c>
      <c r="F40">
        <f>'Base Table 5'!I42/'Base Table 5'!I$131</f>
        <v>1.9735364903757356E-6</v>
      </c>
      <c r="G40">
        <f>'Base Table 5'!J42/'Base Table 5'!J$131</f>
        <v>4.6700991734664717E-5</v>
      </c>
      <c r="H40">
        <f>'Base Table 5'!K42/'Base Table 5'!K$131</f>
        <v>1.2165465696310691E-4</v>
      </c>
      <c r="I40">
        <f>'Base Table 5'!L42/'Base Table 5'!L$131</f>
        <v>1.4591249483455457E-5</v>
      </c>
      <c r="J40">
        <f>'Base Table 5'!M42/'Base Table 5'!M$131</f>
        <v>5.6255425816286856E-6</v>
      </c>
      <c r="K40">
        <f>'Base Table 5'!N42/'Base Table 5'!N$131</f>
        <v>9.4054340348807044E-6</v>
      </c>
      <c r="L40">
        <f>'Base Table 5'!O42/'Base Table 5'!O$131</f>
        <v>2.1901213028487153E-5</v>
      </c>
      <c r="M40">
        <f>'Base Table 5'!P42/'Base Table 5'!P$131</f>
        <v>7.9821929388589482E-6</v>
      </c>
      <c r="N40">
        <f>'Base Table 5'!Q42/'Base Table 5'!Q$131</f>
        <v>2.6925807630767755E-4</v>
      </c>
      <c r="O40">
        <f>'Base Table 5'!R42/'Base Table 5'!R$131</f>
        <v>5.91266002204873E-6</v>
      </c>
      <c r="P40">
        <f>'Base Table 5'!S42/'Base Table 5'!S$131</f>
        <v>7.8589113774078831E-6</v>
      </c>
      <c r="Q40">
        <f>'Base Table 5'!T42/'Base Table 5'!T$131</f>
        <v>7.8166674887957365E-6</v>
      </c>
      <c r="R40">
        <f>'Base Table 5'!U42/'Base Table 5'!U$131</f>
        <v>2.8613362753517439E-5</v>
      </c>
      <c r="S40">
        <f>'Base Table 5'!V42/'Base Table 5'!V$131</f>
        <v>8.2838171367989229E-6</v>
      </c>
      <c r="T40">
        <f>'Base Table 5'!W42/'Base Table 5'!W$131</f>
        <v>1.3071812577143499E-5</v>
      </c>
      <c r="U40">
        <f>'Base Table 5'!X42/'Base Table 5'!X$131</f>
        <v>1.0026163240271317E-5</v>
      </c>
      <c r="V40">
        <f>'Base Table 5'!Y42/'Base Table 5'!Y$131</f>
        <v>1.3285457705991276E-5</v>
      </c>
      <c r="W40">
        <f>'Base Table 5'!Z42/'Base Table 5'!Z$131</f>
        <v>2.24920016996572E-5</v>
      </c>
      <c r="X40">
        <f>'Base Table 5'!AA42/'Base Table 5'!AA$131</f>
        <v>1.0035842160681772E-5</v>
      </c>
      <c r="Y40">
        <f>'Base Table 5'!AB42/'Base Table 5'!AB$131</f>
        <v>3.3558053439941678E-6</v>
      </c>
      <c r="Z40">
        <f>'Base Table 5'!AC42/'Base Table 5'!AC$131</f>
        <v>1.1111110655551014E-5</v>
      </c>
      <c r="AA40">
        <f>'Base Table 5'!AD42/'Base Table 5'!AD$131</f>
        <v>4.6753271040660271E-6</v>
      </c>
      <c r="AB40">
        <f>'Base Table 5'!AE42/'Base Table 5'!AE$131</f>
        <v>6.7484662576687119E-6</v>
      </c>
      <c r="AC40">
        <f>'Base Table 5'!AF42/'Base Table 5'!AF$131</f>
        <v>1.5911631774751252E-5</v>
      </c>
      <c r="AD40">
        <f>'Base Table 5'!AG42/'Base Table 5'!AG$131</f>
        <v>1.960792003105895E-6</v>
      </c>
      <c r="AE40">
        <f>'Base Table 5'!AH42/'Base Table 5'!AH$131</f>
        <v>5.1724137931034483E-6</v>
      </c>
      <c r="AF40">
        <f>'Base Table 5'!AI42/'Base Table 5'!AI$131</f>
        <v>9.1106270909702604E-6</v>
      </c>
      <c r="AG40">
        <f>'Base Table 5'!AJ42/'Base Table 5'!AJ$131</f>
        <v>5.9950041631973326E-6</v>
      </c>
      <c r="AH40">
        <f>'Base Table 5'!AK42/'Base Table 5'!AK$131</f>
        <v>1.1347917001769342E-5</v>
      </c>
      <c r="AI40">
        <f>'Base Table 5'!AL42/'Base Table 5'!AL$131</f>
        <v>9.6816553569616452E-6</v>
      </c>
      <c r="AJ40">
        <f>'Base Table 5'!AM42/'Base Table 5'!AM$131</f>
        <v>2.6238605875489724E-5</v>
      </c>
      <c r="AK40">
        <f>'Base Table 5'!AN42/'Base Table 5'!AN$131</f>
        <v>3.7455831050456377E-5</v>
      </c>
      <c r="AL40">
        <f>'Base Table 5'!AO42/'Base Table 5'!AO$131</f>
        <v>4.3350218184416406E-6</v>
      </c>
      <c r="AM40">
        <f>'Base Table 5'!AP42/'Base Table 5'!AP$131</f>
        <v>2.8817760350212033E-3</v>
      </c>
      <c r="AN40">
        <f>'Base Table 5'!AQ42/'Base Table 5'!AQ$131</f>
        <v>5.9233851131098393E-2</v>
      </c>
      <c r="AO40">
        <f>'Base Table 5'!AR42/'Base Table 5'!AR$131</f>
        <v>4.7430972650384623E-5</v>
      </c>
      <c r="AP40">
        <f>'Base Table 5'!AS42/'Base Table 5'!AS$131</f>
        <v>1.1172308785323158E-3</v>
      </c>
      <c r="AQ40">
        <f>'Base Table 5'!AT42/'Base Table 5'!AT$131</f>
        <v>2.7367489358329921E-5</v>
      </c>
      <c r="AR40">
        <f>'Base Table 5'!AU42/'Base Table 5'!AU$131</f>
        <v>4.4556250848581576E-5</v>
      </c>
      <c r="AS40">
        <f>'Base Table 5'!AV42/'Base Table 5'!AV$131</f>
        <v>1.6142516566182989E-5</v>
      </c>
      <c r="AT40">
        <f>'Base Table 5'!AW42/'Base Table 5'!AW$131</f>
        <v>1.1230217779956442E-5</v>
      </c>
      <c r="AU40">
        <f>'Base Table 5'!AX42/'Base Table 5'!AX$131</f>
        <v>1.8746443683382555E-5</v>
      </c>
      <c r="AV40">
        <f>'Base Table 5'!AY42/'Base Table 5'!AY$131</f>
        <v>1.2208802533684592E-5</v>
      </c>
      <c r="AW40">
        <f>'Base Table 5'!AZ42/'Base Table 5'!AZ$131</f>
        <v>4.6159819180739225E-6</v>
      </c>
      <c r="AX40">
        <f>'Base Table 5'!BA42/'Base Table 5'!BA$131</f>
        <v>9.4700982669175108E-6</v>
      </c>
      <c r="AY40">
        <f>'Base Table 5'!BB42/'Base Table 5'!BB$131</f>
        <v>3.9416634078416997E-7</v>
      </c>
      <c r="AZ40">
        <f>'Base Table 5'!BC42/'Base Table 5'!BC$131</f>
        <v>8.9430902387615423E-6</v>
      </c>
      <c r="BA40">
        <f>'Base Table 5'!BD42/'Base Table 5'!BD$131</f>
        <v>3.0859042132907301E-5</v>
      </c>
      <c r="BB40">
        <f>'Base Table 5'!BE42/'Base Table 5'!BE$131</f>
        <v>1.0849909976488605E-5</v>
      </c>
      <c r="BC40">
        <f>'Base Table 5'!BF42/'Base Table 5'!BF$131</f>
        <v>1.4565495952135498E-5</v>
      </c>
      <c r="BD40">
        <f>'Base Table 5'!BG42/'Base Table 5'!BG$131</f>
        <v>1.9517077564850982E-5</v>
      </c>
      <c r="BE40">
        <f>'Base Table 5'!BH42/'Base Table 5'!BH$131</f>
        <v>5.9235120511559273E-5</v>
      </c>
      <c r="BF40">
        <f>'Base Table 5'!BI42/'Base Table 5'!BI$131</f>
        <v>2.3213222847326478E-5</v>
      </c>
      <c r="BG40">
        <f>'Base Table 5'!BJ42/'Base Table 5'!BJ$131</f>
        <v>1.0586985715744619E-4</v>
      </c>
      <c r="BH40">
        <f>'Base Table 5'!BK42/'Base Table 5'!BK$131</f>
        <v>3.325802467294902E-5</v>
      </c>
      <c r="BI40">
        <f>'Base Table 5'!BL42/'Base Table 5'!BL$131</f>
        <v>6.2582642602090902E-5</v>
      </c>
      <c r="BJ40">
        <f>'Base Table 5'!BM42/'Base Table 5'!BM$131</f>
        <v>3.8699523995854861E-5</v>
      </c>
      <c r="BK40">
        <f>'Base Table 5'!BN42/'Base Table 5'!BN$131</f>
        <v>4.7716015171281252E-5</v>
      </c>
      <c r="BL40">
        <f>'Base Table 5'!BO42/'Base Table 5'!BO$131</f>
        <v>1.5819293178001721E-5</v>
      </c>
      <c r="BM40">
        <f>'Base Table 5'!BP42/'Base Table 5'!BP$131</f>
        <v>6.2707361466001233E-6</v>
      </c>
      <c r="BN40">
        <f>'Base Table 5'!BQ42/'Base Table 5'!BQ$131</f>
        <v>1.0638297872340428E-5</v>
      </c>
      <c r="BO40">
        <f>'Base Table 5'!BR42/'Base Table 5'!BR$131</f>
        <v>7.124973888446065E-6</v>
      </c>
      <c r="BP40">
        <f>'Base Table 5'!BS42/'Base Table 5'!BS$131</f>
        <v>6.9485008325057262E-6</v>
      </c>
      <c r="BQ40">
        <f>'Base Table 5'!BT42/'Base Table 5'!BT$131</f>
        <v>6.7519773647996901E-6</v>
      </c>
      <c r="BR40">
        <f>'Base Table 5'!BU42/'Base Table 5'!BU$131</f>
        <v>6.2255486685754139E-6</v>
      </c>
      <c r="BS40">
        <f>'Base Table 5'!BV42/'Base Table 5'!BV$131</f>
        <v>1.5243065809449313E-5</v>
      </c>
      <c r="BT40">
        <f>'Base Table 5'!BW42/'Base Table 5'!BW$131</f>
        <v>4.499813878648879E-5</v>
      </c>
      <c r="BU40">
        <f>'Base Table 5'!BX42/'Base Table 5'!BX$131</f>
        <v>5.4473506209024905E-5</v>
      </c>
      <c r="BV40">
        <f>'Base Table 5'!BY42/'Base Table 5'!BY$131</f>
        <v>1.1046231548677803E-5</v>
      </c>
      <c r="BW40">
        <f>'Base Table 5'!BZ42/'Base Table 5'!BZ$131</f>
        <v>9.6383274555158836E-6</v>
      </c>
      <c r="BX40">
        <f>'Base Table 5'!CA42/'Base Table 5'!CA$131</f>
        <v>5.5403321652257104E-6</v>
      </c>
      <c r="BY40">
        <f>'Base Table 5'!CB42/'Base Table 5'!CB$131</f>
        <v>7.0897293875613229E-6</v>
      </c>
      <c r="BZ40">
        <f>'Base Table 5'!CC42/'Base Table 5'!CC$131</f>
        <v>6.6620711104536147E-6</v>
      </c>
      <c r="CA40">
        <f>'Base Table 5'!CD42/'Base Table 5'!CD$131</f>
        <v>6.8624725067633155E-6</v>
      </c>
      <c r="CB40">
        <f>'Base Table 5'!CE42/'Base Table 5'!CE$131</f>
        <v>3.5524325899443604E-6</v>
      </c>
      <c r="CC40">
        <f>'Base Table 5'!CF42/'Base Table 5'!CF$131</f>
        <v>1.3425360288340954E-4</v>
      </c>
      <c r="CD40">
        <f>'Base Table 5'!CG42/'Base Table 5'!CG$131</f>
        <v>7.7470710241605473E-6</v>
      </c>
      <c r="CE40">
        <f>'Base Table 5'!CH42/'Base Table 5'!CH$131</f>
        <v>6.8785197657161688E-6</v>
      </c>
      <c r="CF40">
        <f>'Base Table 5'!CI42/'Base Table 5'!CI$131</f>
        <v>1.501114020144897E-5</v>
      </c>
      <c r="CG40">
        <f>'Base Table 5'!CJ42/'Base Table 5'!CJ$131</f>
        <v>2.1576165045937473E-5</v>
      </c>
      <c r="CH40">
        <f>'Base Table 5'!CK42/'Base Table 5'!CK$131</f>
        <v>1.3801675592131965E-4</v>
      </c>
      <c r="CI40">
        <f>'Base Table 5'!CL42/'Base Table 5'!CL$131</f>
        <v>2.5167463633158591E-6</v>
      </c>
      <c r="CJ40">
        <f>'Base Table 5'!CM42/'Base Table 5'!CM$131</f>
        <v>6.8146342801642033E-7</v>
      </c>
      <c r="CK40">
        <f>'Base Table 5'!CN42/'Base Table 5'!CN$131</f>
        <v>9.970340804945328E-5</v>
      </c>
      <c r="CL40">
        <f>'Base Table 5'!CO42/'Base Table 5'!CO$131</f>
        <v>1.4175258340861611E-6</v>
      </c>
      <c r="CM40">
        <f>'Base Table 5'!CP42/'Base Table 5'!CP$131</f>
        <v>2.9536666078378379E-6</v>
      </c>
      <c r="CN40">
        <f>'Base Table 5'!CQ42/'Base Table 5'!CQ$131</f>
        <v>7.0346470213532006E-6</v>
      </c>
      <c r="CO40">
        <f>'Base Table 5'!CR42/'Base Table 5'!CR$131</f>
        <v>1.3657551323053801E-5</v>
      </c>
      <c r="CP40">
        <f>'Base Table 5'!CS42/'Base Table 5'!CS$131</f>
        <v>2.8800267485333896E-5</v>
      </c>
      <c r="CQ40">
        <f>'Base Table 5'!CT42/'Base Table 5'!CT$131</f>
        <v>1.2661280603966868E-7</v>
      </c>
      <c r="CR40">
        <f>'Base Table 5'!CU42/'Base Table 5'!CU$131</f>
        <v>1.2607545218190508E-7</v>
      </c>
      <c r="CS40">
        <f>'Base Table 5'!CV42/'Base Table 5'!CV$131</f>
        <v>2.2102654867256633E-5</v>
      </c>
      <c r="CT40">
        <f>'Base Table 5'!CW42/'Base Table 5'!CW$131</f>
        <v>6.267137437136473E-5</v>
      </c>
      <c r="CU40">
        <f>'Base Table 5'!CX42/'Base Table 5'!CX$131</f>
        <v>4.2081313649718948E-5</v>
      </c>
      <c r="CV40">
        <f>'Base Table 5'!CY42/'Base Table 5'!CY$131</f>
        <v>2.9240570846075438E-5</v>
      </c>
      <c r="CW40">
        <f>'Base Table 5'!CZ42/'Base Table 5'!CZ$131</f>
        <v>1.4034536259709837E-4</v>
      </c>
      <c r="CX40">
        <f>'Base Table 5'!DA42/'Base Table 5'!DA$131</f>
        <v>3.3781937586118723E-5</v>
      </c>
      <c r="CY40">
        <f>'Base Table 5'!DB42/'Base Table 5'!DB$131</f>
        <v>4.2040291379068072E-6</v>
      </c>
      <c r="CZ40">
        <f>'Base Table 5'!DC42/'Base Table 5'!DC$131</f>
        <v>2.1181455616225089E-5</v>
      </c>
      <c r="DA40">
        <f>'Base Table 5'!DD42/'Base Table 5'!DD$131</f>
        <v>9.5375005659256335E-5</v>
      </c>
      <c r="DB40">
        <f>'Base Table 5'!DE42/'Base Table 5'!DE$131</f>
        <v>2.1393867539423815E-4</v>
      </c>
      <c r="DC40">
        <f>'Base Table 5'!DF42/'Base Table 5'!DF$131</f>
        <v>5.7202943893250892E-5</v>
      </c>
      <c r="DD40">
        <f>'Base Table 5'!DG42/'Base Table 5'!DG$131</f>
        <v>3.5711774704420546E-5</v>
      </c>
      <c r="DE40">
        <f>'Base Table 5'!DH42/'Base Table 5'!DH$131</f>
        <v>1.0399673010408706E-4</v>
      </c>
      <c r="DF40">
        <f>'Base Table 5'!DI42/'Base Table 5'!DI$131</f>
        <v>2.417736427850263E-4</v>
      </c>
      <c r="DG40">
        <f>'Base Table 5'!DJ42/'Base Table 5'!DJ$131</f>
        <v>6.6097508393709132E-3</v>
      </c>
      <c r="DH40">
        <f>'Base Table 5'!DK42/'Base Table 5'!DK$131</f>
        <v>1.7312804846972513E-4</v>
      </c>
      <c r="DI40">
        <f>'Base Table 5'!DL42/'Base Table 5'!DL$131</f>
        <v>2.0143390296601845E-5</v>
      </c>
      <c r="DJ40">
        <f>'Base Table 5'!DM42/'Base Table 5'!DM$131</f>
        <v>4.8077277764544039E-5</v>
      </c>
      <c r="DK40">
        <f>'Base Table 5'!DN42/'Base Table 5'!DN$131</f>
        <v>1.59184981587775E-4</v>
      </c>
      <c r="DL40">
        <f>'Base Table 5'!DO42/'Base Table 5'!DO$131</f>
        <v>5.1232912697704977E-6</v>
      </c>
    </row>
    <row r="41" spans="1:116" x14ac:dyDescent="0.4">
      <c r="A41">
        <v>40</v>
      </c>
      <c r="B41">
        <f>'Base Table 5'!E43/'Base Table 5'!E$131</f>
        <v>1.6749872655576634E-2</v>
      </c>
      <c r="C41">
        <f>'Base Table 5'!F43/'Base Table 5'!F$131</f>
        <v>4.1015467198608681E-3</v>
      </c>
      <c r="D41">
        <f>'Base Table 5'!G43/'Base Table 5'!G$131</f>
        <v>1.4853521970957099E-2</v>
      </c>
      <c r="E41">
        <f>'Base Table 5'!H43/'Base Table 5'!H$131</f>
        <v>1.3907830696726928E-3</v>
      </c>
      <c r="F41">
        <f>'Base Table 5'!I43/'Base Table 5'!I$131</f>
        <v>7.1832242939471369E-5</v>
      </c>
      <c r="G41">
        <f>'Base Table 5'!J43/'Base Table 5'!J$131</f>
        <v>7.6308326191396666E-4</v>
      </c>
      <c r="H41">
        <f>'Base Table 5'!K43/'Base Table 5'!K$131</f>
        <v>1.2119004039378508E-2</v>
      </c>
      <c r="I41">
        <f>'Base Table 5'!L43/'Base Table 5'!L$131</f>
        <v>3.7643619541006079E-3</v>
      </c>
      <c r="J41">
        <f>'Base Table 5'!M43/'Base Table 5'!M$131</f>
        <v>4.7460499616609921E-4</v>
      </c>
      <c r="K41">
        <f>'Base Table 5'!N43/'Base Table 5'!N$131</f>
        <v>9.7917910037222393E-4</v>
      </c>
      <c r="L41">
        <f>'Base Table 5'!O43/'Base Table 5'!O$131</f>
        <v>7.9151137768243129E-3</v>
      </c>
      <c r="M41">
        <f>'Base Table 5'!P43/'Base Table 5'!P$131</f>
        <v>3.8395435104988818E-3</v>
      </c>
      <c r="N41">
        <f>'Base Table 5'!Q43/'Base Table 5'!Q$131</f>
        <v>3.6929531287543823E-3</v>
      </c>
      <c r="O41">
        <f>'Base Table 5'!R43/'Base Table 5'!R$131</f>
        <v>5.4248880689360341E-4</v>
      </c>
      <c r="P41">
        <f>'Base Table 5'!S43/'Base Table 5'!S$131</f>
        <v>1.997277351316668E-3</v>
      </c>
      <c r="Q41">
        <f>'Base Table 5'!T43/'Base Table 5'!T$131</f>
        <v>8.2749985490719201E-4</v>
      </c>
      <c r="R41">
        <f>'Base Table 5'!U43/'Base Table 5'!U$131</f>
        <v>9.7637683846272269E-4</v>
      </c>
      <c r="S41">
        <f>'Base Table 5'!V43/'Base Table 5'!V$131</f>
        <v>1.4887801988388749E-3</v>
      </c>
      <c r="T41">
        <f>'Base Table 5'!W43/'Base Table 5'!W$131</f>
        <v>5.351865849827029E-3</v>
      </c>
      <c r="U41">
        <f>'Base Table 5'!X43/'Base Table 5'!X$131</f>
        <v>4.8439543557843903E-4</v>
      </c>
      <c r="V41">
        <f>'Base Table 5'!Y43/'Base Table 5'!Y$131</f>
        <v>1.4124814502187071E-3</v>
      </c>
      <c r="W41">
        <f>'Base Table 5'!Z43/'Base Table 5'!Z$131</f>
        <v>1.1587808434713155E-3</v>
      </c>
      <c r="X41">
        <f>'Base Table 5'!AA43/'Base Table 5'!AA$131</f>
        <v>1.3325500951473506E-3</v>
      </c>
      <c r="Y41">
        <f>'Base Table 5'!AB43/'Base Table 5'!AB$131</f>
        <v>4.0043446892687549E-4</v>
      </c>
      <c r="Z41">
        <f>'Base Table 5'!AC43/'Base Table 5'!AC$131</f>
        <v>5.7939043681602665E-4</v>
      </c>
      <c r="AA41">
        <f>'Base Table 5'!AD43/'Base Table 5'!AD$131</f>
        <v>1.5454553482884922E-4</v>
      </c>
      <c r="AB41">
        <f>'Base Table 5'!AE43/'Base Table 5'!AE$131</f>
        <v>4.2834355828220869E-4</v>
      </c>
      <c r="AC41">
        <f>'Base Table 5'!AF43/'Base Table 5'!AF$131</f>
        <v>3.3816831614919053E-3</v>
      </c>
      <c r="AD41">
        <f>'Base Table 5'!AG43/'Base Table 5'!AG$131</f>
        <v>8.4314056133553473E-5</v>
      </c>
      <c r="AE41">
        <f>'Base Table 5'!AH43/'Base Table 5'!AH$131</f>
        <v>1.8030852994555354E-4</v>
      </c>
      <c r="AF41">
        <f>'Base Table 5'!AI43/'Base Table 5'!AI$131</f>
        <v>4.9761377492108991E-4</v>
      </c>
      <c r="AG41">
        <f>'Base Table 5'!AJ43/'Base Table 5'!AJ$131</f>
        <v>7.1901748542880909E-4</v>
      </c>
      <c r="AH41">
        <f>'Base Table 5'!AK43/'Base Table 5'!AK$131</f>
        <v>5.7969036512787514E-3</v>
      </c>
      <c r="AI41">
        <f>'Base Table 5'!AL43/'Base Table 5'!AL$131</f>
        <v>1.1088350651572119E-2</v>
      </c>
      <c r="AJ41">
        <f>'Base Table 5'!AM43/'Base Table 5'!AM$131</f>
        <v>9.9611709589577588E-3</v>
      </c>
      <c r="AK41">
        <f>'Base Table 5'!AN43/'Base Table 5'!AN$131</f>
        <v>3.8969611995929533E-3</v>
      </c>
      <c r="AL41">
        <f>'Base Table 5'!AO43/'Base Table 5'!AO$131</f>
        <v>4.1632053490588128E-3</v>
      </c>
      <c r="AM41">
        <f>'Base Table 5'!AP43/'Base Table 5'!AP$131</f>
        <v>3.7090802470604811E-2</v>
      </c>
      <c r="AN41">
        <f>'Base Table 5'!AQ43/'Base Table 5'!AQ$131</f>
        <v>2.825657964536047E-3</v>
      </c>
      <c r="AO41">
        <f>'Base Table 5'!AR43/'Base Table 5'!AR$131</f>
        <v>6.2359532647715737E-2</v>
      </c>
      <c r="AP41">
        <f>'Base Table 5'!AS43/'Base Table 5'!AS$131</f>
        <v>2.0326171433893845E-2</v>
      </c>
      <c r="AQ41">
        <f>'Base Table 5'!AT43/'Base Table 5'!AT$131</f>
        <v>7.3805077419797166E-2</v>
      </c>
      <c r="AR41">
        <f>'Base Table 5'!AU43/'Base Table 5'!AU$131</f>
        <v>4.229733127270585E-3</v>
      </c>
      <c r="AS41">
        <f>'Base Table 5'!AV43/'Base Table 5'!AV$131</f>
        <v>9.1414414467134355E-3</v>
      </c>
      <c r="AT41">
        <f>'Base Table 5'!AW43/'Base Table 5'!AW$131</f>
        <v>1.3692698260434162E-3</v>
      </c>
      <c r="AU41">
        <f>'Base Table 5'!AX43/'Base Table 5'!AX$131</f>
        <v>1.6392163505278658E-3</v>
      </c>
      <c r="AV41">
        <f>'Base Table 5'!AY43/'Base Table 5'!AY$131</f>
        <v>6.0342545780798533E-3</v>
      </c>
      <c r="AW41">
        <f>'Base Table 5'!AZ43/'Base Table 5'!AZ$131</f>
        <v>9.6171849826049219E-3</v>
      </c>
      <c r="AX41">
        <f>'Base Table 5'!BA43/'Base Table 5'!BA$131</f>
        <v>5.7385994589159795E-3</v>
      </c>
      <c r="AY41">
        <f>'Base Table 5'!BB43/'Base Table 5'!BB$131</f>
        <v>1.1828110707056307E-4</v>
      </c>
      <c r="AZ41">
        <f>'Base Table 5'!BC43/'Base Table 5'!BC$131</f>
        <v>4.3414638068169667E-4</v>
      </c>
      <c r="BA41">
        <f>'Base Table 5'!BD43/'Base Table 5'!BD$131</f>
        <v>1.2222147544417993E-3</v>
      </c>
      <c r="BB41">
        <f>'Base Table 5'!BE43/'Base Table 5'!BE$131</f>
        <v>1.1306148690999952E-3</v>
      </c>
      <c r="BC41">
        <f>'Base Table 5'!BF43/'Base Table 5'!BF$131</f>
        <v>2.7047633905549671E-3</v>
      </c>
      <c r="BD41">
        <f>'Base Table 5'!BG43/'Base Table 5'!BG$131</f>
        <v>1.6870574358004346E-3</v>
      </c>
      <c r="BE41">
        <f>'Base Table 5'!BH43/'Base Table 5'!BH$131</f>
        <v>5.4476266601082143E-3</v>
      </c>
      <c r="BF41">
        <f>'Base Table 5'!BI43/'Base Table 5'!BI$131</f>
        <v>3.8516379943906503E-3</v>
      </c>
      <c r="BG41">
        <f>'Base Table 5'!BJ43/'Base Table 5'!BJ$131</f>
        <v>3.9482934651163286E-3</v>
      </c>
      <c r="BH41">
        <f>'Base Table 5'!BK43/'Base Table 5'!BK$131</f>
        <v>2.7874809698313768E-3</v>
      </c>
      <c r="BI41">
        <f>'Base Table 5'!BL43/'Base Table 5'!BL$131</f>
        <v>1.600303862713516E-2</v>
      </c>
      <c r="BJ41">
        <f>'Base Table 5'!BM43/'Base Table 5'!BM$131</f>
        <v>6.0168845289056616E-3</v>
      </c>
      <c r="BK41">
        <f>'Base Table 5'!BN43/'Base Table 5'!BN$131</f>
        <v>2.5158652998655859E-3</v>
      </c>
      <c r="BL41">
        <f>'Base Table 5'!BO43/'Base Table 5'!BO$131</f>
        <v>1.899288452841314E-3</v>
      </c>
      <c r="BM41">
        <f>'Base Table 5'!BP43/'Base Table 5'!BP$131</f>
        <v>4.4652618138512398E-3</v>
      </c>
      <c r="BN41">
        <f>'Base Table 5'!BQ43/'Base Table 5'!BQ$131</f>
        <v>4.5829123560413828E-3</v>
      </c>
      <c r="BO41">
        <f>'Base Table 5'!BR43/'Base Table 5'!BR$131</f>
        <v>3.0759559935205094E-3</v>
      </c>
      <c r="BP41">
        <f>'Base Table 5'!BS43/'Base Table 5'!BS$131</f>
        <v>2.6728669020968377E-4</v>
      </c>
      <c r="BQ41">
        <f>'Base Table 5'!BT43/'Base Table 5'!BT$131</f>
        <v>5.6472381197350645E-3</v>
      </c>
      <c r="BR41">
        <f>'Base Table 5'!BU43/'Base Table 5'!BU$131</f>
        <v>8.0563149864996582E-3</v>
      </c>
      <c r="BS41">
        <f>'Base Table 5'!BV43/'Base Table 5'!BV$131</f>
        <v>1.11273763686548E-3</v>
      </c>
      <c r="BT41">
        <f>'Base Table 5'!BW43/'Base Table 5'!BW$131</f>
        <v>2.9970724912643043E-3</v>
      </c>
      <c r="BU41">
        <f>'Base Table 5'!BX43/'Base Table 5'!BX$131</f>
        <v>2.5413084916862294E-3</v>
      </c>
      <c r="BV41">
        <f>'Base Table 5'!BY43/'Base Table 5'!BY$131</f>
        <v>5.9218968495038486E-3</v>
      </c>
      <c r="BW41">
        <f>'Base Table 5'!BZ43/'Base Table 5'!BZ$131</f>
        <v>6.800708912263455E-4</v>
      </c>
      <c r="BX41">
        <f>'Base Table 5'!CA43/'Base Table 5'!CA$131</f>
        <v>2.7840598916252269E-4</v>
      </c>
      <c r="BY41">
        <f>'Base Table 5'!CB43/'Base Table 5'!CB$131</f>
        <v>3.9304082924513371E-4</v>
      </c>
      <c r="BZ41">
        <f>'Base Table 5'!CC43/'Base Table 5'!CC$131</f>
        <v>1.9421320494384598E-4</v>
      </c>
      <c r="CA41">
        <f>'Base Table 5'!CD43/'Base Table 5'!CD$131</f>
        <v>2.8157687503734289E-4</v>
      </c>
      <c r="CB41">
        <f>'Base Table 5'!CE43/'Base Table 5'!CE$131</f>
        <v>3.5699995642902391E-4</v>
      </c>
      <c r="CC41">
        <f>'Base Table 5'!CF43/'Base Table 5'!CF$131</f>
        <v>1.8546428441928252E-4</v>
      </c>
      <c r="CD41">
        <f>'Base Table 5'!CG43/'Base Table 5'!CG$131</f>
        <v>1.9754190257301418E-4</v>
      </c>
      <c r="CE41">
        <f>'Base Table 5'!CH43/'Base Table 5'!CH$131</f>
        <v>5.1665728492885981E-4</v>
      </c>
      <c r="CF41">
        <f>'Base Table 5'!CI43/'Base Table 5'!CI$131</f>
        <v>2.5405429203737186E-4</v>
      </c>
      <c r="CG41">
        <f>'Base Table 5'!CJ43/'Base Table 5'!CJ$131</f>
        <v>5.7700924342852903E-4</v>
      </c>
      <c r="CH41">
        <f>'Base Table 5'!CK43/'Base Table 5'!CK$131</f>
        <v>1.5354561954714285E-3</v>
      </c>
      <c r="CI41">
        <f>'Base Table 5'!CL43/'Base Table 5'!CL$131</f>
        <v>5.7521529999587939E-5</v>
      </c>
      <c r="CJ41">
        <f>'Base Table 5'!CM43/'Base Table 5'!CM$131</f>
        <v>4.3196405808075479E-4</v>
      </c>
      <c r="CK41">
        <f>'Base Table 5'!CN43/'Base Table 5'!CN$131</f>
        <v>1.0181180174774539E-3</v>
      </c>
      <c r="CL41">
        <f>'Base Table 5'!CO43/'Base Table 5'!CO$131</f>
        <v>9.4286945630882529E-5</v>
      </c>
      <c r="CM41">
        <f>'Base Table 5'!CP43/'Base Table 5'!CP$131</f>
        <v>5.9344206231784518E-5</v>
      </c>
      <c r="CN41">
        <f>'Base Table 5'!CQ43/'Base Table 5'!CQ$131</f>
        <v>4.1414407178663413E-5</v>
      </c>
      <c r="CO41">
        <f>'Base Table 5'!CR43/'Base Table 5'!CR$131</f>
        <v>1.3260505856219244E-4</v>
      </c>
      <c r="CP41">
        <f>'Base Table 5'!CS43/'Base Table 5'!CS$131</f>
        <v>1.2776558558010879E-3</v>
      </c>
      <c r="CQ41">
        <f>'Base Table 5'!CT43/'Base Table 5'!CT$131</f>
        <v>4.1626394847195681E-5</v>
      </c>
      <c r="CR41">
        <f>'Base Table 5'!CU43/'Base Table 5'!CU$131</f>
        <v>4.7530445472578219E-5</v>
      </c>
      <c r="CS41">
        <f>'Base Table 5'!CV43/'Base Table 5'!CV$131</f>
        <v>3.0487876106194688E-4</v>
      </c>
      <c r="CT41">
        <f>'Base Table 5'!CW43/'Base Table 5'!CW$131</f>
        <v>7.8545768769164748E-4</v>
      </c>
      <c r="CU41">
        <f>'Base Table 5'!CX43/'Base Table 5'!CX$131</f>
        <v>4.0547527944753849E-4</v>
      </c>
      <c r="CV41">
        <f>'Base Table 5'!CY43/'Base Table 5'!CY$131</f>
        <v>2.9995242949371395E-4</v>
      </c>
      <c r="CW41">
        <f>'Base Table 5'!CZ43/'Base Table 5'!CZ$131</f>
        <v>2.3628987490439124E-3</v>
      </c>
      <c r="CX41">
        <f>'Base Table 5'!DA43/'Base Table 5'!DA$131</f>
        <v>4.6667726026714305E-4</v>
      </c>
      <c r="CY41">
        <f>'Base Table 5'!DB43/'Base Table 5'!DB$131</f>
        <v>1.5379086505563676E-3</v>
      </c>
      <c r="CZ41">
        <f>'Base Table 5'!DC43/'Base Table 5'!DC$131</f>
        <v>9.841556085742548E-4</v>
      </c>
      <c r="DA41">
        <f>'Base Table 5'!DD43/'Base Table 5'!DD$131</f>
        <v>3.4976338850697605E-4</v>
      </c>
      <c r="DB41">
        <f>'Base Table 5'!DE43/'Base Table 5'!DE$131</f>
        <v>6.5039812657612778E-4</v>
      </c>
      <c r="DC41">
        <f>'Base Table 5'!DF43/'Base Table 5'!DF$131</f>
        <v>3.1233569721125337E-4</v>
      </c>
      <c r="DD41">
        <f>'Base Table 5'!DG43/'Base Table 5'!DG$131</f>
        <v>8.3729134290356859E-4</v>
      </c>
      <c r="DE41">
        <f>'Base Table 5'!DH43/'Base Table 5'!DH$131</f>
        <v>1.9747468168694561E-3</v>
      </c>
      <c r="DF41">
        <f>'Base Table 5'!DI43/'Base Table 5'!DI$131</f>
        <v>8.7465392859558582E-4</v>
      </c>
      <c r="DG41">
        <f>'Base Table 5'!DJ43/'Base Table 5'!DJ$131</f>
        <v>1.56990634387701E-3</v>
      </c>
      <c r="DH41">
        <f>'Base Table 5'!DK43/'Base Table 5'!DK$131</f>
        <v>3.5160720463226123E-3</v>
      </c>
      <c r="DI41">
        <f>'Base Table 5'!DL43/'Base Table 5'!DL$131</f>
        <v>1.2793197145289073E-3</v>
      </c>
      <c r="DJ41">
        <f>'Base Table 5'!DM43/'Base Table 5'!DM$131</f>
        <v>1.9919035578361672E-3</v>
      </c>
      <c r="DK41">
        <f>'Base Table 5'!DN43/'Base Table 5'!DN$131</f>
        <v>2.6044899589356876E-3</v>
      </c>
      <c r="DL41">
        <f>'Base Table 5'!DO43/'Base Table 5'!DO$131</f>
        <v>1.2071036388227348E-4</v>
      </c>
    </row>
    <row r="42" spans="1:116" x14ac:dyDescent="0.4">
      <c r="A42">
        <v>41</v>
      </c>
      <c r="B42">
        <f>'Base Table 5'!E44/'Base Table 5'!E$131</f>
        <v>1.8509187548482585E-4</v>
      </c>
      <c r="C42">
        <f>'Base Table 5'!F44/'Base Table 5'!F$131</f>
        <v>9.8779261736306142E-5</v>
      </c>
      <c r="D42">
        <f>'Base Table 5'!G44/'Base Table 5'!G$131</f>
        <v>7.6605790030546167E-5</v>
      </c>
      <c r="E42">
        <f>'Base Table 5'!H44/'Base Table 5'!H$131</f>
        <v>4.490282024398995E-4</v>
      </c>
      <c r="F42">
        <f>'Base Table 5'!I44/'Base Table 5'!I$131</f>
        <v>3.9224037746217741E-5</v>
      </c>
      <c r="G42">
        <f>'Base Table 5'!J44/'Base Table 5'!J$131</f>
        <v>3.0547147660489512E-4</v>
      </c>
      <c r="H42">
        <f>'Base Table 5'!K44/'Base Table 5'!K$131</f>
        <v>2.6713844398392654E-4</v>
      </c>
      <c r="I42">
        <f>'Base Table 5'!L44/'Base Table 5'!L$131</f>
        <v>1.784563129302438E-4</v>
      </c>
      <c r="J42">
        <f>'Base Table 5'!M44/'Base Table 5'!M$131</f>
        <v>1.345037135772126E-4</v>
      </c>
      <c r="K42">
        <f>'Base Table 5'!N44/'Base Table 5'!N$131</f>
        <v>3.9558780413139829E-5</v>
      </c>
      <c r="L42">
        <f>'Base Table 5'!O44/'Base Table 5'!O$131</f>
        <v>2.2541488209949572E-4</v>
      </c>
      <c r="M42">
        <f>'Base Table 5'!P44/'Base Table 5'!P$131</f>
        <v>1.0920385359154888E-4</v>
      </c>
      <c r="N42">
        <f>'Base Table 5'!Q44/'Base Table 5'!Q$131</f>
        <v>1.6788001288850236E-4</v>
      </c>
      <c r="O42">
        <f>'Base Table 5'!R44/'Base Table 5'!R$131</f>
        <v>6.0609039980201115E-4</v>
      </c>
      <c r="P42">
        <f>'Base Table 5'!S44/'Base Table 5'!S$131</f>
        <v>2.0569308203546301E-4</v>
      </c>
      <c r="Q42">
        <f>'Base Table 5'!T44/'Base Table 5'!T$131</f>
        <v>3.8746393350972791E-4</v>
      </c>
      <c r="R42">
        <f>'Base Table 5'!U44/'Base Table 5'!U$131</f>
        <v>1.0803746004979791E-3</v>
      </c>
      <c r="S42">
        <f>'Base Table 5'!V44/'Base Table 5'!V$131</f>
        <v>3.7539323227519172E-4</v>
      </c>
      <c r="T42">
        <f>'Base Table 5'!W44/'Base Table 5'!W$131</f>
        <v>7.61257386213002E-4</v>
      </c>
      <c r="U42">
        <f>'Base Table 5'!X44/'Base Table 5'!X$131</f>
        <v>1.2129975592132536E-3</v>
      </c>
      <c r="V42">
        <f>'Base Table 5'!Y44/'Base Table 5'!Y$131</f>
        <v>4.1903832316729121E-4</v>
      </c>
      <c r="W42">
        <f>'Base Table 5'!Z44/'Base Table 5'!Z$131</f>
        <v>8.4487545221163438E-4</v>
      </c>
      <c r="X42">
        <f>'Base Table 5'!AA44/'Base Table 5'!AA$131</f>
        <v>9.0396919017696556E-4</v>
      </c>
      <c r="Y42">
        <f>'Base Table 5'!AB44/'Base Table 5'!AB$131</f>
        <v>1.1629962895279788E-4</v>
      </c>
      <c r="Z42">
        <f>'Base Table 5'!AC44/'Base Table 5'!AC$131</f>
        <v>3.0388135968779435E-4</v>
      </c>
      <c r="AA42">
        <f>'Base Table 5'!AD44/'Base Table 5'!AD$131</f>
        <v>8.3376666689177466E-5</v>
      </c>
      <c r="AB42">
        <f>'Base Table 5'!AE44/'Base Table 5'!AE$131</f>
        <v>1.7263803680981596E-4</v>
      </c>
      <c r="AC42">
        <f>'Base Table 5'!AF44/'Base Table 5'!AF$131</f>
        <v>2.5978745024154504E-4</v>
      </c>
      <c r="AD42">
        <f>'Base Table 5'!AG44/'Base Table 5'!AG$131</f>
        <v>1.3725544021741264E-5</v>
      </c>
      <c r="AE42">
        <f>'Base Table 5'!AH44/'Base Table 5'!AH$131</f>
        <v>8.2940108892921958E-5</v>
      </c>
      <c r="AF42">
        <f>'Base Table 5'!AI44/'Base Table 5'!AI$131</f>
        <v>1.9219084768094406E-4</v>
      </c>
      <c r="AG42">
        <f>'Base Table 5'!AJ44/'Base Table 5'!AJ$131</f>
        <v>2.4306411323896741E-4</v>
      </c>
      <c r="AH42">
        <f>'Base Table 5'!AK44/'Base Table 5'!AK$131</f>
        <v>2.3690686826443623E-4</v>
      </c>
      <c r="AI42">
        <f>'Base Table 5'!AL44/'Base Table 5'!AL$131</f>
        <v>5.4853961910595575E-4</v>
      </c>
      <c r="AJ42">
        <f>'Base Table 5'!AM44/'Base Table 5'!AM$131</f>
        <v>3.194873954084051E-4</v>
      </c>
      <c r="AK42">
        <f>'Base Table 5'!AN44/'Base Table 5'!AN$131</f>
        <v>3.8738516585486155E-4</v>
      </c>
      <c r="AL42">
        <f>'Base Table 5'!AO44/'Base Table 5'!AO$131</f>
        <v>2.8022735469564934E-4</v>
      </c>
      <c r="AM42">
        <f>'Base Table 5'!AP44/'Base Table 5'!AP$131</f>
        <v>8.0744993098679245E-4</v>
      </c>
      <c r="AN42">
        <f>'Base Table 5'!AQ44/'Base Table 5'!AQ$131</f>
        <v>1.6275392584591029E-4</v>
      </c>
      <c r="AO42">
        <f>'Base Table 5'!AR44/'Base Table 5'!AR$131</f>
        <v>2.7952926552772955E-3</v>
      </c>
      <c r="AP42">
        <f>'Base Table 5'!AS44/'Base Table 5'!AS$131</f>
        <v>3.8516492219694172E-3</v>
      </c>
      <c r="AQ42">
        <f>'Base Table 5'!AT44/'Base Table 5'!AT$131</f>
        <v>2.3500094168928069E-3</v>
      </c>
      <c r="AR42">
        <f>'Base Table 5'!AU44/'Base Table 5'!AU$131</f>
        <v>3.0465679609998314E-3</v>
      </c>
      <c r="AS42">
        <f>'Base Table 5'!AV44/'Base Table 5'!AV$131</f>
        <v>5.2858282359008078E-4</v>
      </c>
      <c r="AT42">
        <f>'Base Table 5'!AW44/'Base Table 5'!AW$131</f>
        <v>7.9688604437681821E-4</v>
      </c>
      <c r="AU42">
        <f>'Base Table 5'!AX44/'Base Table 5'!AX$131</f>
        <v>4.47012445281074E-4</v>
      </c>
      <c r="AV42">
        <f>'Base Table 5'!AY44/'Base Table 5'!AY$131</f>
        <v>5.9085427385633976E-4</v>
      </c>
      <c r="AW42">
        <f>'Base Table 5'!AZ44/'Base Table 5'!AZ$131</f>
        <v>4.6578748632127449E-4</v>
      </c>
      <c r="AX42">
        <f>'Base Table 5'!BA44/'Base Table 5'!BA$131</f>
        <v>1.6117335107988868E-4</v>
      </c>
      <c r="AY42">
        <f>'Base Table 5'!BB44/'Base Table 5'!BB$131</f>
        <v>1.4258967377867347E-5</v>
      </c>
      <c r="AZ42">
        <f>'Base Table 5'!BC44/'Base Table 5'!BC$131</f>
        <v>1.177958552661116E-4</v>
      </c>
      <c r="BA42">
        <f>'Base Table 5'!BD44/'Base Table 5'!BD$131</f>
        <v>1.3028874395287725E-4</v>
      </c>
      <c r="BB42">
        <f>'Base Table 5'!BE44/'Base Table 5'!BE$131</f>
        <v>9.5406875059923137E-5</v>
      </c>
      <c r="BC42">
        <f>'Base Table 5'!BF44/'Base Table 5'!BF$131</f>
        <v>2.5984647947583349E-4</v>
      </c>
      <c r="BD42">
        <f>'Base Table 5'!BG44/'Base Table 5'!BG$131</f>
        <v>1.4565870227485741E-4</v>
      </c>
      <c r="BE42">
        <f>'Base Table 5'!BH44/'Base Table 5'!BH$131</f>
        <v>1.4648303000491884E-4</v>
      </c>
      <c r="BF42">
        <f>'Base Table 5'!BI44/'Base Table 5'!BI$131</f>
        <v>1.8037522871873826E-4</v>
      </c>
      <c r="BG42">
        <f>'Base Table 5'!BJ44/'Base Table 5'!BJ$131</f>
        <v>2.3238281970046321E-4</v>
      </c>
      <c r="BH42">
        <f>'Base Table 5'!BK44/'Base Table 5'!BK$131</f>
        <v>2.8008506293003023E-4</v>
      </c>
      <c r="BI42">
        <f>'Base Table 5'!BL44/'Base Table 5'!BL$131</f>
        <v>4.6339851545081599E-4</v>
      </c>
      <c r="BJ42">
        <f>'Base Table 5'!BM44/'Base Table 5'!BM$131</f>
        <v>2.9475613059715475E-4</v>
      </c>
      <c r="BK42">
        <f>'Base Table 5'!BN44/'Base Table 5'!BN$131</f>
        <v>4.3494271058716806E-4</v>
      </c>
      <c r="BL42">
        <f>'Base Table 5'!BO44/'Base Table 5'!BO$131</f>
        <v>3.0398028378591737E-4</v>
      </c>
      <c r="BM42">
        <f>'Base Table 5'!BP44/'Base Table 5'!BP$131</f>
        <v>2.2130058252816309E-4</v>
      </c>
      <c r="BN42">
        <f>'Base Table 5'!BQ44/'Base Table 5'!BQ$131</f>
        <v>1.9280109310950617E-4</v>
      </c>
      <c r="BO42">
        <f>'Base Table 5'!BR44/'Base Table 5'!BR$131</f>
        <v>5.3131053978431103E-5</v>
      </c>
      <c r="BP42">
        <f>'Base Table 5'!BS44/'Base Table 5'!BS$131</f>
        <v>2.1152958286566107E-5</v>
      </c>
      <c r="BQ42">
        <f>'Base Table 5'!BT44/'Base Table 5'!BT$131</f>
        <v>4.94614494244743E-4</v>
      </c>
      <c r="BR42">
        <f>'Base Table 5'!BU44/'Base Table 5'!BU$131</f>
        <v>1.3932216600309855E-4</v>
      </c>
      <c r="BS42">
        <f>'Base Table 5'!BV44/'Base Table 5'!BV$131</f>
        <v>1.7293513715177996E-4</v>
      </c>
      <c r="BT42">
        <f>'Base Table 5'!BW44/'Base Table 5'!BW$131</f>
        <v>9.7266657860925324E-4</v>
      </c>
      <c r="BU42">
        <f>'Base Table 5'!BX44/'Base Table 5'!BX$131</f>
        <v>1.5028131912816153E-4</v>
      </c>
      <c r="BV42">
        <f>'Base Table 5'!BY44/'Base Table 5'!BY$131</f>
        <v>2.5077295877530244E-4</v>
      </c>
      <c r="BW42">
        <f>'Base Table 5'!BZ44/'Base Table 5'!BZ$131</f>
        <v>5.181667517863179E-4</v>
      </c>
      <c r="BX42">
        <f>'Base Table 5'!CA44/'Base Table 5'!CA$131</f>
        <v>2.9907791400016459E-4</v>
      </c>
      <c r="BY42">
        <f>'Base Table 5'!CB44/'Base Table 5'!CB$131</f>
        <v>5.8204620984332969E-4</v>
      </c>
      <c r="BZ42">
        <f>'Base Table 5'!CC44/'Base Table 5'!CC$131</f>
        <v>3.7527097362002431E-4</v>
      </c>
      <c r="CA42">
        <f>'Base Table 5'!CD44/'Base Table 5'!CD$131</f>
        <v>1.2977522927740205E-4</v>
      </c>
      <c r="CB42">
        <f>'Base Table 5'!CE44/'Base Table 5'!CE$131</f>
        <v>3.6910164986729592E-4</v>
      </c>
      <c r="CC42">
        <f>'Base Table 5'!CF44/'Base Table 5'!CF$131</f>
        <v>3.0896884897766347E-5</v>
      </c>
      <c r="CD42">
        <f>'Base Table 5'!CG44/'Base Table 5'!CG$131</f>
        <v>5.0725937552553394E-5</v>
      </c>
      <c r="CE42">
        <f>'Base Table 5'!CH44/'Base Table 5'!CH$131</f>
        <v>8.7300885658092404E-5</v>
      </c>
      <c r="CF42">
        <f>'Base Table 5'!CI44/'Base Table 5'!CI$131</f>
        <v>4.1103831768566623E-5</v>
      </c>
      <c r="CG42">
        <f>'Base Table 5'!CJ44/'Base Table 5'!CJ$131</f>
        <v>7.2336015469293428E-5</v>
      </c>
      <c r="CH42">
        <f>'Base Table 5'!CK44/'Base Table 5'!CK$131</f>
        <v>6.6983238352423511E-5</v>
      </c>
      <c r="CI42">
        <f>'Base Table 5'!CL44/'Base Table 5'!CL$131</f>
        <v>1.7577033156420419E-4</v>
      </c>
      <c r="CJ42">
        <f>'Base Table 5'!CM44/'Base Table 5'!CM$131</f>
        <v>3.6167053442212252E-5</v>
      </c>
      <c r="CK42">
        <f>'Base Table 5'!CN44/'Base Table 5'!CN$131</f>
        <v>8.8316234458708171E-5</v>
      </c>
      <c r="CL42">
        <f>'Base Table 5'!CO44/'Base Table 5'!CO$131</f>
        <v>6.9587631855138813E-6</v>
      </c>
      <c r="CM42">
        <f>'Base Table 5'!CP44/'Base Table 5'!CP$131</f>
        <v>1.1993139536860301E-5</v>
      </c>
      <c r="CN42">
        <f>'Base Table 5'!CQ44/'Base Table 5'!CQ$131</f>
        <v>1.4987398565375135E-5</v>
      </c>
      <c r="CO42">
        <f>'Base Table 5'!CR44/'Base Table 5'!CR$131</f>
        <v>1.3181861690904031E-5</v>
      </c>
      <c r="CP42">
        <f>'Base Table 5'!CS44/'Base Table 5'!CS$131</f>
        <v>7.7072859357427267E-4</v>
      </c>
      <c r="CQ42">
        <f>'Base Table 5'!CT44/'Base Table 5'!CT$131</f>
        <v>3.8262111715284485E-6</v>
      </c>
      <c r="CR42">
        <f>'Base Table 5'!CU44/'Base Table 5'!CU$131</f>
        <v>4.2671691507721719E-6</v>
      </c>
      <c r="CS42">
        <f>'Base Table 5'!CV44/'Base Table 5'!CV$131</f>
        <v>1.0053451327433628E-4</v>
      </c>
      <c r="CT42">
        <f>'Base Table 5'!CW44/'Base Table 5'!CW$131</f>
        <v>1.5297592040773678E-4</v>
      </c>
      <c r="CU42">
        <f>'Base Table 5'!CX44/'Base Table 5'!CX$131</f>
        <v>3.1187774313094232E-5</v>
      </c>
      <c r="CV42">
        <f>'Base Table 5'!CY44/'Base Table 5'!CY$131</f>
        <v>1.6769367991845057E-4</v>
      </c>
      <c r="CW42">
        <f>'Base Table 5'!CZ44/'Base Table 5'!CZ$131</f>
        <v>1.1460178286574183E-3</v>
      </c>
      <c r="CX42">
        <f>'Base Table 5'!DA44/'Base Table 5'!DA$131</f>
        <v>4.1338103278177192E-5</v>
      </c>
      <c r="CY42">
        <f>'Base Table 5'!DB44/'Base Table 5'!DB$131</f>
        <v>3.4152760670831726E-4</v>
      </c>
      <c r="CZ42">
        <f>'Base Table 5'!DC44/'Base Table 5'!DC$131</f>
        <v>1.4913340462545201E-4</v>
      </c>
      <c r="DA42">
        <f>'Base Table 5'!DD44/'Base Table 5'!DD$131</f>
        <v>1.9590712234849255E-4</v>
      </c>
      <c r="DB42">
        <f>'Base Table 5'!DE44/'Base Table 5'!DE$131</f>
        <v>3.6273706617281649E-4</v>
      </c>
      <c r="DC42">
        <f>'Base Table 5'!DF44/'Base Table 5'!DF$131</f>
        <v>1.2410620318016428E-4</v>
      </c>
      <c r="DD42">
        <f>'Base Table 5'!DG44/'Base Table 5'!DG$131</f>
        <v>2.1543865443609283E-4</v>
      </c>
      <c r="DE42">
        <f>'Base Table 5'!DH44/'Base Table 5'!DH$131</f>
        <v>5.5684715850233026E-4</v>
      </c>
      <c r="DF42">
        <f>'Base Table 5'!DI44/'Base Table 5'!DI$131</f>
        <v>7.5937579930154884E-5</v>
      </c>
      <c r="DG42">
        <f>'Base Table 5'!DJ44/'Base Table 5'!DJ$131</f>
        <v>2.1975967485421451E-4</v>
      </c>
      <c r="DH42">
        <f>'Base Table 5'!DK44/'Base Table 5'!DK$131</f>
        <v>1.9104017737829246E-4</v>
      </c>
      <c r="DI42">
        <f>'Base Table 5'!DL44/'Base Table 5'!DL$131</f>
        <v>3.7255941858181104E-4</v>
      </c>
      <c r="DJ42">
        <f>'Base Table 5'!DM44/'Base Table 5'!DM$131</f>
        <v>4.0279099068241348E-4</v>
      </c>
      <c r="DK42">
        <f>'Base Table 5'!DN44/'Base Table 5'!DN$131</f>
        <v>1.9870881404728843E-3</v>
      </c>
      <c r="DL42">
        <f>'Base Table 5'!DO44/'Base Table 5'!DO$131</f>
        <v>6.3338445062062964E-5</v>
      </c>
    </row>
    <row r="43" spans="1:116" x14ac:dyDescent="0.4">
      <c r="A43">
        <v>42</v>
      </c>
      <c r="B43">
        <f>'Base Table 5'!E45/'Base Table 5'!E$131</f>
        <v>3.3625466672500243E-4</v>
      </c>
      <c r="C43">
        <f>'Base Table 5'!F45/'Base Table 5'!F$131</f>
        <v>3.2872908874425363E-4</v>
      </c>
      <c r="D43">
        <f>'Base Table 5'!G45/'Base Table 5'!G$131</f>
        <v>9.8327714244546261E-4</v>
      </c>
      <c r="E43">
        <f>'Base Table 5'!H45/'Base Table 5'!H$131</f>
        <v>3.5441690894921834E-3</v>
      </c>
      <c r="F43">
        <f>'Base Table 5'!I45/'Base Table 5'!I$131</f>
        <v>9.9304767947542685E-5</v>
      </c>
      <c r="G43">
        <f>'Base Table 5'!J45/'Base Table 5'!J$131</f>
        <v>2.7562275177048568E-3</v>
      </c>
      <c r="H43">
        <f>'Base Table 5'!K45/'Base Table 5'!K$131</f>
        <v>9.2467189317632572E-4</v>
      </c>
      <c r="I43">
        <f>'Base Table 5'!L45/'Base Table 5'!L$131</f>
        <v>4.5408044992289629E-4</v>
      </c>
      <c r="J43">
        <f>'Base Table 5'!M45/'Base Table 5'!M$131</f>
        <v>5.1012925580193964E-4</v>
      </c>
      <c r="K43">
        <f>'Base Table 5'!N45/'Base Table 5'!N$131</f>
        <v>1.1986203845455926E-4</v>
      </c>
      <c r="L43">
        <f>'Base Table 5'!O45/'Base Table 5'!O$131</f>
        <v>8.4208406505969472E-4</v>
      </c>
      <c r="M43">
        <f>'Base Table 5'!P45/'Base Table 5'!P$131</f>
        <v>3.0772337317990211E-4</v>
      </c>
      <c r="N43">
        <f>'Base Table 5'!Q45/'Base Table 5'!Q$131</f>
        <v>4.5746450923021126E-4</v>
      </c>
      <c r="O43">
        <f>'Base Table 5'!R45/'Base Table 5'!R$131</f>
        <v>1.299120300582716E-3</v>
      </c>
      <c r="P43">
        <f>'Base Table 5'!S45/'Base Table 5'!S$131</f>
        <v>6.5061885214225568E-4</v>
      </c>
      <c r="Q43">
        <f>'Base Table 5'!T45/'Base Table 5'!T$131</f>
        <v>6.0660387995641069E-3</v>
      </c>
      <c r="R43">
        <f>'Base Table 5'!U45/'Base Table 5'!U$131</f>
        <v>2.1817304699226947E-3</v>
      </c>
      <c r="S43">
        <f>'Base Table 5'!V45/'Base Table 5'!V$131</f>
        <v>2.5473611516029769E-3</v>
      </c>
      <c r="T43">
        <f>'Base Table 5'!W45/'Base Table 5'!W$131</f>
        <v>3.7190776242820144E-3</v>
      </c>
      <c r="U43">
        <f>'Base Table 5'!X45/'Base Table 5'!X$131</f>
        <v>1.997009886030555E-3</v>
      </c>
      <c r="V43">
        <f>'Base Table 5'!Y45/'Base Table 5'!Y$131</f>
        <v>3.232284730057882E-3</v>
      </c>
      <c r="W43">
        <f>'Base Table 5'!Z45/'Base Table 5'!Z$131</f>
        <v>2.3205381494484784E-3</v>
      </c>
      <c r="X43">
        <f>'Base Table 5'!AA45/'Base Table 5'!AA$131</f>
        <v>1.9901539626954207E-2</v>
      </c>
      <c r="Y43">
        <f>'Base Table 5'!AB45/'Base Table 5'!AB$131</f>
        <v>1.6461573526938532E-3</v>
      </c>
      <c r="Z43">
        <f>'Base Table 5'!AC45/'Base Table 5'!AC$131</f>
        <v>1.7668442626686781E-3</v>
      </c>
      <c r="AA43">
        <f>'Base Table 5'!AD45/'Base Table 5'!AD$131</f>
        <v>1.5662345798621188E-4</v>
      </c>
      <c r="AB43">
        <f>'Base Table 5'!AE45/'Base Table 5'!AE$131</f>
        <v>2.5361963190184054E-4</v>
      </c>
      <c r="AC43">
        <f>'Base Table 5'!AF45/'Base Table 5'!AF$131</f>
        <v>6.2641493626272911E-3</v>
      </c>
      <c r="AD43">
        <f>'Base Table 5'!AG45/'Base Table 5'!AG$131</f>
        <v>4.5098216071435579E-5</v>
      </c>
      <c r="AE43">
        <f>'Base Table 5'!AH45/'Base Table 5'!AH$131</f>
        <v>2.7549909255898366E-4</v>
      </c>
      <c r="AF43">
        <f>'Base Table 5'!AI45/'Base Table 5'!AI$131</f>
        <v>5.2603025465721147E-4</v>
      </c>
      <c r="AG43">
        <f>'Base Table 5'!AJ45/'Base Table 5'!AJ$131</f>
        <v>6.2026644462947512E-4</v>
      </c>
      <c r="AH43">
        <f>'Base Table 5'!AK45/'Base Table 5'!AK$131</f>
        <v>1.0114782049219881E-2</v>
      </c>
      <c r="AI43">
        <f>'Base Table 5'!AL45/'Base Table 5'!AL$131</f>
        <v>3.5886450395333155E-3</v>
      </c>
      <c r="AJ43">
        <f>'Base Table 5'!AM45/'Base Table 5'!AM$131</f>
        <v>1.4364024879007457E-2</v>
      </c>
      <c r="AK43">
        <f>'Base Table 5'!AN45/'Base Table 5'!AN$131</f>
        <v>1.7699399605996459E-2</v>
      </c>
      <c r="AL43">
        <f>'Base Table 5'!AO45/'Base Table 5'!AO$131</f>
        <v>5.4347391061063675E-4</v>
      </c>
      <c r="AM43">
        <f>'Base Table 5'!AP45/'Base Table 5'!AP$131</f>
        <v>1.672655783405896E-2</v>
      </c>
      <c r="AN43">
        <f>'Base Table 5'!AQ45/'Base Table 5'!AQ$131</f>
        <v>1.5305490548458908E-3</v>
      </c>
      <c r="AO43">
        <f>'Base Table 5'!AR45/'Base Table 5'!AR$131</f>
        <v>1.5514624963366721E-2</v>
      </c>
      <c r="AP43">
        <f>'Base Table 5'!AS45/'Base Table 5'!AS$131</f>
        <v>1.8086523044997325E-2</v>
      </c>
      <c r="AQ43">
        <f>'Base Table 5'!AT45/'Base Table 5'!AT$131</f>
        <v>3.1488735068829744E-2</v>
      </c>
      <c r="AR43">
        <f>'Base Table 5'!AU45/'Base Table 5'!AU$131</f>
        <v>1.405397472864603E-3</v>
      </c>
      <c r="AS43">
        <f>'Base Table 5'!AV45/'Base Table 5'!AV$131</f>
        <v>4.2020901354335258E-3</v>
      </c>
      <c r="AT43">
        <f>'Base Table 5'!AW45/'Base Table 5'!AW$131</f>
        <v>1.9225111910396342E-3</v>
      </c>
      <c r="AU43">
        <f>'Base Table 5'!AX45/'Base Table 5'!AX$131</f>
        <v>1.1788066202553719E-3</v>
      </c>
      <c r="AV43">
        <f>'Base Table 5'!AY45/'Base Table 5'!AY$131</f>
        <v>3.313611371770483E-3</v>
      </c>
      <c r="AW43">
        <f>'Base Table 5'!AZ45/'Base Table 5'!AZ$131</f>
        <v>4.4616762368125942E-3</v>
      </c>
      <c r="AX43">
        <f>'Base Table 5'!BA45/'Base Table 5'!BA$131</f>
        <v>6.1961391946080359E-4</v>
      </c>
      <c r="AY43">
        <f>'Base Table 5'!BB45/'Base Table 5'!BB$131</f>
        <v>8.3750493258116511E-5</v>
      </c>
      <c r="AZ43">
        <f>'Base Table 5'!BC45/'Base Table 5'!BC$131</f>
        <v>4.6124665413248923E-4</v>
      </c>
      <c r="BA43">
        <f>'Base Table 5'!BD45/'Base Table 5'!BD$131</f>
        <v>3.4259823533968614E-3</v>
      </c>
      <c r="BB43">
        <f>'Base Table 5'!BE45/'Base Table 5'!BE$131</f>
        <v>2.0068897651678032E-3</v>
      </c>
      <c r="BC43">
        <f>'Base Table 5'!BF45/'Base Table 5'!BF$131</f>
        <v>2.932113067575428E-3</v>
      </c>
      <c r="BD43">
        <f>'Base Table 5'!BG45/'Base Table 5'!BG$131</f>
        <v>5.3436444723110512E-3</v>
      </c>
      <c r="BE43">
        <f>'Base Table 5'!BH45/'Base Table 5'!BH$131</f>
        <v>3.9613133300541075E-3</v>
      </c>
      <c r="BF43">
        <f>'Base Table 5'!BI45/'Base Table 5'!BI$131</f>
        <v>6.6017720846269249E-3</v>
      </c>
      <c r="BG43">
        <f>'Base Table 5'!BJ45/'Base Table 5'!BJ$131</f>
        <v>9.6174423046818305E-3</v>
      </c>
      <c r="BH43">
        <f>'Base Table 5'!BK45/'Base Table 5'!BK$131</f>
        <v>6.1297363580234262E-3</v>
      </c>
      <c r="BI43">
        <f>'Base Table 5'!BL45/'Base Table 5'!BL$131</f>
        <v>7.5047546420699759E-3</v>
      </c>
      <c r="BJ43">
        <f>'Base Table 5'!BM45/'Base Table 5'!BM$131</f>
        <v>9.506973308130752E-3</v>
      </c>
      <c r="BK43">
        <f>'Base Table 5'!BN45/'Base Table 5'!BN$131</f>
        <v>3.6115374813051608E-3</v>
      </c>
      <c r="BL43">
        <f>'Base Table 5'!BO45/'Base Table 5'!BO$131</f>
        <v>1.5274086831301298E-2</v>
      </c>
      <c r="BM43">
        <f>'Base Table 5'!BP45/'Base Table 5'!BP$131</f>
        <v>1.4842931994496883E-2</v>
      </c>
      <c r="BN43">
        <f>'Base Table 5'!BQ45/'Base Table 5'!BQ$131</f>
        <v>2.5232480968182712E-4</v>
      </c>
      <c r="BO43">
        <f>'Base Table 5'!BR45/'Base Table 5'!BR$131</f>
        <v>1.6099520061550239E-4</v>
      </c>
      <c r="BP43">
        <f>'Base Table 5'!BS45/'Base Table 5'!BS$131</f>
        <v>3.7362027485225485E-4</v>
      </c>
      <c r="BQ43">
        <f>'Base Table 5'!BT45/'Base Table 5'!BT$131</f>
        <v>3.2215388077937103E-3</v>
      </c>
      <c r="BR43">
        <f>'Base Table 5'!BU45/'Base Table 5'!BU$131</f>
        <v>5.6156660251006278E-4</v>
      </c>
      <c r="BS43">
        <f>'Base Table 5'!BV45/'Base Table 5'!BV$131</f>
        <v>6.6040727163759142E-3</v>
      </c>
      <c r="BT43">
        <f>'Base Table 5'!BW45/'Base Table 5'!BW$131</f>
        <v>5.4977653430036385E-3</v>
      </c>
      <c r="BU43">
        <f>'Base Table 5'!BX45/'Base Table 5'!BX$131</f>
        <v>6.0138896855760704E-3</v>
      </c>
      <c r="BV43">
        <f>'Base Table 5'!BY45/'Base Table 5'!BY$131</f>
        <v>1.1656612115774023E-2</v>
      </c>
      <c r="BW43">
        <f>'Base Table 5'!BZ45/'Base Table 5'!BZ$131</f>
        <v>2.0713683737432595E-3</v>
      </c>
      <c r="BX43">
        <f>'Base Table 5'!CA45/'Base Table 5'!CA$131</f>
        <v>1.3349710364197746E-3</v>
      </c>
      <c r="BY43">
        <f>'Base Table 5'!CB45/'Base Table 5'!CB$131</f>
        <v>1.3795260326000948E-3</v>
      </c>
      <c r="BZ43">
        <f>'Base Table 5'!CC45/'Base Table 5'!CC$131</f>
        <v>3.8449084466669019E-4</v>
      </c>
      <c r="CA43">
        <f>'Base Table 5'!CD45/'Base Table 5'!CD$131</f>
        <v>8.231236270065704E-4</v>
      </c>
      <c r="CB43">
        <f>'Base Table 5'!CE45/'Base Table 5'!CE$131</f>
        <v>3.0173230325085106E-4</v>
      </c>
      <c r="CC43">
        <f>'Base Table 5'!CF45/'Base Table 5'!CF$131</f>
        <v>8.1705514684359307E-4</v>
      </c>
      <c r="CD43">
        <f>'Base Table 5'!CG45/'Base Table 5'!CG$131</f>
        <v>8.5186109086832229E-4</v>
      </c>
      <c r="CE43">
        <f>'Base Table 5'!CH45/'Base Table 5'!CH$131</f>
        <v>3.4866492637703078E-3</v>
      </c>
      <c r="CF43">
        <f>'Base Table 5'!CI45/'Base Table 5'!CI$131</f>
        <v>9.303647971110719E-5</v>
      </c>
      <c r="CG43">
        <f>'Base Table 5'!CJ45/'Base Table 5'!CJ$131</f>
        <v>8.3358360363306578E-4</v>
      </c>
      <c r="CH43">
        <f>'Base Table 5'!CK45/'Base Table 5'!CK$131</f>
        <v>4.0379887140226618E-4</v>
      </c>
      <c r="CI43">
        <f>'Base Table 5'!CL45/'Base Table 5'!CL$131</f>
        <v>6.0995214143632258E-5</v>
      </c>
      <c r="CJ43">
        <f>'Base Table 5'!CM45/'Base Table 5'!CM$131</f>
        <v>2.9812692505328415E-4</v>
      </c>
      <c r="CK43">
        <f>'Base Table 5'!CN45/'Base Table 5'!CN$131</f>
        <v>1.3711609167723021E-4</v>
      </c>
      <c r="CL43">
        <f>'Base Table 5'!CO45/'Base Table 5'!CO$131</f>
        <v>1.3535223949107556E-4</v>
      </c>
      <c r="CM43">
        <f>'Base Table 5'!CP45/'Base Table 5'!CP$131</f>
        <v>2.4247027015102473E-5</v>
      </c>
      <c r="CN43">
        <f>'Base Table 5'!CQ45/'Base Table 5'!CQ$131</f>
        <v>4.6369125100396048E-5</v>
      </c>
      <c r="CO43">
        <f>'Base Table 5'!CR45/'Base Table 5'!CR$131</f>
        <v>2.8654921936660092E-5</v>
      </c>
      <c r="CP43">
        <f>'Base Table 5'!CS45/'Base Table 5'!CS$131</f>
        <v>4.2137754946958866E-4</v>
      </c>
      <c r="CQ43">
        <f>'Base Table 5'!CT45/'Base Table 5'!CT$131</f>
        <v>8.7654509404434919E-4</v>
      </c>
      <c r="CR43">
        <f>'Base Table 5'!CU45/'Base Table 5'!CU$131</f>
        <v>9.8239100695764019E-4</v>
      </c>
      <c r="CS43">
        <f>'Base Table 5'!CV45/'Base Table 5'!CV$131</f>
        <v>1.5648495575221237E-4</v>
      </c>
      <c r="CT43">
        <f>'Base Table 5'!CW45/'Base Table 5'!CW$131</f>
        <v>2.8718001255857337E-4</v>
      </c>
      <c r="CU43">
        <f>'Base Table 5'!CX45/'Base Table 5'!CX$131</f>
        <v>1.3432057888696845E-4</v>
      </c>
      <c r="CV43">
        <f>'Base Table 5'!CY45/'Base Table 5'!CY$131</f>
        <v>1.8945973496432215E-4</v>
      </c>
      <c r="CW43">
        <f>'Base Table 5'!CZ45/'Base Table 5'!CZ$131</f>
        <v>8.7334856166064912E-4</v>
      </c>
      <c r="CX43">
        <f>'Base Table 5'!DA45/'Base Table 5'!DA$131</f>
        <v>4.2186168415368752E-4</v>
      </c>
      <c r="CY43">
        <f>'Base Table 5'!DB45/'Base Table 5'!DB$131</f>
        <v>1.5549821156157194E-3</v>
      </c>
      <c r="CZ43">
        <f>'Base Table 5'!DC45/'Base Table 5'!DC$131</f>
        <v>3.3294192040813139E-4</v>
      </c>
      <c r="DA43">
        <f>'Base Table 5'!DD45/'Base Table 5'!DD$131</f>
        <v>3.7234362668718145E-4</v>
      </c>
      <c r="DB43">
        <f>'Base Table 5'!DE45/'Base Table 5'!DE$131</f>
        <v>8.4602455705196425E-4</v>
      </c>
      <c r="DC43">
        <f>'Base Table 5'!DF45/'Base Table 5'!DF$131</f>
        <v>4.0887880908991317E-4</v>
      </c>
      <c r="DD43">
        <f>'Base Table 5'!DG45/'Base Table 5'!DG$131</f>
        <v>9.079669319270393E-4</v>
      </c>
      <c r="DE43">
        <f>'Base Table 5'!DH45/'Base Table 5'!DH$131</f>
        <v>7.998808961806194E-4</v>
      </c>
      <c r="DF43">
        <f>'Base Table 5'!DI45/'Base Table 5'!DI$131</f>
        <v>7.0880108580923039E-4</v>
      </c>
      <c r="DG43">
        <f>'Base Table 5'!DJ45/'Base Table 5'!DJ$131</f>
        <v>3.2049832125817285E-4</v>
      </c>
      <c r="DH43">
        <f>'Base Table 5'!DK45/'Base Table 5'!DK$131</f>
        <v>4.9686818630314395E-4</v>
      </c>
      <c r="DI43">
        <f>'Base Table 5'!DL45/'Base Table 5'!DL$131</f>
        <v>9.1904602893995956E-3</v>
      </c>
      <c r="DJ43">
        <f>'Base Table 5'!DM45/'Base Table 5'!DM$131</f>
        <v>8.033620941760208E-3</v>
      </c>
      <c r="DK43">
        <f>'Base Table 5'!DN45/'Base Table 5'!DN$131</f>
        <v>2.0739145160694312E-3</v>
      </c>
      <c r="DL43">
        <f>'Base Table 5'!DO45/'Base Table 5'!DO$131</f>
        <v>8.9434012190507445E-5</v>
      </c>
    </row>
    <row r="44" spans="1:116" x14ac:dyDescent="0.4">
      <c r="A44">
        <v>43</v>
      </c>
      <c r="B44">
        <f>'Base Table 5'!E46/'Base Table 5'!E$131</f>
        <v>7.5624461942378927E-5</v>
      </c>
      <c r="C44">
        <f>'Base Table 5'!F46/'Base Table 5'!F$131</f>
        <v>1.9096989487533709E-5</v>
      </c>
      <c r="D44">
        <f>'Base Table 5'!G46/'Base Table 5'!G$131</f>
        <v>4.8655211078315695E-5</v>
      </c>
      <c r="E44">
        <f>'Base Table 5'!H46/'Base Table 5'!H$131</f>
        <v>1.6737630044518545E-3</v>
      </c>
      <c r="F44">
        <f>'Base Table 5'!I46/'Base Table 5'!I$131</f>
        <v>8.7015017984748327E-6</v>
      </c>
      <c r="G44">
        <f>'Base Table 5'!J46/'Base Table 5'!J$131</f>
        <v>9.8609578550424366E-4</v>
      </c>
      <c r="H44">
        <f>'Base Table 5'!K46/'Base Table 5'!K$131</f>
        <v>1.8731986498121545E-4</v>
      </c>
      <c r="I44">
        <f>'Base Table 5'!L46/'Base Table 5'!L$131</f>
        <v>4.6849834201800092E-4</v>
      </c>
      <c r="J44">
        <f>'Base Table 5'!M46/'Base Table 5'!M$131</f>
        <v>4.1086235129655414E-4</v>
      </c>
      <c r="K44">
        <f>'Base Table 5'!N46/'Base Table 5'!N$131</f>
        <v>1.5062862714626126E-4</v>
      </c>
      <c r="L44">
        <f>'Base Table 5'!O46/'Base Table 5'!O$131</f>
        <v>1.1532013793772292E-3</v>
      </c>
      <c r="M44">
        <f>'Base Table 5'!P46/'Base Table 5'!P$131</f>
        <v>2.1698934086322266E-4</v>
      </c>
      <c r="N44">
        <f>'Base Table 5'!Q46/'Base Table 5'!Q$131</f>
        <v>2.9501322691063357E-4</v>
      </c>
      <c r="O44">
        <f>'Base Table 5'!R46/'Base Table 5'!R$131</f>
        <v>3.6162170675186166E-5</v>
      </c>
      <c r="P44">
        <f>'Base Table 5'!S46/'Base Table 5'!S$131</f>
        <v>7.5061885833037503E-5</v>
      </c>
      <c r="Q44">
        <f>'Base Table 5'!T46/'Base Table 5'!T$131</f>
        <v>3.2235588348640903E-5</v>
      </c>
      <c r="R44">
        <f>'Base Table 5'!U46/'Base Table 5'!U$131</f>
        <v>5.2753703484013103E-5</v>
      </c>
      <c r="S44">
        <f>'Base Table 5'!V46/'Base Table 5'!V$131</f>
        <v>9.0003498427245683E-5</v>
      </c>
      <c r="T44">
        <f>'Base Table 5'!W46/'Base Table 5'!W$131</f>
        <v>4.9309994853564775E-5</v>
      </c>
      <c r="U44">
        <f>'Base Table 5'!X46/'Base Table 5'!X$131</f>
        <v>7.7555596359973826E-5</v>
      </c>
      <c r="V44">
        <f>'Base Table 5'!Y46/'Base Table 5'!Y$131</f>
        <v>3.3908359738440718E-5</v>
      </c>
      <c r="W44">
        <f>'Base Table 5'!Z46/'Base Table 5'!Z$131</f>
        <v>8.9613802047453094E-5</v>
      </c>
      <c r="X44">
        <f>'Base Table 5'!AA46/'Base Table 5'!AA$131</f>
        <v>3.1541218219285573E-5</v>
      </c>
      <c r="Y44">
        <f>'Base Table 5'!AB46/'Base Table 5'!AB$131</f>
        <v>1.1790262525550939E-5</v>
      </c>
      <c r="Z44">
        <f>'Base Table 5'!AC46/'Base Table 5'!AC$131</f>
        <v>3.4030338908145177E-5</v>
      </c>
      <c r="AA44">
        <f>'Base Table 5'!AD46/'Base Table 5'!AD$131</f>
        <v>1.7662346837582768E-5</v>
      </c>
      <c r="AB44">
        <f>'Base Table 5'!AE46/'Base Table 5'!AE$131</f>
        <v>1.96319018404908E-5</v>
      </c>
      <c r="AC44">
        <f>'Base Table 5'!AF46/'Base Table 5'!AF$131</f>
        <v>2.7617447347529588E-4</v>
      </c>
      <c r="AD44">
        <f>'Base Table 5'!AG46/'Base Table 5'!AG$131</f>
        <v>1.960792003105895E-6</v>
      </c>
      <c r="AE44">
        <f>'Base Table 5'!AH46/'Base Table 5'!AH$131</f>
        <v>4.9637023593466427E-5</v>
      </c>
      <c r="AF44">
        <f>'Base Table 5'!AI46/'Base Table 5'!AI$131</f>
        <v>3.5054222330971286E-4</v>
      </c>
      <c r="AG44">
        <f>'Base Table 5'!AJ46/'Base Table 5'!AJ$131</f>
        <v>8.454621149042462E-5</v>
      </c>
      <c r="AH44">
        <f>'Base Table 5'!AK46/'Base Table 5'!AK$131</f>
        <v>2.1093775132700657E-4</v>
      </c>
      <c r="AI44">
        <f>'Base Table 5'!AL46/'Base Table 5'!AL$131</f>
        <v>2.714145417019417E-4</v>
      </c>
      <c r="AJ44">
        <f>'Base Table 5'!AM46/'Base Table 5'!AM$131</f>
        <v>2.6543798119056601E-4</v>
      </c>
      <c r="AK44">
        <f>'Base Table 5'!AN46/'Base Table 5'!AN$131</f>
        <v>1.9369258292743077E-4</v>
      </c>
      <c r="AL44">
        <f>'Base Table 5'!AO46/'Base Table 5'!AO$131</f>
        <v>1.6048415691179263E-4</v>
      </c>
      <c r="AM44">
        <f>'Base Table 5'!AP46/'Base Table 5'!AP$131</f>
        <v>6.4207652027531485E-5</v>
      </c>
      <c r="AN44">
        <f>'Base Table 5'!AQ46/'Base Table 5'!AQ$131</f>
        <v>1.3017304286334943E-5</v>
      </c>
      <c r="AO44">
        <f>'Base Table 5'!AR46/'Base Table 5'!AR$131</f>
        <v>1.3231263997690178E-4</v>
      </c>
      <c r="AP44">
        <f>'Base Table 5'!AS46/'Base Table 5'!AS$131</f>
        <v>2.632378415095954E-5</v>
      </c>
      <c r="AQ44">
        <f>'Base Table 5'!AT46/'Base Table 5'!AT$131</f>
        <v>5.9717605414931962E-4</v>
      </c>
      <c r="AR44">
        <f>'Base Table 5'!AU46/'Base Table 5'!AU$131</f>
        <v>2.8655982193602127E-3</v>
      </c>
      <c r="AS44">
        <f>'Base Table 5'!AV46/'Base Table 5'!AV$131</f>
        <v>3.2245224213583776E-5</v>
      </c>
      <c r="AT44">
        <f>'Base Table 5'!AW46/'Base Table 5'!AW$131</f>
        <v>3.3231235339780203E-5</v>
      </c>
      <c r="AU44">
        <f>'Base Table 5'!AX46/'Base Table 5'!AX$131</f>
        <v>2.6507601439031006E-4</v>
      </c>
      <c r="AV44">
        <f>'Base Table 5'!AY46/'Base Table 5'!AY$131</f>
        <v>5.8843839773660006E-5</v>
      </c>
      <c r="AW44">
        <f>'Base Table 5'!AZ46/'Base Table 5'!AZ$131</f>
        <v>1.380915599020434E-5</v>
      </c>
      <c r="AX44">
        <f>'Base Table 5'!BA46/'Base Table 5'!BA$131</f>
        <v>6.0052989249765485E-5</v>
      </c>
      <c r="AY44">
        <f>'Base Table 5'!BB46/'Base Table 5'!BB$131</f>
        <v>5.1734332227922307E-7</v>
      </c>
      <c r="AZ44">
        <f>'Base Table 5'!BC46/'Base Table 5'!BC$131</f>
        <v>2.8906958347512053E-5</v>
      </c>
      <c r="BA44">
        <f>'Base Table 5'!BD46/'Base Table 5'!BD$131</f>
        <v>9.1782299498616442E-5</v>
      </c>
      <c r="BB44">
        <f>'Base Table 5'!BE46/'Base Table 5'!BE$131</f>
        <v>2.6613020853997137E-4</v>
      </c>
      <c r="BC44">
        <f>'Base Table 5'!BF46/'Base Table 5'!BF$131</f>
        <v>1.5978742721545403E-4</v>
      </c>
      <c r="BD44">
        <f>'Base Table 5'!BG46/'Base Table 5'!BG$131</f>
        <v>1.0000375390969447E-3</v>
      </c>
      <c r="BE44">
        <f>'Base Table 5'!BH46/'Base Table 5'!BH$131</f>
        <v>4.0218888342351207E-4</v>
      </c>
      <c r="BF44">
        <f>'Base Table 5'!BI46/'Base Table 5'!BI$131</f>
        <v>8.1387733215834853E-4</v>
      </c>
      <c r="BG44">
        <f>'Base Table 5'!BJ46/'Base Table 5'!BJ$131</f>
        <v>5.9056572468228156E-4</v>
      </c>
      <c r="BH44">
        <f>'Base Table 5'!BK46/'Base Table 5'!BK$131</f>
        <v>1.4748488663658414E-4</v>
      </c>
      <c r="BI44">
        <f>'Base Table 5'!BL46/'Base Table 5'!BL$131</f>
        <v>9.6877199280872106E-5</v>
      </c>
      <c r="BJ44">
        <f>'Base Table 5'!BM46/'Base Table 5'!BM$131</f>
        <v>1.0347141022848348E-3</v>
      </c>
      <c r="BK44">
        <f>'Base Table 5'!BN46/'Base Table 5'!BN$131</f>
        <v>1.2274478349554819E-3</v>
      </c>
      <c r="BL44">
        <f>'Base Table 5'!BO46/'Base Table 5'!BO$131</f>
        <v>1.2739687894497255E-4</v>
      </c>
      <c r="BM44">
        <f>'Base Table 5'!BP46/'Base Table 5'!BP$131</f>
        <v>1.0491041108756396E-4</v>
      </c>
      <c r="BN44">
        <f>'Base Table 5'!BQ46/'Base Table 5'!BQ$131</f>
        <v>5.2381026742143286E-4</v>
      </c>
      <c r="BO44">
        <f>'Base Table 5'!BR46/'Base Table 5'!BR$131</f>
        <v>2.7212750616020012E-4</v>
      </c>
      <c r="BP44">
        <f>'Base Table 5'!BS46/'Base Table 5'!BS$131</f>
        <v>1.6419676414157892E-4</v>
      </c>
      <c r="BQ44">
        <f>'Base Table 5'!BT46/'Base Table 5'!BT$131</f>
        <v>1.2872484084624781E-4</v>
      </c>
      <c r="BR44">
        <f>'Base Table 5'!BU46/'Base Table 5'!BU$131</f>
        <v>7.8470404464541638E-4</v>
      </c>
      <c r="BS44">
        <f>'Base Table 5'!BV46/'Base Table 5'!BV$131</f>
        <v>9.6088438514792897E-5</v>
      </c>
      <c r="BT44">
        <f>'Base Table 5'!BW46/'Base Table 5'!BW$131</f>
        <v>2.2749072395201672E-4</v>
      </c>
      <c r="BU44">
        <f>'Base Table 5'!BX46/'Base Table 5'!BX$131</f>
        <v>1.6643846606940248E-4</v>
      </c>
      <c r="BV44">
        <f>'Base Table 5'!BY46/'Base Table 5'!BY$131</f>
        <v>1.236719559366241E-4</v>
      </c>
      <c r="BW44">
        <f>'Base Table 5'!BZ46/'Base Table 5'!BZ$131</f>
        <v>6.2971329654758343E-4</v>
      </c>
      <c r="BX44">
        <f>'Base Table 5'!CA46/'Base Table 5'!CA$131</f>
        <v>1.0120548469566516E-4</v>
      </c>
      <c r="BY44">
        <f>'Base Table 5'!CB46/'Base Table 5'!CB$131</f>
        <v>1.8797278050324418E-4</v>
      </c>
      <c r="BZ44">
        <f>'Base Table 5'!CC46/'Base Table 5'!CC$131</f>
        <v>2.1529056484373995E-5</v>
      </c>
      <c r="CA44">
        <f>'Base Table 5'!CD46/'Base Table 5'!CD$131</f>
        <v>7.4432858560188352E-5</v>
      </c>
      <c r="CB44">
        <f>'Base Table 5'!CE46/'Base Table 5'!CE$131</f>
        <v>8.1330211506322326E-5</v>
      </c>
      <c r="CC44">
        <f>'Base Table 5'!CF46/'Base Table 5'!CF$131</f>
        <v>4.9362601262447016E-5</v>
      </c>
      <c r="CD44">
        <f>'Base Table 5'!CG46/'Base Table 5'!CG$131</f>
        <v>4.0352598239811648E-5</v>
      </c>
      <c r="CE44">
        <f>'Base Table 5'!CH46/'Base Table 5'!CH$131</f>
        <v>3.3252614909514197E-4</v>
      </c>
      <c r="CF44">
        <f>'Base Table 5'!CI46/'Base Table 5'!CI$131</f>
        <v>9.9142029868364665E-5</v>
      </c>
      <c r="CG44">
        <f>'Base Table 5'!CJ46/'Base Table 5'!CJ$131</f>
        <v>4.6552137835750393E-5</v>
      </c>
      <c r="CH44">
        <f>'Base Table 5'!CK46/'Base Table 5'!CK$131</f>
        <v>8.2774671803314574E-6</v>
      </c>
      <c r="CI44">
        <f>'Base Table 5'!CL46/'Base Table 5'!CL$131</f>
        <v>1.6191387249925602E-5</v>
      </c>
      <c r="CJ44">
        <f>'Base Table 5'!CM46/'Base Table 5'!CM$131</f>
        <v>1.7274907547303403E-4</v>
      </c>
      <c r="CK44">
        <f>'Base Table 5'!CN46/'Base Table 5'!CN$131</f>
        <v>2.1266592044645653E-4</v>
      </c>
      <c r="CL44">
        <f>'Base Table 5'!CO46/'Base Table 5'!CO$131</f>
        <v>1.7182131322256499E-6</v>
      </c>
      <c r="CM44">
        <f>'Base Table 5'!CP46/'Base Table 5'!CP$131</f>
        <v>2.7825349492221637E-5</v>
      </c>
      <c r="CN44">
        <f>'Base Table 5'!CQ46/'Base Table 5'!CQ$131</f>
        <v>3.1129697842523609E-6</v>
      </c>
      <c r="CO44">
        <f>'Base Table 5'!CR46/'Base Table 5'!CR$131</f>
        <v>7.8285605290979604E-6</v>
      </c>
      <c r="CP44">
        <f>'Base Table 5'!CS46/'Base Table 5'!CS$131</f>
        <v>6.7327274385239655E-5</v>
      </c>
      <c r="CQ44">
        <f>'Base Table 5'!CT46/'Base Table 5'!CT$131</f>
        <v>2.245174337135663E-6</v>
      </c>
      <c r="CR44">
        <f>'Base Table 5'!CU46/'Base Table 5'!CU$131</f>
        <v>2.5007273756960293E-6</v>
      </c>
      <c r="CS44">
        <f>'Base Table 5'!CV46/'Base Table 5'!CV$131</f>
        <v>2.4556637168141592E-5</v>
      </c>
      <c r="CT44">
        <f>'Base Table 5'!CW46/'Base Table 5'!CW$131</f>
        <v>1.3272176801282291E-4</v>
      </c>
      <c r="CU44">
        <f>'Base Table 5'!CX46/'Base Table 5'!CX$131</f>
        <v>1.8698751147749042E-5</v>
      </c>
      <c r="CV44">
        <f>'Base Table 5'!CY46/'Base Table 5'!CY$131</f>
        <v>5.7942575603126064E-5</v>
      </c>
      <c r="CW44">
        <f>'Base Table 5'!CZ46/'Base Table 5'!CZ$131</f>
        <v>7.6789511378698731E-4</v>
      </c>
      <c r="CX44">
        <f>'Base Table 5'!DA46/'Base Table 5'!DA$131</f>
        <v>2.1457941577313441E-5</v>
      </c>
      <c r="CY44">
        <f>'Base Table 5'!DB46/'Base Table 5'!DB$131</f>
        <v>2.0458603203538163E-4</v>
      </c>
      <c r="CZ44">
        <f>'Base Table 5'!DC46/'Base Table 5'!DC$131</f>
        <v>2.005905032819784E-4</v>
      </c>
      <c r="DA44">
        <f>'Base Table 5'!DD46/'Base Table 5'!DD$131</f>
        <v>4.54033990047676E-5</v>
      </c>
      <c r="DB44">
        <f>'Base Table 5'!DE46/'Base Table 5'!DE$131</f>
        <v>7.7974346691842155E-5</v>
      </c>
      <c r="DC44">
        <f>'Base Table 5'!DF46/'Base Table 5'!DF$131</f>
        <v>3.6928233195792371E-5</v>
      </c>
      <c r="DD44">
        <f>'Base Table 5'!DG46/'Base Table 5'!DG$131</f>
        <v>2.4915505994388496E-4</v>
      </c>
      <c r="DE44">
        <f>'Base Table 5'!DH46/'Base Table 5'!DH$131</f>
        <v>1.8721624385031375E-4</v>
      </c>
      <c r="DF44">
        <f>'Base Table 5'!DI46/'Base Table 5'!DI$131</f>
        <v>5.6716168415406807E-5</v>
      </c>
      <c r="DG44">
        <f>'Base Table 5'!DJ46/'Base Table 5'!DJ$131</f>
        <v>2.218413147199152E-5</v>
      </c>
      <c r="DH44">
        <f>'Base Table 5'!DK46/'Base Table 5'!DK$131</f>
        <v>3.5013142545803339E-5</v>
      </c>
      <c r="DI44">
        <f>'Base Table 5'!DL46/'Base Table 5'!DL$131</f>
        <v>4.190892424540038E-4</v>
      </c>
      <c r="DJ44">
        <f>'Base Table 5'!DM46/'Base Table 5'!DM$131</f>
        <v>2.7670943581723797E-3</v>
      </c>
      <c r="DK44">
        <f>'Base Table 5'!DN46/'Base Table 5'!DN$131</f>
        <v>1.3581624891356505E-4</v>
      </c>
      <c r="DL44">
        <f>'Base Table 5'!DO46/'Base Table 5'!DO$131</f>
        <v>3.6105788350053438E-5</v>
      </c>
    </row>
    <row r="45" spans="1:116" x14ac:dyDescent="0.4">
      <c r="A45">
        <v>44</v>
      </c>
      <c r="B45">
        <f>'Base Table 5'!E47/'Base Table 5'!E$131</f>
        <v>1.4388817163324782E-4</v>
      </c>
      <c r="C45">
        <f>'Base Table 5'!F47/'Base Table 5'!F$131</f>
        <v>1.6715718644254551E-4</v>
      </c>
      <c r="D45">
        <f>'Base Table 5'!G47/'Base Table 5'!G$131</f>
        <v>6.5608730374261295E-4</v>
      </c>
      <c r="E45">
        <f>'Base Table 5'!H47/'Base Table 5'!H$131</f>
        <v>3.0538864761651236E-4</v>
      </c>
      <c r="F45">
        <f>'Base Table 5'!I47/'Base Table 5'!I$131</f>
        <v>1.0248933819337626E-5</v>
      </c>
      <c r="G45">
        <f>'Base Table 5'!J47/'Base Table 5'!J$131</f>
        <v>3.414869209543712E-4</v>
      </c>
      <c r="H45">
        <f>'Base Table 5'!K47/'Base Table 5'!K$131</f>
        <v>3.9038857185802505E-4</v>
      </c>
      <c r="I45">
        <f>'Base Table 5'!L47/'Base Table 5'!L$131</f>
        <v>7.7322434663414544E-5</v>
      </c>
      <c r="J45">
        <f>'Base Table 5'!M47/'Base Table 5'!M$131</f>
        <v>1.7078228979378578E-5</v>
      </c>
      <c r="K45">
        <f>'Base Table 5'!N47/'Base Table 5'!N$131</f>
        <v>5.1392138799842678E-5</v>
      </c>
      <c r="L45">
        <f>'Base Table 5'!O47/'Base Table 5'!O$131</f>
        <v>1.1821103167645594E-4</v>
      </c>
      <c r="M45">
        <f>'Base Table 5'!P47/'Base Table 5'!P$131</f>
        <v>5.1397661277516533E-5</v>
      </c>
      <c r="N45">
        <f>'Base Table 5'!Q47/'Base Table 5'!Q$131</f>
        <v>5.9719864209213495E-4</v>
      </c>
      <c r="O45">
        <f>'Base Table 5'!R47/'Base Table 5'!R$131</f>
        <v>3.8085810065921201E-5</v>
      </c>
      <c r="P45">
        <f>'Base Table 5'!S47/'Base Table 5'!S$131</f>
        <v>1.4263614744035568E-4</v>
      </c>
      <c r="Q45">
        <f>'Base Table 5'!T47/'Base Table 5'!T$131</f>
        <v>4.0144792987373642E-5</v>
      </c>
      <c r="R45">
        <f>'Base Table 5'!U47/'Base Table 5'!U$131</f>
        <v>1.1083771161814776E-2</v>
      </c>
      <c r="S45">
        <f>'Base Table 5'!V47/'Base Table 5'!V$131</f>
        <v>1.9098218074037688E-3</v>
      </c>
      <c r="T45">
        <f>'Base Table 5'!W47/'Base Table 5'!W$131</f>
        <v>1.1550856711007242E-3</v>
      </c>
      <c r="U45">
        <f>'Base Table 5'!X47/'Base Table 5'!X$131</f>
        <v>7.0921322454482096E-5</v>
      </c>
      <c r="V45">
        <f>'Base Table 5'!Y47/'Base Table 5'!Y$131</f>
        <v>4.6759815418313832E-4</v>
      </c>
      <c r="W45">
        <f>'Base Table 5'!Z47/'Base Table 5'!Z$131</f>
        <v>4.0726405160383863E-3</v>
      </c>
      <c r="X45">
        <f>'Base Table 5'!AA47/'Base Table 5'!AA$131</f>
        <v>2.2744152094196841E-2</v>
      </c>
      <c r="Y45">
        <f>'Base Table 5'!AB47/'Base Table 5'!AB$131</f>
        <v>5.8980975549991774E-3</v>
      </c>
      <c r="Z45">
        <f>'Base Table 5'!AC47/'Base Table 5'!AC$131</f>
        <v>1.5100177049329895E-2</v>
      </c>
      <c r="AA45">
        <f>'Base Table 5'!AD47/'Base Table 5'!AD$131</f>
        <v>2.6493520256374153E-5</v>
      </c>
      <c r="AB45">
        <f>'Base Table 5'!AE47/'Base Table 5'!AE$131</f>
        <v>6.2699386503067497E-5</v>
      </c>
      <c r="AC45">
        <f>'Base Table 5'!AF47/'Base Table 5'!AF$131</f>
        <v>9.0995518093217178E-5</v>
      </c>
      <c r="AD45">
        <f>'Base Table 5'!AG47/'Base Table 5'!AG$131</f>
        <v>1.1764752018635369E-5</v>
      </c>
      <c r="AE45">
        <f>'Base Table 5'!AH47/'Base Table 5'!AH$131</f>
        <v>2.3049001814882031E-5</v>
      </c>
      <c r="AF45">
        <f>'Base Table 5'!AI47/'Base Table 5'!AI$131</f>
        <v>4.2082420372576919E-5</v>
      </c>
      <c r="AG45">
        <f>'Base Table 5'!AJ47/'Base Table 5'!AJ$131</f>
        <v>3.147710241465444E-4</v>
      </c>
      <c r="AH45">
        <f>'Base Table 5'!AK47/'Base Table 5'!AK$131</f>
        <v>5.3106080102943544E-3</v>
      </c>
      <c r="AI45">
        <f>'Base Table 5'!AL47/'Base Table 5'!AL$131</f>
        <v>8.874303757703148E-5</v>
      </c>
      <c r="AJ45">
        <f>'Base Table 5'!AM47/'Base Table 5'!AM$131</f>
        <v>3.3392787688972948E-4</v>
      </c>
      <c r="AK45">
        <f>'Base Table 5'!AN47/'Base Table 5'!AN$131</f>
        <v>4.080388764671179E-4</v>
      </c>
      <c r="AL45">
        <f>'Base Table 5'!AO47/'Base Table 5'!AO$131</f>
        <v>3.7312993505200802E-5</v>
      </c>
      <c r="AM45">
        <f>'Base Table 5'!AP47/'Base Table 5'!AP$131</f>
        <v>7.0152916306545996E-3</v>
      </c>
      <c r="AN45">
        <f>'Base Table 5'!AQ47/'Base Table 5'!AQ$131</f>
        <v>4.1482311289343671E-4</v>
      </c>
      <c r="AO45">
        <f>'Base Table 5'!AR47/'Base Table 5'!AR$131</f>
        <v>3.846372143525594E-3</v>
      </c>
      <c r="AP45">
        <f>'Base Table 5'!AS47/'Base Table 5'!AS$131</f>
        <v>6.8691187745416916E-3</v>
      </c>
      <c r="AQ45">
        <f>'Base Table 5'!AT47/'Base Table 5'!AT$131</f>
        <v>3.0375891581884101E-4</v>
      </c>
      <c r="AR45">
        <f>'Base Table 5'!AU47/'Base Table 5'!AU$131</f>
        <v>7.4839862821642156E-5</v>
      </c>
      <c r="AS45">
        <f>'Base Table 5'!AV47/'Base Table 5'!AV$131</f>
        <v>7.9206213344196405E-3</v>
      </c>
      <c r="AT45">
        <f>'Base Table 5'!AW47/'Base Table 5'!AW$131</f>
        <v>1.5419599476324739E-3</v>
      </c>
      <c r="AU45">
        <f>'Base Table 5'!AX47/'Base Table 5'!AX$131</f>
        <v>4.6875864513061793E-4</v>
      </c>
      <c r="AV45">
        <f>'Base Table 5'!AY47/'Base Table 5'!AY$131</f>
        <v>1.5438526921261614E-3</v>
      </c>
      <c r="AW45">
        <f>'Base Table 5'!AZ47/'Base Table 5'!AZ$131</f>
        <v>1.9512414993686769E-3</v>
      </c>
      <c r="AX45">
        <f>'Base Table 5'!BA47/'Base Table 5'!BA$131</f>
        <v>7.9212716438868775E-5</v>
      </c>
      <c r="AY45">
        <f>'Base Table 5'!BB47/'Base Table 5'!BB$131</f>
        <v>6.8223624150726752E-6</v>
      </c>
      <c r="AZ45">
        <f>'Base Table 5'!BC47/'Base Table 5'!BC$131</f>
        <v>3.5320689730866287E-4</v>
      </c>
      <c r="BA45">
        <f>'Base Table 5'!BD47/'Base Table 5'!BD$131</f>
        <v>1.3207777806023321E-2</v>
      </c>
      <c r="BB45">
        <f>'Base Table 5'!BE47/'Base Table 5'!BE$131</f>
        <v>2.9247740659954453E-4</v>
      </c>
      <c r="BC45">
        <f>'Base Table 5'!BF47/'Base Table 5'!BF$131</f>
        <v>2.8512942481437141E-4</v>
      </c>
      <c r="BD45">
        <f>'Base Table 5'!BG47/'Base Table 5'!BG$131</f>
        <v>1.4469661043848751E-3</v>
      </c>
      <c r="BE45">
        <f>'Base Table 5'!BH47/'Base Table 5'!BH$131</f>
        <v>8.5056566650270542E-4</v>
      </c>
      <c r="BF45">
        <f>'Base Table 5'!BI47/'Base Table 5'!BI$131</f>
        <v>7.7467989203930622E-3</v>
      </c>
      <c r="BG45">
        <f>'Base Table 5'!BJ47/'Base Table 5'!BJ$131</f>
        <v>4.4182919269698797E-3</v>
      </c>
      <c r="BH45">
        <f>'Base Table 5'!BK47/'Base Table 5'!BK$131</f>
        <v>2.9137484992690149E-4</v>
      </c>
      <c r="BI45">
        <f>'Base Table 5'!BL47/'Base Table 5'!BL$131</f>
        <v>7.4708117522972529E-4</v>
      </c>
      <c r="BJ45">
        <f>'Base Table 5'!BM47/'Base Table 5'!BM$131</f>
        <v>2.8072362027020243E-3</v>
      </c>
      <c r="BK45">
        <f>'Base Table 5'!BN47/'Base Table 5'!BN$131</f>
        <v>8.9283033525376317E-4</v>
      </c>
      <c r="BL45">
        <f>'Base Table 5'!BO47/'Base Table 5'!BO$131</f>
        <v>3.7622608056413018E-3</v>
      </c>
      <c r="BM45">
        <f>'Base Table 5'!BP47/'Base Table 5'!BP$131</f>
        <v>1.5985400399110789E-4</v>
      </c>
      <c r="BN45">
        <f>'Base Table 5'!BQ47/'Base Table 5'!BQ$131</f>
        <v>5.3136833886394697E-5</v>
      </c>
      <c r="BO45">
        <f>'Base Table 5'!BR47/'Base Table 5'!BR$131</f>
        <v>3.8125540051896186E-5</v>
      </c>
      <c r="BP45">
        <f>'Base Table 5'!BS47/'Base Table 5'!BS$131</f>
        <v>6.2905454439410251E-5</v>
      </c>
      <c r="BQ45">
        <f>'Base Table 5'!BT47/'Base Table 5'!BT$131</f>
        <v>8.6184168220693194E-5</v>
      </c>
      <c r="BR45">
        <f>'Base Table 5'!BU47/'Base Table 5'!BU$131</f>
        <v>3.3236945624033767E-5</v>
      </c>
      <c r="BS45">
        <f>'Base Table 5'!BV47/'Base Table 5'!BV$131</f>
        <v>5.4366156108298837E-3</v>
      </c>
      <c r="BT45">
        <f>'Base Table 5'!BW47/'Base Table 5'!BW$131</f>
        <v>3.8823148692947798E-3</v>
      </c>
      <c r="BU45">
        <f>'Base Table 5'!BX47/'Base Table 5'!BX$131</f>
        <v>1.3648280049184777E-3</v>
      </c>
      <c r="BV45">
        <f>'Base Table 5'!BY47/'Base Table 5'!BY$131</f>
        <v>3.3609690076752937E-3</v>
      </c>
      <c r="BW45">
        <f>'Base Table 5'!BZ47/'Base Table 5'!BZ$131</f>
        <v>1.1015542816729816E-3</v>
      </c>
      <c r="BX45">
        <f>'Base Table 5'!CA47/'Base Table 5'!CA$131</f>
        <v>1.9522442663446254E-4</v>
      </c>
      <c r="BY45">
        <f>'Base Table 5'!CB47/'Base Table 5'!CB$131</f>
        <v>2.5867621459091627E-4</v>
      </c>
      <c r="BZ45">
        <f>'Base Table 5'!CC47/'Base Table 5'!CC$131</f>
        <v>1.1672728623793152E-4</v>
      </c>
      <c r="CA45">
        <f>'Base Table 5'!CD47/'Base Table 5'!CD$131</f>
        <v>2.6218283024742035E-5</v>
      </c>
      <c r="CB45">
        <f>'Base Table 5'!CE47/'Base Table 5'!CE$131</f>
        <v>1.4278046371122526E-5</v>
      </c>
      <c r="CC45">
        <f>'Base Table 5'!CF47/'Base Table 5'!CF$131</f>
        <v>7.535038149921084E-4</v>
      </c>
      <c r="CD45">
        <f>'Base Table 5'!CG47/'Base Table 5'!CG$131</f>
        <v>8.6863893716015474E-4</v>
      </c>
      <c r="CE45">
        <f>'Base Table 5'!CH47/'Base Table 5'!CH$131</f>
        <v>2.8362832086587543E-5</v>
      </c>
      <c r="CF45">
        <f>'Base Table 5'!CI47/'Base Table 5'!CI$131</f>
        <v>4.5945705967350342E-5</v>
      </c>
      <c r="CG45">
        <f>'Base Table 5'!CJ47/'Base Table 5'!CJ$131</f>
        <v>6.933865846541737E-5</v>
      </c>
      <c r="CH45">
        <f>'Base Table 5'!CK47/'Base Table 5'!CK$131</f>
        <v>1.728119132361663E-5</v>
      </c>
      <c r="CI45">
        <f>'Base Table 5'!CL47/'Base Table 5'!CL$131</f>
        <v>2.6698564082324135E-5</v>
      </c>
      <c r="CJ45">
        <f>'Base Table 5'!CM47/'Base Table 5'!CM$131</f>
        <v>1.3789165007125557E-5</v>
      </c>
      <c r="CK45">
        <f>'Base Table 5'!CN47/'Base Table 5'!CN$131</f>
        <v>1.1178749092628159E-4</v>
      </c>
      <c r="CL45">
        <f>'Base Table 5'!CO47/'Base Table 5'!CO$131</f>
        <v>3.3505156078400169E-6</v>
      </c>
      <c r="CM45">
        <f>'Base Table 5'!CP47/'Base Table 5'!CP$131</f>
        <v>3.0587252444140286E-6</v>
      </c>
      <c r="CN45">
        <f>'Base Table 5'!CQ47/'Base Table 5'!CQ$131</f>
        <v>4.7705431079846014E-6</v>
      </c>
      <c r="CO45">
        <f>'Base Table 5'!CR47/'Base Table 5'!CR$131</f>
        <v>8.5110197752223772E-6</v>
      </c>
      <c r="CP45">
        <f>'Base Table 5'!CS47/'Base Table 5'!CS$131</f>
        <v>2.4259096021155653E-4</v>
      </c>
      <c r="CQ45">
        <f>'Base Table 5'!CT47/'Base Table 5'!CT$131</f>
        <v>3.6110157795782423E-6</v>
      </c>
      <c r="CR45">
        <f>'Base Table 5'!CU47/'Base Table 5'!CU$131</f>
        <v>3.1768243060781139E-6</v>
      </c>
      <c r="CS45">
        <f>'Base Table 5'!CV47/'Base Table 5'!CV$131</f>
        <v>5.3908849557522123E-5</v>
      </c>
      <c r="CT45">
        <f>'Base Table 5'!CW47/'Base Table 5'!CW$131</f>
        <v>2.1698013793829352E-4</v>
      </c>
      <c r="CU45">
        <f>'Base Table 5'!CX47/'Base Table 5'!CX$131</f>
        <v>1.5515652567090201E-4</v>
      </c>
      <c r="CV45">
        <f>'Base Table 5'!CY47/'Base Table 5'!CY$131</f>
        <v>1.1152140672782875E-4</v>
      </c>
      <c r="CW45">
        <f>'Base Table 5'!CZ47/'Base Table 5'!CZ$131</f>
        <v>7.7706884318570754E-5</v>
      </c>
      <c r="CX45">
        <f>'Base Table 5'!DA47/'Base Table 5'!DA$131</f>
        <v>1.5744119622685001E-4</v>
      </c>
      <c r="CY45">
        <f>'Base Table 5'!DB47/'Base Table 5'!DB$131</f>
        <v>1.3708030160288092E-4</v>
      </c>
      <c r="CZ45">
        <f>'Base Table 5'!DC47/'Base Table 5'!DC$131</f>
        <v>2.5898713182170941E-5</v>
      </c>
      <c r="DA45">
        <f>'Base Table 5'!DD47/'Base Table 5'!DD$131</f>
        <v>1.2465401978990464E-4</v>
      </c>
      <c r="DB45">
        <f>'Base Table 5'!DE47/'Base Table 5'!DE$131</f>
        <v>2.4926600565740808E-4</v>
      </c>
      <c r="DC45">
        <f>'Base Table 5'!DF47/'Base Table 5'!DF$131</f>
        <v>8.2518401140126187E-5</v>
      </c>
      <c r="DD45">
        <f>'Base Table 5'!DG47/'Base Table 5'!DG$131</f>
        <v>1.0367555273587558E-4</v>
      </c>
      <c r="DE45">
        <f>'Base Table 5'!DH47/'Base Table 5'!DH$131</f>
        <v>5.5742788596336875E-5</v>
      </c>
      <c r="DF45">
        <f>'Base Table 5'!DI47/'Base Table 5'!DI$131</f>
        <v>4.73781365446453E-5</v>
      </c>
      <c r="DG45">
        <f>'Base Table 5'!DJ47/'Base Table 5'!DJ$131</f>
        <v>7.712670083053543E-5</v>
      </c>
      <c r="DH45">
        <f>'Base Table 5'!DK47/'Base Table 5'!DK$131</f>
        <v>1.4441606992991255E-4</v>
      </c>
      <c r="DI45">
        <f>'Base Table 5'!DL47/'Base Table 5'!DL$131</f>
        <v>2.7848654488312708E-3</v>
      </c>
      <c r="DJ45">
        <f>'Base Table 5'!DM47/'Base Table 5'!DM$131</f>
        <v>2.5990672219115413E-3</v>
      </c>
      <c r="DK45">
        <f>'Base Table 5'!DN47/'Base Table 5'!DN$131</f>
        <v>3.3051617193604081E-4</v>
      </c>
      <c r="DL45">
        <f>'Base Table 5'!DO47/'Base Table 5'!DO$131</f>
        <v>3.8878242727959168E-5</v>
      </c>
    </row>
    <row r="46" spans="1:116" x14ac:dyDescent="0.4">
      <c r="A46">
        <v>45</v>
      </c>
      <c r="B46">
        <f>'Base Table 5'!E48/'Base Table 5'!E$131</f>
        <v>4.1907120448991964E-5</v>
      </c>
      <c r="C46">
        <f>'Base Table 5'!F48/'Base Table 5'!F$131</f>
        <v>4.0610366874321903E-5</v>
      </c>
      <c r="D46">
        <f>'Base Table 5'!G48/'Base Table 5'!G$131</f>
        <v>1.1715449693441417E-4</v>
      </c>
      <c r="E46">
        <f>'Base Table 5'!H48/'Base Table 5'!H$131</f>
        <v>1.0409303532199126E-4</v>
      </c>
      <c r="F46">
        <f>'Base Table 5'!I48/'Base Table 5'!I$131</f>
        <v>1.3545636820306184E-5</v>
      </c>
      <c r="G46">
        <f>'Base Table 5'!J48/'Base Table 5'!J$131</f>
        <v>9.1663972750051766E-5</v>
      </c>
      <c r="H46">
        <f>'Base Table 5'!K48/'Base Table 5'!K$131</f>
        <v>1.0117086913811842E-4</v>
      </c>
      <c r="I46">
        <f>'Base Table 5'!L48/'Base Table 5'!L$131</f>
        <v>2.338913694225788E-5</v>
      </c>
      <c r="J46">
        <f>'Base Table 5'!M48/'Base Table 5'!M$131</f>
        <v>8.6437735037679441E-6</v>
      </c>
      <c r="K46">
        <f>'Base Table 5'!N48/'Base Table 5'!N$131</f>
        <v>1.2392933053111603E-5</v>
      </c>
      <c r="L46">
        <f>'Base Table 5'!O48/'Base Table 5'!O$131</f>
        <v>4.291080816761453E-5</v>
      </c>
      <c r="M46">
        <f>'Base Table 5'!P48/'Base Table 5'!P$131</f>
        <v>2.2450564705467741E-5</v>
      </c>
      <c r="N46">
        <f>'Base Table 5'!Q48/'Base Table 5'!Q$131</f>
        <v>9.0256125663865433E-5</v>
      </c>
      <c r="O46">
        <f>'Base Table 5'!R48/'Base Table 5'!R$131</f>
        <v>2.3835129480054887E-5</v>
      </c>
      <c r="P46">
        <f>'Base Table 5'!S48/'Base Table 5'!S$131</f>
        <v>4.2326735292495999E-5</v>
      </c>
      <c r="Q46">
        <f>'Base Table 5'!T48/'Base Table 5'!T$131</f>
        <v>3.2632953757193898E-5</v>
      </c>
      <c r="R46">
        <f>'Base Table 5'!U48/'Base Table 5'!U$131</f>
        <v>8.7014256541595547E-5</v>
      </c>
      <c r="S46">
        <f>'Base Table 5'!V48/'Base Table 5'!V$131</f>
        <v>5.9629502258982967E-5</v>
      </c>
      <c r="T46">
        <f>'Base Table 5'!W48/'Base Table 5'!W$131</f>
        <v>6.1883468534805439E-5</v>
      </c>
      <c r="U46">
        <f>'Base Table 5'!X48/'Base Table 5'!X$131</f>
        <v>4.9373948333265272E-5</v>
      </c>
      <c r="V46">
        <f>'Base Table 5'!Y48/'Base Table 5'!Y$131</f>
        <v>3.4041058199663901E-5</v>
      </c>
      <c r="W46">
        <f>'Base Table 5'!Z48/'Base Table 5'!Z$131</f>
        <v>5.728976201274127E-5</v>
      </c>
      <c r="X46">
        <f>'Base Table 5'!AA48/'Base Table 5'!AA$131</f>
        <v>4.6833930083181604E-5</v>
      </c>
      <c r="Y46">
        <f>'Base Table 5'!AB48/'Base Table 5'!AB$131</f>
        <v>2.464419549495717E-5</v>
      </c>
      <c r="Z46">
        <f>'Base Table 5'!AC48/'Base Table 5'!AC$131</f>
        <v>3.0394969370166613E-5</v>
      </c>
      <c r="AA46">
        <f>'Base Table 5'!AD48/'Base Table 5'!AD$131</f>
        <v>2.8311703019066495E-5</v>
      </c>
      <c r="AB46">
        <f>'Base Table 5'!AE48/'Base Table 5'!AE$131</f>
        <v>5.3128834355828226E-5</v>
      </c>
      <c r="AC46">
        <f>'Base Table 5'!AF48/'Base Table 5'!AF$131</f>
        <v>6.4793059441298144E-5</v>
      </c>
      <c r="AD46">
        <f>'Base Table 5'!AG48/'Base Table 5'!AG$131</f>
        <v>3.9215840062117901E-6</v>
      </c>
      <c r="AE46">
        <f>'Base Table 5'!AH48/'Base Table 5'!AH$131</f>
        <v>2.894736842105263E-5</v>
      </c>
      <c r="AF46">
        <f>'Base Table 5'!AI48/'Base Table 5'!AI$131</f>
        <v>5.9652915476590989E-5</v>
      </c>
      <c r="AG46">
        <f>'Base Table 5'!AJ48/'Base Table 5'!AJ$131</f>
        <v>5.187343880099914E-5</v>
      </c>
      <c r="AH46">
        <f>'Base Table 5'!AK48/'Base Table 5'!AK$131</f>
        <v>4.7723982628277307E-5</v>
      </c>
      <c r="AI46">
        <f>'Base Table 5'!AL48/'Base Table 5'!AL$131</f>
        <v>3.8365610550129371E-5</v>
      </c>
      <c r="AJ46">
        <f>'Base Table 5'!AM48/'Base Table 5'!AM$131</f>
        <v>4.8606158618291389E-5</v>
      </c>
      <c r="AK46">
        <f>'Base Table 5'!AN48/'Base Table 5'!AN$131</f>
        <v>9.2597174780868809E-5</v>
      </c>
      <c r="AL46">
        <f>'Base Table 5'!AO48/'Base Table 5'!AO$131</f>
        <v>7.1857698620907622E-6</v>
      </c>
      <c r="AM46">
        <f>'Base Table 5'!AP48/'Base Table 5'!AP$131</f>
        <v>5.1593808331342676E-5</v>
      </c>
      <c r="AN46">
        <f>'Base Table 5'!AQ48/'Base Table 5'!AQ$131</f>
        <v>3.0398791512597207E-5</v>
      </c>
      <c r="AO46">
        <f>'Base Table 5'!AR48/'Base Table 5'!AR$131</f>
        <v>4.0974672182381727E-5</v>
      </c>
      <c r="AP46">
        <f>'Base Table 5'!AS48/'Base Table 5'!AS$131</f>
        <v>3.6002603385360162E-5</v>
      </c>
      <c r="AQ46">
        <f>'Base Table 5'!AT48/'Base Table 5'!AT$131</f>
        <v>2.9414365293717479E-5</v>
      </c>
      <c r="AR46">
        <f>'Base Table 5'!AU48/'Base Table 5'!AU$131</f>
        <v>3.1198524721491411E-5</v>
      </c>
      <c r="AS46">
        <f>'Base Table 5'!AV48/'Base Table 5'!AV$131</f>
        <v>7.4044588934896074E-5</v>
      </c>
      <c r="AT46">
        <f>'Base Table 5'!AW48/'Base Table 5'!AW$131</f>
        <v>2.9954053605811093E-4</v>
      </c>
      <c r="AU46">
        <f>'Base Table 5'!AX48/'Base Table 5'!AX$131</f>
        <v>1.2443703966241837E-4</v>
      </c>
      <c r="AV46">
        <f>'Base Table 5'!AY48/'Base Table 5'!AY$131</f>
        <v>4.2666097900403043E-5</v>
      </c>
      <c r="AW46">
        <f>'Base Table 5'!AZ48/'Base Table 5'!AZ$131</f>
        <v>5.0853380626848002E-5</v>
      </c>
      <c r="AX46">
        <f>'Base Table 5'!BA48/'Base Table 5'!BA$131</f>
        <v>2.0068129900558211E-5</v>
      </c>
      <c r="AY46">
        <f>'Base Table 5'!BB48/'Base Table 5'!BB$131</f>
        <v>1.1504237363711981E-4</v>
      </c>
      <c r="AZ46">
        <f>'Base Table 5'!BC48/'Base Table 5'!BC$131</f>
        <v>4.1011747155532726E-5</v>
      </c>
      <c r="BA46">
        <f>'Base Table 5'!BD48/'Base Table 5'!BD$131</f>
        <v>3.5209933565179404E-4</v>
      </c>
      <c r="BB46">
        <f>'Base Table 5'!BE48/'Base Table 5'!BE$131</f>
        <v>5.2097651070439457E-5</v>
      </c>
      <c r="BC46">
        <f>'Base Table 5'!BF48/'Base Table 5'!BF$131</f>
        <v>5.5763213928645234E-4</v>
      </c>
      <c r="BD46">
        <f>'Base Table 5'!BG48/'Base Table 5'!BG$131</f>
        <v>6.0715626552706294E-5</v>
      </c>
      <c r="BE46">
        <f>'Base Table 5'!BH48/'Base Table 5'!BH$131</f>
        <v>7.052385636989671E-5</v>
      </c>
      <c r="BF46">
        <f>'Base Table 5'!BI48/'Base Table 5'!BI$131</f>
        <v>3.9026207237230721E-5</v>
      </c>
      <c r="BG46">
        <f>'Base Table 5'!BJ48/'Base Table 5'!BJ$131</f>
        <v>9.3978457728873454E-5</v>
      </c>
      <c r="BH46">
        <f>'Base Table 5'!BK48/'Base Table 5'!BK$131</f>
        <v>5.719981546148756E-5</v>
      </c>
      <c r="BI46">
        <f>'Base Table 5'!BL48/'Base Table 5'!BL$131</f>
        <v>6.5058377620739595E-5</v>
      </c>
      <c r="BJ46">
        <f>'Base Table 5'!BM48/'Base Table 5'!BM$131</f>
        <v>5.3214467413270335E-4</v>
      </c>
      <c r="BK46">
        <f>'Base Table 5'!BN48/'Base Table 5'!BN$131</f>
        <v>1.1578525983996968E-4</v>
      </c>
      <c r="BL46">
        <f>'Base Table 5'!BO48/'Base Table 5'!BO$131</f>
        <v>6.175189651027117E-5</v>
      </c>
      <c r="BM46">
        <f>'Base Table 5'!BP48/'Base Table 5'!BP$131</f>
        <v>4.2594555899498615E-4</v>
      </c>
      <c r="BN46">
        <f>'Base Table 5'!BQ48/'Base Table 5'!BQ$131</f>
        <v>1.8902986531329304E-5</v>
      </c>
      <c r="BO46">
        <f>'Base Table 5'!BR48/'Base Table 5'!BR$131</f>
        <v>1.0706089189415714E-5</v>
      </c>
      <c r="BP46">
        <f>'Base Table 5'!BS48/'Base Table 5'!BS$131</f>
        <v>1.2574941772101071E-5</v>
      </c>
      <c r="BQ46">
        <f>'Base Table 5'!BT48/'Base Table 5'!BT$131</f>
        <v>3.1731078387241974E-5</v>
      </c>
      <c r="BR46">
        <f>'Base Table 5'!BU48/'Base Table 5'!BU$131</f>
        <v>1.4751658696235046E-5</v>
      </c>
      <c r="BS46">
        <f>'Base Table 5'!BV48/'Base Table 5'!BV$131</f>
        <v>2.1825336616951661E-3</v>
      </c>
      <c r="BT46">
        <f>'Base Table 5'!BW48/'Base Table 5'!BW$131</f>
        <v>2.5652925707561326E-4</v>
      </c>
      <c r="BU46">
        <f>'Base Table 5'!BX48/'Base Table 5'!BX$131</f>
        <v>5.1388166842984966E-4</v>
      </c>
      <c r="BV46">
        <f>'Base Table 5'!BY48/'Base Table 5'!BY$131</f>
        <v>2.4815570113771498E-3</v>
      </c>
      <c r="BW46">
        <f>'Base Table 5'!BZ48/'Base Table 5'!BZ$131</f>
        <v>1.5753510588905411E-5</v>
      </c>
      <c r="BX46">
        <f>'Base Table 5'!CA48/'Base Table 5'!CA$131</f>
        <v>1.4658567603678522E-5</v>
      </c>
      <c r="BY46">
        <f>'Base Table 5'!CB48/'Base Table 5'!CB$131</f>
        <v>6.9139104288653273E-4</v>
      </c>
      <c r="BZ46">
        <f>'Base Table 5'!CC48/'Base Table 5'!CC$131</f>
        <v>4.2079618439958694E-4</v>
      </c>
      <c r="CA46">
        <f>'Base Table 5'!CD48/'Base Table 5'!CD$131</f>
        <v>2.063260347804172E-5</v>
      </c>
      <c r="CB46">
        <f>'Base Table 5'!CE48/'Base Table 5'!CE$131</f>
        <v>1.3331381642483505E-5</v>
      </c>
      <c r="CC46">
        <f>'Base Table 5'!CF48/'Base Table 5'!CF$131</f>
        <v>1.2667270216996834E-4</v>
      </c>
      <c r="CD46">
        <f>'Base Table 5'!CG48/'Base Table 5'!CG$131</f>
        <v>1.5154997477437077E-4</v>
      </c>
      <c r="CE46">
        <f>'Base Table 5'!CH48/'Base Table 5'!CH$131</f>
        <v>1.829847158727652E-5</v>
      </c>
      <c r="CF46">
        <f>'Base Table 5'!CI48/'Base Table 5'!CI$131</f>
        <v>9.07186319662224E-6</v>
      </c>
      <c r="CG46">
        <f>'Base Table 5'!CJ48/'Base Table 5'!CJ$131</f>
        <v>1.9212517789373889E-5</v>
      </c>
      <c r="CH46">
        <f>'Base Table 5'!CK48/'Base Table 5'!CK$131</f>
        <v>1.7551209938048139E-5</v>
      </c>
      <c r="CI46">
        <f>'Base Table 5'!CL48/'Base Table 5'!CL$131</f>
        <v>1.1425837101897855E-5</v>
      </c>
      <c r="CJ46">
        <f>'Base Table 5'!CM48/'Base Table 5'!CM$131</f>
        <v>5.3755662589898631E-6</v>
      </c>
      <c r="CK46">
        <f>'Base Table 5'!CN48/'Base Table 5'!CN$131</f>
        <v>2.3197354910950047E-5</v>
      </c>
      <c r="CL46">
        <f>'Base Table 5'!CO48/'Base Table 5'!CO$131</f>
        <v>2.8350516681723223E-6</v>
      </c>
      <c r="CM46">
        <f>'Base Table 5'!CP48/'Base Table 5'!CP$131</f>
        <v>1.8733347244911077E-6</v>
      </c>
      <c r="CN46">
        <f>'Base Table 5'!CQ48/'Base Table 5'!CQ$131</f>
        <v>4.8633229013764643E-6</v>
      </c>
      <c r="CO46">
        <f>'Base Table 5'!CR48/'Base Table 5'!CR$131</f>
        <v>4.4090930979912027E-6</v>
      </c>
      <c r="CP46">
        <f>'Base Table 5'!CS48/'Base Table 5'!CS$131</f>
        <v>2.6356424207422712E-5</v>
      </c>
      <c r="CQ46">
        <f>'Base Table 5'!CT48/'Base Table 5'!CT$131</f>
        <v>2.3568997033442937E-5</v>
      </c>
      <c r="CR46">
        <f>'Base Table 5'!CU48/'Base Table 5'!CU$131</f>
        <v>2.3822718684262177E-5</v>
      </c>
      <c r="CS46">
        <f>'Base Table 5'!CV48/'Base Table 5'!CV$131</f>
        <v>9.3230088495575211E-6</v>
      </c>
      <c r="CT46">
        <f>'Base Table 5'!CW48/'Base Table 5'!CW$131</f>
        <v>5.3719509999284366E-5</v>
      </c>
      <c r="CU46">
        <f>'Base Table 5'!CX48/'Base Table 5'!CX$131</f>
        <v>2.5889262613140458E-5</v>
      </c>
      <c r="CV46">
        <f>'Base Table 5'!CY48/'Base Table 5'!CY$131</f>
        <v>2.1652225620115532E-5</v>
      </c>
      <c r="CW46">
        <f>'Base Table 5'!CZ48/'Base Table 5'!CZ$131</f>
        <v>1.9128336801622033E-5</v>
      </c>
      <c r="CX46">
        <f>'Base Table 5'!DA48/'Base Table 5'!DA$131</f>
        <v>2.7501251039788552E-5</v>
      </c>
      <c r="CY46">
        <f>'Base Table 5'!DB48/'Base Table 5'!DB$131</f>
        <v>2.0796976280491635E-5</v>
      </c>
      <c r="CZ46">
        <f>'Base Table 5'!DC48/'Base Table 5'!DC$131</f>
        <v>8.1475805546556392E-6</v>
      </c>
      <c r="DA46">
        <f>'Base Table 5'!DD48/'Base Table 5'!DD$131</f>
        <v>1.5265637552120634E-4</v>
      </c>
      <c r="DB46">
        <f>'Base Table 5'!DE48/'Base Table 5'!DE$131</f>
        <v>2.8613371291426754E-4</v>
      </c>
      <c r="DC46">
        <f>'Base Table 5'!DF48/'Base Table 5'!DF$131</f>
        <v>3.9208727397418985E-5</v>
      </c>
      <c r="DD46">
        <f>'Base Table 5'!DG48/'Base Table 5'!DG$131</f>
        <v>1.8480864623973198E-4</v>
      </c>
      <c r="DE46">
        <f>'Base Table 5'!DH48/'Base Table 5'!DH$131</f>
        <v>9.4648920850474495E-4</v>
      </c>
      <c r="DF46">
        <f>'Base Table 5'!DI48/'Base Table 5'!DI$131</f>
        <v>2.0203037506553191E-5</v>
      </c>
      <c r="DG46">
        <f>'Base Table 5'!DJ48/'Base Table 5'!DJ$131</f>
        <v>3.7084290510690929E-5</v>
      </c>
      <c r="DH46">
        <f>'Base Table 5'!DK48/'Base Table 5'!DK$131</f>
        <v>4.9372886979002813E-5</v>
      </c>
      <c r="DI46">
        <f>'Base Table 5'!DL48/'Base Table 5'!DL$131</f>
        <v>7.9712564656583506E-5</v>
      </c>
      <c r="DJ46">
        <f>'Base Table 5'!DM48/'Base Table 5'!DM$131</f>
        <v>6.592191153604659E-5</v>
      </c>
      <c r="DK46">
        <f>'Base Table 5'!DN48/'Base Table 5'!DN$131</f>
        <v>4.3013089014377523E-5</v>
      </c>
      <c r="DL46">
        <f>'Base Table 5'!DO48/'Base Table 5'!DO$131</f>
        <v>7.1355565440569154E-6</v>
      </c>
    </row>
    <row r="47" spans="1:116" x14ac:dyDescent="0.4">
      <c r="A47">
        <v>46</v>
      </c>
      <c r="B47">
        <f>'Base Table 5'!E49/'Base Table 5'!E$131</f>
        <v>1.9086635153196365E-4</v>
      </c>
      <c r="C47">
        <f>'Base Table 5'!F49/'Base Table 5'!F$131</f>
        <v>1.6680601588279226E-4</v>
      </c>
      <c r="D47">
        <f>'Base Table 5'!G49/'Base Table 5'!G$131</f>
        <v>4.7711565434315086E-4</v>
      </c>
      <c r="E47">
        <f>'Base Table 5'!H49/'Base Table 5'!H$131</f>
        <v>3.6537097094066972E-4</v>
      </c>
      <c r="F47">
        <f>'Base Table 5'!I49/'Base Table 5'!I$131</f>
        <v>7.1607977429201386E-5</v>
      </c>
      <c r="G47">
        <f>'Base Table 5'!J49/'Base Table 5'!J$131</f>
        <v>3.047312127800176E-4</v>
      </c>
      <c r="H47">
        <f>'Base Table 5'!K49/'Base Table 5'!K$131</f>
        <v>5.1489320306939517E-4</v>
      </c>
      <c r="I47">
        <f>'Base Table 5'!L49/'Base Table 5'!L$131</f>
        <v>2.0374431801001844E-4</v>
      </c>
      <c r="J47">
        <f>'Base Table 5'!M49/'Base Table 5'!M$131</f>
        <v>7.9091347468803573E-5</v>
      </c>
      <c r="K47">
        <f>'Base Table 5'!N49/'Base Table 5'!N$131</f>
        <v>1.4901072648034028E-4</v>
      </c>
      <c r="L47">
        <f>'Base Table 5'!O49/'Base Table 5'!O$131</f>
        <v>7.0399191570814045E-4</v>
      </c>
      <c r="M47">
        <f>'Base Table 5'!P49/'Base Table 5'!P$131</f>
        <v>1.4103944799750382E-4</v>
      </c>
      <c r="N47">
        <f>'Base Table 5'!Q49/'Base Table 5'!Q$131</f>
        <v>9.1943904077922145E-4</v>
      </c>
      <c r="O47">
        <f>'Base Table 5'!R49/'Base Table 5'!R$131</f>
        <v>9.9415033635565927E-5</v>
      </c>
      <c r="P47">
        <f>'Base Table 5'!S49/'Base Table 5'!S$131</f>
        <v>1.4863862305932075E-4</v>
      </c>
      <c r="Q47">
        <f>'Base Table 5'!T49/'Base Table 5'!T$131</f>
        <v>1.1828969442828699E-4</v>
      </c>
      <c r="R47">
        <f>'Base Table 5'!U49/'Base Table 5'!U$131</f>
        <v>2.9656136012634393E-4</v>
      </c>
      <c r="S47">
        <f>'Base Table 5'!V49/'Base Table 5'!V$131</f>
        <v>1.961551973490108E-4</v>
      </c>
      <c r="T47">
        <f>'Base Table 5'!W49/'Base Table 5'!W$131</f>
        <v>2.4267826438427109E-4</v>
      </c>
      <c r="U47">
        <f>'Base Table 5'!X49/'Base Table 5'!X$131</f>
        <v>1.7057559175317135E-4</v>
      </c>
      <c r="V47">
        <f>'Base Table 5'!Y49/'Base Table 5'!Y$131</f>
        <v>1.1608773619477219E-4</v>
      </c>
      <c r="W47">
        <f>'Base Table 5'!Z49/'Base Table 5'!Z$131</f>
        <v>1.94327009858735E-4</v>
      </c>
      <c r="X47">
        <f>'Base Table 5'!AA49/'Base Table 5'!AA$131</f>
        <v>1.8324704389689311E-4</v>
      </c>
      <c r="Y47">
        <f>'Base Table 5'!AB49/'Base Table 5'!AB$131</f>
        <v>9.3423223772980495E-5</v>
      </c>
      <c r="Z47">
        <f>'Base Table 5'!AC49/'Base Table 5'!AC$131</f>
        <v>1.1693316453738559E-4</v>
      </c>
      <c r="AA47">
        <f>'Base Table 5'!AD49/'Base Table 5'!AD$131</f>
        <v>1.000000519480789E-4</v>
      </c>
      <c r="AB47">
        <f>'Base Table 5'!AE49/'Base Table 5'!AE$131</f>
        <v>2.2000000000000001E-4</v>
      </c>
      <c r="AC47">
        <f>'Base Table 5'!AF49/'Base Table 5'!AF$131</f>
        <v>2.1591161499622918E-4</v>
      </c>
      <c r="AD47">
        <f>'Base Table 5'!AG49/'Base Table 5'!AG$131</f>
        <v>1.7647128027953052E-5</v>
      </c>
      <c r="AE47">
        <f>'Base Table 5'!AH49/'Base Table 5'!AH$131</f>
        <v>9.019963702359347E-5</v>
      </c>
      <c r="AF47">
        <f>'Base Table 5'!AI49/'Base Table 5'!AI$131</f>
        <v>1.84815578131111E-4</v>
      </c>
      <c r="AG47">
        <f>'Base Table 5'!AJ49/'Base Table 5'!AJ$131</f>
        <v>3.8736053288925877E-4</v>
      </c>
      <c r="AH47">
        <f>'Base Table 5'!AK49/'Base Table 5'!AK$131</f>
        <v>2.096509570532411E-4</v>
      </c>
      <c r="AI47">
        <f>'Base Table 5'!AL49/'Base Table 5'!AL$131</f>
        <v>1.3734822938604911E-4</v>
      </c>
      <c r="AJ47">
        <f>'Base Table 5'!AM49/'Base Table 5'!AM$131</f>
        <v>1.9294491450435645E-4</v>
      </c>
      <c r="AK47">
        <f>'Base Table 5'!AN49/'Base Table 5'!AN$131</f>
        <v>3.6466431739689604E-4</v>
      </c>
      <c r="AL47">
        <f>'Base Table 5'!AO49/'Base Table 5'!AO$131</f>
        <v>6.9754977439951551E-5</v>
      </c>
      <c r="AM47">
        <f>'Base Table 5'!AP49/'Base Table 5'!AP$131</f>
        <v>1.935701327933552E-4</v>
      </c>
      <c r="AN47">
        <f>'Base Table 5'!AQ49/'Base Table 5'!AQ$131</f>
        <v>9.63882473456362E-5</v>
      </c>
      <c r="AO47">
        <f>'Base Table 5'!AR49/'Base Table 5'!AR$131</f>
        <v>6.6622377691044675E-4</v>
      </c>
      <c r="AP47">
        <f>'Base Table 5'!AS49/'Base Table 5'!AS$131</f>
        <v>1.2573784449353633E-4</v>
      </c>
      <c r="AQ47">
        <f>'Base Table 5'!AT49/'Base Table 5'!AT$131</f>
        <v>2.3722281288210723E-4</v>
      </c>
      <c r="AR47">
        <f>'Base Table 5'!AU49/'Base Table 5'!AU$131</f>
        <v>1.1042996873560157E-4</v>
      </c>
      <c r="AS47">
        <f>'Base Table 5'!AV49/'Base Table 5'!AV$131</f>
        <v>2.1364849576626186E-3</v>
      </c>
      <c r="AT47">
        <f>'Base Table 5'!AW49/'Base Table 5'!AW$131</f>
        <v>6.1019898771837869E-3</v>
      </c>
      <c r="AU47">
        <f>'Base Table 5'!AX49/'Base Table 5'!AX$131</f>
        <v>5.0295513377701238E-2</v>
      </c>
      <c r="AV47">
        <f>'Base Table 5'!AY49/'Base Table 5'!AY$131</f>
        <v>2.218684545530453E-2</v>
      </c>
      <c r="AW47">
        <f>'Base Table 5'!AZ49/'Base Table 5'!AZ$131</f>
        <v>5.6521728842714751E-3</v>
      </c>
      <c r="AX47">
        <f>'Base Table 5'!BA49/'Base Table 5'!BA$131</f>
        <v>1.5713323002069293E-3</v>
      </c>
      <c r="AY47">
        <f>'Base Table 5'!BB49/'Base Table 5'!BB$131</f>
        <v>3.3132965662416018E-5</v>
      </c>
      <c r="AZ47">
        <f>'Base Table 5'!BC49/'Base Table 5'!BC$131</f>
        <v>5.9006328726858971E-4</v>
      </c>
      <c r="BA47">
        <f>'Base Table 5'!BD49/'Base Table 5'!BD$131</f>
        <v>5.647312483461033E-4</v>
      </c>
      <c r="BB47">
        <f>'Base Table 5'!BE49/'Base Table 5'!BE$131</f>
        <v>2.0949367846270084E-4</v>
      </c>
      <c r="BC47">
        <f>'Base Table 5'!BF49/'Base Table 5'!BF$131</f>
        <v>4.1691763852724062E-4</v>
      </c>
      <c r="BD47">
        <f>'Base Table 5'!BG49/'Base Table 5'!BG$131</f>
        <v>1.5684974450675434E-4</v>
      </c>
      <c r="BE47">
        <f>'Base Table 5'!BH49/'Base Table 5'!BH$131</f>
        <v>2.749262174126906E-4</v>
      </c>
      <c r="BF47">
        <f>'Base Table 5'!BI49/'Base Table 5'!BI$131</f>
        <v>1.2863311878002145E-4</v>
      </c>
      <c r="BG47">
        <f>'Base Table 5'!BJ49/'Base Table 5'!BJ$131</f>
        <v>2.5944182044099098E-4</v>
      </c>
      <c r="BH47">
        <f>'Base Table 5'!BK49/'Base Table 5'!BK$131</f>
        <v>2.3957074196480146E-4</v>
      </c>
      <c r="BI47">
        <f>'Base Table 5'!BL49/'Base Table 5'!BL$131</f>
        <v>2.5730764182455533E-4</v>
      </c>
      <c r="BJ47">
        <f>'Base Table 5'!BM49/'Base Table 5'!BM$131</f>
        <v>2.1059253166308013E-4</v>
      </c>
      <c r="BK47">
        <f>'Base Table 5'!BN49/'Base Table 5'!BN$131</f>
        <v>2.9149947320008266E-4</v>
      </c>
      <c r="BL47">
        <f>'Base Table 5'!BO49/'Base Table 5'!BO$131</f>
        <v>1.9667347138380652E-4</v>
      </c>
      <c r="BM47">
        <f>'Base Table 5'!BP49/'Base Table 5'!BP$131</f>
        <v>1.1960848575922456E-4</v>
      </c>
      <c r="BN47">
        <f>'Base Table 5'!BQ49/'Base Table 5'!BQ$131</f>
        <v>7.4658208081202426E-4</v>
      </c>
      <c r="BO47">
        <f>'Base Table 5'!BR49/'Base Table 5'!BR$131</f>
        <v>3.7770856139440599E-4</v>
      </c>
      <c r="BP47">
        <f>'Base Table 5'!BS49/'Base Table 5'!BS$131</f>
        <v>3.1474249124938553E-4</v>
      </c>
      <c r="BQ47">
        <f>'Base Table 5'!BT49/'Base Table 5'!BT$131</f>
        <v>4.0638511992797883E-3</v>
      </c>
      <c r="BR47">
        <f>'Base Table 5'!BU49/'Base Table 5'!BU$131</f>
        <v>8.9234139976767117E-4</v>
      </c>
      <c r="BS47">
        <f>'Base Table 5'!BV49/'Base Table 5'!BV$131</f>
        <v>1.7050666923136858E-2</v>
      </c>
      <c r="BT47">
        <f>'Base Table 5'!BW49/'Base Table 5'!BW$131</f>
        <v>3.3034314773232147E-2</v>
      </c>
      <c r="BU47">
        <f>'Base Table 5'!BX49/'Base Table 5'!BX$131</f>
        <v>7.7654787833536408E-3</v>
      </c>
      <c r="BV47">
        <f>'Base Table 5'!BY49/'Base Table 5'!BY$131</f>
        <v>1.3571761816687808E-2</v>
      </c>
      <c r="BW47">
        <f>'Base Table 5'!BZ49/'Base Table 5'!BZ$131</f>
        <v>4.5620510437363154E-5</v>
      </c>
      <c r="BX47">
        <f>'Base Table 5'!CA49/'Base Table 5'!CA$131</f>
        <v>3.9777344849629452E-5</v>
      </c>
      <c r="BY47">
        <f>'Base Table 5'!CB49/'Base Table 5'!CB$131</f>
        <v>5.9321095109985761E-5</v>
      </c>
      <c r="BZ47">
        <f>'Base Table 5'!CC49/'Base Table 5'!CC$131</f>
        <v>9.0637726888566272E-5</v>
      </c>
      <c r="CA47">
        <f>'Base Table 5'!CD49/'Base Table 5'!CD$131</f>
        <v>7.2043795870850873E-5</v>
      </c>
      <c r="CB47">
        <f>'Base Table 5'!CE49/'Base Table 5'!CE$131</f>
        <v>3.6339238320488532E-5</v>
      </c>
      <c r="CC47">
        <f>'Base Table 5'!CF49/'Base Table 5'!CF$131</f>
        <v>5.2066833009480518E-4</v>
      </c>
      <c r="CD47">
        <f>'Base Table 5'!CG49/'Base Table 5'!CG$131</f>
        <v>6.1019115421268001E-4</v>
      </c>
      <c r="CE47">
        <f>'Base Table 5'!CH49/'Base Table 5'!CH$131</f>
        <v>5.8467418008587428E-5</v>
      </c>
      <c r="CF47">
        <f>'Base Table 5'!CI49/'Base Table 5'!CI$131</f>
        <v>3.8421291576017037E-5</v>
      </c>
      <c r="CG47">
        <f>'Base Table 5'!CJ49/'Base Table 5'!CJ$131</f>
        <v>8.1544328669577994E-5</v>
      </c>
      <c r="CH47">
        <f>'Base Table 5'!CK49/'Base Table 5'!CK$131</f>
        <v>4.1331469981430077E-5</v>
      </c>
      <c r="CI47">
        <f>'Base Table 5'!CL49/'Base Table 5'!CL$131</f>
        <v>3.4526315128682963E-5</v>
      </c>
      <c r="CJ47">
        <f>'Base Table 5'!CM49/'Base Table 5'!CM$131</f>
        <v>7.9285795261843395E-5</v>
      </c>
      <c r="CK47">
        <f>'Base Table 5'!CN49/'Base Table 5'!CN$131</f>
        <v>9.3371257861716135E-5</v>
      </c>
      <c r="CL47">
        <f>'Base Table 5'!CO49/'Base Table 5'!CO$131</f>
        <v>7.2164951553477288E-6</v>
      </c>
      <c r="CM47">
        <f>'Base Table 5'!CP49/'Base Table 5'!CP$131</f>
        <v>7.9414203117954109E-6</v>
      </c>
      <c r="CN47">
        <f>'Base Table 5'!CQ49/'Base Table 5'!CQ$131</f>
        <v>1.6211537928933447E-5</v>
      </c>
      <c r="CO47">
        <f>'Base Table 5'!CR49/'Base Table 5'!CR$131</f>
        <v>2.8124253100794521E-5</v>
      </c>
      <c r="CP47">
        <f>'Base Table 5'!CS49/'Base Table 5'!CS$131</f>
        <v>1.4576430894556062E-4</v>
      </c>
      <c r="CQ47">
        <f>'Base Table 5'!CT49/'Base Table 5'!CT$131</f>
        <v>6.3971004305749511E-5</v>
      </c>
      <c r="CR47">
        <f>'Base Table 5'!CU49/'Base Table 5'!CU$131</f>
        <v>4.2655066173368066E-5</v>
      </c>
      <c r="CS47">
        <f>'Base Table 5'!CV49/'Base Table 5'!CV$131</f>
        <v>4.1842477876106189E-5</v>
      </c>
      <c r="CT47">
        <f>'Base Table 5'!CW49/'Base Table 5'!CW$131</f>
        <v>2.0122671561801785E-4</v>
      </c>
      <c r="CU47">
        <f>'Base Table 5'!CX49/'Base Table 5'!CX$131</f>
        <v>1.2964018887047892E-4</v>
      </c>
      <c r="CV47">
        <f>'Base Table 5'!CY49/'Base Table 5'!CY$131</f>
        <v>9.6970778117567126E-5</v>
      </c>
      <c r="CW47">
        <f>'Base Table 5'!CZ49/'Base Table 5'!CZ$131</f>
        <v>7.357711893873167E-5</v>
      </c>
      <c r="CX47">
        <f>'Base Table 5'!DA49/'Base Table 5'!DA$131</f>
        <v>1.136062376962715E-4</v>
      </c>
      <c r="CY47">
        <f>'Base Table 5'!DB49/'Base Table 5'!DB$131</f>
        <v>8.8039326599617971E-5</v>
      </c>
      <c r="CZ47">
        <f>'Base Table 5'!DC49/'Base Table 5'!DC$131</f>
        <v>3.5355766572858375E-5</v>
      </c>
      <c r="DA47">
        <f>'Base Table 5'!DD49/'Base Table 5'!DD$131</f>
        <v>4.607748305252801E-5</v>
      </c>
      <c r="DB47">
        <f>'Base Table 5'!DE49/'Base Table 5'!DE$131</f>
        <v>7.9093436368648582E-5</v>
      </c>
      <c r="DC47">
        <f>'Base Table 5'!DF49/'Base Table 5'!DF$131</f>
        <v>3.3589642260846204E-5</v>
      </c>
      <c r="DD47">
        <f>'Base Table 5'!DG49/'Base Table 5'!DG$131</f>
        <v>1.0209598647633316E-4</v>
      </c>
      <c r="DE47">
        <f>'Base Table 5'!DH49/'Base Table 5'!DH$131</f>
        <v>6.1791798060042833E-5</v>
      </c>
      <c r="DF47">
        <f>'Base Table 5'!DI49/'Base Table 5'!DI$131</f>
        <v>5.7446095434954195E-5</v>
      </c>
      <c r="DG47">
        <f>'Base Table 5'!DJ49/'Base Table 5'!DJ$131</f>
        <v>1.9580137833539492E-4</v>
      </c>
      <c r="DH47">
        <f>'Base Table 5'!DK49/'Base Table 5'!DK$131</f>
        <v>1.5782200288663904E-4</v>
      </c>
      <c r="DI47">
        <f>'Base Table 5'!DL49/'Base Table 5'!DL$131</f>
        <v>2.4984285994892951E-4</v>
      </c>
      <c r="DJ47">
        <f>'Base Table 5'!DM49/'Base Table 5'!DM$131</f>
        <v>6.4581720549281875E-4</v>
      </c>
      <c r="DK47">
        <f>'Base Table 5'!DN49/'Base Table 5'!DN$131</f>
        <v>2.7254630369158341E-4</v>
      </c>
      <c r="DL47">
        <f>'Base Table 5'!DO49/'Base Table 5'!DO$131</f>
        <v>2.5099016706893127E-5</v>
      </c>
    </row>
    <row r="48" spans="1:116" x14ac:dyDescent="0.4">
      <c r="A48">
        <v>47</v>
      </c>
      <c r="B48">
        <f>'Base Table 5'!E50/'Base Table 5'!E$131</f>
        <v>2.1394272255936952E-4</v>
      </c>
      <c r="C48">
        <f>'Base Table 5'!F50/'Base Table 5'!F$131</f>
        <v>2.5253343848160274E-4</v>
      </c>
      <c r="D48">
        <f>'Base Table 5'!G50/'Base Table 5'!G$131</f>
        <v>9.4059457703843722E-4</v>
      </c>
      <c r="E48">
        <f>'Base Table 5'!H50/'Base Table 5'!H$131</f>
        <v>4.7497048366158953E-4</v>
      </c>
      <c r="F48">
        <f>'Base Table 5'!I50/'Base Table 5'!I$131</f>
        <v>1.8771023209596483E-5</v>
      </c>
      <c r="G48">
        <f>'Base Table 5'!J50/'Base Table 5'!J$131</f>
        <v>5.0463463088063962E-4</v>
      </c>
      <c r="H48">
        <f>'Base Table 5'!K50/'Base Table 5'!K$131</f>
        <v>5.7483916253963459E-4</v>
      </c>
      <c r="I48">
        <f>'Base Table 5'!L50/'Base Table 5'!L$131</f>
        <v>1.0024894927280608E-4</v>
      </c>
      <c r="J48">
        <f>'Base Table 5'!M50/'Base Table 5'!M$131</f>
        <v>2.6481142059919803E-5</v>
      </c>
      <c r="K48">
        <f>'Base Table 5'!N50/'Base Table 5'!N$131</f>
        <v>7.0872779104589513E-5</v>
      </c>
      <c r="L48">
        <f>'Base Table 5'!O50/'Base Table 5'!O$131</f>
        <v>1.9882324602867431E-4</v>
      </c>
      <c r="M48">
        <f>'Base Table 5'!P50/'Base Table 5'!P$131</f>
        <v>6.7610520087183347E-5</v>
      </c>
      <c r="N48">
        <f>'Base Table 5'!Q50/'Base Table 5'!Q$131</f>
        <v>7.588878141587675E-4</v>
      </c>
      <c r="O48">
        <f>'Base Table 5'!R50/'Base Table 5'!R$131</f>
        <v>7.1071163408104008E-5</v>
      </c>
      <c r="P48">
        <f>'Base Table 5'!S50/'Base Table 5'!S$131</f>
        <v>7.7351489935116957E-5</v>
      </c>
      <c r="Q48">
        <f>'Base Table 5'!T50/'Base Table 5'!T$131</f>
        <v>7.3142451982554518E-5</v>
      </c>
      <c r="R48">
        <f>'Base Table 5'!U50/'Base Table 5'!U$131</f>
        <v>1.6119653115464734E-4</v>
      </c>
      <c r="S48">
        <f>'Base Table 5'!V50/'Base Table 5'!V$131</f>
        <v>9.2764770806178672E-5</v>
      </c>
      <c r="T48">
        <f>'Base Table 5'!W50/'Base Table 5'!W$131</f>
        <v>1.6148735811333289E-4</v>
      </c>
      <c r="U48">
        <f>'Base Table 5'!X50/'Base Table 5'!X$131</f>
        <v>9.7000559736492575E-5</v>
      </c>
      <c r="V48">
        <f>'Base Table 5'!Y50/'Base Table 5'!Y$131</f>
        <v>6.3656232427942929E-5</v>
      </c>
      <c r="W48">
        <f>'Base Table 5'!Z50/'Base Table 5'!Z$131</f>
        <v>1.0650137050673344E-4</v>
      </c>
      <c r="X48">
        <f>'Base Table 5'!AA50/'Base Table 5'!AA$131</f>
        <v>6.0365059599561143E-4</v>
      </c>
      <c r="Y48">
        <f>'Base Table 5'!AB50/'Base Table 5'!AB$131</f>
        <v>2.4133334056429485E-4</v>
      </c>
      <c r="Z48">
        <f>'Base Table 5'!AC50/'Base Table 5'!AC$131</f>
        <v>1.9345359327100199E-4</v>
      </c>
      <c r="AA48">
        <f>'Base Table 5'!AD50/'Base Table 5'!AD$131</f>
        <v>5.0909117355385626E-5</v>
      </c>
      <c r="AB48">
        <f>'Base Table 5'!AE50/'Base Table 5'!AE$131</f>
        <v>1.3546012269938652E-4</v>
      </c>
      <c r="AC48">
        <f>'Base Table 5'!AF50/'Base Table 5'!AF$131</f>
        <v>1.3436799767606284E-4</v>
      </c>
      <c r="AD48">
        <f>'Base Table 5'!AG50/'Base Table 5'!AG$131</f>
        <v>1.568633602484716E-5</v>
      </c>
      <c r="AE48">
        <f>'Base Table 5'!AH50/'Base Table 5'!AH$131</f>
        <v>4.1107078039927403E-5</v>
      </c>
      <c r="AF48">
        <f>'Base Table 5'!AI50/'Base Table 5'!AI$131</f>
        <v>7.5488053039467871E-5</v>
      </c>
      <c r="AG48">
        <f>'Base Table 5'!AJ50/'Base Table 5'!AJ$131</f>
        <v>1.6989175686927554E-4</v>
      </c>
      <c r="AH48">
        <f>'Base Table 5'!AK50/'Base Table 5'!AK$131</f>
        <v>6.7989383947241432E-4</v>
      </c>
      <c r="AI48">
        <f>'Base Table 5'!AL50/'Base Table 5'!AL$131</f>
        <v>1.1473582077267089E-4</v>
      </c>
      <c r="AJ48">
        <f>'Base Table 5'!AM50/'Base Table 5'!AM$131</f>
        <v>2.3629278251920127E-4</v>
      </c>
      <c r="AK48">
        <f>'Base Table 5'!AN50/'Base Table 5'!AN$131</f>
        <v>5.8517668878404041E-4</v>
      </c>
      <c r="AL48">
        <f>'Base Table 5'!AO50/'Base Table 5'!AO$131</f>
        <v>2.1421840154445987E-5</v>
      </c>
      <c r="AM48">
        <f>'Base Table 5'!AP50/'Base Table 5'!AP$131</f>
        <v>2.4373406859018408E-4</v>
      </c>
      <c r="AN48">
        <f>'Base Table 5'!AQ50/'Base Table 5'!AQ$131</f>
        <v>6.6591412100615175E-5</v>
      </c>
      <c r="AO48">
        <f>'Base Table 5'!AR50/'Base Table 5'!AR$131</f>
        <v>9.1140749613021597E-5</v>
      </c>
      <c r="AP48">
        <f>'Base Table 5'!AS50/'Base Table 5'!AS$131</f>
        <v>8.430989400369152E-5</v>
      </c>
      <c r="AQ48">
        <f>'Base Table 5'!AT50/'Base Table 5'!AT$131</f>
        <v>1.3166971680662795E-4</v>
      </c>
      <c r="AR48">
        <f>'Base Table 5'!AU50/'Base Table 5'!AU$131</f>
        <v>9.0759344644338651E-5</v>
      </c>
      <c r="AS48">
        <f>'Base Table 5'!AV50/'Base Table 5'!AV$131</f>
        <v>2.0845940320300175E-4</v>
      </c>
      <c r="AT48">
        <f>'Base Table 5'!AW50/'Base Table 5'!AW$131</f>
        <v>6.1434395900807168E-4</v>
      </c>
      <c r="AU48">
        <f>'Base Table 5'!AX50/'Base Table 5'!AX$131</f>
        <v>2.2081944916379893E-4</v>
      </c>
      <c r="AV48">
        <f>'Base Table 5'!AY50/'Base Table 5'!AY$131</f>
        <v>1.9024377333275262E-3</v>
      </c>
      <c r="AW48">
        <f>'Base Table 5'!AZ50/'Base Table 5'!AZ$131</f>
        <v>6.7544616083547234E-4</v>
      </c>
      <c r="AX48">
        <f>'Base Table 5'!BA50/'Base Table 5'!BA$131</f>
        <v>1.3828917277382022E-4</v>
      </c>
      <c r="AY48">
        <f>'Base Table 5'!BB50/'Base Table 5'!BB$131</f>
        <v>1.5520299668376692E-5</v>
      </c>
      <c r="AZ48">
        <f>'Base Table 5'!BC50/'Base Table 5'!BC$131</f>
        <v>2.4128276795688965E-4</v>
      </c>
      <c r="BA48">
        <f>'Base Table 5'!BD50/'Base Table 5'!BD$131</f>
        <v>9.3462213302737609E-4</v>
      </c>
      <c r="BB48">
        <f>'Base Table 5'!BE50/'Base Table 5'!BE$131</f>
        <v>2.957685459590794E-4</v>
      </c>
      <c r="BC48">
        <f>'Base Table 5'!BF50/'Base Table 5'!BF$131</f>
        <v>3.4000591496917383E-4</v>
      </c>
      <c r="BD48">
        <f>'Base Table 5'!BG50/'Base Table 5'!BG$131</f>
        <v>1.1108469980661018E-4</v>
      </c>
      <c r="BE48">
        <f>'Base Table 5'!BH50/'Base Table 5'!BH$131</f>
        <v>3.6757255287752093E-4</v>
      </c>
      <c r="BF48">
        <f>'Base Table 5'!BI50/'Base Table 5'!BI$131</f>
        <v>1.2957117717603273E-4</v>
      </c>
      <c r="BG48">
        <f>'Base Table 5'!BJ50/'Base Table 5'!BJ$131</f>
        <v>2.6327922357291566E-4</v>
      </c>
      <c r="BH48">
        <f>'Base Table 5'!BK50/'Base Table 5'!BK$131</f>
        <v>2.0200678322830179E-4</v>
      </c>
      <c r="BI48">
        <f>'Base Table 5'!BL50/'Base Table 5'!BL$131</f>
        <v>3.3475876121478066E-4</v>
      </c>
      <c r="BJ48">
        <f>'Base Table 5'!BM50/'Base Table 5'!BM$131</f>
        <v>1.9800732060751755E-4</v>
      </c>
      <c r="BK48">
        <f>'Base Table 5'!BN50/'Base Table 5'!BN$131</f>
        <v>3.239455629962197E-4</v>
      </c>
      <c r="BL48">
        <f>'Base Table 5'!BO50/'Base Table 5'!BO$131</f>
        <v>1.3495062775356839E-4</v>
      </c>
      <c r="BM48">
        <f>'Base Table 5'!BP50/'Base Table 5'!BP$131</f>
        <v>9.8506960948443209E-5</v>
      </c>
      <c r="BN48">
        <f>'Base Table 5'!BQ50/'Base Table 5'!BQ$131</f>
        <v>2.5192270154206524E-4</v>
      </c>
      <c r="BO48">
        <f>'Base Table 5'!BR50/'Base Table 5'!BR$131</f>
        <v>1.0301779334587138E-4</v>
      </c>
      <c r="BP48">
        <f>'Base Table 5'!BS50/'Base Table 5'!BS$131</f>
        <v>9.3666406133755282E-5</v>
      </c>
      <c r="BQ48">
        <f>'Base Table 5'!BT50/'Base Table 5'!BT$131</f>
        <v>8.9277216899234758E-5</v>
      </c>
      <c r="BR48">
        <f>'Base Table 5'!BU50/'Base Table 5'!BU$131</f>
        <v>4.2124511687778722E-5</v>
      </c>
      <c r="BS48">
        <f>'Base Table 5'!BV50/'Base Table 5'!BV$131</f>
        <v>4.520456707352254E-3</v>
      </c>
      <c r="BT48">
        <f>'Base Table 5'!BW50/'Base Table 5'!BW$131</f>
        <v>6.5510897104912409E-3</v>
      </c>
      <c r="BU48">
        <f>'Base Table 5'!BX50/'Base Table 5'!BX$131</f>
        <v>2.506270923105789E-3</v>
      </c>
      <c r="BV48">
        <f>'Base Table 5'!BY50/'Base Table 5'!BY$131</f>
        <v>7.035268818289633E-3</v>
      </c>
      <c r="BW48">
        <f>'Base Table 5'!BZ50/'Base Table 5'!BZ$131</f>
        <v>3.6507596254400611E-5</v>
      </c>
      <c r="BX48">
        <f>'Base Table 5'!CA50/'Base Table 5'!CA$131</f>
        <v>2.9048844557136896E-5</v>
      </c>
      <c r="BY48">
        <f>'Base Table 5'!CB50/'Base Table 5'!CB$131</f>
        <v>3.0447855673366037E-5</v>
      </c>
      <c r="BZ48">
        <f>'Base Table 5'!CC50/'Base Table 5'!CC$131</f>
        <v>3.9527986248273448E-5</v>
      </c>
      <c r="CA48">
        <f>'Base Table 5'!CD50/'Base Table 5'!CD$131</f>
        <v>3.5422315034488413E-5</v>
      </c>
      <c r="CB48">
        <f>'Base Table 5'!CE50/'Base Table 5'!CE$131</f>
        <v>2.0421607677083993E-5</v>
      </c>
      <c r="CC48">
        <f>'Base Table 5'!CF50/'Base Table 5'!CF$131</f>
        <v>1.074911375687647E-3</v>
      </c>
      <c r="CD48">
        <f>'Base Table 5'!CG50/'Base Table 5'!CG$131</f>
        <v>1.2436487471270811E-3</v>
      </c>
      <c r="CE48">
        <f>'Base Table 5'!CH50/'Base Table 5'!CH$131</f>
        <v>7.5559131742229538E-5</v>
      </c>
      <c r="CF48">
        <f>'Base Table 5'!CI50/'Base Table 5'!CI$131</f>
        <v>5.8296475729907161E-5</v>
      </c>
      <c r="CG48">
        <f>'Base Table 5'!CJ50/'Base Table 5'!CJ$131</f>
        <v>8.733781730733041E-5</v>
      </c>
      <c r="CH48">
        <f>'Base Table 5'!CK50/'Base Table 5'!CK$131</f>
        <v>2.2411544997815316E-5</v>
      </c>
      <c r="CI48">
        <f>'Base Table 5'!CL50/'Base Table 5'!CL$131</f>
        <v>3.663157824628558E-5</v>
      </c>
      <c r="CJ48">
        <f>'Base Table 5'!CM50/'Base Table 5'!CM$131</f>
        <v>4.3975329927473022E-5</v>
      </c>
      <c r="CK48">
        <f>'Base Table 5'!CN50/'Base Table 5'!CN$131</f>
        <v>1.248326603301967E-4</v>
      </c>
      <c r="CL48">
        <f>'Base Table 5'!CO50/'Base Table 5'!CO$131</f>
        <v>4.9828180834543845E-6</v>
      </c>
      <c r="CM48">
        <f>'Base Table 5'!CP50/'Base Table 5'!CP$131</f>
        <v>3.132139713346788E-6</v>
      </c>
      <c r="CN48">
        <f>'Base Table 5'!CQ50/'Base Table 5'!CQ$131</f>
        <v>7.3517600465283747E-6</v>
      </c>
      <c r="CO48">
        <f>'Base Table 5'!CR50/'Base Table 5'!CR$131</f>
        <v>4.4198498987182077E-6</v>
      </c>
      <c r="CP48">
        <f>'Base Table 5'!CS50/'Base Table 5'!CS$131</f>
        <v>2.3341134988905432E-5</v>
      </c>
      <c r="CQ48">
        <f>'Base Table 5'!CT50/'Base Table 5'!CT$131</f>
        <v>8.3578365481350508E-6</v>
      </c>
      <c r="CR48">
        <f>'Base Table 5'!CU50/'Base Table 5'!CU$131</f>
        <v>7.3511686733756957E-6</v>
      </c>
      <c r="CS48">
        <f>'Base Table 5'!CV50/'Base Table 5'!CV$131</f>
        <v>5.203805309734513E-5</v>
      </c>
      <c r="CT48">
        <f>'Base Table 5'!CW50/'Base Table 5'!CW$131</f>
        <v>2.6753314831659867E-4</v>
      </c>
      <c r="CU48">
        <f>'Base Table 5'!CX50/'Base Table 5'!CX$131</f>
        <v>2.0298568670929228E-4</v>
      </c>
      <c r="CV48">
        <f>'Base Table 5'!CY50/'Base Table 5'!CY$131</f>
        <v>1.5124957526333675E-4</v>
      </c>
      <c r="CW48">
        <f>'Base Table 5'!CZ50/'Base Table 5'!CZ$131</f>
        <v>6.5228707755813327E-5</v>
      </c>
      <c r="CX48">
        <f>'Base Table 5'!DA50/'Base Table 5'!DA$131</f>
        <v>2.0260776580617666E-4</v>
      </c>
      <c r="CY48">
        <f>'Base Table 5'!DB50/'Base Table 5'!DB$131</f>
        <v>1.0284892900508021E-4</v>
      </c>
      <c r="CZ48">
        <f>'Base Table 5'!DC50/'Base Table 5'!DC$131</f>
        <v>2.1210755352659539E-5</v>
      </c>
      <c r="DA48">
        <f>'Base Table 5'!DD50/'Base Table 5'!DD$131</f>
        <v>4.5926050754747207E-5</v>
      </c>
      <c r="DB48">
        <f>'Base Table 5'!DE50/'Base Table 5'!DE$131</f>
        <v>8.8004169823685503E-5</v>
      </c>
      <c r="DC48">
        <f>'Base Table 5'!DF50/'Base Table 5'!DF$131</f>
        <v>3.332676108486619E-5</v>
      </c>
      <c r="DD48">
        <f>'Base Table 5'!DG50/'Base Table 5'!DG$131</f>
        <v>8.7448327908373841E-5</v>
      </c>
      <c r="DE48">
        <f>'Base Table 5'!DH50/'Base Table 5'!DH$131</f>
        <v>4.5374266257988737E-5</v>
      </c>
      <c r="DF48">
        <f>'Base Table 5'!DI50/'Base Table 5'!DI$131</f>
        <v>2.9062841330025023E-5</v>
      </c>
      <c r="DG48">
        <f>'Base Table 5'!DJ50/'Base Table 5'!DJ$131</f>
        <v>1.360452376745008E-4</v>
      </c>
      <c r="DH48">
        <f>'Base Table 5'!DK50/'Base Table 5'!DK$131</f>
        <v>2.1015395854068403E-4</v>
      </c>
      <c r="DI48">
        <f>'Base Table 5'!DL50/'Base Table 5'!DL$131</f>
        <v>2.0037648137235647E-4</v>
      </c>
      <c r="DJ48">
        <f>'Base Table 5'!DM50/'Base Table 5'!DM$131</f>
        <v>7.2576411431539336E-4</v>
      </c>
      <c r="DK48">
        <f>'Base Table 5'!DN50/'Base Table 5'!DN$131</f>
        <v>2.004494907317931E-4</v>
      </c>
      <c r="DL48">
        <f>'Base Table 5'!DO50/'Base Table 5'!DO$131</f>
        <v>2.8433627732853474E-5</v>
      </c>
    </row>
    <row r="49" spans="1:116" x14ac:dyDescent="0.4">
      <c r="A49">
        <v>48</v>
      </c>
      <c r="B49">
        <f>'Base Table 5'!E51/'Base Table 5'!E$131</f>
        <v>8.8646641145013794E-5</v>
      </c>
      <c r="C49">
        <f>'Base Table 5'!F51/'Base Table 5'!F$131</f>
        <v>1.1990802374812649E-4</v>
      </c>
      <c r="D49">
        <f>'Base Table 5'!G51/'Base Table 5'!G$131</f>
        <v>4.0904799599717276E-4</v>
      </c>
      <c r="E49">
        <f>'Base Table 5'!H51/'Base Table 5'!H$131</f>
        <v>1.9896934644149787E-4</v>
      </c>
      <c r="F49">
        <f>'Base Table 5'!I51/'Base Table 5'!I$131</f>
        <v>3.1621436948065758E-6</v>
      </c>
      <c r="G49">
        <f>'Base Table 5'!J51/'Base Table 5'!J$131</f>
        <v>2.2722880885370976E-4</v>
      </c>
      <c r="H49">
        <f>'Base Table 5'!K51/'Base Table 5'!K$131</f>
        <v>2.5144106889191277E-4</v>
      </c>
      <c r="I49">
        <f>'Base Table 5'!L51/'Base Table 5'!L$131</f>
        <v>6.1723293387221938E-5</v>
      </c>
      <c r="J49">
        <f>'Base Table 5'!M51/'Base Table 5'!M$131</f>
        <v>3.462718237230908E-5</v>
      </c>
      <c r="K49">
        <f>'Base Table 5'!N51/'Base Table 5'!N$131</f>
        <v>1.7753973207503434E-5</v>
      </c>
      <c r="L49">
        <f>'Base Table 5'!O51/'Base Table 5'!O$131</f>
        <v>1.3792468812360355E-4</v>
      </c>
      <c r="M49">
        <f>'Base Table 5'!P51/'Base Table 5'!P$131</f>
        <v>4.2380164455537097E-5</v>
      </c>
      <c r="N49">
        <f>'Base Table 5'!Q51/'Base Table 5'!Q$131</f>
        <v>1.2147480639067516E-4</v>
      </c>
      <c r="O49">
        <f>'Base Table 5'!R51/'Base Table 5'!R$131</f>
        <v>5.5846288838391776E-5</v>
      </c>
      <c r="P49">
        <f>'Base Table 5'!S51/'Base Table 5'!S$131</f>
        <v>4.4925745354315927E-5</v>
      </c>
      <c r="Q49">
        <f>'Base Table 5'!T51/'Base Table 5'!T$131</f>
        <v>3.5686679705114787E-5</v>
      </c>
      <c r="R49">
        <f>'Base Table 5'!U51/'Base Table 5'!U$131</f>
        <v>6.9303884969193681E-5</v>
      </c>
      <c r="S49">
        <f>'Base Table 5'!V51/'Base Table 5'!V$131</f>
        <v>3.4743098033662998E-5</v>
      </c>
      <c r="T49">
        <f>'Base Table 5'!W51/'Base Table 5'!W$131</f>
        <v>9.8888326035692604E-5</v>
      </c>
      <c r="U49">
        <f>'Base Table 5'!X51/'Base Table 5'!X$131</f>
        <v>4.3290973245272141E-5</v>
      </c>
      <c r="V49">
        <f>'Base Table 5'!Y51/'Base Table 5'!Y$131</f>
        <v>2.1965498228354553E-5</v>
      </c>
      <c r="W49">
        <f>'Base Table 5'!Z51/'Base Table 5'!Z$131</f>
        <v>4.2698811456245341E-5</v>
      </c>
      <c r="X49">
        <f>'Base Table 5'!AA51/'Base Table 5'!AA$131</f>
        <v>6.1502720542908266E-5</v>
      </c>
      <c r="Y49">
        <f>'Base Table 5'!AB51/'Base Table 5'!AB$131</f>
        <v>4.3910113675209407E-5</v>
      </c>
      <c r="Z49">
        <f>'Base Table 5'!AC51/'Base Table 5'!AC$131</f>
        <v>5.6717231513575291E-5</v>
      </c>
      <c r="AA49">
        <f>'Base Table 5'!AD51/'Base Table 5'!AD$131</f>
        <v>2.4415597099011476E-5</v>
      </c>
      <c r="AB49">
        <f>'Base Table 5'!AE51/'Base Table 5'!AE$131</f>
        <v>1.192638036809816E-4</v>
      </c>
      <c r="AC49">
        <f>'Base Table 5'!AF51/'Base Table 5'!AF$131</f>
        <v>5.125838496154489E-5</v>
      </c>
      <c r="AD49">
        <f>'Base Table 5'!AG51/'Base Table 5'!AG$131</f>
        <v>1.960792003105895E-6</v>
      </c>
      <c r="AE49">
        <f>'Base Table 5'!AH51/'Base Table 5'!AH$131</f>
        <v>2.4500907441016337E-6</v>
      </c>
      <c r="AF49">
        <f>'Base Table 5'!AI51/'Base Table 5'!AI$131</f>
        <v>7.5921892424752173E-6</v>
      </c>
      <c r="AG49">
        <f>'Base Table 5'!AJ51/'Base Table 5'!AJ$131</f>
        <v>1.8319733555370517E-4</v>
      </c>
      <c r="AH49">
        <f>'Base Table 5'!AK51/'Base Table 5'!AK$131</f>
        <v>1.3989866495094097E-4</v>
      </c>
      <c r="AI49">
        <f>'Base Table 5'!AL51/'Base Table 5'!AL$131</f>
        <v>8.5690854701785951E-5</v>
      </c>
      <c r="AJ49">
        <f>'Base Table 5'!AM51/'Base Table 5'!AM$131</f>
        <v>1.0091161715860551E-4</v>
      </c>
      <c r="AK49">
        <f>'Base Table 5'!AN51/'Base Table 5'!AN$131</f>
        <v>2.5383392674618242E-4</v>
      </c>
      <c r="AL49">
        <f>'Base Table 5'!AO51/'Base Table 5'!AO$131</f>
        <v>3.6794675679082787E-5</v>
      </c>
      <c r="AM49">
        <f>'Base Table 5'!AP51/'Base Table 5'!AP$131</f>
        <v>9.8433518172136205E-5</v>
      </c>
      <c r="AN49">
        <f>'Base Table 5'!AQ51/'Base Table 5'!AQ$131</f>
        <v>3.3589159730750977E-4</v>
      </c>
      <c r="AO49">
        <f>'Base Table 5'!AR51/'Base Table 5'!AR$131</f>
        <v>1.9902428484483526E-4</v>
      </c>
      <c r="AP49">
        <f>'Base Table 5'!AS51/'Base Table 5'!AS$131</f>
        <v>7.3546005348393959E-5</v>
      </c>
      <c r="AQ49">
        <f>'Base Table 5'!AT51/'Base Table 5'!AT$131</f>
        <v>5.6930316332546183E-4</v>
      </c>
      <c r="AR49">
        <f>'Base Table 5'!AU51/'Base Table 5'!AU$131</f>
        <v>1.9304658991890581E-5</v>
      </c>
      <c r="AS49">
        <f>'Base Table 5'!AV51/'Base Table 5'!AV$131</f>
        <v>6.7858282956141849E-3</v>
      </c>
      <c r="AT49">
        <f>'Base Table 5'!AW51/'Base Table 5'!AW$131</f>
        <v>4.2794837754746649E-2</v>
      </c>
      <c r="AU49">
        <f>'Base Table 5'!AX51/'Base Table 5'!AX$131</f>
        <v>1.4740671729788993E-3</v>
      </c>
      <c r="AV49">
        <f>'Base Table 5'!AY51/'Base Table 5'!AY$131</f>
        <v>9.8678832846243094E-3</v>
      </c>
      <c r="AW49">
        <f>'Base Table 5'!AZ51/'Base Table 5'!AZ$131</f>
        <v>2.0226844867359751E-2</v>
      </c>
      <c r="AX49">
        <f>'Base Table 5'!BA51/'Base Table 5'!BA$131</f>
        <v>1.5097653064380723E-4</v>
      </c>
      <c r="AY49">
        <f>'Base Table 5'!BB51/'Base Table 5'!BB$131</f>
        <v>1.7193864256956145E-5</v>
      </c>
      <c r="AZ49">
        <f>'Base Table 5'!BC51/'Base Table 5'!BC$131</f>
        <v>1.1580850187972016E-4</v>
      </c>
      <c r="BA49">
        <f>'Base Table 5'!BD51/'Base Table 5'!BD$131</f>
        <v>2.9194845244889919E-4</v>
      </c>
      <c r="BB49">
        <f>'Base Table 5'!BE51/'Base Table 5'!BE$131</f>
        <v>2.9464738859484222E-4</v>
      </c>
      <c r="BC49">
        <f>'Base Table 5'!BF51/'Base Table 5'!BF$131</f>
        <v>5.7448087514459832E-4</v>
      </c>
      <c r="BD49">
        <f>'Base Table 5'!BG51/'Base Table 5'!BG$131</f>
        <v>6.1460027908545169E-5</v>
      </c>
      <c r="BE49">
        <f>'Base Table 5'!BH51/'Base Table 5'!BH$131</f>
        <v>2.0349237579931137E-4</v>
      </c>
      <c r="BF49">
        <f>'Base Table 5'!BI51/'Base Table 5'!BI$131</f>
        <v>7.3764147521267074E-5</v>
      </c>
      <c r="BG49">
        <f>'Base Table 5'!BJ51/'Base Table 5'!BJ$131</f>
        <v>3.086606866982851E-5</v>
      </c>
      <c r="BH49">
        <f>'Base Table 5'!BK51/'Base Table 5'!BK$131</f>
        <v>9.5587749234839499E-5</v>
      </c>
      <c r="BI49">
        <f>'Base Table 5'!BL51/'Base Table 5'!BL$131</f>
        <v>8.5778591725680002E-5</v>
      </c>
      <c r="BJ49">
        <f>'Base Table 5'!BM51/'Base Table 5'!BM$131</f>
        <v>9.8479276509777006E-5</v>
      </c>
      <c r="BK49">
        <f>'Base Table 5'!BN51/'Base Table 5'!BN$131</f>
        <v>1.1781658018803932E-4</v>
      </c>
      <c r="BL49">
        <f>'Base Table 5'!BO51/'Base Table 5'!BO$131</f>
        <v>4.5601400499892567E-4</v>
      </c>
      <c r="BM49">
        <f>'Base Table 5'!BP51/'Base Table 5'!BP$131</f>
        <v>1.9240211065679424E-4</v>
      </c>
      <c r="BN49">
        <f>'Base Table 5'!BQ51/'Base Table 5'!BQ$131</f>
        <v>1.2356041382002733E-4</v>
      </c>
      <c r="BO49">
        <f>'Base Table 5'!BR51/'Base Table 5'!BR$131</f>
        <v>7.5592381409232001E-5</v>
      </c>
      <c r="BP49">
        <f>'Base Table 5'!BS51/'Base Table 5'!BS$131</f>
        <v>4.308992883520697E-5</v>
      </c>
      <c r="BQ49">
        <f>'Base Table 5'!BT51/'Base Table 5'!BT$131</f>
        <v>1.2763166355861359E-4</v>
      </c>
      <c r="BR49">
        <f>'Base Table 5'!BU51/'Base Table 5'!BU$131</f>
        <v>2.2512757654579986E-4</v>
      </c>
      <c r="BS49">
        <f>'Base Table 5'!BV51/'Base Table 5'!BV$131</f>
        <v>2.9859580173157972E-3</v>
      </c>
      <c r="BT49">
        <f>'Base Table 5'!BW51/'Base Table 5'!BW$131</f>
        <v>3.0768284921768997E-3</v>
      </c>
      <c r="BU49">
        <f>'Base Table 5'!BX51/'Base Table 5'!BX$131</f>
        <v>2.5215031003147058E-3</v>
      </c>
      <c r="BV49">
        <f>'Base Table 5'!BY51/'Base Table 5'!BY$131</f>
        <v>2.6917752499330616E-3</v>
      </c>
      <c r="BW49">
        <f>'Base Table 5'!BZ51/'Base Table 5'!BZ$131</f>
        <v>1.5702799059116678E-5</v>
      </c>
      <c r="BX49">
        <f>'Base Table 5'!CA51/'Base Table 5'!CA$131</f>
        <v>1.433193024894448E-5</v>
      </c>
      <c r="BY49">
        <f>'Base Table 5'!CB51/'Base Table 5'!CB$131</f>
        <v>1.2525716094318721E-5</v>
      </c>
      <c r="BZ49">
        <f>'Base Table 5'!CC51/'Base Table 5'!CC$131</f>
        <v>1.7564466583244961E-5</v>
      </c>
      <c r="CA49">
        <f>'Base Table 5'!CD51/'Base Table 5'!CD$131</f>
        <v>5.486038716786138E-6</v>
      </c>
      <c r="CB49">
        <f>'Base Table 5'!CE51/'Base Table 5'!CE$131</f>
        <v>1.2867808708356152E-5</v>
      </c>
      <c r="CC49">
        <f>'Base Table 5'!CF51/'Base Table 5'!CF$131</f>
        <v>5.0350758469870692E-4</v>
      </c>
      <c r="CD49">
        <f>'Base Table 5'!CG51/'Base Table 5'!CG$131</f>
        <v>5.8217388867088965E-4</v>
      </c>
      <c r="CE49">
        <f>'Base Table 5'!CH51/'Base Table 5'!CH$131</f>
        <v>1.7928399178828632E-5</v>
      </c>
      <c r="CF49">
        <f>'Base Table 5'!CI51/'Base Table 5'!CI$131</f>
        <v>4.1723476383291926E-6</v>
      </c>
      <c r="CG49">
        <f>'Base Table 5'!CJ51/'Base Table 5'!CJ$131</f>
        <v>2.0341782552357252E-5</v>
      </c>
      <c r="CH49">
        <f>'Base Table 5'!CK51/'Base Table 5'!CK$131</f>
        <v>8.0912474462407616E-6</v>
      </c>
      <c r="CI49">
        <f>'Base Table 5'!CL51/'Base Table 5'!CL$131</f>
        <v>1.5952152804743484E-5</v>
      </c>
      <c r="CJ49">
        <f>'Base Table 5'!CM51/'Base Table 5'!CM$131</f>
        <v>3.0604941328625712E-5</v>
      </c>
      <c r="CK49">
        <f>'Base Table 5'!CN51/'Base Table 5'!CN$131</f>
        <v>1.7079139666847732E-5</v>
      </c>
      <c r="CL49">
        <f>'Base Table 5'!CO51/'Base Table 5'!CO$131</f>
        <v>1.5764605488170338E-5</v>
      </c>
      <c r="CM49">
        <f>'Base Table 5'!CP51/'Base Table 5'!CP$131</f>
        <v>2.3853373569618193E-6</v>
      </c>
      <c r="CN49">
        <f>'Base Table 5'!CQ51/'Base Table 5'!CQ$131</f>
        <v>4.4451214445952307E-6</v>
      </c>
      <c r="CO49">
        <f>'Base Table 5'!CR51/'Base Table 5'!CR$131</f>
        <v>8.7548405917011544E-6</v>
      </c>
      <c r="CP49">
        <f>'Base Table 5'!CS51/'Base Table 5'!CS$131</f>
        <v>1.5584060305784369E-5</v>
      </c>
      <c r="CQ49">
        <f>'Base Table 5'!CT51/'Base Table 5'!CT$131</f>
        <v>1.786956562896862E-6</v>
      </c>
      <c r="CR49">
        <f>'Base Table 5'!CU51/'Base Table 5'!CU$131</f>
        <v>1.9798002326147512E-6</v>
      </c>
      <c r="CS49">
        <f>'Base Table 5'!CV51/'Base Table 5'!CV$131</f>
        <v>1.0199115044247786E-5</v>
      </c>
      <c r="CT49">
        <f>'Base Table 5'!CW51/'Base Table 5'!CW$131</f>
        <v>5.8828221874095248E-5</v>
      </c>
      <c r="CU49">
        <f>'Base Table 5'!CX51/'Base Table 5'!CX$131</f>
        <v>3.3906597363608608E-5</v>
      </c>
      <c r="CV49">
        <f>'Base Table 5'!CY51/'Base Table 5'!CY$131</f>
        <v>4.3287461773700306E-5</v>
      </c>
      <c r="CW49">
        <f>'Base Table 5'!CZ51/'Base Table 5'!CZ$131</f>
        <v>3.0543122586327118E-5</v>
      </c>
      <c r="CX49">
        <f>'Base Table 5'!DA51/'Base Table 5'!DA$131</f>
        <v>3.5038480668177677E-5</v>
      </c>
      <c r="CY49">
        <f>'Base Table 5'!DB51/'Base Table 5'!DB$131</f>
        <v>6.92790224935403E-5</v>
      </c>
      <c r="CZ49">
        <f>'Base Table 5'!DC51/'Base Table 5'!DC$131</f>
        <v>2.9171268359310633E-5</v>
      </c>
      <c r="DA49">
        <f>'Base Table 5'!DD51/'Base Table 5'!DD$131</f>
        <v>1.8646153277441443E-5</v>
      </c>
      <c r="DB49">
        <f>'Base Table 5'!DE51/'Base Table 5'!DE$131</f>
        <v>3.1292526991165398E-5</v>
      </c>
      <c r="DC49">
        <f>'Base Table 5'!DF51/'Base Table 5'!DF$131</f>
        <v>1.3623816945164191E-5</v>
      </c>
      <c r="DD49">
        <f>'Base Table 5'!DG51/'Base Table 5'!DG$131</f>
        <v>1.7722539471512144E-5</v>
      </c>
      <c r="DE49">
        <f>'Base Table 5'!DH51/'Base Table 5'!DH$131</f>
        <v>9.9160623505001626E-6</v>
      </c>
      <c r="DF49">
        <f>'Base Table 5'!DI51/'Base Table 5'!DI$131</f>
        <v>3.3299774029696689E-5</v>
      </c>
      <c r="DG49">
        <f>'Base Table 5'!DJ51/'Base Table 5'!DJ$131</f>
        <v>4.6679625375508036E-5</v>
      </c>
      <c r="DH49">
        <f>'Base Table 5'!DK51/'Base Table 5'!DK$131</f>
        <v>8.4739014874367027E-5</v>
      </c>
      <c r="DI49">
        <f>'Base Table 5'!DL51/'Base Table 5'!DL$131</f>
        <v>5.7545996202448765E-5</v>
      </c>
      <c r="DJ49">
        <f>'Base Table 5'!DM51/'Base Table 5'!DM$131</f>
        <v>1.754746900249777E-4</v>
      </c>
      <c r="DK49">
        <f>'Base Table 5'!DN51/'Base Table 5'!DN$131</f>
        <v>4.2541170029026859E-3</v>
      </c>
      <c r="DL49">
        <f>'Base Table 5'!DO51/'Base Table 5'!DO$131</f>
        <v>1.4731059436522156E-5</v>
      </c>
    </row>
    <row r="50" spans="1:116" x14ac:dyDescent="0.4">
      <c r="A50">
        <v>49</v>
      </c>
      <c r="B50">
        <f>'Base Table 5'!E52/'Base Table 5'!E$131</f>
        <v>2.3270528363732875E-4</v>
      </c>
      <c r="C50">
        <f>'Base Table 5'!F52/'Base Table 5'!F$131</f>
        <v>1.5319397609045213E-4</v>
      </c>
      <c r="D50">
        <f>'Base Table 5'!G52/'Base Table 5'!G$131</f>
        <v>2.4966414254135949E-4</v>
      </c>
      <c r="E50">
        <f>'Base Table 5'!H52/'Base Table 5'!H$131</f>
        <v>4.6098344214024698E-4</v>
      </c>
      <c r="F50">
        <f>'Base Table 5'!I52/'Base Table 5'!I$131</f>
        <v>3.6757117133248068E-5</v>
      </c>
      <c r="G50">
        <f>'Base Table 5'!J52/'Base Table 5'!J$131</f>
        <v>1.664628044463721E-4</v>
      </c>
      <c r="H50">
        <f>'Base Table 5'!K52/'Base Table 5'!K$131</f>
        <v>2.7468476405889875E-4</v>
      </c>
      <c r="I50">
        <f>'Base Table 5'!L52/'Base Table 5'!L$131</f>
        <v>1.0434975860991564E-3</v>
      </c>
      <c r="J50">
        <f>'Base Table 5'!M52/'Base Table 5'!M$131</f>
        <v>6.3514806536592262E-4</v>
      </c>
      <c r="K50">
        <f>'Base Table 5'!N52/'Base Table 5'!N$131</f>
        <v>1.7128065329360544E-4</v>
      </c>
      <c r="L50">
        <f>'Base Table 5'!O52/'Base Table 5'!O$131</f>
        <v>1.3071435076553724E-3</v>
      </c>
      <c r="M50">
        <f>'Base Table 5'!P52/'Base Table 5'!P$131</f>
        <v>3.313904199480364E-4</v>
      </c>
      <c r="N50">
        <f>'Base Table 5'!Q52/'Base Table 5'!Q$131</f>
        <v>4.7686386912093393E-3</v>
      </c>
      <c r="O50">
        <f>'Base Table 5'!R52/'Base Table 5'!R$131</f>
        <v>2.2820437824825067E-4</v>
      </c>
      <c r="P50">
        <f>'Base Table 5'!S52/'Base Table 5'!S$131</f>
        <v>2.1924506307209553E-4</v>
      </c>
      <c r="Q50">
        <f>'Base Table 5'!T52/'Base Table 5'!T$131</f>
        <v>2.1095748504754787E-4</v>
      </c>
      <c r="R50">
        <f>'Base Table 5'!U52/'Base Table 5'!U$131</f>
        <v>4.0462677656378571E-4</v>
      </c>
      <c r="S50">
        <f>'Base Table 5'!V52/'Base Table 5'!V$131</f>
        <v>2.1618316030000566E-4</v>
      </c>
      <c r="T50">
        <f>'Base Table 5'!W52/'Base Table 5'!W$131</f>
        <v>4.5624842607965374E-4</v>
      </c>
      <c r="U50">
        <f>'Base Table 5'!X52/'Base Table 5'!X$131</f>
        <v>2.6620257646979453E-4</v>
      </c>
      <c r="V50">
        <f>'Base Table 5'!Y52/'Base Table 5'!Y$131</f>
        <v>2.0512059788368905E-4</v>
      </c>
      <c r="W50">
        <f>'Base Table 5'!Z52/'Base Table 5'!Z$131</f>
        <v>2.6111745737478589E-4</v>
      </c>
      <c r="X50">
        <f>'Base Table 5'!AA52/'Base Table 5'!AA$131</f>
        <v>1.8595512828945804E-4</v>
      </c>
      <c r="Y50">
        <f>'Base Table 5'!AB52/'Base Table 5'!AB$131</f>
        <v>1.4362547246817895E-4</v>
      </c>
      <c r="Z50">
        <f>'Base Table 5'!AC52/'Base Table 5'!AC$131</f>
        <v>2.1348912613820714E-4</v>
      </c>
      <c r="AA50">
        <f>'Base Table 5'!AD52/'Base Table 5'!AD$131</f>
        <v>1.3896111114862912E-4</v>
      </c>
      <c r="AB50">
        <f>'Base Table 5'!AE52/'Base Table 5'!AE$131</f>
        <v>4.2245398773006141E-4</v>
      </c>
      <c r="AC50">
        <f>'Base Table 5'!AF52/'Base Table 5'!AF$131</f>
        <v>6.0525721991690001E-4</v>
      </c>
      <c r="AD50">
        <f>'Base Table 5'!AG52/'Base Table 5'!AG$131</f>
        <v>6.2745344099388641E-5</v>
      </c>
      <c r="AE50">
        <f>'Base Table 5'!AH52/'Base Table 5'!AH$131</f>
        <v>7.8947368421052633E-5</v>
      </c>
      <c r="AF50">
        <f>'Base Table 5'!AI52/'Base Table 5'!AI$131</f>
        <v>2.0694138678061021E-4</v>
      </c>
      <c r="AG50">
        <f>'Base Table 5'!AJ52/'Base Table 5'!AJ$131</f>
        <v>5.8006661115736859E-4</v>
      </c>
      <c r="AH50">
        <f>'Base Table 5'!AK52/'Base Table 5'!AK$131</f>
        <v>1.6469599485282292E-3</v>
      </c>
      <c r="AI50">
        <f>'Base Table 5'!AL52/'Base Table 5'!AL$131</f>
        <v>3.0249429635632364E-4</v>
      </c>
      <c r="AJ50">
        <f>'Base Table 5'!AM52/'Base Table 5'!AM$131</f>
        <v>6.7781743999804878E-4</v>
      </c>
      <c r="AK50">
        <f>'Base Table 5'!AN52/'Base Table 5'!AN$131</f>
        <v>5.8616608809480711E-4</v>
      </c>
      <c r="AL50">
        <f>'Base Table 5'!AO52/'Base Table 5'!AO$131</f>
        <v>2.3304394058807831E-3</v>
      </c>
      <c r="AM50">
        <f>'Base Table 5'!AP52/'Base Table 5'!AP$131</f>
        <v>1.3205738065730551E-3</v>
      </c>
      <c r="AN50">
        <f>'Base Table 5'!AQ52/'Base Table 5'!AQ$131</f>
        <v>2.0880358031548829E-4</v>
      </c>
      <c r="AO50">
        <f>'Base Table 5'!AR52/'Base Table 5'!AR$131</f>
        <v>8.8546292535887628E-4</v>
      </c>
      <c r="AP50">
        <f>'Base Table 5'!AS52/'Base Table 5'!AS$131</f>
        <v>4.6013453862555243E-4</v>
      </c>
      <c r="AQ50">
        <f>'Base Table 5'!AT52/'Base Table 5'!AT$131</f>
        <v>8.7523530544607244E-4</v>
      </c>
      <c r="AR50">
        <f>'Base Table 5'!AU52/'Base Table 5'!AU$131</f>
        <v>7.3924950073211331E-4</v>
      </c>
      <c r="AS50">
        <f>'Base Table 5'!AV52/'Base Table 5'!AV$131</f>
        <v>4.8103107010474019E-4</v>
      </c>
      <c r="AT50">
        <f>'Base Table 5'!AW52/'Base Table 5'!AW$131</f>
        <v>2.6523732538478941E-4</v>
      </c>
      <c r="AU50">
        <f>'Base Table 5'!AX52/'Base Table 5'!AX$131</f>
        <v>1.6980977432419768E-3</v>
      </c>
      <c r="AV50">
        <f>'Base Table 5'!AY52/'Base Table 5'!AY$131</f>
        <v>7.0045523949928117E-3</v>
      </c>
      <c r="AW50">
        <f>'Base Table 5'!AZ52/'Base Table 5'!AZ$131</f>
        <v>4.2331269472219088E-3</v>
      </c>
      <c r="AX50">
        <f>'Base Table 5'!BA52/'Base Table 5'!BA$131</f>
        <v>3.5100748900821356E-2</v>
      </c>
      <c r="AY50">
        <f>'Base Table 5'!BB52/'Base Table 5'!BB$131</f>
        <v>3.0150276114507144E-4</v>
      </c>
      <c r="AZ50">
        <f>'Base Table 5'!BC52/'Base Table 5'!BC$131</f>
        <v>9.0350053328821456E-2</v>
      </c>
      <c r="BA50">
        <f>'Base Table 5'!BD52/'Base Table 5'!BD$131</f>
        <v>6.6895254392589532E-2</v>
      </c>
      <c r="BB50">
        <f>'Base Table 5'!BE52/'Base Table 5'!BE$131</f>
        <v>5.6241358272743514E-2</v>
      </c>
      <c r="BC50">
        <f>'Base Table 5'!BF52/'Base Table 5'!BF$131</f>
        <v>4.1782483272782701E-2</v>
      </c>
      <c r="BD50">
        <f>'Base Table 5'!BG52/'Base Table 5'!BG$131</f>
        <v>7.7109846597709546E-3</v>
      </c>
      <c r="BE50">
        <f>'Base Table 5'!BH52/'Base Table 5'!BH$131</f>
        <v>1.0856689621249386E-2</v>
      </c>
      <c r="BF50">
        <f>'Base Table 5'!BI52/'Base Table 5'!BI$131</f>
        <v>1.2472111747233826E-2</v>
      </c>
      <c r="BG50">
        <f>'Base Table 5'!BJ52/'Base Table 5'!BJ$131</f>
        <v>3.491026687804033E-2</v>
      </c>
      <c r="BH50">
        <f>'Base Table 5'!BK52/'Base Table 5'!BK$131</f>
        <v>7.299362277875269E-3</v>
      </c>
      <c r="BI50">
        <f>'Base Table 5'!BL52/'Base Table 5'!BL$131</f>
        <v>8.3782952367181772E-3</v>
      </c>
      <c r="BJ50">
        <f>'Base Table 5'!BM52/'Base Table 5'!BM$131</f>
        <v>1.5152698987656114E-2</v>
      </c>
      <c r="BK50">
        <f>'Base Table 5'!BN52/'Base Table 5'!BN$131</f>
        <v>1.5879066313708581E-2</v>
      </c>
      <c r="BL50">
        <f>'Base Table 5'!BO52/'Base Table 5'!BO$131</f>
        <v>1.3183281793282044E-2</v>
      </c>
      <c r="BM50">
        <f>'Base Table 5'!BP52/'Base Table 5'!BP$131</f>
        <v>3.0709686084294222E-3</v>
      </c>
      <c r="BN50">
        <f>'Base Table 5'!BQ52/'Base Table 5'!BQ$131</f>
        <v>3.102869412453641E-4</v>
      </c>
      <c r="BO50">
        <f>'Base Table 5'!BR52/'Base Table 5'!BR$131</f>
        <v>2.0878066134192427E-4</v>
      </c>
      <c r="BP50">
        <f>'Base Table 5'!BS52/'Base Table 5'!BS$131</f>
        <v>3.6396616307611855E-4</v>
      </c>
      <c r="BQ50">
        <f>'Base Table 5'!BT52/'Base Table 5'!BT$131</f>
        <v>5.2723297537135864E-4</v>
      </c>
      <c r="BR50">
        <f>'Base Table 5'!BU52/'Base Table 5'!BU$131</f>
        <v>3.9035976170028505E-4</v>
      </c>
      <c r="BS50">
        <f>'Base Table 5'!BV52/'Base Table 5'!BV$131</f>
        <v>6.8043386790039703E-3</v>
      </c>
      <c r="BT50">
        <f>'Base Table 5'!BW52/'Base Table 5'!BW$131</f>
        <v>4.1185208756108985E-3</v>
      </c>
      <c r="BU50">
        <f>'Base Table 5'!BX52/'Base Table 5'!BX$131</f>
        <v>4.0220621786393965E-3</v>
      </c>
      <c r="BV50">
        <f>'Base Table 5'!BY52/'Base Table 5'!BY$131</f>
        <v>1.0604760956277898E-2</v>
      </c>
      <c r="BW50">
        <f>'Base Table 5'!BZ52/'Base Table 5'!BZ$131</f>
        <v>1.6644674235069022E-4</v>
      </c>
      <c r="BX50">
        <f>'Base Table 5'!CA52/'Base Table 5'!CA$131</f>
        <v>1.1553064255926427E-4</v>
      </c>
      <c r="BY50">
        <f>'Base Table 5'!CB52/'Base Table 5'!CB$131</f>
        <v>1.1518040829245134E-4</v>
      </c>
      <c r="BZ50">
        <f>'Base Table 5'!CC52/'Base Table 5'!CC$131</f>
        <v>1.4250120219091314E-4</v>
      </c>
      <c r="CA50">
        <f>'Base Table 5'!CD52/'Base Table 5'!CD$131</f>
        <v>9.4454872301430443E-5</v>
      </c>
      <c r="CB50">
        <f>'Base Table 5'!CE52/'Base Table 5'!CE$131</f>
        <v>8.9434930309397311E-4</v>
      </c>
      <c r="CC50">
        <f>'Base Table 5'!CF52/'Base Table 5'!CF$131</f>
        <v>1.0340952027916964E-4</v>
      </c>
      <c r="CD50">
        <f>'Base Table 5'!CG52/'Base Table 5'!CG$131</f>
        <v>1.4708503839901339E-4</v>
      </c>
      <c r="CE50">
        <f>'Base Table 5'!CH52/'Base Table 5'!CH$131</f>
        <v>1.6156878649693313E-4</v>
      </c>
      <c r="CF50">
        <f>'Base Table 5'!CI52/'Base Table 5'!CI$131</f>
        <v>1.1862813484556682E-4</v>
      </c>
      <c r="CG50">
        <f>'Base Table 5'!CJ52/'Base Table 5'!CJ$131</f>
        <v>2.1628723911235899E-4</v>
      </c>
      <c r="CH50">
        <f>'Base Table 5'!CK52/'Base Table 5'!CK$131</f>
        <v>1.26741151022128E-4</v>
      </c>
      <c r="CI50">
        <f>'Base Table 5'!CL52/'Base Table 5'!CL$131</f>
        <v>3.4870812729745208E-5</v>
      </c>
      <c r="CJ50">
        <f>'Base Table 5'!CM52/'Base Table 5'!CM$131</f>
        <v>8.9956979556424544E-5</v>
      </c>
      <c r="CK50">
        <f>'Base Table 5'!CN52/'Base Table 5'!CN$131</f>
        <v>1.4952982885356853E-3</v>
      </c>
      <c r="CL50">
        <f>'Base Table 5'!CO52/'Base Table 5'!CO$131</f>
        <v>1.7998282560063681E-5</v>
      </c>
      <c r="CM50">
        <f>'Base Table 5'!CP52/'Base Table 5'!CP$131</f>
        <v>1.3859512544469856E-5</v>
      </c>
      <c r="CN50">
        <f>'Base Table 5'!CQ52/'Base Table 5'!CQ$131</f>
        <v>1.6415099565181266E-5</v>
      </c>
      <c r="CO50">
        <f>'Base Table 5'!CR52/'Base Table 5'!CR$131</f>
        <v>1.87017737439706E-4</v>
      </c>
      <c r="CP50">
        <f>'Base Table 5'!CS52/'Base Table 5'!CS$131</f>
        <v>2.1013100702148998E-4</v>
      </c>
      <c r="CQ50">
        <f>'Base Table 5'!CT52/'Base Table 5'!CT$131</f>
        <v>7.4344906303900829E-5</v>
      </c>
      <c r="CR50">
        <f>'Base Table 5'!CU52/'Base Table 5'!CU$131</f>
        <v>7.9205863749884765E-5</v>
      </c>
      <c r="CS50">
        <f>'Base Table 5'!CV52/'Base Table 5'!CV$131</f>
        <v>2.1957522123893804E-4</v>
      </c>
      <c r="CT50">
        <f>'Base Table 5'!CW52/'Base Table 5'!CW$131</f>
        <v>7.5253545587111628E-4</v>
      </c>
      <c r="CU50">
        <f>'Base Table 5'!CX52/'Base Table 5'!CX$131</f>
        <v>4.4127843836022662E-4</v>
      </c>
      <c r="CV50">
        <f>'Base Table 5'!CY52/'Base Table 5'!CY$131</f>
        <v>2.4913948352021752E-4</v>
      </c>
      <c r="CW50">
        <f>'Base Table 5'!CZ52/'Base Table 5'!CZ$131</f>
        <v>2.1564295258569386E-4</v>
      </c>
      <c r="CX50">
        <f>'Base Table 5'!DA52/'Base Table 5'!DA$131</f>
        <v>2.2166759017736465E-4</v>
      </c>
      <c r="CY50">
        <f>'Base Table 5'!DB52/'Base Table 5'!DB$131</f>
        <v>3.4323455110720912E-4</v>
      </c>
      <c r="CZ50">
        <f>'Base Table 5'!DC52/'Base Table 5'!DC$131</f>
        <v>2.2581081487439795E-4</v>
      </c>
      <c r="DA50">
        <f>'Base Table 5'!DD52/'Base Table 5'!DD$131</f>
        <v>1.6489610131197624E-4</v>
      </c>
      <c r="DB50">
        <f>'Base Table 5'!DE52/'Base Table 5'!DE$131</f>
        <v>3.2845209628131616E-4</v>
      </c>
      <c r="DC50">
        <f>'Base Table 5'!DF52/'Base Table 5'!DF$131</f>
        <v>1.6570057724960189E-4</v>
      </c>
      <c r="DD50">
        <f>'Base Table 5'!DG52/'Base Table 5'!DG$131</f>
        <v>1.3173012845457113E-4</v>
      </c>
      <c r="DE50">
        <f>'Base Table 5'!DH52/'Base Table 5'!DH$131</f>
        <v>1.5293499972429892E-4</v>
      </c>
      <c r="DF50">
        <f>'Base Table 5'!DI52/'Base Table 5'!DI$131</f>
        <v>1.9650138764160395E-4</v>
      </c>
      <c r="DG50">
        <f>'Base Table 5'!DJ52/'Base Table 5'!DJ$131</f>
        <v>1.1826824527301643E-4</v>
      </c>
      <c r="DH50">
        <f>'Base Table 5'!DK52/'Base Table 5'!DK$131</f>
        <v>1.944648863016915E-4</v>
      </c>
      <c r="DI50">
        <f>'Base Table 5'!DL52/'Base Table 5'!DL$131</f>
        <v>4.0552609179597985E-4</v>
      </c>
      <c r="DJ50">
        <f>'Base Table 5'!DM52/'Base Table 5'!DM$131</f>
        <v>4.2924123595930123E-3</v>
      </c>
      <c r="DK50">
        <f>'Base Table 5'!DN52/'Base Table 5'!DN$131</f>
        <v>3.4349715470243772E-4</v>
      </c>
      <c r="DL50">
        <f>'Base Table 5'!DO52/'Base Table 5'!DO$131</f>
        <v>5.4471701567746931E-5</v>
      </c>
    </row>
    <row r="51" spans="1:116" x14ac:dyDescent="0.4">
      <c r="A51">
        <v>50</v>
      </c>
      <c r="B51">
        <f>'Base Table 5'!E53/'Base Table 5'!E$131</f>
        <v>4.3796655339494172E-4</v>
      </c>
      <c r="C51">
        <f>'Base Table 5'!F53/'Base Table 5'!F$131</f>
        <v>2.2452340573937945E-4</v>
      </c>
      <c r="D51">
        <f>'Base Table 5'!G53/'Base Table 5'!G$131</f>
        <v>4.5181418923428404E-4</v>
      </c>
      <c r="E51">
        <f>'Base Table 5'!H53/'Base Table 5'!H$131</f>
        <v>8.2558880659764332E-4</v>
      </c>
      <c r="F51">
        <f>'Base Table 5'!I53/'Base Table 5'!I$131</f>
        <v>3.6174026806546149E-5</v>
      </c>
      <c r="G51">
        <f>'Base Table 5'!J53/'Base Table 5'!J$131</f>
        <v>1.4563886119873043E-4</v>
      </c>
      <c r="H51">
        <f>'Base Table 5'!K53/'Base Table 5'!K$131</f>
        <v>5.2789500432388686E-4</v>
      </c>
      <c r="I51">
        <f>'Base Table 5'!L53/'Base Table 5'!L$131</f>
        <v>5.0582460667022782E-4</v>
      </c>
      <c r="J51">
        <f>'Base Table 5'!M53/'Base Table 5'!M$131</f>
        <v>3.0480177456853312E-4</v>
      </c>
      <c r="K51">
        <f>'Base Table 5'!N53/'Base Table 5'!N$131</f>
        <v>2.1076501456952467E-4</v>
      </c>
      <c r="L51">
        <f>'Base Table 5'!O53/'Base Table 5'!O$131</f>
        <v>1.7765720287748839E-3</v>
      </c>
      <c r="M51">
        <f>'Base Table 5'!P53/'Base Table 5'!P$131</f>
        <v>3.9690962619131639E-4</v>
      </c>
      <c r="N51">
        <f>'Base Table 5'!Q53/'Base Table 5'!Q$131</f>
        <v>4.5123991284006021E-3</v>
      </c>
      <c r="O51">
        <f>'Base Table 5'!R53/'Base Table 5'!R$131</f>
        <v>2.4045492384187903E-4</v>
      </c>
      <c r="P51">
        <f>'Base Table 5'!S53/'Base Table 5'!S$131</f>
        <v>2.4207922290094203E-4</v>
      </c>
      <c r="Q51">
        <f>'Base Table 5'!T53/'Base Table 5'!T$131</f>
        <v>6.586249996339337E-4</v>
      </c>
      <c r="R51">
        <f>'Base Table 5'!U53/'Base Table 5'!U$131</f>
        <v>3.1483085945162352E-4</v>
      </c>
      <c r="S51">
        <f>'Base Table 5'!V53/'Base Table 5'!V$131</f>
        <v>2.9182105179381522E-4</v>
      </c>
      <c r="T51">
        <f>'Base Table 5'!W53/'Base Table 5'!W$131</f>
        <v>3.9846666999574079E-4</v>
      </c>
      <c r="U51">
        <f>'Base Table 5'!X53/'Base Table 5'!X$131</f>
        <v>2.7622873971006582E-4</v>
      </c>
      <c r="V51">
        <f>'Base Table 5'!Y53/'Base Table 5'!Y$131</f>
        <v>5.8296775752893801E-4</v>
      </c>
      <c r="W51">
        <f>'Base Table 5'!Z53/'Base Table 5'!Z$131</f>
        <v>2.520738102600901E-4</v>
      </c>
      <c r="X51">
        <f>'Base Table 5'!AA53/'Base Table 5'!AA$131</f>
        <v>1.6721093631739102E-4</v>
      </c>
      <c r="Y51">
        <f>'Base Table 5'!AB53/'Base Table 5'!AB$131</f>
        <v>1.1677902971622562E-4</v>
      </c>
      <c r="Z51">
        <f>'Base Table 5'!AC53/'Base Table 5'!AC$131</f>
        <v>2.6946835030196726E-4</v>
      </c>
      <c r="AA51">
        <f>'Base Table 5'!AD53/'Base Table 5'!AD$131</f>
        <v>1.1584421602296933E-4</v>
      </c>
      <c r="AB51">
        <f>'Base Table 5'!AE53/'Base Table 5'!AE$131</f>
        <v>2.8625766871165652E-4</v>
      </c>
      <c r="AC51">
        <f>'Base Table 5'!AF53/'Base Table 5'!AF$131</f>
        <v>1.0160513688994937E-3</v>
      </c>
      <c r="AD51">
        <f>'Base Table 5'!AG53/'Base Table 5'!AG$131</f>
        <v>1.1764752018635369E-4</v>
      </c>
      <c r="AE51">
        <f>'Base Table 5'!AH53/'Base Table 5'!AH$131</f>
        <v>6.7695099818511795E-5</v>
      </c>
      <c r="AF51">
        <f>'Base Table 5'!AI53/'Base Table 5'!AI$131</f>
        <v>4.8937082660068822E-4</v>
      </c>
      <c r="AG51">
        <f>'Base Table 5'!AJ53/'Base Table 5'!AJ$131</f>
        <v>7.1656952539550338E-4</v>
      </c>
      <c r="AH51">
        <f>'Base Table 5'!AK53/'Base Table 5'!AK$131</f>
        <v>1.3072301753257198E-3</v>
      </c>
      <c r="AI51">
        <f>'Base Table 5'!AL53/'Base Table 5'!AL$131</f>
        <v>6.4932729233046149E-4</v>
      </c>
      <c r="AJ51">
        <f>'Base Table 5'!AM53/'Base Table 5'!AM$131</f>
        <v>2.4626768052322685E-3</v>
      </c>
      <c r="AK51">
        <f>'Base Table 5'!AN53/'Base Table 5'!AN$131</f>
        <v>8.5381626950205422E-4</v>
      </c>
      <c r="AL51">
        <f>'Base Table 5'!AO53/'Base Table 5'!AO$131</f>
        <v>4.8204146826505754E-4</v>
      </c>
      <c r="AM51">
        <f>'Base Table 5'!AP53/'Base Table 5'!AP$131</f>
        <v>1.5499909348813553E-3</v>
      </c>
      <c r="AN51">
        <f>'Base Table 5'!AQ53/'Base Table 5'!AQ$131</f>
        <v>2.0842735764825318E-4</v>
      </c>
      <c r="AO51">
        <f>'Base Table 5'!AR53/'Base Table 5'!AR$131</f>
        <v>6.0261572342504201E-4</v>
      </c>
      <c r="AP51">
        <f>'Base Table 5'!AS53/'Base Table 5'!AS$131</f>
        <v>5.3843314803747502E-4</v>
      </c>
      <c r="AQ51">
        <f>'Base Table 5'!AT53/'Base Table 5'!AT$131</f>
        <v>2.4749825642811914E-3</v>
      </c>
      <c r="AR51">
        <f>'Base Table 5'!AU53/'Base Table 5'!AU$131</f>
        <v>1.0484900097017349E-3</v>
      </c>
      <c r="AS51">
        <f>'Base Table 5'!AV53/'Base Table 5'!AV$131</f>
        <v>5.3893314247345319E-4</v>
      </c>
      <c r="AT51">
        <f>'Base Table 5'!AW53/'Base Table 5'!AW$131</f>
        <v>3.3384374673143239E-4</v>
      </c>
      <c r="AU51">
        <f>'Base Table 5'!AX53/'Base Table 5'!AX$131</f>
        <v>1.147305115800425E-3</v>
      </c>
      <c r="AV51">
        <f>'Base Table 5'!AY53/'Base Table 5'!AY$131</f>
        <v>5.9490949448590287E-4</v>
      </c>
      <c r="AW51">
        <f>'Base Table 5'!AZ53/'Base Table 5'!AZ$131</f>
        <v>7.3238953441305652E-4</v>
      </c>
      <c r="AX51">
        <f>'Base Table 5'!BA53/'Base Table 5'!BA$131</f>
        <v>1.3824867315293452E-2</v>
      </c>
      <c r="AY51">
        <f>'Base Table 5'!BB53/'Base Table 5'!BB$131</f>
        <v>4.2489554871170381E-3</v>
      </c>
      <c r="AZ51">
        <f>'Base Table 5'!BC53/'Base Table 5'!BC$131</f>
        <v>9.9266494965356382E-3</v>
      </c>
      <c r="BA51">
        <f>'Base Table 5'!BD53/'Base Table 5'!BD$131</f>
        <v>1.0562144827726591E-2</v>
      </c>
      <c r="BB51">
        <f>'Base Table 5'!BE53/'Base Table 5'!BE$131</f>
        <v>1.8477939185458918E-3</v>
      </c>
      <c r="BC51">
        <f>'Base Table 5'!BF53/'Base Table 5'!BF$131</f>
        <v>2.8407696931631643E-2</v>
      </c>
      <c r="BD51">
        <f>'Base Table 5'!BG53/'Base Table 5'!BG$131</f>
        <v>2.6631427665653874E-4</v>
      </c>
      <c r="BE51">
        <f>'Base Table 5'!BH53/'Base Table 5'!BH$131</f>
        <v>1.8555951795376292E-3</v>
      </c>
      <c r="BF51">
        <f>'Base Table 5'!BI53/'Base Table 5'!BI$131</f>
        <v>4.4462478989353173E-4</v>
      </c>
      <c r="BG51">
        <f>'Base Table 5'!BJ53/'Base Table 5'!BJ$131</f>
        <v>3.0306839209456732E-3</v>
      </c>
      <c r="BH51">
        <f>'Base Table 5'!BK53/'Base Table 5'!BK$131</f>
        <v>9.5256830228103678E-4</v>
      </c>
      <c r="BI51">
        <f>'Base Table 5'!BL53/'Base Table 5'!BL$131</f>
        <v>1.7696160046366013E-3</v>
      </c>
      <c r="BJ51">
        <f>'Base Table 5'!BM53/'Base Table 5'!BM$131</f>
        <v>1.2873097758458549E-3</v>
      </c>
      <c r="BK51">
        <f>'Base Table 5'!BN53/'Base Table 5'!BN$131</f>
        <v>3.2099214328817657E-3</v>
      </c>
      <c r="BL51">
        <f>'Base Table 5'!BO53/'Base Table 5'!BO$131</f>
        <v>7.0785453763351014E-3</v>
      </c>
      <c r="BM51">
        <f>'Base Table 5'!BP53/'Base Table 5'!BP$131</f>
        <v>5.9890540153248829E-2</v>
      </c>
      <c r="BN51">
        <f>'Base Table 5'!BQ53/'Base Table 5'!BQ$131</f>
        <v>4.6047628342767914E-4</v>
      </c>
      <c r="BO51">
        <f>'Base Table 5'!BR53/'Base Table 5'!BR$131</f>
        <v>3.2425411914285363E-4</v>
      </c>
      <c r="BP51">
        <f>'Base Table 5'!BS53/'Base Table 5'!BS$131</f>
        <v>1.9362028315356112E-4</v>
      </c>
      <c r="BQ51">
        <f>'Base Table 5'!BT53/'Base Table 5'!BT$131</f>
        <v>6.9159861102179921E-4</v>
      </c>
      <c r="BR51">
        <f>'Base Table 5'!BU53/'Base Table 5'!BU$131</f>
        <v>8.828244749587423E-4</v>
      </c>
      <c r="BS51">
        <f>'Base Table 5'!BV53/'Base Table 5'!BV$131</f>
        <v>6.2086680672386835E-4</v>
      </c>
      <c r="BT51">
        <f>'Base Table 5'!BW53/'Base Table 5'!BW$131</f>
        <v>1.1833007120642658E-3</v>
      </c>
      <c r="BU51">
        <f>'Base Table 5'!BX53/'Base Table 5'!BX$131</f>
        <v>1.2559344074994073E-3</v>
      </c>
      <c r="BV51">
        <f>'Base Table 5'!BY53/'Base Table 5'!BY$131</f>
        <v>4.726257242828415E-4</v>
      </c>
      <c r="BW51">
        <f>'Base Table 5'!BZ53/'Base Table 5'!BZ$131</f>
        <v>1.6454950377746029E-4</v>
      </c>
      <c r="BX51">
        <f>'Base Table 5'!CA53/'Base Table 5'!CA$131</f>
        <v>2.0397122278435816E-4</v>
      </c>
      <c r="BY51">
        <f>'Base Table 5'!CB53/'Base Table 5'!CB$131</f>
        <v>3.2113467320778606E-4</v>
      </c>
      <c r="BZ51">
        <f>'Base Table 5'!CC53/'Base Table 5'!CC$131</f>
        <v>2.4264451182114772E-4</v>
      </c>
      <c r="CA51">
        <f>'Base Table 5'!CD53/'Base Table 5'!CD$131</f>
        <v>1.3652184035403258E-4</v>
      </c>
      <c r="CB51">
        <f>'Base Table 5'!CE53/'Base Table 5'!CE$131</f>
        <v>3.7778266302321761E-4</v>
      </c>
      <c r="CC51">
        <f>'Base Table 5'!CF53/'Base Table 5'!CF$131</f>
        <v>2.4098966765474591E-4</v>
      </c>
      <c r="CD51">
        <f>'Base Table 5'!CG53/'Base Table 5'!CG$131</f>
        <v>2.1917708391725992E-4</v>
      </c>
      <c r="CE51">
        <f>'Base Table 5'!CH53/'Base Table 5'!CH$131</f>
        <v>6.7289622423890769E-4</v>
      </c>
      <c r="CF51">
        <f>'Base Table 5'!CI53/'Base Table 5'!CI$131</f>
        <v>4.0985223586499349E-4</v>
      </c>
      <c r="CG51">
        <f>'Base Table 5'!CJ53/'Base Table 5'!CJ$131</f>
        <v>3.4256366719649612E-4</v>
      </c>
      <c r="CH51">
        <f>'Base Table 5'!CK53/'Base Table 5'!CK$131</f>
        <v>1.0730912176976384E-4</v>
      </c>
      <c r="CI51">
        <f>'Base Table 5'!CL53/'Base Table 5'!CL$131</f>
        <v>7.4937797608845972E-5</v>
      </c>
      <c r="CJ51">
        <f>'Base Table 5'!CM53/'Base Table 5'!CM$131</f>
        <v>5.3057448105551088E-4</v>
      </c>
      <c r="CK51">
        <f>'Base Table 5'!CN53/'Base Table 5'!CN$131</f>
        <v>2.1282507507876668E-3</v>
      </c>
      <c r="CL51">
        <f>'Base Table 5'!CO53/'Base Table 5'!CO$131</f>
        <v>3.0841925723450415E-5</v>
      </c>
      <c r="CM51">
        <f>'Base Table 5'!CP53/'Base Table 5'!CP$131</f>
        <v>7.3382824765116198E-5</v>
      </c>
      <c r="CN51">
        <f>'Base Table 5'!CQ53/'Base Table 5'!CQ$131</f>
        <v>1.015038635167696E-5</v>
      </c>
      <c r="CO51">
        <f>'Base Table 5'!CR53/'Base Table 5'!CR$131</f>
        <v>2.1678300025140912E-4</v>
      </c>
      <c r="CP51">
        <f>'Base Table 5'!CS53/'Base Table 5'!CS$131</f>
        <v>3.8339767166175259E-4</v>
      </c>
      <c r="CQ51">
        <f>'Base Table 5'!CT53/'Base Table 5'!CT$131</f>
        <v>8.0548933799844594E-5</v>
      </c>
      <c r="CR51">
        <f>'Base Table 5'!CU53/'Base Table 5'!CU$131</f>
        <v>9.3140664827308961E-5</v>
      </c>
      <c r="CS51">
        <f>'Base Table 5'!CV53/'Base Table 5'!CV$131</f>
        <v>3.354247787610619E-4</v>
      </c>
      <c r="CT51">
        <f>'Base Table 5'!CW53/'Base Table 5'!CW$131</f>
        <v>9.3688781523950423E-4</v>
      </c>
      <c r="CU51">
        <f>'Base Table 5'!CX53/'Base Table 5'!CX$131</f>
        <v>5.6659861812191842E-4</v>
      </c>
      <c r="CV51">
        <f>'Base Table 5'!CY53/'Base Table 5'!CY$131</f>
        <v>3.8635745837580702E-4</v>
      </c>
      <c r="CW51">
        <f>'Base Table 5'!CZ53/'Base Table 5'!CZ$131</f>
        <v>6.5041741436925931E-4</v>
      </c>
      <c r="CX51">
        <f>'Base Table 5'!DA53/'Base Table 5'!DA$131</f>
        <v>3.7786374021795495E-4</v>
      </c>
      <c r="CY51">
        <f>'Base Table 5'!DB53/'Base Table 5'!DB$131</f>
        <v>4.2787004158512641E-4</v>
      </c>
      <c r="CZ51">
        <f>'Base Table 5'!DC53/'Base Table 5'!DC$131</f>
        <v>2.5452230275427572E-4</v>
      </c>
      <c r="DA51">
        <f>'Base Table 5'!DD53/'Base Table 5'!DD$131</f>
        <v>1.8662242959080656E-4</v>
      </c>
      <c r="DB51">
        <f>'Base Table 5'!DE53/'Base Table 5'!DE$131</f>
        <v>3.8311955460717303E-4</v>
      </c>
      <c r="DC51">
        <f>'Base Table 5'!DF53/'Base Table 5'!DF$131</f>
        <v>1.5826103996936753E-4</v>
      </c>
      <c r="DD51">
        <f>'Base Table 5'!DG53/'Base Table 5'!DG$131</f>
        <v>2.4662508697100314E-4</v>
      </c>
      <c r="DE51">
        <f>'Base Table 5'!DH53/'Base Table 5'!DH$131</f>
        <v>4.1544495510380133E-4</v>
      </c>
      <c r="DF51">
        <f>'Base Table 5'!DI53/'Base Table 5'!DI$131</f>
        <v>1.228374884275105E-4</v>
      </c>
      <c r="DG51">
        <f>'Base Table 5'!DJ53/'Base Table 5'!DJ$131</f>
        <v>3.835518642869765E-4</v>
      </c>
      <c r="DH51">
        <f>'Base Table 5'!DK53/'Base Table 5'!DK$131</f>
        <v>7.5142319562263309E-4</v>
      </c>
      <c r="DI51">
        <f>'Base Table 5'!DL53/'Base Table 5'!DL$131</f>
        <v>1.7523079945000981E-4</v>
      </c>
      <c r="DJ51">
        <f>'Base Table 5'!DM53/'Base Table 5'!DM$131</f>
        <v>9.5363345114343365E-4</v>
      </c>
      <c r="DK51">
        <f>'Base Table 5'!DN53/'Base Table 5'!DN$131</f>
        <v>4.5226475002818335E-4</v>
      </c>
      <c r="DL51">
        <f>'Base Table 5'!DO53/'Base Table 5'!DO$131</f>
        <v>7.6287212398502849E-5</v>
      </c>
    </row>
    <row r="52" spans="1:116" x14ac:dyDescent="0.4">
      <c r="A52">
        <v>51</v>
      </c>
      <c r="B52">
        <f>'Base Table 5'!E54/'Base Table 5'!E$131</f>
        <v>3.2450473846003711E-5</v>
      </c>
      <c r="C52">
        <f>'Base Table 5'!F54/'Base Table 5'!F$131</f>
        <v>2.4489965940887141E-5</v>
      </c>
      <c r="D52">
        <f>'Base Table 5'!G54/'Base Table 5'!G$131</f>
        <v>2.2336723648727761E-5</v>
      </c>
      <c r="E52">
        <f>'Base Table 5'!H54/'Base Table 5'!H$131</f>
        <v>2.4958771354715643E-4</v>
      </c>
      <c r="F52">
        <f>'Base Table 5'!I54/'Base Table 5'!I$131</f>
        <v>2.2000446557484051E-5</v>
      </c>
      <c r="G52">
        <f>'Base Table 5'!J54/'Base Table 5'!J$131</f>
        <v>9.6298668001458881E-5</v>
      </c>
      <c r="H52">
        <f>'Base Table 5'!K54/'Base Table 5'!K$131</f>
        <v>8.094441533103179E-5</v>
      </c>
      <c r="I52">
        <f>'Base Table 5'!L54/'Base Table 5'!L$131</f>
        <v>5.0185956035759996E-4</v>
      </c>
      <c r="J52">
        <f>'Base Table 5'!M54/'Base Table 5'!M$131</f>
        <v>1.9368669799007748E-4</v>
      </c>
      <c r="K52">
        <f>'Base Table 5'!N54/'Base Table 5'!N$131</f>
        <v>7.6170849219794675E-5</v>
      </c>
      <c r="L52">
        <f>'Base Table 5'!O54/'Base Table 5'!O$131</f>
        <v>5.8758222372693922E-4</v>
      </c>
      <c r="M52">
        <f>'Base Table 5'!P54/'Base Table 5'!P$131</f>
        <v>1.039134507488032E-4</v>
      </c>
      <c r="N52">
        <f>'Base Table 5'!Q54/'Base Table 5'!Q$131</f>
        <v>1.2226371230091568E-3</v>
      </c>
      <c r="O52">
        <f>'Base Table 5'!R54/'Base Table 5'!R$131</f>
        <v>2.0104843971471634E-5</v>
      </c>
      <c r="P52">
        <f>'Base Table 5'!S54/'Base Table 5'!S$131</f>
        <v>5.2722775539775718E-5</v>
      </c>
      <c r="Q52">
        <f>'Base Table 5'!T54/'Base Table 5'!T$131</f>
        <v>4.7977790561452373E-5</v>
      </c>
      <c r="R52">
        <f>'Base Table 5'!U54/'Base Table 5'!U$131</f>
        <v>1.1522225167427664E-4</v>
      </c>
      <c r="S52">
        <f>'Base Table 5'!V54/'Base Table 5'!V$131</f>
        <v>9.6504722002961293E-5</v>
      </c>
      <c r="T52">
        <f>'Base Table 5'!W54/'Base Table 5'!W$131</f>
        <v>6.6381296518338678E-5</v>
      </c>
      <c r="U52">
        <f>'Base Table 5'!X54/'Base Table 5'!X$131</f>
        <v>7.0360679589229276E-5</v>
      </c>
      <c r="V52">
        <f>'Base Table 5'!Y54/'Base Table 5'!Y$131</f>
        <v>5.6865193530050796E-5</v>
      </c>
      <c r="W52">
        <f>'Base Table 5'!Z54/'Base Table 5'!Z$131</f>
        <v>8.0124542503858846E-5</v>
      </c>
      <c r="X52">
        <f>'Base Table 5'!AA54/'Base Table 5'!AA$131</f>
        <v>7.7445903657959606E-5</v>
      </c>
      <c r="Y52">
        <f>'Base Table 5'!AB54/'Base Table 5'!AB$131</f>
        <v>3.4711611526939669E-5</v>
      </c>
      <c r="Z52">
        <f>'Base Table 5'!AC54/'Base Table 5'!AC$131</f>
        <v>4.1943417714497006E-5</v>
      </c>
      <c r="AA52">
        <f>'Base Table 5'!AD54/'Base Table 5'!AD$131</f>
        <v>3.6883136043187545E-5</v>
      </c>
      <c r="AB52">
        <f>'Base Table 5'!AE54/'Base Table 5'!AE$131</f>
        <v>4.6380368098159517E-5</v>
      </c>
      <c r="AC52">
        <f>'Base Table 5'!AF54/'Base Table 5'!AF$131</f>
        <v>8.6577173944867958E-5</v>
      </c>
      <c r="AD52">
        <f>'Base Table 5'!AG54/'Base Table 5'!AG$131</f>
        <v>5.8823760093176843E-6</v>
      </c>
      <c r="AE52">
        <f>'Base Table 5'!AH54/'Base Table 5'!AH$131</f>
        <v>4.4736842105263153E-5</v>
      </c>
      <c r="AF52">
        <f>'Base Table 5'!AI54/'Base Table 5'!AI$131</f>
        <v>9.3709307221408395E-5</v>
      </c>
      <c r="AG52">
        <f>'Base Table 5'!AJ54/'Base Table 5'!AJ$131</f>
        <v>3.9283930058284744E-5</v>
      </c>
      <c r="AH52">
        <f>'Base Table 5'!AK54/'Base Table 5'!AK$131</f>
        <v>9.1273926331027826E-5</v>
      </c>
      <c r="AI52">
        <f>'Base Table 5'!AL54/'Base Table 5'!AL$131</f>
        <v>5.3101418195132005E-5</v>
      </c>
      <c r="AJ52">
        <f>'Base Table 5'!AM54/'Base Table 5'!AM$131</f>
        <v>4.8064475415423777E-5</v>
      </c>
      <c r="AK52">
        <f>'Base Table 5'!AN54/'Base Table 5'!AN$131</f>
        <v>5.2120142263606747E-5</v>
      </c>
      <c r="AL52">
        <f>'Base Table 5'!AO54/'Base Table 5'!AO$131</f>
        <v>8.1399458601716662E-6</v>
      </c>
      <c r="AM52">
        <f>'Base Table 5'!AP54/'Base Table 5'!AP$131</f>
        <v>4.4107469328983686E-5</v>
      </c>
      <c r="AN52">
        <f>'Base Table 5'!AQ54/'Base Table 5'!AQ$131</f>
        <v>4.1986449663438721E-5</v>
      </c>
      <c r="AO52">
        <f>'Base Table 5'!AR54/'Base Table 5'!AR$131</f>
        <v>7.0676768306481857E-5</v>
      </c>
      <c r="AP52">
        <f>'Base Table 5'!AS54/'Base Table 5'!AS$131</f>
        <v>7.9535588551745022E-5</v>
      </c>
      <c r="AQ52">
        <f>'Base Table 5'!AT54/'Base Table 5'!AT$131</f>
        <v>6.7237347470153595E-5</v>
      </c>
      <c r="AR52">
        <f>'Base Table 5'!AU54/'Base Table 5'!AU$131</f>
        <v>5.6999064227240911E-5</v>
      </c>
      <c r="AS52">
        <f>'Base Table 5'!AV54/'Base Table 5'!AV$131</f>
        <v>7.581608582070408E-5</v>
      </c>
      <c r="AT52">
        <f>'Base Table 5'!AW54/'Base Table 5'!AW$131</f>
        <v>6.1153640456308256E-5</v>
      </c>
      <c r="AU52">
        <f>'Base Table 5'!AX54/'Base Table 5'!AX$131</f>
        <v>5.7385579341282501E-5</v>
      </c>
      <c r="AV52">
        <f>'Base Table 5'!AY54/'Base Table 5'!AY$131</f>
        <v>3.3358719445880846E-3</v>
      </c>
      <c r="AW52">
        <f>'Base Table 5'!AZ54/'Base Table 5'!AZ$131</f>
        <v>8.8440661959735656E-5</v>
      </c>
      <c r="AX52">
        <f>'Base Table 5'!BA54/'Base Table 5'!BA$131</f>
        <v>9.4177894107828983E-4</v>
      </c>
      <c r="AY52">
        <f>'Base Table 5'!BB54/'Base Table 5'!BB$131</f>
        <v>2.2483905022230361E-6</v>
      </c>
      <c r="AZ52">
        <f>'Base Table 5'!BC54/'Base Table 5'!BC$131</f>
        <v>1.8979224840038383E-4</v>
      </c>
      <c r="BA52">
        <f>'Base Table 5'!BD54/'Base Table 5'!BD$131</f>
        <v>5.1350757349015539E-3</v>
      </c>
      <c r="BB52">
        <f>'Base Table 5'!BE54/'Base Table 5'!BE$131</f>
        <v>9.4065102859497386E-4</v>
      </c>
      <c r="BC52">
        <f>'Base Table 5'!BF54/'Base Table 5'!BF$131</f>
        <v>1.5159433574237781E-3</v>
      </c>
      <c r="BD52">
        <f>'Base Table 5'!BG54/'Base Table 5'!BG$131</f>
        <v>5.8106468523123173E-4</v>
      </c>
      <c r="BE52">
        <f>'Base Table 5'!BH54/'Base Table 5'!BH$131</f>
        <v>1.7110059026069848E-3</v>
      </c>
      <c r="BF52">
        <f>'Base Table 5'!BI54/'Base Table 5'!BI$131</f>
        <v>2.5976996008844441E-2</v>
      </c>
      <c r="BG52">
        <f>'Base Table 5'!BJ54/'Base Table 5'!BJ$131</f>
        <v>1.3571969653937372E-4</v>
      </c>
      <c r="BH52">
        <f>'Base Table 5'!BK54/'Base Table 5'!BK$131</f>
        <v>3.605953979824679E-4</v>
      </c>
      <c r="BI52">
        <f>'Base Table 5'!BL54/'Base Table 5'!BL$131</f>
        <v>1.6618933979728988E-3</v>
      </c>
      <c r="BJ52">
        <f>'Base Table 5'!BM54/'Base Table 5'!BM$131</f>
        <v>9.8421594292439013E-4</v>
      </c>
      <c r="BK52">
        <f>'Base Table 5'!BN54/'Base Table 5'!BN$131</f>
        <v>3.7910441597486157E-3</v>
      </c>
      <c r="BL52">
        <f>'Base Table 5'!BO54/'Base Table 5'!BO$131</f>
        <v>1.1515109001103731E-3</v>
      </c>
      <c r="BM52">
        <f>'Base Table 5'!BP54/'Base Table 5'!BP$131</f>
        <v>4.9399465865994298E-4</v>
      </c>
      <c r="BN52">
        <f>'Base Table 5'!BQ54/'Base Table 5'!BQ$131</f>
        <v>2.1666211204372443E-4</v>
      </c>
      <c r="BO52">
        <f>'Base Table 5'!BR54/'Base Table 5'!BR$131</f>
        <v>1.5439629152158078E-4</v>
      </c>
      <c r="BP52">
        <f>'Base Table 5'!BS54/'Base Table 5'!BS$131</f>
        <v>2.429823100853662E-4</v>
      </c>
      <c r="BQ52">
        <f>'Base Table 5'!BT54/'Base Table 5'!BT$131</f>
        <v>1.0622789531219856E-4</v>
      </c>
      <c r="BR52">
        <f>'Base Table 5'!BU54/'Base Table 5'!BU$131</f>
        <v>2.0054431366804406E-5</v>
      </c>
      <c r="BS52">
        <f>'Base Table 5'!BV54/'Base Table 5'!BV$131</f>
        <v>8.0133058296405585E-5</v>
      </c>
      <c r="BT52">
        <f>'Base Table 5'!BW54/'Base Table 5'!BW$131</f>
        <v>1.5222925347326458E-4</v>
      </c>
      <c r="BU52">
        <f>'Base Table 5'!BX54/'Base Table 5'!BX$131</f>
        <v>1.5801403048039137E-4</v>
      </c>
      <c r="BV52">
        <f>'Base Table 5'!BY54/'Base Table 5'!BY$131</f>
        <v>1.5527611924871142E-4</v>
      </c>
      <c r="BW52">
        <f>'Base Table 5'!BZ54/'Base Table 5'!BZ$131</f>
        <v>6.8410376484274004E-5</v>
      </c>
      <c r="BX52">
        <f>'Base Table 5'!CA54/'Base Table 5'!CA$131</f>
        <v>6.6488674557178403E-5</v>
      </c>
      <c r="BY52">
        <f>'Base Table 5'!CB54/'Base Table 5'!CB$131</f>
        <v>2.364298148441209E-5</v>
      </c>
      <c r="BZ52">
        <f>'Base Table 5'!CC54/'Base Table 5'!CC$131</f>
        <v>4.4042231029311929E-5</v>
      </c>
      <c r="CA52">
        <f>'Base Table 5'!CD54/'Base Table 5'!CD$131</f>
        <v>3.0402039266835963E-5</v>
      </c>
      <c r="CB52">
        <f>'Base Table 5'!CE54/'Base Table 5'!CE$131</f>
        <v>3.815937205132541E-4</v>
      </c>
      <c r="CC52">
        <f>'Base Table 5'!CF54/'Base Table 5'!CF$131</f>
        <v>6.930678184586846E-5</v>
      </c>
      <c r="CD52">
        <f>'Base Table 5'!CG54/'Base Table 5'!CG$131</f>
        <v>1.6323784965524973E-5</v>
      </c>
      <c r="CE52">
        <f>'Base Table 5'!CH54/'Base Table 5'!CH$131</f>
        <v>1.4001609123102243E-4</v>
      </c>
      <c r="CF52">
        <f>'Base Table 5'!CI54/'Base Table 5'!CI$131</f>
        <v>2.4530832421951389E-6</v>
      </c>
      <c r="CG52">
        <f>'Base Table 5'!CJ54/'Base Table 5'!CJ$131</f>
        <v>1.2644161308936074E-5</v>
      </c>
      <c r="CH52">
        <f>'Base Table 5'!CK54/'Base Table 5'!CK$131</f>
        <v>1.8063314206797556E-5</v>
      </c>
      <c r="CI52">
        <f>'Base Table 5'!CL54/'Base Table 5'!CL$131</f>
        <v>9.2153108284151025E-6</v>
      </c>
      <c r="CJ52">
        <f>'Base Table 5'!CM54/'Base Table 5'!CM$131</f>
        <v>4.1268511506692715E-6</v>
      </c>
      <c r="CK52">
        <f>'Base Table 5'!CN54/'Base Table 5'!CN$131</f>
        <v>1.3639973375990749E-5</v>
      </c>
      <c r="CL52">
        <f>'Base Table 5'!CO54/'Base Table 5'!CO$131</f>
        <v>2.620275026644116E-6</v>
      </c>
      <c r="CM52">
        <f>'Base Table 5'!CP54/'Base Table 5'!CP$131</f>
        <v>1.8594112907279982E-6</v>
      </c>
      <c r="CN52">
        <f>'Base Table 5'!CQ54/'Base Table 5'!CQ$131</f>
        <v>3.5976403467471679E-6</v>
      </c>
      <c r="CO52">
        <f>'Base Table 5'!CR54/'Base Table 5'!CR$131</f>
        <v>3.1493522128508592E-6</v>
      </c>
      <c r="CP52">
        <f>'Base Table 5'!CS54/'Base Table 5'!CS$131</f>
        <v>1.7088665308975954E-5</v>
      </c>
      <c r="CQ52">
        <f>'Base Table 5'!CT54/'Base Table 5'!CT$131</f>
        <v>6.7944234742899116E-7</v>
      </c>
      <c r="CR52">
        <f>'Base Table 5'!CU54/'Base Table 5'!CU$131</f>
        <v>6.8302415302944182E-7</v>
      </c>
      <c r="CS52">
        <f>'Base Table 5'!CV54/'Base Table 5'!CV$131</f>
        <v>2.5871681415929203E-5</v>
      </c>
      <c r="CT52">
        <f>'Base Table 5'!CW54/'Base Table 5'!CW$131</f>
        <v>3.0857590829984688E-5</v>
      </c>
      <c r="CU52">
        <f>'Base Table 5'!CX54/'Base Table 5'!CX$131</f>
        <v>4.8252266471167472E-6</v>
      </c>
      <c r="CV52">
        <f>'Base Table 5'!CY54/'Base Table 5'!CY$131</f>
        <v>8.429323819232076E-6</v>
      </c>
      <c r="CW52">
        <f>'Base Table 5'!CZ54/'Base Table 5'!CZ$131</f>
        <v>2.4569088424253987E-5</v>
      </c>
      <c r="CX52">
        <f>'Base Table 5'!DA54/'Base Table 5'!DA$131</f>
        <v>6.3976843682872185E-6</v>
      </c>
      <c r="CY52">
        <f>'Base Table 5'!DB54/'Base Table 5'!DB$131</f>
        <v>3.9096867821968326E-5</v>
      </c>
      <c r="CZ52">
        <f>'Base Table 5'!DC54/'Base Table 5'!DC$131</f>
        <v>2.4140728996104164E-5</v>
      </c>
      <c r="DA52">
        <f>'Base Table 5'!DD54/'Base Table 5'!DD$131</f>
        <v>1.9266605053071157E-5</v>
      </c>
      <c r="DB52">
        <f>'Base Table 5'!DE54/'Base Table 5'!DE$131</f>
        <v>3.5668992829439421E-5</v>
      </c>
      <c r="DC52">
        <f>'Base Table 5'!DF54/'Base Table 5'!DF$131</f>
        <v>1.7659042996457396E-5</v>
      </c>
      <c r="DD52">
        <f>'Base Table 5'!DG54/'Base Table 5'!DG$131</f>
        <v>4.0677164880234612E-5</v>
      </c>
      <c r="DE52">
        <f>'Base Table 5'!DH54/'Base Table 5'!DH$131</f>
        <v>2.7125751514456343E-5</v>
      </c>
      <c r="DF52">
        <f>'Base Table 5'!DI54/'Base Table 5'!DI$131</f>
        <v>2.6218642943512759E-5</v>
      </c>
      <c r="DG52">
        <f>'Base Table 5'!DJ54/'Base Table 5'!DJ$131</f>
        <v>4.3975967485421453E-5</v>
      </c>
      <c r="DH52">
        <f>'Base Table 5'!DK54/'Base Table 5'!DK$131</f>
        <v>5.9061208275460622E-5</v>
      </c>
      <c r="DI52">
        <f>'Base Table 5'!DL54/'Base Table 5'!DL$131</f>
        <v>3.5080534276173641E-4</v>
      </c>
      <c r="DJ52">
        <f>'Base Table 5'!DM54/'Base Table 5'!DM$131</f>
        <v>1.2079010478483246E-3</v>
      </c>
      <c r="DK52">
        <f>'Base Table 5'!DN54/'Base Table 5'!DN$131</f>
        <v>5.2719189142219947E-5</v>
      </c>
      <c r="DL52">
        <f>'Base Table 5'!DO54/'Base Table 5'!DO$131</f>
        <v>2.0787019690565089E-5</v>
      </c>
    </row>
    <row r="53" spans="1:116" x14ac:dyDescent="0.4">
      <c r="A53">
        <v>52</v>
      </c>
      <c r="B53">
        <f>'Base Table 5'!E55/'Base Table 5'!E$131</f>
        <v>4.9570772500612877E-4</v>
      </c>
      <c r="C53">
        <f>'Base Table 5'!F55/'Base Table 5'!F$131</f>
        <v>4.5543477118474655E-4</v>
      </c>
      <c r="D53">
        <f>'Base Table 5'!G55/'Base Table 5'!G$131</f>
        <v>3.1657719729776576E-4</v>
      </c>
      <c r="E53">
        <f>'Base Table 5'!H55/'Base Table 5'!H$131</f>
        <v>6.9769718820712773E-3</v>
      </c>
      <c r="F53">
        <f>'Base Table 5'!I55/'Base Table 5'!I$131</f>
        <v>1.1491364746233258E-4</v>
      </c>
      <c r="G53">
        <f>'Base Table 5'!J55/'Base Table 5'!J$131</f>
        <v>7.3799153678898773E-3</v>
      </c>
      <c r="H53">
        <f>'Base Table 5'!K55/'Base Table 5'!K$131</f>
        <v>1.6511065256619494E-3</v>
      </c>
      <c r="I53">
        <f>'Base Table 5'!L55/'Base Table 5'!L$131</f>
        <v>5.9799127165707485E-3</v>
      </c>
      <c r="J53">
        <f>'Base Table 5'!M55/'Base Table 5'!M$131</f>
        <v>2.0105392090184826E-3</v>
      </c>
      <c r="K53">
        <f>'Base Table 5'!N55/'Base Table 5'!N$131</f>
        <v>2.1619532176702185E-3</v>
      </c>
      <c r="L53">
        <f>'Base Table 5'!O55/'Base Table 5'!O$131</f>
        <v>9.8829023893636531E-3</v>
      </c>
      <c r="M53">
        <f>'Base Table 5'!P55/'Base Table 5'!P$131</f>
        <v>7.1816390347166168E-3</v>
      </c>
      <c r="N53">
        <f>'Base Table 5'!Q55/'Base Table 5'!Q$131</f>
        <v>5.1277840178986355E-3</v>
      </c>
      <c r="O53">
        <f>'Base Table 5'!R55/'Base Table 5'!R$131</f>
        <v>3.1891241253627903E-4</v>
      </c>
      <c r="P53">
        <f>'Base Table 5'!S55/'Base Table 5'!S$131</f>
        <v>4.2530943225924713E-4</v>
      </c>
      <c r="Q53">
        <f>'Base Table 5'!T55/'Base Table 5'!T$131</f>
        <v>3.4725926354298327E-4</v>
      </c>
      <c r="R53">
        <f>'Base Table 5'!U55/'Base Table 5'!U$131</f>
        <v>7.6667597474593281E-4</v>
      </c>
      <c r="S53">
        <f>'Base Table 5'!V55/'Base Table 5'!V$131</f>
        <v>6.0111851104923157E-4</v>
      </c>
      <c r="T53">
        <f>'Base Table 5'!W55/'Base Table 5'!W$131</f>
        <v>1.2357782384757596E-3</v>
      </c>
      <c r="U53">
        <f>'Base Table 5'!X55/'Base Table 5'!X$131</f>
        <v>5.1510932054653943E-4</v>
      </c>
      <c r="V53">
        <f>'Base Table 5'!Y55/'Base Table 5'!Y$131</f>
        <v>3.3446256861710587E-4</v>
      </c>
      <c r="W53">
        <f>'Base Table 5'!Z55/'Base Table 5'!Z$131</f>
        <v>5.3120429312611774E-4</v>
      </c>
      <c r="X53">
        <f>'Base Table 5'!AA55/'Base Table 5'!AA$131</f>
        <v>5.4908402297777752E-3</v>
      </c>
      <c r="Y53">
        <f>'Base Table 5'!AB55/'Base Table 5'!AB$131</f>
        <v>3.8409289540353251E-3</v>
      </c>
      <c r="Z53">
        <f>'Base Table 5'!AC55/'Base Table 5'!AC$131</f>
        <v>4.5671721511341182E-4</v>
      </c>
      <c r="AA53">
        <f>'Base Table 5'!AD55/'Base Table 5'!AD$131</f>
        <v>2.7090923164115922E-4</v>
      </c>
      <c r="AB53">
        <f>'Base Table 5'!AE55/'Base Table 5'!AE$131</f>
        <v>6.0846625766871178E-4</v>
      </c>
      <c r="AC53">
        <f>'Base Table 5'!AF55/'Base Table 5'!AF$131</f>
        <v>1.2539428478235866E-3</v>
      </c>
      <c r="AD53">
        <f>'Base Table 5'!AG55/'Base Table 5'!AG$131</f>
        <v>1.0588276816771832E-4</v>
      </c>
      <c r="AE53">
        <f>'Base Table 5'!AH55/'Base Table 5'!AH$131</f>
        <v>2.3176043557168787E-4</v>
      </c>
      <c r="AF53">
        <f>'Base Table 5'!AI55/'Base Table 5'!AI$131</f>
        <v>5.3232092574383378E-4</v>
      </c>
      <c r="AG53">
        <f>'Base Table 5'!AJ55/'Base Table 5'!AJ$131</f>
        <v>9.3035803497085721E-4</v>
      </c>
      <c r="AH53">
        <f>'Base Table 5'!AK55/'Base Table 5'!AK$131</f>
        <v>1.3947321859417725E-3</v>
      </c>
      <c r="AI53">
        <f>'Base Table 5'!AL55/'Base Table 5'!AL$131</f>
        <v>2.1262982771641972E-2</v>
      </c>
      <c r="AJ53">
        <f>'Base Table 5'!AM55/'Base Table 5'!AM$131</f>
        <v>5.3985997647747284E-4</v>
      </c>
      <c r="AK53">
        <f>'Base Table 5'!AN55/'Base Table 5'!AN$131</f>
        <v>5.0713781814731124E-4</v>
      </c>
      <c r="AL53">
        <f>'Base Table 5'!AO55/'Base Table 5'!AO$131</f>
        <v>3.3338438174923058E-4</v>
      </c>
      <c r="AM53">
        <f>'Base Table 5'!AP55/'Base Table 5'!AP$131</f>
        <v>7.0801459129365919E-4</v>
      </c>
      <c r="AN53">
        <f>'Base Table 5'!AQ55/'Base Table 5'!AQ$131</f>
        <v>2.7389010174716299E-4</v>
      </c>
      <c r="AO53">
        <f>'Base Table 5'!AR55/'Base Table 5'!AR$131</f>
        <v>9.4471141904273572E-4</v>
      </c>
      <c r="AP53">
        <f>'Base Table 5'!AS55/'Base Table 5'!AS$131</f>
        <v>5.4379339097670575E-4</v>
      </c>
      <c r="AQ53">
        <f>'Base Table 5'!AT55/'Base Table 5'!AT$131</f>
        <v>5.8851157777467756E-3</v>
      </c>
      <c r="AR53">
        <f>'Base Table 5'!AU55/'Base Table 5'!AU$131</f>
        <v>4.5800532186447517E-4</v>
      </c>
      <c r="AS53">
        <f>'Base Table 5'!AV55/'Base Table 5'!AV$131</f>
        <v>2.0913117870745141E-2</v>
      </c>
      <c r="AT53">
        <f>'Base Table 5'!AW55/'Base Table 5'!AW$131</f>
        <v>6.2628882701038912E-4</v>
      </c>
      <c r="AU53">
        <f>'Base Table 5'!AX55/'Base Table 5'!AX$131</f>
        <v>9.3033169547730617E-3</v>
      </c>
      <c r="AV53">
        <f>'Base Table 5'!AY55/'Base Table 5'!AY$131</f>
        <v>0.10513258705625775</v>
      </c>
      <c r="AW53">
        <f>'Base Table 5'!AZ55/'Base Table 5'!AZ$131</f>
        <v>5.5851868407897777E-2</v>
      </c>
      <c r="AX53">
        <f>'Base Table 5'!BA55/'Base Table 5'!BA$131</f>
        <v>4.4707039444253751E-3</v>
      </c>
      <c r="AY53">
        <f>'Base Table 5'!BB55/'Base Table 5'!BB$131</f>
        <v>8.4246485903603262E-5</v>
      </c>
      <c r="AZ53">
        <f>'Base Table 5'!BC55/'Base Table 5'!BC$131</f>
        <v>7.8569112788537745E-3</v>
      </c>
      <c r="BA53">
        <f>'Base Table 5'!BD55/'Base Table 5'!BD$131</f>
        <v>2.7178423285891914E-2</v>
      </c>
      <c r="BB53">
        <f>'Base Table 5'!BE55/'Base Table 5'!BE$131</f>
        <v>3.7960941698406566E-3</v>
      </c>
      <c r="BC53">
        <f>'Base Table 5'!BF55/'Base Table 5'!BF$131</f>
        <v>1.1469058502186553E-2</v>
      </c>
      <c r="BD53">
        <f>'Base Table 5'!BG55/'Base Table 5'!BG$131</f>
        <v>2.2618103481909821E-3</v>
      </c>
      <c r="BE53">
        <f>'Base Table 5'!BH55/'Base Table 5'!BH$131</f>
        <v>3.5699458927693065E-3</v>
      </c>
      <c r="BF53">
        <f>'Base Table 5'!BI55/'Base Table 5'!BI$131</f>
        <v>4.1325418145485959E-2</v>
      </c>
      <c r="BG53">
        <f>'Base Table 5'!BJ55/'Base Table 5'!BJ$131</f>
        <v>3.164340823706621E-3</v>
      </c>
      <c r="BH53">
        <f>'Base Table 5'!BK55/'Base Table 5'!BK$131</f>
        <v>3.5431325282246668E-3</v>
      </c>
      <c r="BI53">
        <f>'Base Table 5'!BL55/'Base Table 5'!BL$131</f>
        <v>1.689255896599464E-2</v>
      </c>
      <c r="BJ53">
        <f>'Base Table 5'!BM55/'Base Table 5'!BM$131</f>
        <v>6.8755105531714171E-3</v>
      </c>
      <c r="BK53">
        <f>'Base Table 5'!BN55/'Base Table 5'!BN$131</f>
        <v>2.08691648528085E-2</v>
      </c>
      <c r="BL53">
        <f>'Base Table 5'!BO55/'Base Table 5'!BO$131</f>
        <v>7.1050851822453019E-3</v>
      </c>
      <c r="BM53">
        <f>'Base Table 5'!BP55/'Base Table 5'!BP$131</f>
        <v>7.4212005692633996E-3</v>
      </c>
      <c r="BN53">
        <f>'Base Table 5'!BQ55/'Base Table 5'!BQ$131</f>
        <v>8.4048409135272309E-4</v>
      </c>
      <c r="BO53">
        <f>'Base Table 5'!BR55/'Base Table 5'!BR$131</f>
        <v>5.2637775091780685E-4</v>
      </c>
      <c r="BP53">
        <f>'Base Table 5'!BS55/'Base Table 5'!BS$131</f>
        <v>5.2261335022536434E-4</v>
      </c>
      <c r="BQ53">
        <f>'Base Table 5'!BT55/'Base Table 5'!BT$131</f>
        <v>3.2040351102822964E-3</v>
      </c>
      <c r="BR53">
        <f>'Base Table 5'!BU55/'Base Table 5'!BU$131</f>
        <v>2.256803916598127E-4</v>
      </c>
      <c r="BS53">
        <f>'Base Table 5'!BV55/'Base Table 5'!BV$131</f>
        <v>3.6065987952683447E-2</v>
      </c>
      <c r="BT53">
        <f>'Base Table 5'!BW55/'Base Table 5'!BW$131</f>
        <v>1.7500960626328367E-2</v>
      </c>
      <c r="BU53">
        <f>'Base Table 5'!BX55/'Base Table 5'!BX$131</f>
        <v>1.1425048973920169E-2</v>
      </c>
      <c r="BV53">
        <f>'Base Table 5'!BY55/'Base Table 5'!BY$131</f>
        <v>1.2574105363977022E-2</v>
      </c>
      <c r="BW53">
        <f>'Base Table 5'!BZ55/'Base Table 5'!BZ$131</f>
        <v>6.3768232591428057E-4</v>
      </c>
      <c r="BX53">
        <f>'Base Table 5'!CA55/'Base Table 5'!CA$131</f>
        <v>1.1176894716681842E-3</v>
      </c>
      <c r="BY53">
        <f>'Base Table 5'!CB55/'Base Table 5'!CB$131</f>
        <v>2.8132615920240547E-4</v>
      </c>
      <c r="BZ53">
        <f>'Base Table 5'!CC55/'Base Table 5'!CC$131</f>
        <v>5.393021393165653E-4</v>
      </c>
      <c r="CA53">
        <f>'Base Table 5'!CD55/'Base Table 5'!CD$131</f>
        <v>2.6680801853832007E-4</v>
      </c>
      <c r="CB53">
        <f>'Base Table 5'!CE55/'Base Table 5'!CE$131</f>
        <v>1.0757214816140361E-2</v>
      </c>
      <c r="CC53">
        <f>'Base Table 5'!CF55/'Base Table 5'!CF$131</f>
        <v>1.9628121140741653E-4</v>
      </c>
      <c r="CD53">
        <f>'Base Table 5'!CG55/'Base Table 5'!CG$131</f>
        <v>2.5138180391277539E-4</v>
      </c>
      <c r="CE53">
        <f>'Base Table 5'!CH55/'Base Table 5'!CH$131</f>
        <v>4.1453499931242959E-3</v>
      </c>
      <c r="CF53">
        <f>'Base Table 5'!CI55/'Base Table 5'!CI$131</f>
        <v>2.5329830343765331E-4</v>
      </c>
      <c r="CG53">
        <f>'Base Table 5'!CJ55/'Base Table 5'!CJ$131</f>
        <v>2.9984081811820258E-4</v>
      </c>
      <c r="CH53">
        <f>'Base Table 5'!CK55/'Base Table 5'!CK$131</f>
        <v>8.3124764903405081E-4</v>
      </c>
      <c r="CI53">
        <f>'Base Table 5'!CL55/'Base Table 5'!CL$131</f>
        <v>1.5196171957968001E-4</v>
      </c>
      <c r="CJ53">
        <f>'Base Table 5'!CM55/'Base Table 5'!CM$131</f>
        <v>2.5138005671466052E-4</v>
      </c>
      <c r="CK53">
        <f>'Base Table 5'!CN55/'Base Table 5'!CN$131</f>
        <v>6.5581919043185939E-4</v>
      </c>
      <c r="CL53">
        <f>'Base Table 5'!CO55/'Base Table 5'!CO$131</f>
        <v>4.6993129166371523E-5</v>
      </c>
      <c r="CM53">
        <f>'Base Table 5'!CP55/'Base Table 5'!CP$131</f>
        <v>4.0270367743030132E-5</v>
      </c>
      <c r="CN53">
        <f>'Base Table 5'!CQ55/'Base Table 5'!CQ$131</f>
        <v>6.927188633782923E-5</v>
      </c>
      <c r="CO53">
        <f>'Base Table 5'!CR55/'Base Table 5'!CR$131</f>
        <v>1.141714877163485E-4</v>
      </c>
      <c r="CP53">
        <f>'Base Table 5'!CS55/'Base Table 5'!CS$131</f>
        <v>8.767014194960332E-4</v>
      </c>
      <c r="CQ53">
        <f>'Base Table 5'!CT55/'Base Table 5'!CT$131</f>
        <v>9.2903189943744572E-5</v>
      </c>
      <c r="CR53">
        <f>'Base Table 5'!CU55/'Base Table 5'!CU$131</f>
        <v>1.0585073294068035E-4</v>
      </c>
      <c r="CS53">
        <f>'Base Table 5'!CV55/'Base Table 5'!CV$131</f>
        <v>2.9203539823008845E-4</v>
      </c>
      <c r="CT53">
        <f>'Base Table 5'!CW55/'Base Table 5'!CW$131</f>
        <v>5.154409354554615E-4</v>
      </c>
      <c r="CU53">
        <f>'Base Table 5'!CX55/'Base Table 5'!CX$131</f>
        <v>3.613103711194262E-4</v>
      </c>
      <c r="CV53">
        <f>'Base Table 5'!CY55/'Base Table 5'!CY$131</f>
        <v>2.2260618416581723E-4</v>
      </c>
      <c r="CW53">
        <f>'Base Table 5'!CZ55/'Base Table 5'!CZ$131</f>
        <v>7.8307144605525077E-4</v>
      </c>
      <c r="CX53">
        <f>'Base Table 5'!DA55/'Base Table 5'!DA$131</f>
        <v>2.2453099351936551E-4</v>
      </c>
      <c r="CY53">
        <f>'Base Table 5'!DB55/'Base Table 5'!DB$131</f>
        <v>1.0526116915795471E-3</v>
      </c>
      <c r="CZ53">
        <f>'Base Table 5'!DC55/'Base Table 5'!DC$131</f>
        <v>1.9943429060575755E-4</v>
      </c>
      <c r="DA53">
        <f>'Base Table 5'!DD55/'Base Table 5'!DD$131</f>
        <v>1.2932528553117103E-3</v>
      </c>
      <c r="DB53">
        <f>'Base Table 5'!DE55/'Base Table 5'!DE$131</f>
        <v>2.5478125020173114E-3</v>
      </c>
      <c r="DC53">
        <f>'Base Table 5'!DF55/'Base Table 5'!DF$131</f>
        <v>1.520478433750799E-3</v>
      </c>
      <c r="DD53">
        <f>'Base Table 5'!DG55/'Base Table 5'!DG$131</f>
        <v>4.6200797774789492E-4</v>
      </c>
      <c r="DE53">
        <f>'Base Table 5'!DH55/'Base Table 5'!DH$131</f>
        <v>3.45958518184998E-4</v>
      </c>
      <c r="DF53">
        <f>'Base Table 5'!DI55/'Base Table 5'!DI$131</f>
        <v>1.6146069572045801E-3</v>
      </c>
      <c r="DG53">
        <f>'Base Table 5'!DJ55/'Base Table 5'!DJ$131</f>
        <v>9.5620781056723805E-4</v>
      </c>
      <c r="DH53">
        <f>'Base Table 5'!DK55/'Base Table 5'!DK$131</f>
        <v>4.9614719495084947E-4</v>
      </c>
      <c r="DI53">
        <f>'Base Table 5'!DL55/'Base Table 5'!DL$131</f>
        <v>1.5919891311464676E-3</v>
      </c>
      <c r="DJ53">
        <f>'Base Table 5'!DM55/'Base Table 5'!DM$131</f>
        <v>7.4174759702742184E-3</v>
      </c>
      <c r="DK53">
        <f>'Base Table 5'!DN55/'Base Table 5'!DN$131</f>
        <v>8.3200295136572533E-4</v>
      </c>
      <c r="DL53">
        <f>'Base Table 5'!DO55/'Base Table 5'!DO$131</f>
        <v>5.5960139056346088E-5</v>
      </c>
    </row>
    <row r="54" spans="1:116" x14ac:dyDescent="0.4">
      <c r="A54">
        <v>53</v>
      </c>
      <c r="B54">
        <f>'Base Table 5'!E56/'Base Table 5'!E$131</f>
        <v>9.2314456260100689E-5</v>
      </c>
      <c r="C54">
        <f>'Base Table 5'!F56/'Base Table 5'!F$131</f>
        <v>4.077759095039488E-5</v>
      </c>
      <c r="D54">
        <f>'Base Table 5'!G56/'Base Table 5'!G$131</f>
        <v>3.9704335587195075E-5</v>
      </c>
      <c r="E54">
        <f>'Base Table 5'!H56/'Base Table 5'!H$131</f>
        <v>8.5061824932004576E-4</v>
      </c>
      <c r="F54">
        <f>'Base Table 5'!I56/'Base Table 5'!I$131</f>
        <v>1.9286833883217412E-5</v>
      </c>
      <c r="G54">
        <f>'Base Table 5'!J56/'Base Table 5'!J$131</f>
        <v>4.3955578505879803E-4</v>
      </c>
      <c r="H54">
        <f>'Base Table 5'!K56/'Base Table 5'!K$131</f>
        <v>2.1370946851705173E-4</v>
      </c>
      <c r="I54">
        <f>'Base Table 5'!L56/'Base Table 5'!L$131</f>
        <v>5.7831117651208964E-4</v>
      </c>
      <c r="J54">
        <f>'Base Table 5'!M56/'Base Table 5'!M$131</f>
        <v>3.3003086685634147E-4</v>
      </c>
      <c r="K54">
        <f>'Base Table 5'!N56/'Base Table 5'!N$131</f>
        <v>1.0233776277636175E-4</v>
      </c>
      <c r="L54">
        <f>'Base Table 5'!O56/'Base Table 5'!O$131</f>
        <v>1.2216009933667278E-3</v>
      </c>
      <c r="M54">
        <f>'Base Table 5'!P56/'Base Table 5'!P$131</f>
        <v>2.214566771188876E-4</v>
      </c>
      <c r="N54">
        <f>'Base Table 5'!Q56/'Base Table 5'!Q$131</f>
        <v>3.6754245929366424E-4</v>
      </c>
      <c r="O54">
        <f>'Base Table 5'!R56/'Base Table 5'!R$131</f>
        <v>7.6468603055324292E-5</v>
      </c>
      <c r="P54">
        <f>'Base Table 5'!S56/'Base Table 5'!S$131</f>
        <v>1.5173268265672544E-4</v>
      </c>
      <c r="Q54">
        <f>'Base Table 5'!T56/'Base Table 5'!T$131</f>
        <v>5.5901692276939807E-4</v>
      </c>
      <c r="R54">
        <f>'Base Table 5'!U56/'Base Table 5'!U$131</f>
        <v>5.4003354011694811E-4</v>
      </c>
      <c r="S54">
        <f>'Base Table 5'!V56/'Base Table 5'!V$131</f>
        <v>1.5844111004687561E-4</v>
      </c>
      <c r="T54">
        <f>'Base Table 5'!W56/'Base Table 5'!W$131</f>
        <v>5.9640943503242697E-4</v>
      </c>
      <c r="U54">
        <f>'Base Table 5'!X56/'Base Table 5'!X$131</f>
        <v>9.9336571675046005E-5</v>
      </c>
      <c r="V54">
        <f>'Base Table 5'!Y56/'Base Table 5'!Y$131</f>
        <v>1.0009366872146071E-4</v>
      </c>
      <c r="W54">
        <f>'Base Table 5'!Z56/'Base Table 5'!Z$131</f>
        <v>3.4437842582050695E-4</v>
      </c>
      <c r="X54">
        <f>'Base Table 5'!AA56/'Base Table 5'!AA$131</f>
        <v>2.0876967730293804E-2</v>
      </c>
      <c r="Y54">
        <f>'Base Table 5'!AB56/'Base Table 5'!AB$131</f>
        <v>7.3332736279632547E-3</v>
      </c>
      <c r="Z54">
        <f>'Base Table 5'!AC56/'Base Table 5'!AC$131</f>
        <v>2.3710946137312575E-3</v>
      </c>
      <c r="AA54">
        <f>'Base Table 5'!AD56/'Base Table 5'!AD$131</f>
        <v>4.1298722752583236E-5</v>
      </c>
      <c r="AB54">
        <f>'Base Table 5'!AE56/'Base Table 5'!AE$131</f>
        <v>7.9509202453987738E-5</v>
      </c>
      <c r="AC54">
        <f>'Base Table 5'!AF56/'Base Table 5'!AF$131</f>
        <v>2.3973711635315019E-4</v>
      </c>
      <c r="AD54">
        <f>'Base Table 5'!AG56/'Base Table 5'!AG$131</f>
        <v>1.9607920031058947E-5</v>
      </c>
      <c r="AE54">
        <f>'Base Table 5'!AH56/'Base Table 5'!AH$131</f>
        <v>3.7931034482758615E-5</v>
      </c>
      <c r="AF54">
        <f>'Base Table 5'!AI56/'Base Table 5'!AI$131</f>
        <v>9.2624708758197653E-5</v>
      </c>
      <c r="AG54">
        <f>'Base Table 5'!AJ56/'Base Table 5'!AJ$131</f>
        <v>1.0562864279766855E-4</v>
      </c>
      <c r="AH54">
        <f>'Base Table 5'!AK56/'Base Table 5'!AK$131</f>
        <v>6.4357407109538365E-4</v>
      </c>
      <c r="AI54">
        <f>'Base Table 5'!AL56/'Base Table 5'!AL$131</f>
        <v>8.5231386311964037E-5</v>
      </c>
      <c r="AJ54">
        <f>'Base Table 5'!AM56/'Base Table 5'!AM$131</f>
        <v>2.2589510738123028E-4</v>
      </c>
      <c r="AK54">
        <f>'Base Table 5'!AN56/'Base Table 5'!AN$131</f>
        <v>9.6395761420419799E-5</v>
      </c>
      <c r="AL54">
        <f>'Base Table 5'!AO56/'Base Table 5'!AO$131</f>
        <v>2.7040287590059412E-4</v>
      </c>
      <c r="AM54">
        <f>'Base Table 5'!AP56/'Base Table 5'!AP$131</f>
        <v>6.7071040083908212E-4</v>
      </c>
      <c r="AN54">
        <f>'Base Table 5'!AQ56/'Base Table 5'!AQ$131</f>
        <v>4.3942807533061315E-5</v>
      </c>
      <c r="AO54">
        <f>'Base Table 5'!AR56/'Base Table 5'!AR$131</f>
        <v>2.084336680831707E-3</v>
      </c>
      <c r="AP54">
        <f>'Base Table 5'!AS56/'Base Table 5'!AS$131</f>
        <v>2.303168352795825E-4</v>
      </c>
      <c r="AQ54">
        <f>'Base Table 5'!AT56/'Base Table 5'!AT$131</f>
        <v>2.1567565315116174E-3</v>
      </c>
      <c r="AR54">
        <f>'Base Table 5'!AU56/'Base Table 5'!AU$131</f>
        <v>6.349494474109983E-5</v>
      </c>
      <c r="AS54">
        <f>'Base Table 5'!AV56/'Base Table 5'!AV$131</f>
        <v>1.1021099164852677E-4</v>
      </c>
      <c r="AT54">
        <f>'Base Table 5'!AW56/'Base Table 5'!AW$131</f>
        <v>1.0719753335412967E-4</v>
      </c>
      <c r="AU54">
        <f>'Base Table 5'!AX56/'Base Table 5'!AX$131</f>
        <v>2.2607918423021202E-4</v>
      </c>
      <c r="AV54">
        <f>'Base Table 5'!AY56/'Base Table 5'!AY$131</f>
        <v>7.8481461375544197E-4</v>
      </c>
      <c r="AW54">
        <f>'Base Table 5'!AZ56/'Base Table 5'!AZ$131</f>
        <v>1.4321956670514738E-3</v>
      </c>
      <c r="AX54">
        <f>'Base Table 5'!BA56/'Base Table 5'!BA$131</f>
        <v>6.2989401014543504E-4</v>
      </c>
      <c r="AY54">
        <f>'Base Table 5'!BB56/'Base Table 5'!BB$131</f>
        <v>1.2481934124832049E-5</v>
      </c>
      <c r="AZ54">
        <f>'Base Table 5'!BC56/'Base Table 5'!BC$131</f>
        <v>1.1761518677643967E-4</v>
      </c>
      <c r="BA54">
        <f>'Base Table 5'!BD56/'Base Table 5'!BD$131</f>
        <v>2.964345093596638E-3</v>
      </c>
      <c r="BB54">
        <f>'Base Table 5'!BE56/'Base Table 5'!BE$131</f>
        <v>5.497739801003247E-3</v>
      </c>
      <c r="BC54">
        <f>'Base Table 5'!BF56/'Base Table 5'!BF$131</f>
        <v>3.6014960220892441E-3</v>
      </c>
      <c r="BD54">
        <f>'Base Table 5'!BG56/'Base Table 5'!BG$131</f>
        <v>7.9795071186006972E-3</v>
      </c>
      <c r="BE54">
        <f>'Base Table 5'!BH56/'Base Table 5'!BH$131</f>
        <v>7.8675602557796358E-4</v>
      </c>
      <c r="BF54">
        <f>'Base Table 5'!BI56/'Base Table 5'!BI$131</f>
        <v>1.1046456552902225E-3</v>
      </c>
      <c r="BG54">
        <f>'Base Table 5'!BJ56/'Base Table 5'!BJ$131</f>
        <v>3.0685574214216248E-4</v>
      </c>
      <c r="BH54">
        <f>'Base Table 5'!BK56/'Base Table 5'!BK$131</f>
        <v>7.0342217299281483E-4</v>
      </c>
      <c r="BI54">
        <f>'Base Table 5'!BL56/'Base Table 5'!BL$131</f>
        <v>7.385849027793628E-4</v>
      </c>
      <c r="BJ54">
        <f>'Base Table 5'!BM56/'Base Table 5'!BM$131</f>
        <v>7.6507595541940709E-3</v>
      </c>
      <c r="BK54">
        <f>'Base Table 5'!BN56/'Base Table 5'!BN$131</f>
        <v>1.2750988078496082E-2</v>
      </c>
      <c r="BL54">
        <f>'Base Table 5'!BO56/'Base Table 5'!BO$131</f>
        <v>1.420787518696799E-3</v>
      </c>
      <c r="BM54">
        <f>'Base Table 5'!BP56/'Base Table 5'!BP$131</f>
        <v>1.5942268351541581E-3</v>
      </c>
      <c r="BN54">
        <f>'Base Table 5'!BQ56/'Base Table 5'!BQ$131</f>
        <v>1.0678899082568808E-4</v>
      </c>
      <c r="BO54">
        <f>'Base Table 5'!BR56/'Base Table 5'!BR$131</f>
        <v>5.649459007260027E-5</v>
      </c>
      <c r="BP54">
        <f>'Base Table 5'!BS56/'Base Table 5'!BS$131</f>
        <v>2.047040643487749E-4</v>
      </c>
      <c r="BQ54">
        <f>'Base Table 5'!BT56/'Base Table 5'!BT$131</f>
        <v>2.7823612629412897E-4</v>
      </c>
      <c r="BR54">
        <f>'Base Table 5'!BU56/'Base Table 5'!BU$131</f>
        <v>3.9326416726082938E-5</v>
      </c>
      <c r="BS54">
        <f>'Base Table 5'!BV56/'Base Table 5'!BV$131</f>
        <v>3.4126243265301423E-3</v>
      </c>
      <c r="BT54">
        <f>'Base Table 5'!BW56/'Base Table 5'!BW$131</f>
        <v>2.3988100241357363E-3</v>
      </c>
      <c r="BU54">
        <f>'Base Table 5'!BX56/'Base Table 5'!BX$131</f>
        <v>1.7390347925174794E-3</v>
      </c>
      <c r="BV54">
        <f>'Base Table 5'!BY56/'Base Table 5'!BY$131</f>
        <v>1.2561730139537912E-3</v>
      </c>
      <c r="BW54">
        <f>'Base Table 5'!BZ56/'Base Table 5'!BZ$131</f>
        <v>1.3907715464450842E-4</v>
      </c>
      <c r="BX54">
        <f>'Base Table 5'!CA56/'Base Table 5'!CA$131</f>
        <v>4.0563097835507201E-4</v>
      </c>
      <c r="BY54">
        <f>'Base Table 5'!CB56/'Base Table 5'!CB$131</f>
        <v>1.410231049216648E-4</v>
      </c>
      <c r="BZ54">
        <f>'Base Table 5'!CC56/'Base Table 5'!CC$131</f>
        <v>9.7797752667452695E-5</v>
      </c>
      <c r="CA54">
        <f>'Base Table 5'!CD56/'Base Table 5'!CD$131</f>
        <v>2.950643041190973E-4</v>
      </c>
      <c r="CB54">
        <f>'Base Table 5'!CE56/'Base Table 5'!CE$131</f>
        <v>4.2870736976588161E-4</v>
      </c>
      <c r="CC54">
        <f>'Base Table 5'!CF56/'Base Table 5'!CF$131</f>
        <v>5.5704156714974393E-4</v>
      </c>
      <c r="CD54">
        <f>'Base Table 5'!CG56/'Base Table 5'!CG$131</f>
        <v>4.1002858904647124E-5</v>
      </c>
      <c r="CE54">
        <f>'Base Table 5'!CH56/'Base Table 5'!CH$131</f>
        <v>2.1073210145399917E-3</v>
      </c>
      <c r="CF54">
        <f>'Base Table 5'!CI56/'Base Table 5'!CI$131</f>
        <v>5.1437153948296889E-5</v>
      </c>
      <c r="CG54">
        <f>'Base Table 5'!CJ56/'Base Table 5'!CJ$131</f>
        <v>4.4491830316052016E-5</v>
      </c>
      <c r="CH54">
        <f>'Base Table 5'!CK56/'Base Table 5'!CK$131</f>
        <v>8.8649904413876037E-5</v>
      </c>
      <c r="CI54">
        <f>'Base Table 5'!CL56/'Base Table 5'!CL$131</f>
        <v>1.2669856216844856E-5</v>
      </c>
      <c r="CJ54">
        <f>'Base Table 5'!CM56/'Base Table 5'!CM$131</f>
        <v>4.0229184602511246E-5</v>
      </c>
      <c r="CK54">
        <f>'Base Table 5'!CN56/'Base Table 5'!CN$131</f>
        <v>1.0611659420068849E-4</v>
      </c>
      <c r="CL54">
        <f>'Base Table 5'!CO56/'Base Table 5'!CO$131</f>
        <v>9.6649488687692806E-6</v>
      </c>
      <c r="CM54">
        <f>'Base Table 5'!CP56/'Base Table 5'!CP$131</f>
        <v>1.3150050305904134E-5</v>
      </c>
      <c r="CN54">
        <f>'Base Table 5'!CQ56/'Base Table 5'!CQ$131</f>
        <v>2.0292464065139725E-5</v>
      </c>
      <c r="CO54">
        <f>'Base Table 5'!CR56/'Base Table 5'!CR$131</f>
        <v>8.8098197954169569E-6</v>
      </c>
      <c r="CP54">
        <f>'Base Table 5'!CS56/'Base Table 5'!CS$131</f>
        <v>5.6652177877747029E-5</v>
      </c>
      <c r="CQ54">
        <f>'Base Table 5'!CT56/'Base Table 5'!CT$131</f>
        <v>1.6068278166047486E-4</v>
      </c>
      <c r="CR54">
        <f>'Base Table 5'!CU56/'Base Table 5'!CU$131</f>
        <v>1.6013937682802048E-4</v>
      </c>
      <c r="CS54">
        <f>'Base Table 5'!CV56/'Base Table 5'!CV$131</f>
        <v>5.8442477876106186E-5</v>
      </c>
      <c r="CT54">
        <f>'Base Table 5'!CW56/'Base Table 5'!CW$131</f>
        <v>1.1803448149045417E-4</v>
      </c>
      <c r="CU54">
        <f>'Base Table 5'!CX56/'Base Table 5'!CX$131</f>
        <v>6.0153959992630581E-5</v>
      </c>
      <c r="CV54">
        <f>'Base Table 5'!CY56/'Base Table 5'!CY$131</f>
        <v>5.859412164458037E-5</v>
      </c>
      <c r="CW54">
        <f>'Base Table 5'!CZ56/'Base Table 5'!CZ$131</f>
        <v>1.5767704512893648E-4</v>
      </c>
      <c r="CX54">
        <f>'Base Table 5'!DA56/'Base Table 5'!DA$131</f>
        <v>5.5878295024284499E-5</v>
      </c>
      <c r="CY54">
        <f>'Base Table 5'!DB56/'Base Table 5'!DB$131</f>
        <v>1.5122039578121597E-4</v>
      </c>
      <c r="CZ54">
        <f>'Base Table 5'!DC56/'Base Table 5'!DC$131</f>
        <v>4.8520363535443044E-5</v>
      </c>
      <c r="DA54">
        <f>'Base Table 5'!DD56/'Base Table 5'!DD$131</f>
        <v>5.8489673404659382E-5</v>
      </c>
      <c r="DB54">
        <f>'Base Table 5'!DE56/'Base Table 5'!DE$131</f>
        <v>1.0478182863935128E-4</v>
      </c>
      <c r="DC54">
        <f>'Base Table 5'!DF56/'Base Table 5'!DF$131</f>
        <v>5.5954258307345836E-5</v>
      </c>
      <c r="DD54">
        <f>'Base Table 5'!DG56/'Base Table 5'!DG$131</f>
        <v>1.8914972588318659E-4</v>
      </c>
      <c r="DE54">
        <f>'Base Table 5'!DH56/'Base Table 5'!DH$131</f>
        <v>1.0546405361608005E-4</v>
      </c>
      <c r="DF54">
        <f>'Base Table 5'!DI56/'Base Table 5'!DI$131</f>
        <v>1.2717510071608525E-4</v>
      </c>
      <c r="DG54">
        <f>'Base Table 5'!DJ56/'Base Table 5'!DJ$131</f>
        <v>1.6162219473405195E-4</v>
      </c>
      <c r="DH54">
        <f>'Base Table 5'!DK56/'Base Table 5'!DK$131</f>
        <v>3.0150957113767068E-4</v>
      </c>
      <c r="DI54">
        <f>'Base Table 5'!DL56/'Base Table 5'!DL$131</f>
        <v>6.2886793688207948E-4</v>
      </c>
      <c r="DJ54">
        <f>'Base Table 5'!DM56/'Base Table 5'!DM$131</f>
        <v>1.8481768309116873E-3</v>
      </c>
      <c r="DK54">
        <f>'Base Table 5'!DN56/'Base Table 5'!DN$131</f>
        <v>2.8852555759161918E-4</v>
      </c>
      <c r="DL54">
        <f>'Base Table 5'!DO56/'Base Table 5'!DO$131</f>
        <v>1.5408202671678856E-5</v>
      </c>
    </row>
    <row r="55" spans="1:116" x14ac:dyDescent="0.4">
      <c r="A55">
        <v>54</v>
      </c>
      <c r="B55">
        <f>'Base Table 5'!E57/'Base Table 5'!E$131</f>
        <v>5.3422875586501856E-4</v>
      </c>
      <c r="C55">
        <f>'Base Table 5'!F57/'Base Table 5'!F$131</f>
        <v>3.763210607946222E-4</v>
      </c>
      <c r="D55">
        <f>'Base Table 5'!G57/'Base Table 5'!G$131</f>
        <v>4.406701064573644E-4</v>
      </c>
      <c r="E55">
        <f>'Base Table 5'!H57/'Base Table 5'!H$131</f>
        <v>3.2717309670596334E-3</v>
      </c>
      <c r="F55">
        <f>'Base Table 5'!I57/'Base Table 5'!I$131</f>
        <v>2.2135005863646031E-4</v>
      </c>
      <c r="G55">
        <f>'Base Table 5'!J57/'Base Table 5'!J$131</f>
        <v>3.5992592727055964E-3</v>
      </c>
      <c r="H55">
        <f>'Base Table 5'!K57/'Base Table 5'!K$131</f>
        <v>1.2227418861120564E-3</v>
      </c>
      <c r="I55">
        <f>'Base Table 5'!L57/'Base Table 5'!L$131</f>
        <v>1.7600481772276928E-3</v>
      </c>
      <c r="J55">
        <f>'Base Table 5'!M57/'Base Table 5'!M$131</f>
        <v>9.611044651672572E-4</v>
      </c>
      <c r="K55">
        <f>'Base Table 5'!N57/'Base Table 5'!N$131</f>
        <v>2.4987012447306967E-4</v>
      </c>
      <c r="L55">
        <f>'Base Table 5'!O57/'Base Table 5'!O$131</f>
        <v>1.8799001323996742E-3</v>
      </c>
      <c r="M55">
        <f>'Base Table 5'!P57/'Base Table 5'!P$131</f>
        <v>7.2005902722971371E-4</v>
      </c>
      <c r="N55">
        <f>'Base Table 5'!Q57/'Base Table 5'!Q$131</f>
        <v>1.0576385132687761E-3</v>
      </c>
      <c r="O55">
        <f>'Base Table 5'!R57/'Base Table 5'!R$131</f>
        <v>3.2352014759151338E-4</v>
      </c>
      <c r="P55">
        <f>'Base Table 5'!S57/'Base Table 5'!S$131</f>
        <v>6.2110152358301515E-4</v>
      </c>
      <c r="Q55">
        <f>'Base Table 5'!T57/'Base Table 5'!T$131</f>
        <v>5.3010178509496706E-4</v>
      </c>
      <c r="R55">
        <f>'Base Table 5'!U57/'Base Table 5'!U$131</f>
        <v>1.2504752411172041E-3</v>
      </c>
      <c r="S55">
        <f>'Base Table 5'!V57/'Base Table 5'!V$131</f>
        <v>9.7630202643488409E-4</v>
      </c>
      <c r="T55">
        <f>'Base Table 5'!W57/'Base Table 5'!W$131</f>
        <v>9.6005627191700837E-4</v>
      </c>
      <c r="U55">
        <f>'Base Table 5'!X57/'Base Table 5'!X$131</f>
        <v>7.7086525162712314E-4</v>
      </c>
      <c r="V55">
        <f>'Base Table 5'!Y57/'Base Table 5'!Y$131</f>
        <v>6.5862149200982369E-4</v>
      </c>
      <c r="W55">
        <f>'Base Table 5'!Z57/'Base Table 5'!Z$131</f>
        <v>9.1472805693139771E-4</v>
      </c>
      <c r="X55">
        <f>'Base Table 5'!AA57/'Base Table 5'!AA$131</f>
        <v>3.2672639948591003E-3</v>
      </c>
      <c r="Y55">
        <f>'Base Table 5'!AB57/'Base Table 5'!AB$131</f>
        <v>1.3905019143221546E-3</v>
      </c>
      <c r="Z55">
        <f>'Base Table 5'!AC57/'Base Table 5'!AC$131</f>
        <v>7.1951616566149365E-4</v>
      </c>
      <c r="AA55">
        <f>'Base Table 5'!AD57/'Base Table 5'!AD$131</f>
        <v>4.7402622027336103E-4</v>
      </c>
      <c r="AB55">
        <f>'Base Table 5'!AE57/'Base Table 5'!AE$131</f>
        <v>6.6319018404907982E-4</v>
      </c>
      <c r="AC55">
        <f>'Base Table 5'!AF57/'Base Table 5'!AF$131</f>
        <v>2.3484617716614843E-3</v>
      </c>
      <c r="AD55">
        <f>'Base Table 5'!AG57/'Base Table 5'!AG$131</f>
        <v>8.2353264130447578E-5</v>
      </c>
      <c r="AE55">
        <f>'Base Table 5'!AH57/'Base Table 5'!AH$131</f>
        <v>4.4546279491833031E-4</v>
      </c>
      <c r="AF55">
        <f>'Base Table 5'!AI57/'Base Table 5'!AI$131</f>
        <v>9.9457679076425339E-4</v>
      </c>
      <c r="AG55">
        <f>'Base Table 5'!AJ57/'Base Table 5'!AJ$131</f>
        <v>1.2919067443796831E-3</v>
      </c>
      <c r="AH55">
        <f>'Base Table 5'!AK57/'Base Table 5'!AK$131</f>
        <v>7.5581711436384109E-3</v>
      </c>
      <c r="AI55">
        <f>'Base Table 5'!AL57/'Base Table 5'!AL$131</f>
        <v>1.7552020682903922E-3</v>
      </c>
      <c r="AJ55">
        <f>'Base Table 5'!AM57/'Base Table 5'!AM$131</f>
        <v>1.1247853530764441E-3</v>
      </c>
      <c r="AK55">
        <f>'Base Table 5'!AN57/'Base Table 5'!AN$131</f>
        <v>9.7298588291494482E-4</v>
      </c>
      <c r="AL55">
        <f>'Base Table 5'!AO57/'Base Table 5'!AO$131</f>
        <v>2.0470609144013479E-4</v>
      </c>
      <c r="AM55">
        <f>'Base Table 5'!AP57/'Base Table 5'!AP$131</f>
        <v>9.9218581945862902E-4</v>
      </c>
      <c r="AN55">
        <f>'Base Table 5'!AQ57/'Base Table 5'!AQ$131</f>
        <v>4.6072227829612058E-4</v>
      </c>
      <c r="AO55">
        <f>'Base Table 5'!AR57/'Base Table 5'!AR$131</f>
        <v>4.3588799178144091E-3</v>
      </c>
      <c r="AP55">
        <f>'Base Table 5'!AS57/'Base Table 5'!AS$131</f>
        <v>1.1756510161534065E-3</v>
      </c>
      <c r="AQ55">
        <f>'Base Table 5'!AT57/'Base Table 5'!AT$131</f>
        <v>4.692197746106571E-3</v>
      </c>
      <c r="AR55">
        <f>'Base Table 5'!AU57/'Base Table 5'!AU$131</f>
        <v>8.4922201309349944E-4</v>
      </c>
      <c r="AS55">
        <f>'Base Table 5'!AV57/'Base Table 5'!AV$131</f>
        <v>8.5581213597978273E-4</v>
      </c>
      <c r="AT55">
        <f>'Base Table 5'!AW57/'Base Table 5'!AW$131</f>
        <v>5.1642156461129693E-3</v>
      </c>
      <c r="AU55">
        <f>'Base Table 5'!AX57/'Base Table 5'!AX$131</f>
        <v>6.758962795853393E-4</v>
      </c>
      <c r="AV55">
        <f>'Base Table 5'!AY57/'Base Table 5'!AY$131</f>
        <v>5.177416657504672E-3</v>
      </c>
      <c r="AW55">
        <f>'Base Table 5'!AZ57/'Base Table 5'!AZ$131</f>
        <v>6.1361139801529045E-3</v>
      </c>
      <c r="AX55">
        <f>'Base Table 5'!BA57/'Base Table 5'!BA$131</f>
        <v>2.9811127482041971E-3</v>
      </c>
      <c r="AY55">
        <f>'Base Table 5'!BB57/'Base Table 5'!BB$131</f>
        <v>1.7527920230770732E-4</v>
      </c>
      <c r="AZ55">
        <f>'Base Table 5'!BC57/'Base Table 5'!BC$131</f>
        <v>4.2066851135216911E-3</v>
      </c>
      <c r="BA55">
        <f>'Base Table 5'!BD57/'Base Table 5'!BD$131</f>
        <v>1.9600552601381549E-2</v>
      </c>
      <c r="BB55">
        <f>'Base Table 5'!BE57/'Base Table 5'!BE$131</f>
        <v>4.1230869483937407E-2</v>
      </c>
      <c r="BC55">
        <f>'Base Table 5'!BF57/'Base Table 5'!BF$131</f>
        <v>2.8929702655143278E-2</v>
      </c>
      <c r="BD55">
        <f>'Base Table 5'!BG57/'Base Table 5'!BG$131</f>
        <v>6.6300012925685067E-3</v>
      </c>
      <c r="BE55">
        <f>'Base Table 5'!BH57/'Base Table 5'!BH$131</f>
        <v>1.115113133300541E-2</v>
      </c>
      <c r="BF55">
        <f>'Base Table 5'!BI57/'Base Table 5'!BI$131</f>
        <v>5.4144283923296148E-3</v>
      </c>
      <c r="BG55">
        <f>'Base Table 5'!BJ57/'Base Table 5'!BJ$131</f>
        <v>6.4944635297529097E-3</v>
      </c>
      <c r="BH55">
        <f>'Base Table 5'!BK57/'Base Table 5'!BK$131</f>
        <v>4.1889960579173649E-3</v>
      </c>
      <c r="BI55">
        <f>'Base Table 5'!BL57/'Base Table 5'!BL$131</f>
        <v>7.7224505235961522E-3</v>
      </c>
      <c r="BJ55">
        <f>'Base Table 5'!BM57/'Base Table 5'!BM$131</f>
        <v>1.0292972176930031E-2</v>
      </c>
      <c r="BK55">
        <f>'Base Table 5'!BN57/'Base Table 5'!BN$131</f>
        <v>8.9980787061686163E-3</v>
      </c>
      <c r="BL55">
        <f>'Base Table 5'!BO57/'Base Table 5'!BO$131</f>
        <v>1.2964949399833592E-2</v>
      </c>
      <c r="BM55">
        <f>'Base Table 5'!BP57/'Base Table 5'!BP$131</f>
        <v>4.1908424558166919E-3</v>
      </c>
      <c r="BN55">
        <f>'Base Table 5'!BQ57/'Base Table 5'!BQ$131</f>
        <v>5.9602967011516701E-4</v>
      </c>
      <c r="BO55">
        <f>'Base Table 5'!BR57/'Base Table 5'!BR$131</f>
        <v>3.6690858528698732E-4</v>
      </c>
      <c r="BP55">
        <f>'Base Table 5'!BS57/'Base Table 5'!BS$131</f>
        <v>4.2041504594550136E-4</v>
      </c>
      <c r="BQ55">
        <f>'Base Table 5'!BT57/'Base Table 5'!BT$131</f>
        <v>5.6127644524467868E-3</v>
      </c>
      <c r="BR55">
        <f>'Base Table 5'!BU57/'Base Table 5'!BU$131</f>
        <v>8.8407043517724812E-4</v>
      </c>
      <c r="BS55">
        <f>'Base Table 5'!BV57/'Base Table 5'!BV$131</f>
        <v>5.6104835406600353E-3</v>
      </c>
      <c r="BT55">
        <f>'Base Table 5'!BW57/'Base Table 5'!BW$131</f>
        <v>2.7102859064109799E-3</v>
      </c>
      <c r="BU55">
        <f>'Base Table 5'!BX57/'Base Table 5'!BX$131</f>
        <v>2.9727663654411773E-3</v>
      </c>
      <c r="BV55">
        <f>'Base Table 5'!BY57/'Base Table 5'!BY$131</f>
        <v>4.1638404145325492E-3</v>
      </c>
      <c r="BW55">
        <f>'Base Table 5'!BZ57/'Base Table 5'!BZ$131</f>
        <v>5.2775279931421663E-4</v>
      </c>
      <c r="BX55">
        <f>'Base Table 5'!CA57/'Base Table 5'!CA$131</f>
        <v>6.6808487431295189E-4</v>
      </c>
      <c r="BY55">
        <f>'Base Table 5'!CB57/'Base Table 5'!CB$131</f>
        <v>4.6211425858521922E-4</v>
      </c>
      <c r="BZ55">
        <f>'Base Table 5'!CC57/'Base Table 5'!CC$131</f>
        <v>4.8234936775815924E-4</v>
      </c>
      <c r="CA55">
        <f>'Base Table 5'!CD57/'Base Table 5'!CD$131</f>
        <v>4.176920417716095E-4</v>
      </c>
      <c r="CB55">
        <f>'Base Table 5'!CE57/'Base Table 5'!CE$131</f>
        <v>5.0625580207274389E-4</v>
      </c>
      <c r="CC55">
        <f>'Base Table 5'!CF57/'Base Table 5'!CF$131</f>
        <v>1.7916572512005524E-4</v>
      </c>
      <c r="CD55">
        <f>'Base Table 5'!CG57/'Base Table 5'!CG$131</f>
        <v>3.0768260552721565E-4</v>
      </c>
      <c r="CE55">
        <f>'Base Table 5'!CH57/'Base Table 5'!CH$131</f>
        <v>8.921963064537112E-4</v>
      </c>
      <c r="CF55">
        <f>'Base Table 5'!CI57/'Base Table 5'!CI$131</f>
        <v>5.7255605795690602E-5</v>
      </c>
      <c r="CG55">
        <f>'Base Table 5'!CJ57/'Base Table 5'!CJ$131</f>
        <v>1.7178639870511295E-4</v>
      </c>
      <c r="CH55">
        <f>'Base Table 5'!CK57/'Base Table 5'!CK$131</f>
        <v>1.0239571408578079E-3</v>
      </c>
      <c r="CI55">
        <f>'Base Table 5'!CL57/'Base Table 5'!CL$131</f>
        <v>1.3342583476696966E-4</v>
      </c>
      <c r="CJ55">
        <f>'Base Table 5'!CM57/'Base Table 5'!CM$131</f>
        <v>5.0462557197528777E-5</v>
      </c>
      <c r="CK55">
        <f>'Base Table 5'!CN57/'Base Table 5'!CN$131</f>
        <v>3.5096351647148822E-4</v>
      </c>
      <c r="CL55">
        <f>'Base Table 5'!CO57/'Base Table 5'!CO$131</f>
        <v>1.6095361516123773E-4</v>
      </c>
      <c r="CM55">
        <f>'Base Table 5'!CP57/'Base Table 5'!CP$131</f>
        <v>2.6131120756592345E-5</v>
      </c>
      <c r="CN55">
        <f>'Base Table 5'!CQ57/'Base Table 5'!CQ$131</f>
        <v>4.4229650760240399E-5</v>
      </c>
      <c r="CO55">
        <f>'Base Table 5'!CR57/'Base Table 5'!CR$131</f>
        <v>3.5675527211151912E-5</v>
      </c>
      <c r="CP55">
        <f>'Base Table 5'!CS57/'Base Table 5'!CS$131</f>
        <v>3.108422748411805E-4</v>
      </c>
      <c r="CQ55">
        <f>'Base Table 5'!CT57/'Base Table 5'!CT$131</f>
        <v>1.583003275043365E-4</v>
      </c>
      <c r="CR55">
        <f>'Base Table 5'!CU57/'Base Table 5'!CU$131</f>
        <v>1.7720805343110916E-4</v>
      </c>
      <c r="CS55">
        <f>'Base Table 5'!CV57/'Base Table 5'!CV$131</f>
        <v>1.2273805309734513E-4</v>
      </c>
      <c r="CT55">
        <f>'Base Table 5'!CW57/'Base Table 5'!CW$131</f>
        <v>2.4121270404101153E-4</v>
      </c>
      <c r="CU55">
        <f>'Base Table 5'!CX57/'Base Table 5'!CX$131</f>
        <v>1.1459314552799289E-4</v>
      </c>
      <c r="CV55">
        <f>'Base Table 5'!CY57/'Base Table 5'!CY$131</f>
        <v>9.2863574583758091E-5</v>
      </c>
      <c r="CW55">
        <f>'Base Table 5'!CZ57/'Base Table 5'!CZ$131</f>
        <v>3.1361774770385914E-4</v>
      </c>
      <c r="CX55">
        <f>'Base Table 5'!DA57/'Base Table 5'!DA$131</f>
        <v>2.8477405121943501E-4</v>
      </c>
      <c r="CY55">
        <f>'Base Table 5'!DB57/'Base Table 5'!DB$131</f>
        <v>1.4895291416393655E-3</v>
      </c>
      <c r="CZ55">
        <f>'Base Table 5'!DC57/'Base Table 5'!DC$131</f>
        <v>3.6611598352956332E-4</v>
      </c>
      <c r="DA55">
        <f>'Base Table 5'!DD57/'Base Table 5'!DD$131</f>
        <v>3.3704623033292496E-4</v>
      </c>
      <c r="DB55">
        <f>'Base Table 5'!DE57/'Base Table 5'!DE$131</f>
        <v>6.2953933736082767E-4</v>
      </c>
      <c r="DC55">
        <f>'Base Table 5'!DF57/'Base Table 5'!DF$131</f>
        <v>2.2481598169810739E-4</v>
      </c>
      <c r="DD55">
        <f>'Base Table 5'!DG57/'Base Table 5'!DG$131</f>
        <v>5.0295911191029124E-4</v>
      </c>
      <c r="DE55">
        <f>'Base Table 5'!DH57/'Base Table 5'!DH$131</f>
        <v>4.9840793390364699E-4</v>
      </c>
      <c r="DF55">
        <f>'Base Table 5'!DI57/'Base Table 5'!DI$131</f>
        <v>1.1251279658549872E-3</v>
      </c>
      <c r="DG55">
        <f>'Base Table 5'!DJ57/'Base Table 5'!DJ$131</f>
        <v>8.8149496377451844E-4</v>
      </c>
      <c r="DH55">
        <f>'Base Table 5'!DK57/'Base Table 5'!DK$131</f>
        <v>1.6466616350482666E-3</v>
      </c>
      <c r="DI55">
        <f>'Base Table 5'!DL57/'Base Table 5'!DL$131</f>
        <v>2.2222222222222222E-3</v>
      </c>
      <c r="DJ55">
        <f>'Base Table 5'!DM57/'Base Table 5'!DM$131</f>
        <v>4.303296111430507E-3</v>
      </c>
      <c r="DK55">
        <f>'Base Table 5'!DN57/'Base Table 5'!DN$131</f>
        <v>1.4784539173358269E-3</v>
      </c>
      <c r="DL55">
        <f>'Base Table 5'!DO57/'Base Table 5'!DO$131</f>
        <v>2.9475533974872883E-4</v>
      </c>
    </row>
    <row r="56" spans="1:116" x14ac:dyDescent="0.4">
      <c r="A56">
        <v>55</v>
      </c>
      <c r="B56">
        <f>'Base Table 5'!E58/'Base Table 5'!E$131</f>
        <v>3.2571777320455702E-4</v>
      </c>
      <c r="C56">
        <f>'Base Table 5'!F58/'Base Table 5'!F$131</f>
        <v>2.3137959285837143E-4</v>
      </c>
      <c r="D56">
        <f>'Base Table 5'!G58/'Base Table 5'!G$131</f>
        <v>3.7333891255052909E-4</v>
      </c>
      <c r="E56">
        <f>'Base Table 5'!H58/'Base Table 5'!H$131</f>
        <v>9.0524132726128859E-4</v>
      </c>
      <c r="F56">
        <f>'Base Table 5'!I58/'Base Table 5'!I$131</f>
        <v>1.6429691282377997E-4</v>
      </c>
      <c r="G56">
        <f>'Base Table 5'!J58/'Base Table 5'!J$131</f>
        <v>6.060829602725508E-4</v>
      </c>
      <c r="H56">
        <f>'Base Table 5'!K58/'Base Table 5'!K$131</f>
        <v>7.0308800371147691E-4</v>
      </c>
      <c r="I56">
        <f>'Base Table 5'!L58/'Base Table 5'!L$131</f>
        <v>2.4398641361863391E-4</v>
      </c>
      <c r="J56">
        <f>'Base Table 5'!M58/'Base Table 5'!M$131</f>
        <v>1.1342722088026699E-4</v>
      </c>
      <c r="K56">
        <f>'Base Table 5'!N58/'Base Table 5'!N$131</f>
        <v>9.5710881720592551E-5</v>
      </c>
      <c r="L56">
        <f>'Base Table 5'!O58/'Base Table 5'!O$131</f>
        <v>5.9858638766093278E-4</v>
      </c>
      <c r="M56">
        <f>'Base Table 5'!P58/'Base Table 5'!P$131</f>
        <v>2.4424371558636951E-4</v>
      </c>
      <c r="N56">
        <f>'Base Table 5'!Q58/'Base Table 5'!Q$131</f>
        <v>5.5837973856883067E-4</v>
      </c>
      <c r="O56">
        <f>'Base Table 5'!R58/'Base Table 5'!R$131</f>
        <v>2.3707786802258863E-4</v>
      </c>
      <c r="P56">
        <f>'Base Table 5'!S58/'Base Table 5'!S$131</f>
        <v>4.5724012730446339E-4</v>
      </c>
      <c r="Q56">
        <f>'Base Table 5'!T58/'Base Table 5'!T$131</f>
        <v>3.6673016856207956E-4</v>
      </c>
      <c r="R56">
        <f>'Base Table 5'!U58/'Base Table 5'!U$131</f>
        <v>9.7734133383643664E-4</v>
      </c>
      <c r="S56">
        <f>'Base Table 5'!V58/'Base Table 5'!V$131</f>
        <v>7.4106958200173328E-4</v>
      </c>
      <c r="T56">
        <f>'Base Table 5'!W58/'Base Table 5'!W$131</f>
        <v>6.5221061345313623E-4</v>
      </c>
      <c r="U56">
        <f>'Base Table 5'!X58/'Base Table 5'!X$131</f>
        <v>5.6861333798716726E-4</v>
      </c>
      <c r="V56">
        <f>'Base Table 5'!Y58/'Base Table 5'!Y$131</f>
        <v>4.1866364515913168E-4</v>
      </c>
      <c r="W56">
        <f>'Base Table 5'!Z58/'Base Table 5'!Z$131</f>
        <v>6.5932357941428463E-4</v>
      </c>
      <c r="X56">
        <f>'Base Table 5'!AA58/'Base Table 5'!AA$131</f>
        <v>5.2716048682914529E-4</v>
      </c>
      <c r="Y56">
        <f>'Base Table 5'!AB58/'Base Table 5'!AB$131</f>
        <v>2.5128090640542044E-4</v>
      </c>
      <c r="Z56">
        <f>'Base Table 5'!AC58/'Base Table 5'!AC$131</f>
        <v>2.6605164960837838E-4</v>
      </c>
      <c r="AA56">
        <f>'Base Table 5'!AD58/'Base Table 5'!AD$131</f>
        <v>3.1610406031379746E-4</v>
      </c>
      <c r="AB56">
        <f>'Base Table 5'!AE58/'Base Table 5'!AE$131</f>
        <v>4.7386503067484669E-4</v>
      </c>
      <c r="AC56">
        <f>'Base Table 5'!AF58/'Base Table 5'!AF$131</f>
        <v>7.4208606749837254E-4</v>
      </c>
      <c r="AD56">
        <f>'Base Table 5'!AG58/'Base Table 5'!AG$131</f>
        <v>5.8823760093176844E-5</v>
      </c>
      <c r="AE56">
        <f>'Base Table 5'!AH58/'Base Table 5'!AH$131</f>
        <v>3.6769509981851182E-4</v>
      </c>
      <c r="AF56">
        <f>'Base Table 5'!AI58/'Base Table 5'!AI$131</f>
        <v>7.5444669100939443E-4</v>
      </c>
      <c r="AG56">
        <f>'Base Table 5'!AJ58/'Base Table 5'!AJ$131</f>
        <v>3.7795170691090743E-4</v>
      </c>
      <c r="AH56">
        <f>'Base Table 5'!AK58/'Base Table 5'!AK$131</f>
        <v>4.4642110342608976E-4</v>
      </c>
      <c r="AI56">
        <f>'Base Table 5'!AL58/'Base Table 5'!AL$131</f>
        <v>4.9110607037821709E-4</v>
      </c>
      <c r="AJ56">
        <f>'Base Table 5'!AM58/'Base Table 5'!AM$131</f>
        <v>4.3349189193388389E-4</v>
      </c>
      <c r="AK56">
        <f>'Base Table 5'!AN58/'Base Table 5'!AN$131</f>
        <v>5.769081374012037E-4</v>
      </c>
      <c r="AL56">
        <f>'Base Table 5'!AO58/'Base Table 5'!AO$131</f>
        <v>1.4293203052734142E-4</v>
      </c>
      <c r="AM56">
        <f>'Base Table 5'!AP58/'Base Table 5'!AP$131</f>
        <v>4.3162114111897478E-4</v>
      </c>
      <c r="AN56">
        <f>'Base Table 5'!AQ58/'Base Table 5'!AQ$131</f>
        <v>3.4996232506210304E-4</v>
      </c>
      <c r="AO56">
        <f>'Base Table 5'!AR58/'Base Table 5'!AR$131</f>
        <v>3.8364645248813677E-4</v>
      </c>
      <c r="AP56">
        <f>'Base Table 5'!AS58/'Base Table 5'!AS$131</f>
        <v>4.1671006040125722E-4</v>
      </c>
      <c r="AQ56">
        <f>'Base Table 5'!AT58/'Base Table 5'!AT$131</f>
        <v>2.8014403234205494E-4</v>
      </c>
      <c r="AR56">
        <f>'Base Table 5'!AU58/'Base Table 5'!AU$131</f>
        <v>3.8106115972144205E-4</v>
      </c>
      <c r="AS56">
        <f>'Base Table 5'!AV58/'Base Table 5'!AV$131</f>
        <v>9.3720147042999512E-4</v>
      </c>
      <c r="AT56">
        <f>'Base Table 5'!AW58/'Base Table 5'!AW$131</f>
        <v>3.9897900985517976E-4</v>
      </c>
      <c r="AU56">
        <f>'Base Table 5'!AX58/'Base Table 5'!AX$131</f>
        <v>3.0311357293087682E-4</v>
      </c>
      <c r="AV56">
        <f>'Base Table 5'!AY58/'Base Table 5'!AY$131</f>
        <v>4.0895174423343845E-4</v>
      </c>
      <c r="AW56">
        <f>'Base Table 5'!AZ58/'Base Table 5'!AZ$131</f>
        <v>3.5593487462391856E-4</v>
      </c>
      <c r="AX56">
        <f>'Base Table 5'!BA58/'Base Table 5'!BA$131</f>
        <v>2.4683572677008735E-4</v>
      </c>
      <c r="AY56">
        <f>'Base Table 5'!BB58/'Base Table 5'!BB$131</f>
        <v>2.9917225265518504E-5</v>
      </c>
      <c r="AZ56">
        <f>'Base Table 5'!BC58/'Base Table 5'!BC$131</f>
        <v>5.3667574857052839E-4</v>
      </c>
      <c r="BA56">
        <f>'Base Table 5'!BD58/'Base Table 5'!BD$131</f>
        <v>5.280344945175064E-4</v>
      </c>
      <c r="BB56">
        <f>'Base Table 5'!BE58/'Base Table 5'!BE$131</f>
        <v>3.8972876635547067E-4</v>
      </c>
      <c r="BC56">
        <f>'Base Table 5'!BF58/'Base Table 5'!BF$131</f>
        <v>6.4671786182613519E-4</v>
      </c>
      <c r="BD56">
        <f>'Base Table 5'!BG58/'Base Table 5'!BG$131</f>
        <v>1.1851676541046397E-2</v>
      </c>
      <c r="BE56">
        <f>'Base Table 5'!BH58/'Base Table 5'!BH$131</f>
        <v>1.0766969995081161E-3</v>
      </c>
      <c r="BF56">
        <f>'Base Table 5'!BI58/'Base Table 5'!BI$131</f>
        <v>8.8213224783002559E-4</v>
      </c>
      <c r="BG56">
        <f>'Base Table 5'!BJ58/'Base Table 5'!BJ$131</f>
        <v>9.7906866468669808E-4</v>
      </c>
      <c r="BH56">
        <f>'Base Table 5'!BK58/'Base Table 5'!BK$131</f>
        <v>1.1055020560968053E-3</v>
      </c>
      <c r="BI56">
        <f>'Base Table 5'!BL58/'Base Table 5'!BL$131</f>
        <v>1.8217611734668894E-3</v>
      </c>
      <c r="BJ56">
        <f>'Base Table 5'!BM58/'Base Table 5'!BM$131</f>
        <v>2.1749342239188022E-3</v>
      </c>
      <c r="BK56">
        <f>'Base Table 5'!BN58/'Base Table 5'!BN$131</f>
        <v>1.7813278541985898E-3</v>
      </c>
      <c r="BL56">
        <f>'Base Table 5'!BO58/'Base Table 5'!BO$131</f>
        <v>6.4812617421754161E-4</v>
      </c>
      <c r="BM56">
        <f>'Base Table 5'!BP58/'Base Table 5'!BP$131</f>
        <v>4.6018576906531062E-4</v>
      </c>
      <c r="BN56">
        <f>'Base Table 5'!BQ58/'Base Table 5'!BQ$131</f>
        <v>1.6991996876829986E-4</v>
      </c>
      <c r="BO56">
        <f>'Base Table 5'!BR58/'Base Table 5'!BR$131</f>
        <v>7.1079848270931499E-5</v>
      </c>
      <c r="BP56">
        <f>'Base Table 5'!BS58/'Base Table 5'!BS$131</f>
        <v>1.0791698195617301E-4</v>
      </c>
      <c r="BQ56">
        <f>'Base Table 5'!BT58/'Base Table 5'!BT$131</f>
        <v>1.5603819690052087E-4</v>
      </c>
      <c r="BR56">
        <f>'Base Table 5'!BU58/'Base Table 5'!BU$131</f>
        <v>2.6082667563916774E-4</v>
      </c>
      <c r="BS56">
        <f>'Base Table 5'!BV58/'Base Table 5'!BV$131</f>
        <v>5.0720332070369821E-4</v>
      </c>
      <c r="BT56">
        <f>'Base Table 5'!BW58/'Base Table 5'!BW$131</f>
        <v>1.0631587795242496E-3</v>
      </c>
      <c r="BU56">
        <f>'Base Table 5'!BX58/'Base Table 5'!BX$131</f>
        <v>1.0125391719006294E-3</v>
      </c>
      <c r="BV56">
        <f>'Base Table 5'!BY58/'Base Table 5'!BY$131</f>
        <v>7.3038611426349631E-4</v>
      </c>
      <c r="BW56">
        <f>'Base Table 5'!BZ58/'Base Table 5'!BZ$131</f>
        <v>6.060514013080169E-4</v>
      </c>
      <c r="BX56">
        <f>'Base Table 5'!CA58/'Base Table 5'!CA$131</f>
        <v>6.1643866366921461E-4</v>
      </c>
      <c r="BY56">
        <f>'Base Table 5'!CB58/'Base Table 5'!CB$131</f>
        <v>3.3984412090520654E-4</v>
      </c>
      <c r="BZ56">
        <f>'Base Table 5'!CC58/'Base Table 5'!CC$131</f>
        <v>8.1495134052739118E-4</v>
      </c>
      <c r="CA56">
        <f>'Base Table 5'!CD58/'Base Table 5'!CD$131</f>
        <v>1.6234457245630136E-3</v>
      </c>
      <c r="CB56">
        <f>'Base Table 5'!CE58/'Base Table 5'!CE$131</f>
        <v>5.5007076392042306E-4</v>
      </c>
      <c r="CC56">
        <f>'Base Table 5'!CF58/'Base Table 5'!CF$131</f>
        <v>3.8173040945712006E-4</v>
      </c>
      <c r="CD56">
        <f>'Base Table 5'!CG58/'Base Table 5'!CG$131</f>
        <v>5.3510286451034252E-4</v>
      </c>
      <c r="CE56">
        <f>'Base Table 5'!CH58/'Base Table 5'!CH$131</f>
        <v>8.1324618514276895E-4</v>
      </c>
      <c r="CF56">
        <f>'Base Table 5'!CI58/'Base Table 5'!CI$131</f>
        <v>2.0434305341130623E-4</v>
      </c>
      <c r="CG56">
        <f>'Base Table 5'!CJ58/'Base Table 5'!CJ$131</f>
        <v>3.6689091342033983E-4</v>
      </c>
      <c r="CH56">
        <f>'Base Table 5'!CK58/'Base Table 5'!CK$131</f>
        <v>3.0851954445476132E-4</v>
      </c>
      <c r="CI56">
        <f>'Base Table 5'!CL58/'Base Table 5'!CL$131</f>
        <v>2.473110000514641E-4</v>
      </c>
      <c r="CJ56">
        <f>'Base Table 5'!CM58/'Base Table 5'!CM$131</f>
        <v>2.9915863784095144E-4</v>
      </c>
      <c r="CK56">
        <f>'Base Table 5'!CN58/'Base Table 5'!CN$131</f>
        <v>5.3523929746604004E-4</v>
      </c>
      <c r="CL56">
        <f>'Base Table 5'!CO58/'Base Table 5'!CO$131</f>
        <v>3.7714778252353016E-5</v>
      </c>
      <c r="CM56">
        <f>'Base Table 5'!CP58/'Base Table 5'!CP$131</f>
        <v>3.6957856274115786E-5</v>
      </c>
      <c r="CN56">
        <f>'Base Table 5'!CQ58/'Base Table 5'!CQ$131</f>
        <v>1.283975406430886E-4</v>
      </c>
      <c r="CO56">
        <f>'Base Table 5'!CR58/'Base Table 5'!CR$131</f>
        <v>3.1782282468024629E-4</v>
      </c>
      <c r="CP56">
        <f>'Base Table 5'!CS58/'Base Table 5'!CS$131</f>
        <v>1.3270220979361071E-3</v>
      </c>
      <c r="CQ56">
        <f>'Base Table 5'!CT58/'Base Table 5'!CT$131</f>
        <v>6.2425214992452026E-6</v>
      </c>
      <c r="CR56">
        <f>'Base Table 5'!CU58/'Base Table 5'!CU$131</f>
        <v>6.6265811844621104E-6</v>
      </c>
      <c r="CS56">
        <f>'Base Table 5'!CV58/'Base Table 5'!CV$131</f>
        <v>2.5172477876106192E-4</v>
      </c>
      <c r="CT56">
        <f>'Base Table 5'!CW58/'Base Table 5'!CW$131</f>
        <v>4.9111923568323718E-4</v>
      </c>
      <c r="CU56">
        <f>'Base Table 5'!CX58/'Base Table 5'!CX$131</f>
        <v>4.1651593630661135E-4</v>
      </c>
      <c r="CV56">
        <f>'Base Table 5'!CY58/'Base Table 5'!CY$131</f>
        <v>4.9253992524634737E-4</v>
      </c>
      <c r="CW56">
        <f>'Base Table 5'!CZ58/'Base Table 5'!CZ$131</f>
        <v>7.020156743610226E-4</v>
      </c>
      <c r="CX56">
        <f>'Base Table 5'!DA58/'Base Table 5'!DA$131</f>
        <v>1.7758172880316729E-4</v>
      </c>
      <c r="CY56">
        <f>'Base Table 5'!DB58/'Base Table 5'!DB$131</f>
        <v>1.9156787682396485E-2</v>
      </c>
      <c r="CZ56">
        <f>'Base Table 5'!DC58/'Base Table 5'!DC$131</f>
        <v>2.3892357384175243E-4</v>
      </c>
      <c r="DA56">
        <f>'Base Table 5'!DD58/'Base Table 5'!DD$131</f>
        <v>3.0111365961853226E-4</v>
      </c>
      <c r="DB56">
        <f>'Base Table 5'!DE58/'Base Table 5'!DE$131</f>
        <v>5.9791238641708488E-4</v>
      </c>
      <c r="DC56">
        <f>'Base Table 5'!DF58/'Base Table 5'!DF$131</f>
        <v>4.5615141656051911E-4</v>
      </c>
      <c r="DD56">
        <f>'Base Table 5'!DG58/'Base Table 5'!DG$131</f>
        <v>3.5546726395720087E-4</v>
      </c>
      <c r="DE56">
        <f>'Base Table 5'!DH58/'Base Table 5'!DH$131</f>
        <v>3.1916471161489742E-4</v>
      </c>
      <c r="DF56">
        <f>'Base Table 5'!DI58/'Base Table 5'!DI$131</f>
        <v>3.9723131801713769E-4</v>
      </c>
      <c r="DG56">
        <f>'Base Table 5'!DJ58/'Base Table 5'!DJ$131</f>
        <v>5.7197738116274968E-4</v>
      </c>
      <c r="DH56">
        <f>'Base Table 5'!DK58/'Base Table 5'!DK$131</f>
        <v>5.5993239864915651E-4</v>
      </c>
      <c r="DI56">
        <f>'Base Table 5'!DL58/'Base Table 5'!DL$131</f>
        <v>3.3249643161134025E-2</v>
      </c>
      <c r="DJ56">
        <f>'Base Table 5'!DM58/'Base Table 5'!DM$131</f>
        <v>1.7385540011744796E-3</v>
      </c>
      <c r="DK56">
        <f>'Base Table 5'!DN58/'Base Table 5'!DN$131</f>
        <v>4.1586563967598445E-4</v>
      </c>
      <c r="DL56">
        <f>'Base Table 5'!DO58/'Base Table 5'!DO$131</f>
        <v>7.3157021971835095E-5</v>
      </c>
    </row>
    <row r="57" spans="1:116" x14ac:dyDescent="0.4">
      <c r="A57">
        <v>56</v>
      </c>
      <c r="B57">
        <f>'Base Table 5'!E59/'Base Table 5'!E$131</f>
        <v>2.4784668478268262E-5</v>
      </c>
      <c r="C57">
        <f>'Base Table 5'!F59/'Base Table 5'!F$131</f>
        <v>5.4598660837826228E-6</v>
      </c>
      <c r="D57">
        <f>'Base Table 5'!G59/'Base Table 5'!G$131</f>
        <v>1.5209474387865593E-5</v>
      </c>
      <c r="E57">
        <f>'Base Table 5'!H59/'Base Table 5'!H$131</f>
        <v>2.2193606861954231E-2</v>
      </c>
      <c r="F57">
        <f>'Base Table 5'!I59/'Base Table 5'!I$131</f>
        <v>2.4893471639966665E-6</v>
      </c>
      <c r="G57">
        <f>'Base Table 5'!J59/'Base Table 5'!J$131</f>
        <v>4.1738488350371618E-2</v>
      </c>
      <c r="H57">
        <f>'Base Table 5'!K59/'Base Table 5'!K$131</f>
        <v>1.2106922207238016E-3</v>
      </c>
      <c r="I57">
        <f>'Base Table 5'!L59/'Base Table 5'!L$131</f>
        <v>1.0999425501678139E-4</v>
      </c>
      <c r="J57">
        <f>'Base Table 5'!M59/'Base Table 5'!M$131</f>
        <v>3.7598147933251527E-5</v>
      </c>
      <c r="K57">
        <f>'Base Table 5'!N59/'Base Table 5'!N$131</f>
        <v>7.9899677335723115E-5</v>
      </c>
      <c r="L57">
        <f>'Base Table 5'!O59/'Base Table 5'!O$131</f>
        <v>4.5309727974502826E-4</v>
      </c>
      <c r="M57">
        <f>'Base Table 5'!P59/'Base Table 5'!P$131</f>
        <v>8.6489286395885406E-5</v>
      </c>
      <c r="N57">
        <f>'Base Table 5'!Q59/'Base Table 5'!Q$131</f>
        <v>1.8767156376327493E-3</v>
      </c>
      <c r="O57">
        <f>'Base Table 5'!R59/'Base Table 5'!R$131</f>
        <v>7.9269691992710396E-5</v>
      </c>
      <c r="P57">
        <f>'Base Table 5'!S59/'Base Table 5'!S$131</f>
        <v>2.7289605649109263E-5</v>
      </c>
      <c r="Q57">
        <f>'Base Table 5'!T59/'Base Table 5'!T$131</f>
        <v>8.3212671240404177E-5</v>
      </c>
      <c r="R57">
        <f>'Base Table 5'!U59/'Base Table 5'!U$131</f>
        <v>9.8420462700301071E-5</v>
      </c>
      <c r="S57">
        <f>'Base Table 5'!V59/'Base Table 5'!V$131</f>
        <v>6.0713039521602231E-5</v>
      </c>
      <c r="T57">
        <f>'Base Table 5'!W59/'Base Table 5'!W$131</f>
        <v>1.4476106029956862E-4</v>
      </c>
      <c r="U57">
        <f>'Base Table 5'!X59/'Base Table 5'!X$131</f>
        <v>9.332834896908659E-5</v>
      </c>
      <c r="V57">
        <f>'Base Table 5'!Y59/'Base Table 5'!Y$131</f>
        <v>6.6755131787096E-5</v>
      </c>
      <c r="W57">
        <f>'Base Table 5'!Z59/'Base Table 5'!Z$131</f>
        <v>7.6902421864131468E-5</v>
      </c>
      <c r="X57">
        <f>'Base Table 5'!AA59/'Base Table 5'!AA$131</f>
        <v>1.1449621512682579E-4</v>
      </c>
      <c r="Y57">
        <f>'Base Table 5'!AB59/'Base Table 5'!AB$131</f>
        <v>5.1520600794624745E-5</v>
      </c>
      <c r="Z57">
        <f>'Base Table 5'!AC59/'Base Table 5'!AC$131</f>
        <v>1.2499657817425532E-4</v>
      </c>
      <c r="AA57">
        <f>'Base Table 5'!AD59/'Base Table 5'!AD$131</f>
        <v>4.0779241963242564E-5</v>
      </c>
      <c r="AB57">
        <f>'Base Table 5'!AE59/'Base Table 5'!AE$131</f>
        <v>4.1226993865030681E-5</v>
      </c>
      <c r="AC57">
        <f>'Base Table 5'!AF59/'Base Table 5'!AF$131</f>
        <v>1.3168343414288864E-4</v>
      </c>
      <c r="AD57">
        <f>'Base Table 5'!AG59/'Base Table 5'!AG$131</f>
        <v>7.6470888121129893E-5</v>
      </c>
      <c r="AE57">
        <f>'Base Table 5'!AH59/'Base Table 5'!AH$131</f>
        <v>4.6188747731397462E-5</v>
      </c>
      <c r="AF57">
        <f>'Base Table 5'!AI59/'Base Table 5'!AI$131</f>
        <v>4.0347062831439723E-5</v>
      </c>
      <c r="AG57">
        <f>'Base Table 5'!AJ59/'Base Table 5'!AJ$131</f>
        <v>5.2606161532056595E-5</v>
      </c>
      <c r="AH57">
        <f>'Base Table 5'!AK59/'Base Table 5'!AK$131</f>
        <v>9.5946598037638731E-5</v>
      </c>
      <c r="AI57">
        <f>'Base Table 5'!AL59/'Base Table 5'!AL$131</f>
        <v>1.9438794806536891E-4</v>
      </c>
      <c r="AJ57">
        <f>'Base Table 5'!AM59/'Base Table 5'!AM$131</f>
        <v>2.0997490593109677E-4</v>
      </c>
      <c r="AK57">
        <f>'Base Table 5'!AN59/'Base Table 5'!AN$131</f>
        <v>2.0344523327641751E-4</v>
      </c>
      <c r="AL57">
        <f>'Base Table 5'!AO59/'Base Table 5'!AO$131</f>
        <v>9.7897279408041437E-5</v>
      </c>
      <c r="AM57">
        <f>'Base Table 5'!AP59/'Base Table 5'!AP$131</f>
        <v>4.3873407391805313E-4</v>
      </c>
      <c r="AN57">
        <f>'Base Table 5'!AQ59/'Base Table 5'!AQ$131</f>
        <v>1.9714067763119973E-5</v>
      </c>
      <c r="AO57">
        <f>'Base Table 5'!AR59/'Base Table 5'!AR$131</f>
        <v>8.5738009430392161E-5</v>
      </c>
      <c r="AP57">
        <f>'Base Table 5'!AS59/'Base Table 5'!AS$131</f>
        <v>1.2428385146953444E-4</v>
      </c>
      <c r="AQ57">
        <f>'Base Table 5'!AT59/'Base Table 5'!AT$131</f>
        <v>1.3319223872153041E-4</v>
      </c>
      <c r="AR57">
        <f>'Base Table 5'!AU59/'Base Table 5'!AU$131</f>
        <v>1.5013718201749974E-4</v>
      </c>
      <c r="AS57">
        <f>'Base Table 5'!AV59/'Base Table 5'!AV$131</f>
        <v>1.8976911583475786E-4</v>
      </c>
      <c r="AT57">
        <f>'Base Table 5'!AW59/'Base Table 5'!AW$131</f>
        <v>2.1362937004144411E-4</v>
      </c>
      <c r="AU57">
        <f>'Base Table 5'!AX59/'Base Table 5'!AX$131</f>
        <v>2.5498740354422259E-4</v>
      </c>
      <c r="AV57">
        <f>'Base Table 5'!AY59/'Base Table 5'!AY$131</f>
        <v>1.3132012336585124E-4</v>
      </c>
      <c r="AW57">
        <f>'Base Table 5'!AZ59/'Base Table 5'!AZ$131</f>
        <v>3.7548491568870224E-5</v>
      </c>
      <c r="AX57">
        <f>'Base Table 5'!BA59/'Base Table 5'!BA$131</f>
        <v>1.1130204222101373E-4</v>
      </c>
      <c r="AY57">
        <f>'Base Table 5'!BB59/'Base Table 5'!BB$131</f>
        <v>8.868742667643824E-7</v>
      </c>
      <c r="AZ57">
        <f>'Base Table 5'!BC59/'Base Table 5'!BC$131</f>
        <v>2.6242098124850782E-4</v>
      </c>
      <c r="BA57">
        <f>'Base Table 5'!BD59/'Base Table 5'!BD$131</f>
        <v>2.5711527581546463E-4</v>
      </c>
      <c r="BB57">
        <f>'Base Table 5'!BE59/'Base Table 5'!BE$131</f>
        <v>1.42531650724472E-4</v>
      </c>
      <c r="BC57">
        <f>'Base Table 5'!BF59/'Base Table 5'!BF$131</f>
        <v>1.3959256390884455E-4</v>
      </c>
      <c r="BD57">
        <f>'Base Table 5'!BG59/'Base Table 5'!BG$131</f>
        <v>9.1123483617687267E-5</v>
      </c>
      <c r="BE57">
        <f>'Base Table 5'!BH59/'Base Table 5'!BH$131</f>
        <v>4.0101942941465811E-3</v>
      </c>
      <c r="BF57">
        <f>'Base Table 5'!BI59/'Base Table 5'!BI$131</f>
        <v>4.8884754284834867E-4</v>
      </c>
      <c r="BG57">
        <f>'Base Table 5'!BJ59/'Base Table 5'!BJ$131</f>
        <v>1.2852721999724464E-3</v>
      </c>
      <c r="BH57">
        <f>'Base Table 5'!BK59/'Base Table 5'!BK$131</f>
        <v>1.1511728660023355E-4</v>
      </c>
      <c r="BI57">
        <f>'Base Table 5'!BL59/'Base Table 5'!BL$131</f>
        <v>1.4281333721779907E-3</v>
      </c>
      <c r="BJ57">
        <f>'Base Table 5'!BM59/'Base Table 5'!BM$131</f>
        <v>1.488725591114254E-4</v>
      </c>
      <c r="BK57">
        <f>'Base Table 5'!BN59/'Base Table 5'!BN$131</f>
        <v>8.2667233288301225E-4</v>
      </c>
      <c r="BL57">
        <f>'Base Table 5'!BO59/'Base Table 5'!BO$131</f>
        <v>4.6978507013459662E-5</v>
      </c>
      <c r="BM57">
        <f>'Base Table 5'!BP59/'Base Table 5'!BP$131</f>
        <v>5.3483738985816926E-5</v>
      </c>
      <c r="BN57">
        <f>'Base Table 5'!BQ59/'Base Table 5'!BQ$131</f>
        <v>6.8413039234823354E-5</v>
      </c>
      <c r="BO57">
        <f>'Base Table 5'!BR59/'Base Table 5'!BR$131</f>
        <v>2.5668385328298477E-5</v>
      </c>
      <c r="BP57">
        <f>'Base Table 5'!BS59/'Base Table 5'!BS$131</f>
        <v>2.8993080907313718E-5</v>
      </c>
      <c r="BQ57">
        <f>'Base Table 5'!BT59/'Base Table 5'!BT$131</f>
        <v>5.3675004822840969E-5</v>
      </c>
      <c r="BR57">
        <f>'Base Table 5'!BU59/'Base Table 5'!BU$131</f>
        <v>1.4648324794154185E-4</v>
      </c>
      <c r="BS57">
        <f>'Base Table 5'!BV59/'Base Table 5'!BV$131</f>
        <v>1.0659199243446857E-4</v>
      </c>
      <c r="BT57">
        <f>'Base Table 5'!BW59/'Base Table 5'!BW$131</f>
        <v>3.8192941798052328E-4</v>
      </c>
      <c r="BU57">
        <f>'Base Table 5'!BX59/'Base Table 5'!BX$131</f>
        <v>8.9485702664950572E-4</v>
      </c>
      <c r="BV57">
        <f>'Base Table 5'!BY59/'Base Table 5'!BY$131</f>
        <v>1.7876472558026228E-4</v>
      </c>
      <c r="BW57">
        <f>'Base Table 5'!BZ59/'Base Table 5'!BZ$131</f>
        <v>5.9758414423112733E-4</v>
      </c>
      <c r="BX57">
        <f>'Base Table 5'!CA59/'Base Table 5'!CA$131</f>
        <v>5.0454739680400452E-4</v>
      </c>
      <c r="BY57">
        <f>'Base Table 5'!CB59/'Base Table 5'!CB$131</f>
        <v>1.0860104446906157E-4</v>
      </c>
      <c r="BZ57">
        <f>'Base Table 5'!CC59/'Base Table 5'!CC$131</f>
        <v>5.1844609260264158E-4</v>
      </c>
      <c r="CA57">
        <f>'Base Table 5'!CD59/'Base Table 5'!CD$131</f>
        <v>1.3114702861017391E-4</v>
      </c>
      <c r="CB57">
        <f>'Base Table 5'!CE59/'Base Table 5'!CE$131</f>
        <v>1.9475430919954582E-4</v>
      </c>
      <c r="CC57">
        <f>'Base Table 5'!CF59/'Base Table 5'!CF$131</f>
        <v>2.9404156516588644E-2</v>
      </c>
      <c r="CD57">
        <f>'Base Table 5'!CG59/'Base Table 5'!CG$131</f>
        <v>2.2288525141543809E-4</v>
      </c>
      <c r="CE57">
        <f>'Base Table 5'!CH59/'Base Table 5'!CH$131</f>
        <v>3.972365277331981E-4</v>
      </c>
      <c r="CF57">
        <f>'Base Table 5'!CI59/'Base Table 5'!CI$131</f>
        <v>1.7474244172297269E-3</v>
      </c>
      <c r="CG57">
        <f>'Base Table 5'!CJ59/'Base Table 5'!CJ$131</f>
        <v>4.3865929314441027E-4</v>
      </c>
      <c r="CH57">
        <f>'Base Table 5'!CK59/'Base Table 5'!CK$131</f>
        <v>1.6756051673480867E-4</v>
      </c>
      <c r="CI57">
        <f>'Base Table 5'!CL59/'Base Table 5'!CL$131</f>
        <v>1.8013396784432597E-4</v>
      </c>
      <c r="CJ57">
        <f>'Base Table 5'!CM59/'Base Table 5'!CM$131</f>
        <v>1.295161219056906E-4</v>
      </c>
      <c r="CK57">
        <f>'Base Table 5'!CN59/'Base Table 5'!CN$131</f>
        <v>8.330999470572601E-4</v>
      </c>
      <c r="CL57">
        <f>'Base Table 5'!CO59/'Base Table 5'!CO$131</f>
        <v>2.1219932182986775E-5</v>
      </c>
      <c r="CM57">
        <f>'Base Table 5'!CP59/'Base Table 5'!CP$131</f>
        <v>3.7637572995096683E-6</v>
      </c>
      <c r="CN57">
        <f>'Base Table 5'!CQ59/'Base Table 5'!CQ$131</f>
        <v>6.7738942587309943E-5</v>
      </c>
      <c r="CO57">
        <f>'Base Table 5'!CR59/'Base Table 5'!CR$131</f>
        <v>1.8906989597840238E-4</v>
      </c>
      <c r="CP57">
        <f>'Base Table 5'!CS59/'Base Table 5'!CS$131</f>
        <v>1.2619775677072248E-3</v>
      </c>
      <c r="CQ57">
        <f>'Base Table 5'!CT59/'Base Table 5'!CT$131</f>
        <v>2.8545854255463762E-6</v>
      </c>
      <c r="CR57">
        <f>'Base Table 5'!CU59/'Base Table 5'!CU$131</f>
        <v>2.773659948001912E-6</v>
      </c>
      <c r="CS57">
        <f>'Base Table 5'!CV59/'Base Table 5'!CV$131</f>
        <v>3.9971238938053089E-4</v>
      </c>
      <c r="CT57">
        <f>'Base Table 5'!CW59/'Base Table 5'!CW$131</f>
        <v>1.0679698011923065E-3</v>
      </c>
      <c r="CU57">
        <f>'Base Table 5'!CX59/'Base Table 5'!CX$131</f>
        <v>7.4474197156386391E-4</v>
      </c>
      <c r="CV57">
        <f>'Base Table 5'!CY59/'Base Table 5'!CY$131</f>
        <v>2.7914967720013594E-4</v>
      </c>
      <c r="CW57">
        <f>'Base Table 5'!CZ59/'Base Table 5'!CZ$131</f>
        <v>7.09053099301148E-4</v>
      </c>
      <c r="CX57">
        <f>'Base Table 5'!DA59/'Base Table 5'!DA$131</f>
        <v>1.6723384629585623E-4</v>
      </c>
      <c r="CY57">
        <f>'Base Table 5'!DB59/'Base Table 5'!DB$131</f>
        <v>1.4533473488279427E-2</v>
      </c>
      <c r="CZ57">
        <f>'Base Table 5'!DC59/'Base Table 5'!DC$131</f>
        <v>1.6859744492144264E-4</v>
      </c>
      <c r="DA57">
        <f>'Base Table 5'!DD59/'Base Table 5'!DD$131</f>
        <v>9.9690826146009461E-5</v>
      </c>
      <c r="DB57">
        <f>'Base Table 5'!DE59/'Base Table 5'!DE$131</f>
        <v>1.47211686657259E-4</v>
      </c>
      <c r="DC57">
        <f>'Base Table 5'!DF59/'Base Table 5'!DF$131</f>
        <v>2.7604495086721253E-4</v>
      </c>
      <c r="DD57">
        <f>'Base Table 5'!DG59/'Base Table 5'!DG$131</f>
        <v>7.5660375254659002E-5</v>
      </c>
      <c r="DE57">
        <f>'Base Table 5'!DH59/'Base Table 5'!DH$131</f>
        <v>1.0050954627251103E-4</v>
      </c>
      <c r="DF57">
        <f>'Base Table 5'!DI59/'Base Table 5'!DI$131</f>
        <v>2.2583270787537055E-4</v>
      </c>
      <c r="DG57">
        <f>'Base Table 5'!DJ59/'Base Table 5'!DJ$131</f>
        <v>2.79943452906874E-4</v>
      </c>
      <c r="DH57">
        <f>'Base Table 5'!DK59/'Base Table 5'!DK$131</f>
        <v>2.4717986861164294E-4</v>
      </c>
      <c r="DI57">
        <f>'Base Table 5'!DL59/'Base Table 5'!DL$131</f>
        <v>1.2836050546716427E-4</v>
      </c>
      <c r="DJ57">
        <f>'Base Table 5'!DM59/'Base Table 5'!DM$131</f>
        <v>1.923644146752366E-4</v>
      </c>
      <c r="DK57">
        <f>'Base Table 5'!DN59/'Base Table 5'!DN$131</f>
        <v>1.2252407820413809E-4</v>
      </c>
      <c r="DL57">
        <f>'Base Table 5'!DO59/'Base Table 5'!DO$131</f>
        <v>2.0352625917068339E-5</v>
      </c>
    </row>
    <row r="58" spans="1:116" x14ac:dyDescent="0.4">
      <c r="A58">
        <v>57</v>
      </c>
      <c r="B58">
        <f>'Base Table 5'!E60/'Base Table 5'!E$131</f>
        <v>3.742283964047818E-5</v>
      </c>
      <c r="C58">
        <f>'Base Table 5'!F60/'Base Table 5'!F$131</f>
        <v>2.1020066362372918E-5</v>
      </c>
      <c r="D58">
        <f>'Base Table 5'!G60/'Base Table 5'!G$131</f>
        <v>6.4773800909372254E-5</v>
      </c>
      <c r="E58">
        <f>'Base Table 5'!H60/'Base Table 5'!H$131</f>
        <v>8.4540623595314547E-5</v>
      </c>
      <c r="F58">
        <f>'Base Table 5'!I60/'Base Table 5'!I$131</f>
        <v>5.2926660423712906E-6</v>
      </c>
      <c r="G58">
        <f>'Base Table 5'!J60/'Base Table 5'!J$131</f>
        <v>1.0363693548285346E-5</v>
      </c>
      <c r="H58">
        <f>'Base Table 5'!K60/'Base Table 5'!K$131</f>
        <v>4.9099330615675935E-5</v>
      </c>
      <c r="I58">
        <f>'Base Table 5'!L60/'Base Table 5'!L$131</f>
        <v>4.1386153582551374E-3</v>
      </c>
      <c r="J58">
        <f>'Base Table 5'!M60/'Base Table 5'!M$131</f>
        <v>1.129960450342471E-4</v>
      </c>
      <c r="K58">
        <f>'Base Table 5'!N60/'Base Table 5'!N$131</f>
        <v>1.1344732349673153E-3</v>
      </c>
      <c r="L58">
        <f>'Base Table 5'!O60/'Base Table 5'!O$131</f>
        <v>4.0373393399231766E-4</v>
      </c>
      <c r="M58">
        <f>'Base Table 5'!P60/'Base Table 5'!P$131</f>
        <v>5.7236775178316067E-5</v>
      </c>
      <c r="N58">
        <f>'Base Table 5'!Q60/'Base Table 5'!Q$131</f>
        <v>9.5620129060622154E-4</v>
      </c>
      <c r="O58">
        <f>'Base Table 5'!R60/'Base Table 5'!R$131</f>
        <v>8.427565414988636E-5</v>
      </c>
      <c r="P58">
        <f>'Base Table 5'!S60/'Base Table 5'!S$131</f>
        <v>2.4752476779237428E-5</v>
      </c>
      <c r="Q58">
        <f>'Base Table 5'!T60/'Base Table 5'!T$131</f>
        <v>5.5484186429871126E-5</v>
      </c>
      <c r="R58">
        <f>'Base Table 5'!U60/'Base Table 5'!U$131</f>
        <v>7.897679509397827E-5</v>
      </c>
      <c r="S58">
        <f>'Base Table 5'!V60/'Base Table 5'!V$131</f>
        <v>8.5879066266307826E-5</v>
      </c>
      <c r="T58">
        <f>'Base Table 5'!W60/'Base Table 5'!W$131</f>
        <v>9.465883438072242E-5</v>
      </c>
      <c r="U58">
        <f>'Base Table 5'!X60/'Base Table 5'!X$131</f>
        <v>6.7155671209533974E-5</v>
      </c>
      <c r="V58">
        <f>'Base Table 5'!Y60/'Base Table 5'!Y$131</f>
        <v>5.5561626293328964E-5</v>
      </c>
      <c r="W58">
        <f>'Base Table 5'!Z60/'Base Table 5'!Z$131</f>
        <v>6.8190127581180683E-5</v>
      </c>
      <c r="X58">
        <f>'Base Table 5'!AA60/'Base Table 5'!AA$131</f>
        <v>7.5441390210521852E-5</v>
      </c>
      <c r="Y58">
        <f>'Base Table 5'!AB60/'Base Table 5'!AB$131</f>
        <v>4.4704121189636591E-5</v>
      </c>
      <c r="Z58">
        <f>'Base Table 5'!AC60/'Base Table 5'!AC$131</f>
        <v>7.5235749272826977E-5</v>
      </c>
      <c r="AA58">
        <f>'Base Table 5'!AD60/'Base Table 5'!AD$131</f>
        <v>1.6883125653571763E-5</v>
      </c>
      <c r="AB58">
        <f>'Base Table 5'!AE60/'Base Table 5'!AE$131</f>
        <v>3.0920245398773014E-5</v>
      </c>
      <c r="AC58">
        <f>'Base Table 5'!AF60/'Base Table 5'!AF$131</f>
        <v>6.1185677193595312E-5</v>
      </c>
      <c r="AD58">
        <f>'Base Table 5'!AG60/'Base Table 5'!AG$131</f>
        <v>9.8039600155294735E-6</v>
      </c>
      <c r="AE58">
        <f>'Base Table 5'!AH60/'Base Table 5'!AH$131</f>
        <v>2.6860254083484575E-5</v>
      </c>
      <c r="AF58">
        <f>'Base Table 5'!AI60/'Base Table 5'!AI$131</f>
        <v>3.7960946212376087E-5</v>
      </c>
      <c r="AG58">
        <f>'Base Table 5'!AJ60/'Base Table 5'!AJ$131</f>
        <v>6.4796003330557843E-5</v>
      </c>
      <c r="AH58">
        <f>'Base Table 5'!AK60/'Base Table 5'!AK$131</f>
        <v>7.7875180955444757E-5</v>
      </c>
      <c r="AI58">
        <f>'Base Table 5'!AL60/'Base Table 5'!AL$131</f>
        <v>2.0548082776249783E-4</v>
      </c>
      <c r="AJ58">
        <f>'Base Table 5'!AM60/'Base Table 5'!AM$131</f>
        <v>2.024309764472576E-4</v>
      </c>
      <c r="AK58">
        <f>'Base Table 5'!AN60/'Base Table 5'!AN$131</f>
        <v>2.365017709629288E-4</v>
      </c>
      <c r="AL58">
        <f>'Base Table 5'!AO60/'Base Table 5'!AO$131</f>
        <v>1.2464365723079075E-4</v>
      </c>
      <c r="AM58">
        <f>'Base Table 5'!AP60/'Base Table 5'!AP$131</f>
        <v>4.1120219702738247E-4</v>
      </c>
      <c r="AN58">
        <f>'Base Table 5'!AQ60/'Base Table 5'!AQ$131</f>
        <v>4.9059435807458859E-5</v>
      </c>
      <c r="AO58">
        <f>'Base Table 5'!AR60/'Base Table 5'!AR$131</f>
        <v>2.0386651019583746E-4</v>
      </c>
      <c r="AP58">
        <f>'Base Table 5'!AS60/'Base Table 5'!AS$131</f>
        <v>1.3424478875336828E-4</v>
      </c>
      <c r="AQ58">
        <f>'Base Table 5'!AT60/'Base Table 5'!AT$131</f>
        <v>1.6164002371242599E-4</v>
      </c>
      <c r="AR58">
        <f>'Base Table 5'!AU60/'Base Table 5'!AU$131</f>
        <v>2.2973459113098221E-4</v>
      </c>
      <c r="AS58">
        <f>'Base Table 5'!AV60/'Base Table 5'!AV$131</f>
        <v>1.654856753776145E-4</v>
      </c>
      <c r="AT58">
        <f>'Base Table 5'!AW60/'Base Table 5'!AW$131</f>
        <v>1.2072484113453174E-4</v>
      </c>
      <c r="AU58">
        <f>'Base Table 5'!AX60/'Base Table 5'!AX$131</f>
        <v>1.5467035451866283E-4</v>
      </c>
      <c r="AV58">
        <f>'Base Table 5'!AY60/'Base Table 5'!AY$131</f>
        <v>9.4089746734862516E-5</v>
      </c>
      <c r="AW58">
        <f>'Base Table 5'!AZ60/'Base Table 5'!AZ$131</f>
        <v>3.1536078146168895E-5</v>
      </c>
      <c r="AX58">
        <f>'Base Table 5'!BA60/'Base Table 5'!BA$131</f>
        <v>4.2278576195630939E-5</v>
      </c>
      <c r="AY58">
        <f>'Base Table 5'!BB60/'Base Table 5'!BB$131</f>
        <v>9.4598279428447521E-5</v>
      </c>
      <c r="AZ58">
        <f>'Base Table 5'!BC60/'Base Table 5'!BC$131</f>
        <v>2.9864501342773386E-4</v>
      </c>
      <c r="BA58">
        <f>'Base Table 5'!BD60/'Base Table 5'!BD$131</f>
        <v>2.5494634139314301E-4</v>
      </c>
      <c r="BB58">
        <f>'Base Table 5'!BE60/'Base Table 5'!BE$131</f>
        <v>1.5802893880755654E-4</v>
      </c>
      <c r="BC58">
        <f>'Base Table 5'!BF60/'Base Table 5'!BF$131</f>
        <v>6.2431849102406733E-4</v>
      </c>
      <c r="BD58">
        <f>'Base Table 5'!BG60/'Base Table 5'!BG$131</f>
        <v>1.3160265314401764E-4</v>
      </c>
      <c r="BE58">
        <f>'Base Table 5'!BH60/'Base Table 5'!BH$131</f>
        <v>2.8467781603541562E-4</v>
      </c>
      <c r="BF58">
        <f>'Base Table 5'!BI60/'Base Table 5'!BI$131</f>
        <v>0.20189795121792595</v>
      </c>
      <c r="BG58">
        <f>'Base Table 5'!BJ60/'Base Table 5'!BJ$131</f>
        <v>6.3383889122528927E-4</v>
      </c>
      <c r="BH58">
        <f>'Base Table 5'!BK60/'Base Table 5'!BK$131</f>
        <v>5.1128980028679121E-4</v>
      </c>
      <c r="BI58">
        <f>'Base Table 5'!BL60/'Base Table 5'!BL$131</f>
        <v>2.4215783151157447E-4</v>
      </c>
      <c r="BJ58">
        <f>'Base Table 5'!BM60/'Base Table 5'!BM$131</f>
        <v>2.3051911583438749E-4</v>
      </c>
      <c r="BK58">
        <f>'Base Table 5'!BN60/'Base Table 5'!BN$131</f>
        <v>2.1691599431172262E-4</v>
      </c>
      <c r="BL58">
        <f>'Base Table 5'!BO60/'Base Table 5'!BO$131</f>
        <v>6.3843703872651575E-5</v>
      </c>
      <c r="BM58">
        <f>'Base Table 5'!BP60/'Base Table 5'!BP$131</f>
        <v>3.7126739407648346E-5</v>
      </c>
      <c r="BN58">
        <f>'Base Table 5'!BQ60/'Base Table 5'!BQ$131</f>
        <v>3.6423970329884842E-5</v>
      </c>
      <c r="BO58">
        <f>'Base Table 5'!BR60/'Base Table 5'!BR$131</f>
        <v>2.5140830265234283E-5</v>
      </c>
      <c r="BP58">
        <f>'Base Table 5'!BS60/'Base Table 5'!BS$131</f>
        <v>1.366640982322476E-5</v>
      </c>
      <c r="BQ58">
        <f>'Base Table 5'!BT60/'Base Table 5'!BT$131</f>
        <v>1.0060446273551539E-5</v>
      </c>
      <c r="BR58">
        <f>'Base Table 5'!BU60/'Base Table 5'!BU$131</f>
        <v>1.7821908790983305E-4</v>
      </c>
      <c r="BS58">
        <f>'Base Table 5'!BV60/'Base Table 5'!BV$131</f>
        <v>1.2817265213556218E-4</v>
      </c>
      <c r="BT58">
        <f>'Base Table 5'!BW60/'Base Table 5'!BW$131</f>
        <v>2.2634757862126107E-4</v>
      </c>
      <c r="BU58">
        <f>'Base Table 5'!BX60/'Base Table 5'!BX$131</f>
        <v>1.9635424844771936E-3</v>
      </c>
      <c r="BV58">
        <f>'Base Table 5'!BY60/'Base Table 5'!BY$131</f>
        <v>1.5564311047526589E-4</v>
      </c>
      <c r="BW58">
        <f>'Base Table 5'!BZ60/'Base Table 5'!BZ$131</f>
        <v>5.5811279888010501E-4</v>
      </c>
      <c r="BX58">
        <f>'Base Table 5'!CA60/'Base Table 5'!CA$131</f>
        <v>5.6503677985062916E-4</v>
      </c>
      <c r="BY58">
        <f>'Base Table 5'!CB60/'Base Table 5'!CB$131</f>
        <v>1.4948567811362556E-4</v>
      </c>
      <c r="BZ58">
        <f>'Base Table 5'!CC60/'Base Table 5'!CC$131</f>
        <v>7.0289521374743613E-4</v>
      </c>
      <c r="CA58">
        <f>'Base Table 5'!CD60/'Base Table 5'!CD$131</f>
        <v>2.160166847967212E-4</v>
      </c>
      <c r="CB58">
        <f>'Base Table 5'!CE60/'Base Table 5'!CE$131</f>
        <v>5.931017507407664E-2</v>
      </c>
      <c r="CC58">
        <f>'Base Table 5'!CF60/'Base Table 5'!CF$131</f>
        <v>9.9927586180339339E-4</v>
      </c>
      <c r="CD58">
        <f>'Base Table 5'!CG60/'Base Table 5'!CG$131</f>
        <v>2.1169628342395874E-4</v>
      </c>
      <c r="CE58">
        <f>'Base Table 5'!CH60/'Base Table 5'!CH$131</f>
        <v>5.315325867379934E-4</v>
      </c>
      <c r="CF58">
        <f>'Base Table 5'!CI60/'Base Table 5'!CI$131</f>
        <v>5.4010729801620184E-4</v>
      </c>
      <c r="CG58">
        <f>'Base Table 5'!CJ60/'Base Table 5'!CJ$131</f>
        <v>2.9881967444954745E-4</v>
      </c>
      <c r="CH58">
        <f>'Base Table 5'!CK60/'Base Table 5'!CK$131</f>
        <v>2.3119179987359965E-4</v>
      </c>
      <c r="CI58">
        <f>'Base Table 5'!CL60/'Base Table 5'!CL$131</f>
        <v>2.1809568960582412E-4</v>
      </c>
      <c r="CJ58">
        <f>'Base Table 5'!CM60/'Base Table 5'!CM$131</f>
        <v>1.7020215349905087E-4</v>
      </c>
      <c r="CK58">
        <f>'Base Table 5'!CN60/'Base Table 5'!CN$131</f>
        <v>8.795513820536087E-4</v>
      </c>
      <c r="CL58">
        <f>'Base Table 5'!CO60/'Base Table 5'!CO$131</f>
        <v>2.4012028522853455E-5</v>
      </c>
      <c r="CM58">
        <f>'Base Table 5'!CP60/'Base Table 5'!CP$131</f>
        <v>3.4257975890778266E-6</v>
      </c>
      <c r="CN58">
        <f>'Base Table 5'!CQ60/'Base Table 5'!CQ$131</f>
        <v>8.6630016340321812E-5</v>
      </c>
      <c r="CO58">
        <f>'Base Table 5'!CR60/'Base Table 5'!CR$131</f>
        <v>2.9699885367284572E-4</v>
      </c>
      <c r="CP58">
        <f>'Base Table 5'!CS60/'Base Table 5'!CS$131</f>
        <v>1.6831180279035835E-3</v>
      </c>
      <c r="CQ58">
        <f>'Base Table 5'!CT60/'Base Table 5'!CT$131</f>
        <v>3.7028448476949254E-6</v>
      </c>
      <c r="CR58">
        <f>'Base Table 5'!CU60/'Base Table 5'!CU$131</f>
        <v>4.2547001500069287E-6</v>
      </c>
      <c r="CS58">
        <f>'Base Table 5'!CV60/'Base Table 5'!CV$131</f>
        <v>2.820106194690265E-4</v>
      </c>
      <c r="CT58">
        <f>'Base Table 5'!CW60/'Base Table 5'!CW$131</f>
        <v>3.3878389849564822E-4</v>
      </c>
      <c r="CU58">
        <f>'Base Table 5'!CX60/'Base Table 5'!CX$131</f>
        <v>3.43714431167083E-4</v>
      </c>
      <c r="CV58">
        <f>'Base Table 5'!CY60/'Base Table 5'!CY$131</f>
        <v>3.3885321100917434E-4</v>
      </c>
      <c r="CW58">
        <f>'Base Table 5'!CZ60/'Base Table 5'!CZ$131</f>
        <v>7.4124050971741877E-4</v>
      </c>
      <c r="CX58">
        <f>'Base Table 5'!DA60/'Base Table 5'!DA$131</f>
        <v>1.6451111085539913E-4</v>
      </c>
      <c r="CY58">
        <f>'Base Table 5'!DB60/'Base Table 5'!DB$131</f>
        <v>3.5516104601206959E-5</v>
      </c>
      <c r="CZ58">
        <f>'Base Table 5'!DC60/'Base Table 5'!DC$131</f>
        <v>1.9581690006904322E-4</v>
      </c>
      <c r="DA58">
        <f>'Base Table 5'!DD60/'Base Table 5'!DD$131</f>
        <v>1.2180940614061924E-4</v>
      </c>
      <c r="DB58">
        <f>'Base Table 5'!DE60/'Base Table 5'!DE$131</f>
        <v>1.6950951227455853E-4</v>
      </c>
      <c r="DC58">
        <f>'Base Table 5'!DF60/'Base Table 5'!DF$131</f>
        <v>3.5463985045583696E-4</v>
      </c>
      <c r="DD58">
        <f>'Base Table 5'!DG60/'Base Table 5'!DG$131</f>
        <v>8.650580084253023E-5</v>
      </c>
      <c r="DE58">
        <f>'Base Table 5'!DH60/'Base Table 5'!DH$131</f>
        <v>1.3325580931825657E-4</v>
      </c>
      <c r="DF58">
        <f>'Base Table 5'!DI60/'Base Table 5'!DI$131</f>
        <v>2.7996476684226477E-4</v>
      </c>
      <c r="DG58">
        <f>'Base Table 5'!DJ60/'Base Table 5'!DJ$131</f>
        <v>2.9660010602579963E-4</v>
      </c>
      <c r="DH58">
        <f>'Base Table 5'!DK60/'Base Table 5'!DK$131</f>
        <v>2.6168230924998408E-4</v>
      </c>
      <c r="DI58">
        <f>'Base Table 5'!DL60/'Base Table 5'!DL$131</f>
        <v>8.8142473646303938E-5</v>
      </c>
      <c r="DJ58">
        <f>'Base Table 5'!DM60/'Base Table 5'!DM$131</f>
        <v>1.0216052834185206E-4</v>
      </c>
      <c r="DK58">
        <f>'Base Table 5'!DN60/'Base Table 5'!DN$131</f>
        <v>1.5840948147577942E-4</v>
      </c>
      <c r="DL58">
        <f>'Base Table 5'!DO60/'Base Table 5'!DO$131</f>
        <v>3.2119586663847962E-5</v>
      </c>
    </row>
    <row r="59" spans="1:116" x14ac:dyDescent="0.4">
      <c r="A59">
        <v>58</v>
      </c>
      <c r="B59">
        <f>'Base Table 5'!E61/'Base Table 5'!E$131</f>
        <v>1.9335702050443949E-4</v>
      </c>
      <c r="C59">
        <f>'Base Table 5'!F61/'Base Table 5'!F$131</f>
        <v>8.5259195185806148E-5</v>
      </c>
      <c r="D59">
        <f>'Base Table 5'!G61/'Base Table 5'!G$131</f>
        <v>1.2402546736114237E-4</v>
      </c>
      <c r="E59">
        <f>'Base Table 5'!H61/'Base Table 5'!H$131</f>
        <v>1.862779466610797E-4</v>
      </c>
      <c r="F59">
        <f>'Base Table 5'!I61/'Base Table 5'!I$131</f>
        <v>3.3056736213793565E-5</v>
      </c>
      <c r="G59">
        <f>'Base Table 5'!J61/'Base Table 5'!J$131</f>
        <v>6.4821362752318901E-5</v>
      </c>
      <c r="H59">
        <f>'Base Table 5'!K61/'Base Table 5'!K$131</f>
        <v>1.6941585068569313E-4</v>
      </c>
      <c r="I59">
        <f>'Base Table 5'!L61/'Base Table 5'!L$131</f>
        <v>8.9878750617333733E-5</v>
      </c>
      <c r="J59">
        <f>'Base Table 5'!M61/'Base Table 5'!M$131</f>
        <v>4.2113436826359185E-5</v>
      </c>
      <c r="K59">
        <f>'Base Table 5'!N61/'Base Table 5'!N$131</f>
        <v>2.8090362026268786E-5</v>
      </c>
      <c r="L59">
        <f>'Base Table 5'!O61/'Base Table 5'!O$131</f>
        <v>3.3468257900755104E-4</v>
      </c>
      <c r="M59">
        <f>'Base Table 5'!P61/'Base Table 5'!P$131</f>
        <v>8.4216794372435948E-5</v>
      </c>
      <c r="N59">
        <f>'Base Table 5'!Q61/'Base Table 5'!Q$131</f>
        <v>1.0429635409552151E-3</v>
      </c>
      <c r="O59">
        <f>'Base Table 5'!R61/'Base Table 5'!R$131</f>
        <v>1.1373546021103782E-4</v>
      </c>
      <c r="P59">
        <f>'Base Table 5'!S61/'Base Table 5'!S$131</f>
        <v>9.7834164469935933E-5</v>
      </c>
      <c r="Q59">
        <f>'Base Table 5'!T61/'Base Table 5'!T$131</f>
        <v>1.1081051536867324E-4</v>
      </c>
      <c r="R59">
        <f>'Base Table 5'!U61/'Base Table 5'!U$131</f>
        <v>2.3688845070046904E-4</v>
      </c>
      <c r="S59">
        <f>'Base Table 5'!V61/'Base Table 5'!V$131</f>
        <v>2.0300594907395842E-4</v>
      </c>
      <c r="T59">
        <f>'Base Table 5'!W61/'Base Table 5'!W$131</f>
        <v>1.8894710906961965E-4</v>
      </c>
      <c r="U59">
        <f>'Base Table 5'!X61/'Base Table 5'!X$131</f>
        <v>1.5532610581829459E-4</v>
      </c>
      <c r="V59">
        <f>'Base Table 5'!Y61/'Base Table 5'!Y$131</f>
        <v>1.1993599157024439E-4</v>
      </c>
      <c r="W59">
        <f>'Base Table 5'!Z61/'Base Table 5'!Z$131</f>
        <v>1.7281192771473984E-4</v>
      </c>
      <c r="X59">
        <f>'Base Table 5'!AA61/'Base Table 5'!AA$131</f>
        <v>1.4643568105090029E-4</v>
      </c>
      <c r="Y59">
        <f>'Base Table 5'!AB61/'Base Table 5'!AB$131</f>
        <v>7.9520601633576086E-5</v>
      </c>
      <c r="Z59">
        <f>'Base Table 5'!AC61/'Base Table 5'!AC$131</f>
        <v>1.1052343403621285E-4</v>
      </c>
      <c r="AA59">
        <f>'Base Table 5'!AD61/'Base Table 5'!AD$131</f>
        <v>6.7792243008957389E-5</v>
      </c>
      <c r="AB59">
        <f>'Base Table 5'!AE61/'Base Table 5'!AE$131</f>
        <v>9.828220858895708E-5</v>
      </c>
      <c r="AC59">
        <f>'Base Table 5'!AF61/'Base Table 5'!AF$131</f>
        <v>1.8031318397820046E-4</v>
      </c>
      <c r="AD59">
        <f>'Base Table 5'!AG61/'Base Table 5'!AG$131</f>
        <v>1.568633602484716E-5</v>
      </c>
      <c r="AE59">
        <f>'Base Table 5'!AH61/'Base Table 5'!AH$131</f>
        <v>8.7840290381125218E-5</v>
      </c>
      <c r="AF59">
        <f>'Base Table 5'!AI61/'Base Table 5'!AI$131</f>
        <v>1.6485896640803328E-4</v>
      </c>
      <c r="AG59">
        <f>'Base Table 5'!AJ61/'Base Table 5'!AJ$131</f>
        <v>1.0649458784346373E-4</v>
      </c>
      <c r="AH59">
        <f>'Base Table 5'!AK61/'Base Table 5'!AK$131</f>
        <v>1.4019623612674924E-4</v>
      </c>
      <c r="AI59">
        <f>'Base Table 5'!AL61/'Base Table 5'!AL$131</f>
        <v>2.6622911273109447E-4</v>
      </c>
      <c r="AJ59">
        <f>'Base Table 5'!AM61/'Base Table 5'!AM$131</f>
        <v>2.6004757273276146E-4</v>
      </c>
      <c r="AK59">
        <f>'Base Table 5'!AN61/'Base Table 5'!AN$131</f>
        <v>3.1113074754647959E-4</v>
      </c>
      <c r="AL59">
        <f>'Base Table 5'!AO61/'Base Table 5'!AO$131</f>
        <v>1.3794322145095546E-4</v>
      </c>
      <c r="AM59">
        <f>'Base Table 5'!AP61/'Base Table 5'!AP$131</f>
        <v>4.8377050502105212E-4</v>
      </c>
      <c r="AN59">
        <f>'Base Table 5'!AQ61/'Base Table 5'!AQ$131</f>
        <v>1.0729870469545451E-4</v>
      </c>
      <c r="AO59">
        <f>'Base Table 5'!AR61/'Base Table 5'!AR$131</f>
        <v>2.6478616847028919E-4</v>
      </c>
      <c r="AP59">
        <f>'Base Table 5'!AS61/'Base Table 5'!AS$131</f>
        <v>1.9824218319786923E-4</v>
      </c>
      <c r="AQ59">
        <f>'Base Table 5'!AT61/'Base Table 5'!AT$131</f>
        <v>2.0295659351932298E-4</v>
      </c>
      <c r="AR59">
        <f>'Base Table 5'!AU61/'Base Table 5'!AU$131</f>
        <v>2.90942254001005E-4</v>
      </c>
      <c r="AS59">
        <f>'Base Table 5'!AV61/'Base Table 5'!AV$131</f>
        <v>2.1118631413958263E-4</v>
      </c>
      <c r="AT59">
        <f>'Base Table 5'!AW61/'Base Table 5'!AW$131</f>
        <v>1.731495395891466E-4</v>
      </c>
      <c r="AU59">
        <f>'Base Table 5'!AX61/'Base Table 5'!AX$131</f>
        <v>1.8650516521429426E-4</v>
      </c>
      <c r="AV59">
        <f>'Base Table 5'!AY61/'Base Table 5'!AY$131</f>
        <v>1.4264454267713111E-4</v>
      </c>
      <c r="AW59">
        <f>'Base Table 5'!AZ61/'Base Table 5'!AZ$131</f>
        <v>6.947246735521341E-5</v>
      </c>
      <c r="AX59">
        <f>'Base Table 5'!BA61/'Base Table 5'!BA$131</f>
        <v>7.3883420531666588E-5</v>
      </c>
      <c r="AY59">
        <f>'Base Table 5'!BB61/'Base Table 5'!BB$131</f>
        <v>4.7612009247221199E-6</v>
      </c>
      <c r="AZ59">
        <f>'Base Table 5'!BC61/'Base Table 5'!BC$131</f>
        <v>3.5998196567136101E-4</v>
      </c>
      <c r="BA59">
        <f>'Base Table 5'!BD61/'Base Table 5'!BD$131</f>
        <v>3.1759396898280975E-4</v>
      </c>
      <c r="BB59">
        <f>'Base Table 5'!BE61/'Base Table 5'!BE$131</f>
        <v>2.03634727075397E-4</v>
      </c>
      <c r="BC59">
        <f>'Base Table 5'!BF61/'Base Table 5'!BF$131</f>
        <v>2.5498475312424231E-4</v>
      </c>
      <c r="BD59">
        <f>'Base Table 5'!BG61/'Base Table 5'!BG$131</f>
        <v>2.2495934082922151E-4</v>
      </c>
      <c r="BE59">
        <f>'Base Table 5'!BH61/'Base Table 5'!BH$131</f>
        <v>3.6446138711264143E-4</v>
      </c>
      <c r="BF59">
        <f>'Base Table 5'!BI61/'Base Table 5'!BI$131</f>
        <v>1.7955628884920461E-4</v>
      </c>
      <c r="BG59">
        <f>'Base Table 5'!BJ61/'Base Table 5'!BJ$131</f>
        <v>1.4584498047118245E-2</v>
      </c>
      <c r="BH59">
        <f>'Base Table 5'!BK61/'Base Table 5'!BK$131</f>
        <v>2.6573859434483605E-4</v>
      </c>
      <c r="BI59">
        <f>'Base Table 5'!BL61/'Base Table 5'!BL$131</f>
        <v>3.2539035483739422E-4</v>
      </c>
      <c r="BJ59">
        <f>'Base Table 5'!BM61/'Base Table 5'!BM$131</f>
        <v>3.1143153524577509E-4</v>
      </c>
      <c r="BK59">
        <f>'Base Table 5'!BN61/'Base Table 5'!BN$131</f>
        <v>3.4675538926924804E-4</v>
      </c>
      <c r="BL59">
        <f>'Base Table 5'!BO61/'Base Table 5'!BO$131</f>
        <v>1.6336434442590207E-4</v>
      </c>
      <c r="BM59">
        <f>'Base Table 5'!BP61/'Base Table 5'!BP$131</f>
        <v>7.3224945373261759E-5</v>
      </c>
      <c r="BN59">
        <f>'Base Table 5'!BQ61/'Base Table 5'!BQ$131</f>
        <v>5.345305485067344E-5</v>
      </c>
      <c r="BO59">
        <f>'Base Table 5'!BR61/'Base Table 5'!BR$131</f>
        <v>3.2283687376157101E-5</v>
      </c>
      <c r="BP59">
        <f>'Base Table 5'!BS61/'Base Table 5'!BS$131</f>
        <v>1.897002218431873E-5</v>
      </c>
      <c r="BQ59">
        <f>'Base Table 5'!BT61/'Base Table 5'!BT$131</f>
        <v>2.9644395858787213E-5</v>
      </c>
      <c r="BR59">
        <f>'Base Table 5'!BU61/'Base Table 5'!BU$131</f>
        <v>2.0694846414268515E-4</v>
      </c>
      <c r="BS59">
        <f>'Base Table 5'!BV61/'Base Table 5'!BV$131</f>
        <v>1.8518401555396173E-4</v>
      </c>
      <c r="BT59">
        <f>'Base Table 5'!BW61/'Base Table 5'!BW$131</f>
        <v>2.8356248273874563E-4</v>
      </c>
      <c r="BU59">
        <f>'Base Table 5'!BX61/'Base Table 5'!BX$131</f>
        <v>2.9936703252917074E-4</v>
      </c>
      <c r="BV59">
        <f>'Base Table 5'!BY61/'Base Table 5'!BY$131</f>
        <v>2.0317037204117474E-4</v>
      </c>
      <c r="BW59">
        <f>'Base Table 5'!BZ61/'Base Table 5'!BZ$131</f>
        <v>5.9775300839733114E-4</v>
      </c>
      <c r="BX59">
        <f>'Base Table 5'!CA61/'Base Table 5'!CA$131</f>
        <v>6.0514180396043047E-4</v>
      </c>
      <c r="BY59">
        <f>'Base Table 5'!CB61/'Base Table 5'!CB$131</f>
        <v>1.8574537110302262E-4</v>
      </c>
      <c r="BZ59">
        <f>'Base Table 5'!CC61/'Base Table 5'!CC$131</f>
        <v>7.8650896804521224E-4</v>
      </c>
      <c r="CA59">
        <f>'Base Table 5'!CD61/'Base Table 5'!CD$131</f>
        <v>1.8434248702702753E-4</v>
      </c>
      <c r="CB59">
        <f>'Base Table 5'!CE61/'Base Table 5'!CE$131</f>
        <v>2.8977700126546138E-4</v>
      </c>
      <c r="CC59">
        <f>'Base Table 5'!CF61/'Base Table 5'!CF$131</f>
        <v>1.6950516836015061E-3</v>
      </c>
      <c r="CD59">
        <f>'Base Table 5'!CG61/'Base Table 5'!CG$131</f>
        <v>5.9382821346488035E-2</v>
      </c>
      <c r="CE59">
        <f>'Base Table 5'!CH61/'Base Table 5'!CH$131</f>
        <v>7.1133266863501743E-3</v>
      </c>
      <c r="CF59">
        <f>'Base Table 5'!CI61/'Base Table 5'!CI$131</f>
        <v>6.1502554655077063E-4</v>
      </c>
      <c r="CG59">
        <f>'Base Table 5'!CJ61/'Base Table 5'!CJ$131</f>
        <v>3.3068536363905143E-4</v>
      </c>
      <c r="CH59">
        <f>'Base Table 5'!CK61/'Base Table 5'!CK$131</f>
        <v>2.59906882870385E-4</v>
      </c>
      <c r="CI59">
        <f>'Base Table 5'!CL61/'Base Table 5'!CL$131</f>
        <v>2.40851670031547E-4</v>
      </c>
      <c r="CJ59">
        <f>'Base Table 5'!CM61/'Base Table 5'!CM$131</f>
        <v>1.8466136075942163E-4</v>
      </c>
      <c r="CK59">
        <f>'Base Table 5'!CN61/'Base Table 5'!CN$131</f>
        <v>9.4202686847206076E-4</v>
      </c>
      <c r="CL59">
        <f>'Base Table 5'!CO61/'Base Table 5'!CO$131</f>
        <v>2.8092784711889375E-5</v>
      </c>
      <c r="CM59">
        <f>'Base Table 5'!CP61/'Base Table 5'!CP$131</f>
        <v>5.9972026517830196E-6</v>
      </c>
      <c r="CN59">
        <f>'Base Table 5'!CQ61/'Base Table 5'!CQ$131</f>
        <v>9.5752901099509789E-5</v>
      </c>
      <c r="CO59">
        <f>'Base Table 5'!CR61/'Base Table 5'!CR$131</f>
        <v>3.1773198947410717E-4</v>
      </c>
      <c r="CP59">
        <f>'Base Table 5'!CS61/'Base Table 5'!CS$131</f>
        <v>1.7781695492264198E-3</v>
      </c>
      <c r="CQ59">
        <f>'Base Table 5'!CT61/'Base Table 5'!CT$131</f>
        <v>1.008728399766591E-6</v>
      </c>
      <c r="CR59">
        <f>'Base Table 5'!CU61/'Base Table 5'!CU$131</f>
        <v>1.0279998408678416E-6</v>
      </c>
      <c r="CS59">
        <f>'Base Table 5'!CV61/'Base Table 5'!CV$131</f>
        <v>2.9803185840707961E-4</v>
      </c>
      <c r="CT59">
        <f>'Base Table 5'!CW61/'Base Table 5'!CW$131</f>
        <v>3.6817581272122343E-4</v>
      </c>
      <c r="CU59">
        <f>'Base Table 5'!CX61/'Base Table 5'!CX$131</f>
        <v>3.6814506346075706E-4</v>
      </c>
      <c r="CV59">
        <f>'Base Table 5'!CY61/'Base Table 5'!CY$131</f>
        <v>3.6388294257560318E-4</v>
      </c>
      <c r="CW59">
        <f>'Base Table 5'!CZ61/'Base Table 5'!CZ$131</f>
        <v>7.901628341094863E-4</v>
      </c>
      <c r="CX59">
        <f>'Base Table 5'!DA61/'Base Table 5'!DA$131</f>
        <v>5.2717324967479595E-4</v>
      </c>
      <c r="CY59">
        <f>'Base Table 5'!DB61/'Base Table 5'!DB$131</f>
        <v>3.1714343349437115E-3</v>
      </c>
      <c r="CZ59">
        <f>'Base Table 5'!DC61/'Base Table 5'!DC$131</f>
        <v>2.1622754723445444E-4</v>
      </c>
      <c r="DA59">
        <f>'Base Table 5'!DD61/'Base Table 5'!DD$131</f>
        <v>1.438585796654128E-4</v>
      </c>
      <c r="DB59">
        <f>'Base Table 5'!DE61/'Base Table 5'!DE$131</f>
        <v>5.8953875809800561E-4</v>
      </c>
      <c r="DC59">
        <f>'Base Table 5'!DF61/'Base Table 5'!DF$131</f>
        <v>9.5489615565919983E-4</v>
      </c>
      <c r="DD59">
        <f>'Base Table 5'!DG61/'Base Table 5'!DG$131</f>
        <v>1.403753140109232E-4</v>
      </c>
      <c r="DE59">
        <f>'Base Table 5'!DH61/'Base Table 5'!DH$131</f>
        <v>1.7018345103674676E-4</v>
      </c>
      <c r="DF59">
        <f>'Base Table 5'!DI61/'Base Table 5'!DI$131</f>
        <v>3.1712392511324647E-4</v>
      </c>
      <c r="DG59">
        <f>'Base Table 5'!DJ61/'Base Table 5'!DJ$131</f>
        <v>3.536914649231313E-4</v>
      </c>
      <c r="DH59">
        <f>'Base Table 5'!DK61/'Base Table 5'!DK$131</f>
        <v>3.138565480457146E-4</v>
      </c>
      <c r="DI59">
        <f>'Base Table 5'!DL61/'Base Table 5'!DL$131</f>
        <v>2.1920382374124273E-4</v>
      </c>
      <c r="DJ59">
        <f>'Base Table 5'!DM61/'Base Table 5'!DM$131</f>
        <v>2.2499723564870126E-4</v>
      </c>
      <c r="DK59">
        <f>'Base Table 5'!DN61/'Base Table 5'!DN$131</f>
        <v>2.0400098487526318E-4</v>
      </c>
      <c r="DL59">
        <f>'Base Table 5'!DO61/'Base Table 5'!DO$131</f>
        <v>4.2021209442082719E-5</v>
      </c>
    </row>
    <row r="60" spans="1:116" x14ac:dyDescent="0.4">
      <c r="A60">
        <v>59</v>
      </c>
      <c r="B60">
        <f>'Base Table 5'!E62/'Base Table 5'!E$131</f>
        <v>9.0688702593628707E-4</v>
      </c>
      <c r="C60">
        <f>'Base Table 5'!F62/'Base Table 5'!F$131</f>
        <v>1.0104514796709495E-3</v>
      </c>
      <c r="D60">
        <f>'Base Table 5'!G62/'Base Table 5'!G$131</f>
        <v>3.4683779273072153E-3</v>
      </c>
      <c r="E60">
        <f>'Base Table 5'!H62/'Base Table 5'!H$131</f>
        <v>3.1167839934063612E-3</v>
      </c>
      <c r="F60">
        <f>'Base Table 5'!I62/'Base Table 5'!I$131</f>
        <v>1.4314867520532181E-4</v>
      </c>
      <c r="G60">
        <f>'Base Table 5'!J62/'Base Table 5'!J$131</f>
        <v>2.4145796698320345E-3</v>
      </c>
      <c r="H60">
        <f>'Base Table 5'!K62/'Base Table 5'!K$131</f>
        <v>2.3860203140374393E-3</v>
      </c>
      <c r="I60">
        <f>'Base Table 5'!L62/'Base Table 5'!L$131</f>
        <v>5.6037977362750338E-4</v>
      </c>
      <c r="J60">
        <f>'Base Table 5'!M62/'Base Table 5'!M$131</f>
        <v>2.6185395942716894E-4</v>
      </c>
      <c r="K60">
        <f>'Base Table 5'!N62/'Base Table 5'!N$131</f>
        <v>2.7177511128650305E-4</v>
      </c>
      <c r="L60">
        <f>'Base Table 5'!O62/'Base Table 5'!O$131</f>
        <v>1.6492517097617878E-3</v>
      </c>
      <c r="M60">
        <f>'Base Table 5'!P62/'Base Table 5'!P$131</f>
        <v>4.7568589865795409E-4</v>
      </c>
      <c r="N60">
        <f>'Base Table 5'!Q62/'Base Table 5'!Q$131</f>
        <v>3.2267713310144557E-3</v>
      </c>
      <c r="O60">
        <f>'Base Table 5'!R62/'Base Table 5'!R$131</f>
        <v>1.9574099489279363E-4</v>
      </c>
      <c r="P60">
        <f>'Base Table 5'!S62/'Base Table 5'!S$131</f>
        <v>3.8372527127012823E-4</v>
      </c>
      <c r="Q60">
        <f>'Base Table 5'!T62/'Base Table 5'!T$131</f>
        <v>3.2769037801218888E-4</v>
      </c>
      <c r="R60">
        <f>'Base Table 5'!U62/'Base Table 5'!U$131</f>
        <v>8.3883141125480295E-4</v>
      </c>
      <c r="S60">
        <f>'Base Table 5'!V62/'Base Table 5'!V$131</f>
        <v>7.0730516278591992E-4</v>
      </c>
      <c r="T60">
        <f>'Base Table 5'!W62/'Base Table 5'!W$131</f>
        <v>6.3488375338020711E-4</v>
      </c>
      <c r="U60">
        <f>'Base Table 5'!X62/'Base Table 5'!X$131</f>
        <v>5.0402727991004197E-4</v>
      </c>
      <c r="V60">
        <f>'Base Table 5'!Y62/'Base Table 5'!Y$131</f>
        <v>4.480914803833309E-4</v>
      </c>
      <c r="W60">
        <f>'Base Table 5'!Z62/'Base Table 5'!Z$131</f>
        <v>5.7941613014501718E-4</v>
      </c>
      <c r="X60">
        <f>'Base Table 5'!AA62/'Base Table 5'!AA$131</f>
        <v>1.0258064379954012E-3</v>
      </c>
      <c r="Y60">
        <f>'Base Table 5'!AB62/'Base Table 5'!AB$131</f>
        <v>2.7268914674724039E-4</v>
      </c>
      <c r="Z60">
        <f>'Base Table 5'!AC62/'Base Table 5'!AC$131</f>
        <v>5.533961779392026E-4</v>
      </c>
      <c r="AA60">
        <f>'Base Table 5'!AD62/'Base Table 5'!AD$131</f>
        <v>2.6233779861703819E-4</v>
      </c>
      <c r="AB60">
        <f>'Base Table 5'!AE62/'Base Table 5'!AE$131</f>
        <v>3.3865030674846633E-4</v>
      </c>
      <c r="AC60">
        <f>'Base Table 5'!AF62/'Base Table 5'!AF$131</f>
        <v>7.9650440745209113E-4</v>
      </c>
      <c r="AD60">
        <f>'Base Table 5'!AG62/'Base Table 5'!AG$131</f>
        <v>8.8235640139765263E-5</v>
      </c>
      <c r="AE60">
        <f>'Base Table 5'!AH62/'Base Table 5'!AH$131</f>
        <v>3.7522686025408345E-4</v>
      </c>
      <c r="AF60">
        <f>'Base Table 5'!AI62/'Base Table 5'!AI$131</f>
        <v>3.2457693610044762E-3</v>
      </c>
      <c r="AG60">
        <f>'Base Table 5'!AJ62/'Base Table 5'!AJ$131</f>
        <v>2.4937552039966686E-4</v>
      </c>
      <c r="AH60">
        <f>'Base Table 5'!AK62/'Base Table 5'!AK$131</f>
        <v>5.2553482387003385E-4</v>
      </c>
      <c r="AI60">
        <f>'Base Table 5'!AL62/'Base Table 5'!AL$131</f>
        <v>7.0203488047717471E-4</v>
      </c>
      <c r="AJ60">
        <f>'Base Table 5'!AM62/'Base Table 5'!AM$131</f>
        <v>1.2752147420484108E-3</v>
      </c>
      <c r="AK60">
        <f>'Base Table 5'!AN62/'Base Table 5'!AN$131</f>
        <v>2.5554594091070563E-3</v>
      </c>
      <c r="AL60">
        <f>'Base Table 5'!AO62/'Base Table 5'!AO$131</f>
        <v>1.9084697956677451E-4</v>
      </c>
      <c r="AM60">
        <f>'Base Table 5'!AP62/'Base Table 5'!AP$131</f>
        <v>1.7443260950180174E-3</v>
      </c>
      <c r="AN60">
        <f>'Base Table 5'!AQ62/'Base Table 5'!AQ$131</f>
        <v>3.3875088957849661E-4</v>
      </c>
      <c r="AO60">
        <f>'Base Table 5'!AR62/'Base Table 5'!AR$131</f>
        <v>8.4676664216801656E-4</v>
      </c>
      <c r="AP60">
        <f>'Base Table 5'!AS62/'Base Table 5'!AS$131</f>
        <v>5.9016925802584058E-4</v>
      </c>
      <c r="AQ60">
        <f>'Base Table 5'!AT62/'Base Table 5'!AT$131</f>
        <v>8.7465409376071555E-4</v>
      </c>
      <c r="AR60">
        <f>'Base Table 5'!AU62/'Base Table 5'!AU$131</f>
        <v>7.718203945762509E-4</v>
      </c>
      <c r="AS60">
        <f>'Base Table 5'!AV62/'Base Table 5'!AV$131</f>
        <v>7.5955417036441774E-4</v>
      </c>
      <c r="AT60">
        <f>'Base Table 5'!AW62/'Base Table 5'!AW$131</f>
        <v>5.8269516344637627E-4</v>
      </c>
      <c r="AU60">
        <f>'Base Table 5'!AX62/'Base Table 5'!AX$131</f>
        <v>7.367612509025489E-4</v>
      </c>
      <c r="AV60">
        <f>'Base Table 5'!AY62/'Base Table 5'!AY$131</f>
        <v>7.1624255853533015E-4</v>
      </c>
      <c r="AW60">
        <f>'Base Table 5'!AZ62/'Base Table 5'!AZ$131</f>
        <v>2.4856480782367812E-4</v>
      </c>
      <c r="AX60">
        <f>'Base Table 5'!BA62/'Base Table 5'!BA$131</f>
        <v>3.0165026038379616E-4</v>
      </c>
      <c r="AY60">
        <f>'Base Table 5'!BB62/'Base Table 5'!BB$131</f>
        <v>2.1212718573201416E-5</v>
      </c>
      <c r="AZ60">
        <f>'Base Table 5'!BC62/'Base Table 5'!BC$131</f>
        <v>6.8545624981537951E-4</v>
      </c>
      <c r="BA60">
        <f>'Base Table 5'!BD62/'Base Table 5'!BD$131</f>
        <v>1.319161183517372E-3</v>
      </c>
      <c r="BB60">
        <f>'Base Table 5'!BE62/'Base Table 5'!BE$131</f>
        <v>1.2886438079075517E-3</v>
      </c>
      <c r="BC60">
        <f>'Base Table 5'!BF62/'Base Table 5'!BF$131</f>
        <v>2.2613719789795882E-3</v>
      </c>
      <c r="BD60">
        <f>'Base Table 5'!BG62/'Base Table 5'!BG$131</f>
        <v>1.2507006208601317E-3</v>
      </c>
      <c r="BE60">
        <f>'Base Table 5'!BH62/'Base Table 5'!BH$131</f>
        <v>1.8010206591244466E-3</v>
      </c>
      <c r="BF60">
        <f>'Base Table 5'!BI62/'Base Table 5'!BI$131</f>
        <v>6.8526654810204162E-3</v>
      </c>
      <c r="BG60">
        <f>'Base Table 5'!BJ62/'Base Table 5'!BJ$131</f>
        <v>2.9239191753108215E-3</v>
      </c>
      <c r="BH60">
        <f>'Base Table 5'!BK62/'Base Table 5'!BK$131</f>
        <v>8.8381423041568822E-3</v>
      </c>
      <c r="BI60">
        <f>'Base Table 5'!BL62/'Base Table 5'!BL$131</f>
        <v>7.507821177490802E-3</v>
      </c>
      <c r="BJ60">
        <f>'Base Table 5'!BM62/'Base Table 5'!BM$131</f>
        <v>1.9269006893654237E-3</v>
      </c>
      <c r="BK60">
        <f>'Base Table 5'!BN62/'Base Table 5'!BN$131</f>
        <v>2.5699604614501403E-3</v>
      </c>
      <c r="BL60">
        <f>'Base Table 5'!BO62/'Base Table 5'!BO$131</f>
        <v>9.4187984423182145E-4</v>
      </c>
      <c r="BM60">
        <f>'Base Table 5'!BP62/'Base Table 5'!BP$131</f>
        <v>1.1657265318031499E-3</v>
      </c>
      <c r="BN60">
        <f>'Base Table 5'!BQ62/'Base Table 5'!BQ$131</f>
        <v>5.3666211204372448E-4</v>
      </c>
      <c r="BO60">
        <f>'Base Table 5'!BR62/'Base Table 5'!BR$131</f>
        <v>3.8659950350243137E-4</v>
      </c>
      <c r="BP60">
        <f>'Base Table 5'!BS62/'Base Table 5'!BS$131</f>
        <v>3.9903149581714856E-4</v>
      </c>
      <c r="BQ60">
        <f>'Base Table 5'!BT62/'Base Table 5'!BT$131</f>
        <v>4.308854736029837E-4</v>
      </c>
      <c r="BR60">
        <f>'Base Table 5'!BU62/'Base Table 5'!BU$131</f>
        <v>3.6927199131267199E-4</v>
      </c>
      <c r="BS60">
        <f>'Base Table 5'!BV62/'Base Table 5'!BV$131</f>
        <v>8.1771612707874999E-4</v>
      </c>
      <c r="BT60">
        <f>'Base Table 5'!BW62/'Base Table 5'!BW$131</f>
        <v>1.2318951956675752E-3</v>
      </c>
      <c r="BU60">
        <f>'Base Table 5'!BX62/'Base Table 5'!BX$131</f>
        <v>9.8632309040161208E-4</v>
      </c>
      <c r="BV60">
        <f>'Base Table 5'!BY62/'Base Table 5'!BY$131</f>
        <v>7.4917361261574731E-4</v>
      </c>
      <c r="BW60">
        <f>'Base Table 5'!BZ62/'Base Table 5'!BZ$131</f>
        <v>7.2564330413030069E-4</v>
      </c>
      <c r="BX60">
        <f>'Base Table 5'!CA62/'Base Table 5'!CA$131</f>
        <v>3.5168736622110004E-4</v>
      </c>
      <c r="BY60">
        <f>'Base Table 5'!CB62/'Base Table 5'!CB$131</f>
        <v>4.0225510365564176E-4</v>
      </c>
      <c r="BZ60">
        <f>'Base Table 5'!CC62/'Base Table 5'!CC$131</f>
        <v>3.974612485985468E-4</v>
      </c>
      <c r="CA60">
        <f>'Base Table 5'!CD62/'Base Table 5'!CD$131</f>
        <v>5.440991792750522E-4</v>
      </c>
      <c r="CB60">
        <f>'Base Table 5'!CE62/'Base Table 5'!CE$131</f>
        <v>3.6152833203818374E-4</v>
      </c>
      <c r="CC60">
        <f>'Base Table 5'!CF62/'Base Table 5'!CF$131</f>
        <v>4.2049785336424417E-3</v>
      </c>
      <c r="CD60">
        <f>'Base Table 5'!CG62/'Base Table 5'!CG$131</f>
        <v>4.6823504680755653E-3</v>
      </c>
      <c r="CE60">
        <f>'Base Table 5'!CH62/'Base Table 5'!CH$131</f>
        <v>1.339376519222659E-3</v>
      </c>
      <c r="CF60">
        <f>'Base Table 5'!CI62/'Base Table 5'!CI$131</f>
        <v>2.4921463481395383E-4</v>
      </c>
      <c r="CG60">
        <f>'Base Table 5'!CJ62/'Base Table 5'!CJ$131</f>
        <v>5.8441253502627911E-4</v>
      </c>
      <c r="CH60">
        <f>'Base Table 5'!CK62/'Base Table 5'!CK$131</f>
        <v>1.0860614221770554E-3</v>
      </c>
      <c r="CI60">
        <f>'Base Table 5'!CL62/'Base Table 5'!CL$131</f>
        <v>5.6741625708294245E-4</v>
      </c>
      <c r="CJ60">
        <f>'Base Table 5'!CM62/'Base Table 5'!CM$131</f>
        <v>3.8382685206664745E-3</v>
      </c>
      <c r="CK60">
        <f>'Base Table 5'!CN62/'Base Table 5'!CN$131</f>
        <v>2.1169705446687391E-3</v>
      </c>
      <c r="CL60">
        <f>'Base Table 5'!CO62/'Base Table 5'!CO$131</f>
        <v>1.3913230838197201E-4</v>
      </c>
      <c r="CM60">
        <f>'Base Table 5'!CP62/'Base Table 5'!CP$131</f>
        <v>9.3851538163593028E-5</v>
      </c>
      <c r="CN60">
        <f>'Base Table 5'!CQ62/'Base Table 5'!CQ$131</f>
        <v>1.3883457501315534E-4</v>
      </c>
      <c r="CO60">
        <f>'Base Table 5'!CR62/'Base Table 5'!CR$131</f>
        <v>7.007398313599219E-4</v>
      </c>
      <c r="CP60">
        <f>'Base Table 5'!CS62/'Base Table 5'!CS$131</f>
        <v>5.5085564910787547E-4</v>
      </c>
      <c r="CQ60">
        <f>'Base Table 5'!CT62/'Base Table 5'!CT$131</f>
        <v>2.2821378559684895E-5</v>
      </c>
      <c r="CR60">
        <f>'Base Table 5'!CU62/'Base Table 5'!CU$131</f>
        <v>2.5414594448624911E-5</v>
      </c>
      <c r="CS60">
        <f>'Base Table 5'!CV62/'Base Table 5'!CV$131</f>
        <v>3.0050353982300881E-4</v>
      </c>
      <c r="CT60">
        <f>'Base Table 5'!CW62/'Base Table 5'!CW$131</f>
        <v>1.3748459269464339E-3</v>
      </c>
      <c r="CU60">
        <f>'Base Table 5'!CX62/'Base Table 5'!CX$131</f>
        <v>1.1586428653978121E-3</v>
      </c>
      <c r="CV60">
        <f>'Base Table 5'!CY62/'Base Table 5'!CY$131</f>
        <v>9.6457101597009873E-4</v>
      </c>
      <c r="CW60">
        <f>'Base Table 5'!CZ62/'Base Table 5'!CZ$131</f>
        <v>1.1761673379408245E-3</v>
      </c>
      <c r="CX60">
        <f>'Base Table 5'!DA62/'Base Table 5'!DA$131</f>
        <v>6.770271709621307E-4</v>
      </c>
      <c r="CY60">
        <f>'Base Table 5'!DB62/'Base Table 5'!DB$131</f>
        <v>1.0711488262765824E-3</v>
      </c>
      <c r="CZ60">
        <f>'Base Table 5'!DC62/'Base Table 5'!DC$131</f>
        <v>4.3702810717856204E-4</v>
      </c>
      <c r="DA60">
        <f>'Base Table 5'!DD62/'Base Table 5'!DD$131</f>
        <v>4.1541770250039001E-4</v>
      </c>
      <c r="DB60">
        <f>'Base Table 5'!DE62/'Base Table 5'!DE$131</f>
        <v>7.6326838215508774E-4</v>
      </c>
      <c r="DC60">
        <f>'Base Table 5'!DF62/'Base Table 5'!DF$131</f>
        <v>3.3774316286972161E-4</v>
      </c>
      <c r="DD60">
        <f>'Base Table 5'!DG62/'Base Table 5'!DG$131</f>
        <v>9.6005946335978361E-3</v>
      </c>
      <c r="DE60">
        <f>'Base Table 5'!DH62/'Base Table 5'!DH$131</f>
        <v>1.2580389198568736E-3</v>
      </c>
      <c r="DF60">
        <f>'Base Table 5'!DI62/'Base Table 5'!DI$131</f>
        <v>1.21919626175344E-3</v>
      </c>
      <c r="DG60">
        <f>'Base Table 5'!DJ62/'Base Table 5'!DJ$131</f>
        <v>7.9330977204453081E-4</v>
      </c>
      <c r="DH60">
        <f>'Base Table 5'!DK62/'Base Table 5'!DK$131</f>
        <v>1.3930979888381824E-3</v>
      </c>
      <c r="DI60">
        <f>'Base Table 5'!DL62/'Base Table 5'!DL$131</f>
        <v>1.4010050415766385E-3</v>
      </c>
      <c r="DJ60">
        <f>'Base Table 5'!DM62/'Base Table 5'!DM$131</f>
        <v>2.4502009455082442E-3</v>
      </c>
      <c r="DK60">
        <f>'Base Table 5'!DN62/'Base Table 5'!DN$131</f>
        <v>1.1198764961243292E-3</v>
      </c>
      <c r="DL60">
        <f>'Base Table 5'!DO62/'Base Table 5'!DO$131</f>
        <v>1.7359141766177497E-4</v>
      </c>
    </row>
    <row r="61" spans="1:116" x14ac:dyDescent="0.4">
      <c r="A61">
        <v>60</v>
      </c>
      <c r="B61">
        <f>'Base Table 5'!E63/'Base Table 5'!E$131</f>
        <v>4.5824361347345541E-4</v>
      </c>
      <c r="C61">
        <f>'Base Table 5'!F63/'Base Table 5'!F$131</f>
        <v>3.6101169663014143E-4</v>
      </c>
      <c r="D61">
        <f>'Base Table 5'!G63/'Base Table 5'!G$131</f>
        <v>9.7523268472559472E-4</v>
      </c>
      <c r="E61">
        <f>'Base Table 5'!H63/'Base Table 5'!H$131</f>
        <v>3.5190218611569697E-3</v>
      </c>
      <c r="F61">
        <f>'Base Table 5'!I63/'Base Table 5'!I$131</f>
        <v>1.6956715231512427E-4</v>
      </c>
      <c r="G61">
        <f>'Base Table 5'!J63/'Base Table 5'!J$131</f>
        <v>3.3647243817541824E-3</v>
      </c>
      <c r="H61">
        <f>'Base Table 5'!K63/'Base Table 5'!K$131</f>
        <v>1.1130661276822814E-3</v>
      </c>
      <c r="I61">
        <f>'Base Table 5'!L63/'Base Table 5'!L$131</f>
        <v>4.2529506032232381E-4</v>
      </c>
      <c r="J61">
        <f>'Base Table 5'!M63/'Base Table 5'!M$131</f>
        <v>1.880650138052812E-4</v>
      </c>
      <c r="K61">
        <f>'Base Table 5'!N63/'Base Table 5'!N$131</f>
        <v>1.3833372699506525E-4</v>
      </c>
      <c r="L61">
        <f>'Base Table 5'!O63/'Base Table 5'!O$131</f>
        <v>8.7755567219104363E-4</v>
      </c>
      <c r="M61">
        <f>'Base Table 5'!P63/'Base Table 5'!P$131</f>
        <v>3.4551714143321539E-4</v>
      </c>
      <c r="N61">
        <f>'Base Table 5'!Q63/'Base Table 5'!Q$131</f>
        <v>1.3900195022621745E-3</v>
      </c>
      <c r="O61">
        <f>'Base Table 5'!R63/'Base Table 5'!R$131</f>
        <v>3.9802911332598357E-4</v>
      </c>
      <c r="P61">
        <f>'Base Table 5'!S63/'Base Table 5'!S$131</f>
        <v>4.9498765439280048E-4</v>
      </c>
      <c r="Q61">
        <f>'Base Table 5'!T63/'Base Table 5'!T$131</f>
        <v>5.1431059262630656E-4</v>
      </c>
      <c r="R61">
        <f>'Base Table 5'!U63/'Base Table 5'!U$131</f>
        <v>1.0334498038377161E-3</v>
      </c>
      <c r="S61">
        <f>'Base Table 5'!V63/'Base Table 5'!V$131</f>
        <v>7.5540023612024612E-4</v>
      </c>
      <c r="T61">
        <f>'Base Table 5'!W63/'Base Table 5'!W$131</f>
        <v>6.4384107558605036E-4</v>
      </c>
      <c r="U61">
        <f>'Base Table 5'!X63/'Base Table 5'!X$131</f>
        <v>7.9653335080794811E-4</v>
      </c>
      <c r="V61">
        <f>'Base Table 5'!Y63/'Base Table 5'!Y$131</f>
        <v>8.506908059426211E-4</v>
      </c>
      <c r="W61">
        <f>'Base Table 5'!Z63/'Base Table 5'!Z$131</f>
        <v>7.6312842342819644E-4</v>
      </c>
      <c r="X61">
        <f>'Base Table 5'!AA63/'Base Table 5'!AA$131</f>
        <v>9.5498472116043126E-4</v>
      </c>
      <c r="Y61">
        <f>'Base Table 5'!AB63/'Base Table 5'!AB$131</f>
        <v>4.1508615475913579E-4</v>
      </c>
      <c r="Z61">
        <f>'Base Table 5'!AC63/'Base Table 5'!AC$131</f>
        <v>5.0194066549375416E-4</v>
      </c>
      <c r="AA61">
        <f>'Base Table 5'!AD63/'Base Table 5'!AD$131</f>
        <v>2.9454560755615969E-4</v>
      </c>
      <c r="AB61">
        <f>'Base Table 5'!AE63/'Base Table 5'!AE$131</f>
        <v>3.8638036809815956E-4</v>
      </c>
      <c r="AC61">
        <f>'Base Table 5'!AF63/'Base Table 5'!AF$131</f>
        <v>1.1026565070478321E-3</v>
      </c>
      <c r="AD61">
        <f>'Base Table 5'!AG63/'Base Table 5'!AG$131</f>
        <v>5.2941384083859159E-5</v>
      </c>
      <c r="AE61">
        <f>'Base Table 5'!AH63/'Base Table 5'!AH$131</f>
        <v>3.7386569872958257E-4</v>
      </c>
      <c r="AF61">
        <f>'Base Table 5'!AI63/'Base Table 5'!AI$131</f>
        <v>8.7158332503615489E-4</v>
      </c>
      <c r="AG61">
        <f>'Base Table 5'!AJ63/'Base Table 5'!AJ$131</f>
        <v>3.1082431307243952E-4</v>
      </c>
      <c r="AH61">
        <f>'Base Table 5'!AK63/'Base Table 5'!AK$131</f>
        <v>5.8774328454238374E-4</v>
      </c>
      <c r="AI61">
        <f>'Base Table 5'!AL63/'Base Table 5'!AL$131</f>
        <v>1.7755827732960641E-3</v>
      </c>
      <c r="AJ61">
        <f>'Base Table 5'!AM63/'Base Table 5'!AM$131</f>
        <v>1.1876866635362659E-3</v>
      </c>
      <c r="AK61">
        <f>'Base Table 5'!AN63/'Base Table 5'!AN$131</f>
        <v>1.3847703424871083E-3</v>
      </c>
      <c r="AL61">
        <f>'Base Table 5'!AO63/'Base Table 5'!AO$131</f>
        <v>2.2285899530485916E-4</v>
      </c>
      <c r="AM61">
        <f>'Base Table 5'!AP63/'Base Table 5'!AP$131</f>
        <v>6.6265029132924304E-4</v>
      </c>
      <c r="AN61">
        <f>'Base Table 5'!AQ63/'Base Table 5'!AQ$131</f>
        <v>3.461248538563049E-4</v>
      </c>
      <c r="AO61">
        <f>'Base Table 5'!AR63/'Base Table 5'!AR$131</f>
        <v>4.7213513655521819E-4</v>
      </c>
      <c r="AP61">
        <f>'Base Table 5'!AS63/'Base Table 5'!AS$131</f>
        <v>4.8055554512683264E-4</v>
      </c>
      <c r="AQ61">
        <f>'Base Table 5'!AT63/'Base Table 5'!AT$131</f>
        <v>5.6674456840622746E-4</v>
      </c>
      <c r="AR61">
        <f>'Base Table 5'!AU63/'Base Table 5'!AU$131</f>
        <v>5.150958773665591E-4</v>
      </c>
      <c r="AS61">
        <f>'Base Table 5'!AV63/'Base Table 5'!AV$131</f>
        <v>7.6574445723505034E-4</v>
      </c>
      <c r="AT61">
        <f>'Base Table 5'!AW63/'Base Table 5'!AW$131</f>
        <v>4.5589579542177722E-4</v>
      </c>
      <c r="AU61">
        <f>'Base Table 5'!AX63/'Base Table 5'!AX$131</f>
        <v>6.1360053025933737E-4</v>
      </c>
      <c r="AV61">
        <f>'Base Table 5'!AY63/'Base Table 5'!AY$131</f>
        <v>4.9980594259364959E-4</v>
      </c>
      <c r="AW61">
        <f>'Base Table 5'!AZ63/'Base Table 5'!AZ$131</f>
        <v>2.881303671214546E-4</v>
      </c>
      <c r="AX61">
        <f>'Base Table 5'!BA63/'Base Table 5'!BA$131</f>
        <v>2.7548826229389456E-4</v>
      </c>
      <c r="AY61">
        <f>'Base Table 5'!BB63/'Base Table 5'!BB$131</f>
        <v>1.5607344735299865E-5</v>
      </c>
      <c r="AZ61">
        <f>'Base Table 5'!BC63/'Base Table 5'!BC$131</f>
        <v>4.3044267664342164E-4</v>
      </c>
      <c r="BA61">
        <f>'Base Table 5'!BD63/'Base Table 5'!BD$131</f>
        <v>6.5711977175157981E-4</v>
      </c>
      <c r="BB61">
        <f>'Base Table 5'!BE63/'Base Table 5'!BE$131</f>
        <v>7.9349008294719999E-4</v>
      </c>
      <c r="BC61">
        <f>'Base Table 5'!BF63/'Base Table 5'!BF$131</f>
        <v>8.3413052359405156E-4</v>
      </c>
      <c r="BD61">
        <f>'Base Table 5'!BG63/'Base Table 5'!BG$131</f>
        <v>6.5120105499312574E-4</v>
      </c>
      <c r="BE61">
        <f>'Base Table 5'!BH63/'Base Table 5'!BH$131</f>
        <v>2.4736350221347763E-3</v>
      </c>
      <c r="BF61">
        <f>'Base Table 5'!BI63/'Base Table 5'!BI$131</f>
        <v>2.9284396345574649E-3</v>
      </c>
      <c r="BG61">
        <f>'Base Table 5'!BJ63/'Base Table 5'!BJ$131</f>
        <v>2.839465971205856E-3</v>
      </c>
      <c r="BH61">
        <f>'Base Table 5'!BK63/'Base Table 5'!BK$131</f>
        <v>4.529124979178018E-3</v>
      </c>
      <c r="BI61">
        <f>'Base Table 5'!BL63/'Base Table 5'!BL$131</f>
        <v>1.0453383182633044E-2</v>
      </c>
      <c r="BJ61">
        <f>'Base Table 5'!BM63/'Base Table 5'!BM$131</f>
        <v>8.9213939253913067E-3</v>
      </c>
      <c r="BK61">
        <f>'Base Table 5'!BN63/'Base Table 5'!BN$131</f>
        <v>6.2890778691695702E-3</v>
      </c>
      <c r="BL61">
        <f>'Base Table 5'!BO63/'Base Table 5'!BO$131</f>
        <v>7.4112444320336985E-4</v>
      </c>
      <c r="BM61">
        <f>'Base Table 5'!BP63/'Base Table 5'!BP$131</f>
        <v>2.9730588604473221E-3</v>
      </c>
      <c r="BN61">
        <f>'Base Table 5'!BQ63/'Base Table 5'!BQ$131</f>
        <v>1.099055241069686E-3</v>
      </c>
      <c r="BO61">
        <f>'Base Table 5'!BR63/'Base Table 5'!BR$131</f>
        <v>6.9251288772683578E-4</v>
      </c>
      <c r="BP61">
        <f>'Base Table 5'!BS63/'Base Table 5'!BS$131</f>
        <v>2.6527285479141331E-4</v>
      </c>
      <c r="BQ61">
        <f>'Base Table 5'!BT63/'Base Table 5'!BT$131</f>
        <v>8.4973956658735761E-4</v>
      </c>
      <c r="BR61">
        <f>'Base Table 5'!BU63/'Base Table 5'!BU$131</f>
        <v>8.5856864872544032E-4</v>
      </c>
      <c r="BS61">
        <f>'Base Table 5'!BV63/'Base Table 5'!BV$131</f>
        <v>1.879120872318295E-3</v>
      </c>
      <c r="BT61">
        <f>'Base Table 5'!BW63/'Base Table 5'!BW$131</f>
        <v>3.3290217221628501E-3</v>
      </c>
      <c r="BU61">
        <f>'Base Table 5'!BX63/'Base Table 5'!BX$131</f>
        <v>2.0091633448553903E-3</v>
      </c>
      <c r="BV61">
        <f>'Base Table 5'!BY63/'Base Table 5'!BY$131</f>
        <v>1.9250324797673002E-3</v>
      </c>
      <c r="BW61">
        <f>'Base Table 5'!BZ63/'Base Table 5'!BZ$131</f>
        <v>2.5848555492085572E-4</v>
      </c>
      <c r="BX61">
        <f>'Base Table 5'!CA63/'Base Table 5'!CA$131</f>
        <v>1.9437423179726008E-4</v>
      </c>
      <c r="BY61">
        <f>'Base Table 5'!CB63/'Base Table 5'!CB$131</f>
        <v>3.8587197341351476E-4</v>
      </c>
      <c r="BZ61">
        <f>'Base Table 5'!CC63/'Base Table 5'!CC$131</f>
        <v>4.0590743051557117E-4</v>
      </c>
      <c r="CA61">
        <f>'Base Table 5'!CD63/'Base Table 5'!CD$131</f>
        <v>5.5828177693760322E-4</v>
      </c>
      <c r="CB61">
        <f>'Base Table 5'!CE63/'Base Table 5'!CE$131</f>
        <v>2.1423901157818293E-4</v>
      </c>
      <c r="CC61">
        <f>'Base Table 5'!CF63/'Base Table 5'!CF$131</f>
        <v>9.2830203611904676E-4</v>
      </c>
      <c r="CD61">
        <f>'Base Table 5'!CG63/'Base Table 5'!CG$131</f>
        <v>1.0791916587252648E-3</v>
      </c>
      <c r="CE61">
        <f>'Base Table 5'!CH63/'Base Table 5'!CH$131</f>
        <v>1.2823893908478631E-3</v>
      </c>
      <c r="CF61">
        <f>'Base Table 5'!CI63/'Base Table 5'!CI$131</f>
        <v>1.721170994948593E-4</v>
      </c>
      <c r="CG61">
        <f>'Base Table 5'!CJ63/'Base Table 5'!CJ$131</f>
        <v>2.0518680676133102E-4</v>
      </c>
      <c r="CH61">
        <f>'Base Table 5'!CK63/'Base Table 5'!CK$131</f>
        <v>8.5608005057504519E-4</v>
      </c>
      <c r="CI61">
        <f>'Base Table 5'!CL63/'Base Table 5'!CL$131</f>
        <v>3.6560764850511679E-4</v>
      </c>
      <c r="CJ61">
        <f>'Base Table 5'!CM63/'Base Table 5'!CM$131</f>
        <v>1.9830966461103537E-4</v>
      </c>
      <c r="CK61">
        <f>'Base Table 5'!CN63/'Base Table 5'!CN$131</f>
        <v>1.1835837306248399E-3</v>
      </c>
      <c r="CL61">
        <f>'Base Table 5'!CO63/'Base Table 5'!CO$131</f>
        <v>3.0412372440394002E-5</v>
      </c>
      <c r="CM61">
        <f>'Base Table 5'!CP63/'Base Table 5'!CP$131</f>
        <v>8.783598189457681E-5</v>
      </c>
      <c r="CN61">
        <f>'Base Table 5'!CQ63/'Base Table 5'!CQ$131</f>
        <v>3.0534245437172847E-5</v>
      </c>
      <c r="CO61">
        <f>'Base Table 5'!CR63/'Base Table 5'!CR$131</f>
        <v>6.291413705208969E-5</v>
      </c>
      <c r="CP61">
        <f>'Base Table 5'!CS63/'Base Table 5'!CS$131</f>
        <v>2.2229855010790596E-4</v>
      </c>
      <c r="CQ61">
        <f>'Base Table 5'!CT63/'Base Table 5'!CT$131</f>
        <v>2.8696583786463365E-5</v>
      </c>
      <c r="CR61">
        <f>'Base Table 5'!CU63/'Base Table 5'!CU$131</f>
        <v>3.1349838812880748E-5</v>
      </c>
      <c r="CS61">
        <f>'Base Table 5'!CV63/'Base Table 5'!CV$131</f>
        <v>1.1645840707964601E-4</v>
      </c>
      <c r="CT61">
        <f>'Base Table 5'!CW63/'Base Table 5'!CW$131</f>
        <v>4.6185772713756211E-4</v>
      </c>
      <c r="CU61">
        <f>'Base Table 5'!CX63/'Base Table 5'!CX$131</f>
        <v>2.3860409338448735E-4</v>
      </c>
      <c r="CV61">
        <f>'Base Table 5'!CY63/'Base Table 5'!CY$131</f>
        <v>2.5019283044512406E-4</v>
      </c>
      <c r="CW61">
        <f>'Base Table 5'!CZ63/'Base Table 5'!CZ$131</f>
        <v>3.6568262991763356E-4</v>
      </c>
      <c r="CX61">
        <f>'Base Table 5'!DA63/'Base Table 5'!DA$131</f>
        <v>4.140093043228014E-4</v>
      </c>
      <c r="CY61">
        <f>'Base Table 5'!DB63/'Base Table 5'!DB$131</f>
        <v>3.2237122716456971E-4</v>
      </c>
      <c r="CZ61">
        <f>'Base Table 5'!DC63/'Base Table 5'!DC$131</f>
        <v>2.2289436418623074E-4</v>
      </c>
      <c r="DA61">
        <f>'Base Table 5'!DD63/'Base Table 5'!DD$131</f>
        <v>2.4885374268646685E-4</v>
      </c>
      <c r="DB61">
        <f>'Base Table 5'!DE63/'Base Table 5'!DE$131</f>
        <v>4.8415178135399056E-4</v>
      </c>
      <c r="DC61">
        <f>'Base Table 5'!DF63/'Base Table 5'!DF$131</f>
        <v>2.0279968320978126E-4</v>
      </c>
      <c r="DD61">
        <f>'Base Table 5'!DG63/'Base Table 5'!DG$131</f>
        <v>5.0819665298807554E-4</v>
      </c>
      <c r="DE61">
        <f>'Base Table 5'!DH63/'Base Table 5'!DH$131</f>
        <v>3.8306939915090329E-4</v>
      </c>
      <c r="DF61">
        <f>'Base Table 5'!DI63/'Base Table 5'!DI$131</f>
        <v>1.0795788418420814E-3</v>
      </c>
      <c r="DG61">
        <f>'Base Table 5'!DJ63/'Base Table 5'!DJ$131</f>
        <v>1.1484891323555397E-3</v>
      </c>
      <c r="DH61">
        <f>'Base Table 5'!DK63/'Base Table 5'!DK$131</f>
        <v>2.3183552036296624E-3</v>
      </c>
      <c r="DI61">
        <f>'Base Table 5'!DL63/'Base Table 5'!DL$131</f>
        <v>2.2796405421331759E-3</v>
      </c>
      <c r="DJ61">
        <f>'Base Table 5'!DM63/'Base Table 5'!DM$131</f>
        <v>2.4886517069964676E-3</v>
      </c>
      <c r="DK61">
        <f>'Base Table 5'!DN63/'Base Table 5'!DN$131</f>
        <v>7.2758704775124135E-4</v>
      </c>
      <c r="DL61">
        <f>'Base Table 5'!DO63/'Base Table 5'!DO$131</f>
        <v>1.6305736865447878E-4</v>
      </c>
    </row>
    <row r="62" spans="1:116" x14ac:dyDescent="0.4">
      <c r="A62">
        <v>61</v>
      </c>
      <c r="B62">
        <f>'Base Table 5'!E64/'Base Table 5'!E$131</f>
        <v>6.9830247164191241E-5</v>
      </c>
      <c r="C62">
        <f>'Base Table 5'!F64/'Base Table 5'!F$131</f>
        <v>4.8060199463372919E-5</v>
      </c>
      <c r="D62">
        <f>'Base Table 5'!G64/'Base Table 5'!G$131</f>
        <v>6.1765896698221117E-5</v>
      </c>
      <c r="E62">
        <f>'Base Table 5'!H64/'Base Table 5'!H$131</f>
        <v>2.2308595066461269E-4</v>
      </c>
      <c r="F62">
        <f>'Base Table 5'!I64/'Base Table 5'!I$131</f>
        <v>4.7118183707720685E-5</v>
      </c>
      <c r="G62">
        <f>'Base Table 5'!J64/'Base Table 5'!J$131</f>
        <v>1.3550046533627736E-4</v>
      </c>
      <c r="H62">
        <f>'Base Table 5'!K64/'Base Table 5'!K$131</f>
        <v>1.6433350383213128E-4</v>
      </c>
      <c r="I62">
        <f>'Base Table 5'!L64/'Base Table 5'!L$131</f>
        <v>4.4269631212393036E-5</v>
      </c>
      <c r="J62">
        <f>'Base Table 5'!M64/'Base Table 5'!M$131</f>
        <v>2.5214623299686871E-5</v>
      </c>
      <c r="K62">
        <f>'Base Table 5'!N64/'Base Table 5'!N$131</f>
        <v>1.714001532543347E-5</v>
      </c>
      <c r="L62">
        <f>'Base Table 5'!O64/'Base Table 5'!O$131</f>
        <v>8.8900790805928383E-5</v>
      </c>
      <c r="M62">
        <f>'Base Table 5'!P64/'Base Table 5'!P$131</f>
        <v>5.5616524601232515E-5</v>
      </c>
      <c r="N62">
        <f>'Base Table 5'!Q64/'Base Table 5'!Q$131</f>
        <v>4.0068207545255501E-5</v>
      </c>
      <c r="O62">
        <f>'Base Table 5'!R64/'Base Table 5'!R$131</f>
        <v>7.864872769815733E-5</v>
      </c>
      <c r="P62">
        <f>'Base Table 5'!S64/'Base Table 5'!S$131</f>
        <v>1.3292080030450498E-4</v>
      </c>
      <c r="Q62">
        <f>'Base Table 5'!T64/'Base Table 5'!T$131</f>
        <v>1.1384246786955016E-4</v>
      </c>
      <c r="R62">
        <f>'Base Table 5'!U64/'Base Table 5'!U$131</f>
        <v>2.8709812290888848E-4</v>
      </c>
      <c r="S62">
        <f>'Base Table 5'!V64/'Base Table 5'!V$131</f>
        <v>1.9723873461163007E-4</v>
      </c>
      <c r="T62">
        <f>'Base Table 5'!W64/'Base Table 5'!W$131</f>
        <v>1.5609507570125608E-4</v>
      </c>
      <c r="U62">
        <f>'Base Table 5'!X64/'Base Table 5'!X$131</f>
        <v>1.9902821716475213E-4</v>
      </c>
      <c r="V62">
        <f>'Base Table 5'!Y64/'Base Table 5'!Y$131</f>
        <v>1.6296932196573787E-4</v>
      </c>
      <c r="W62">
        <f>'Base Table 5'!Z64/'Base Table 5'!Z$131</f>
        <v>1.9554387456841927E-4</v>
      </c>
      <c r="X62">
        <f>'Base Table 5'!AA64/'Base Table 5'!AA$131</f>
        <v>1.8477366009858411E-4</v>
      </c>
      <c r="Y62">
        <f>'Base Table 5'!AB64/'Base Table 5'!AB$131</f>
        <v>7.9625470550575891E-5</v>
      </c>
      <c r="Z62">
        <f>'Base Table 5'!AC64/'Base Table 5'!AC$131</f>
        <v>8.2315153109943127E-5</v>
      </c>
      <c r="AA62">
        <f>'Base Table 5'!AD64/'Base Table 5'!AD$131</f>
        <v>8.4675368662529146E-5</v>
      </c>
      <c r="AB62">
        <f>'Base Table 5'!AE64/'Base Table 5'!AE$131</f>
        <v>1.2564417177914113E-4</v>
      </c>
      <c r="AC62">
        <f>'Base Table 5'!AF64/'Base Table 5'!AF$131</f>
        <v>2.3951340272538571E-4</v>
      </c>
      <c r="AD62">
        <f>'Base Table 5'!AG64/'Base Table 5'!AG$131</f>
        <v>1.1764752018635369E-5</v>
      </c>
      <c r="AE62">
        <f>'Base Table 5'!AH64/'Base Table 5'!AH$131</f>
        <v>1.0753176043557169E-4</v>
      </c>
      <c r="AF62">
        <f>'Base Table 5'!AI64/'Base Table 5'!AI$131</f>
        <v>2.6616046287191689E-4</v>
      </c>
      <c r="AG62">
        <f>'Base Table 5'!AJ64/'Base Table 5'!AJ$131</f>
        <v>6.3663613655287233E-5</v>
      </c>
      <c r="AH62">
        <f>'Base Table 5'!AK64/'Base Table 5'!AK$131</f>
        <v>1.1003699533537077E-4</v>
      </c>
      <c r="AI62">
        <f>'Base Table 5'!AL64/'Base Table 5'!AL$131</f>
        <v>1.5169020698263297E-4</v>
      </c>
      <c r="AJ62">
        <f>'Base Table 5'!AM64/'Base Table 5'!AM$131</f>
        <v>1.3104769973765488E-4</v>
      </c>
      <c r="AK62">
        <f>'Base Table 5'!AN64/'Base Table 5'!AN$131</f>
        <v>2.0943463267552353E-4</v>
      </c>
      <c r="AL62">
        <f>'Base Table 5'!AO64/'Base Table 5'!AO$131</f>
        <v>2.0603133588191384E-5</v>
      </c>
      <c r="AM62">
        <f>'Base Table 5'!AP64/'Base Table 5'!AP$131</f>
        <v>9.2504556261508841E-5</v>
      </c>
      <c r="AN62">
        <f>'Base Table 5'!AQ64/'Base Table 5'!AQ$131</f>
        <v>9.6613980945977257E-5</v>
      </c>
      <c r="AO62">
        <f>'Base Table 5'!AR64/'Base Table 5'!AR$131</f>
        <v>1.0149470414169184E-4</v>
      </c>
      <c r="AP62">
        <f>'Base Table 5'!AS64/'Base Table 5'!AS$131</f>
        <v>1.1840277520827307E-4</v>
      </c>
      <c r="AQ62">
        <f>'Base Table 5'!AT64/'Base Table 5'!AT$131</f>
        <v>7.0118135823662005E-5</v>
      </c>
      <c r="AR62">
        <f>'Base Table 5'!AU64/'Base Table 5'!AU$131</f>
        <v>8.9935923170750902E-5</v>
      </c>
      <c r="AS62">
        <f>'Base Table 5'!AV64/'Base Table 5'!AV$131</f>
        <v>1.0205016329817533E-4</v>
      </c>
      <c r="AT62">
        <f>'Base Table 5'!AW64/'Base Table 5'!AW$131</f>
        <v>1.208779804678948E-4</v>
      </c>
      <c r="AU62">
        <f>'Base Table 5'!AX64/'Base Table 5'!AX$131</f>
        <v>6.7360378300306966E-5</v>
      </c>
      <c r="AV62">
        <f>'Base Table 5'!AY64/'Base Table 5'!AY$131</f>
        <v>1.0161778928655144E-4</v>
      </c>
      <c r="AW62">
        <f>'Base Table 5'!AZ64/'Base Table 5'!AZ$131</f>
        <v>7.699768157459442E-5</v>
      </c>
      <c r="AX62">
        <f>'Base Table 5'!BA64/'Base Table 5'!BA$131</f>
        <v>5.3308099117212727E-5</v>
      </c>
      <c r="AY62">
        <f>'Base Table 5'!BB64/'Base Table 5'!BB$131</f>
        <v>4.091118145389031E-6</v>
      </c>
      <c r="AZ62">
        <f>'Base Table 5'!BC64/'Base Table 5'!BC$131</f>
        <v>9.3586277650070261E-5</v>
      </c>
      <c r="BA62">
        <f>'Base Table 5'!BD64/'Base Table 5'!BD$131</f>
        <v>1.0133818448971464E-4</v>
      </c>
      <c r="BB62">
        <f>'Base Table 5'!BE64/'Base Table 5'!BE$131</f>
        <v>8.3761305018492031E-5</v>
      </c>
      <c r="BC62">
        <f>'Base Table 5'!BF64/'Base Table 5'!BF$131</f>
        <v>1.457632165858641E-4</v>
      </c>
      <c r="BD62">
        <f>'Base Table 5'!BG64/'Base Table 5'!BG$131</f>
        <v>1.6027148855418175E-4</v>
      </c>
      <c r="BE62">
        <f>'Base Table 5'!BH64/'Base Table 5'!BH$131</f>
        <v>4.8333743236596163E-4</v>
      </c>
      <c r="BF62">
        <f>'Base Table 5'!BI64/'Base Table 5'!BI$131</f>
        <v>1.3658428042240267E-4</v>
      </c>
      <c r="BG62">
        <f>'Base Table 5'!BJ64/'Base Table 5'!BJ$131</f>
        <v>1.7756710855905769E-4</v>
      </c>
      <c r="BH62">
        <f>'Base Table 5'!BK64/'Base Table 5'!BK$131</f>
        <v>1.4953817926874024E-4</v>
      </c>
      <c r="BI62">
        <f>'Base Table 5'!BL64/'Base Table 5'!BL$131</f>
        <v>1.2252075007062525E-4</v>
      </c>
      <c r="BJ62">
        <f>'Base Table 5'!BM64/'Base Table 5'!BM$131</f>
        <v>4.0395486062350709E-2</v>
      </c>
      <c r="BK62">
        <f>'Base Table 5'!BN64/'Base Table 5'!BN$131</f>
        <v>3.0704107516365095E-3</v>
      </c>
      <c r="BL62">
        <f>'Base Table 5'!BO64/'Base Table 5'!BO$131</f>
        <v>1.6840501911163816E-4</v>
      </c>
      <c r="BM62">
        <f>'Base Table 5'!BP64/'Base Table 5'!BP$131</f>
        <v>7.4054407826515742E-5</v>
      </c>
      <c r="BN62">
        <f>'Base Table 5'!BQ64/'Base Table 5'!BQ$131</f>
        <v>3.6217060316220967E-5</v>
      </c>
      <c r="BO62">
        <f>'Base Table 5'!BR64/'Base Table 5'!BR$131</f>
        <v>1.6525587837058861E-5</v>
      </c>
      <c r="BP62">
        <f>'Base Table 5'!BS64/'Base Table 5'!BS$131</f>
        <v>8.4242886199405719E-6</v>
      </c>
      <c r="BQ62">
        <f>'Base Table 5'!BT64/'Base Table 5'!BT$131</f>
        <v>5.2019162754806754E-5</v>
      </c>
      <c r="BR62">
        <f>'Base Table 5'!BU64/'Base Table 5'!BU$131</f>
        <v>4.1801327467278901E-5</v>
      </c>
      <c r="BS62">
        <f>'Base Table 5'!BV64/'Base Table 5'!BV$131</f>
        <v>8.6588291991950255E-4</v>
      </c>
      <c r="BT62">
        <f>'Base Table 5'!BW64/'Base Table 5'!BW$131</f>
        <v>3.2444673927400664E-4</v>
      </c>
      <c r="BU62">
        <f>'Base Table 5'!BX64/'Base Table 5'!BX$131</f>
        <v>7.5903603799501088E-5</v>
      </c>
      <c r="BV62">
        <f>'Base Table 5'!BY64/'Base Table 5'!BY$131</f>
        <v>3.3539786568897778E-4</v>
      </c>
      <c r="BW62">
        <f>'Base Table 5'!BZ64/'Base Table 5'!BZ$131</f>
        <v>3.6735013939535642E-5</v>
      </c>
      <c r="BX62">
        <f>'Base Table 5'!CA64/'Base Table 5'!CA$131</f>
        <v>5.9824126424622448E-5</v>
      </c>
      <c r="BY62">
        <f>'Base Table 5'!CB64/'Base Table 5'!CB$131</f>
        <v>6.2731444848868482E-5</v>
      </c>
      <c r="BZ62">
        <f>'Base Table 5'!CC64/'Base Table 5'!CC$131</f>
        <v>1.0584031012645776E-4</v>
      </c>
      <c r="CA62">
        <f>'Base Table 5'!CD64/'Base Table 5'!CD$131</f>
        <v>7.0998725771053391E-5</v>
      </c>
      <c r="CB62">
        <f>'Base Table 5'!CE64/'Base Table 5'!CE$131</f>
        <v>6.6774021374723397E-5</v>
      </c>
      <c r="CC62">
        <f>'Base Table 5'!CF64/'Base Table 5'!CF$131</f>
        <v>3.7429282925467922E-5</v>
      </c>
      <c r="CD62">
        <f>'Base Table 5'!CG64/'Base Table 5'!CG$131</f>
        <v>5.3901563989012838E-5</v>
      </c>
      <c r="CE62">
        <f>'Base Table 5'!CH64/'Base Table 5'!CH$131</f>
        <v>5.483507686914784E-5</v>
      </c>
      <c r="CF62">
        <f>'Base Table 5'!CI64/'Base Table 5'!CI$131</f>
        <v>8.8279959063904587E-6</v>
      </c>
      <c r="CG62">
        <f>'Base Table 5'!CJ64/'Base Table 5'!CJ$131</f>
        <v>3.149627545054931E-5</v>
      </c>
      <c r="CH62">
        <f>'Base Table 5'!CK64/'Base Table 5'!CK$131</f>
        <v>4.2458099372678793E-5</v>
      </c>
      <c r="CI62">
        <f>'Base Table 5'!CL64/'Base Table 5'!CL$131</f>
        <v>2.9645932446967802E-5</v>
      </c>
      <c r="CJ62">
        <f>'Base Table 5'!CM64/'Base Table 5'!CM$131</f>
        <v>1.4942703659019273E-5</v>
      </c>
      <c r="CK62">
        <f>'Base Table 5'!CN64/'Base Table 5'!CN$131</f>
        <v>3.549537273141319E-5</v>
      </c>
      <c r="CL62">
        <f>'Base Table 5'!CO64/'Base Table 5'!CO$131</f>
        <v>6.5721652307631104E-6</v>
      </c>
      <c r="CM62">
        <f>'Base Table 5'!CP64/'Base Table 5'!CP$131</f>
        <v>6.780712242634367E-6</v>
      </c>
      <c r="CN62">
        <f>'Base Table 5'!CQ64/'Base Table 5'!CQ$131</f>
        <v>1.5566233694297505E-5</v>
      </c>
      <c r="CO62">
        <f>'Base Table 5'!CR64/'Base Table 5'!CR$131</f>
        <v>1.9160252494957159E-5</v>
      </c>
      <c r="CP62">
        <f>'Base Table 5'!CS64/'Base Table 5'!CS$131</f>
        <v>5.1424055442414651E-5</v>
      </c>
      <c r="CQ62">
        <f>'Base Table 5'!CT64/'Base Table 5'!CT$131</f>
        <v>2.8383530145156489E-6</v>
      </c>
      <c r="CR62">
        <f>'Base Table 5'!CU64/'Base Table 5'!CU$131</f>
        <v>3.1283337475466118E-6</v>
      </c>
      <c r="CS62">
        <f>'Base Table 5'!CV64/'Base Table 5'!CV$131</f>
        <v>1.0071681415929202E-5</v>
      </c>
      <c r="CT62">
        <f>'Base Table 5'!CW64/'Base Table 5'!CW$131</f>
        <v>2.3165389833960874E-5</v>
      </c>
      <c r="CU62">
        <f>'Base Table 5'!CX64/'Base Table 5'!CX$131</f>
        <v>1.3980726416214656E-5</v>
      </c>
      <c r="CV62">
        <f>'Base Table 5'!CY64/'Base Table 5'!CY$131</f>
        <v>1.8111620795107035E-5</v>
      </c>
      <c r="CW62">
        <f>'Base Table 5'!CZ64/'Base Table 5'!CZ$131</f>
        <v>3.8151921675853837E-5</v>
      </c>
      <c r="CX62">
        <f>'Base Table 5'!DA64/'Base Table 5'!DA$131</f>
        <v>2.2046312127039643E-5</v>
      </c>
      <c r="CY62">
        <f>'Base Table 5'!DB64/'Base Table 5'!DB$131</f>
        <v>4.6093530375730016E-5</v>
      </c>
      <c r="CZ62">
        <f>'Base Table 5'!DC64/'Base Table 5'!DC$131</f>
        <v>2.8089431937115695E-5</v>
      </c>
      <c r="DA62">
        <f>'Base Table 5'!DD64/'Base Table 5'!DD$131</f>
        <v>3.8439616533208339E-5</v>
      </c>
      <c r="DB62">
        <f>'Base Table 5'!DE64/'Base Table 5'!DE$131</f>
        <v>6.0186177404752214E-5</v>
      </c>
      <c r="DC62">
        <f>'Base Table 5'!DF64/'Base Table 5'!DF$131</f>
        <v>3.15851732939986E-5</v>
      </c>
      <c r="DD62">
        <f>'Base Table 5'!DG64/'Base Table 5'!DG$131</f>
        <v>9.891503339495226E-5</v>
      </c>
      <c r="DE62">
        <f>'Base Table 5'!DH64/'Base Table 5'!DH$131</f>
        <v>6.0609200147879419E-5</v>
      </c>
      <c r="DF62">
        <f>'Base Table 5'!DI64/'Base Table 5'!DI$131</f>
        <v>5.2865174139863651E-5</v>
      </c>
      <c r="DG62">
        <f>'Base Table 5'!DJ64/'Base Table 5'!DJ$131</f>
        <v>7.8501502032161163E-5</v>
      </c>
      <c r="DH62">
        <f>'Base Table 5'!DK64/'Base Table 5'!DK$131</f>
        <v>8.0090122717384554E-5</v>
      </c>
      <c r="DI62">
        <f>'Base Table 5'!DL64/'Base Table 5'!DL$131</f>
        <v>3.4456884698487526E-4</v>
      </c>
      <c r="DJ62">
        <f>'Base Table 5'!DM64/'Base Table 5'!DM$131</f>
        <v>3.404402180453498E-3</v>
      </c>
      <c r="DK62">
        <f>'Base Table 5'!DN64/'Base Table 5'!DN$131</f>
        <v>7.8745368060083434E-5</v>
      </c>
      <c r="DL62">
        <f>'Base Table 5'!DO64/'Base Table 5'!DO$131</f>
        <v>1.7477961239516314E-5</v>
      </c>
    </row>
    <row r="63" spans="1:116" x14ac:dyDescent="0.4">
      <c r="A63">
        <v>62</v>
      </c>
      <c r="B63">
        <f>'Base Table 5'!E65/'Base Table 5'!E$131</f>
        <v>1.983344107031812E-3</v>
      </c>
      <c r="C63">
        <f>'Base Table 5'!F65/'Base Table 5'!F$131</f>
        <v>1.1737875959752276E-3</v>
      </c>
      <c r="D63">
        <f>'Base Table 5'!G65/'Base Table 5'!G$131</f>
        <v>3.8713777428188269E-3</v>
      </c>
      <c r="E63">
        <f>'Base Table 5'!H65/'Base Table 5'!H$131</f>
        <v>2.1136893236617604E-2</v>
      </c>
      <c r="F63">
        <f>'Base Table 5'!I65/'Base Table 5'!I$131</f>
        <v>2.3682437884508826E-4</v>
      </c>
      <c r="G63">
        <f>'Base Table 5'!J65/'Base Table 5'!J$131</f>
        <v>1.2688862222225653E-2</v>
      </c>
      <c r="H63">
        <f>'Base Table 5'!K65/'Base Table 5'!K$131</f>
        <v>5.2806677478083631E-3</v>
      </c>
      <c r="I63">
        <f>'Base Table 5'!L65/'Base Table 5'!L$131</f>
        <v>4.5549270790287951E-3</v>
      </c>
      <c r="J63">
        <f>'Base Table 5'!M65/'Base Table 5'!M$131</f>
        <v>2.0747217111269207E-3</v>
      </c>
      <c r="K63">
        <f>'Base Table 5'!N65/'Base Table 5'!N$131</f>
        <v>1.538602781800659E-3</v>
      </c>
      <c r="L63">
        <f>'Base Table 5'!O65/'Base Table 5'!O$131</f>
        <v>1.3322937702380477E-2</v>
      </c>
      <c r="M63">
        <f>'Base Table 5'!P65/'Base Table 5'!P$131</f>
        <v>5.6608190425679467E-3</v>
      </c>
      <c r="N63">
        <f>'Base Table 5'!Q65/'Base Table 5'!Q$131</f>
        <v>6.8884744594425919E-3</v>
      </c>
      <c r="O63">
        <f>'Base Table 5'!R65/'Base Table 5'!R$131</f>
        <v>1.2241681103336555E-3</v>
      </c>
      <c r="P63">
        <f>'Base Table 5'!S65/'Base Table 5'!S$131</f>
        <v>8.0587876274002251E-4</v>
      </c>
      <c r="Q63">
        <f>'Base Table 5'!T65/'Base Table 5'!T$131</f>
        <v>9.9343529482951039E-4</v>
      </c>
      <c r="R63">
        <f>'Base Table 5'!U65/'Base Table 5'!U$131</f>
        <v>2.2948699707175018E-3</v>
      </c>
      <c r="S63">
        <f>'Base Table 5'!V65/'Base Table 5'!V$131</f>
        <v>1.0954911253230036E-3</v>
      </c>
      <c r="T63">
        <f>'Base Table 5'!W65/'Base Table 5'!W$131</f>
        <v>8.9587277770880526E-4</v>
      </c>
      <c r="U63">
        <f>'Base Table 5'!X65/'Base Table 5'!X$131</f>
        <v>1.7975705307646177E-3</v>
      </c>
      <c r="V63">
        <f>'Base Table 5'!Y65/'Base Table 5'!Y$131</f>
        <v>1.716251645334075E-3</v>
      </c>
      <c r="W63">
        <f>'Base Table 5'!Z65/'Base Table 5'!Z$131</f>
        <v>1.785397613200424E-3</v>
      </c>
      <c r="X63">
        <f>'Base Table 5'!AA65/'Base Table 5'!AA$131</f>
        <v>2.7242532493793542E-3</v>
      </c>
      <c r="Y63">
        <f>'Base Table 5'!AB65/'Base Table 5'!AB$131</f>
        <v>9.9188017953199051E-4</v>
      </c>
      <c r="Z63">
        <f>'Base Table 5'!AC65/'Base Table 5'!AC$131</f>
        <v>1.4385129928175617E-3</v>
      </c>
      <c r="AA63">
        <f>'Base Table 5'!AD65/'Base Table 5'!AD$131</f>
        <v>3.0285730018561038E-4</v>
      </c>
      <c r="AB63">
        <f>'Base Table 5'!AE65/'Base Table 5'!AE$131</f>
        <v>5.4466257668711669E-4</v>
      </c>
      <c r="AC63">
        <f>'Base Table 5'!AF65/'Base Table 5'!AF$131</f>
        <v>2.647063536320173E-3</v>
      </c>
      <c r="AD63">
        <f>'Base Table 5'!AG65/'Base Table 5'!AG$131</f>
        <v>2.2353028835407201E-4</v>
      </c>
      <c r="AE63">
        <f>'Base Table 5'!AH65/'Base Table 5'!AH$131</f>
        <v>4.3148820326678762E-4</v>
      </c>
      <c r="AF63">
        <f>'Base Table 5'!AI65/'Base Table 5'!AI$131</f>
        <v>1.3590018744030637E-3</v>
      </c>
      <c r="AG63">
        <f>'Base Table 5'!AJ65/'Base Table 5'!AJ$131</f>
        <v>9.7293921731890054E-4</v>
      </c>
      <c r="AH63">
        <f>'Base Table 5'!AK65/'Base Table 5'!AK$131</f>
        <v>3.4034421746823224E-3</v>
      </c>
      <c r="AI63">
        <f>'Base Table 5'!AL65/'Base Table 5'!AL$131</f>
        <v>3.132688300976474E-3</v>
      </c>
      <c r="AJ63">
        <f>'Base Table 5'!AM65/'Base Table 5'!AM$131</f>
        <v>2.9996037653429947E-3</v>
      </c>
      <c r="AK63">
        <f>'Base Table 5'!AN65/'Base Table 5'!AN$131</f>
        <v>5.9175972776960642E-3</v>
      </c>
      <c r="AL63">
        <f>'Base Table 5'!AO65/'Base Table 5'!AO$131</f>
        <v>1.9436034983131313E-3</v>
      </c>
      <c r="AM63">
        <f>'Base Table 5'!AP65/'Base Table 5'!AP$131</f>
        <v>2.4863297582785912E-3</v>
      </c>
      <c r="AN63">
        <f>'Base Table 5'!AQ65/'Base Table 5'!AQ$131</f>
        <v>3.8216698537742882E-4</v>
      </c>
      <c r="AO63">
        <f>'Base Table 5'!AR65/'Base Table 5'!AR$131</f>
        <v>4.1566326726877167E-3</v>
      </c>
      <c r="AP63">
        <f>'Base Table 5'!AS65/'Base Table 5'!AS$131</f>
        <v>1.4496744477067174E-3</v>
      </c>
      <c r="AQ63">
        <f>'Base Table 5'!AT65/'Base Table 5'!AT$131</f>
        <v>5.029907005372241E-3</v>
      </c>
      <c r="AR63">
        <f>'Base Table 5'!AU65/'Base Table 5'!AU$131</f>
        <v>9.5535189191147611E-4</v>
      </c>
      <c r="AS63">
        <f>'Base Table 5'!AV65/'Base Table 5'!AV$131</f>
        <v>6.1467558179441025E-3</v>
      </c>
      <c r="AT63">
        <f>'Base Table 5'!AW65/'Base Table 5'!AW$131</f>
        <v>1.6483407378753338E-3</v>
      </c>
      <c r="AU63">
        <f>'Base Table 5'!AX65/'Base Table 5'!AX$131</f>
        <v>3.0514430217290153E-3</v>
      </c>
      <c r="AV63">
        <f>'Base Table 5'!AY65/'Base Table 5'!AY$131</f>
        <v>3.5196510922682837E-3</v>
      </c>
      <c r="AW63">
        <f>'Base Table 5'!AZ65/'Base Table 5'!AZ$131</f>
        <v>1.4795191791527357E-3</v>
      </c>
      <c r="AX63">
        <f>'Base Table 5'!BA65/'Base Table 5'!BA$131</f>
        <v>2.4998561317205728E-3</v>
      </c>
      <c r="AY63">
        <f>'Base Table 5'!BB65/'Base Table 5'!BB$131</f>
        <v>7.7031599507499675E-5</v>
      </c>
      <c r="AZ63">
        <f>'Base Table 5'!BC65/'Base Table 5'!BC$131</f>
        <v>1.2924120408682968E-3</v>
      </c>
      <c r="BA63">
        <f>'Base Table 5'!BD65/'Base Table 5'!BD$131</f>
        <v>8.02344974659998E-3</v>
      </c>
      <c r="BB63">
        <f>'Base Table 5'!BE65/'Base Table 5'!BE$131</f>
        <v>4.7757325416178135E-3</v>
      </c>
      <c r="BC63">
        <f>'Base Table 5'!BF65/'Base Table 5'!BF$131</f>
        <v>2.1796890713420652E-2</v>
      </c>
      <c r="BD63">
        <f>'Base Table 5'!BG65/'Base Table 5'!BG$131</f>
        <v>4.9187977287551473E-3</v>
      </c>
      <c r="BE63">
        <f>'Base Table 5'!BH65/'Base Table 5'!BH$131</f>
        <v>1.3453516969995081E-2</v>
      </c>
      <c r="BF63">
        <f>'Base Table 5'!BI65/'Base Table 5'!BI$131</f>
        <v>1.9448050013342769E-2</v>
      </c>
      <c r="BG63">
        <f>'Base Table 5'!BJ65/'Base Table 5'!BJ$131</f>
        <v>7.2163048437901625E-3</v>
      </c>
      <c r="BH63">
        <f>'Base Table 5'!BK65/'Base Table 5'!BK$131</f>
        <v>7.3049373992939712E-3</v>
      </c>
      <c r="BI63">
        <f>'Base Table 5'!BL65/'Base Table 5'!BL$131</f>
        <v>1.297861883497846E-2</v>
      </c>
      <c r="BJ63">
        <f>'Base Table 5'!BM65/'Base Table 5'!BM$131</f>
        <v>1.2246249371132738E-2</v>
      </c>
      <c r="BK63">
        <f>'Base Table 5'!BN65/'Base Table 5'!BN$131</f>
        <v>1.8860989548901839E-2</v>
      </c>
      <c r="BL63">
        <f>'Base Table 5'!BO65/'Base Table 5'!BO$131</f>
        <v>2.488393701271692E-3</v>
      </c>
      <c r="BM63">
        <f>'Base Table 5'!BP65/'Base Table 5'!BP$131</f>
        <v>7.9161905828672476E-3</v>
      </c>
      <c r="BN63">
        <f>'Base Table 5'!BQ65/'Base Table 5'!BQ$131</f>
        <v>2.0090454811633809E-3</v>
      </c>
      <c r="BO63">
        <f>'Base Table 5'!BR65/'Base Table 5'!BR$131</f>
        <v>1.0107075749871497E-3</v>
      </c>
      <c r="BP63">
        <f>'Base Table 5'!BS65/'Base Table 5'!BS$131</f>
        <v>7.0493463313137745E-4</v>
      </c>
      <c r="BQ63">
        <f>'Base Table 5'!BT65/'Base Table 5'!BT$131</f>
        <v>3.0136904379139606E-3</v>
      </c>
      <c r="BR63">
        <f>'Base Table 5'!BU65/'Base Table 5'!BU$131</f>
        <v>1.0441486824995521E-3</v>
      </c>
      <c r="BS63">
        <f>'Base Table 5'!BV65/'Base Table 5'!BV$131</f>
        <v>2.0488128203808953E-3</v>
      </c>
      <c r="BT63">
        <f>'Base Table 5'!BW65/'Base Table 5'!BW$131</f>
        <v>2.9998078747343268E-3</v>
      </c>
      <c r="BU63">
        <f>'Base Table 5'!BX65/'Base Table 5'!BX$131</f>
        <v>2.0001798322770632E-3</v>
      </c>
      <c r="BV63">
        <f>'Base Table 5'!BY65/'Base Table 5'!BY$131</f>
        <v>1.8008195256263757E-3</v>
      </c>
      <c r="BW63">
        <f>'Base Table 5'!BZ65/'Base Table 5'!BZ$131</f>
        <v>1.6436317811543242E-3</v>
      </c>
      <c r="BX63">
        <f>'Base Table 5'!CA65/'Base Table 5'!CA$131</f>
        <v>6.2036821002768171E-4</v>
      </c>
      <c r="BY63">
        <f>'Base Table 5'!CB65/'Base Table 5'!CB$131</f>
        <v>5.3349026744738094E-4</v>
      </c>
      <c r="BZ63">
        <f>'Base Table 5'!CC65/'Base Table 5'!CC$131</f>
        <v>7.5142085083515129E-4</v>
      </c>
      <c r="CA63">
        <f>'Base Table 5'!CD65/'Base Table 5'!CD$131</f>
        <v>6.5848916924512513E-4</v>
      </c>
      <c r="CB63">
        <f>'Base Table 5'!CE65/'Base Table 5'!CE$131</f>
        <v>1.012213941524627E-3</v>
      </c>
      <c r="CC63">
        <f>'Base Table 5'!CF65/'Base Table 5'!CF$131</f>
        <v>3.2509466942064317E-3</v>
      </c>
      <c r="CD63">
        <f>'Base Table 5'!CG65/'Base Table 5'!CG$131</f>
        <v>3.5621223162733335E-3</v>
      </c>
      <c r="CE63">
        <f>'Base Table 5'!CH65/'Base Table 5'!CH$131</f>
        <v>2.2116452309866872E-3</v>
      </c>
      <c r="CF63">
        <f>'Base Table 5'!CI65/'Base Table 5'!CI$131</f>
        <v>8.0117055767237164E-4</v>
      </c>
      <c r="CG63">
        <f>'Base Table 5'!CJ65/'Base Table 5'!CJ$131</f>
        <v>6.5332171247811503E-4</v>
      </c>
      <c r="CH63">
        <f>'Base Table 5'!CK65/'Base Table 5'!CK$131</f>
        <v>9.118714829086178E-4</v>
      </c>
      <c r="CI63">
        <f>'Base Table 5'!CL65/'Base Table 5'!CL$131</f>
        <v>2.676363585141367E-4</v>
      </c>
      <c r="CJ63">
        <f>'Base Table 5'!CM65/'Base Table 5'!CM$131</f>
        <v>1.0447709974890852E-3</v>
      </c>
      <c r="CK63">
        <f>'Base Table 5'!CN65/'Base Table 5'!CN$131</f>
        <v>2.8512471342401345E-3</v>
      </c>
      <c r="CL63">
        <f>'Base Table 5'!CO65/'Base Table 5'!CO$131</f>
        <v>1.9901203604003588E-4</v>
      </c>
      <c r="CM63">
        <f>'Base Table 5'!CP65/'Base Table 5'!CP$131</f>
        <v>1.652863479685796E-4</v>
      </c>
      <c r="CN63">
        <f>'Base Table 5'!CQ65/'Base Table 5'!CQ$131</f>
        <v>5.4378652338881657E-5</v>
      </c>
      <c r="CO63">
        <f>'Base Table 5'!CR65/'Base Table 5'!CR$131</f>
        <v>2.3404527501809033E-4</v>
      </c>
      <c r="CP63">
        <f>'Base Table 5'!CS65/'Base Table 5'!CS$131</f>
        <v>1.3947566795343321E-3</v>
      </c>
      <c r="CQ63">
        <f>'Base Table 5'!CT65/'Base Table 5'!CT$131</f>
        <v>2.7136880977996678E-5</v>
      </c>
      <c r="CR63">
        <f>'Base Table 5'!CU65/'Base Table 5'!CU$131</f>
        <v>3.0144502072240561E-5</v>
      </c>
      <c r="CS63">
        <f>'Base Table 5'!CV65/'Base Table 5'!CV$131</f>
        <v>4.6701592920353973E-4</v>
      </c>
      <c r="CT63">
        <f>'Base Table 5'!CW65/'Base Table 5'!CW$131</f>
        <v>1.5836011428133666E-3</v>
      </c>
      <c r="CU63">
        <f>'Base Table 5'!CX65/'Base Table 5'!CX$131</f>
        <v>8.923259363893735E-4</v>
      </c>
      <c r="CV63">
        <f>'Base Table 5'!CY65/'Base Table 5'!CY$131</f>
        <v>9.9598114169215102E-4</v>
      </c>
      <c r="CW63">
        <f>'Base Table 5'!CZ65/'Base Table 5'!CZ$131</f>
        <v>2.2143763875087158E-3</v>
      </c>
      <c r="CX63">
        <f>'Base Table 5'!DA65/'Base Table 5'!DA$131</f>
        <v>9.9798803985369174E-4</v>
      </c>
      <c r="CY63">
        <f>'Base Table 5'!DB65/'Base Table 5'!DB$131</f>
        <v>2.5180304949014671E-3</v>
      </c>
      <c r="CZ63">
        <f>'Base Table 5'!DC65/'Base Table 5'!DC$131</f>
        <v>6.8807501042653649E-4</v>
      </c>
      <c r="DA63">
        <f>'Base Table 5'!DD65/'Base Table 5'!DD$131</f>
        <v>6.8360955993610221E-4</v>
      </c>
      <c r="DB63">
        <f>'Base Table 5'!DE65/'Base Table 5'!DE$131</f>
        <v>1.2891609055034933E-3</v>
      </c>
      <c r="DC63">
        <f>'Base Table 5'!DF65/'Base Table 5'!DF$131</f>
        <v>7.5440982679804273E-4</v>
      </c>
      <c r="DD63">
        <f>'Base Table 5'!DG65/'Base Table 5'!DG$131</f>
        <v>7.5865609765588037E-4</v>
      </c>
      <c r="DE63">
        <f>'Base Table 5'!DH65/'Base Table 5'!DH$131</f>
        <v>6.7541845643927755E-4</v>
      </c>
      <c r="DF63">
        <f>'Base Table 5'!DI65/'Base Table 5'!DI$131</f>
        <v>1.0201862743550007E-3</v>
      </c>
      <c r="DG63">
        <f>'Base Table 5'!DJ65/'Base Table 5'!DJ$131</f>
        <v>9.1523590740413493E-4</v>
      </c>
      <c r="DH63">
        <f>'Base Table 5'!DK65/'Base Table 5'!DK$131</f>
        <v>1.6651295281242275E-3</v>
      </c>
      <c r="DI63">
        <f>'Base Table 5'!DL65/'Base Table 5'!DL$131</f>
        <v>9.6108524847770584E-3</v>
      </c>
      <c r="DJ63">
        <f>'Base Table 5'!DM65/'Base Table 5'!DM$131</f>
        <v>1.8852059207506766E-2</v>
      </c>
      <c r="DK63">
        <f>'Base Table 5'!DN65/'Base Table 5'!DN$131</f>
        <v>1.6269992349666692E-3</v>
      </c>
      <c r="DL63">
        <f>'Base Table 5'!DO65/'Base Table 5'!DO$131</f>
        <v>2.5891146529151909E-4</v>
      </c>
    </row>
    <row r="64" spans="1:116" x14ac:dyDescent="0.4">
      <c r="A64">
        <v>63</v>
      </c>
      <c r="B64">
        <f>'Base Table 5'!E66/'Base Table 5'!E$131</f>
        <v>7.7951837776169387E-5</v>
      </c>
      <c r="C64">
        <f>'Base Table 5'!F66/'Base Table 5'!F$131</f>
        <v>6.552675420919512E-5</v>
      </c>
      <c r="D64">
        <f>'Base Table 5'!G66/'Base Table 5'!G$131</f>
        <v>7.372197872855463E-5</v>
      </c>
      <c r="E64">
        <f>'Base Table 5'!H66/'Base Table 5'!H$131</f>
        <v>3.2638393310012762E-4</v>
      </c>
      <c r="F64">
        <f>'Base Table 5'!I66/'Base Table 5'!I$131</f>
        <v>5.3285485240144854E-5</v>
      </c>
      <c r="G64">
        <f>'Base Table 5'!J66/'Base Table 5'!J$131</f>
        <v>2.1892497986160538E-4</v>
      </c>
      <c r="H64">
        <f>'Base Table 5'!K66/'Base Table 5'!K$131</f>
        <v>1.8624549545647514E-4</v>
      </c>
      <c r="I64">
        <f>'Base Table 5'!L66/'Base Table 5'!L$131</f>
        <v>5.644093250148664E-5</v>
      </c>
      <c r="J64">
        <f>'Base Table 5'!M66/'Base Table 5'!M$131</f>
        <v>4.8699720219253677E-5</v>
      </c>
      <c r="K64">
        <f>'Base Table 5'!N66/'Base Table 5'!N$131</f>
        <v>2.7640269359809566E-5</v>
      </c>
      <c r="L64">
        <f>'Base Table 5'!O66/'Base Table 5'!O$131</f>
        <v>1.630257683996915E-4</v>
      </c>
      <c r="M64">
        <f>'Base Table 5'!P66/'Base Table 5'!P$131</f>
        <v>5.0305415680824418E-5</v>
      </c>
      <c r="N64">
        <f>'Base Table 5'!Q66/'Base Table 5'!Q$131</f>
        <v>2.5306236344371894E-5</v>
      </c>
      <c r="O64">
        <f>'Base Table 5'!R66/'Base Table 5'!R$131</f>
        <v>1.5529507053344428E-4</v>
      </c>
      <c r="P64">
        <f>'Base Table 5'!S66/'Base Table 5'!S$131</f>
        <v>2.5167080765289656E-4</v>
      </c>
      <c r="Q64">
        <f>'Base Table 5'!T66/'Base Table 5'!T$131</f>
        <v>2.2257906240728248E-4</v>
      </c>
      <c r="R64">
        <f>'Base Table 5'!U66/'Base Table 5'!U$131</f>
        <v>2.7195973899972416E-4</v>
      </c>
      <c r="S64">
        <f>'Base Table 5'!V66/'Base Table 5'!V$131</f>
        <v>3.2030759595622505E-4</v>
      </c>
      <c r="T64">
        <f>'Base Table 5'!W66/'Base Table 5'!W$131</f>
        <v>2.4210325796592168E-4</v>
      </c>
      <c r="U64">
        <f>'Base Table 5'!X66/'Base Table 5'!X$131</f>
        <v>2.3786207963126432E-4</v>
      </c>
      <c r="V64">
        <f>'Base Table 5'!Y66/'Base Table 5'!Y$131</f>
        <v>2.5195534890363477E-4</v>
      </c>
      <c r="W64">
        <f>'Base Table 5'!Z66/'Base Table 5'!Z$131</f>
        <v>4.0498171615069843E-4</v>
      </c>
      <c r="X64">
        <f>'Base Table 5'!AA66/'Base Table 5'!AA$131</f>
        <v>1.8152794130455411E-3</v>
      </c>
      <c r="Y64">
        <f>'Base Table 5'!AB66/'Base Table 5'!AB$131</f>
        <v>6.9008241768037213E-4</v>
      </c>
      <c r="Z64">
        <f>'Base Table 5'!AC66/'Base Table 5'!AC$131</f>
        <v>7.2316520200224653E-4</v>
      </c>
      <c r="AA64">
        <f>'Base Table 5'!AD66/'Base Table 5'!AD$131</f>
        <v>1.8857152653066307E-4</v>
      </c>
      <c r="AB64">
        <f>'Base Table 5'!AE66/'Base Table 5'!AE$131</f>
        <v>1.6871165644171784E-4</v>
      </c>
      <c r="AC64">
        <f>'Base Table 5'!AF66/'Base Table 5'!AF$131</f>
        <v>2.1642895276043463E-3</v>
      </c>
      <c r="AD64">
        <f>'Base Table 5'!AG66/'Base Table 5'!AG$131</f>
        <v>1.1764752018635369E-5</v>
      </c>
      <c r="AE64">
        <f>'Base Table 5'!AH66/'Base Table 5'!AH$131</f>
        <v>1.0508166969147005E-4</v>
      </c>
      <c r="AF64">
        <f>'Base Table 5'!AI66/'Base Table 5'!AI$131</f>
        <v>2.7657260811874004E-4</v>
      </c>
      <c r="AG64">
        <f>'Base Table 5'!AJ66/'Base Table 5'!AJ$131</f>
        <v>1.0461282264779345E-4</v>
      </c>
      <c r="AH64">
        <f>'Base Table 5'!AK66/'Base Table 5'!AK$131</f>
        <v>1.4961396171787037E-4</v>
      </c>
      <c r="AI64">
        <f>'Base Table 5'!AL66/'Base Table 5'!AL$131</f>
        <v>2.0987859663650752E-4</v>
      </c>
      <c r="AJ64">
        <f>'Base Table 5'!AM66/'Base Table 5'!AM$131</f>
        <v>7.7583567614621508E-4</v>
      </c>
      <c r="AK64">
        <f>'Base Table 5'!AN66/'Base Table 5'!AN$131</f>
        <v>8.0680213439579724E-4</v>
      </c>
      <c r="AL64">
        <f>'Base Table 5'!AO66/'Base Table 5'!AO$131</f>
        <v>1.0392272413666346E-4</v>
      </c>
      <c r="AM64">
        <f>'Base Table 5'!AP66/'Base Table 5'!AP$131</f>
        <v>2.0041894900962523E-4</v>
      </c>
      <c r="AN64">
        <f>'Base Table 5'!AQ66/'Base Table 5'!AQ$131</f>
        <v>9.5033845743589795E-5</v>
      </c>
      <c r="AO64">
        <f>'Base Table 5'!AR66/'Base Table 5'!AR$131</f>
        <v>3.0199293539562105E-4</v>
      </c>
      <c r="AP64">
        <f>'Base Table 5'!AS66/'Base Table 5'!AS$131</f>
        <v>2.5297308478791039E-4</v>
      </c>
      <c r="AQ64">
        <f>'Base Table 5'!AT66/'Base Table 5'!AT$131</f>
        <v>5.6790067425862222E-4</v>
      </c>
      <c r="AR64">
        <f>'Base Table 5'!AU66/'Base Table 5'!AU$131</f>
        <v>1.9862755768433387E-4</v>
      </c>
      <c r="AS64">
        <f>'Base Table 5'!AV66/'Base Table 5'!AV$131</f>
        <v>2.5105494629995811E-4</v>
      </c>
      <c r="AT64">
        <f>'Base Table 5'!AW66/'Base Table 5'!AW$131</f>
        <v>1.4849410691769677E-4</v>
      </c>
      <c r="AU64">
        <f>'Base Table 5'!AX66/'Base Table 5'!AX$131</f>
        <v>3.6875864350473377E-4</v>
      </c>
      <c r="AV64">
        <f>'Base Table 5'!AY66/'Base Table 5'!AY$131</f>
        <v>5.7340388295572004E-4</v>
      </c>
      <c r="AW64">
        <f>'Base Table 5'!AZ66/'Base Table 5'!AZ$131</f>
        <v>2.089992485259016E-4</v>
      </c>
      <c r="AX64">
        <f>'Base Table 5'!BA66/'Base Table 5'!BA$131</f>
        <v>2.0538985305995676E-4</v>
      </c>
      <c r="AY64">
        <f>'Base Table 5'!BB66/'Base Table 5'!BB$131</f>
        <v>8.5649061132893587E-6</v>
      </c>
      <c r="AZ64">
        <f>'Base Table 5'!BC66/'Base Table 5'!BC$131</f>
        <v>1.1463415669685249E-4</v>
      </c>
      <c r="BA64">
        <f>'Base Table 5'!BD66/'Base Table 5'!BD$131</f>
        <v>7.5911357617019495E-4</v>
      </c>
      <c r="BB64">
        <f>'Base Table 5'!BE66/'Base Table 5'!BE$131</f>
        <v>2.0278481746057204E-4</v>
      </c>
      <c r="BC64">
        <f>'Base Table 5'!BF66/'Base Table 5'!BF$131</f>
        <v>3.0343471026773091E-4</v>
      </c>
      <c r="BD64">
        <f>'Base Table 5'!BG66/'Base Table 5'!BG$131</f>
        <v>1.0826973669629513E-2</v>
      </c>
      <c r="BE64">
        <f>'Base Table 5'!BH66/'Base Table 5'!BH$131</f>
        <v>1.194146581406788E-3</v>
      </c>
      <c r="BF64">
        <f>'Base Table 5'!BI66/'Base Table 5'!BI$131</f>
        <v>4.9027696516608008E-4</v>
      </c>
      <c r="BG64">
        <f>'Base Table 5'!BJ66/'Base Table 5'!BJ$131</f>
        <v>6.9502499491771595E-4</v>
      </c>
      <c r="BH64">
        <f>'Base Table 5'!BK66/'Base Table 5'!BK$131</f>
        <v>1.8575985609036764E-4</v>
      </c>
      <c r="BI64">
        <f>'Base Table 5'!BL66/'Base Table 5'!BL$131</f>
        <v>2.4107469744091568E-4</v>
      </c>
      <c r="BJ64">
        <f>'Base Table 5'!BM66/'Base Table 5'!BM$131</f>
        <v>3.6874668392798291E-4</v>
      </c>
      <c r="BK64">
        <f>'Base Table 5'!BN66/'Base Table 5'!BN$131</f>
        <v>3.4789112749341504E-4</v>
      </c>
      <c r="BL64">
        <f>'Base Table 5'!BO66/'Base Table 5'!BO$131</f>
        <v>3.4985623400212236E-3</v>
      </c>
      <c r="BM64">
        <f>'Base Table 5'!BP66/'Base Table 5'!BP$131</f>
        <v>1.6244192684526033E-4</v>
      </c>
      <c r="BN64">
        <f>'Base Table 5'!BQ66/'Base Table 5'!BQ$131</f>
        <v>3.8930314268983024E-5</v>
      </c>
      <c r="BO64">
        <f>'Base Table 5'!BR66/'Base Table 5'!BR$131</f>
        <v>1.3173973891207532E-5</v>
      </c>
      <c r="BP64">
        <f>'Base Table 5'!BS66/'Base Table 5'!BS$131</f>
        <v>1.1975402983455667E-5</v>
      </c>
      <c r="BQ64">
        <f>'Base Table 5'!BT66/'Base Table 5'!BT$131</f>
        <v>1.6323387563500739E-4</v>
      </c>
      <c r="BR64">
        <f>'Base Table 5'!BU66/'Base Table 5'!BU$131</f>
        <v>1.9117197127354937E-4</v>
      </c>
      <c r="BS64">
        <f>'Base Table 5'!BV66/'Base Table 5'!BV$131</f>
        <v>7.3745972429594816E-3</v>
      </c>
      <c r="BT64">
        <f>'Base Table 5'!BW66/'Base Table 5'!BW$131</f>
        <v>2.9641638348203029E-3</v>
      </c>
      <c r="BU64">
        <f>'Base Table 5'!BX66/'Base Table 5'!BX$131</f>
        <v>6.2786571525164298E-4</v>
      </c>
      <c r="BV64">
        <f>'Base Table 5'!BY66/'Base Table 5'!BY$131</f>
        <v>1.3180015469926862E-3</v>
      </c>
      <c r="BW64">
        <f>'Base Table 5'!BZ66/'Base Table 5'!BZ$131</f>
        <v>1.6165371858674091E-4</v>
      </c>
      <c r="BX64">
        <f>'Base Table 5'!CA66/'Base Table 5'!CA$131</f>
        <v>3.1499197765632962E-4</v>
      </c>
      <c r="BY64">
        <f>'Base Table 5'!CB66/'Base Table 5'!CB$131</f>
        <v>3.1942554201614179E-4</v>
      </c>
      <c r="BZ64">
        <f>'Base Table 5'!CC66/'Base Table 5'!CC$131</f>
        <v>1.5054829475618807E-4</v>
      </c>
      <c r="CA64">
        <f>'Base Table 5'!CD66/'Base Table 5'!CD$131</f>
        <v>1.6663538465983799E-4</v>
      </c>
      <c r="CB64">
        <f>'Base Table 5'!CE66/'Base Table 5'!CE$131</f>
        <v>1.0509930373931543E-4</v>
      </c>
      <c r="CC64">
        <f>'Base Table 5'!CF66/'Base Table 5'!CF$131</f>
        <v>1.2603907464765087E-4</v>
      </c>
      <c r="CD64">
        <f>'Base Table 5'!CG66/'Base Table 5'!CG$131</f>
        <v>1.8901283704243511E-4</v>
      </c>
      <c r="CE64">
        <f>'Base Table 5'!CH66/'Base Table 5'!CH$131</f>
        <v>3.2331456414573257E-4</v>
      </c>
      <c r="CF64">
        <f>'Base Table 5'!CI66/'Base Table 5'!CI$131</f>
        <v>1.1216010921601027E-4</v>
      </c>
      <c r="CG64">
        <f>'Base Table 5'!CJ66/'Base Table 5'!CJ$131</f>
        <v>4.8360162802016312E-5</v>
      </c>
      <c r="CH64">
        <f>'Base Table 5'!CK66/'Base Table 5'!CK$131</f>
        <v>1.2789478227481987E-3</v>
      </c>
      <c r="CI64">
        <f>'Base Table 5'!CL66/'Base Table 5'!CL$131</f>
        <v>2.3607655050571195E-5</v>
      </c>
      <c r="CJ64">
        <f>'Base Table 5'!CM66/'Base Table 5'!CM$131</f>
        <v>1.8555601944983422E-5</v>
      </c>
      <c r="CK64">
        <f>'Base Table 5'!CN66/'Base Table 5'!CN$131</f>
        <v>2.5083872141184508E-5</v>
      </c>
      <c r="CL64">
        <f>'Base Table 5'!CO66/'Base Table 5'!CO$131</f>
        <v>1.3981959363486225E-4</v>
      </c>
      <c r="CM64">
        <f>'Base Table 5'!CP66/'Base Table 5'!CP$131</f>
        <v>7.8445891588065135E-6</v>
      </c>
      <c r="CN64">
        <f>'Base Table 5'!CQ66/'Base Table 5'!CQ$131</f>
        <v>1.2667903730578557E-5</v>
      </c>
      <c r="CO64">
        <f>'Base Table 5'!CR66/'Base Table 5'!CR$131</f>
        <v>1.5245972230408182E-5</v>
      </c>
      <c r="CP64">
        <f>'Base Table 5'!CS66/'Base Table 5'!CS$131</f>
        <v>1.3195841818900269E-4</v>
      </c>
      <c r="CQ64">
        <f>'Base Table 5'!CT66/'Base Table 5'!CT$131</f>
        <v>9.9694830719000633E-6</v>
      </c>
      <c r="CR64">
        <f>'Base Table 5'!CU66/'Base Table 5'!CU$131</f>
        <v>1.0174704624438583E-5</v>
      </c>
      <c r="CS64">
        <f>'Base Table 5'!CV66/'Base Table 5'!CV$131</f>
        <v>5.146805309734513E-4</v>
      </c>
      <c r="CT64">
        <f>'Base Table 5'!CW66/'Base Table 5'!CW$131</f>
        <v>6.9878473174632394E-4</v>
      </c>
      <c r="CU64">
        <f>'Base Table 5'!CX66/'Base Table 5'!CX$131</f>
        <v>9.2324798680533268E-5</v>
      </c>
      <c r="CV64">
        <f>'Base Table 5'!CY66/'Base Table 5'!CY$131</f>
        <v>7.2139823309548095E-5</v>
      </c>
      <c r="CW64">
        <f>'Base Table 5'!CZ66/'Base Table 5'!CZ$131</f>
        <v>2.0513601683837075E-4</v>
      </c>
      <c r="CX64">
        <f>'Base Table 5'!DA66/'Base Table 5'!DA$131</f>
        <v>3.8391787028824116E-4</v>
      </c>
      <c r="CY64">
        <f>'Base Table 5'!DB66/'Base Table 5'!DB$131</f>
        <v>1.6374401964540605E-4</v>
      </c>
      <c r="CZ64">
        <f>'Base Table 5'!DC66/'Base Table 5'!DC$131</f>
        <v>1.4600734813048456E-4</v>
      </c>
      <c r="DA64">
        <f>'Base Table 5'!DD66/'Base Table 5'!DD$131</f>
        <v>2.037300727873221E-4</v>
      </c>
      <c r="DB64">
        <f>'Base Table 5'!DE66/'Base Table 5'!DE$131</f>
        <v>4.2817268622711603E-4</v>
      </c>
      <c r="DC64">
        <f>'Base Table 5'!DF66/'Base Table 5'!DF$131</f>
        <v>2.6813222747021408E-4</v>
      </c>
      <c r="DD64">
        <f>'Base Table 5'!DG66/'Base Table 5'!DG$131</f>
        <v>1.5446048697302856E-4</v>
      </c>
      <c r="DE64">
        <f>'Base Table 5'!DH66/'Base Table 5'!DH$131</f>
        <v>1.8892882604730848E-4</v>
      </c>
      <c r="DF64">
        <f>'Base Table 5'!DI66/'Base Table 5'!DI$131</f>
        <v>5.0354057393305768E-4</v>
      </c>
      <c r="DG64">
        <f>'Base Table 5'!DJ66/'Base Table 5'!DJ$131</f>
        <v>3.3575543382223007E-4</v>
      </c>
      <c r="DH64">
        <f>'Base Table 5'!DK66/'Base Table 5'!DK$131</f>
        <v>5.6378519618798049E-4</v>
      </c>
      <c r="DI64">
        <f>'Base Table 5'!DL66/'Base Table 5'!DL$131</f>
        <v>3.9750540168925557E-4</v>
      </c>
      <c r="DJ64">
        <f>'Base Table 5'!DM66/'Base Table 5'!DM$131</f>
        <v>5.9406776755546134E-4</v>
      </c>
      <c r="DK64">
        <f>'Base Table 5'!DN66/'Base Table 5'!DN$131</f>
        <v>5.6876264901808851E-4</v>
      </c>
      <c r="DL64">
        <f>'Base Table 5'!DO66/'Base Table 5'!DO$131</f>
        <v>6.4763001113383179E-5</v>
      </c>
    </row>
    <row r="65" spans="1:116" x14ac:dyDescent="0.4">
      <c r="A65">
        <v>64</v>
      </c>
      <c r="B65">
        <f>'Base Table 5'!E67/'Base Table 5'!E$131</f>
        <v>1.9872236648981614E-4</v>
      </c>
      <c r="C65">
        <f>'Base Table 5'!F67/'Base Table 5'!F$131</f>
        <v>1.2110367589204826E-4</v>
      </c>
      <c r="D65">
        <f>'Base Table 5'!G67/'Base Table 5'!G$131</f>
        <v>1.932935897196427E-4</v>
      </c>
      <c r="E65">
        <f>'Base Table 5'!H67/'Base Table 5'!H$131</f>
        <v>6.1071840242661916E-4</v>
      </c>
      <c r="F65">
        <f>'Base Table 5'!I67/'Base Table 5'!I$131</f>
        <v>4.160125215507942E-5</v>
      </c>
      <c r="G65">
        <f>'Base Table 5'!J67/'Base Table 5'!J$131</f>
        <v>5.7306075660627516E-4</v>
      </c>
      <c r="H65">
        <f>'Base Table 5'!K67/'Base Table 5'!K$131</f>
        <v>2.0539757973882147E-4</v>
      </c>
      <c r="I65">
        <f>'Base Table 5'!L67/'Base Table 5'!L$131</f>
        <v>1.1959543223439531E-4</v>
      </c>
      <c r="J65">
        <f>'Base Table 5'!M67/'Base Table 5'!M$131</f>
        <v>6.2355551208299851E-5</v>
      </c>
      <c r="K65">
        <f>'Base Table 5'!N67/'Base Table 5'!N$131</f>
        <v>2.9165861672831905E-5</v>
      </c>
      <c r="L65">
        <f>'Base Table 5'!O67/'Base Table 5'!O$131</f>
        <v>1.7906583844989993E-4</v>
      </c>
      <c r="M65">
        <f>'Base Table 5'!P67/'Base Table 5'!P$131</f>
        <v>6.5296615908409065E-5</v>
      </c>
      <c r="N65">
        <f>'Base Table 5'!Q67/'Base Table 5'!Q$131</f>
        <v>5.9187083023250446E-5</v>
      </c>
      <c r="O65">
        <f>'Base Table 5'!R67/'Base Table 5'!R$131</f>
        <v>7.5006187144239185E-5</v>
      </c>
      <c r="P65">
        <f>'Base Table 5'!S67/'Base Table 5'!S$131</f>
        <v>1.2283416601696574E-4</v>
      </c>
      <c r="Q65">
        <f>'Base Table 5'!T67/'Base Table 5'!T$131</f>
        <v>1.0703826566830037E-4</v>
      </c>
      <c r="R65">
        <f>'Base Table 5'!U67/'Base Table 5'!U$131</f>
        <v>2.3899915796758242E-4</v>
      </c>
      <c r="S65">
        <f>'Base Table 5'!V67/'Base Table 5'!V$131</f>
        <v>2.074799093841283E-4</v>
      </c>
      <c r="T65">
        <f>'Base Table 5'!W67/'Base Table 5'!W$131</f>
        <v>1.676335378294678E-4</v>
      </c>
      <c r="U65">
        <f>'Base Table 5'!X67/'Base Table 5'!X$131</f>
        <v>1.7067837627846773E-4</v>
      </c>
      <c r="V65">
        <f>'Base Table 5'!Y67/'Base Table 5'!Y$131</f>
        <v>1.3249551063542652E-4</v>
      </c>
      <c r="W65">
        <f>'Base Table 5'!Z67/'Base Table 5'!Z$131</f>
        <v>2.2168075741727162E-4</v>
      </c>
      <c r="X65">
        <f>'Base Table 5'!AA67/'Base Table 5'!AA$131</f>
        <v>3.3485994511004986E-4</v>
      </c>
      <c r="Y65">
        <f>'Base Table 5'!AB67/'Base Table 5'!AB$131</f>
        <v>9.3183523391266625E-5</v>
      </c>
      <c r="Z65">
        <f>'Base Table 5'!AC67/'Base Table 5'!AC$131</f>
        <v>2.0919775006705951E-4</v>
      </c>
      <c r="AA65">
        <f>'Base Table 5'!AD67/'Base Table 5'!AD$131</f>
        <v>9.2987061291979856E-5</v>
      </c>
      <c r="AB65">
        <f>'Base Table 5'!AE67/'Base Table 5'!AE$131</f>
        <v>1.2049079754601228E-4</v>
      </c>
      <c r="AC65">
        <f>'Base Table 5'!AF67/'Base Table 5'!AF$131</f>
        <v>4.3341718959028056E-4</v>
      </c>
      <c r="AD65">
        <f>'Base Table 5'!AG67/'Base Table 5'!AG$131</f>
        <v>1.1764752018635369E-5</v>
      </c>
      <c r="AE65">
        <f>'Base Table 5'!AH67/'Base Table 5'!AH$131</f>
        <v>9.1742286751361158E-5</v>
      </c>
      <c r="AF65">
        <f>'Base Table 5'!AI67/'Base Table 5'!AI$131</f>
        <v>2.0672446708796806E-4</v>
      </c>
      <c r="AG65">
        <f>'Base Table 5'!AJ67/'Base Table 5'!AJ$131</f>
        <v>1.3646960865945041E-4</v>
      </c>
      <c r="AH65">
        <f>'Base Table 5'!AK67/'Base Table 5'!AK$131</f>
        <v>4.1550587099887409E-4</v>
      </c>
      <c r="AI65">
        <f>'Base Table 5'!AL67/'Base Table 5'!AL$131</f>
        <v>9.3698732352967776E-5</v>
      </c>
      <c r="AJ65">
        <f>'Base Table 5'!AM67/'Base Table 5'!AM$131</f>
        <v>4.4338751922529465E-4</v>
      </c>
      <c r="AK65">
        <f>'Base Table 5'!AN67/'Base Table 5'!AN$131</f>
        <v>5.1164311858026713E-4</v>
      </c>
      <c r="AL65">
        <f>'Base Table 5'!AO67/'Base Table 5'!AO$131</f>
        <v>3.8455648712779177E-5</v>
      </c>
      <c r="AM65">
        <f>'Base Table 5'!AP67/'Base Table 5'!AP$131</f>
        <v>1.4121129711870578E-4</v>
      </c>
      <c r="AN65">
        <f>'Base Table 5'!AQ67/'Base Table 5'!AQ$131</f>
        <v>1.0150487562003375E-4</v>
      </c>
      <c r="AO65">
        <f>'Base Table 5'!AR67/'Base Table 5'!AR$131</f>
        <v>2.5413119671722654E-4</v>
      </c>
      <c r="AP65">
        <f>'Base Table 5'!AS67/'Base Table 5'!AS$131</f>
        <v>1.1519096972241817E-4</v>
      </c>
      <c r="AQ65">
        <f>'Base Table 5'!AT67/'Base Table 5'!AT$131</f>
        <v>1.7064248731713978E-4</v>
      </c>
      <c r="AR65">
        <f>'Base Table 5'!AU67/'Base Table 5'!AU$131</f>
        <v>1.0457452714564424E-4</v>
      </c>
      <c r="AS65">
        <f>'Base Table 5'!AV67/'Base Table 5'!AV$131</f>
        <v>1.2776672483147793E-4</v>
      </c>
      <c r="AT65">
        <f>'Base Table 5'!AW67/'Base Table 5'!AW$131</f>
        <v>9.7396616018894953E-5</v>
      </c>
      <c r="AU65">
        <f>'Base Table 5'!AX67/'Base Table 5'!AX$131</f>
        <v>1.809202533277011E-4</v>
      </c>
      <c r="AV65">
        <f>'Base Table 5'!AY67/'Base Table 5'!AY$131</f>
        <v>6.007981925277684E-4</v>
      </c>
      <c r="AW65">
        <f>'Base Table 5'!AZ67/'Base Table 5'!AZ$131</f>
        <v>5.5457725615716698E-4</v>
      </c>
      <c r="AX65">
        <f>'Base Table 5'!BA67/'Base Table 5'!BA$131</f>
        <v>1.3132475198599918E-4</v>
      </c>
      <c r="AY65">
        <f>'Base Table 5'!BB67/'Base Table 5'!BB$131</f>
        <v>3.550781786564064E-5</v>
      </c>
      <c r="AZ65">
        <f>'Base Table 5'!BC67/'Base Table 5'!BC$131</f>
        <v>1.102077786998897E-4</v>
      </c>
      <c r="BA65">
        <f>'Base Table 5'!BD67/'Base Table 5'!BD$131</f>
        <v>3.9410840712346862E-4</v>
      </c>
      <c r="BB65">
        <f>'Base Table 5'!BE67/'Base Table 5'!BE$131</f>
        <v>1.6256781781438763E-4</v>
      </c>
      <c r="BC65">
        <f>'Base Table 5'!BF67/'Base Table 5'!BF$131</f>
        <v>4.9155596373061611E-4</v>
      </c>
      <c r="BD65">
        <f>'Base Table 5'!BG67/'Base Table 5'!BG$131</f>
        <v>5.3051420324355203E-4</v>
      </c>
      <c r="BE65">
        <f>'Base Table 5'!BH67/'Base Table 5'!BH$131</f>
        <v>1.593285784554845E-3</v>
      </c>
      <c r="BF65">
        <f>'Base Table 5'!BI67/'Base Table 5'!BI$131</f>
        <v>1.7617927862356405E-3</v>
      </c>
      <c r="BG65">
        <f>'Base Table 5'!BJ67/'Base Table 5'!BJ$131</f>
        <v>6.1492489238928127E-4</v>
      </c>
      <c r="BH65">
        <f>'Base Table 5'!BK67/'Base Table 5'!BK$131</f>
        <v>3.265399781125651E-4</v>
      </c>
      <c r="BI65">
        <f>'Base Table 5'!BL67/'Base Table 5'!BL$131</f>
        <v>6.0429034469391388E-4</v>
      </c>
      <c r="BJ65">
        <f>'Base Table 5'!BM67/'Base Table 5'!BM$131</f>
        <v>1.097168212148064E-3</v>
      </c>
      <c r="BK65">
        <f>'Base Table 5'!BN67/'Base Table 5'!BN$131</f>
        <v>5.3769950198779453E-4</v>
      </c>
      <c r="BL65">
        <f>'Base Table 5'!BO67/'Base Table 5'!BO$131</f>
        <v>1.3431582232484602E-3</v>
      </c>
      <c r="BM65">
        <f>'Base Table 5'!BP67/'Base Table 5'!BP$131</f>
        <v>7.2348369452662946E-3</v>
      </c>
      <c r="BN65">
        <f>'Base Table 5'!BQ67/'Base Table 5'!BQ$131</f>
        <v>6.8514542260394304E-5</v>
      </c>
      <c r="BO65">
        <f>'Base Table 5'!BR67/'Base Table 5'!BR$131</f>
        <v>4.2389198344061881E-5</v>
      </c>
      <c r="BP65">
        <f>'Base Table 5'!BS67/'Base Table 5'!BS$131</f>
        <v>3.9584932840049217E-5</v>
      </c>
      <c r="BQ65">
        <f>'Base Table 5'!BT67/'Base Table 5'!BT$131</f>
        <v>4.3125200951707281E-4</v>
      </c>
      <c r="BR65">
        <f>'Base Table 5'!BU67/'Base Table 5'!BU$131</f>
        <v>6.1117538035678474E-4</v>
      </c>
      <c r="BS65">
        <f>'Base Table 5'!BV67/'Base Table 5'!BV$131</f>
        <v>9.0249773070621194E-4</v>
      </c>
      <c r="BT65">
        <f>'Base Table 5'!BW67/'Base Table 5'!BW$131</f>
        <v>5.6460091979970933E-4</v>
      </c>
      <c r="BU65">
        <f>'Base Table 5'!BX67/'Base Table 5'!BX$131</f>
        <v>4.1291129585936827E-4</v>
      </c>
      <c r="BV65">
        <f>'Base Table 5'!BY67/'Base Table 5'!BY$131</f>
        <v>4.9134753208141327E-4</v>
      </c>
      <c r="BW65">
        <f>'Base Table 5'!BZ67/'Base Table 5'!BZ$131</f>
        <v>1.3041541623688273E-4</v>
      </c>
      <c r="BX65">
        <f>'Base Table 5'!CA67/'Base Table 5'!CA$131</f>
        <v>2.9634239127335687E-4</v>
      </c>
      <c r="BY65">
        <f>'Base Table 5'!CB67/'Base Table 5'!CB$131</f>
        <v>1.2334665295141635E-3</v>
      </c>
      <c r="BZ65">
        <f>'Base Table 5'!CC67/'Base Table 5'!CC$131</f>
        <v>2.4420096029297049E-4</v>
      </c>
      <c r="CA65">
        <f>'Base Table 5'!CD67/'Base Table 5'!CD$131</f>
        <v>1.5003360033611493E-4</v>
      </c>
      <c r="CB65">
        <f>'Base Table 5'!CE67/'Base Table 5'!CE$131</f>
        <v>2.1627385277324726E-4</v>
      </c>
      <c r="CC65">
        <f>'Base Table 5'!CF67/'Base Table 5'!CF$131</f>
        <v>7.6525609689413962E-5</v>
      </c>
      <c r="CD65">
        <f>'Base Table 5'!CG67/'Base Table 5'!CG$131</f>
        <v>8.8539155782274789E-5</v>
      </c>
      <c r="CE65">
        <f>'Base Table 5'!CH67/'Base Table 5'!CH$131</f>
        <v>3.7490346238860386E-4</v>
      </c>
      <c r="CF65">
        <f>'Base Table 5'!CI67/'Base Table 5'!CI$131</f>
        <v>5.4698324711305523E-5</v>
      </c>
      <c r="CG65">
        <f>'Base Table 5'!CJ67/'Base Table 5'!CJ$131</f>
        <v>4.3725972564560637E-5</v>
      </c>
      <c r="CH65">
        <f>'Base Table 5'!CK67/'Base Table 5'!CK$131</f>
        <v>7.1114523153225609E-4</v>
      </c>
      <c r="CI65">
        <f>'Base Table 5'!CL67/'Base Table 5'!CL$131</f>
        <v>2.3377033045415634E-4</v>
      </c>
      <c r="CJ65">
        <f>'Base Table 5'!CM67/'Base Table 5'!CM$131</f>
        <v>2.2183728463975872E-5</v>
      </c>
      <c r="CK65">
        <f>'Base Table 5'!CN67/'Base Table 5'!CN$131</f>
        <v>4.8477334083799819E-5</v>
      </c>
      <c r="CL65">
        <f>'Base Table 5'!CO67/'Base Table 5'!CO$131</f>
        <v>3.3075602795343755E-5</v>
      </c>
      <c r="CM65">
        <f>'Base Table 5'!CP67/'Base Table 5'!CP$131</f>
        <v>1.0850152201579578E-5</v>
      </c>
      <c r="CN65">
        <f>'Base Table 5'!CQ67/'Base Table 5'!CQ$131</f>
        <v>1.7819259423380506E-5</v>
      </c>
      <c r="CO65">
        <f>'Base Table 5'!CR67/'Base Table 5'!CR$131</f>
        <v>2.7825453080599943E-5</v>
      </c>
      <c r="CP65">
        <f>'Base Table 5'!CS67/'Base Table 5'!CS$131</f>
        <v>2.1449284172771205E-4</v>
      </c>
      <c r="CQ65">
        <f>'Base Table 5'!CT67/'Base Table 5'!CT$131</f>
        <v>5.1801333864427513E-5</v>
      </c>
      <c r="CR65">
        <f>'Base Table 5'!CU67/'Base Table 5'!CU$131</f>
        <v>5.3774643966906198E-5</v>
      </c>
      <c r="CS65">
        <f>'Base Table 5'!CV67/'Base Table 5'!CV$131</f>
        <v>1.5571327433628319E-4</v>
      </c>
      <c r="CT65">
        <f>'Base Table 5'!CW67/'Base Table 5'!CW$131</f>
        <v>2.4064634107484956E-4</v>
      </c>
      <c r="CU65">
        <f>'Base Table 5'!CX67/'Base Table 5'!CX$131</f>
        <v>1.7059930374431441E-5</v>
      </c>
      <c r="CV65">
        <f>'Base Table 5'!CY67/'Base Table 5'!CY$131</f>
        <v>2.1662079510703365E-4</v>
      </c>
      <c r="CW65">
        <f>'Base Table 5'!CZ67/'Base Table 5'!CZ$131</f>
        <v>5.1649048805043501E-4</v>
      </c>
      <c r="CX65">
        <f>'Base Table 5'!DA67/'Base Table 5'!DA$131</f>
        <v>1.4466273468998034E-4</v>
      </c>
      <c r="CY65">
        <f>'Base Table 5'!DB67/'Base Table 5'!DB$131</f>
        <v>2.9061482341840141E-4</v>
      </c>
      <c r="CZ65">
        <f>'Base Table 5'!DC67/'Base Table 5'!DC$131</f>
        <v>1.7133133571336443E-4</v>
      </c>
      <c r="DA65">
        <f>'Base Table 5'!DD67/'Base Table 5'!DD$131</f>
        <v>4.155859606090354E-4</v>
      </c>
      <c r="DB65">
        <f>'Base Table 5'!DE67/'Base Table 5'!DE$131</f>
        <v>6.382908213146373E-4</v>
      </c>
      <c r="DC65">
        <f>'Base Table 5'!DF67/'Base Table 5'!DF$131</f>
        <v>5.3079652648004385E-4</v>
      </c>
      <c r="DD65">
        <f>'Base Table 5'!DG67/'Base Table 5'!DG$131</f>
        <v>3.2440569352876241E-4</v>
      </c>
      <c r="DE65">
        <f>'Base Table 5'!DH67/'Base Table 5'!DH$131</f>
        <v>8.0136654361735379E-4</v>
      </c>
      <c r="DF65">
        <f>'Base Table 5'!DI67/'Base Table 5'!DI$131</f>
        <v>5.2942361824689357E-4</v>
      </c>
      <c r="DG65">
        <f>'Base Table 5'!DJ67/'Base Table 5'!DJ$131</f>
        <v>3.9223431701714082E-3</v>
      </c>
      <c r="DH65">
        <f>'Base Table 5'!DK67/'Base Table 5'!DK$131</f>
        <v>1.9960119865413141E-3</v>
      </c>
      <c r="DI65">
        <f>'Base Table 5'!DL67/'Base Table 5'!DL$131</f>
        <v>2.1509723040659986E-3</v>
      </c>
      <c r="DJ65">
        <f>'Base Table 5'!DM67/'Base Table 5'!DM$131</f>
        <v>1.3839103395048868E-3</v>
      </c>
      <c r="DK65">
        <f>'Base Table 5'!DN67/'Base Table 5'!DN$131</f>
        <v>1.3469152677661354E-3</v>
      </c>
      <c r="DL65">
        <f>'Base Table 5'!DO67/'Base Table 5'!DO$131</f>
        <v>1.6556790913954087E-4</v>
      </c>
    </row>
    <row r="66" spans="1:116" x14ac:dyDescent="0.4">
      <c r="A66">
        <v>65</v>
      </c>
      <c r="B66">
        <f>'Base Table 5'!E68/'Base Table 5'!E$131</f>
        <v>5.1134402997180597E-3</v>
      </c>
      <c r="C66">
        <f>'Base Table 5'!F68/'Base Table 5'!F$131</f>
        <v>4.3324079180834139E-3</v>
      </c>
      <c r="D66">
        <f>'Base Table 5'!G68/'Base Table 5'!G$131</f>
        <v>5.9336103583437407E-3</v>
      </c>
      <c r="E66">
        <f>'Base Table 5'!H68/'Base Table 5'!H$131</f>
        <v>1.1116900601163045E-3</v>
      </c>
      <c r="F66">
        <f>'Base Table 5'!I68/'Base Table 5'!I$131</f>
        <v>1.3374073704949655E-3</v>
      </c>
      <c r="G66">
        <f>'Base Table 5'!J68/'Base Table 5'!J$131</f>
        <v>1.9615060236232986E-3</v>
      </c>
      <c r="H66">
        <f>'Base Table 5'!K68/'Base Table 5'!K$131</f>
        <v>7.884450541144809E-3</v>
      </c>
      <c r="I66">
        <f>'Base Table 5'!L68/'Base Table 5'!L$131</f>
        <v>2.9064283338540772E-3</v>
      </c>
      <c r="J66">
        <f>'Base Table 5'!M68/'Base Table 5'!M$131</f>
        <v>6.0184267328847046E-3</v>
      </c>
      <c r="K66">
        <f>'Base Table 5'!N68/'Base Table 5'!N$131</f>
        <v>7.7001338168431496E-4</v>
      </c>
      <c r="L66">
        <f>'Base Table 5'!O68/'Base Table 5'!O$131</f>
        <v>1.5213081634219664E-2</v>
      </c>
      <c r="M66">
        <f>'Base Table 5'!P68/'Base Table 5'!P$131</f>
        <v>2.3153432511718239E-3</v>
      </c>
      <c r="N66">
        <f>'Base Table 5'!Q68/'Base Table 5'!Q$131</f>
        <v>3.0542316577209594E-3</v>
      </c>
      <c r="O66">
        <f>'Base Table 5'!R68/'Base Table 5'!R$131</f>
        <v>1.9120570567192382E-3</v>
      </c>
      <c r="P66">
        <f>'Base Table 5'!S68/'Base Table 5'!S$131</f>
        <v>7.4368816483218853E-4</v>
      </c>
      <c r="Q66">
        <f>'Base Table 5'!T68/'Base Table 5'!T$131</f>
        <v>2.2423166703792203E-3</v>
      </c>
      <c r="R66">
        <f>'Base Table 5'!U68/'Base Table 5'!U$131</f>
        <v>1.1747134306022728E-3</v>
      </c>
      <c r="S66">
        <f>'Base Table 5'!V68/'Base Table 5'!V$131</f>
        <v>1.8673541372720779E-3</v>
      </c>
      <c r="T66">
        <f>'Base Table 5'!W68/'Base Table 5'!W$131</f>
        <v>1.7447355862374434E-3</v>
      </c>
      <c r="U66">
        <f>'Base Table 5'!X68/'Base Table 5'!X$131</f>
        <v>6.8533918253280493E-4</v>
      </c>
      <c r="V66">
        <f>'Base Table 5'!Y68/'Base Table 5'!Y$131</f>
        <v>1.0770447187803863E-2</v>
      </c>
      <c r="W66">
        <f>'Base Table 5'!Z68/'Base Table 5'!Z$131</f>
        <v>8.1734460227750989E-4</v>
      </c>
      <c r="X66">
        <f>'Base Table 5'!AA68/'Base Table 5'!AA$131</f>
        <v>7.1168192338136316E-4</v>
      </c>
      <c r="Y66">
        <f>'Base Table 5'!AB68/'Base Table 5'!AB$131</f>
        <v>1.736779078255553E-3</v>
      </c>
      <c r="Z66">
        <f>'Base Table 5'!AC68/'Base Table 5'!AC$131</f>
        <v>1.5525761287723326E-3</v>
      </c>
      <c r="AA66">
        <f>'Base Table 5'!AD68/'Base Table 5'!AD$131</f>
        <v>2.005195846854985E-4</v>
      </c>
      <c r="AB66">
        <f>'Base Table 5'!AE68/'Base Table 5'!AE$131</f>
        <v>3.1165644171779141E-5</v>
      </c>
      <c r="AC66">
        <f>'Base Table 5'!AF68/'Base Table 5'!AF$131</f>
        <v>6.5883663376650167E-5</v>
      </c>
      <c r="AD66">
        <f>'Base Table 5'!AG68/'Base Table 5'!AG$131</f>
        <v>1.3882407381989735E-3</v>
      </c>
      <c r="AE66">
        <f>'Base Table 5'!AH68/'Base Table 5'!AH$131</f>
        <v>2.3103448275862067E-4</v>
      </c>
      <c r="AF66">
        <f>'Base Table 5'!AI68/'Base Table 5'!AI$131</f>
        <v>1.7570495104014073E-4</v>
      </c>
      <c r="AG66">
        <f>'Base Table 5'!AJ68/'Base Table 5'!AJ$131</f>
        <v>2.2864446294754361E-3</v>
      </c>
      <c r="AH66">
        <f>'Base Table 5'!AK68/'Base Table 5'!AK$131</f>
        <v>3.1531285185780926E-3</v>
      </c>
      <c r="AI66">
        <f>'Base Table 5'!AL68/'Base Table 5'!AL$131</f>
        <v>1.7345062992459855E-2</v>
      </c>
      <c r="AJ66">
        <f>'Base Table 5'!AM68/'Base Table 5'!AM$131</f>
        <v>4.7289075728196945E-3</v>
      </c>
      <c r="AK66">
        <f>'Base Table 5'!AN68/'Base Table 5'!AN$131</f>
        <v>1.4046996714611247E-3</v>
      </c>
      <c r="AL66">
        <f>'Base Table 5'!AO68/'Base Table 5'!AO$131</f>
        <v>1.6592826107862089E-3</v>
      </c>
      <c r="AM66">
        <f>'Base Table 5'!AP68/'Base Table 5'!AP$131</f>
        <v>3.9778143163337254E-3</v>
      </c>
      <c r="AN66">
        <f>'Base Table 5'!AQ68/'Base Table 5'!AQ$131</f>
        <v>8.1625269883330324E-4</v>
      </c>
      <c r="AO66">
        <f>'Base Table 5'!AR68/'Base Table 5'!AR$131</f>
        <v>3.4451732728840927E-3</v>
      </c>
      <c r="AP66">
        <f>'Base Table 5'!AS68/'Base Table 5'!AS$131</f>
        <v>9.280490249989358E-3</v>
      </c>
      <c r="AQ66">
        <f>'Base Table 5'!AT68/'Base Table 5'!AT$131</f>
        <v>1.4568892170853697E-3</v>
      </c>
      <c r="AR66">
        <f>'Base Table 5'!AU68/'Base Table 5'!AU$131</f>
        <v>8.0917628209468181E-3</v>
      </c>
      <c r="AS66">
        <f>'Base Table 5'!AV68/'Base Table 5'!AV$131</f>
        <v>8.4004382325015246E-3</v>
      </c>
      <c r="AT66">
        <f>'Base Table 5'!AW68/'Base Table 5'!AW$131</f>
        <v>3.4167937595517475E-3</v>
      </c>
      <c r="AU66">
        <f>'Base Table 5'!AX68/'Base Table 5'!AX$131</f>
        <v>4.137249071412879E-3</v>
      </c>
      <c r="AV66">
        <f>'Base Table 5'!AY68/'Base Table 5'!AY$131</f>
        <v>3.3247200878567858E-3</v>
      </c>
      <c r="AW66">
        <f>'Base Table 5'!AZ68/'Base Table 5'!AZ$131</f>
        <v>8.2552375781890105E-4</v>
      </c>
      <c r="AX66">
        <f>'Base Table 5'!BA68/'Base Table 5'!BA$131</f>
        <v>1.6392475149243371E-2</v>
      </c>
      <c r="AY66">
        <f>'Base Table 5'!BB68/'Base Table 5'!BB$131</f>
        <v>1.4668970993752277E-2</v>
      </c>
      <c r="AZ66">
        <f>'Base Table 5'!BC68/'Base Table 5'!BC$131</f>
        <v>2.440560292733541E-3</v>
      </c>
      <c r="BA66">
        <f>'Base Table 5'!BD68/'Base Table 5'!BD$131</f>
        <v>5.1717635076352353E-4</v>
      </c>
      <c r="BB66">
        <f>'Base Table 5'!BE68/'Base Table 5'!BE$131</f>
        <v>4.2663654345882616E-4</v>
      </c>
      <c r="BC66">
        <f>'Base Table 5'!BF68/'Base Table 5'!BF$131</f>
        <v>5.4679659128422189E-4</v>
      </c>
      <c r="BD66">
        <f>'Base Table 5'!BG68/'Base Table 5'!BG$131</f>
        <v>1.4423245429896444E-4</v>
      </c>
      <c r="BE66">
        <f>'Base Table 5'!BH68/'Base Table 5'!BH$131</f>
        <v>7.3266109198229221E-5</v>
      </c>
      <c r="BF66">
        <f>'Base Table 5'!BI68/'Base Table 5'!BI$131</f>
        <v>6.9863015779124974E-5</v>
      </c>
      <c r="BG66">
        <f>'Base Table 5'!BJ68/'Base Table 5'!BJ$131</f>
        <v>1.4692855390890851E-4</v>
      </c>
      <c r="BH66">
        <f>'Base Table 5'!BK68/'Base Table 5'!BK$131</f>
        <v>3.4194964029369765E-5</v>
      </c>
      <c r="BI66">
        <f>'Base Table 5'!BL68/'Base Table 5'!BL$131</f>
        <v>2.0908707566587528E-4</v>
      </c>
      <c r="BJ66">
        <f>'Base Table 5'!BM68/'Base Table 5'!BM$131</f>
        <v>2.4478235503069172E-4</v>
      </c>
      <c r="BK66">
        <f>'Base Table 5'!BN68/'Base Table 5'!BN$131</f>
        <v>2.2166908379612205E-4</v>
      </c>
      <c r="BL66">
        <f>'Base Table 5'!BO68/'Base Table 5'!BO$131</f>
        <v>8.098490309215757E-5</v>
      </c>
      <c r="BM66">
        <f>'Base Table 5'!BP68/'Base Table 5'!BP$131</f>
        <v>1.8132049228132102E-4</v>
      </c>
      <c r="BN66">
        <f>'Base Table 5'!BQ68/'Base Table 5'!BQ$131</f>
        <v>5.2173441342963117E-2</v>
      </c>
      <c r="BO66">
        <f>'Base Table 5'!BR68/'Base Table 5'!BR$131</f>
        <v>1.6198067049276923E-2</v>
      </c>
      <c r="BP66">
        <f>'Base Table 5'!BS68/'Base Table 5'!BS$131</f>
        <v>7.1663332590468903E-4</v>
      </c>
      <c r="BQ66">
        <f>'Base Table 5'!BT68/'Base Table 5'!BT$131</f>
        <v>7.5767217542280227E-3</v>
      </c>
      <c r="BR66">
        <f>'Base Table 5'!BU68/'Base Table 5'!BU$131</f>
        <v>8.0278535129759039E-4</v>
      </c>
      <c r="BS66">
        <f>'Base Table 5'!BV68/'Base Table 5'!BV$131</f>
        <v>3.6836368320398538E-4</v>
      </c>
      <c r="BT66">
        <f>'Base Table 5'!BW68/'Base Table 5'!BW$131</f>
        <v>3.5795098404159512E-4</v>
      </c>
      <c r="BU66">
        <f>'Base Table 5'!BX68/'Base Table 5'!BX$131</f>
        <v>6.578217369291909E-4</v>
      </c>
      <c r="BV66">
        <f>'Base Table 5'!BY68/'Base Table 5'!BY$131</f>
        <v>4.7163890618757173E-4</v>
      </c>
      <c r="BW66">
        <f>'Base Table 5'!BZ68/'Base Table 5'!BZ$131</f>
        <v>1.7031221563885432E-3</v>
      </c>
      <c r="BX66">
        <f>'Base Table 5'!CA68/'Base Table 5'!CA$131</f>
        <v>3.8012961343237999E-3</v>
      </c>
      <c r="BY66">
        <f>'Base Table 5'!CB68/'Base Table 5'!CB$131</f>
        <v>6.9199003006804871E-3</v>
      </c>
      <c r="BZ66">
        <f>'Base Table 5'!CC68/'Base Table 5'!CC$131</f>
        <v>6.9564893024729648E-3</v>
      </c>
      <c r="CA66">
        <f>'Base Table 5'!CD68/'Base Table 5'!CD$131</f>
        <v>9.3690071001124105E-4</v>
      </c>
      <c r="CB66">
        <f>'Base Table 5'!CE68/'Base Table 5'!CE$131</f>
        <v>7.3359733665540423E-3</v>
      </c>
      <c r="CC66">
        <f>'Base Table 5'!CF68/'Base Table 5'!CF$131</f>
        <v>3.3445349878896808E-3</v>
      </c>
      <c r="CD66">
        <f>'Base Table 5'!CG68/'Base Table 5'!CG$131</f>
        <v>1.9482594315824877E-4</v>
      </c>
      <c r="CE66">
        <f>'Base Table 5'!CH68/'Base Table 5'!CH$131</f>
        <v>9.1420756970400294E-4</v>
      </c>
      <c r="CF66">
        <f>'Base Table 5'!CI68/'Base Table 5'!CI$131</f>
        <v>1.0086639330783994E-3</v>
      </c>
      <c r="CG66">
        <f>'Base Table 5'!CJ68/'Base Table 5'!CJ$131</f>
        <v>1.7840851539634175E-3</v>
      </c>
      <c r="CH66">
        <f>'Base Table 5'!CK68/'Base Table 5'!CK$131</f>
        <v>1.7670576787600278E-3</v>
      </c>
      <c r="CI66">
        <f>'Base Table 5'!CL68/'Base Table 5'!CL$131</f>
        <v>1.7422009235942405E-3</v>
      </c>
      <c r="CJ66">
        <f>'Base Table 5'!CM68/'Base Table 5'!CM$131</f>
        <v>6.6158296979797479E-3</v>
      </c>
      <c r="CK66">
        <f>'Base Table 5'!CN68/'Base Table 5'!CN$131</f>
        <v>1.848863059435461E-3</v>
      </c>
      <c r="CL66">
        <f>'Base Table 5'!CO68/'Base Table 5'!CO$131</f>
        <v>1.9955756870951753E-3</v>
      </c>
      <c r="CM66">
        <f>'Base Table 5'!CP68/'Base Table 5'!CP$131</f>
        <v>1.2147816228301392E-4</v>
      </c>
      <c r="CN66">
        <f>'Base Table 5'!CQ68/'Base Table 5'!CQ$131</f>
        <v>1.8530063422605034E-4</v>
      </c>
      <c r="CO66">
        <f>'Base Table 5'!CR68/'Base Table 5'!CR$131</f>
        <v>1.6624157443553657E-4</v>
      </c>
      <c r="CP66">
        <f>'Base Table 5'!CS68/'Base Table 5'!CS$131</f>
        <v>1.0316231496398065E-2</v>
      </c>
      <c r="CQ66">
        <f>'Base Table 5'!CT68/'Base Table 5'!CT$131</f>
        <v>9.2571121192373135E-7</v>
      </c>
      <c r="CR66">
        <f>'Base Table 5'!CU68/'Base Table 5'!CU$131</f>
        <v>3.4359024330892811E-7</v>
      </c>
      <c r="CS66">
        <f>'Base Table 5'!CV68/'Base Table 5'!CV$131</f>
        <v>2.2009380530973446E-3</v>
      </c>
      <c r="CT66">
        <f>'Base Table 5'!CW68/'Base Table 5'!CW$131</f>
        <v>1.0033614169213613E-3</v>
      </c>
      <c r="CU66">
        <f>'Base Table 5'!CX68/'Base Table 5'!CX$131</f>
        <v>1.0515356068260173E-3</v>
      </c>
      <c r="CV66">
        <f>'Base Table 5'!CY68/'Base Table 5'!CY$131</f>
        <v>2.9116207951070339E-4</v>
      </c>
      <c r="CW66">
        <f>'Base Table 5'!CZ68/'Base Table 5'!CZ$131</f>
        <v>3.7937656369828364E-4</v>
      </c>
      <c r="CX66">
        <f>'Base Table 5'!DA68/'Base Table 5'!DA$131</f>
        <v>2.4063104351023548E-3</v>
      </c>
      <c r="CY66">
        <f>'Base Table 5'!DB68/'Base Table 5'!DB$131</f>
        <v>2.4230688955511016E-3</v>
      </c>
      <c r="CZ66">
        <f>'Base Table 5'!DC68/'Base Table 5'!DC$131</f>
        <v>2.4875295926774532E-3</v>
      </c>
      <c r="DA66">
        <f>'Base Table 5'!DD68/'Base Table 5'!DD$131</f>
        <v>1.5730955351579336E-3</v>
      </c>
      <c r="DB66">
        <f>'Base Table 5'!DE68/'Base Table 5'!DE$131</f>
        <v>1.5220126307525816E-3</v>
      </c>
      <c r="DC66">
        <f>'Base Table 5'!DF68/'Base Table 5'!DF$131</f>
        <v>1.590056509003309E-3</v>
      </c>
      <c r="DD66">
        <f>'Base Table 5'!DG68/'Base Table 5'!DG$131</f>
        <v>3.0186965924008601E-3</v>
      </c>
      <c r="DE66">
        <f>'Base Table 5'!DH68/'Base Table 5'!DH$131</f>
        <v>1.0243433361333911E-3</v>
      </c>
      <c r="DF66">
        <f>'Base Table 5'!DI68/'Base Table 5'!DI$131</f>
        <v>2.5062170065645946E-3</v>
      </c>
      <c r="DG66">
        <f>'Base Table 5'!DJ68/'Base Table 5'!DJ$131</f>
        <v>1.7792896271426046E-3</v>
      </c>
      <c r="DH66">
        <f>'Base Table 5'!DK68/'Base Table 5'!DK$131</f>
        <v>4.114937977995674E-3</v>
      </c>
      <c r="DI66">
        <f>'Base Table 5'!DL68/'Base Table 5'!DL$131</f>
        <v>2.8237772539776076E-3</v>
      </c>
      <c r="DJ66">
        <f>'Base Table 5'!DM68/'Base Table 5'!DM$131</f>
        <v>1.9904177339911434E-3</v>
      </c>
      <c r="DK66">
        <f>'Base Table 5'!DN68/'Base Table 5'!DN$131</f>
        <v>3.2463669560923634E-3</v>
      </c>
      <c r="DL66">
        <f>'Base Table 5'!DO68/'Base Table 5'!DO$131</f>
        <v>1.2152740746507107E-3</v>
      </c>
    </row>
    <row r="67" spans="1:116" x14ac:dyDescent="0.4">
      <c r="A67">
        <v>66</v>
      </c>
      <c r="B67">
        <f>'Base Table 5'!E69/'Base Table 5'!E$131</f>
        <v>8.4378858327515283E-3</v>
      </c>
      <c r="C67">
        <f>'Base Table 5'!F69/'Base Table 5'!F$131</f>
        <v>7.1503760748233428E-3</v>
      </c>
      <c r="D67">
        <f>'Base Table 5'!G69/'Base Table 5'!G$131</f>
        <v>9.7881033725010468E-3</v>
      </c>
      <c r="E67">
        <f>'Base Table 5'!H69/'Base Table 5'!H$131</f>
        <v>1.8359832396962251E-3</v>
      </c>
      <c r="F67">
        <f>'Base Table 5'!I69/'Base Table 5'!I$131</f>
        <v>2.2061895307298024E-3</v>
      </c>
      <c r="G67">
        <f>'Base Table 5'!J69/'Base Table 5'!J$131</f>
        <v>3.2354035100864479E-3</v>
      </c>
      <c r="H67">
        <f>'Base Table 5'!K69/'Base Table 5'!K$131</f>
        <v>1.3011843714540373E-2</v>
      </c>
      <c r="I67">
        <f>'Base Table 5'!L69/'Base Table 5'!L$131</f>
        <v>4.799220899644214E-3</v>
      </c>
      <c r="J67">
        <f>'Base Table 5'!M69/'Base Table 5'!M$131</f>
        <v>9.9408440147189699E-3</v>
      </c>
      <c r="K67">
        <f>'Base Table 5'!N69/'Base Table 5'!N$131</f>
        <v>1.2767189756468518E-3</v>
      </c>
      <c r="L67">
        <f>'Base Table 5'!O69/'Base Table 5'!O$131</f>
        <v>2.5216865382948719E-2</v>
      </c>
      <c r="M67">
        <f>'Base Table 5'!P69/'Base Table 5'!P$131</f>
        <v>3.8438348450944159E-3</v>
      </c>
      <c r="N67">
        <f>'Base Table 5'!Q69/'Base Table 5'!Q$131</f>
        <v>5.0445887219298649E-3</v>
      </c>
      <c r="O67">
        <f>'Base Table 5'!R69/'Base Table 5'!R$131</f>
        <v>3.1996512700519708E-3</v>
      </c>
      <c r="P67">
        <f>'Base Table 5'!S69/'Base Table 5'!S$131</f>
        <v>1.2391708687605736E-3</v>
      </c>
      <c r="Q67">
        <f>'Base Table 5'!T69/'Base Table 5'!T$131</f>
        <v>3.7205595370904177E-3</v>
      </c>
      <c r="R67">
        <f>'Base Table 5'!U69/'Base Table 5'!U$131</f>
        <v>1.9662146775759766E-3</v>
      </c>
      <c r="S67">
        <f>'Base Table 5'!V69/'Base Table 5'!V$131</f>
        <v>3.1183852890033312E-3</v>
      </c>
      <c r="T67">
        <f>'Base Table 5'!W69/'Base Table 5'!W$131</f>
        <v>2.9198442586171351E-3</v>
      </c>
      <c r="U67">
        <f>'Base Table 5'!X69/'Base Table 5'!X$131</f>
        <v>1.1582227512780528E-3</v>
      </c>
      <c r="V67">
        <f>'Base Table 5'!Y69/'Base Table 5'!Y$131</f>
        <v>1.7778971057848952E-2</v>
      </c>
      <c r="W67">
        <f>'Base Table 5'!Z69/'Base Table 5'!Z$131</f>
        <v>1.3753941877548315E-3</v>
      </c>
      <c r="X67">
        <f>'Base Table 5'!AA69/'Base Table 5'!AA$131</f>
        <v>1.196906926896231E-3</v>
      </c>
      <c r="Y67">
        <f>'Base Table 5'!AB69/'Base Table 5'!AB$131</f>
        <v>2.8852435321421285E-3</v>
      </c>
      <c r="Z67">
        <f>'Base Table 5'!AC69/'Base Table 5'!AC$131</f>
        <v>2.5853764144303771E-3</v>
      </c>
      <c r="AA67">
        <f>'Base Table 5'!AD69/'Base Table 5'!AD$131</f>
        <v>3.3766251307143529E-4</v>
      </c>
      <c r="AB67">
        <f>'Base Table 5'!AE69/'Base Table 5'!AE$131</f>
        <v>8.0000000000000007E-5</v>
      </c>
      <c r="AC67">
        <f>'Base Table 5'!AF69/'Base Table 5'!AF$131</f>
        <v>1.2511184632730597E-4</v>
      </c>
      <c r="AD67">
        <f>'Base Table 5'!AG69/'Base Table 5'!AG$131</f>
        <v>2.2882442676245792E-3</v>
      </c>
      <c r="AE67">
        <f>'Base Table 5'!AH69/'Base Table 5'!AH$131</f>
        <v>3.8693284936479127E-4</v>
      </c>
      <c r="AF67">
        <f>'Base Table 5'!AI69/'Base Table 5'!AI$131</f>
        <v>2.958784607638913E-4</v>
      </c>
      <c r="AG67">
        <f>'Base Table 5'!AJ69/'Base Table 5'!AJ$131</f>
        <v>3.8287260616153185E-3</v>
      </c>
      <c r="AH67">
        <f>'Base Table 5'!AK69/'Base Table 5'!AK$131</f>
        <v>5.2390220363519382E-3</v>
      </c>
      <c r="AI67">
        <f>'Base Table 5'!AL69/'Base Table 5'!AL$131</f>
        <v>2.8706436325098297E-2</v>
      </c>
      <c r="AJ67">
        <f>'Base Table 5'!AM69/'Base Table 5'!AM$131</f>
        <v>7.8492009981186803E-3</v>
      </c>
      <c r="AK67">
        <f>'Base Table 5'!AN69/'Base Table 5'!AN$131</f>
        <v>2.3649470382499475E-3</v>
      </c>
      <c r="AL67">
        <f>'Base Table 5'!AO69/'Base Table 5'!AO$131</f>
        <v>2.8000294663684143E-3</v>
      </c>
      <c r="AM67">
        <f>'Base Table 5'!AP69/'Base Table 5'!AP$131</f>
        <v>6.5806012726940246E-3</v>
      </c>
      <c r="AN67">
        <f>'Base Table 5'!AQ69/'Base Table 5'!AQ$131</f>
        <v>1.3496611964392479E-3</v>
      </c>
      <c r="AO67">
        <f>'Base Table 5'!AR69/'Base Table 5'!AR$131</f>
        <v>5.7095026840460307E-3</v>
      </c>
      <c r="AP67">
        <f>'Base Table 5'!AS69/'Base Table 5'!AS$131</f>
        <v>1.5324044806335832E-2</v>
      </c>
      <c r="AQ67">
        <f>'Base Table 5'!AT69/'Base Table 5'!AT$131</f>
        <v>2.4351442937609637E-3</v>
      </c>
      <c r="AR67">
        <f>'Base Table 5'!AU69/'Base Table 5'!AU$131</f>
        <v>1.3368064641147433E-2</v>
      </c>
      <c r="AS67">
        <f>'Base Table 5'!AV69/'Base Table 5'!AV$131</f>
        <v>1.3923925713532079E-2</v>
      </c>
      <c r="AT67">
        <f>'Base Table 5'!AW69/'Base Table 5'!AW$131</f>
        <v>5.6856040297696749E-3</v>
      </c>
      <c r="AU67">
        <f>'Base Table 5'!AX69/'Base Table 5'!AX$131</f>
        <v>6.8818877633019734E-3</v>
      </c>
      <c r="AV67">
        <f>'Base Table 5'!AY69/'Base Table 5'!AY$131</f>
        <v>5.519586683285305E-3</v>
      </c>
      <c r="AW67">
        <f>'Base Table 5'!AZ69/'Base Table 5'!AZ$131</f>
        <v>1.3832041950974621E-3</v>
      </c>
      <c r="AX67">
        <f>'Base Table 5'!BA69/'Base Table 5'!BA$131</f>
        <v>2.7051392474619337E-2</v>
      </c>
      <c r="AY67">
        <f>'Base Table 5'!BB69/'Base Table 5'!BB$131</f>
        <v>2.4202535962439473E-2</v>
      </c>
      <c r="AZ67">
        <f>'Base Table 5'!BC69/'Base Table 5'!BC$131</f>
        <v>4.1809398537434386E-3</v>
      </c>
      <c r="BA67">
        <f>'Base Table 5'!BD69/'Base Table 5'!BD$131</f>
        <v>9.3860524862281983E-4</v>
      </c>
      <c r="BB67">
        <f>'Base Table 5'!BE69/'Base Table 5'!BE$131</f>
        <v>7.715913479779871E-4</v>
      </c>
      <c r="BC67">
        <f>'Base Table 5'!BF69/'Base Table 5'!BF$131</f>
        <v>9.7170556948249903E-4</v>
      </c>
      <c r="BD67">
        <f>'Base Table 5'!BG69/'Base Table 5'!BG$131</f>
        <v>2.6521331330672663E-4</v>
      </c>
      <c r="BE67">
        <f>'Base Table 5'!BH69/'Base Table 5'!BH$131</f>
        <v>2.0933349729463846E-4</v>
      </c>
      <c r="BF67">
        <f>'Base Table 5'!BI69/'Base Table 5'!BI$131</f>
        <v>1.5463073718376233E-4</v>
      </c>
      <c r="BG67">
        <f>'Base Table 5'!BJ69/'Base Table 5'!BJ$131</f>
        <v>3.5116030557438312E-4</v>
      </c>
      <c r="BH67">
        <f>'Base Table 5'!BK69/'Base Table 5'!BK$131</f>
        <v>7.5373780992060111E-5</v>
      </c>
      <c r="BI67">
        <f>'Base Table 5'!BL69/'Base Table 5'!BL$131</f>
        <v>3.7947672498912257E-4</v>
      </c>
      <c r="BJ67">
        <f>'Base Table 5'!BM69/'Base Table 5'!BM$131</f>
        <v>4.3623487821343711E-4</v>
      </c>
      <c r="BK67">
        <f>'Base Table 5'!BN69/'Base Table 5'!BN$131</f>
        <v>4.0146595086072972E-4</v>
      </c>
      <c r="BL67">
        <f>'Base Table 5'!BO69/'Base Table 5'!BO$131</f>
        <v>1.4208310980168488E-4</v>
      </c>
      <c r="BM67">
        <f>'Base Table 5'!BP69/'Base Table 5'!BP$131</f>
        <v>3.1625744417667923E-4</v>
      </c>
      <c r="BN67">
        <f>'Base Table 5'!BQ69/'Base Table 5'!BQ$131</f>
        <v>0.17609506539137229</v>
      </c>
      <c r="BO67">
        <f>'Base Table 5'!BR69/'Base Table 5'!BR$131</f>
        <v>0.37139017299906035</v>
      </c>
      <c r="BP67">
        <f>'Base Table 5'!BS69/'Base Table 5'!BS$131</f>
        <v>1.1833358408915064E-3</v>
      </c>
      <c r="BQ67">
        <f>'Base Table 5'!BT69/'Base Table 5'!BT$131</f>
        <v>1.2497469616101858E-2</v>
      </c>
      <c r="BR67">
        <f>'Base Table 5'!BU69/'Base Table 5'!BU$131</f>
        <v>1.4095084437745946E-3</v>
      </c>
      <c r="BS67">
        <f>'Base Table 5'!BV69/'Base Table 5'!BV$131</f>
        <v>6.5802895866896079E-4</v>
      </c>
      <c r="BT67">
        <f>'Base Table 5'!BW69/'Base Table 5'!BW$131</f>
        <v>6.1201383301912851E-4</v>
      </c>
      <c r="BU67">
        <f>'Base Table 5'!BX69/'Base Table 5'!BX$131</f>
        <v>1.1338989398314745E-3</v>
      </c>
      <c r="BV67">
        <f>'Base Table 5'!BY69/'Base Table 5'!BY$131</f>
        <v>8.5294804582195004E-4</v>
      </c>
      <c r="BW67">
        <f>'Base Table 5'!BZ69/'Base Table 5'!BZ$131</f>
        <v>3.0992790581774801E-3</v>
      </c>
      <c r="BX67">
        <f>'Base Table 5'!CA69/'Base Table 5'!CA$131</f>
        <v>6.5682036576800986E-3</v>
      </c>
      <c r="BY67">
        <f>'Base Table 5'!CB69/'Base Table 5'!CB$131</f>
        <v>1.1487422851717045E-2</v>
      </c>
      <c r="BZ67">
        <f>'Base Table 5'!CC69/'Base Table 5'!CC$131</f>
        <v>1.1851439928485294E-2</v>
      </c>
      <c r="CA67">
        <f>'Base Table 5'!CD69/'Base Table 5'!CD$131</f>
        <v>1.6121909452399175E-3</v>
      </c>
      <c r="CB67">
        <f>'Base Table 5'!CE69/'Base Table 5'!CE$131</f>
        <v>1.2236027115151912E-2</v>
      </c>
      <c r="CC67">
        <f>'Base Table 5'!CF69/'Base Table 5'!CF$131</f>
        <v>5.5404088824048342E-3</v>
      </c>
      <c r="CD67">
        <f>'Base Table 5'!CG69/'Base Table 5'!CG$131</f>
        <v>4.2204719995515442E-4</v>
      </c>
      <c r="CE67">
        <f>'Base Table 5'!CH69/'Base Table 5'!CH$131</f>
        <v>1.7837288960879233E-3</v>
      </c>
      <c r="CF67">
        <f>'Base Table 5'!CI69/'Base Table 5'!CI$131</f>
        <v>1.7424927555286308E-3</v>
      </c>
      <c r="CG67">
        <f>'Base Table 5'!CJ69/'Base Table 5'!CJ$131</f>
        <v>3.079243716011008E-3</v>
      </c>
      <c r="CH67">
        <f>'Base Table 5'!CK69/'Base Table 5'!CK$131</f>
        <v>3.0284077366366556E-3</v>
      </c>
      <c r="CI67">
        <f>'Base Table 5'!CL69/'Base Table 5'!CL$131</f>
        <v>2.9758755411315686E-3</v>
      </c>
      <c r="CJ67">
        <f>'Base Table 5'!CM69/'Base Table 5'!CM$131</f>
        <v>1.1000799398478704E-2</v>
      </c>
      <c r="CK67">
        <f>'Base Table 5'!CN69/'Base Table 5'!CN$131</f>
        <v>3.2875074851703937E-3</v>
      </c>
      <c r="CL67">
        <f>'Base Table 5'!CO69/'Base Table 5'!CO$131</f>
        <v>3.3039520319567022E-3</v>
      </c>
      <c r="CM67">
        <f>'Base Table 5'!CP69/'Base Table 5'!CP$131</f>
        <v>2.0424221698770164E-4</v>
      </c>
      <c r="CN67">
        <f>'Base Table 5'!CQ69/'Base Table 5'!CQ$131</f>
        <v>3.5710665521920956E-4</v>
      </c>
      <c r="CO67">
        <f>'Base Table 5'!CR69/'Base Table 5'!CR$131</f>
        <v>3.9120930484011555E-4</v>
      </c>
      <c r="CP67">
        <f>'Base Table 5'!CS69/'Base Table 5'!CS$131</f>
        <v>1.7908346758260127E-2</v>
      </c>
      <c r="CQ67">
        <f>'Base Table 5'!CT69/'Base Table 5'!CT$131</f>
        <v>3.2888719880941622E-5</v>
      </c>
      <c r="CR67">
        <f>'Base Table 5'!CU69/'Base Table 5'!CU$131</f>
        <v>1.2208537193702721E-5</v>
      </c>
      <c r="CS67">
        <f>'Base Table 5'!CV69/'Base Table 5'!CV$131</f>
        <v>3.7616123893805305E-3</v>
      </c>
      <c r="CT67">
        <f>'Base Table 5'!CW69/'Base Table 5'!CW$131</f>
        <v>1.7662401935149817E-3</v>
      </c>
      <c r="CU67">
        <f>'Base Table 5'!CX69/'Base Table 5'!CX$131</f>
        <v>1.8819341898320095E-3</v>
      </c>
      <c r="CV67">
        <f>'Base Table 5'!CY69/'Base Table 5'!CY$131</f>
        <v>6.2266564729867495E-4</v>
      </c>
      <c r="CW67">
        <f>'Base Table 5'!CZ69/'Base Table 5'!CZ$131</f>
        <v>1.0127733770170454E-3</v>
      </c>
      <c r="CX67">
        <f>'Base Table 5'!DA69/'Base Table 5'!DA$131</f>
        <v>4.0324807459710798E-3</v>
      </c>
      <c r="CY67">
        <f>'Base Table 5'!DB69/'Base Table 5'!DB$131</f>
        <v>4.0054103743942891E-3</v>
      </c>
      <c r="CZ67">
        <f>'Base Table 5'!DC69/'Base Table 5'!DC$131</f>
        <v>4.1879690963869771E-3</v>
      </c>
      <c r="DA67">
        <f>'Base Table 5'!DD69/'Base Table 5'!DD$131</f>
        <v>2.6515784825288293E-3</v>
      </c>
      <c r="DB67">
        <f>'Base Table 5'!DE69/'Base Table 5'!DE$131</f>
        <v>2.5853128641108651E-3</v>
      </c>
      <c r="DC67">
        <f>'Base Table 5'!DF69/'Base Table 5'!DF$131</f>
        <v>2.8071503495849743E-3</v>
      </c>
      <c r="DD67">
        <f>'Base Table 5'!DG69/'Base Table 5'!DG$131</f>
        <v>5.0115339976761928E-3</v>
      </c>
      <c r="DE67">
        <f>'Base Table 5'!DH69/'Base Table 5'!DH$131</f>
        <v>1.7456019093788934E-3</v>
      </c>
      <c r="DF67">
        <f>'Base Table 5'!DI69/'Base Table 5'!DI$131</f>
        <v>4.2796040654350881E-3</v>
      </c>
      <c r="DG67">
        <f>'Base Table 5'!DJ69/'Base Table 5'!DJ$131</f>
        <v>3.0834317017140837E-3</v>
      </c>
      <c r="DH67">
        <f>'Base Table 5'!DK69/'Base Table 5'!DK$131</f>
        <v>6.9030490889515714E-3</v>
      </c>
      <c r="DI67">
        <f>'Base Table 5'!DL69/'Base Table 5'!DL$131</f>
        <v>4.684822890067439E-3</v>
      </c>
      <c r="DJ67">
        <f>'Base Table 5'!DM69/'Base Table 5'!DM$131</f>
        <v>3.3043837455457871E-3</v>
      </c>
      <c r="DK67">
        <f>'Base Table 5'!DN69/'Base Table 5'!DN$131</f>
        <v>5.4164583045227203E-3</v>
      </c>
      <c r="DL67">
        <f>'Base Table 5'!DO69/'Base Table 5'!DO$131</f>
        <v>2.0163153574099023E-3</v>
      </c>
    </row>
    <row r="68" spans="1:116" x14ac:dyDescent="0.4">
      <c r="A68">
        <v>67</v>
      </c>
      <c r="B68">
        <f>'Base Table 5'!E70/'Base Table 5'!E$131</f>
        <v>1.3679299503586347E-4</v>
      </c>
      <c r="C68">
        <f>'Base Table 5'!F70/'Base Table 5'!F$131</f>
        <v>2.1822741927523197E-6</v>
      </c>
      <c r="D68">
        <f>'Base Table 5'!G70/'Base Table 5'!G$131</f>
        <v>4.06215440462008E-5</v>
      </c>
      <c r="E68">
        <f>'Base Table 5'!H70/'Base Table 5'!H$131</f>
        <v>7.0644865923900771E-4</v>
      </c>
      <c r="F68">
        <f>'Base Table 5'!I70/'Base Table 5'!I$131</f>
        <v>1.7941240821597595E-7</v>
      </c>
      <c r="G68">
        <f>'Base Table 5'!J70/'Base Table 5'!J$131</f>
        <v>4.5059537166458027E-7</v>
      </c>
      <c r="H68">
        <f>'Base Table 5'!K70/'Base Table 5'!K$131</f>
        <v>9.7143591757954215E-7</v>
      </c>
      <c r="I68">
        <f>'Base Table 5'!L70/'Base Table 5'!L$131</f>
        <v>3.1194250985214228E-6</v>
      </c>
      <c r="J68">
        <f>'Base Table 5'!M70/'Base Table 5'!M$131</f>
        <v>1.0344091819866799E-3</v>
      </c>
      <c r="K68">
        <f>'Base Table 5'!N70/'Base Table 5'!N$131</f>
        <v>8.8875698637468396E-4</v>
      </c>
      <c r="L68">
        <f>'Base Table 5'!O70/'Base Table 5'!O$131</f>
        <v>2.8141572711790396E-3</v>
      </c>
      <c r="M68">
        <f>'Base Table 5'!P70/'Base Table 5'!P$131</f>
        <v>6.6722747007407531E-4</v>
      </c>
      <c r="N68">
        <f>'Base Table 5'!Q70/'Base Table 5'!Q$131</f>
        <v>1.9397619912976262E-4</v>
      </c>
      <c r="O68">
        <f>'Base Table 5'!R70/'Base Table 5'!R$131</f>
        <v>7.0010574391972434E-4</v>
      </c>
      <c r="P68">
        <f>'Base Table 5'!S70/'Base Table 5'!S$131</f>
        <v>1.1212871980994554E-4</v>
      </c>
      <c r="Q68">
        <f>'Base Table 5'!T70/'Base Table 5'!T$131</f>
        <v>1.862092408011622E-3</v>
      </c>
      <c r="R68">
        <f>'Base Table 5'!U70/'Base Table 5'!U$131</f>
        <v>1.0831143264870798E-3</v>
      </c>
      <c r="S68">
        <f>'Base Table 5'!V70/'Base Table 5'!V$131</f>
        <v>5.6645929977138416E-3</v>
      </c>
      <c r="T68">
        <f>'Base Table 5'!W70/'Base Table 5'!W$131</f>
        <v>1.9259392755399576E-3</v>
      </c>
      <c r="U68">
        <f>'Base Table 5'!X70/'Base Table 5'!X$131</f>
        <v>1.2320033523453241E-3</v>
      </c>
      <c r="V68">
        <f>'Base Table 5'!Y70/'Base Table 5'!Y$131</f>
        <v>9.5200998398243706E-4</v>
      </c>
      <c r="W68">
        <f>'Base Table 5'!Z70/'Base Table 5'!Z$131</f>
        <v>1.8731147059351297E-3</v>
      </c>
      <c r="X68">
        <f>'Base Table 5'!AA70/'Base Table 5'!AA$131</f>
        <v>4.504845287337777E-4</v>
      </c>
      <c r="Y68">
        <f>'Base Table 5'!AB70/'Base Table 5'!AB$131</f>
        <v>4.3902623038280839E-4</v>
      </c>
      <c r="Z68">
        <f>'Base Table 5'!AC70/'Base Table 5'!AC$131</f>
        <v>7.6780097986329154E-4</v>
      </c>
      <c r="AA68">
        <f>'Base Table 5'!AD70/'Base Table 5'!AD$131</f>
        <v>2.3376635520330135E-6</v>
      </c>
      <c r="AB68">
        <f>'Base Table 5'!AE70/'Base Table 5'!AE$131</f>
        <v>1.1533742331288346E-5</v>
      </c>
      <c r="AC68">
        <f>'Base Table 5'!AF70/'Base Table 5'!AF$131</f>
        <v>7.0799770346775424E-4</v>
      </c>
      <c r="AD68">
        <f>'Base Table 5'!AG70/'Base Table 5'!AG$131</f>
        <v>0</v>
      </c>
      <c r="AE68">
        <f>'Base Table 5'!AH70/'Base Table 5'!AH$131</f>
        <v>1.8148820326678768E-7</v>
      </c>
      <c r="AF68">
        <f>'Base Table 5'!AI70/'Base Table 5'!AI$131</f>
        <v>4.3383938528429816E-7</v>
      </c>
      <c r="AG68">
        <f>'Base Table 5'!AJ70/'Base Table 5'!AJ$131</f>
        <v>2.2084929225645286E-4</v>
      </c>
      <c r="AH68">
        <f>'Base Table 5'!AK70/'Base Table 5'!AK$131</f>
        <v>6.629403249155542E-4</v>
      </c>
      <c r="AI68">
        <f>'Base Table 5'!AL70/'Base Table 5'!AL$131</f>
        <v>9.7439789621239174E-3</v>
      </c>
      <c r="AJ68">
        <f>'Base Table 5'!AM70/'Base Table 5'!AM$131</f>
        <v>4.4125381587741368E-3</v>
      </c>
      <c r="AK68">
        <f>'Base Table 5'!AN70/'Base Table 5'!AN$131</f>
        <v>2.1667844905792308E-4</v>
      </c>
      <c r="AL68">
        <f>'Base Table 5'!AO70/'Base Table 5'!AO$131</f>
        <v>1.5730415924905263E-3</v>
      </c>
      <c r="AM68">
        <f>'Base Table 5'!AP70/'Base Table 5'!AP$131</f>
        <v>9.7905285006519631E-6</v>
      </c>
      <c r="AN68">
        <f>'Base Table 5'!AQ70/'Base Table 5'!AQ$131</f>
        <v>1.504890668940456E-6</v>
      </c>
      <c r="AO68">
        <f>'Base Table 5'!AR70/'Base Table 5'!AR$131</f>
        <v>1.0600181428271094E-2</v>
      </c>
      <c r="AP68">
        <f>'Base Table 5'!AS70/'Base Table 5'!AS$131</f>
        <v>2.2493489095193374E-4</v>
      </c>
      <c r="AQ68">
        <f>'Base Table 5'!AT70/'Base Table 5'!AT$131</f>
        <v>3.1245182102591907E-4</v>
      </c>
      <c r="AR68">
        <f>'Base Table 5'!AU70/'Base Table 5'!AU$131</f>
        <v>3.4748386185403046E-4</v>
      </c>
      <c r="AS68">
        <f>'Base Table 5'!AV70/'Base Table 5'!AV$131</f>
        <v>1.044215805900311E-2</v>
      </c>
      <c r="AT68">
        <f>'Base Table 5'!AW70/'Base Table 5'!AW$131</f>
        <v>4.7352723733630883E-3</v>
      </c>
      <c r="AU68">
        <f>'Base Table 5'!AX70/'Base Table 5'!AX$131</f>
        <v>8.6732787362536203E-4</v>
      </c>
      <c r="AV68">
        <f>'Base Table 5'!AY70/'Base Table 5'!AY$131</f>
        <v>5.2066875851340183E-3</v>
      </c>
      <c r="AW68">
        <f>'Base Table 5'!AZ70/'Base Table 5'!AZ$131</f>
        <v>2.8527156151337014E-3</v>
      </c>
      <c r="AX68">
        <f>'Base Table 5'!BA70/'Base Table 5'!BA$131</f>
        <v>3.8970249220738082E-3</v>
      </c>
      <c r="AY68">
        <f>'Base Table 5'!BB70/'Base Table 5'!BB$131</f>
        <v>4.2363257406144127E-3</v>
      </c>
      <c r="AZ68">
        <f>'Base Table 5'!BC70/'Base Table 5'!BC$131</f>
        <v>1.1665764378117833E-3</v>
      </c>
      <c r="BA68">
        <f>'Base Table 5'!BD70/'Base Table 5'!BD$131</f>
        <v>3.9084377912134056E-4</v>
      </c>
      <c r="BB68">
        <f>'Base Table 5'!BE70/'Base Table 5'!BE$131</f>
        <v>8.4349008475551838E-4</v>
      </c>
      <c r="BC68">
        <f>'Base Table 5'!BF70/'Base Table 5'!BF$131</f>
        <v>5.4272218903815149E-4</v>
      </c>
      <c r="BD68">
        <f>'Base Table 5'!BG70/'Base Table 5'!BG$131</f>
        <v>8.7626673887318131E-5</v>
      </c>
      <c r="BE68">
        <f>'Base Table 5'!BH70/'Base Table 5'!BH$131</f>
        <v>5.2410231185440239E-5</v>
      </c>
      <c r="BF68">
        <f>'Base Table 5'!BI70/'Base Table 5'!BI$131</f>
        <v>9.6605124973350991E-5</v>
      </c>
      <c r="BG68">
        <f>'Base Table 5'!BJ70/'Base Table 5'!BJ$131</f>
        <v>9.593507829811564E-5</v>
      </c>
      <c r="BH68">
        <f>'Base Table 5'!BK70/'Base Table 5'!BK$131</f>
        <v>7.6603098587363911E-5</v>
      </c>
      <c r="BI68">
        <f>'Base Table 5'!BL70/'Base Table 5'!BL$131</f>
        <v>6.0149107612169179E-5</v>
      </c>
      <c r="BJ68">
        <f>'Base Table 5'!BM70/'Base Table 5'!BM$131</f>
        <v>1.9769269033112849E-4</v>
      </c>
      <c r="BK68">
        <f>'Base Table 5'!BN70/'Base Table 5'!BN$131</f>
        <v>6.6042927572707624E-5</v>
      </c>
      <c r="BL68">
        <f>'Base Table 5'!BO70/'Base Table 5'!BO$131</f>
        <v>1.0550553384006105E-4</v>
      </c>
      <c r="BM68">
        <f>'Base Table 5'!BP70/'Base Table 5'!BP$131</f>
        <v>3.3510283111460976E-6</v>
      </c>
      <c r="BN68">
        <f>'Base Table 5'!BQ70/'Base Table 5'!BQ$131</f>
        <v>1.628698809291431E-2</v>
      </c>
      <c r="BO68">
        <f>'Base Table 5'!BR70/'Base Table 5'!BR$131</f>
        <v>9.148758565398534E-6</v>
      </c>
      <c r="BP68">
        <f>'Base Table 5'!BS70/'Base Table 5'!BS$131</f>
        <v>0.43766740487314049</v>
      </c>
      <c r="BQ68">
        <f>'Base Table 5'!BT70/'Base Table 5'!BT$131</f>
        <v>4.4399074014532824E-5</v>
      </c>
      <c r="BR68">
        <f>'Base Table 5'!BU70/'Base Table 5'!BU$131</f>
        <v>1.9689998633951324E-4</v>
      </c>
      <c r="BS68">
        <f>'Base Table 5'!BV70/'Base Table 5'!BV$131</f>
        <v>2.2035492494679571E-5</v>
      </c>
      <c r="BT68">
        <f>'Base Table 5'!BW70/'Base Table 5'!BW$131</f>
        <v>2.0412108694869054E-5</v>
      </c>
      <c r="BU68">
        <f>'Base Table 5'!BX70/'Base Table 5'!BX$131</f>
        <v>7.6338045791199012E-5</v>
      </c>
      <c r="BV68">
        <f>'Base Table 5'!BY70/'Base Table 5'!BY$131</f>
        <v>3.0964483298260086E-5</v>
      </c>
      <c r="BW68">
        <f>'Base Table 5'!BZ70/'Base Table 5'!BZ$131</f>
        <v>1.1157791271783587E-4</v>
      </c>
      <c r="BX68">
        <f>'Base Table 5'!CA70/'Base Table 5'!CA$131</f>
        <v>6.340150874513067E-5</v>
      </c>
      <c r="BY68">
        <f>'Base Table 5'!CB70/'Base Table 5'!CB$131</f>
        <v>1.3899113783826555E-3</v>
      </c>
      <c r="BZ68">
        <f>'Base Table 5'!CC70/'Base Table 5'!CC$131</f>
        <v>1.1760101981188656E-3</v>
      </c>
      <c r="CA68">
        <f>'Base Table 5'!CD70/'Base Table 5'!CD$131</f>
        <v>5.6408295874435045E-5</v>
      </c>
      <c r="CB68">
        <f>'Base Table 5'!CE70/'Base Table 5'!CE$131</f>
        <v>1.5253989390338008E-5</v>
      </c>
      <c r="CC68">
        <f>'Base Table 5'!CF70/'Base Table 5'!CF$131</f>
        <v>2.8566795116291734E-4</v>
      </c>
      <c r="CD68">
        <f>'Base Table 5'!CG70/'Base Table 5'!CG$131</f>
        <v>1.2318515611861651E-5</v>
      </c>
      <c r="CE68">
        <f>'Base Table 5'!CH70/'Base Table 5'!CH$131</f>
        <v>9.8624296851361996E-5</v>
      </c>
      <c r="CF68">
        <f>'Base Table 5'!CI70/'Base Table 5'!CI$131</f>
        <v>9.4456452432865876E-5</v>
      </c>
      <c r="CG68">
        <f>'Base Table 5'!CJ70/'Base Table 5'!CJ$131</f>
        <v>4.3473690011128186E-5</v>
      </c>
      <c r="CH68">
        <f>'Base Table 5'!CK70/'Base Table 5'!CK$131</f>
        <v>3.4171321205642795E-5</v>
      </c>
      <c r="CI68">
        <f>'Base Table 5'!CL70/'Base Table 5'!CL$131</f>
        <v>3.4535884506490248E-5</v>
      </c>
      <c r="CJ68">
        <f>'Base Table 5'!CM70/'Base Table 5'!CM$131</f>
        <v>2.7559294722965737E-5</v>
      </c>
      <c r="CK68">
        <f>'Base Table 5'!CN70/'Base Table 5'!CN$131</f>
        <v>2.4035266773519822E-5</v>
      </c>
      <c r="CL68">
        <f>'Base Table 5'!CO70/'Base Table 5'!CO$131</f>
        <v>3.0068729813948872E-7</v>
      </c>
      <c r="CM68">
        <f>'Base Table 5'!CP70/'Base Table 5'!CP$131</f>
        <v>3.759959999392456E-6</v>
      </c>
      <c r="CN68">
        <f>'Base Table 5'!CQ70/'Base Table 5'!CQ$131</f>
        <v>4.9685656520896225E-6</v>
      </c>
      <c r="CO68">
        <f>'Base Table 5'!CR70/'Base Table 5'!CR$131</f>
        <v>6.3859540315985348E-6</v>
      </c>
      <c r="CP68">
        <f>'Base Table 5'!CS70/'Base Table 5'!CS$131</f>
        <v>9.0887261010972952E-5</v>
      </c>
      <c r="CQ68">
        <f>'Base Table 5'!CT70/'Base Table 5'!CT$131</f>
        <v>8.6314222414786432E-5</v>
      </c>
      <c r="CR68">
        <f>'Base Table 5'!CU70/'Base Table 5'!CU$131</f>
        <v>9.1368681274114932E-5</v>
      </c>
      <c r="CS68">
        <f>'Base Table 5'!CV70/'Base Table 5'!CV$131</f>
        <v>7.7106194690265472E-5</v>
      </c>
      <c r="CT68">
        <f>'Base Table 5'!CW70/'Base Table 5'!CW$131</f>
        <v>6.7116265843705284E-5</v>
      </c>
      <c r="CU68">
        <f>'Base Table 5'!CX70/'Base Table 5'!CX$131</f>
        <v>2.934367327589551E-6</v>
      </c>
      <c r="CV68">
        <f>'Base Table 5'!CY70/'Base Table 5'!CY$131</f>
        <v>1.7129629629629634E-5</v>
      </c>
      <c r="CW68">
        <f>'Base Table 5'!CZ70/'Base Table 5'!CZ$131</f>
        <v>7.8183029443071797E-6</v>
      </c>
      <c r="CX68">
        <f>'Base Table 5'!DA70/'Base Table 5'!DA$131</f>
        <v>2.1097615337205256E-4</v>
      </c>
      <c r="CY68">
        <f>'Base Table 5'!DB70/'Base Table 5'!DB$131</f>
        <v>2.1595359815002776E-4</v>
      </c>
      <c r="CZ68">
        <f>'Base Table 5'!DC70/'Base Table 5'!DC$131</f>
        <v>2.1366494720938018E-4</v>
      </c>
      <c r="DA68">
        <f>'Base Table 5'!DD70/'Base Table 5'!DD$131</f>
        <v>1.8239494461109223E-4</v>
      </c>
      <c r="DB68">
        <f>'Base Table 5'!DE70/'Base Table 5'!DE$131</f>
        <v>2.0093812520313636E-4</v>
      </c>
      <c r="DC68">
        <f>'Base Table 5'!DF70/'Base Table 5'!DF$131</f>
        <v>1.87861460384717E-4</v>
      </c>
      <c r="DD68">
        <f>'Base Table 5'!DG70/'Base Table 5'!DG$131</f>
        <v>2.2973233499347162E-4</v>
      </c>
      <c r="DE68">
        <f>'Base Table 5'!DH70/'Base Table 5'!DH$131</f>
        <v>2.6488219886719141E-4</v>
      </c>
      <c r="DF68">
        <f>'Base Table 5'!DI70/'Base Table 5'!DI$131</f>
        <v>5.6816848004309893E-5</v>
      </c>
      <c r="DG68">
        <f>'Base Table 5'!DJ70/'Base Table 5'!DJ$131</f>
        <v>5.3571302350238561E-5</v>
      </c>
      <c r="DH68">
        <f>'Base Table 5'!DK70/'Base Table 5'!DK$131</f>
        <v>7.0424332400685944E-5</v>
      </c>
      <c r="DI68">
        <f>'Base Table 5'!DL70/'Base Table 5'!DL$131</f>
        <v>4.87500818437766E-4</v>
      </c>
      <c r="DJ68">
        <f>'Base Table 5'!DM70/'Base Table 5'!DM$131</f>
        <v>1.4124543797236827E-4</v>
      </c>
      <c r="DK68">
        <f>'Base Table 5'!DN70/'Base Table 5'!DN$131</f>
        <v>4.3053592841883027E-4</v>
      </c>
      <c r="DL68">
        <f>'Base Table 5'!DO70/'Base Table 5'!DO$131</f>
        <v>2.5953750337685263E-4</v>
      </c>
    </row>
    <row r="69" spans="1:116" x14ac:dyDescent="0.4">
      <c r="A69">
        <v>68</v>
      </c>
      <c r="B69">
        <f>'Base Table 5'!E71/'Base Table 5'!E$131</f>
        <v>8.6288060171863558E-3</v>
      </c>
      <c r="C69">
        <f>'Base Table 5'!F71/'Base Table 5'!F$131</f>
        <v>1.5520442754503946E-2</v>
      </c>
      <c r="D69">
        <f>'Base Table 5'!G71/'Base Table 5'!G$131</f>
        <v>1.531739745142731E-2</v>
      </c>
      <c r="E69">
        <f>'Base Table 5'!H71/'Base Table 5'!H$131</f>
        <v>8.1710824247522933E-4</v>
      </c>
      <c r="F69">
        <f>'Base Table 5'!I71/'Base Table 5'!I$131</f>
        <v>6.2794342875591586E-6</v>
      </c>
      <c r="G69">
        <f>'Base Table 5'!J71/'Base Table 5'!J$131</f>
        <v>9.3537162080828808E-4</v>
      </c>
      <c r="H69">
        <f>'Base Table 5'!K71/'Base Table 5'!K$131</f>
        <v>1.4702907779832034E-3</v>
      </c>
      <c r="I69">
        <f>'Base Table 5'!L71/'Base Table 5'!L$131</f>
        <v>6.2240039509358269E-4</v>
      </c>
      <c r="J69">
        <f>'Base Table 5'!M71/'Base Table 5'!M$131</f>
        <v>7.3746503256731462E-5</v>
      </c>
      <c r="K69">
        <f>'Base Table 5'!N71/'Base Table 5'!N$131</f>
        <v>2.2471073154348921E-4</v>
      </c>
      <c r="L69">
        <f>'Base Table 5'!O71/'Base Table 5'!O$131</f>
        <v>1.4257392475582017E-3</v>
      </c>
      <c r="M69">
        <f>'Base Table 5'!P71/'Base Table 5'!P$131</f>
        <v>5.5887256566668523E-4</v>
      </c>
      <c r="N69">
        <f>'Base Table 5'!Q71/'Base Table 5'!Q$131</f>
        <v>6.8067929441132323E-4</v>
      </c>
      <c r="O69">
        <f>'Base Table 5'!R71/'Base Table 5'!R$131</f>
        <v>2.6943280761356214E-3</v>
      </c>
      <c r="P69">
        <f>'Base Table 5'!S71/'Base Table 5'!S$131</f>
        <v>2.0928219116845244E-4</v>
      </c>
      <c r="Q69">
        <f>'Base Table 5'!T71/'Base Table 5'!T$131</f>
        <v>1.299956438953171E-3</v>
      </c>
      <c r="R69">
        <f>'Base Table 5'!U71/'Base Table 5'!U$131</f>
        <v>1.8844142873299656E-3</v>
      </c>
      <c r="S69">
        <f>'Base Table 5'!V71/'Base Table 5'!V$131</f>
        <v>8.1583365312246265E-4</v>
      </c>
      <c r="T69">
        <f>'Base Table 5'!W71/'Base Table 5'!W$131</f>
        <v>3.1537057579200489E-3</v>
      </c>
      <c r="U69">
        <f>'Base Table 5'!X71/'Base Table 5'!X$131</f>
        <v>3.8327415078233818E-4</v>
      </c>
      <c r="V69">
        <f>'Base Table 5'!Y71/'Base Table 5'!Y$131</f>
        <v>2.0157130433556083E-3</v>
      </c>
      <c r="W69">
        <f>'Base Table 5'!Z71/'Base Table 5'!Z$131</f>
        <v>2.2072726107902605E-3</v>
      </c>
      <c r="X69">
        <f>'Base Table 5'!AA71/'Base Table 5'!AA$131</f>
        <v>4.2272268123293936E-3</v>
      </c>
      <c r="Y69">
        <f>'Base Table 5'!AB71/'Base Table 5'!AB$131</f>
        <v>6.6356106857111824E-3</v>
      </c>
      <c r="Z69">
        <f>'Base Table 5'!AC71/'Base Table 5'!AC$131</f>
        <v>6.4402074713595383E-4</v>
      </c>
      <c r="AA69">
        <f>'Base Table 5'!AD71/'Base Table 5'!AD$131</f>
        <v>1.065974579727054E-3</v>
      </c>
      <c r="AB69">
        <f>'Base Table 5'!AE71/'Base Table 5'!AE$131</f>
        <v>4.8944785276073622E-4</v>
      </c>
      <c r="AC69">
        <f>'Base Table 5'!AF71/'Base Table 5'!AF$131</f>
        <v>2.7699941747767751E-3</v>
      </c>
      <c r="AD69">
        <f>'Base Table 5'!AG71/'Base Table 5'!AG$131</f>
        <v>9.7941560555139442E-3</v>
      </c>
      <c r="AE69">
        <f>'Base Table 5'!AH71/'Base Table 5'!AH$131</f>
        <v>3.7041742286751363E-4</v>
      </c>
      <c r="AF69">
        <f>'Base Table 5'!AI71/'Base Table 5'!AI$131</f>
        <v>3.6052052917125171E-4</v>
      </c>
      <c r="AG69">
        <f>'Base Table 5'!AJ71/'Base Table 5'!AJ$131</f>
        <v>1.6810990840965856E-4</v>
      </c>
      <c r="AH69">
        <f>'Base Table 5'!AK71/'Base Table 5'!AK$131</f>
        <v>1.3783496863438958E-3</v>
      </c>
      <c r="AI69">
        <f>'Base Table 5'!AL71/'Base Table 5'!AL$131</f>
        <v>1.6246900721614794E-2</v>
      </c>
      <c r="AJ69">
        <f>'Base Table 5'!AM71/'Base Table 5'!AM$131</f>
        <v>7.3086804323694177E-3</v>
      </c>
      <c r="AK69">
        <f>'Base Table 5'!AN71/'Base Table 5'!AN$131</f>
        <v>1.2432332375129545E-3</v>
      </c>
      <c r="AL69">
        <f>'Base Table 5'!AO71/'Base Table 5'!AO$131</f>
        <v>2.034515267019173E-3</v>
      </c>
      <c r="AM69">
        <f>'Base Table 5'!AP71/'Base Table 5'!AP$131</f>
        <v>9.7350913406673428E-3</v>
      </c>
      <c r="AN69">
        <f>'Base Table 5'!AQ71/'Base Table 5'!AQ$131</f>
        <v>2.4972155760397924E-3</v>
      </c>
      <c r="AO69">
        <f>'Base Table 5'!AR71/'Base Table 5'!AR$131</f>
        <v>4.0062901389601386E-3</v>
      </c>
      <c r="AP69">
        <f>'Base Table 5'!AS71/'Base Table 5'!AS$131</f>
        <v>2.9567056650020465E-3</v>
      </c>
      <c r="AQ69">
        <f>'Base Table 5'!AT71/'Base Table 5'!AT$131</f>
        <v>3.0232862967139737E-3</v>
      </c>
      <c r="AR69">
        <f>'Base Table 5'!AU71/'Base Table 5'!AU$131</f>
        <v>1.2046656158588782E-3</v>
      </c>
      <c r="AS69">
        <f>'Base Table 5'!AV71/'Base Table 5'!AV$131</f>
        <v>1.9576632944929661E-3</v>
      </c>
      <c r="AT69">
        <f>'Base Table 5'!AW71/'Base Table 5'!AW$131</f>
        <v>6.0857571078473042E-4</v>
      </c>
      <c r="AU69">
        <f>'Base Table 5'!AX71/'Base Table 5'!AX$131</f>
        <v>3.6216730935968318E-3</v>
      </c>
      <c r="AV69">
        <f>'Base Table 5'!AY71/'Base Table 5'!AY$131</f>
        <v>2.1340814266300684E-3</v>
      </c>
      <c r="AW69">
        <f>'Base Table 5'!AZ71/'Base Table 5'!AZ$131</f>
        <v>6.4134995826415318E-4</v>
      </c>
      <c r="AX69">
        <f>'Base Table 5'!BA71/'Base Table 5'!BA$131</f>
        <v>3.300575271755105E-3</v>
      </c>
      <c r="AY69">
        <f>'Base Table 5'!BB71/'Base Table 5'!BB$131</f>
        <v>5.5587308209087566E-5</v>
      </c>
      <c r="AZ69">
        <f>'Base Table 5'!BC71/'Base Table 5'!BC$131</f>
        <v>1.9296298039412653E-3</v>
      </c>
      <c r="BA69">
        <f>'Base Table 5'!BD71/'Base Table 5'!BD$131</f>
        <v>8.5803135557992757E-4</v>
      </c>
      <c r="BB69">
        <f>'Base Table 5'!BE71/'Base Table 5'!BE$131</f>
        <v>3.9444847719524322E-4</v>
      </c>
      <c r="BC69">
        <f>'Base Table 5'!BF71/'Base Table 5'!BF$131</f>
        <v>1.0355378713376008E-3</v>
      </c>
      <c r="BD69">
        <f>'Base Table 5'!BG71/'Base Table 5'!BG$131</f>
        <v>6.8198799375696244E-3</v>
      </c>
      <c r="BE69">
        <f>'Base Table 5'!BH71/'Base Table 5'!BH$131</f>
        <v>1.3900270536153466E-3</v>
      </c>
      <c r="BF69">
        <f>'Base Table 5'!BI71/'Base Table 5'!BI$131</f>
        <v>2.2821322895215101E-3</v>
      </c>
      <c r="BG69">
        <f>'Base Table 5'!BJ71/'Base Table 5'!BJ$131</f>
        <v>1.3301986350584573E-5</v>
      </c>
      <c r="BH69">
        <f>'Base Table 5'!BK71/'Base Table 5'!BK$131</f>
        <v>6.26021679208497E-4</v>
      </c>
      <c r="BI69">
        <f>'Base Table 5'!BL71/'Base Table 5'!BL$131</f>
        <v>9.70952327626281E-4</v>
      </c>
      <c r="BJ69">
        <f>'Base Table 5'!BM71/'Base Table 5'!BM$131</f>
        <v>1.231095833131009E-3</v>
      </c>
      <c r="BK69">
        <f>'Base Table 5'!BN71/'Base Table 5'!BN$131</f>
        <v>2.6391254183262846E-3</v>
      </c>
      <c r="BL69">
        <f>'Base Table 5'!BO71/'Base Table 5'!BO$131</f>
        <v>4.7391057909929122E-4</v>
      </c>
      <c r="BM69">
        <f>'Base Table 5'!BP71/'Base Table 5'!BP$131</f>
        <v>5.4721296966071863E-4</v>
      </c>
      <c r="BN69">
        <f>'Base Table 5'!BQ71/'Base Table 5'!BQ$131</f>
        <v>2.3911341011126296E-3</v>
      </c>
      <c r="BO69">
        <f>'Base Table 5'!BR71/'Base Table 5'!BR$131</f>
        <v>1.0600384441892712E-3</v>
      </c>
      <c r="BP69">
        <f>'Base Table 5'!BS71/'Base Table 5'!BS$131</f>
        <v>2.5426593754346175E-4</v>
      </c>
      <c r="BQ69">
        <f>'Base Table 5'!BT71/'Base Table 5'!BT$131</f>
        <v>3.5737978265063336E-2</v>
      </c>
      <c r="BR69">
        <f>'Base Table 5'!BU71/'Base Table 5'!BU$131</f>
        <v>6.9794353968265907E-3</v>
      </c>
      <c r="BS69">
        <f>'Base Table 5'!BV71/'Base Table 5'!BV$131</f>
        <v>8.1719638424919798E-3</v>
      </c>
      <c r="BT69">
        <f>'Base Table 5'!BW71/'Base Table 5'!BW$131</f>
        <v>1.2736620276420226E-3</v>
      </c>
      <c r="BU69">
        <f>'Base Table 5'!BX71/'Base Table 5'!BX$131</f>
        <v>1.2364192376223373E-3</v>
      </c>
      <c r="BV69">
        <f>'Base Table 5'!BY71/'Base Table 5'!BY$131</f>
        <v>2.8216702909882284E-3</v>
      </c>
      <c r="BW69">
        <f>'Base Table 5'!BZ71/'Base Table 5'!BZ$131</f>
        <v>5.0982496653570984E-4</v>
      </c>
      <c r="BX69">
        <f>'Base Table 5'!CA71/'Base Table 5'!CA$131</f>
        <v>3.142173209633639E-4</v>
      </c>
      <c r="BY69">
        <f>'Base Table 5'!CB71/'Base Table 5'!CB$131</f>
        <v>3.2987537585060928E-3</v>
      </c>
      <c r="BZ69">
        <f>'Base Table 5'!CC71/'Base Table 5'!CC$131</f>
        <v>4.0585627451684694E-3</v>
      </c>
      <c r="CA69">
        <f>'Base Table 5'!CD71/'Base Table 5'!CD$131</f>
        <v>1.0065971533076022E-3</v>
      </c>
      <c r="CB69">
        <f>'Base Table 5'!CE71/'Base Table 5'!CE$131</f>
        <v>2.3323574244721236E-4</v>
      </c>
      <c r="CC69">
        <f>'Base Table 5'!CF71/'Base Table 5'!CF$131</f>
        <v>6.4043901818238672E-4</v>
      </c>
      <c r="CD69">
        <f>'Base Table 5'!CG71/'Base Table 5'!CG$131</f>
        <v>2.1090868322215371E-4</v>
      </c>
      <c r="CE69">
        <f>'Base Table 5'!CH71/'Base Table 5'!CH$131</f>
        <v>1.6041432148362284E-4</v>
      </c>
      <c r="CF69">
        <f>'Base Table 5'!CI71/'Base Table 5'!CI$131</f>
        <v>4.7562546101587053E-4</v>
      </c>
      <c r="CG69">
        <f>'Base Table 5'!CJ71/'Base Table 5'!CJ$131</f>
        <v>1.2564692304604852E-3</v>
      </c>
      <c r="CH69">
        <f>'Base Table 5'!CK71/'Base Table 5'!CK$131</f>
        <v>7.5908750207390587E-4</v>
      </c>
      <c r="CI69">
        <f>'Base Table 5'!CL71/'Base Table 5'!CL$131</f>
        <v>4.9821051678065995E-4</v>
      </c>
      <c r="CJ69">
        <f>'Base Table 5'!CM71/'Base Table 5'!CM$131</f>
        <v>3.9597974343488215E-4</v>
      </c>
      <c r="CK69">
        <f>'Base Table 5'!CN71/'Base Table 5'!CN$131</f>
        <v>2.9810732306410808E-3</v>
      </c>
      <c r="CL69">
        <f>'Base Table 5'!CO71/'Base Table 5'!CO$131</f>
        <v>4.3402063720019915E-4</v>
      </c>
      <c r="CM69">
        <f>'Base Table 5'!CP71/'Base Table 5'!CP$131</f>
        <v>1.6510660909636494E-4</v>
      </c>
      <c r="CN69">
        <f>'Base Table 5'!CQ71/'Base Table 5'!CQ$131</f>
        <v>7.4393330933060075E-4</v>
      </c>
      <c r="CO69">
        <f>'Base Table 5'!CR71/'Base Table 5'!CR$131</f>
        <v>1.0183881568283746E-3</v>
      </c>
      <c r="CP69">
        <f>'Base Table 5'!CS71/'Base Table 5'!CS$131</f>
        <v>9.2420681479680206E-3</v>
      </c>
      <c r="CQ69">
        <f>'Base Table 5'!CT71/'Base Table 5'!CT$131</f>
        <v>2.0870242753791536E-8</v>
      </c>
      <c r="CR69">
        <f>'Base Table 5'!CU71/'Base Table 5'!CU$131</f>
        <v>1.9396223412600782E-8</v>
      </c>
      <c r="CS69">
        <f>'Base Table 5'!CV71/'Base Table 5'!CV$131</f>
        <v>7.828783185840708E-3</v>
      </c>
      <c r="CT69">
        <f>'Base Table 5'!CW71/'Base Table 5'!CW$131</f>
        <v>4.9457890530746002E-3</v>
      </c>
      <c r="CU69">
        <f>'Base Table 5'!CX71/'Base Table 5'!CX$131</f>
        <v>2.3273079694566646E-5</v>
      </c>
      <c r="CV69">
        <f>'Base Table 5'!CY71/'Base Table 5'!CY$131</f>
        <v>3.1627157662249411E-3</v>
      </c>
      <c r="CW69">
        <f>'Base Table 5'!CZ71/'Base Table 5'!CZ$131</f>
        <v>7.0230072657555724E-3</v>
      </c>
      <c r="CX69">
        <f>'Base Table 5'!DA71/'Base Table 5'!DA$131</f>
        <v>2.0559743211557278E-3</v>
      </c>
      <c r="CY69">
        <f>'Base Table 5'!DB71/'Base Table 5'!DB$131</f>
        <v>1.4132896462259621E-3</v>
      </c>
      <c r="CZ69">
        <f>'Base Table 5'!DC71/'Base Table 5'!DC$131</f>
        <v>5.3194234953207126E-3</v>
      </c>
      <c r="DA69">
        <f>'Base Table 5'!DD71/'Base Table 5'!DD$131</f>
        <v>1.0168026795810488E-3</v>
      </c>
      <c r="DB69">
        <f>'Base Table 5'!DE71/'Base Table 5'!DE$131</f>
        <v>2.0537872515872285E-3</v>
      </c>
      <c r="DC69">
        <f>'Base Table 5'!DF71/'Base Table 5'!DF$131</f>
        <v>7.4845556816209547E-4</v>
      </c>
      <c r="DD69">
        <f>'Base Table 5'!DG71/'Base Table 5'!DG$131</f>
        <v>2.2935944582890121E-3</v>
      </c>
      <c r="DE69">
        <f>'Base Table 5'!DH71/'Base Table 5'!DH$131</f>
        <v>2.6174035054035917E-3</v>
      </c>
      <c r="DF69">
        <f>'Base Table 5'!DI71/'Base Table 5'!DI$131</f>
        <v>1.5348267729646244E-3</v>
      </c>
      <c r="DG69">
        <f>'Base Table 5'!DJ71/'Base Table 5'!DJ$131</f>
        <v>1.0543004064322318E-2</v>
      </c>
      <c r="DH69">
        <f>'Base Table 5'!DK71/'Base Table 5'!DK$131</f>
        <v>1.4113105308102057E-3</v>
      </c>
      <c r="DI69">
        <f>'Base Table 5'!DL71/'Base Table 5'!DL$131</f>
        <v>3.5517219930596478E-3</v>
      </c>
      <c r="DJ69">
        <f>'Base Table 5'!DM71/'Base Table 5'!DM$131</f>
        <v>2.2610220191756889E-3</v>
      </c>
      <c r="DK69">
        <f>'Base Table 5'!DN71/'Base Table 5'!DN$131</f>
        <v>3.1128821470059439E-3</v>
      </c>
      <c r="DL69">
        <f>'Base Table 5'!DO71/'Base Table 5'!DO$131</f>
        <v>3.6400281775909323E-4</v>
      </c>
    </row>
    <row r="70" spans="1:116" x14ac:dyDescent="0.4">
      <c r="A70">
        <v>69</v>
      </c>
      <c r="B70">
        <f>'Base Table 5'!E72/'Base Table 5'!E$131</f>
        <v>4.4486254825173181E-3</v>
      </c>
      <c r="C70">
        <f>'Base Table 5'!F72/'Base Table 5'!F$131</f>
        <v>7.9875834116826909E-3</v>
      </c>
      <c r="D70">
        <f>'Base Table 5'!G72/'Base Table 5'!G$131</f>
        <v>2.9377458570530183E-3</v>
      </c>
      <c r="E70">
        <f>'Base Table 5'!H72/'Base Table 5'!H$131</f>
        <v>1.3722023892517095E-5</v>
      </c>
      <c r="F70">
        <f>'Base Table 5'!I72/'Base Table 5'!I$131</f>
        <v>5.5797258955168514E-5</v>
      </c>
      <c r="G70">
        <f>'Base Table 5'!J72/'Base Table 5'!J$131</f>
        <v>4.7616022192980712E-3</v>
      </c>
      <c r="H70">
        <f>'Base Table 5'!K72/'Base Table 5'!K$131</f>
        <v>1.3955095123809214E-3</v>
      </c>
      <c r="I70">
        <f>'Base Table 5'!L72/'Base Table 5'!L$131</f>
        <v>5.8877712488787203E-4</v>
      </c>
      <c r="J70">
        <f>'Base Table 5'!M72/'Base Table 5'!M$131</f>
        <v>2.1628407425843153E-3</v>
      </c>
      <c r="K70">
        <f>'Base Table 5'!N72/'Base Table 5'!N$131</f>
        <v>3.3298413608182109E-4</v>
      </c>
      <c r="L70">
        <f>'Base Table 5'!O72/'Base Table 5'!O$131</f>
        <v>1.1096026223812764E-3</v>
      </c>
      <c r="M70">
        <f>'Base Table 5'!P72/'Base Table 5'!P$131</f>
        <v>4.1265142173416332E-4</v>
      </c>
      <c r="N70">
        <f>'Base Table 5'!Q72/'Base Table 5'!Q$131</f>
        <v>3.7165924664176548E-4</v>
      </c>
      <c r="O70">
        <f>'Base Table 5'!R72/'Base Table 5'!R$131</f>
        <v>1.9543388755146572E-3</v>
      </c>
      <c r="P70">
        <f>'Base Table 5'!S72/'Base Table 5'!S$131</f>
        <v>8.607054988060335E-4</v>
      </c>
      <c r="Q70">
        <f>'Base Table 5'!T72/'Base Table 5'!T$131</f>
        <v>1.2886886801079013E-3</v>
      </c>
      <c r="R70">
        <f>'Base Table 5'!U72/'Base Table 5'!U$131</f>
        <v>3.941333464616531E-3</v>
      </c>
      <c r="S70">
        <f>'Base Table 5'!V72/'Base Table 5'!V$131</f>
        <v>3.372422347865165E-3</v>
      </c>
      <c r="T70">
        <f>'Base Table 5'!W72/'Base Table 5'!W$131</f>
        <v>4.9897779192321955E-3</v>
      </c>
      <c r="U70">
        <f>'Base Table 5'!X72/'Base Table 5'!X$131</f>
        <v>2.0957577826970857E-3</v>
      </c>
      <c r="V70">
        <f>'Base Table 5'!Y72/'Base Table 5'!Y$131</f>
        <v>5.2423619917074228E-3</v>
      </c>
      <c r="W70">
        <f>'Base Table 5'!Z72/'Base Table 5'!Z$131</f>
        <v>1.3253999010203381E-3</v>
      </c>
      <c r="X70">
        <f>'Base Table 5'!AA72/'Base Table 5'!AA$131</f>
        <v>6.8172573102713756E-3</v>
      </c>
      <c r="Y70">
        <f>'Base Table 5'!AB72/'Base Table 5'!AB$131</f>
        <v>2.6988615040857383E-3</v>
      </c>
      <c r="Z70">
        <f>'Base Table 5'!AC72/'Base Table 5'!AC$131</f>
        <v>5.7612953767406548E-3</v>
      </c>
      <c r="AA70">
        <f>'Base Table 5'!AD72/'Base Table 5'!AD$131</f>
        <v>6.7298736259083756E-4</v>
      </c>
      <c r="AB70">
        <f>'Base Table 5'!AE72/'Base Table 5'!AE$131</f>
        <v>1.4698159509202455E-3</v>
      </c>
      <c r="AC70">
        <f>'Base Table 5'!AF72/'Base Table 5'!AF$131</f>
        <v>4.4677289316782222E-3</v>
      </c>
      <c r="AD70">
        <f>'Base Table 5'!AG72/'Base Table 5'!AG$131</f>
        <v>1.1513770642237815E-2</v>
      </c>
      <c r="AE70">
        <f>'Base Table 5'!AH72/'Base Table 5'!AH$131</f>
        <v>1.3902903811252268E-3</v>
      </c>
      <c r="AF70">
        <f>'Base Table 5'!AI72/'Base Table 5'!AI$131</f>
        <v>5.8288490609871872E-3</v>
      </c>
      <c r="AG70">
        <f>'Base Table 5'!AJ72/'Base Table 5'!AJ$131</f>
        <v>7.2314737718567835E-4</v>
      </c>
      <c r="AH70">
        <f>'Base Table 5'!AK72/'Base Table 5'!AK$131</f>
        <v>2.0372929065465661E-3</v>
      </c>
      <c r="AI70">
        <f>'Base Table 5'!AL72/'Base Table 5'!AL$131</f>
        <v>3.5805058851993274E-3</v>
      </c>
      <c r="AJ70">
        <f>'Base Table 5'!AM72/'Base Table 5'!AM$131</f>
        <v>3.8478003903210609E-4</v>
      </c>
      <c r="AK70">
        <f>'Base Table 5'!AN72/'Base Table 5'!AN$131</f>
        <v>2.3525795468653625E-3</v>
      </c>
      <c r="AL70">
        <f>'Base Table 5'!AO72/'Base Table 5'!AO$131</f>
        <v>7.582518598082921E-4</v>
      </c>
      <c r="AM70">
        <f>'Base Table 5'!AP72/'Base Table 5'!AP$131</f>
        <v>2.3448998819189408E-3</v>
      </c>
      <c r="AN70">
        <f>'Base Table 5'!AQ72/'Base Table 5'!AQ$131</f>
        <v>9.1121130004344608E-5</v>
      </c>
      <c r="AO70">
        <f>'Base Table 5'!AR72/'Base Table 5'!AR$131</f>
        <v>3.2891062219409127E-3</v>
      </c>
      <c r="AP70">
        <f>'Base Table 5'!AS72/'Base Table 5'!AS$131</f>
        <v>1.5461371192244545E-3</v>
      </c>
      <c r="AQ70">
        <f>'Base Table 5'!AT72/'Base Table 5'!AT$131</f>
        <v>4.179682754951476E-3</v>
      </c>
      <c r="AR70">
        <f>'Base Table 5'!AU72/'Base Table 5'!AU$131</f>
        <v>5.7919466452162321E-3</v>
      </c>
      <c r="AS70">
        <f>'Base Table 5'!AV72/'Base Table 5'!AV$131</f>
        <v>1.4437958377307264E-2</v>
      </c>
      <c r="AT70">
        <f>'Base Table 5'!AW72/'Base Table 5'!AW$131</f>
        <v>2.9665641194644024E-3</v>
      </c>
      <c r="AU70">
        <f>'Base Table 5'!AX72/'Base Table 5'!AX$131</f>
        <v>4.0125437608738122E-3</v>
      </c>
      <c r="AV70">
        <f>'Base Table 5'!AY72/'Base Table 5'!AY$131</f>
        <v>2.5781712262122215E-3</v>
      </c>
      <c r="AW70">
        <f>'Base Table 5'!AZ72/'Base Table 5'!AZ$131</f>
        <v>2.4824285278233346E-3</v>
      </c>
      <c r="AX70">
        <f>'Base Table 5'!BA72/'Base Table 5'!BA$131</f>
        <v>3.5648523305851273E-3</v>
      </c>
      <c r="AY70">
        <f>'Base Table 5'!BB72/'Base Table 5'!BB$131</f>
        <v>3.9113618703939167E-4</v>
      </c>
      <c r="AZ70">
        <f>'Base Table 5'!BC72/'Base Table 5'!BC$131</f>
        <v>7.7547432479442881E-3</v>
      </c>
      <c r="BA70">
        <f>'Base Table 5'!BD72/'Base Table 5'!BD$131</f>
        <v>6.9594818845859522E-3</v>
      </c>
      <c r="BB70">
        <f>'Base Table 5'!BE72/'Base Table 5'!BE$131</f>
        <v>3.2980109691866529E-3</v>
      </c>
      <c r="BC70">
        <f>'Base Table 5'!BF72/'Base Table 5'!BF$131</f>
        <v>4.1683004872050148E-3</v>
      </c>
      <c r="BD70">
        <f>'Base Table 5'!BG72/'Base Table 5'!BG$131</f>
        <v>1.3202614870528057E-3</v>
      </c>
      <c r="BE70">
        <f>'Base Table 5'!BH72/'Base Table 5'!BH$131</f>
        <v>1.2892154451549435E-3</v>
      </c>
      <c r="BF70">
        <f>'Base Table 5'!BI72/'Base Table 5'!BI$131</f>
        <v>1.0812105741873312E-2</v>
      </c>
      <c r="BG70">
        <f>'Base Table 5'!BJ72/'Base Table 5'!BJ$131</f>
        <v>8.6450473845723925E-3</v>
      </c>
      <c r="BH70">
        <f>'Base Table 5'!BK72/'Base Table 5'!BK$131</f>
        <v>1.6445079844377166E-3</v>
      </c>
      <c r="BI70">
        <f>'Base Table 5'!BL72/'Base Table 5'!BL$131</f>
        <v>4.8516388360056095E-3</v>
      </c>
      <c r="BJ70">
        <f>'Base Table 5'!BM72/'Base Table 5'!BM$131</f>
        <v>5.8267429652078704E-3</v>
      </c>
      <c r="BK70">
        <f>'Base Table 5'!BN72/'Base Table 5'!BN$131</f>
        <v>4.1635562907712193E-3</v>
      </c>
      <c r="BL70">
        <f>'Base Table 5'!BO72/'Base Table 5'!BO$131</f>
        <v>3.3022810825178634E-3</v>
      </c>
      <c r="BM70">
        <f>'Base Table 5'!BP72/'Base Table 5'!BP$131</f>
        <v>7.0902450504150604E-3</v>
      </c>
      <c r="BN70">
        <f>'Base Table 5'!BQ72/'Base Table 5'!BQ$131</f>
        <v>4.6484052313097799E-3</v>
      </c>
      <c r="BO70">
        <f>'Base Table 5'!BR72/'Base Table 5'!BR$131</f>
        <v>3.7429390908932415E-3</v>
      </c>
      <c r="BP70">
        <f>'Base Table 5'!BS72/'Base Table 5'!BS$131</f>
        <v>5.0558029951205388E-4</v>
      </c>
      <c r="BQ70">
        <f>'Base Table 5'!BT72/'Base Table 5'!BT$131</f>
        <v>2.7593756028551218E-3</v>
      </c>
      <c r="BR70">
        <f>'Base Table 5'!BU72/'Base Table 5'!BU$131</f>
        <v>8.320414752856177E-2</v>
      </c>
      <c r="BS70">
        <f>'Base Table 5'!BV72/'Base Table 5'!BV$131</f>
        <v>3.8857699218307323E-3</v>
      </c>
      <c r="BT70">
        <f>'Base Table 5'!BW72/'Base Table 5'!BW$131</f>
        <v>2.3407569735467526E-3</v>
      </c>
      <c r="BU70">
        <f>'Base Table 5'!BX72/'Base Table 5'!BX$131</f>
        <v>5.6234064575381073E-3</v>
      </c>
      <c r="BV70">
        <f>'Base Table 5'!BY72/'Base Table 5'!BY$131</f>
        <v>5.1757706946627836E-3</v>
      </c>
      <c r="BW70">
        <f>'Base Table 5'!BZ72/'Base Table 5'!BZ$131</f>
        <v>4.2211137693717446E-3</v>
      </c>
      <c r="BX70">
        <f>'Base Table 5'!CA72/'Base Table 5'!CA$131</f>
        <v>1.2534106787528507E-3</v>
      </c>
      <c r="BY70">
        <f>'Base Table 5'!CB72/'Base Table 5'!CB$131</f>
        <v>1.7577504351954422E-3</v>
      </c>
      <c r="BZ70">
        <f>'Base Table 5'!CC72/'Base Table 5'!CC$131</f>
        <v>2.5414118761954412E-3</v>
      </c>
      <c r="CA70">
        <f>'Base Table 5'!CD72/'Base Table 5'!CD$131</f>
        <v>3.7385691243375131E-3</v>
      </c>
      <c r="CB70">
        <f>'Base Table 5'!CE72/'Base Table 5'!CE$131</f>
        <v>9.1645929219429979E-4</v>
      </c>
      <c r="CC70">
        <f>'Base Table 5'!CF72/'Base Table 5'!CF$131</f>
        <v>3.8438485618454291E-3</v>
      </c>
      <c r="CD70">
        <f>'Base Table 5'!CG72/'Base Table 5'!CG$131</f>
        <v>1.1554403273726106E-3</v>
      </c>
      <c r="CE70">
        <f>'Base Table 5'!CH72/'Base Table 5'!CH$131</f>
        <v>1.4982502131798085E-3</v>
      </c>
      <c r="CF70">
        <f>'Base Table 5'!CI72/'Base Table 5'!CI$131</f>
        <v>4.1652954396907624E-3</v>
      </c>
      <c r="CG70">
        <f>'Base Table 5'!CJ72/'Base Table 5'!CJ$131</f>
        <v>7.1536790346746872E-3</v>
      </c>
      <c r="CH70">
        <f>'Base Table 5'!CK72/'Base Table 5'!CK$131</f>
        <v>1.5257913912721213E-3</v>
      </c>
      <c r="CI70">
        <f>'Base Table 5'!CL72/'Base Table 5'!CL$131</f>
        <v>1.2338755744712809E-4</v>
      </c>
      <c r="CJ70">
        <f>'Base Table 5'!CM72/'Base Table 5'!CM$131</f>
        <v>1.2965317600294532E-4</v>
      </c>
      <c r="CK70">
        <f>'Base Table 5'!CN72/'Base Table 5'!CN$131</f>
        <v>2.4570694074421175E-2</v>
      </c>
      <c r="CL70">
        <f>'Base Table 5'!CO72/'Base Table 5'!CO$131</f>
        <v>2.2121994077405241E-5</v>
      </c>
      <c r="CM70">
        <f>'Base Table 5'!CP72/'Base Table 5'!CP$131</f>
        <v>3.4050833169384367E-4</v>
      </c>
      <c r="CN70">
        <f>'Base Table 5'!CQ72/'Base Table 5'!CQ$131</f>
        <v>6.4617248732932672E-4</v>
      </c>
      <c r="CO70">
        <f>'Base Table 5'!CR72/'Base Table 5'!CR$131</f>
        <v>3.3206602404288149E-3</v>
      </c>
      <c r="CP70">
        <f>'Base Table 5'!CS72/'Base Table 5'!CS$131</f>
        <v>3.8318915468555266E-3</v>
      </c>
      <c r="CQ70">
        <f>'Base Table 5'!CT72/'Base Table 5'!CT$131</f>
        <v>2.5104504273810399E-3</v>
      </c>
      <c r="CR70">
        <f>'Base Table 5'!CU72/'Base Table 5'!CU$131</f>
        <v>2.8913021993329244E-3</v>
      </c>
      <c r="CS70">
        <f>'Base Table 5'!CV72/'Base Table 5'!CV$131</f>
        <v>4.5762044247787603E-3</v>
      </c>
      <c r="CT70">
        <f>'Base Table 5'!CW72/'Base Table 5'!CW$131</f>
        <v>5.3460970334173854E-3</v>
      </c>
      <c r="CU70">
        <f>'Base Table 5'!CX72/'Base Table 5'!CX$131</f>
        <v>1.6855601242439639E-2</v>
      </c>
      <c r="CV70">
        <f>'Base Table 5'!CY72/'Base Table 5'!CY$131</f>
        <v>7.9807806659870882E-3</v>
      </c>
      <c r="CW70">
        <f>'Base Table 5'!CZ72/'Base Table 5'!CZ$131</f>
        <v>1.8329489080441647E-2</v>
      </c>
      <c r="CX70">
        <f>'Base Table 5'!DA72/'Base Table 5'!DA$131</f>
        <v>5.4247899942353557E-4</v>
      </c>
      <c r="CY70">
        <f>'Base Table 5'!DB72/'Base Table 5'!DB$131</f>
        <v>2.1250774184230015E-3</v>
      </c>
      <c r="CZ70">
        <f>'Base Table 5'!DC72/'Base Table 5'!DC$131</f>
        <v>7.7810904360300671E-3</v>
      </c>
      <c r="DA70">
        <f>'Base Table 5'!DD72/'Base Table 5'!DD$131</f>
        <v>6.543242361263797E-4</v>
      </c>
      <c r="DB70">
        <f>'Base Table 5'!DE72/'Base Table 5'!DE$131</f>
        <v>2.0557112751066016E-3</v>
      </c>
      <c r="DC70">
        <f>'Base Table 5'!DF72/'Base Table 5'!DF$131</f>
        <v>1.3182327726193956E-2</v>
      </c>
      <c r="DD70">
        <f>'Base Table 5'!DG72/'Base Table 5'!DG$131</f>
        <v>1.0036802220937563E-2</v>
      </c>
      <c r="DE70">
        <f>'Base Table 5'!DH72/'Base Table 5'!DH$131</f>
        <v>4.1963753956129179E-3</v>
      </c>
      <c r="DF70">
        <f>'Base Table 5'!DI72/'Base Table 5'!DI$131</f>
        <v>1.6552739601522606E-2</v>
      </c>
      <c r="DG70">
        <f>'Base Table 5'!DJ72/'Base Table 5'!DJ$131</f>
        <v>1.3809895741297049E-3</v>
      </c>
      <c r="DH70">
        <f>'Base Table 5'!DK72/'Base Table 5'!DK$131</f>
        <v>1.1663987808276561E-3</v>
      </c>
      <c r="DI70">
        <f>'Base Table 5'!DL72/'Base Table 5'!DL$131</f>
        <v>1.521066588096641E-3</v>
      </c>
      <c r="DJ70">
        <f>'Base Table 5'!DM72/'Base Table 5'!DM$131</f>
        <v>1.4462670111944366E-3</v>
      </c>
      <c r="DK70">
        <f>'Base Table 5'!DN72/'Base Table 5'!DN$131</f>
        <v>3.4045294630101822E-3</v>
      </c>
      <c r="DL70">
        <f>'Base Table 5'!DO72/'Base Table 5'!DO$131</f>
        <v>4.0386483462114794E-4</v>
      </c>
    </row>
    <row r="71" spans="1:116" x14ac:dyDescent="0.4">
      <c r="A71">
        <v>70</v>
      </c>
      <c r="B71">
        <f>'Base Table 5'!E73/'Base Table 5'!E$131</f>
        <v>3.6094082099103085E-3</v>
      </c>
      <c r="C71">
        <f>'Base Table 5'!F73/'Base Table 5'!F$131</f>
        <v>5.4405935090152133E-3</v>
      </c>
      <c r="D71">
        <f>'Base Table 5'!G73/'Base Table 5'!G$131</f>
        <v>3.6669778377293998E-3</v>
      </c>
      <c r="E71">
        <f>'Base Table 5'!H73/'Base Table 5'!H$131</f>
        <v>2.6594813516664672E-3</v>
      </c>
      <c r="F71">
        <f>'Base Table 5'!I73/'Base Table 5'!I$131</f>
        <v>1.8412198393164533E-5</v>
      </c>
      <c r="G71">
        <f>'Base Table 5'!J73/'Base Table 5'!J$131</f>
        <v>2.0607657469242677E-3</v>
      </c>
      <c r="H71">
        <f>'Base Table 5'!K73/'Base Table 5'!K$131</f>
        <v>3.2392176837415221E-3</v>
      </c>
      <c r="I71">
        <f>'Base Table 5'!L73/'Base Table 5'!L$131</f>
        <v>2.1723757017446605E-3</v>
      </c>
      <c r="J71">
        <f>'Base Table 5'!M73/'Base Table 5'!M$131</f>
        <v>4.1174013657592351E-3</v>
      </c>
      <c r="K71">
        <f>'Base Table 5'!N73/'Base Table 5'!N$131</f>
        <v>5.2737457908634388E-3</v>
      </c>
      <c r="L71">
        <f>'Base Table 5'!O73/'Base Table 5'!O$131</f>
        <v>7.0075734928718046E-3</v>
      </c>
      <c r="M71">
        <f>'Base Table 5'!P73/'Base Table 5'!P$131</f>
        <v>4.5883581030822665E-3</v>
      </c>
      <c r="N71">
        <f>'Base Table 5'!Q73/'Base Table 5'!Q$131</f>
        <v>1.2264476742738829E-3</v>
      </c>
      <c r="O71">
        <f>'Base Table 5'!R73/'Base Table 5'!R$131</f>
        <v>2.351429792786914E-4</v>
      </c>
      <c r="P71">
        <f>'Base Table 5'!S73/'Base Table 5'!S$131</f>
        <v>4.3446784866756489E-4</v>
      </c>
      <c r="Q71">
        <f>'Base Table 5'!T73/'Base Table 5'!T$131</f>
        <v>1.4445593441341311E-4</v>
      </c>
      <c r="R71">
        <f>'Base Table 5'!U73/'Base Table 5'!U$131</f>
        <v>2.9875593655638902E-4</v>
      </c>
      <c r="S71">
        <f>'Base Table 5'!V73/'Base Table 5'!V$131</f>
        <v>4.62565552693658E-4</v>
      </c>
      <c r="T71">
        <f>'Base Table 5'!W73/'Base Table 5'!W$131</f>
        <v>6.4722722449410798E-4</v>
      </c>
      <c r="U71">
        <f>'Base Table 5'!X73/'Base Table 5'!X$131</f>
        <v>3.3956269538812638E-4</v>
      </c>
      <c r="V71">
        <f>'Base Table 5'!Y73/'Base Table 5'!Y$131</f>
        <v>8.2510342030205747E-4</v>
      </c>
      <c r="W71">
        <f>'Base Table 5'!Z73/'Base Table 5'!Z$131</f>
        <v>6.5178244600215659E-4</v>
      </c>
      <c r="X71">
        <f>'Base Table 5'!AA73/'Base Table 5'!AA$131</f>
        <v>2.1122394515831751E-3</v>
      </c>
      <c r="Y71">
        <f>'Base Table 5'!AB73/'Base Table 5'!AB$131</f>
        <v>5.2515357378737297E-4</v>
      </c>
      <c r="Z71">
        <f>'Base Table 5'!AC73/'Base Table 5'!AC$131</f>
        <v>8.6896265399907086E-4</v>
      </c>
      <c r="AA71">
        <f>'Base Table 5'!AD73/'Base Table 5'!AD$131</f>
        <v>8.8597448622051208E-4</v>
      </c>
      <c r="AB71">
        <f>'Base Table 5'!AE73/'Base Table 5'!AE$131</f>
        <v>5.2257668711656446E-4</v>
      </c>
      <c r="AC71">
        <f>'Base Table 5'!AF73/'Base Table 5'!AF$131</f>
        <v>3.8730421806731956E-4</v>
      </c>
      <c r="AD71">
        <f>'Base Table 5'!AG73/'Base Table 5'!AG$131</f>
        <v>6.6843399385879947E-3</v>
      </c>
      <c r="AE71">
        <f>'Base Table 5'!AH73/'Base Table 5'!AH$131</f>
        <v>4.0825771324863884E-4</v>
      </c>
      <c r="AF71">
        <f>'Base Table 5'!AI73/'Base Table 5'!AI$131</f>
        <v>8.6138809948197391E-4</v>
      </c>
      <c r="AG71">
        <f>'Base Table 5'!AJ73/'Base Table 5'!AJ$131</f>
        <v>5.5620482930890903E-3</v>
      </c>
      <c r="AH71">
        <f>'Base Table 5'!AK73/'Base Table 5'!AK$131</f>
        <v>4.912570371561847E-3</v>
      </c>
      <c r="AI71">
        <f>'Base Table 5'!AL73/'Base Table 5'!AL$131</f>
        <v>9.9862172610721677E-4</v>
      </c>
      <c r="AJ71">
        <f>'Base Table 5'!AM73/'Base Table 5'!AM$131</f>
        <v>1.1552517302913883E-3</v>
      </c>
      <c r="AK71">
        <f>'Base Table 5'!AN73/'Base Table 5'!AN$131</f>
        <v>1.7026502067606043E-3</v>
      </c>
      <c r="AL71">
        <f>'Base Table 5'!AO73/'Base Table 5'!AO$131</f>
        <v>1.6108198940441741E-3</v>
      </c>
      <c r="AM71">
        <f>'Base Table 5'!AP73/'Base Table 5'!AP$131</f>
        <v>1.0071949273368378E-3</v>
      </c>
      <c r="AN71">
        <f>'Base Table 5'!AQ73/'Base Table 5'!AQ$131</f>
        <v>3.9799843521468236E-3</v>
      </c>
      <c r="AO71">
        <f>'Base Table 5'!AR73/'Base Table 5'!AR$131</f>
        <v>5.8010690097349171E-4</v>
      </c>
      <c r="AP71">
        <f>'Base Table 5'!AS73/'Base Table 5'!AS$131</f>
        <v>1.3002386870607922E-3</v>
      </c>
      <c r="AQ71">
        <f>'Base Table 5'!AT73/'Base Table 5'!AT$131</f>
        <v>1.0820455851400449E-3</v>
      </c>
      <c r="AR71">
        <f>'Base Table 5'!AU73/'Base Table 5'!AU$131</f>
        <v>8.4880115322922122E-3</v>
      </c>
      <c r="AS71">
        <f>'Base Table 5'!AV73/'Base Table 5'!AV$131</f>
        <v>4.6451036881012622E-4</v>
      </c>
      <c r="AT71">
        <f>'Base Table 5'!AW73/'Base Table 5'!AW$131</f>
        <v>5.4624800210597224E-4</v>
      </c>
      <c r="AU71">
        <f>'Base Table 5'!AX73/'Base Table 5'!AX$131</f>
        <v>1.9418258993874633E-3</v>
      </c>
      <c r="AV71">
        <f>'Base Table 5'!AY73/'Base Table 5'!AY$131</f>
        <v>4.2286460224443944E-4</v>
      </c>
      <c r="AW71">
        <f>'Base Table 5'!AZ73/'Base Table 5'!AZ$131</f>
        <v>1.8553144129535774E-4</v>
      </c>
      <c r="AX71">
        <f>'Base Table 5'!BA73/'Base Table 5'!BA$131</f>
        <v>5.3775169511352462E-4</v>
      </c>
      <c r="AY71">
        <f>'Base Table 5'!BB73/'Base Table 5'!BB$131</f>
        <v>5.4212488859627442E-4</v>
      </c>
      <c r="AZ71">
        <f>'Base Table 5'!BC73/'Base Table 5'!BC$131</f>
        <v>7.4081307505086498E-3</v>
      </c>
      <c r="BA71">
        <f>'Base Table 5'!BD73/'Base Table 5'!BD$131</f>
        <v>1.0149265932227751E-3</v>
      </c>
      <c r="BB71">
        <f>'Base Table 5'!BE73/'Base Table 5'!BE$131</f>
        <v>2.2955516200922825E-3</v>
      </c>
      <c r="BC71">
        <f>'Base Table 5'!BF73/'Base Table 5'!BF$131</f>
        <v>1.5671194242826327E-3</v>
      </c>
      <c r="BD71">
        <f>'Base Table 5'!BG73/'Base Table 5'!BG$131</f>
        <v>6.4669085854304309E-4</v>
      </c>
      <c r="BE71">
        <f>'Base Table 5'!BH73/'Base Table 5'!BH$131</f>
        <v>1.2851328086571569E-3</v>
      </c>
      <c r="BF71">
        <f>'Base Table 5'!BI73/'Base Table 5'!BI$131</f>
        <v>8.7298990092286811E-4</v>
      </c>
      <c r="BG71">
        <f>'Base Table 5'!BJ73/'Base Table 5'!BJ$131</f>
        <v>8.3200360236598196E-4</v>
      </c>
      <c r="BH71">
        <f>'Base Table 5'!BK73/'Base Table 5'!BK$131</f>
        <v>9.6813079854158549E-4</v>
      </c>
      <c r="BI71">
        <f>'Base Table 5'!BL73/'Base Table 5'!BL$131</f>
        <v>1.370445932908228E-3</v>
      </c>
      <c r="BJ71">
        <f>'Base Table 5'!BM73/'Base Table 5'!BM$131</f>
        <v>3.1985838281506219E-3</v>
      </c>
      <c r="BK71">
        <f>'Base Table 5'!BN73/'Base Table 5'!BN$131</f>
        <v>8.987842052394845E-4</v>
      </c>
      <c r="BL71">
        <f>'Base Table 5'!BO73/'Base Table 5'!BO$131</f>
        <v>4.0675920483487565E-3</v>
      </c>
      <c r="BM71">
        <f>'Base Table 5'!BP73/'Base Table 5'!BP$131</f>
        <v>6.05782972409889E-3</v>
      </c>
      <c r="BN71">
        <f>'Base Table 5'!BQ73/'Base Table 5'!BQ$131</f>
        <v>2.8685887175483116E-3</v>
      </c>
      <c r="BO71">
        <f>'Base Table 5'!BR73/'Base Table 5'!BR$131</f>
        <v>4.0953235189920261E-3</v>
      </c>
      <c r="BP71">
        <f>'Base Table 5'!BS73/'Base Table 5'!BS$131</f>
        <v>4.7588160756887286E-3</v>
      </c>
      <c r="BQ71">
        <f>'Base Table 5'!BT73/'Base Table 5'!BT$131</f>
        <v>6.0240241785094193E-3</v>
      </c>
      <c r="BR71">
        <f>'Base Table 5'!BU73/'Base Table 5'!BU$131</f>
        <v>1.5160316638209159E-3</v>
      </c>
      <c r="BS71">
        <f>'Base Table 5'!BV73/'Base Table 5'!BV$131</f>
        <v>3.3766654000498442E-2</v>
      </c>
      <c r="BT71">
        <f>'Base Table 5'!BW73/'Base Table 5'!BW$131</f>
        <v>3.7524512782334082E-2</v>
      </c>
      <c r="BU71">
        <f>'Base Table 5'!BX73/'Base Table 5'!BX$131</f>
        <v>2.2478042894450212E-2</v>
      </c>
      <c r="BV71">
        <f>'Base Table 5'!BY73/'Base Table 5'!BY$131</f>
        <v>2.7477617322605549E-2</v>
      </c>
      <c r="BW71">
        <f>'Base Table 5'!BZ73/'Base Table 5'!BZ$131</f>
        <v>3.1116735834169776E-3</v>
      </c>
      <c r="BX71">
        <f>'Base Table 5'!CA73/'Base Table 5'!CA$131</f>
        <v>1.5914136589545668E-3</v>
      </c>
      <c r="BY71">
        <f>'Base Table 5'!CB73/'Base Table 5'!CB$131</f>
        <v>7.1663277417312867E-3</v>
      </c>
      <c r="BZ71">
        <f>'Base Table 5'!CC73/'Base Table 5'!CC$131</f>
        <v>2.2024661967759013E-3</v>
      </c>
      <c r="CA71">
        <f>'Base Table 5'!CD73/'Base Table 5'!CD$131</f>
        <v>6.0779400049053647E-4</v>
      </c>
      <c r="CB71">
        <f>'Base Table 5'!CE73/'Base Table 5'!CE$131</f>
        <v>1.0494334804484478E-2</v>
      </c>
      <c r="CC71">
        <f>'Base Table 5'!CF73/'Base Table 5'!CF$131</f>
        <v>2.2838425155302295E-3</v>
      </c>
      <c r="CD71">
        <f>'Base Table 5'!CG73/'Base Table 5'!CG$131</f>
        <v>2.3574359549302089E-3</v>
      </c>
      <c r="CE71">
        <f>'Base Table 5'!CH73/'Base Table 5'!CH$131</f>
        <v>1.5552453866069622E-3</v>
      </c>
      <c r="CF71">
        <f>'Base Table 5'!CI73/'Base Table 5'!CI$131</f>
        <v>3.8128772761384013E-3</v>
      </c>
      <c r="CG71">
        <f>'Base Table 5'!CJ73/'Base Table 5'!CJ$131</f>
        <v>2.2390406987140717E-3</v>
      </c>
      <c r="CH71">
        <f>'Base Table 5'!CK73/'Base Table 5'!CK$131</f>
        <v>9.9369643406806976E-4</v>
      </c>
      <c r="CI71">
        <f>'Base Table 5'!CL73/'Base Table 5'!CL$131</f>
        <v>2.5253779420980299E-3</v>
      </c>
      <c r="CJ71">
        <f>'Base Table 5'!CM73/'Base Table 5'!CM$131</f>
        <v>8.8283396746614395E-4</v>
      </c>
      <c r="CK71">
        <f>'Base Table 5'!CN73/'Base Table 5'!CN$131</f>
        <v>2.4846890569530824E-3</v>
      </c>
      <c r="CL71">
        <f>'Base Table 5'!CO73/'Base Table 5'!CO$131</f>
        <v>2.2753437403498166E-4</v>
      </c>
      <c r="CM71">
        <f>'Base Table 5'!CP73/'Base Table 5'!CP$131</f>
        <v>3.4914149351032448E-4</v>
      </c>
      <c r="CN71">
        <f>'Base Table 5'!CQ73/'Base Table 5'!CQ$131</f>
        <v>9.0674938377599914E-4</v>
      </c>
      <c r="CO71">
        <f>'Base Table 5'!CR73/'Base Table 5'!CR$131</f>
        <v>1.4684036960429449E-3</v>
      </c>
      <c r="CP71">
        <f>'Base Table 5'!CS73/'Base Table 5'!CS$131</f>
        <v>4.0279795738472285E-3</v>
      </c>
      <c r="CQ71">
        <f>'Base Table 5'!CT73/'Base Table 5'!CT$131</f>
        <v>8.6751542119281096E-3</v>
      </c>
      <c r="CR71">
        <f>'Base Table 5'!CU73/'Base Table 5'!CU$131</f>
        <v>1.0352809060480259E-2</v>
      </c>
      <c r="CS71">
        <f>'Base Table 5'!CV73/'Base Table 5'!CV$131</f>
        <v>6.821892035398229E-3</v>
      </c>
      <c r="CT71">
        <f>'Base Table 5'!CW73/'Base Table 5'!CW$131</f>
        <v>2.4102396262877315E-3</v>
      </c>
      <c r="CU71">
        <f>'Base Table 5'!CX73/'Base Table 5'!CX$131</f>
        <v>2.7574853073245643E-3</v>
      </c>
      <c r="CV71">
        <f>'Base Table 5'!CY73/'Base Table 5'!CY$131</f>
        <v>1.4229655113829429E-3</v>
      </c>
      <c r="CW71">
        <f>'Base Table 5'!CZ73/'Base Table 5'!CZ$131</f>
        <v>2.7462558859830243E-3</v>
      </c>
      <c r="CX71">
        <f>'Base Table 5'!DA73/'Base Table 5'!DA$131</f>
        <v>7.5991539380278299E-3</v>
      </c>
      <c r="CY71">
        <f>'Base Table 5'!DB73/'Base Table 5'!DB$131</f>
        <v>2.0484307896282368E-2</v>
      </c>
      <c r="CZ71">
        <f>'Base Table 5'!DC73/'Base Table 5'!DC$131</f>
        <v>1.7379747199079297E-3</v>
      </c>
      <c r="DA71">
        <f>'Base Table 5'!DD73/'Base Table 5'!DD$131</f>
        <v>8.7144344790915525E-4</v>
      </c>
      <c r="DB71">
        <f>'Base Table 5'!DE73/'Base Table 5'!DE$131</f>
        <v>7.3403886006618516E-4</v>
      </c>
      <c r="DC71">
        <f>'Base Table 5'!DF73/'Base Table 5'!DF$131</f>
        <v>1.1919426840697775E-3</v>
      </c>
      <c r="DD71">
        <f>'Base Table 5'!DG73/'Base Table 5'!DG$131</f>
        <v>9.5263665358072207E-4</v>
      </c>
      <c r="DE71">
        <f>'Base Table 5'!DH73/'Base Table 5'!DH$131</f>
        <v>1.1365956990998631E-3</v>
      </c>
      <c r="DF71">
        <f>'Base Table 5'!DI73/'Base Table 5'!DI$131</f>
        <v>1.9304472175593124E-3</v>
      </c>
      <c r="DG71">
        <f>'Base Table 5'!DJ73/'Base Table 5'!DJ$131</f>
        <v>1.3812617070153737E-3</v>
      </c>
      <c r="DH71">
        <f>'Base Table 5'!DK73/'Base Table 5'!DK$131</f>
        <v>2.5944423192723644E-3</v>
      </c>
      <c r="DI71">
        <f>'Base Table 5'!DL73/'Base Table 5'!DL$131</f>
        <v>8.9741373665946445E-4</v>
      </c>
      <c r="DJ71">
        <f>'Base Table 5'!DM73/'Base Table 5'!DM$131</f>
        <v>4.5845666208921094E-3</v>
      </c>
      <c r="DK71">
        <f>'Base Table 5'!DN73/'Base Table 5'!DN$131</f>
        <v>4.0764583243794754E-3</v>
      </c>
      <c r="DL71">
        <f>'Base Table 5'!DO73/'Base Table 5'!DO$131</f>
        <v>3.6950300950880946E-4</v>
      </c>
    </row>
    <row r="72" spans="1:116" x14ac:dyDescent="0.4">
      <c r="A72">
        <v>71</v>
      </c>
      <c r="B72">
        <f>'Base Table 5'!E74/'Base Table 5'!E$131</f>
        <v>2.9058462636586506E-3</v>
      </c>
      <c r="C72">
        <f>'Base Table 5'!F74/'Base Table 5'!F$131</f>
        <v>4.2841303273211456E-3</v>
      </c>
      <c r="D72">
        <f>'Base Table 5'!G74/'Base Table 5'!G$131</f>
        <v>3.772910019400685E-3</v>
      </c>
      <c r="E72">
        <f>'Base Table 5'!H74/'Base Table 5'!H$131</f>
        <v>3.6626319695771538E-3</v>
      </c>
      <c r="F72">
        <f>'Base Table 5'!I74/'Base Table 5'!I$131</f>
        <v>2.2628389986239968E-5</v>
      </c>
      <c r="G72">
        <f>'Base Table 5'!J74/'Base Table 5'!J$131</f>
        <v>2.9601541087667699E-3</v>
      </c>
      <c r="H72">
        <f>'Base Table 5'!K74/'Base Table 5'!K$131</f>
        <v>3.4712236009313961E-3</v>
      </c>
      <c r="I72">
        <f>'Base Table 5'!L74/'Base Table 5'!L$131</f>
        <v>2.0445205962687845E-3</v>
      </c>
      <c r="J72">
        <f>'Base Table 5'!M74/'Base Table 5'!M$131</f>
        <v>3.4797385902578006E-3</v>
      </c>
      <c r="K72">
        <f>'Base Table 5'!N74/'Base Table 5'!N$131</f>
        <v>3.9907147843567499E-3</v>
      </c>
      <c r="L72">
        <f>'Base Table 5'!O74/'Base Table 5'!O$131</f>
        <v>5.7682110487243107E-3</v>
      </c>
      <c r="M72">
        <f>'Base Table 5'!P74/'Base Table 5'!P$131</f>
        <v>3.5118905375689097E-3</v>
      </c>
      <c r="N72">
        <f>'Base Table 5'!Q74/'Base Table 5'!Q$131</f>
        <v>1.2269348680428887E-3</v>
      </c>
      <c r="O72">
        <f>'Base Table 5'!R74/'Base Table 5'!R$131</f>
        <v>2.8980358629378803E-4</v>
      </c>
      <c r="P72">
        <f>'Base Table 5'!S74/'Base Table 5'!S$131</f>
        <v>2.8415843342564565E-4</v>
      </c>
      <c r="Q72">
        <f>'Base Table 5'!T74/'Base Table 5'!T$131</f>
        <v>1.916498808812815E-4</v>
      </c>
      <c r="R72">
        <f>'Base Table 5'!U74/'Base Table 5'!U$131</f>
        <v>2.8980989251034544E-4</v>
      </c>
      <c r="S72">
        <f>'Base Table 5'!V74/'Base Table 5'!V$131</f>
        <v>4.1971340159781213E-4</v>
      </c>
      <c r="T72">
        <f>'Base Table 5'!W74/'Base Table 5'!W$131</f>
        <v>6.5907235671210606E-4</v>
      </c>
      <c r="U72">
        <f>'Base Table 5'!X74/'Base Table 5'!X$131</f>
        <v>3.3350775244339592E-4</v>
      </c>
      <c r="V72">
        <f>'Base Table 5'!Y74/'Base Table 5'!Y$131</f>
        <v>7.0357504719713499E-4</v>
      </c>
      <c r="W72">
        <f>'Base Table 5'!Z74/'Base Table 5'!Z$131</f>
        <v>7.0225662304469446E-4</v>
      </c>
      <c r="X72">
        <f>'Base Table 5'!AA74/'Base Table 5'!AA$131</f>
        <v>2.3701446652045046E-3</v>
      </c>
      <c r="Y72">
        <f>'Base Table 5'!AB74/'Base Table 5'!AB$131</f>
        <v>6.8582773590495087E-4</v>
      </c>
      <c r="Z72">
        <f>'Base Table 5'!AC74/'Base Table 5'!AC$131</f>
        <v>9.8640149023910759E-4</v>
      </c>
      <c r="AA72">
        <f>'Base Table 5'!AD74/'Base Table 5'!AD$131</f>
        <v>6.5532501575325483E-4</v>
      </c>
      <c r="AB72">
        <f>'Base Table 5'!AE74/'Base Table 5'!AE$131</f>
        <v>3.753374233128835E-4</v>
      </c>
      <c r="AC72">
        <f>'Base Table 5'!AF74/'Base Table 5'!AF$131</f>
        <v>4.7024604556101412E-4</v>
      </c>
      <c r="AD72">
        <f>'Base Table 5'!AG74/'Base Table 5'!AG$131</f>
        <v>4.8549209996901956E-3</v>
      </c>
      <c r="AE72">
        <f>'Base Table 5'!AH74/'Base Table 5'!AH$131</f>
        <v>3.1905626134301273E-4</v>
      </c>
      <c r="AF72">
        <f>'Base Table 5'!AI74/'Base Table 5'!AI$131</f>
        <v>6.9783065122979349E-4</v>
      </c>
      <c r="AG72">
        <f>'Base Table 5'!AJ74/'Base Table 5'!AJ$131</f>
        <v>2.1621482098251447E-3</v>
      </c>
      <c r="AH72">
        <f>'Base Table 5'!AK74/'Base Table 5'!AK$131</f>
        <v>2.9170339391989706E-3</v>
      </c>
      <c r="AI72">
        <f>'Base Table 5'!AL74/'Base Table 5'!AL$131</f>
        <v>1.1150969629270706E-3</v>
      </c>
      <c r="AJ72">
        <f>'Base Table 5'!AM74/'Base Table 5'!AM$131</f>
        <v>1.5705509936801817E-3</v>
      </c>
      <c r="AK72">
        <f>'Base Table 5'!AN74/'Base Table 5'!AN$131</f>
        <v>2.3613074622139125E-3</v>
      </c>
      <c r="AL72">
        <f>'Base Table 5'!AO74/'Base Table 5'!AO$131</f>
        <v>1.6801036734603817E-3</v>
      </c>
      <c r="AM72">
        <f>'Base Table 5'!AP74/'Base Table 5'!AP$131</f>
        <v>1.1806011251530362E-3</v>
      </c>
      <c r="AN72">
        <f>'Base Table 5'!AQ74/'Base Table 5'!AQ$131</f>
        <v>2.8332576624141965E-3</v>
      </c>
      <c r="AO72">
        <f>'Base Table 5'!AR74/'Base Table 5'!AR$131</f>
        <v>6.8693168596778724E-4</v>
      </c>
      <c r="AP72">
        <f>'Base Table 5'!AS74/'Base Table 5'!AS$131</f>
        <v>1.0836371292613468E-3</v>
      </c>
      <c r="AQ72">
        <f>'Base Table 5'!AT74/'Base Table 5'!AT$131</f>
        <v>1.1450881004463175E-3</v>
      </c>
      <c r="AR72">
        <f>'Base Table 5'!AU74/'Base Table 5'!AU$131</f>
        <v>6.5166490332482958E-3</v>
      </c>
      <c r="AS72">
        <f>'Base Table 5'!AV74/'Base Table 5'!AV$131</f>
        <v>5.7199444952207217E-4</v>
      </c>
      <c r="AT72">
        <f>'Base Table 5'!AW74/'Base Table 5'!AW$131</f>
        <v>5.3976510366027003E-4</v>
      </c>
      <c r="AU72">
        <f>'Base Table 5'!AX74/'Base Table 5'!AX$131</f>
        <v>1.8998862190047355E-3</v>
      </c>
      <c r="AV72">
        <f>'Base Table 5'!AY74/'Base Table 5'!AY$131</f>
        <v>5.2370585992107463E-4</v>
      </c>
      <c r="AW72">
        <f>'Base Table 5'!AZ74/'Base Table 5'!AZ$131</f>
        <v>1.292087039420524E-4</v>
      </c>
      <c r="AX72">
        <f>'Base Table 5'!BA74/'Base Table 5'!BA$131</f>
        <v>6.9621497810423932E-4</v>
      </c>
      <c r="AY72">
        <f>'Base Table 5'!BB74/'Base Table 5'!BB$131</f>
        <v>3.9260938373807249E-4</v>
      </c>
      <c r="AZ72">
        <f>'Base Table 5'!BC74/'Base Table 5'!BC$131</f>
        <v>4.9471549184421796E-3</v>
      </c>
      <c r="BA72">
        <f>'Base Table 5'!BD74/'Base Table 5'!BD$131</f>
        <v>1.1863218086082239E-3</v>
      </c>
      <c r="BB72">
        <f>'Base Table 5'!BE74/'Base Table 5'!BE$131</f>
        <v>1.966944013271031E-3</v>
      </c>
      <c r="BC72">
        <f>'Base Table 5'!BF74/'Base Table 5'!BF$131</f>
        <v>1.6483614304210639E-3</v>
      </c>
      <c r="BD72">
        <f>'Base Table 5'!BG74/'Base Table 5'!BG$131</f>
        <v>8.7277618461639066E-4</v>
      </c>
      <c r="BE72">
        <f>'Base Table 5'!BH74/'Base Table 5'!BH$131</f>
        <v>1.7836817511067387E-3</v>
      </c>
      <c r="BF72">
        <f>'Base Table 5'!BI74/'Base Table 5'!BI$131</f>
        <v>9.5857656219703908E-4</v>
      </c>
      <c r="BG72">
        <f>'Base Table 5'!BJ74/'Base Table 5'!BJ$131</f>
        <v>9.8414981112620301E-4</v>
      </c>
      <c r="BH72">
        <f>'Base Table 5'!BK74/'Base Table 5'!BK$131</f>
        <v>8.2600839460451588E-4</v>
      </c>
      <c r="BI72">
        <f>'Base Table 5'!BL74/'Base Table 5'!BL$131</f>
        <v>1.3843578757118844E-3</v>
      </c>
      <c r="BJ72">
        <f>'Base Table 5'!BM74/'Base Table 5'!BM$131</f>
        <v>2.6604087403871283E-3</v>
      </c>
      <c r="BK72">
        <f>'Base Table 5'!BN74/'Base Table 5'!BN$131</f>
        <v>9.7145644182990718E-4</v>
      </c>
      <c r="BL72">
        <f>'Base Table 5'!BO74/'Base Table 5'!BO$131</f>
        <v>2.063117643347745E-3</v>
      </c>
      <c r="BM72">
        <f>'Base Table 5'!BP74/'Base Table 5'!BP$131</f>
        <v>3.1697409973629066E-3</v>
      </c>
      <c r="BN72">
        <f>'Base Table 5'!BQ74/'Base Table 5'!BQ$131</f>
        <v>2.1088463790747609E-3</v>
      </c>
      <c r="BO72">
        <f>'Base Table 5'!BR74/'Base Table 5'!BR$131</f>
        <v>2.13754432593271E-3</v>
      </c>
      <c r="BP72">
        <f>'Base Table 5'!BS74/'Base Table 5'!BS$131</f>
        <v>3.2752496567909459E-3</v>
      </c>
      <c r="BQ72">
        <f>'Base Table 5'!BT74/'Base Table 5'!BT$131</f>
        <v>2.5493151565815697E-3</v>
      </c>
      <c r="BR72">
        <f>'Base Table 5'!BU74/'Base Table 5'!BU$131</f>
        <v>1.5733628435680017E-3</v>
      </c>
      <c r="BS72">
        <f>'Base Table 5'!BV74/'Base Table 5'!BV$131</f>
        <v>1.2782637790806569E-2</v>
      </c>
      <c r="BT72">
        <f>'Base Table 5'!BW74/'Base Table 5'!BW$131</f>
        <v>1.05498565064422E-2</v>
      </c>
      <c r="BU72">
        <f>'Base Table 5'!BX74/'Base Table 5'!BX$131</f>
        <v>9.6557163037316717E-3</v>
      </c>
      <c r="BV72">
        <f>'Base Table 5'!BY74/'Base Table 5'!BY$131</f>
        <v>8.4602134188399899E-3</v>
      </c>
      <c r="BW72">
        <f>'Base Table 5'!BZ74/'Base Table 5'!BZ$131</f>
        <v>2.8163061079599819E-3</v>
      </c>
      <c r="BX72">
        <f>'Base Table 5'!CA74/'Base Table 5'!CA$131</f>
        <v>1.8652060908387407E-3</v>
      </c>
      <c r="BY72">
        <f>'Base Table 5'!CB74/'Base Table 5'!CB$131</f>
        <v>5.856334071846811E-3</v>
      </c>
      <c r="BZ72">
        <f>'Base Table 5'!CC74/'Base Table 5'!CC$131</f>
        <v>2.5011546448589711E-3</v>
      </c>
      <c r="CA72">
        <f>'Base Table 5'!CD74/'Base Table 5'!CD$131</f>
        <v>8.5285598720723894E-4</v>
      </c>
      <c r="CB72">
        <f>'Base Table 5'!CE74/'Base Table 5'!CE$131</f>
        <v>8.3116382420090496E-3</v>
      </c>
      <c r="CC72">
        <f>'Base Table 5'!CF74/'Base Table 5'!CF$131</f>
        <v>3.0669835035602587E-3</v>
      </c>
      <c r="CD72">
        <f>'Base Table 5'!CG74/'Base Table 5'!CG$131</f>
        <v>3.6035568137227423E-3</v>
      </c>
      <c r="CE72">
        <f>'Base Table 5'!CH74/'Base Table 5'!CH$131</f>
        <v>2.0970997755197082E-3</v>
      </c>
      <c r="CF72">
        <f>'Base Table 5'!CI74/'Base Table 5'!CI$131</f>
        <v>3.3984414437047334E-3</v>
      </c>
      <c r="CG72">
        <f>'Base Table 5'!CJ74/'Base Table 5'!CJ$131</f>
        <v>3.0107249758442459E-3</v>
      </c>
      <c r="CH72">
        <f>'Base Table 5'!CK74/'Base Table 5'!CK$131</f>
        <v>1.4275511705525744E-3</v>
      </c>
      <c r="CI72">
        <f>'Base Table 5'!CL74/'Base Table 5'!CL$131</f>
        <v>2.4016937339388757E-3</v>
      </c>
      <c r="CJ72">
        <f>'Base Table 5'!CM74/'Base Table 5'!CM$131</f>
        <v>9.8042409882800386E-4</v>
      </c>
      <c r="CK72">
        <f>'Base Table 5'!CN74/'Base Table 5'!CN$131</f>
        <v>2.6698805443351624E-3</v>
      </c>
      <c r="CL72">
        <f>'Base Table 5'!CO74/'Base Table 5'!CO$131</f>
        <v>2.5279210707869872E-4</v>
      </c>
      <c r="CM72">
        <f>'Base Table 5'!CP74/'Base Table 5'!CP$131</f>
        <v>4.4094565402738752E-4</v>
      </c>
      <c r="CN72">
        <f>'Base Table 5'!CQ74/'Base Table 5'!CQ$131</f>
        <v>1.0832580939983936E-3</v>
      </c>
      <c r="CO72">
        <f>'Base Table 5'!CR74/'Base Table 5'!CR$131</f>
        <v>2.15810704985696E-3</v>
      </c>
      <c r="CP72">
        <f>'Base Table 5'!CS74/'Base Table 5'!CS$131</f>
        <v>5.4072920149548604E-3</v>
      </c>
      <c r="CQ72">
        <f>'Base Table 5'!CT74/'Base Table 5'!CT$131</f>
        <v>6.5619113462521261E-3</v>
      </c>
      <c r="CR72">
        <f>'Base Table 5'!CU74/'Base Table 5'!CU$131</f>
        <v>7.6190790092622446E-3</v>
      </c>
      <c r="CS72">
        <f>'Base Table 5'!CV74/'Base Table 5'!CV$131</f>
        <v>6.7416601769911492E-3</v>
      </c>
      <c r="CT72">
        <f>'Base Table 5'!CW74/'Base Table 5'!CW$131</f>
        <v>3.2746517103338047E-3</v>
      </c>
      <c r="CU72">
        <f>'Base Table 5'!CX74/'Base Table 5'!CX$131</f>
        <v>3.3800444658263862E-3</v>
      </c>
      <c r="CV72">
        <f>'Base Table 5'!CY74/'Base Table 5'!CY$131</f>
        <v>1.8161111111111112E-3</v>
      </c>
      <c r="CW72">
        <f>'Base Table 5'!CZ74/'Base Table 5'!CZ$131</f>
        <v>3.590930988246221E-3</v>
      </c>
      <c r="CX72">
        <f>'Base Table 5'!DA74/'Base Table 5'!DA$131</f>
        <v>6.4218298783296031E-3</v>
      </c>
      <c r="CY72">
        <f>'Base Table 5'!DB74/'Base Table 5'!DB$131</f>
        <v>1.5815625975002773E-2</v>
      </c>
      <c r="CZ72">
        <f>'Base Table 5'!DC74/'Base Table 5'!DC$131</f>
        <v>2.0868331586776042E-3</v>
      </c>
      <c r="DA72">
        <f>'Base Table 5'!DD74/'Base Table 5'!DD$131</f>
        <v>9.3858789777725971E-4</v>
      </c>
      <c r="DB72">
        <f>'Base Table 5'!DE74/'Base Table 5'!DE$131</f>
        <v>8.8759881093145986E-4</v>
      </c>
      <c r="DC72">
        <f>'Base Table 5'!DF74/'Base Table 5'!DF$131</f>
        <v>1.3560002539695041E-3</v>
      </c>
      <c r="DD72">
        <f>'Base Table 5'!DG74/'Base Table 5'!DG$131</f>
        <v>1.1431253134114639E-3</v>
      </c>
      <c r="DE72">
        <f>'Base Table 5'!DH74/'Base Table 5'!DH$131</f>
        <v>1.3459867109527452E-3</v>
      </c>
      <c r="DF72">
        <f>'Base Table 5'!DI74/'Base Table 5'!DI$131</f>
        <v>2.2170316673719554E-3</v>
      </c>
      <c r="DG72">
        <f>'Base Table 5'!DJ74/'Base Table 5'!DJ$131</f>
        <v>1.8396783884078458E-3</v>
      </c>
      <c r="DH72">
        <f>'Base Table 5'!DK74/'Base Table 5'!DK$131</f>
        <v>2.8081711932681753E-3</v>
      </c>
      <c r="DI72">
        <f>'Base Table 5'!DL74/'Base Table 5'!DL$131</f>
        <v>1.210171544555752E-3</v>
      </c>
      <c r="DJ72">
        <f>'Base Table 5'!DM74/'Base Table 5'!DM$131</f>
        <v>6.4854256774155737E-3</v>
      </c>
      <c r="DK72">
        <f>'Base Table 5'!DN74/'Base Table 5'!DN$131</f>
        <v>4.4395208035635332E-3</v>
      </c>
      <c r="DL72">
        <f>'Base Table 5'!DO74/'Base Table 5'!DO$131</f>
        <v>3.7928964569994213E-4</v>
      </c>
    </row>
    <row r="73" spans="1:116" x14ac:dyDescent="0.4">
      <c r="A73">
        <v>72</v>
      </c>
      <c r="B73">
        <f>'Base Table 5'!E75/'Base Table 5'!E$131</f>
        <v>5.9706323785911298E-3</v>
      </c>
      <c r="C73">
        <f>'Base Table 5'!F75/'Base Table 5'!F$131</f>
        <v>1.1037792365272768E-3</v>
      </c>
      <c r="D73">
        <f>'Base Table 5'!G75/'Base Table 5'!G$131</f>
        <v>3.4205913665930165E-3</v>
      </c>
      <c r="E73">
        <f>'Base Table 5'!H75/'Base Table 5'!H$131</f>
        <v>1.0115428428234918E-3</v>
      </c>
      <c r="F73">
        <f>'Base Table 5'!I75/'Base Table 5'!I$131</f>
        <v>9.2621655741497587E-6</v>
      </c>
      <c r="G73">
        <f>'Base Table 5'!J75/'Base Table 5'!J$131</f>
        <v>9.7502401351477102E-4</v>
      </c>
      <c r="H73">
        <f>'Base Table 5'!K75/'Base Table 5'!K$131</f>
        <v>1.4510807935468292E-3</v>
      </c>
      <c r="I73">
        <f>'Base Table 5'!L75/'Base Table 5'!L$131</f>
        <v>5.6193353961518687E-3</v>
      </c>
      <c r="J73">
        <f>'Base Table 5'!M75/'Base Table 5'!M$131</f>
        <v>1.9937899083690654E-3</v>
      </c>
      <c r="K73">
        <f>'Base Table 5'!N75/'Base Table 5'!N$131</f>
        <v>4.4728391648404201E-3</v>
      </c>
      <c r="L73">
        <f>'Base Table 5'!O75/'Base Table 5'!O$131</f>
        <v>2.7219416532555114E-2</v>
      </c>
      <c r="M73">
        <f>'Base Table 5'!P75/'Base Table 5'!P$131</f>
        <v>1.4904188112727777E-2</v>
      </c>
      <c r="N73">
        <f>'Base Table 5'!Q75/'Base Table 5'!Q$131</f>
        <v>4.3062013255797739E-4</v>
      </c>
      <c r="O73">
        <f>'Base Table 5'!R75/'Base Table 5'!R$131</f>
        <v>1.3469750489346859E-4</v>
      </c>
      <c r="P73">
        <f>'Base Table 5'!S75/'Base Table 5'!S$131</f>
        <v>8.9913371900579957E-5</v>
      </c>
      <c r="Q73">
        <f>'Base Table 5'!T75/'Base Table 5'!T$131</f>
        <v>9.1796852737500891E-5</v>
      </c>
      <c r="R73">
        <f>'Base Table 5'!U75/'Base Table 5'!U$131</f>
        <v>1.4988817235269541E-4</v>
      </c>
      <c r="S73">
        <f>'Base Table 5'!V75/'Base Table 5'!V$131</f>
        <v>1.474659261609901E-4</v>
      </c>
      <c r="T73">
        <f>'Base Table 5'!W75/'Base Table 5'!W$131</f>
        <v>2.4283159942916428E-4</v>
      </c>
      <c r="U73">
        <f>'Base Table 5'!X75/'Base Table 5'!X$131</f>
        <v>1.0939076705857996E-4</v>
      </c>
      <c r="V73">
        <f>'Base Table 5'!Y75/'Base Table 5'!Y$131</f>
        <v>1.6918273226771736E-4</v>
      </c>
      <c r="W73">
        <f>'Base Table 5'!Z75/'Base Table 5'!Z$131</f>
        <v>1.7813642494209073E-4</v>
      </c>
      <c r="X73">
        <f>'Base Table 5'!AA75/'Base Table 5'!AA$131</f>
        <v>5.9285808319583069E-4</v>
      </c>
      <c r="Y73">
        <f>'Base Table 5'!AB75/'Base Table 5'!AB$131</f>
        <v>2.4921349061313831E-4</v>
      </c>
      <c r="Z73">
        <f>'Base Table 5'!AC75/'Base Table 5'!AC$131</f>
        <v>3.058630460900759E-4</v>
      </c>
      <c r="AA73">
        <f>'Base Table 5'!AD75/'Base Table 5'!AD$131</f>
        <v>3.7142876437857881E-5</v>
      </c>
      <c r="AB73">
        <f>'Base Table 5'!AE75/'Base Table 5'!AE$131</f>
        <v>8.2331288343558308E-5</v>
      </c>
      <c r="AC73">
        <f>'Base Table 5'!AF75/'Base Table 5'!AF$131</f>
        <v>2.0324383082406342E-4</v>
      </c>
      <c r="AD73">
        <f>'Base Table 5'!AG75/'Base Table 5'!AG$131</f>
        <v>2.333342483696015E-4</v>
      </c>
      <c r="AE73">
        <f>'Base Table 5'!AH75/'Base Table 5'!AH$131</f>
        <v>3.7931034482758615E-5</v>
      </c>
      <c r="AF73">
        <f>'Base Table 5'!AI75/'Base Table 5'!AI$131</f>
        <v>1.362255669792696E-4</v>
      </c>
      <c r="AG73">
        <f>'Base Table 5'!AJ75/'Base Table 5'!AJ$131</f>
        <v>7.9182348043297214E-4</v>
      </c>
      <c r="AH73">
        <f>'Base Table 5'!AK75/'Base Table 5'!AK$131</f>
        <v>6.7452147337944347E-4</v>
      </c>
      <c r="AI73">
        <f>'Base Table 5'!AL75/'Base Table 5'!AL$131</f>
        <v>3.4913033792324745E-4</v>
      </c>
      <c r="AJ73">
        <f>'Base Table 5'!AM75/'Base Table 5'!AM$131</f>
        <v>4.5367950007977931E-4</v>
      </c>
      <c r="AK73">
        <f>'Base Table 5'!AN75/'Base Table 5'!AN$131</f>
        <v>7.2031803392788032E-4</v>
      </c>
      <c r="AL73">
        <f>'Base Table 5'!AO75/'Base Table 5'!AO$131</f>
        <v>7.3301331566152255E-4</v>
      </c>
      <c r="AM73">
        <f>'Base Table 5'!AP75/'Base Table 5'!AP$131</f>
        <v>3.2448999065091055E-4</v>
      </c>
      <c r="AN73">
        <f>'Base Table 5'!AQ75/'Base Table 5'!AQ$131</f>
        <v>5.6884867285949234E-5</v>
      </c>
      <c r="AO73">
        <f>'Base Table 5'!AR75/'Base Table 5'!AR$131</f>
        <v>2.2449656997100746E-4</v>
      </c>
      <c r="AP73">
        <f>'Base Table 5'!AS75/'Base Table 5'!AS$131</f>
        <v>1.4325086494681281E-4</v>
      </c>
      <c r="AQ73">
        <f>'Base Table 5'!AT75/'Base Table 5'!AT$131</f>
        <v>2.8337228420311373E-4</v>
      </c>
      <c r="AR73">
        <f>'Base Table 5'!AU75/'Base Table 5'!AU$131</f>
        <v>2.7694408895001326E-4</v>
      </c>
      <c r="AS73">
        <f>'Base Table 5'!AV75/'Base Table 5'!AV$131</f>
        <v>3.7794587491822763E-4</v>
      </c>
      <c r="AT73">
        <f>'Base Table 5'!AW75/'Base Table 5'!AW$131</f>
        <v>1.7401732914487048E-4</v>
      </c>
      <c r="AU73">
        <f>'Base Table 5'!AX75/'Base Table 5'!AX$131</f>
        <v>3.5245915539320645E-4</v>
      </c>
      <c r="AV73">
        <f>'Base Table 5'!AY75/'Base Table 5'!AY$131</f>
        <v>1.9178173732683693E-4</v>
      </c>
      <c r="AW73">
        <f>'Base Table 5'!AZ75/'Base Table 5'!AZ$131</f>
        <v>9.5306450190820398E-5</v>
      </c>
      <c r="AX73">
        <f>'Base Table 5'!BA75/'Base Table 5'!BA$131</f>
        <v>2.7766842880138634E-4</v>
      </c>
      <c r="AY73">
        <f>'Base Table 5'!BB75/'Base Table 5'!BB$131</f>
        <v>2.2725331905960666E-5</v>
      </c>
      <c r="AZ73">
        <f>'Base Table 5'!BC75/'Base Table 5'!BC$131</f>
        <v>8.3929546877104519E-4</v>
      </c>
      <c r="BA73">
        <f>'Base Table 5'!BD75/'Base Table 5'!BD$131</f>
        <v>4.2549733385644623E-4</v>
      </c>
      <c r="BB73">
        <f>'Base Table 5'!BE75/'Base Table 5'!BE$131</f>
        <v>4.8000001735985592E-4</v>
      </c>
      <c r="BC73">
        <f>'Base Table 5'!BF75/'Base Table 5'!BF$131</f>
        <v>4.9084737203564728E-4</v>
      </c>
      <c r="BD73">
        <f>'Base Table 5'!BG75/'Base Table 5'!BG$131</f>
        <v>2.6618916718496922E-4</v>
      </c>
      <c r="BE73">
        <f>'Base Table 5'!BH75/'Base Table 5'!BH$131</f>
        <v>5.1712985735366459E-4</v>
      </c>
      <c r="BF73">
        <f>'Base Table 5'!BI75/'Base Table 5'!BI$131</f>
        <v>3.4615843794396793E-4</v>
      </c>
      <c r="BG73">
        <f>'Base Table 5'!BJ75/'Base Table 5'!BJ$131</f>
        <v>3.5740935731490861E-4</v>
      </c>
      <c r="BH73">
        <f>'Base Table 5'!BK75/'Base Table 5'!BK$131</f>
        <v>2.385407731687361E-4</v>
      </c>
      <c r="BI73">
        <f>'Base Table 5'!BL75/'Base Table 5'!BL$131</f>
        <v>3.4746096986159751E-4</v>
      </c>
      <c r="BJ73">
        <f>'Base Table 5'!BM75/'Base Table 5'!BM$131</f>
        <v>3.1578392073582377E-4</v>
      </c>
      <c r="BK73">
        <f>'Base Table 5'!BN75/'Base Table 5'!BN$131</f>
        <v>3.2659228335121685E-4</v>
      </c>
      <c r="BL73">
        <f>'Base Table 5'!BO75/'Base Table 5'!BO$131</f>
        <v>4.7627838882198574E-4</v>
      </c>
      <c r="BM73">
        <f>'Base Table 5'!BP75/'Base Table 5'!BP$131</f>
        <v>5.9180487114765296E-4</v>
      </c>
      <c r="BN73">
        <f>'Base Table 5'!BQ75/'Base Table 5'!BQ$131</f>
        <v>1.2961975405036115E-3</v>
      </c>
      <c r="BO73">
        <f>'Base Table 5'!BR75/'Base Table 5'!BR$131</f>
        <v>2.0479642840095782E-3</v>
      </c>
      <c r="BP73">
        <f>'Base Table 5'!BS75/'Base Table 5'!BS$131</f>
        <v>9.1257490026556965E-4</v>
      </c>
      <c r="BQ73">
        <f>'Base Table 5'!BT75/'Base Table 5'!BT$131</f>
        <v>1.23156388656678E-3</v>
      </c>
      <c r="BR73">
        <f>'Base Table 5'!BU75/'Base Table 5'!BU$131</f>
        <v>1.5132760930987594E-3</v>
      </c>
      <c r="BS73">
        <f>'Base Table 5'!BV75/'Base Table 5'!BV$131</f>
        <v>4.0415709680160011E-3</v>
      </c>
      <c r="BT73">
        <f>'Base Table 5'!BW75/'Base Table 5'!BW$131</f>
        <v>5.3308120894823424E-3</v>
      </c>
      <c r="BU73">
        <f>'Base Table 5'!BX75/'Base Table 5'!BX$131</f>
        <v>3.1672058642254869E-3</v>
      </c>
      <c r="BV73">
        <f>'Base Table 5'!BY75/'Base Table 5'!BY$131</f>
        <v>4.0631417590286144E-3</v>
      </c>
      <c r="BW73">
        <f>'Base Table 5'!BZ75/'Base Table 5'!BZ$131</f>
        <v>1.2185881276369534E-3</v>
      </c>
      <c r="BX73">
        <f>'Base Table 5'!CA75/'Base Table 5'!CA$131</f>
        <v>6.061712065329256E-4</v>
      </c>
      <c r="BY73">
        <f>'Base Table 5'!CB75/'Base Table 5'!CB$131</f>
        <v>3.2705728754549773E-4</v>
      </c>
      <c r="BZ73">
        <f>'Base Table 5'!CC75/'Base Table 5'!CC$131</f>
        <v>5.9320641244035822E-4</v>
      </c>
      <c r="CA73">
        <f>'Base Table 5'!CD75/'Base Table 5'!CD$131</f>
        <v>2.7248285345550755E-2</v>
      </c>
      <c r="CB73">
        <f>'Base Table 5'!CE75/'Base Table 5'!CE$131</f>
        <v>2.143197220658721E-2</v>
      </c>
      <c r="CC73">
        <f>'Base Table 5'!CF75/'Base Table 5'!CF$131</f>
        <v>2.7497171513141522E-3</v>
      </c>
      <c r="CD73">
        <f>'Base Table 5'!CG75/'Base Table 5'!CG$131</f>
        <v>1.185119681596502E-3</v>
      </c>
      <c r="CE73">
        <f>'Base Table 5'!CH75/'Base Table 5'!CH$131</f>
        <v>6.0988335164829726E-4</v>
      </c>
      <c r="CF73">
        <f>'Base Table 5'!CI75/'Base Table 5'!CI$131</f>
        <v>9.8492566934970131E-4</v>
      </c>
      <c r="CG73">
        <f>'Base Table 5'!CJ75/'Base Table 5'!CJ$131</f>
        <v>1.1627792988613732E-3</v>
      </c>
      <c r="CH73">
        <f>'Base Table 5'!CK75/'Base Table 5'!CK$131</f>
        <v>4.5178769687743861E-4</v>
      </c>
      <c r="CI73">
        <f>'Base Table 5'!CL75/'Base Table 5'!CL$131</f>
        <v>4.9420094747940763E-4</v>
      </c>
      <c r="CJ73">
        <f>'Base Table 5'!CM75/'Base Table 5'!CM$131</f>
        <v>2.249895288766168E-4</v>
      </c>
      <c r="CK73">
        <f>'Base Table 5'!CN75/'Base Table 5'!CN$131</f>
        <v>1.2807507130168044E-3</v>
      </c>
      <c r="CL73">
        <f>'Base Table 5'!CO75/'Base Table 5'!CO$131</f>
        <v>7.9381446708825018E-5</v>
      </c>
      <c r="CM73">
        <f>'Base Table 5'!CP75/'Base Table 5'!CP$131</f>
        <v>1.8602403679202561E-4</v>
      </c>
      <c r="CN73">
        <f>'Base Table 5'!CQ75/'Base Table 5'!CQ$131</f>
        <v>4.7968814911236046E-4</v>
      </c>
      <c r="CO73">
        <f>'Base Table 5'!CR75/'Base Table 5'!CR$131</f>
        <v>8.2479562374430709E-4</v>
      </c>
      <c r="CP73">
        <f>'Base Table 5'!CS75/'Base Table 5'!CS$131</f>
        <v>1.6020699717316633E-3</v>
      </c>
      <c r="CQ73">
        <f>'Base Table 5'!CT75/'Base Table 5'!CT$131</f>
        <v>5.0648368898073608E-5</v>
      </c>
      <c r="CR73">
        <f>'Base Table 5'!CU75/'Base Table 5'!CU$131</f>
        <v>5.6271215009013818E-5</v>
      </c>
      <c r="CS73">
        <f>'Base Table 5'!CV75/'Base Table 5'!CV$131</f>
        <v>2.368423893805309E-3</v>
      </c>
      <c r="CT73">
        <f>'Base Table 5'!CW75/'Base Table 5'!CW$131</f>
        <v>1.0828031004573291E-3</v>
      </c>
      <c r="CU73">
        <f>'Base Table 5'!CX75/'Base Table 5'!CX$131</f>
        <v>1.4432411423507745E-3</v>
      </c>
      <c r="CV73">
        <f>'Base Table 5'!CY75/'Base Table 5'!CY$131</f>
        <v>6.7272001359157331E-4</v>
      </c>
      <c r="CW73">
        <f>'Base Table 5'!CZ75/'Base Table 5'!CZ$131</f>
        <v>1.2551566397947182E-3</v>
      </c>
      <c r="CX73">
        <f>'Base Table 5'!DA75/'Base Table 5'!DA$131</f>
        <v>5.4335709174740277E-3</v>
      </c>
      <c r="CY73">
        <f>'Base Table 5'!DB75/'Base Table 5'!DB$131</f>
        <v>2.8734967401594164E-2</v>
      </c>
      <c r="CZ73">
        <f>'Base Table 5'!DC75/'Base Table 5'!DC$131</f>
        <v>1.2337961244733759E-3</v>
      </c>
      <c r="DA73">
        <f>'Base Table 5'!DD75/'Base Table 5'!DD$131</f>
        <v>2.5964539712970773E-4</v>
      </c>
      <c r="DB73">
        <f>'Base Table 5'!DE75/'Base Table 5'!DE$131</f>
        <v>3.4415699254780531E-4</v>
      </c>
      <c r="DC73">
        <f>'Base Table 5'!DF75/'Base Table 5'!DF$131</f>
        <v>5.2055073264622282E-4</v>
      </c>
      <c r="DD73">
        <f>'Base Table 5'!DG75/'Base Table 5'!DG$131</f>
        <v>5.9529403351952104E-4</v>
      </c>
      <c r="DE73">
        <f>'Base Table 5'!DH75/'Base Table 5'!DH$131</f>
        <v>5.5724958008030725E-4</v>
      </c>
      <c r="DF73">
        <f>'Base Table 5'!DI75/'Base Table 5'!DI$131</f>
        <v>7.3169730231894127E-4</v>
      </c>
      <c r="DG73">
        <f>'Base Table 5'!DJ75/'Base Table 5'!DJ$131</f>
        <v>5.2414560876479948E-4</v>
      </c>
      <c r="DH73">
        <f>'Base Table 5'!DK75/'Base Table 5'!DK$131</f>
        <v>7.5921140429273132E-4</v>
      </c>
      <c r="DI73">
        <f>'Base Table 5'!DL75/'Base Table 5'!DL$131</f>
        <v>3.8170300530347673E-4</v>
      </c>
      <c r="DJ73">
        <f>'Base Table 5'!DM75/'Base Table 5'!DM$131</f>
        <v>1.7414076678147982E-3</v>
      </c>
      <c r="DK73">
        <f>'Base Table 5'!DN75/'Base Table 5'!DN$131</f>
        <v>1.5546011130461671E-3</v>
      </c>
      <c r="DL73">
        <f>'Base Table 5'!DO75/'Base Table 5'!DO$131</f>
        <v>1.3700013038840162E-4</v>
      </c>
    </row>
    <row r="74" spans="1:116" x14ac:dyDescent="0.4">
      <c r="A74">
        <v>73</v>
      </c>
      <c r="B74">
        <f>'Base Table 5'!E76/'Base Table 5'!E$131</f>
        <v>2.2061665669184851E-2</v>
      </c>
      <c r="C74">
        <f>'Base Table 5'!F76/'Base Table 5'!F$131</f>
        <v>3.1024781830482063E-2</v>
      </c>
      <c r="D74">
        <f>'Base Table 5'!G76/'Base Table 5'!G$131</f>
        <v>2.0042170223552511E-2</v>
      </c>
      <c r="E74">
        <f>'Base Table 5'!H76/'Base Table 5'!H$131</f>
        <v>1.8115162232749966E-2</v>
      </c>
      <c r="F74">
        <f>'Base Table 5'!I76/'Base Table 5'!I$131</f>
        <v>8.4375412928870794E-4</v>
      </c>
      <c r="G74">
        <f>'Base Table 5'!J76/'Base Table 5'!J$131</f>
        <v>9.5407454727073713E-3</v>
      </c>
      <c r="H74">
        <f>'Base Table 5'!K76/'Base Table 5'!K$131</f>
        <v>1.9656298123672807E-2</v>
      </c>
      <c r="I74">
        <f>'Base Table 5'!L76/'Base Table 5'!L$131</f>
        <v>1.3225017890079321E-2</v>
      </c>
      <c r="J74">
        <f>'Base Table 5'!M76/'Base Table 5'!M$131</f>
        <v>2.2555197238781525E-2</v>
      </c>
      <c r="K74">
        <f>'Base Table 5'!N76/'Base Table 5'!N$131</f>
        <v>2.978205069788124E-2</v>
      </c>
      <c r="L74">
        <f>'Base Table 5'!O76/'Base Table 5'!O$131</f>
        <v>4.9669324572051546E-2</v>
      </c>
      <c r="M74">
        <f>'Base Table 5'!P76/'Base Table 5'!P$131</f>
        <v>2.8497179387041709E-2</v>
      </c>
      <c r="N74">
        <f>'Base Table 5'!Q76/'Base Table 5'!Q$131</f>
        <v>1.3198935271425408E-2</v>
      </c>
      <c r="O74">
        <f>'Base Table 5'!R76/'Base Table 5'!R$131</f>
        <v>2.1328548608455008E-3</v>
      </c>
      <c r="P74">
        <f>'Base Table 5'!S76/'Base Table 5'!S$131</f>
        <v>5.4412132079958674E-3</v>
      </c>
      <c r="Q74">
        <f>'Base Table 5'!T76/'Base Table 5'!T$131</f>
        <v>2.6404985831963569E-3</v>
      </c>
      <c r="R74">
        <f>'Base Table 5'!U76/'Base Table 5'!U$131</f>
        <v>6.1669135285586599E-3</v>
      </c>
      <c r="S74">
        <f>'Base Table 5'!V76/'Base Table 5'!V$131</f>
        <v>7.3748691847210493E-3</v>
      </c>
      <c r="T74">
        <f>'Base Table 5'!W76/'Base Table 5'!W$131</f>
        <v>6.5463969612265241E-3</v>
      </c>
      <c r="U74">
        <f>'Base Table 5'!X76/'Base Table 5'!X$131</f>
        <v>4.6074845392685033E-3</v>
      </c>
      <c r="V74">
        <f>'Base Table 5'!Y76/'Base Table 5'!Y$131</f>
        <v>6.7793302101371465E-3</v>
      </c>
      <c r="W74">
        <f>'Base Table 5'!Z76/'Base Table 5'!Z$131</f>
        <v>5.8783077817738333E-3</v>
      </c>
      <c r="X74">
        <f>'Base Table 5'!AA76/'Base Table 5'!AA$131</f>
        <v>1.3097424490940868E-2</v>
      </c>
      <c r="Y74">
        <f>'Base Table 5'!AB76/'Base Table 5'!AB$131</f>
        <v>2.3013034397394291E-3</v>
      </c>
      <c r="Z74">
        <f>'Base Table 5'!AC76/'Base Table 5'!AC$131</f>
        <v>5.9028561198774298E-3</v>
      </c>
      <c r="AA74">
        <f>'Base Table 5'!AD76/'Base Table 5'!AD$131</f>
        <v>6.4090942384905109E-3</v>
      </c>
      <c r="AB74">
        <f>'Base Table 5'!AE76/'Base Table 5'!AE$131</f>
        <v>4.6144785276073632E-3</v>
      </c>
      <c r="AC74">
        <f>'Base Table 5'!AF76/'Base Table 5'!AF$131</f>
        <v>9.9399320520191237E-3</v>
      </c>
      <c r="AD74">
        <f>'Base Table 5'!AG76/'Base Table 5'!AG$131</f>
        <v>3.7880540708002779E-2</v>
      </c>
      <c r="AE74">
        <f>'Base Table 5'!AH76/'Base Table 5'!AH$131</f>
        <v>4.5593466424682398E-3</v>
      </c>
      <c r="AF74">
        <f>'Base Table 5'!AI76/'Base Table 5'!AI$131</f>
        <v>1.1290670002023859E-2</v>
      </c>
      <c r="AG74">
        <f>'Base Table 5'!AJ76/'Base Table 5'!AJ$131</f>
        <v>4.9841582014987486E-2</v>
      </c>
      <c r="AH74">
        <f>'Base Table 5'!AK76/'Base Table 5'!AK$131</f>
        <v>4.0741965578253179E-2</v>
      </c>
      <c r="AI74">
        <f>'Base Table 5'!AL76/'Base Table 5'!AL$131</f>
        <v>8.8568111397192145E-3</v>
      </c>
      <c r="AJ74">
        <f>'Base Table 5'!AM76/'Base Table 5'!AM$131</f>
        <v>1.0078531248983931E-2</v>
      </c>
      <c r="AK74">
        <f>'Base Table 5'!AN76/'Base Table 5'!AN$131</f>
        <v>1.1837191021858498E-2</v>
      </c>
      <c r="AL74">
        <f>'Base Table 5'!AO76/'Base Table 5'!AO$131</f>
        <v>9.5022382465675473E-3</v>
      </c>
      <c r="AM74">
        <f>'Base Table 5'!AP76/'Base Table 5'!AP$131</f>
        <v>8.3562843813192456E-3</v>
      </c>
      <c r="AN74">
        <f>'Base Table 5'!AQ76/'Base Table 5'!AQ$131</f>
        <v>2.4432501966515877E-2</v>
      </c>
      <c r="AO74">
        <f>'Base Table 5'!AR76/'Base Table 5'!AR$131</f>
        <v>5.4485882198756852E-3</v>
      </c>
      <c r="AP74">
        <f>'Base Table 5'!AS76/'Base Table 5'!AS$131</f>
        <v>1.0337955504818672E-2</v>
      </c>
      <c r="AQ74">
        <f>'Base Table 5'!AT76/'Base Table 5'!AT$131</f>
        <v>1.0663528696354068E-2</v>
      </c>
      <c r="AR74">
        <f>'Base Table 5'!AU76/'Base Table 5'!AU$131</f>
        <v>4.889714587478651E-2</v>
      </c>
      <c r="AS74">
        <f>'Base Table 5'!AV76/'Base Table 5'!AV$131</f>
        <v>4.0825240478711815E-3</v>
      </c>
      <c r="AT74">
        <f>'Base Table 5'!AW76/'Base Table 5'!AW$131</f>
        <v>8.1826939995874454E-3</v>
      </c>
      <c r="AU74">
        <f>'Base Table 5'!AX76/'Base Table 5'!AX$131</f>
        <v>1.7706674542015688E-2</v>
      </c>
      <c r="AV74">
        <f>'Base Table 5'!AY76/'Base Table 5'!AY$131</f>
        <v>7.1019639713923166E-3</v>
      </c>
      <c r="AW74">
        <f>'Base Table 5'!AZ76/'Base Table 5'!AZ$131</f>
        <v>2.6948800653467872E-3</v>
      </c>
      <c r="AX74">
        <f>'Base Table 5'!BA76/'Base Table 5'!BA$131</f>
        <v>2.9683269800404688E-3</v>
      </c>
      <c r="AY74">
        <f>'Base Table 5'!BB76/'Base Table 5'!BB$131</f>
        <v>3.1492330386889574E-3</v>
      </c>
      <c r="AZ74">
        <f>'Base Table 5'!BC76/'Base Table 5'!BC$131</f>
        <v>4.9288622338628948E-2</v>
      </c>
      <c r="BA74">
        <f>'Base Table 5'!BD76/'Base Table 5'!BD$131</f>
        <v>7.7636715761417868E-3</v>
      </c>
      <c r="BB74">
        <f>'Base Table 5'!BE76/'Base Table 5'!BE$131</f>
        <v>1.6483038570815137E-2</v>
      </c>
      <c r="BC74">
        <f>'Base Table 5'!BF76/'Base Table 5'!BF$131</f>
        <v>1.2007844070697101E-2</v>
      </c>
      <c r="BD74">
        <f>'Base Table 5'!BG76/'Base Table 5'!BG$131</f>
        <v>7.3098836939189541E-3</v>
      </c>
      <c r="BE74">
        <f>'Base Table 5'!BH76/'Base Table 5'!BH$131</f>
        <v>9.9395843580914901E-3</v>
      </c>
      <c r="BF74">
        <f>'Base Table 5'!BI76/'Base Table 5'!BI$131</f>
        <v>5.597900702736771E-3</v>
      </c>
      <c r="BG74">
        <f>'Base Table 5'!BJ76/'Base Table 5'!BJ$131</f>
        <v>7.7482629570030494E-3</v>
      </c>
      <c r="BH74">
        <f>'Base Table 5'!BK76/'Base Table 5'!BK$131</f>
        <v>1.056319384844691E-2</v>
      </c>
      <c r="BI74">
        <f>'Base Table 5'!BL76/'Base Table 5'!BL$131</f>
        <v>9.991335068101492E-3</v>
      </c>
      <c r="BJ74">
        <f>'Base Table 5'!BM76/'Base Table 5'!BM$131</f>
        <v>2.0065231246436162E-2</v>
      </c>
      <c r="BK74">
        <f>'Base Table 5'!BN76/'Base Table 5'!BN$131</f>
        <v>9.7088757206740591E-3</v>
      </c>
      <c r="BL74">
        <f>'Base Table 5'!BO76/'Base Table 5'!BO$131</f>
        <v>3.66700948580891E-2</v>
      </c>
      <c r="BM74">
        <f>'Base Table 5'!BP76/'Base Table 5'!BP$131</f>
        <v>5.0262737208842917E-2</v>
      </c>
      <c r="BN74">
        <f>'Base Table 5'!BQ76/'Base Table 5'!BQ$131</f>
        <v>1.8918309584227994E-2</v>
      </c>
      <c r="BO74">
        <f>'Base Table 5'!BR76/'Base Table 5'!BR$131</f>
        <v>3.2315029213816147E-2</v>
      </c>
      <c r="BP74">
        <f>'Base Table 5'!BS76/'Base Table 5'!BS$131</f>
        <v>3.1652219908429521E-2</v>
      </c>
      <c r="BQ74">
        <f>'Base Table 5'!BT76/'Base Table 5'!BT$131</f>
        <v>5.3844447302424277E-2</v>
      </c>
      <c r="BR74">
        <f>'Base Table 5'!BU76/'Base Table 5'!BU$131</f>
        <v>7.2077267767941267E-3</v>
      </c>
      <c r="BS74">
        <f>'Base Table 5'!BV76/'Base Table 5'!BV$131</f>
        <v>0.29437089922801485</v>
      </c>
      <c r="BT74">
        <f>'Base Table 5'!BW76/'Base Table 5'!BW$131</f>
        <v>0.35508690666314441</v>
      </c>
      <c r="BU74">
        <f>'Base Table 5'!BX76/'Base Table 5'!BX$131</f>
        <v>0.18818360265310838</v>
      </c>
      <c r="BV74">
        <f>'Base Table 5'!BY76/'Base Table 5'!BY$131</f>
        <v>0.25564122614903256</v>
      </c>
      <c r="BW74">
        <f>'Base Table 5'!BZ76/'Base Table 5'!BZ$131</f>
        <v>1.7339283128567171E-2</v>
      </c>
      <c r="BX74">
        <f>'Base Table 5'!CA76/'Base Table 5'!CA$131</f>
        <v>8.4166288195384673E-3</v>
      </c>
      <c r="BY74">
        <f>'Base Table 5'!CB76/'Base Table 5'!CB$131</f>
        <v>3.8482160943187217E-2</v>
      </c>
      <c r="BZ74">
        <f>'Base Table 5'!CC76/'Base Table 5'!CC$131</f>
        <v>9.022353563293813E-3</v>
      </c>
      <c r="CA74">
        <f>'Base Table 5'!CD76/'Base Table 5'!CD$131</f>
        <v>4.2387973730927961E-3</v>
      </c>
      <c r="CB74">
        <f>'Base Table 5'!CE76/'Base Table 5'!CE$131</f>
        <v>5.7005958966563589E-2</v>
      </c>
      <c r="CC74">
        <f>'Base Table 5'!CF76/'Base Table 5'!CF$131</f>
        <v>1.3323972341585368E-2</v>
      </c>
      <c r="CD74">
        <f>'Base Table 5'!CG76/'Base Table 5'!CG$131</f>
        <v>1.0295591120578507E-2</v>
      </c>
      <c r="CE74">
        <f>'Base Table 5'!CH76/'Base Table 5'!CH$131</f>
        <v>1.0171138456726778E-2</v>
      </c>
      <c r="CF74">
        <f>'Base Table 5'!CI76/'Base Table 5'!CI$131</f>
        <v>2.0373706536483391E-2</v>
      </c>
      <c r="CG74">
        <f>'Base Table 5'!CJ76/'Base Table 5'!CJ$131</f>
        <v>8.7639985732340404E-3</v>
      </c>
      <c r="CH74">
        <f>'Base Table 5'!CK76/'Base Table 5'!CK$131</f>
        <v>3.9452792194056086E-3</v>
      </c>
      <c r="CI74">
        <f>'Base Table 5'!CL76/'Base Table 5'!CL$131</f>
        <v>1.2820382529753446E-2</v>
      </c>
      <c r="CJ74">
        <f>'Base Table 5'!CM76/'Base Table 5'!CM$131</f>
        <v>2.1450580413061405E-2</v>
      </c>
      <c r="CK74">
        <f>'Base Table 5'!CN76/'Base Table 5'!CN$131</f>
        <v>1.6711844162292849E-2</v>
      </c>
      <c r="CL74">
        <f>'Base Table 5'!CO76/'Base Table 5'!CO$131</f>
        <v>1.4344072781102783E-3</v>
      </c>
      <c r="CM74">
        <f>'Base Table 5'!CP76/'Base Table 5'!CP$131</f>
        <v>3.012164016143484E-3</v>
      </c>
      <c r="CN74">
        <f>'Base Table 5'!CQ76/'Base Table 5'!CQ$131</f>
        <v>4.5579001301686659E-3</v>
      </c>
      <c r="CO74">
        <f>'Base Table 5'!CR76/'Base Table 5'!CR$131</f>
        <v>6.2680212492279772E-3</v>
      </c>
      <c r="CP74">
        <f>'Base Table 5'!CS76/'Base Table 5'!CS$131</f>
        <v>1.414860938022432E-2</v>
      </c>
      <c r="CQ74">
        <f>'Base Table 5'!CT76/'Base Table 5'!CT$131</f>
        <v>4.7182799231596059E-2</v>
      </c>
      <c r="CR74">
        <f>'Base Table 5'!CU76/'Base Table 5'!CU$131</f>
        <v>5.4774909979183078E-2</v>
      </c>
      <c r="CS74">
        <f>'Base Table 5'!CV76/'Base Table 5'!CV$131</f>
        <v>3.8195728318584067E-2</v>
      </c>
      <c r="CT74">
        <f>'Base Table 5'!CW76/'Base Table 5'!CW$131</f>
        <v>1.6911902680732675E-2</v>
      </c>
      <c r="CU74">
        <f>'Base Table 5'!CX76/'Base Table 5'!CX$131</f>
        <v>1.756511369938377E-2</v>
      </c>
      <c r="CV74">
        <f>'Base Table 5'!CY76/'Base Table 5'!CY$131</f>
        <v>9.7721398233095481E-3</v>
      </c>
      <c r="CW74">
        <f>'Base Table 5'!CZ76/'Base Table 5'!CZ$131</f>
        <v>1.2859327560619676E-2</v>
      </c>
      <c r="CX74">
        <f>'Base Table 5'!DA76/'Base Table 5'!DA$131</f>
        <v>4.0300050585327089E-2</v>
      </c>
      <c r="CY74">
        <f>'Base Table 5'!DB76/'Base Table 5'!DB$131</f>
        <v>0.11190345075336837</v>
      </c>
      <c r="CZ74">
        <f>'Base Table 5'!DC76/'Base Table 5'!DC$131</f>
        <v>1.0084610922421558E-2</v>
      </c>
      <c r="DA74">
        <f>'Base Table 5'!DD76/'Base Table 5'!DD$131</f>
        <v>5.9661338744211251E-3</v>
      </c>
      <c r="DB74">
        <f>'Base Table 5'!DE76/'Base Table 5'!DE$131</f>
        <v>5.0263601573371768E-3</v>
      </c>
      <c r="DC74">
        <f>'Base Table 5'!DF76/'Base Table 5'!DF$131</f>
        <v>5.385955537684309E-3</v>
      </c>
      <c r="DD74">
        <f>'Base Table 5'!DG76/'Base Table 5'!DG$131</f>
        <v>6.0106593592286666E-3</v>
      </c>
      <c r="DE74">
        <f>'Base Table 5'!DH76/'Base Table 5'!DH$131</f>
        <v>7.2903122973768135E-3</v>
      </c>
      <c r="DF74">
        <f>'Base Table 5'!DI76/'Base Table 5'!DI$131</f>
        <v>7.8495009287608171E-3</v>
      </c>
      <c r="DG74">
        <f>'Base Table 5'!DJ76/'Base Table 5'!DJ$131</f>
        <v>6.0830217352889201E-3</v>
      </c>
      <c r="DH74">
        <f>'Base Table 5'!DK76/'Base Table 5'!DK$131</f>
        <v>1.560633848131673E-2</v>
      </c>
      <c r="DI74">
        <f>'Base Table 5'!DL76/'Base Table 5'!DL$131</f>
        <v>8.3704969554115102E-3</v>
      </c>
      <c r="DJ74">
        <f>'Base Table 5'!DM76/'Base Table 5'!DM$131</f>
        <v>1.5275120802548101E-2</v>
      </c>
      <c r="DK74">
        <f>'Base Table 5'!DN76/'Base Table 5'!DN$131</f>
        <v>2.5018824030345894E-2</v>
      </c>
      <c r="DL74">
        <f>'Base Table 5'!DO76/'Base Table 5'!DO$131</f>
        <v>2.6009263306680658E-3</v>
      </c>
    </row>
    <row r="75" spans="1:116" x14ac:dyDescent="0.4">
      <c r="A75">
        <v>74</v>
      </c>
      <c r="B75">
        <f>'Base Table 5'!E77/'Base Table 5'!E$131</f>
        <v>3.5407436245361169E-2</v>
      </c>
      <c r="C75">
        <f>'Base Table 5'!F77/'Base Table 5'!F$131</f>
        <v>1.7009171814151208E-2</v>
      </c>
      <c r="D75">
        <f>'Base Table 5'!G77/'Base Table 5'!G$131</f>
        <v>2.2140845689291273E-2</v>
      </c>
      <c r="E75">
        <f>'Base Table 5'!H77/'Base Table 5'!H$131</f>
        <v>5.9770868702757843E-2</v>
      </c>
      <c r="F75">
        <f>'Base Table 5'!I77/'Base Table 5'!I$131</f>
        <v>1.4933167532346489E-2</v>
      </c>
      <c r="G75">
        <f>'Base Table 5'!J77/'Base Table 5'!J$131</f>
        <v>3.4508910909699264E-2</v>
      </c>
      <c r="H75">
        <f>'Base Table 5'!K77/'Base Table 5'!K$131</f>
        <v>5.2157462351019909E-2</v>
      </c>
      <c r="I75">
        <f>'Base Table 5'!L77/'Base Table 5'!L$131</f>
        <v>1.5087725893748048E-2</v>
      </c>
      <c r="J75">
        <f>'Base Table 5'!M77/'Base Table 5'!M$131</f>
        <v>6.0385453785680087E-3</v>
      </c>
      <c r="K75">
        <f>'Base Table 5'!N77/'Base Table 5'!N$131</f>
        <v>5.449543113331433E-3</v>
      </c>
      <c r="L75">
        <f>'Base Table 5'!O77/'Base Table 5'!O$131</f>
        <v>3.5293028589985599E-2</v>
      </c>
      <c r="M75">
        <f>'Base Table 5'!P77/'Base Table 5'!P$131</f>
        <v>1.6021120530512897E-2</v>
      </c>
      <c r="N75">
        <f>'Base Table 5'!Q77/'Base Table 5'!Q$131</f>
        <v>1.1180860361715551E-2</v>
      </c>
      <c r="O75">
        <f>'Base Table 5'!R77/'Base Table 5'!R$131</f>
        <v>2.1031336198168597E-2</v>
      </c>
      <c r="P75">
        <f>'Base Table 5'!S77/'Base Table 5'!S$131</f>
        <v>3.9817886127344437E-2</v>
      </c>
      <c r="Q75">
        <f>'Base Table 5'!T77/'Base Table 5'!T$131</f>
        <v>3.0102073593140551E-2</v>
      </c>
      <c r="R75">
        <f>'Base Table 5'!U77/'Base Table 5'!U$131</f>
        <v>8.4382861554614746E-2</v>
      </c>
      <c r="S75">
        <f>'Base Table 5'!V77/'Base Table 5'!V$131</f>
        <v>6.3048761378845214E-2</v>
      </c>
      <c r="T75">
        <f>'Base Table 5'!W77/'Base Table 5'!W$131</f>
        <v>5.1633736347239265E-2</v>
      </c>
      <c r="U75">
        <f>'Base Table 5'!X77/'Base Table 5'!X$131</f>
        <v>4.9718556814440672E-2</v>
      </c>
      <c r="V75">
        <f>'Base Table 5'!Y77/'Base Table 5'!Y$131</f>
        <v>4.1347880404746858E-2</v>
      </c>
      <c r="W75">
        <f>'Base Table 5'!Z77/'Base Table 5'!Z$131</f>
        <v>5.7036002873423176E-2</v>
      </c>
      <c r="X75">
        <f>'Base Table 5'!AA77/'Base Table 5'!AA$131</f>
        <v>4.0919287920890911E-2</v>
      </c>
      <c r="Y75">
        <f>'Base Table 5'!AB77/'Base Table 5'!AB$131</f>
        <v>2.2446712283047558E-2</v>
      </c>
      <c r="Z75">
        <f>'Base Table 5'!AC77/'Base Table 5'!AC$131</f>
        <v>2.2039701160050513E-2</v>
      </c>
      <c r="AA75">
        <f>'Base Table 5'!AD77/'Base Table 5'!AD$131</f>
        <v>2.79815729774405E-2</v>
      </c>
      <c r="AB75">
        <f>'Base Table 5'!AE77/'Base Table 5'!AE$131</f>
        <v>3.6807361963190191E-2</v>
      </c>
      <c r="AC75">
        <f>'Base Table 5'!AF77/'Base Table 5'!AF$131</f>
        <v>7.1439199823333355E-2</v>
      </c>
      <c r="AD75">
        <f>'Base Table 5'!AG77/'Base Table 5'!AG$131</f>
        <v>5.0921768320660084E-3</v>
      </c>
      <c r="AE75">
        <f>'Base Table 5'!AH77/'Base Table 5'!AH$131</f>
        <v>4.010725952813067E-2</v>
      </c>
      <c r="AF75">
        <f>'Base Table 5'!AI77/'Base Table 5'!AI$131</f>
        <v>7.3890439503158434E-2</v>
      </c>
      <c r="AG75">
        <f>'Base Table 5'!AJ77/'Base Table 5'!AJ$131</f>
        <v>2.5636186511240621E-2</v>
      </c>
      <c r="AH75">
        <f>'Base Table 5'!AK77/'Base Table 5'!AK$131</f>
        <v>4.4760511500723819E-2</v>
      </c>
      <c r="AI75">
        <f>'Base Table 5'!AL77/'Base Table 5'!AL$131</f>
        <v>3.1800299547134814E-2</v>
      </c>
      <c r="AJ75">
        <f>'Base Table 5'!AM77/'Base Table 5'!AM$131</f>
        <v>3.0199367031286839E-2</v>
      </c>
      <c r="AK75">
        <f>'Base Table 5'!AN77/'Base Table 5'!AN$131</f>
        <v>3.8474505980114947E-2</v>
      </c>
      <c r="AL75">
        <f>'Base Table 5'!AO77/'Base Table 5'!AO$131</f>
        <v>1.102495589012225E-2</v>
      </c>
      <c r="AM75">
        <f>'Base Table 5'!AP77/'Base Table 5'!AP$131</f>
        <v>2.8091403317615761E-2</v>
      </c>
      <c r="AN75">
        <f>'Base Table 5'!AQ77/'Base Table 5'!AQ$131</f>
        <v>3.0563501796312741E-2</v>
      </c>
      <c r="AO75">
        <f>'Base Table 5'!AR77/'Base Table 5'!AR$131</f>
        <v>4.5989920157983796E-2</v>
      </c>
      <c r="AP75">
        <f>'Base Table 5'!AS77/'Base Table 5'!AS$131</f>
        <v>3.3993293533131644E-2</v>
      </c>
      <c r="AQ75">
        <f>'Base Table 5'!AT77/'Base Table 5'!AT$131</f>
        <v>2.180641804772461E-2</v>
      </c>
      <c r="AR75">
        <f>'Base Table 5'!AU77/'Base Table 5'!AU$131</f>
        <v>2.8640520168153646E-2</v>
      </c>
      <c r="AS75">
        <f>'Base Table 5'!AV77/'Base Table 5'!AV$131</f>
        <v>2.3304379908613854E-2</v>
      </c>
      <c r="AT75">
        <f>'Base Table 5'!AW77/'Base Table 5'!AW$131</f>
        <v>3.0060944860498495E-2</v>
      </c>
      <c r="AU75">
        <f>'Base Table 5'!AX77/'Base Table 5'!AX$131</f>
        <v>2.0127607838835999E-2</v>
      </c>
      <c r="AV75">
        <f>'Base Table 5'!AY77/'Base Table 5'!AY$131</f>
        <v>3.0162882034947675E-2</v>
      </c>
      <c r="AW75">
        <f>'Base Table 5'!AZ77/'Base Table 5'!AZ$131</f>
        <v>2.1596511434815134E-2</v>
      </c>
      <c r="AX75">
        <f>'Base Table 5'!BA77/'Base Table 5'!BA$131</f>
        <v>1.6994662876689434E-2</v>
      </c>
      <c r="AY75">
        <f>'Base Table 5'!BB77/'Base Table 5'!BB$131</f>
        <v>1.6763927320745814E-3</v>
      </c>
      <c r="AZ75">
        <f>'Base Table 5'!BC77/'Base Table 5'!BC$131</f>
        <v>3.0349776906032248E-2</v>
      </c>
      <c r="BA75">
        <f>'Base Table 5'!BD77/'Base Table 5'!BD$131</f>
        <v>3.1870079912031252E-2</v>
      </c>
      <c r="BB75">
        <f>'Base Table 5'!BE77/'Base Table 5'!BE$131</f>
        <v>2.4208644636840668E-2</v>
      </c>
      <c r="BC75">
        <f>'Base Table 5'!BF77/'Base Table 5'!BF$131</f>
        <v>4.3895759587513822E-2</v>
      </c>
      <c r="BD75">
        <f>'Base Table 5'!BG77/'Base Table 5'!BG$131</f>
        <v>5.1332560060881785E-2</v>
      </c>
      <c r="BE75">
        <f>'Base Table 5'!BH77/'Base Table 5'!BH$131</f>
        <v>3.271030496802755E-2</v>
      </c>
      <c r="BF75">
        <f>'Base Table 5'!BI77/'Base Table 5'!BI$131</f>
        <v>2.9970027694164025E-2</v>
      </c>
      <c r="BG75">
        <f>'Base Table 5'!BJ77/'Base Table 5'!BJ$131</f>
        <v>6.0594779587678761E-2</v>
      </c>
      <c r="BH75">
        <f>'Base Table 5'!BK77/'Base Table 5'!BK$131</f>
        <v>5.8225378649089742E-2</v>
      </c>
      <c r="BI75">
        <f>'Base Table 5'!BL77/'Base Table 5'!BL$131</f>
        <v>3.8404698810025298E-2</v>
      </c>
      <c r="BJ75">
        <f>'Base Table 5'!BM77/'Base Table 5'!BM$131</f>
        <v>4.0204977429997138E-2</v>
      </c>
      <c r="BK75">
        <f>'Base Table 5'!BN77/'Base Table 5'!BN$131</f>
        <v>6.7313208248795678E-2</v>
      </c>
      <c r="BL75">
        <f>'Base Table 5'!BO77/'Base Table 5'!BO$131</f>
        <v>5.6602012048490816E-2</v>
      </c>
      <c r="BM75">
        <f>'Base Table 5'!BP77/'Base Table 5'!BP$131</f>
        <v>2.2280754991323492E-2</v>
      </c>
      <c r="BN75">
        <f>'Base Table 5'!BQ77/'Base Table 5'!BQ$131</f>
        <v>9.447429240679291E-3</v>
      </c>
      <c r="BO75">
        <f>'Base Table 5'!BR77/'Base Table 5'!BR$131</f>
        <v>4.1288471097932385E-3</v>
      </c>
      <c r="BP75">
        <f>'Base Table 5'!BS77/'Base Table 5'!BS$131</f>
        <v>3.2731128390570559E-3</v>
      </c>
      <c r="BQ75">
        <f>'Base Table 5'!BT77/'Base Table 5'!BT$131</f>
        <v>1.341498295929522E-2</v>
      </c>
      <c r="BR75">
        <f>'Base Table 5'!BU77/'Base Table 5'!BU$131</f>
        <v>1.5845348117798058E-2</v>
      </c>
      <c r="BS75">
        <f>'Base Table 5'!BV77/'Base Table 5'!BV$131</f>
        <v>3.2052662872052176E-2</v>
      </c>
      <c r="BT75">
        <f>'Base Table 5'!BW77/'Base Table 5'!BW$131</f>
        <v>2.4356139002629715E-2</v>
      </c>
      <c r="BU75">
        <f>'Base Table 5'!BX77/'Base Table 5'!BX$131</f>
        <v>1.6138390264349396E-2</v>
      </c>
      <c r="BV75">
        <f>'Base Table 5'!BY77/'Base Table 5'!BY$131</f>
        <v>2.5753230653912027E-2</v>
      </c>
      <c r="BW75">
        <f>'Base Table 5'!BZ77/'Base Table 5'!BZ$131</f>
        <v>2.2953672652916864E-2</v>
      </c>
      <c r="BX75">
        <f>'Base Table 5'!CA77/'Base Table 5'!CA$131</f>
        <v>2.0570183813551218E-2</v>
      </c>
      <c r="BY75">
        <f>'Base Table 5'!CB77/'Base Table 5'!CB$131</f>
        <v>2.0425130558632692E-2</v>
      </c>
      <c r="BZ75">
        <f>'Base Table 5'!CC77/'Base Table 5'!CC$131</f>
        <v>3.3126187607712007E-2</v>
      </c>
      <c r="CA75">
        <f>'Base Table 5'!CD77/'Base Table 5'!CD$131</f>
        <v>2.7193063470720879E-2</v>
      </c>
      <c r="CB75">
        <f>'Base Table 5'!CE77/'Base Table 5'!CE$131</f>
        <v>1.4700014854340726E-2</v>
      </c>
      <c r="CC75">
        <f>'Base Table 5'!CF77/'Base Table 5'!CF$131</f>
        <v>1.094728076448126E-2</v>
      </c>
      <c r="CD75">
        <f>'Base Table 5'!CG77/'Base Table 5'!CG$131</f>
        <v>1.4261166545209933E-2</v>
      </c>
      <c r="CE75">
        <f>'Base Table 5'!CH77/'Base Table 5'!CH$131</f>
        <v>2.6832309145875373E-2</v>
      </c>
      <c r="CF75">
        <f>'Base Table 5'!CI77/'Base Table 5'!CI$131</f>
        <v>4.804371843496801E-3</v>
      </c>
      <c r="CG75">
        <f>'Base Table 5'!CJ77/'Base Table 5'!CJ$131</f>
        <v>2.5016707412101068E-2</v>
      </c>
      <c r="CH75">
        <f>'Base Table 5'!CK77/'Base Table 5'!CK$131</f>
        <v>5.7083145519092771E-2</v>
      </c>
      <c r="CI75">
        <f>'Base Table 5'!CL77/'Base Table 5'!CL$131</f>
        <v>2.480014306602597E-2</v>
      </c>
      <c r="CJ75">
        <f>'Base Table 5'!CM77/'Base Table 5'!CM$131</f>
        <v>9.0891802711449317E-3</v>
      </c>
      <c r="CK75">
        <f>'Base Table 5'!CN77/'Base Table 5'!CN$131</f>
        <v>1.6649161223807839E-2</v>
      </c>
      <c r="CL75">
        <f>'Base Table 5'!CO77/'Base Table 5'!CO$131</f>
        <v>2.521606637526058E-3</v>
      </c>
      <c r="CM75">
        <f>'Base Table 5'!CP77/'Base Table 5'!CP$131</f>
        <v>5.6840089327156321E-3</v>
      </c>
      <c r="CN75">
        <f>'Base Table 5'!CQ77/'Base Table 5'!CQ$131</f>
        <v>1.2645863682942366E-2</v>
      </c>
      <c r="CO75">
        <f>'Base Table 5'!CR77/'Base Table 5'!CR$131</f>
        <v>1.137559525042643E-2</v>
      </c>
      <c r="CP75">
        <f>'Base Table 5'!CS77/'Base Table 5'!CS$131</f>
        <v>2.2724225660354411E-2</v>
      </c>
      <c r="CQ75">
        <f>'Base Table 5'!CT77/'Base Table 5'!CT$131</f>
        <v>6.7586797052002516E-4</v>
      </c>
      <c r="CR75">
        <f>'Base Table 5'!CU77/'Base Table 5'!CU$131</f>
        <v>7.1986173762355915E-4</v>
      </c>
      <c r="CS75">
        <f>'Base Table 5'!CV77/'Base Table 5'!CV$131</f>
        <v>4.9109610619469017E-3</v>
      </c>
      <c r="CT75">
        <f>'Base Table 5'!CW77/'Base Table 5'!CW$131</f>
        <v>8.8977262459756616E-3</v>
      </c>
      <c r="CU75">
        <f>'Base Table 5'!CX77/'Base Table 5'!CX$131</f>
        <v>1.3743623149648321E-2</v>
      </c>
      <c r="CV75">
        <f>'Base Table 5'!CY77/'Base Table 5'!CY$131</f>
        <v>8.7663608562691155E-3</v>
      </c>
      <c r="CW75">
        <f>'Base Table 5'!CZ77/'Base Table 5'!CZ$131</f>
        <v>2.2026330615881051E-2</v>
      </c>
      <c r="CX75">
        <f>'Base Table 5'!DA77/'Base Table 5'!DA$131</f>
        <v>9.7796666922089371E-3</v>
      </c>
      <c r="CY75">
        <f>'Base Table 5'!DB77/'Base Table 5'!DB$131</f>
        <v>1.6244354515125386E-2</v>
      </c>
      <c r="CZ75">
        <f>'Base Table 5'!DC77/'Base Table 5'!DC$131</f>
        <v>1.5145132931303984E-2</v>
      </c>
      <c r="DA75">
        <f>'Base Table 5'!DD77/'Base Table 5'!DD$131</f>
        <v>1.4157580087315783E-2</v>
      </c>
      <c r="DB75">
        <f>'Base Table 5'!DE77/'Base Table 5'!DE$131</f>
        <v>2.1341364426591909E-2</v>
      </c>
      <c r="DC75">
        <f>'Base Table 5'!DF77/'Base Table 5'!DF$131</f>
        <v>1.0601669225803962E-2</v>
      </c>
      <c r="DD75">
        <f>'Base Table 5'!DG77/'Base Table 5'!DG$131</f>
        <v>2.8486204018586769E-2</v>
      </c>
      <c r="DE75">
        <f>'Base Table 5'!DH77/'Base Table 5'!DH$131</f>
        <v>2.1447951641995512E-2</v>
      </c>
      <c r="DF75">
        <f>'Base Table 5'!DI77/'Base Table 5'!DI$131</f>
        <v>2.0654426053434451E-2</v>
      </c>
      <c r="DG75">
        <f>'Base Table 5'!DJ77/'Base Table 5'!DJ$131</f>
        <v>2.9947916593037641E-2</v>
      </c>
      <c r="DH75">
        <f>'Base Table 5'!DK77/'Base Table 5'!DK$131</f>
        <v>3.0746976631663883E-2</v>
      </c>
      <c r="DI75">
        <f>'Base Table 5'!DL77/'Base Table 5'!DL$131</f>
        <v>7.2443796241733777E-2</v>
      </c>
      <c r="DJ75">
        <f>'Base Table 5'!DM77/'Base Table 5'!DM$131</f>
        <v>7.6612358797376254E-2</v>
      </c>
      <c r="DK75">
        <f>'Base Table 5'!DN77/'Base Table 5'!DN$131</f>
        <v>3.2897593980277674E-2</v>
      </c>
      <c r="DL75">
        <f>'Base Table 5'!DO77/'Base Table 5'!DO$131</f>
        <v>5.7584771769223931E-3</v>
      </c>
    </row>
    <row r="76" spans="1:116" x14ac:dyDescent="0.4">
      <c r="A76">
        <v>75</v>
      </c>
      <c r="B76">
        <f>'Base Table 5'!E78/'Base Table 5'!E$131</f>
        <v>8.4710540786357095E-3</v>
      </c>
      <c r="C76">
        <f>'Base Table 5'!F78/'Base Table 5'!F$131</f>
        <v>5.4642640769833424E-3</v>
      </c>
      <c r="D76">
        <f>'Base Table 5'!G78/'Base Table 5'!G$131</f>
        <v>7.0295935366974397E-3</v>
      </c>
      <c r="E76">
        <f>'Base Table 5'!H78/'Base Table 5'!H$131</f>
        <v>2.2586745791115165E-2</v>
      </c>
      <c r="F76">
        <f>'Base Table 5'!I78/'Base Table 5'!I$131</f>
        <v>5.2587122441164168E-3</v>
      </c>
      <c r="G76">
        <f>'Base Table 5'!J78/'Base Table 5'!J$131</f>
        <v>1.3894526695265306E-2</v>
      </c>
      <c r="H76">
        <f>'Base Table 5'!K78/'Base Table 5'!K$131</f>
        <v>1.4219049059321606E-2</v>
      </c>
      <c r="I76">
        <f>'Base Table 5'!L78/'Base Table 5'!L$131</f>
        <v>5.6084572200328572E-3</v>
      </c>
      <c r="J76">
        <f>'Base Table 5'!M78/'Base Table 5'!M$131</f>
        <v>2.5420198682916759E-3</v>
      </c>
      <c r="K76">
        <f>'Base Table 5'!N78/'Base Table 5'!N$131</f>
        <v>1.8119099255178284E-3</v>
      </c>
      <c r="L76">
        <f>'Base Table 5'!O78/'Base Table 5'!O$131</f>
        <v>1.2952349022244731E-2</v>
      </c>
      <c r="M76">
        <f>'Base Table 5'!P78/'Base Table 5'!P$131</f>
        <v>5.7953050169852983E-3</v>
      </c>
      <c r="N76">
        <f>'Base Table 5'!Q78/'Base Table 5'!Q$131</f>
        <v>4.0074436665587789E-3</v>
      </c>
      <c r="O76">
        <f>'Base Table 5'!R78/'Base Table 5'!R$131</f>
        <v>7.4626903953022685E-3</v>
      </c>
      <c r="P76">
        <f>'Base Table 5'!S78/'Base Table 5'!S$131</f>
        <v>1.0791708588595829E-2</v>
      </c>
      <c r="Q76">
        <f>'Base Table 5'!T78/'Base Table 5'!T$131</f>
        <v>8.4054269402272369E-3</v>
      </c>
      <c r="R76">
        <f>'Base Table 5'!U78/'Base Table 5'!U$131</f>
        <v>2.4663949892871826E-2</v>
      </c>
      <c r="S76">
        <f>'Base Table 5'!V78/'Base Table 5'!V$131</f>
        <v>1.7497449056184871E-2</v>
      </c>
      <c r="T76">
        <f>'Base Table 5'!W78/'Base Table 5'!W$131</f>
        <v>1.700403869174744E-2</v>
      </c>
      <c r="U76">
        <f>'Base Table 5'!X78/'Base Table 5'!X$131</f>
        <v>1.7464184101437255E-2</v>
      </c>
      <c r="V76">
        <f>'Base Table 5'!Y78/'Base Table 5'!Y$131</f>
        <v>1.1927694856547539E-2</v>
      </c>
      <c r="W76">
        <f>'Base Table 5'!Z78/'Base Table 5'!Z$131</f>
        <v>1.7108706483611128E-2</v>
      </c>
      <c r="X76">
        <f>'Base Table 5'!AA78/'Base Table 5'!AA$131</f>
        <v>1.8543767177170226E-2</v>
      </c>
      <c r="Y76">
        <f>'Base Table 5'!AB78/'Base Table 5'!AB$131</f>
        <v>6.7176031975311832E-3</v>
      </c>
      <c r="Z76">
        <f>'Base Table 5'!AC78/'Base Table 5'!AC$131</f>
        <v>8.1405627385309782E-3</v>
      </c>
      <c r="AA76">
        <f>'Base Table 5'!AD78/'Base Table 5'!AD$131</f>
        <v>1.453065689904254E-2</v>
      </c>
      <c r="AB76">
        <f>'Base Table 5'!AE78/'Base Table 5'!AE$131</f>
        <v>1.6292024539877305E-2</v>
      </c>
      <c r="AC76">
        <f>'Base Table 5'!AF78/'Base Table 5'!AF$131</f>
        <v>6.7696414902426047E-2</v>
      </c>
      <c r="AD76">
        <f>'Base Table 5'!AG78/'Base Table 5'!AG$131</f>
        <v>8.8588582700324329E-3</v>
      </c>
      <c r="AE76">
        <f>'Base Table 5'!AH78/'Base Table 5'!AH$131</f>
        <v>9.109246823956442E-2</v>
      </c>
      <c r="AF76">
        <f>'Base Table 5'!AI78/'Base Table 5'!AI$131</f>
        <v>7.7899332342878005E-2</v>
      </c>
      <c r="AG76">
        <f>'Base Table 5'!AJ78/'Base Table 5'!AJ$131</f>
        <v>1.183348875936719E-2</v>
      </c>
      <c r="AH76">
        <f>'Base Table 5'!AK78/'Base Table 5'!AK$131</f>
        <v>1.3716390542062088E-2</v>
      </c>
      <c r="AI76">
        <f>'Base Table 5'!AL78/'Base Table 5'!AL$131</f>
        <v>1.0141419119319869E-2</v>
      </c>
      <c r="AJ76">
        <f>'Base Table 5'!AM78/'Base Table 5'!AM$131</f>
        <v>1.1384318062530771E-2</v>
      </c>
      <c r="AK76">
        <f>'Base Table 5'!AN78/'Base Table 5'!AN$131</f>
        <v>1.3946254663361388E-2</v>
      </c>
      <c r="AL76">
        <f>'Base Table 5'!AO78/'Base Table 5'!AO$131</f>
        <v>3.0025562669487348E-3</v>
      </c>
      <c r="AM76">
        <f>'Base Table 5'!AP78/'Base Table 5'!AP$131</f>
        <v>9.666202449896244E-3</v>
      </c>
      <c r="AN76">
        <f>'Base Table 5'!AQ78/'Base Table 5'!AQ$131</f>
        <v>7.7877339672334121E-3</v>
      </c>
      <c r="AO76">
        <f>'Base Table 5'!AR78/'Base Table 5'!AR$131</f>
        <v>1.4442967314864701E-2</v>
      </c>
      <c r="AP76">
        <f>'Base Table 5'!AS78/'Base Table 5'!AS$131</f>
        <v>1.6101084720028538E-2</v>
      </c>
      <c r="AQ76">
        <f>'Base Table 5'!AT78/'Base Table 5'!AT$131</f>
        <v>7.3683174586311852E-3</v>
      </c>
      <c r="AR76">
        <f>'Base Table 5'!AU78/'Base Table 5'!AU$131</f>
        <v>8.3660536629263822E-3</v>
      </c>
      <c r="AS76">
        <f>'Base Table 5'!AV78/'Base Table 5'!AV$131</f>
        <v>9.6507368491535392E-3</v>
      </c>
      <c r="AT76">
        <f>'Base Table 5'!AW78/'Base Table 5'!AW$131</f>
        <v>1.152761436534747E-2</v>
      </c>
      <c r="AU76">
        <f>'Base Table 5'!AX78/'Base Table 5'!AX$131</f>
        <v>7.4525974709795566E-3</v>
      </c>
      <c r="AV76">
        <f>'Base Table 5'!AY78/'Base Table 5'!AY$131</f>
        <v>1.1494781718366522E-2</v>
      </c>
      <c r="AW76">
        <f>'Base Table 5'!AZ78/'Base Table 5'!AZ$131</f>
        <v>7.8902646885490313E-3</v>
      </c>
      <c r="AX76">
        <f>'Base Table 5'!BA78/'Base Table 5'!BA$131</f>
        <v>5.4606812193689434E-3</v>
      </c>
      <c r="AY76">
        <f>'Base Table 5'!BB78/'Base Table 5'!BB$131</f>
        <v>9.8622553531878569E-4</v>
      </c>
      <c r="AZ76">
        <f>'Base Table 5'!BC78/'Base Table 5'!BC$131</f>
        <v>9.7009945529353738E-3</v>
      </c>
      <c r="BA76">
        <f>'Base Table 5'!BD78/'Base Table 5'!BD$131</f>
        <v>1.1943060019889443E-2</v>
      </c>
      <c r="BB76">
        <f>'Base Table 5'!BE78/'Base Table 5'!BE$131</f>
        <v>1.0377993142061235E-2</v>
      </c>
      <c r="BC76">
        <f>'Base Table 5'!BF78/'Base Table 5'!BF$131</f>
        <v>1.545044824674092E-2</v>
      </c>
      <c r="BD76">
        <f>'Base Table 5'!BG78/'Base Table 5'!BG$131</f>
        <v>1.4663099053316024E-2</v>
      </c>
      <c r="BE76">
        <f>'Base Table 5'!BH78/'Base Table 5'!BH$131</f>
        <v>1.1459382685686179E-2</v>
      </c>
      <c r="BF76">
        <f>'Base Table 5'!BI78/'Base Table 5'!BI$131</f>
        <v>9.4304648430751925E-3</v>
      </c>
      <c r="BG76">
        <f>'Base Table 5'!BJ78/'Base Table 5'!BJ$131</f>
        <v>1.5984968179054988E-2</v>
      </c>
      <c r="BH76">
        <f>'Base Table 5'!BK78/'Base Table 5'!BK$131</f>
        <v>1.4199349171356216E-2</v>
      </c>
      <c r="BI76">
        <f>'Base Table 5'!BL78/'Base Table 5'!BL$131</f>
        <v>1.2580320897177109E-2</v>
      </c>
      <c r="BJ76">
        <f>'Base Table 5'!BM78/'Base Table 5'!BM$131</f>
        <v>1.2211535163971146E-2</v>
      </c>
      <c r="BK76">
        <f>'Base Table 5'!BN78/'Base Table 5'!BN$131</f>
        <v>1.7075564031242489E-2</v>
      </c>
      <c r="BL76">
        <f>'Base Table 5'!BO78/'Base Table 5'!BO$131</f>
        <v>2.1306060310205439E-2</v>
      </c>
      <c r="BM76">
        <f>'Base Table 5'!BP78/'Base Table 5'!BP$131</f>
        <v>2.6769474003352754E-2</v>
      </c>
      <c r="BN76">
        <f>'Base Table 5'!BQ78/'Base Table 5'!BQ$131</f>
        <v>3.1031817294553976E-3</v>
      </c>
      <c r="BO76">
        <f>'Base Table 5'!BR78/'Base Table 5'!BR$131</f>
        <v>1.65462876670757E-3</v>
      </c>
      <c r="BP76">
        <f>'Base Table 5'!BS78/'Base Table 5'!BS$131</f>
        <v>1.1074557521542313E-3</v>
      </c>
      <c r="BQ76">
        <f>'Base Table 5'!BT78/'Base Table 5'!BT$131</f>
        <v>5.7576779628319714E-3</v>
      </c>
      <c r="BR76">
        <f>'Base Table 5'!BU78/'Base Table 5'!BU$131</f>
        <v>1.4751033589913816E-2</v>
      </c>
      <c r="BS76">
        <f>'Base Table 5'!BV78/'Base Table 5'!BV$131</f>
        <v>1.0652123895345957E-2</v>
      </c>
      <c r="BT76">
        <f>'Base Table 5'!BW78/'Base Table 5'!BW$131</f>
        <v>7.781085267594471E-3</v>
      </c>
      <c r="BU76">
        <f>'Base Table 5'!BX78/'Base Table 5'!BX$131</f>
        <v>6.0450911669798178E-3</v>
      </c>
      <c r="BV76">
        <f>'Base Table 5'!BY78/'Base Table 5'!BY$131</f>
        <v>1.1215742081013755E-2</v>
      </c>
      <c r="BW76">
        <f>'Base Table 5'!BZ78/'Base Table 5'!BZ$131</f>
        <v>1.1834283079165255E-2</v>
      </c>
      <c r="BX76">
        <f>'Base Table 5'!CA78/'Base Table 5'!CA$131</f>
        <v>1.7148771090404857E-2</v>
      </c>
      <c r="BY76">
        <f>'Base Table 5'!CB78/'Base Table 5'!CB$131</f>
        <v>8.3672258268713412E-3</v>
      </c>
      <c r="BZ76">
        <f>'Base Table 5'!CC78/'Base Table 5'!CC$131</f>
        <v>1.6343751121560127E-2</v>
      </c>
      <c r="CA76">
        <f>'Base Table 5'!CD78/'Base Table 5'!CD$131</f>
        <v>2.783241117309377E-2</v>
      </c>
      <c r="CB76">
        <f>'Base Table 5'!CE78/'Base Table 5'!CE$131</f>
        <v>5.9752550525826635E-3</v>
      </c>
      <c r="CC76">
        <f>'Base Table 5'!CF78/'Base Table 5'!CF$131</f>
        <v>6.5979935626310137E-3</v>
      </c>
      <c r="CD76">
        <f>'Base Table 5'!CG78/'Base Table 5'!CG$131</f>
        <v>4.5262262458658003E-3</v>
      </c>
      <c r="CE76">
        <f>'Base Table 5'!CH78/'Base Table 5'!CH$131</f>
        <v>1.6883278494636191E-2</v>
      </c>
      <c r="CF76">
        <f>'Base Table 5'!CI78/'Base Table 5'!CI$131</f>
        <v>2.3929389174978844E-3</v>
      </c>
      <c r="CG76">
        <f>'Base Table 5'!CJ78/'Base Table 5'!CJ$131</f>
        <v>5.251369470790853E-3</v>
      </c>
      <c r="CH76">
        <f>'Base Table 5'!CK78/'Base Table 5'!CK$131</f>
        <v>6.1031562541017806E-3</v>
      </c>
      <c r="CI76">
        <f>'Base Table 5'!CL78/'Base Table 5'!CL$131</f>
        <v>4.1255214521431303E-3</v>
      </c>
      <c r="CJ76">
        <f>'Base Table 5'!CM78/'Base Table 5'!CM$131</f>
        <v>1.048942391221362E-2</v>
      </c>
      <c r="CK76">
        <f>'Base Table 5'!CN78/'Base Table 5'!CN$131</f>
        <v>5.3116513336521239E-3</v>
      </c>
      <c r="CL76">
        <f>'Base Table 5'!CO78/'Base Table 5'!CO$131</f>
        <v>9.0665811454716978E-4</v>
      </c>
      <c r="CM76">
        <f>'Base Table 5'!CP78/'Base Table 5'!CP$131</f>
        <v>2.3444106891818643E-3</v>
      </c>
      <c r="CN76">
        <f>'Base Table 5'!CQ78/'Base Table 5'!CQ$131</f>
        <v>2.7786301825130861E-3</v>
      </c>
      <c r="CO76">
        <f>'Base Table 5'!CR78/'Base Table 5'!CR$131</f>
        <v>3.5307035074247151E-3</v>
      </c>
      <c r="CP76">
        <f>'Base Table 5'!CS78/'Base Table 5'!CS$131</f>
        <v>1.2297379859570197E-2</v>
      </c>
      <c r="CQ76">
        <f>'Base Table 5'!CT78/'Base Table 5'!CT$131</f>
        <v>3.6859399510643542E-4</v>
      </c>
      <c r="CR76">
        <f>'Base Table 5'!CU78/'Base Table 5'!CU$131</f>
        <v>4.0385153856281982E-4</v>
      </c>
      <c r="CS76">
        <f>'Base Table 5'!CV78/'Base Table 5'!CV$131</f>
        <v>2.6239902654867251E-3</v>
      </c>
      <c r="CT76">
        <f>'Base Table 5'!CW78/'Base Table 5'!CW$131</f>
        <v>3.7506591473877643E-3</v>
      </c>
      <c r="CU76">
        <f>'Base Table 5'!CX78/'Base Table 5'!CX$131</f>
        <v>6.0366573323715894E-3</v>
      </c>
      <c r="CV76">
        <f>'Base Table 5'!CY78/'Base Table 5'!CY$131</f>
        <v>4.415778967040436E-3</v>
      </c>
      <c r="CW76">
        <f>'Base Table 5'!CZ78/'Base Table 5'!CZ$131</f>
        <v>1.2167371245588946E-2</v>
      </c>
      <c r="CX76">
        <f>'Base Table 5'!DA78/'Base Table 5'!DA$131</f>
        <v>3.0486190096147225E-3</v>
      </c>
      <c r="CY76">
        <f>'Base Table 5'!DB78/'Base Table 5'!DB$131</f>
        <v>7.9227090429211632E-3</v>
      </c>
      <c r="CZ76">
        <f>'Base Table 5'!DC78/'Base Table 5'!DC$131</f>
        <v>6.5913047695071083E-3</v>
      </c>
      <c r="DA76">
        <f>'Base Table 5'!DD78/'Base Table 5'!DD$131</f>
        <v>4.4854698796343339E-3</v>
      </c>
      <c r="DB76">
        <f>'Base Table 5'!DE78/'Base Table 5'!DE$131</f>
        <v>7.2144193497455759E-3</v>
      </c>
      <c r="DC76">
        <f>'Base Table 5'!DF78/'Base Table 5'!DF$131</f>
        <v>4.6699723667851453E-3</v>
      </c>
      <c r="DD76">
        <f>'Base Table 5'!DG78/'Base Table 5'!DG$131</f>
        <v>9.5423155484654475E-3</v>
      </c>
      <c r="DE76">
        <f>'Base Table 5'!DH78/'Base Table 5'!DH$131</f>
        <v>1.349061888384172E-2</v>
      </c>
      <c r="DF76">
        <f>'Base Table 5'!DI78/'Base Table 5'!DI$131</f>
        <v>8.3036917241998773E-3</v>
      </c>
      <c r="DG76">
        <f>'Base Table 5'!DJ78/'Base Table 5'!DJ$131</f>
        <v>1.2534295811980914E-2</v>
      </c>
      <c r="DH76">
        <f>'Base Table 5'!DK78/'Base Table 5'!DK$131</f>
        <v>1.1632654725758095E-2</v>
      </c>
      <c r="DI76">
        <f>'Base Table 5'!DL78/'Base Table 5'!DL$131</f>
        <v>2.1840142735546391E-2</v>
      </c>
      <c r="DJ76">
        <f>'Base Table 5'!DM78/'Base Table 5'!DM$131</f>
        <v>2.2420613584119065E-2</v>
      </c>
      <c r="DK76">
        <f>'Base Table 5'!DN78/'Base Table 5'!DN$131</f>
        <v>1.4619984964880435E-2</v>
      </c>
      <c r="DL76">
        <f>'Base Table 5'!DO78/'Base Table 5'!DO$131</f>
        <v>4.047112636650938E-3</v>
      </c>
    </row>
    <row r="77" spans="1:116" x14ac:dyDescent="0.4">
      <c r="A77">
        <v>76</v>
      </c>
      <c r="B77">
        <f>'Base Table 5'!E79/'Base Table 5'!E$131</f>
        <v>3.9205964826320575E-4</v>
      </c>
      <c r="C77">
        <f>'Base Table 5'!F79/'Base Table 5'!F$131</f>
        <v>8.5041803886911263E-5</v>
      </c>
      <c r="D77">
        <f>'Base Table 5'!G79/'Base Table 5'!G$131</f>
        <v>3.1735952215985888E-4</v>
      </c>
      <c r="E77">
        <f>'Base Table 5'!H79/'Base Table 5'!H$131</f>
        <v>2.6077734676423046E-4</v>
      </c>
      <c r="F77">
        <f>'Base Table 5'!I79/'Base Table 5'!I$131</f>
        <v>1.4801523677818016E-6</v>
      </c>
      <c r="G77">
        <f>'Base Table 5'!J79/'Base Table 5'!J$131</f>
        <v>1.9336978521148561E-4</v>
      </c>
      <c r="H77">
        <f>'Base Table 5'!K79/'Base Table 5'!K$131</f>
        <v>8.4206124007937924E-5</v>
      </c>
      <c r="I77">
        <f>'Base Table 5'!L79/'Base Table 5'!L$131</f>
        <v>2.985717165405122E-3</v>
      </c>
      <c r="J77">
        <f>'Base Table 5'!M79/'Base Table 5'!M$131</f>
        <v>8.9792611083444965E-4</v>
      </c>
      <c r="K77">
        <f>'Base Table 5'!N79/'Base Table 5'!N$131</f>
        <v>7.1754502766928211E-4</v>
      </c>
      <c r="L77">
        <f>'Base Table 5'!O79/'Base Table 5'!O$131</f>
        <v>4.3036177789620956E-4</v>
      </c>
      <c r="M77">
        <f>'Base Table 5'!P79/'Base Table 5'!P$131</f>
        <v>1.9514080536578949E-3</v>
      </c>
      <c r="N77">
        <f>'Base Table 5'!Q79/'Base Table 5'!Q$131</f>
        <v>1.3673301924484638E-3</v>
      </c>
      <c r="O77">
        <f>'Base Table 5'!R79/'Base Table 5'!R$131</f>
        <v>1.7880846851306043E-4</v>
      </c>
      <c r="P77">
        <f>'Base Table 5'!S79/'Base Table 5'!S$131</f>
        <v>6.0581686917183604E-5</v>
      </c>
      <c r="Q77">
        <f>'Base Table 5'!T79/'Base Table 5'!T$131</f>
        <v>6.2952478765962872E-5</v>
      </c>
      <c r="R77">
        <f>'Base Table 5'!U79/'Base Table 5'!U$131</f>
        <v>8.8342184954680127E-5</v>
      </c>
      <c r="S77">
        <f>'Base Table 5'!V79/'Base Table 5'!V$131</f>
        <v>1.6162181620488699E-4</v>
      </c>
      <c r="T77">
        <f>'Base Table 5'!W79/'Base Table 5'!W$131</f>
        <v>4.4002046716179227E-4</v>
      </c>
      <c r="U77">
        <f>'Base Table 5'!X79/'Base Table 5'!X$131</f>
        <v>2.108671256693409E-4</v>
      </c>
      <c r="V77">
        <f>'Base Table 5'!Y79/'Base Table 5'!Y$131</f>
        <v>5.4512527870482184E-4</v>
      </c>
      <c r="W77">
        <f>'Base Table 5'!Z79/'Base Table 5'!Z$131</f>
        <v>2.4256741177692279E-4</v>
      </c>
      <c r="X77">
        <f>'Base Table 5'!AA79/'Base Table 5'!AA$131</f>
        <v>3.1645824616410136E-3</v>
      </c>
      <c r="Y77">
        <f>'Base Table 5'!AB79/'Base Table 5'!AB$131</f>
        <v>1.8695880709988935E-3</v>
      </c>
      <c r="Z77">
        <f>'Base Table 5'!AC79/'Base Table 5'!AC$131</f>
        <v>9.3472730894926959E-4</v>
      </c>
      <c r="AA77">
        <f>'Base Table 5'!AD79/'Base Table 5'!AD$131</f>
        <v>9.8701349974727227E-6</v>
      </c>
      <c r="AB77">
        <f>'Base Table 5'!AE79/'Base Table 5'!AE$131</f>
        <v>3.3006134969325161E-5</v>
      </c>
      <c r="AC77">
        <f>'Base Table 5'!AF79/'Base Table 5'!AF$131</f>
        <v>3.0455813999791893E-4</v>
      </c>
      <c r="AD77">
        <f>'Base Table 5'!AG79/'Base Table 5'!AG$131</f>
        <v>1.568633602484716E-5</v>
      </c>
      <c r="AE77">
        <f>'Base Table 5'!AH79/'Base Table 5'!AH$131</f>
        <v>2.6043557168784029E-5</v>
      </c>
      <c r="AF77">
        <f>'Base Table 5'!AI79/'Base Table 5'!AI$131</f>
        <v>3.5791749285954595E-5</v>
      </c>
      <c r="AG77">
        <f>'Base Table 5'!AJ79/'Base Table 5'!AJ$131</f>
        <v>9.8467943380516206E-5</v>
      </c>
      <c r="AH77">
        <f>'Base Table 5'!AK79/'Base Table 5'!AK$131</f>
        <v>2.1460511500723823E-4</v>
      </c>
      <c r="AI77">
        <f>'Base Table 5'!AL79/'Base Table 5'!AL$131</f>
        <v>3.2664920599267543E-4</v>
      </c>
      <c r="AJ77">
        <f>'Base Table 5'!AM79/'Base Table 5'!AM$131</f>
        <v>1.4122209570176093E-3</v>
      </c>
      <c r="AK77">
        <f>'Base Table 5'!AN79/'Base Table 5'!AN$131</f>
        <v>6.3720849182347149E-4</v>
      </c>
      <c r="AL77">
        <f>'Base Table 5'!AO79/'Base Table 5'!AO$131</f>
        <v>1.8064848734037273E-3</v>
      </c>
      <c r="AM77">
        <f>'Base Table 5'!AP79/'Base Table 5'!AP$131</f>
        <v>9.0705831257900681E-4</v>
      </c>
      <c r="AN77">
        <f>'Base Table 5'!AQ79/'Base Table 5'!AQ$131</f>
        <v>2.2046648299977678E-5</v>
      </c>
      <c r="AO77">
        <f>'Base Table 5'!AR79/'Base Table 5'!AR$131</f>
        <v>1.2595546759486263E-3</v>
      </c>
      <c r="AP77">
        <f>'Base Table 5'!AS79/'Base Table 5'!AS$131</f>
        <v>5.1762151654467185E-4</v>
      </c>
      <c r="AQ77">
        <f>'Base Table 5'!AT79/'Base Table 5'!AT$131</f>
        <v>5.7733272910903471E-4</v>
      </c>
      <c r="AR77">
        <f>'Base Table 5'!AU79/'Base Table 5'!AU$131</f>
        <v>8.261662118330424E-5</v>
      </c>
      <c r="AS77">
        <f>'Base Table 5'!AV79/'Base Table 5'!AV$131</f>
        <v>2.7412421473424427E-4</v>
      </c>
      <c r="AT77">
        <f>'Base Table 5'!AW79/'Base Table 5'!AW$131</f>
        <v>2.4247061115815043E-4</v>
      </c>
      <c r="AU77">
        <f>'Base Table 5'!AX79/'Base Table 5'!AX$131</f>
        <v>3.7829445375651516E-4</v>
      </c>
      <c r="AV77">
        <f>'Base Table 5'!AY79/'Base Table 5'!AY$131</f>
        <v>2.2638053461310919E-4</v>
      </c>
      <c r="AW77">
        <f>'Base Table 5'!AZ79/'Base Table 5'!AZ$131</f>
        <v>9.8176892728110067E-5</v>
      </c>
      <c r="AX77">
        <f>'Base Table 5'!BA79/'Base Table 5'!BA$131</f>
        <v>2.4663133616001002E-4</v>
      </c>
      <c r="AY77">
        <f>'Base Table 5'!BB79/'Base Table 5'!BB$131</f>
        <v>8.9804231308660051E-6</v>
      </c>
      <c r="AZ77">
        <f>'Base Table 5'!BC79/'Base Table 5'!BC$131</f>
        <v>3.639566724441439E-4</v>
      </c>
      <c r="BA77">
        <f>'Base Table 5'!BD79/'Base Table 5'!BD$131</f>
        <v>6.5142126702709511E-4</v>
      </c>
      <c r="BB77">
        <f>'Base Table 5'!BE79/'Base Table 5'!BE$131</f>
        <v>3.7813744586392202E-4</v>
      </c>
      <c r="BC77">
        <f>'Base Table 5'!BF79/'Base Table 5'!BF$131</f>
        <v>4.6450153915465628E-4</v>
      </c>
      <c r="BD77">
        <f>'Base Table 5'!BG79/'Base Table 5'!BG$131</f>
        <v>6.7475291301609494E-4</v>
      </c>
      <c r="BE77">
        <f>'Base Table 5'!BH79/'Base Table 5'!BH$131</f>
        <v>5.0880472208558779E-4</v>
      </c>
      <c r="BF77">
        <f>'Base Table 5'!BI79/'Base Table 5'!BI$131</f>
        <v>4.2360036997023153E-4</v>
      </c>
      <c r="BG77">
        <f>'Base Table 5'!BJ79/'Base Table 5'!BJ$131</f>
        <v>2.0734110993442543E-4</v>
      </c>
      <c r="BH77">
        <f>'Base Table 5'!BK79/'Base Table 5'!BK$131</f>
        <v>3.3038076497789263E-4</v>
      </c>
      <c r="BI77">
        <f>'Base Table 5'!BL79/'Base Table 5'!BL$131</f>
        <v>2.5699817494722428E-4</v>
      </c>
      <c r="BJ77">
        <f>'Base Table 5'!BM79/'Base Table 5'!BM$131</f>
        <v>2.9218665000664405E-4</v>
      </c>
      <c r="BK77">
        <f>'Base Table 5'!BN79/'Base Table 5'!BN$131</f>
        <v>3.5849301866967012E-4</v>
      </c>
      <c r="BL77">
        <f>'Base Table 5'!BO79/'Base Table 5'!BO$131</f>
        <v>2.3691171022959602E-4</v>
      </c>
      <c r="BM77">
        <f>'Base Table 5'!BP79/'Base Table 5'!BP$131</f>
        <v>2.6532844954688459E-4</v>
      </c>
      <c r="BN77">
        <f>'Base Table 5'!BQ79/'Base Table 5'!BQ$131</f>
        <v>2.7313683388639472E-4</v>
      </c>
      <c r="BO77">
        <f>'Base Table 5'!BR79/'Base Table 5'!BR$131</f>
        <v>1.8186492124587232E-4</v>
      </c>
      <c r="BP77">
        <f>'Base Table 5'!BS79/'Base Table 5'!BS$131</f>
        <v>1.8768638642491686E-4</v>
      </c>
      <c r="BQ77">
        <f>'Base Table 5'!BT79/'Base Table 5'!BT$131</f>
        <v>4.5048871455211878E-4</v>
      </c>
      <c r="BR77">
        <f>'Base Table 5'!BU79/'Base Table 5'!BU$131</f>
        <v>7.3091088162801265E-4</v>
      </c>
      <c r="BS77">
        <f>'Base Table 5'!BV79/'Base Table 5'!BV$131</f>
        <v>1.9793398093212802E-4</v>
      </c>
      <c r="BT77">
        <f>'Base Table 5'!BW79/'Base Table 5'!BW$131</f>
        <v>6.9966017843634042E-5</v>
      </c>
      <c r="BU77">
        <f>'Base Table 5'!BX79/'Base Table 5'!BX$131</f>
        <v>4.5790363974957581E-4</v>
      </c>
      <c r="BV77">
        <f>'Base Table 5'!BY79/'Base Table 5'!BY$131</f>
        <v>3.202497991853643E-3</v>
      </c>
      <c r="BW77">
        <f>'Base Table 5'!BZ79/'Base Table 5'!BZ$131</f>
        <v>1.1421438946757369E-3</v>
      </c>
      <c r="BX77">
        <f>'Base Table 5'!CA79/'Base Table 5'!CA$131</f>
        <v>9.6129686069859458E-4</v>
      </c>
      <c r="BY77">
        <f>'Base Table 5'!CB79/'Base Table 5'!CB$131</f>
        <v>1.8309067890489E-4</v>
      </c>
      <c r="BZ77">
        <f>'Base Table 5'!CC79/'Base Table 5'!CC$131</f>
        <v>7.3861008264399452E-4</v>
      </c>
      <c r="CA77">
        <f>'Base Table 5'!CD79/'Base Table 5'!CD$131</f>
        <v>5.7890742872983693E-4</v>
      </c>
      <c r="CB77">
        <f>'Base Table 5'!CE79/'Base Table 5'!CE$131</f>
        <v>2.9310984667608227E-4</v>
      </c>
      <c r="CC77">
        <f>'Base Table 5'!CF79/'Base Table 5'!CF$131</f>
        <v>3.1436976928694101E-4</v>
      </c>
      <c r="CD77">
        <f>'Base Table 5'!CG79/'Base Table 5'!CG$131</f>
        <v>9.5552160995571493E-4</v>
      </c>
      <c r="CE77">
        <f>'Base Table 5'!CH79/'Base Table 5'!CH$131</f>
        <v>1.0467256721377769E-3</v>
      </c>
      <c r="CF77">
        <f>'Base Table 5'!CI79/'Base Table 5'!CI$131</f>
        <v>5.0064070255523676E-4</v>
      </c>
      <c r="CG77">
        <f>'Base Table 5'!CJ79/'Base Table 5'!CJ$131</f>
        <v>8.6322980702511056E-4</v>
      </c>
      <c r="CH77">
        <f>'Base Table 5'!CK79/'Base Table 5'!CK$131</f>
        <v>6.5463685322243433E-4</v>
      </c>
      <c r="CI77">
        <f>'Base Table 5'!CL79/'Base Table 5'!CL$131</f>
        <v>9.3061242238062346E-4</v>
      </c>
      <c r="CJ77">
        <f>'Base Table 5'!CM79/'Base Table 5'!CM$131</f>
        <v>5.2932957300544728E-4</v>
      </c>
      <c r="CK77">
        <f>'Base Table 5'!CN79/'Base Table 5'!CN$131</f>
        <v>9.4230239074795407E-4</v>
      </c>
      <c r="CL77">
        <f>'Base Table 5'!CO79/'Base Table 5'!CO$131</f>
        <v>2.4909794884441357E-4</v>
      </c>
      <c r="CM77">
        <f>'Base Table 5'!CP79/'Base Table 5'!CP$131</f>
        <v>5.486320222846886E-4</v>
      </c>
      <c r="CN77">
        <f>'Base Table 5'!CQ79/'Base Table 5'!CQ$131</f>
        <v>1.8224997922840447E-4</v>
      </c>
      <c r="CO77">
        <f>'Base Table 5'!CR79/'Base Table 5'!CR$131</f>
        <v>7.2956805730829493E-4</v>
      </c>
      <c r="CP77">
        <f>'Base Table 5'!CS79/'Base Table 5'!CS$131</f>
        <v>1.9254597404176415E-3</v>
      </c>
      <c r="CQ77">
        <f>'Base Table 5'!CT79/'Base Table 5'!CT$131</f>
        <v>1.5304844686113794E-8</v>
      </c>
      <c r="CR77">
        <f>'Base Table 5'!CU79/'Base Table 5'!CU$131</f>
        <v>1.5239889824186328E-8</v>
      </c>
      <c r="CS77">
        <f>'Base Table 5'!CV79/'Base Table 5'!CV$131</f>
        <v>3.0390442477876102E-4</v>
      </c>
      <c r="CT77">
        <f>'Base Table 5'!CW79/'Base Table 5'!CW$131</f>
        <v>8.0432523926677224E-4</v>
      </c>
      <c r="CU77">
        <f>'Base Table 5'!CX79/'Base Table 5'!CX$131</f>
        <v>7.1323145105811224E-4</v>
      </c>
      <c r="CV77">
        <f>'Base Table 5'!CY79/'Base Table 5'!CY$131</f>
        <v>9.284012911994564E-4</v>
      </c>
      <c r="CW77">
        <f>'Base Table 5'!CZ79/'Base Table 5'!CZ$131</f>
        <v>8.5270290906228378E-4</v>
      </c>
      <c r="CX77">
        <f>'Base Table 5'!DA79/'Base Table 5'!DA$131</f>
        <v>6.7484817106417913E-4</v>
      </c>
      <c r="CY77">
        <f>'Base Table 5'!DB79/'Base Table 5'!DB$131</f>
        <v>3.0224174857598871E-4</v>
      </c>
      <c r="CZ77">
        <f>'Base Table 5'!DC79/'Base Table 5'!DC$131</f>
        <v>6.1161622128790916E-4</v>
      </c>
      <c r="DA77">
        <f>'Base Table 5'!DD79/'Base Table 5'!DD$131</f>
        <v>4.21773652554468E-4</v>
      </c>
      <c r="DB77">
        <f>'Base Table 5'!DE79/'Base Table 5'!DE$131</f>
        <v>8.0188493847997071E-4</v>
      </c>
      <c r="DC77">
        <f>'Base Table 5'!DF79/'Base Table 5'!DF$131</f>
        <v>6.01728439788851E-4</v>
      </c>
      <c r="DD77">
        <f>'Base Table 5'!DG79/'Base Table 5'!DG$131</f>
        <v>7.0233116510245045E-5</v>
      </c>
      <c r="DE77">
        <f>'Base Table 5'!DH79/'Base Table 5'!DH$131</f>
        <v>4.1895962482248964E-4</v>
      </c>
      <c r="DF77">
        <f>'Base Table 5'!DI79/'Base Table 5'!DI$131</f>
        <v>7.7158319945604841E-4</v>
      </c>
      <c r="DG77">
        <f>'Base Table 5'!DJ79/'Base Table 5'!DJ$131</f>
        <v>6.1708429051069097E-4</v>
      </c>
      <c r="DH77">
        <f>'Base Table 5'!DK79/'Base Table 5'!DK$131</f>
        <v>9.1074726382655235E-4</v>
      </c>
      <c r="DI77">
        <f>'Base Table 5'!DL79/'Base Table 5'!DL$131</f>
        <v>1.9549204478491454E-4</v>
      </c>
      <c r="DJ77">
        <f>'Base Table 5'!DM79/'Base Table 5'!DM$131</f>
        <v>1.9981934225498415E-4</v>
      </c>
      <c r="DK77">
        <f>'Base Table 5'!DN79/'Base Table 5'!DN$131</f>
        <v>8.1526301582717159E-4</v>
      </c>
      <c r="DL77">
        <f>'Base Table 5'!DO79/'Base Table 5'!DO$131</f>
        <v>1.2333589095443767E-4</v>
      </c>
    </row>
    <row r="78" spans="1:116" x14ac:dyDescent="0.4">
      <c r="A78">
        <v>77</v>
      </c>
      <c r="B78">
        <f>'Base Table 5'!E80/'Base Table 5'!E$131</f>
        <v>1.9749497630453267E-3</v>
      </c>
      <c r="C78">
        <f>'Base Table 5'!F80/'Base Table 5'!F$131</f>
        <v>9.6364546077812394E-4</v>
      </c>
      <c r="D78">
        <f>'Base Table 5'!G80/'Base Table 5'!G$131</f>
        <v>2.9785265637435761E-3</v>
      </c>
      <c r="E78">
        <f>'Base Table 5'!H80/'Base Table 5'!H$131</f>
        <v>5.0261476698840292E-3</v>
      </c>
      <c r="F78">
        <f>'Base Table 5'!I80/'Base Table 5'!I$131</f>
        <v>9.8564691763651787E-5</v>
      </c>
      <c r="G78">
        <f>'Base Table 5'!J80/'Base Table 5'!J$131</f>
        <v>4.8210164375904153E-3</v>
      </c>
      <c r="H78">
        <f>'Base Table 5'!K80/'Base Table 5'!K$131</f>
        <v>1.0086013831150191E-3</v>
      </c>
      <c r="I78">
        <f>'Base Table 5'!L80/'Base Table 5'!L$131</f>
        <v>2.5657941683380871E-3</v>
      </c>
      <c r="J78">
        <f>'Base Table 5'!M80/'Base Table 5'!M$131</f>
        <v>1.494221084697385E-3</v>
      </c>
      <c r="K78">
        <f>'Base Table 5'!N80/'Base Table 5'!N$131</f>
        <v>4.7127564452788614E-4</v>
      </c>
      <c r="L78">
        <f>'Base Table 5'!O80/'Base Table 5'!O$131</f>
        <v>3.88278620446197E-3</v>
      </c>
      <c r="M78">
        <f>'Base Table 5'!P80/'Base Table 5'!P$131</f>
        <v>1.6231804870727917E-3</v>
      </c>
      <c r="N78">
        <f>'Base Table 5'!Q80/'Base Table 5'!Q$131</f>
        <v>3.3551051296816371E-3</v>
      </c>
      <c r="O78">
        <f>'Base Table 5'!R80/'Base Table 5'!R$131</f>
        <v>5.9619771863117846E-4</v>
      </c>
      <c r="P78">
        <f>'Base Table 5'!S80/'Base Table 5'!S$131</f>
        <v>7.2097776738723821E-4</v>
      </c>
      <c r="Q78">
        <f>'Base Table 5'!T80/'Base Table 5'!T$131</f>
        <v>1.8899896370367462E-4</v>
      </c>
      <c r="R78">
        <f>'Base Table 5'!U80/'Base Table 5'!U$131</f>
        <v>8.1684371237288652E-4</v>
      </c>
      <c r="S78">
        <f>'Base Table 5'!V80/'Base Table 5'!V$131</f>
        <v>1.4190143802521632E-3</v>
      </c>
      <c r="T78">
        <f>'Base Table 5'!W80/'Base Table 5'!W$131</f>
        <v>7.0685666786898371E-3</v>
      </c>
      <c r="U78">
        <f>'Base Table 5'!X80/'Base Table 5'!X$131</f>
        <v>3.7057652428913717E-3</v>
      </c>
      <c r="V78">
        <f>'Base Table 5'!Y80/'Base Table 5'!Y$131</f>
        <v>5.1483412290348821E-3</v>
      </c>
      <c r="W78">
        <f>'Base Table 5'!Z80/'Base Table 5'!Z$131</f>
        <v>3.4881741116991865E-3</v>
      </c>
      <c r="X78">
        <f>'Base Table 5'!AA80/'Base Table 5'!AA$131</f>
        <v>6.4512676695703222E-2</v>
      </c>
      <c r="Y78">
        <f>'Base Table 5'!AB80/'Base Table 5'!AB$131</f>
        <v>4.1276495618771405E-2</v>
      </c>
      <c r="Z78">
        <f>'Base Table 5'!AC80/'Base Table 5'!AC$131</f>
        <v>1.8981603704457953E-2</v>
      </c>
      <c r="AA78">
        <f>'Base Table 5'!AD80/'Base Table 5'!AD$131</f>
        <v>6.2597435115550697E-5</v>
      </c>
      <c r="AB78">
        <f>'Base Table 5'!AE80/'Base Table 5'!AE$131</f>
        <v>3.0515337423312887E-4</v>
      </c>
      <c r="AC78">
        <f>'Base Table 5'!AF80/'Base Table 5'!AF$131</f>
        <v>3.270245810661705E-3</v>
      </c>
      <c r="AD78">
        <f>'Base Table 5'!AG80/'Base Table 5'!AG$131</f>
        <v>2.4705979239134275E-4</v>
      </c>
      <c r="AE78">
        <f>'Base Table 5'!AH80/'Base Table 5'!AH$131</f>
        <v>3.206896551724138E-4</v>
      </c>
      <c r="AF78">
        <f>'Base Table 5'!AI80/'Base Table 5'!AI$131</f>
        <v>5.3383936359232892E-4</v>
      </c>
      <c r="AG78">
        <f>'Base Table 5'!AJ80/'Base Table 5'!AJ$131</f>
        <v>2.5056452955870097E-3</v>
      </c>
      <c r="AH78">
        <f>'Base Table 5'!AK80/'Base Table 5'!AK$131</f>
        <v>1.585201865851697E-3</v>
      </c>
      <c r="AI78">
        <f>'Base Table 5'!AL80/'Base Table 5'!AL$131</f>
        <v>2.303741687396348E-3</v>
      </c>
      <c r="AJ78">
        <f>'Base Table 5'!AM80/'Base Table 5'!AM$131</f>
        <v>8.9618315085941928E-3</v>
      </c>
      <c r="AK78">
        <f>'Base Table 5'!AN80/'Base Table 5'!AN$131</f>
        <v>7.0105654948863149E-3</v>
      </c>
      <c r="AL78">
        <f>'Base Table 5'!AO80/'Base Table 5'!AO$131</f>
        <v>2.7335316452675911E-3</v>
      </c>
      <c r="AM78">
        <f>'Base Table 5'!AP80/'Base Table 5'!AP$131</f>
        <v>9.0700913224979439E-3</v>
      </c>
      <c r="AN78">
        <f>'Base Table 5'!AQ80/'Base Table 5'!AQ$131</f>
        <v>4.7276140364764421E-4</v>
      </c>
      <c r="AO78">
        <f>'Base Table 5'!AR80/'Base Table 5'!AR$131</f>
        <v>1.0227070578636692E-2</v>
      </c>
      <c r="AP78">
        <f>'Base Table 5'!AS80/'Base Table 5'!AS$131</f>
        <v>5.3610892933791373E-3</v>
      </c>
      <c r="AQ78">
        <f>'Base Table 5'!AT80/'Base Table 5'!AT$131</f>
        <v>3.5044727145246649E-3</v>
      </c>
      <c r="AR78">
        <f>'Base Table 5'!AU80/'Base Table 5'!AU$131</f>
        <v>4.549861097946534E-4</v>
      </c>
      <c r="AS78">
        <f>'Base Table 5'!AV80/'Base Table 5'!AV$131</f>
        <v>2.9016720900347176E-3</v>
      </c>
      <c r="AT78">
        <f>'Base Table 5'!AW80/'Base Table 5'!AW$131</f>
        <v>5.3999481266031463E-3</v>
      </c>
      <c r="AU78">
        <f>'Base Table 5'!AX80/'Base Table 5'!AX$131</f>
        <v>6.0880335921963055E-3</v>
      </c>
      <c r="AV78">
        <f>'Base Table 5'!AY80/'Base Table 5'!AY$131</f>
        <v>4.3677314619094089E-3</v>
      </c>
      <c r="AW78">
        <f>'Base Table 5'!AZ80/'Base Table 5'!AZ$131</f>
        <v>1.5449963008141541E-3</v>
      </c>
      <c r="AX78">
        <f>'Base Table 5'!BA80/'Base Table 5'!BA$131</f>
        <v>1.877918215322964E-3</v>
      </c>
      <c r="AY78">
        <f>'Base Table 5'!BB80/'Base Table 5'!BB$131</f>
        <v>6.4840363058995962E-5</v>
      </c>
      <c r="AZ78">
        <f>'Base Table 5'!BC80/'Base Table 5'!BC$131</f>
        <v>1.043450862100349E-3</v>
      </c>
      <c r="BA78">
        <f>'Base Table 5'!BD80/'Base Table 5'!BD$131</f>
        <v>7.6099152311722386E-3</v>
      </c>
      <c r="BB78">
        <f>'Base Table 5'!BE80/'Base Table 5'!BE$131</f>
        <v>4.9646837238583623E-3</v>
      </c>
      <c r="BC78">
        <f>'Base Table 5'!BF80/'Base Table 5'!BF$131</f>
        <v>4.5841847628437593E-3</v>
      </c>
      <c r="BD78">
        <f>'Base Table 5'!BG80/'Base Table 5'!BG$131</f>
        <v>7.1940073013512292E-3</v>
      </c>
      <c r="BE78">
        <f>'Base Table 5'!BH80/'Base Table 5'!BH$131</f>
        <v>4.4174249877029018E-3</v>
      </c>
      <c r="BF78">
        <f>'Base Table 5'!BI80/'Base Table 5'!BI$131</f>
        <v>6.6328173505901559E-3</v>
      </c>
      <c r="BG78">
        <f>'Base Table 5'!BJ80/'Base Table 5'!BJ$131</f>
        <v>2.2866675737903423E-4</v>
      </c>
      <c r="BH78">
        <f>'Base Table 5'!BK80/'Base Table 5'!BK$131</f>
        <v>4.7290984046540873E-3</v>
      </c>
      <c r="BI78">
        <f>'Base Table 5'!BL80/'Base Table 5'!BL$131</f>
        <v>1.8906878870542673E-3</v>
      </c>
      <c r="BJ78">
        <f>'Base Table 5'!BM80/'Base Table 5'!BM$131</f>
        <v>2.1486625958403159E-3</v>
      </c>
      <c r="BK78">
        <f>'Base Table 5'!BN80/'Base Table 5'!BN$131</f>
        <v>3.2675538936931306E-3</v>
      </c>
      <c r="BL78">
        <f>'Base Table 5'!BO80/'Base Table 5'!BO$131</f>
        <v>2.2819729886367937E-3</v>
      </c>
      <c r="BM78">
        <f>'Base Table 5'!BP80/'Base Table 5'!BP$131</f>
        <v>2.4043794024963903E-3</v>
      </c>
      <c r="BN78">
        <f>'Base Table 5'!BQ80/'Base Table 5'!BQ$131</f>
        <v>2.4585867655670507E-3</v>
      </c>
      <c r="BO78">
        <f>'Base Table 5'!BR80/'Base Table 5'!BR$131</f>
        <v>1.534820117724568E-3</v>
      </c>
      <c r="BP78">
        <f>'Base Table 5'!BS80/'Base Table 5'!BS$131</f>
        <v>3.2411989281537777E-4</v>
      </c>
      <c r="BQ78">
        <f>'Base Table 5'!BT80/'Base Table 5'!BT$131</f>
        <v>2.8507459327374442E-3</v>
      </c>
      <c r="BR78">
        <f>'Base Table 5'!BU80/'Base Table 5'!BU$131</f>
        <v>3.1492388696927852E-3</v>
      </c>
      <c r="BS78">
        <f>'Base Table 5'!BV80/'Base Table 5'!BV$131</f>
        <v>8.7370835667830099E-4</v>
      </c>
      <c r="BT78">
        <f>'Base Table 5'!BW80/'Base Table 5'!BW$131</f>
        <v>4.8756229061348004E-4</v>
      </c>
      <c r="BU78">
        <f>'Base Table 5'!BX80/'Base Table 5'!BX$131</f>
        <v>1.2907040108349687E-3</v>
      </c>
      <c r="BV78">
        <f>'Base Table 5'!BY80/'Base Table 5'!BY$131</f>
        <v>5.3503887405367987E-3</v>
      </c>
      <c r="BW78">
        <f>'Base Table 5'!BZ80/'Base Table 5'!BZ$131</f>
        <v>2.8358075665597675E-3</v>
      </c>
      <c r="BX78">
        <f>'Base Table 5'!CA80/'Base Table 5'!CA$131</f>
        <v>3.2296484644706589E-3</v>
      </c>
      <c r="BY78">
        <f>'Base Table 5'!CB80/'Base Table 5'!CB$131</f>
        <v>6.3159914543440415E-4</v>
      </c>
      <c r="BZ78">
        <f>'Base Table 5'!CC80/'Base Table 5'!CC$131</f>
        <v>1.3701163745547427E-3</v>
      </c>
      <c r="CA78">
        <f>'Base Table 5'!CD80/'Base Table 5'!CD$131</f>
        <v>2.3056447768705066E-3</v>
      </c>
      <c r="CB78">
        <f>'Base Table 5'!CE80/'Base Table 5'!CE$131</f>
        <v>1.1839896723367443E-3</v>
      </c>
      <c r="CC78">
        <f>'Base Table 5'!CF80/'Base Table 5'!CF$131</f>
        <v>8.5673229883633016E-4</v>
      </c>
      <c r="CD78">
        <f>'Base Table 5'!CG80/'Base Table 5'!CG$131</f>
        <v>5.3502718762262456E-4</v>
      </c>
      <c r="CE78">
        <f>'Base Table 5'!CH80/'Base Table 5'!CH$131</f>
        <v>7.6119107611577691E-3</v>
      </c>
      <c r="CF78">
        <f>'Base Table 5'!CI80/'Base Table 5'!CI$131</f>
        <v>2.9060235027810392E-3</v>
      </c>
      <c r="CG78">
        <f>'Base Table 5'!CJ80/'Base Table 5'!CJ$131</f>
        <v>2.0998588166763719E-3</v>
      </c>
      <c r="CH78">
        <f>'Base Table 5'!CK80/'Base Table 5'!CK$131</f>
        <v>9.8414615500522842E-3</v>
      </c>
      <c r="CI78">
        <f>'Base Table 5'!CL80/'Base Table 5'!CL$131</f>
        <v>3.3212918024633151E-3</v>
      </c>
      <c r="CJ78">
        <f>'Base Table 5'!CM80/'Base Table 5'!CM$131</f>
        <v>4.552682037897879E-3</v>
      </c>
      <c r="CK78">
        <f>'Base Table 5'!CN80/'Base Table 5'!CN$131</f>
        <v>6.9358875644288161E-3</v>
      </c>
      <c r="CL78">
        <f>'Base Table 5'!CO80/'Base Table 5'!CO$131</f>
        <v>4.0923541276784414E-4</v>
      </c>
      <c r="CM78">
        <f>'Base Table 5'!CP80/'Base Table 5'!CP$131</f>
        <v>2.1030631540988284E-3</v>
      </c>
      <c r="CN78">
        <f>'Base Table 5'!CQ80/'Base Table 5'!CQ$131</f>
        <v>1.3217824798515522E-3</v>
      </c>
      <c r="CO78">
        <f>'Base Table 5'!CR80/'Base Table 5'!CR$131</f>
        <v>1.8972546322270926E-3</v>
      </c>
      <c r="CP78">
        <f>'Base Table 5'!CS80/'Base Table 5'!CS$131</f>
        <v>3.0298306939420643E-3</v>
      </c>
      <c r="CQ78">
        <f>'Base Table 5'!CT80/'Base Table 5'!CT$131</f>
        <v>9.0437718599763332E-8</v>
      </c>
      <c r="CR78">
        <f>'Base Table 5'!CU80/'Base Table 5'!CU$131</f>
        <v>8.7283005356703527E-8</v>
      </c>
      <c r="CS78">
        <f>'Base Table 5'!CV80/'Base Table 5'!CV$131</f>
        <v>5.1169292035398227E-4</v>
      </c>
      <c r="CT78">
        <f>'Base Table 5'!CW80/'Base Table 5'!CW$131</f>
        <v>9.5496838934584875E-3</v>
      </c>
      <c r="CU78">
        <f>'Base Table 5'!CX80/'Base Table 5'!CX$131</f>
        <v>2.5061447140121637E-3</v>
      </c>
      <c r="CV78">
        <f>'Base Table 5'!CY80/'Base Table 5'!CY$131</f>
        <v>1.1904729018008837E-2</v>
      </c>
      <c r="CW78">
        <f>'Base Table 5'!CZ80/'Base Table 5'!CZ$131</f>
        <v>5.310640205910799E-3</v>
      </c>
      <c r="CX78">
        <f>'Base Table 5'!DA80/'Base Table 5'!DA$131</f>
        <v>5.4033435495538414E-3</v>
      </c>
      <c r="CY78">
        <f>'Base Table 5'!DB80/'Base Table 5'!DB$131</f>
        <v>1.7724416046429792E-3</v>
      </c>
      <c r="CZ78">
        <f>'Base Table 5'!DC80/'Base Table 5'!DC$131</f>
        <v>6.2906083359580258E-3</v>
      </c>
      <c r="DA78">
        <f>'Base Table 5'!DD80/'Base Table 5'!DD$131</f>
        <v>2.6564285225105315E-3</v>
      </c>
      <c r="DB78">
        <f>'Base Table 5'!DE80/'Base Table 5'!DE$131</f>
        <v>5.4890928807760945E-3</v>
      </c>
      <c r="DC78">
        <f>'Base Table 5'!DF80/'Base Table 5'!DF$131</f>
        <v>3.3056650676546724E-3</v>
      </c>
      <c r="DD78">
        <f>'Base Table 5'!DG80/'Base Table 5'!DG$131</f>
        <v>1.2025584638386212E-3</v>
      </c>
      <c r="DE78">
        <f>'Base Table 5'!DH80/'Base Table 5'!DH$131</f>
        <v>1.2825168642461823E-3</v>
      </c>
      <c r="DF78">
        <f>'Base Table 5'!DI80/'Base Table 5'!DI$131</f>
        <v>7.2068211629636916E-3</v>
      </c>
      <c r="DG78">
        <f>'Base Table 5'!DJ80/'Base Table 5'!DJ$131</f>
        <v>5.7803922954585609E-3</v>
      </c>
      <c r="DH78">
        <f>'Base Table 5'!DK80/'Base Table 5'!DK$131</f>
        <v>9.7638376302840758E-3</v>
      </c>
      <c r="DI78">
        <f>'Base Table 5'!DL80/'Base Table 5'!DL$131</f>
        <v>1.9631768480324755E-3</v>
      </c>
      <c r="DJ78">
        <f>'Base Table 5'!DM80/'Base Table 5'!DM$131</f>
        <v>2.245002404767181E-3</v>
      </c>
      <c r="DK78">
        <f>'Base Table 5'!DN80/'Base Table 5'!DN$131</f>
        <v>4.3980488357908279E-3</v>
      </c>
      <c r="DL78">
        <f>'Base Table 5'!DO80/'Base Table 5'!DO$131</f>
        <v>1.2090392463722866E-3</v>
      </c>
    </row>
    <row r="79" spans="1:116" x14ac:dyDescent="0.4">
      <c r="A79">
        <v>78</v>
      </c>
      <c r="B79">
        <f>'Base Table 5'!E81/'Base Table 5'!E$131</f>
        <v>2.0846895710762616E-2</v>
      </c>
      <c r="C79">
        <f>'Base Table 5'!F81/'Base Table 5'!F$131</f>
        <v>3.0512415622598269E-2</v>
      </c>
      <c r="D79">
        <f>'Base Table 5'!G81/'Base Table 5'!G$131</f>
        <v>9.7627668376569828E-3</v>
      </c>
      <c r="E79">
        <f>'Base Table 5'!H81/'Base Table 5'!H$131</f>
        <v>8.3528256253201372E-3</v>
      </c>
      <c r="F79">
        <f>'Base Table 5'!I81/'Base Table 5'!I$131</f>
        <v>7.8588869379782961E-2</v>
      </c>
      <c r="G79">
        <f>'Base Table 5'!J81/'Base Table 5'!J$131</f>
        <v>4.5096872211538809E-3</v>
      </c>
      <c r="H79">
        <f>'Base Table 5'!K81/'Base Table 5'!K$131</f>
        <v>5.4699304846247384E-3</v>
      </c>
      <c r="I79">
        <f>'Base Table 5'!L81/'Base Table 5'!L$131</f>
        <v>9.723377042240744E-3</v>
      </c>
      <c r="J79">
        <f>'Base Table 5'!M81/'Base Table 5'!M$131</f>
        <v>1.6961473891230372E-3</v>
      </c>
      <c r="K79">
        <f>'Base Table 5'!N81/'Base Table 5'!N$131</f>
        <v>3.7826775173938117E-3</v>
      </c>
      <c r="L79">
        <f>'Base Table 5'!O81/'Base Table 5'!O$131</f>
        <v>1.4483103054984922E-2</v>
      </c>
      <c r="M79">
        <f>'Base Table 5'!P81/'Base Table 5'!P$131</f>
        <v>4.3229843528933498E-2</v>
      </c>
      <c r="N79">
        <f>'Base Table 5'!Q81/'Base Table 5'!Q$131</f>
        <v>9.7667630473979982E-3</v>
      </c>
      <c r="O79">
        <f>'Base Table 5'!R81/'Base Table 5'!R$131</f>
        <v>2.4661468715548848E-2</v>
      </c>
      <c r="P79">
        <f>'Base Table 5'!S81/'Base Table 5'!S$131</f>
        <v>2.0319122544500162E-2</v>
      </c>
      <c r="Q79">
        <f>'Base Table 5'!T81/'Base Table 5'!T$131</f>
        <v>7.5427880078080864E-2</v>
      </c>
      <c r="R79">
        <f>'Base Table 5'!U81/'Base Table 5'!U$131</f>
        <v>3.3481492403110262E-2</v>
      </c>
      <c r="S79">
        <f>'Base Table 5'!V81/'Base Table 5'!V$131</f>
        <v>2.4335722626204918E-2</v>
      </c>
      <c r="T79">
        <f>'Base Table 5'!W81/'Base Table 5'!W$131</f>
        <v>5.5926759822476857E-2</v>
      </c>
      <c r="U79">
        <f>'Base Table 5'!X81/'Base Table 5'!X$131</f>
        <v>1.9621799480267238E-2</v>
      </c>
      <c r="V79">
        <f>'Base Table 5'!Y81/'Base Table 5'!Y$131</f>
        <v>1.4546514600370663E-2</v>
      </c>
      <c r="W79">
        <f>'Base Table 5'!Z81/'Base Table 5'!Z$131</f>
        <v>3.9288830899858122E-2</v>
      </c>
      <c r="X79">
        <f>'Base Table 5'!AA81/'Base Table 5'!AA$131</f>
        <v>2.3062391835093701E-2</v>
      </c>
      <c r="Y79">
        <f>'Base Table 5'!AB81/'Base Table 5'!AB$131</f>
        <v>6.4249784696622764E-2</v>
      </c>
      <c r="Z79">
        <f>'Base Table 5'!AC81/'Base Table 5'!AC$131</f>
        <v>1.9882382675315724E-2</v>
      </c>
      <c r="AA79">
        <f>'Base Table 5'!AD81/'Base Table 5'!AD$131</f>
        <v>0.17195593348360177</v>
      </c>
      <c r="AB79">
        <f>'Base Table 5'!AE81/'Base Table 5'!AE$131</f>
        <v>5.5462822085889575E-2</v>
      </c>
      <c r="AC79">
        <f>'Base Table 5'!AF81/'Base Table 5'!AF$131</f>
        <v>3.3087665009424082E-2</v>
      </c>
      <c r="AD79">
        <f>'Base Table 5'!AG81/'Base Table 5'!AG$131</f>
        <v>5.3492366636731917E-2</v>
      </c>
      <c r="AE79">
        <f>'Base Table 5'!AH81/'Base Table 5'!AH$131</f>
        <v>3.2050816696914701E-3</v>
      </c>
      <c r="AF79">
        <f>'Base Table 5'!AI81/'Base Table 5'!AI$131</f>
        <v>4.7327755460356724E-2</v>
      </c>
      <c r="AG79">
        <f>'Base Table 5'!AJ81/'Base Table 5'!AJ$131</f>
        <v>8.5043746877601967E-2</v>
      </c>
      <c r="AH79">
        <f>'Base Table 5'!AK81/'Base Table 5'!AK$131</f>
        <v>4.9383215377191571E-2</v>
      </c>
      <c r="AI79">
        <f>'Base Table 5'!AL81/'Base Table 5'!AL$131</f>
        <v>4.2314314711429553E-2</v>
      </c>
      <c r="AJ79">
        <f>'Base Table 5'!AM81/'Base Table 5'!AM$131</f>
        <v>3.4334312366269472E-2</v>
      </c>
      <c r="AK79">
        <f>'Base Table 5'!AN81/'Base Table 5'!AN$131</f>
        <v>1.6833092170195973E-2</v>
      </c>
      <c r="AL79">
        <f>'Base Table 5'!AO81/'Base Table 5'!AO$131</f>
        <v>7.4435210710538388E-3</v>
      </c>
      <c r="AM79">
        <f>'Base Table 5'!AP81/'Base Table 5'!AP$131</f>
        <v>3.1106048208726277E-2</v>
      </c>
      <c r="AN79">
        <f>'Base Table 5'!AQ81/'Base Table 5'!AQ$131</f>
        <v>1.0406243731189806E-2</v>
      </c>
      <c r="AO79">
        <f>'Base Table 5'!AR81/'Base Table 5'!AR$131</f>
        <v>2.8428455918030809E-2</v>
      </c>
      <c r="AP79">
        <f>'Base Table 5'!AS81/'Base Table 5'!AS$131</f>
        <v>1.326590683016695E-2</v>
      </c>
      <c r="AQ79">
        <f>'Base Table 5'!AT81/'Base Table 5'!AT$131</f>
        <v>3.903835266818239E-2</v>
      </c>
      <c r="AR79">
        <f>'Base Table 5'!AU81/'Base Table 5'!AU$131</f>
        <v>1.2209144662710097E-2</v>
      </c>
      <c r="AS79">
        <f>'Base Table 5'!AV81/'Base Table 5'!AV$131</f>
        <v>4.2168353589504534E-2</v>
      </c>
      <c r="AT79">
        <f>'Base Table 5'!AW81/'Base Table 5'!AW$131</f>
        <v>1.3750942253556574E-2</v>
      </c>
      <c r="AU79">
        <f>'Base Table 5'!AX81/'Base Table 5'!AX$131</f>
        <v>0.10675464769944965</v>
      </c>
      <c r="AV79">
        <f>'Base Table 5'!AY81/'Base Table 5'!AY$131</f>
        <v>2.9527614467068617E-2</v>
      </c>
      <c r="AW79">
        <f>'Base Table 5'!AZ81/'Base Table 5'!AZ$131</f>
        <v>7.2996129518556552E-2</v>
      </c>
      <c r="AX79">
        <f>'Base Table 5'!BA81/'Base Table 5'!BA$131</f>
        <v>3.3437622506621911E-2</v>
      </c>
      <c r="AY79">
        <f>'Base Table 5'!BB81/'Base Table 5'!BB$131</f>
        <v>7.9775227169722965E-3</v>
      </c>
      <c r="AZ79">
        <f>'Base Table 5'!BC81/'Base Table 5'!BC$131</f>
        <v>1.5550227240309598E-2</v>
      </c>
      <c r="BA79">
        <f>'Base Table 5'!BD81/'Base Table 5'!BD$131</f>
        <v>2.4150698605469919E-2</v>
      </c>
      <c r="BB79">
        <f>'Base Table 5'!BE81/'Base Table 5'!BE$131</f>
        <v>1.6448716688922844E-2</v>
      </c>
      <c r="BC79">
        <f>'Base Table 5'!BF81/'Base Table 5'!BF$131</f>
        <v>1.9250330260318776E-2</v>
      </c>
      <c r="BD79">
        <f>'Base Table 5'!BG81/'Base Table 5'!BG$131</f>
        <v>2.1988333679396562E-2</v>
      </c>
      <c r="BE79">
        <f>'Base Table 5'!BH81/'Base Table 5'!BH$131</f>
        <v>6.8793777668470241E-3</v>
      </c>
      <c r="BF79">
        <f>'Base Table 5'!BI81/'Base Table 5'!BI$131</f>
        <v>7.0754171255335684E-3</v>
      </c>
      <c r="BG79">
        <f>'Base Table 5'!BJ81/'Base Table 5'!BJ$131</f>
        <v>7.1994233035299572E-3</v>
      </c>
      <c r="BH79">
        <f>'Base Table 5'!BK81/'Base Table 5'!BK$131</f>
        <v>9.3692739549278755E-3</v>
      </c>
      <c r="BI79">
        <f>'Base Table 5'!BL81/'Base Table 5'!BL$131</f>
        <v>1.2538655402147353E-2</v>
      </c>
      <c r="BJ79">
        <f>'Base Table 5'!BM81/'Base Table 5'!BM$131</f>
        <v>1.8799421206143557E-2</v>
      </c>
      <c r="BK79">
        <f>'Base Table 5'!BN81/'Base Table 5'!BN$131</f>
        <v>1.9380061943362878E-2</v>
      </c>
      <c r="BL79">
        <f>'Base Table 5'!BO81/'Base Table 5'!BO$131</f>
        <v>2.8703330306943241E-2</v>
      </c>
      <c r="BM79">
        <f>'Base Table 5'!BP81/'Base Table 5'!BP$131</f>
        <v>1.8078731381636935E-2</v>
      </c>
      <c r="BN79">
        <f>'Base Table 5'!BQ81/'Base Table 5'!BQ$131</f>
        <v>5.0528167089595941E-3</v>
      </c>
      <c r="BO79">
        <f>'Base Table 5'!BR81/'Base Table 5'!BR$131</f>
        <v>1.4749619915577987E-3</v>
      </c>
      <c r="BP79">
        <f>'Base Table 5'!BS81/'Base Table 5'!BS$131</f>
        <v>9.0791540778253303E-3</v>
      </c>
      <c r="BQ79">
        <f>'Base Table 5'!BT81/'Base Table 5'!BT$131</f>
        <v>2.6054112275737894E-3</v>
      </c>
      <c r="BR79">
        <f>'Base Table 5'!BU81/'Base Table 5'!BU$131</f>
        <v>1.1593387678064084E-2</v>
      </c>
      <c r="BS79">
        <f>'Base Table 5'!BV81/'Base Table 5'!BV$131</f>
        <v>1.2431947059794037E-2</v>
      </c>
      <c r="BT79">
        <f>'Base Table 5'!BW81/'Base Table 5'!BW$131</f>
        <v>1.0617694736968504E-2</v>
      </c>
      <c r="BU79">
        <f>'Base Table 5'!BX81/'Base Table 5'!BX$131</f>
        <v>9.4331796252342948E-3</v>
      </c>
      <c r="BV79">
        <f>'Base Table 5'!BY81/'Base Table 5'!BY$131</f>
        <v>1.2926494602301653E-2</v>
      </c>
      <c r="BW79">
        <f>'Base Table 5'!BZ81/'Base Table 5'!BZ$131</f>
        <v>3.0800423974110758E-2</v>
      </c>
      <c r="BX79">
        <f>'Base Table 5'!CA81/'Base Table 5'!CA$131</f>
        <v>1.9187175726924063E-2</v>
      </c>
      <c r="BY79">
        <f>'Base Table 5'!CB81/'Base Table 5'!CB$131</f>
        <v>6.7499090045893342E-3</v>
      </c>
      <c r="BZ79">
        <f>'Base Table 5'!CC81/'Base Table 5'!CC$131</f>
        <v>7.6698007483010618E-3</v>
      </c>
      <c r="CA79">
        <f>'Base Table 5'!CD81/'Base Table 5'!CD$131</f>
        <v>7.1076746858104792E-2</v>
      </c>
      <c r="CB79">
        <f>'Base Table 5'!CE81/'Base Table 5'!CE$131</f>
        <v>2.3776421565067412E-2</v>
      </c>
      <c r="CC79">
        <f>'Base Table 5'!CF81/'Base Table 5'!CF$131</f>
        <v>5.4090337588370951E-2</v>
      </c>
      <c r="CD79">
        <f>'Base Table 5'!CG81/'Base Table 5'!CG$131</f>
        <v>1.5459496047984753E-2</v>
      </c>
      <c r="CE79">
        <f>'Base Table 5'!CH81/'Base Table 5'!CH$131</f>
        <v>9.4853653216843539E-2</v>
      </c>
      <c r="CF79">
        <f>'Base Table 5'!CI81/'Base Table 5'!CI$131</f>
        <v>2.8453782524998954E-2</v>
      </c>
      <c r="CG79">
        <f>'Base Table 5'!CJ81/'Base Table 5'!CJ$131</f>
        <v>1.3200813752993588E-2</v>
      </c>
      <c r="CH79">
        <f>'Base Table 5'!CK81/'Base Table 5'!CK$131</f>
        <v>5.9740128685098828E-3</v>
      </c>
      <c r="CI79">
        <f>'Base Table 5'!CL81/'Base Table 5'!CL$131</f>
        <v>2.9801243448780027E-3</v>
      </c>
      <c r="CJ79">
        <f>'Base Table 5'!CM81/'Base Table 5'!CM$131</f>
        <v>5.7312216413658076E-4</v>
      </c>
      <c r="CK79">
        <f>'Base Table 5'!CN81/'Base Table 5'!CN$131</f>
        <v>2.9121861787906635E-3</v>
      </c>
      <c r="CL79">
        <f>'Base Table 5'!CO81/'Base Table 5'!CO$131</f>
        <v>6.3621136753485251E-4</v>
      </c>
      <c r="CM79">
        <f>'Base Table 5'!CP81/'Base Table 5'!CP$131</f>
        <v>3.4870986706366804E-4</v>
      </c>
      <c r="CN79">
        <f>'Base Table 5'!CQ81/'Base Table 5'!CQ$131</f>
        <v>7.9449968150220184E-4</v>
      </c>
      <c r="CO79">
        <f>'Base Table 5'!CR81/'Base Table 5'!CR$131</f>
        <v>6.8625305022082424E-3</v>
      </c>
      <c r="CP79">
        <f>'Base Table 5'!CS81/'Base Table 5'!CS$131</f>
        <v>1.5417073467278638E-2</v>
      </c>
      <c r="CQ79">
        <f>'Base Table 5'!CT81/'Base Table 5'!CT$131</f>
        <v>1.6996308293832754E-4</v>
      </c>
      <c r="CR79">
        <f>'Base Table 5'!CU81/'Base Table 5'!CU$131</f>
        <v>1.7295612417016118E-4</v>
      </c>
      <c r="CS79">
        <f>'Base Table 5'!CV81/'Base Table 5'!CV$131</f>
        <v>1.8583212389380527E-3</v>
      </c>
      <c r="CT79">
        <f>'Base Table 5'!CW81/'Base Table 5'!CW$131</f>
        <v>3.1138566514863119E-3</v>
      </c>
      <c r="CU79">
        <f>'Base Table 5'!CX81/'Base Table 5'!CX$131</f>
        <v>2.1494086714395552E-3</v>
      </c>
      <c r="CV79">
        <f>'Base Table 5'!CY81/'Base Table 5'!CY$131</f>
        <v>2.7056693849813115E-3</v>
      </c>
      <c r="CW79">
        <f>'Base Table 5'!CZ81/'Base Table 5'!CZ$131</f>
        <v>7.5396977347582973E-3</v>
      </c>
      <c r="CX79">
        <f>'Base Table 5'!DA81/'Base Table 5'!DA$131</f>
        <v>4.0129995941832483E-3</v>
      </c>
      <c r="CY79">
        <f>'Base Table 5'!DB81/'Base Table 5'!DB$131</f>
        <v>3.3523804939023316E-3</v>
      </c>
      <c r="CZ79">
        <f>'Base Table 5'!DC81/'Base Table 5'!DC$131</f>
        <v>3.3480200290654286E-3</v>
      </c>
      <c r="DA79">
        <f>'Base Table 5'!DD81/'Base Table 5'!DD$131</f>
        <v>3.3005647301584356E-3</v>
      </c>
      <c r="DB79">
        <f>'Base Table 5'!DE81/'Base Table 5'!DE$131</f>
        <v>5.8344978103244257E-3</v>
      </c>
      <c r="DC79">
        <f>'Base Table 5'!DF81/'Base Table 5'!DF$131</f>
        <v>3.4136829428648599E-3</v>
      </c>
      <c r="DD79">
        <f>'Base Table 5'!DG81/'Base Table 5'!DG$131</f>
        <v>4.8684699054890113E-3</v>
      </c>
      <c r="DE79">
        <f>'Base Table 5'!DH81/'Base Table 5'!DH$131</f>
        <v>4.6543283322853348E-3</v>
      </c>
      <c r="DF79">
        <f>'Base Table 5'!DI81/'Base Table 5'!DI$131</f>
        <v>6.6122998005252089E-3</v>
      </c>
      <c r="DG79">
        <f>'Base Table 5'!DJ81/'Base Table 5'!DJ$131</f>
        <v>5.7114967308711786E-3</v>
      </c>
      <c r="DH79">
        <f>'Base Table 5'!DK81/'Base Table 5'!DK$131</f>
        <v>6.0583025751663145E-3</v>
      </c>
      <c r="DI79">
        <f>'Base Table 5'!DL81/'Base Table 5'!DL$131</f>
        <v>6.4666863091730501E-3</v>
      </c>
      <c r="DJ79">
        <f>'Base Table 5'!DM81/'Base Table 5'!DM$131</f>
        <v>1.4443951681023311E-2</v>
      </c>
      <c r="DK79">
        <f>'Base Table 5'!DN81/'Base Table 5'!DN$131</f>
        <v>3.7011557861029013E-3</v>
      </c>
      <c r="DL79">
        <f>'Base Table 5'!DO81/'Base Table 5'!DO$131</f>
        <v>1.1049572206137195E-3</v>
      </c>
    </row>
    <row r="80" spans="1:116" x14ac:dyDescent="0.4">
      <c r="A80">
        <v>79</v>
      </c>
      <c r="B80">
        <f>'Base Table 5'!E82/'Base Table 5'!E$131</f>
        <v>1.0772017695851342E-3</v>
      </c>
      <c r="C80">
        <f>'Base Table 5'!F82/'Base Table 5'!F$131</f>
        <v>1.0797407755917866E-3</v>
      </c>
      <c r="D80">
        <f>'Base Table 5'!G82/'Base Table 5'!G$131</f>
        <v>1.4502387596130324E-3</v>
      </c>
      <c r="E80">
        <f>'Base Table 5'!H82/'Base Table 5'!H$131</f>
        <v>4.1322137614526264E-4</v>
      </c>
      <c r="F80">
        <f>'Base Table 5'!I82/'Base Table 5'!I$131</f>
        <v>1.2837630604383889E-3</v>
      </c>
      <c r="G80">
        <f>'Base Table 5'!J82/'Base Table 5'!J$131</f>
        <v>2.8039906271013024E-4</v>
      </c>
      <c r="H80">
        <f>'Base Table 5'!K82/'Base Table 5'!K$131</f>
        <v>1.7358466177570337E-4</v>
      </c>
      <c r="I80">
        <f>'Base Table 5'!L82/'Base Table 5'!L$131</f>
        <v>1.8075493111059597E-2</v>
      </c>
      <c r="J80">
        <f>'Base Table 5'!M82/'Base Table 5'!M$131</f>
        <v>4.578016779610286E-4</v>
      </c>
      <c r="K80">
        <f>'Base Table 5'!N82/'Base Table 5'!N$131</f>
        <v>5.0922575511039483E-3</v>
      </c>
      <c r="L80">
        <f>'Base Table 5'!O82/'Base Table 5'!O$131</f>
        <v>6.1256215862821239E-3</v>
      </c>
      <c r="M80">
        <f>'Base Table 5'!P82/'Base Table 5'!P$131</f>
        <v>1.7237757888761938E-3</v>
      </c>
      <c r="N80">
        <f>'Base Table 5'!Q82/'Base Table 5'!Q$131</f>
        <v>1.7588391052217331E-4</v>
      </c>
      <c r="O80">
        <f>'Base Table 5'!R82/'Base Table 5'!R$131</f>
        <v>6.7796476702589579E-4</v>
      </c>
      <c r="P80">
        <f>'Base Table 5'!S82/'Base Table 5'!S$131</f>
        <v>1.8027847650238099E-3</v>
      </c>
      <c r="Q80">
        <f>'Base Table 5'!T82/'Base Table 5'!T$131</f>
        <v>1.4584072564541148E-3</v>
      </c>
      <c r="R80">
        <f>'Base Table 5'!U82/'Base Table 5'!U$131</f>
        <v>1.2832960402111263E-3</v>
      </c>
      <c r="S80">
        <f>'Base Table 5'!V82/'Base Table 5'!V$131</f>
        <v>6.7196786689856247E-4</v>
      </c>
      <c r="T80">
        <f>'Base Table 5'!W82/'Base Table 5'!W$131</f>
        <v>5.9036420088751339E-3</v>
      </c>
      <c r="U80">
        <f>'Base Table 5'!X82/'Base Table 5'!X$131</f>
        <v>6.6035319883803742E-4</v>
      </c>
      <c r="V80">
        <f>'Base Table 5'!Y82/'Base Table 5'!Y$131</f>
        <v>4.8415423866868913E-4</v>
      </c>
      <c r="W80">
        <f>'Base Table 5'!Z82/'Base Table 5'!Z$131</f>
        <v>8.7197211567657568E-4</v>
      </c>
      <c r="X80">
        <f>'Base Table 5'!AA82/'Base Table 5'!AA$131</f>
        <v>1.2215451848991746E-3</v>
      </c>
      <c r="Y80">
        <f>'Base Table 5'!AB82/'Base Table 5'!AB$131</f>
        <v>2.2980225407647206E-3</v>
      </c>
      <c r="Z80">
        <f>'Base Table 5'!AC82/'Base Table 5'!AC$131</f>
        <v>1.5026512982376119E-3</v>
      </c>
      <c r="AA80">
        <f>'Base Table 5'!AD82/'Base Table 5'!AD$131</f>
        <v>3.9906514237150244E-3</v>
      </c>
      <c r="AB80">
        <f>'Base Table 5'!AE82/'Base Table 5'!AE$131</f>
        <v>8.3300613496932517E-4</v>
      </c>
      <c r="AC80">
        <f>'Base Table 5'!AF82/'Base Table 5'!AF$131</f>
        <v>1.2246643267899058E-3</v>
      </c>
      <c r="AD80">
        <f>'Base Table 5'!AG82/'Base Table 5'!AG$131</f>
        <v>7.8235600923925194E-4</v>
      </c>
      <c r="AE80">
        <f>'Base Table 5'!AH82/'Base Table 5'!AH$131</f>
        <v>6.1433756805807617E-5</v>
      </c>
      <c r="AF80">
        <f>'Base Table 5'!AI82/'Base Table 5'!AI$131</f>
        <v>7.9327531599233914E-4</v>
      </c>
      <c r="AG80">
        <f>'Base Table 5'!AJ82/'Base Table 5'!AJ$131</f>
        <v>1.8418151540383007E-3</v>
      </c>
      <c r="AH80">
        <f>'Base Table 5'!AK82/'Base Table 5'!AK$131</f>
        <v>9.1828052115168078E-4</v>
      </c>
      <c r="AI80">
        <f>'Base Table 5'!AL82/'Base Table 5'!AL$131</f>
        <v>1.0115196601929318E-3</v>
      </c>
      <c r="AJ80">
        <f>'Base Table 5'!AM82/'Base Table 5'!AM$131</f>
        <v>1.7892456779989036E-3</v>
      </c>
      <c r="AK80">
        <f>'Base Table 5'!AN82/'Base Table 5'!AN$131</f>
        <v>5.7500001015901078E-4</v>
      </c>
      <c r="AL80">
        <f>'Base Table 5'!AO82/'Base Table 5'!AO$131</f>
        <v>2.9813287959790829E-4</v>
      </c>
      <c r="AM80">
        <f>'Base Table 5'!AP82/'Base Table 5'!AP$131</f>
        <v>1.4620583277429417E-3</v>
      </c>
      <c r="AN80">
        <f>'Base Table 5'!AQ82/'Base Table 5'!AQ$131</f>
        <v>1.8491344094605853E-3</v>
      </c>
      <c r="AO80">
        <f>'Base Table 5'!AR82/'Base Table 5'!AR$131</f>
        <v>1.4112777369466943E-3</v>
      </c>
      <c r="AP80">
        <f>'Base Table 5'!AS82/'Base Table 5'!AS$131</f>
        <v>3.4375216267898945E-3</v>
      </c>
      <c r="AQ80">
        <f>'Base Table 5'!AT82/'Base Table 5'!AT$131</f>
        <v>8.1459976461937557E-4</v>
      </c>
      <c r="AR80">
        <f>'Base Table 5'!AU82/'Base Table 5'!AU$131</f>
        <v>2.8270803926512745E-4</v>
      </c>
      <c r="AS80">
        <f>'Base Table 5'!AV82/'Base Table 5'!AV$131</f>
        <v>1.0272890536341187E-3</v>
      </c>
      <c r="AT80">
        <f>'Base Table 5'!AW82/'Base Table 5'!AW$131</f>
        <v>6.3746799834589105E-4</v>
      </c>
      <c r="AU80">
        <f>'Base Table 5'!AX82/'Base Table 5'!AX$131</f>
        <v>2.1188521602935077E-3</v>
      </c>
      <c r="AV80">
        <f>'Base Table 5'!AY82/'Base Table 5'!AY$131</f>
        <v>7.3951693651032248E-4</v>
      </c>
      <c r="AW80">
        <f>'Base Table 5'!AZ82/'Base Table 5'!AZ$131</f>
        <v>1.2996510434039224E-3</v>
      </c>
      <c r="AX80">
        <f>'Base Table 5'!BA82/'Base Table 5'!BA$131</f>
        <v>9.1262375605414437E-3</v>
      </c>
      <c r="AY80">
        <f>'Base Table 5'!BB82/'Base Table 5'!BB$131</f>
        <v>4.5070523223430066E-3</v>
      </c>
      <c r="AZ80">
        <f>'Base Table 5'!BC82/'Base Table 5'!BC$131</f>
        <v>1.8177960088343282E-3</v>
      </c>
      <c r="BA80">
        <f>'Base Table 5'!BD82/'Base Table 5'!BD$131</f>
        <v>1.9397234084115597E-3</v>
      </c>
      <c r="BB80">
        <f>'Base Table 5'!BE82/'Base Table 5'!BE$131</f>
        <v>2.1083183402646776E-3</v>
      </c>
      <c r="BC80">
        <f>'Base Table 5'!BF82/'Base Table 5'!BF$131</f>
        <v>1.3947052867248882E-3</v>
      </c>
      <c r="BD80">
        <f>'Base Table 5'!BG82/'Base Table 5'!BG$131</f>
        <v>8.3936570023374036E-4</v>
      </c>
      <c r="BE80">
        <f>'Base Table 5'!BH82/'Base Table 5'!BH$131</f>
        <v>6.5129119527791441E-4</v>
      </c>
      <c r="BF80">
        <f>'Base Table 5'!BI82/'Base Table 5'!BI$131</f>
        <v>3.0002978856550895E-3</v>
      </c>
      <c r="BG80">
        <f>'Base Table 5'!BJ82/'Base Table 5'!BJ$131</f>
        <v>5.5170633012105268E-4</v>
      </c>
      <c r="BH80">
        <f>'Base Table 5'!BK82/'Base Table 5'!BK$131</f>
        <v>2.5980464508750472E-4</v>
      </c>
      <c r="BI80">
        <f>'Base Table 5'!BL82/'Base Table 5'!BL$131</f>
        <v>3.8112252610947425E-4</v>
      </c>
      <c r="BJ80">
        <f>'Base Table 5'!BM82/'Base Table 5'!BM$131</f>
        <v>4.9134761496092154E-4</v>
      </c>
      <c r="BK80">
        <f>'Base Table 5'!BN82/'Base Table 5'!BN$131</f>
        <v>5.6567268441650733E-4</v>
      </c>
      <c r="BL80">
        <f>'Base Table 5'!BO82/'Base Table 5'!BO$131</f>
        <v>7.4436383932705615E-4</v>
      </c>
      <c r="BM80">
        <f>'Base Table 5'!BP82/'Base Table 5'!BP$131</f>
        <v>3.788320916501598E-4</v>
      </c>
      <c r="BN80">
        <f>'Base Table 5'!BQ82/'Base Table 5'!BQ$131</f>
        <v>1.9698653132929926E-3</v>
      </c>
      <c r="BO80">
        <f>'Base Table 5'!BR82/'Base Table 5'!BR$131</f>
        <v>4.8080533897288305E-5</v>
      </c>
      <c r="BP80">
        <f>'Base Table 5'!BS82/'Base Table 5'!BS$131</f>
        <v>1.6407378182595932E-4</v>
      </c>
      <c r="BQ80">
        <f>'Base Table 5'!BT82/'Base Table 5'!BT$131</f>
        <v>1.0378753777892096E-4</v>
      </c>
      <c r="BR80">
        <f>'Base Table 5'!BU82/'Base Table 5'!BU$131</f>
        <v>9.6294311894783297E-3</v>
      </c>
      <c r="BS80">
        <f>'Base Table 5'!BV82/'Base Table 5'!BV$131</f>
        <v>3.6913766985612149E-4</v>
      </c>
      <c r="BT80">
        <f>'Base Table 5'!BW82/'Base Table 5'!BW$131</f>
        <v>5.8549094009294059E-4</v>
      </c>
      <c r="BU80">
        <f>'Base Table 5'!BX82/'Base Table 5'!BX$131</f>
        <v>7.2786660559065095E-4</v>
      </c>
      <c r="BV80">
        <f>'Base Table 5'!BY82/'Base Table 5'!BY$131</f>
        <v>4.7051165628643666E-4</v>
      </c>
      <c r="BW80">
        <f>'Base Table 5'!BZ82/'Base Table 5'!BZ$131</f>
        <v>6.85061951356109E-3</v>
      </c>
      <c r="BX80">
        <f>'Base Table 5'!CA82/'Base Table 5'!CA$131</f>
        <v>6.8329929846766904E-4</v>
      </c>
      <c r="BY80">
        <f>'Base Table 5'!CB82/'Base Table 5'!CB$131</f>
        <v>2.9101519227725905E-4</v>
      </c>
      <c r="BZ80">
        <f>'Base Table 5'!CC82/'Base Table 5'!CC$131</f>
        <v>5.7213630871049608E-4</v>
      </c>
      <c r="CA80">
        <f>'Base Table 5'!CD82/'Base Table 5'!CD$131</f>
        <v>8.891868875768285E-3</v>
      </c>
      <c r="CB80">
        <f>'Base Table 5'!CE82/'Base Table 5'!CE$131</f>
        <v>3.0467569859965401E-2</v>
      </c>
      <c r="CC80">
        <f>'Base Table 5'!CF82/'Base Table 5'!CF$131</f>
        <v>6.4680169455232474E-3</v>
      </c>
      <c r="CD80">
        <f>'Base Table 5'!CG82/'Base Table 5'!CG$131</f>
        <v>4.9376926957789117E-4</v>
      </c>
      <c r="CE80">
        <f>'Base Table 5'!CH82/'Base Table 5'!CH$131</f>
        <v>3.9229083179638637E-3</v>
      </c>
      <c r="CF80">
        <f>'Base Table 5'!CI82/'Base Table 5'!CI$131</f>
        <v>6.6511267335009807E-3</v>
      </c>
      <c r="CG80">
        <f>'Base Table 5'!CJ82/'Base Table 5'!CJ$131</f>
        <v>3.3297693016606284E-4</v>
      </c>
      <c r="CH80">
        <f>'Base Table 5'!CK82/'Base Table 5'!CK$131</f>
        <v>3.2111730946599693E-4</v>
      </c>
      <c r="CI80">
        <f>'Base Table 5'!CL82/'Base Table 5'!CL$131</f>
        <v>1.1865071543252218E-4</v>
      </c>
      <c r="CJ80">
        <f>'Base Table 5'!CM82/'Base Table 5'!CM$131</f>
        <v>1.0187307190106922E-4</v>
      </c>
      <c r="CK80">
        <f>'Base Table 5'!CN82/'Base Table 5'!CN$131</f>
        <v>5.8843940750250576E-4</v>
      </c>
      <c r="CL80">
        <f>'Base Table 5'!CO82/'Base Table 5'!CO$131</f>
        <v>3.1357389663118109E-5</v>
      </c>
      <c r="CM80">
        <f>'Base Table 5'!CP82/'Base Table 5'!CP$131</f>
        <v>3.2673868858548114E-5</v>
      </c>
      <c r="CN80">
        <f>'Base Table 5'!CQ82/'Base Table 5'!CQ$131</f>
        <v>1.1296009084111114E-4</v>
      </c>
      <c r="CO80">
        <f>'Base Table 5'!CR82/'Base Table 5'!CR$131</f>
        <v>1.4907372047523684E-4</v>
      </c>
      <c r="CP80">
        <f>'Base Table 5'!CS82/'Base Table 5'!CS$131</f>
        <v>1.1906349737074071E-3</v>
      </c>
      <c r="CQ80">
        <f>'Base Table 5'!CT82/'Base Table 5'!CT$131</f>
        <v>1.7943770936537658E-6</v>
      </c>
      <c r="CR80">
        <f>'Base Table 5'!CU82/'Base Table 5'!CU$131</f>
        <v>1.7110239938972833E-6</v>
      </c>
      <c r="CS80">
        <f>'Base Table 5'!CV82/'Base Table 5'!CV$131</f>
        <v>1.8518584070796457E-4</v>
      </c>
      <c r="CT80">
        <f>'Base Table 5'!CW82/'Base Table 5'!CW$131</f>
        <v>2.3500039941768417E-4</v>
      </c>
      <c r="CU80">
        <f>'Base Table 5'!CX82/'Base Table 5'!CX$131</f>
        <v>1.6586873410776506E-4</v>
      </c>
      <c r="CV80">
        <f>'Base Table 5'!CY82/'Base Table 5'!CY$131</f>
        <v>2.8040944614339113E-4</v>
      </c>
      <c r="CW80">
        <f>'Base Table 5'!CZ82/'Base Table 5'!CZ$131</f>
        <v>5.5791193958119596E-4</v>
      </c>
      <c r="CX80">
        <f>'Base Table 5'!DA82/'Base Table 5'!DA$131</f>
        <v>3.0026713274090345E-4</v>
      </c>
      <c r="CY80">
        <f>'Base Table 5'!DB82/'Base Table 5'!DB$131</f>
        <v>1.5128071183771391E-4</v>
      </c>
      <c r="CZ80">
        <f>'Base Table 5'!DC82/'Base Table 5'!DC$131</f>
        <v>2.0459329804409969E-4</v>
      </c>
      <c r="DA80">
        <f>'Base Table 5'!DD82/'Base Table 5'!DD$131</f>
        <v>1.8586842294143961E-4</v>
      </c>
      <c r="DB80">
        <f>'Base Table 5'!DE82/'Base Table 5'!DE$131</f>
        <v>3.1859455215534597E-4</v>
      </c>
      <c r="DC80">
        <f>'Base Table 5'!DF82/'Base Table 5'!DF$131</f>
        <v>3.0778128083739959E-4</v>
      </c>
      <c r="DD80">
        <f>'Base Table 5'!DG82/'Base Table 5'!DG$131</f>
        <v>1.4166212105966015E-4</v>
      </c>
      <c r="DE80">
        <f>'Base Table 5'!DH82/'Base Table 5'!DH$131</f>
        <v>1.649646563170983E-4</v>
      </c>
      <c r="DF80">
        <f>'Base Table 5'!DI82/'Base Table 5'!DI$131</f>
        <v>5.0521017711570066E-4</v>
      </c>
      <c r="DG80">
        <f>'Base Table 5'!DJ82/'Base Table 5'!DJ$131</f>
        <v>7.4488778936207805E-4</v>
      </c>
      <c r="DH80">
        <f>'Base Table 5'!DK82/'Base Table 5'!DK$131</f>
        <v>3.551858752506815E-4</v>
      </c>
      <c r="DI80">
        <f>'Base Table 5'!DL82/'Base Table 5'!DL$131</f>
        <v>3.2056570418385384E-4</v>
      </c>
      <c r="DJ80">
        <f>'Base Table 5'!DM82/'Base Table 5'!DM$131</f>
        <v>4.1507945439324368E-4</v>
      </c>
      <c r="DK80">
        <f>'Base Table 5'!DN82/'Base Table 5'!DN$131</f>
        <v>2.3798468405060967E-4</v>
      </c>
      <c r="DL80">
        <f>'Base Table 5'!DO82/'Base Table 5'!DO$131</f>
        <v>4.3464929924586624E-5</v>
      </c>
    </row>
    <row r="81" spans="1:116" x14ac:dyDescent="0.4">
      <c r="A81">
        <v>80</v>
      </c>
      <c r="B81">
        <f>'Base Table 5'!E83/'Base Table 5'!E$131</f>
        <v>7.3884044192808087E-4</v>
      </c>
      <c r="C81">
        <f>'Base Table 5'!F83/'Base Table 5'!F$131</f>
        <v>2.6321905694266578E-4</v>
      </c>
      <c r="D81">
        <f>'Base Table 5'!G83/'Base Table 5'!G$131</f>
        <v>3.7661118861162898E-4</v>
      </c>
      <c r="E81">
        <f>'Base Table 5'!H83/'Base Table 5'!H$131</f>
        <v>6.0578907453046607E-3</v>
      </c>
      <c r="F81">
        <f>'Base Table 5'!I83/'Base Table 5'!I$131</f>
        <v>3.2881809115782991E-4</v>
      </c>
      <c r="G81">
        <f>'Base Table 5'!J83/'Base Table 5'!J$131</f>
        <v>1.0343899537315796E-2</v>
      </c>
      <c r="H81">
        <f>'Base Table 5'!K83/'Base Table 5'!K$131</f>
        <v>4.4319994568193534E-4</v>
      </c>
      <c r="I81">
        <f>'Base Table 5'!L83/'Base Table 5'!L$131</f>
        <v>4.5381235070602818E-4</v>
      </c>
      <c r="J81">
        <f>'Base Table 5'!M83/'Base Table 5'!M$131</f>
        <v>2.2795263795895378E-3</v>
      </c>
      <c r="K81">
        <f>'Base Table 5'!N83/'Base Table 5'!N$131</f>
        <v>8.427659595723519E-4</v>
      </c>
      <c r="L81">
        <f>'Base Table 5'!O83/'Base Table 5'!O$131</f>
        <v>2.3491129151804744E-3</v>
      </c>
      <c r="M81">
        <f>'Base Table 5'!P83/'Base Table 5'!P$131</f>
        <v>7.4338960023583381E-4</v>
      </c>
      <c r="N81">
        <f>'Base Table 5'!Q83/'Base Table 5'!Q$131</f>
        <v>1.6737646332867964E-3</v>
      </c>
      <c r="O81">
        <f>'Base Table 5'!R83/'Base Table 5'!R$131</f>
        <v>6.8090309807186059E-4</v>
      </c>
      <c r="P81">
        <f>'Base Table 5'!S83/'Base Table 5'!S$131</f>
        <v>3.6596536918102537E-4</v>
      </c>
      <c r="Q81">
        <f>'Base Table 5'!T83/'Base Table 5'!T$131</f>
        <v>1.6752000253094541E-3</v>
      </c>
      <c r="R81">
        <f>'Base Table 5'!U83/'Base Table 5'!U$131</f>
        <v>1.1286972165404361E-3</v>
      </c>
      <c r="S81">
        <f>'Base Table 5'!V83/'Base Table 5'!V$131</f>
        <v>4.1873821806145475E-3</v>
      </c>
      <c r="T81">
        <f>'Base Table 5'!W83/'Base Table 5'!W$131</f>
        <v>2.4817277015961002E-3</v>
      </c>
      <c r="U81">
        <f>'Base Table 5'!X83/'Base Table 5'!X$131</f>
        <v>1.149140336860957E-3</v>
      </c>
      <c r="V81">
        <f>'Base Table 5'!Y83/'Base Table 5'!Y$131</f>
        <v>1.1516587217886291E-3</v>
      </c>
      <c r="W81">
        <f>'Base Table 5'!Z83/'Base Table 5'!Z$131</f>
        <v>2.005518727116551E-3</v>
      </c>
      <c r="X81">
        <f>'Base Table 5'!AA83/'Base Table 5'!AA$131</f>
        <v>3.3654055042425931E-3</v>
      </c>
      <c r="Y81">
        <f>'Base Table 5'!AB83/'Base Table 5'!AB$131</f>
        <v>2.4496629947464571E-3</v>
      </c>
      <c r="Z81">
        <f>'Base Table 5'!AC83/'Base Table 5'!AC$131</f>
        <v>1.7571818331072087E-3</v>
      </c>
      <c r="AA81">
        <f>'Base Table 5'!AD83/'Base Table 5'!AD$131</f>
        <v>8.2000042597424696E-4</v>
      </c>
      <c r="AB81">
        <f>'Base Table 5'!AE83/'Base Table 5'!AE$131</f>
        <v>2.6674846625766879E-4</v>
      </c>
      <c r="AC81">
        <f>'Base Table 5'!AF83/'Base Table 5'!AF$131</f>
        <v>1.1409115373955648E-3</v>
      </c>
      <c r="AD81">
        <f>'Base Table 5'!AG83/'Base Table 5'!AG$131</f>
        <v>3.5294256055906105E-4</v>
      </c>
      <c r="AE81">
        <f>'Base Table 5'!AH83/'Base Table 5'!AH$131</f>
        <v>2.2096188747731398E-4</v>
      </c>
      <c r="AF81">
        <f>'Base Table 5'!AI83/'Base Table 5'!AI$131</f>
        <v>6.5271135516022647E-4</v>
      </c>
      <c r="AG81">
        <f>'Base Table 5'!AJ83/'Base Table 5'!AJ$131</f>
        <v>5.876269775187342E-4</v>
      </c>
      <c r="AH81">
        <f>'Base Table 5'!AK83/'Base Table 5'!AK$131</f>
        <v>7.2921023001447643E-4</v>
      </c>
      <c r="AI81">
        <f>'Base Table 5'!AL83/'Base Table 5'!AL$131</f>
        <v>7.5939294511229976E-3</v>
      </c>
      <c r="AJ81">
        <f>'Base Table 5'!AM83/'Base Table 5'!AM$131</f>
        <v>7.2130006822433866E-3</v>
      </c>
      <c r="AK81">
        <f>'Base Table 5'!AN83/'Base Table 5'!AN$131</f>
        <v>1.032349841560951E-3</v>
      </c>
      <c r="AL81">
        <f>'Base Table 5'!AO83/'Base Table 5'!AO$131</f>
        <v>1.8639180225227825E-3</v>
      </c>
      <c r="AM81">
        <f>'Base Table 5'!AP83/'Base Table 5'!AP$131</f>
        <v>3.0169308656720641E-3</v>
      </c>
      <c r="AN81">
        <f>'Base Table 5'!AQ83/'Base Table 5'!AQ$131</f>
        <v>2.8444690978978028E-3</v>
      </c>
      <c r="AO81">
        <f>'Base Table 5'!AR83/'Base Table 5'!AR$131</f>
        <v>8.3005343927644911E-3</v>
      </c>
      <c r="AP81">
        <f>'Base Table 5'!AS83/'Base Table 5'!AS$131</f>
        <v>3.6804252673518808E-3</v>
      </c>
      <c r="AQ81">
        <f>'Base Table 5'!AT83/'Base Table 5'!AT$131</f>
        <v>1.59883121867885E-3</v>
      </c>
      <c r="AR81">
        <f>'Base Table 5'!AU83/'Base Table 5'!AU$131</f>
        <v>4.7035664396829135E-4</v>
      </c>
      <c r="AS81">
        <f>'Base Table 5'!AV83/'Base Table 5'!AV$131</f>
        <v>7.2934318190060465E-3</v>
      </c>
      <c r="AT81">
        <f>'Base Table 5'!AW83/'Base Table 5'!AW$131</f>
        <v>3.4877993637877449E-3</v>
      </c>
      <c r="AU81">
        <f>'Base Table 5'!AX83/'Base Table 5'!AX$131</f>
        <v>2.0124380458895713E-3</v>
      </c>
      <c r="AV81">
        <f>'Base Table 5'!AY83/'Base Table 5'!AY$131</f>
        <v>3.8207727943358402E-3</v>
      </c>
      <c r="AW81">
        <f>'Base Table 5'!AZ83/'Base Table 5'!AZ$131</f>
        <v>2.4348334873739506E-3</v>
      </c>
      <c r="AX81">
        <f>'Base Table 5'!BA83/'Base Table 5'!BA$131</f>
        <v>3.2254957876533563E-3</v>
      </c>
      <c r="AY81">
        <f>'Base Table 5'!BB83/'Base Table 5'!BB$131</f>
        <v>3.3900194021154874E-3</v>
      </c>
      <c r="AZ81">
        <f>'Base Table 5'!BC83/'Base Table 5'!BC$131</f>
        <v>1.7627824537292192E-3</v>
      </c>
      <c r="BA81">
        <f>'Base Table 5'!BD83/'Base Table 5'!BD$131</f>
        <v>3.0923256961559887E-3</v>
      </c>
      <c r="BB81">
        <f>'Base Table 5'!BE83/'Base Table 5'!BE$131</f>
        <v>4.611085157724599E-3</v>
      </c>
      <c r="BC81">
        <f>'Base Table 5'!BF83/'Base Table 5'!BF$131</f>
        <v>1.8609290973603712E-3</v>
      </c>
      <c r="BD81">
        <f>'Base Table 5'!BG83/'Base Table 5'!BG$131</f>
        <v>1.3092581090282632E-3</v>
      </c>
      <c r="BE81">
        <f>'Base Table 5'!BH83/'Base Table 5'!BH$131</f>
        <v>7.0630841121495326E-4</v>
      </c>
      <c r="BF81">
        <f>'Base Table 5'!BI83/'Base Table 5'!BI$131</f>
        <v>2.4452055522693742E-4</v>
      </c>
      <c r="BG81">
        <f>'Base Table 5'!BJ83/'Base Table 5'!BJ$131</f>
        <v>1.9896859401022626E-4</v>
      </c>
      <c r="BH81">
        <f>'Base Table 5'!BK83/'Base Table 5'!BK$131</f>
        <v>1.8161340106620776E-4</v>
      </c>
      <c r="BI81">
        <f>'Base Table 5'!BL83/'Base Table 5'!BL$131</f>
        <v>3.0353073995682567E-4</v>
      </c>
      <c r="BJ81">
        <f>'Base Table 5'!BM83/'Base Table 5'!BM$131</f>
        <v>3.1400101583628579E-4</v>
      </c>
      <c r="BK81">
        <f>'Base Table 5'!BN83/'Base Table 5'!BN$131</f>
        <v>3.5742732597474693E-4</v>
      </c>
      <c r="BL81">
        <f>'Base Table 5'!BO83/'Base Table 5'!BO$131</f>
        <v>5.5162703318772943E-4</v>
      </c>
      <c r="BM81">
        <f>'Base Table 5'!BP83/'Base Table 5'!BP$131</f>
        <v>2.7946248975033248E-4</v>
      </c>
      <c r="BN81">
        <f>'Base Table 5'!BQ83/'Base Table 5'!BQ$131</f>
        <v>1.0925551434706228E-2</v>
      </c>
      <c r="BO81">
        <f>'Base Table 5'!BR83/'Base Table 5'!BR$131</f>
        <v>1.064498817928681E-4</v>
      </c>
      <c r="BP81">
        <f>'Base Table 5'!BS83/'Base Table 5'!BS$131</f>
        <v>1.8785763929941711E-2</v>
      </c>
      <c r="BQ81">
        <f>'Base Table 5'!BT83/'Base Table 5'!BT$131</f>
        <v>1.2726191241720788E-4</v>
      </c>
      <c r="BR81">
        <f>'Base Table 5'!BU83/'Base Table 5'!BU$131</f>
        <v>5.6671203549433623E-4</v>
      </c>
      <c r="BS81">
        <f>'Base Table 5'!BV83/'Base Table 5'!BV$131</f>
        <v>9.5401640996478111E-4</v>
      </c>
      <c r="BT81">
        <f>'Base Table 5'!BW83/'Base Table 5'!BW$131</f>
        <v>9.737460824457547E-4</v>
      </c>
      <c r="BU81">
        <f>'Base Table 5'!BX83/'Base Table 5'!BX$131</f>
        <v>1.0281612786020948E-3</v>
      </c>
      <c r="BV81">
        <f>'Base Table 5'!BY83/'Base Table 5'!BY$131</f>
        <v>5.0142709063794966E-4</v>
      </c>
      <c r="BW81">
        <f>'Base Table 5'!BZ83/'Base Table 5'!BZ$131</f>
        <v>8.4810673425688952E-3</v>
      </c>
      <c r="BX81">
        <f>'Base Table 5'!CA83/'Base Table 5'!CA$131</f>
        <v>6.5929640194554637E-4</v>
      </c>
      <c r="BY81">
        <f>'Base Table 5'!CB83/'Base Table 5'!CB$131</f>
        <v>2.6721237537585059E-3</v>
      </c>
      <c r="BZ81">
        <f>'Base Table 5'!CC83/'Base Table 5'!CC$131</f>
        <v>1.1117713248272707E-3</v>
      </c>
      <c r="CA81">
        <f>'Base Table 5'!CD83/'Base Table 5'!CD$131</f>
        <v>2.9470409093281459E-3</v>
      </c>
      <c r="CB81">
        <f>'Base Table 5'!CE83/'Base Table 5'!CE$131</f>
        <v>3.6369492554084212E-4</v>
      </c>
      <c r="CC81">
        <f>'Base Table 5'!CF83/'Base Table 5'!CF$131</f>
        <v>8.0350638005209599E-2</v>
      </c>
      <c r="CD81">
        <f>'Base Table 5'!CG83/'Base Table 5'!CG$131</f>
        <v>2.8114580413700317E-3</v>
      </c>
      <c r="CE81">
        <f>'Base Table 5'!CH83/'Base Table 5'!CH$131</f>
        <v>2.0014481255144659E-3</v>
      </c>
      <c r="CF81">
        <f>'Base Table 5'!CI83/'Base Table 5'!CI$131</f>
        <v>2.9892997484444609E-3</v>
      </c>
      <c r="CG81">
        <f>'Base Table 5'!CJ83/'Base Table 5'!CJ$131</f>
        <v>2.1484562452131641E-4</v>
      </c>
      <c r="CH81">
        <f>'Base Table 5'!CK83/'Base Table 5'!CK$131</f>
        <v>2.2290502170656365E-4</v>
      </c>
      <c r="CI81">
        <f>'Base Table 5'!CL83/'Base Table 5'!CL$131</f>
        <v>1.5281339420452833E-4</v>
      </c>
      <c r="CJ81">
        <f>'Base Table 5'!CM83/'Base Table 5'!CM$131</f>
        <v>5.6412989253336963E-5</v>
      </c>
      <c r="CK81">
        <f>'Base Table 5'!CN83/'Base Table 5'!CN$131</f>
        <v>8.5557121973526759E-4</v>
      </c>
      <c r="CL81">
        <f>'Base Table 5'!CO83/'Base Table 5'!CO$131</f>
        <v>4.0292097950691489E-5</v>
      </c>
      <c r="CM81">
        <f>'Base Table 5'!CP83/'Base Table 5'!CP$131</f>
        <v>1.3588322027765652E-4</v>
      </c>
      <c r="CN81">
        <f>'Base Table 5'!CQ83/'Base Table 5'!CQ$131</f>
        <v>2.7387071758938711E-4</v>
      </c>
      <c r="CO81">
        <f>'Base Table 5'!CR83/'Base Table 5'!CR$131</f>
        <v>9.6319979309843583E-5</v>
      </c>
      <c r="CP81">
        <f>'Base Table 5'!CS83/'Base Table 5'!CS$131</f>
        <v>8.0051065381926483E-4</v>
      </c>
      <c r="CQ81">
        <f>'Base Table 5'!CT83/'Base Table 5'!CT$131</f>
        <v>6.1157231799366117E-5</v>
      </c>
      <c r="CR81">
        <f>'Base Table 5'!CU83/'Base Table 5'!CU$131</f>
        <v>6.353371523250334E-5</v>
      </c>
      <c r="CS81">
        <f>'Base Table 5'!CV83/'Base Table 5'!CV$131</f>
        <v>3.7701150442477871E-4</v>
      </c>
      <c r="CT81">
        <f>'Base Table 5'!CW83/'Base Table 5'!CW$131</f>
        <v>5.9420423199705533E-4</v>
      </c>
      <c r="CU81">
        <f>'Base Table 5'!CX83/'Base Table 5'!CX$131</f>
        <v>7.1495694572062401E-5</v>
      </c>
      <c r="CV81">
        <f>'Base Table 5'!CY83/'Base Table 5'!CY$131</f>
        <v>1.2325322799864088E-3</v>
      </c>
      <c r="CW81">
        <f>'Base Table 5'!CZ83/'Base Table 5'!CZ$131</f>
        <v>6.9148969280871946E-4</v>
      </c>
      <c r="CX81">
        <f>'Base Table 5'!DA83/'Base Table 5'!DA$131</f>
        <v>1.3531041573008531E-3</v>
      </c>
      <c r="CY81">
        <f>'Base Table 5'!DB83/'Base Table 5'!DB$131</f>
        <v>3.9747678071581161E-3</v>
      </c>
      <c r="CZ81">
        <f>'Base Table 5'!DC83/'Base Table 5'!DC$131</f>
        <v>7.0185940950600364E-4</v>
      </c>
      <c r="DA81">
        <f>'Base Table 5'!DD83/'Base Table 5'!DD$131</f>
        <v>7.6426408431524886E-4</v>
      </c>
      <c r="DB81">
        <f>'Base Table 5'!DE83/'Base Table 5'!DE$131</f>
        <v>1.3253105422820913E-3</v>
      </c>
      <c r="DC81">
        <f>'Base Table 5'!DF83/'Base Table 5'!DF$131</f>
        <v>6.1702155220148824E-4</v>
      </c>
      <c r="DD81">
        <f>'Base Table 5'!DG83/'Base Table 5'!DG$131</f>
        <v>3.7355469172044157E-4</v>
      </c>
      <c r="DE81">
        <f>'Base Table 5'!DH83/'Base Table 5'!DH$131</f>
        <v>4.6779922715563184E-4</v>
      </c>
      <c r="DF81">
        <f>'Base Table 5'!DI83/'Base Table 5'!DI$131</f>
        <v>7.3117712444294202E-4</v>
      </c>
      <c r="DG81">
        <f>'Base Table 5'!DJ83/'Base Table 5'!DJ$131</f>
        <v>7.05764269305531E-4</v>
      </c>
      <c r="DH81">
        <f>'Base Table 5'!DK83/'Base Table 5'!DK$131</f>
        <v>7.0085616671639235E-4</v>
      </c>
      <c r="DI81">
        <f>'Base Table 5'!DL83/'Base Table 5'!DL$131</f>
        <v>1.0576180187258559E-3</v>
      </c>
      <c r="DJ81">
        <f>'Base Table 5'!DM83/'Base Table 5'!DM$131</f>
        <v>9.416067578866896E-4</v>
      </c>
      <c r="DK81">
        <f>'Base Table 5'!DN83/'Base Table 5'!DN$131</f>
        <v>7.763990993865283E-4</v>
      </c>
      <c r="DL81">
        <f>'Base Table 5'!DO83/'Base Table 5'!DO$131</f>
        <v>3.9263447794751137E-4</v>
      </c>
    </row>
    <row r="82" spans="1:116" x14ac:dyDescent="0.4">
      <c r="A82">
        <v>81</v>
      </c>
      <c r="B82">
        <f>'Base Table 5'!E84/'Base Table 5'!E$131</f>
        <v>5.629791148542173E-4</v>
      </c>
      <c r="C82">
        <f>'Base Table 5'!F84/'Base Table 5'!F$131</f>
        <v>3.2391303535335197E-4</v>
      </c>
      <c r="D82">
        <f>'Base Table 5'!G84/'Base Table 5'!G$131</f>
        <v>5.9156708399543635E-4</v>
      </c>
      <c r="E82">
        <f>'Base Table 5'!H84/'Base Table 5'!H$131</f>
        <v>3.7541219443283354E-4</v>
      </c>
      <c r="F82">
        <f>'Base Table 5'!I84/'Base Table 5'!I$131</f>
        <v>1.597667495163266E-4</v>
      </c>
      <c r="G82">
        <f>'Base Table 5'!J84/'Base Table 5'!J$131</f>
        <v>2.8432567952035013E-4</v>
      </c>
      <c r="H82">
        <f>'Base Table 5'!K84/'Base Table 5'!K$131</f>
        <v>6.8766082933826005E-4</v>
      </c>
      <c r="I82">
        <f>'Base Table 5'!L84/'Base Table 5'!L$131</f>
        <v>1.2026547869820696E-3</v>
      </c>
      <c r="J82">
        <f>'Base Table 5'!M84/'Base Table 5'!M$131</f>
        <v>5.9228513495487118E-4</v>
      </c>
      <c r="K82">
        <f>'Base Table 5'!N84/'Base Table 5'!N$131</f>
        <v>4.9268688898860603E-4</v>
      </c>
      <c r="L82">
        <f>'Base Table 5'!O84/'Base Table 5'!O$131</f>
        <v>1.6544505511268195E-3</v>
      </c>
      <c r="M82">
        <f>'Base Table 5'!P84/'Base Table 5'!P$131</f>
        <v>1.4936691478138345E-3</v>
      </c>
      <c r="N82">
        <f>'Base Table 5'!Q84/'Base Table 5'!Q$131</f>
        <v>6.9882378235130603E-4</v>
      </c>
      <c r="O82">
        <f>'Base Table 5'!R84/'Base Table 5'!R$131</f>
        <v>9.1808221027290897E-5</v>
      </c>
      <c r="P82">
        <f>'Base Table 5'!S84/'Base Table 5'!S$131</f>
        <v>2.9088491899040346E-3</v>
      </c>
      <c r="Q82">
        <f>'Base Table 5'!T84/'Base Table 5'!T$131</f>
        <v>2.4428718911014973E-4</v>
      </c>
      <c r="R82">
        <f>'Base Table 5'!U84/'Base Table 5'!U$131</f>
        <v>1.099762355329014E-3</v>
      </c>
      <c r="S82">
        <f>'Base Table 5'!V84/'Base Table 5'!V$131</f>
        <v>1.0063964000837612E-3</v>
      </c>
      <c r="T82">
        <f>'Base Table 5'!W84/'Base Table 5'!W$131</f>
        <v>2.0905572241531932E-3</v>
      </c>
      <c r="U82">
        <f>'Base Table 5'!X84/'Base Table 5'!X$131</f>
        <v>4.62315450735232E-4</v>
      </c>
      <c r="V82">
        <f>'Base Table 5'!Y84/'Base Table 5'!Y$131</f>
        <v>8.4016859854680681E-4</v>
      </c>
      <c r="W82">
        <f>'Base Table 5'!Z84/'Base Table 5'!Z$131</f>
        <v>9.3082152119046153E-4</v>
      </c>
      <c r="X82">
        <f>'Base Table 5'!AA84/'Base Table 5'!AA$131</f>
        <v>1.4316473990223365E-3</v>
      </c>
      <c r="Y82">
        <f>'Base Table 5'!AB84/'Base Table 5'!AB$131</f>
        <v>5.4964795654375903E-4</v>
      </c>
      <c r="Z82">
        <f>'Base Table 5'!AC84/'Base Table 5'!AC$131</f>
        <v>8.923328867432188E-4</v>
      </c>
      <c r="AA82">
        <f>'Base Table 5'!AD84/'Base Table 5'!AD$131</f>
        <v>6.6753281430276051E-4</v>
      </c>
      <c r="AB82">
        <f>'Base Table 5'!AE84/'Base Table 5'!AE$131</f>
        <v>1.7865030674846629E-4</v>
      </c>
      <c r="AC82">
        <f>'Base Table 5'!AF84/'Base Table 5'!AF$131</f>
        <v>1.2691553745115738E-3</v>
      </c>
      <c r="AD82">
        <f>'Base Table 5'!AG84/'Base Table 5'!AG$131</f>
        <v>8.0588551327652274E-4</v>
      </c>
      <c r="AE82">
        <f>'Base Table 5'!AH84/'Base Table 5'!AH$131</f>
        <v>1.0343012704174229E-3</v>
      </c>
      <c r="AF82">
        <f>'Base Table 5'!AI84/'Base Table 5'!AI$131</f>
        <v>9.0976119094117317E-4</v>
      </c>
      <c r="AG82">
        <f>'Base Table 5'!AJ84/'Base Table 5'!AJ$131</f>
        <v>1.8544546211490416E-4</v>
      </c>
      <c r="AH82">
        <f>'Base Table 5'!AK84/'Base Table 5'!AK$131</f>
        <v>5.6117098278912661E-4</v>
      </c>
      <c r="AI82">
        <f>'Base Table 5'!AL84/'Base Table 5'!AL$131</f>
        <v>5.3160492702394825E-4</v>
      </c>
      <c r="AJ82">
        <f>'Base Table 5'!AM84/'Base Table 5'!AM$131</f>
        <v>2.440282828918595E-3</v>
      </c>
      <c r="AK82">
        <f>'Base Table 5'!AN84/'Base Table 5'!AN$131</f>
        <v>1.3311661012573514E-3</v>
      </c>
      <c r="AL82">
        <f>'Base Table 5'!AO84/'Base Table 5'!AO$131</f>
        <v>2.7737660665200025E-4</v>
      </c>
      <c r="AM82">
        <f>'Base Table 5'!AP84/'Base Table 5'!AP$131</f>
        <v>6.7088344273816334E-4</v>
      </c>
      <c r="AN82">
        <f>'Base Table 5'!AQ84/'Base Table 5'!AQ$131</f>
        <v>6.2829185428264029E-4</v>
      </c>
      <c r="AO82">
        <f>'Base Table 5'!AR84/'Base Table 5'!AR$131</f>
        <v>1.6780257073276789E-3</v>
      </c>
      <c r="AP82">
        <f>'Base Table 5'!AS84/'Base Table 5'!AS$131</f>
        <v>1.1534721971902732E-3</v>
      </c>
      <c r="AQ82">
        <f>'Base Table 5'!AT84/'Base Table 5'!AT$131</f>
        <v>2.3501104971859125E-3</v>
      </c>
      <c r="AR82">
        <f>'Base Table 5'!AU84/'Base Table 5'!AU$131</f>
        <v>3.0722770092307379E-4</v>
      </c>
      <c r="AS82">
        <f>'Base Table 5'!AV84/'Base Table 5'!AV$131</f>
        <v>2.7931927863532167E-4</v>
      </c>
      <c r="AT82">
        <f>'Base Table 5'!AW84/'Base Table 5'!AW$131</f>
        <v>3.4277687451094319E-4</v>
      </c>
      <c r="AU82">
        <f>'Base Table 5'!AX84/'Base Table 5'!AX$131</f>
        <v>1.1460775733042451E-3</v>
      </c>
      <c r="AV82">
        <f>'Base Table 5'!AY84/'Base Table 5'!AY$131</f>
        <v>2.448231603486221E-4</v>
      </c>
      <c r="AW82">
        <f>'Base Table 5'!AZ84/'Base Table 5'!AZ$131</f>
        <v>1.1463926857710647E-3</v>
      </c>
      <c r="AX82">
        <f>'Base Table 5'!BA84/'Base Table 5'!BA$131</f>
        <v>5.608781141426477E-4</v>
      </c>
      <c r="AY82">
        <f>'Base Table 5'!BB84/'Base Table 5'!BB$131</f>
        <v>1.2646170100158787E-5</v>
      </c>
      <c r="AZ82">
        <f>'Base Table 5'!BC84/'Base Table 5'!BC$131</f>
        <v>3.5700093559177382E-4</v>
      </c>
      <c r="BA82">
        <f>'Base Table 5'!BD84/'Base Table 5'!BD$131</f>
        <v>1.4875746753905612E-3</v>
      </c>
      <c r="BB82">
        <f>'Base Table 5'!BE84/'Base Table 5'!BE$131</f>
        <v>7.6412299327750419E-4</v>
      </c>
      <c r="BC82">
        <f>'Base Table 5'!BF84/'Base Table 5'!BF$131</f>
        <v>1.1156480990743461E-3</v>
      </c>
      <c r="BD82">
        <f>'Base Table 5'!BG84/'Base Table 5'!BG$131</f>
        <v>1.1491993065757496E-3</v>
      </c>
      <c r="BE82">
        <f>'Base Table 5'!BH84/'Base Table 5'!BH$131</f>
        <v>1.3378504672897197E-3</v>
      </c>
      <c r="BF82">
        <f>'Base Table 5'!BI84/'Base Table 5'!BI$131</f>
        <v>2.0735557496591952E-4</v>
      </c>
      <c r="BG82">
        <f>'Base Table 5'!BJ84/'Base Table 5'!BJ$131</f>
        <v>3.4221142080032973E-4</v>
      </c>
      <c r="BH82">
        <f>'Base Table 5'!BK84/'Base Table 5'!BK$131</f>
        <v>1.2546747625669416E-3</v>
      </c>
      <c r="BI82">
        <f>'Base Table 5'!BL84/'Base Table 5'!BL$131</f>
        <v>1.7391053838670049E-3</v>
      </c>
      <c r="BJ82">
        <f>'Base Table 5'!BM84/'Base Table 5'!BM$131</f>
        <v>1.6007864078881591E-3</v>
      </c>
      <c r="BK82">
        <f>'Base Table 5'!BN84/'Base Table 5'!BN$131</f>
        <v>2.665702693422211E-3</v>
      </c>
      <c r="BL82">
        <f>'Base Table 5'!BO84/'Base Table 5'!BO$131</f>
        <v>6.5063924834040136E-4</v>
      </c>
      <c r="BM82">
        <f>'Base Table 5'!BP84/'Base Table 5'!BP$131</f>
        <v>3.9953547448337925E-4</v>
      </c>
      <c r="BN82">
        <f>'Base Table 5'!BQ84/'Base Table 5'!BQ$131</f>
        <v>8.7070076127269199E-4</v>
      </c>
      <c r="BO82">
        <f>'Base Table 5'!BR84/'Base Table 5'!BR$131</f>
        <v>5.7665196010557671E-4</v>
      </c>
      <c r="BP82">
        <f>'Base Table 5'!BS84/'Base Table 5'!BS$131</f>
        <v>2.5034587623308795E-4</v>
      </c>
      <c r="BQ82">
        <f>'Base Table 5'!BT84/'Base Table 5'!BT$131</f>
        <v>1.7579512571538807E-3</v>
      </c>
      <c r="BR82">
        <f>'Base Table 5'!BU84/'Base Table 5'!BU$131</f>
        <v>8.1074588893937532E-4</v>
      </c>
      <c r="BS82">
        <f>'Base Table 5'!BV84/'Base Table 5'!BV$131</f>
        <v>1.0182334040978382E-3</v>
      </c>
      <c r="BT82">
        <f>'Base Table 5'!BW84/'Base Table 5'!BW$131</f>
        <v>5.7402586486389126E-4</v>
      </c>
      <c r="BU82">
        <f>'Base Table 5'!BX84/'Base Table 5'!BX$131</f>
        <v>4.5586407703855132E-4</v>
      </c>
      <c r="BV82">
        <f>'Base Table 5'!BY84/'Base Table 5'!BY$131</f>
        <v>3.0496036661023306E-4</v>
      </c>
      <c r="BW82">
        <f>'Base Table 5'!BZ84/'Base Table 5'!BZ$131</f>
        <v>2.9899293159746914E-3</v>
      </c>
      <c r="BX82">
        <f>'Base Table 5'!CA84/'Base Table 5'!CA$131</f>
        <v>1.5756407734852165E-3</v>
      </c>
      <c r="BY82">
        <f>'Base Table 5'!CB84/'Base Table 5'!CB$131</f>
        <v>4.9683177717993353E-3</v>
      </c>
      <c r="BZ82">
        <f>'Base Table 5'!CC84/'Base Table 5'!CC$131</f>
        <v>1.1616701920935054E-3</v>
      </c>
      <c r="CA82">
        <f>'Base Table 5'!CD84/'Base Table 5'!CD$131</f>
        <v>2.4073908089701918E-3</v>
      </c>
      <c r="CB82">
        <f>'Base Table 5'!CE84/'Base Table 5'!CE$131</f>
        <v>1.3410091446983236E-3</v>
      </c>
      <c r="CC82">
        <f>'Base Table 5'!CF84/'Base Table 5'!CF$131</f>
        <v>1.6664328405101669E-3</v>
      </c>
      <c r="CD82">
        <f>'Base Table 5'!CG84/'Base Table 5'!CG$131</f>
        <v>2.9479441112169963E-2</v>
      </c>
      <c r="CE82">
        <f>'Base Table 5'!CH84/'Base Table 5'!CH$131</f>
        <v>1.0253938135590814E-2</v>
      </c>
      <c r="CF82">
        <f>'Base Table 5'!CI84/'Base Table 5'!CI$131</f>
        <v>1.874000408761484E-2</v>
      </c>
      <c r="CG82">
        <f>'Base Table 5'!CJ84/'Base Table 5'!CJ$131</f>
        <v>4.4965220507385628E-3</v>
      </c>
      <c r="CH82">
        <f>'Base Table 5'!CK84/'Base Table 5'!CK$131</f>
        <v>2.1524301074740196E-3</v>
      </c>
      <c r="CI82">
        <f>'Base Table 5'!CL84/'Base Table 5'!CL$131</f>
        <v>2.246373162748839E-3</v>
      </c>
      <c r="CJ82">
        <f>'Base Table 5'!CM84/'Base Table 5'!CM$131</f>
        <v>7.3554649761642735E-4</v>
      </c>
      <c r="CK82">
        <f>'Base Table 5'!CN84/'Base Table 5'!CN$131</f>
        <v>8.5230547040629641E-4</v>
      </c>
      <c r="CL82">
        <f>'Base Table 5'!CO84/'Base Table 5'!CO$131</f>
        <v>1.9720791225119895E-4</v>
      </c>
      <c r="CM82">
        <f>'Base Table 5'!CP84/'Base Table 5'!CP$131</f>
        <v>4.055320331342711E-4</v>
      </c>
      <c r="CN82">
        <f>'Base Table 5'!CQ84/'Base Table 5'!CQ$131</f>
        <v>6.0336638324978535E-4</v>
      </c>
      <c r="CO82">
        <f>'Base Table 5'!CR84/'Base Table 5'!CR$131</f>
        <v>2.00935125260321E-3</v>
      </c>
      <c r="CP82">
        <f>'Base Table 5'!CS84/'Base Table 5'!CS$131</f>
        <v>8.1761147755250892E-4</v>
      </c>
      <c r="CQ82">
        <f>'Base Table 5'!CT84/'Base Table 5'!CT$131</f>
        <v>3.4505468019602007E-7</v>
      </c>
      <c r="CR82">
        <f>'Base Table 5'!CU84/'Base Table 5'!CU$131</f>
        <v>3.3943390972051371E-7</v>
      </c>
      <c r="CS82">
        <f>'Base Table 5'!CV84/'Base Table 5'!CV$131</f>
        <v>6.0304336283185836E-4</v>
      </c>
      <c r="CT82">
        <f>'Base Table 5'!CW84/'Base Table 5'!CW$131</f>
        <v>2.6502110486043744E-3</v>
      </c>
      <c r="CU82">
        <f>'Base Table 5'!CX84/'Base Table 5'!CX$131</f>
        <v>4.3283948075666483E-3</v>
      </c>
      <c r="CV82">
        <f>'Base Table 5'!CY84/'Base Table 5'!CY$131</f>
        <v>3.0463566089024806E-3</v>
      </c>
      <c r="CW82">
        <f>'Base Table 5'!CZ84/'Base Table 5'!CZ$131</f>
        <v>2.1527028966825102E-3</v>
      </c>
      <c r="CX82">
        <f>'Base Table 5'!DA84/'Base Table 5'!DA$131</f>
        <v>2.8635845871816897E-3</v>
      </c>
      <c r="CY82">
        <f>'Base Table 5'!DB84/'Base Table 5'!DB$131</f>
        <v>5.503968829691396E-3</v>
      </c>
      <c r="CZ82">
        <f>'Base Table 5'!DC84/'Base Table 5'!DC$131</f>
        <v>1.7540061833893309E-3</v>
      </c>
      <c r="DA82">
        <f>'Base Table 5'!DD84/'Base Table 5'!DD$131</f>
        <v>2.0553832164867006E-3</v>
      </c>
      <c r="DB82">
        <f>'Base Table 5'!DE84/'Base Table 5'!DE$131</f>
        <v>3.3175522048131817E-3</v>
      </c>
      <c r="DC82">
        <f>'Base Table 5'!DF84/'Base Table 5'!DF$131</f>
        <v>1.6831624495060303E-3</v>
      </c>
      <c r="DD82">
        <f>'Base Table 5'!DG84/'Base Table 5'!DG$131</f>
        <v>4.867197645481805E-4</v>
      </c>
      <c r="DE82">
        <f>'Base Table 5'!DH84/'Base Table 5'!DH$131</f>
        <v>5.6756172111175837E-4</v>
      </c>
      <c r="DF82">
        <f>'Base Table 5'!DI84/'Base Table 5'!DI$131</f>
        <v>4.2214448229120705E-3</v>
      </c>
      <c r="DG82">
        <f>'Base Table 5'!DJ84/'Base Table 5'!DJ$131</f>
        <v>4.7287860045944511E-3</v>
      </c>
      <c r="DH82">
        <f>'Base Table 5'!DK84/'Base Table 5'!DK$131</f>
        <v>5.1892977065069804E-3</v>
      </c>
      <c r="DI82">
        <f>'Base Table 5'!DL84/'Base Table 5'!DL$131</f>
        <v>6.2363320893079287E-4</v>
      </c>
      <c r="DJ82">
        <f>'Base Table 5'!DM84/'Base Table 5'!DM$131</f>
        <v>1.9113298746869078E-3</v>
      </c>
      <c r="DK82">
        <f>'Base Table 5'!DN84/'Base Table 5'!DN$131</f>
        <v>9.6267718998255551E-4</v>
      </c>
      <c r="DL82">
        <f>'Base Table 5'!DO84/'Base Table 5'!DO$131</f>
        <v>9.5879649211951879E-5</v>
      </c>
    </row>
    <row r="83" spans="1:116" x14ac:dyDescent="0.4">
      <c r="A83">
        <v>82</v>
      </c>
      <c r="B83">
        <f>'Base Table 5'!E85/'Base Table 5'!E$131</f>
        <v>1.4247290461697139E-3</v>
      </c>
      <c r="C83">
        <f>'Base Table 5'!F85/'Base Table 5'!F$131</f>
        <v>1.5019230392494221E-3</v>
      </c>
      <c r="D83">
        <f>'Base Table 5'!G85/'Base Table 5'!G$131</f>
        <v>1.4029000124405838E-3</v>
      </c>
      <c r="E83">
        <f>'Base Table 5'!H85/'Base Table 5'!H$131</f>
        <v>1.0404886571718703E-3</v>
      </c>
      <c r="F83">
        <f>'Base Table 5'!I85/'Base Table 5'!I$131</f>
        <v>1.5523882886397588E-3</v>
      </c>
      <c r="G83">
        <f>'Base Table 5'!J85/'Base Table 5'!J$131</f>
        <v>8.7676203710820226E-4</v>
      </c>
      <c r="H83">
        <f>'Base Table 5'!K85/'Base Table 5'!K$131</f>
        <v>8.979670554685596E-4</v>
      </c>
      <c r="I83">
        <f>'Base Table 5'!L85/'Base Table 5'!L$131</f>
        <v>1.4502040980880291E-3</v>
      </c>
      <c r="J83">
        <f>'Base Table 5'!M85/'Base Table 5'!M$131</f>
        <v>1.430824730943547E-3</v>
      </c>
      <c r="K83">
        <f>'Base Table 5'!N85/'Base Table 5'!N$131</f>
        <v>3.8680992378250286E-4</v>
      </c>
      <c r="L83">
        <f>'Base Table 5'!O85/'Base Table 5'!O$131</f>
        <v>2.7075840405153101E-3</v>
      </c>
      <c r="M83">
        <f>'Base Table 5'!P85/'Base Table 5'!P$131</f>
        <v>1.814483938595795E-3</v>
      </c>
      <c r="N83">
        <f>'Base Table 5'!Q85/'Base Table 5'!Q$131</f>
        <v>1.0214400162316258E-3</v>
      </c>
      <c r="O83">
        <f>'Base Table 5'!R85/'Base Table 5'!R$131</f>
        <v>5.9021306274889172E-4</v>
      </c>
      <c r="P83">
        <f>'Base Table 5'!S85/'Base Table 5'!S$131</f>
        <v>2.1351486469770205E-3</v>
      </c>
      <c r="Q83">
        <f>'Base Table 5'!T85/'Base Table 5'!T$131</f>
        <v>2.0120461378036448E-3</v>
      </c>
      <c r="R83">
        <f>'Base Table 5'!U85/'Base Table 5'!U$131</f>
        <v>1.4443807458151981E-3</v>
      </c>
      <c r="S83">
        <f>'Base Table 5'!V85/'Base Table 5'!V$131</f>
        <v>9.4232789032953153E-4</v>
      </c>
      <c r="T83">
        <f>'Base Table 5'!W85/'Base Table 5'!W$131</f>
        <v>2.7667903279729269E-3</v>
      </c>
      <c r="U83">
        <f>'Base Table 5'!X85/'Base Table 5'!X$131</f>
        <v>1.1311717330296041E-3</v>
      </c>
      <c r="V83">
        <f>'Base Table 5'!Y85/'Base Table 5'!Y$131</f>
        <v>1.0121067753328643E-3</v>
      </c>
      <c r="W83">
        <f>'Base Table 5'!Z85/'Base Table 5'!Z$131</f>
        <v>1.3970920852542721E-3</v>
      </c>
      <c r="X83">
        <f>'Base Table 5'!AA85/'Base Table 5'!AA$131</f>
        <v>2.8472985152356496E-3</v>
      </c>
      <c r="Y83">
        <f>'Base Table 5'!AB85/'Base Table 5'!AB$131</f>
        <v>1.7856479935774681E-3</v>
      </c>
      <c r="Z83">
        <f>'Base Table 5'!AC85/'Base Table 5'!AC$131</f>
        <v>9.6711763152449197E-4</v>
      </c>
      <c r="AA83">
        <f>'Base Table 5'!AD85/'Base Table 5'!AD$131</f>
        <v>4.3459762836240423E-3</v>
      </c>
      <c r="AB83">
        <f>'Base Table 5'!AE85/'Base Table 5'!AE$131</f>
        <v>1.1679754601226994E-3</v>
      </c>
      <c r="AC83">
        <f>'Base Table 5'!AF85/'Base Table 5'!AF$131</f>
        <v>1.760849964134511E-3</v>
      </c>
      <c r="AD83">
        <f>'Base Table 5'!AG85/'Base Table 5'!AG$131</f>
        <v>1.5156922184008566E-3</v>
      </c>
      <c r="AE83">
        <f>'Base Table 5'!AH85/'Base Table 5'!AH$131</f>
        <v>1.3595281306715064E-3</v>
      </c>
      <c r="AF83">
        <f>'Base Table 5'!AI85/'Base Table 5'!AI$131</f>
        <v>1.813448630488366E-3</v>
      </c>
      <c r="AG83">
        <f>'Base Table 5'!AJ85/'Base Table 5'!AJ$131</f>
        <v>1.8149375520399658E-3</v>
      </c>
      <c r="AH83">
        <f>'Base Table 5'!AK85/'Base Table 5'!AK$131</f>
        <v>1.1844217468232267E-3</v>
      </c>
      <c r="AI83">
        <f>'Base Table 5'!AL85/'Base Table 5'!AL$131</f>
        <v>1.6312112413798801E-3</v>
      </c>
      <c r="AJ83">
        <f>'Base Table 5'!AM85/'Base Table 5'!AM$131</f>
        <v>2.4746863181934059E-3</v>
      </c>
      <c r="AK83">
        <f>'Base Table 5'!AN85/'Base Table 5'!AN$131</f>
        <v>2.8870848566622765E-3</v>
      </c>
      <c r="AL83">
        <f>'Base Table 5'!AO85/'Base Table 5'!AO$131</f>
        <v>2.4982330221358991E-4</v>
      </c>
      <c r="AM83">
        <f>'Base Table 5'!AP85/'Base Table 5'!AP$131</f>
        <v>1.39052827114376E-3</v>
      </c>
      <c r="AN83">
        <f>'Base Table 5'!AQ85/'Base Table 5'!AQ$131</f>
        <v>7.3792313951495257E-4</v>
      </c>
      <c r="AO83">
        <f>'Base Table 5'!AR85/'Base Table 5'!AR$131</f>
        <v>2.5302988887212188E-3</v>
      </c>
      <c r="AP83">
        <f>'Base Table 5'!AS85/'Base Table 5'!AS$131</f>
        <v>1.2753037917685806E-3</v>
      </c>
      <c r="AQ83">
        <f>'Base Table 5'!AT85/'Base Table 5'!AT$131</f>
        <v>5.4815590250411527E-3</v>
      </c>
      <c r="AR83">
        <f>'Base Table 5'!AU85/'Base Table 5'!AU$131</f>
        <v>4.6248839433178613E-4</v>
      </c>
      <c r="AS83">
        <f>'Base Table 5'!AV85/'Base Table 5'!AV$131</f>
        <v>1.2993830135104706E-3</v>
      </c>
      <c r="AT83">
        <f>'Base Table 5'!AW85/'Base Table 5'!AW$131</f>
        <v>1.5153647500717588E-3</v>
      </c>
      <c r="AU83">
        <f>'Base Table 5'!AX85/'Base Table 5'!AX$131</f>
        <v>4.0070970491357955E-3</v>
      </c>
      <c r="AV83">
        <f>'Base Table 5'!AY85/'Base Table 5'!AY$131</f>
        <v>2.3565361625486007E-3</v>
      </c>
      <c r="AW83">
        <f>'Base Table 5'!AZ85/'Base Table 5'!AZ$131</f>
        <v>2.6562454603854292E-3</v>
      </c>
      <c r="AX83">
        <f>'Base Table 5'!BA85/'Base Table 5'!BA$131</f>
        <v>1.2847312447429029E-3</v>
      </c>
      <c r="AY83">
        <f>'Base Table 5'!BB85/'Base Table 5'!BB$131</f>
        <v>1.8399520551829726E-4</v>
      </c>
      <c r="AZ83">
        <f>'Base Table 5'!BC85/'Base Table 5'!BC$131</f>
        <v>1.1766938732334124E-3</v>
      </c>
      <c r="BA83">
        <f>'Base Table 5'!BD85/'Base Table 5'!BD$131</f>
        <v>1.443279915262651E-3</v>
      </c>
      <c r="BB83">
        <f>'Base Table 5'!BE85/'Base Table 5'!BE$131</f>
        <v>1.4333092742607331E-3</v>
      </c>
      <c r="BC83">
        <f>'Base Table 5'!BF85/'Base Table 5'!BF$131</f>
        <v>1.7411574178080138E-3</v>
      </c>
      <c r="BD83">
        <f>'Base Table 5'!BG85/'Base Table 5'!BG$131</f>
        <v>9.9142375197938063E-4</v>
      </c>
      <c r="BE83">
        <f>'Base Table 5'!BH85/'Base Table 5'!BH$131</f>
        <v>1.4681259222823415E-3</v>
      </c>
      <c r="BF83">
        <f>'Base Table 5'!BI85/'Base Table 5'!BI$131</f>
        <v>1.1209053341544176E-3</v>
      </c>
      <c r="BG83">
        <f>'Base Table 5'!BJ85/'Base Table 5'!BJ$131</f>
        <v>3.0609736207656471E-4</v>
      </c>
      <c r="BH83">
        <f>'Base Table 5'!BK85/'Base Table 5'!BK$131</f>
        <v>1.0721244221443132E-3</v>
      </c>
      <c r="BI83">
        <f>'Base Table 5'!BL85/'Base Table 5'!BL$131</f>
        <v>2.7964130369449009E-3</v>
      </c>
      <c r="BJ83">
        <f>'Base Table 5'!BM85/'Base Table 5'!BM$131</f>
        <v>2.0459358105992865E-3</v>
      </c>
      <c r="BK83">
        <f>'Base Table 5'!BN85/'Base Table 5'!BN$131</f>
        <v>2.4702906765883288E-3</v>
      </c>
      <c r="BL83">
        <f>'Base Table 5'!BO85/'Base Table 5'!BO$131</f>
        <v>1.8989833976009668E-3</v>
      </c>
      <c r="BM83">
        <f>'Base Table 5'!BP85/'Base Table 5'!BP$131</f>
        <v>1.8411412182388043E-3</v>
      </c>
      <c r="BN83">
        <f>'Base Table 5'!BQ85/'Base Table 5'!BQ$131</f>
        <v>1.1725239117704471E-3</v>
      </c>
      <c r="BO83">
        <f>'Base Table 5'!BR85/'Base Table 5'!BR$131</f>
        <v>7.6766116911122849E-4</v>
      </c>
      <c r="BP83">
        <f>'Base Table 5'!BS85/'Base Table 5'!BS$131</f>
        <v>6.3520366017508103E-4</v>
      </c>
      <c r="BQ83">
        <f>'Base Table 5'!BT85/'Base Table 5'!BT$131</f>
        <v>2.0585910873898786E-3</v>
      </c>
      <c r="BR83">
        <f>'Base Table 5'!BU85/'Base Table 5'!BU$131</f>
        <v>7.7852824933710213E-3</v>
      </c>
      <c r="BS83">
        <f>'Base Table 5'!BV85/'Base Table 5'!BV$131</f>
        <v>3.6515194695883654E-3</v>
      </c>
      <c r="BT83">
        <f>'Base Table 5'!BW85/'Base Table 5'!BW$131</f>
        <v>2.7523829536858033E-3</v>
      </c>
      <c r="BU83">
        <f>'Base Table 5'!BX85/'Base Table 5'!BX$131</f>
        <v>1.9133030071872574E-3</v>
      </c>
      <c r="BV83">
        <f>'Base Table 5'!BY85/'Base Table 5'!BY$131</f>
        <v>1.5254464763512705E-3</v>
      </c>
      <c r="BW83">
        <f>'Base Table 5'!BZ85/'Base Table 5'!BZ$131</f>
        <v>4.9072512233987956E-3</v>
      </c>
      <c r="BX83">
        <f>'Base Table 5'!CA85/'Base Table 5'!CA$131</f>
        <v>4.9713481266241734E-3</v>
      </c>
      <c r="BY83">
        <f>'Base Table 5'!CB85/'Base Table 5'!CB$131</f>
        <v>2.6203592340560216E-3</v>
      </c>
      <c r="BZ83">
        <f>'Base Table 5'!CC85/'Base Table 5'!CC$131</f>
        <v>3.8145050942336268E-4</v>
      </c>
      <c r="CA83">
        <f>'Base Table 5'!CD85/'Base Table 5'!CD$131</f>
        <v>1.0097351442813178E-2</v>
      </c>
      <c r="CB83">
        <f>'Base Table 5'!CE85/'Base Table 5'!CE$131</f>
        <v>1.0394817894815076E-3</v>
      </c>
      <c r="CC83">
        <f>'Base Table 5'!CF85/'Base Table 5'!CF$131</f>
        <v>1.8963943720026731E-3</v>
      </c>
      <c r="CD83">
        <f>'Base Table 5'!CG85/'Base Table 5'!CG$131</f>
        <v>3.9300016817086156E-3</v>
      </c>
      <c r="CE83">
        <f>'Base Table 5'!CH85/'Base Table 5'!CH$131</f>
        <v>5.99923858406467E-2</v>
      </c>
      <c r="CF83">
        <f>'Base Table 5'!CI85/'Base Table 5'!CI$131</f>
        <v>1.0711028272791981E-2</v>
      </c>
      <c r="CG83">
        <f>'Base Table 5'!CJ85/'Base Table 5'!CJ$131</f>
        <v>5.208283214701067E-3</v>
      </c>
      <c r="CH83">
        <f>'Base Table 5'!CK85/'Base Table 5'!CK$131</f>
        <v>4.3898229686269189E-3</v>
      </c>
      <c r="CI83">
        <f>'Base Table 5'!CL85/'Base Table 5'!CL$131</f>
        <v>1.9833683830934278E-3</v>
      </c>
      <c r="CJ83">
        <f>'Base Table 5'!CM85/'Base Table 5'!CM$131</f>
        <v>4.2077892092146855E-4</v>
      </c>
      <c r="CK83">
        <f>'Base Table 5'!CN85/'Base Table 5'!CN$131</f>
        <v>2.8798690365476436E-3</v>
      </c>
      <c r="CL83">
        <f>'Base Table 5'!CO85/'Base Table 5'!CO$131</f>
        <v>4.2500001825601446E-4</v>
      </c>
      <c r="CM83">
        <f>'Base Table 5'!CP85/'Base Table 5'!CP$131</f>
        <v>1.3020885142417179E-3</v>
      </c>
      <c r="CN83">
        <f>'Base Table 5'!CQ85/'Base Table 5'!CQ$131</f>
        <v>9.5026075276262219E-3</v>
      </c>
      <c r="CO83">
        <f>'Base Table 5'!CR85/'Base Table 5'!CR$131</f>
        <v>2.0251228738291445E-2</v>
      </c>
      <c r="CP83">
        <f>'Base Table 5'!CS85/'Base Table 5'!CS$131</f>
        <v>6.417793853916531E-3</v>
      </c>
      <c r="CQ83">
        <f>'Base Table 5'!CT85/'Base Table 5'!CT$131</f>
        <v>8.4130267456395223E-6</v>
      </c>
      <c r="CR83">
        <f>'Base Table 5'!CU85/'Base Table 5'!CU$131</f>
        <v>7.141966549425502E-6</v>
      </c>
      <c r="CS83">
        <f>'Base Table 5'!CV85/'Base Table 5'!CV$131</f>
        <v>1.3794920353982299E-3</v>
      </c>
      <c r="CT83">
        <f>'Base Table 5'!CW85/'Base Table 5'!CW$131</f>
        <v>5.7102781317208166E-3</v>
      </c>
      <c r="CU83">
        <f>'Base Table 5'!CX85/'Base Table 5'!CX$131</f>
        <v>2.2448765390492906E-4</v>
      </c>
      <c r="CV83">
        <f>'Base Table 5'!CY85/'Base Table 5'!CY$131</f>
        <v>5.7117040434930353E-3</v>
      </c>
      <c r="CW83">
        <f>'Base Table 5'!CZ85/'Base Table 5'!CZ$131</f>
        <v>5.178189329477929E-3</v>
      </c>
      <c r="CX83">
        <f>'Base Table 5'!DA85/'Base Table 5'!DA$131</f>
        <v>1.099201908825552E-2</v>
      </c>
      <c r="CY83">
        <f>'Base Table 5'!DB85/'Base Table 5'!DB$131</f>
        <v>7.351542124843434E-4</v>
      </c>
      <c r="CZ83">
        <f>'Base Table 5'!DC85/'Base Table 5'!DC$131</f>
        <v>5.3875904590483907E-3</v>
      </c>
      <c r="DA83">
        <f>'Base Table 5'!DD85/'Base Table 5'!DD$131</f>
        <v>4.9209418454588911E-3</v>
      </c>
      <c r="DB83">
        <f>'Base Table 5'!DE85/'Base Table 5'!DE$131</f>
        <v>6.6487260328722516E-3</v>
      </c>
      <c r="DC83">
        <f>'Base Table 5'!DF85/'Base Table 5'!DF$131</f>
        <v>4.2981466594496148E-3</v>
      </c>
      <c r="DD83">
        <f>'Base Table 5'!DG85/'Base Table 5'!DG$131</f>
        <v>4.1329411793600305E-3</v>
      </c>
      <c r="DE83">
        <f>'Base Table 5'!DH85/'Base Table 5'!DH$131</f>
        <v>5.820628522923854E-3</v>
      </c>
      <c r="DF83">
        <f>'Base Table 5'!DI85/'Base Table 5'!DI$131</f>
        <v>6.6071819214226354E-3</v>
      </c>
      <c r="DG83">
        <f>'Base Table 5'!DJ85/'Base Table 5'!DJ$131</f>
        <v>6.9156246686693764E-3</v>
      </c>
      <c r="DH83">
        <f>'Base Table 5'!DK85/'Base Table 5'!DK$131</f>
        <v>1.0345181970031063E-2</v>
      </c>
      <c r="DI83">
        <f>'Base Table 5'!DL85/'Base Table 5'!DL$131</f>
        <v>3.908796569108885E-3</v>
      </c>
      <c r="DJ83">
        <f>'Base Table 5'!DM85/'Base Table 5'!DM$131</f>
        <v>2.5937765092127591E-3</v>
      </c>
      <c r="DK83">
        <f>'Base Table 5'!DN85/'Base Table 5'!DN$131</f>
        <v>1.0003906989322195E-2</v>
      </c>
      <c r="DL83">
        <f>'Base Table 5'!DO85/'Base Table 5'!DO$131</f>
        <v>7.186853338191899E-4</v>
      </c>
    </row>
    <row r="84" spans="1:116" x14ac:dyDescent="0.4">
      <c r="A84">
        <v>83</v>
      </c>
      <c r="B84">
        <f>'Base Table 5'!E86/'Base Table 5'!E$131</f>
        <v>2.2563366790709759E-2</v>
      </c>
      <c r="C84">
        <f>'Base Table 5'!F86/'Base Table 5'!F$131</f>
        <v>4.7649998804765916E-3</v>
      </c>
      <c r="D84">
        <f>'Base Table 5'!G86/'Base Table 5'!G$131</f>
        <v>6.3197955846642263E-3</v>
      </c>
      <c r="E84">
        <f>'Base Table 5'!H86/'Base Table 5'!H$131</f>
        <v>9.6351870384000227E-3</v>
      </c>
      <c r="F84">
        <f>'Base Table 5'!I86/'Base Table 5'!I$131</f>
        <v>6.6706430436740934E-3</v>
      </c>
      <c r="G84">
        <f>'Base Table 5'!J86/'Base Table 5'!J$131</f>
        <v>1.2365785340742147E-2</v>
      </c>
      <c r="H84">
        <f>'Base Table 5'!K86/'Base Table 5'!K$131</f>
        <v>4.1621397055961141E-3</v>
      </c>
      <c r="I84">
        <f>'Base Table 5'!L86/'Base Table 5'!L$131</f>
        <v>1.5870381083886834E-2</v>
      </c>
      <c r="J84">
        <f>'Base Table 5'!M86/'Base Table 5'!M$131</f>
        <v>5.8505941874692838E-3</v>
      </c>
      <c r="K84">
        <f>'Base Table 5'!N86/'Base Table 5'!N$131</f>
        <v>2.655546732109387E-3</v>
      </c>
      <c r="L84">
        <f>'Base Table 5'!O86/'Base Table 5'!O$131</f>
        <v>1.2897254278248912E-2</v>
      </c>
      <c r="M84">
        <f>'Base Table 5'!P86/'Base Table 5'!P$131</f>
        <v>1.249587974937115E-2</v>
      </c>
      <c r="N84">
        <f>'Base Table 5'!Q86/'Base Table 5'!Q$131</f>
        <v>1.4539149650673192E-3</v>
      </c>
      <c r="O84">
        <f>'Base Table 5'!R86/'Base Table 5'!R$131</f>
        <v>4.9666569172272575E-3</v>
      </c>
      <c r="P84">
        <f>'Base Table 5'!S86/'Base Table 5'!S$131</f>
        <v>4.1847156054898279E-3</v>
      </c>
      <c r="Q84">
        <f>'Base Table 5'!T86/'Base Table 5'!T$131</f>
        <v>9.4326981717631209E-3</v>
      </c>
      <c r="R84">
        <f>'Base Table 5'!U86/'Base Table 5'!U$131</f>
        <v>6.6154737683048132E-3</v>
      </c>
      <c r="S84">
        <f>'Base Table 5'!V86/'Base Table 5'!V$131</f>
        <v>8.3021324118186818E-3</v>
      </c>
      <c r="T84">
        <f>'Base Table 5'!W86/'Base Table 5'!W$131</f>
        <v>3.4790367226699065E-2</v>
      </c>
      <c r="U84">
        <f>'Base Table 5'!X86/'Base Table 5'!X$131</f>
        <v>6.8774807804384127E-3</v>
      </c>
      <c r="V84">
        <f>'Base Table 5'!Y86/'Base Table 5'!Y$131</f>
        <v>8.5787525674908081E-3</v>
      </c>
      <c r="W84">
        <f>'Base Table 5'!Z86/'Base Table 5'!Z$131</f>
        <v>1.1564573745632E-2</v>
      </c>
      <c r="X84">
        <f>'Base Table 5'!AA86/'Base Table 5'!AA$131</f>
        <v>5.0482741929075509E-2</v>
      </c>
      <c r="Y84">
        <f>'Base Table 5'!AB86/'Base Table 5'!AB$131</f>
        <v>3.8392390663442424E-2</v>
      </c>
      <c r="Z84">
        <f>'Base Table 5'!AC86/'Base Table 5'!AC$131</f>
        <v>2.2515907235920153E-2</v>
      </c>
      <c r="AA84">
        <f>'Base Table 5'!AD86/'Base Table 5'!AD$131</f>
        <v>1.6135852538105209E-2</v>
      </c>
      <c r="AB84">
        <f>'Base Table 5'!AE86/'Base Table 5'!AE$131</f>
        <v>5.5954601226993871E-3</v>
      </c>
      <c r="AC84">
        <f>'Base Table 5'!AF86/'Base Table 5'!AF$131</f>
        <v>6.8248316422121107E-3</v>
      </c>
      <c r="AD84">
        <f>'Base Table 5'!AG86/'Base Table 5'!AG$131</f>
        <v>6.0627688736034262E-3</v>
      </c>
      <c r="AE84">
        <f>'Base Table 5'!AH86/'Base Table 5'!AH$131</f>
        <v>1.9185117967332123E-3</v>
      </c>
      <c r="AF84">
        <f>'Base Table 5'!AI86/'Base Table 5'!AI$131</f>
        <v>1.0256830746891375E-2</v>
      </c>
      <c r="AG84">
        <f>'Base Table 5'!AJ86/'Base Table 5'!AJ$131</f>
        <v>9.0106910907576977E-3</v>
      </c>
      <c r="AH84">
        <f>'Base Table 5'!AK86/'Base Table 5'!AK$131</f>
        <v>5.737614605115007E-3</v>
      </c>
      <c r="AI84">
        <f>'Base Table 5'!AL86/'Base Table 5'!AL$131</f>
        <v>1.3269709651422332E-2</v>
      </c>
      <c r="AJ84">
        <f>'Base Table 5'!AM86/'Base Table 5'!AM$131</f>
        <v>7.245620580484366E-2</v>
      </c>
      <c r="AK84">
        <f>'Base Table 5'!AN86/'Base Table 5'!AN$131</f>
        <v>1.6001025017685952E-2</v>
      </c>
      <c r="AL84">
        <f>'Base Table 5'!AO86/'Base Table 5'!AO$131</f>
        <v>6.3585581715075862E-3</v>
      </c>
      <c r="AM84">
        <f>'Base Table 5'!AP86/'Base Table 5'!AP$131</f>
        <v>5.3246977775418342E-2</v>
      </c>
      <c r="AN84">
        <f>'Base Table 5'!AQ86/'Base Table 5'!AQ$131</f>
        <v>4.467583977790221E-2</v>
      </c>
      <c r="AO84">
        <f>'Base Table 5'!AR86/'Base Table 5'!AR$131</f>
        <v>1.9862164835744968E-2</v>
      </c>
      <c r="AP84">
        <f>'Base Table 5'!AS86/'Base Table 5'!AS$131</f>
        <v>6.2935979536979603E-2</v>
      </c>
      <c r="AQ84">
        <f>'Base Table 5'!AT86/'Base Table 5'!AT$131</f>
        <v>2.1673876513389947E-2</v>
      </c>
      <c r="AR84">
        <f>'Base Table 5'!AU86/'Base Table 5'!AU$131</f>
        <v>3.4369612307552683E-3</v>
      </c>
      <c r="AS84">
        <f>'Base Table 5'!AV86/'Base Table 5'!AV$131</f>
        <v>7.5656253011793535E-3</v>
      </c>
      <c r="AT84">
        <f>'Base Table 5'!AW86/'Base Table 5'!AW$131</f>
        <v>7.0604889647030693E-3</v>
      </c>
      <c r="AU84">
        <f>'Base Table 5'!AX86/'Base Table 5'!AX$131</f>
        <v>2.6703463567245983E-2</v>
      </c>
      <c r="AV84">
        <f>'Base Table 5'!AY86/'Base Table 5'!AY$131</f>
        <v>7.0630511096065095E-3</v>
      </c>
      <c r="AW84">
        <f>'Base Table 5'!AZ86/'Base Table 5'!AZ$131</f>
        <v>8.5933291613649113E-3</v>
      </c>
      <c r="AX84">
        <f>'Base Table 5'!BA86/'Base Table 5'!BA$131</f>
        <v>8.5090536183337825E-3</v>
      </c>
      <c r="AY84">
        <f>'Base Table 5'!BB86/'Base Table 5'!BB$131</f>
        <v>1.2273732178910343E-3</v>
      </c>
      <c r="AZ84">
        <f>'Base Table 5'!BC86/'Base Table 5'!BC$131</f>
        <v>1.5236677076483931E-2</v>
      </c>
      <c r="BA84">
        <f>'Base Table 5'!BD86/'Base Table 5'!BD$131</f>
        <v>4.8611698530850483E-2</v>
      </c>
      <c r="BB84">
        <f>'Base Table 5'!BE86/'Base Table 5'!BE$131</f>
        <v>7.0130129118630341E-2</v>
      </c>
      <c r="BC84">
        <f>'Base Table 5'!BF86/'Base Table 5'!BF$131</f>
        <v>2.5306879991345736E-2</v>
      </c>
      <c r="BD84">
        <f>'Base Table 5'!BG86/'Base Table 5'!BG$131</f>
        <v>2.3147228970018953E-2</v>
      </c>
      <c r="BE84">
        <f>'Base Table 5'!BH86/'Base Table 5'!BH$131</f>
        <v>1.2018814559763896E-2</v>
      </c>
      <c r="BF84">
        <f>'Base Table 5'!BI86/'Base Table 5'!BI$131</f>
        <v>4.0188952953810406E-3</v>
      </c>
      <c r="BG84">
        <f>'Base Table 5'!BJ86/'Base Table 5'!BJ$131</f>
        <v>3.101243602248888E-3</v>
      </c>
      <c r="BH84">
        <f>'Base Table 5'!BK86/'Base Table 5'!BK$131</f>
        <v>2.7313908626856501E-3</v>
      </c>
      <c r="BI84">
        <f>'Base Table 5'!BL86/'Base Table 5'!BL$131</f>
        <v>5.1324518938310861E-3</v>
      </c>
      <c r="BJ84">
        <f>'Base Table 5'!BM86/'Base Table 5'!BM$131</f>
        <v>3.7448344263414351E-3</v>
      </c>
      <c r="BK84">
        <f>'Base Table 5'!BN86/'Base Table 5'!BN$131</f>
        <v>5.7455645882545422E-3</v>
      </c>
      <c r="BL84">
        <f>'Base Table 5'!BO86/'Base Table 5'!BO$131</f>
        <v>8.39416146931222E-3</v>
      </c>
      <c r="BM84">
        <f>'Base Table 5'!BP86/'Base Table 5'!BP$131</f>
        <v>4.9220965546054049E-3</v>
      </c>
      <c r="BN84">
        <f>'Base Table 5'!BQ86/'Base Table 5'!BQ$131</f>
        <v>1.4589381221940272E-3</v>
      </c>
      <c r="BO84">
        <f>'Base Table 5'!BR86/'Base Table 5'!BR$131</f>
        <v>1.0129355264540453E-3</v>
      </c>
      <c r="BP84">
        <f>'Base Table 5'!BS86/'Base Table 5'!BS$131</f>
        <v>8.476863559867937E-4</v>
      </c>
      <c r="BQ84">
        <f>'Base Table 5'!BT86/'Base Table 5'!BT$131</f>
        <v>1.752212076393801E-3</v>
      </c>
      <c r="BR84">
        <f>'Base Table 5'!BU86/'Base Table 5'!BU$131</f>
        <v>5.3865921991255675E-3</v>
      </c>
      <c r="BS84">
        <f>'Base Table 5'!BV86/'Base Table 5'!BV$131</f>
        <v>6.6915856294740119E-3</v>
      </c>
      <c r="BT84">
        <f>'Base Table 5'!BW86/'Base Table 5'!BW$131</f>
        <v>1.2952318111408638E-2</v>
      </c>
      <c r="BU84">
        <f>'Base Table 5'!BX86/'Base Table 5'!BX$131</f>
        <v>1.4273441184988104E-2</v>
      </c>
      <c r="BV84">
        <f>'Base Table 5'!BY86/'Base Table 5'!BY$131</f>
        <v>5.9986283794874308E-3</v>
      </c>
      <c r="BW84">
        <f>'Base Table 5'!BZ86/'Base Table 5'!BZ$131</f>
        <v>4.4671035328333095E-2</v>
      </c>
      <c r="BX84">
        <f>'Base Table 5'!CA86/'Base Table 5'!CA$131</f>
        <v>8.9229948622840619E-3</v>
      </c>
      <c r="BY84">
        <f>'Base Table 5'!CB86/'Base Table 5'!CB$131</f>
        <v>1.6138431713878779E-3</v>
      </c>
      <c r="BZ84">
        <f>'Base Table 5'!CC86/'Base Table 5'!CC$131</f>
        <v>2.8388395647354846E-3</v>
      </c>
      <c r="CA84">
        <f>'Base Table 5'!CD86/'Base Table 5'!CD$131</f>
        <v>2.3300556215851777E-2</v>
      </c>
      <c r="CB84">
        <f>'Base Table 5'!CE86/'Base Table 5'!CE$131</f>
        <v>2.0782316216986035E-2</v>
      </c>
      <c r="CC84">
        <f>'Base Table 5'!CF86/'Base Table 5'!CF$131</f>
        <v>4.0511398057715912E-2</v>
      </c>
      <c r="CD84">
        <f>'Base Table 5'!CG86/'Base Table 5'!CG$131</f>
        <v>8.3201653680139029E-2</v>
      </c>
      <c r="CE84">
        <f>'Base Table 5'!CH86/'Base Table 5'!CH$131</f>
        <v>3.6946697803271901E-2</v>
      </c>
      <c r="CF84">
        <f>'Base Table 5'!CI86/'Base Table 5'!CI$131</f>
        <v>9.9396463263189586E-2</v>
      </c>
      <c r="CG84">
        <f>'Base Table 5'!CJ86/'Base Table 5'!CJ$131</f>
        <v>2.8916085668956202E-3</v>
      </c>
      <c r="CH84">
        <f>'Base Table 5'!CK86/'Base Table 5'!CK$131</f>
        <v>2.640409609671985E-3</v>
      </c>
      <c r="CI84">
        <f>'Base Table 5'!CL86/'Base Table 5'!CL$131</f>
        <v>7.3702390933925532E-4</v>
      </c>
      <c r="CJ84">
        <f>'Base Table 5'!CM86/'Base Table 5'!CM$131</f>
        <v>5.7842920334694322E-4</v>
      </c>
      <c r="CK84">
        <f>'Base Table 5'!CN86/'Base Table 5'!CN$131</f>
        <v>2.2415495624331871E-2</v>
      </c>
      <c r="CL84">
        <f>'Base Table 5'!CO86/'Base Table 5'!CO$131</f>
        <v>7.3092786644879143E-4</v>
      </c>
      <c r="CM84">
        <f>'Base Table 5'!CP86/'Base Table 5'!CP$131</f>
        <v>2.2410051439233666E-3</v>
      </c>
      <c r="CN84">
        <f>'Base Table 5'!CQ86/'Base Table 5'!CQ$131</f>
        <v>1.3079735231395573E-3</v>
      </c>
      <c r="CO84">
        <f>'Base Table 5'!CR86/'Base Table 5'!CR$131</f>
        <v>1.5473060245756061E-3</v>
      </c>
      <c r="CP84">
        <f>'Base Table 5'!CS86/'Base Table 5'!CS$131</f>
        <v>1.043075169458038E-2</v>
      </c>
      <c r="CQ84">
        <f>'Base Table 5'!CT86/'Base Table 5'!CT$131</f>
        <v>2.9877839526327964E-5</v>
      </c>
      <c r="CR84">
        <f>'Base Table 5'!CU86/'Base Table 5'!CU$131</f>
        <v>2.7187963446348409E-5</v>
      </c>
      <c r="CS84">
        <f>'Base Table 5'!CV86/'Base Table 5'!CV$131</f>
        <v>3.5943415929203535E-3</v>
      </c>
      <c r="CT84">
        <f>'Base Table 5'!CW86/'Base Table 5'!CW$131</f>
        <v>8.4531545547208188E-3</v>
      </c>
      <c r="CU84">
        <f>'Base Table 5'!CX86/'Base Table 5'!CX$131</f>
        <v>1.0744311989242248E-3</v>
      </c>
      <c r="CV84">
        <f>'Base Table 5'!CY86/'Base Table 5'!CY$131</f>
        <v>1.0801898572884813E-2</v>
      </c>
      <c r="CW84">
        <f>'Base Table 5'!CZ86/'Base Table 5'!CZ$131</f>
        <v>1.0012589181862782E-2</v>
      </c>
      <c r="CX84">
        <f>'Base Table 5'!DA86/'Base Table 5'!DA$131</f>
        <v>7.7300961420133894E-3</v>
      </c>
      <c r="CY84">
        <f>'Base Table 5'!DB86/'Base Table 5'!DB$131</f>
        <v>7.1565362931151422E-3</v>
      </c>
      <c r="CZ84">
        <f>'Base Table 5'!DC86/'Base Table 5'!DC$131</f>
        <v>7.2513061247776872E-3</v>
      </c>
      <c r="DA84">
        <f>'Base Table 5'!DD86/'Base Table 5'!DD$131</f>
        <v>4.6460028378664999E-3</v>
      </c>
      <c r="DB84">
        <f>'Base Table 5'!DE86/'Base Table 5'!DE$131</f>
        <v>9.0379072112715675E-3</v>
      </c>
      <c r="DC84">
        <f>'Base Table 5'!DF86/'Base Table 5'!DF$131</f>
        <v>1.0610206291993912E-2</v>
      </c>
      <c r="DD84">
        <f>'Base Table 5'!DG86/'Base Table 5'!DG$131</f>
        <v>2.4657308129753088E-3</v>
      </c>
      <c r="DE84">
        <f>'Base Table 5'!DH86/'Base Table 5'!DH$131</f>
        <v>2.5240438136119492E-3</v>
      </c>
      <c r="DF84">
        <f>'Base Table 5'!DI86/'Base Table 5'!DI$131</f>
        <v>4.7512040397886413E-3</v>
      </c>
      <c r="DG84">
        <f>'Base Table 5'!DJ86/'Base Table 5'!DJ$131</f>
        <v>4.9946456971196327E-3</v>
      </c>
      <c r="DH84">
        <f>'Base Table 5'!DK86/'Base Table 5'!DK$131</f>
        <v>6.4783476308171587E-3</v>
      </c>
      <c r="DI84">
        <f>'Base Table 5'!DL86/'Base Table 5'!DL$131</f>
        <v>1.098031166110129E-2</v>
      </c>
      <c r="DJ84">
        <f>'Base Table 5'!DM86/'Base Table 5'!DM$131</f>
        <v>6.2805147154832239E-3</v>
      </c>
      <c r="DK84">
        <f>'Base Table 5'!DN86/'Base Table 5'!DN$131</f>
        <v>8.0612347533529031E-3</v>
      </c>
      <c r="DL84">
        <f>'Base Table 5'!DO86/'Base Table 5'!DO$131</f>
        <v>4.8174269480789629E-4</v>
      </c>
    </row>
    <row r="85" spans="1:116" x14ac:dyDescent="0.4">
      <c r="A85">
        <v>84</v>
      </c>
      <c r="B85">
        <f>'Base Table 5'!E87/'Base Table 5'!E$131</f>
        <v>5.5249605423663534E-4</v>
      </c>
      <c r="C85">
        <f>'Base Table 5'!F87/'Base Table 5'!F$131</f>
        <v>1.0744983008068987E-4</v>
      </c>
      <c r="D85">
        <f>'Base Table 5'!G87/'Base Table 5'!G$131</f>
        <v>3.3802099153493203E-4</v>
      </c>
      <c r="E85">
        <f>'Base Table 5'!H87/'Base Table 5'!H$131</f>
        <v>1.4876322898067887E-4</v>
      </c>
      <c r="F85">
        <f>'Base Table 5'!I87/'Base Table 5'!I$131</f>
        <v>4.2700153155402275E-5</v>
      </c>
      <c r="G85">
        <f>'Base Table 5'!J87/'Base Table 5'!J$131</f>
        <v>1.6958478666433385E-4</v>
      </c>
      <c r="H85">
        <f>'Base Table 5'!K87/'Base Table 5'!K$131</f>
        <v>4.3060987885608658E-4</v>
      </c>
      <c r="I85">
        <f>'Base Table 5'!L87/'Base Table 5'!L$131</f>
        <v>1.02388703548787E-4</v>
      </c>
      <c r="J85">
        <f>'Base Table 5'!M87/'Base Table 5'!M$131</f>
        <v>9.0342432632060937E-5</v>
      </c>
      <c r="K85">
        <f>'Base Table 5'!N87/'Base Table 5'!N$131</f>
        <v>3.1252459789517249E-5</v>
      </c>
      <c r="L85">
        <f>'Base Table 5'!O87/'Base Table 5'!O$131</f>
        <v>2.4753032480698305E-4</v>
      </c>
      <c r="M85">
        <f>'Base Table 5'!P87/'Base Table 5'!P$131</f>
        <v>7.5748008608510369E-5</v>
      </c>
      <c r="N85">
        <f>'Base Table 5'!Q87/'Base Table 5'!Q$131</f>
        <v>1.9845698982242123E-3</v>
      </c>
      <c r="O85">
        <f>'Base Table 5'!R87/'Base Table 5'!R$131</f>
        <v>3.5891961212230285E-4</v>
      </c>
      <c r="P85">
        <f>'Base Table 5'!S87/'Base Table 5'!S$131</f>
        <v>5.7797033279519399E-4</v>
      </c>
      <c r="Q85">
        <f>'Base Table 5'!T87/'Base Table 5'!T$131</f>
        <v>6.3658482786364541E-4</v>
      </c>
      <c r="R85">
        <f>'Base Table 5'!U87/'Base Table 5'!U$131</f>
        <v>8.1636845378294041E-4</v>
      </c>
      <c r="S85">
        <f>'Base Table 5'!V87/'Base Table 5'!V$131</f>
        <v>1.0360014343237134E-4</v>
      </c>
      <c r="T85">
        <f>'Base Table 5'!W87/'Base Table 5'!W$131</f>
        <v>1.4006134117359268E-3</v>
      </c>
      <c r="U85">
        <f>'Base Table 5'!X87/'Base Table 5'!X$131</f>
        <v>1.1753410467637722E-3</v>
      </c>
      <c r="V85">
        <f>'Base Table 5'!Y87/'Base Table 5'!Y$131</f>
        <v>9.8776831638616573E-4</v>
      </c>
      <c r="W85">
        <f>'Base Table 5'!Z87/'Base Table 5'!Z$131</f>
        <v>1.6793361421427314E-3</v>
      </c>
      <c r="X85">
        <f>'Base Table 5'!AA87/'Base Table 5'!AA$131</f>
        <v>2.5542280292814548E-3</v>
      </c>
      <c r="Y85">
        <f>'Base Table 5'!AB87/'Base Table 5'!AB$131</f>
        <v>6.0425469975294984E-4</v>
      </c>
      <c r="Z85">
        <f>'Base Table 5'!AC87/'Base Table 5'!AC$131</f>
        <v>1.257291188029608E-3</v>
      </c>
      <c r="AA85">
        <f>'Base Table 5'!AD87/'Base Table 5'!AD$131</f>
        <v>6.8155879561495865E-4</v>
      </c>
      <c r="AB85">
        <f>'Base Table 5'!AE87/'Base Table 5'!AE$131</f>
        <v>7.1533742331288347E-4</v>
      </c>
      <c r="AC85">
        <f>'Base Table 5'!AF87/'Base Table 5'!AF$131</f>
        <v>3.490016485736872E-3</v>
      </c>
      <c r="AD85">
        <f>'Base Table 5'!AG87/'Base Table 5'!AG$131</f>
        <v>2.6372652441774285E-3</v>
      </c>
      <c r="AE85">
        <f>'Base Table 5'!AH87/'Base Table 5'!AH$131</f>
        <v>1.2803992740471871E-4</v>
      </c>
      <c r="AF85">
        <f>'Base Table 5'!AI87/'Base Table 5'!AI$131</f>
        <v>4.5184371977359652E-4</v>
      </c>
      <c r="AG85">
        <f>'Base Table 5'!AJ87/'Base Table 5'!AJ$131</f>
        <v>2.639300582847626E-4</v>
      </c>
      <c r="AH85">
        <f>'Base Table 5'!AK87/'Base Table 5'!AK$131</f>
        <v>7.6051150072382185E-4</v>
      </c>
      <c r="AI85">
        <f>'Base Table 5'!AL87/'Base Table 5'!AL$131</f>
        <v>5.3395149772911014E-3</v>
      </c>
      <c r="AJ85">
        <f>'Base Table 5'!AM87/'Base Table 5'!AM$131</f>
        <v>4.5746599778567825E-3</v>
      </c>
      <c r="AK85">
        <f>'Base Table 5'!AN87/'Base Table 5'!AN$131</f>
        <v>2.0741343122638567E-3</v>
      </c>
      <c r="AL85">
        <f>'Base Table 5'!AO87/'Base Table 5'!AO$131</f>
        <v>2.8411473839153452E-4</v>
      </c>
      <c r="AM85">
        <f>'Base Table 5'!AP87/'Base Table 5'!AP$131</f>
        <v>4.2218216089750906E-3</v>
      </c>
      <c r="AN85">
        <f>'Base Table 5'!AQ87/'Base Table 5'!AQ$131</f>
        <v>2.4266362036664852E-4</v>
      </c>
      <c r="AO85">
        <f>'Base Table 5'!AR87/'Base Table 5'!AR$131</f>
        <v>4.2795151696177047E-3</v>
      </c>
      <c r="AP85">
        <f>'Base Table 5'!AS87/'Base Table 5'!AS$131</f>
        <v>5.1111110001929023E-4</v>
      </c>
      <c r="AQ85">
        <f>'Base Table 5'!AT87/'Base Table 5'!AT$131</f>
        <v>2.6492955297417269E-3</v>
      </c>
      <c r="AR85">
        <f>'Base Table 5'!AU87/'Base Table 5'!AU$131</f>
        <v>5.3033832375541674E-3</v>
      </c>
      <c r="AS85">
        <f>'Base Table 5'!AV87/'Base Table 5'!AV$131</f>
        <v>1.9984077228665498E-3</v>
      </c>
      <c r="AT85">
        <f>'Base Table 5'!AW87/'Base Table 5'!AW$131</f>
        <v>2.1639098268642432E-3</v>
      </c>
      <c r="AU85">
        <f>'Base Table 5'!AX87/'Base Table 5'!AX$131</f>
        <v>2.659198482386774E-3</v>
      </c>
      <c r="AV85">
        <f>'Base Table 5'!AY87/'Base Table 5'!AY$131</f>
        <v>8.5519857606535877E-4</v>
      </c>
      <c r="AW85">
        <f>'Base Table 5'!AZ87/'Base Table 5'!AZ$131</f>
        <v>7.1730031621027707E-4</v>
      </c>
      <c r="AX85">
        <f>'Base Table 5'!BA87/'Base Table 5'!BA$131</f>
        <v>8.2270248565174118E-4</v>
      </c>
      <c r="AY85">
        <f>'Base Table 5'!BB87/'Base Table 5'!BB$131</f>
        <v>8.062344028789543E-6</v>
      </c>
      <c r="AZ85">
        <f>'Base Table 5'!BC87/'Base Table 5'!BC$131</f>
        <v>2.2028005603252541E-3</v>
      </c>
      <c r="BA85">
        <f>'Base Table 5'!BD87/'Base Table 5'!BD$131</f>
        <v>5.2972743090925634E-3</v>
      </c>
      <c r="BB85">
        <f>'Base Table 5'!BE87/'Base Table 5'!BE$131</f>
        <v>2.1854250338309233E-3</v>
      </c>
      <c r="BC85">
        <f>'Base Table 5'!BF87/'Base Table 5'!BF$131</f>
        <v>1.809880970668664E-3</v>
      </c>
      <c r="BD85">
        <f>'Base Table 5'!BG87/'Base Table 5'!BG$131</f>
        <v>2.78802704108612E-3</v>
      </c>
      <c r="BE85">
        <f>'Base Table 5'!BH87/'Base Table 5'!BH$131</f>
        <v>1.2051524840137728E-3</v>
      </c>
      <c r="BF85">
        <f>'Base Table 5'!BI87/'Base Table 5'!BI$131</f>
        <v>1.314056024837881E-3</v>
      </c>
      <c r="BG85">
        <f>'Base Table 5'!BJ87/'Base Table 5'!BJ$131</f>
        <v>1.2504170521575737E-4</v>
      </c>
      <c r="BH85">
        <f>'Base Table 5'!BK87/'Base Table 5'!BK$131</f>
        <v>9.3507876762784952E-4</v>
      </c>
      <c r="BI85">
        <f>'Base Table 5'!BL87/'Base Table 5'!BL$131</f>
        <v>1.0250105644255248E-3</v>
      </c>
      <c r="BJ85">
        <f>'Base Table 5'!BM87/'Base Table 5'!BM$131</f>
        <v>1.9578917715897463E-3</v>
      </c>
      <c r="BK85">
        <f>'Base Table 5'!BN87/'Base Table 5'!BN$131</f>
        <v>1.2376894919813404E-3</v>
      </c>
      <c r="BL85">
        <f>'Base Table 5'!BO87/'Base Table 5'!BO$131</f>
        <v>1.0621878204487272E-3</v>
      </c>
      <c r="BM85">
        <f>'Base Table 5'!BP87/'Base Table 5'!BP$131</f>
        <v>4.7863301402567928E-4</v>
      </c>
      <c r="BN85">
        <f>'Base Table 5'!BQ87/'Base Table 5'!BQ$131</f>
        <v>2.4157720085887178E-5</v>
      </c>
      <c r="BO85">
        <f>'Base Table 5'!BR87/'Base Table 5'!BR$131</f>
        <v>2.9762153006935027E-5</v>
      </c>
      <c r="BP85">
        <f>'Base Table 5'!BS87/'Base Table 5'!BS$131</f>
        <v>5.4554955208841426E-4</v>
      </c>
      <c r="BQ85">
        <f>'Base Table 5'!BT87/'Base Table 5'!BT$131</f>
        <v>2.5623432576683168E-4</v>
      </c>
      <c r="BR85">
        <f>'Base Table 5'!BU87/'Base Table 5'!BU$131</f>
        <v>3.7700672524250242E-3</v>
      </c>
      <c r="BS85">
        <f>'Base Table 5'!BV87/'Base Table 5'!BV$131</f>
        <v>3.786683441393472E-4</v>
      </c>
      <c r="BT85">
        <f>'Base Table 5'!BW87/'Base Table 5'!BW$131</f>
        <v>4.8306655939672668E-4</v>
      </c>
      <c r="BU85">
        <f>'Base Table 5'!BX87/'Base Table 5'!BX$131</f>
        <v>4.9194768934900253E-4</v>
      </c>
      <c r="BV85">
        <f>'Base Table 5'!BY87/'Base Table 5'!BY$131</f>
        <v>9.4451221086827965E-4</v>
      </c>
      <c r="BW85">
        <f>'Base Table 5'!BZ87/'Base Table 5'!BZ$131</f>
        <v>4.1353098609692119E-3</v>
      </c>
      <c r="BX85">
        <f>'Base Table 5'!CA87/'Base Table 5'!CA$131</f>
        <v>5.4172617739661824E-3</v>
      </c>
      <c r="BY85">
        <f>'Base Table 5'!CB87/'Base Table 5'!CB$131</f>
        <v>1.7847800284855198E-3</v>
      </c>
      <c r="BZ85">
        <f>'Base Table 5'!CC87/'Base Table 5'!CC$131</f>
        <v>9.2338028931269653E-4</v>
      </c>
      <c r="CA85">
        <f>'Base Table 5'!CD87/'Base Table 5'!CD$131</f>
        <v>3.9140760187026157E-3</v>
      </c>
      <c r="CB85">
        <f>'Base Table 5'!CE87/'Base Table 5'!CE$131</f>
        <v>1.3351974040188954E-3</v>
      </c>
      <c r="CC85">
        <f>'Base Table 5'!CF87/'Base Table 5'!CF$131</f>
        <v>1.0905257682018992E-3</v>
      </c>
      <c r="CD85">
        <f>'Base Table 5'!CG87/'Base Table 5'!CG$131</f>
        <v>1.0668226918549247E-3</v>
      </c>
      <c r="CE85">
        <f>'Base Table 5'!CH87/'Base Table 5'!CH$131</f>
        <v>9.7272245352150004E-3</v>
      </c>
      <c r="CF85">
        <f>'Base Table 5'!CI87/'Base Table 5'!CI$131</f>
        <v>1.1604125714004905E-3</v>
      </c>
      <c r="CG85">
        <f>'Base Table 5'!CJ87/'Base Table 5'!CJ$131</f>
        <v>4.1839337555990661E-2</v>
      </c>
      <c r="CH85">
        <f>'Base Table 5'!CK87/'Base Table 5'!CK$131</f>
        <v>4.3310427095611904E-3</v>
      </c>
      <c r="CI85">
        <f>'Base Table 5'!CL87/'Base Table 5'!CL$131</f>
        <v>1.2099616993308765E-3</v>
      </c>
      <c r="CJ85">
        <f>'Base Table 5'!CM87/'Base Table 5'!CM$131</f>
        <v>2.5630943574592121E-3</v>
      </c>
      <c r="CK85">
        <f>'Base Table 5'!CN87/'Base Table 5'!CN$131</f>
        <v>4.8408015920623597E-3</v>
      </c>
      <c r="CL85">
        <f>'Base Table 5'!CO87/'Base Table 5'!CO$131</f>
        <v>4.7186428143746904E-3</v>
      </c>
      <c r="CM85">
        <f>'Base Table 5'!CP87/'Base Table 5'!CP$131</f>
        <v>1.1260032776231409E-2</v>
      </c>
      <c r="CN85">
        <f>'Base Table 5'!CQ87/'Base Table 5'!CQ$131</f>
        <v>2.9383388262663748E-2</v>
      </c>
      <c r="CO85">
        <f>'Base Table 5'!CR87/'Base Table 5'!CR$131</f>
        <v>9.9858130108971643E-4</v>
      </c>
      <c r="CP85">
        <f>'Base Table 5'!CS87/'Base Table 5'!CS$131</f>
        <v>2.9314660020061394E-3</v>
      </c>
      <c r="CQ85">
        <f>'Base Table 5'!CT87/'Base Table 5'!CT$131</f>
        <v>3.8354868349745779E-7</v>
      </c>
      <c r="CR85">
        <f>'Base Table 5'!CU87/'Base Table 5'!CU$131</f>
        <v>4.2394602601827422E-7</v>
      </c>
      <c r="CS85">
        <f>'Base Table 5'!CV87/'Base Table 5'!CV$131</f>
        <v>1.4727699115044245E-3</v>
      </c>
      <c r="CT85">
        <f>'Base Table 5'!CW87/'Base Table 5'!CW$131</f>
        <v>5.8600778414463059E-3</v>
      </c>
      <c r="CU85">
        <f>'Base Table 5'!CX87/'Base Table 5'!CX$131</f>
        <v>2.2998255039066245E-3</v>
      </c>
      <c r="CV85">
        <f>'Base Table 5'!CY87/'Base Table 5'!CY$131</f>
        <v>6.0016301393136257E-3</v>
      </c>
      <c r="CW85">
        <f>'Base Table 5'!CZ87/'Base Table 5'!CZ$131</f>
        <v>6.2913087043331541E-3</v>
      </c>
      <c r="CX85">
        <f>'Base Table 5'!DA87/'Base Table 5'!DA$131</f>
        <v>1.002216598128655E-2</v>
      </c>
      <c r="CY85">
        <f>'Base Table 5'!DB87/'Base Table 5'!DB$131</f>
        <v>5.2160521445336703E-4</v>
      </c>
      <c r="CZ85">
        <f>'Base Table 5'!DC87/'Base Table 5'!DC$131</f>
        <v>4.2685343562781867E-3</v>
      </c>
      <c r="DA85">
        <f>'Base Table 5'!DD87/'Base Table 5'!DD$131</f>
        <v>3.8713961379354574E-3</v>
      </c>
      <c r="DB85">
        <f>'Base Table 5'!DE87/'Base Table 5'!DE$131</f>
        <v>7.223969976650999E-3</v>
      </c>
      <c r="DC85">
        <f>'Base Table 5'!DF87/'Base Table 5'!DF$131</f>
        <v>3.1846280022040747E-3</v>
      </c>
      <c r="DD85">
        <f>'Base Table 5'!DG87/'Base Table 5'!DG$131</f>
        <v>2.5418348729966541E-4</v>
      </c>
      <c r="DE85">
        <f>'Base Table 5'!DH87/'Base Table 5'!DH$131</f>
        <v>2.2594428165129067E-3</v>
      </c>
      <c r="DF85">
        <f>'Base Table 5'!DI87/'Base Table 5'!DI$131</f>
        <v>7.8675141852087294E-3</v>
      </c>
      <c r="DG85">
        <f>'Base Table 5'!DJ87/'Base Table 5'!DJ$131</f>
        <v>1.5012051599222476E-3</v>
      </c>
      <c r="DH85">
        <f>'Base Table 5'!DK87/'Base Table 5'!DK$131</f>
        <v>3.299564351489833E-3</v>
      </c>
      <c r="DI85">
        <f>'Base Table 5'!DL87/'Base Table 5'!DL$131</f>
        <v>1.9378445622994826E-3</v>
      </c>
      <c r="DJ85">
        <f>'Base Table 5'!DM87/'Base Table 5'!DM$131</f>
        <v>6.8056631154579628E-4</v>
      </c>
      <c r="DK85">
        <f>'Base Table 5'!DN87/'Base Table 5'!DN$131</f>
        <v>1.2445616017106205E-2</v>
      </c>
      <c r="DL85">
        <f>'Base Table 5'!DO87/'Base Table 5'!DO$131</f>
        <v>9.9739365652345069E-4</v>
      </c>
    </row>
    <row r="86" spans="1:116" x14ac:dyDescent="0.4">
      <c r="A86">
        <v>85</v>
      </c>
      <c r="B86">
        <f>'Base Table 5'!E88/'Base Table 5'!E$131</f>
        <v>2.3130203930269177E-6</v>
      </c>
      <c r="C86">
        <f>'Base Table 5'!F88/'Base Table 5'!F$131</f>
        <v>2.1655517851450222E-6</v>
      </c>
      <c r="D86">
        <f>'Base Table 5'!G88/'Base Table 5'!G$131</f>
        <v>2.0043702501213439E-6</v>
      </c>
      <c r="E86">
        <f>'Base Table 5'!H88/'Base Table 5'!H$131</f>
        <v>6.3015302854048455E-6</v>
      </c>
      <c r="F86">
        <f>'Base Table 5'!I88/'Base Table 5'!I$131</f>
        <v>4.7095757156693684E-7</v>
      </c>
      <c r="G86">
        <f>'Base Table 5'!J88/'Base Table 5'!J$131</f>
        <v>3.2185383690327166E-6</v>
      </c>
      <c r="H86">
        <f>'Base Table 5'!K88/'Base Table 5'!K$131</f>
        <v>2.3288728620118829E-6</v>
      </c>
      <c r="I86">
        <f>'Base Table 5'!L88/'Base Table 5'!L$131</f>
        <v>2.4199481943618533E-6</v>
      </c>
      <c r="J86">
        <f>'Base Table 5'!M88/'Base Table 5'!M$131</f>
        <v>4.6323912369707809E-5</v>
      </c>
      <c r="K86">
        <f>'Base Table 5'!N88/'Base Table 5'!N$131</f>
        <v>7.4633807808738396E-7</v>
      </c>
      <c r="L86">
        <f>'Base Table 5'!O88/'Base Table 5'!O$131</f>
        <v>5.4960473281517325E-6</v>
      </c>
      <c r="M86">
        <f>'Base Table 5'!P88/'Base Table 5'!P$131</f>
        <v>1.2216585820821736E-6</v>
      </c>
      <c r="N86">
        <f>'Base Table 5'!Q88/'Base Table 5'!Q$131</f>
        <v>4.0367483717644939E-6</v>
      </c>
      <c r="O86">
        <f>'Base Table 5'!R88/'Base Table 5'!R$131</f>
        <v>3.2398137107116329E-6</v>
      </c>
      <c r="P86">
        <f>'Base Table 5'!S88/'Base Table 5'!S$131</f>
        <v>2.7227724457161171E-6</v>
      </c>
      <c r="Q86">
        <f>'Base Table 5'!T88/'Base Table 5'!T$131</f>
        <v>2.2208915984879249E-6</v>
      </c>
      <c r="R86">
        <f>'Base Table 5'!U88/'Base Table 5'!U$131</f>
        <v>4.9762370006117292E-6</v>
      </c>
      <c r="S86">
        <f>'Base Table 5'!V88/'Base Table 5'!V$131</f>
        <v>2.7263195640097721E-6</v>
      </c>
      <c r="T86">
        <f>'Base Table 5'!W88/'Base Table 5'!W$131</f>
        <v>8.9828780466587284E-6</v>
      </c>
      <c r="U86">
        <f>'Base Table 5'!X88/'Base Table 5'!X$131</f>
        <v>9.3066715631968594E-6</v>
      </c>
      <c r="V86">
        <f>'Base Table 5'!Y88/'Base Table 5'!Y$131</f>
        <v>1.9459839048787455E-4</v>
      </c>
      <c r="W86">
        <f>'Base Table 5'!Z88/'Base Table 5'!Z$131</f>
        <v>4.8560328790217477E-6</v>
      </c>
      <c r="X86">
        <f>'Base Table 5'!AA88/'Base Table 5'!AA$131</f>
        <v>3.0771272656693583E-5</v>
      </c>
      <c r="Y86">
        <f>'Base Table 5'!AB88/'Base Table 5'!AB$131</f>
        <v>1.0831460998695462E-5</v>
      </c>
      <c r="Z86">
        <f>'Base Table 5'!AC88/'Base Table 5'!AC$131</f>
        <v>8.8970886061054254E-6</v>
      </c>
      <c r="AA86">
        <f>'Base Table 5'!AD88/'Base Table 5'!AD$131</f>
        <v>1.2987019733516741E-6</v>
      </c>
      <c r="AB86">
        <f>'Base Table 5'!AE88/'Base Table 5'!AE$131</f>
        <v>6.8711656441717798E-6</v>
      </c>
      <c r="AC86">
        <f>'Base Table 5'!AF88/'Base Table 5'!AF$131</f>
        <v>6.3758383912887265E-6</v>
      </c>
      <c r="AD86">
        <f>'Base Table 5'!AG88/'Base Table 5'!AG$131</f>
        <v>0</v>
      </c>
      <c r="AE86">
        <f>'Base Table 5'!AH88/'Base Table 5'!AH$131</f>
        <v>9.0744101633393838E-8</v>
      </c>
      <c r="AF86">
        <f>'Base Table 5'!AI88/'Base Table 5'!AI$131</f>
        <v>6.5075907792644713E-7</v>
      </c>
      <c r="AG86">
        <f>'Base Table 5'!AJ88/'Base Table 5'!AJ$131</f>
        <v>1.0857618651124057E-5</v>
      </c>
      <c r="AH86">
        <f>'Base Table 5'!AK88/'Base Table 5'!AK$131</f>
        <v>5.7905742319446674E-6</v>
      </c>
      <c r="AI86">
        <f>'Base Table 5'!AL88/'Base Table 5'!AL$131</f>
        <v>2.7568103389314513E-6</v>
      </c>
      <c r="AJ86">
        <f>'Base Table 5'!AM88/'Base Table 5'!AM$131</f>
        <v>5.4168320286761272E-6</v>
      </c>
      <c r="AK86">
        <f>'Base Table 5'!AN88/'Base Table 5'!AN$131</f>
        <v>8.5865725898687725E-6</v>
      </c>
      <c r="AL86">
        <f>'Base Table 5'!AO88/'Base Table 5'!AO$131</f>
        <v>1.8200023667098736E-6</v>
      </c>
      <c r="AM86">
        <f>'Base Table 5'!AP88/'Base Table 5'!AP$131</f>
        <v>5.500910897110499E-6</v>
      </c>
      <c r="AN86">
        <f>'Base Table 5'!AQ88/'Base Table 5'!AQ$131</f>
        <v>1.1286680017053421E-6</v>
      </c>
      <c r="AO86">
        <f>'Base Table 5'!AR88/'Base Table 5'!AR$131</f>
        <v>7.1984636246945475E-6</v>
      </c>
      <c r="AP86">
        <f>'Base Table 5'!AS88/'Base Table 5'!AS$131</f>
        <v>6.5538193022174619E-6</v>
      </c>
      <c r="AQ86">
        <f>'Base Table 5'!AT88/'Base Table 5'!AT$131</f>
        <v>3.2914270442497436E-6</v>
      </c>
      <c r="AR86">
        <f>'Base Table 5'!AU88/'Base Table 5'!AU$131</f>
        <v>5.6724590402711657E-6</v>
      </c>
      <c r="AS86">
        <f>'Base Table 5'!AV88/'Base Table 5'!AV$131</f>
        <v>5.5732486295083066E-6</v>
      </c>
      <c r="AT86">
        <f>'Base Table 5'!AW88/'Base Table 5'!AW$131</f>
        <v>5.0535980009803989E-6</v>
      </c>
      <c r="AU86">
        <f>'Base Table 5'!AX88/'Base Table 5'!AX$131</f>
        <v>5.8775710247552419E-6</v>
      </c>
      <c r="AV86">
        <f>'Base Table 5'!AY88/'Base Table 5'!AY$131</f>
        <v>3.2139780521537179E-6</v>
      </c>
      <c r="AW86">
        <f>'Base Table 5'!AZ88/'Base Table 5'!AZ$131</f>
        <v>5.042669322265629E-6</v>
      </c>
      <c r="AX86">
        <f>'Base Table 5'!BA88/'Base Table 5'!BA$131</f>
        <v>2.9825889026103112E-6</v>
      </c>
      <c r="AY86">
        <f>'Base Table 5'!BB88/'Base Table 5'!BB$131</f>
        <v>9.5749573615487948E-7</v>
      </c>
      <c r="AZ86">
        <f>'Base Table 5'!BC88/'Base Table 5'!BC$131</f>
        <v>6.3233971385182612E-6</v>
      </c>
      <c r="BA86">
        <f>'Base Table 5'!BD88/'Base Table 5'!BD$131</f>
        <v>5.4515246142825176E-6</v>
      </c>
      <c r="BB86">
        <f>'Base Table 5'!BE88/'Base Table 5'!BE$131</f>
        <v>4.5750453734193622E-6</v>
      </c>
      <c r="BC86">
        <f>'Base Table 5'!BF88/'Base Table 5'!BF$131</f>
        <v>5.1864975451185187E-6</v>
      </c>
      <c r="BD86">
        <f>'Base Table 5'!BG88/'Base Table 5'!BG$131</f>
        <v>1.6605154614069532E-4</v>
      </c>
      <c r="BE86">
        <f>'Base Table 5'!BH88/'Base Table 5'!BH$131</f>
        <v>4.8204623708804725E-6</v>
      </c>
      <c r="BF86">
        <f>'Base Table 5'!BI88/'Base Table 5'!BI$131</f>
        <v>7.8916023791424195E-6</v>
      </c>
      <c r="BG86">
        <f>'Base Table 5'!BJ88/'Base Table 5'!BJ$131</f>
        <v>5.6726828906711867E-6</v>
      </c>
      <c r="BH86">
        <f>'Base Table 5'!BK88/'Base Table 5'!BK$131</f>
        <v>5.1897137401744633E-6</v>
      </c>
      <c r="BI86">
        <f>'Base Table 5'!BL88/'Base Table 5'!BL$131</f>
        <v>3.8120692616692815E-6</v>
      </c>
      <c r="BJ86">
        <f>'Base Table 5'!BM88/'Base Table 5'!BM$131</f>
        <v>3.7755633166687671E-6</v>
      </c>
      <c r="BK86">
        <f>'Base Table 5'!BN88/'Base Table 5'!BN$131</f>
        <v>3.5072797142778816E-6</v>
      </c>
      <c r="BL86">
        <f>'Base Table 5'!BO88/'Base Table 5'!BO$131</f>
        <v>5.4764678862320004E-6</v>
      </c>
      <c r="BM86">
        <f>'Base Table 5'!BP88/'Base Table 5'!BP$131</f>
        <v>4.5454542438318356E-6</v>
      </c>
      <c r="BN86">
        <f>'Base Table 5'!BQ88/'Base Table 5'!BQ$131</f>
        <v>3.5174702322857705E-6</v>
      </c>
      <c r="BO86">
        <f>'Base Table 5'!BR88/'Base Table 5'!BR$131</f>
        <v>2.2771303287064603E-6</v>
      </c>
      <c r="BP86">
        <f>'Base Table 5'!BS88/'Base Table 5'!BS$131</f>
        <v>6.4104532016701062E-6</v>
      </c>
      <c r="BQ86">
        <f>'Base Table 5'!BT88/'Base Table 5'!BT$131</f>
        <v>4.7231689280432121E-6</v>
      </c>
      <c r="BR86">
        <f>'Base Table 5'!BU88/'Base Table 5'!BU$131</f>
        <v>4.8052390679577983E-7</v>
      </c>
      <c r="BS86">
        <f>'Base Table 5'!BV88/'Base Table 5'!BV$131</f>
        <v>1.810080337864107E-6</v>
      </c>
      <c r="BT86">
        <f>'Base Table 5'!BW88/'Base Table 5'!BW$131</f>
        <v>1.9620792756877481E-6</v>
      </c>
      <c r="BU86">
        <f>'Base Table 5'!BX88/'Base Table 5'!BX$131</f>
        <v>1.3166797248385793E-6</v>
      </c>
      <c r="BV86">
        <f>'Base Table 5'!BY88/'Base Table 5'!BY$131</f>
        <v>1.3882632873339087E-4</v>
      </c>
      <c r="BW86">
        <f>'Base Table 5'!BZ88/'Base Table 5'!BZ$131</f>
        <v>3.2345068417515308E-5</v>
      </c>
      <c r="BX86">
        <f>'Base Table 5'!CA88/'Base Table 5'!CA$131</f>
        <v>1.2155910742207498E-4</v>
      </c>
      <c r="BY86">
        <f>'Base Table 5'!CB88/'Base Table 5'!CB$131</f>
        <v>1.8979664503877196E-4</v>
      </c>
      <c r="BZ86">
        <f>'Base Table 5'!CC88/'Base Table 5'!CC$131</f>
        <v>1.3255752818357438E-4</v>
      </c>
      <c r="CA86">
        <f>'Base Table 5'!CD88/'Base Table 5'!CD$131</f>
        <v>1.8236589102896266E-5</v>
      </c>
      <c r="CB86">
        <f>'Base Table 5'!CE88/'Base Table 5'!CE$131</f>
        <v>2.2544283743877672E-6</v>
      </c>
      <c r="CC86">
        <f>'Base Table 5'!CF88/'Base Table 5'!CF$131</f>
        <v>1.7960926438567748E-3</v>
      </c>
      <c r="CD86">
        <f>'Base Table 5'!CG88/'Base Table 5'!CG$131</f>
        <v>9.6841190649700091E-5</v>
      </c>
      <c r="CE86">
        <f>'Base Table 5'!CH88/'Base Table 5'!CH$131</f>
        <v>3.9300080766694132E-6</v>
      </c>
      <c r="CF86">
        <f>'Base Table 5'!CI88/'Base Table 5'!CI$131</f>
        <v>1.0532849962647181E-5</v>
      </c>
      <c r="CG86">
        <f>'Base Table 5'!CJ88/'Base Table 5'!CJ$131</f>
        <v>4.4353675584410436E-5</v>
      </c>
      <c r="CH86">
        <f>'Base Table 5'!CK88/'Base Table 5'!CK$131</f>
        <v>0.2299866881754184</v>
      </c>
      <c r="CI86">
        <f>'Base Table 5'!CL88/'Base Table 5'!CL$131</f>
        <v>0.17119264744128904</v>
      </c>
      <c r="CJ86">
        <f>'Base Table 5'!CM88/'Base Table 5'!CM$131</f>
        <v>5.9618532305794091E-6</v>
      </c>
      <c r="CK86">
        <f>'Base Table 5'!CN88/'Base Table 5'!CN$131</f>
        <v>5.2068442806215637E-3</v>
      </c>
      <c r="CL86">
        <f>'Base Table 5'!CO88/'Base Table 5'!CO$131</f>
        <v>1.4121993733762616E-3</v>
      </c>
      <c r="CM86">
        <f>'Base Table 5'!CP88/'Base Table 5'!CP$131</f>
        <v>4.1193744554865445E-5</v>
      </c>
      <c r="CN86">
        <f>'Base Table 5'!CQ88/'Base Table 5'!CQ$131</f>
        <v>1.1265959509236436E-4</v>
      </c>
      <c r="CO86">
        <f>'Base Table 5'!CR88/'Base Table 5'!CR$131</f>
        <v>1.7484581981705965E-5</v>
      </c>
      <c r="CP86">
        <f>'Base Table 5'!CS88/'Base Table 5'!CS$131</f>
        <v>2.9380893036262496E-3</v>
      </c>
      <c r="CQ86">
        <f>'Base Table 5'!CT88/'Base Table 5'!CT$131</f>
        <v>1.020322979074253E-8</v>
      </c>
      <c r="CR86">
        <f>'Base Table 5'!CU88/'Base Table 5'!CU$131</f>
        <v>9.698111706300391E-9</v>
      </c>
      <c r="CS86">
        <f>'Base Table 5'!CV88/'Base Table 5'!CV$131</f>
        <v>4.8859380530973443E-4</v>
      </c>
      <c r="CT86">
        <f>'Base Table 5'!CW88/'Base Table 5'!CW$131</f>
        <v>1.4501742823876797E-3</v>
      </c>
      <c r="CU86">
        <f>'Base Table 5'!CX88/'Base Table 5'!CX$131</f>
        <v>3.3848434622175623E-5</v>
      </c>
      <c r="CV86">
        <f>'Base Table 5'!CY88/'Base Table 5'!CY$131</f>
        <v>2.7327735304111451E-3</v>
      </c>
      <c r="CW86">
        <f>'Base Table 5'!CZ88/'Base Table 5'!CZ$131</f>
        <v>4.2757832180193954E-5</v>
      </c>
      <c r="CX86">
        <f>'Base Table 5'!DA88/'Base Table 5'!DA$131</f>
        <v>1.5179486781344303E-4</v>
      </c>
      <c r="CY86">
        <f>'Base Table 5'!DB88/'Base Table 5'!DB$131</f>
        <v>1.466444176282385E-4</v>
      </c>
      <c r="CZ86">
        <f>'Base Table 5'!DC88/'Base Table 5'!DC$131</f>
        <v>1.1661092256580459E-3</v>
      </c>
      <c r="DA86">
        <f>'Base Table 5'!DD88/'Base Table 5'!DD$131</f>
        <v>5.6696988418361127E-4</v>
      </c>
      <c r="DB86">
        <f>'Base Table 5'!DE88/'Base Table 5'!DE$131</f>
        <v>9.3985146772961547E-4</v>
      </c>
      <c r="DC86">
        <f>'Base Table 5'!DF88/'Base Table 5'!DF$131</f>
        <v>2.5119610770770172E-4</v>
      </c>
      <c r="DD86">
        <f>'Base Table 5'!DG88/'Base Table 5'!DG$131</f>
        <v>1.6644846144779062E-5</v>
      </c>
      <c r="DE86">
        <f>'Base Table 5'!DH88/'Base Table 5'!DH$131</f>
        <v>8.2150383214193388E-5</v>
      </c>
      <c r="DF86">
        <f>'Base Table 5'!DI88/'Base Table 5'!DI$131</f>
        <v>1.57891100895899E-2</v>
      </c>
      <c r="DG86">
        <f>'Base Table 5'!DJ88/'Base Table 5'!DJ$131</f>
        <v>2.7584378865523944E-5</v>
      </c>
      <c r="DH86">
        <f>'Base Table 5'!DK88/'Base Table 5'!DK$131</f>
        <v>2.6239503924303355E-3</v>
      </c>
      <c r="DI86">
        <f>'Base Table 5'!DL88/'Base Table 5'!DL$131</f>
        <v>1.2066719046683691E-4</v>
      </c>
      <c r="DJ86">
        <f>'Base Table 5'!DM88/'Base Table 5'!DM$131</f>
        <v>4.4500977194635471E-6</v>
      </c>
      <c r="DK86">
        <f>'Base Table 5'!DN88/'Base Table 5'!DN$131</f>
        <v>9.3314397234165489E-4</v>
      </c>
      <c r="DL86">
        <f>'Base Table 5'!DO88/'Base Table 5'!DO$131</f>
        <v>1.5062604095999823E-4</v>
      </c>
    </row>
    <row r="87" spans="1:116" x14ac:dyDescent="0.4">
      <c r="A87">
        <v>86</v>
      </c>
      <c r="B87">
        <f>'Base Table 5'!E89/'Base Table 5'!E$131</f>
        <v>9.1964542391489174E-6</v>
      </c>
      <c r="C87">
        <f>'Base Table 5'!F89/'Base Table 5'!F$131</f>
        <v>6.4590299383186471E-5</v>
      </c>
      <c r="D87">
        <f>'Base Table 5'!G89/'Base Table 5'!G$131</f>
        <v>1.2827430066388949E-5</v>
      </c>
      <c r="E87">
        <f>'Base Table 5'!H89/'Base Table 5'!H$131</f>
        <v>2.0477912179341553E-3</v>
      </c>
      <c r="F87">
        <f>'Base Table 5'!I89/'Base Table 5'!I$131</f>
        <v>0</v>
      </c>
      <c r="G87">
        <f>'Base Table 5'!J89/'Base Table 5'!J$131</f>
        <v>8.7051807267227881E-4</v>
      </c>
      <c r="H87">
        <f>'Base Table 5'!K89/'Base Table 5'!K$131</f>
        <v>2.1121332854340364E-4</v>
      </c>
      <c r="I87">
        <f>'Base Table 5'!L89/'Base Table 5'!L$131</f>
        <v>4.7905096908795871E-5</v>
      </c>
      <c r="J87">
        <f>'Base Table 5'!M89/'Base Table 5'!M$131</f>
        <v>9.0462042933865111E-5</v>
      </c>
      <c r="K87">
        <f>'Base Table 5'!N89/'Base Table 5'!N$131</f>
        <v>6.1938189226354531E-5</v>
      </c>
      <c r="L87">
        <f>'Base Table 5'!O89/'Base Table 5'!O$131</f>
        <v>4.0074377044458319E-4</v>
      </c>
      <c r="M87">
        <f>'Base Table 5'!P89/'Base Table 5'!P$131</f>
        <v>8.9595198045246867E-5</v>
      </c>
      <c r="N87">
        <f>'Base Table 5'!Q89/'Base Table 5'!Q$131</f>
        <v>1.7350362096502943E-4</v>
      </c>
      <c r="O87">
        <f>'Base Table 5'!R89/'Base Table 5'!R$131</f>
        <v>4.3069048529709527E-4</v>
      </c>
      <c r="P87">
        <f>'Base Table 5'!S89/'Base Table 5'!S$131</f>
        <v>5.189356756767127E-4</v>
      </c>
      <c r="Q87">
        <f>'Base Table 5'!T89/'Base Table 5'!T$131</f>
        <v>2.5863589071214527E-4</v>
      </c>
      <c r="R87">
        <f>'Base Table 5'!U89/'Base Table 5'!U$131</f>
        <v>6.2511880591111554E-4</v>
      </c>
      <c r="S87">
        <f>'Base Table 5'!V89/'Base Table 5'!V$131</f>
        <v>1.2070255577429419E-3</v>
      </c>
      <c r="T87">
        <f>'Base Table 5'!W89/'Base Table 5'!W$131</f>
        <v>1.2213647442558008E-3</v>
      </c>
      <c r="U87">
        <f>'Base Table 5'!X89/'Base Table 5'!X$131</f>
        <v>6.4086151522274766E-4</v>
      </c>
      <c r="V87">
        <f>'Base Table 5'!Y89/'Base Table 5'!Y$131</f>
        <v>5.0250565527667124E-4</v>
      </c>
      <c r="W87">
        <f>'Base Table 5'!Z89/'Base Table 5'!Z$131</f>
        <v>2.7869058341698692E-4</v>
      </c>
      <c r="X87">
        <f>'Base Table 5'!AA89/'Base Table 5'!AA$131</f>
        <v>1.0998539612391616E-3</v>
      </c>
      <c r="Y87">
        <f>'Base Table 5'!AB89/'Base Table 5'!AB$131</f>
        <v>9.3904122663793937E-4</v>
      </c>
      <c r="Z87">
        <f>'Base Table 5'!AC89/'Base Table 5'!AC$131</f>
        <v>5.7846109422737054E-4</v>
      </c>
      <c r="AA87">
        <f>'Base Table 5'!AD89/'Base Table 5'!AD$131</f>
        <v>6.1428603339534185E-4</v>
      </c>
      <c r="AB87">
        <f>'Base Table 5'!AE89/'Base Table 5'!AE$131</f>
        <v>1.2269938650306751E-7</v>
      </c>
      <c r="AC87">
        <f>'Base Table 5'!AF89/'Base Table 5'!AF$131</f>
        <v>1.2455256225789467E-4</v>
      </c>
      <c r="AD87">
        <f>'Base Table 5'!AG89/'Base Table 5'!AG$131</f>
        <v>0</v>
      </c>
      <c r="AE87">
        <f>'Base Table 5'!AH89/'Base Table 5'!AH$131</f>
        <v>1.3439201451905628E-4</v>
      </c>
      <c r="AF87">
        <f>'Base Table 5'!AI89/'Base Table 5'!AI$131</f>
        <v>2.1691969264214908E-7</v>
      </c>
      <c r="AG87">
        <f>'Base Table 5'!AJ89/'Base Table 5'!AJ$131</f>
        <v>3.1022481265611976E-4</v>
      </c>
      <c r="AH87">
        <f>'Base Table 5'!AK89/'Base Table 5'!AK$131</f>
        <v>4.3354511822422389E-4</v>
      </c>
      <c r="AI87">
        <f>'Base Table 5'!AL89/'Base Table 5'!AL$131</f>
        <v>1.8894652956304944E-3</v>
      </c>
      <c r="AJ87">
        <f>'Base Table 5'!AM89/'Base Table 5'!AM$131</f>
        <v>6.7924431282511473E-4</v>
      </c>
      <c r="AK87">
        <f>'Base Table 5'!AN89/'Base Table 5'!AN$131</f>
        <v>1.7584805964395862E-4</v>
      </c>
      <c r="AL87">
        <f>'Base Table 5'!AO89/'Base Table 5'!AO$131</f>
        <v>1.4135940712309695E-7</v>
      </c>
      <c r="AM87">
        <f>'Base Table 5'!AP89/'Base Table 5'!AP$131</f>
        <v>1.1938798140404322E-3</v>
      </c>
      <c r="AN87">
        <f>'Base Table 5'!AQ89/'Base Table 5'!AQ$131</f>
        <v>7.5244533447022799E-8</v>
      </c>
      <c r="AO87">
        <f>'Base Table 5'!AR89/'Base Table 5'!AR$131</f>
        <v>8.5329560196604505E-4</v>
      </c>
      <c r="AP87">
        <f>'Base Table 5'!AS89/'Base Table 5'!AS$131</f>
        <v>1.6589843389977351E-3</v>
      </c>
      <c r="AQ87">
        <f>'Base Table 5'!AT89/'Base Table 5'!AT$131</f>
        <v>4.0723986588565641E-4</v>
      </c>
      <c r="AR87">
        <f>'Base Table 5'!AU89/'Base Table 5'!AU$131</f>
        <v>4.1972537247012909E-3</v>
      </c>
      <c r="AS87">
        <f>'Base Table 5'!AV89/'Base Table 5'!AV$131</f>
        <v>5.7764731598914482E-4</v>
      </c>
      <c r="AT87">
        <f>'Base Table 5'!AW89/'Base Table 5'!AW$131</f>
        <v>5.452781196613396E-4</v>
      </c>
      <c r="AU87">
        <f>'Base Table 5'!AX89/'Base Table 5'!AX$131</f>
        <v>3.3777742196207506E-5</v>
      </c>
      <c r="AV87">
        <f>'Base Table 5'!AY89/'Base Table 5'!AY$131</f>
        <v>1.3964626784995416E-4</v>
      </c>
      <c r="AW87">
        <f>'Base Table 5'!AZ89/'Base Table 5'!AZ$131</f>
        <v>2.6834758747256636E-4</v>
      </c>
      <c r="AX87">
        <f>'Base Table 5'!BA89/'Base Table 5'!BA$131</f>
        <v>1.0622255705946164E-4</v>
      </c>
      <c r="AY87">
        <f>'Base Table 5'!BB89/'Base Table 5'!BB$131</f>
        <v>9.6734989467448384E-7</v>
      </c>
      <c r="AZ87">
        <f>'Base Table 5'!BC89/'Base Table 5'!BC$131</f>
        <v>3.7967483104560363E-4</v>
      </c>
      <c r="BA87">
        <f>'Base Table 5'!BD89/'Base Table 5'!BD$131</f>
        <v>8.4476178784087912E-5</v>
      </c>
      <c r="BB87">
        <f>'Base Table 5'!BE89/'Base Table 5'!BE$131</f>
        <v>1.3388788910986937E-4</v>
      </c>
      <c r="BC87">
        <f>'Base Table 5'!BF89/'Base Table 5'!BF$131</f>
        <v>1.7394941956351011E-4</v>
      </c>
      <c r="BD87">
        <f>'Base Table 5'!BG89/'Base Table 5'!BG$131</f>
        <v>1.8471162382529481E-4</v>
      </c>
      <c r="BE87">
        <f>'Base Table 5'!BH89/'Base Table 5'!BH$131</f>
        <v>1.1562961141170685E-3</v>
      </c>
      <c r="BF87">
        <f>'Base Table 5'!BI89/'Base Table 5'!BI$131</f>
        <v>5.2786332721451263E-3</v>
      </c>
      <c r="BG87">
        <f>'Base Table 5'!BJ89/'Base Table 5'!BJ$131</f>
        <v>5.786591576523969E-3</v>
      </c>
      <c r="BH87">
        <f>'Base Table 5'!BK89/'Base Table 5'!BK$131</f>
        <v>1.4971759318805483E-4</v>
      </c>
      <c r="BI87">
        <f>'Base Table 5'!BL89/'Base Table 5'!BL$131</f>
        <v>4.8653819786943585E-4</v>
      </c>
      <c r="BJ87">
        <f>'Base Table 5'!BM89/'Base Table 5'!BM$131</f>
        <v>1.2081278229546073E-3</v>
      </c>
      <c r="BK87">
        <f>'Base Table 5'!BN89/'Base Table 5'!BN$131</f>
        <v>1.7691999711352379E-4</v>
      </c>
      <c r="BL87">
        <f>'Base Table 5'!BO89/'Base Table 5'!BO$131</f>
        <v>8.2829760974256945E-5</v>
      </c>
      <c r="BM87">
        <f>'Base Table 5'!BP89/'Base Table 5'!BP$131</f>
        <v>1.2126741066573254E-4</v>
      </c>
      <c r="BN87">
        <f>'Base Table 5'!BQ89/'Base Table 5'!BQ$131</f>
        <v>8.2061292211594778E-5</v>
      </c>
      <c r="BO87">
        <f>'Base Table 5'!BR89/'Base Table 5'!BR$131</f>
        <v>1.5507734424423707E-5</v>
      </c>
      <c r="BP87">
        <f>'Base Table 5'!BS89/'Base Table 5'!BS$131</f>
        <v>3.4957723214862883E-4</v>
      </c>
      <c r="BQ87">
        <f>'Base Table 5'!BT89/'Base Table 5'!BT$131</f>
        <v>4.6932673139990993E-4</v>
      </c>
      <c r="BR87">
        <f>'Base Table 5'!BU89/'Base Table 5'!BU$131</f>
        <v>5.9647049832404304E-4</v>
      </c>
      <c r="BS87">
        <f>'Base Table 5'!BV89/'Base Table 5'!BV$131</f>
        <v>1.0729891052212673E-4</v>
      </c>
      <c r="BT87">
        <f>'Base Table 5'!BW89/'Base Table 5'!BW$131</f>
        <v>6.0294912282808394E-5</v>
      </c>
      <c r="BU87">
        <f>'Base Table 5'!BX89/'Base Table 5'!BX$131</f>
        <v>1.2421390937630321E-4</v>
      </c>
      <c r="BV87">
        <f>'Base Table 5'!BY89/'Base Table 5'!BY$131</f>
        <v>8.5250572942717679E-4</v>
      </c>
      <c r="BW87">
        <f>'Base Table 5'!BZ89/'Base Table 5'!BZ$131</f>
        <v>8.2114252510945187E-4</v>
      </c>
      <c r="BX87">
        <f>'Base Table 5'!CA89/'Base Table 5'!CA$131</f>
        <v>3.111710499397478E-3</v>
      </c>
      <c r="BY87">
        <f>'Base Table 5'!CB89/'Base Table 5'!CB$131</f>
        <v>9.6377274885266657E-3</v>
      </c>
      <c r="BZ87">
        <f>'Base Table 5'!CC89/'Base Table 5'!CC$131</f>
        <v>5.6656774242383589E-3</v>
      </c>
      <c r="CA87">
        <f>'Base Table 5'!CD89/'Base Table 5'!CD$131</f>
        <v>2.7782412331534277E-4</v>
      </c>
      <c r="CB87">
        <f>'Base Table 5'!CE89/'Base Table 5'!CE$131</f>
        <v>9.9546187959979328E-7</v>
      </c>
      <c r="CC87">
        <f>'Base Table 5'!CF89/'Base Table 5'!CF$131</f>
        <v>1.8678434175744391E-4</v>
      </c>
      <c r="CD87">
        <f>'Base Table 5'!CG89/'Base Table 5'!CG$131</f>
        <v>5.3311032008520661E-3</v>
      </c>
      <c r="CE87">
        <f>'Base Table 5'!CH89/'Base Table 5'!CH$131</f>
        <v>7.0592116416670278E-4</v>
      </c>
      <c r="CF87">
        <f>'Base Table 5'!CI89/'Base Table 5'!CI$131</f>
        <v>4.8375510968205174E-4</v>
      </c>
      <c r="CG87">
        <f>'Base Table 5'!CJ89/'Base Table 5'!CJ$131</f>
        <v>1.9867251082805729E-5</v>
      </c>
      <c r="CH87">
        <f>'Base Table 5'!CK89/'Base Table 5'!CK$131</f>
        <v>9.3278954563902582E-3</v>
      </c>
      <c r="CI87">
        <f>'Base Table 5'!CL89/'Base Table 5'!CL$131</f>
        <v>1.3833109783098377E-3</v>
      </c>
      <c r="CJ87">
        <f>'Base Table 5'!CM89/'Base Table 5'!CM$131</f>
        <v>7.7516617219198095E-3</v>
      </c>
      <c r="CK87">
        <f>'Base Table 5'!CN89/'Base Table 5'!CN$131</f>
        <v>9.5529359020017947E-3</v>
      </c>
      <c r="CL87">
        <f>'Base Table 5'!CO89/'Base Table 5'!CO$131</f>
        <v>3.2440293489703325E-3</v>
      </c>
      <c r="CM87">
        <f>'Base Table 5'!CP89/'Base Table 5'!CP$131</f>
        <v>4.018530822040459E-4</v>
      </c>
      <c r="CN87">
        <f>'Base Table 5'!CQ89/'Base Table 5'!CQ$131</f>
        <v>1.914642590079486E-4</v>
      </c>
      <c r="CO87">
        <f>'Base Table 5'!CR89/'Base Table 5'!CR$131</f>
        <v>1.9620524046064889E-4</v>
      </c>
      <c r="CP87">
        <f>'Base Table 5'!CS89/'Base Table 5'!CS$131</f>
        <v>3.392625915681327E-3</v>
      </c>
      <c r="CQ87">
        <f>'Base Table 5'!CT89/'Base Table 5'!CT$131</f>
        <v>0</v>
      </c>
      <c r="CR87">
        <f>'Base Table 5'!CU89/'Base Table 5'!CU$131</f>
        <v>0</v>
      </c>
      <c r="CS87">
        <f>'Base Table 5'!CV89/'Base Table 5'!CV$131</f>
        <v>1.8237238938053097E-3</v>
      </c>
      <c r="CT87">
        <f>'Base Table 5'!CW89/'Base Table 5'!CW$131</f>
        <v>1.5841931707271687E-3</v>
      </c>
      <c r="CU87">
        <f>'Base Table 5'!CX89/'Base Table 5'!CX$131</f>
        <v>1.7681473395627053E-5</v>
      </c>
      <c r="CV87">
        <f>'Base Table 5'!CY89/'Base Table 5'!CY$131</f>
        <v>1.5748598369011216E-3</v>
      </c>
      <c r="CW87">
        <f>'Base Table 5'!CZ89/'Base Table 5'!CZ$131</f>
        <v>7.6653048186016738E-3</v>
      </c>
      <c r="CX87">
        <f>'Base Table 5'!DA89/'Base Table 5'!DA$131</f>
        <v>3.6254987501335711E-4</v>
      </c>
      <c r="CY87">
        <f>'Base Table 5'!DB89/'Base Table 5'!DB$131</f>
        <v>8.3050585566672881E-4</v>
      </c>
      <c r="CZ87">
        <f>'Base Table 5'!DC89/'Base Table 5'!DC$131</f>
        <v>1.7086073686970963E-3</v>
      </c>
      <c r="DA87">
        <f>'Base Table 5'!DD89/'Base Table 5'!DD$131</f>
        <v>4.437933809102486E-4</v>
      </c>
      <c r="DB87">
        <f>'Base Table 5'!DE89/'Base Table 5'!DE$131</f>
        <v>7.6621015475957747E-4</v>
      </c>
      <c r="DC87">
        <f>'Base Table 5'!DF89/'Base Table 5'!DF$131</f>
        <v>7.5178758706764208E-4</v>
      </c>
      <c r="DD87">
        <f>'Base Table 5'!DG89/'Base Table 5'!DG$131</f>
        <v>6.5644555322749286E-4</v>
      </c>
      <c r="DE87">
        <f>'Base Table 5'!DH89/'Base Table 5'!DH$131</f>
        <v>1.828844680414215E-3</v>
      </c>
      <c r="DF87">
        <f>'Base Table 5'!DI89/'Base Table 5'!DI$131</f>
        <v>7.3892609680218302E-3</v>
      </c>
      <c r="DG87">
        <f>'Base Table 5'!DJ89/'Base Table 5'!DJ$131</f>
        <v>2.4010319844495497E-3</v>
      </c>
      <c r="DH87">
        <f>'Base Table 5'!DK89/'Base Table 5'!DK$131</f>
        <v>8.4378594301485615E-3</v>
      </c>
      <c r="DI87">
        <f>'Base Table 5'!DL89/'Base Table 5'!DL$131</f>
        <v>4.4869377332547631E-4</v>
      </c>
      <c r="DJ87">
        <f>'Base Table 5'!DM89/'Base Table 5'!DM$131</f>
        <v>9.9186668507121904E-4</v>
      </c>
      <c r="DK87">
        <f>'Base Table 5'!DN89/'Base Table 5'!DN$131</f>
        <v>1.2553025252363167E-3</v>
      </c>
      <c r="DL87">
        <f>'Base Table 5'!DO89/'Base Table 5'!DO$131</f>
        <v>8.914015757902435E-5</v>
      </c>
    </row>
    <row r="88" spans="1:116" x14ac:dyDescent="0.4">
      <c r="A88">
        <v>87</v>
      </c>
      <c r="B88">
        <f>'Base Table 5'!E90/'Base Table 5'!E$131</f>
        <v>6.1619473376469552E-4</v>
      </c>
      <c r="C88">
        <f>'Base Table 5'!F90/'Base Table 5'!F$131</f>
        <v>1.5829431041067783E-4</v>
      </c>
      <c r="D88">
        <f>'Base Table 5'!G90/'Base Table 5'!G$131</f>
        <v>4.3141439403722134E-4</v>
      </c>
      <c r="E88">
        <f>'Base Table 5'!H90/'Base Table 5'!H$131</f>
        <v>3.0482916595565867E-4</v>
      </c>
      <c r="F88">
        <f>'Base Table 5'!I90/'Base Table 5'!I$131</f>
        <v>6.4835159019048307E-5</v>
      </c>
      <c r="G88">
        <f>'Base Table 5'!J90/'Base Table 5'!J$131</f>
        <v>3.433858585921005E-4</v>
      </c>
      <c r="H88">
        <f>'Base Table 5'!K90/'Base Table 5'!K$131</f>
        <v>3.7923957553242669E-4</v>
      </c>
      <c r="I88">
        <f>'Base Table 5'!L90/'Base Table 5'!L$131</f>
        <v>1.2206537186167693E-3</v>
      </c>
      <c r="J88">
        <f>'Base Table 5'!M90/'Base Table 5'!M$131</f>
        <v>9.7937204497022096E-4</v>
      </c>
      <c r="K88">
        <f>'Base Table 5'!N90/'Base Table 5'!N$131</f>
        <v>1.2658552127498983E-4</v>
      </c>
      <c r="L88">
        <f>'Base Table 5'!O90/'Base Table 5'!O$131</f>
        <v>1.0593612366766073E-3</v>
      </c>
      <c r="M88">
        <f>'Base Table 5'!P90/'Base Table 5'!P$131</f>
        <v>3.5088519206719516E-4</v>
      </c>
      <c r="N88">
        <f>'Base Table 5'!Q90/'Base Table 5'!Q$131</f>
        <v>4.4254594003214715E-4</v>
      </c>
      <c r="O88">
        <f>'Base Table 5'!R90/'Base Table 5'!R$131</f>
        <v>1.4055234324026364E-3</v>
      </c>
      <c r="P88">
        <f>'Base Table 5'!S90/'Base Table 5'!S$131</f>
        <v>9.3007431497984627E-5</v>
      </c>
      <c r="Q88">
        <f>'Base Table 5'!T90/'Base Table 5'!T$131</f>
        <v>1.9753578795345061E-3</v>
      </c>
      <c r="R88">
        <f>'Base Table 5'!U90/'Base Table 5'!U$131</f>
        <v>9.0324292838631656E-4</v>
      </c>
      <c r="S88">
        <f>'Base Table 5'!V90/'Base Table 5'!V$131</f>
        <v>8.0950719362136308E-5</v>
      </c>
      <c r="T88">
        <f>'Base Table 5'!W90/'Base Table 5'!W$131</f>
        <v>8.8660878541317579E-4</v>
      </c>
      <c r="U88">
        <f>'Base Table 5'!X90/'Base Table 5'!X$131</f>
        <v>1.3288170311267324E-3</v>
      </c>
      <c r="V88">
        <f>'Base Table 5'!Y90/'Base Table 5'!Y$131</f>
        <v>5.9080477253294224E-4</v>
      </c>
      <c r="W88">
        <f>'Base Table 5'!Z90/'Base Table 5'!Z$131</f>
        <v>1.0536620140901389E-3</v>
      </c>
      <c r="X88">
        <f>'Base Table 5'!AA90/'Base Table 5'!AA$131</f>
        <v>7.1927517961933923E-3</v>
      </c>
      <c r="Y88">
        <f>'Base Table 5'!AB90/'Base Table 5'!AB$131</f>
        <v>1.335370826527965E-3</v>
      </c>
      <c r="Z88">
        <f>'Base Table 5'!AC90/'Base Table 5'!AC$131</f>
        <v>3.1114936540319661E-3</v>
      </c>
      <c r="AA88">
        <f>'Base Table 5'!AD90/'Base Table 5'!AD$131</f>
        <v>3.5740278306638072E-4</v>
      </c>
      <c r="AB88">
        <f>'Base Table 5'!AE90/'Base Table 5'!AE$131</f>
        <v>2.4098159509202457E-4</v>
      </c>
      <c r="AC88">
        <f>'Base Table 5'!AF90/'Base Table 5'!AF$131</f>
        <v>5.0647646757747758E-3</v>
      </c>
      <c r="AD88">
        <f>'Base Table 5'!AG90/'Base Table 5'!AG$131</f>
        <v>7.3804210996905881E-3</v>
      </c>
      <c r="AE88">
        <f>'Base Table 5'!AH90/'Base Table 5'!AH$131</f>
        <v>1.4528130671506351E-4</v>
      </c>
      <c r="AF88">
        <f>'Base Table 5'!AI90/'Base Table 5'!AI$131</f>
        <v>3.104120801709153E-4</v>
      </c>
      <c r="AG88">
        <f>'Base Table 5'!AJ90/'Base Table 5'!AJ$131</f>
        <v>5.6997502081598643E-4</v>
      </c>
      <c r="AH88">
        <f>'Base Table 5'!AK90/'Base Table 5'!AK$131</f>
        <v>2.9627955605597551E-3</v>
      </c>
      <c r="AI88">
        <f>'Base Table 5'!AL90/'Base Table 5'!AL$131</f>
        <v>1.5784347329746939E-2</v>
      </c>
      <c r="AJ88">
        <f>'Base Table 5'!AM90/'Base Table 5'!AM$131</f>
        <v>1.0468477096121432E-2</v>
      </c>
      <c r="AK88">
        <f>'Base Table 5'!AN90/'Base Table 5'!AN$131</f>
        <v>5.5498940909875279E-3</v>
      </c>
      <c r="AL88">
        <f>'Base Table 5'!AO90/'Base Table 5'!AO$131</f>
        <v>8.8981623801281788E-4</v>
      </c>
      <c r="AM88">
        <f>'Base Table 5'!AP90/'Base Table 5'!AP$131</f>
        <v>3.8600638577430931E-3</v>
      </c>
      <c r="AN88">
        <f>'Base Table 5'!AQ90/'Base Table 5'!AQ$131</f>
        <v>3.0729867459764111E-4</v>
      </c>
      <c r="AO88">
        <f>'Base Table 5'!AR90/'Base Table 5'!AR$131</f>
        <v>5.4921007786568237E-3</v>
      </c>
      <c r="AP88">
        <f>'Base Table 5'!AS90/'Base Table 5'!AS$131</f>
        <v>1.1097221981397089E-3</v>
      </c>
      <c r="AQ88">
        <f>'Base Table 5'!AT90/'Base Table 5'!AT$131</f>
        <v>6.1545832041295561E-3</v>
      </c>
      <c r="AR88">
        <f>'Base Table 5'!AU90/'Base Table 5'!AU$131</f>
        <v>3.0116182940097738E-3</v>
      </c>
      <c r="AS88">
        <f>'Base Table 5'!AV90/'Base Table 5'!AV$131</f>
        <v>2.4895900672607515E-3</v>
      </c>
      <c r="AT88">
        <f>'Base Table 5'!AW90/'Base Table 5'!AW$131</f>
        <v>1.8899435594777604E-3</v>
      </c>
      <c r="AU88">
        <f>'Base Table 5'!AX90/'Base Table 5'!AX$131</f>
        <v>3.3355012329973387E-3</v>
      </c>
      <c r="AV88">
        <f>'Base Table 5'!AY90/'Base Table 5'!AY$131</f>
        <v>1.9704058195177034E-3</v>
      </c>
      <c r="AW88">
        <f>'Base Table 5'!AZ90/'Base Table 5'!AZ$131</f>
        <v>1.4750971460547489E-3</v>
      </c>
      <c r="AX88">
        <f>'Base Table 5'!BA90/'Base Table 5'!BA$131</f>
        <v>8.2129748945802428E-3</v>
      </c>
      <c r="AY88">
        <f>'Base Table 5'!BB90/'Base Table 5'!BB$131</f>
        <v>5.7219813803835342E-6</v>
      </c>
      <c r="AZ88">
        <f>'Base Table 5'!BC90/'Base Table 5'!BC$131</f>
        <v>7.2653123094229746E-3</v>
      </c>
      <c r="BA88">
        <f>'Base Table 5'!BD90/'Base Table 5'!BD$131</f>
        <v>2.7531007600669192E-3</v>
      </c>
      <c r="BB88">
        <f>'Base Table 5'!BE90/'Base Table 5'!BE$131</f>
        <v>1.3282098129551467E-3</v>
      </c>
      <c r="BC88">
        <f>'Base Table 5'!BF90/'Base Table 5'!BF$131</f>
        <v>2.8466687190237794E-3</v>
      </c>
      <c r="BD88">
        <f>'Base Table 5'!BG90/'Base Table 5'!BG$131</f>
        <v>2.9352821402182049E-2</v>
      </c>
      <c r="BE88">
        <f>'Base Table 5'!BH90/'Base Table 5'!BH$131</f>
        <v>2.2742252828332511E-3</v>
      </c>
      <c r="BF88">
        <f>'Base Table 5'!BI90/'Base Table 5'!BI$131</f>
        <v>3.7133562749659416E-3</v>
      </c>
      <c r="BG88">
        <f>'Base Table 5'!BJ90/'Base Table 5'!BJ$131</f>
        <v>7.0377670087471393E-6</v>
      </c>
      <c r="BH88">
        <f>'Base Table 5'!BK90/'Base Table 5'!BK$131</f>
        <v>1.9286996326320588E-3</v>
      </c>
      <c r="BI88">
        <f>'Base Table 5'!BL90/'Base Table 5'!BL$131</f>
        <v>3.0963005077549654E-3</v>
      </c>
      <c r="BJ88">
        <f>'Base Table 5'!BM90/'Base Table 5'!BM$131</f>
        <v>4.6379124658717926E-3</v>
      </c>
      <c r="BK88">
        <f>'Base Table 5'!BN90/'Base Table 5'!BN$131</f>
        <v>4.4262720547041971E-3</v>
      </c>
      <c r="BL88">
        <f>'Base Table 5'!BO90/'Base Table 5'!BO$131</f>
        <v>6.9057243194584365E-4</v>
      </c>
      <c r="BM88">
        <f>'Base Table 5'!BP90/'Base Table 5'!BP$131</f>
        <v>3.8828796361725518E-4</v>
      </c>
      <c r="BN88">
        <f>'Base Table 5'!BQ90/'Base Table 5'!BQ$131</f>
        <v>3.6895881319539336E-3</v>
      </c>
      <c r="BO88">
        <f>'Base Table 5'!BR90/'Base Table 5'!BR$131</f>
        <v>2.6227295641438574E-3</v>
      </c>
      <c r="BP88">
        <f>'Base Table 5'!BS90/'Base Table 5'!BS$131</f>
        <v>8.1312832529769447E-4</v>
      </c>
      <c r="BQ88">
        <f>'Base Table 5'!BT90/'Base Table 5'!BT$131</f>
        <v>1.2195003536750047E-3</v>
      </c>
      <c r="BR88">
        <f>'Base Table 5'!BU90/'Base Table 5'!BU$131</f>
        <v>4.8597338809276032E-3</v>
      </c>
      <c r="BS88">
        <f>'Base Table 5'!BV90/'Base Table 5'!BV$131</f>
        <v>2.869139225153004E-3</v>
      </c>
      <c r="BT88">
        <f>'Base Table 5'!BW90/'Base Table 5'!BW$131</f>
        <v>1.7374512181942625E-3</v>
      </c>
      <c r="BU88">
        <f>'Base Table 5'!BX90/'Base Table 5'!BX$131</f>
        <v>1.5098924591463322E-3</v>
      </c>
      <c r="BV88">
        <f>'Base Table 5'!BY90/'Base Table 5'!BY$131</f>
        <v>1.309926864134439E-3</v>
      </c>
      <c r="BW88">
        <f>'Base Table 5'!BZ90/'Base Table 5'!BZ$131</f>
        <v>6.5453925665547568E-3</v>
      </c>
      <c r="BX88">
        <f>'Base Table 5'!CA90/'Base Table 5'!CA$131</f>
        <v>1.0161304163622192E-2</v>
      </c>
      <c r="BY88">
        <f>'Base Table 5'!CB90/'Base Table 5'!CB$131</f>
        <v>3.8499564804557679E-3</v>
      </c>
      <c r="BZ88">
        <f>'Base Table 5'!CC90/'Base Table 5'!CC$131</f>
        <v>7.3568131101490607E-4</v>
      </c>
      <c r="CA88">
        <f>'Base Table 5'!CD90/'Base Table 5'!CD$131</f>
        <v>2.9226532368995016E-3</v>
      </c>
      <c r="CB88">
        <f>'Base Table 5'!CE90/'Base Table 5'!CE$131</f>
        <v>5.036012370604777E-4</v>
      </c>
      <c r="CC88">
        <f>'Base Table 5'!CF90/'Base Table 5'!CF$131</f>
        <v>1.546669695607375E-3</v>
      </c>
      <c r="CD88">
        <f>'Base Table 5'!CG90/'Base Table 5'!CG$131</f>
        <v>4.5450697909075625E-4</v>
      </c>
      <c r="CE88">
        <f>'Base Table 5'!CH90/'Base Table 5'!CH$131</f>
        <v>4.8954384947340179E-3</v>
      </c>
      <c r="CF88">
        <f>'Base Table 5'!CI90/'Base Table 5'!CI$131</f>
        <v>4.6779621251174745E-3</v>
      </c>
      <c r="CG88">
        <f>'Base Table 5'!CJ90/'Base Table 5'!CJ$131</f>
        <v>1.6855736222300143E-2</v>
      </c>
      <c r="CH88">
        <f>'Base Table 5'!CK90/'Base Table 5'!CK$131</f>
        <v>2.8853164929613642E-3</v>
      </c>
      <c r="CI88">
        <f>'Base Table 5'!CL90/'Base Table 5'!CL$131</f>
        <v>1.6624880064595598E-3</v>
      </c>
      <c r="CJ88">
        <f>'Base Table 5'!CM90/'Base Table 5'!CM$131</f>
        <v>7.3367205441297406E-2</v>
      </c>
      <c r="CK88">
        <f>'Base Table 5'!CN90/'Base Table 5'!CN$131</f>
        <v>1.2711748552821674E-2</v>
      </c>
      <c r="CL88">
        <f>'Base Table 5'!CO90/'Base Table 5'!CO$131</f>
        <v>2.3346908219368905E-2</v>
      </c>
      <c r="CM88">
        <f>'Base Table 5'!CP90/'Base Table 5'!CP$131</f>
        <v>4.7564468632677994E-3</v>
      </c>
      <c r="CN88">
        <f>'Base Table 5'!CQ90/'Base Table 5'!CQ$131</f>
        <v>4.132506162240009E-3</v>
      </c>
      <c r="CO88">
        <f>'Base Table 5'!CR90/'Base Table 5'!CR$131</f>
        <v>1.5474505242653721E-2</v>
      </c>
      <c r="CP88">
        <f>'Base Table 5'!CS90/'Base Table 5'!CS$131</f>
        <v>4.2157178029727342E-3</v>
      </c>
      <c r="CQ88">
        <f>'Base Table 5'!CT90/'Base Table 5'!CT$131</f>
        <v>1.8087543719952666E-6</v>
      </c>
      <c r="CR88">
        <f>'Base Table 5'!CU90/'Base Table 5'!CU$131</f>
        <v>2.042145236440968E-6</v>
      </c>
      <c r="CS88">
        <f>'Base Table 5'!CV90/'Base Table 5'!CV$131</f>
        <v>1.7954353982300882E-3</v>
      </c>
      <c r="CT88">
        <f>'Base Table 5'!CW90/'Base Table 5'!CW$131</f>
        <v>4.1499651543017426E-3</v>
      </c>
      <c r="CU88">
        <f>'Base Table 5'!CX90/'Base Table 5'!CX$131</f>
        <v>9.4703905703242604E-3</v>
      </c>
      <c r="CV88">
        <f>'Base Table 5'!CY90/'Base Table 5'!CY$131</f>
        <v>2.8595965001698954E-3</v>
      </c>
      <c r="CW88">
        <f>'Base Table 5'!CZ90/'Base Table 5'!CZ$131</f>
        <v>4.3445576198023273E-3</v>
      </c>
      <c r="CX88">
        <f>'Base Table 5'!DA90/'Base Table 5'!DA$131</f>
        <v>5.4125708228647193E-3</v>
      </c>
      <c r="CY88">
        <f>'Base Table 5'!DB90/'Base Table 5'!DB$131</f>
        <v>3.1098556623297425E-4</v>
      </c>
      <c r="CZ88">
        <f>'Base Table 5'!DC90/'Base Table 5'!DC$131</f>
        <v>3.2681083786792954E-3</v>
      </c>
      <c r="DA88">
        <f>'Base Table 5'!DD90/'Base Table 5'!DD$131</f>
        <v>3.1167175077470985E-3</v>
      </c>
      <c r="DB88">
        <f>'Base Table 5'!DE90/'Base Table 5'!DE$131</f>
        <v>6.9343573859962839E-3</v>
      </c>
      <c r="DC88">
        <f>'Base Table 5'!DF90/'Base Table 5'!DF$131</f>
        <v>1.1381013332143709E-2</v>
      </c>
      <c r="DD88">
        <f>'Base Table 5'!DG90/'Base Table 5'!DG$131</f>
        <v>9.3028269976187154E-4</v>
      </c>
      <c r="DE88">
        <f>'Base Table 5'!DH90/'Base Table 5'!DH$131</f>
        <v>2.4912284834652551E-3</v>
      </c>
      <c r="DF88">
        <f>'Base Table 5'!DI90/'Base Table 5'!DI$131</f>
        <v>1.8593917586943832E-2</v>
      </c>
      <c r="DG88">
        <f>'Base Table 5'!DJ90/'Base Table 5'!DJ$131</f>
        <v>3.9218448489132356E-3</v>
      </c>
      <c r="DH88">
        <f>'Base Table 5'!DK90/'Base Table 5'!DK$131</f>
        <v>8.2774989368757188E-3</v>
      </c>
      <c r="DI88">
        <f>'Base Table 5'!DL90/'Base Table 5'!DL$131</f>
        <v>2.2208930792902508E-3</v>
      </c>
      <c r="DJ88">
        <f>'Base Table 5'!DM90/'Base Table 5'!DM$131</f>
        <v>2.4788445322377491E-3</v>
      </c>
      <c r="DK88">
        <f>'Base Table 5'!DN90/'Base Table 5'!DN$131</f>
        <v>1.0777920314478827E-2</v>
      </c>
      <c r="DL88">
        <f>'Base Table 5'!DO90/'Base Table 5'!DO$131</f>
        <v>1.0830267231958617E-3</v>
      </c>
    </row>
    <row r="89" spans="1:116" x14ac:dyDescent="0.4">
      <c r="A89">
        <v>88</v>
      </c>
      <c r="B89">
        <f>'Base Table 5'!E91/'Base Table 5'!E$131</f>
        <v>3.3974303883054494E-4</v>
      </c>
      <c r="C89">
        <f>'Base Table 5'!F91/'Base Table 5'!F$131</f>
        <v>3.4514213181081611E-4</v>
      </c>
      <c r="D89">
        <f>'Base Table 5'!G91/'Base Table 5'!G$131</f>
        <v>8.9755052359168585E-4</v>
      </c>
      <c r="E89">
        <f>'Base Table 5'!H91/'Base Table 5'!H$131</f>
        <v>6.2738506663941886E-4</v>
      </c>
      <c r="F89">
        <f>'Base Table 5'!I91/'Base Table 5'!I$131</f>
        <v>4.4853102053993988E-7</v>
      </c>
      <c r="G89">
        <f>'Base Table 5'!J91/'Base Table 5'!J$131</f>
        <v>6.4509164530522742E-4</v>
      </c>
      <c r="H89">
        <f>'Base Table 5'!K91/'Base Table 5'!K$131</f>
        <v>4.1418553516350007E-4</v>
      </c>
      <c r="I89">
        <f>'Base Table 5'!L91/'Base Table 5'!L$131</f>
        <v>8.8854027031657875E-4</v>
      </c>
      <c r="J89">
        <f>'Base Table 5'!M91/'Base Table 5'!M$131</f>
        <v>5.6333847731905237E-4</v>
      </c>
      <c r="K89">
        <f>'Base Table 5'!N91/'Base Table 5'!N$131</f>
        <v>1.2052107716013788E-4</v>
      </c>
      <c r="L89">
        <f>'Base Table 5'!O91/'Base Table 5'!O$131</f>
        <v>9.7627180307848589E-4</v>
      </c>
      <c r="M89">
        <f>'Base Table 5'!P91/'Base Table 5'!P$131</f>
        <v>3.7882286735320148E-4</v>
      </c>
      <c r="N89">
        <f>'Base Table 5'!Q91/'Base Table 5'!Q$131</f>
        <v>1.0494571379049671E-3</v>
      </c>
      <c r="O89">
        <f>'Base Table 5'!R91/'Base Table 5'!R$131</f>
        <v>1.6872972304092509E-3</v>
      </c>
      <c r="P89">
        <f>'Base Table 5'!S91/'Base Table 5'!S$131</f>
        <v>2.9084160215603979E-5</v>
      </c>
      <c r="Q89">
        <f>'Base Table 5'!T91/'Base Table 5'!T$131</f>
        <v>5.0567197751159995E-3</v>
      </c>
      <c r="R89">
        <f>'Base Table 5'!U91/'Base Table 5'!U$131</f>
        <v>9.565837160108513E-4</v>
      </c>
      <c r="S89">
        <f>'Base Table 5'!V91/'Base Table 5'!V$131</f>
        <v>2.6529186526710472E-5</v>
      </c>
      <c r="T89">
        <f>'Base Table 5'!W91/'Base Table 5'!W$131</f>
        <v>1.6237031241350943E-3</v>
      </c>
      <c r="U89">
        <f>'Base Table 5'!X91/'Base Table 5'!X$131</f>
        <v>5.2694822905112828E-4</v>
      </c>
      <c r="V89">
        <f>'Base Table 5'!Y91/'Base Table 5'!Y$131</f>
        <v>1.0583014514222041E-3</v>
      </c>
      <c r="W89">
        <f>'Base Table 5'!Z91/'Base Table 5'!Z$131</f>
        <v>8.7074953798703381E-4</v>
      </c>
      <c r="X89">
        <f>'Base Table 5'!AA91/'Base Table 5'!AA$131</f>
        <v>6.4231513816122212E-3</v>
      </c>
      <c r="Y89">
        <f>'Base Table 5'!AB91/'Base Table 5'!AB$131</f>
        <v>8.7295882765419709E-4</v>
      </c>
      <c r="Z89">
        <f>'Base Table 5'!AC91/'Base Table 5'!AC$131</f>
        <v>2.6335928946183032E-3</v>
      </c>
      <c r="AA89">
        <f>'Base Table 5'!AD91/'Base Table 5'!AD$131</f>
        <v>1.2727279338846406E-5</v>
      </c>
      <c r="AB89">
        <f>'Base Table 5'!AE91/'Base Table 5'!AE$131</f>
        <v>2.0368098159509206E-5</v>
      </c>
      <c r="AC89">
        <f>'Base Table 5'!AF91/'Base Table 5'!AF$131</f>
        <v>5.2950778555583451E-3</v>
      </c>
      <c r="AD89">
        <f>'Base Table 5'!AG91/'Base Table 5'!AG$131</f>
        <v>1.884321114984765E-3</v>
      </c>
      <c r="AE89">
        <f>'Base Table 5'!AH91/'Base Table 5'!AH$131</f>
        <v>7.1869328493647918E-5</v>
      </c>
      <c r="AF89">
        <f>'Base Table 5'!AI91/'Base Table 5'!AI$131</f>
        <v>5.1843806541473628E-5</v>
      </c>
      <c r="AG89">
        <f>'Base Table 5'!AJ91/'Base Table 5'!AJ$131</f>
        <v>1.2740383014154864E-3</v>
      </c>
      <c r="AH89">
        <f>'Base Table 5'!AK91/'Base Table 5'!AK$131</f>
        <v>4.9728808106803924E-3</v>
      </c>
      <c r="AI89">
        <f>'Base Table 5'!AL91/'Base Table 5'!AL$131</f>
        <v>1.8596983078041751E-3</v>
      </c>
      <c r="AJ89">
        <f>'Base Table 5'!AM91/'Base Table 5'!AM$131</f>
        <v>6.3607744627074024E-3</v>
      </c>
      <c r="AK89">
        <f>'Base Table 5'!AN91/'Base Table 5'!AN$131</f>
        <v>7.8916432489689603E-3</v>
      </c>
      <c r="AL89">
        <f>'Base Table 5'!AO91/'Base Table 5'!AO$131</f>
        <v>2.2342855591605932E-3</v>
      </c>
      <c r="AM89">
        <f>'Base Table 5'!AP91/'Base Table 5'!AP$131</f>
        <v>4.242450024839254E-3</v>
      </c>
      <c r="AN89">
        <f>'Base Table 5'!AQ91/'Base Table 5'!AQ$131</f>
        <v>1.1361924550500442E-5</v>
      </c>
      <c r="AO89">
        <f>'Base Table 5'!AR91/'Base Table 5'!AR$131</f>
        <v>6.7383795570193162E-3</v>
      </c>
      <c r="AP89">
        <f>'Base Table 5'!AS91/'Base Table 5'!AS$131</f>
        <v>1.6845268731656489E-3</v>
      </c>
      <c r="AQ89">
        <f>'Base Table 5'!AT91/'Base Table 5'!AT$131</f>
        <v>8.0208602433290751E-3</v>
      </c>
      <c r="AR89">
        <f>'Base Table 5'!AU91/'Base Table 5'!AU$131</f>
        <v>1.7289106207097455E-3</v>
      </c>
      <c r="AS89">
        <f>'Base Table 5'!AV91/'Base Table 5'!AV$131</f>
        <v>2.1754777936097854E-3</v>
      </c>
      <c r="AT89">
        <f>'Base Table 5'!AW91/'Base Table 5'!AW$131</f>
        <v>2.0680446041789788E-3</v>
      </c>
      <c r="AU89">
        <f>'Base Table 5'!AX91/'Base Table 5'!AX$131</f>
        <v>6.0497033745175758E-3</v>
      </c>
      <c r="AV89">
        <f>'Base Table 5'!AY91/'Base Table 5'!AY$131</f>
        <v>4.0741593727160394E-3</v>
      </c>
      <c r="AW89">
        <f>'Base Table 5'!AZ91/'Base Table 5'!AZ$131</f>
        <v>2.1583400494577243E-3</v>
      </c>
      <c r="AX89">
        <f>'Base Table 5'!BA91/'Base Table 5'!BA$131</f>
        <v>7.7087432595194039E-3</v>
      </c>
      <c r="AY89">
        <f>'Base Table 5'!BB91/'Base Table 5'!BB$131</f>
        <v>4.5739719128496396E-6</v>
      </c>
      <c r="AZ89">
        <f>'Base Table 5'!BC91/'Base Table 5'!BC$131</f>
        <v>4.2253843022027381E-3</v>
      </c>
      <c r="BA89">
        <f>'Base Table 5'!BD91/'Base Table 5'!BD$131</f>
        <v>6.541142483377913E-3</v>
      </c>
      <c r="BB89">
        <f>'Base Table 5'!BE91/'Base Table 5'!BE$131</f>
        <v>1.8035262858418185E-3</v>
      </c>
      <c r="BC89">
        <f>'Base Table 5'!BF91/'Base Table 5'!BF$131</f>
        <v>4.957583061438336E-3</v>
      </c>
      <c r="BD89">
        <f>'Base Table 5'!BG91/'Base Table 5'!BG$131</f>
        <v>2.7942437307284112E-2</v>
      </c>
      <c r="BE89">
        <f>'Base Table 5'!BH91/'Base Table 5'!BH$131</f>
        <v>6.1408755533694055E-3</v>
      </c>
      <c r="BF89">
        <f>'Base Table 5'!BI91/'Base Table 5'!BI$131</f>
        <v>6.882862027482492E-3</v>
      </c>
      <c r="BG89">
        <f>'Base Table 5'!BJ91/'Base Table 5'!BJ$131</f>
        <v>4.6291519204086796E-5</v>
      </c>
      <c r="BH89">
        <f>'Base Table 5'!BK91/'Base Table 5'!BK$131</f>
        <v>3.3670543788173139E-3</v>
      </c>
      <c r="BI89">
        <f>'Base Table 5'!BL91/'Base Table 5'!BL$131</f>
        <v>5.8861725402471867E-3</v>
      </c>
      <c r="BJ89">
        <f>'Base Table 5'!BM91/'Base Table 5'!BM$131</f>
        <v>6.6794958909810308E-3</v>
      </c>
      <c r="BK89">
        <f>'Base Table 5'!BN91/'Base Table 5'!BN$131</f>
        <v>9.2957421859421515E-3</v>
      </c>
      <c r="BL89">
        <f>'Base Table 5'!BO91/'Base Table 5'!BO$131</f>
        <v>3.2011334806827615E-3</v>
      </c>
      <c r="BM89">
        <f>'Base Table 5'!BP91/'Base Table 5'!BP$131</f>
        <v>2.5109155599923319E-3</v>
      </c>
      <c r="BN89">
        <f>'Base Table 5'!BQ91/'Base Table 5'!BQ$131</f>
        <v>4.4334101112629325E-3</v>
      </c>
      <c r="BO89">
        <f>'Base Table 5'!BR91/'Base Table 5'!BR$131</f>
        <v>3.4851733026504128E-3</v>
      </c>
      <c r="BP89">
        <f>'Base Table 5'!BS91/'Base Table 5'!BS$131</f>
        <v>2.4409068820488758E-3</v>
      </c>
      <c r="BQ89">
        <f>'Base Table 5'!BT91/'Base Table 5'!BT$131</f>
        <v>4.0974728313291743E-3</v>
      </c>
      <c r="BR89">
        <f>'Base Table 5'!BU91/'Base Table 5'!BU$131</f>
        <v>5.1973380710552478E-3</v>
      </c>
      <c r="BS89">
        <f>'Base Table 5'!BV91/'Base Table 5'!BV$131</f>
        <v>5.3734231468369554E-3</v>
      </c>
      <c r="BT89">
        <f>'Base Table 5'!BW91/'Base Table 5'!BW$131</f>
        <v>5.5355635874590236E-3</v>
      </c>
      <c r="BU89">
        <f>'Base Table 5'!BX91/'Base Table 5'!BX$131</f>
        <v>3.9788236272156738E-3</v>
      </c>
      <c r="BV89">
        <f>'Base Table 5'!BY91/'Base Table 5'!BY$131</f>
        <v>2.694067996235474E-3</v>
      </c>
      <c r="BW89">
        <f>'Base Table 5'!BZ91/'Base Table 5'!BZ$131</f>
        <v>9.8156133952594579E-3</v>
      </c>
      <c r="BX89">
        <f>'Base Table 5'!CA91/'Base Table 5'!CA$131</f>
        <v>1.4819815493988017E-2</v>
      </c>
      <c r="BY89">
        <f>'Base Table 5'!CB91/'Base Table 5'!CB$131</f>
        <v>4.8143851875296724E-3</v>
      </c>
      <c r="BZ89">
        <f>'Base Table 5'!CC91/'Base Table 5'!CC$131</f>
        <v>1.825525397027307E-3</v>
      </c>
      <c r="CA89">
        <f>'Base Table 5'!CD91/'Base Table 5'!CD$131</f>
        <v>3.4559494964289754E-3</v>
      </c>
      <c r="CB89">
        <f>'Base Table 5'!CE91/'Base Table 5'!CE$131</f>
        <v>7.2439370601269269E-4</v>
      </c>
      <c r="CC89">
        <f>'Base Table 5'!CF91/'Base Table 5'!CF$131</f>
        <v>2.1853134358098621E-3</v>
      </c>
      <c r="CD89">
        <f>'Base Table 5'!CG91/'Base Table 5'!CG$131</f>
        <v>1.9343460956331633E-3</v>
      </c>
      <c r="CE89">
        <f>'Base Table 5'!CH91/'Base Table 5'!CH$131</f>
        <v>9.4989783547785867E-3</v>
      </c>
      <c r="CF89">
        <f>'Base Table 5'!CI91/'Base Table 5'!CI$131</f>
        <v>6.9780064493276594E-3</v>
      </c>
      <c r="CG89">
        <f>'Base Table 5'!CJ91/'Base Table 5'!CJ$131</f>
        <v>1.9335190180980417E-2</v>
      </c>
      <c r="CH89">
        <f>'Base Table 5'!CK91/'Base Table 5'!CK$131</f>
        <v>3.466545527005246E-3</v>
      </c>
      <c r="CI89">
        <f>'Base Table 5'!CL91/'Base Table 5'!CL$131</f>
        <v>1.3750238971287292E-2</v>
      </c>
      <c r="CJ89">
        <f>'Base Table 5'!CM91/'Base Table 5'!CM$131</f>
        <v>0.1850038779837524</v>
      </c>
      <c r="CK89">
        <f>'Base Table 5'!CN91/'Base Table 5'!CN$131</f>
        <v>0.13796263711135104</v>
      </c>
      <c r="CL89">
        <f>'Base Table 5'!CO91/'Base Table 5'!CO$131</f>
        <v>1.3832474820982595E-3</v>
      </c>
      <c r="CM89">
        <f>'Base Table 5'!CP91/'Base Table 5'!CP$131</f>
        <v>5.614809466912978E-3</v>
      </c>
      <c r="CN89">
        <f>'Base Table 5'!CQ91/'Base Table 5'!CQ$131</f>
        <v>4.8817029938793034E-3</v>
      </c>
      <c r="CO89">
        <f>'Base Table 5'!CR91/'Base Table 5'!CR$131</f>
        <v>1.6796918834429839E-2</v>
      </c>
      <c r="CP89">
        <f>'Base Table 5'!CS91/'Base Table 5'!CS$131</f>
        <v>1.0294847867716343E-2</v>
      </c>
      <c r="CQ89">
        <f>'Base Table 5'!CT91/'Base Table 5'!CT$131</f>
        <v>1.5304844686113794E-8</v>
      </c>
      <c r="CR89">
        <f>'Base Table 5'!CU91/'Base Table 5'!CU$131</f>
        <v>1.5239889824186328E-8</v>
      </c>
      <c r="CS89">
        <f>'Base Table 5'!CV91/'Base Table 5'!CV$131</f>
        <v>2.9006734513274332E-3</v>
      </c>
      <c r="CT89">
        <f>'Base Table 5'!CW91/'Base Table 5'!CW$131</f>
        <v>5.237220429527365E-3</v>
      </c>
      <c r="CU89">
        <f>'Base Table 5'!CX91/'Base Table 5'!CX$131</f>
        <v>1.120364938859446E-2</v>
      </c>
      <c r="CV89">
        <f>'Base Table 5'!CY91/'Base Table 5'!CY$131</f>
        <v>5.5697094801223247E-3</v>
      </c>
      <c r="CW89">
        <f>'Base Table 5'!CZ91/'Base Table 5'!CZ$131</f>
        <v>1.0022956448373584E-2</v>
      </c>
      <c r="CX89">
        <f>'Base Table 5'!DA91/'Base Table 5'!DA$131</f>
        <v>1.054966723063562E-2</v>
      </c>
      <c r="CY89">
        <f>'Base Table 5'!DB91/'Base Table 5'!DB$131</f>
        <v>1.5268466857946443E-3</v>
      </c>
      <c r="CZ89">
        <f>'Base Table 5'!DC91/'Base Table 5'!DC$131</f>
        <v>6.3822353732661784E-3</v>
      </c>
      <c r="DA89">
        <f>'Base Table 5'!DD91/'Base Table 5'!DD$131</f>
        <v>7.2966085782047241E-3</v>
      </c>
      <c r="DB89">
        <f>'Base Table 5'!DE91/'Base Table 5'!DE$131</f>
        <v>1.0289664752104983E-2</v>
      </c>
      <c r="DC89">
        <f>'Base Table 5'!DF91/'Base Table 5'!DF$131</f>
        <v>1.0141502299280347E-2</v>
      </c>
      <c r="DD89">
        <f>'Base Table 5'!DG91/'Base Table 5'!DG$131</f>
        <v>3.6073214135052831E-3</v>
      </c>
      <c r="DE89">
        <f>'Base Table 5'!DH91/'Base Table 5'!DH$131</f>
        <v>4.4264985187781429E-3</v>
      </c>
      <c r="DF89">
        <f>'Base Table 5'!DI91/'Base Table 5'!DI$131</f>
        <v>1.1754920912071833E-2</v>
      </c>
      <c r="DG89">
        <f>'Base Table 5'!DJ91/'Base Table 5'!DJ$131</f>
        <v>6.093553631383637E-3</v>
      </c>
      <c r="DH89">
        <f>'Base Table 5'!DK91/'Base Table 5'!DK$131</f>
        <v>1.2722110210708069E-2</v>
      </c>
      <c r="DI89">
        <f>'Base Table 5'!DL91/'Base Table 5'!DL$131</f>
        <v>8.4265337523734708E-3</v>
      </c>
      <c r="DJ89">
        <f>'Base Table 5'!DM91/'Base Table 5'!DM$131</f>
        <v>9.2010839848139375E-3</v>
      </c>
      <c r="DK89">
        <f>'Base Table 5'!DN91/'Base Table 5'!DN$131</f>
        <v>2.4462454564646255E-2</v>
      </c>
      <c r="DL89">
        <f>'Base Table 5'!DO91/'Base Table 5'!DO$131</f>
        <v>1.9847195985317413E-3</v>
      </c>
    </row>
    <row r="90" spans="1:116" x14ac:dyDescent="0.4">
      <c r="A90">
        <v>89</v>
      </c>
      <c r="B90">
        <f>'Base Table 5'!E92/'Base Table 5'!E$131</f>
        <v>3.5350272880240715E-7</v>
      </c>
      <c r="C90">
        <f>'Base Table 5'!F92/'Base Table 5'!F$131</f>
        <v>4.3478259778973416E-7</v>
      </c>
      <c r="D90">
        <f>'Base Table 5'!G92/'Base Table 5'!G$131</f>
        <v>1.4837195660386797E-7</v>
      </c>
      <c r="E90">
        <f>'Base Table 5'!H92/'Base Table 5'!H$131</f>
        <v>2.3557122562261107E-7</v>
      </c>
      <c r="F90">
        <f>'Base Table 5'!I92/'Base Table 5'!I$131</f>
        <v>2.2426551026996993E-8</v>
      </c>
      <c r="G90">
        <f>'Base Table 5'!J92/'Base Table 5'!J$131</f>
        <v>6.4370767380654333E-8</v>
      </c>
      <c r="H90">
        <f>'Base Table 5'!K92/'Base Table 5'!K$131</f>
        <v>3.281008728248785E-7</v>
      </c>
      <c r="I90">
        <f>'Base Table 5'!L92/'Base Table 5'!L$131</f>
        <v>1.4009695919046131E-7</v>
      </c>
      <c r="J90">
        <f>'Base Table 5'!M92/'Base Table 5'!M$131</f>
        <v>4.1477765948222471E-8</v>
      </c>
      <c r="K90">
        <f>'Base Table 5'!N92/'Base Table 5'!N$131</f>
        <v>1.7889215678029335E-8</v>
      </c>
      <c r="L90">
        <f>'Base Table 5'!O92/'Base Table 5'!O$131</f>
        <v>2.2328163726776187E-7</v>
      </c>
      <c r="M90">
        <f>'Base Table 5'!P92/'Base Table 5'!P$131</f>
        <v>1.4494254363686805E-7</v>
      </c>
      <c r="N90">
        <f>'Base Table 5'!Q92/'Base Table 5'!Q$131</f>
        <v>1.8095768563082214E-7</v>
      </c>
      <c r="O90">
        <f>'Base Table 5'!R92/'Base Table 5'!R$131</f>
        <v>7.6720588566157413E-7</v>
      </c>
      <c r="P90">
        <f>'Base Table 5'!S92/'Base Table 5'!S$131</f>
        <v>6.1881191948093572E-7</v>
      </c>
      <c r="Q90">
        <f>'Base Table 5'!T92/'Base Table 5'!T$131</f>
        <v>5.1711936729498245E-7</v>
      </c>
      <c r="R90">
        <f>'Base Table 5'!U92/'Base Table 5'!U$131</f>
        <v>1.0623427304676725E-6</v>
      </c>
      <c r="S90">
        <f>'Base Table 5'!V92/'Base Table 5'!V$131</f>
        <v>5.2429222384803314E-7</v>
      </c>
      <c r="T90">
        <f>'Base Table 5'!W92/'Base Table 5'!W$131</f>
        <v>1.5205725285240239E-6</v>
      </c>
      <c r="U90">
        <f>'Base Table 5'!X92/'Base Table 5'!X$131</f>
        <v>7.3817977258288358E-7</v>
      </c>
      <c r="V90">
        <f>'Base Table 5'!Y92/'Base Table 5'!Y$131</f>
        <v>3.5126063264959306E-7</v>
      </c>
      <c r="W90">
        <f>'Base Table 5'!Z92/'Base Table 5'!Z$131</f>
        <v>7.3697440163977107E-7</v>
      </c>
      <c r="X90">
        <f>'Base Table 5'!AA92/'Base Table 5'!AA$131</f>
        <v>7.8322048608495313E-7</v>
      </c>
      <c r="Y90">
        <f>'Base Table 5'!AB92/'Base Table 5'!AB$131</f>
        <v>4.4943821571350463E-7</v>
      </c>
      <c r="Z90">
        <f>'Base Table 5'!AC92/'Base Table 5'!AC$131</f>
        <v>4.1000408323066479E-7</v>
      </c>
      <c r="AA90">
        <f>'Base Table 5'!AD92/'Base Table 5'!AD$131</f>
        <v>2.5974039467033486E-7</v>
      </c>
      <c r="AB90">
        <f>'Base Table 5'!AE92/'Base Table 5'!AE$131</f>
        <v>1.717791411042945E-6</v>
      </c>
      <c r="AC90">
        <f>'Base Table 5'!AF92/'Base Table 5'!AF$131</f>
        <v>1.0067113249403252E-6</v>
      </c>
      <c r="AD90">
        <f>'Base Table 5'!AG92/'Base Table 5'!AG$131</f>
        <v>0</v>
      </c>
      <c r="AE90">
        <f>'Base Table 5'!AH92/'Base Table 5'!AH$131</f>
        <v>0</v>
      </c>
      <c r="AF90">
        <f>'Base Table 5'!AI92/'Base Table 5'!AI$131</f>
        <v>0</v>
      </c>
      <c r="AG90">
        <f>'Base Table 5'!AJ92/'Base Table 5'!AJ$131</f>
        <v>2.4313072439633628E-6</v>
      </c>
      <c r="AH90">
        <f>'Base Table 5'!AK92/'Base Table 5'!AK$131</f>
        <v>1.1098600611227279E-6</v>
      </c>
      <c r="AI90">
        <f>'Base Table 5'!AL92/'Base Table 5'!AL$131</f>
        <v>3.9383004841877874E-7</v>
      </c>
      <c r="AJ90">
        <f>'Base Table 5'!AM92/'Base Table 5'!AM$131</f>
        <v>3.8314177763806745E-7</v>
      </c>
      <c r="AK90">
        <f>'Base Table 5'!AN92/'Base Table 5'!AN$131</f>
        <v>8.6572439692092557E-7</v>
      </c>
      <c r="AL90">
        <f>'Base Table 5'!AO92/'Base Table 5'!AO$131</f>
        <v>1.2957945652950556E-7</v>
      </c>
      <c r="AM90">
        <f>'Base Table 5'!AP92/'Base Table 5'!AP$131</f>
        <v>3.4608379816258104E-7</v>
      </c>
      <c r="AN90">
        <f>'Base Table 5'!AQ92/'Base Table 5'!AQ$131</f>
        <v>2.2573360034106838E-7</v>
      </c>
      <c r="AO90">
        <f>'Base Table 5'!AR92/'Base Table 5'!AR$131</f>
        <v>5.9684449664013911E-7</v>
      </c>
      <c r="AP90">
        <f>'Base Table 5'!AS92/'Base Table 5'!AS$131</f>
        <v>8.029513714637288E-7</v>
      </c>
      <c r="AQ90">
        <f>'Base Table 5'!AT92/'Base Table 5'!AT$131</f>
        <v>3.5378102586945422E-7</v>
      </c>
      <c r="AR90">
        <f>'Base Table 5'!AU92/'Base Table 5'!AU$131</f>
        <v>9.1491274843083324E-7</v>
      </c>
      <c r="AS90">
        <f>'Base Table 5'!AV92/'Base Table 5'!AV$131</f>
        <v>9.7531851016395363E-7</v>
      </c>
      <c r="AT90">
        <f>'Base Table 5'!AW92/'Base Table 5'!AW$131</f>
        <v>8.167431112695594E-7</v>
      </c>
      <c r="AU90">
        <f>'Base Table 5'!AX92/'Base Table 5'!AX$131</f>
        <v>8.7797741448626025E-7</v>
      </c>
      <c r="AV90">
        <f>'Base Table 5'!AY92/'Base Table 5'!AY$131</f>
        <v>4.9611741744654706E-7</v>
      </c>
      <c r="AW90">
        <f>'Base Table 5'!AZ92/'Base Table 5'!AZ$131</f>
        <v>1.0861133924879818E-6</v>
      </c>
      <c r="AX90">
        <f>'Base Table 5'!BA92/'Base Table 5'!BA$131</f>
        <v>4.6934140091837386E-7</v>
      </c>
      <c r="AY90">
        <f>'Base Table 5'!BB92/'Base Table 5'!BB$131</f>
        <v>2.3814216422376938E-7</v>
      </c>
      <c r="AZ90">
        <f>'Base Table 5'!BC92/'Base Table 5'!BC$131</f>
        <v>1.0840109380317019E-6</v>
      </c>
      <c r="BA90">
        <f>'Base Table 5'!BD92/'Base Table 5'!BD$131</f>
        <v>4.2660200853116901E-7</v>
      </c>
      <c r="BB90">
        <f>'Base Table 5'!BE92/'Base Table 5'!BE$131</f>
        <v>5.9674504870687332E-7</v>
      </c>
      <c r="BC90">
        <f>'Base Table 5'!BF92/'Base Table 5'!BF$131</f>
        <v>6.0033463045963887E-7</v>
      </c>
      <c r="BD90">
        <f>'Base Table 5'!BG92/'Base Table 5'!BG$131</f>
        <v>2.3145252240368154E-7</v>
      </c>
      <c r="BE90">
        <f>'Base Table 5'!BH92/'Base Table 5'!BH$131</f>
        <v>6.3944909001475654E-7</v>
      </c>
      <c r="BF90">
        <f>'Base Table 5'!BI92/'Base Table 5'!BI$131</f>
        <v>1.1018463699179984E-6</v>
      </c>
      <c r="BG90">
        <f>'Base Table 5'!BJ92/'Base Table 5'!BJ$131</f>
        <v>1.0162292879009878E-6</v>
      </c>
      <c r="BH90">
        <f>'Base Table 5'!BK92/'Base Table 5'!BK$131</f>
        <v>7.6417039708074681E-7</v>
      </c>
      <c r="BI90">
        <f>'Base Table 5'!BL92/'Base Table 5'!BL$131</f>
        <v>6.1893375466217125E-7</v>
      </c>
      <c r="BJ90">
        <f>'Base Table 5'!BM92/'Base Table 5'!BM$131</f>
        <v>5.7682217337995049E-7</v>
      </c>
      <c r="BK90">
        <f>'Base Table 5'!BN92/'Base Table 5'!BN$131</f>
        <v>4.6530244426225817E-7</v>
      </c>
      <c r="BL90">
        <f>'Base Table 5'!BO92/'Base Table 5'!BO$131</f>
        <v>9.5874504109101331E-7</v>
      </c>
      <c r="BM90">
        <f>'Base Table 5'!BP92/'Base Table 5'!BP$131</f>
        <v>6.6356996260318759E-7</v>
      </c>
      <c r="BN90">
        <f>'Base Table 5'!BQ92/'Base Table 5'!BQ$131</f>
        <v>4.2553191489361709E-7</v>
      </c>
      <c r="BO90">
        <f>'Base Table 5'!BR92/'Base Table 5'!BR$131</f>
        <v>2.518553832142616E-7</v>
      </c>
      <c r="BP90">
        <f>'Base Table 5'!BS92/'Base Table 5'!BS$131</f>
        <v>1.0607224722187946E-6</v>
      </c>
      <c r="BQ90">
        <f>'Base Table 5'!BT92/'Base Table 5'!BT$131</f>
        <v>6.3339978136454233E-7</v>
      </c>
      <c r="BR90">
        <f>'Base Table 5'!BU92/'Base Table 5'!BU$131</f>
        <v>5.9533935355229364E-8</v>
      </c>
      <c r="BS90">
        <f>'Base Table 5'!BV92/'Base Table 5'!BV$131</f>
        <v>3.2532108286995446E-7</v>
      </c>
      <c r="BT90">
        <f>'Base Table 5'!BW92/'Base Table 5'!BW$131</f>
        <v>4.0106149209284453E-7</v>
      </c>
      <c r="BU90">
        <f>'Base Table 5'!BX92/'Base Table 5'!BX$131</f>
        <v>2.2078199578091121E-7</v>
      </c>
      <c r="BV90">
        <f>'Base Table 5'!BY92/'Base Table 5'!BY$131</f>
        <v>3.6027619217836417E-7</v>
      </c>
      <c r="BW90">
        <f>'Base Table 5'!BZ92/'Base Table 5'!BZ$131</f>
        <v>8.4066123608535153E-7</v>
      </c>
      <c r="BX90">
        <f>'Base Table 5'!CA92/'Base Table 5'!CA$131</f>
        <v>6.6213090568894014E-7</v>
      </c>
      <c r="BY90">
        <f>'Base Table 5'!CB92/'Base Table 5'!CB$131</f>
        <v>5.420161417945878E-7</v>
      </c>
      <c r="BZ90">
        <f>'Base Table 5'!CC92/'Base Table 5'!CC$131</f>
        <v>4.0725254303521758E-7</v>
      </c>
      <c r="CA90">
        <f>'Base Table 5'!CD92/'Base Table 5'!CD$131</f>
        <v>2.9776387544119063E-7</v>
      </c>
      <c r="CB90">
        <f>'Base Table 5'!CE92/'Base Table 5'!CE$131</f>
        <v>3.4645977182149671E-7</v>
      </c>
      <c r="CC90">
        <f>'Base Table 5'!CF92/'Base Table 5'!CF$131</f>
        <v>3.0927057636924325E-7</v>
      </c>
      <c r="CD90">
        <f>'Base Table 5'!CG92/'Base Table 5'!CG$131</f>
        <v>2.298335108470206E-7</v>
      </c>
      <c r="CE90">
        <f>'Base Table 5'!CH92/'Base Table 5'!CH$131</f>
        <v>3.2984714666007359E-7</v>
      </c>
      <c r="CF90">
        <f>'Base Table 5'!CI92/'Base Table 5'!CI$131</f>
        <v>3.691263983962862E-7</v>
      </c>
      <c r="CG90">
        <f>'Base Table 5'!CJ92/'Base Table 5'!CJ$131</f>
        <v>6.2800335622292948E-6</v>
      </c>
      <c r="CH90">
        <f>'Base Table 5'!CK92/'Base Table 5'!CK$131</f>
        <v>5.8659216238569377E-7</v>
      </c>
      <c r="CI90">
        <f>'Base Table 5'!CL92/'Base Table 5'!CL$131</f>
        <v>3.6363635667681613E-7</v>
      </c>
      <c r="CJ90">
        <f>'Base Table 5'!CM92/'Base Table 5'!CM$131</f>
        <v>9.974492633536433E-7</v>
      </c>
      <c r="CK90">
        <f>'Base Table 5'!CN92/'Base Table 5'!CN$131</f>
        <v>5.8443136874789254E-6</v>
      </c>
      <c r="CL90">
        <f>'Base Table 5'!CO92/'Base Table 5'!CO$131</f>
        <v>2.5773196983384746E-7</v>
      </c>
      <c r="CM90">
        <f>'Base Table 5'!CP92/'Base Table 5'!CP$131</f>
        <v>6.6769193727639144E-6</v>
      </c>
      <c r="CN90">
        <f>'Base Table 5'!CQ92/'Base Table 5'!CQ$131</f>
        <v>1.8705514166228157E-5</v>
      </c>
      <c r="CO90">
        <f>'Base Table 5'!CR92/'Base Table 5'!CR$131</f>
        <v>2.8302337912830491E-6</v>
      </c>
      <c r="CP90">
        <f>'Base Table 5'!CS92/'Base Table 5'!CS$131</f>
        <v>6.7175294081886978E-7</v>
      </c>
      <c r="CQ90">
        <f>'Base Table 5'!CT92/'Base Table 5'!CT$131</f>
        <v>2.7826990338388715E-9</v>
      </c>
      <c r="CR90">
        <f>'Base Table 5'!CU92/'Base Table 5'!CU$131</f>
        <v>2.7708890589429691E-9</v>
      </c>
      <c r="CS90">
        <f>'Base Table 5'!CV92/'Base Table 5'!CV$131</f>
        <v>2.8230088495575218E-7</v>
      </c>
      <c r="CT90">
        <f>'Base Table 5'!CW92/'Base Table 5'!CW$131</f>
        <v>3.2684657643053512E-6</v>
      </c>
      <c r="CU90">
        <f>'Base Table 5'!CX92/'Base Table 5'!CX$131</f>
        <v>5.5653760429992264E-6</v>
      </c>
      <c r="CV90">
        <f>'Base Table 5'!CY92/'Base Table 5'!CY$131</f>
        <v>2.5084947332653759E-6</v>
      </c>
      <c r="CW90">
        <f>'Base Table 5'!CZ92/'Base Table 5'!CZ$131</f>
        <v>6.189886618513602E-7</v>
      </c>
      <c r="CX90">
        <f>'Base Table 5'!DA92/'Base Table 5'!DA$131</f>
        <v>5.620629469855716E-6</v>
      </c>
      <c r="CY90">
        <f>'Base Table 5'!DB92/'Base Table 5'!DB$131</f>
        <v>1.3973219755357394E-6</v>
      </c>
      <c r="CZ90">
        <f>'Base Table 5'!DC92/'Base Table 5'!DC$131</f>
        <v>6.2633821193327858E-6</v>
      </c>
      <c r="DA90">
        <f>'Base Table 5'!DD92/'Base Table 5'!DD$131</f>
        <v>3.7858074445202859E-6</v>
      </c>
      <c r="DB90">
        <f>'Base Table 5'!DE92/'Base Table 5'!DE$131</f>
        <v>7.7482120960775946E-6</v>
      </c>
      <c r="DC90">
        <f>'Base Table 5'!DF92/'Base Table 5'!DF$131</f>
        <v>1.2329127153462623E-5</v>
      </c>
      <c r="DD90">
        <f>'Base Table 5'!DG92/'Base Table 5'!DG$131</f>
        <v>2.6305900101358699E-7</v>
      </c>
      <c r="DE90">
        <f>'Base Table 5'!DH92/'Base Table 5'!DH$131</f>
        <v>7.2168072828089315E-7</v>
      </c>
      <c r="DF90">
        <f>'Base Table 5'!DI92/'Base Table 5'!DI$131</f>
        <v>9.4806612883742138E-7</v>
      </c>
      <c r="DG90">
        <f>'Base Table 5'!DJ92/'Base Table 5'!DJ$131</f>
        <v>5.5486835129881601E-7</v>
      </c>
      <c r="DH90">
        <f>'Base Table 5'!DK92/'Base Table 5'!DK$131</f>
        <v>1.3766428632873769E-5</v>
      </c>
      <c r="DI90">
        <f>'Base Table 5'!DL92/'Base Table 5'!DL$131</f>
        <v>1.9642506383814575E-7</v>
      </c>
      <c r="DJ90">
        <f>'Base Table 5'!DM92/'Base Table 5'!DM$131</f>
        <v>7.3738156080589017E-7</v>
      </c>
      <c r="DK90">
        <f>'Base Table 5'!DN92/'Base Table 5'!DN$131</f>
        <v>1.402815489214885E-6</v>
      </c>
      <c r="DL90">
        <f>'Base Table 5'!DO92/'Base Table 5'!DO$131</f>
        <v>5.0466335450357777E-7</v>
      </c>
    </row>
    <row r="91" spans="1:116" x14ac:dyDescent="0.4">
      <c r="A91">
        <v>90</v>
      </c>
      <c r="B91">
        <f>'Base Table 5'!E93/'Base Table 5'!E$131</f>
        <v>3.9392418674247844E-2</v>
      </c>
      <c r="C91">
        <f>'Base Table 5'!F93/'Base Table 5'!F$131</f>
        <v>1.386165517069427E-2</v>
      </c>
      <c r="D91">
        <f>'Base Table 5'!G93/'Base Table 5'!G$131</f>
        <v>2.7438779329777216E-2</v>
      </c>
      <c r="E91">
        <f>'Base Table 5'!H93/'Base Table 5'!H$131</f>
        <v>1.6659008147966996E-2</v>
      </c>
      <c r="F91">
        <f>'Base Table 5'!I93/'Base Table 5'!I$131</f>
        <v>4.9430361118604066E-4</v>
      </c>
      <c r="G91">
        <f>'Base Table 5'!J93/'Base Table 5'!J$131</f>
        <v>2.2875439604063127E-2</v>
      </c>
      <c r="H91">
        <f>'Base Table 5'!K93/'Base Table 5'!K$131</f>
        <v>1.5654638344990743E-2</v>
      </c>
      <c r="I91">
        <f>'Base Table 5'!L93/'Base Table 5'!L$131</f>
        <v>1.881358033401534E-2</v>
      </c>
      <c r="J91">
        <f>'Base Table 5'!M93/'Base Table 5'!M$131</f>
        <v>4.989340884547757E-2</v>
      </c>
      <c r="K91">
        <f>'Base Table 5'!N93/'Base Table 5'!N$131</f>
        <v>1.2023644542732789E-2</v>
      </c>
      <c r="L91">
        <f>'Base Table 5'!O93/'Base Table 5'!O$131</f>
        <v>1.7332451322589013E-2</v>
      </c>
      <c r="M91">
        <f>'Base Table 5'!P93/'Base Table 5'!P$131</f>
        <v>1.6666083790580467E-2</v>
      </c>
      <c r="N91">
        <f>'Base Table 5'!Q93/'Base Table 5'!Q$131</f>
        <v>1.8121788190302631E-2</v>
      </c>
      <c r="O91">
        <f>'Base Table 5'!R93/'Base Table 5'!R$131</f>
        <v>4.8205458186154279E-3</v>
      </c>
      <c r="P91">
        <f>'Base Table 5'!S93/'Base Table 5'!S$131</f>
        <v>2.4078590598922687E-3</v>
      </c>
      <c r="Q91">
        <f>'Base Table 5'!T93/'Base Table 5'!T$131</f>
        <v>3.2309563634972897E-3</v>
      </c>
      <c r="R91">
        <f>'Base Table 5'!U93/'Base Table 5'!U$131</f>
        <v>4.2156275619845193E-3</v>
      </c>
      <c r="S91">
        <f>'Base Table 5'!V93/'Base Table 5'!V$131</f>
        <v>7.4225797770912218E-4</v>
      </c>
      <c r="T91">
        <f>'Base Table 5'!W93/'Base Table 5'!W$131</f>
        <v>1.3200332900604798E-2</v>
      </c>
      <c r="U91">
        <f>'Base Table 5'!X93/'Base Table 5'!X$131</f>
        <v>4.9163146615930214E-3</v>
      </c>
      <c r="V91">
        <f>'Base Table 5'!Y93/'Base Table 5'!Y$131</f>
        <v>3.7937006963258088E-3</v>
      </c>
      <c r="W91">
        <f>'Base Table 5'!Z93/'Base Table 5'!Z$131</f>
        <v>5.4622257457596765E-3</v>
      </c>
      <c r="X91">
        <f>'Base Table 5'!AA93/'Base Table 5'!AA$131</f>
        <v>9.5027876078217517E-3</v>
      </c>
      <c r="Y91">
        <f>'Base Table 5'!AB93/'Base Table 5'!AB$131</f>
        <v>5.1220256216337266E-2</v>
      </c>
      <c r="Z91">
        <f>'Base Table 5'!AC93/'Base Table 5'!AC$131</f>
        <v>2.9039632539033782E-2</v>
      </c>
      <c r="AA91">
        <f>'Base Table 5'!AD93/'Base Table 5'!AD$131</f>
        <v>6.2467564918215518E-4</v>
      </c>
      <c r="AB91">
        <f>'Base Table 5'!AE93/'Base Table 5'!AE$131</f>
        <v>7.8515337423312899E-4</v>
      </c>
      <c r="AC91">
        <f>'Base Table 5'!AF93/'Base Table 5'!AF$131</f>
        <v>5.2934838959605244E-3</v>
      </c>
      <c r="AD91">
        <f>'Base Table 5'!AG93/'Base Table 5'!AG$131</f>
        <v>4.7098223914603596E-2</v>
      </c>
      <c r="AE91">
        <f>'Base Table 5'!AH93/'Base Table 5'!AH$131</f>
        <v>7.8148820326678775E-3</v>
      </c>
      <c r="AF91">
        <f>'Base Table 5'!AI93/'Base Table 5'!AI$131</f>
        <v>1.7984811716960578E-3</v>
      </c>
      <c r="AG91">
        <f>'Base Table 5'!AJ93/'Base Table 5'!AJ$131</f>
        <v>2.3338551207327217E-3</v>
      </c>
      <c r="AH91">
        <f>'Base Table 5'!AK93/'Base Table 5'!AK$131</f>
        <v>5.606626990509892E-3</v>
      </c>
      <c r="AI91">
        <f>'Base Table 5'!AL93/'Base Table 5'!AL$131</f>
        <v>4.7555306538274557E-3</v>
      </c>
      <c r="AJ91">
        <f>'Base Table 5'!AM93/'Base Table 5'!AM$131</f>
        <v>3.2820717379603006E-3</v>
      </c>
      <c r="AK91">
        <f>'Base Table 5'!AN93/'Base Table 5'!AN$131</f>
        <v>6.1017138887228591E-3</v>
      </c>
      <c r="AL91">
        <f>'Base Table 5'!AO93/'Base Table 5'!AO$131</f>
        <v>7.4556485301899419E-4</v>
      </c>
      <c r="AM91">
        <f>'Base Table 5'!AP93/'Base Table 5'!AP$131</f>
        <v>1.0218142355686952E-2</v>
      </c>
      <c r="AN91">
        <f>'Base Table 5'!AQ93/'Base Table 5'!AQ$131</f>
        <v>1.4379230341726056E-4</v>
      </c>
      <c r="AO91">
        <f>'Base Table 5'!AR93/'Base Table 5'!AR$131</f>
        <v>1.2478819545799885E-2</v>
      </c>
      <c r="AP91">
        <f>'Base Table 5'!AS93/'Base Table 5'!AS$131</f>
        <v>5.2184026645311909E-3</v>
      </c>
      <c r="AQ91">
        <f>'Base Table 5'!AT93/'Base Table 5'!AT$131</f>
        <v>5.5041252004769678E-3</v>
      </c>
      <c r="AR91">
        <f>'Base Table 5'!AU93/'Base Table 5'!AU$131</f>
        <v>2.1875563814981224E-3</v>
      </c>
      <c r="AS91">
        <f>'Base Table 5'!AV93/'Base Table 5'!AV$131</f>
        <v>1.2376373900333359E-2</v>
      </c>
      <c r="AT91">
        <f>'Base Table 5'!AW93/'Base Table 5'!AW$131</f>
        <v>5.220673013679478E-3</v>
      </c>
      <c r="AU91">
        <f>'Base Table 5'!AX93/'Base Table 5'!AX$131</f>
        <v>3.9613284116954469E-3</v>
      </c>
      <c r="AV91">
        <f>'Base Table 5'!AY93/'Base Table 5'!AY$131</f>
        <v>1.049223626931954E-3</v>
      </c>
      <c r="AW91">
        <f>'Base Table 5'!AZ93/'Base Table 5'!AZ$131</f>
        <v>4.3153224571748387E-3</v>
      </c>
      <c r="AX91">
        <f>'Base Table 5'!BA93/'Base Table 5'!BA$131</f>
        <v>5.4264344371470928E-3</v>
      </c>
      <c r="AY91">
        <f>'Base Table 5'!BB93/'Base Table 5'!BB$131</f>
        <v>3.3464147506662386E-3</v>
      </c>
      <c r="AZ91">
        <f>'Base Table 5'!BC93/'Base Table 5'!BC$131</f>
        <v>1.3333334537789934E-4</v>
      </c>
      <c r="BA91">
        <f>'Base Table 5'!BD93/'Base Table 5'!BD$131</f>
        <v>3.678283762337111E-3</v>
      </c>
      <c r="BB91">
        <f>'Base Table 5'!BE93/'Base Table 5'!BE$131</f>
        <v>1.78853532689097E-3</v>
      </c>
      <c r="BC91">
        <f>'Base Table 5'!BF93/'Base Table 5'!BF$131</f>
        <v>3.8523670067621405E-3</v>
      </c>
      <c r="BD91">
        <f>'Base Table 5'!BG93/'Base Table 5'!BG$131</f>
        <v>3.0050106531027822E-3</v>
      </c>
      <c r="BE91">
        <f>'Base Table 5'!BH93/'Base Table 5'!BH$131</f>
        <v>1.4137850467289719E-3</v>
      </c>
      <c r="BF91">
        <f>'Base Table 5'!BI93/'Base Table 5'!BI$131</f>
        <v>8.2098721920748161E-3</v>
      </c>
      <c r="BG91">
        <f>'Base Table 5'!BJ93/'Base Table 5'!BJ$131</f>
        <v>5.1567265968424118E-3</v>
      </c>
      <c r="BH91">
        <f>'Base Table 5'!BK93/'Base Table 5'!BK$131</f>
        <v>2.3391654552240141E-3</v>
      </c>
      <c r="BI91">
        <f>'Base Table 5'!BL93/'Base Table 5'!BL$131</f>
        <v>8.432719207099721E-3</v>
      </c>
      <c r="BJ91">
        <f>'Base Table 5'!BM93/'Base Table 5'!BM$131</f>
        <v>2.512217880207879E-3</v>
      </c>
      <c r="BK91">
        <f>'Base Table 5'!BN93/'Base Table 5'!BN$131</f>
        <v>4.7821683855397588E-3</v>
      </c>
      <c r="BL91">
        <f>'Base Table 5'!BO93/'Base Table 5'!BO$131</f>
        <v>1.4466736348062565E-3</v>
      </c>
      <c r="BM91">
        <f>'Base Table 5'!BP93/'Base Table 5'!BP$131</f>
        <v>2.3520237324469988E-3</v>
      </c>
      <c r="BN91">
        <f>'Base Table 5'!BQ93/'Base Table 5'!BQ$131</f>
        <v>7.0395799336326378E-2</v>
      </c>
      <c r="BO91">
        <f>'Base Table 5'!BR93/'Base Table 5'!BR$131</f>
        <v>3.1184504048234762E-2</v>
      </c>
      <c r="BP91">
        <f>'Base Table 5'!BS93/'Base Table 5'!BS$131</f>
        <v>2.7365409960088703E-2</v>
      </c>
      <c r="BQ91">
        <f>'Base Table 5'!BT93/'Base Table 5'!BT$131</f>
        <v>6.4155655584849841E-2</v>
      </c>
      <c r="BR91">
        <f>'Base Table 5'!BU93/'Base Table 5'!BU$131</f>
        <v>4.7754635954322762E-3</v>
      </c>
      <c r="BS91">
        <f>'Base Table 5'!BV93/'Base Table 5'!BV$131</f>
        <v>1.2191794573877613E-2</v>
      </c>
      <c r="BT91">
        <f>'Base Table 5'!BW93/'Base Table 5'!BW$131</f>
        <v>1.6550057037188249E-2</v>
      </c>
      <c r="BU91">
        <f>'Base Table 5'!BX93/'Base Table 5'!BX$131</f>
        <v>9.3170340514538048E-3</v>
      </c>
      <c r="BV91">
        <f>'Base Table 5'!BY93/'Base Table 5'!BY$131</f>
        <v>6.975555813037224E-3</v>
      </c>
      <c r="BW91">
        <f>'Base Table 5'!BZ93/'Base Table 5'!BZ$131</f>
        <v>1.6176847302786079E-2</v>
      </c>
      <c r="BX91">
        <f>'Base Table 5'!CA93/'Base Table 5'!CA$131</f>
        <v>1.0414709110853227E-2</v>
      </c>
      <c r="BY91">
        <f>'Base Table 5'!CB93/'Base Table 5'!CB$131</f>
        <v>2.6945458142111092E-2</v>
      </c>
      <c r="BZ91">
        <f>'Base Table 5'!CC93/'Base Table 5'!CC$131</f>
        <v>9.4111781555120001E-3</v>
      </c>
      <c r="CA91">
        <f>'Base Table 5'!CD93/'Base Table 5'!CD$131</f>
        <v>7.6574406476333234E-3</v>
      </c>
      <c r="CB91">
        <f>'Base Table 5'!CE93/'Base Table 5'!CE$131</f>
        <v>1.7172127319164503E-2</v>
      </c>
      <c r="CC91">
        <f>'Base Table 5'!CF93/'Base Table 5'!CF$131</f>
        <v>3.4770853396476224E-2</v>
      </c>
      <c r="CD91">
        <f>'Base Table 5'!CG93/'Base Table 5'!CG$131</f>
        <v>4.6462273670048772E-3</v>
      </c>
      <c r="CE91">
        <f>'Base Table 5'!CH93/'Base Table 5'!CH$131</f>
        <v>4.2094006774690317E-3</v>
      </c>
      <c r="CF91">
        <f>'Base Table 5'!CI93/'Base Table 5'!CI$131</f>
        <v>3.0198411336292474E-2</v>
      </c>
      <c r="CG91">
        <f>'Base Table 5'!CJ93/'Base Table 5'!CJ$131</f>
        <v>6.3390106158215933E-3</v>
      </c>
      <c r="CH91">
        <f>'Base Table 5'!CK93/'Base Table 5'!CK$131</f>
        <v>6.7818247640086191E-3</v>
      </c>
      <c r="CI91">
        <f>'Base Table 5'!CL93/'Base Table 5'!CL$131</f>
        <v>1.2985683961996479E-2</v>
      </c>
      <c r="CJ91">
        <f>'Base Table 5'!CM93/'Base Table 5'!CM$131</f>
        <v>1.6996702958109393E-2</v>
      </c>
      <c r="CK91">
        <f>'Base Table 5'!CN93/'Base Table 5'!CN$131</f>
        <v>2.4810910601737696E-2</v>
      </c>
      <c r="CL91">
        <f>'Base Table 5'!CO93/'Base Table 5'!CO$131</f>
        <v>5.1954469585673089E-4</v>
      </c>
      <c r="CM91">
        <f>'Base Table 5'!CP93/'Base Table 5'!CP$131</f>
        <v>6.1745825778765591E-2</v>
      </c>
      <c r="CN91">
        <f>'Base Table 5'!CQ93/'Base Table 5'!CQ$131</f>
        <v>0.16430472346082478</v>
      </c>
      <c r="CO91">
        <f>'Base Table 5'!CR93/'Base Table 5'!CR$131</f>
        <v>2.9619577483456914E-2</v>
      </c>
      <c r="CP91">
        <f>'Base Table 5'!CS93/'Base Table 5'!CS$131</f>
        <v>3.1979023678531254E-2</v>
      </c>
      <c r="CQ91">
        <f>'Base Table 5'!CT93/'Base Table 5'!CT$131</f>
        <v>5.5298004366656772E-2</v>
      </c>
      <c r="CR91">
        <f>'Base Table 5'!CU93/'Base Table 5'!CU$131</f>
        <v>0.13812538645676298</v>
      </c>
      <c r="CS91">
        <f>'Base Table 5'!CV93/'Base Table 5'!CV$131</f>
        <v>8.2624029203539798E-2</v>
      </c>
      <c r="CT91">
        <f>'Base Table 5'!CW93/'Base Table 5'!CW$131</f>
        <v>2.3870139585091779E-2</v>
      </c>
      <c r="CU91">
        <f>'Base Table 5'!CX93/'Base Table 5'!CX$131</f>
        <v>7.393767437781488E-3</v>
      </c>
      <c r="CV91">
        <f>'Base Table 5'!CY93/'Base Table 5'!CY$131</f>
        <v>1.0779390927624874E-2</v>
      </c>
      <c r="CW91">
        <f>'Base Table 5'!CZ93/'Base Table 5'!CZ$131</f>
        <v>1.4251585427563225E-2</v>
      </c>
      <c r="CX91">
        <f>'Base Table 5'!DA93/'Base Table 5'!DA$131</f>
        <v>2.0134849728352531E-2</v>
      </c>
      <c r="CY91">
        <f>'Base Table 5'!DB93/'Base Table 5'!DB$131</f>
        <v>3.7903856435143293E-3</v>
      </c>
      <c r="CZ91">
        <f>'Base Table 5'!DC93/'Base Table 5'!DC$131</f>
        <v>7.725569689312671E-3</v>
      </c>
      <c r="DA91">
        <f>'Base Table 5'!DD93/'Base Table 5'!DD$131</f>
        <v>1.2338449132791191E-2</v>
      </c>
      <c r="DB91">
        <f>'Base Table 5'!DE93/'Base Table 5'!DE$131</f>
        <v>7.4030836815723016E-3</v>
      </c>
      <c r="DC91">
        <f>'Base Table 5'!DF93/'Base Table 5'!DF$131</f>
        <v>1.2245156333825209E-2</v>
      </c>
      <c r="DD91">
        <f>'Base Table 5'!DG93/'Base Table 5'!DG$131</f>
        <v>1.69365561502141E-2</v>
      </c>
      <c r="DE91">
        <f>'Base Table 5'!DH93/'Base Table 5'!DH$131</f>
        <v>2.5359550694602651E-3</v>
      </c>
      <c r="DF91">
        <f>'Base Table 5'!DI93/'Base Table 5'!DI$131</f>
        <v>5.0426043299371479E-3</v>
      </c>
      <c r="DG91">
        <f>'Base Table 5'!DJ93/'Base Table 5'!DJ$131</f>
        <v>8.1021735288920298E-3</v>
      </c>
      <c r="DH91">
        <f>'Base Table 5'!DK93/'Base Table 5'!DK$131</f>
        <v>1.6865594940058654E-2</v>
      </c>
      <c r="DI91">
        <f>'Base Table 5'!DL93/'Base Table 5'!DL$131</f>
        <v>4.0690597786944283E-3</v>
      </c>
      <c r="DJ91">
        <f>'Base Table 5'!DM93/'Base Table 5'!DM$131</f>
        <v>2.2195479932881619E-3</v>
      </c>
      <c r="DK91">
        <f>'Base Table 5'!DN93/'Base Table 5'!DN$131</f>
        <v>2.6587038381026835E-2</v>
      </c>
      <c r="DL91">
        <f>'Base Table 5'!DO93/'Base Table 5'!DO$131</f>
        <v>3.6806567717003339E-3</v>
      </c>
    </row>
    <row r="92" spans="1:116" x14ac:dyDescent="0.4">
      <c r="A92">
        <v>91</v>
      </c>
      <c r="B92">
        <f>'Base Table 5'!E94/'Base Table 5'!E$131</f>
        <v>3.3274709421743862E-3</v>
      </c>
      <c r="C92">
        <f>'Base Table 5'!F94/'Base Table 5'!F$131</f>
        <v>1.7018394221946633E-3</v>
      </c>
      <c r="D92">
        <f>'Base Table 5'!G94/'Base Table 5'!G$131</f>
        <v>2.4524778381124694E-3</v>
      </c>
      <c r="E92">
        <f>'Base Table 5'!H94/'Base Table 5'!H$131</f>
        <v>3.0252645722519769E-3</v>
      </c>
      <c r="F92">
        <f>'Base Table 5'!I94/'Base Table 5'!I$131</f>
        <v>1.6106748947589239E-4</v>
      </c>
      <c r="G92">
        <f>'Base Table 5'!J94/'Base Table 5'!J$131</f>
        <v>5.1321525417248083E-3</v>
      </c>
      <c r="H92">
        <f>'Base Table 5'!K94/'Base Table 5'!K$131</f>
        <v>2.313542187895379E-3</v>
      </c>
      <c r="I92">
        <f>'Base Table 5'!L94/'Base Table 5'!L$131</f>
        <v>9.2413396897709067E-4</v>
      </c>
      <c r="J92">
        <f>'Base Table 5'!M94/'Base Table 5'!M$131</f>
        <v>9.0683611371965278E-4</v>
      </c>
      <c r="K92">
        <f>'Base Table 5'!N94/'Base Table 5'!N$131</f>
        <v>5.3180559469606626E-4</v>
      </c>
      <c r="L92">
        <f>'Base Table 5'!O94/'Base Table 5'!O$131</f>
        <v>9.4606692699917595E-4</v>
      </c>
      <c r="M92">
        <f>'Base Table 5'!P94/'Base Table 5'!P$131</f>
        <v>1.4918936016542828E-3</v>
      </c>
      <c r="N92">
        <f>'Base Table 5'!Q94/'Base Table 5'!Q$131</f>
        <v>1.4084841461075041E-3</v>
      </c>
      <c r="O92">
        <f>'Base Table 5'!R94/'Base Table 5'!R$131</f>
        <v>2.2474632708619247E-4</v>
      </c>
      <c r="P92">
        <f>'Base Table 5'!S94/'Base Table 5'!S$131</f>
        <v>1.4266089991713492E-3</v>
      </c>
      <c r="Q92">
        <f>'Base Table 5'!T94/'Base Table 5'!T$131</f>
        <v>3.1175765813774246E-4</v>
      </c>
      <c r="R92">
        <f>'Base Table 5'!U94/'Base Table 5'!U$131</f>
        <v>9.3024879885031061E-4</v>
      </c>
      <c r="S92">
        <f>'Base Table 5'!V94/'Base Table 5'!V$131</f>
        <v>2.94372607283209E-3</v>
      </c>
      <c r="T92">
        <f>'Base Table 5'!W94/'Base Table 5'!W$131</f>
        <v>3.3469334703262695E-3</v>
      </c>
      <c r="U92">
        <f>'Base Table 5'!X94/'Base Table 5'!X$131</f>
        <v>1.2335918404635406E-3</v>
      </c>
      <c r="V92">
        <f>'Base Table 5'!Y94/'Base Table 5'!Y$131</f>
        <v>2.3665521632460218E-3</v>
      </c>
      <c r="W92">
        <f>'Base Table 5'!Z94/'Base Table 5'!Z$131</f>
        <v>2.6627856337820737E-3</v>
      </c>
      <c r="X92">
        <f>'Base Table 5'!AA94/'Base Table 5'!AA$131</f>
        <v>1.2321518487700539E-3</v>
      </c>
      <c r="Y92">
        <f>'Base Table 5'!AB94/'Base Table 5'!AB$131</f>
        <v>8.5796257252322315E-4</v>
      </c>
      <c r="Z92">
        <f>'Base Table 5'!AC94/'Base Table 5'!AC$131</f>
        <v>1.0767663901831463E-3</v>
      </c>
      <c r="AA92">
        <f>'Base Table 5'!AD94/'Base Table 5'!AD$131</f>
        <v>1.1424940999969348E-2</v>
      </c>
      <c r="AB92">
        <f>'Base Table 5'!AE94/'Base Table 5'!AE$131</f>
        <v>2.2760736196319022E-4</v>
      </c>
      <c r="AC92">
        <f>'Base Table 5'!AF94/'Base Table 5'!AF$131</f>
        <v>1.7180367686210766E-3</v>
      </c>
      <c r="AD92">
        <f>'Base Table 5'!AG94/'Base Table 5'!AG$131</f>
        <v>3.0617767128498549E-2</v>
      </c>
      <c r="AE92">
        <f>'Base Table 5'!AH94/'Base Table 5'!AH$131</f>
        <v>7.0181488203266786E-4</v>
      </c>
      <c r="AF92">
        <f>'Base Table 5'!AI94/'Base Table 5'!AI$131</f>
        <v>1.5277653952786559E-3</v>
      </c>
      <c r="AG92">
        <f>'Base Table 5'!AJ94/'Base Table 5'!AJ$131</f>
        <v>1.5907743547044122E-3</v>
      </c>
      <c r="AH92">
        <f>'Base Table 5'!AK94/'Base Table 5'!AK$131</f>
        <v>2.175172912980537E-3</v>
      </c>
      <c r="AI92">
        <f>'Base Table 5'!AL94/'Base Table 5'!AL$131</f>
        <v>1.4737448603537719E-3</v>
      </c>
      <c r="AJ92">
        <f>'Base Table 5'!AM94/'Base Table 5'!AM$131</f>
        <v>8.6451317999127397E-4</v>
      </c>
      <c r="AK92">
        <f>'Base Table 5'!AN94/'Base Table 5'!AN$131</f>
        <v>5.2040636961848703E-4</v>
      </c>
      <c r="AL92">
        <f>'Base Table 5'!AO94/'Base Table 5'!AO$131</f>
        <v>3.6341147581229512E-4</v>
      </c>
      <c r="AM92">
        <f>'Base Table 5'!AP94/'Base Table 5'!AP$131</f>
        <v>1.6687796448664751E-3</v>
      </c>
      <c r="AN92">
        <f>'Base Table 5'!AQ94/'Base Table 5'!AQ$131</f>
        <v>1.8802856463076526E-3</v>
      </c>
      <c r="AO92">
        <f>'Base Table 5'!AR94/'Base Table 5'!AR$131</f>
        <v>1.1832468095651482E-3</v>
      </c>
      <c r="AP92">
        <f>'Base Table 5'!AS94/'Base Table 5'!AS$131</f>
        <v>1.9442924925283744E-3</v>
      </c>
      <c r="AQ92">
        <f>'Base Table 5'!AT94/'Base Table 5'!AT$131</f>
        <v>1.2505085286370959E-3</v>
      </c>
      <c r="AR92">
        <f>'Base Table 5'!AU94/'Base Table 5'!AU$131</f>
        <v>3.9954239723974487E-3</v>
      </c>
      <c r="AS92">
        <f>'Base Table 5'!AV94/'Base Table 5'!AV$131</f>
        <v>8.2657248513425528E-4</v>
      </c>
      <c r="AT92">
        <f>'Base Table 5'!AW94/'Base Table 5'!AW$131</f>
        <v>1.0623275555394251E-3</v>
      </c>
      <c r="AU92">
        <f>'Base Table 5'!AX94/'Base Table 5'!AX$131</f>
        <v>1.1161694352681808E-3</v>
      </c>
      <c r="AV92">
        <f>'Base Table 5'!AY94/'Base Table 5'!AY$131</f>
        <v>7.2120373270979563E-4</v>
      </c>
      <c r="AW92">
        <f>'Base Table 5'!AZ94/'Base Table 5'!AZ$131</f>
        <v>9.4301795302769006E-4</v>
      </c>
      <c r="AX92">
        <f>'Base Table 5'!BA94/'Base Table 5'!BA$131</f>
        <v>1.8848902061333803E-3</v>
      </c>
      <c r="AY92">
        <f>'Base Table 5'!BB94/'Base Table 5'!BB$131</f>
        <v>7.3433189288090857E-5</v>
      </c>
      <c r="AZ92">
        <f>'Base Table 5'!BC94/'Base Table 5'!BC$131</f>
        <v>1.6206866866022305E-3</v>
      </c>
      <c r="BA92">
        <f>'Base Table 5'!BD94/'Base Table 5'!BD$131</f>
        <v>1.5435134250776428E-3</v>
      </c>
      <c r="BB92">
        <f>'Base Table 5'!BE94/'Base Table 5'!BE$131</f>
        <v>1.1153526623997347E-3</v>
      </c>
      <c r="BC92">
        <f>'Base Table 5'!BF94/'Base Table 5'!BF$131</f>
        <v>1.1564905370482395E-3</v>
      </c>
      <c r="BD92">
        <f>'Base Table 5'!BG94/'Base Table 5'!BG$131</f>
        <v>6.4576504845342841E-4</v>
      </c>
      <c r="BE92">
        <f>'Base Table 5'!BH94/'Base Table 5'!BH$131</f>
        <v>4.5964092474176096E-4</v>
      </c>
      <c r="BF92">
        <f>'Base Table 5'!BI94/'Base Table 5'!BI$131</f>
        <v>1.6871650293974105E-3</v>
      </c>
      <c r="BG92">
        <f>'Base Table 5'!BJ94/'Base Table 5'!BJ$131</f>
        <v>2.3422113297947218E-3</v>
      </c>
      <c r="BH92">
        <f>'Base Table 5'!BK94/'Base Table 5'!BK$131</f>
        <v>9.679846094221439E-4</v>
      </c>
      <c r="BI92">
        <f>'Base Table 5'!BL94/'Base Table 5'!BL$131</f>
        <v>1.642551718139706E-3</v>
      </c>
      <c r="BJ92">
        <f>'Base Table 5'!BM94/'Base Table 5'!BM$131</f>
        <v>3.0364443590514575E-3</v>
      </c>
      <c r="BK92">
        <f>'Base Table 5'!BN94/'Base Table 5'!BN$131</f>
        <v>1.4765197304421886E-3</v>
      </c>
      <c r="BL92">
        <f>'Base Table 5'!BO94/'Base Table 5'!BO$131</f>
        <v>9.659211024591795E-4</v>
      </c>
      <c r="BM92">
        <f>'Base Table 5'!BP94/'Base Table 5'!BP$131</f>
        <v>2.24618432341179E-3</v>
      </c>
      <c r="BN92">
        <f>'Base Table 5'!BQ94/'Base Table 5'!BQ$131</f>
        <v>6.6064415381612341E-4</v>
      </c>
      <c r="BO92">
        <f>'Base Table 5'!BR94/'Base Table 5'!BR$131</f>
        <v>1.5752019243456146E-3</v>
      </c>
      <c r="BP92">
        <f>'Base Table 5'!BS94/'Base Table 5'!BS$131</f>
        <v>5.6038429391002493E-4</v>
      </c>
      <c r="BQ92">
        <f>'Base Table 5'!BT94/'Base Table 5'!BT$131</f>
        <v>1.5976303774676869E-3</v>
      </c>
      <c r="BR92">
        <f>'Base Table 5'!BU94/'Base Table 5'!BU$131</f>
        <v>1.1568379172790934E-3</v>
      </c>
      <c r="BS92">
        <f>'Base Table 5'!BV94/'Base Table 5'!BV$131</f>
        <v>1.2537489082288058E-3</v>
      </c>
      <c r="BT92">
        <f>'Base Table 5'!BW94/'Base Table 5'!BW$131</f>
        <v>1.3674996097455541E-3</v>
      </c>
      <c r="BU92">
        <f>'Base Table 5'!BX94/'Base Table 5'!BX$131</f>
        <v>1.2297699604994032E-3</v>
      </c>
      <c r="BV92">
        <f>'Base Table 5'!BY94/'Base Table 5'!BY$131</f>
        <v>1.7131728532434574E-3</v>
      </c>
      <c r="BW92">
        <f>'Base Table 5'!BZ94/'Base Table 5'!BZ$131</f>
        <v>1.7501646808570953E-3</v>
      </c>
      <c r="BX92">
        <f>'Base Table 5'!CA94/'Base Table 5'!CA$131</f>
        <v>1.7554257243904082E-3</v>
      </c>
      <c r="BY92">
        <f>'Base Table 5'!CB94/'Base Table 5'!CB$131</f>
        <v>2.7394722266181359E-3</v>
      </c>
      <c r="BZ92">
        <f>'Base Table 5'!CC94/'Base Table 5'!CC$131</f>
        <v>1.9925987120096838E-3</v>
      </c>
      <c r="CA92">
        <f>'Base Table 5'!CD94/'Base Table 5'!CD$131</f>
        <v>2.5989503044801889E-3</v>
      </c>
      <c r="CB92">
        <f>'Base Table 5'!CE94/'Base Table 5'!CE$131</f>
        <v>1.3506612211583646E-3</v>
      </c>
      <c r="CC92">
        <f>'Base Table 5'!CF94/'Base Table 5'!CF$131</f>
        <v>2.1835558737539102E-3</v>
      </c>
      <c r="CD92">
        <f>'Base Table 5'!CG94/'Base Table 5'!CG$131</f>
        <v>1.3004961040417064E-3</v>
      </c>
      <c r="CE92">
        <f>'Base Table 5'!CH94/'Base Table 5'!CH$131</f>
        <v>2.6050684039024006E-3</v>
      </c>
      <c r="CF92">
        <f>'Base Table 5'!CI94/'Base Table 5'!CI$131</f>
        <v>1.2328455905500609E-3</v>
      </c>
      <c r="CG92">
        <f>'Base Table 5'!CJ94/'Base Table 5'!CJ$131</f>
        <v>9.7279852267181032E-4</v>
      </c>
      <c r="CH92">
        <f>'Base Table 5'!CK94/'Base Table 5'!CK$131</f>
        <v>1.130782091318936E-3</v>
      </c>
      <c r="CI92">
        <f>'Base Table 5'!CL94/'Base Table 5'!CL$131</f>
        <v>5.1678467910459944E-4</v>
      </c>
      <c r="CJ92">
        <f>'Base Table 5'!CM94/'Base Table 5'!CM$131</f>
        <v>6.6951687920571918E-4</v>
      </c>
      <c r="CK92">
        <f>'Base Table 5'!CN94/'Base Table 5'!CN$131</f>
        <v>9.0865950014210614E-4</v>
      </c>
      <c r="CL92">
        <f>'Base Table 5'!CO94/'Base Table 5'!CO$131</f>
        <v>3.3939004894287147E-4</v>
      </c>
      <c r="CM92">
        <f>'Base Table 5'!CP94/'Base Table 5'!CP$131</f>
        <v>8.7770244300714364E-3</v>
      </c>
      <c r="CN92">
        <f>'Base Table 5'!CQ94/'Base Table 5'!CQ$131</f>
        <v>4.8289376021270116E-3</v>
      </c>
      <c r="CO92">
        <f>'Base Table 5'!CR94/'Base Table 5'!CR$131</f>
        <v>2.5467024521204132E-3</v>
      </c>
      <c r="CP92">
        <f>'Base Table 5'!CS94/'Base Table 5'!CS$131</f>
        <v>4.0538830967506599E-3</v>
      </c>
      <c r="CQ92">
        <f>'Base Table 5'!CT94/'Base Table 5'!CT$131</f>
        <v>1.0800475846543643E-2</v>
      </c>
      <c r="CR92">
        <f>'Base Table 5'!CU94/'Base Table 5'!CU$131</f>
        <v>1.0575425058364797E-2</v>
      </c>
      <c r="CS92">
        <f>'Base Table 5'!CV94/'Base Table 5'!CV$131</f>
        <v>2.9115221238938051E-3</v>
      </c>
      <c r="CT92">
        <f>'Base Table 5'!CW94/'Base Table 5'!CW$131</f>
        <v>2.3689051876427916E-3</v>
      </c>
      <c r="CU92">
        <f>'Base Table 5'!CX94/'Base Table 5'!CX$131</f>
        <v>2.0464138608208456E-3</v>
      </c>
      <c r="CV92">
        <f>'Base Table 5'!CY94/'Base Table 5'!CY$131</f>
        <v>1.4345124023105677E-3</v>
      </c>
      <c r="CW92">
        <f>'Base Table 5'!CZ94/'Base Table 5'!CZ$131</f>
        <v>2.8590102257657025E-3</v>
      </c>
      <c r="CX92">
        <f>'Base Table 5'!DA94/'Base Table 5'!DA$131</f>
        <v>2.1588945323505926E-3</v>
      </c>
      <c r="CY92">
        <f>'Base Table 5'!DB94/'Base Table 5'!DB$131</f>
        <v>1.2418472872362016E-4</v>
      </c>
      <c r="CZ92">
        <f>'Base Table 5'!DC94/'Base Table 5'!DC$131</f>
        <v>1.0376929885176271E-3</v>
      </c>
      <c r="DA92">
        <f>'Base Table 5'!DD94/'Base Table 5'!DD$131</f>
        <v>8.9815547426978293E-4</v>
      </c>
      <c r="DB92">
        <f>'Base Table 5'!DE94/'Base Table 5'!DE$131</f>
        <v>4.4523409869951408E-4</v>
      </c>
      <c r="DC92">
        <f>'Base Table 5'!DF94/'Base Table 5'!DF$131</f>
        <v>1.748810451177639E-3</v>
      </c>
      <c r="DD92">
        <f>'Base Table 5'!DG94/'Base Table 5'!DG$131</f>
        <v>1.7866900674902478E-3</v>
      </c>
      <c r="DE92">
        <f>'Base Table 5'!DH94/'Base Table 5'!DH$131</f>
        <v>7.9007971074292161E-4</v>
      </c>
      <c r="DF92">
        <f>'Base Table 5'!DI94/'Base Table 5'!DI$131</f>
        <v>1.3790754489315456E-3</v>
      </c>
      <c r="DG92">
        <f>'Base Table 5'!DJ94/'Base Table 5'!DJ$131</f>
        <v>1.5147587913058845E-3</v>
      </c>
      <c r="DH92">
        <f>'Base Table 5'!DK94/'Base Table 5'!DK$131</f>
        <v>3.21131050377303E-3</v>
      </c>
      <c r="DI92">
        <f>'Base Table 5'!DL94/'Base Table 5'!DL$131</f>
        <v>2.1678484908007594E-3</v>
      </c>
      <c r="DJ92">
        <f>'Base Table 5'!DM94/'Base Table 5'!DM$131</f>
        <v>9.876341149121933E-4</v>
      </c>
      <c r="DK92">
        <f>'Base Table 5'!DN94/'Base Table 5'!DN$131</f>
        <v>5.2301110610504641E-3</v>
      </c>
      <c r="DL92">
        <f>'Base Table 5'!DO94/'Base Table 5'!DO$131</f>
        <v>4.2525233982213504E-4</v>
      </c>
    </row>
    <row r="93" spans="1:116" x14ac:dyDescent="0.4">
      <c r="A93">
        <v>92</v>
      </c>
      <c r="B93">
        <f>'Base Table 5'!E95/'Base Table 5'!E$131</f>
        <v>2.3774084925976477E-2</v>
      </c>
      <c r="C93">
        <f>'Base Table 5'!F95/'Base Table 5'!F$131</f>
        <v>1.1747491344126471E-2</v>
      </c>
      <c r="D93">
        <f>'Base Table 5'!G95/'Base Table 5'!G$131</f>
        <v>3.0557366322882907E-2</v>
      </c>
      <c r="E93">
        <f>'Base Table 5'!H95/'Base Table 5'!H$131</f>
        <v>8.1234086979669173E-3</v>
      </c>
      <c r="F93">
        <f>'Base Table 5'!I95/'Base Table 5'!I$131</f>
        <v>6.7279653080990977E-8</v>
      </c>
      <c r="G93">
        <f>'Base Table 5'!J95/'Base Table 5'!J$131</f>
        <v>2.0562469190541457E-2</v>
      </c>
      <c r="H93">
        <f>'Base Table 5'!K95/'Base Table 5'!K$131</f>
        <v>1.2723005579496873E-2</v>
      </c>
      <c r="I93">
        <f>'Base Table 5'!L95/'Base Table 5'!L$131</f>
        <v>6.4273269701764823E-3</v>
      </c>
      <c r="J93">
        <f>'Base Table 5'!M95/'Base Table 5'!M$131</f>
        <v>9.4900839109770593E-3</v>
      </c>
      <c r="K93">
        <f>'Base Table 5'!N95/'Base Table 5'!N$131</f>
        <v>5.6999041178827066E-3</v>
      </c>
      <c r="L93">
        <f>'Base Table 5'!O95/'Base Table 5'!O$131</f>
        <v>1.2550681952056851E-2</v>
      </c>
      <c r="M93">
        <f>'Base Table 5'!P95/'Base Table 5'!P$131</f>
        <v>1.3799244513909192E-2</v>
      </c>
      <c r="N93">
        <f>'Base Table 5'!Q95/'Base Table 5'!Q$131</f>
        <v>8.0441189592579225E-3</v>
      </c>
      <c r="O93">
        <f>'Base Table 5'!R95/'Base Table 5'!R$131</f>
        <v>5.7792224447094278E-3</v>
      </c>
      <c r="P93">
        <f>'Base Table 5'!S95/'Base Table 5'!S$131</f>
        <v>1.3307550328437523E-3</v>
      </c>
      <c r="Q93">
        <f>'Base Table 5'!T95/'Base Table 5'!T$131</f>
        <v>4.3047411212809184E-3</v>
      </c>
      <c r="R93">
        <f>'Base Table 5'!U95/'Base Table 5'!U$131</f>
        <v>2.7072686230462874E-3</v>
      </c>
      <c r="S93">
        <f>'Base Table 5'!V95/'Base Table 5'!V$131</f>
        <v>5.8824189403152384E-3</v>
      </c>
      <c r="T93">
        <f>'Base Table 5'!W95/'Base Table 5'!W$131</f>
        <v>6.8328268250869824E-3</v>
      </c>
      <c r="U93">
        <f>'Base Table 5'!X95/'Base Table 5'!X$131</f>
        <v>2.4663987809157269E-3</v>
      </c>
      <c r="V93">
        <f>'Base Table 5'!Y95/'Base Table 5'!Y$131</f>
        <v>6.218687017261049E-3</v>
      </c>
      <c r="W93">
        <f>'Base Table 5'!Z95/'Base Table 5'!Z$131</f>
        <v>4.0499142821645651E-3</v>
      </c>
      <c r="X93">
        <f>'Base Table 5'!AA95/'Base Table 5'!AA$131</f>
        <v>2.1524810546597498E-2</v>
      </c>
      <c r="Y93">
        <f>'Base Table 5'!AB95/'Base Table 5'!AB$131</f>
        <v>2.0389019337498707E-2</v>
      </c>
      <c r="Z93">
        <f>'Base Table 5'!AC95/'Base Table 5'!AC$131</f>
        <v>1.0426171500908642E-2</v>
      </c>
      <c r="AA93">
        <f>'Base Table 5'!AD95/'Base Table 5'!AD$131</f>
        <v>7.8337703032572981E-4</v>
      </c>
      <c r="AB93">
        <f>'Base Table 5'!AE95/'Base Table 5'!AE$131</f>
        <v>2.7986503067484667E-3</v>
      </c>
      <c r="AC93">
        <f>'Base Table 5'!AF95/'Base Table 5'!AF$131</f>
        <v>8.8382822562962319E-3</v>
      </c>
      <c r="AD93">
        <f>'Base Table 5'!AG95/'Base Table 5'!AG$131</f>
        <v>5.1529613841622907E-3</v>
      </c>
      <c r="AE93">
        <f>'Base Table 5'!AH95/'Base Table 5'!AH$131</f>
        <v>7.5353901996370236E-4</v>
      </c>
      <c r="AF93">
        <f>'Base Table 5'!AI95/'Base Table 5'!AI$131</f>
        <v>6.7707143664393994E-3</v>
      </c>
      <c r="AG93">
        <f>'Base Table 5'!AJ95/'Base Table 5'!AJ$131</f>
        <v>3.2286094920899234E-3</v>
      </c>
      <c r="AH93">
        <f>'Base Table 5'!AK95/'Base Table 5'!AK$131</f>
        <v>8.5797732025092478E-3</v>
      </c>
      <c r="AI93">
        <f>'Base Table 5'!AL95/'Base Table 5'!AL$131</f>
        <v>8.2525117495912993E-3</v>
      </c>
      <c r="AJ93">
        <f>'Base Table 5'!AM95/'Base Table 5'!AM$131</f>
        <v>7.1517640567484754E-3</v>
      </c>
      <c r="AK93">
        <f>'Base Table 5'!AN95/'Base Table 5'!AN$131</f>
        <v>1.0087668022750318E-2</v>
      </c>
      <c r="AL93">
        <f>'Base Table 5'!AO95/'Base Table 5'!AO$131</f>
        <v>3.613446834806495E-3</v>
      </c>
      <c r="AM93">
        <f>'Base Table 5'!AP95/'Base Table 5'!AP$131</f>
        <v>6.3940621054843936E-3</v>
      </c>
      <c r="AN93">
        <f>'Base Table 5'!AQ95/'Base Table 5'!AQ$131</f>
        <v>7.6899913182857304E-4</v>
      </c>
      <c r="AO93">
        <f>'Base Table 5'!AR95/'Base Table 5'!AR$131</f>
        <v>1.1929390451953696E-2</v>
      </c>
      <c r="AP93">
        <f>'Base Table 5'!AS95/'Base Table 5'!AS$131</f>
        <v>4.8912759355191843E-3</v>
      </c>
      <c r="AQ93">
        <f>'Base Table 5'!AT95/'Base Table 5'!AT$131</f>
        <v>9.4169938867396854E-3</v>
      </c>
      <c r="AR93">
        <f>'Base Table 5'!AU95/'Base Table 5'!AU$131</f>
        <v>1.0950407703418957E-2</v>
      </c>
      <c r="AS93">
        <f>'Base Table 5'!AV95/'Base Table 5'!AV$131</f>
        <v>6.0962383000094881E-3</v>
      </c>
      <c r="AT93">
        <f>'Base Table 5'!AW95/'Base Table 5'!AW$131</f>
        <v>5.248442279462643E-3</v>
      </c>
      <c r="AU93">
        <f>'Base Table 5'!AX95/'Base Table 5'!AX$131</f>
        <v>1.1163190166054635E-2</v>
      </c>
      <c r="AV93">
        <f>'Base Table 5'!AY95/'Base Table 5'!AY$131</f>
        <v>3.1262299802331719E-3</v>
      </c>
      <c r="AW93">
        <f>'Base Table 5'!AZ95/'Base Table 5'!AZ$131</f>
        <v>2.0291313455156716E-3</v>
      </c>
      <c r="AX93">
        <f>'Base Table 5'!BA95/'Base Table 5'!BA$131</f>
        <v>1.3958743164894122E-2</v>
      </c>
      <c r="AY93">
        <f>'Base Table 5'!BB95/'Base Table 5'!BB$131</f>
        <v>7.4799632602809329E-5</v>
      </c>
      <c r="AZ93">
        <f>'Base Table 5'!BC95/'Base Table 5'!BC$131</f>
        <v>5.5862697006567041E-3</v>
      </c>
      <c r="BA93">
        <f>'Base Table 5'!BD95/'Base Table 5'!BD$131</f>
        <v>1.0319789981406305E-2</v>
      </c>
      <c r="BB93">
        <f>'Base Table 5'!BE95/'Base Table 5'!BE$131</f>
        <v>3.411501027540724E-3</v>
      </c>
      <c r="BC93">
        <f>'Base Table 5'!BF95/'Base Table 5'!BF$131</f>
        <v>2.3637536373512544E-3</v>
      </c>
      <c r="BD93">
        <f>'Base Table 5'!BG95/'Base Table 5'!BG$131</f>
        <v>1.196998631283615E-2</v>
      </c>
      <c r="BE93">
        <f>'Base Table 5'!BH95/'Base Table 5'!BH$131</f>
        <v>5.511940482046237E-3</v>
      </c>
      <c r="BF93">
        <f>'Base Table 5'!BI95/'Base Table 5'!BI$131</f>
        <v>4.3270400335628373E-3</v>
      </c>
      <c r="BG93">
        <f>'Base Table 5'!BJ95/'Base Table 5'!BJ$131</f>
        <v>2.6673743667204137E-4</v>
      </c>
      <c r="BH93">
        <f>'Base Table 5'!BK95/'Base Table 5'!BK$131</f>
        <v>3.2198818052995366E-3</v>
      </c>
      <c r="BI93">
        <f>'Base Table 5'!BL95/'Base Table 5'!BL$131</f>
        <v>5.4405402368904237E-3</v>
      </c>
      <c r="BJ93">
        <f>'Base Table 5'!BM95/'Base Table 5'!BM$131</f>
        <v>8.6325633316661435E-3</v>
      </c>
      <c r="BK93">
        <f>'Base Table 5'!BN95/'Base Table 5'!BN$131</f>
        <v>8.8961024220938489E-3</v>
      </c>
      <c r="BL93">
        <f>'Base Table 5'!BO95/'Base Table 5'!BO$131</f>
        <v>7.2325111140703075E-3</v>
      </c>
      <c r="BM93">
        <f>'Base Table 5'!BP95/'Base Table 5'!BP$131</f>
        <v>8.200596668838973E-3</v>
      </c>
      <c r="BN93">
        <f>'Base Table 5'!BQ95/'Base Table 5'!BQ$131</f>
        <v>9.9717396056997878E-2</v>
      </c>
      <c r="BO93">
        <f>'Base Table 5'!BR95/'Base Table 5'!BR$131</f>
        <v>4.3815479223500882E-2</v>
      </c>
      <c r="BP93">
        <f>'Base Table 5'!BS95/'Base Table 5'!BS$131</f>
        <v>1.4317186119115168E-2</v>
      </c>
      <c r="BQ93">
        <f>'Base Table 5'!BT95/'Base Table 5'!BT$131</f>
        <v>5.4998070863610048E-2</v>
      </c>
      <c r="BR93">
        <f>'Base Table 5'!BU95/'Base Table 5'!BU$131</f>
        <v>0.15780388939962386</v>
      </c>
      <c r="BS93">
        <f>'Base Table 5'!BV95/'Base Table 5'!BV$131</f>
        <v>1.2733510452778004E-2</v>
      </c>
      <c r="BT93">
        <f>'Base Table 5'!BW95/'Base Table 5'!BW$131</f>
        <v>6.8471847644664329E-3</v>
      </c>
      <c r="BU93">
        <f>'Base Table 5'!BX95/'Base Table 5'!BX$131</f>
        <v>3.337450148972161E-3</v>
      </c>
      <c r="BV93">
        <f>'Base Table 5'!BY95/'Base Table 5'!BY$131</f>
        <v>1.2696243080537717E-2</v>
      </c>
      <c r="BW93">
        <f>'Base Table 5'!BZ95/'Base Table 5'!BZ$131</f>
        <v>1.1753659588790315E-2</v>
      </c>
      <c r="BX93">
        <f>'Base Table 5'!CA95/'Base Table 5'!CA$131</f>
        <v>1.226739462404655E-2</v>
      </c>
      <c r="BY93">
        <f>'Base Table 5'!CB95/'Base Table 5'!CB$131</f>
        <v>3.9839733343883528E-2</v>
      </c>
      <c r="BZ93">
        <f>'Base Table 5'!CC95/'Base Table 5'!CC$131</f>
        <v>1.3358317874735791E-2</v>
      </c>
      <c r="CA93">
        <f>'Base Table 5'!CD95/'Base Table 5'!CD$131</f>
        <v>1.2060000041918666E-2</v>
      </c>
      <c r="CB93">
        <f>'Base Table 5'!CE95/'Base Table 5'!CE$131</f>
        <v>8.3522179527480301E-3</v>
      </c>
      <c r="CC93">
        <f>'Base Table 5'!CF95/'Base Table 5'!CF$131</f>
        <v>3.639321895144617E-2</v>
      </c>
      <c r="CD93">
        <f>'Base Table 5'!CG95/'Base Table 5'!CG$131</f>
        <v>3.174065250294299E-3</v>
      </c>
      <c r="CE93">
        <f>'Base Table 5'!CH95/'Base Table 5'!CH$131</f>
        <v>5.6735720488622042E-3</v>
      </c>
      <c r="CF93">
        <f>'Base Table 5'!CI95/'Base Table 5'!CI$131</f>
        <v>2.1726903960225884E-2</v>
      </c>
      <c r="CG93">
        <f>'Base Table 5'!CJ95/'Base Table 5'!CJ$131</f>
        <v>2.1082562216691949E-3</v>
      </c>
      <c r="CH93">
        <f>'Base Table 5'!CK95/'Base Table 5'!CK$131</f>
        <v>6.9967037151758742E-3</v>
      </c>
      <c r="CI93">
        <f>'Base Table 5'!CL95/'Base Table 5'!CL$131</f>
        <v>2.650526265061698E-4</v>
      </c>
      <c r="CJ93">
        <f>'Base Table 5'!CM95/'Base Table 5'!CM$131</f>
        <v>4.5202573227223711E-3</v>
      </c>
      <c r="CK93">
        <f>'Base Table 5'!CN95/'Base Table 5'!CN$131</f>
        <v>6.350681491869882E-3</v>
      </c>
      <c r="CL93">
        <f>'Base Table 5'!CO95/'Base Table 5'!CO$131</f>
        <v>4.6782648057673879E-4</v>
      </c>
      <c r="CM93">
        <f>'Base Table 5'!CP95/'Base Table 5'!CP$131</f>
        <v>4.0923440074855256E-3</v>
      </c>
      <c r="CN93">
        <f>'Base Table 5'!CQ95/'Base Table 5'!CQ$131</f>
        <v>9.5007105270446174E-2</v>
      </c>
      <c r="CO93">
        <f>'Base Table 5'!CR95/'Base Table 5'!CR$131</f>
        <v>2.2343400185292107E-2</v>
      </c>
      <c r="CP93">
        <f>'Base Table 5'!CS95/'Base Table 5'!CS$131</f>
        <v>2.6356232712240489E-2</v>
      </c>
      <c r="CQ93">
        <f>'Base Table 5'!CT95/'Base Table 5'!CT$131</f>
        <v>7.9552727545730279E-6</v>
      </c>
      <c r="CR93">
        <f>'Base Table 5'!CU95/'Base Table 5'!CU$131</f>
        <v>8.9956913298583479E-6</v>
      </c>
      <c r="CS93">
        <f>'Base Table 5'!CV95/'Base Table 5'!CV$131</f>
        <v>4.9620377876106195E-2</v>
      </c>
      <c r="CT93">
        <f>'Base Table 5'!CW95/'Base Table 5'!CW$131</f>
        <v>1.1349483780601596E-2</v>
      </c>
      <c r="CU93">
        <f>'Base Table 5'!CX95/'Base Table 5'!CX$131</f>
        <v>4.8580395568522334E-3</v>
      </c>
      <c r="CV93">
        <f>'Base Table 5'!CY95/'Base Table 5'!CY$131</f>
        <v>1.2313707101597012E-2</v>
      </c>
      <c r="CW93">
        <f>'Base Table 5'!CZ95/'Base Table 5'!CZ$131</f>
        <v>1.3886855087894594E-2</v>
      </c>
      <c r="CX93">
        <f>'Base Table 5'!DA95/'Base Table 5'!DA$131</f>
        <v>4.9689633689659445E-2</v>
      </c>
      <c r="CY93">
        <f>'Base Table 5'!DB95/'Base Table 5'!DB$131</f>
        <v>6.8251638997858622E-5</v>
      </c>
      <c r="CZ93">
        <f>'Base Table 5'!DC95/'Base Table 5'!DC$131</f>
        <v>2.9020216948861667E-3</v>
      </c>
      <c r="DA93">
        <f>'Base Table 5'!DD95/'Base Table 5'!DD$131</f>
        <v>1.3147755912790798E-2</v>
      </c>
      <c r="DB93">
        <f>'Base Table 5'!DE95/'Base Table 5'!DE$131</f>
        <v>1.6547392723227524E-2</v>
      </c>
      <c r="DC93">
        <f>'Base Table 5'!DF95/'Base Table 5'!DF$131</f>
        <v>1.4876090859121381E-2</v>
      </c>
      <c r="DD93">
        <f>'Base Table 5'!DG95/'Base Table 5'!DG$131</f>
        <v>1.782718422089E-2</v>
      </c>
      <c r="DE93">
        <f>'Base Table 5'!DH95/'Base Table 5'!DH$131</f>
        <v>5.3892015816137768E-3</v>
      </c>
      <c r="DF93">
        <f>'Base Table 5'!DI95/'Base Table 5'!DI$131</f>
        <v>5.9730767006137544E-3</v>
      </c>
      <c r="DG93">
        <f>'Base Table 5'!DJ95/'Base Table 5'!DJ$131</f>
        <v>6.7260682099310829E-3</v>
      </c>
      <c r="DH93">
        <f>'Base Table 5'!DK95/'Base Table 5'!DK$131</f>
        <v>1.0801749743871575E-2</v>
      </c>
      <c r="DI93">
        <f>'Base Table 5'!DL95/'Base Table 5'!DL$131</f>
        <v>1.3723099587507365E-2</v>
      </c>
      <c r="DJ93">
        <f>'Base Table 5'!DM95/'Base Table 5'!DM$131</f>
        <v>6.1567857764878E-3</v>
      </c>
      <c r="DK93">
        <f>'Base Table 5'!DN95/'Base Table 5'!DN$131</f>
        <v>1.9147641109197706E-3</v>
      </c>
      <c r="DL93">
        <f>'Base Table 5'!DO95/'Base Table 5'!DO$131</f>
        <v>1.3995145279068835E-4</v>
      </c>
    </row>
    <row r="94" spans="1:116" x14ac:dyDescent="0.4">
      <c r="A94">
        <v>93</v>
      </c>
      <c r="B94">
        <f>'Base Table 5'!E96/'Base Table 5'!E$131</f>
        <v>3.7642101053840444E-3</v>
      </c>
      <c r="C94">
        <f>'Base Table 5'!F96/'Base Table 5'!F$131</f>
        <v>2.4559614768571536E-3</v>
      </c>
      <c r="D94">
        <f>'Base Table 5'!G96/'Base Table 5'!G$131</f>
        <v>2.7627883434976751E-3</v>
      </c>
      <c r="E94">
        <f>'Base Table 5'!H96/'Base Table 5'!H$131</f>
        <v>3.4080089210823145E-2</v>
      </c>
      <c r="F94">
        <f>'Base Table 5'!I96/'Base Table 5'!I$131</f>
        <v>2.1069744689863675E-4</v>
      </c>
      <c r="G94">
        <f>'Base Table 5'!J96/'Base Table 5'!J$131</f>
        <v>2.1714480628969336E-2</v>
      </c>
      <c r="H94">
        <f>'Base Table 5'!K96/'Base Table 5'!K$131</f>
        <v>1.2646770376693445E-2</v>
      </c>
      <c r="I94">
        <f>'Base Table 5'!L96/'Base Table 5'!L$131</f>
        <v>7.7456302851325884E-3</v>
      </c>
      <c r="J94">
        <f>'Base Table 5'!M96/'Base Table 5'!M$131</f>
        <v>1.3257137056759781E-2</v>
      </c>
      <c r="K94">
        <f>'Base Table 5'!N96/'Base Table 5'!N$131</f>
        <v>1.9358349626371818E-3</v>
      </c>
      <c r="L94">
        <f>'Base Table 5'!O96/'Base Table 5'!O$131</f>
        <v>1.5575959554571115E-2</v>
      </c>
      <c r="M94">
        <f>'Base Table 5'!P96/'Base Table 5'!P$131</f>
        <v>6.9899525207568584E-3</v>
      </c>
      <c r="N94">
        <f>'Base Table 5'!Q96/'Base Table 5'!Q$131</f>
        <v>1.7708727913161829E-3</v>
      </c>
      <c r="O94">
        <f>'Base Table 5'!R96/'Base Table 5'!R$131</f>
        <v>1.2243975971381641E-3</v>
      </c>
      <c r="P94">
        <f>'Base Table 5'!S96/'Base Table 5'!S$131</f>
        <v>2.3434407390743032E-4</v>
      </c>
      <c r="Q94">
        <f>'Base Table 5'!T96/'Base Table 5'!T$131</f>
        <v>1.2897501356512963E-3</v>
      </c>
      <c r="R94">
        <f>'Base Table 5'!U96/'Base Table 5'!U$131</f>
        <v>8.1853507382534168E-4</v>
      </c>
      <c r="S94">
        <f>'Base Table 5'!V96/'Base Table 5'!V$131</f>
        <v>1.5792031310451987E-3</v>
      </c>
      <c r="T94">
        <f>'Base Table 5'!W96/'Base Table 5'!W$131</f>
        <v>3.2959240120584718E-3</v>
      </c>
      <c r="U94">
        <f>'Base Table 5'!X96/'Base Table 5'!X$131</f>
        <v>1.8092973106961557E-3</v>
      </c>
      <c r="V94">
        <f>'Base Table 5'!Y96/'Base Table 5'!Y$131</f>
        <v>1.5042229216749442E-3</v>
      </c>
      <c r="W94">
        <f>'Base Table 5'!Z96/'Base Table 5'!Z$131</f>
        <v>1.1600605509594342E-3</v>
      </c>
      <c r="X94">
        <f>'Base Table 5'!AA96/'Base Table 5'!AA$131</f>
        <v>5.7040355010747976E-3</v>
      </c>
      <c r="Y94">
        <f>'Base Table 5'!AB96/'Base Table 5'!AB$131</f>
        <v>5.0767042719611767E-4</v>
      </c>
      <c r="Z94">
        <f>'Base Table 5'!AC96/'Base Table 5'!AC$131</f>
        <v>5.9651494069229416E-4</v>
      </c>
      <c r="AA94">
        <f>'Base Table 5'!AD96/'Base Table 5'!AD$131</f>
        <v>3.4077939780747932E-4</v>
      </c>
      <c r="AB94">
        <f>'Base Table 5'!AE96/'Base Table 5'!AE$131</f>
        <v>7.6871165644171787E-4</v>
      </c>
      <c r="AC94">
        <f>'Base Table 5'!AF96/'Base Table 5'!AF$131</f>
        <v>1.181935023886883E-3</v>
      </c>
      <c r="AD94">
        <f>'Base Table 5'!AG96/'Base Table 5'!AG$131</f>
        <v>1.6274573625778927E-4</v>
      </c>
      <c r="AE94">
        <f>'Base Table 5'!AH96/'Base Table 5'!AH$131</f>
        <v>5.9346642468239565E-4</v>
      </c>
      <c r="AF94">
        <f>'Base Table 5'!AI96/'Base Table 5'!AI$131</f>
        <v>1.417353271723802E-3</v>
      </c>
      <c r="AG94">
        <f>'Base Table 5'!AJ96/'Base Table 5'!AJ$131</f>
        <v>1.4982681099084088E-3</v>
      </c>
      <c r="AH94">
        <f>'Base Table 5'!AK96/'Base Table 5'!AK$131</f>
        <v>2.8725108573266849E-3</v>
      </c>
      <c r="AI94">
        <f>'Base Table 5'!AL96/'Base Table 5'!AL$131</f>
        <v>4.2542506405317529E-3</v>
      </c>
      <c r="AJ94">
        <f>'Base Table 5'!AM96/'Base Table 5'!AM$131</f>
        <v>6.8666273034731383E-3</v>
      </c>
      <c r="AK94">
        <f>'Base Table 5'!AN96/'Base Table 5'!AN$131</f>
        <v>6.444576085593217E-3</v>
      </c>
      <c r="AL94">
        <f>'Base Table 5'!AO96/'Base Table 5'!AO$131</f>
        <v>6.8977854099292338E-3</v>
      </c>
      <c r="AM94">
        <f>'Base Table 5'!AP96/'Base Table 5'!AP$131</f>
        <v>1.2339162450068194E-3</v>
      </c>
      <c r="AN94">
        <f>'Base Table 5'!AQ96/'Base Table 5'!AQ$131</f>
        <v>7.9458227320056073E-5</v>
      </c>
      <c r="AO94">
        <f>'Base Table 5'!AR96/'Base Table 5'!AR$131</f>
        <v>2.3345754134404106E-3</v>
      </c>
      <c r="AP94">
        <f>'Base Table 5'!AS96/'Base Table 5'!AS$131</f>
        <v>1.5324001403558994E-3</v>
      </c>
      <c r="AQ94">
        <f>'Base Table 5'!AT96/'Base Table 5'!AT$131</f>
        <v>4.0769662246012712E-3</v>
      </c>
      <c r="AR94">
        <f>'Base Table 5'!AU96/'Base Table 5'!AU$131</f>
        <v>1.6491302290465768E-3</v>
      </c>
      <c r="AS94">
        <f>'Base Table 5'!AV96/'Base Table 5'!AV$131</f>
        <v>2.0444268329787756E-3</v>
      </c>
      <c r="AT94">
        <f>'Base Table 5'!AW96/'Base Table 5'!AW$131</f>
        <v>2.6196524829526576E-3</v>
      </c>
      <c r="AU94">
        <f>'Base Table 5'!AX96/'Base Table 5'!AX$131</f>
        <v>3.3993415722191958E-3</v>
      </c>
      <c r="AV94">
        <f>'Base Table 5'!AY96/'Base Table 5'!AY$131</f>
        <v>3.9343621126086015E-3</v>
      </c>
      <c r="AW94">
        <f>'Base Table 5'!AZ96/'Base Table 5'!AZ$131</f>
        <v>1.1805664678704187E-3</v>
      </c>
      <c r="AX94">
        <f>'Base Table 5'!BA96/'Base Table 5'!BA$131</f>
        <v>6.6804919503332021E-3</v>
      </c>
      <c r="AY94">
        <f>'Base Table 5'!BB96/'Base Table 5'!BB$131</f>
        <v>1.510560383067668E-4</v>
      </c>
      <c r="AZ94">
        <f>'Base Table 5'!BC96/'Base Table 5'!BC$131</f>
        <v>5.78229501195077E-3</v>
      </c>
      <c r="BA94">
        <f>'Base Table 5'!BD96/'Base Table 5'!BD$131</f>
        <v>6.0473035077547727E-3</v>
      </c>
      <c r="BB94">
        <f>'Base Table 5'!BE96/'Base Table 5'!BE$131</f>
        <v>2.9681556227181059E-3</v>
      </c>
      <c r="BC94">
        <f>'Base Table 5'!BF96/'Base Table 5'!BF$131</f>
        <v>4.64275183474319E-3</v>
      </c>
      <c r="BD94">
        <f>'Base Table 5'!BG96/'Base Table 5'!BG$131</f>
        <v>5.9277117848599526E-3</v>
      </c>
      <c r="BE94">
        <f>'Base Table 5'!BH96/'Base Table 5'!BH$131</f>
        <v>1.0512838170191835E-2</v>
      </c>
      <c r="BF94">
        <f>'Base Table 5'!BI96/'Base Table 5'!BI$131</f>
        <v>6.0031568196294485E-3</v>
      </c>
      <c r="BG94">
        <f>'Base Table 5'!BJ96/'Base Table 5'!BJ$131</f>
        <v>7.9023202835285777E-5</v>
      </c>
      <c r="BH94">
        <f>'Base Table 5'!BK96/'Base Table 5'!BK$131</f>
        <v>2.5632069257281397E-3</v>
      </c>
      <c r="BI94">
        <f>'Base Table 5'!BL96/'Base Table 5'!BL$131</f>
        <v>1.7874103500831388E-3</v>
      </c>
      <c r="BJ94">
        <f>'Base Table 5'!BM96/'Base Table 5'!BM$131</f>
        <v>2.0844255810775485E-3</v>
      </c>
      <c r="BK94">
        <f>'Base Table 5'!BN96/'Base Table 5'!BN$131</f>
        <v>2.8584429736406517E-3</v>
      </c>
      <c r="BL94">
        <f>'Base Table 5'!BO96/'Base Table 5'!BO$131</f>
        <v>2.3650496990913314E-3</v>
      </c>
      <c r="BM94">
        <f>'Base Table 5'!BP96/'Base Table 5'!BP$131</f>
        <v>3.9583938979167949E-3</v>
      </c>
      <c r="BN94">
        <f>'Base Table 5'!BQ96/'Base Table 5'!BQ$131</f>
        <v>7.0243841499121615E-3</v>
      </c>
      <c r="BO94">
        <f>'Base Table 5'!BR96/'Base Table 5'!BR$131</f>
        <v>5.1469851637194787E-3</v>
      </c>
      <c r="BP94">
        <f>'Base Table 5'!BS96/'Base Table 5'!BS$131</f>
        <v>9.0143577702832701E-3</v>
      </c>
      <c r="BQ94">
        <f>'Base Table 5'!BT96/'Base Table 5'!BT$131</f>
        <v>7.8987846440743356E-4</v>
      </c>
      <c r="BR94">
        <f>'Base Table 5'!BU96/'Base Table 5'!BU$131</f>
        <v>1.2574077437898915E-3</v>
      </c>
      <c r="BS94">
        <f>'Base Table 5'!BV96/'Base Table 5'!BV$131</f>
        <v>7.5492137196414497E-3</v>
      </c>
      <c r="BT94">
        <f>'Base Table 5'!BW96/'Base Table 5'!BW$131</f>
        <v>3.8379471415362818E-3</v>
      </c>
      <c r="BU94">
        <f>'Base Table 5'!BX96/'Base Table 5'!BX$131</f>
        <v>1.6344150181917372E-2</v>
      </c>
      <c r="BV94">
        <f>'Base Table 5'!BY96/'Base Table 5'!BY$131</f>
        <v>1.1243793407224855E-2</v>
      </c>
      <c r="BW94">
        <f>'Base Table 5'!BZ96/'Base Table 5'!BZ$131</f>
        <v>5.2627573451924647E-3</v>
      </c>
      <c r="BX94">
        <f>'Base Table 5'!CA96/'Base Table 5'!CA$131</f>
        <v>4.8651571244088835E-3</v>
      </c>
      <c r="BY94">
        <f>'Base Table 5'!CB96/'Base Table 5'!CB$131</f>
        <v>5.4299216648203835E-3</v>
      </c>
      <c r="BZ94">
        <f>'Base Table 5'!CC96/'Base Table 5'!CC$131</f>
        <v>3.5437864605594145E-3</v>
      </c>
      <c r="CA94">
        <f>'Base Table 5'!CD96/'Base Table 5'!CD$131</f>
        <v>3.4804588233592589E-3</v>
      </c>
      <c r="CB94">
        <f>'Base Table 5'!CE96/'Base Table 5'!CE$131</f>
        <v>4.7445616270613616E-3</v>
      </c>
      <c r="CC94">
        <f>'Base Table 5'!CF96/'Base Table 5'!CF$131</f>
        <v>1.0995172444709755E-3</v>
      </c>
      <c r="CD94">
        <f>'Base Table 5'!CG96/'Base Table 5'!CG$131</f>
        <v>1.9819804921800549E-3</v>
      </c>
      <c r="CE94">
        <f>'Base Table 5'!CH96/'Base Table 5'!CH$131</f>
        <v>9.7170797241921125E-3</v>
      </c>
      <c r="CF94">
        <f>'Base Table 5'!CI96/'Base Table 5'!CI$131</f>
        <v>7.2764146590197773E-3</v>
      </c>
      <c r="CG94">
        <f>'Base Table 5'!CJ96/'Base Table 5'!CJ$131</f>
        <v>7.9508378429740782E-3</v>
      </c>
      <c r="CH94">
        <f>'Base Table 5'!CK96/'Base Table 5'!CK$131</f>
        <v>7.714236283587441E-3</v>
      </c>
      <c r="CI94">
        <f>'Base Table 5'!CL96/'Base Table 5'!CL$131</f>
        <v>2.9854162108054316E-3</v>
      </c>
      <c r="CJ94">
        <f>'Base Table 5'!CM96/'Base Table 5'!CM$131</f>
        <v>1.1634529930067918E-2</v>
      </c>
      <c r="CK94">
        <f>'Base Table 5'!CN96/'Base Table 5'!CN$131</f>
        <v>4.4895852433847576E-3</v>
      </c>
      <c r="CL94">
        <f>'Base Table 5'!CO96/'Base Table 5'!CO$131</f>
        <v>9.0846223833600671E-4</v>
      </c>
      <c r="CM94">
        <f>'Base Table 5'!CP96/'Base Table 5'!CP$131</f>
        <v>1.5226110225986117E-3</v>
      </c>
      <c r="CN94">
        <f>'Base Table 5'!CQ96/'Base Table 5'!CQ$131</f>
        <v>2.4127579139778992E-3</v>
      </c>
      <c r="CO94">
        <f>'Base Table 5'!CR96/'Base Table 5'!CR$131</f>
        <v>2.0586078383322457E-3</v>
      </c>
      <c r="CP94">
        <f>'Base Table 5'!CS96/'Base Table 5'!CS$131</f>
        <v>1.1647718775646675E-2</v>
      </c>
      <c r="CQ94">
        <f>'Base Table 5'!CT96/'Base Table 5'!CT$131</f>
        <v>9.614225161913303E-7</v>
      </c>
      <c r="CR94">
        <f>'Base Table 5'!CU96/'Base Table 5'!CU$131</f>
        <v>9.2824783474589461E-7</v>
      </c>
      <c r="CS94">
        <f>'Base Table 5'!CV96/'Base Table 5'!CV$131</f>
        <v>5.4647353982300879E-3</v>
      </c>
      <c r="CT94">
        <f>'Base Table 5'!CW96/'Base Table 5'!CW$131</f>
        <v>4.7282730726484192E-3</v>
      </c>
      <c r="CU94">
        <f>'Base Table 5'!CX96/'Base Table 5'!CX$131</f>
        <v>1.1773500558452984E-2</v>
      </c>
      <c r="CV94">
        <f>'Base Table 5'!CY96/'Base Table 5'!CY$131</f>
        <v>3.4140817193340136E-3</v>
      </c>
      <c r="CW94">
        <f>'Base Table 5'!CZ96/'Base Table 5'!CZ$131</f>
        <v>2.0021407294339516E-2</v>
      </c>
      <c r="CX94">
        <f>'Base Table 5'!DA96/'Base Table 5'!DA$131</f>
        <v>6.2779394645221375E-3</v>
      </c>
      <c r="CY94">
        <f>'Base Table 5'!DB96/'Base Table 5'!DB$131</f>
        <v>1.8436326461275041E-3</v>
      </c>
      <c r="CZ94">
        <f>'Base Table 5'!DC96/'Base Table 5'!DC$131</f>
        <v>6.1871149053939227E-3</v>
      </c>
      <c r="DA94">
        <f>'Base Table 5'!DD96/'Base Table 5'!DD$131</f>
        <v>1.395525391812247E-3</v>
      </c>
      <c r="DB94">
        <f>'Base Table 5'!DE96/'Base Table 5'!DE$131</f>
        <v>2.7325723256184922E-3</v>
      </c>
      <c r="DC94">
        <f>'Base Table 5'!DF96/'Base Table 5'!DF$131</f>
        <v>1.5891692850343766E-3</v>
      </c>
      <c r="DD94">
        <f>'Base Table 5'!DG96/'Base Table 5'!DG$131</f>
        <v>5.4944224351612244E-3</v>
      </c>
      <c r="DE94">
        <f>'Base Table 5'!DH96/'Base Table 5'!DH$131</f>
        <v>5.9499397550583323E-3</v>
      </c>
      <c r="DF94">
        <f>'Base Table 5'!DI96/'Base Table 5'!DI$131</f>
        <v>7.4834802833036382E-3</v>
      </c>
      <c r="DG94">
        <f>'Base Table 5'!DJ96/'Base Table 5'!DJ$131</f>
        <v>1.1709825057430642E-2</v>
      </c>
      <c r="DH94">
        <f>'Base Table 5'!DK96/'Base Table 5'!DK$131</f>
        <v>1.4642102671541828E-2</v>
      </c>
      <c r="DI94">
        <f>'Base Table 5'!DL96/'Base Table 5'!DL$131</f>
        <v>1.2059470961828063E-2</v>
      </c>
      <c r="DJ94">
        <f>'Base Table 5'!DM96/'Base Table 5'!DM$131</f>
        <v>6.9001139508908099E-2</v>
      </c>
      <c r="DK94">
        <f>'Base Table 5'!DN96/'Base Table 5'!DN$131</f>
        <v>2.1968495599380151E-2</v>
      </c>
      <c r="DL94">
        <f>'Base Table 5'!DO96/'Base Table 5'!DO$131</f>
        <v>1.3198352111888694E-3</v>
      </c>
    </row>
    <row r="95" spans="1:116" x14ac:dyDescent="0.4">
      <c r="A95">
        <v>94</v>
      </c>
      <c r="B95">
        <f>'Base Table 5'!E97/'Base Table 5'!E$131</f>
        <v>0</v>
      </c>
      <c r="C95">
        <f>'Base Table 5'!F97/'Base Table 5'!F$131</f>
        <v>0</v>
      </c>
      <c r="D95">
        <f>'Base Table 5'!G97/'Base Table 5'!G$131</f>
        <v>0</v>
      </c>
      <c r="E95">
        <f>'Base Table 5'!H97/'Base Table 5'!H$131</f>
        <v>0</v>
      </c>
      <c r="F95">
        <f>'Base Table 5'!I97/'Base Table 5'!I$131</f>
        <v>0</v>
      </c>
      <c r="G95">
        <f>'Base Table 5'!J97/'Base Table 5'!J$131</f>
        <v>0</v>
      </c>
      <c r="H95">
        <f>'Base Table 5'!K97/'Base Table 5'!K$131</f>
        <v>0</v>
      </c>
      <c r="I95">
        <f>'Base Table 5'!L97/'Base Table 5'!L$131</f>
        <v>0</v>
      </c>
      <c r="J95">
        <f>'Base Table 5'!M97/'Base Table 5'!M$131</f>
        <v>0</v>
      </c>
      <c r="K95">
        <f>'Base Table 5'!N97/'Base Table 5'!N$131</f>
        <v>0</v>
      </c>
      <c r="L95">
        <f>'Base Table 5'!O97/'Base Table 5'!O$131</f>
        <v>0</v>
      </c>
      <c r="M95">
        <f>'Base Table 5'!P97/'Base Table 5'!P$131</f>
        <v>0</v>
      </c>
      <c r="N95">
        <f>'Base Table 5'!Q97/'Base Table 5'!Q$131</f>
        <v>0</v>
      </c>
      <c r="O95">
        <f>'Base Table 5'!R97/'Base Table 5'!R$131</f>
        <v>0</v>
      </c>
      <c r="P95">
        <f>'Base Table 5'!S97/'Base Table 5'!S$131</f>
        <v>0</v>
      </c>
      <c r="Q95">
        <f>'Base Table 5'!T97/'Base Table 5'!T$131</f>
        <v>0</v>
      </c>
      <c r="R95">
        <f>'Base Table 5'!U97/'Base Table 5'!U$131</f>
        <v>0</v>
      </c>
      <c r="S95">
        <f>'Base Table 5'!V97/'Base Table 5'!V$131</f>
        <v>0</v>
      </c>
      <c r="T95">
        <f>'Base Table 5'!W97/'Base Table 5'!W$131</f>
        <v>0</v>
      </c>
      <c r="U95">
        <f>'Base Table 5'!X97/'Base Table 5'!X$131</f>
        <v>0</v>
      </c>
      <c r="V95">
        <f>'Base Table 5'!Y97/'Base Table 5'!Y$131</f>
        <v>0</v>
      </c>
      <c r="W95">
        <f>'Base Table 5'!Z97/'Base Table 5'!Z$131</f>
        <v>0</v>
      </c>
      <c r="X95">
        <f>'Base Table 5'!AA97/'Base Table 5'!AA$131</f>
        <v>0</v>
      </c>
      <c r="Y95">
        <f>'Base Table 5'!AB97/'Base Table 5'!AB$131</f>
        <v>0</v>
      </c>
      <c r="Z95">
        <f>'Base Table 5'!AC97/'Base Table 5'!AC$131</f>
        <v>0</v>
      </c>
      <c r="AA95">
        <f>'Base Table 5'!AD97/'Base Table 5'!AD$131</f>
        <v>0</v>
      </c>
      <c r="AB95">
        <f>'Base Table 5'!AE97/'Base Table 5'!AE$131</f>
        <v>0</v>
      </c>
      <c r="AC95">
        <f>'Base Table 5'!AF97/'Base Table 5'!AF$131</f>
        <v>0</v>
      </c>
      <c r="AD95">
        <f>'Base Table 5'!AG97/'Base Table 5'!AG$131</f>
        <v>0</v>
      </c>
      <c r="AE95">
        <f>'Base Table 5'!AH97/'Base Table 5'!AH$131</f>
        <v>0</v>
      </c>
      <c r="AF95">
        <f>'Base Table 5'!AI97/'Base Table 5'!AI$131</f>
        <v>0</v>
      </c>
      <c r="AG95">
        <f>'Base Table 5'!AJ97/'Base Table 5'!AJ$131</f>
        <v>0</v>
      </c>
      <c r="AH95">
        <f>'Base Table 5'!AK97/'Base Table 5'!AK$131</f>
        <v>0</v>
      </c>
      <c r="AI95">
        <f>'Base Table 5'!AL97/'Base Table 5'!AL$131</f>
        <v>0</v>
      </c>
      <c r="AJ95">
        <f>'Base Table 5'!AM97/'Base Table 5'!AM$131</f>
        <v>0</v>
      </c>
      <c r="AK95">
        <f>'Base Table 5'!AN97/'Base Table 5'!AN$131</f>
        <v>0</v>
      </c>
      <c r="AL95">
        <f>'Base Table 5'!AO97/'Base Table 5'!AO$131</f>
        <v>0</v>
      </c>
      <c r="AM95">
        <f>'Base Table 5'!AP97/'Base Table 5'!AP$131</f>
        <v>0</v>
      </c>
      <c r="AN95">
        <f>'Base Table 5'!AQ97/'Base Table 5'!AQ$131</f>
        <v>0</v>
      </c>
      <c r="AO95">
        <f>'Base Table 5'!AR97/'Base Table 5'!AR$131</f>
        <v>0</v>
      </c>
      <c r="AP95">
        <f>'Base Table 5'!AS97/'Base Table 5'!AS$131</f>
        <v>0</v>
      </c>
      <c r="AQ95">
        <f>'Base Table 5'!AT97/'Base Table 5'!AT$131</f>
        <v>0</v>
      </c>
      <c r="AR95">
        <f>'Base Table 5'!AU97/'Base Table 5'!AU$131</f>
        <v>0</v>
      </c>
      <c r="AS95">
        <f>'Base Table 5'!AV97/'Base Table 5'!AV$131</f>
        <v>0</v>
      </c>
      <c r="AT95">
        <f>'Base Table 5'!AW97/'Base Table 5'!AW$131</f>
        <v>0</v>
      </c>
      <c r="AU95">
        <f>'Base Table 5'!AX97/'Base Table 5'!AX$131</f>
        <v>0</v>
      </c>
      <c r="AV95">
        <f>'Base Table 5'!AY97/'Base Table 5'!AY$131</f>
        <v>0</v>
      </c>
      <c r="AW95">
        <f>'Base Table 5'!AZ97/'Base Table 5'!AZ$131</f>
        <v>0</v>
      </c>
      <c r="AX95">
        <f>'Base Table 5'!BA97/'Base Table 5'!BA$131</f>
        <v>0</v>
      </c>
      <c r="AY95">
        <f>'Base Table 5'!BB97/'Base Table 5'!BB$131</f>
        <v>0</v>
      </c>
      <c r="AZ95">
        <f>'Base Table 5'!BC97/'Base Table 5'!BC$131</f>
        <v>0</v>
      </c>
      <c r="BA95">
        <f>'Base Table 5'!BD97/'Base Table 5'!BD$131</f>
        <v>0</v>
      </c>
      <c r="BB95">
        <f>'Base Table 5'!BE97/'Base Table 5'!BE$131</f>
        <v>0</v>
      </c>
      <c r="BC95">
        <f>'Base Table 5'!BF97/'Base Table 5'!BF$131</f>
        <v>0</v>
      </c>
      <c r="BD95">
        <f>'Base Table 5'!BG97/'Base Table 5'!BG$131</f>
        <v>0</v>
      </c>
      <c r="BE95">
        <f>'Base Table 5'!BH97/'Base Table 5'!BH$131</f>
        <v>0</v>
      </c>
      <c r="BF95">
        <f>'Base Table 5'!BI97/'Base Table 5'!BI$131</f>
        <v>0</v>
      </c>
      <c r="BG95">
        <f>'Base Table 5'!BJ97/'Base Table 5'!BJ$131</f>
        <v>0</v>
      </c>
      <c r="BH95">
        <f>'Base Table 5'!BK97/'Base Table 5'!BK$131</f>
        <v>0</v>
      </c>
      <c r="BI95">
        <f>'Base Table 5'!BL97/'Base Table 5'!BL$131</f>
        <v>0</v>
      </c>
      <c r="BJ95">
        <f>'Base Table 5'!BM97/'Base Table 5'!BM$131</f>
        <v>0</v>
      </c>
      <c r="BK95">
        <f>'Base Table 5'!BN97/'Base Table 5'!BN$131</f>
        <v>0</v>
      </c>
      <c r="BL95">
        <f>'Base Table 5'!BO97/'Base Table 5'!BO$131</f>
        <v>0</v>
      </c>
      <c r="BM95">
        <f>'Base Table 5'!BP97/'Base Table 5'!BP$131</f>
        <v>0</v>
      </c>
      <c r="BN95">
        <f>'Base Table 5'!BQ97/'Base Table 5'!BQ$131</f>
        <v>0</v>
      </c>
      <c r="BO95">
        <f>'Base Table 5'!BR97/'Base Table 5'!BR$131</f>
        <v>0</v>
      </c>
      <c r="BP95">
        <f>'Base Table 5'!BS97/'Base Table 5'!BS$131</f>
        <v>0</v>
      </c>
      <c r="BQ95">
        <f>'Base Table 5'!BT97/'Base Table 5'!BT$131</f>
        <v>0</v>
      </c>
      <c r="BR95">
        <f>'Base Table 5'!BU97/'Base Table 5'!BU$131</f>
        <v>0</v>
      </c>
      <c r="BS95">
        <f>'Base Table 5'!BV97/'Base Table 5'!BV$131</f>
        <v>0</v>
      </c>
      <c r="BT95">
        <f>'Base Table 5'!BW97/'Base Table 5'!BW$131</f>
        <v>0</v>
      </c>
      <c r="BU95">
        <f>'Base Table 5'!BX97/'Base Table 5'!BX$131</f>
        <v>0</v>
      </c>
      <c r="BV95">
        <f>'Base Table 5'!BY97/'Base Table 5'!BY$131</f>
        <v>0</v>
      </c>
      <c r="BW95">
        <f>'Base Table 5'!BZ97/'Base Table 5'!BZ$131</f>
        <v>0</v>
      </c>
      <c r="BX95">
        <f>'Base Table 5'!CA97/'Base Table 5'!CA$131</f>
        <v>0</v>
      </c>
      <c r="BY95">
        <f>'Base Table 5'!CB97/'Base Table 5'!CB$131</f>
        <v>0</v>
      </c>
      <c r="BZ95">
        <f>'Base Table 5'!CC97/'Base Table 5'!CC$131</f>
        <v>0</v>
      </c>
      <c r="CA95">
        <f>'Base Table 5'!CD97/'Base Table 5'!CD$131</f>
        <v>0</v>
      </c>
      <c r="CB95">
        <f>'Base Table 5'!CE97/'Base Table 5'!CE$131</f>
        <v>0</v>
      </c>
      <c r="CC95">
        <f>'Base Table 5'!CF97/'Base Table 5'!CF$131</f>
        <v>0</v>
      </c>
      <c r="CD95">
        <f>'Base Table 5'!CG97/'Base Table 5'!CG$131</f>
        <v>0</v>
      </c>
      <c r="CE95">
        <f>'Base Table 5'!CH97/'Base Table 5'!CH$131</f>
        <v>0</v>
      </c>
      <c r="CF95">
        <f>'Base Table 5'!CI97/'Base Table 5'!CI$131</f>
        <v>0</v>
      </c>
      <c r="CG95">
        <f>'Base Table 5'!CJ97/'Base Table 5'!CJ$131</f>
        <v>0</v>
      </c>
      <c r="CH95">
        <f>'Base Table 5'!CK97/'Base Table 5'!CK$131</f>
        <v>0</v>
      </c>
      <c r="CI95">
        <f>'Base Table 5'!CL97/'Base Table 5'!CL$131</f>
        <v>0</v>
      </c>
      <c r="CJ95">
        <f>'Base Table 5'!CM97/'Base Table 5'!CM$131</f>
        <v>0</v>
      </c>
      <c r="CK95">
        <f>'Base Table 5'!CN97/'Base Table 5'!CN$131</f>
        <v>0</v>
      </c>
      <c r="CL95">
        <f>'Base Table 5'!CO97/'Base Table 5'!CO$131</f>
        <v>0</v>
      </c>
      <c r="CM95">
        <f>'Base Table 5'!CP97/'Base Table 5'!CP$131</f>
        <v>0</v>
      </c>
      <c r="CN95">
        <f>'Base Table 5'!CQ97/'Base Table 5'!CQ$131</f>
        <v>0</v>
      </c>
      <c r="CO95">
        <f>'Base Table 5'!CR97/'Base Table 5'!CR$131</f>
        <v>0</v>
      </c>
      <c r="CP95">
        <f>'Base Table 5'!CS97/'Base Table 5'!CS$131</f>
        <v>0</v>
      </c>
      <c r="CQ95">
        <f>'Base Table 5'!CT97/'Base Table 5'!CT$131</f>
        <v>0</v>
      </c>
      <c r="CR95">
        <f>'Base Table 5'!CU97/'Base Table 5'!CU$131</f>
        <v>0</v>
      </c>
      <c r="CS95">
        <f>'Base Table 5'!CV97/'Base Table 5'!CV$131</f>
        <v>0</v>
      </c>
      <c r="CT95">
        <f>'Base Table 5'!CW97/'Base Table 5'!CW$131</f>
        <v>0</v>
      </c>
      <c r="CU95">
        <f>'Base Table 5'!CX97/'Base Table 5'!CX$131</f>
        <v>0</v>
      </c>
      <c r="CV95">
        <f>'Base Table 5'!CY97/'Base Table 5'!CY$131</f>
        <v>0</v>
      </c>
      <c r="CW95">
        <f>'Base Table 5'!CZ97/'Base Table 5'!CZ$131</f>
        <v>0</v>
      </c>
      <c r="CX95">
        <f>'Base Table 5'!DA97/'Base Table 5'!DA$131</f>
        <v>0</v>
      </c>
      <c r="CY95">
        <f>'Base Table 5'!DB97/'Base Table 5'!DB$131</f>
        <v>0</v>
      </c>
      <c r="CZ95">
        <f>'Base Table 5'!DC97/'Base Table 5'!DC$131</f>
        <v>0</v>
      </c>
      <c r="DA95">
        <f>'Base Table 5'!DD97/'Base Table 5'!DD$131</f>
        <v>0</v>
      </c>
      <c r="DB95">
        <f>'Base Table 5'!DE97/'Base Table 5'!DE$131</f>
        <v>0</v>
      </c>
      <c r="DC95">
        <f>'Base Table 5'!DF97/'Base Table 5'!DF$131</f>
        <v>0</v>
      </c>
      <c r="DD95">
        <f>'Base Table 5'!DG97/'Base Table 5'!DG$131</f>
        <v>0</v>
      </c>
      <c r="DE95">
        <f>'Base Table 5'!DH97/'Base Table 5'!DH$131</f>
        <v>0</v>
      </c>
      <c r="DF95">
        <f>'Base Table 5'!DI97/'Base Table 5'!DI$131</f>
        <v>0</v>
      </c>
      <c r="DG95">
        <f>'Base Table 5'!DJ97/'Base Table 5'!DJ$131</f>
        <v>0</v>
      </c>
      <c r="DH95">
        <f>'Base Table 5'!DK97/'Base Table 5'!DK$131</f>
        <v>0</v>
      </c>
      <c r="DI95">
        <f>'Base Table 5'!DL97/'Base Table 5'!DL$131</f>
        <v>0</v>
      </c>
      <c r="DJ95">
        <f>'Base Table 5'!DM97/'Base Table 5'!DM$131</f>
        <v>0</v>
      </c>
      <c r="DK95">
        <f>'Base Table 5'!DN97/'Base Table 5'!DN$131</f>
        <v>0</v>
      </c>
      <c r="DL95">
        <f>'Base Table 5'!DO97/'Base Table 5'!DO$131</f>
        <v>0</v>
      </c>
    </row>
    <row r="96" spans="1:116" x14ac:dyDescent="0.4">
      <c r="A96">
        <v>95</v>
      </c>
      <c r="B96">
        <f>'Base Table 5'!E98/'Base Table 5'!E$131</f>
        <v>0</v>
      </c>
      <c r="C96">
        <f>'Base Table 5'!F98/'Base Table 5'!F$131</f>
        <v>0</v>
      </c>
      <c r="D96">
        <f>'Base Table 5'!G98/'Base Table 5'!G$131</f>
        <v>0</v>
      </c>
      <c r="E96">
        <f>'Base Table 5'!H98/'Base Table 5'!H$131</f>
        <v>0</v>
      </c>
      <c r="F96">
        <f>'Base Table 5'!I98/'Base Table 5'!I$131</f>
        <v>0</v>
      </c>
      <c r="G96">
        <f>'Base Table 5'!J98/'Base Table 5'!J$131</f>
        <v>0</v>
      </c>
      <c r="H96">
        <f>'Base Table 5'!K98/'Base Table 5'!K$131</f>
        <v>0</v>
      </c>
      <c r="I96">
        <f>'Base Table 5'!L98/'Base Table 5'!L$131</f>
        <v>0</v>
      </c>
      <c r="J96">
        <f>'Base Table 5'!M98/'Base Table 5'!M$131</f>
        <v>0</v>
      </c>
      <c r="K96">
        <f>'Base Table 5'!N98/'Base Table 5'!N$131</f>
        <v>0</v>
      </c>
      <c r="L96">
        <f>'Base Table 5'!O98/'Base Table 5'!O$131</f>
        <v>0</v>
      </c>
      <c r="M96">
        <f>'Base Table 5'!P98/'Base Table 5'!P$131</f>
        <v>0</v>
      </c>
      <c r="N96">
        <f>'Base Table 5'!Q98/'Base Table 5'!Q$131</f>
        <v>0</v>
      </c>
      <c r="O96">
        <f>'Base Table 5'!R98/'Base Table 5'!R$131</f>
        <v>0</v>
      </c>
      <c r="P96">
        <f>'Base Table 5'!S98/'Base Table 5'!S$131</f>
        <v>0</v>
      </c>
      <c r="Q96">
        <f>'Base Table 5'!T98/'Base Table 5'!T$131</f>
        <v>0</v>
      </c>
      <c r="R96">
        <f>'Base Table 5'!U98/'Base Table 5'!U$131</f>
        <v>0</v>
      </c>
      <c r="S96">
        <f>'Base Table 5'!V98/'Base Table 5'!V$131</f>
        <v>0</v>
      </c>
      <c r="T96">
        <f>'Base Table 5'!W98/'Base Table 5'!W$131</f>
        <v>0</v>
      </c>
      <c r="U96">
        <f>'Base Table 5'!X98/'Base Table 5'!X$131</f>
        <v>0</v>
      </c>
      <c r="V96">
        <f>'Base Table 5'!Y98/'Base Table 5'!Y$131</f>
        <v>0</v>
      </c>
      <c r="W96">
        <f>'Base Table 5'!Z98/'Base Table 5'!Z$131</f>
        <v>0</v>
      </c>
      <c r="X96">
        <f>'Base Table 5'!AA98/'Base Table 5'!AA$131</f>
        <v>0</v>
      </c>
      <c r="Y96">
        <f>'Base Table 5'!AB98/'Base Table 5'!AB$131</f>
        <v>0</v>
      </c>
      <c r="Z96">
        <f>'Base Table 5'!AC98/'Base Table 5'!AC$131</f>
        <v>0</v>
      </c>
      <c r="AA96">
        <f>'Base Table 5'!AD98/'Base Table 5'!AD$131</f>
        <v>0</v>
      </c>
      <c r="AB96">
        <f>'Base Table 5'!AE98/'Base Table 5'!AE$131</f>
        <v>0</v>
      </c>
      <c r="AC96">
        <f>'Base Table 5'!AF98/'Base Table 5'!AF$131</f>
        <v>0</v>
      </c>
      <c r="AD96">
        <f>'Base Table 5'!AG98/'Base Table 5'!AG$131</f>
        <v>0</v>
      </c>
      <c r="AE96">
        <f>'Base Table 5'!AH98/'Base Table 5'!AH$131</f>
        <v>0</v>
      </c>
      <c r="AF96">
        <f>'Base Table 5'!AI98/'Base Table 5'!AI$131</f>
        <v>0</v>
      </c>
      <c r="AG96">
        <f>'Base Table 5'!AJ98/'Base Table 5'!AJ$131</f>
        <v>0</v>
      </c>
      <c r="AH96">
        <f>'Base Table 5'!AK98/'Base Table 5'!AK$131</f>
        <v>0</v>
      </c>
      <c r="AI96">
        <f>'Base Table 5'!AL98/'Base Table 5'!AL$131</f>
        <v>0</v>
      </c>
      <c r="AJ96">
        <f>'Base Table 5'!AM98/'Base Table 5'!AM$131</f>
        <v>0</v>
      </c>
      <c r="AK96">
        <f>'Base Table 5'!AN98/'Base Table 5'!AN$131</f>
        <v>0</v>
      </c>
      <c r="AL96">
        <f>'Base Table 5'!AO98/'Base Table 5'!AO$131</f>
        <v>0</v>
      </c>
      <c r="AM96">
        <f>'Base Table 5'!AP98/'Base Table 5'!AP$131</f>
        <v>0</v>
      </c>
      <c r="AN96">
        <f>'Base Table 5'!AQ98/'Base Table 5'!AQ$131</f>
        <v>0</v>
      </c>
      <c r="AO96">
        <f>'Base Table 5'!AR98/'Base Table 5'!AR$131</f>
        <v>0</v>
      </c>
      <c r="AP96">
        <f>'Base Table 5'!AS98/'Base Table 5'!AS$131</f>
        <v>0</v>
      </c>
      <c r="AQ96">
        <f>'Base Table 5'!AT98/'Base Table 5'!AT$131</f>
        <v>0</v>
      </c>
      <c r="AR96">
        <f>'Base Table 5'!AU98/'Base Table 5'!AU$131</f>
        <v>0</v>
      </c>
      <c r="AS96">
        <f>'Base Table 5'!AV98/'Base Table 5'!AV$131</f>
        <v>0</v>
      </c>
      <c r="AT96">
        <f>'Base Table 5'!AW98/'Base Table 5'!AW$131</f>
        <v>0</v>
      </c>
      <c r="AU96">
        <f>'Base Table 5'!AX98/'Base Table 5'!AX$131</f>
        <v>0</v>
      </c>
      <c r="AV96">
        <f>'Base Table 5'!AY98/'Base Table 5'!AY$131</f>
        <v>0</v>
      </c>
      <c r="AW96">
        <f>'Base Table 5'!AZ98/'Base Table 5'!AZ$131</f>
        <v>0</v>
      </c>
      <c r="AX96">
        <f>'Base Table 5'!BA98/'Base Table 5'!BA$131</f>
        <v>0</v>
      </c>
      <c r="AY96">
        <f>'Base Table 5'!BB98/'Base Table 5'!BB$131</f>
        <v>0</v>
      </c>
      <c r="AZ96">
        <f>'Base Table 5'!BC98/'Base Table 5'!BC$131</f>
        <v>0</v>
      </c>
      <c r="BA96">
        <f>'Base Table 5'!BD98/'Base Table 5'!BD$131</f>
        <v>0</v>
      </c>
      <c r="BB96">
        <f>'Base Table 5'!BE98/'Base Table 5'!BE$131</f>
        <v>0</v>
      </c>
      <c r="BC96">
        <f>'Base Table 5'!BF98/'Base Table 5'!BF$131</f>
        <v>0</v>
      </c>
      <c r="BD96">
        <f>'Base Table 5'!BG98/'Base Table 5'!BG$131</f>
        <v>0</v>
      </c>
      <c r="BE96">
        <f>'Base Table 5'!BH98/'Base Table 5'!BH$131</f>
        <v>0</v>
      </c>
      <c r="BF96">
        <f>'Base Table 5'!BI98/'Base Table 5'!BI$131</f>
        <v>0</v>
      </c>
      <c r="BG96">
        <f>'Base Table 5'!BJ98/'Base Table 5'!BJ$131</f>
        <v>0</v>
      </c>
      <c r="BH96">
        <f>'Base Table 5'!BK98/'Base Table 5'!BK$131</f>
        <v>0</v>
      </c>
      <c r="BI96">
        <f>'Base Table 5'!BL98/'Base Table 5'!BL$131</f>
        <v>0</v>
      </c>
      <c r="BJ96">
        <f>'Base Table 5'!BM98/'Base Table 5'!BM$131</f>
        <v>0</v>
      </c>
      <c r="BK96">
        <f>'Base Table 5'!BN98/'Base Table 5'!BN$131</f>
        <v>0</v>
      </c>
      <c r="BL96">
        <f>'Base Table 5'!BO98/'Base Table 5'!BO$131</f>
        <v>0</v>
      </c>
      <c r="BM96">
        <f>'Base Table 5'!BP98/'Base Table 5'!BP$131</f>
        <v>0</v>
      </c>
      <c r="BN96">
        <f>'Base Table 5'!BQ98/'Base Table 5'!BQ$131</f>
        <v>0</v>
      </c>
      <c r="BO96">
        <f>'Base Table 5'!BR98/'Base Table 5'!BR$131</f>
        <v>0</v>
      </c>
      <c r="BP96">
        <f>'Base Table 5'!BS98/'Base Table 5'!BS$131</f>
        <v>0</v>
      </c>
      <c r="BQ96">
        <f>'Base Table 5'!BT98/'Base Table 5'!BT$131</f>
        <v>0</v>
      </c>
      <c r="BR96">
        <f>'Base Table 5'!BU98/'Base Table 5'!BU$131</f>
        <v>0</v>
      </c>
      <c r="BS96">
        <f>'Base Table 5'!BV98/'Base Table 5'!BV$131</f>
        <v>0</v>
      </c>
      <c r="BT96">
        <f>'Base Table 5'!BW98/'Base Table 5'!BW$131</f>
        <v>0</v>
      </c>
      <c r="BU96">
        <f>'Base Table 5'!BX98/'Base Table 5'!BX$131</f>
        <v>0</v>
      </c>
      <c r="BV96">
        <f>'Base Table 5'!BY98/'Base Table 5'!BY$131</f>
        <v>0</v>
      </c>
      <c r="BW96">
        <f>'Base Table 5'!BZ98/'Base Table 5'!BZ$131</f>
        <v>0</v>
      </c>
      <c r="BX96">
        <f>'Base Table 5'!CA98/'Base Table 5'!CA$131</f>
        <v>0</v>
      </c>
      <c r="BY96">
        <f>'Base Table 5'!CB98/'Base Table 5'!CB$131</f>
        <v>0</v>
      </c>
      <c r="BZ96">
        <f>'Base Table 5'!CC98/'Base Table 5'!CC$131</f>
        <v>0</v>
      </c>
      <c r="CA96">
        <f>'Base Table 5'!CD98/'Base Table 5'!CD$131</f>
        <v>0</v>
      </c>
      <c r="CB96">
        <f>'Base Table 5'!CE98/'Base Table 5'!CE$131</f>
        <v>0</v>
      </c>
      <c r="CC96">
        <f>'Base Table 5'!CF98/'Base Table 5'!CF$131</f>
        <v>0</v>
      </c>
      <c r="CD96">
        <f>'Base Table 5'!CG98/'Base Table 5'!CG$131</f>
        <v>0</v>
      </c>
      <c r="CE96">
        <f>'Base Table 5'!CH98/'Base Table 5'!CH$131</f>
        <v>0</v>
      </c>
      <c r="CF96">
        <f>'Base Table 5'!CI98/'Base Table 5'!CI$131</f>
        <v>0</v>
      </c>
      <c r="CG96">
        <f>'Base Table 5'!CJ98/'Base Table 5'!CJ$131</f>
        <v>0</v>
      </c>
      <c r="CH96">
        <f>'Base Table 5'!CK98/'Base Table 5'!CK$131</f>
        <v>0</v>
      </c>
      <c r="CI96">
        <f>'Base Table 5'!CL98/'Base Table 5'!CL$131</f>
        <v>0</v>
      </c>
      <c r="CJ96">
        <f>'Base Table 5'!CM98/'Base Table 5'!CM$131</f>
        <v>0</v>
      </c>
      <c r="CK96">
        <f>'Base Table 5'!CN98/'Base Table 5'!CN$131</f>
        <v>0</v>
      </c>
      <c r="CL96">
        <f>'Base Table 5'!CO98/'Base Table 5'!CO$131</f>
        <v>0</v>
      </c>
      <c r="CM96">
        <f>'Base Table 5'!CP98/'Base Table 5'!CP$131</f>
        <v>0</v>
      </c>
      <c r="CN96">
        <f>'Base Table 5'!CQ98/'Base Table 5'!CQ$131</f>
        <v>0</v>
      </c>
      <c r="CO96">
        <f>'Base Table 5'!CR98/'Base Table 5'!CR$131</f>
        <v>0</v>
      </c>
      <c r="CP96">
        <f>'Base Table 5'!CS98/'Base Table 5'!CS$131</f>
        <v>0</v>
      </c>
      <c r="CQ96">
        <f>'Base Table 5'!CT98/'Base Table 5'!CT$131</f>
        <v>0</v>
      </c>
      <c r="CR96">
        <f>'Base Table 5'!CU98/'Base Table 5'!CU$131</f>
        <v>0</v>
      </c>
      <c r="CS96">
        <f>'Base Table 5'!CV98/'Base Table 5'!CV$131</f>
        <v>0</v>
      </c>
      <c r="CT96">
        <f>'Base Table 5'!CW98/'Base Table 5'!CW$131</f>
        <v>0</v>
      </c>
      <c r="CU96">
        <f>'Base Table 5'!CX98/'Base Table 5'!CX$131</f>
        <v>0</v>
      </c>
      <c r="CV96">
        <f>'Base Table 5'!CY98/'Base Table 5'!CY$131</f>
        <v>0</v>
      </c>
      <c r="CW96">
        <f>'Base Table 5'!CZ98/'Base Table 5'!CZ$131</f>
        <v>0</v>
      </c>
      <c r="CX96">
        <f>'Base Table 5'!DA98/'Base Table 5'!DA$131</f>
        <v>0</v>
      </c>
      <c r="CY96">
        <f>'Base Table 5'!DB98/'Base Table 5'!DB$131</f>
        <v>0</v>
      </c>
      <c r="CZ96">
        <f>'Base Table 5'!DC98/'Base Table 5'!DC$131</f>
        <v>0</v>
      </c>
      <c r="DA96">
        <f>'Base Table 5'!DD98/'Base Table 5'!DD$131</f>
        <v>0</v>
      </c>
      <c r="DB96">
        <f>'Base Table 5'!DE98/'Base Table 5'!DE$131</f>
        <v>0</v>
      </c>
      <c r="DC96">
        <f>'Base Table 5'!DF98/'Base Table 5'!DF$131</f>
        <v>0</v>
      </c>
      <c r="DD96">
        <f>'Base Table 5'!DG98/'Base Table 5'!DG$131</f>
        <v>0</v>
      </c>
      <c r="DE96">
        <f>'Base Table 5'!DH98/'Base Table 5'!DH$131</f>
        <v>0</v>
      </c>
      <c r="DF96">
        <f>'Base Table 5'!DI98/'Base Table 5'!DI$131</f>
        <v>0</v>
      </c>
      <c r="DG96">
        <f>'Base Table 5'!DJ98/'Base Table 5'!DJ$131</f>
        <v>0</v>
      </c>
      <c r="DH96">
        <f>'Base Table 5'!DK98/'Base Table 5'!DK$131</f>
        <v>0</v>
      </c>
      <c r="DI96">
        <f>'Base Table 5'!DL98/'Base Table 5'!DL$131</f>
        <v>0</v>
      </c>
      <c r="DJ96">
        <f>'Base Table 5'!DM98/'Base Table 5'!DM$131</f>
        <v>0</v>
      </c>
      <c r="DK96">
        <f>'Base Table 5'!DN98/'Base Table 5'!DN$131</f>
        <v>0</v>
      </c>
      <c r="DL96">
        <f>'Base Table 5'!DO98/'Base Table 5'!DO$131</f>
        <v>0</v>
      </c>
    </row>
    <row r="97" spans="1:116" x14ac:dyDescent="0.4">
      <c r="A97">
        <v>96</v>
      </c>
      <c r="B97">
        <f>'Base Table 5'!E99/'Base Table 5'!E$131</f>
        <v>4.8074379299721439E-3</v>
      </c>
      <c r="C97">
        <f>'Base Table 5'!F99/'Base Table 5'!F$131</f>
        <v>3.7164380338686113E-3</v>
      </c>
      <c r="D97">
        <f>'Base Table 5'!G99/'Base Table 5'!G$131</f>
        <v>5.1452157343895516E-3</v>
      </c>
      <c r="E97">
        <f>'Base Table 5'!H99/'Base Table 5'!H$131</f>
        <v>1.4723201601413192E-5</v>
      </c>
      <c r="F97">
        <f>'Base Table 5'!I99/'Base Table 5'!I$131</f>
        <v>4.7768553687503592E-6</v>
      </c>
      <c r="G97">
        <f>'Base Table 5'!J99/'Base Table 5'!J$131</f>
        <v>2.4827804978718376E-4</v>
      </c>
      <c r="H97">
        <f>'Base Table 5'!K99/'Base Table 5'!K$131</f>
        <v>4.1424793866284117E-3</v>
      </c>
      <c r="I97">
        <f>'Base Table 5'!L99/'Base Table 5'!L$131</f>
        <v>4.1346573671850592E-3</v>
      </c>
      <c r="J97">
        <f>'Base Table 5'!M99/'Base Table 5'!M$131</f>
        <v>2.8379068169789657E-3</v>
      </c>
      <c r="K97">
        <f>'Base Table 5'!N99/'Base Table 5'!N$131</f>
        <v>1.2441055043285502E-3</v>
      </c>
      <c r="L97">
        <f>'Base Table 5'!O99/'Base Table 5'!O$131</f>
        <v>2.3589881490525256E-2</v>
      </c>
      <c r="M97">
        <f>'Base Table 5'!P99/'Base Table 5'!P$131</f>
        <v>4.66263080365733E-3</v>
      </c>
      <c r="N97">
        <f>'Base Table 5'!Q99/'Base Table 5'!Q$131</f>
        <v>1.3285634882575529E-3</v>
      </c>
      <c r="O97">
        <f>'Base Table 5'!R99/'Base Table 5'!R$131</f>
        <v>6.8271941863342839E-3</v>
      </c>
      <c r="P97">
        <f>'Base Table 5'!S99/'Base Table 5'!S$131</f>
        <v>9.1008668998061209E-4</v>
      </c>
      <c r="Q97">
        <f>'Base Table 5'!T99/'Base Table 5'!T$131</f>
        <v>3.0227749929478518E-3</v>
      </c>
      <c r="R97">
        <f>'Base Table 5'!U99/'Base Table 5'!U$131</f>
        <v>3.1327648429862343E-3</v>
      </c>
      <c r="S97">
        <f>'Base Table 5'!V99/'Base Table 5'!V$131</f>
        <v>6.5052781022467022E-3</v>
      </c>
      <c r="T97">
        <f>'Base Table 5'!W99/'Base Table 5'!W$131</f>
        <v>5.4590981578889934E-3</v>
      </c>
      <c r="U97">
        <f>'Base Table 5'!X99/'Base Table 5'!X$131</f>
        <v>4.2732759832435413E-3</v>
      </c>
      <c r="V97">
        <f>'Base Table 5'!Y99/'Base Table 5'!Y$131</f>
        <v>2.9779330030603938E-3</v>
      </c>
      <c r="W97">
        <f>'Base Table 5'!Z99/'Base Table 5'!Z$131</f>
        <v>4.1765824715688819E-3</v>
      </c>
      <c r="X97">
        <f>'Base Table 5'!AA99/'Base Table 5'!AA$131</f>
        <v>4.0017787866483637E-3</v>
      </c>
      <c r="Y97">
        <f>'Base Table 5'!AB99/'Base Table 5'!AB$131</f>
        <v>2.820674241817955E-3</v>
      </c>
      <c r="Z97">
        <f>'Base Table 5'!AC99/'Base Table 5'!AC$131</f>
        <v>4.0570997379896223E-3</v>
      </c>
      <c r="AA97">
        <f>'Base Table 5'!AD99/'Base Table 5'!AD$131</f>
        <v>4.6519504685456971E-4</v>
      </c>
      <c r="AB97">
        <f>'Base Table 5'!AE99/'Base Table 5'!AE$131</f>
        <v>1.2024539877300614E-3</v>
      </c>
      <c r="AC97">
        <f>'Base Table 5'!AF99/'Base Table 5'!AF$131</f>
        <v>2.4923655627210098E-3</v>
      </c>
      <c r="AD97">
        <f>'Base Table 5'!AG99/'Base Table 5'!AG$131</f>
        <v>3.9215840062117901E-6</v>
      </c>
      <c r="AE97">
        <f>'Base Table 5'!AH99/'Base Table 5'!AH$131</f>
        <v>1.0784029038112522E-3</v>
      </c>
      <c r="AF97">
        <f>'Base Table 5'!AI99/'Base Table 5'!AI$131</f>
        <v>1.0308023794354923E-3</v>
      </c>
      <c r="AG97">
        <f>'Base Table 5'!AJ99/'Base Table 5'!AJ$131</f>
        <v>4.9044296419650272E-3</v>
      </c>
      <c r="AH97">
        <f>'Base Table 5'!AK99/'Base Table 5'!AK$131</f>
        <v>5.0337059675084443E-3</v>
      </c>
      <c r="AI97">
        <f>'Base Table 5'!AL99/'Base Table 5'!AL$131</f>
        <v>2.1230885622695841E-2</v>
      </c>
      <c r="AJ97">
        <f>'Base Table 5'!AM99/'Base Table 5'!AM$131</f>
        <v>9.7291587949197549E-3</v>
      </c>
      <c r="AK97">
        <f>'Base Table 5'!AN99/'Base Table 5'!AN$131</f>
        <v>9.0958482172411332E-3</v>
      </c>
      <c r="AL97">
        <f>'Base Table 5'!AO99/'Base Table 5'!AO$131</f>
        <v>1.1846407184865159E-2</v>
      </c>
      <c r="AM97">
        <f>'Base Table 5'!AP99/'Base Table 5'!AP$131</f>
        <v>3.3881877064167866E-3</v>
      </c>
      <c r="AN97">
        <f>'Base Table 5'!AQ99/'Base Table 5'!AQ$131</f>
        <v>1.2242285591830611E-4</v>
      </c>
      <c r="AO97">
        <f>'Base Table 5'!AR99/'Base Table 5'!AR$131</f>
        <v>4.3369419900987751E-3</v>
      </c>
      <c r="AP97">
        <f>'Base Table 5'!AS99/'Base Table 5'!AS$131</f>
        <v>3.0011501084819849E-3</v>
      </c>
      <c r="AQ97">
        <f>'Base Table 5'!AT99/'Base Table 5'!AT$131</f>
        <v>5.5889947415757226E-3</v>
      </c>
      <c r="AR97">
        <f>'Base Table 5'!AU99/'Base Table 5'!AU$131</f>
        <v>4.1021027988644839E-3</v>
      </c>
      <c r="AS97">
        <f>'Base Table 5'!AV99/'Base Table 5'!AV$131</f>
        <v>1.1259335639304764E-2</v>
      </c>
      <c r="AT97">
        <f>'Base Table 5'!AW99/'Base Table 5'!AW$131</f>
        <v>8.4375178503035466E-3</v>
      </c>
      <c r="AU97">
        <f>'Base Table 5'!AX99/'Base Table 5'!AX$131</f>
        <v>9.3197221253511486E-3</v>
      </c>
      <c r="AV97">
        <f>'Base Table 5'!AY99/'Base Table 5'!AY$131</f>
        <v>5.9666531873721375E-3</v>
      </c>
      <c r="AW97">
        <f>'Base Table 5'!AZ99/'Base Table 5'!AZ$131</f>
        <v>1.4643135916579039E-3</v>
      </c>
      <c r="AX97">
        <f>'Base Table 5'!BA99/'Base Table 5'!BA$131</f>
        <v>2.3456017812929324E-3</v>
      </c>
      <c r="AY97">
        <f>'Base Table 5'!BB99/'Base Table 5'!BB$131</f>
        <v>9.7662922728044445E-5</v>
      </c>
      <c r="AZ97">
        <f>'Base Table 5'!BC99/'Base Table 5'!BC$131</f>
        <v>2.8486452437800586E-2</v>
      </c>
      <c r="BA97">
        <f>'Base Table 5'!BD99/'Base Table 5'!BD$131</f>
        <v>1.552670100399705E-2</v>
      </c>
      <c r="BB97">
        <f>'Base Table 5'!BE99/'Base Table 5'!BE$131</f>
        <v>1.24801632000059E-2</v>
      </c>
      <c r="BC97">
        <f>'Base Table 5'!BF99/'Base Table 5'!BF$131</f>
        <v>1.2720677474284348E-2</v>
      </c>
      <c r="BD97">
        <f>'Base Table 5'!BG99/'Base Table 5'!BG$131</f>
        <v>5.8623983852270651E-3</v>
      </c>
      <c r="BE97">
        <f>'Base Table 5'!BH99/'Base Table 5'!BH$131</f>
        <v>1.6833116084604034E-2</v>
      </c>
      <c r="BF97">
        <f>'Base Table 5'!BI99/'Base Table 5'!BI$131</f>
        <v>6.9493003856253861E-3</v>
      </c>
      <c r="BG97">
        <f>'Base Table 5'!BJ99/'Base Table 5'!BJ$131</f>
        <v>1.9832139246224512E-2</v>
      </c>
      <c r="BH97">
        <f>'Base Table 5'!BK99/'Base Table 5'!BK$131</f>
        <v>3.0158748891188753E-3</v>
      </c>
      <c r="BI97">
        <f>'Base Table 5'!BL99/'Base Table 5'!BL$131</f>
        <v>6.0075257561896999E-3</v>
      </c>
      <c r="BJ97">
        <f>'Base Table 5'!BM99/'Base Table 5'!BM$131</f>
        <v>5.280020421602475E-3</v>
      </c>
      <c r="BK97">
        <f>'Base Table 5'!BN99/'Base Table 5'!BN$131</f>
        <v>6.3453794649253039E-3</v>
      </c>
      <c r="BL97">
        <f>'Base Table 5'!BO99/'Base Table 5'!BO$131</f>
        <v>5.6282691844047438E-4</v>
      </c>
      <c r="BM97">
        <f>'Base Table 5'!BP99/'Base Table 5'!BP$131</f>
        <v>2.0947244794476128E-3</v>
      </c>
      <c r="BN97">
        <f>'Base Table 5'!BQ99/'Base Table 5'!BQ$131</f>
        <v>9.3032598087058383E-4</v>
      </c>
      <c r="BO97">
        <f>'Base Table 5'!BR99/'Base Table 5'!BR$131</f>
        <v>6.238100177767726E-4</v>
      </c>
      <c r="BP97">
        <f>'Base Table 5'!BS99/'Base Table 5'!BS$131</f>
        <v>1.8462720132388004E-4</v>
      </c>
      <c r="BQ97">
        <f>'Base Table 5'!BT99/'Base Table 5'!BT$131</f>
        <v>4.6042376696032403E-4</v>
      </c>
      <c r="BR97">
        <f>'Base Table 5'!BU99/'Base Table 5'!BU$131</f>
        <v>1.6401735267932215E-2</v>
      </c>
      <c r="BS97">
        <f>'Base Table 5'!BV99/'Base Table 5'!BV$131</f>
        <v>8.8157426584669803E-3</v>
      </c>
      <c r="BT97">
        <f>'Base Table 5'!BW99/'Base Table 5'!BW$131</f>
        <v>3.4432509996517729E-3</v>
      </c>
      <c r="BU97">
        <f>'Base Table 5'!BX99/'Base Table 5'!BX$131</f>
        <v>8.8681895955311108E-3</v>
      </c>
      <c r="BV97">
        <f>'Base Table 5'!BY99/'Base Table 5'!BY$131</f>
        <v>1.680284103855223E-2</v>
      </c>
      <c r="BW97">
        <f>'Base Table 5'!BZ99/'Base Table 5'!BZ$131</f>
        <v>5.5582921164178359E-2</v>
      </c>
      <c r="BX97">
        <f>'Base Table 5'!CA99/'Base Table 5'!CA$131</f>
        <v>5.6233290500149302E-2</v>
      </c>
      <c r="BY97">
        <f>'Base Table 5'!CB99/'Base Table 5'!CB$131</f>
        <v>1.3431575407501188E-2</v>
      </c>
      <c r="BZ97">
        <f>'Base Table 5'!CC99/'Base Table 5'!CC$131</f>
        <v>6.9717961931550637E-2</v>
      </c>
      <c r="CA97">
        <f>'Base Table 5'!CD99/'Base Table 5'!CD$131</f>
        <v>1.301214232306387E-2</v>
      </c>
      <c r="CB97">
        <f>'Base Table 5'!CE99/'Base Table 5'!CE$131</f>
        <v>2.6694496072236801E-2</v>
      </c>
      <c r="CC97">
        <f>'Base Table 5'!CF99/'Base Table 5'!CF$131</f>
        <v>6.4209550156215959E-3</v>
      </c>
      <c r="CD97">
        <f>'Base Table 5'!CG99/'Base Table 5'!CG$131</f>
        <v>1.8561659846403945E-2</v>
      </c>
      <c r="CE97">
        <f>'Base Table 5'!CH99/'Base Table 5'!CH$131</f>
        <v>5.3009682646900098E-2</v>
      </c>
      <c r="CF97">
        <f>'Base Table 5'!CI99/'Base Table 5'!CI$131</f>
        <v>1.732695497992337E-2</v>
      </c>
      <c r="CG97">
        <f>'Base Table 5'!CJ99/'Base Table 5'!CJ$131</f>
        <v>2.6443139999481741E-2</v>
      </c>
      <c r="CH97">
        <f>'Base Table 5'!CK99/'Base Table 5'!CK$131</f>
        <v>2.1289766630639667E-2</v>
      </c>
      <c r="CI97">
        <f>'Base Table 5'!CL99/'Base Table 5'!CL$131</f>
        <v>1.9125798677018205E-2</v>
      </c>
      <c r="CJ97">
        <f>'Base Table 5'!CM99/'Base Table 5'!CM$131</f>
        <v>1.670440083218943E-2</v>
      </c>
      <c r="CK97">
        <f>'Base Table 5'!CN99/'Base Table 5'!CN$131</f>
        <v>4.8726448359908428E-2</v>
      </c>
      <c r="CL97">
        <f>'Base Table 5'!CO99/'Base Table 5'!CO$131</f>
        <v>2.5041667742339677E-3</v>
      </c>
      <c r="CM97">
        <f>'Base Table 5'!CP99/'Base Table 5'!CP$131</f>
        <v>6.5265716034564449E-4</v>
      </c>
      <c r="CN97">
        <f>'Base Table 5'!CQ99/'Base Table 5'!CQ$131</f>
        <v>1.0115657628714655E-2</v>
      </c>
      <c r="CO97">
        <f>'Base Table 5'!CR99/'Base Table 5'!CR$131</f>
        <v>2.1896469457486026E-2</v>
      </c>
      <c r="CP97">
        <f>'Base Table 5'!CS99/'Base Table 5'!CS$131</f>
        <v>0.17859518526398974</v>
      </c>
      <c r="CQ97">
        <f>'Base Table 5'!CT99/'Base Table 5'!CT$131</f>
        <v>1.3171442093503993E-7</v>
      </c>
      <c r="CR97">
        <f>'Base Table 5'!CU99/'Base Table 5'!CU$131</f>
        <v>2.3147845101399615E-2</v>
      </c>
      <c r="CS97">
        <f>'Base Table 5'!CV99/'Base Table 5'!CV$131</f>
        <v>4.4884387610619463E-2</v>
      </c>
      <c r="CT97">
        <f>'Base Table 5'!CW99/'Base Table 5'!CW$131</f>
        <v>2.5360778819317194E-2</v>
      </c>
      <c r="CU97">
        <f>'Base Table 5'!CX99/'Base Table 5'!CX$131</f>
        <v>3.0133245035753282E-2</v>
      </c>
      <c r="CV97">
        <f>'Base Table 5'!CY99/'Base Table 5'!CY$131</f>
        <v>2.9962558613659533E-2</v>
      </c>
      <c r="CW97">
        <f>'Base Table 5'!CZ99/'Base Table 5'!CZ$131</f>
        <v>8.5702935412155012E-2</v>
      </c>
      <c r="CX97">
        <f>'Base Table 5'!DA99/'Base Table 5'!DA$131</f>
        <v>1.2717309548113462E-2</v>
      </c>
      <c r="CY97">
        <f>'Base Table 5'!DB99/'Base Table 5'!DB$131</f>
        <v>1.562913677045199E-3</v>
      </c>
      <c r="CZ97">
        <f>'Base Table 5'!DC99/'Base Table 5'!DC$131</f>
        <v>1.7598438178000126E-2</v>
      </c>
      <c r="DA97">
        <f>'Base Table 5'!DD99/'Base Table 5'!DD$131</f>
        <v>1.3276585888514646E-2</v>
      </c>
      <c r="DB97">
        <f>'Base Table 5'!DE99/'Base Table 5'!DE$131</f>
        <v>2.1518044509589912E-2</v>
      </c>
      <c r="DC97">
        <f>'Base Table 5'!DF99/'Base Table 5'!DF$131</f>
        <v>3.6653410642393462E-2</v>
      </c>
      <c r="DD97">
        <f>'Base Table 5'!DG99/'Base Table 5'!DG$131</f>
        <v>6.348985965375583E-3</v>
      </c>
      <c r="DE97">
        <f>'Base Table 5'!DH99/'Base Table 5'!DH$131</f>
        <v>1.0865318471640874E-2</v>
      </c>
      <c r="DF97">
        <f>'Base Table 5'!DI99/'Base Table 5'!DI$131</f>
        <v>2.8065643561802897E-2</v>
      </c>
      <c r="DG97">
        <f>'Base Table 5'!DJ99/'Base Table 5'!DJ$131</f>
        <v>2.782273546562997E-2</v>
      </c>
      <c r="DH97">
        <f>'Base Table 5'!DK99/'Base Table 5'!DK$131</f>
        <v>2.2227427379235033E-2</v>
      </c>
      <c r="DI97">
        <f>'Base Table 5'!DL99/'Base Table 5'!DL$131</f>
        <v>5.9303836836246968E-3</v>
      </c>
      <c r="DJ97">
        <f>'Base Table 5'!DM99/'Base Table 5'!DM$131</f>
        <v>3.9034398993601006E-3</v>
      </c>
      <c r="DK97">
        <f>'Base Table 5'!DN99/'Base Table 5'!DN$131</f>
        <v>1.3385942009593347E-2</v>
      </c>
      <c r="DL97">
        <f>'Base Table 5'!DO99/'Base Table 5'!DO$131</f>
        <v>2.537638990755826E-3</v>
      </c>
    </row>
    <row r="98" spans="1:116" x14ac:dyDescent="0.4">
      <c r="A98">
        <v>97</v>
      </c>
      <c r="B98">
        <f>'Base Table 5'!E100/'Base Table 5'!E$131</f>
        <v>3.1052433358643532E-2</v>
      </c>
      <c r="C98">
        <f>'Base Table 5'!F100/'Base Table 5'!F$131</f>
        <v>1.6458937714240691E-2</v>
      </c>
      <c r="D98">
        <f>'Base Table 5'!G100/'Base Table 5'!G$131</f>
        <v>2.7414400468471233E-2</v>
      </c>
      <c r="E98">
        <f>'Base Table 5'!H100/'Base Table 5'!H$131</f>
        <v>3.3356002156065642E-2</v>
      </c>
      <c r="F98">
        <f>'Base Table 5'!I100/'Base Table 5'!I$131</f>
        <v>6.4274495243373385E-5</v>
      </c>
      <c r="G98">
        <f>'Base Table 5'!J100/'Base Table 5'!J$131</f>
        <v>7.9123259848952691E-3</v>
      </c>
      <c r="H98">
        <f>'Base Table 5'!K100/'Base Table 5'!K$131</f>
        <v>2.2734444012259103E-2</v>
      </c>
      <c r="I98">
        <f>'Base Table 5'!L100/'Base Table 5'!L$131</f>
        <v>2.4656931775804553E-2</v>
      </c>
      <c r="J98">
        <f>'Base Table 5'!M100/'Base Table 5'!M$131</f>
        <v>4.1615230981368549E-3</v>
      </c>
      <c r="K98">
        <f>'Base Table 5'!N100/'Base Table 5'!N$131</f>
        <v>1.3333656779893708E-2</v>
      </c>
      <c r="L98">
        <f>'Base Table 5'!O100/'Base Table 5'!O$131</f>
        <v>4.8626812047030385E-2</v>
      </c>
      <c r="M98">
        <f>'Base Table 5'!P100/'Base Table 5'!P$131</f>
        <v>1.6444870409874114E-2</v>
      </c>
      <c r="N98">
        <f>'Base Table 5'!Q100/'Base Table 5'!Q$131</f>
        <v>0.24238886319309083</v>
      </c>
      <c r="O98">
        <f>'Base Table 5'!R100/'Base Table 5'!R$131</f>
        <v>9.1414156186019266E-3</v>
      </c>
      <c r="P98">
        <f>'Base Table 5'!S100/'Base Table 5'!S$131</f>
        <v>1.2519740873746342E-2</v>
      </c>
      <c r="Q98">
        <f>'Base Table 5'!T100/'Base Table 5'!T$131</f>
        <v>1.7408012439083197E-2</v>
      </c>
      <c r="R98">
        <f>'Base Table 5'!U100/'Base Table 5'!U$131</f>
        <v>1.4060651187298701E-2</v>
      </c>
      <c r="S98">
        <f>'Base Table 5'!V100/'Base Table 5'!V$131</f>
        <v>9.0835375422417888E-3</v>
      </c>
      <c r="T98">
        <f>'Base Table 5'!W100/'Base Table 5'!W$131</f>
        <v>5.3554015004038578E-2</v>
      </c>
      <c r="U98">
        <f>'Base Table 5'!X100/'Base Table 5'!X$131</f>
        <v>1.1916613605712818E-2</v>
      </c>
      <c r="V98">
        <f>'Base Table 5'!Y100/'Base Table 5'!Y$131</f>
        <v>3.3146561289933957E-2</v>
      </c>
      <c r="W98">
        <f>'Base Table 5'!Z100/'Base Table 5'!Z$131</f>
        <v>2.1651479538097113E-2</v>
      </c>
      <c r="X98">
        <f>'Base Table 5'!AA100/'Base Table 5'!AA$131</f>
        <v>7.2902919515426531E-2</v>
      </c>
      <c r="Y98">
        <f>'Base Table 5'!AB100/'Base Table 5'!AB$131</f>
        <v>3.0349244355033538E-2</v>
      </c>
      <c r="Z98">
        <f>'Base Table 5'!AC100/'Base Table 5'!AC$131</f>
        <v>2.8140220248453442E-2</v>
      </c>
      <c r="AA98">
        <f>'Base Table 5'!AD100/'Base Table 5'!AD$131</f>
        <v>2.9363651617481355E-3</v>
      </c>
      <c r="AB98">
        <f>'Base Table 5'!AE100/'Base Table 5'!AE$131</f>
        <v>3.5581595092024545E-3</v>
      </c>
      <c r="AC98">
        <f>'Base Table 5'!AF100/'Base Table 5'!AF$131</f>
        <v>2.1396362858246965E-2</v>
      </c>
      <c r="AD98">
        <f>'Base Table 5'!AG100/'Base Table 5'!AG$131</f>
        <v>1.8239287212891035E-2</v>
      </c>
      <c r="AE98">
        <f>'Base Table 5'!AH100/'Base Table 5'!AH$131</f>
        <v>1.0462522686025408E-2</v>
      </c>
      <c r="AF98">
        <f>'Base Table 5'!AI100/'Base Table 5'!AI$131</f>
        <v>8.3572649984240775E-3</v>
      </c>
      <c r="AG98">
        <f>'Base Table 5'!AJ100/'Base Table 5'!AJ$131</f>
        <v>7.7953871773522032E-3</v>
      </c>
      <c r="AH98">
        <f>'Base Table 5'!AK100/'Base Table 5'!AK$131</f>
        <v>2.7883681840115811E-2</v>
      </c>
      <c r="AI98">
        <f>'Base Table 5'!AL100/'Base Table 5'!AL$131</f>
        <v>2.9072993642664073E-2</v>
      </c>
      <c r="AJ98">
        <f>'Base Table 5'!AM100/'Base Table 5'!AM$131</f>
        <v>8.8055611892810595E-2</v>
      </c>
      <c r="AK98">
        <f>'Base Table 5'!AN100/'Base Table 5'!AN$131</f>
        <v>7.912505440150272E-2</v>
      </c>
      <c r="AL98">
        <f>'Base Table 5'!AO100/'Base Table 5'!AO$131</f>
        <v>1.1578925736711775E-2</v>
      </c>
      <c r="AM98">
        <f>'Base Table 5'!AP100/'Base Table 5'!AP$131</f>
        <v>9.545353630565219E-2</v>
      </c>
      <c r="AN98">
        <f>'Base Table 5'!AQ100/'Base Table 5'!AQ$131</f>
        <v>2.9832952621075596E-3</v>
      </c>
      <c r="AO98">
        <f>'Base Table 5'!AR100/'Base Table 5'!AR$131</f>
        <v>3.6913358170783506E-2</v>
      </c>
      <c r="AP98">
        <f>'Base Table 5'!AS100/'Base Table 5'!AS$131</f>
        <v>2.7150563646906167E-2</v>
      </c>
      <c r="AQ98">
        <f>'Base Table 5'!AT100/'Base Table 5'!AT$131</f>
        <v>4.2488254659466693E-2</v>
      </c>
      <c r="AR98">
        <f>'Base Table 5'!AU100/'Base Table 5'!AU$131</f>
        <v>2.6955067902994366E-2</v>
      </c>
      <c r="AS98">
        <f>'Base Table 5'!AV100/'Base Table 5'!AV$131</f>
        <v>2.3641720686374237E-2</v>
      </c>
      <c r="AT98">
        <f>'Base Table 5'!AW100/'Base Table 5'!AW$131</f>
        <v>4.0243536460918369E-2</v>
      </c>
      <c r="AU98">
        <f>'Base Table 5'!AX100/'Base Table 5'!AX$131</f>
        <v>4.4192172086694952E-2</v>
      </c>
      <c r="AV98">
        <f>'Base Table 5'!AY100/'Base Table 5'!AY$131</f>
        <v>6.3782429820470415E-2</v>
      </c>
      <c r="AW98">
        <f>'Base Table 5'!AZ100/'Base Table 5'!AZ$131</f>
        <v>1.5400583638547355E-2</v>
      </c>
      <c r="AX98">
        <f>'Base Table 5'!BA100/'Base Table 5'!BA$131</f>
        <v>1.3838145134925884E-2</v>
      </c>
      <c r="AY98">
        <f>'Base Table 5'!BB100/'Base Table 5'!BB$131</f>
        <v>1.1018263112720164E-4</v>
      </c>
      <c r="AZ98">
        <f>'Base Table 5'!BC100/'Base Table 5'!BC$131</f>
        <v>1.2246794240902824E-2</v>
      </c>
      <c r="BA98">
        <f>'Base Table 5'!BD100/'Base Table 5'!BD$131</f>
        <v>4.4383551722801451E-2</v>
      </c>
      <c r="BB98">
        <f>'Base Table 5'!BE100/'Base Table 5'!BE$131</f>
        <v>2.469754158038125E-2</v>
      </c>
      <c r="BC98">
        <f>'Base Table 5'!BF100/'Base Table 5'!BF$131</f>
        <v>4.3785366906368479E-2</v>
      </c>
      <c r="BD98">
        <f>'Base Table 5'!BG100/'Base Table 5'!BG$131</f>
        <v>3.142550376220133E-2</v>
      </c>
      <c r="BE98">
        <f>'Base Table 5'!BH100/'Base Table 5'!BH$131</f>
        <v>0.16954254795868176</v>
      </c>
      <c r="BF98">
        <f>'Base Table 5'!BI100/'Base Table 5'!BI$131</f>
        <v>5.1292869305922265E-2</v>
      </c>
      <c r="BG98">
        <f>'Base Table 5'!BJ100/'Base Table 5'!BJ$131</f>
        <v>0.14047888030582978</v>
      </c>
      <c r="BH98">
        <f>'Base Table 5'!BK100/'Base Table 5'!BK$131</f>
        <v>2.3939498277347288E-2</v>
      </c>
      <c r="BI98">
        <f>'Base Table 5'!BL100/'Base Table 5'!BL$131</f>
        <v>0.14088983177507147</v>
      </c>
      <c r="BJ98">
        <f>'Base Table 5'!BM100/'Base Table 5'!BM$131</f>
        <v>3.8857206202705184E-2</v>
      </c>
      <c r="BK98">
        <f>'Base Table 5'!BN100/'Base Table 5'!BN$131</f>
        <v>9.7977099624870653E-2</v>
      </c>
      <c r="BL98">
        <f>'Base Table 5'!BO100/'Base Table 5'!BO$131</f>
        <v>2.3825947333432972E-2</v>
      </c>
      <c r="BM98">
        <f>'Base Table 5'!BP100/'Base Table 5'!BP$131</f>
        <v>1.6441372498913569E-2</v>
      </c>
      <c r="BN98">
        <f>'Base Table 5'!BQ100/'Base Table 5'!BQ$131</f>
        <v>1.9011789966816323E-2</v>
      </c>
      <c r="BO98">
        <f>'Base Table 5'!BR100/'Base Table 5'!BR$131</f>
        <v>1.4369941219174058E-2</v>
      </c>
      <c r="BP98">
        <f>'Base Table 5'!BS100/'Base Table 5'!BS$131</f>
        <v>2.2783734537260514E-2</v>
      </c>
      <c r="BQ98">
        <f>'Base Table 5'!BT100/'Base Table 5'!BT$131</f>
        <v>4.0637994341199919E-2</v>
      </c>
      <c r="BR98">
        <f>'Base Table 5'!BU100/'Base Table 5'!BU$131</f>
        <v>0.1924865401001282</v>
      </c>
      <c r="BS98">
        <f>'Base Table 5'!BV100/'Base Table 5'!BV$131</f>
        <v>4.562081385724856E-2</v>
      </c>
      <c r="BT98">
        <f>'Base Table 5'!BW100/'Base Table 5'!BW$131</f>
        <v>5.3000038425053138E-2</v>
      </c>
      <c r="BU98">
        <f>'Base Table 5'!BX100/'Base Table 5'!BX$131</f>
        <v>0.11019182137151182</v>
      </c>
      <c r="BV98">
        <f>'Base Table 5'!BY100/'Base Table 5'!BY$131</f>
        <v>3.1311328545812214E-2</v>
      </c>
      <c r="BW98">
        <f>'Base Table 5'!BZ100/'Base Table 5'!BZ$131</f>
        <v>4.484231587279127E-2</v>
      </c>
      <c r="BX98">
        <f>'Base Table 5'!CA100/'Base Table 5'!CA$131</f>
        <v>6.2115671364391507E-2</v>
      </c>
      <c r="BY98">
        <f>'Base Table 5'!CB100/'Base Table 5'!CB$131</f>
        <v>1.5013930210476341E-2</v>
      </c>
      <c r="BZ98">
        <f>'Base Table 5'!CC100/'Base Table 5'!CC$131</f>
        <v>1.1732560280811677E-2</v>
      </c>
      <c r="CA98">
        <f>'Base Table 5'!CD100/'Base Table 5'!CD$131</f>
        <v>4.4635364539342019E-2</v>
      </c>
      <c r="CB98">
        <f>'Base Table 5'!CE100/'Base Table 5'!CE$131</f>
        <v>4.8081247959028657E-3</v>
      </c>
      <c r="CC98">
        <f>'Base Table 5'!CF100/'Base Table 5'!CF$131</f>
        <v>2.9565444893757595E-2</v>
      </c>
      <c r="CD98">
        <f>'Base Table 5'!CG100/'Base Table 5'!CG$131</f>
        <v>3.8311788777397833E-2</v>
      </c>
      <c r="CE98">
        <f>'Base Table 5'!CH100/'Base Table 5'!CH$131</f>
        <v>2.5647791839483441E-2</v>
      </c>
      <c r="CF98">
        <f>'Base Table 5'!CI100/'Base Table 5'!CI$131</f>
        <v>4.4507480887405491E-2</v>
      </c>
      <c r="CG98">
        <f>'Base Table 5'!CJ100/'Base Table 5'!CJ$131</f>
        <v>9.9952029073137577E-2</v>
      </c>
      <c r="CH98">
        <f>'Base Table 5'!CK100/'Base Table 5'!CK$131</f>
        <v>4.5117466151281205E-2</v>
      </c>
      <c r="CI98">
        <f>'Base Table 5'!CL100/'Base Table 5'!CL$131</f>
        <v>6.1983750009880378E-2</v>
      </c>
      <c r="CJ98">
        <f>'Base Table 5'!CM100/'Base Table 5'!CM$131</f>
        <v>3.6751433077615005E-2</v>
      </c>
      <c r="CK98">
        <f>'Base Table 5'!CN100/'Base Table 5'!CN$131</f>
        <v>8.2211882847241097E-2</v>
      </c>
      <c r="CL98">
        <f>'Base Table 5'!CO100/'Base Table 5'!CO$131</f>
        <v>4.587457241729263E-3</v>
      </c>
      <c r="CM98">
        <f>'Base Table 5'!CP100/'Base Table 5'!CP$131</f>
        <v>4.154094436224917E-3</v>
      </c>
      <c r="CN98">
        <f>'Base Table 5'!CQ100/'Base Table 5'!CQ$131</f>
        <v>2.1078605256598444E-2</v>
      </c>
      <c r="CO98">
        <f>'Base Table 5'!CR100/'Base Table 5'!CR$131</f>
        <v>0.16835874707782694</v>
      </c>
      <c r="CP98">
        <f>'Base Table 5'!CS100/'Base Table 5'!CS$131</f>
        <v>5.937726982583056E-2</v>
      </c>
      <c r="CQ98">
        <f>'Base Table 5'!CT100/'Base Table 5'!CT$131</f>
        <v>1.908595758196716E-3</v>
      </c>
      <c r="CR98">
        <f>'Base Table 5'!CU100/'Base Table 5'!CU$131</f>
        <v>1.9635642081738749E-3</v>
      </c>
      <c r="CS98">
        <f>'Base Table 5'!CV100/'Base Table 5'!CV$131</f>
        <v>8.0736723008849556E-2</v>
      </c>
      <c r="CT98">
        <f>'Base Table 5'!CW100/'Base Table 5'!CW$131</f>
        <v>0.16198341632841562</v>
      </c>
      <c r="CU98">
        <f>'Base Table 5'!CX100/'Base Table 5'!CX$131</f>
        <v>9.7559499010459599E-2</v>
      </c>
      <c r="CV98">
        <f>'Base Table 5'!CY100/'Base Table 5'!CY$131</f>
        <v>6.9150649847094806E-2</v>
      </c>
      <c r="CW98">
        <f>'Base Table 5'!CZ100/'Base Table 5'!CZ$131</f>
        <v>6.7753279994731158E-2</v>
      </c>
      <c r="CX98">
        <f>'Base Table 5'!DA100/'Base Table 5'!DA$131</f>
        <v>6.2553398811919583E-2</v>
      </c>
      <c r="CY98">
        <f>'Base Table 5'!DB100/'Base Table 5'!DB$131</f>
        <v>2.4435220703095548E-2</v>
      </c>
      <c r="CZ98">
        <f>'Base Table 5'!DC100/'Base Table 5'!DC$131</f>
        <v>2.2708260374172329E-2</v>
      </c>
      <c r="DA98">
        <f>'Base Table 5'!DD100/'Base Table 5'!DD$131</f>
        <v>1.7854044579371748E-2</v>
      </c>
      <c r="DB98">
        <f>'Base Table 5'!DE100/'Base Table 5'!DE$131</f>
        <v>2.7160077715899233E-2</v>
      </c>
      <c r="DC98">
        <f>'Base Table 5'!DF100/'Base Table 5'!DF$131</f>
        <v>1.6274625287364453E-2</v>
      </c>
      <c r="DD98">
        <f>'Base Table 5'!DG100/'Base Table 5'!DG$131</f>
        <v>2.8817793526124777E-2</v>
      </c>
      <c r="DE98">
        <f>'Base Table 5'!DH100/'Base Table 5'!DH$131</f>
        <v>2.3462699586575677E-2</v>
      </c>
      <c r="DF98">
        <f>'Base Table 5'!DI100/'Base Table 5'!DI$131</f>
        <v>5.8495050901838257E-2</v>
      </c>
      <c r="DG98">
        <f>'Base Table 5'!DJ100/'Base Table 5'!DJ$131</f>
        <v>7.9946266124757026E-2</v>
      </c>
      <c r="DH98">
        <f>'Base Table 5'!DK100/'Base Table 5'!DK$131</f>
        <v>0.11136379104222617</v>
      </c>
      <c r="DI98">
        <f>'Base Table 5'!DL100/'Base Table 5'!DL$131</f>
        <v>5.2148608655797811E-2</v>
      </c>
      <c r="DJ98">
        <f>'Base Table 5'!DM100/'Base Table 5'!DM$131</f>
        <v>7.4297507924261735E-2</v>
      </c>
      <c r="DK98">
        <f>'Base Table 5'!DN100/'Base Table 5'!DN$131</f>
        <v>4.9193765633088173E-2</v>
      </c>
      <c r="DL98">
        <f>'Base Table 5'!DO100/'Base Table 5'!DO$131</f>
        <v>4.0775521415143505E-3</v>
      </c>
    </row>
    <row r="99" spans="1:116" x14ac:dyDescent="0.4">
      <c r="A99">
        <v>98</v>
      </c>
      <c r="B99">
        <f>'Base Table 5'!E101/'Base Table 5'!E$131</f>
        <v>4.0824899658429875E-4</v>
      </c>
      <c r="C99">
        <f>'Base Table 5'!F101/'Base Table 5'!F$131</f>
        <v>1.4494481241777227E-3</v>
      </c>
      <c r="D99">
        <f>'Base Table 5'!G101/'Base Table 5'!G$131</f>
        <v>5.1737571034962584E-4</v>
      </c>
      <c r="E99">
        <f>'Base Table 5'!H101/'Base Table 5'!H$131</f>
        <v>1.3959361902331875E-3</v>
      </c>
      <c r="F99">
        <f>'Base Table 5'!I101/'Base Table 5'!I$131</f>
        <v>7.0867901245310505E-6</v>
      </c>
      <c r="G99">
        <f>'Base Table 5'!J101/'Base Table 5'!J$131</f>
        <v>1.0608302464331833E-4</v>
      </c>
      <c r="H99">
        <f>'Base Table 5'!K101/'Base Table 5'!K$131</f>
        <v>1.659566381500473E-3</v>
      </c>
      <c r="I99">
        <f>'Base Table 5'!L101/'Base Table 5'!L$131</f>
        <v>1.5900581553564409E-3</v>
      </c>
      <c r="J99">
        <f>'Base Table 5'!M101/'Base Table 5'!M$131</f>
        <v>6.526063464332919E-4</v>
      </c>
      <c r="K99">
        <f>'Base Table 5'!N101/'Base Table 5'!N$131</f>
        <v>1.6738008870716793E-4</v>
      </c>
      <c r="L99">
        <f>'Base Table 5'!O101/'Base Table 5'!O$131</f>
        <v>2.1388721324569187E-3</v>
      </c>
      <c r="M99">
        <f>'Base Table 5'!P101/'Base Table 5'!P$131</f>
        <v>1.0089036341009137E-3</v>
      </c>
      <c r="N99">
        <f>'Base Table 5'!Q101/'Base Table 5'!Q$131</f>
        <v>1.4498608169180903E-3</v>
      </c>
      <c r="O99">
        <f>'Base Table 5'!R101/'Base Table 5'!R$131</f>
        <v>1.1937183611942311E-3</v>
      </c>
      <c r="P99">
        <f>'Base Table 5'!S101/'Base Table 5'!S$131</f>
        <v>1.8025991214479657E-4</v>
      </c>
      <c r="Q99">
        <f>'Base Table 5'!T101/'Base Table 5'!T$131</f>
        <v>1.1082521244542795E-3</v>
      </c>
      <c r="R99">
        <f>'Base Table 5'!U101/'Base Table 5'!U$131</f>
        <v>1.2935560344764325E-3</v>
      </c>
      <c r="S99">
        <f>'Base Table 5'!V101/'Base Table 5'!V$131</f>
        <v>1.2297798402579466E-3</v>
      </c>
      <c r="T99">
        <f>'Base Table 5'!W101/'Base Table 5'!W$131</f>
        <v>2.910081927425603E-3</v>
      </c>
      <c r="U99">
        <f>'Base Table 5'!X101/'Base Table 5'!X$131</f>
        <v>1.5048775789116274E-3</v>
      </c>
      <c r="V99">
        <f>'Base Table 5'!Y101/'Base Table 5'!Y$131</f>
        <v>1.738576209986916E-3</v>
      </c>
      <c r="W99">
        <f>'Base Table 5'!Z101/'Base Table 5'!Z$131</f>
        <v>1.9652479320998169E-3</v>
      </c>
      <c r="X99">
        <f>'Base Table 5'!AA101/'Base Table 5'!AA$131</f>
        <v>6.6110977484256251E-3</v>
      </c>
      <c r="Y99">
        <f>'Base Table 5'!AB101/'Base Table 5'!AB$131</f>
        <v>5.6624720797744449E-4</v>
      </c>
      <c r="Z99">
        <f>'Base Table 5'!AC101/'Base Table 5'!AC$131</f>
        <v>1.6215388155717304E-3</v>
      </c>
      <c r="AA99">
        <f>'Base Table 5'!AD101/'Base Table 5'!AD$131</f>
        <v>1.1168836970824396E-4</v>
      </c>
      <c r="AB99">
        <f>'Base Table 5'!AE101/'Base Table 5'!AE$131</f>
        <v>9.5055214723926398E-4</v>
      </c>
      <c r="AC99">
        <f>'Base Table 5'!AF101/'Base Table 5'!AF$131</f>
        <v>8.5751391016382194E-3</v>
      </c>
      <c r="AD99">
        <f>'Base Table 5'!AG101/'Base Table 5'!AG$131</f>
        <v>2.9627567166930074E-3</v>
      </c>
      <c r="AE99">
        <f>'Base Table 5'!AH101/'Base Table 5'!AH$131</f>
        <v>2.5617059891107076E-4</v>
      </c>
      <c r="AF99">
        <f>'Base Table 5'!AI101/'Base Table 5'!AI$131</f>
        <v>8.2234255480638702E-4</v>
      </c>
      <c r="AG99">
        <f>'Base Table 5'!AJ101/'Base Table 5'!AJ$131</f>
        <v>9.1268942547876718E-4</v>
      </c>
      <c r="AH99">
        <f>'Base Table 5'!AK101/'Base Table 5'!AK$131</f>
        <v>2.0493244330062731E-3</v>
      </c>
      <c r="AI99">
        <f>'Base Table 5'!AL101/'Base Table 5'!AL$131</f>
        <v>1.8543816021505213E-3</v>
      </c>
      <c r="AJ99">
        <f>'Base Table 5'!AM101/'Base Table 5'!AM$131</f>
        <v>4.922433805883226E-3</v>
      </c>
      <c r="AK99">
        <f>'Base Table 5'!AN101/'Base Table 5'!AN$131</f>
        <v>7.6161838801445903E-3</v>
      </c>
      <c r="AL99">
        <f>'Base Table 5'!AO101/'Base Table 5'!AO$131</f>
        <v>7.5194958624072081E-4</v>
      </c>
      <c r="AM99">
        <f>'Base Table 5'!AP101/'Base Table 5'!AP$131</f>
        <v>3.9539891790707432E-3</v>
      </c>
      <c r="AN99">
        <f>'Base Table 5'!AQ101/'Base Table 5'!AQ$131</f>
        <v>9.8645583349046885E-5</v>
      </c>
      <c r="AO99">
        <f>'Base Table 5'!AR101/'Base Table 5'!AR$131</f>
        <v>4.8957285676618527E-3</v>
      </c>
      <c r="AP99">
        <f>'Base Table 5'!AS101/'Base Table 5'!AS$131</f>
        <v>5.5312498799641938E-3</v>
      </c>
      <c r="AQ99">
        <f>'Base Table 5'!AT101/'Base Table 5'!AT$131</f>
        <v>4.2823550626734461E-3</v>
      </c>
      <c r="AR99">
        <f>'Base Table 5'!AU101/'Base Table 5'!AU$131</f>
        <v>7.7113421001492773E-3</v>
      </c>
      <c r="AS99">
        <f>'Base Table 5'!AV101/'Base Table 5'!AV$131</f>
        <v>3.6366243485917342E-3</v>
      </c>
      <c r="AT99">
        <f>'Base Table 5'!AW101/'Base Table 5'!AW$131</f>
        <v>3.8724853691957072E-3</v>
      </c>
      <c r="AU99">
        <f>'Base Table 5'!AX101/'Base Table 5'!AX$131</f>
        <v>2.9346557667613341E-3</v>
      </c>
      <c r="AV99">
        <f>'Base Table 5'!AY101/'Base Table 5'!AY$131</f>
        <v>2.6316009150389647E-3</v>
      </c>
      <c r="AW99">
        <f>'Base Table 5'!AZ101/'Base Table 5'!AZ$131</f>
        <v>6.6974406552491037E-4</v>
      </c>
      <c r="AX99">
        <f>'Base Table 5'!BA101/'Base Table 5'!BA$131</f>
        <v>6.1352913529857467E-3</v>
      </c>
      <c r="AY99">
        <f>'Base Table 5'!BB101/'Base Table 5'!BB$131</f>
        <v>3.689725421690484E-5</v>
      </c>
      <c r="AZ99">
        <f>'Base Table 5'!BC101/'Base Table 5'!BC$131</f>
        <v>7.2564595534290481E-3</v>
      </c>
      <c r="BA99">
        <f>'Base Table 5'!BD101/'Base Table 5'!BD$131</f>
        <v>2.8579774959537137E-3</v>
      </c>
      <c r="BB99">
        <f>'Base Table 5'!BE101/'Base Table 5'!BE$131</f>
        <v>3.323707172647637E-3</v>
      </c>
      <c r="BC99">
        <f>'Base Table 5'!BF101/'Base Table 5'!BF$131</f>
        <v>3.613729070378774E-3</v>
      </c>
      <c r="BD99">
        <f>'Base Table 5'!BG101/'Base Table 5'!BG$131</f>
        <v>1.5482810055566185E-2</v>
      </c>
      <c r="BE99">
        <f>'Base Table 5'!BH101/'Base Table 5'!BH$131</f>
        <v>4.3922897196261683E-3</v>
      </c>
      <c r="BF99">
        <f>'Base Table 5'!BI101/'Base Table 5'!BI$131</f>
        <v>7.7594701536471185E-3</v>
      </c>
      <c r="BG99">
        <f>'Base Table 5'!BJ101/'Base Table 5'!BJ$131</f>
        <v>4.7173515220376976E-3</v>
      </c>
      <c r="BH99">
        <f>'Base Table 5'!BK101/'Base Table 5'!BK$131</f>
        <v>5.109183470242102E-3</v>
      </c>
      <c r="BI99">
        <f>'Base Table 5'!BL101/'Base Table 5'!BL$131</f>
        <v>4.166169702717255E-3</v>
      </c>
      <c r="BJ99">
        <f>'Base Table 5'!BM101/'Base Table 5'!BM$131</f>
        <v>4.7739376220306646E-3</v>
      </c>
      <c r="BK99">
        <f>'Base Table 5'!BN101/'Base Table 5'!BN$131</f>
        <v>3.9158903091214775E-3</v>
      </c>
      <c r="BL99">
        <f>'Base Table 5'!BO101/'Base Table 5'!BO$131</f>
        <v>4.192606591131018E-3</v>
      </c>
      <c r="BM99">
        <f>'Base Table 5'!BP101/'Base Table 5'!BP$131</f>
        <v>2.5473455509392468E-3</v>
      </c>
      <c r="BN99">
        <f>'Base Table 5'!BQ101/'Base Table 5'!BQ$131</f>
        <v>3.8113605309389037E-3</v>
      </c>
      <c r="BO99">
        <f>'Base Table 5'!BR101/'Base Table 5'!BR$131</f>
        <v>2.8214479323055296E-3</v>
      </c>
      <c r="BP99">
        <f>'Base Table 5'!BS101/'Base Table 5'!BS$131</f>
        <v>7.1990773005806011E-3</v>
      </c>
      <c r="BQ99">
        <f>'Base Table 5'!BT101/'Base Table 5'!BT$131</f>
        <v>3.9930776155874216E-3</v>
      </c>
      <c r="BR99">
        <f>'Base Table 5'!BU101/'Base Table 5'!BU$131</f>
        <v>3.3713642349270999E-3</v>
      </c>
      <c r="BS99">
        <f>'Base Table 5'!BV101/'Base Table 5'!BV$131</f>
        <v>1.3082648585068023E-3</v>
      </c>
      <c r="BT99">
        <f>'Base Table 5'!BW101/'Base Table 5'!BW$131</f>
        <v>2.102258672654571E-3</v>
      </c>
      <c r="BU99">
        <f>'Base Table 5'!BX101/'Base Table 5'!BX$131</f>
        <v>1.4863266518466689E-3</v>
      </c>
      <c r="BV99">
        <f>'Base Table 5'!BY101/'Base Table 5'!BY$131</f>
        <v>1.5463459989938119E-3</v>
      </c>
      <c r="BW99">
        <f>'Base Table 5'!BZ101/'Base Table 5'!BZ$131</f>
        <v>8.1503006053229837E-3</v>
      </c>
      <c r="BX99">
        <f>'Base Table 5'!CA101/'Base Table 5'!CA$131</f>
        <v>5.7354617784653389E-3</v>
      </c>
      <c r="BY99">
        <f>'Base Table 5'!CB101/'Base Table 5'!CB$131</f>
        <v>3.872345307801867E-3</v>
      </c>
      <c r="BZ99">
        <f>'Base Table 5'!CC101/'Base Table 5'!CC$131</f>
        <v>1.8934014255473461E-3</v>
      </c>
      <c r="CA99">
        <f>'Base Table 5'!CD101/'Base Table 5'!CD$131</f>
        <v>3.8680720792541026E-3</v>
      </c>
      <c r="CB99">
        <f>'Base Table 5'!CE101/'Base Table 5'!CE$131</f>
        <v>3.1131899152860476E-3</v>
      </c>
      <c r="CC99">
        <f>'Base Table 5'!CF101/'Base Table 5'!CF$131</f>
        <v>2.79713361090091E-3</v>
      </c>
      <c r="CD99">
        <f>'Base Table 5'!CG101/'Base Table 5'!CG$131</f>
        <v>1.0480968664162789E-3</v>
      </c>
      <c r="CE99">
        <f>'Base Table 5'!CH101/'Base Table 5'!CH$131</f>
        <v>3.3814602041951749E-3</v>
      </c>
      <c r="CF99">
        <f>'Base Table 5'!CI101/'Base Table 5'!CI$131</f>
        <v>4.7302140175126822E-3</v>
      </c>
      <c r="CG99">
        <f>'Base Table 5'!CJ101/'Base Table 5'!CJ$131</f>
        <v>6.9146434176520499E-2</v>
      </c>
      <c r="CH99">
        <f>'Base Table 5'!CK101/'Base Table 5'!CK$131</f>
        <v>4.7211544305077909E-3</v>
      </c>
      <c r="CI99">
        <f>'Base Table 5'!CL101/'Base Table 5'!CL$131</f>
        <v>3.1057894142432645E-3</v>
      </c>
      <c r="CJ99">
        <f>'Base Table 5'!CM101/'Base Table 5'!CM$131</f>
        <v>2.6080195484218253E-2</v>
      </c>
      <c r="CK99">
        <f>'Base Table 5'!CN101/'Base Table 5'!CN$131</f>
        <v>5.3006113181290046E-2</v>
      </c>
      <c r="CL99">
        <f>'Base Table 5'!CO101/'Base Table 5'!CO$131</f>
        <v>3.2778351923468721E-3</v>
      </c>
      <c r="CM99">
        <f>'Base Table 5'!CP101/'Base Table 5'!CP$131</f>
        <v>4.2590988346977665E-2</v>
      </c>
      <c r="CN99">
        <f>'Base Table 5'!CQ101/'Base Table 5'!CQ$131</f>
        <v>0.12172896529758773</v>
      </c>
      <c r="CO99">
        <f>'Base Table 5'!CR101/'Base Table 5'!CR$131</f>
        <v>3.6011984400291568E-2</v>
      </c>
      <c r="CP99">
        <f>'Base Table 5'!CS101/'Base Table 5'!CS$131</f>
        <v>6.6358399951366286E-3</v>
      </c>
      <c r="CQ99">
        <f>'Base Table 5'!CT101/'Base Table 5'!CT$131</f>
        <v>1.1640957624892614E-7</v>
      </c>
      <c r="CR99">
        <f>'Base Table 5'!CU101/'Base Table 5'!CU$131</f>
        <v>1.1222100688719024E-7</v>
      </c>
      <c r="CS99">
        <f>'Base Table 5'!CV101/'Base Table 5'!CV$131</f>
        <v>3.3007398230088495E-3</v>
      </c>
      <c r="CT99">
        <f>'Base Table 5'!CW101/'Base Table 5'!CW$131</f>
        <v>1.285187894814056E-2</v>
      </c>
      <c r="CU99">
        <f>'Base Table 5'!CX101/'Base Table 5'!CX$131</f>
        <v>6.8467632770253861E-2</v>
      </c>
      <c r="CV99">
        <f>'Base Table 5'!CY101/'Base Table 5'!CY$131</f>
        <v>1.6931109412164462E-2</v>
      </c>
      <c r="CW99">
        <f>'Base Table 5'!CZ101/'Base Table 5'!CZ$131</f>
        <v>6.3829920352062464E-3</v>
      </c>
      <c r="CX99">
        <f>'Base Table 5'!DA101/'Base Table 5'!DA$131</f>
        <v>3.2320553635316593E-2</v>
      </c>
      <c r="CY99">
        <f>'Base Table 5'!DB101/'Base Table 5'!DB$131</f>
        <v>1.8068297989876747E-2</v>
      </c>
      <c r="CZ99">
        <f>'Base Table 5'!DC101/'Base Table 5'!DC$131</f>
        <v>4.3846909075466692E-2</v>
      </c>
      <c r="DA99">
        <f>'Base Table 5'!DD101/'Base Table 5'!DD$131</f>
        <v>1.0188790898030502E-2</v>
      </c>
      <c r="DB99">
        <f>'Base Table 5'!DE101/'Base Table 5'!DE$131</f>
        <v>1.4327272263053855E-2</v>
      </c>
      <c r="DC99">
        <f>'Base Table 5'!DF101/'Base Table 5'!DF$131</f>
        <v>8.0259397474635921E-3</v>
      </c>
      <c r="DD99">
        <f>'Base Table 5'!DG101/'Base Table 5'!DG$131</f>
        <v>2.3265435073560599E-3</v>
      </c>
      <c r="DE99">
        <f>'Base Table 5'!DH101/'Base Table 5'!DH$131</f>
        <v>5.2100140358655881E-3</v>
      </c>
      <c r="DF99">
        <f>'Base Table 5'!DI101/'Base Table 5'!DI$131</f>
        <v>1.2067724004827989E-2</v>
      </c>
      <c r="DG99">
        <f>'Base Table 5'!DJ101/'Base Table 5'!DJ$131</f>
        <v>3.5968298285916239E-3</v>
      </c>
      <c r="DH99">
        <f>'Base Table 5'!DK101/'Base Table 5'!DK$131</f>
        <v>7.8114305999034076E-3</v>
      </c>
      <c r="DI99">
        <f>'Base Table 5'!DL101/'Base Table 5'!DL$131</f>
        <v>1.3674654619262752E-3</v>
      </c>
      <c r="DJ99">
        <f>'Base Table 5'!DM101/'Base Table 5'!DM$131</f>
        <v>5.9764259336224836E-3</v>
      </c>
      <c r="DK99">
        <f>'Base Table 5'!DN101/'Base Table 5'!DN$131</f>
        <v>1.8201797705085728E-2</v>
      </c>
      <c r="DL99">
        <f>'Base Table 5'!DO101/'Base Table 5'!DO$131</f>
        <v>4.0135621057920418E-3</v>
      </c>
    </row>
    <row r="100" spans="1:116" x14ac:dyDescent="0.4">
      <c r="A100">
        <v>99</v>
      </c>
      <c r="B100">
        <f>'Base Table 5'!E102/'Base Table 5'!E$131</f>
        <v>1.9622286892127073E-2</v>
      </c>
      <c r="C100">
        <f>'Base Table 5'!F102/'Base Table 5'!F$131</f>
        <v>3.4720818527069772E-3</v>
      </c>
      <c r="D100">
        <f>'Base Table 5'!G102/'Base Table 5'!G$131</f>
        <v>3.5193261595330449E-3</v>
      </c>
      <c r="E100">
        <f>'Base Table 5'!H102/'Base Table 5'!H$131</f>
        <v>1.9707918181990844E-2</v>
      </c>
      <c r="F100">
        <f>'Base Table 5'!I102/'Base Table 5'!I$131</f>
        <v>9.9215061743434697E-5</v>
      </c>
      <c r="G100">
        <f>'Base Table 5'!J102/'Base Table 5'!J$131</f>
        <v>9.4691651793800836E-3</v>
      </c>
      <c r="H100">
        <f>'Base Table 5'!K102/'Base Table 5'!K$131</f>
        <v>1.4799858371076563E-2</v>
      </c>
      <c r="I100">
        <f>'Base Table 5'!L102/'Base Table 5'!L$131</f>
        <v>5.2061995424171259E-3</v>
      </c>
      <c r="J100">
        <f>'Base Table 5'!M102/'Base Table 5'!M$131</f>
        <v>4.0924577948370242E-3</v>
      </c>
      <c r="K100">
        <f>'Base Table 5'!N102/'Base Table 5'!N$131</f>
        <v>6.3236230715952343E-4</v>
      </c>
      <c r="L100">
        <f>'Base Table 5'!O102/'Base Table 5'!O$131</f>
        <v>7.0960941014304932E-3</v>
      </c>
      <c r="M100">
        <f>'Base Table 5'!P102/'Base Table 5'!P$131</f>
        <v>8.267595160318773E-3</v>
      </c>
      <c r="N100">
        <f>'Base Table 5'!Q102/'Base Table 5'!Q$131</f>
        <v>1.4538780775390945E-2</v>
      </c>
      <c r="O100">
        <f>'Base Table 5'!R102/'Base Table 5'!R$131</f>
        <v>1.39431547686008E-2</v>
      </c>
      <c r="P100">
        <f>'Base Table 5'!S102/'Base Table 5'!S$131</f>
        <v>2.1088491403990807E-3</v>
      </c>
      <c r="Q100">
        <f>'Base Table 5'!T102/'Base Table 5'!T$131</f>
        <v>2.1607478943906377E-3</v>
      </c>
      <c r="R100">
        <f>'Base Table 5'!U102/'Base Table 5'!U$131</f>
        <v>2.3179451730787649E-2</v>
      </c>
      <c r="S100">
        <f>'Base Table 5'!V102/'Base Table 5'!V$131</f>
        <v>1.1241524335600295E-3</v>
      </c>
      <c r="T100">
        <f>'Base Table 5'!W102/'Base Table 5'!W$131</f>
        <v>3.8803477577484154E-3</v>
      </c>
      <c r="U100">
        <f>'Base Table 5'!X102/'Base Table 5'!X$131</f>
        <v>7.7653241659005369E-3</v>
      </c>
      <c r="V100">
        <f>'Base Table 5'!Y102/'Base Table 5'!Y$131</f>
        <v>4.9361798069145289E-3</v>
      </c>
      <c r="W100">
        <f>'Base Table 5'!Z102/'Base Table 5'!Z$131</f>
        <v>8.9877627457280417E-3</v>
      </c>
      <c r="X100">
        <f>'Base Table 5'!AA102/'Base Table 5'!AA$131</f>
        <v>2.8361728018561957E-2</v>
      </c>
      <c r="Y100">
        <f>'Base Table 5'!AB102/'Base Table 5'!AB$131</f>
        <v>1.3245243842554125E-3</v>
      </c>
      <c r="Z100">
        <f>'Base Table 5'!AC102/'Base Table 5'!AC$131</f>
        <v>2.490286900767244E-2</v>
      </c>
      <c r="AA100">
        <f>'Base Table 5'!AD102/'Base Table 5'!AD$131</f>
        <v>2.5220792322489514E-4</v>
      </c>
      <c r="AB100">
        <f>'Base Table 5'!AE102/'Base Table 5'!AE$131</f>
        <v>1.1861349693251535E-3</v>
      </c>
      <c r="AC100">
        <f>'Base Table 5'!AF102/'Base Table 5'!AF$131</f>
        <v>7.9257264044412974E-3</v>
      </c>
      <c r="AD100">
        <f>'Base Table 5'!AG102/'Base Table 5'!AG$131</f>
        <v>4.7274695194883122E-2</v>
      </c>
      <c r="AE100">
        <f>'Base Table 5'!AH102/'Base Table 5'!AH$131</f>
        <v>7.0945099818511798E-2</v>
      </c>
      <c r="AF100">
        <f>'Base Table 5'!AI102/'Base Table 5'!AI$131</f>
        <v>2.5871577902043835E-2</v>
      </c>
      <c r="AG100">
        <f>'Base Table 5'!AJ102/'Base Table 5'!AJ$131</f>
        <v>7.8174521232306383E-3</v>
      </c>
      <c r="AH100">
        <f>'Base Table 5'!AK102/'Base Table 5'!AK$131</f>
        <v>2.1363028792021878E-2</v>
      </c>
      <c r="AI100">
        <f>'Base Table 5'!AL102/'Base Table 5'!AL$131</f>
        <v>3.8699709707871299E-3</v>
      </c>
      <c r="AJ100">
        <f>'Base Table 5'!AM102/'Base Table 5'!AM$131</f>
        <v>1.7037152214446509E-2</v>
      </c>
      <c r="AK100">
        <f>'Base Table 5'!AN102/'Base Table 5'!AN$131</f>
        <v>1.790203211841046E-2</v>
      </c>
      <c r="AL100">
        <f>'Base Table 5'!AO102/'Base Table 5'!AO$131</f>
        <v>1.9593415123061696E-3</v>
      </c>
      <c r="AM100">
        <f>'Base Table 5'!AP102/'Base Table 5'!AP$131</f>
        <v>2.0116011478579551E-2</v>
      </c>
      <c r="AN100">
        <f>'Base Table 5'!AQ102/'Base Table 5'!AQ$131</f>
        <v>2.1422118672367391E-4</v>
      </c>
      <c r="AO100">
        <f>'Base Table 5'!AR102/'Base Table 5'!AR$131</f>
        <v>8.7686161766947022E-3</v>
      </c>
      <c r="AP100">
        <f>'Base Table 5'!AS102/'Base Table 5'!AS$131</f>
        <v>6.6058592316436786E-3</v>
      </c>
      <c r="AQ100">
        <f>'Base Table 5'!AT102/'Base Table 5'!AT$131</f>
        <v>1.9634486837210523E-2</v>
      </c>
      <c r="AR100">
        <f>'Base Table 5'!AU102/'Base Table 5'!AU$131</f>
        <v>3.6770617833259717E-2</v>
      </c>
      <c r="AS100">
        <f>'Base Table 5'!AV102/'Base Table 5'!AV$131</f>
        <v>6.1162024727787617E-3</v>
      </c>
      <c r="AT100">
        <f>'Base Table 5'!AW102/'Base Table 5'!AW$131</f>
        <v>4.3957624712972227E-3</v>
      </c>
      <c r="AU100">
        <f>'Base Table 5'!AX102/'Base Table 5'!AX$131</f>
        <v>2.7403122142965981E-2</v>
      </c>
      <c r="AV100">
        <f>'Base Table 5'!AY102/'Base Table 5'!AY$131</f>
        <v>1.5581732292323685E-2</v>
      </c>
      <c r="AW100">
        <f>'Base Table 5'!AZ102/'Base Table 5'!AZ$131</f>
        <v>7.1543452856103881E-3</v>
      </c>
      <c r="AX100">
        <f>'Base Table 5'!BA102/'Base Table 5'!BA$131</f>
        <v>1.2831892311402082E-2</v>
      </c>
      <c r="AY100">
        <f>'Base Table 5'!BB102/'Base Table 5'!BB$131</f>
        <v>5.3076797090243063E-4</v>
      </c>
      <c r="AZ100">
        <f>'Base Table 5'!BC102/'Base Table 5'!BC$131</f>
        <v>7.8906962864224307E-4</v>
      </c>
      <c r="BA100">
        <f>'Base Table 5'!BD102/'Base Table 5'!BD$131</f>
        <v>1.4255265358865669E-2</v>
      </c>
      <c r="BB100">
        <f>'Base Table 5'!BE102/'Base Table 5'!BE$131</f>
        <v>3.3861664877456233E-3</v>
      </c>
      <c r="BC100">
        <f>'Base Table 5'!BF102/'Base Table 5'!BF$131</f>
        <v>5.7655153754211808E-3</v>
      </c>
      <c r="BD100">
        <f>'Base Table 5'!BG102/'Base Table 5'!BG$131</f>
        <v>2.2385374842896131E-2</v>
      </c>
      <c r="BE100">
        <f>'Base Table 5'!BH102/'Base Table 5'!BH$131</f>
        <v>4.4522749631087065E-3</v>
      </c>
      <c r="BF100">
        <f>'Base Table 5'!BI102/'Base Table 5'!BI$131</f>
        <v>1.89126717960891E-2</v>
      </c>
      <c r="BG100">
        <f>'Base Table 5'!BJ102/'Base Table 5'!BJ$131</f>
        <v>7.6474742462851091E-3</v>
      </c>
      <c r="BH100">
        <f>'Base Table 5'!BK102/'Base Table 5'!BK$131</f>
        <v>6.3984253145969918E-3</v>
      </c>
      <c r="BI100">
        <f>'Base Table 5'!BL102/'Base Table 5'!BL$131</f>
        <v>1.3466113566832373E-2</v>
      </c>
      <c r="BJ100">
        <f>'Base Table 5'!BM102/'Base Table 5'!BM$131</f>
        <v>1.6737072182792644E-2</v>
      </c>
      <c r="BK100">
        <f>'Base Table 5'!BN102/'Base Table 5'!BN$131</f>
        <v>1.7665662592356718E-2</v>
      </c>
      <c r="BL100">
        <f>'Base Table 5'!BO102/'Base Table 5'!BO$131</f>
        <v>1.2915704768177553E-2</v>
      </c>
      <c r="BM100">
        <f>'Base Table 5'!BP102/'Base Table 5'!BP$131</f>
        <v>1.8281485183710339E-2</v>
      </c>
      <c r="BN100">
        <f>'Base Table 5'!BQ102/'Base Table 5'!BQ$131</f>
        <v>8.7202225258637533E-3</v>
      </c>
      <c r="BO100">
        <f>'Base Table 5'!BR102/'Base Table 5'!BR$131</f>
        <v>6.5193034193348782E-3</v>
      </c>
      <c r="BP100">
        <f>'Base Table 5'!BS102/'Base Table 5'!BS$131</f>
        <v>2.8276401463040671E-3</v>
      </c>
      <c r="BQ100">
        <f>'Base Table 5'!BT102/'Base Table 5'!BT$131</f>
        <v>1.5670458491415341E-2</v>
      </c>
      <c r="BR100">
        <f>'Base Table 5'!BU102/'Base Table 5'!BU$131</f>
        <v>1.9424030777751837E-2</v>
      </c>
      <c r="BS100">
        <f>'Base Table 5'!BV102/'Base Table 5'!BV$131</f>
        <v>8.6634476793075229E-3</v>
      </c>
      <c r="BT100">
        <f>'Base Table 5'!BW102/'Base Table 5'!BW$131</f>
        <v>4.6216008837762224E-3</v>
      </c>
      <c r="BU100">
        <f>'Base Table 5'!BX102/'Base Table 5'!BX$131</f>
        <v>1.5065757438097137E-2</v>
      </c>
      <c r="BV100">
        <f>'Base Table 5'!BY102/'Base Table 5'!BY$131</f>
        <v>9.2680542430935726E-3</v>
      </c>
      <c r="BW100">
        <f>'Base Table 5'!BZ102/'Base Table 5'!BZ$131</f>
        <v>1.3688783857166644E-2</v>
      </c>
      <c r="BX100">
        <f>'Base Table 5'!CA102/'Base Table 5'!CA$131</f>
        <v>1.5920025439079818E-2</v>
      </c>
      <c r="BY100">
        <f>'Base Table 5'!CB102/'Base Table 5'!CB$131</f>
        <v>4.7828845545181201E-2</v>
      </c>
      <c r="BZ100">
        <f>'Base Table 5'!CC102/'Base Table 5'!CC$131</f>
        <v>3.9651656782210568E-2</v>
      </c>
      <c r="CA100">
        <f>'Base Table 5'!CD102/'Base Table 5'!CD$131</f>
        <v>1.5471426307976224E-2</v>
      </c>
      <c r="CB100">
        <f>'Base Table 5'!CE102/'Base Table 5'!CE$131</f>
        <v>1.5139769899084124E-2</v>
      </c>
      <c r="CC100">
        <f>'Base Table 5'!CF102/'Base Table 5'!CF$131</f>
        <v>3.1439315315978843E-2</v>
      </c>
      <c r="CD100">
        <f>'Base Table 5'!CG102/'Base Table 5'!CG$131</f>
        <v>0.11017303099949549</v>
      </c>
      <c r="CE100">
        <f>'Base Table 5'!CH102/'Base Table 5'!CH$131</f>
        <v>2.2750253602174201E-2</v>
      </c>
      <c r="CF100">
        <f>'Base Table 5'!CI102/'Base Table 5'!CI$131</f>
        <v>5.8643720581443563E-2</v>
      </c>
      <c r="CG100">
        <f>'Base Table 5'!CJ102/'Base Table 5'!CJ$131</f>
        <v>5.652075556798708E-2</v>
      </c>
      <c r="CH100">
        <f>'Base Table 5'!CK102/'Base Table 5'!CK$131</f>
        <v>1.9525139119409521E-2</v>
      </c>
      <c r="CI100">
        <f>'Base Table 5'!CL102/'Base Table 5'!CL$131</f>
        <v>7.6021529645520954E-3</v>
      </c>
      <c r="CJ100">
        <f>'Base Table 5'!CM102/'Base Table 5'!CM$131</f>
        <v>1.4771785778567892E-2</v>
      </c>
      <c r="CK100">
        <f>'Base Table 5'!CN102/'Base Table 5'!CN$131</f>
        <v>6.3408340015856006E-3</v>
      </c>
      <c r="CL100">
        <f>'Base Table 5'!CO102/'Base Table 5'!CO$131</f>
        <v>9.2373328710194519E-2</v>
      </c>
      <c r="CM100">
        <f>'Base Table 5'!CP102/'Base Table 5'!CP$131</f>
        <v>1.7101949269904528E-2</v>
      </c>
      <c r="CN100">
        <f>'Base Table 5'!CQ102/'Base Table 5'!CQ$131</f>
        <v>8.4353197440939429E-2</v>
      </c>
      <c r="CO100">
        <f>'Base Table 5'!CR102/'Base Table 5'!CR$131</f>
        <v>4.9024370305341479E-2</v>
      </c>
      <c r="CP100">
        <f>'Base Table 5'!CS102/'Base Table 5'!CS$131</f>
        <v>4.9895802304021387E-2</v>
      </c>
      <c r="CQ100">
        <f>'Base Table 5'!CT102/'Base Table 5'!CT$131</f>
        <v>2.6487909184988217E-4</v>
      </c>
      <c r="CR100">
        <f>'Base Table 5'!CU102/'Base Table 5'!CU$131</f>
        <v>2.9951094015926344E-4</v>
      </c>
      <c r="CS100">
        <f>'Base Table 5'!CV102/'Base Table 5'!CV$131</f>
        <v>1.181021238938053E-2</v>
      </c>
      <c r="CT100">
        <f>'Base Table 5'!CW102/'Base Table 5'!CW$131</f>
        <v>4.4888012497517123E-2</v>
      </c>
      <c r="CU100">
        <f>'Base Table 5'!CX102/'Base Table 5'!CX$131</f>
        <v>4.8722056057288972E-2</v>
      </c>
      <c r="CV100">
        <f>'Base Table 5'!CY102/'Base Table 5'!CY$131</f>
        <v>3.8129430003397892E-2</v>
      </c>
      <c r="CW100">
        <f>'Base Table 5'!CZ102/'Base Table 5'!CZ$131</f>
        <v>4.597214507216317E-2</v>
      </c>
      <c r="CX100">
        <f>'Base Table 5'!DA102/'Base Table 5'!DA$131</f>
        <v>1.5574013581303297E-2</v>
      </c>
      <c r="CY100">
        <f>'Base Table 5'!DB102/'Base Table 5'!DB$131</f>
        <v>2.2375447479042871E-4</v>
      </c>
      <c r="CZ100">
        <f>'Base Table 5'!DC102/'Base Table 5'!DC$131</f>
        <v>5.7357148267290888E-2</v>
      </c>
      <c r="DA100">
        <f>'Base Table 5'!DD102/'Base Table 5'!DD$131</f>
        <v>1.9842346442781086E-2</v>
      </c>
      <c r="DB100">
        <f>'Base Table 5'!DE102/'Base Table 5'!DE$131</f>
        <v>2.8269815103815401E-2</v>
      </c>
      <c r="DC100">
        <f>'Base Table 5'!DF102/'Base Table 5'!DF$131</f>
        <v>2.1936040865299416E-2</v>
      </c>
      <c r="DD100">
        <f>'Base Table 5'!DG102/'Base Table 5'!DG$131</f>
        <v>3.5220129554060758E-2</v>
      </c>
      <c r="DE100">
        <f>'Base Table 5'!DH102/'Base Table 5'!DH$131</f>
        <v>1.8089279837528692E-2</v>
      </c>
      <c r="DF100">
        <f>'Base Table 5'!DI102/'Base Table 5'!DI$131</f>
        <v>5.5681610129735881E-2</v>
      </c>
      <c r="DG100">
        <f>'Base Table 5'!DJ102/'Base Table 5'!DJ$131</f>
        <v>5.1700537197384697E-2</v>
      </c>
      <c r="DH100">
        <f>'Base Table 5'!DK102/'Base Table 5'!DK$131</f>
        <v>4.1330596450160018E-2</v>
      </c>
      <c r="DI100">
        <f>'Base Table 5'!DL102/'Base Table 5'!DL$131</f>
        <v>8.5760295947096173E-3</v>
      </c>
      <c r="DJ100">
        <f>'Base Table 5'!DM102/'Base Table 5'!DM$131</f>
        <v>2.1472193420610533E-2</v>
      </c>
      <c r="DK100">
        <f>'Base Table 5'!DN102/'Base Table 5'!DN$131</f>
        <v>5.3464583055600132E-2</v>
      </c>
      <c r="DL100">
        <f>'Base Table 5'!DO102/'Base Table 5'!DO$131</f>
        <v>1.4253928981485797E-3</v>
      </c>
    </row>
    <row r="101" spans="1:116" x14ac:dyDescent="0.4">
      <c r="A101">
        <v>100</v>
      </c>
      <c r="B101">
        <f>'Base Table 5'!E103/'Base Table 5'!E$131</f>
        <v>1.0877243076648159E-3</v>
      </c>
      <c r="C101">
        <f>'Base Table 5'!F103/'Base Table 5'!F$131</f>
        <v>2.531998264247535E-3</v>
      </c>
      <c r="D101">
        <f>'Base Table 5'!G103/'Base Table 5'!G$131</f>
        <v>2.3157301498905299E-3</v>
      </c>
      <c r="E101">
        <f>'Base Table 5'!H103/'Base Table 5'!H$131</f>
        <v>1.1881181996292404E-2</v>
      </c>
      <c r="F101">
        <f>'Base Table 5'!I103/'Base Table 5'!I$131</f>
        <v>8.0578597840000202E-5</v>
      </c>
      <c r="G101">
        <f>'Base Table 5'!J103/'Base Table 5'!J$131</f>
        <v>4.1689405640243874E-3</v>
      </c>
      <c r="H101">
        <f>'Base Table 5'!K103/'Base Table 5'!K$131</f>
        <v>5.4852547253907936E-3</v>
      </c>
      <c r="I101">
        <f>'Base Table 5'!L103/'Base Table 5'!L$131</f>
        <v>7.3568844048902912E-4</v>
      </c>
      <c r="J101">
        <f>'Base Table 5'!M103/'Base Table 5'!M$131</f>
        <v>4.2268158539338139E-4</v>
      </c>
      <c r="K101">
        <f>'Base Table 5'!N103/'Base Table 5'!N$131</f>
        <v>1.103664427726613E-4</v>
      </c>
      <c r="L101">
        <f>'Base Table 5'!O103/'Base Table 5'!O$131</f>
        <v>8.5355591350418168E-4</v>
      </c>
      <c r="M101">
        <f>'Base Table 5'!P103/'Base Table 5'!P$131</f>
        <v>3.1589709733713834E-4</v>
      </c>
      <c r="N101">
        <f>'Base Table 5'!Q103/'Base Table 5'!Q$131</f>
        <v>6.1439310218255601E-4</v>
      </c>
      <c r="O101">
        <f>'Base Table 5'!R103/'Base Table 5'!R$131</f>
        <v>5.1044592435934922E-3</v>
      </c>
      <c r="P101">
        <f>'Base Table 5'!S103/'Base Table 5'!S$131</f>
        <v>1.0122277854101355E-2</v>
      </c>
      <c r="Q101">
        <f>'Base Table 5'!T103/'Base Table 5'!T$131</f>
        <v>4.3005660628102314E-3</v>
      </c>
      <c r="R101">
        <f>'Base Table 5'!U103/'Base Table 5'!U$131</f>
        <v>1.6522854116258683E-2</v>
      </c>
      <c r="S101">
        <f>'Base Table 5'!V103/'Base Table 5'!V$131</f>
        <v>1.3683607608654585E-2</v>
      </c>
      <c r="T101">
        <f>'Base Table 5'!W103/'Base Table 5'!W$131</f>
        <v>9.1670845472570685E-3</v>
      </c>
      <c r="U101">
        <f>'Base Table 5'!X103/'Base Table 5'!X$131</f>
        <v>8.6179965556158009E-3</v>
      </c>
      <c r="V101">
        <f>'Base Table 5'!Y103/'Base Table 5'!Y$131</f>
        <v>6.2972445063051719E-3</v>
      </c>
      <c r="W101">
        <f>'Base Table 5'!Z103/'Base Table 5'!Z$131</f>
        <v>3.8087579764124867E-3</v>
      </c>
      <c r="X101">
        <f>'Base Table 5'!AA103/'Base Table 5'!AA$131</f>
        <v>6.5244921475575189E-3</v>
      </c>
      <c r="Y101">
        <f>'Base Table 5'!AB103/'Base Table 5'!AB$131</f>
        <v>1.493716898688147E-2</v>
      </c>
      <c r="Z101">
        <f>'Base Table 5'!AC103/'Base Table 5'!AC$131</f>
        <v>2.0327496774873707E-2</v>
      </c>
      <c r="AA101">
        <f>'Base Table 5'!AD103/'Base Table 5'!AD$131</f>
        <v>5.6623406038132998E-3</v>
      </c>
      <c r="AB101">
        <f>'Base Table 5'!AE103/'Base Table 5'!AE$131</f>
        <v>8.822085889570554E-5</v>
      </c>
      <c r="AC101">
        <f>'Base Table 5'!AF103/'Base Table 5'!AF$131</f>
        <v>8.8181759940008965E-3</v>
      </c>
      <c r="AD101">
        <f>'Base Table 5'!AG103/'Base Table 5'!AG$131</f>
        <v>3.9215840062117901E-6</v>
      </c>
      <c r="AE101">
        <f>'Base Table 5'!AH103/'Base Table 5'!AH$131</f>
        <v>9.9364791288566239E-5</v>
      </c>
      <c r="AF101">
        <f>'Base Table 5'!AI103/'Base Table 5'!AI$131</f>
        <v>1.9164854844933869E-3</v>
      </c>
      <c r="AG101">
        <f>'Base Table 5'!AJ103/'Base Table 5'!AJ$131</f>
        <v>7.49070774354704E-3</v>
      </c>
      <c r="AH101">
        <f>'Base Table 5'!AK103/'Base Table 5'!AK$131</f>
        <v>4.421754865690848E-3</v>
      </c>
      <c r="AI101">
        <f>'Base Table 5'!AL103/'Base Table 5'!AL$131</f>
        <v>5.0538240963339783E-3</v>
      </c>
      <c r="AJ101">
        <f>'Base Table 5'!AM103/'Base Table 5'!AM$131</f>
        <v>1.1435064530389663E-2</v>
      </c>
      <c r="AK101">
        <f>'Base Table 5'!AN103/'Base Table 5'!AN$131</f>
        <v>6.6889223796629382E-3</v>
      </c>
      <c r="AL101">
        <f>'Base Table 5'!AO103/'Base Table 5'!AO$131</f>
        <v>3.316056092095983E-4</v>
      </c>
      <c r="AM101">
        <f>'Base Table 5'!AP103/'Base Table 5'!AP$131</f>
        <v>9.0525958757539868E-3</v>
      </c>
      <c r="AN101">
        <f>'Base Table 5'!AQ103/'Base Table 5'!AQ$131</f>
        <v>3.9488331152997565E-4</v>
      </c>
      <c r="AO101">
        <f>'Base Table 5'!AR103/'Base Table 5'!AR$131</f>
        <v>3.6736090165329248E-3</v>
      </c>
      <c r="AP101">
        <f>'Base Table 5'!AS103/'Base Table 5'!AS$131</f>
        <v>2.636479977506944E-3</v>
      </c>
      <c r="AQ101">
        <f>'Base Table 5'!AT103/'Base Table 5'!AT$131</f>
        <v>4.6157999970737268E-3</v>
      </c>
      <c r="AR101">
        <f>'Base Table 5'!AU103/'Base Table 5'!AU$131</f>
        <v>1.4729637793362199E-2</v>
      </c>
      <c r="AS101">
        <f>'Base Table 5'!AV103/'Base Table 5'!AV$131</f>
        <v>1.3782205962667438E-2</v>
      </c>
      <c r="AT101">
        <f>'Base Table 5'!AW103/'Base Table 5'!AW$131</f>
        <v>2.3127255263820024E-2</v>
      </c>
      <c r="AU101">
        <f>'Base Table 5'!AX103/'Base Table 5'!AX$131</f>
        <v>6.807397883219218E-3</v>
      </c>
      <c r="AV101">
        <f>'Base Table 5'!AY103/'Base Table 5'!AY$131</f>
        <v>8.4847510654283299E-3</v>
      </c>
      <c r="AW101">
        <f>'Base Table 5'!AZ103/'Base Table 5'!AZ$131</f>
        <v>7.8808387758927956E-3</v>
      </c>
      <c r="AX101">
        <f>'Base Table 5'!BA103/'Base Table 5'!BA$131</f>
        <v>2.9896517336918732E-3</v>
      </c>
      <c r="AY101">
        <f>'Base Table 5'!BB103/'Base Table 5'!BB$131</f>
        <v>4.3916699802369606E-6</v>
      </c>
      <c r="AZ101">
        <f>'Base Table 5'!BC103/'Base Table 5'!BC$131</f>
        <v>5.4897023929270459E-3</v>
      </c>
      <c r="BA101">
        <f>'Base Table 5'!BD103/'Base Table 5'!BD$131</f>
        <v>1.1152094990598072E-3</v>
      </c>
      <c r="BB101">
        <f>'Base Table 5'!BE103/'Base Table 5'!BE$131</f>
        <v>1.0928029328319323E-3</v>
      </c>
      <c r="BC101">
        <f>'Base Table 5'!BF103/'Base Table 5'!BF$131</f>
        <v>1.3195945670582002E-3</v>
      </c>
      <c r="BD101">
        <f>'Base Table 5'!BG103/'Base Table 5'!BG$131</f>
        <v>6.6987364362488221E-4</v>
      </c>
      <c r="BE101">
        <f>'Base Table 5'!BH103/'Base Table 5'!BH$131</f>
        <v>4.2123093949827843E-3</v>
      </c>
      <c r="BF101">
        <f>'Base Table 5'!BI103/'Base Table 5'!BI$131</f>
        <v>1.9236153044554893E-3</v>
      </c>
      <c r="BG101">
        <f>'Base Table 5'!BJ103/'Base Table 5'!BJ$131</f>
        <v>9.4342480160360364E-5</v>
      </c>
      <c r="BH101">
        <f>'Base Table 5'!BK103/'Base Table 5'!BK$131</f>
        <v>5.0777461646021968E-4</v>
      </c>
      <c r="BI101">
        <f>'Base Table 5'!BL103/'Base Table 5'!BL$131</f>
        <v>1.834238315293829E-3</v>
      </c>
      <c r="BJ101">
        <f>'Base Table 5'!BM103/'Base Table 5'!BM$131</f>
        <v>1.9173569043149554E-3</v>
      </c>
      <c r="BK101">
        <f>'Base Table 5'!BN103/'Base Table 5'!BN$131</f>
        <v>1.6586431097281077E-3</v>
      </c>
      <c r="BL101">
        <f>'Base Table 5'!BO103/'Base Table 5'!BO$131</f>
        <v>2.1260171286193222E-3</v>
      </c>
      <c r="BM101">
        <f>'Base Table 5'!BP103/'Base Table 5'!BP$131</f>
        <v>2.9711013290576425E-3</v>
      </c>
      <c r="BN101">
        <f>'Base Table 5'!BQ103/'Base Table 5'!BQ$131</f>
        <v>1.5700956470817882E-4</v>
      </c>
      <c r="BO101">
        <f>'Base Table 5'!BR103/'Base Table 5'!BR$131</f>
        <v>3.9822359811232032E-4</v>
      </c>
      <c r="BP101">
        <f>'Base Table 5'!BS103/'Base Table 5'!BS$131</f>
        <v>9.5431202362896122E-4</v>
      </c>
      <c r="BQ101">
        <f>'Base Table 5'!BT103/'Base Table 5'!BT$131</f>
        <v>1.0544530898334511E-3</v>
      </c>
      <c r="BR101">
        <f>'Base Table 5'!BU103/'Base Table 5'!BU$131</f>
        <v>1.0750978240363635E-2</v>
      </c>
      <c r="BS101">
        <f>'Base Table 5'!BV103/'Base Table 5'!BV$131</f>
        <v>4.7816910787029073E-3</v>
      </c>
      <c r="BT101">
        <f>'Base Table 5'!BW103/'Base Table 5'!BW$131</f>
        <v>3.6003794473997049E-3</v>
      </c>
      <c r="BU101">
        <f>'Base Table 5'!BX103/'Base Table 5'!BX$131</f>
        <v>3.5187540092574895E-3</v>
      </c>
      <c r="BV101">
        <f>'Base Table 5'!BY103/'Base Table 5'!BY$131</f>
        <v>5.4879932249717557E-3</v>
      </c>
      <c r="BW101">
        <f>'Base Table 5'!BZ103/'Base Table 5'!BZ$131</f>
        <v>8.9183737759081678E-3</v>
      </c>
      <c r="BX101">
        <f>'Base Table 5'!CA103/'Base Table 5'!CA$131</f>
        <v>3.8414845108686209E-3</v>
      </c>
      <c r="BY101">
        <f>'Base Table 5'!CB103/'Base Table 5'!CB$131</f>
        <v>3.6757722740940024E-2</v>
      </c>
      <c r="BZ101">
        <f>'Base Table 5'!CC103/'Base Table 5'!CC$131</f>
        <v>7.0719258974664889E-3</v>
      </c>
      <c r="CA101">
        <f>'Base Table 5'!CD103/'Base Table 5'!CD$131</f>
        <v>2.732616160581449E-3</v>
      </c>
      <c r="CB101">
        <f>'Base Table 5'!CE103/'Base Table 5'!CE$131</f>
        <v>8.4080955703132124E-3</v>
      </c>
      <c r="CC101">
        <f>'Base Table 5'!CF103/'Base Table 5'!CF$131</f>
        <v>5.7982198521401513E-3</v>
      </c>
      <c r="CD101">
        <f>'Base Table 5'!CG103/'Base Table 5'!CG$131</f>
        <v>4.4970093615112955E-3</v>
      </c>
      <c r="CE101">
        <f>'Base Table 5'!CH103/'Base Table 5'!CH$131</f>
        <v>1.2116395914049845E-2</v>
      </c>
      <c r="CF101">
        <f>'Base Table 5'!CI103/'Base Table 5'!CI$131</f>
        <v>1.5852881408314447E-2</v>
      </c>
      <c r="CG101">
        <f>'Base Table 5'!CJ103/'Base Table 5'!CJ$131</f>
        <v>3.9777450266969611E-4</v>
      </c>
      <c r="CH101">
        <f>'Base Table 5'!CK103/'Base Table 5'!CK$131</f>
        <v>1.4597764955369696E-3</v>
      </c>
      <c r="CI101">
        <f>'Base Table 5'!CL103/'Base Table 5'!CL$131</f>
        <v>3.7994257646042917E-4</v>
      </c>
      <c r="CJ101">
        <f>'Base Table 5'!CM103/'Base Table 5'!CM$131</f>
        <v>6.6024669234974152E-4</v>
      </c>
      <c r="CK101">
        <f>'Base Table 5'!CN103/'Base Table 5'!CN$131</f>
        <v>2.6960357119137912E-3</v>
      </c>
      <c r="CL101">
        <f>'Base Table 5'!CO103/'Base Table 5'!CO$131</f>
        <v>5.8926119369678658E-4</v>
      </c>
      <c r="CM101">
        <f>'Base Table 5'!CP103/'Base Table 5'!CP$131</f>
        <v>1.5629813859113951E-4</v>
      </c>
      <c r="CN101">
        <f>'Base Table 5'!CQ103/'Base Table 5'!CQ$131</f>
        <v>9.3733902013459997E-5</v>
      </c>
      <c r="CO101">
        <f>'Base Table 5'!CR103/'Base Table 5'!CR$131</f>
        <v>8.1100660041236769E-4</v>
      </c>
      <c r="CP101">
        <f>'Base Table 5'!CS103/'Base Table 5'!CS$131</f>
        <v>1.1707443995258212E-2</v>
      </c>
      <c r="CQ101">
        <f>'Base Table 5'!CT103/'Base Table 5'!CT$131</f>
        <v>2.3565421265184456E-3</v>
      </c>
      <c r="CR101">
        <f>'Base Table 5'!CU103/'Base Table 5'!CU$131</f>
        <v>2.640903882298895E-3</v>
      </c>
      <c r="CS101">
        <f>'Base Table 5'!CV103/'Base Table 5'!CV$131</f>
        <v>3.6811359292035398E-2</v>
      </c>
      <c r="CT101">
        <f>'Base Table 5'!CW103/'Base Table 5'!CW$131</f>
        <v>5.4843426611742756E-3</v>
      </c>
      <c r="CU101">
        <f>'Base Table 5'!CX103/'Base Table 5'!CX$131</f>
        <v>5.5497291251078431E-4</v>
      </c>
      <c r="CV101">
        <f>'Base Table 5'!CY103/'Base Table 5'!CY$131</f>
        <v>7.118807339449542E-4</v>
      </c>
      <c r="CW101">
        <f>'Base Table 5'!CZ103/'Base Table 5'!CZ$131</f>
        <v>4.0953804009581901E-2</v>
      </c>
      <c r="CX101">
        <f>'Base Table 5'!DA103/'Base Table 5'!DA$131</f>
        <v>6.2898712134977913E-3</v>
      </c>
      <c r="CY101">
        <f>'Base Table 5'!DB103/'Base Table 5'!DB$131</f>
        <v>1.6257408920286756E-3</v>
      </c>
      <c r="CZ101">
        <f>'Base Table 5'!DC103/'Base Table 5'!DC$131</f>
        <v>1.6569075329933399E-2</v>
      </c>
      <c r="DA101">
        <f>'Base Table 5'!DD103/'Base Table 5'!DD$131</f>
        <v>8.2467473951404868E-3</v>
      </c>
      <c r="DB101">
        <f>'Base Table 5'!DE103/'Base Table 5'!DE$131</f>
        <v>1.006153839387413E-2</v>
      </c>
      <c r="DC101">
        <f>'Base Table 5'!DF103/'Base Table 5'!DF$131</f>
        <v>6.71201362570969E-3</v>
      </c>
      <c r="DD101">
        <f>'Base Table 5'!DG103/'Base Table 5'!DG$131</f>
        <v>7.4239820281581806E-3</v>
      </c>
      <c r="DE101">
        <f>'Base Table 5'!DH103/'Base Table 5'!DH$131</f>
        <v>1.5016039808760328E-2</v>
      </c>
      <c r="DF101">
        <f>'Base Table 5'!DI103/'Base Table 5'!DI$131</f>
        <v>5.0669855703831795E-3</v>
      </c>
      <c r="DG101">
        <f>'Base Table 5'!DJ103/'Base Table 5'!DJ$131</f>
        <v>1.6831797137303411E-2</v>
      </c>
      <c r="DH101">
        <f>'Base Table 5'!DK103/'Base Table 5'!DK$131</f>
        <v>1.5219068490888941E-2</v>
      </c>
      <c r="DI101">
        <f>'Base Table 5'!DL103/'Base Table 5'!DL$131</f>
        <v>1.9360996529823871E-3</v>
      </c>
      <c r="DJ101">
        <f>'Base Table 5'!DM103/'Base Table 5'!DM$131</f>
        <v>3.4926446318351389E-3</v>
      </c>
      <c r="DK101">
        <f>'Base Table 5'!DN103/'Base Table 5'!DN$131</f>
        <v>3.4512975532037887E-2</v>
      </c>
      <c r="DL101">
        <f>'Base Table 5'!DO103/'Base Table 5'!DO$131</f>
        <v>8.574581740920819E-3</v>
      </c>
    </row>
    <row r="102" spans="1:116" x14ac:dyDescent="0.4">
      <c r="A102">
        <v>101</v>
      </c>
      <c r="B102">
        <f>'Base Table 5'!E104/'Base Table 5'!E$131</f>
        <v>6.9329780610571999E-4</v>
      </c>
      <c r="C102">
        <f>'Base Table 5'!F104/'Base Table 5'!F$131</f>
        <v>1.9930601506757488E-4</v>
      </c>
      <c r="D102">
        <f>'Base Table 5'!G104/'Base Table 5'!G$131</f>
        <v>1.2922226258299131E-3</v>
      </c>
      <c r="E102">
        <f>'Base Table 5'!H104/'Base Table 5'!H$131</f>
        <v>2.1572729450422636E-3</v>
      </c>
      <c r="F102">
        <f>'Base Table 5'!I104/'Base Table 5'!I$131</f>
        <v>3.343798758125252E-5</v>
      </c>
      <c r="G102">
        <f>'Base Table 5'!J104/'Base Table 5'!J$131</f>
        <v>3.4928222088416844E-3</v>
      </c>
      <c r="H102">
        <f>'Base Table 5'!K104/'Base Table 5'!K$131</f>
        <v>1.6933865048032258E-3</v>
      </c>
      <c r="I102">
        <f>'Base Table 5'!L104/'Base Table 5'!L$131</f>
        <v>4.9100426338228326E-3</v>
      </c>
      <c r="J102">
        <f>'Base Table 5'!M104/'Base Table 5'!M$131</f>
        <v>3.0335719079448526E-3</v>
      </c>
      <c r="K102">
        <f>'Base Table 5'!N104/'Base Table 5'!N$131</f>
        <v>1.4523030586639639E-3</v>
      </c>
      <c r="L102">
        <f>'Base Table 5'!O104/'Base Table 5'!O$131</f>
        <v>1.0275852423739823E-2</v>
      </c>
      <c r="M102">
        <f>'Base Table 5'!P104/'Base Table 5'!P$131</f>
        <v>5.4555804007781422E-3</v>
      </c>
      <c r="N102">
        <f>'Base Table 5'!Q104/'Base Table 5'!Q$131</f>
        <v>8.6043987535258768E-4</v>
      </c>
      <c r="O102">
        <f>'Base Table 5'!R104/'Base Table 5'!R$131</f>
        <v>1.9197336153171187E-3</v>
      </c>
      <c r="P102">
        <f>'Base Table 5'!S104/'Base Table 5'!S$131</f>
        <v>4.1460398605222695E-6</v>
      </c>
      <c r="Q102">
        <f>'Base Table 5'!T104/'Base Table 5'!T$131</f>
        <v>2.7957650340671152E-4</v>
      </c>
      <c r="R102">
        <f>'Base Table 5'!U104/'Base Table 5'!U$131</f>
        <v>3.1520827068481596E-5</v>
      </c>
      <c r="S102">
        <f>'Base Table 5'!V104/'Base Table 5'!V$131</f>
        <v>2.4159385674917368E-4</v>
      </c>
      <c r="T102">
        <f>'Base Table 5'!W104/'Base Table 5'!W$131</f>
        <v>2.6313188158098039E-3</v>
      </c>
      <c r="U102">
        <f>'Base Table 5'!X104/'Base Table 5'!X$131</f>
        <v>6.3927302710453128E-4</v>
      </c>
      <c r="V102">
        <f>'Base Table 5'!Y104/'Base Table 5'!Y$131</f>
        <v>2.9140582084610242E-3</v>
      </c>
      <c r="W102">
        <f>'Base Table 5'!Z104/'Base Table 5'!Z$131</f>
        <v>3.1461437206001825E-3</v>
      </c>
      <c r="X102">
        <f>'Base Table 5'!AA104/'Base Table 5'!AA$131</f>
        <v>9.486525826542868E-3</v>
      </c>
      <c r="Y102">
        <f>'Base Table 5'!AB104/'Base Table 5'!AB$131</f>
        <v>9.9436707099227186E-4</v>
      </c>
      <c r="Z102">
        <f>'Base Table 5'!AC104/'Base Table 5'!AC$131</f>
        <v>1.3845291218588574E-3</v>
      </c>
      <c r="AA102">
        <f>'Base Table 5'!AD104/'Base Table 5'!AD$131</f>
        <v>2.5974039467033482E-6</v>
      </c>
      <c r="AB102">
        <f>'Base Table 5'!AE104/'Base Table 5'!AE$131</f>
        <v>7.4846625766871185E-6</v>
      </c>
      <c r="AC102">
        <f>'Base Table 5'!AF104/'Base Table 5'!AF$131</f>
        <v>3.404362130506533E-4</v>
      </c>
      <c r="AD102">
        <f>'Base Table 5'!AG104/'Base Table 5'!AG$131</f>
        <v>7.8431680124235801E-6</v>
      </c>
      <c r="AE102">
        <f>'Base Table 5'!AH104/'Base Table 5'!AH$131</f>
        <v>1.9056261343012703E-6</v>
      </c>
      <c r="AF102">
        <f>'Base Table 5'!AI104/'Base Table 5'!AI$131</f>
        <v>1.0195225554181006E-5</v>
      </c>
      <c r="AG102">
        <f>'Base Table 5'!AJ104/'Base Table 5'!AJ$131</f>
        <v>5.1671940049958349E-4</v>
      </c>
      <c r="AH102">
        <f>'Base Table 5'!AK104/'Base Table 5'!AK$131</f>
        <v>1.6961717870355476E-3</v>
      </c>
      <c r="AI102">
        <f>'Base Table 5'!AL104/'Base Table 5'!AL$131</f>
        <v>3.6468334291871901E-3</v>
      </c>
      <c r="AJ102">
        <f>'Base Table 5'!AM104/'Base Table 5'!AM$131</f>
        <v>1.4227309323317845E-2</v>
      </c>
      <c r="AK102">
        <f>'Base Table 5'!AN104/'Base Table 5'!AN$131</f>
        <v>5.5335690023598757E-3</v>
      </c>
      <c r="AL102">
        <f>'Base Table 5'!AO104/'Base Table 5'!AO$131</f>
        <v>1.677765353267554E-3</v>
      </c>
      <c r="AM102">
        <f>'Base Table 5'!AP104/'Base Table 5'!AP$131</f>
        <v>5.7612023432022507E-4</v>
      </c>
      <c r="AN102">
        <f>'Base Table 5'!AQ104/'Base Table 5'!AQ$131</f>
        <v>5.1918728078445727E-6</v>
      </c>
      <c r="AO102">
        <f>'Base Table 5'!AR104/'Base Table 5'!AR$131</f>
        <v>1.7780526930028503E-2</v>
      </c>
      <c r="AP102">
        <f>'Base Table 5'!AS104/'Base Table 5'!AS$131</f>
        <v>6.0115016056531759E-3</v>
      </c>
      <c r="AQ102">
        <f>'Base Table 5'!AT104/'Base Table 5'!AT$131</f>
        <v>6.3264891951105148E-3</v>
      </c>
      <c r="AR102">
        <f>'Base Table 5'!AU104/'Base Table 5'!AU$131</f>
        <v>1.6541622491629464E-4</v>
      </c>
      <c r="AS102">
        <f>'Base Table 5'!AV104/'Base Table 5'!AV$131</f>
        <v>6.404458853680688E-4</v>
      </c>
      <c r="AT102">
        <f>'Base Table 5'!AW104/'Base Table 5'!AW$131</f>
        <v>1.0879018242110532E-3</v>
      </c>
      <c r="AU102">
        <f>'Base Table 5'!AX104/'Base Table 5'!AX$131</f>
        <v>3.0616047973596435E-3</v>
      </c>
      <c r="AV102">
        <f>'Base Table 5'!AY104/'Base Table 5'!AY$131</f>
        <v>8.4600961868134877E-4</v>
      </c>
      <c r="AW102">
        <f>'Base Table 5'!AZ104/'Base Table 5'!AZ$131</f>
        <v>1.3394105515217861E-4</v>
      </c>
      <c r="AX102">
        <f>'Base Table 5'!BA104/'Base Table 5'!BA$131</f>
        <v>2.655147575243791E-3</v>
      </c>
      <c r="AY102">
        <f>'Base Table 5'!BB104/'Base Table 5'!BB$131</f>
        <v>8.1567797146024171E-5</v>
      </c>
      <c r="AZ102">
        <f>'Base Table 5'!BC104/'Base Table 5'!BC$131</f>
        <v>1.284010956098551E-3</v>
      </c>
      <c r="BA102">
        <f>'Base Table 5'!BD104/'Base Table 5'!BD$131</f>
        <v>2.8838834642402008E-3</v>
      </c>
      <c r="BB102">
        <f>'Base Table 5'!BE104/'Base Table 5'!BE$131</f>
        <v>3.0367993865026903E-3</v>
      </c>
      <c r="BC102">
        <f>'Base Table 5'!BF104/'Base Table 5'!BF$131</f>
        <v>2.2261195421548925E-3</v>
      </c>
      <c r="BD102">
        <f>'Base Table 5'!BG104/'Base Table 5'!BG$131</f>
        <v>1.0751282439329931E-2</v>
      </c>
      <c r="BE102">
        <f>'Base Table 5'!BH104/'Base Table 5'!BH$131</f>
        <v>6.1673512051155926E-3</v>
      </c>
      <c r="BF102">
        <f>'Base Table 5'!BI104/'Base Table 5'!BI$131</f>
        <v>1.8427487147929938E-3</v>
      </c>
      <c r="BG102">
        <f>'Base Table 5'!BJ104/'Base Table 5'!BJ$131</f>
        <v>1.1271044534913792E-4</v>
      </c>
      <c r="BH102">
        <f>'Base Table 5'!BK104/'Base Table 5'!BK$131</f>
        <v>6.0889097239393908E-4</v>
      </c>
      <c r="BI102">
        <f>'Base Table 5'!BL104/'Base Table 5'!BL$131</f>
        <v>1.1579828549441954E-3</v>
      </c>
      <c r="BJ102">
        <f>'Base Table 5'!BM104/'Base Table 5'!BM$131</f>
        <v>1.1337702009679919E-3</v>
      </c>
      <c r="BK102">
        <f>'Base Table 5'!BN104/'Base Table 5'!BN$131</f>
        <v>1.5630509753187022E-3</v>
      </c>
      <c r="BL102">
        <f>'Base Table 5'!BO104/'Base Table 5'!BO$131</f>
        <v>3.581639050475761E-4</v>
      </c>
      <c r="BM102">
        <f>'Base Table 5'!BP104/'Base Table 5'!BP$131</f>
        <v>2.9163899856410098E-5</v>
      </c>
      <c r="BN102">
        <f>'Base Table 5'!BQ104/'Base Table 5'!BQ$131</f>
        <v>1.0786999804801875E-3</v>
      </c>
      <c r="BO102">
        <f>'Base Table 5'!BR104/'Base Table 5'!BR$131</f>
        <v>7.2259246793273313E-4</v>
      </c>
      <c r="BP102">
        <f>'Base Table 5'!BS104/'Base Table 5'!BS$131</f>
        <v>1.4960798695120737E-4</v>
      </c>
      <c r="BQ102">
        <f>'Base Table 5'!BT104/'Base Table 5'!BT$131</f>
        <v>6.7245546910166543E-3</v>
      </c>
      <c r="BR102">
        <f>'Base Table 5'!BU104/'Base Table 5'!BU$131</f>
        <v>7.016499524009176E-6</v>
      </c>
      <c r="BS102">
        <f>'Base Table 5'!BV104/'Base Table 5'!BV$131</f>
        <v>9.3604904990235993E-3</v>
      </c>
      <c r="BT102">
        <f>'Base Table 5'!BW104/'Base Table 5'!BW$131</f>
        <v>8.8839743512770311E-3</v>
      </c>
      <c r="BU102">
        <f>'Base Table 5'!BX104/'Base Table 5'!BX$131</f>
        <v>6.0258493038475242E-3</v>
      </c>
      <c r="BV102">
        <f>'Base Table 5'!BY104/'Base Table 5'!BY$131</f>
        <v>2.0591901078612063E-3</v>
      </c>
      <c r="BW102">
        <f>'Base Table 5'!BZ104/'Base Table 5'!BZ$131</f>
        <v>1.7067686813398465E-3</v>
      </c>
      <c r="BX102">
        <f>'Base Table 5'!CA104/'Base Table 5'!CA$131</f>
        <v>2.9221681040677745E-3</v>
      </c>
      <c r="BY102">
        <f>'Base Table 5'!CB104/'Base Table 5'!CB$131</f>
        <v>1.3340322835891756E-4</v>
      </c>
      <c r="BZ102">
        <f>'Base Table 5'!CC104/'Base Table 5'!CC$131</f>
        <v>8.4249576196813406E-5</v>
      </c>
      <c r="CA102">
        <f>'Base Table 5'!CD104/'Base Table 5'!CD$131</f>
        <v>2.03718167780274E-2</v>
      </c>
      <c r="CB102">
        <f>'Base Table 5'!CE104/'Base Table 5'!CE$131</f>
        <v>1.7660420889968587E-3</v>
      </c>
      <c r="CC102">
        <f>'Base Table 5'!CF104/'Base Table 5'!CF$131</f>
        <v>6.1554650837705737E-4</v>
      </c>
      <c r="CD102">
        <f>'Base Table 5'!CG104/'Base Table 5'!CG$131</f>
        <v>1.4998038006614721E-5</v>
      </c>
      <c r="CE102">
        <f>'Base Table 5'!CH104/'Base Table 5'!CH$131</f>
        <v>1.0845599443649231E-2</v>
      </c>
      <c r="CF102">
        <f>'Base Table 5'!CI104/'Base Table 5'!CI$131</f>
        <v>1.110644578205062E-2</v>
      </c>
      <c r="CG102">
        <f>'Base Table 5'!CJ104/'Base Table 5'!CJ$131</f>
        <v>8.4466871882906396E-3</v>
      </c>
      <c r="CH102">
        <f>'Base Table 5'!CK104/'Base Table 5'!CK$131</f>
        <v>1.0725139365219572E-3</v>
      </c>
      <c r="CI102">
        <f>'Base Table 5'!CL104/'Base Table 5'!CL$131</f>
        <v>0.10191094541797233</v>
      </c>
      <c r="CJ102">
        <f>'Base Table 5'!CM104/'Base Table 5'!CM$131</f>
        <v>2.1040849575201966E-4</v>
      </c>
      <c r="CK102">
        <f>'Base Table 5'!CN104/'Base Table 5'!CN$131</f>
        <v>4.1384304820394138E-3</v>
      </c>
      <c r="CL102">
        <f>'Base Table 5'!CO104/'Base Table 5'!CO$131</f>
        <v>4.6477665226703831E-4</v>
      </c>
      <c r="CM102">
        <f>'Base Table 5'!CP104/'Base Table 5'!CP$131</f>
        <v>1.1315498673276816E-3</v>
      </c>
      <c r="CN102">
        <f>'Base Table 5'!CQ104/'Base Table 5'!CQ$131</f>
        <v>2.7048314731215554E-3</v>
      </c>
      <c r="CO102">
        <f>'Base Table 5'!CR104/'Base Table 5'!CR$131</f>
        <v>6.4208897299596846E-3</v>
      </c>
      <c r="CP102">
        <f>'Base Table 5'!CS104/'Base Table 5'!CS$131</f>
        <v>4.653633849053161E-3</v>
      </c>
      <c r="CQ102">
        <f>'Base Table 5'!CT104/'Base Table 5'!CT$131</f>
        <v>0</v>
      </c>
      <c r="CR102">
        <f>'Base Table 5'!CU104/'Base Table 5'!CU$131</f>
        <v>0</v>
      </c>
      <c r="CS102">
        <f>'Base Table 5'!CV104/'Base Table 5'!CV$131</f>
        <v>1.0174769911504423E-3</v>
      </c>
      <c r="CT102">
        <f>'Base Table 5'!CW104/'Base Table 5'!CW$131</f>
        <v>7.4551678633883204E-3</v>
      </c>
      <c r="CU102">
        <f>'Base Table 5'!CX104/'Base Table 5'!CX$131</f>
        <v>1.0034067366023606E-2</v>
      </c>
      <c r="CV102">
        <f>'Base Table 5'!CY104/'Base Table 5'!CY$131</f>
        <v>4.4405054366292909E-3</v>
      </c>
      <c r="CW102">
        <f>'Base Table 5'!CZ104/'Base Table 5'!CZ$131</f>
        <v>1.0090642064971823E-2</v>
      </c>
      <c r="CX102">
        <f>'Base Table 5'!DA104/'Base Table 5'!DA$131</f>
        <v>3.5369629815611328E-2</v>
      </c>
      <c r="CY102">
        <f>'Base Table 5'!DB104/'Base Table 5'!DB$131</f>
        <v>3.7412521838911033E-3</v>
      </c>
      <c r="CZ102">
        <f>'Base Table 5'!DC104/'Base Table 5'!DC$131</f>
        <v>8.0628660013201368E-3</v>
      </c>
      <c r="DA102">
        <f>'Base Table 5'!DD104/'Base Table 5'!DD$131</f>
        <v>9.5015648403717033E-3</v>
      </c>
      <c r="DB102">
        <f>'Base Table 5'!DE104/'Base Table 5'!DE$131</f>
        <v>1.2168611976294754E-2</v>
      </c>
      <c r="DC102">
        <f>'Base Table 5'!DF104/'Base Table 5'!DF$131</f>
        <v>7.6531216636887382E-3</v>
      </c>
      <c r="DD102">
        <f>'Base Table 5'!DG104/'Base Table 5'!DG$131</f>
        <v>2.2152543967590512E-3</v>
      </c>
      <c r="DE102">
        <f>'Base Table 5'!DH104/'Base Table 5'!DH$131</f>
        <v>4.7004623366537603E-3</v>
      </c>
      <c r="DF102">
        <f>'Base Table 5'!DI104/'Base Table 5'!DI$131</f>
        <v>4.4881534438820951E-3</v>
      </c>
      <c r="DG102">
        <f>'Base Table 5'!DJ104/'Base Table 5'!DJ$131</f>
        <v>8.6050185545149312E-4</v>
      </c>
      <c r="DH102">
        <f>'Base Table 5'!DK104/'Base Table 5'!DK$131</f>
        <v>1.74622603460419E-3</v>
      </c>
      <c r="DI102">
        <f>'Base Table 5'!DL104/'Base Table 5'!DL$131</f>
        <v>9.3677044457539452E-3</v>
      </c>
      <c r="DJ102">
        <f>'Base Table 5'!DM104/'Base Table 5'!DM$131</f>
        <v>5.4301699864696762E-3</v>
      </c>
      <c r="DK102">
        <f>'Base Table 5'!DN104/'Base Table 5'!DN$131</f>
        <v>8.7818373606050239E-3</v>
      </c>
      <c r="DL102">
        <f>'Base Table 5'!DO104/'Base Table 5'!DO$131</f>
        <v>3.1723521752718574E-4</v>
      </c>
    </row>
    <row r="103" spans="1:116" x14ac:dyDescent="0.4">
      <c r="A103">
        <v>102</v>
      </c>
      <c r="B103">
        <f>'Base Table 5'!E105/'Base Table 5'!E$131</f>
        <v>1.1096755710223786E-5</v>
      </c>
      <c r="C103">
        <f>'Base Table 5'!F105/'Base Table 5'!F$131</f>
        <v>1.6655517976868278E-5</v>
      </c>
      <c r="D103">
        <f>'Base Table 5'!G105/'Base Table 5'!G$131</f>
        <v>1.3852545402924764E-5</v>
      </c>
      <c r="E103">
        <f>'Base Table 5'!H105/'Base Table 5'!H$131</f>
        <v>2.1201410306034993E-6</v>
      </c>
      <c r="F103">
        <f>'Base Table 5'!I105/'Base Table 5'!I$131</f>
        <v>2.5566268170776572E-6</v>
      </c>
      <c r="G103">
        <f>'Base Table 5'!J105/'Base Table 5'!J$131</f>
        <v>3.8300606591489326E-6</v>
      </c>
      <c r="H103">
        <f>'Base Table 5'!K105/'Base Table 5'!K$131</f>
        <v>2.9368244793050397E-5</v>
      </c>
      <c r="I103">
        <f>'Base Table 5'!L105/'Base Table 5'!L$131</f>
        <v>1.263291573016721E-5</v>
      </c>
      <c r="J103">
        <f>'Base Table 5'!M105/'Base Table 5'!M$131</f>
        <v>1.2666152201537425E-5</v>
      </c>
      <c r="K103">
        <f>'Base Table 5'!N105/'Base Table 5'!N$131</f>
        <v>1.8862389010914131E-6</v>
      </c>
      <c r="L103">
        <f>'Base Table 5'!O105/'Base Table 5'!O$131</f>
        <v>3.970641494087989E-5</v>
      </c>
      <c r="M103">
        <f>'Base Table 5'!P105/'Base Table 5'!P$131</f>
        <v>1.1999172005366433E-5</v>
      </c>
      <c r="N103">
        <f>'Base Table 5'!Q105/'Base Table 5'!Q$131</f>
        <v>1.6153953398043777E-5</v>
      </c>
      <c r="O103">
        <f>'Base Table 5'!R105/'Base Table 5'!R$131</f>
        <v>7.0555943033275561E-6</v>
      </c>
      <c r="P103">
        <f>'Base Table 5'!S105/'Base Table 5'!S$131</f>
        <v>1.4232674148061521E-6</v>
      </c>
      <c r="Q103">
        <f>'Base Table 5'!T105/'Base Table 5'!T$131</f>
        <v>8.5841814970967092E-6</v>
      </c>
      <c r="R103">
        <f>'Base Table 5'!U105/'Base Table 5'!U$131</f>
        <v>1.4299692279847749E-5</v>
      </c>
      <c r="S103">
        <f>'Base Table 5'!V105/'Base Table 5'!V$131</f>
        <v>1.2757777446968806E-5</v>
      </c>
      <c r="T103">
        <f>'Base Table 5'!W105/'Base Table 5'!W$131</f>
        <v>1.9831332472851134E-5</v>
      </c>
      <c r="U103">
        <f>'Base Table 5'!X105/'Base Table 5'!X$131</f>
        <v>1.5118669266317791E-5</v>
      </c>
      <c r="V103">
        <f>'Base Table 5'!Y105/'Base Table 5'!Y$131</f>
        <v>2.9857153775215413E-5</v>
      </c>
      <c r="W103">
        <f>'Base Table 5'!Z105/'Base Table 5'!Z$131</f>
        <v>1.5499314353865884E-5</v>
      </c>
      <c r="X103">
        <f>'Base Table 5'!AA105/'Base Table 5'!AA$131</f>
        <v>3.5191822179851032E-5</v>
      </c>
      <c r="Y103">
        <f>'Base Table 5'!AB105/'Base Table 5'!AB$131</f>
        <v>3.2958802485657003E-6</v>
      </c>
      <c r="Z103">
        <f>'Base Table 5'!AC105/'Base Table 5'!AC$131</f>
        <v>1.0810440994515195E-5</v>
      </c>
      <c r="AA103">
        <f>'Base Table 5'!AD105/'Base Table 5'!AD$131</f>
        <v>1.0389615786813394E-6</v>
      </c>
      <c r="AB103">
        <f>'Base Table 5'!AE105/'Base Table 5'!AE$131</f>
        <v>3.5582822085889574E-6</v>
      </c>
      <c r="AC103">
        <f>'Base Table 5'!AF105/'Base Table 5'!AF$131</f>
        <v>5.1398205978897707E-5</v>
      </c>
      <c r="AD103">
        <f>'Base Table 5'!AG105/'Base Table 5'!AG$131</f>
        <v>1.960792003105895E-6</v>
      </c>
      <c r="AE103">
        <f>'Base Table 5'!AH105/'Base Table 5'!AH$131</f>
        <v>7.2595281306715071E-7</v>
      </c>
      <c r="AF103">
        <f>'Base Table 5'!AI105/'Base Table 5'!AI$131</f>
        <v>4.7722332381272797E-6</v>
      </c>
      <c r="AG103">
        <f>'Base Table 5'!AJ105/'Base Table 5'!AJ$131</f>
        <v>1.1457119067443792E-5</v>
      </c>
      <c r="AH103">
        <f>'Base Table 5'!AK105/'Base Table 5'!AK$131</f>
        <v>2.0484156345504261E-5</v>
      </c>
      <c r="AI103">
        <f>'Base Table 5'!AL105/'Base Table 5'!AL$131</f>
        <v>4.591401981148929E-5</v>
      </c>
      <c r="AJ103">
        <f>'Base Table 5'!AM105/'Base Table 5'!AM$131</f>
        <v>2.5710134458057907E-5</v>
      </c>
      <c r="AK103">
        <f>'Base Table 5'!AN105/'Base Table 5'!AN$131</f>
        <v>5.070671467679707E-5</v>
      </c>
      <c r="AL103">
        <f>'Base Table 5'!AO105/'Base Table 5'!AO$131</f>
        <v>6.1196843333707402E-6</v>
      </c>
      <c r="AM103">
        <f>'Base Table 5'!AP105/'Base Table 5'!AP$131</f>
        <v>1.9417122570595337E-5</v>
      </c>
      <c r="AN103">
        <f>'Base Table 5'!AQ105/'Base Table 5'!AQ$131</f>
        <v>1.88111333617557E-6</v>
      </c>
      <c r="AO103">
        <f>'Base Table 5'!AR105/'Base Table 5'!AR$131</f>
        <v>2.4138467424985106E-5</v>
      </c>
      <c r="AP103">
        <f>'Base Table 5'!AS105/'Base Table 5'!AS$131</f>
        <v>5.8767359835777767E-5</v>
      </c>
      <c r="AQ103">
        <f>'Base Table 5'!AT105/'Base Table 5'!AT$131</f>
        <v>1.2274938094006241E-5</v>
      </c>
      <c r="AR103">
        <f>'Base Table 5'!AU105/'Base Table 5'!AU$131</f>
        <v>7.3558984973838985E-5</v>
      </c>
      <c r="AS103">
        <f>'Base Table 5'!AV105/'Base Table 5'!AV$131</f>
        <v>3.6126593794848489E-5</v>
      </c>
      <c r="AT103">
        <f>'Base Table 5'!AW105/'Base Table 5'!AW$131</f>
        <v>3.4099024895504102E-5</v>
      </c>
      <c r="AU103">
        <f>'Base Table 5'!AX105/'Base Table 5'!AX$131</f>
        <v>2.1339728824318825E-5</v>
      </c>
      <c r="AV103">
        <f>'Base Table 5'!AY105/'Base Table 5'!AY$131</f>
        <v>1.6738570258196544E-5</v>
      </c>
      <c r="AW103">
        <f>'Base Table 5'!AZ105/'Base Table 5'!AZ$131</f>
        <v>5.8184646026141874E-6</v>
      </c>
      <c r="AX103">
        <f>'Base Table 5'!BA105/'Base Table 5'!BA$131</f>
        <v>4.3898561031058869E-5</v>
      </c>
      <c r="AY103">
        <f>'Base Table 5'!BB105/'Base Table 5'!BB$131</f>
        <v>2.7992379634689135E-5</v>
      </c>
      <c r="AZ103">
        <f>'Base Table 5'!BC105/'Base Table 5'!BC$131</f>
        <v>5.7000908491500328E-5</v>
      </c>
      <c r="BA103">
        <f>'Base Table 5'!BD105/'Base Table 5'!BD$131</f>
        <v>1.3004625439013322E-5</v>
      </c>
      <c r="BB103">
        <f>'Base Table 5'!BE105/'Base Table 5'!BE$131</f>
        <v>2.8951176453930427E-5</v>
      </c>
      <c r="BC103">
        <f>'Base Table 5'!BF105/'Base Table 5'!BF$131</f>
        <v>2.722173094838297E-5</v>
      </c>
      <c r="BD103">
        <f>'Base Table 5'!BG105/'Base Table 5'!BG$131</f>
        <v>1.6577004982966379E-6</v>
      </c>
      <c r="BE103">
        <f>'Base Table 5'!BH105/'Base Table 5'!BH$131</f>
        <v>3.5108214461387109E-5</v>
      </c>
      <c r="BF103">
        <f>'Base Table 5'!BI105/'Base Table 5'!BI$131</f>
        <v>6.4294224666296178E-5</v>
      </c>
      <c r="BG103">
        <f>'Base Table 5'!BJ105/'Base Table 5'!BJ$131</f>
        <v>5.4315180298111006E-5</v>
      </c>
      <c r="BH103">
        <f>'Base Table 5'!BK105/'Base Table 5'!BK$131</f>
        <v>3.7371254897235831E-5</v>
      </c>
      <c r="BI103">
        <f>'Base Table 5'!BL105/'Base Table 5'!BL$131</f>
        <v>2.8175552513371111E-5</v>
      </c>
      <c r="BJ103">
        <f>'Base Table 5'!BM105/'Base Table 5'!BM$131</f>
        <v>1.9035131721538367E-5</v>
      </c>
      <c r="BK103">
        <f>'Base Table 5'!BN105/'Base Table 5'!BN$131</f>
        <v>2.0703457143626069E-5</v>
      </c>
      <c r="BL103">
        <f>'Base Table 5'!BO105/'Base Table 5'!BO$131</f>
        <v>3.7347477282499926E-5</v>
      </c>
      <c r="BM103">
        <f>'Base Table 5'!BP105/'Base Table 5'!BP$131</f>
        <v>1.3934969214666941E-5</v>
      </c>
      <c r="BN103">
        <f>'Base Table 5'!BQ105/'Base Table 5'!BQ$131</f>
        <v>4.6722623462814766E-5</v>
      </c>
      <c r="BO103">
        <f>'Base Table 5'!BR105/'Base Table 5'!BR$131</f>
        <v>2.7385174686066698E-5</v>
      </c>
      <c r="BP103">
        <f>'Base Table 5'!BS105/'Base Table 5'!BS$131</f>
        <v>7.1652571637852191E-5</v>
      </c>
      <c r="BQ103">
        <f>'Base Table 5'!BT105/'Base Table 5'!BT$131</f>
        <v>5.2562536171307306E-5</v>
      </c>
      <c r="BR103">
        <f>'Base Table 5'!BU105/'Base Table 5'!BU$131</f>
        <v>2.7853376898339455E-6</v>
      </c>
      <c r="BS103">
        <f>'Base Table 5'!BV105/'Base Table 5'!BV$131</f>
        <v>5.319230975835748E-6</v>
      </c>
      <c r="BT103">
        <f>'Base Table 5'!BW105/'Base Table 5'!BW$131</f>
        <v>1.1616373875767001E-5</v>
      </c>
      <c r="BU103">
        <f>'Base Table 5'!BX105/'Base Table 5'!BX$131</f>
        <v>7.7015526028252539E-6</v>
      </c>
      <c r="BV103">
        <f>'Base Table 5'!BY105/'Base Table 5'!BY$131</f>
        <v>6.8469993994870311E-6</v>
      </c>
      <c r="BW103">
        <f>'Base Table 5'!BZ105/'Base Table 5'!BZ$131</f>
        <v>5.7319189840274791E-5</v>
      </c>
      <c r="BX103">
        <f>'Base Table 5'!CA105/'Base Table 5'!CA$131</f>
        <v>4.6898247563919082E-5</v>
      </c>
      <c r="BY103">
        <f>'Base Table 5'!CB105/'Base Table 5'!CB$131</f>
        <v>4.0421743946827032E-5</v>
      </c>
      <c r="BZ103">
        <f>'Base Table 5'!CC105/'Base Table 5'!CC$131</f>
        <v>2.7812899731919621E-5</v>
      </c>
      <c r="CA103">
        <f>'Base Table 5'!CD105/'Base Table 5'!CD$131</f>
        <v>1.9579423078134941E-5</v>
      </c>
      <c r="CB103">
        <f>'Base Table 5'!CE105/'Base Table 5'!CE$131</f>
        <v>3.4811887495416298E-5</v>
      </c>
      <c r="CC103">
        <f>'Base Table 5'!CF105/'Base Table 5'!CF$131</f>
        <v>2.5790148795279085E-5</v>
      </c>
      <c r="CD103">
        <f>'Base Table 5'!CG105/'Base Table 5'!CG$131</f>
        <v>7.1136274454846133E-6</v>
      </c>
      <c r="CE103">
        <f>'Base Table 5'!CH105/'Base Table 5'!CH$131</f>
        <v>1.8161705697197955E-5</v>
      </c>
      <c r="CF103">
        <f>'Base Table 5'!CI105/'Base Table 5'!CI$131</f>
        <v>2.6209082773819187E-5</v>
      </c>
      <c r="CG103">
        <f>'Base Table 5'!CJ105/'Base Table 5'!CJ$131</f>
        <v>4.2044989884130351E-4</v>
      </c>
      <c r="CH103">
        <f>'Base Table 5'!CK105/'Base Table 5'!CK$131</f>
        <v>3.7932959834274868E-5</v>
      </c>
      <c r="CI103">
        <f>'Base Table 5'!CL105/'Base Table 5'!CL$131</f>
        <v>2.5263157411231438E-5</v>
      </c>
      <c r="CJ103">
        <f>'Base Table 5'!CM105/'Base Table 5'!CM$131</f>
        <v>7.8364487163631251E-5</v>
      </c>
      <c r="CK103">
        <f>'Base Table 5'!CN105/'Base Table 5'!CN$131</f>
        <v>3.9169219172560508E-4</v>
      </c>
      <c r="CL103">
        <f>'Base Table 5'!CO105/'Base Table 5'!CO$131</f>
        <v>2.0489691601790875E-5</v>
      </c>
      <c r="CM103">
        <f>'Base Table 5'!CP105/'Base Table 5'!CP$131</f>
        <v>4.4622833137378183E-4</v>
      </c>
      <c r="CN103">
        <f>'Base Table 5'!CQ105/'Base Table 5'!CQ$131</f>
        <v>1.2498172099592877E-3</v>
      </c>
      <c r="CO103">
        <f>'Base Table 5'!CR105/'Base Table 5'!CR$131</f>
        <v>1.8871492155441121E-4</v>
      </c>
      <c r="CP103">
        <f>'Base Table 5'!CS105/'Base Table 5'!CS$131</f>
        <v>6.2178181707650676E-5</v>
      </c>
      <c r="CQ103">
        <f>'Base Table 5'!CT105/'Base Table 5'!CT$131</f>
        <v>0</v>
      </c>
      <c r="CR103">
        <f>'Base Table 5'!CU105/'Base Table 5'!CU$131</f>
        <v>0</v>
      </c>
      <c r="CS103">
        <f>'Base Table 5'!CV105/'Base Table 5'!CV$131</f>
        <v>2.2627433628318584E-5</v>
      </c>
      <c r="CT103">
        <f>'Base Table 5'!CW105/'Base Table 5'!CW$131</f>
        <v>9.7607957758012753E-5</v>
      </c>
      <c r="CU103">
        <f>'Base Table 5'!CX105/'Base Table 5'!CX$131</f>
        <v>3.7316872769629217E-4</v>
      </c>
      <c r="CV103">
        <f>'Base Table 5'!CY105/'Base Table 5'!CY$131</f>
        <v>1.2003227998640844E-4</v>
      </c>
      <c r="CW103">
        <f>'Base Table 5'!CZ105/'Base Table 5'!CZ$131</f>
        <v>3.0946258791738003E-5</v>
      </c>
      <c r="CX103">
        <f>'Base Table 5'!DA105/'Base Table 5'!DA$131</f>
        <v>2.632660643309954E-4</v>
      </c>
      <c r="CY103">
        <f>'Base Table 5'!DB105/'Base Table 5'!DB$131</f>
        <v>9.5317464083703401E-5</v>
      </c>
      <c r="CZ103">
        <f>'Base Table 5'!DC105/'Base Table 5'!DC$131</f>
        <v>2.9074128463901045E-4</v>
      </c>
      <c r="DA103">
        <f>'Base Table 5'!DD105/'Base Table 5'!DD$131</f>
        <v>6.9847095738220246E-5</v>
      </c>
      <c r="DB103">
        <f>'Base Table 5'!DE105/'Base Table 5'!DE$131</f>
        <v>9.5325303711926241E-5</v>
      </c>
      <c r="DC103">
        <f>'Base Table 5'!DF105/'Base Table 5'!DF$131</f>
        <v>5.7321240422441899E-5</v>
      </c>
      <c r="DD103">
        <f>'Base Table 5'!DG105/'Base Table 5'!DG$131</f>
        <v>1.9096628769433341E-5</v>
      </c>
      <c r="DE103">
        <f>'Base Table 5'!DH105/'Base Table 5'!DH$131</f>
        <v>4.579219269536233E-5</v>
      </c>
      <c r="DF103">
        <f>'Base Table 5'!DI105/'Base Table 5'!DI$131</f>
        <v>6.5240373609201673E-5</v>
      </c>
      <c r="DG103">
        <f>'Base Table 5'!DJ105/'Base Table 5'!DJ$131</f>
        <v>3.378688814278141E-5</v>
      </c>
      <c r="DH103">
        <f>'Base Table 5'!DK105/'Base Table 5'!DK$131</f>
        <v>7.6169732239283011E-5</v>
      </c>
      <c r="DI103">
        <f>'Base Table 5'!DL105/'Base Table 5'!DL$131</f>
        <v>1.1536698749427093E-5</v>
      </c>
      <c r="DJ103">
        <f>'Base Table 5'!DM105/'Base Table 5'!DM$131</f>
        <v>4.2757069803329543E-5</v>
      </c>
      <c r="DK103">
        <f>'Base Table 5'!DN105/'Base Table 5'!DN$131</f>
        <v>9.5836007470940826E-5</v>
      </c>
      <c r="DL103">
        <f>'Base Table 5'!DO105/'Base Table 5'!DO$131</f>
        <v>3.4879264754297908E-5</v>
      </c>
    </row>
    <row r="104" spans="1:116" x14ac:dyDescent="0.4">
      <c r="A104">
        <v>103</v>
      </c>
      <c r="B104">
        <f>'Base Table 5'!E106/'Base Table 5'!E$131</f>
        <v>1.3820162266078677E-4</v>
      </c>
      <c r="C104">
        <f>'Base Table 5'!F106/'Base Table 5'!F$131</f>
        <v>1.168060171369728E-5</v>
      </c>
      <c r="D104">
        <f>'Base Table 5'!G106/'Base Table 5'!G$131</f>
        <v>9.0833311832887978E-5</v>
      </c>
      <c r="E104">
        <f>'Base Table 5'!H106/'Base Table 5'!H$131</f>
        <v>2.5270903228665598E-4</v>
      </c>
      <c r="F104">
        <f>'Base Table 5'!I106/'Base Table 5'!I$131</f>
        <v>2.3099347557806904E-6</v>
      </c>
      <c r="G104">
        <f>'Base Table 5'!J106/'Base Table 5'!J$131</f>
        <v>3.8905691804867477E-4</v>
      </c>
      <c r="H104">
        <f>'Base Table 5'!K106/'Base Table 5'!K$131</f>
        <v>2.6932578313609238E-4</v>
      </c>
      <c r="I104">
        <f>'Base Table 5'!L106/'Base Table 5'!L$131</f>
        <v>2.0485824001935152E-3</v>
      </c>
      <c r="J104">
        <f>'Base Table 5'!M106/'Base Table 5'!M$131</f>
        <v>4.6988521224087474E-4</v>
      </c>
      <c r="K104">
        <f>'Base Table 5'!N106/'Base Table 5'!N$131</f>
        <v>5.7270749742231253E-4</v>
      </c>
      <c r="L104">
        <f>'Base Table 5'!O106/'Base Table 5'!O$131</f>
        <v>3.6774078319878334E-3</v>
      </c>
      <c r="M104">
        <f>'Base Table 5'!P106/'Base Table 5'!P$131</f>
        <v>1.8292836076050022E-3</v>
      </c>
      <c r="N104">
        <f>'Base Table 5'!Q106/'Base Table 5'!Q$131</f>
        <v>2.0559542252500786E-3</v>
      </c>
      <c r="O104">
        <f>'Base Table 5'!R106/'Base Table 5'!R$131</f>
        <v>5.4329201070938402E-4</v>
      </c>
      <c r="P104">
        <f>'Base Table 5'!S106/'Base Table 5'!S$131</f>
        <v>1.2995050309099648E-6</v>
      </c>
      <c r="Q104">
        <f>'Base Table 5'!T106/'Base Table 5'!T$131</f>
        <v>3.6800935857591455E-4</v>
      </c>
      <c r="R104">
        <f>'Base Table 5'!U106/'Base Table 5'!U$131</f>
        <v>8.0933742229050312E-6</v>
      </c>
      <c r="S104">
        <f>'Base Table 5'!V106/'Base Table 5'!V$131</f>
        <v>7.8294305427972952E-6</v>
      </c>
      <c r="T104">
        <f>'Base Table 5'!W106/'Base Table 5'!W$131</f>
        <v>3.0116280609061104E-4</v>
      </c>
      <c r="U104">
        <f>'Base Table 5'!X106/'Base Table 5'!X$131</f>
        <v>3.5720145433375565E-3</v>
      </c>
      <c r="V104">
        <f>'Base Table 5'!Y106/'Base Table 5'!Y$131</f>
        <v>6.6504565869139295E-4</v>
      </c>
      <c r="W104">
        <f>'Base Table 5'!Z106/'Base Table 5'!Z$131</f>
        <v>3.6597348968250956E-4</v>
      </c>
      <c r="X104">
        <f>'Base Table 5'!AA106/'Base Table 5'!AA$131</f>
        <v>3.2331872662526582E-3</v>
      </c>
      <c r="Y104">
        <f>'Base Table 5'!AB106/'Base Table 5'!AB$131</f>
        <v>2.5662922117241115E-5</v>
      </c>
      <c r="Z104">
        <f>'Base Table 5'!AC106/'Base Table 5'!AC$131</f>
        <v>1.8828890850257306E-3</v>
      </c>
      <c r="AA104">
        <f>'Base Table 5'!AD106/'Base Table 5'!AD$131</f>
        <v>7.7922118401100441E-7</v>
      </c>
      <c r="AB104">
        <f>'Base Table 5'!AE106/'Base Table 5'!AE$131</f>
        <v>1.8404907975460126E-6</v>
      </c>
      <c r="AC104">
        <f>'Base Table 5'!AF106/'Base Table 5'!AF$131</f>
        <v>4.4549772548956447E-4</v>
      </c>
      <c r="AD104">
        <f>'Base Table 5'!AG106/'Base Table 5'!AG$131</f>
        <v>1.960792003105895E-6</v>
      </c>
      <c r="AE104">
        <f>'Base Table 5'!AH106/'Base Table 5'!AH$131</f>
        <v>1.1451905626134302E-4</v>
      </c>
      <c r="AF104">
        <f>'Base Table 5'!AI106/'Base Table 5'!AI$131</f>
        <v>1.5314530300535723E-4</v>
      </c>
      <c r="AG104">
        <f>'Base Table 5'!AJ106/'Base Table 5'!AJ$131</f>
        <v>7.777851790174851E-4</v>
      </c>
      <c r="AH104">
        <f>'Base Table 5'!AK106/'Base Table 5'!AK$131</f>
        <v>2.3463969760334569E-3</v>
      </c>
      <c r="AI104">
        <f>'Base Table 5'!AL106/'Base Table 5'!AL$131</f>
        <v>6.1467024806960901E-3</v>
      </c>
      <c r="AJ104">
        <f>'Base Table 5'!AM106/'Base Table 5'!AM$131</f>
        <v>7.0120626375503748E-3</v>
      </c>
      <c r="AK104">
        <f>'Base Table 5'!AN106/'Base Table 5'!AN$131</f>
        <v>1.3938869504220308E-3</v>
      </c>
      <c r="AL104">
        <f>'Base Table 5'!AO106/'Base Table 5'!AO$131</f>
        <v>1.5747673552524875E-3</v>
      </c>
      <c r="AM104">
        <f>'Base Table 5'!AP106/'Base Table 5'!AP$131</f>
        <v>9.6918035434919014E-3</v>
      </c>
      <c r="AN104">
        <f>'Base Table 5'!AQ106/'Base Table 5'!AQ$131</f>
        <v>1.5801352023874787E-6</v>
      </c>
      <c r="AO104">
        <f>'Base Table 5'!AR106/'Base Table 5'!AR$131</f>
        <v>4.8458738873598944E-3</v>
      </c>
      <c r="AP104">
        <f>'Base Table 5'!AS106/'Base Table 5'!AS$131</f>
        <v>3.0384330937840032E-3</v>
      </c>
      <c r="AQ104">
        <f>'Base Table 5'!AT106/'Base Table 5'!AT$131</f>
        <v>8.1521824966281527E-3</v>
      </c>
      <c r="AR104">
        <f>'Base Table 5'!AU106/'Base Table 5'!AU$131</f>
        <v>6.2647735536052879E-3</v>
      </c>
      <c r="AS104">
        <f>'Base Table 5'!AV106/'Base Table 5'!AV$131</f>
        <v>2.1117238101800882E-3</v>
      </c>
      <c r="AT104">
        <f>'Base Table 5'!AW106/'Base Table 5'!AW$131</f>
        <v>8.5451748016577653E-5</v>
      </c>
      <c r="AU104">
        <f>'Base Table 5'!AX106/'Base Table 5'!AX$131</f>
        <v>4.9567596936307586E-3</v>
      </c>
      <c r="AV104">
        <f>'Base Table 5'!AY106/'Base Table 5'!AY$131</f>
        <v>5.8139137337660934E-3</v>
      </c>
      <c r="AW104">
        <f>'Base Table 5'!AZ106/'Base Table 5'!AZ$131</f>
        <v>2.02598937463026E-4</v>
      </c>
      <c r="AX104">
        <f>'Base Table 5'!BA106/'Base Table 5'!BA$131</f>
        <v>2.8261165355622015E-4</v>
      </c>
      <c r="AY104">
        <f>'Base Table 5'!BB106/'Base Table 5'!BB$131</f>
        <v>2.5241427047966282E-5</v>
      </c>
      <c r="AZ104">
        <f>'Base Table 5'!BC106/'Base Table 5'!BC$131</f>
        <v>3.0532974754559599E-5</v>
      </c>
      <c r="BA104">
        <f>'Base Table 5'!BD106/'Base Table 5'!BD$131</f>
        <v>5.5337869531697018E-3</v>
      </c>
      <c r="BB104">
        <f>'Base Table 5'!BE106/'Base Table 5'!BE$131</f>
        <v>2.3522062333528474E-3</v>
      </c>
      <c r="BC104">
        <f>'Base Table 5'!BF106/'Base Table 5'!BF$131</f>
        <v>3.180179210122406E-3</v>
      </c>
      <c r="BD104">
        <f>'Base Table 5'!BG106/'Base Table 5'!BG$131</f>
        <v>9.3863005716645857E-3</v>
      </c>
      <c r="BE104">
        <f>'Base Table 5'!BH106/'Base Table 5'!BH$131</f>
        <v>2.3865346778160351E-3</v>
      </c>
      <c r="BF104">
        <f>'Base Table 5'!BI106/'Base Table 5'!BI$131</f>
        <v>1.3723943231802959E-4</v>
      </c>
      <c r="BG104">
        <f>'Base Table 5'!BJ106/'Base Table 5'!BJ$131</f>
        <v>2.7423023172014717E-5</v>
      </c>
      <c r="BH104">
        <f>'Base Table 5'!BK106/'Base Table 5'!BK$131</f>
        <v>1.9614592853069118E-3</v>
      </c>
      <c r="BI104">
        <f>'Base Table 5'!BL106/'Base Table 5'!BL$131</f>
        <v>2.027190913309761E-3</v>
      </c>
      <c r="BJ104">
        <f>'Base Table 5'!BM106/'Base Table 5'!BM$131</f>
        <v>3.3320919420983816E-3</v>
      </c>
      <c r="BK104">
        <f>'Base Table 5'!BN106/'Base Table 5'!BN$131</f>
        <v>3.6144343642645995E-3</v>
      </c>
      <c r="BL104">
        <f>'Base Table 5'!BO106/'Base Table 5'!BO$131</f>
        <v>1.9237800307091845E-3</v>
      </c>
      <c r="BM104">
        <f>'Base Table 5'!BP106/'Base Table 5'!BP$131</f>
        <v>1.0173854666632072E-3</v>
      </c>
      <c r="BN104">
        <f>'Base Table 5'!BQ106/'Base Table 5'!BQ$131</f>
        <v>1.3470778840523133E-3</v>
      </c>
      <c r="BO104">
        <f>'Base Table 5'!BR106/'Base Table 5'!BR$131</f>
        <v>6.7859228929722387E-4</v>
      </c>
      <c r="BP104">
        <f>'Base Table 5'!BS106/'Base Table 5'!BS$131</f>
        <v>2.8421213139682717E-4</v>
      </c>
      <c r="BQ104">
        <f>'Base Table 5'!BT106/'Base Table 5'!BT$131</f>
        <v>1.3736962253231302E-3</v>
      </c>
      <c r="BR104">
        <f>'Base Table 5'!BU106/'Base Table 5'!BU$131</f>
        <v>1.1013820564956972E-3</v>
      </c>
      <c r="BS104">
        <f>'Base Table 5'!BV106/'Base Table 5'!BV$131</f>
        <v>1.3233259911988172E-3</v>
      </c>
      <c r="BT104">
        <f>'Base Table 5'!BW106/'Base Table 5'!BW$131</f>
        <v>1.8668463838422652E-3</v>
      </c>
      <c r="BU104">
        <f>'Base Table 5'!BX106/'Base Table 5'!BX$131</f>
        <v>1.4310216521535336E-3</v>
      </c>
      <c r="BV104">
        <f>'Base Table 5'!BY106/'Base Table 5'!BY$131</f>
        <v>1.9212729363907357E-3</v>
      </c>
      <c r="BW104">
        <f>'Base Table 5'!BZ106/'Base Table 5'!BZ$131</f>
        <v>1.4653154040374138E-3</v>
      </c>
      <c r="BX104">
        <f>'Base Table 5'!CA106/'Base Table 5'!CA$131</f>
        <v>1.6628737853079602E-3</v>
      </c>
      <c r="BY104">
        <f>'Base Table 5'!CB106/'Base Table 5'!CB$131</f>
        <v>1.4272709289444531E-3</v>
      </c>
      <c r="BZ104">
        <f>'Base Table 5'!CC106/'Base Table 5'!CC$131</f>
        <v>2.0502798216350325E-3</v>
      </c>
      <c r="CA104">
        <f>'Base Table 5'!CD106/'Base Table 5'!CD$131</f>
        <v>1.3945255522924073E-3</v>
      </c>
      <c r="CB104">
        <f>'Base Table 5'!CE106/'Base Table 5'!CE$131</f>
        <v>4.2694188884412074E-3</v>
      </c>
      <c r="CC104">
        <f>'Base Table 5'!CF106/'Base Table 5'!CF$131</f>
        <v>1.303937552266256E-3</v>
      </c>
      <c r="CD104">
        <f>'Base Table 5'!CG106/'Base Table 5'!CG$131</f>
        <v>2.8624922921688433E-4</v>
      </c>
      <c r="CE104">
        <f>'Base Table 5'!CH106/'Base Table 5'!CH$131</f>
        <v>3.3448914187038728E-3</v>
      </c>
      <c r="CF104">
        <f>'Base Table 5'!CI106/'Base Table 5'!CI$131</f>
        <v>4.0249675499652981E-3</v>
      </c>
      <c r="CG104">
        <f>'Base Table 5'!CJ106/'Base Table 5'!CJ$131</f>
        <v>2.4303489616728864E-3</v>
      </c>
      <c r="CH104">
        <f>'Base Table 5'!CK106/'Base Table 5'!CK$131</f>
        <v>5.5529141838105908E-3</v>
      </c>
      <c r="CI104">
        <f>'Base Table 5'!CL106/'Base Table 5'!CL$131</f>
        <v>3.5348324682328715E-4</v>
      </c>
      <c r="CJ104">
        <f>'Base Table 5'!CM106/'Base Table 5'!CM$131</f>
        <v>4.1530817820605178E-4</v>
      </c>
      <c r="CK104">
        <f>'Base Table 5'!CN106/'Base Table 5'!CN$131</f>
        <v>2.2102072828310485E-4</v>
      </c>
      <c r="CL104">
        <f>'Base Table 5'!CO106/'Base Table 5'!CO$131</f>
        <v>5.3075603654450328E-4</v>
      </c>
      <c r="CM104">
        <f>'Base Table 5'!CP106/'Base Table 5'!CP$131</f>
        <v>4.8953464056052283E-4</v>
      </c>
      <c r="CN104">
        <f>'Base Table 5'!CQ106/'Base Table 5'!CQ$131</f>
        <v>8.4362727448971113E-4</v>
      </c>
      <c r="CO104">
        <f>'Base Table 5'!CR106/'Base Table 5'!CR$131</f>
        <v>5.5944805861063266E-4</v>
      </c>
      <c r="CP104">
        <f>'Base Table 5'!CS106/'Base Table 5'!CS$131</f>
        <v>7.7087327882306433E-3</v>
      </c>
      <c r="CQ104">
        <f>'Base Table 5'!CT106/'Base Table 5'!CT$131</f>
        <v>3.3447578603570933E-5</v>
      </c>
      <c r="CR104">
        <f>'Base Table 5'!CU106/'Base Table 5'!CU$131</f>
        <v>2.4788373521303799E-5</v>
      </c>
      <c r="CS104">
        <f>'Base Table 5'!CV106/'Base Table 5'!CV$131</f>
        <v>3.5991115044247779E-3</v>
      </c>
      <c r="CT104">
        <f>'Base Table 5'!CW106/'Base Table 5'!CW$131</f>
        <v>4.458564299783912E-3</v>
      </c>
      <c r="CU104">
        <f>'Base Table 5'!CX106/'Base Table 5'!CX$131</f>
        <v>5.3666966800477956E-3</v>
      </c>
      <c r="CV104">
        <f>'Base Table 5'!CY106/'Base Table 5'!CY$131</f>
        <v>2.2362504247366633E-3</v>
      </c>
      <c r="CW104">
        <f>'Base Table 5'!CZ106/'Base Table 5'!CZ$131</f>
        <v>4.9677776246600863E-3</v>
      </c>
      <c r="CX104">
        <f>'Base Table 5'!DA106/'Base Table 5'!DA$131</f>
        <v>4.1482030887824012E-3</v>
      </c>
      <c r="CY104">
        <f>'Base Table 5'!DB106/'Base Table 5'!DB$131</f>
        <v>2.4574369845436307E-4</v>
      </c>
      <c r="CZ104">
        <f>'Base Table 5'!DC106/'Base Table 5'!DC$131</f>
        <v>5.8190380933491317E-3</v>
      </c>
      <c r="DA104">
        <f>'Base Table 5'!DD106/'Base Table 5'!DD$131</f>
        <v>2.3868075227645126E-3</v>
      </c>
      <c r="DB104">
        <f>'Base Table 5'!DE106/'Base Table 5'!DE$131</f>
        <v>3.0867461117934951E-3</v>
      </c>
      <c r="DC104">
        <f>'Base Table 5'!DF106/'Base Table 5'!DF$131</f>
        <v>2.1173304277252209E-3</v>
      </c>
      <c r="DD104">
        <f>'Base Table 5'!DG106/'Base Table 5'!DG$131</f>
        <v>1.4090967533648441E-3</v>
      </c>
      <c r="DE104">
        <f>'Base Table 5'!DH106/'Base Table 5'!DH$131</f>
        <v>2.5424065005019481E-3</v>
      </c>
      <c r="DF104">
        <f>'Base Table 5'!DI106/'Base Table 5'!DI$131</f>
        <v>7.8200353690751796E-3</v>
      </c>
      <c r="DG104">
        <f>'Base Table 5'!DJ106/'Base Table 5'!DJ$131</f>
        <v>3.7765965718324795E-3</v>
      </c>
      <c r="DH104">
        <f>'Base Table 5'!DK106/'Base Table 5'!DK$131</f>
        <v>8.2653397181323349E-3</v>
      </c>
      <c r="DI104">
        <f>'Base Table 5'!DL106/'Base Table 5'!DL$131</f>
        <v>2.3936652916912199E-3</v>
      </c>
      <c r="DJ104">
        <f>'Base Table 5'!DM106/'Base Table 5'!DM$131</f>
        <v>7.8714228067375408E-3</v>
      </c>
      <c r="DK104">
        <f>'Base Table 5'!DN106/'Base Table 5'!DN$131</f>
        <v>7.2169127110361152E-3</v>
      </c>
      <c r="DL104">
        <f>'Base Table 5'!DO106/'Base Table 5'!DO$131</f>
        <v>2.3045228498375401E-4</v>
      </c>
    </row>
    <row r="105" spans="1:116" x14ac:dyDescent="0.4">
      <c r="A105">
        <v>104</v>
      </c>
      <c r="B105">
        <f>'Base Table 5'!E107/'Base Table 5'!E$131</f>
        <v>1.0454349736054944E-5</v>
      </c>
      <c r="C105">
        <f>'Base Table 5'!F107/'Base Table 5'!F$131</f>
        <v>1.0234113455666051E-5</v>
      </c>
      <c r="D105">
        <f>'Base Table 5'!G107/'Base Table 5'!G$131</f>
        <v>8.6703176095423955E-6</v>
      </c>
      <c r="E105">
        <f>'Base Table 5'!H107/'Base Table 5'!H$131</f>
        <v>4.299174867612652E-6</v>
      </c>
      <c r="F105">
        <f>'Base Table 5'!I107/'Base Table 5'!I$131</f>
        <v>1.8614037352407505E-6</v>
      </c>
      <c r="G105">
        <f>'Base Table 5'!J107/'Base Table 5'!J$131</f>
        <v>3.154167601652062E-6</v>
      </c>
      <c r="H105">
        <f>'Base Table 5'!K107/'Base Table 5'!K$131</f>
        <v>1.2564333424058583E-5</v>
      </c>
      <c r="I105">
        <f>'Base Table 5'!L107/'Base Table 5'!L$131</f>
        <v>4.763296612475685E-6</v>
      </c>
      <c r="J105">
        <f>'Base Table 5'!M107/'Base Table 5'!M$131</f>
        <v>7.4467058865180815E-6</v>
      </c>
      <c r="K105">
        <f>'Base Table 5'!N107/'Base Table 5'!N$131</f>
        <v>1.1019756857666072E-6</v>
      </c>
      <c r="L105">
        <f>'Base Table 5'!O107/'Base Table 5'!O$131</f>
        <v>1.9881117675098417E-5</v>
      </c>
      <c r="M105">
        <f>'Base Table 5'!P107/'Base Table 5'!P$131</f>
        <v>4.0998033771571254E-6</v>
      </c>
      <c r="N105">
        <f>'Base Table 5'!Q107/'Base Table 5'!Q$131</f>
        <v>5.2790924827299455E-6</v>
      </c>
      <c r="O105">
        <f>'Base Table 5'!R107/'Base Table 5'!R$131</f>
        <v>1.1985060859000602E-5</v>
      </c>
      <c r="P105">
        <f>'Base Table 5'!S107/'Base Table 5'!S$131</f>
        <v>8.725248064681193E-6</v>
      </c>
      <c r="Q105">
        <f>'Base Table 5'!T107/'Base Table 5'!T$131</f>
        <v>9.0577539703036931E-6</v>
      </c>
      <c r="R105">
        <f>'Base Table 5'!U107/'Base Table 5'!U$131</f>
        <v>1.4537321574820779E-5</v>
      </c>
      <c r="S105">
        <f>'Base Table 5'!V107/'Base Table 5'!V$131</f>
        <v>8.3886755815685303E-6</v>
      </c>
      <c r="T105">
        <f>'Base Table 5'!W107/'Base Table 5'!W$131</f>
        <v>2.0879121946287853E-5</v>
      </c>
      <c r="U105">
        <f>'Base Table 5'!X107/'Base Table 5'!X$131</f>
        <v>9.5309287092979891E-6</v>
      </c>
      <c r="V105">
        <f>'Base Table 5'!Y107/'Base Table 5'!Y$131</f>
        <v>1.6571696069224135E-5</v>
      </c>
      <c r="W105">
        <f>'Base Table 5'!Z107/'Base Table 5'!Z$131</f>
        <v>9.7120657580434954E-6</v>
      </c>
      <c r="X105">
        <f>'Base Table 5'!AA107/'Base Table 5'!AA$131</f>
        <v>9.0933225926812369E-6</v>
      </c>
      <c r="Y105">
        <f>'Base Table 5'!AB107/'Base Table 5'!AB$131</f>
        <v>7.7752811318436306E-6</v>
      </c>
      <c r="Z105">
        <f>'Base Table 5'!AC107/'Base Table 5'!AC$131</f>
        <v>6.6557329511111242E-6</v>
      </c>
      <c r="AA105">
        <f>'Base Table 5'!AD107/'Base Table 5'!AD$131</f>
        <v>4.6753271040660271E-6</v>
      </c>
      <c r="AB105">
        <f>'Base Table 5'!AE107/'Base Table 5'!AE$131</f>
        <v>2.159509202453988E-5</v>
      </c>
      <c r="AC105">
        <f>'Base Table 5'!AF107/'Base Table 5'!AF$131</f>
        <v>1.0290826877167768E-5</v>
      </c>
      <c r="AD105">
        <f>'Base Table 5'!AG107/'Base Table 5'!AG$131</f>
        <v>1.960792003105895E-6</v>
      </c>
      <c r="AE105">
        <f>'Base Table 5'!AH107/'Base Table 5'!AH$131</f>
        <v>5.444646098003629E-7</v>
      </c>
      <c r="AF105">
        <f>'Base Table 5'!AI107/'Base Table 5'!AI$131</f>
        <v>1.3015181558528943E-6</v>
      </c>
      <c r="AG105">
        <f>'Base Table 5'!AJ107/'Base Table 5'!AJ$131</f>
        <v>3.38384679433805E-5</v>
      </c>
      <c r="AH105">
        <f>'Base Table 5'!AK107/'Base Table 5'!AK$131</f>
        <v>1.725108573266849E-5</v>
      </c>
      <c r="AI105">
        <f>'Base Table 5'!AL107/'Base Table 5'!AL$131</f>
        <v>2.4581558855472106E-5</v>
      </c>
      <c r="AJ105">
        <f>'Base Table 5'!AM107/'Base Table 5'!AM$131</f>
        <v>9.4728501574653242E-6</v>
      </c>
      <c r="AK105">
        <f>'Base Table 5'!AN107/'Base Table 5'!AN$131</f>
        <v>1.0070671556018931E-5</v>
      </c>
      <c r="AL105">
        <f>'Base Table 5'!AO107/'Base Table 5'!AO$131</f>
        <v>3.4456355486254888E-6</v>
      </c>
      <c r="AM105">
        <f>'Base Table 5'!AP107/'Base Table 5'!AP$131</f>
        <v>8.4608381182378366E-6</v>
      </c>
      <c r="AN105">
        <f>'Base Table 5'!AQ107/'Base Table 5'!AQ$131</f>
        <v>3.6869821389041169E-6</v>
      </c>
      <c r="AO105">
        <f>'Base Table 5'!AR107/'Base Table 5'!AR$131</f>
        <v>1.0748390891667202E-5</v>
      </c>
      <c r="AP105">
        <f>'Base Table 5'!AS107/'Base Table 5'!AS$131</f>
        <v>1.8684895427845145E-5</v>
      </c>
      <c r="AQ105">
        <f>'Base Table 5'!AT107/'Base Table 5'!AT$131</f>
        <v>5.6984015238258521E-6</v>
      </c>
      <c r="AR105">
        <f>'Base Table 5'!AU107/'Base Table 5'!AU$131</f>
        <v>1.8481237518302831E-5</v>
      </c>
      <c r="AS105">
        <f>'Base Table 5'!AV107/'Base Table 5'!AV$131</f>
        <v>2.1297771548478172E-5</v>
      </c>
      <c r="AT105">
        <f>'Base Table 5'!AW107/'Base Table 5'!AW$131</f>
        <v>1.2914750446949908E-5</v>
      </c>
      <c r="AU105">
        <f>'Base Table 5'!AX107/'Base Table 5'!AX$131</f>
        <v>1.5380863594518557E-5</v>
      </c>
      <c r="AV105">
        <f>'Base Table 5'!AY107/'Base Table 5'!AY$131</f>
        <v>9.7066451239541808E-6</v>
      </c>
      <c r="AW105">
        <f>'Base Table 5'!AZ107/'Base Table 5'!AZ$131</f>
        <v>1.4701320562605183E-5</v>
      </c>
      <c r="AX105">
        <f>'Base Table 5'!BA107/'Base Table 5'!BA$131</f>
        <v>2.4443602960732731E-5</v>
      </c>
      <c r="AY105">
        <f>'Base Table 5'!BB107/'Base Table 5'!BB$131</f>
        <v>2.0122191697031876E-5</v>
      </c>
      <c r="AZ105">
        <f>'Base Table 5'!BC107/'Base Table 5'!BC$131</f>
        <v>1.4272810684084077E-5</v>
      </c>
      <c r="BA105">
        <f>'Base Table 5'!BD107/'Base Table 5'!BD$131</f>
        <v>5.3931474973256205E-6</v>
      </c>
      <c r="BB105">
        <f>'Base Table 5'!BE107/'Base Table 5'!BE$131</f>
        <v>6.4918628025990158E-6</v>
      </c>
      <c r="BC105">
        <f>'Base Table 5'!BF107/'Base Table 5'!BF$131</f>
        <v>6.8300366153932683E-6</v>
      </c>
      <c r="BD105">
        <f>'Base Table 5'!BG107/'Base Table 5'!BG$131</f>
        <v>3.0776930006111167E-6</v>
      </c>
      <c r="BE105">
        <f>'Base Table 5'!BH107/'Base Table 5'!BH$131</f>
        <v>6.3698967043777671E-6</v>
      </c>
      <c r="BF105">
        <f>'Base Table 5'!BI107/'Base Table 5'!BI$131</f>
        <v>1.0705777567176227E-5</v>
      </c>
      <c r="BG105">
        <f>'Base Table 5'!BJ107/'Base Table 5'!BJ$131</f>
        <v>1.0147125277697924E-5</v>
      </c>
      <c r="BH105">
        <f>'Base Table 5'!BK107/'Base Table 5'!BK$131</f>
        <v>7.8078279701728477E-6</v>
      </c>
      <c r="BI105">
        <f>'Base Table 5'!BL107/'Base Table 5'!BL$131</f>
        <v>6.6535378626183402E-6</v>
      </c>
      <c r="BJ105">
        <f>'Base Table 5'!BM107/'Base Table 5'!BM$131</f>
        <v>6.9743044599575831E-6</v>
      </c>
      <c r="BK105">
        <f>'Base Table 5'!BN107/'Base Table 5'!BN$131</f>
        <v>5.1283333910625231E-6</v>
      </c>
      <c r="BL105">
        <f>'Base Table 5'!BO107/'Base Table 5'!BO$131</f>
        <v>1.0415457491852372E-5</v>
      </c>
      <c r="BM105">
        <f>'Base Table 5'!BP107/'Base Table 5'!BP$131</f>
        <v>7.896482554977934E-6</v>
      </c>
      <c r="BN105">
        <f>'Base Table 5'!BQ107/'Base Table 5'!BQ$131</f>
        <v>1.8895178606285382E-5</v>
      </c>
      <c r="BO105">
        <f>'Base Table 5'!BR107/'Base Table 5'!BR$131</f>
        <v>9.3261005216263284E-6</v>
      </c>
      <c r="BP105">
        <f>'Base Table 5'!BS107/'Base Table 5'!BS$131</f>
        <v>1.0499615196020822E-5</v>
      </c>
      <c r="BQ105">
        <f>'Base Table 5'!BT107/'Base Table 5'!BT$131</f>
        <v>1.4799691338177606E-5</v>
      </c>
      <c r="BR105">
        <f>'Base Table 5'!BU107/'Base Table 5'!BU$131</f>
        <v>1.5733968629596332E-6</v>
      </c>
      <c r="BS105">
        <f>'Base Table 5'!BV107/'Base Table 5'!BV$131</f>
        <v>4.3633112062652657E-6</v>
      </c>
      <c r="BT105">
        <f>'Base Table 5'!BW107/'Base Table 5'!BW$131</f>
        <v>4.9832490783991164E-6</v>
      </c>
      <c r="BU105">
        <f>'Base Table 5'!BX107/'Base Table 5'!BX$131</f>
        <v>3.2324976882277765E-6</v>
      </c>
      <c r="BV105">
        <f>'Base Table 5'!BY107/'Base Table 5'!BY$131</f>
        <v>4.8505904836720758E-6</v>
      </c>
      <c r="BW105">
        <f>'Base Table 5'!BZ107/'Base Table 5'!BZ$131</f>
        <v>9.6137558895357777E-6</v>
      </c>
      <c r="BX105">
        <f>'Base Table 5'!CA107/'Base Table 5'!CA$131</f>
        <v>1.0567525902360467E-5</v>
      </c>
      <c r="BY105">
        <f>'Base Table 5'!CB107/'Base Table 5'!CB$131</f>
        <v>1.3443582845386929E-5</v>
      </c>
      <c r="BZ105">
        <f>'Base Table 5'!CC107/'Base Table 5'!CC$131</f>
        <v>1.2356350542914852E-5</v>
      </c>
      <c r="CA105">
        <f>'Base Table 5'!CD107/'Base Table 5'!CD$131</f>
        <v>3.8917854381593748E-6</v>
      </c>
      <c r="CB105">
        <f>'Base Table 5'!CE107/'Base Table 5'!CE$131</f>
        <v>1.1730835090970112E-5</v>
      </c>
      <c r="CC105">
        <f>'Base Table 5'!CF107/'Base Table 5'!CF$131</f>
        <v>6.7436072018074006E-6</v>
      </c>
      <c r="CD105">
        <f>'Base Table 5'!CG107/'Base Table 5'!CG$131</f>
        <v>2.774819216323785E-6</v>
      </c>
      <c r="CE105">
        <f>'Base Table 5'!CH107/'Base Table 5'!CH$131</f>
        <v>4.2719228018658309E-6</v>
      </c>
      <c r="CF105">
        <f>'Base Table 5'!CI107/'Base Table 5'!CI$131</f>
        <v>4.5115448692879412E-6</v>
      </c>
      <c r="CG105">
        <f>'Base Table 5'!CJ107/'Base Table 5'!CJ$131</f>
        <v>5.920530923588048E-5</v>
      </c>
      <c r="CH105">
        <f>'Base Table 5'!CK107/'Base Table 5'!CK$131</f>
        <v>7.6350090977185542E-6</v>
      </c>
      <c r="CI105">
        <f>'Base Table 5'!CL107/'Base Table 5'!CL$131</f>
        <v>5.3588515720793955E-6</v>
      </c>
      <c r="CJ105">
        <f>'Base Table 5'!CM107/'Base Table 5'!CM$131</f>
        <v>1.6766284564158185E-5</v>
      </c>
      <c r="CK105">
        <f>'Base Table 5'!CN107/'Base Table 5'!CN$131</f>
        <v>5.5287596456175433E-5</v>
      </c>
      <c r="CL105">
        <f>'Base Table 5'!CO107/'Base Table 5'!CO$131</f>
        <v>4.6821307853148961E-6</v>
      </c>
      <c r="CM105">
        <f>'Base Table 5'!CP107/'Base Table 5'!CP$131</f>
        <v>6.0815027143851185E-5</v>
      </c>
      <c r="CN105">
        <f>'Base Table 5'!CQ107/'Base Table 5'!CQ$131</f>
        <v>1.7018445176835516E-4</v>
      </c>
      <c r="CO105">
        <f>'Base Table 5'!CR107/'Base Table 5'!CR$131</f>
        <v>2.589161934990063E-5</v>
      </c>
      <c r="CP105">
        <f>'Base Table 5'!CS107/'Base Table 5'!CS$131</f>
        <v>1.7848566825739383E-5</v>
      </c>
      <c r="CQ105">
        <f>'Base Table 5'!CT107/'Base Table 5'!CT$131</f>
        <v>3.339238840606646E-8</v>
      </c>
      <c r="CR105">
        <f>'Base Table 5'!CU107/'Base Table 5'!CU$131</f>
        <v>3.1865224177844142E-8</v>
      </c>
      <c r="CS105">
        <f>'Base Table 5'!CV107/'Base Table 5'!CV$131</f>
        <v>5.0884955752212376E-6</v>
      </c>
      <c r="CT105">
        <f>'Base Table 5'!CW107/'Base Table 5'!CW$131</f>
        <v>1.423884358590367E-5</v>
      </c>
      <c r="CU105">
        <f>'Base Table 5'!CX107/'Base Table 5'!CX$131</f>
        <v>5.1772822996728667E-5</v>
      </c>
      <c r="CV105">
        <f>'Base Table 5'!CY107/'Base Table 5'!CY$131</f>
        <v>1.6624193000339792E-5</v>
      </c>
      <c r="CW105">
        <f>'Base Table 5'!CZ107/'Base Table 5'!CZ$131</f>
        <v>4.748754041690435E-6</v>
      </c>
      <c r="CX105">
        <f>'Base Table 5'!DA107/'Base Table 5'!DA$131</f>
        <v>3.8070279719238094E-5</v>
      </c>
      <c r="CY105">
        <f>'Base Table 5'!DB107/'Base Table 5'!DB$131</f>
        <v>1.5656037731650074E-5</v>
      </c>
      <c r="CZ105">
        <f>'Base Table 5'!DC107/'Base Table 5'!DC$131</f>
        <v>4.2031598828152976E-5</v>
      </c>
      <c r="DA105">
        <f>'Base Table 5'!DD107/'Base Table 5'!DD$131</f>
        <v>1.1363732012635059E-5</v>
      </c>
      <c r="DB105">
        <f>'Base Table 5'!DE107/'Base Table 5'!DE$131</f>
        <v>1.5057764202410886E-5</v>
      </c>
      <c r="DC105">
        <f>'Base Table 5'!DF107/'Base Table 5'!DF$131</f>
        <v>9.45057827648148E-6</v>
      </c>
      <c r="DD105">
        <f>'Base Table 5'!DG107/'Base Table 5'!DG$131</f>
        <v>6.1291534982704875E-6</v>
      </c>
      <c r="DE105">
        <f>'Base Table 5'!DH107/'Base Table 5'!DH$131</f>
        <v>7.9835930566073797E-6</v>
      </c>
      <c r="DF105">
        <f>'Base Table 5'!DI107/'Base Table 5'!DI$131</f>
        <v>1.161171258682293E-5</v>
      </c>
      <c r="DG105">
        <f>'Base Table 5'!DJ107/'Base Table 5'!DJ$131</f>
        <v>7.4147375861459617E-6</v>
      </c>
      <c r="DH105">
        <f>'Base Table 5'!DK107/'Base Table 5'!DK$131</f>
        <v>1.5208411337462839E-5</v>
      </c>
      <c r="DI105">
        <f>'Base Table 5'!DL107/'Base Table 5'!DL$131</f>
        <v>5.4573430236364819E-6</v>
      </c>
      <c r="DJ105">
        <f>'Base Table 5'!DM107/'Base Table 5'!DM$131</f>
        <v>9.5859602904765729E-6</v>
      </c>
      <c r="DK105">
        <f>'Base Table 5'!DN107/'Base Table 5'!DN$131</f>
        <v>1.670041960928002E-5</v>
      </c>
      <c r="DL105">
        <f>'Base Table 5'!DO107/'Base Table 5'!DO$131</f>
        <v>6.0687365414987198E-6</v>
      </c>
    </row>
    <row r="106" spans="1:116" x14ac:dyDescent="0.4">
      <c r="A106">
        <v>105</v>
      </c>
      <c r="B106">
        <f>'Base Table 5'!E108/'Base Table 5'!E$131</f>
        <v>4.7263494283891382E-5</v>
      </c>
      <c r="C106">
        <f>'Base Table 5'!F108/'Base Table 5'!F$131</f>
        <v>3.2065216586992894E-5</v>
      </c>
      <c r="D106">
        <f>'Base Table 5'!G108/'Base Table 5'!G$131</f>
        <v>7.7938439968042723E-5</v>
      </c>
      <c r="E106">
        <f>'Base Table 5'!H108/'Base Table 5'!H$131</f>
        <v>1.0527089145010431E-4</v>
      </c>
      <c r="F106">
        <f>'Base Table 5'!I108/'Base Table 5'!I$131</f>
        <v>2.1753754496187082E-6</v>
      </c>
      <c r="G106">
        <f>'Base Table 5'!J108/'Base Table 5'!J$131</f>
        <v>1.6552942831935259E-4</v>
      </c>
      <c r="H106">
        <f>'Base Table 5'!K108/'Base Table 5'!K$131</f>
        <v>1.1982758543600366E-4</v>
      </c>
      <c r="I106">
        <f>'Base Table 5'!L108/'Base Table 5'!L$131</f>
        <v>4.6699557535502989E-4</v>
      </c>
      <c r="J106">
        <f>'Base Table 5'!M108/'Base Table 5'!M$131</f>
        <v>3.4107456318985773E-4</v>
      </c>
      <c r="K106">
        <f>'Base Table 5'!N108/'Base Table 5'!N$131</f>
        <v>9.7176366268936709E-5</v>
      </c>
      <c r="L106">
        <f>'Base Table 5'!O108/'Base Table 5'!O$131</f>
        <v>6.2589463709460699E-4</v>
      </c>
      <c r="M106">
        <f>'Base Table 5'!P108/'Base Table 5'!P$131</f>
        <v>9.3203232077921762E-5</v>
      </c>
      <c r="N106">
        <f>'Base Table 5'!Q108/'Base Table 5'!Q$131</f>
        <v>3.5566885115188797E-4</v>
      </c>
      <c r="O106">
        <f>'Base Table 5'!R108/'Base Table 5'!R$131</f>
        <v>4.8690800278983941E-4</v>
      </c>
      <c r="P106">
        <f>'Base Table 5'!S108/'Base Table 5'!S$131</f>
        <v>2.4133664859756489E-6</v>
      </c>
      <c r="Q106">
        <f>'Base Table 5'!T108/'Base Table 5'!T$131</f>
        <v>4.5276794455644269E-4</v>
      </c>
      <c r="R106">
        <f>'Base Table 5'!U108/'Base Table 5'!U$131</f>
        <v>1.6320939106500713E-4</v>
      </c>
      <c r="S106">
        <f>'Base Table 5'!V108/'Base Table 5'!V$131</f>
        <v>2.7490388937098534E-4</v>
      </c>
      <c r="T106">
        <f>'Base Table 5'!W108/'Base Table 5'!W$131</f>
        <v>4.5647842864699346E-4</v>
      </c>
      <c r="U106">
        <f>'Base Table 5'!X108/'Base Table 5'!X$131</f>
        <v>2.6956643366131145E-4</v>
      </c>
      <c r="V106">
        <f>'Base Table 5'!Y108/'Base Table 5'!Y$131</f>
        <v>4.7796424574221964E-4</v>
      </c>
      <c r="W106">
        <f>'Base Table 5'!Z108/'Base Table 5'!Z$131</f>
        <v>1.706638472882549E-4</v>
      </c>
      <c r="X106">
        <f>'Base Table 5'!AA108/'Base Table 5'!AA$131</f>
        <v>7.7602547755176588E-4</v>
      </c>
      <c r="Y106">
        <f>'Base Table 5'!AB108/'Base Table 5'!AB$131</f>
        <v>2.2124345232190119E-4</v>
      </c>
      <c r="Z106">
        <f>'Base Table 5'!AC108/'Base Table 5'!AC$131</f>
        <v>1.7955445484948247E-4</v>
      </c>
      <c r="AA106">
        <f>'Base Table 5'!AD108/'Base Table 5'!AD$131</f>
        <v>5.974029077417701E-6</v>
      </c>
      <c r="AB106">
        <f>'Base Table 5'!AE108/'Base Table 5'!AE$131</f>
        <v>1.2638036809815953E-5</v>
      </c>
      <c r="AC106">
        <f>'Base Table 5'!AF108/'Base Table 5'!AF$131</f>
        <v>4.2877513181416684E-4</v>
      </c>
      <c r="AD106">
        <f>'Base Table 5'!AG108/'Base Table 5'!AG$131</f>
        <v>1.960792003105895E-6</v>
      </c>
      <c r="AE106">
        <f>'Base Table 5'!AH108/'Base Table 5'!AH$131</f>
        <v>1.8402903811252268E-4</v>
      </c>
      <c r="AF106">
        <f>'Base Table 5'!AI108/'Base Table 5'!AI$131</f>
        <v>1.4533619407023988E-5</v>
      </c>
      <c r="AG106">
        <f>'Base Table 5'!AJ108/'Base Table 5'!AJ$131</f>
        <v>7.9333888426311367E-5</v>
      </c>
      <c r="AH106">
        <f>'Base Table 5'!AK108/'Base Table 5'!AK$131</f>
        <v>3.4467588869229533E-4</v>
      </c>
      <c r="AI106">
        <f>'Base Table 5'!AL108/'Base Table 5'!AL$131</f>
        <v>3.3462426447315572E-4</v>
      </c>
      <c r="AJ106">
        <f>'Base Table 5'!AM108/'Base Table 5'!AM$131</f>
        <v>5.0258952976309397E-4</v>
      </c>
      <c r="AK106">
        <f>'Base Table 5'!AN108/'Base Table 5'!AN$131</f>
        <v>1.0496289938096994E-3</v>
      </c>
      <c r="AL106">
        <f>'Base Table 5'!AO108/'Base Table 5'!AO$131</f>
        <v>5.4744375396067698E-4</v>
      </c>
      <c r="AM106">
        <f>'Base Table 5'!AP108/'Base Table 5'!AP$131</f>
        <v>1.1421038563416356E-3</v>
      </c>
      <c r="AN106">
        <f>'Base Table 5'!AQ108/'Base Table 5'!AQ$131</f>
        <v>1.3619260553911127E-5</v>
      </c>
      <c r="AO106">
        <f>'Base Table 5'!AR108/'Base Table 5'!AR$131</f>
        <v>7.0848555722471333E-4</v>
      </c>
      <c r="AP106">
        <f>'Base Table 5'!AS108/'Base Table 5'!AS$131</f>
        <v>5.9227429270238073E-4</v>
      </c>
      <c r="AQ106">
        <f>'Base Table 5'!AT108/'Base Table 5'!AT$131</f>
        <v>7.1616019417119993E-4</v>
      </c>
      <c r="AR106">
        <f>'Base Table 5'!AU108/'Base Table 5'!AU$131</f>
        <v>1.4739244377220723E-4</v>
      </c>
      <c r="AS106">
        <f>'Base Table 5'!AV108/'Base Table 5'!AV$131</f>
        <v>4.1476912479176465E-4</v>
      </c>
      <c r="AT106">
        <f>'Base Table 5'!AW108/'Base Table 5'!AW$131</f>
        <v>2.6804487982977853E-4</v>
      </c>
      <c r="AU106">
        <f>'Base Table 5'!AX108/'Base Table 5'!AX$131</f>
        <v>1.4107064695668076E-3</v>
      </c>
      <c r="AV106">
        <f>'Base Table 5'!AY108/'Base Table 5'!AY$131</f>
        <v>5.7018990490356628E-4</v>
      </c>
      <c r="AW106">
        <f>'Base Table 5'!AZ108/'Base Table 5'!AZ$131</f>
        <v>9.2358428125495883E-5</v>
      </c>
      <c r="AX106">
        <f>'Base Table 5'!BA108/'Base Table 5'!BA$131</f>
        <v>4.6881906935928729E-4</v>
      </c>
      <c r="AY106">
        <f>'Base Table 5'!BB108/'Base Table 5'!BB$131</f>
        <v>1.3958415543019418E-5</v>
      </c>
      <c r="AZ106">
        <f>'Base Table 5'!BC108/'Base Table 5'!BC$131</f>
        <v>2.018067029635685E-4</v>
      </c>
      <c r="BA106">
        <f>'Base Table 5'!BD108/'Base Table 5'!BD$131</f>
        <v>6.836050206601781E-4</v>
      </c>
      <c r="BB106">
        <f>'Base Table 5'!BE108/'Base Table 5'!BE$131</f>
        <v>1.9200724021726004E-4</v>
      </c>
      <c r="BC106">
        <f>'Base Table 5'!BF108/'Base Table 5'!BF$131</f>
        <v>3.0490110141426343E-4</v>
      </c>
      <c r="BD106">
        <f>'Base Table 5'!BG108/'Base Table 5'!BG$131</f>
        <v>1.1711497633626286E-3</v>
      </c>
      <c r="BE106">
        <f>'Base Table 5'!BH108/'Base Table 5'!BH$131</f>
        <v>8.4337186424003933E-4</v>
      </c>
      <c r="BF106">
        <f>'Base Table 5'!BI108/'Base Table 5'!BI$131</f>
        <v>8.4053010245771617E-4</v>
      </c>
      <c r="BG106">
        <f>'Base Table 5'!BJ108/'Base Table 5'!BJ$131</f>
        <v>4.5351127922745579E-6</v>
      </c>
      <c r="BH106">
        <f>'Base Table 5'!BK108/'Base Table 5'!BK$131</f>
        <v>6.0051832282592395E-4</v>
      </c>
      <c r="BI106">
        <f>'Base Table 5'!BL108/'Base Table 5'!BL$131</f>
        <v>6.2582642602090899E-4</v>
      </c>
      <c r="BJ106">
        <f>'Base Table 5'!BM108/'Base Table 5'!BM$131</f>
        <v>7.7912944109811858E-4</v>
      </c>
      <c r="BK106">
        <f>'Base Table 5'!BN108/'Base Table 5'!BN$131</f>
        <v>9.5089307574476871E-4</v>
      </c>
      <c r="BL106">
        <f>'Base Table 5'!BO108/'Base Table 5'!BO$131</f>
        <v>1.2135387989809585E-4</v>
      </c>
      <c r="BM106">
        <f>'Base Table 5'!BP108/'Base Table 5'!BP$131</f>
        <v>5.2289313053131182E-5</v>
      </c>
      <c r="BN106">
        <f>'Base Table 5'!BQ108/'Base Table 5'!BQ$131</f>
        <v>7.6623072418504788E-5</v>
      </c>
      <c r="BO106">
        <f>'Base Table 5'!BR108/'Base Table 5'!BR$131</f>
        <v>8.8811808490901268E-4</v>
      </c>
      <c r="BP106">
        <f>'Base Table 5'!BS108/'Base Table 5'!BS$131</f>
        <v>3.5677169761237371E-4</v>
      </c>
      <c r="BQ106">
        <f>'Base Table 5'!BT108/'Base Table 5'!BT$131</f>
        <v>3.2611086103787534E-4</v>
      </c>
      <c r="BR106">
        <f>'Base Table 5'!BU108/'Base Table 5'!BU$131</f>
        <v>2.6426858758749078E-3</v>
      </c>
      <c r="BS106">
        <f>'Base Table 5'!BV108/'Base Table 5'!BV$131</f>
        <v>2.5021354149115373E-4</v>
      </c>
      <c r="BT106">
        <f>'Base Table 5'!BW108/'Base Table 5'!BW$131</f>
        <v>8.6984714033549876E-5</v>
      </c>
      <c r="BU106">
        <f>'Base Table 5'!BX108/'Base Table 5'!BX$131</f>
        <v>1.0049052782965112E-4</v>
      </c>
      <c r="BV106">
        <f>'Base Table 5'!BY108/'Base Table 5'!BY$131</f>
        <v>1.8923609179474299E-4</v>
      </c>
      <c r="BW106">
        <f>'Base Table 5'!BZ108/'Base Table 5'!BZ$131</f>
        <v>1.9282405703069665E-4</v>
      </c>
      <c r="BX106">
        <f>'Base Table 5'!CA108/'Base Table 5'!CA$131</f>
        <v>1.6654285374413189E-4</v>
      </c>
      <c r="BY106">
        <f>'Base Table 5'!CB108/'Base Table 5'!CB$131</f>
        <v>2.06274727013768E-4</v>
      </c>
      <c r="BZ106">
        <f>'Base Table 5'!CC108/'Base Table 5'!CC$131</f>
        <v>1.0611876565142838E-4</v>
      </c>
      <c r="CA106">
        <f>'Base Table 5'!CD108/'Base Table 5'!CD$131</f>
        <v>2.5668868123052493E-4</v>
      </c>
      <c r="CB106">
        <f>'Base Table 5'!CE108/'Base Table 5'!CE$131</f>
        <v>3.1469282654603267E-4</v>
      </c>
      <c r="CC106">
        <f>'Base Table 5'!CF108/'Base Table 5'!CF$131</f>
        <v>1.6714188856560225E-4</v>
      </c>
      <c r="CD106">
        <f>'Base Table 5'!CG108/'Base Table 5'!CG$131</f>
        <v>2.0191714782218732E-4</v>
      </c>
      <c r="CE106">
        <f>'Base Table 5'!CH108/'Base Table 5'!CH$131</f>
        <v>4.0399437171355086E-4</v>
      </c>
      <c r="CF106">
        <f>'Base Table 5'!CI108/'Base Table 5'!CI$131</f>
        <v>7.4834003470670507E-4</v>
      </c>
      <c r="CG106">
        <f>'Base Table 5'!CJ108/'Base Table 5'!CJ$131</f>
        <v>1.5837457762644669E-3</v>
      </c>
      <c r="CH106">
        <f>'Base Table 5'!CK108/'Base Table 5'!CK$131</f>
        <v>1.8819366327205782E-4</v>
      </c>
      <c r="CI106">
        <f>'Base Table 5'!CL108/'Base Table 5'!CL$131</f>
        <v>3.9519616468524087E-4</v>
      </c>
      <c r="CJ106">
        <f>'Base Table 5'!CM108/'Base Table 5'!CM$131</f>
        <v>1.0176266721161405E-5</v>
      </c>
      <c r="CK106">
        <f>'Base Table 5'!CN108/'Base Table 5'!CN$131</f>
        <v>1.749517830344669E-4</v>
      </c>
      <c r="CL106">
        <f>'Base Table 5'!CO108/'Base Table 5'!CO$131</f>
        <v>4.3101376421880429E-4</v>
      </c>
      <c r="CM106">
        <f>'Base Table 5'!CP108/'Base Table 5'!CP$131</f>
        <v>9.9240223471592864E-4</v>
      </c>
      <c r="CN106">
        <f>'Base Table 5'!CQ108/'Base Table 5'!CQ$131</f>
        <v>6.2215636857119126E-4</v>
      </c>
      <c r="CO106">
        <f>'Base Table 5'!CR108/'Base Table 5'!CR$131</f>
        <v>6.2156929992913416E-3</v>
      </c>
      <c r="CP106">
        <f>'Base Table 5'!CS108/'Base Table 5'!CS$131</f>
        <v>1.0582753275175535E-3</v>
      </c>
      <c r="CQ106">
        <f>'Base Table 5'!CT108/'Base Table 5'!CT$131</f>
        <v>7.8843139292101368E-9</v>
      </c>
      <c r="CR106">
        <f>'Base Table 5'!CU108/'Base Table 5'!CU$131</f>
        <v>6.9272226473574222E-9</v>
      </c>
      <c r="CS106">
        <f>'Base Table 5'!CV108/'Base Table 5'!CV$131</f>
        <v>3.928690265486725E-4</v>
      </c>
      <c r="CT106">
        <f>'Base Table 5'!CW108/'Base Table 5'!CW$131</f>
        <v>1.5305617539265403E-3</v>
      </c>
      <c r="CU106">
        <f>'Base Table 5'!CX108/'Base Table 5'!CX$131</f>
        <v>9.7883218003478765E-4</v>
      </c>
      <c r="CV106">
        <f>'Base Table 5'!CY108/'Base Table 5'!CY$131</f>
        <v>1.3166284403669727E-3</v>
      </c>
      <c r="CW106">
        <f>'Base Table 5'!CZ108/'Base Table 5'!CZ$131</f>
        <v>2.9886264515573773E-3</v>
      </c>
      <c r="CX106">
        <f>'Base Table 5'!DA108/'Base Table 5'!DA$131</f>
        <v>8.4266565389384427E-4</v>
      </c>
      <c r="CY106">
        <f>'Base Table 5'!DB108/'Base Table 5'!DB$131</f>
        <v>4.8716072512260686E-4</v>
      </c>
      <c r="CZ106">
        <f>'Base Table 5'!DC108/'Base Table 5'!DC$131</f>
        <v>1.8233113291861943E-3</v>
      </c>
      <c r="DA106">
        <f>'Base Table 5'!DD108/'Base Table 5'!DD$131</f>
        <v>4.5313433497301287E-3</v>
      </c>
      <c r="DB106">
        <f>'Base Table 5'!DE108/'Base Table 5'!DE$131</f>
        <v>6.4102991273574696E-3</v>
      </c>
      <c r="DC106">
        <f>'Base Table 5'!DF108/'Base Table 5'!DF$131</f>
        <v>3.1705967194361417E-3</v>
      </c>
      <c r="DD106">
        <f>'Base Table 5'!DG108/'Base Table 5'!DG$131</f>
        <v>4.3364367126994148E-4</v>
      </c>
      <c r="DE106">
        <f>'Base Table 5'!DH108/'Base Table 5'!DH$131</f>
        <v>1.2884559301614392E-3</v>
      </c>
      <c r="DF106">
        <f>'Base Table 5'!DI108/'Base Table 5'!DI$131</f>
        <v>2.9487541395881224E-3</v>
      </c>
      <c r="DG106">
        <f>'Base Table 5'!DJ108/'Base Table 5'!DJ$131</f>
        <v>1.4134299346174234E-4</v>
      </c>
      <c r="DH106">
        <f>'Base Table 5'!DK108/'Base Table 5'!DK$131</f>
        <v>3.0913255262286814E-4</v>
      </c>
      <c r="DI106">
        <f>'Base Table 5'!DL108/'Base Table 5'!DL$131</f>
        <v>1.9035421986512147E-3</v>
      </c>
      <c r="DJ106">
        <f>'Base Table 5'!DM108/'Base Table 5'!DM$131</f>
        <v>1.0167090698547695E-3</v>
      </c>
      <c r="DK106">
        <f>'Base Table 5'!DN108/'Base Table 5'!DN$131</f>
        <v>3.9907630922583872E-3</v>
      </c>
      <c r="DL106">
        <f>'Base Table 5'!DO108/'Base Table 5'!DO$131</f>
        <v>8.4697842430647285E-4</v>
      </c>
    </row>
    <row r="107" spans="1:116" x14ac:dyDescent="0.4">
      <c r="A107">
        <v>106</v>
      </c>
      <c r="B107">
        <f>'Base Table 5'!E109/'Base Table 5'!E$131</f>
        <v>6.056201572122458E-6</v>
      </c>
      <c r="C107">
        <f>'Base Table 5'!F109/'Base Table 5'!F$131</f>
        <v>2.3996654916471866E-5</v>
      </c>
      <c r="D107">
        <f>'Base Table 5'!G109/'Base Table 5'!G$131</f>
        <v>8.2845505223723372E-6</v>
      </c>
      <c r="E107">
        <f>'Base Table 5'!H109/'Base Table 5'!H$131</f>
        <v>8.3922249128055195E-6</v>
      </c>
      <c r="F107">
        <f>'Base Table 5'!I109/'Base Table 5'!I$131</f>
        <v>4.2610446951294287E-7</v>
      </c>
      <c r="G107">
        <f>'Base Table 5'!J109/'Base Table 5'!J$131</f>
        <v>1.3710973452079371E-5</v>
      </c>
      <c r="H107">
        <f>'Base Table 5'!K109/'Base Table 5'!K$131</f>
        <v>5.2052238471099844E-5</v>
      </c>
      <c r="I107">
        <f>'Base Table 5'!L109/'Base Table 5'!L$131</f>
        <v>1.1040547486821815E-4</v>
      </c>
      <c r="J107">
        <f>'Base Table 5'!M109/'Base Table 5'!M$131</f>
        <v>4.7672422062629089E-5</v>
      </c>
      <c r="K107">
        <f>'Base Table 5'!N109/'Base Table 5'!N$131</f>
        <v>5.9478064286311938E-6</v>
      </c>
      <c r="L107">
        <f>'Base Table 5'!O109/'Base Table 5'!O$131</f>
        <v>3.4049695353478051E-4</v>
      </c>
      <c r="M107">
        <f>'Base Table 5'!P109/'Base Table 5'!P$131</f>
        <v>9.0071437831482285E-7</v>
      </c>
      <c r="N107">
        <f>'Base Table 5'!Q109/'Base Table 5'!Q$131</f>
        <v>3.5871381220817584E-5</v>
      </c>
      <c r="O107">
        <f>'Base Table 5'!R109/'Base Table 5'!R$131</f>
        <v>1.006367133889801E-5</v>
      </c>
      <c r="P107">
        <f>'Base Table 5'!S109/'Base Table 5'!S$131</f>
        <v>1.5216585100036209E-4</v>
      </c>
      <c r="Q107">
        <f>'Base Table 5'!T109/'Base Table 5'!T$131</f>
        <v>8.1595992797387239E-6</v>
      </c>
      <c r="R107">
        <f>'Base Table 5'!U109/'Base Table 5'!U$131</f>
        <v>7.5901592453150811E-6</v>
      </c>
      <c r="S107">
        <f>'Base Table 5'!V109/'Base Table 5'!V$131</f>
        <v>4.0195737161682542E-6</v>
      </c>
      <c r="T107">
        <f>'Base Table 5'!W109/'Base Table 5'!W$131</f>
        <v>6.7978536569309292E-6</v>
      </c>
      <c r="U107">
        <f>'Base Table 5'!X109/'Base Table 5'!X$131</f>
        <v>7.951784638835871E-6</v>
      </c>
      <c r="V107">
        <f>'Base Table 5'!Y109/'Base Table 5'!Y$131</f>
        <v>1.3449379334561087E-5</v>
      </c>
      <c r="W107">
        <f>'Base Table 5'!Z109/'Base Table 5'!Z$131</f>
        <v>8.2952467533406786E-6</v>
      </c>
      <c r="X107">
        <f>'Base Table 5'!AA109/'Base Table 5'!AA$131</f>
        <v>1.1696535089651732E-4</v>
      </c>
      <c r="Y107">
        <f>'Base Table 5'!AB109/'Base Table 5'!AB$131</f>
        <v>1.4906367487831238E-5</v>
      </c>
      <c r="Z107">
        <f>'Base Table 5'!AC109/'Base Table 5'!AC$131</f>
        <v>2.3848570841250333E-5</v>
      </c>
      <c r="AA107">
        <f>'Base Table 5'!AD109/'Base Table 5'!AD$131</f>
        <v>1.8181827626923437E-6</v>
      </c>
      <c r="AB107">
        <f>'Base Table 5'!AE109/'Base Table 5'!AE$131</f>
        <v>7.4846625766871185E-6</v>
      </c>
      <c r="AC107">
        <f>'Base Table 5'!AF109/'Base Table 5'!AF$131</f>
        <v>2.3358499158962601E-4</v>
      </c>
      <c r="AD107">
        <f>'Base Table 5'!AG109/'Base Table 5'!AG$131</f>
        <v>1.7254969627331876E-4</v>
      </c>
      <c r="AE107">
        <f>'Base Table 5'!AH109/'Base Table 5'!AH$131</f>
        <v>2.7223230490018145E-7</v>
      </c>
      <c r="AF107">
        <f>'Base Table 5'!AI109/'Base Table 5'!AI$131</f>
        <v>4.3383938528429816E-7</v>
      </c>
      <c r="AG107">
        <f>'Base Table 5'!AJ109/'Base Table 5'!AJ$131</f>
        <v>1.0058284762697747E-5</v>
      </c>
      <c r="AH107">
        <f>'Base Table 5'!AK109/'Base Table 5'!AK$131</f>
        <v>8.0086858613479176E-5</v>
      </c>
      <c r="AI107">
        <f>'Base Table 5'!AL109/'Base Table 5'!AL$131</f>
        <v>5.6087962728974408E-5</v>
      </c>
      <c r="AJ107">
        <f>'Base Table 5'!AM109/'Base Table 5'!AM$131</f>
        <v>1.0716079166973675E-4</v>
      </c>
      <c r="AK107">
        <f>'Base Table 5'!AN109/'Base Table 5'!AN$131</f>
        <v>1.8053003852526569E-4</v>
      </c>
      <c r="AL107">
        <f>'Base Table 5'!AO109/'Base Table 5'!AO$131</f>
        <v>4.2873130185375949E-5</v>
      </c>
      <c r="AM107">
        <f>'Base Table 5'!AP109/'Base Table 5'!AP$131</f>
        <v>8.8462661797704802E-4</v>
      </c>
      <c r="AN107">
        <f>'Base Table 5'!AQ109/'Base Table 5'!AQ$131</f>
        <v>1.482317308906349E-5</v>
      </c>
      <c r="AO107">
        <f>'Base Table 5'!AR109/'Base Table 5'!AR$131</f>
        <v>1.5775378539020581E-4</v>
      </c>
      <c r="AP107">
        <f>'Base Table 5'!AS109/'Base Table 5'!AS$131</f>
        <v>1.0581596992586868E-4</v>
      </c>
      <c r="AQ107">
        <f>'Base Table 5'!AT109/'Base Table 5'!AT$131</f>
        <v>6.0926146669375293E-5</v>
      </c>
      <c r="AR107">
        <f>'Base Table 5'!AU109/'Base Table 5'!AU$131</f>
        <v>2.3238783810143163E-5</v>
      </c>
      <c r="AS107">
        <f>'Base Table 5'!AV109/'Base Table 5'!AV$131</f>
        <v>4.5680734302577019E-5</v>
      </c>
      <c r="AT107">
        <f>'Base Table 5'!AW109/'Base Table 5'!AW$131</f>
        <v>4.0786109119023623E-5</v>
      </c>
      <c r="AU107">
        <f>'Base Table 5'!AX109/'Base Table 5'!AX$131</f>
        <v>1.5788147561794129E-4</v>
      </c>
      <c r="AV107">
        <f>'Base Table 5'!AY109/'Base Table 5'!AY$131</f>
        <v>1.3664799302277717E-4</v>
      </c>
      <c r="AW107">
        <f>'Base Table 5'!AZ109/'Base Table 5'!AZ$131</f>
        <v>4.4220330979867827E-6</v>
      </c>
      <c r="AX107">
        <f>'Base Table 5'!BA109/'Base Table 5'!BA$131</f>
        <v>5.134746326498919E-5</v>
      </c>
      <c r="AY107">
        <f>'Base Table 5'!BB109/'Base Table 5'!BB$131</f>
        <v>3.6887400058385238E-6</v>
      </c>
      <c r="AZ107">
        <f>'Base Table 5'!BC109/'Base Table 5'!BC$131</f>
        <v>5.3297204453225344E-6</v>
      </c>
      <c r="BA107">
        <f>'Base Table 5'!BD109/'Base Table 5'!BD$131</f>
        <v>7.8836051176560035E-5</v>
      </c>
      <c r="BB107">
        <f>'Base Table 5'!BE109/'Base Table 5'!BE$131</f>
        <v>1.573236946590848E-4</v>
      </c>
      <c r="BC107">
        <f>'Base Table 5'!BF109/'Base Table 5'!BF$131</f>
        <v>4.3913001985424728E-5</v>
      </c>
      <c r="BD107">
        <f>'Base Table 5'!BG109/'Base Table 5'!BG$131</f>
        <v>4.5521081230583525E-5</v>
      </c>
      <c r="BE107">
        <f>'Base Table 5'!BH109/'Base Table 5'!BH$131</f>
        <v>1.8679291687161829E-5</v>
      </c>
      <c r="BF107">
        <f>'Base Table 5'!BI109/'Base Table 5'!BI$131</f>
        <v>1.4264443545695167E-5</v>
      </c>
      <c r="BG107">
        <f>'Base Table 5'!BJ109/'Base Table 5'!BJ$131</f>
        <v>3.3368722886301091E-6</v>
      </c>
      <c r="BH107">
        <f>'Base Table 5'!BK109/'Base Table 5'!BK$131</f>
        <v>2.6779188697699219E-5</v>
      </c>
      <c r="BI107">
        <f>'Base Table 5'!BL109/'Base Table 5'!BL$131</f>
        <v>1.5909410830066265E-5</v>
      </c>
      <c r="BJ107">
        <f>'Base Table 5'!BM109/'Base Table 5'!BM$131</f>
        <v>5.4483476194706239E-5</v>
      </c>
      <c r="BK107">
        <f>'Base Table 5'!BN109/'Base Table 5'!BN$131</f>
        <v>2.1048681537756134E-5</v>
      </c>
      <c r="BL107">
        <f>'Base Table 5'!BO109/'Base Table 5'!BO$131</f>
        <v>1.3021500830817946E-4</v>
      </c>
      <c r="BM107">
        <f>'Base Table 5'!BP109/'Base Table 5'!BP$131</f>
        <v>3.5567349995530855E-5</v>
      </c>
      <c r="BN107">
        <f>'Base Table 5'!BQ109/'Base Table 5'!BQ$131</f>
        <v>4.3802459496388847E-5</v>
      </c>
      <c r="BO107">
        <f>'Base Table 5'!BR109/'Base Table 5'!BR$131</f>
        <v>3.3143572323580947E-5</v>
      </c>
      <c r="BP107">
        <f>'Base Table 5'!BS109/'Base Table 5'!BS$131</f>
        <v>3.4127592584430783E-6</v>
      </c>
      <c r="BQ107">
        <f>'Base Table 5'!BT109/'Base Table 5'!BT$131</f>
        <v>9.8983988167963456E-5</v>
      </c>
      <c r="BR107">
        <f>'Base Table 5'!BU109/'Base Table 5'!BU$131</f>
        <v>6.021602415744213E-4</v>
      </c>
      <c r="BS107">
        <f>'Base Table 5'!BV109/'Base Table 5'!BV$131</f>
        <v>2.4870873875712018E-5</v>
      </c>
      <c r="BT107">
        <f>'Base Table 5'!BW109/'Base Table 5'!BW$131</f>
        <v>5.0428079107578146E-5</v>
      </c>
      <c r="BU107">
        <f>'Base Table 5'!BX109/'Base Table 5'!BX$131</f>
        <v>8.2492343923591912E-5</v>
      </c>
      <c r="BV107">
        <f>'Base Table 5'!BY109/'Base Table 5'!BY$131</f>
        <v>1.0616206586392945E-4</v>
      </c>
      <c r="BW107">
        <f>'Base Table 5'!BZ109/'Base Table 5'!BZ$131</f>
        <v>9.5277031286777859E-5</v>
      </c>
      <c r="BX107">
        <f>'Base Table 5'!CA109/'Base Table 5'!CA$131</f>
        <v>7.870241105118092E-5</v>
      </c>
      <c r="BY107">
        <f>'Base Table 5'!CB109/'Base Table 5'!CB$131</f>
        <v>4.2170438360500085E-5</v>
      </c>
      <c r="BZ107">
        <f>'Base Table 5'!CC109/'Base Table 5'!CC$131</f>
        <v>2.0699132036985965E-5</v>
      </c>
      <c r="CA107">
        <f>'Base Table 5'!CD109/'Base Table 5'!CD$131</f>
        <v>2.1740238750110898E-4</v>
      </c>
      <c r="CB107">
        <f>'Base Table 5'!CE109/'Base Table 5'!CE$131</f>
        <v>5.6165520755851081E-5</v>
      </c>
      <c r="CC107">
        <f>'Base Table 5'!CF109/'Base Table 5'!CF$131</f>
        <v>8.751602992770633E-5</v>
      </c>
      <c r="CD107">
        <f>'Base Table 5'!CG109/'Base Table 5'!CG$131</f>
        <v>8.5486854644318627E-7</v>
      </c>
      <c r="CE107">
        <f>'Base Table 5'!CH109/'Base Table 5'!CH$131</f>
        <v>4.8177796043264648E-5</v>
      </c>
      <c r="CF107">
        <f>'Base Table 5'!CI109/'Base Table 5'!CI$131</f>
        <v>3.882588958026522E-5</v>
      </c>
      <c r="CG107">
        <f>'Base Table 5'!CJ109/'Base Table 5'!CJ$131</f>
        <v>2.65956868501239E-4</v>
      </c>
      <c r="CH107">
        <f>'Base Table 5'!CK109/'Base Table 5'!CK$131</f>
        <v>9.2616384750007877E-5</v>
      </c>
      <c r="CI107">
        <f>'Base Table 5'!CL109/'Base Table 5'!CL$131</f>
        <v>1.4545454267072645E-6</v>
      </c>
      <c r="CJ107">
        <f>'Base Table 5'!CM109/'Base Table 5'!CM$131</f>
        <v>4.321011121780096E-6</v>
      </c>
      <c r="CK107">
        <f>'Base Table 5'!CN109/'Base Table 5'!CN$131</f>
        <v>1.8419474503105378E-5</v>
      </c>
      <c r="CL107">
        <f>'Base Table 5'!CO109/'Base Table 5'!CO$131</f>
        <v>1.1597938642523136E-6</v>
      </c>
      <c r="CM107">
        <f>'Base Table 5'!CP109/'Base Table 5'!CP$131</f>
        <v>2.0656679754278805E-5</v>
      </c>
      <c r="CN107">
        <f>'Base Table 5'!CQ109/'Base Table 5'!CQ$131</f>
        <v>5.784058492813028E-5</v>
      </c>
      <c r="CO107">
        <f>'Base Table 5'!CR109/'Base Table 5'!CR$131</f>
        <v>8.7751589930743857E-6</v>
      </c>
      <c r="CP107">
        <f>'Base Table 5'!CS109/'Base Table 5'!CS$131</f>
        <v>1.2907383203136872E-4</v>
      </c>
      <c r="CQ107">
        <f>'Base Table 5'!CT109/'Base Table 5'!CT$131</f>
        <v>1.020322979074253E-8</v>
      </c>
      <c r="CR107">
        <f>'Base Table 5'!CU109/'Base Table 5'!CU$131</f>
        <v>9.698111706300391E-9</v>
      </c>
      <c r="CS107">
        <f>'Base Table 5'!CV109/'Base Table 5'!CV$131</f>
        <v>1.9797522123893803E-4</v>
      </c>
      <c r="CT107">
        <f>'Base Table 5'!CW109/'Base Table 5'!CW$131</f>
        <v>1.8512300144481899E-4</v>
      </c>
      <c r="CU107">
        <f>'Base Table 5'!CX109/'Base Table 5'!CX$131</f>
        <v>1.7394081026193482E-5</v>
      </c>
      <c r="CV107">
        <f>'Base Table 5'!CY109/'Base Table 5'!CY$131</f>
        <v>1.1444614339109753E-4</v>
      </c>
      <c r="CW107">
        <f>'Base Table 5'!CZ109/'Base Table 5'!CZ$131</f>
        <v>2.2294384449470989E-4</v>
      </c>
      <c r="CX107">
        <f>'Base Table 5'!DA109/'Base Table 5'!DA$131</f>
        <v>3.9397494896063008E-4</v>
      </c>
      <c r="CY107">
        <f>'Base Table 5'!DB109/'Base Table 5'!DB$131</f>
        <v>4.8011580972364685E-6</v>
      </c>
      <c r="CZ107">
        <f>'Base Table 5'!DC109/'Base Table 5'!DC$131</f>
        <v>3.7573531238357999E-5</v>
      </c>
      <c r="DA107">
        <f>'Base Table 5'!DD109/'Base Table 5'!DD$131</f>
        <v>1.1679552482562372E-3</v>
      </c>
      <c r="DB107">
        <f>'Base Table 5'!DE109/'Base Table 5'!DE$131</f>
        <v>2.4856878238658018E-3</v>
      </c>
      <c r="DC107">
        <f>'Base Table 5'!DF109/'Base Table 5'!DF$131</f>
        <v>1.5505868720387299E-2</v>
      </c>
      <c r="DD107">
        <f>'Base Table 5'!DG109/'Base Table 5'!DG$131</f>
        <v>6.0124134899865769E-5</v>
      </c>
      <c r="DE107">
        <f>'Base Table 5'!DH109/'Base Table 5'!DH$131</f>
        <v>4.1895751052348104E-4</v>
      </c>
      <c r="DF107">
        <f>'Base Table 5'!DI109/'Base Table 5'!DI$131</f>
        <v>9.2466903137291764E-3</v>
      </c>
      <c r="DG107">
        <f>'Base Table 5'!DJ109/'Base Table 5'!DJ$131</f>
        <v>8.3766743240855281E-3</v>
      </c>
      <c r="DH107">
        <f>'Base Table 5'!DK109/'Base Table 5'!DK$131</f>
        <v>4.2125421823125462E-5</v>
      </c>
      <c r="DI107">
        <f>'Base Table 5'!DL109/'Base Table 5'!DL$131</f>
        <v>7.1989785896680407E-5</v>
      </c>
      <c r="DJ107">
        <f>'Base Table 5'!DM109/'Base Table 5'!DM$131</f>
        <v>7.3889319300554228E-5</v>
      </c>
      <c r="DK107">
        <f>'Base Table 5'!DN109/'Base Table 5'!DN$131</f>
        <v>2.0423314095974592E-4</v>
      </c>
      <c r="DL107">
        <f>'Base Table 5'!DO109/'Base Table 5'!DO$131</f>
        <v>4.2736681539606779E-6</v>
      </c>
    </row>
    <row r="108" spans="1:116" x14ac:dyDescent="0.4">
      <c r="A108">
        <v>107</v>
      </c>
      <c r="B108">
        <f>'Base Table 5'!E110/'Base Table 5'!E$131</f>
        <v>1.3226744233515447E-5</v>
      </c>
      <c r="C108">
        <f>'Base Table 5'!F110/'Base Table 5'!F$131</f>
        <v>1.2257524776149046E-5</v>
      </c>
      <c r="D108">
        <f>'Base Table 5'!G110/'Base Table 5'!G$131</f>
        <v>1.549003226944382E-5</v>
      </c>
      <c r="E108">
        <f>'Base Table 5'!H110/'Base Table 5'!H$131</f>
        <v>5.589810719992533E-4</v>
      </c>
      <c r="F108">
        <f>'Base Table 5'!I110/'Base Table 5'!I$131</f>
        <v>1.8389771842137536E-5</v>
      </c>
      <c r="G108">
        <f>'Base Table 5'!J110/'Base Table 5'!J$131</f>
        <v>1.3406499722368877E-3</v>
      </c>
      <c r="H108">
        <f>'Base Table 5'!K110/'Base Table 5'!K$131</f>
        <v>8.7319865624550496E-5</v>
      </c>
      <c r="I108">
        <f>'Base Table 5'!L110/'Base Table 5'!L$131</f>
        <v>8.3977544170857829E-6</v>
      </c>
      <c r="J108">
        <f>'Base Table 5'!M110/'Base Table 5'!M$131</f>
        <v>1.5497250877305635E-5</v>
      </c>
      <c r="K108">
        <f>'Base Table 5'!N110/'Base Table 5'!N$131</f>
        <v>2.0179035284817088E-6</v>
      </c>
      <c r="L108">
        <f>'Base Table 5'!O110/'Base Table 5'!O$131</f>
        <v>4.0222376562133779E-5</v>
      </c>
      <c r="M108">
        <f>'Base Table 5'!P110/'Base Table 5'!P$131</f>
        <v>6.9831246916476787E-6</v>
      </c>
      <c r="N108">
        <f>'Base Table 5'!Q110/'Base Table 5'!Q$131</f>
        <v>1.2277630974501992E-4</v>
      </c>
      <c r="O108">
        <f>'Base Table 5'!R110/'Base Table 5'!R$131</f>
        <v>3.5248723198416082E-5</v>
      </c>
      <c r="P108">
        <f>'Base Table 5'!S110/'Base Table 5'!S$131</f>
        <v>6.2190597907834042E-5</v>
      </c>
      <c r="Q108">
        <f>'Base Table 5'!T110/'Base Table 5'!T$131</f>
        <v>2.6394861179088105E-5</v>
      </c>
      <c r="R108">
        <f>'Base Table 5'!U110/'Base Table 5'!U$131</f>
        <v>5.4011740927987978E-5</v>
      </c>
      <c r="S108">
        <f>'Base Table 5'!V110/'Base Table 5'!V$131</f>
        <v>1.1513457235702808E-4</v>
      </c>
      <c r="T108">
        <f>'Base Table 5'!W110/'Base Table 5'!W$131</f>
        <v>1.1245847750873893E-4</v>
      </c>
      <c r="U108">
        <f>'Base Table 5'!X110/'Base Table 5'!X$131</f>
        <v>5.2438795996647375E-5</v>
      </c>
      <c r="V108">
        <f>'Base Table 5'!Y110/'Base Table 5'!Y$131</f>
        <v>6.5685738305473905E-5</v>
      </c>
      <c r="W108">
        <f>'Base Table 5'!Z110/'Base Table 5'!Z$131</f>
        <v>4.6926416550923099E-5</v>
      </c>
      <c r="X108">
        <f>'Base Table 5'!AA110/'Base Table 5'!AA$131</f>
        <v>2.5253816205312416E-3</v>
      </c>
      <c r="Y108">
        <f>'Base Table 5'!AB110/'Base Table 5'!AB$131</f>
        <v>1.723580575987433E-3</v>
      </c>
      <c r="Z108">
        <f>'Base Table 5'!AC110/'Base Table 5'!AC$131</f>
        <v>1.3058630050896672E-3</v>
      </c>
      <c r="AA108">
        <f>'Base Table 5'!AD110/'Base Table 5'!AD$131</f>
        <v>8.705718808165612E-3</v>
      </c>
      <c r="AB108">
        <f>'Base Table 5'!AE110/'Base Table 5'!AE$131</f>
        <v>1.3353374233128837E-3</v>
      </c>
      <c r="AC108">
        <f>'Base Table 5'!AF110/'Base Table 5'!AF$131</f>
        <v>2.7320747148706897E-3</v>
      </c>
      <c r="AD108">
        <f>'Base Table 5'!AG110/'Base Table 5'!AG$131</f>
        <v>2.3235385236804853E-3</v>
      </c>
      <c r="AE108">
        <f>'Base Table 5'!AH110/'Base Table 5'!AH$131</f>
        <v>9.8185117967332133E-5</v>
      </c>
      <c r="AF108">
        <f>'Base Table 5'!AI110/'Base Table 5'!AI$131</f>
        <v>1.2520604659304845E-3</v>
      </c>
      <c r="AG108">
        <f>'Base Table 5'!AJ110/'Base Table 5'!AJ$131</f>
        <v>6.4504579517069081E-4</v>
      </c>
      <c r="AH108">
        <f>'Base Table 5'!AK110/'Base Table 5'!AK$131</f>
        <v>9.4711275534823877E-4</v>
      </c>
      <c r="AI108">
        <f>'Base Table 5'!AL110/'Base Table 5'!AL$131</f>
        <v>1.0743027337450255E-3</v>
      </c>
      <c r="AJ108">
        <f>'Base Table 5'!AM110/'Base Table 5'!AM$131</f>
        <v>5.3391467303136493E-4</v>
      </c>
      <c r="AK108">
        <f>'Base Table 5'!AN110/'Base Table 5'!AN$131</f>
        <v>1.3095229913343282E-3</v>
      </c>
      <c r="AL108">
        <f>'Base Table 5'!AO110/'Base Table 5'!AO$131</f>
        <v>5.2026151796596478E-5</v>
      </c>
      <c r="AM108">
        <f>'Base Table 5'!AP110/'Base Table 5'!AP$131</f>
        <v>4.9491531406872452E-3</v>
      </c>
      <c r="AN108">
        <f>'Base Table 5'!AQ110/'Base Table 5'!AQ$131</f>
        <v>3.4074486971484275E-3</v>
      </c>
      <c r="AO108">
        <f>'Base Table 5'!AR110/'Base Table 5'!AR$131</f>
        <v>1.141123600973145E-2</v>
      </c>
      <c r="AP108">
        <f>'Base Table 5'!AS110/'Base Table 5'!AS$131</f>
        <v>2.4604166132722084E-2</v>
      </c>
      <c r="AQ108">
        <f>'Base Table 5'!AT110/'Base Table 5'!AT$131</f>
        <v>3.8329015393795814E-4</v>
      </c>
      <c r="AR108">
        <f>'Base Table 5'!AU110/'Base Table 5'!AU$131</f>
        <v>5.0773997886917523E-3</v>
      </c>
      <c r="AS108">
        <f>'Base Table 5'!AV110/'Base Table 5'!AV$131</f>
        <v>1.5694666229883214E-4</v>
      </c>
      <c r="AT108">
        <f>'Base Table 5'!AW110/'Base Table 5'!AW$131</f>
        <v>1.326186626923947E-4</v>
      </c>
      <c r="AU108">
        <f>'Base Table 5'!AX110/'Base Table 5'!AX$131</f>
        <v>7.4221609206106995E-5</v>
      </c>
      <c r="AV108">
        <f>'Base Table 5'!AY110/'Base Table 5'!AY$131</f>
        <v>4.9482319809668648E-5</v>
      </c>
      <c r="AW108">
        <f>'Base Table 5'!AZ110/'Base Table 5'!AZ$131</f>
        <v>7.5872778418089015E-5</v>
      </c>
      <c r="AX108">
        <f>'Base Table 5'!BA110/'Base Table 5'!BA$131</f>
        <v>3.0610900369252073E-4</v>
      </c>
      <c r="AY108">
        <f>'Base Table 5'!BB110/'Base Table 5'!BB$131</f>
        <v>4.0418473527910092E-5</v>
      </c>
      <c r="AZ108">
        <f>'Base Table 5'!BC110/'Base Table 5'!BC$131</f>
        <v>4.7362244567501776E-4</v>
      </c>
      <c r="BA108">
        <f>'Base Table 5'!BD110/'Base Table 5'!BD$131</f>
        <v>2.4805784159222921E-5</v>
      </c>
      <c r="BB108">
        <f>'Base Table 5'!BE110/'Base Table 5'!BE$131</f>
        <v>9.878843033592876E-5</v>
      </c>
      <c r="BC108">
        <f>'Base Table 5'!BF110/'Base Table 5'!BF$131</f>
        <v>5.6096842518359691E-5</v>
      </c>
      <c r="BD108">
        <f>'Base Table 5'!BG110/'Base Table 5'!BG$131</f>
        <v>4.3975979256699489E-6</v>
      </c>
      <c r="BE108">
        <f>'Base Table 5'!BH110/'Base Table 5'!BH$131</f>
        <v>3.1849483521888834E-5</v>
      </c>
      <c r="BF108">
        <f>'Base Table 5'!BI110/'Base Table 5'!BI$131</f>
        <v>1.7139666978548755E-4</v>
      </c>
      <c r="BG108">
        <f>'Base Table 5'!BJ110/'Base Table 5'!BJ$131</f>
        <v>1.43045647973048E-4</v>
      </c>
      <c r="BH108">
        <f>'Base Table 5'!BK110/'Base Table 5'!BK$131</f>
        <v>7.0602699730286394E-5</v>
      </c>
      <c r="BI108">
        <f>'Base Table 5'!BL110/'Base Table 5'!BL$131</f>
        <v>2.2408215254019062E-4</v>
      </c>
      <c r="BJ108">
        <f>'Base Table 5'!BM110/'Base Table 5'!BM$131</f>
        <v>5.209228609414935E-4</v>
      </c>
      <c r="BK108">
        <f>'Base Table 5'!BN110/'Base Table 5'!BN$131</f>
        <v>8.6010906659273996E-5</v>
      </c>
      <c r="BL108">
        <f>'Base Table 5'!BO110/'Base Table 5'!BO$131</f>
        <v>8.9090656621381592E-5</v>
      </c>
      <c r="BM108">
        <f>'Base Table 5'!BP110/'Base Table 5'!BP$131</f>
        <v>1.3337756248324071E-4</v>
      </c>
      <c r="BN108">
        <f>'Base Table 5'!BQ110/'Base Table 5'!BQ$131</f>
        <v>1.2974819441733361E-4</v>
      </c>
      <c r="BO108">
        <f>'Base Table 5'!BR110/'Base Table 5'!BR$131</f>
        <v>3.2264313885140618E-5</v>
      </c>
      <c r="BP108">
        <f>'Base Table 5'!BS110/'Base Table 5'!BS$131</f>
        <v>1.2052266930717897E-5</v>
      </c>
      <c r="BQ108">
        <f>'Base Table 5'!BT110/'Base Table 5'!BT$131</f>
        <v>5.8504276252331036E-5</v>
      </c>
      <c r="BR108">
        <f>'Base Table 5'!BU110/'Base Table 5'!BU$131</f>
        <v>2.1602313686040369E-6</v>
      </c>
      <c r="BS108">
        <f>'Base Table 5'!BV110/'Base Table 5'!BV$131</f>
        <v>1.5726422015514386E-6</v>
      </c>
      <c r="BT108">
        <f>'Base Table 5'!BW110/'Base Table 5'!BW$131</f>
        <v>2.862306223657825E-5</v>
      </c>
      <c r="BU108">
        <f>'Base Table 5'!BX110/'Base Table 5'!BX$131</f>
        <v>8.0034363720563298E-5</v>
      </c>
      <c r="BV108">
        <f>'Base Table 5'!BY110/'Base Table 5'!BY$131</f>
        <v>1.7941695978879264E-5</v>
      </c>
      <c r="BW108">
        <f>'Base Table 5'!BZ110/'Base Table 5'!BZ$131</f>
        <v>9.1961961076568151E-5</v>
      </c>
      <c r="BX108">
        <f>'Base Table 5'!CA110/'Base Table 5'!CA$131</f>
        <v>1.1785409168544263E-4</v>
      </c>
      <c r="BY108">
        <f>'Base Table 5'!CB110/'Base Table 5'!CB$131</f>
        <v>3.5802737774964392E-4</v>
      </c>
      <c r="BZ108">
        <f>'Base Table 5'!CC110/'Base Table 5'!CC$131</f>
        <v>8.717925484715583E-5</v>
      </c>
      <c r="CA108">
        <f>'Base Table 5'!CD110/'Base Table 5'!CD$131</f>
        <v>4.9229521663409295E-6</v>
      </c>
      <c r="CB108">
        <f>'Base Table 5'!CE110/'Base Table 5'!CE$131</f>
        <v>2.1612258160526884E-5</v>
      </c>
      <c r="CC108">
        <f>'Base Table 5'!CF110/'Base Table 5'!CF$131</f>
        <v>1.9160443683793042E-4</v>
      </c>
      <c r="CD108">
        <f>'Base Table 5'!CG110/'Base Table 5'!CG$131</f>
        <v>1.3986209989349179E-6</v>
      </c>
      <c r="CE108">
        <f>'Base Table 5'!CH110/'Base Table 5'!CH$131</f>
        <v>2.2682301067436048E-3</v>
      </c>
      <c r="CF108">
        <f>'Base Table 5'!CI110/'Base Table 5'!CI$131</f>
        <v>2.0911398439838613E-4</v>
      </c>
      <c r="CG108">
        <f>'Base Table 5'!CJ110/'Base Table 5'!CJ$131</f>
        <v>1.1298263920011245E-3</v>
      </c>
      <c r="CH108">
        <f>'Base Table 5'!CK110/'Base Table 5'!CK$131</f>
        <v>9.4413405183983108E-6</v>
      </c>
      <c r="CI108">
        <f>'Base Table 5'!CL110/'Base Table 5'!CL$131</f>
        <v>7.5502390899475766E-6</v>
      </c>
      <c r="CJ108">
        <f>'Base Table 5'!CM110/'Base Table 5'!CM$131</f>
        <v>2.6352457255472972E-5</v>
      </c>
      <c r="CK108">
        <f>'Base Table 5'!CN110/'Base Table 5'!CN$131</f>
        <v>6.0982803970817959E-5</v>
      </c>
      <c r="CL108">
        <f>'Base Table 5'!CO110/'Base Table 5'!CO$131</f>
        <v>7.5171824534872188E-6</v>
      </c>
      <c r="CM108">
        <f>'Base Table 5'!CP110/'Base Table 5'!CP$131</f>
        <v>2.5133190285789113E-4</v>
      </c>
      <c r="CN108">
        <f>'Base Table 5'!CQ110/'Base Table 5'!CQ$131</f>
        <v>3.0843956850472205E-2</v>
      </c>
      <c r="CO108">
        <f>'Base Table 5'!CR110/'Base Table 5'!CR$131</f>
        <v>1.3220191757494591E-3</v>
      </c>
      <c r="CP108">
        <f>'Base Table 5'!CS110/'Base Table 5'!CS$131</f>
        <v>2.937900848050092E-4</v>
      </c>
      <c r="CQ108">
        <f>'Base Table 5'!CT110/'Base Table 5'!CT$131</f>
        <v>0</v>
      </c>
      <c r="CR108">
        <f>'Base Table 5'!CU110/'Base Table 5'!CU$131</f>
        <v>0</v>
      </c>
      <c r="CS108">
        <f>'Base Table 5'!CV110/'Base Table 5'!CV$131</f>
        <v>9.3992920353982293E-5</v>
      </c>
      <c r="CT108">
        <f>'Base Table 5'!CW110/'Base Table 5'!CW$131</f>
        <v>1.4516267796946524E-4</v>
      </c>
      <c r="CU108">
        <f>'Base Table 5'!CX110/'Base Table 5'!CX$131</f>
        <v>5.6550150915606481E-5</v>
      </c>
      <c r="CV108">
        <f>'Base Table 5'!CY110/'Base Table 5'!CY$131</f>
        <v>2.6423292558613664E-4</v>
      </c>
      <c r="CW108">
        <f>'Base Table 5'!CZ110/'Base Table 5'!CZ$131</f>
        <v>1.7873599169536875E-3</v>
      </c>
      <c r="CX108">
        <f>'Base Table 5'!DA110/'Base Table 5'!DA$131</f>
        <v>1.48492621195905E-3</v>
      </c>
      <c r="CY108">
        <f>'Base Table 5'!DB110/'Base Table 5'!DB$131</f>
        <v>3.9608951141635882E-3</v>
      </c>
      <c r="CZ108">
        <f>'Base Table 5'!DC110/'Base Table 5'!DC$131</f>
        <v>4.479681779980084E-4</v>
      </c>
      <c r="DA108">
        <f>'Base Table 5'!DD110/'Base Table 5'!DD$131</f>
        <v>1.3037616258097912E-3</v>
      </c>
      <c r="DB108">
        <f>'Base Table 5'!DE110/'Base Table 5'!DE$131</f>
        <v>2.6498494483445994E-3</v>
      </c>
      <c r="DC108">
        <f>'Base Table 5'!DF110/'Base Table 5'!DF$131</f>
        <v>8.362315928218219E-4</v>
      </c>
      <c r="DD108">
        <f>'Base Table 5'!DG110/'Base Table 5'!DG$131</f>
        <v>1.1312459568467978E-2</v>
      </c>
      <c r="DE108">
        <f>'Base Table 5'!DH110/'Base Table 5'!DH$131</f>
        <v>4.3275070391938326E-3</v>
      </c>
      <c r="DF108">
        <f>'Base Table 5'!DI110/'Base Table 5'!DI$131</f>
        <v>1.5068378472495655E-5</v>
      </c>
      <c r="DG108">
        <f>'Base Table 5'!DJ110/'Base Table 5'!DJ$131</f>
        <v>5.8056193673793955E-4</v>
      </c>
      <c r="DH108">
        <f>'Base Table 5'!DK110/'Base Table 5'!DK$131</f>
        <v>3.6491174818007127E-4</v>
      </c>
      <c r="DI108">
        <f>'Base Table 5'!DL110/'Base Table 5'!DL$131</f>
        <v>2.6753748444968245E-4</v>
      </c>
      <c r="DJ108">
        <f>'Base Table 5'!DM110/'Base Table 5'!DM$131</f>
        <v>5.8261991882395002E-4</v>
      </c>
      <c r="DK108">
        <f>'Base Table 5'!DN110/'Base Table 5'!DN$131</f>
        <v>9.1416150781682107E-4</v>
      </c>
      <c r="DL108">
        <f>'Base Table 5'!DO110/'Base Table 5'!DO$131</f>
        <v>8.544142236057407E-5</v>
      </c>
    </row>
    <row r="109" spans="1:116" x14ac:dyDescent="0.4">
      <c r="A109">
        <v>108</v>
      </c>
      <c r="B109">
        <f>'Base Table 5'!E111/'Base Table 5'!E$131</f>
        <v>3.0630921729223807E-6</v>
      </c>
      <c r="C109">
        <f>'Base Table 5'!F111/'Base Table 5'!F$131</f>
        <v>5.0083610783855921E-6</v>
      </c>
      <c r="D109">
        <f>'Base Table 5'!G111/'Base Table 5'!G$131</f>
        <v>3.8792522472065849E-6</v>
      </c>
      <c r="E109">
        <f>'Base Table 5'!H111/'Base Table 5'!H$131</f>
        <v>5.5948166085370128E-7</v>
      </c>
      <c r="F109">
        <f>'Base Table 5'!I111/'Base Table 5'!I$131</f>
        <v>6.7279653080990977E-7</v>
      </c>
      <c r="G109">
        <f>'Base Table 5'!J111/'Base Table 5'!J$131</f>
        <v>1.0299322780904693E-6</v>
      </c>
      <c r="H109">
        <f>'Base Table 5'!K111/'Base Table 5'!K$131</f>
        <v>8.7943900617962519E-6</v>
      </c>
      <c r="I109">
        <f>'Base Table 5'!L111/'Base Table 5'!L$131</f>
        <v>3.8430914057066827E-6</v>
      </c>
      <c r="J109">
        <f>'Base Table 5'!M111/'Base Table 5'!M$131</f>
        <v>3.4754509467778043E-6</v>
      </c>
      <c r="K109">
        <f>'Base Table 5'!N111/'Base Table 5'!N$131</f>
        <v>5.3309862720527422E-7</v>
      </c>
      <c r="L109">
        <f>'Base Table 5'!O111/'Base Table 5'!O$131</f>
        <v>1.1340595049606526E-5</v>
      </c>
      <c r="M109">
        <f>'Base Table 5'!P111/'Base Table 5'!P$131</f>
        <v>3.7063879015713401E-6</v>
      </c>
      <c r="N109">
        <f>'Base Table 5'!Q111/'Base Table 5'!Q$131</f>
        <v>4.9937361323121108E-6</v>
      </c>
      <c r="O109">
        <f>'Base Table 5'!R111/'Base Table 5'!R$131</f>
        <v>2.1126285238598775E-6</v>
      </c>
      <c r="P109">
        <f>'Base Table 5'!S111/'Base Table 5'!S$131</f>
        <v>3.7128715168856137E-7</v>
      </c>
      <c r="Q109">
        <f>'Base Table 5'!T111/'Base Table 5'!T$131</f>
        <v>2.5801534747139127E-6</v>
      </c>
      <c r="R109">
        <f>'Base Table 5'!U111/'Base Table 5'!U$131</f>
        <v>4.6128039612412091E-6</v>
      </c>
      <c r="S109">
        <f>'Base Table 5'!V111/'Base Table 5'!V$131</f>
        <v>4.0195737161682542E-6</v>
      </c>
      <c r="T109">
        <f>'Base Table 5'!W111/'Base Table 5'!W$131</f>
        <v>6.3761822834746877E-6</v>
      </c>
      <c r="U109">
        <f>'Base Table 5'!X111/'Base Table 5'!X$131</f>
        <v>4.9336572142248414E-6</v>
      </c>
      <c r="V109">
        <f>'Base Table 5'!Y111/'Base Table 5'!Y$131</f>
        <v>8.6097883958333589E-6</v>
      </c>
      <c r="W109">
        <f>'Base Table 5'!Z111/'Base Table 5'!Z$131</f>
        <v>5.0502741941826177E-6</v>
      </c>
      <c r="X109">
        <f>'Base Table 5'!AA111/'Base Table 5'!AA$131</f>
        <v>1.1602283132851679E-5</v>
      </c>
      <c r="Y109">
        <f>'Base Table 5'!AB111/'Base Table 5'!AB$131</f>
        <v>8.8389515756989237E-7</v>
      </c>
      <c r="Z109">
        <f>'Base Table 5'!AC111/'Base Table 5'!AC$131</f>
        <v>3.4030338908145172E-6</v>
      </c>
      <c r="AA109">
        <f>'Base Table 5'!AD111/'Base Table 5'!AD$131</f>
        <v>2.5974039467033486E-7</v>
      </c>
      <c r="AB109">
        <f>'Base Table 5'!AE111/'Base Table 5'!AE$131</f>
        <v>1.226993865030675E-6</v>
      </c>
      <c r="AC109">
        <f>'Base Table 5'!AF111/'Base Table 5'!AF$131</f>
        <v>1.7058164117044399E-5</v>
      </c>
      <c r="AD109">
        <f>'Base Table 5'!AG111/'Base Table 5'!AG$131</f>
        <v>0</v>
      </c>
      <c r="AE109">
        <f>'Base Table 5'!AH111/'Base Table 5'!AH$131</f>
        <v>1.8148820326678768E-7</v>
      </c>
      <c r="AF109">
        <f>'Base Table 5'!AI111/'Base Table 5'!AI$131</f>
        <v>1.5184378484950433E-6</v>
      </c>
      <c r="AG109">
        <f>'Base Table 5'!AJ111/'Base Table 5'!AJ$131</f>
        <v>3.5303913405495406E-6</v>
      </c>
      <c r="AH109">
        <f>'Base Table 5'!AK111/'Base Table 5'!AK$131</f>
        <v>6.4178864404053399E-6</v>
      </c>
      <c r="AI109">
        <f>'Base Table 5'!AL111/'Base Table 5'!AL$131</f>
        <v>1.3160487451327523E-5</v>
      </c>
      <c r="AJ109">
        <f>'Base Table 5'!AM111/'Base Table 5'!AM$131</f>
        <v>7.9667066177846448E-6</v>
      </c>
      <c r="AK109">
        <f>'Base Table 5'!AN111/'Base Table 5'!AN$131</f>
        <v>1.6660777679519038E-5</v>
      </c>
      <c r="AL109">
        <f>'Base Table 5'!AO111/'Base Table 5'!AO$131</f>
        <v>1.8317823173034649E-6</v>
      </c>
      <c r="AM109">
        <f>'Base Table 5'!AP111/'Base Table 5'!AP$131</f>
        <v>5.9653917841181733E-6</v>
      </c>
      <c r="AN109">
        <f>'Base Table 5'!AQ111/'Base Table 5'!AQ$131</f>
        <v>5.2671173412915958E-7</v>
      </c>
      <c r="AO109">
        <f>'Base Table 5'!AR111/'Base Table 5'!AR$131</f>
        <v>7.5980899398362064E-6</v>
      </c>
      <c r="AP109">
        <f>'Base Table 5'!AS111/'Base Table 5'!AS$131</f>
        <v>1.8381075989994007E-5</v>
      </c>
      <c r="AQ109">
        <f>'Base Table 5'!AT111/'Base Table 5'!AT$131</f>
        <v>3.8979088028830936E-6</v>
      </c>
      <c r="AR109">
        <f>'Base Table 5'!AU111/'Base Table 5'!AU$131</f>
        <v>2.342176635982933E-5</v>
      </c>
      <c r="AS109">
        <f>'Base Table 5'!AV111/'Base Table 5'!AV$131</f>
        <v>1.0987261583887804E-5</v>
      </c>
      <c r="AT109">
        <f>'Base Table 5'!AW111/'Base Table 5'!AW$131</f>
        <v>1.0923939113230357E-5</v>
      </c>
      <c r="AU109">
        <f>'Base Table 5'!AX111/'Base Table 5'!AX$131</f>
        <v>6.5848306086469512E-6</v>
      </c>
      <c r="AV109">
        <f>'Base Table 5'!AY111/'Base Table 5'!AY$131</f>
        <v>5.1553070769445538E-6</v>
      </c>
      <c r="AW109">
        <f>'Base Table 5'!AZ111/'Base Table 5'!AZ$131</f>
        <v>1.8231189088191124E-6</v>
      </c>
      <c r="AX109">
        <f>'Base Table 5'!BA111/'Base Table 5'!BA$131</f>
        <v>1.2588947576246061E-5</v>
      </c>
      <c r="AY109">
        <f>'Base Table 5'!BB111/'Base Table 5'!BB$131</f>
        <v>7.5137958711982403E-6</v>
      </c>
      <c r="AZ109">
        <f>'Base Table 5'!BC111/'Base Table 5'!BC$131</f>
        <v>1.8608854436210883E-5</v>
      </c>
      <c r="BA109">
        <f>'Base Table 5'!BD111/'Base Table 5'!BD$131</f>
        <v>4.2570389903952445E-6</v>
      </c>
      <c r="BB109">
        <f>'Base Table 5'!BE111/'Base Table 5'!BE$131</f>
        <v>9.566003962604121E-6</v>
      </c>
      <c r="BC109">
        <f>'Base Table 5'!BF111/'Base Table 5'!BF$131</f>
        <v>8.9754948029375514E-6</v>
      </c>
      <c r="BD109">
        <f>'Base Table 5'!BG111/'Base Table 5'!BG$131</f>
        <v>5.3171525417061974E-7</v>
      </c>
      <c r="BE109">
        <f>'Base Table 5'!BH111/'Base Table 5'!BH$131</f>
        <v>1.1645351696999509E-5</v>
      </c>
      <c r="BF109">
        <f>'Base Table 5'!BI111/'Base Table 5'!BI$131</f>
        <v>2.1337106055303942E-5</v>
      </c>
      <c r="BG109">
        <f>'Base Table 5'!BJ111/'Base Table 5'!BJ$131</f>
        <v>1.8019110358602592E-5</v>
      </c>
      <c r="BH109">
        <f>'Base Table 5'!BK111/'Base Table 5'!BK$131</f>
        <v>1.2399495312631945E-5</v>
      </c>
      <c r="BI109">
        <f>'Base Table 5'!BL111/'Base Table 5'!BL$131</f>
        <v>9.3262063486595341E-6</v>
      </c>
      <c r="BJ109">
        <f>'Base Table 5'!BM111/'Base Table 5'!BM$131</f>
        <v>6.2926055277812786E-6</v>
      </c>
      <c r="BK109">
        <f>'Base Table 5'!BN111/'Base Table 5'!BN$131</f>
        <v>6.849452109623994E-6</v>
      </c>
      <c r="BL109">
        <f>'Base Table 5'!BO111/'Base Table 5'!BO$131</f>
        <v>1.2391053334100522E-5</v>
      </c>
      <c r="BM109">
        <f>'Base Table 5'!BP111/'Base Table 5'!BP$131</f>
        <v>4.6118112400921535E-6</v>
      </c>
      <c r="BN109">
        <f>'Base Table 5'!BQ111/'Base Table 5'!BQ$131</f>
        <v>1.3976185828616046E-5</v>
      </c>
      <c r="BO109">
        <f>'Base Table 5'!BR111/'Base Table 5'!BR$131</f>
        <v>8.3618967764214324E-6</v>
      </c>
      <c r="BP109">
        <f>'Base Table 5'!BS111/'Base Table 5'!BS$131</f>
        <v>2.3704841335672194E-5</v>
      </c>
      <c r="BQ109">
        <f>'Base Table 5'!BT111/'Base Table 5'!BT$131</f>
        <v>1.6529483634492958E-5</v>
      </c>
      <c r="BR109">
        <f>'Base Table 5'!BU111/'Base Table 5'!BU$131</f>
        <v>8.292226710192662E-7</v>
      </c>
      <c r="BS109">
        <f>'Base Table 5'!BV111/'Base Table 5'!BV$131</f>
        <v>1.7229682943467969E-6</v>
      </c>
      <c r="BT109">
        <f>'Base Table 5'!BW111/'Base Table 5'!BW$131</f>
        <v>3.8136865236133958E-6</v>
      </c>
      <c r="BU109">
        <f>'Base Table 5'!BX111/'Base Table 5'!BX$131</f>
        <v>2.4793462026203138E-6</v>
      </c>
      <c r="BV109">
        <f>'Base Table 5'!BY111/'Base Table 5'!BY$131</f>
        <v>2.2188809242751763E-6</v>
      </c>
      <c r="BW109">
        <f>'Base Table 5'!BZ111/'Base Table 5'!BZ$131</f>
        <v>1.8834366723389848E-5</v>
      </c>
      <c r="BX109">
        <f>'Base Table 5'!CA111/'Base Table 5'!CA$131</f>
        <v>1.5120652665319817E-5</v>
      </c>
      <c r="BY109">
        <f>'Base Table 5'!CB111/'Base Table 5'!CB$131</f>
        <v>1.2581104605159045E-5</v>
      </c>
      <c r="BZ109">
        <f>'Base Table 5'!CC111/'Base Table 5'!CC$131</f>
        <v>8.4044589393414822E-6</v>
      </c>
      <c r="CA109">
        <f>'Base Table 5'!CD111/'Base Table 5'!CD$131</f>
        <v>6.3897578718216588E-6</v>
      </c>
      <c r="CB109">
        <f>'Base Table 5'!CE111/'Base Table 5'!CE$131</f>
        <v>1.0671936915121313E-5</v>
      </c>
      <c r="CC109">
        <f>'Base Table 5'!CF111/'Base Table 5'!CF$131</f>
        <v>8.1541827574427295E-6</v>
      </c>
      <c r="CD109">
        <f>'Base Table 5'!CG111/'Base Table 5'!CG$131</f>
        <v>2.3431806715623072E-6</v>
      </c>
      <c r="CE109">
        <f>'Base Table 5'!CH111/'Base Table 5'!CH$131</f>
        <v>5.9292035875237615E-6</v>
      </c>
      <c r="CF109">
        <f>'Base Table 5'!CI111/'Base Table 5'!CI$131</f>
        <v>8.5819116407929353E-6</v>
      </c>
      <c r="CG109">
        <f>'Base Table 5'!CJ111/'Base Table 5'!CJ$131</f>
        <v>1.39371093952774E-4</v>
      </c>
      <c r="CH109">
        <f>'Base Table 5'!CK111/'Base Table 5'!CK$131</f>
        <v>1.2383612317031314E-5</v>
      </c>
      <c r="CI109">
        <f>'Base Table 5'!CL111/'Base Table 5'!CL$131</f>
        <v>8.1818180252283641E-6</v>
      </c>
      <c r="CJ109">
        <f>'Base Table 5'!CM111/'Base Table 5'!CM$131</f>
        <v>2.5217953894864626E-5</v>
      </c>
      <c r="CK109">
        <f>'Base Table 5'!CN111/'Base Table 5'!CN$131</f>
        <v>1.2981961352386633E-4</v>
      </c>
      <c r="CL109">
        <f>'Base Table 5'!CO111/'Base Table 5'!CO$131</f>
        <v>6.5721652307631104E-6</v>
      </c>
      <c r="CM109">
        <f>'Base Table 5'!CP111/'Base Table 5'!CP$131</f>
        <v>1.4812381720548845E-4</v>
      </c>
      <c r="CN109">
        <f>'Base Table 5'!CQ111/'Base Table 5'!CQ$131</f>
        <v>4.1489323399894755E-4</v>
      </c>
      <c r="CO109">
        <f>'Base Table 5'!CR111/'Base Table 5'!CR$131</f>
        <v>6.2634460233187576E-5</v>
      </c>
      <c r="CP109">
        <f>'Base Table 5'!CS111/'Base Table 5'!CS$131</f>
        <v>1.9426122374540257E-5</v>
      </c>
      <c r="CQ109">
        <f>'Base Table 5'!CT111/'Base Table 5'!CT$131</f>
        <v>0</v>
      </c>
      <c r="CR109">
        <f>'Base Table 5'!CU111/'Base Table 5'!CU$131</f>
        <v>0</v>
      </c>
      <c r="CS109">
        <f>'Base Table 5'!CV111/'Base Table 5'!CV$131</f>
        <v>7.2504424778761056E-6</v>
      </c>
      <c r="CT109">
        <f>'Base Table 5'!CW111/'Base Table 5'!CW$131</f>
        <v>5.443812853320209E-5</v>
      </c>
      <c r="CU109">
        <f>'Base Table 5'!CX111/'Base Table 5'!CX$131</f>
        <v>1.2376347109392666E-4</v>
      </c>
      <c r="CV109">
        <f>'Base Table 5'!CY111/'Base Table 5'!CY$131</f>
        <v>3.9819062181447511E-5</v>
      </c>
      <c r="CW109">
        <f>'Base Table 5'!CZ111/'Base Table 5'!CZ$131</f>
        <v>1.0243468778432508E-5</v>
      </c>
      <c r="CX109">
        <f>'Base Table 5'!DA111/'Base Table 5'!DA$131</f>
        <v>8.7109950606934825E-5</v>
      </c>
      <c r="CY109">
        <f>'Base Table 5'!DB111/'Base Table 5'!DB$131</f>
        <v>3.1350275632415515E-5</v>
      </c>
      <c r="CZ109">
        <f>'Base Table 5'!DC111/'Base Table 5'!DC$131</f>
        <v>9.622258827660118E-5</v>
      </c>
      <c r="DA109">
        <f>'Base Table 5'!DD111/'Base Table 5'!DD$131</f>
        <v>2.2999831838639773E-5</v>
      </c>
      <c r="DB109">
        <f>'Base Table 5'!DE111/'Base Table 5'!DE$131</f>
        <v>3.146480599703857E-5</v>
      </c>
      <c r="DC109">
        <f>'Base Table 5'!DF111/'Base Table 5'!DF$131</f>
        <v>1.8842008288367456E-5</v>
      </c>
      <c r="DD109">
        <f>'Base Table 5'!DG111/'Base Table 5'!DG$131</f>
        <v>1.0615725983721198E-2</v>
      </c>
      <c r="DE109">
        <f>'Base Table 5'!DH111/'Base Table 5'!DH$131</f>
        <v>8.6922285600049933E-4</v>
      </c>
      <c r="DF109">
        <f>'Base Table 5'!DI111/'Base Table 5'!DI$131</f>
        <v>2.1360852778938714E-5</v>
      </c>
      <c r="DG109">
        <f>'Base Table 5'!DJ111/'Base Table 5'!DJ$131</f>
        <v>1.100547799964658E-5</v>
      </c>
      <c r="DH109">
        <f>'Base Table 5'!DK111/'Base Table 5'!DK$131</f>
        <v>2.4791588061711028E-5</v>
      </c>
      <c r="DI109">
        <f>'Base Table 5'!DL111/'Base Table 5'!DL$131</f>
        <v>3.489818634191056E-6</v>
      </c>
      <c r="DJ109">
        <f>'Base Table 5'!DM111/'Base Table 5'!DM$131</f>
        <v>1.3954946038251473E-5</v>
      </c>
      <c r="DK109">
        <f>'Base Table 5'!DN111/'Base Table 5'!DN$131</f>
        <v>3.1425042754877104E-5</v>
      </c>
      <c r="DL109">
        <f>'Base Table 5'!DO111/'Base Table 5'!DO$131</f>
        <v>1.1434777272929167E-5</v>
      </c>
    </row>
    <row r="110" spans="1:116" x14ac:dyDescent="0.4">
      <c r="A110">
        <v>109</v>
      </c>
      <c r="B110">
        <f>'Base Table 5'!E112/'Base Table 5'!E$131</f>
        <v>8.5813236024308198E-5</v>
      </c>
      <c r="C110">
        <f>'Base Table 5'!F112/'Base Table 5'!F$131</f>
        <v>3.572742385299104E-5</v>
      </c>
      <c r="D110">
        <f>'Base Table 5'!G112/'Base Table 5'!G$131</f>
        <v>3.1425180408699242E-5</v>
      </c>
      <c r="E110">
        <f>'Base Table 5'!H112/'Base Table 5'!H$131</f>
        <v>4.7659003583774503E-4</v>
      </c>
      <c r="F110">
        <f>'Base Table 5'!I112/'Base Table 5'!I$131</f>
        <v>3.9268890848271735E-5</v>
      </c>
      <c r="G110">
        <f>'Base Table 5'!J112/'Base Table 5'!J$131</f>
        <v>3.5024134531814024E-4</v>
      </c>
      <c r="H110">
        <f>'Base Table 5'!K112/'Base Table 5'!K$131</f>
        <v>2.0327457409113108E-4</v>
      </c>
      <c r="I110">
        <f>'Base Table 5'!L112/'Base Table 5'!L$131</f>
        <v>5.9460576312527082E-5</v>
      </c>
      <c r="J110">
        <f>'Base Table 5'!M112/'Base Table 5'!M$131</f>
        <v>5.0821838477069711E-5</v>
      </c>
      <c r="K110">
        <f>'Base Table 5'!N112/'Base Table 5'!N$131</f>
        <v>2.9043499437594186E-5</v>
      </c>
      <c r="L110">
        <f>'Base Table 5'!O112/'Base Table 5'!O$131</f>
        <v>2.0406282120591037E-4</v>
      </c>
      <c r="M110">
        <f>'Base Table 5'!P112/'Base Table 5'!P$131</f>
        <v>7.0240191950309385E-5</v>
      </c>
      <c r="N110">
        <f>'Base Table 5'!Q112/'Base Table 5'!Q$131</f>
        <v>4.656458845940202E-4</v>
      </c>
      <c r="O110">
        <f>'Base Table 5'!R112/'Base Table 5'!R$131</f>
        <v>1.6111323598893059E-5</v>
      </c>
      <c r="P110">
        <f>'Base Table 5'!S112/'Base Table 5'!S$131</f>
        <v>9.405941176110223E-6</v>
      </c>
      <c r="Q110">
        <f>'Base Table 5'!T112/'Base Table 5'!T$131</f>
        <v>1.6286538388911449E-5</v>
      </c>
      <c r="R110">
        <f>'Base Table 5'!U112/'Base Table 5'!U$131</f>
        <v>2.2616717603903869E-5</v>
      </c>
      <c r="S110">
        <f>'Base Table 5'!V112/'Base Table 5'!V$131</f>
        <v>5.7077946769589203E-5</v>
      </c>
      <c r="T110">
        <f>'Base Table 5'!W112/'Base Table 5'!W$131</f>
        <v>8.0309229762802418E-5</v>
      </c>
      <c r="U110">
        <f>'Base Table 5'!X112/'Base Table 5'!X$131</f>
        <v>3.0648476633820989E-5</v>
      </c>
      <c r="V110">
        <f>'Base Table 5'!Y112/'Base Table 5'!Y$131</f>
        <v>5.5460150999452418E-5</v>
      </c>
      <c r="W110">
        <f>'Base Table 5'!Z112/'Base Table 5'!Z$131</f>
        <v>3.1649908411506453E-5</v>
      </c>
      <c r="X110">
        <f>'Base Table 5'!AA112/'Base Table 5'!AA$131</f>
        <v>3.8607459994591004E-4</v>
      </c>
      <c r="Y110">
        <f>'Base Table 5'!AB112/'Base Table 5'!AB$131</f>
        <v>1.8377528640525203E-4</v>
      </c>
      <c r="Z110">
        <f>'Base Table 5'!AC112/'Base Table 5'!AC$131</f>
        <v>9.6077623503719109E-5</v>
      </c>
      <c r="AA110">
        <f>'Base Table 5'!AD112/'Base Table 5'!AD$131</f>
        <v>7.5324714454397092E-6</v>
      </c>
      <c r="AB110">
        <f>'Base Table 5'!AE112/'Base Table 5'!AE$131</f>
        <v>2.1472392638036816E-5</v>
      </c>
      <c r="AC110">
        <f>'Base Table 5'!AF112/'Base Table 5'!AF$131</f>
        <v>4.9999995805369479E-5</v>
      </c>
      <c r="AD110">
        <f>'Base Table 5'!AG112/'Base Table 5'!AG$131</f>
        <v>7.8431680124235801E-6</v>
      </c>
      <c r="AE110">
        <f>'Base Table 5'!AH112/'Base Table 5'!AH$131</f>
        <v>2.3593466424682395E-5</v>
      </c>
      <c r="AF110">
        <f>'Base Table 5'!AI112/'Base Table 5'!AI$131</f>
        <v>5.4663762545821566E-5</v>
      </c>
      <c r="AG110">
        <f>'Base Table 5'!AJ112/'Base Table 5'!AJ$131</f>
        <v>9.3721898417984965E-5</v>
      </c>
      <c r="AH110">
        <f>'Base Table 5'!AK112/'Base Table 5'!AK$131</f>
        <v>6.6277947563133348E-5</v>
      </c>
      <c r="AI110">
        <f>'Base Table 5'!AL112/'Base Table 5'!AL$131</f>
        <v>9.4519211620506906E-5</v>
      </c>
      <c r="AJ110">
        <f>'Base Table 5'!AM112/'Base Table 5'!AM$131</f>
        <v>9.9815038967434469E-5</v>
      </c>
      <c r="AK110">
        <f>'Base Table 5'!AN112/'Base Table 5'!AN$131</f>
        <v>8.1431096845072367E-5</v>
      </c>
      <c r="AL110">
        <f>'Base Table 5'!AO112/'Base Table 5'!AO$131</f>
        <v>3.2512663638312303E-5</v>
      </c>
      <c r="AM110">
        <f>'Base Table 5'!AP112/'Base Table 5'!AP$131</f>
        <v>5.131147681178899E-5</v>
      </c>
      <c r="AN110">
        <f>'Base Table 5'!AQ112/'Base Table 5'!AQ$131</f>
        <v>3.6869821389041169E-6</v>
      </c>
      <c r="AO110">
        <f>'Base Table 5'!AR112/'Base Table 5'!AR$131</f>
        <v>7.9951212789055155E-5</v>
      </c>
      <c r="AP110">
        <f>'Base Table 5'!AS112/'Base Table 5'!AS$131</f>
        <v>5.6901040431835041E-5</v>
      </c>
      <c r="AQ110">
        <f>'Base Table 5'!AT112/'Base Table 5'!AT$131</f>
        <v>7.4628843903497543E-5</v>
      </c>
      <c r="AR110">
        <f>'Base Table 5'!AU112/'Base Table 5'!AU$131</f>
        <v>3.2021946195079167E-5</v>
      </c>
      <c r="AS110">
        <f>'Base Table 5'!AV112/'Base Table 5'!AV$131</f>
        <v>6.9446658815551726E-5</v>
      </c>
      <c r="AT110">
        <f>'Base Table 5'!AW112/'Base Table 5'!AW$131</f>
        <v>9.4333829351634101E-5</v>
      </c>
      <c r="AU110">
        <f>'Base Table 5'!AX112/'Base Table 5'!AX$131</f>
        <v>9.1512886619183616E-5</v>
      </c>
      <c r="AV110">
        <f>'Base Table 5'!AY112/'Base Table 5'!AY$131</f>
        <v>1.2972391950102322E-4</v>
      </c>
      <c r="AW110">
        <f>'Base Table 5'!AZ112/'Base Table 5'!AZ$131</f>
        <v>3.5919321480138252E-5</v>
      </c>
      <c r="AX110">
        <f>'Base Table 5'!BA112/'Base Table 5'!BA$131</f>
        <v>3.2127175895122238E-5</v>
      </c>
      <c r="AY110">
        <f>'Base Table 5'!BB112/'Base Table 5'!BB$131</f>
        <v>7.3955459689629889E-6</v>
      </c>
      <c r="AZ110">
        <f>'Base Table 5'!BC112/'Base Table 5'!BC$131</f>
        <v>5.6097566043140577E-5</v>
      </c>
      <c r="BA110">
        <f>'Base Table 5'!BD112/'Base Table 5'!BD$131</f>
        <v>8.5387759918107147E-5</v>
      </c>
      <c r="BB110">
        <f>'Base Table 5'!BE112/'Base Table 5'!BE$131</f>
        <v>6.1500906383396252E-5</v>
      </c>
      <c r="BC110">
        <f>'Base Table 5'!BF112/'Base Table 5'!BF$131</f>
        <v>6.799527806304335E-5</v>
      </c>
      <c r="BD110">
        <f>'Base Table 5'!BG112/'Base Table 5'!BG$131</f>
        <v>1.0085074503222038E-4</v>
      </c>
      <c r="BE110">
        <f>'Base Table 5'!BH112/'Base Table 5'!BH$131</f>
        <v>1.8438268568617808E-4</v>
      </c>
      <c r="BF110">
        <f>'Base Table 5'!BI112/'Base Table 5'!BI$131</f>
        <v>8.4172128772249245E-5</v>
      </c>
      <c r="BG110">
        <f>'Base Table 5'!BJ112/'Base Table 5'!BJ$131</f>
        <v>2.9015621309769996E-5</v>
      </c>
      <c r="BH110">
        <f>'Base Table 5'!BK112/'Base Table 5'!BK$131</f>
        <v>8.2324409125507581E-5</v>
      </c>
      <c r="BI110">
        <f>'Base Table 5'!BL112/'Base Table 5'!BL$131</f>
        <v>3.1537488135286091E-5</v>
      </c>
      <c r="BJ110">
        <f>'Base Table 5'!BM112/'Base Table 5'!BM$131</f>
        <v>4.913476149609215E-5</v>
      </c>
      <c r="BK110">
        <f>'Base Table 5'!BN112/'Base Table 5'!BN$131</f>
        <v>3.8349927260969988E-5</v>
      </c>
      <c r="BL110">
        <f>'Base Table 5'!BO112/'Base Table 5'!BO$131</f>
        <v>1.549971149763805E-4</v>
      </c>
      <c r="BM110">
        <f>'Base Table 5'!BP112/'Base Table 5'!BP$131</f>
        <v>1.9790974134640071E-4</v>
      </c>
      <c r="BN110">
        <f>'Base Table 5'!BQ112/'Base Table 5'!BQ$131</f>
        <v>2.5483896154596922E-4</v>
      </c>
      <c r="BO110">
        <f>'Base Table 5'!BR112/'Base Table 5'!BR$131</f>
        <v>2.9600309843520419E-4</v>
      </c>
      <c r="BP110">
        <f>'Base Table 5'!BS112/'Base Table 5'!BS$131</f>
        <v>1.3543427507605189E-5</v>
      </c>
      <c r="BQ110">
        <f>'Base Table 5'!BT112/'Base Table 5'!BT$131</f>
        <v>1.0129252138126164E-4</v>
      </c>
      <c r="BR110">
        <f>'Base Table 5'!BU112/'Base Table 5'!BU$131</f>
        <v>3.2424732648830276E-5</v>
      </c>
      <c r="BS110">
        <f>'Base Table 5'!BV112/'Base Table 5'!BV$131</f>
        <v>1.1539878876315663E-4</v>
      </c>
      <c r="BT110">
        <f>'Base Table 5'!BW112/'Base Table 5'!BW$131</f>
        <v>2.053939168337756E-5</v>
      </c>
      <c r="BU110">
        <f>'Base Table 5'!BX112/'Base Table 5'!BX$131</f>
        <v>2.6784060988163284E-5</v>
      </c>
      <c r="BV110">
        <f>'Base Table 5'!BY112/'Base Table 5'!BY$131</f>
        <v>7.1339065421561386E-5</v>
      </c>
      <c r="BW110">
        <f>'Base Table 5'!BZ112/'Base Table 5'!BZ$131</f>
        <v>1.1505714190076373E-4</v>
      </c>
      <c r="BX110">
        <f>'Base Table 5'!CA112/'Base Table 5'!CA$131</f>
        <v>1.8959813727062263E-4</v>
      </c>
      <c r="BY110">
        <f>'Base Table 5'!CB112/'Base Table 5'!CB$131</f>
        <v>7.6644643139737296E-4</v>
      </c>
      <c r="BZ110">
        <f>'Base Table 5'!CC112/'Base Table 5'!CC$131</f>
        <v>3.1581119531562857E-4</v>
      </c>
      <c r="CA110">
        <f>'Base Table 5'!CD112/'Base Table 5'!CD$131</f>
        <v>5.450121673444983E-5</v>
      </c>
      <c r="CB110">
        <f>'Base Table 5'!CE112/'Base Table 5'!CE$131</f>
        <v>8.6012298141008607E-4</v>
      </c>
      <c r="CC110">
        <f>'Base Table 5'!CF112/'Base Table 5'!CF$131</f>
        <v>1.0880289740365766E-4</v>
      </c>
      <c r="CD110">
        <f>'Base Table 5'!CG112/'Base Table 5'!CG$131</f>
        <v>3.0332417736420203E-5</v>
      </c>
      <c r="CE110">
        <f>'Base Table 5'!CH112/'Base Table 5'!CH$131</f>
        <v>1.0738535886874785E-4</v>
      </c>
      <c r="CF110">
        <f>'Base Table 5'!CI112/'Base Table 5'!CI$131</f>
        <v>3.7207497563272489E-5</v>
      </c>
      <c r="CG110">
        <f>'Base Table 5'!CJ112/'Base Table 5'!CJ$131</f>
        <v>8.7073220962599462E-3</v>
      </c>
      <c r="CH110">
        <f>'Base Table 5'!CK112/'Base Table 5'!CK$131</f>
        <v>2.1803323413314989E-2</v>
      </c>
      <c r="CI110">
        <f>'Base Table 5'!CL112/'Base Table 5'!CL$131</f>
        <v>7.9342869294873313E-3</v>
      </c>
      <c r="CJ110">
        <f>'Base Table 5'!CM112/'Base Table 5'!CM$131</f>
        <v>1.1408497267228863E-3</v>
      </c>
      <c r="CK110">
        <f>'Base Table 5'!CN112/'Base Table 5'!CN$131</f>
        <v>8.439182481842489E-4</v>
      </c>
      <c r="CL110">
        <f>'Base Table 5'!CO112/'Base Table 5'!CO$131</f>
        <v>6.1864263825784521E-4</v>
      </c>
      <c r="CM110">
        <f>'Base Table 5'!CP112/'Base Table 5'!CP$131</f>
        <v>3.500161383039889E-4</v>
      </c>
      <c r="CN110">
        <f>'Base Table 5'!CQ112/'Base Table 5'!CQ$131</f>
        <v>1.5144154873016313E-4</v>
      </c>
      <c r="CO110">
        <f>'Base Table 5'!CR112/'Base Table 5'!CR$131</f>
        <v>1.5474972565885305E-4</v>
      </c>
      <c r="CP110">
        <f>'Base Table 5'!CS112/'Base Table 5'!CS$131</f>
        <v>1.3989726131493354E-3</v>
      </c>
      <c r="CQ110">
        <f>'Base Table 5'!CT112/'Base Table 5'!CT$131</f>
        <v>2.0870242753791536E-8</v>
      </c>
      <c r="CR110">
        <f>'Base Table 5'!CU112/'Base Table 5'!CU$131</f>
        <v>1.9396223412600782E-8</v>
      </c>
      <c r="CS110">
        <f>'Base Table 5'!CV112/'Base Table 5'!CV$131</f>
        <v>1.2949557522123892E-4</v>
      </c>
      <c r="CT110">
        <f>'Base Table 5'!CW112/'Base Table 5'!CW$131</f>
        <v>1.5002701792391009E-3</v>
      </c>
      <c r="CU110">
        <f>'Base Table 5'!CX112/'Base Table 5'!CX$131</f>
        <v>2.2035353747954539E-4</v>
      </c>
      <c r="CV110">
        <f>'Base Table 5'!CY112/'Base Table 5'!CY$131</f>
        <v>1.609350152905199E-3</v>
      </c>
      <c r="CW110">
        <f>'Base Table 5'!CZ112/'Base Table 5'!CZ$131</f>
        <v>1.901326839653428E-3</v>
      </c>
      <c r="CX110">
        <f>'Base Table 5'!DA112/'Base Table 5'!DA$131</f>
        <v>3.8177471365366376E-4</v>
      </c>
      <c r="CY110">
        <f>'Base Table 5'!DB112/'Base Table 5'!DB$131</f>
        <v>8.0982951149923313E-4</v>
      </c>
      <c r="CZ110">
        <f>'Base Table 5'!DC112/'Base Table 5'!DC$131</f>
        <v>7.1934459067972943E-4</v>
      </c>
      <c r="DA110">
        <f>'Base Table 5'!DD112/'Base Table 5'!DD$131</f>
        <v>3.8715538799123125E-3</v>
      </c>
      <c r="DB110">
        <f>'Base Table 5'!DE112/'Base Table 5'!DE$131</f>
        <v>6.140342268322419E-3</v>
      </c>
      <c r="DC110">
        <f>'Base Table 5'!DF112/'Base Table 5'!DF$131</f>
        <v>3.8234161157767082E-3</v>
      </c>
      <c r="DD110">
        <f>'Base Table 5'!DG112/'Base Table 5'!DG$131</f>
        <v>3.3236231911932775E-4</v>
      </c>
      <c r="DE110">
        <f>'Base Table 5'!DH112/'Base Table 5'!DH$131</f>
        <v>1.5262983590071922E-3</v>
      </c>
      <c r="DF110">
        <f>'Base Table 5'!DI112/'Base Table 5'!DI$131</f>
        <v>6.6055047672708242E-2</v>
      </c>
      <c r="DG110">
        <f>'Base Table 5'!DJ112/'Base Table 5'!DJ$131</f>
        <v>8.6666548860222653E-3</v>
      </c>
      <c r="DH110">
        <f>'Base Table 5'!DK112/'Base Table 5'!DK$131</f>
        <v>7.1512053000194458E-3</v>
      </c>
      <c r="DI110">
        <f>'Base Table 5'!DL112/'Base Table 5'!DL$131</f>
        <v>1.156878150985399E-4</v>
      </c>
      <c r="DJ110">
        <f>'Base Table 5'!DM112/'Base Table 5'!DM$131</f>
        <v>1.5917118371555945E-4</v>
      </c>
      <c r="DK110">
        <f>'Base Table 5'!DN112/'Base Table 5'!DN$131</f>
        <v>1.2523388305407924E-3</v>
      </c>
      <c r="DL110">
        <f>'Base Table 5'!DO112/'Base Table 5'!DO$131</f>
        <v>1.3534049064789493E-3</v>
      </c>
    </row>
    <row r="111" spans="1:116" x14ac:dyDescent="0.4">
      <c r="A111">
        <v>110</v>
      </c>
      <c r="B111">
        <f>'Base Table 5'!E113/'Base Table 5'!E$131</f>
        <v>1.1982486405334792E-4</v>
      </c>
      <c r="C111">
        <f>'Base Table 5'!F113/'Base Table 5'!F$131</f>
        <v>1.9871236959751579E-4</v>
      </c>
      <c r="D111">
        <f>'Base Table 5'!G113/'Base Table 5'!G$131</f>
        <v>1.1075831676881831E-4</v>
      </c>
      <c r="E111">
        <f>'Base Table 5'!H113/'Base Table 5'!H$131</f>
        <v>1.0427560302184878E-3</v>
      </c>
      <c r="F111">
        <f>'Base Table 5'!I113/'Base Table 5'!I$131</f>
        <v>5.8533298180462157E-6</v>
      </c>
      <c r="G111">
        <f>'Base Table 5'!J113/'Base Table 5'!J$131</f>
        <v>7.6343730113456032E-5</v>
      </c>
      <c r="H111">
        <f>'Base Table 5'!K113/'Base Table 5'!K$131</f>
        <v>1.4646165628884675E-4</v>
      </c>
      <c r="I111">
        <f>'Base Table 5'!L113/'Base Table 5'!L$131</f>
        <v>8.2366227561808962E-4</v>
      </c>
      <c r="J111">
        <f>'Base Table 5'!M113/'Base Table 5'!M$131</f>
        <v>9.7147969424956151E-4</v>
      </c>
      <c r="K111">
        <f>'Base Table 5'!N113/'Base Table 5'!N$131</f>
        <v>2.2837158063984114E-4</v>
      </c>
      <c r="L111">
        <f>'Base Table 5'!O113/'Base Table 5'!O$131</f>
        <v>1.4824965345558399E-3</v>
      </c>
      <c r="M111">
        <f>'Base Table 5'!P113/'Base Table 5'!P$131</f>
        <v>8.0667255009157356E-4</v>
      </c>
      <c r="N111">
        <f>'Base Table 5'!Q113/'Base Table 5'!Q$131</f>
        <v>7.335050187935518E-5</v>
      </c>
      <c r="O111">
        <f>'Base Table 5'!R113/'Base Table 5'!R$131</f>
        <v>2.8757846423830621E-5</v>
      </c>
      <c r="P111">
        <f>'Base Table 5'!S113/'Base Table 5'!S$131</f>
        <v>4.5173270122108308E-6</v>
      </c>
      <c r="Q111">
        <f>'Base Table 5'!T113/'Base Table 5'!T$131</f>
        <v>5.9065918468609E-5</v>
      </c>
      <c r="R111">
        <f>'Base Table 5'!U113/'Base Table 5'!U$131</f>
        <v>5.387195898976855E-5</v>
      </c>
      <c r="S111">
        <f>'Base Table 5'!V113/'Base Table 5'!V$131</f>
        <v>2.7679134137683828E-4</v>
      </c>
      <c r="T111">
        <f>'Base Table 5'!W113/'Base Table 5'!W$131</f>
        <v>2.3391261098454436E-4</v>
      </c>
      <c r="U111">
        <f>'Base Table 5'!X113/'Base Table 5'!X$131</f>
        <v>5.0383105490720355E-5</v>
      </c>
      <c r="V111">
        <f>'Base Table 5'!Y113/'Base Table 5'!Y$131</f>
        <v>1.7627039125540247E-4</v>
      </c>
      <c r="W111">
        <f>'Base Table 5'!Z113/'Base Table 5'!Z$131</f>
        <v>6.3545474956892828E-5</v>
      </c>
      <c r="X111">
        <f>'Base Table 5'!AA113/'Base Table 5'!AA$131</f>
        <v>5.8785343703898275E-4</v>
      </c>
      <c r="Y111">
        <f>'Base Table 5'!AB113/'Base Table 5'!AB$131</f>
        <v>4.3131087434639326E-5</v>
      </c>
      <c r="Z111">
        <f>'Base Table 5'!AC113/'Base Table 5'!AC$131</f>
        <v>7.0903372793356293E-5</v>
      </c>
      <c r="AA111">
        <f>'Base Table 5'!AD113/'Base Table 5'!AD$131</f>
        <v>2.7272741440385158E-5</v>
      </c>
      <c r="AB111">
        <f>'Base Table 5'!AE113/'Base Table 5'!AE$131</f>
        <v>4.2331288343558291E-5</v>
      </c>
      <c r="AC111">
        <f>'Base Table 5'!AF113/'Base Table 5'!AF$131</f>
        <v>1.6577179817350688E-4</v>
      </c>
      <c r="AD111">
        <f>'Base Table 5'!AG113/'Base Table 5'!AG$131</f>
        <v>3.7255048059011999E-5</v>
      </c>
      <c r="AE111">
        <f>'Base Table 5'!AH113/'Base Table 5'!AH$131</f>
        <v>1.3693284936479129E-4</v>
      </c>
      <c r="AF111">
        <f>'Base Table 5'!AI113/'Base Table 5'!AI$131</f>
        <v>3.2559645865586577E-4</v>
      </c>
      <c r="AG111">
        <f>'Base Table 5'!AJ113/'Base Table 5'!AJ$131</f>
        <v>2.2314737718567851E-5</v>
      </c>
      <c r="AH111">
        <f>'Base Table 5'!AK113/'Base Table 5'!AK$131</f>
        <v>2.0813897378156666E-5</v>
      </c>
      <c r="AI111">
        <f>'Base Table 5'!AL113/'Base Table 5'!AL$131</f>
        <v>4.0731872757712197E-4</v>
      </c>
      <c r="AJ111">
        <f>'Base Table 5'!AM113/'Base Table 5'!AM$131</f>
        <v>3.1153390057605629E-4</v>
      </c>
      <c r="AK111">
        <f>'Base Table 5'!AN113/'Base Table 5'!AN$131</f>
        <v>1.8773851921799503E-4</v>
      </c>
      <c r="AL111">
        <f>'Base Table 5'!AO113/'Base Table 5'!AO$131</f>
        <v>7.3241842815654614E-5</v>
      </c>
      <c r="AM111">
        <f>'Base Table 5'!AP113/'Base Table 5'!AP$131</f>
        <v>4.4080146923865589E-5</v>
      </c>
      <c r="AN111">
        <f>'Base Table 5'!AQ113/'Base Table 5'!AQ$131</f>
        <v>1.2039125351523648E-6</v>
      </c>
      <c r="AO111">
        <f>'Base Table 5'!AR113/'Base Table 5'!AR$131</f>
        <v>1.7707078727276752E-4</v>
      </c>
      <c r="AP111">
        <f>'Base Table 5'!AS113/'Base Table 5'!AS$131</f>
        <v>1.6486544781107966E-4</v>
      </c>
      <c r="AQ111">
        <f>'Base Table 5'!AT113/'Base Table 5'!AT$131</f>
        <v>3.2604080293029754E-4</v>
      </c>
      <c r="AR111">
        <f>'Base Table 5'!AU113/'Base Table 5'!AU$131</f>
        <v>1.2625795928345501E-4</v>
      </c>
      <c r="AS111">
        <f>'Base Table 5'!AV113/'Base Table 5'!AV$131</f>
        <v>2.5314491453602375E-4</v>
      </c>
      <c r="AT111">
        <f>'Base Table 5'!AW113/'Base Table 5'!AW$131</f>
        <v>4.3404791719531645E-4</v>
      </c>
      <c r="AU111">
        <f>'Base Table 5'!AX113/'Base Table 5'!AX$131</f>
        <v>3.3182668615277936E-4</v>
      </c>
      <c r="AV111">
        <f>'Base Table 5'!AY113/'Base Table 5'!AY$131</f>
        <v>6.7745911868450877E-4</v>
      </c>
      <c r="AW111">
        <f>'Base Table 5'!AZ113/'Base Table 5'!AZ$131</f>
        <v>1.1896820624145142E-4</v>
      </c>
      <c r="AX111">
        <f>'Base Table 5'!BA113/'Base Table 5'!BA$131</f>
        <v>1.079636622564169E-4</v>
      </c>
      <c r="AY111">
        <f>'Base Table 5'!BB113/'Base Table 5'!BB$131</f>
        <v>2.4678097652595574E-5</v>
      </c>
      <c r="AZ111">
        <f>'Base Table 5'!BC113/'Base Table 5'!BC$131</f>
        <v>1.3477869329527492E-4</v>
      </c>
      <c r="BA111">
        <f>'Base Table 5'!BD113/'Base Table 5'!BD$131</f>
        <v>2.2616642273339292E-4</v>
      </c>
      <c r="BB111">
        <f>'Base Table 5'!BE113/'Base Table 5'!BE$131</f>
        <v>1.9647378649091451E-4</v>
      </c>
      <c r="BC111">
        <f>'Base Table 5'!BF113/'Base Table 5'!BF$131</f>
        <v>2.111603251006887E-4</v>
      </c>
      <c r="BD111">
        <f>'Base Table 5'!BG113/'Base Table 5'!BG$131</f>
        <v>4.9759790127360134E-4</v>
      </c>
      <c r="BE111">
        <f>'Base Table 5'!BH113/'Base Table 5'!BH$131</f>
        <v>6.127889818002951E-4</v>
      </c>
      <c r="BF111">
        <f>'Base Table 5'!BI113/'Base Table 5'!BI$131</f>
        <v>2.6502383159689798E-4</v>
      </c>
      <c r="BG111">
        <f>'Base Table 5'!BJ113/'Base Table 5'!BJ$131</f>
        <v>6.0094036397965877E-5</v>
      </c>
      <c r="BH111">
        <f>'Base Table 5'!BK113/'Base Table 5'!BK$131</f>
        <v>3.7643033760197592E-4</v>
      </c>
      <c r="BI111">
        <f>'Base Table 5'!BL113/'Base Table 5'!BL$131</f>
        <v>1.0752567319630992E-4</v>
      </c>
      <c r="BJ111">
        <f>'Base Table 5'!BM113/'Base Table 5'!BM$131</f>
        <v>1.877293982454748E-4</v>
      </c>
      <c r="BK111">
        <f>'Base Table 5'!BN113/'Base Table 5'!BN$131</f>
        <v>1.1085705653246081E-4</v>
      </c>
      <c r="BL111">
        <f>'Base Table 5'!BO113/'Base Table 5'!BO$131</f>
        <v>2.1525278816494903E-4</v>
      </c>
      <c r="BM111">
        <f>'Base Table 5'!BP113/'Base Table 5'!BP$131</f>
        <v>7.3132045578497317E-4</v>
      </c>
      <c r="BN111">
        <f>'Base Table 5'!BQ113/'Base Table 5'!BQ$131</f>
        <v>7.9228577005660756E-4</v>
      </c>
      <c r="BO111">
        <f>'Base Table 5'!BR113/'Base Table 5'!BR$131</f>
        <v>2.373595411283142E-4</v>
      </c>
      <c r="BP111">
        <f>'Base Table 5'!BS113/'Base Table 5'!BS$131</f>
        <v>1.7878554133195046E-5</v>
      </c>
      <c r="BQ111">
        <f>'Base Table 5'!BT113/'Base Table 5'!BT$131</f>
        <v>1.8375988682399843E-4</v>
      </c>
      <c r="BR111">
        <f>'Base Table 5'!BU113/'Base Table 5'!BU$131</f>
        <v>4.7452798902071747E-5</v>
      </c>
      <c r="BS111">
        <f>'Base Table 5'!BV113/'Base Table 5'!BV$131</f>
        <v>1.2118472443939396E-3</v>
      </c>
      <c r="BT111">
        <f>'Base Table 5'!BW113/'Base Table 5'!BW$131</f>
        <v>1.0372098608292606E-3</v>
      </c>
      <c r="BU111">
        <f>'Base Table 5'!BX113/'Base Table 5'!BX$131</f>
        <v>7.9773431450549655E-4</v>
      </c>
      <c r="BV111">
        <f>'Base Table 5'!BY113/'Base Table 5'!BY$131</f>
        <v>7.0233595588446176E-4</v>
      </c>
      <c r="BW111">
        <f>'Base Table 5'!BZ113/'Base Table 5'!BZ$131</f>
        <v>1.8512170757477508E-3</v>
      </c>
      <c r="BX111">
        <f>'Base Table 5'!CA113/'Base Table 5'!CA$131</f>
        <v>1.8256751566251386E-3</v>
      </c>
      <c r="BY111">
        <f>'Base Table 5'!CB113/'Base Table 5'!CB$131</f>
        <v>8.74770533312233E-4</v>
      </c>
      <c r="BZ111">
        <f>'Base Table 5'!CC113/'Base Table 5'!CC$131</f>
        <v>3.5016734637373088E-4</v>
      </c>
      <c r="CA111">
        <f>'Base Table 5'!CD113/'Base Table 5'!CD$131</f>
        <v>1.7028038525181456E-4</v>
      </c>
      <c r="CB111">
        <f>'Base Table 5'!CE113/'Base Table 5'!CE$131</f>
        <v>1.2567706229947388E-4</v>
      </c>
      <c r="CC111">
        <f>'Base Table 5'!CF113/'Base Table 5'!CF$131</f>
        <v>7.8464208180313848E-4</v>
      </c>
      <c r="CD111">
        <f>'Base Table 5'!CG113/'Base Table 5'!CG$131</f>
        <v>6.9570884018162454E-4</v>
      </c>
      <c r="CE111">
        <f>'Base Table 5'!CH113/'Base Table 5'!CH$131</f>
        <v>2.3478680800311189E-4</v>
      </c>
      <c r="CF111">
        <f>'Base Table 5'!CI113/'Base Table 5'!CI$131</f>
        <v>5.1193286658065106E-5</v>
      </c>
      <c r="CG111">
        <f>'Base Table 5'!CJ113/'Base Table 5'!CJ$131</f>
        <v>9.8080849374329059E-5</v>
      </c>
      <c r="CH111">
        <f>'Base Table 5'!CK113/'Base Table 5'!CK$131</f>
        <v>1.6172615935588011E-2</v>
      </c>
      <c r="CI111">
        <f>'Base Table 5'!CL113/'Base Table 5'!CL$131</f>
        <v>5.8679424714269381E-5</v>
      </c>
      <c r="CJ111">
        <f>'Base Table 5'!CM113/'Base Table 5'!CM$131</f>
        <v>2.7256595520945702E-3</v>
      </c>
      <c r="CK111">
        <f>'Base Table 5'!CN113/'Base Table 5'!CN$131</f>
        <v>1.4833633118316935E-4</v>
      </c>
      <c r="CL111">
        <f>'Base Table 5'!CO113/'Base Table 5'!CO$131</f>
        <v>2.9501719480314406E-4</v>
      </c>
      <c r="CM111">
        <f>'Base Table 5'!CP113/'Base Table 5'!CP$131</f>
        <v>2.5183314647336309E-4</v>
      </c>
      <c r="CN111">
        <f>'Base Table 5'!CQ113/'Base Table 5'!CQ$131</f>
        <v>5.9469631927327115E-4</v>
      </c>
      <c r="CO111">
        <f>'Base Table 5'!CR113/'Base Table 5'!CR$131</f>
        <v>1.6133850514415966E-3</v>
      </c>
      <c r="CP111">
        <f>'Base Table 5'!CS113/'Base Table 5'!CS$131</f>
        <v>1.8040457156752482E-3</v>
      </c>
      <c r="CQ111">
        <f>'Base Table 5'!CT113/'Base Table 5'!CT$131</f>
        <v>2.7826990338388715E-9</v>
      </c>
      <c r="CR111">
        <f>'Base Table 5'!CU113/'Base Table 5'!CU$131</f>
        <v>2.7708890589429691E-9</v>
      </c>
      <c r="CS111">
        <f>'Base Table 5'!CV113/'Base Table 5'!CV$131</f>
        <v>8.5995486725663696E-4</v>
      </c>
      <c r="CT111">
        <f>'Base Table 5'!CW113/'Base Table 5'!CW$131</f>
        <v>1.8444745840410233E-3</v>
      </c>
      <c r="CU111">
        <f>'Base Table 5'!CX113/'Base Table 5'!CX$131</f>
        <v>6.1312653037648446E-4</v>
      </c>
      <c r="CV111">
        <f>'Base Table 5'!CY113/'Base Table 5'!CY$131</f>
        <v>1.8934361196058446E-3</v>
      </c>
      <c r="CW111">
        <f>'Base Table 5'!CZ113/'Base Table 5'!CZ$131</f>
        <v>6.6386692698599875E-4</v>
      </c>
      <c r="CX111">
        <f>'Base Table 5'!DA113/'Base Table 5'!DA$131</f>
        <v>1.151854377774964E-3</v>
      </c>
      <c r="CY111">
        <f>'Base Table 5'!DB113/'Base Table 5'!DB$131</f>
        <v>2.929221136329695E-3</v>
      </c>
      <c r="CZ111">
        <f>'Base Table 5'!DC113/'Base Table 5'!DC$131</f>
        <v>1.8606324319260402E-3</v>
      </c>
      <c r="DA111">
        <f>'Base Table 5'!DD113/'Base Table 5'!DD$131</f>
        <v>4.3603762855355934E-3</v>
      </c>
      <c r="DB111">
        <f>'Base Table 5'!DE113/'Base Table 5'!DE$131</f>
        <v>5.9452558384280171E-3</v>
      </c>
      <c r="DC111">
        <f>'Base Table 5'!DF113/'Base Table 5'!DF$131</f>
        <v>4.056033096372022E-3</v>
      </c>
      <c r="DD111">
        <f>'Base Table 5'!DG113/'Base Table 5'!DG$131</f>
        <v>1.6895212852057104E-3</v>
      </c>
      <c r="DE111">
        <f>'Base Table 5'!DH113/'Base Table 5'!DH$131</f>
        <v>3.298580607576056E-3</v>
      </c>
      <c r="DF111">
        <f>'Base Table 5'!DI113/'Base Table 5'!DI$131</f>
        <v>6.4006125748907218E-3</v>
      </c>
      <c r="DG111">
        <f>'Base Table 5'!DJ113/'Base Table 5'!DJ$131</f>
        <v>8.2586630146669018E-2</v>
      </c>
      <c r="DH111">
        <f>'Base Table 5'!DK113/'Base Table 5'!DK$131</f>
        <v>3.1337889127481949E-2</v>
      </c>
      <c r="DI111">
        <f>'Base Table 5'!DL113/'Base Table 5'!DL$131</f>
        <v>4.6312119426438814E-4</v>
      </c>
      <c r="DJ111">
        <f>'Base Table 5'!DM113/'Base Table 5'!DM$131</f>
        <v>6.20429158354272E-4</v>
      </c>
      <c r="DK111">
        <f>'Base Table 5'!DN113/'Base Table 5'!DN$131</f>
        <v>4.7516966448254367E-3</v>
      </c>
      <c r="DL111">
        <f>'Base Table 5'!DO113/'Base Table 5'!DO$131</f>
        <v>1.0782994968372205E-3</v>
      </c>
    </row>
    <row r="112" spans="1:116" x14ac:dyDescent="0.4">
      <c r="A112">
        <v>111</v>
      </c>
      <c r="B112">
        <f>'Base Table 5'!E114/'Base Table 5'!E$131</f>
        <v>1.0097796476090283E-4</v>
      </c>
      <c r="C112">
        <f>'Base Table 5'!F114/'Base Table 5'!F$131</f>
        <v>1.2668896003288562E-4</v>
      </c>
      <c r="D112">
        <f>'Base Table 5'!G114/'Base Table 5'!G$131</f>
        <v>1.0131106964105931E-4</v>
      </c>
      <c r="E112">
        <f>'Base Table 5'!H114/'Base Table 5'!H$131</f>
        <v>7.5538858136210522E-4</v>
      </c>
      <c r="F112">
        <f>'Base Table 5'!I114/'Base Table 5'!I$131</f>
        <v>3.296703000968558E-6</v>
      </c>
      <c r="G112">
        <f>'Base Table 5'!J114/'Base Table 5'!J$131</f>
        <v>9.5976814164555615E-5</v>
      </c>
      <c r="H112">
        <f>'Base Table 5'!K114/'Base Table 5'!K$131</f>
        <v>6.2873133923873286E-5</v>
      </c>
      <c r="I112">
        <f>'Base Table 5'!L114/'Base Table 5'!L$131</f>
        <v>1.3210336938226312E-4</v>
      </c>
      <c r="J112">
        <f>'Base Table 5'!M114/'Base Table 5'!M$131</f>
        <v>8.1676473346506734E-5</v>
      </c>
      <c r="K112">
        <f>'Base Table 5'!N114/'Base Table 5'!N$131</f>
        <v>3.360167159235606E-5</v>
      </c>
      <c r="L112">
        <f>'Base Table 5'!O114/'Base Table 5'!O$131</f>
        <v>1.8740420067408183E-4</v>
      </c>
      <c r="M112">
        <f>'Base Table 5'!P114/'Base Table 5'!P$131</f>
        <v>1.0364944825860746E-4</v>
      </c>
      <c r="N112">
        <f>'Base Table 5'!Q114/'Base Table 5'!Q$131</f>
        <v>9.0531042147804579E-5</v>
      </c>
      <c r="O112">
        <f>'Base Table 5'!R114/'Base Table 5'!R$131</f>
        <v>8.4662631898665799E-6</v>
      </c>
      <c r="P112">
        <f>'Base Table 5'!S114/'Base Table 5'!S$131</f>
        <v>9.6534659439025956E-6</v>
      </c>
      <c r="Q112">
        <f>'Base Table 5'!T114/'Base Table 5'!T$131</f>
        <v>3.4200641944361842E-5</v>
      </c>
      <c r="R112">
        <f>'Base Table 5'!U114/'Base Table 5'!U$131</f>
        <v>3.9264746445838051E-5</v>
      </c>
      <c r="S112">
        <f>'Base Table 5'!V114/'Base Table 5'!V$131</f>
        <v>1.8570430568697332E-4</v>
      </c>
      <c r="T112">
        <f>'Base Table 5'!W114/'Base Table 5'!W$131</f>
        <v>2.1434961484025628E-4</v>
      </c>
      <c r="U112">
        <f>'Base Table 5'!X114/'Base Table 5'!X$131</f>
        <v>6.0100915155102616E-5</v>
      </c>
      <c r="V112">
        <f>'Base Table 5'!Y114/'Base Table 5'!Y$131</f>
        <v>1.6462414983510929E-4</v>
      </c>
      <c r="W112">
        <f>'Base Table 5'!Z114/'Base Table 5'!Z$131</f>
        <v>6.7910191568154723E-5</v>
      </c>
      <c r="X112">
        <f>'Base Table 5'!AA114/'Base Table 5'!AA$131</f>
        <v>1.0830744579440534E-3</v>
      </c>
      <c r="Y112">
        <f>'Base Table 5'!AB114/'Base Table 5'!AB$131</f>
        <v>4.3463671714267317E-4</v>
      </c>
      <c r="Z112">
        <f>'Base Table 5'!AC114/'Base Table 5'!AC$131</f>
        <v>2.3303265410553551E-4</v>
      </c>
      <c r="AA112">
        <f>'Base Table 5'!AD114/'Base Table 5'!AD$131</f>
        <v>1.7922087232253104E-5</v>
      </c>
      <c r="AB112">
        <f>'Base Table 5'!AE114/'Base Table 5'!AE$131</f>
        <v>2.8957055214723931E-5</v>
      </c>
      <c r="AC112">
        <f>'Base Table 5'!AF114/'Base Table 5'!AF$131</f>
        <v>1.4381989844911366E-4</v>
      </c>
      <c r="AD112">
        <f>'Base Table 5'!AG114/'Base Table 5'!AG$131</f>
        <v>2.7451088043482527E-5</v>
      </c>
      <c r="AE112">
        <f>'Base Table 5'!AH114/'Base Table 5'!AH$131</f>
        <v>9.2196007259528126E-5</v>
      </c>
      <c r="AF112">
        <f>'Base Table 5'!AI114/'Base Table 5'!AI$131</f>
        <v>2.2017348803178132E-4</v>
      </c>
      <c r="AG112">
        <f>'Base Table 5'!AJ114/'Base Table 5'!AJ$131</f>
        <v>9.0091590341382141E-6</v>
      </c>
      <c r="AH112">
        <f>'Base Table 5'!AK114/'Base Table 5'!AK$131</f>
        <v>1.7355637767411933E-5</v>
      </c>
      <c r="AI112">
        <f>'Base Table 5'!AL114/'Base Table 5'!AL$131</f>
        <v>2.5142766674468868E-4</v>
      </c>
      <c r="AJ112">
        <f>'Base Table 5'!AM114/'Base Table 5'!AM$131</f>
        <v>2.9155768099713354E-4</v>
      </c>
      <c r="AK112">
        <f>'Base Table 5'!AN114/'Base Table 5'!AN$131</f>
        <v>1.891696146496398E-4</v>
      </c>
      <c r="AL112">
        <f>'Base Table 5'!AO114/'Base Table 5'!AO$131</f>
        <v>7.5256214367158748E-5</v>
      </c>
      <c r="AM112">
        <f>'Base Table 5'!AP114/'Base Table 5'!AP$131</f>
        <v>1.2304189771517027E-4</v>
      </c>
      <c r="AN112">
        <f>'Base Table 5'!AQ114/'Base Table 5'!AQ$131</f>
        <v>4.3641829399273221E-6</v>
      </c>
      <c r="AO112">
        <f>'Base Table 5'!AR114/'Base Table 5'!AR$131</f>
        <v>2.2667634987178016E-4</v>
      </c>
      <c r="AP112">
        <f>'Base Table 5'!AS114/'Base Table 5'!AS$131</f>
        <v>1.5735676741847289E-4</v>
      </c>
      <c r="AQ112">
        <f>'Base Table 5'!AT114/'Base Table 5'!AT$131</f>
        <v>2.4862593344807804E-4</v>
      </c>
      <c r="AR112">
        <f>'Base Table 5'!AU114/'Base Table 5'!AU$131</f>
        <v>7.5663284295229906E-5</v>
      </c>
      <c r="AS112">
        <f>'Base Table 5'!AV114/'Base Table 5'!AV$131</f>
        <v>1.764331280427201E-4</v>
      </c>
      <c r="AT112">
        <f>'Base Table 5'!AW114/'Base Table 5'!AW$131</f>
        <v>3.0602343450381308E-4</v>
      </c>
      <c r="AU112">
        <f>'Base Table 5'!AX114/'Base Table 5'!AX$131</f>
        <v>2.6296236505913943E-4</v>
      </c>
      <c r="AV112">
        <f>'Base Table 5'!AY114/'Base Table 5'!AY$131</f>
        <v>4.7553932978376418E-4</v>
      </c>
      <c r="AW112">
        <f>'Base Table 5'!AZ114/'Base Table 5'!AZ$131</f>
        <v>9.4957342314663546E-5</v>
      </c>
      <c r="AX112">
        <f>'Base Table 5'!BA114/'Base Table 5'!BA$131</f>
        <v>8.0302799692614677E-5</v>
      </c>
      <c r="AY112">
        <f>'Base Table 5'!BB114/'Base Table 5'!BB$131</f>
        <v>8.6240310644069849E-6</v>
      </c>
      <c r="AZ112">
        <f>'Base Table 5'!BC114/'Base Table 5'!BC$131</f>
        <v>4.2005423848728449E-5</v>
      </c>
      <c r="BA112">
        <f>'Base Table 5'!BD114/'Base Table 5'!BD$131</f>
        <v>2.0498900092041404E-4</v>
      </c>
      <c r="BB112">
        <f>'Base Table 5'!BE114/'Base Table 5'!BE$131</f>
        <v>1.4564195825106539E-4</v>
      </c>
      <c r="BC112">
        <f>'Base Table 5'!BF114/'Base Table 5'!BF$131</f>
        <v>1.6487550924738245E-4</v>
      </c>
      <c r="BD112">
        <f>'Base Table 5'!BG114/'Base Table 5'!BG$131</f>
        <v>2.7094332710461238E-4</v>
      </c>
      <c r="BE112">
        <f>'Base Table 5'!BH114/'Base Table 5'!BH$131</f>
        <v>4.1816281357599609E-4</v>
      </c>
      <c r="BF112">
        <f>'Base Table 5'!BI114/'Base Table 5'!BI$131</f>
        <v>2.0686421104419933E-4</v>
      </c>
      <c r="BG112">
        <f>'Base Table 5'!BJ114/'Base Table 5'!BJ$131</f>
        <v>1.0920672944607631E-6</v>
      </c>
      <c r="BH112">
        <f>'Base Table 5'!BK114/'Base Table 5'!BK$131</f>
        <v>2.8453054115304784E-4</v>
      </c>
      <c r="BI112">
        <f>'Base Table 5'!BL114/'Base Table 5'!BL$131</f>
        <v>7.7183852541621212E-5</v>
      </c>
      <c r="BJ112">
        <f>'Base Table 5'!BM114/'Base Table 5'!BM$131</f>
        <v>1.4205556978966235E-4</v>
      </c>
      <c r="BK112">
        <f>'Base Table 5'!BN114/'Base Table 5'!BN$131</f>
        <v>9.5607144165671962E-5</v>
      </c>
      <c r="BL112">
        <f>'Base Table 5'!BO114/'Base Table 5'!BO$131</f>
        <v>1.6483151486757167E-4</v>
      </c>
      <c r="BM112">
        <f>'Base Table 5'!BP114/'Base Table 5'!BP$131</f>
        <v>5.1031847973998141E-4</v>
      </c>
      <c r="BN112">
        <f>'Base Table 5'!BQ114/'Base Table 5'!BQ$131</f>
        <v>2.9670115166894402E-5</v>
      </c>
      <c r="BO112">
        <f>'Base Table 5'!BR114/'Base Table 5'!BR$131</f>
        <v>4.2150755377705184E-5</v>
      </c>
      <c r="BP112">
        <f>'Base Table 5'!BS114/'Base Table 5'!BS$131</f>
        <v>1.5664872452042778E-5</v>
      </c>
      <c r="BQ112">
        <f>'Base Table 5'!BT114/'Base Table 5'!BT$131</f>
        <v>1.505690952350331E-4</v>
      </c>
      <c r="BR112">
        <f>'Base Table 5'!BU114/'Base Table 5'!BU$131</f>
        <v>3.3083858361691751E-5</v>
      </c>
      <c r="BS112">
        <f>'Base Table 5'!BV114/'Base Table 5'!BV$131</f>
        <v>7.6226892592846205E-5</v>
      </c>
      <c r="BT112">
        <f>'Base Table 5'!BW114/'Base Table 5'!BW$131</f>
        <v>5.6911106041138819E-5</v>
      </c>
      <c r="BU112">
        <f>'Base Table 5'!BX114/'Base Table 5'!BX$131</f>
        <v>6.0468449594463029E-5</v>
      </c>
      <c r="BV112">
        <f>'Base Table 5'!BY114/'Base Table 5'!BY$131</f>
        <v>1.8922733305425243E-4</v>
      </c>
      <c r="BW112">
        <f>'Base Table 5'!BZ114/'Base Table 5'!BZ$131</f>
        <v>3.9829985654476733E-5</v>
      </c>
      <c r="BX112">
        <f>'Base Table 5'!CA114/'Base Table 5'!CA$131</f>
        <v>3.8975598615282261E-5</v>
      </c>
      <c r="BY112">
        <f>'Base Table 5'!CB114/'Base Table 5'!CB$131</f>
        <v>2.4133565437569234E-5</v>
      </c>
      <c r="BZ112">
        <f>'Base Table 5'!CC114/'Base Table 5'!CC$131</f>
        <v>1.7104606807479136E-5</v>
      </c>
      <c r="CA112">
        <f>'Base Table 5'!CD114/'Base Table 5'!CD$131</f>
        <v>7.9647781530463844E-5</v>
      </c>
      <c r="CB112">
        <f>'Base Table 5'!CE114/'Base Table 5'!CE$131</f>
        <v>3.63245991752003E-5</v>
      </c>
      <c r="CC112">
        <f>'Base Table 5'!CF114/'Base Table 5'!CF$131</f>
        <v>6.1439240110426488E-5</v>
      </c>
      <c r="CD112">
        <f>'Base Table 5'!CG114/'Base Table 5'!CG$131</f>
        <v>3.6863052861707493E-5</v>
      </c>
      <c r="CE112">
        <f>'Base Table 5'!CH114/'Base Table 5'!CH$131</f>
        <v>1.2690667841437392E-4</v>
      </c>
      <c r="CF112">
        <f>'Base Table 5'!CI114/'Base Table 5'!CI$131</f>
        <v>3.4575947804135008E-5</v>
      </c>
      <c r="CG112">
        <f>'Base Table 5'!CJ114/'Base Table 5'!CJ$131</f>
        <v>2.7108361039063421E-5</v>
      </c>
      <c r="CH112">
        <f>'Base Table 5'!CK114/'Base Table 5'!CK$131</f>
        <v>7.0865919808214532E-5</v>
      </c>
      <c r="CI112">
        <f>'Base Table 5'!CL114/'Base Table 5'!CL$131</f>
        <v>4.0086123634715335E-5</v>
      </c>
      <c r="CJ112">
        <f>'Base Table 5'!CM114/'Base Table 5'!CM$131</f>
        <v>1.8263257941422634E-3</v>
      </c>
      <c r="CK112">
        <f>'Base Table 5'!CN114/'Base Table 5'!CN$131</f>
        <v>7.3666552977531789E-5</v>
      </c>
      <c r="CL112">
        <f>'Base Table 5'!CO114/'Base Table 5'!CO$131</f>
        <v>1.7568729277007268E-5</v>
      </c>
      <c r="CM112">
        <f>'Base Table 5'!CP114/'Base Table 5'!CP$131</f>
        <v>4.2391159858492872E-5</v>
      </c>
      <c r="CN112">
        <f>'Base Table 5'!CQ114/'Base Table 5'!CQ$131</f>
        <v>3.9493726978148283E-5</v>
      </c>
      <c r="CO112">
        <f>'Base Table 5'!CR114/'Base Table 5'!CR$131</f>
        <v>5.036692660407896E-5</v>
      </c>
      <c r="CP112">
        <f>'Base Table 5'!CS114/'Base Table 5'!CS$131</f>
        <v>1.8005410498799353E-4</v>
      </c>
      <c r="CQ112">
        <f>'Base Table 5'!CT114/'Base Table 5'!CT$131</f>
        <v>2.7826990338388715E-9</v>
      </c>
      <c r="CR112">
        <f>'Base Table 5'!CU114/'Base Table 5'!CU$131</f>
        <v>2.7708890589429691E-9</v>
      </c>
      <c r="CS112">
        <f>'Base Table 5'!CV114/'Base Table 5'!CV$131</f>
        <v>9.3572566371681411E-5</v>
      </c>
      <c r="CT112">
        <f>'Base Table 5'!CW114/'Base Table 5'!CW$131</f>
        <v>2.8562554910827449E-4</v>
      </c>
      <c r="CU112">
        <f>'Base Table 5'!CX114/'Base Table 5'!CX$131</f>
        <v>3.7272053245348511E-4</v>
      </c>
      <c r="CV112">
        <f>'Base Table 5'!CY114/'Base Table 5'!CY$131</f>
        <v>3.5089364593951755E-4</v>
      </c>
      <c r="CW112">
        <f>'Base Table 5'!CZ114/'Base Table 5'!CZ$131</f>
        <v>2.3430784146613487E-4</v>
      </c>
      <c r="CX112">
        <f>'Base Table 5'!DA114/'Base Table 5'!DA$131</f>
        <v>6.637834232893856E-5</v>
      </c>
      <c r="CY112">
        <f>'Base Table 5'!DB114/'Base Table 5'!DB$131</f>
        <v>4.387792056703881E-5</v>
      </c>
      <c r="CZ112">
        <f>'Base Table 5'!DC114/'Base Table 5'!DC$131</f>
        <v>1.834186039055133E-4</v>
      </c>
      <c r="DA112">
        <f>'Base Table 5'!DD114/'Base Table 5'!DD$131</f>
        <v>6.1377403194285134E-5</v>
      </c>
      <c r="DB112">
        <f>'Base Table 5'!DE114/'Base Table 5'!DE$131</f>
        <v>1.3349306598789591E-4</v>
      </c>
      <c r="DC112">
        <f>'Base Table 5'!DF114/'Base Table 5'!DF$131</f>
        <v>6.4964510614060796E-5</v>
      </c>
      <c r="DD112">
        <f>'Base Table 5'!DG114/'Base Table 5'!DG$131</f>
        <v>2.2867949286268685E-5</v>
      </c>
      <c r="DE112">
        <f>'Base Table 5'!DH114/'Base Table 5'!DH$131</f>
        <v>2.7888308690237524E-5</v>
      </c>
      <c r="DF112">
        <f>'Base Table 5'!DI114/'Base Table 5'!DI$131</f>
        <v>5.5214364547602395E-5</v>
      </c>
      <c r="DG112">
        <f>'Base Table 5'!DJ114/'Base Table 5'!DJ$131</f>
        <v>8.1707015373740945E-5</v>
      </c>
      <c r="DH112">
        <f>'Base Table 5'!DK114/'Base Table 5'!DK$131</f>
        <v>1.7809958425685939E-2</v>
      </c>
      <c r="DI112">
        <f>'Base Table 5'!DL114/'Base Table 5'!DL$131</f>
        <v>3.1281018791331106E-4</v>
      </c>
      <c r="DJ112">
        <f>'Base Table 5'!DM114/'Base Table 5'!DM$131</f>
        <v>3.9748184344461112E-4</v>
      </c>
      <c r="DK112">
        <f>'Base Table 5'!DN114/'Base Table 5'!DN$131</f>
        <v>9.8518151170390409E-5</v>
      </c>
      <c r="DL112">
        <f>'Base Table 5'!DO114/'Base Table 5'!DO$131</f>
        <v>3.2253737682133725E-5</v>
      </c>
    </row>
    <row r="113" spans="1:116" x14ac:dyDescent="0.4">
      <c r="A113">
        <v>112</v>
      </c>
      <c r="B113">
        <f>'Base Table 5'!E115/'Base Table 5'!E$131</f>
        <v>1.5388673612506006E-3</v>
      </c>
      <c r="C113">
        <f>'Base Table 5'!F115/'Base Table 5'!F$131</f>
        <v>2.9008360476378918E-4</v>
      </c>
      <c r="D113">
        <f>'Base Table 5'!G115/'Base Table 5'!G$131</f>
        <v>1.5590169851791738E-3</v>
      </c>
      <c r="E113">
        <f>'Base Table 5'!H115/'Base Table 5'!H$131</f>
        <v>5.8285916035642517E-3</v>
      </c>
      <c r="F113">
        <f>'Base Table 5'!I115/'Base Table 5'!I$131</f>
        <v>1.671899379062626E-4</v>
      </c>
      <c r="G113">
        <f>'Base Table 5'!J115/'Base Table 5'!J$131</f>
        <v>5.9897320901535749E-3</v>
      </c>
      <c r="H113">
        <f>'Base Table 5'!K115/'Base Table 5'!K$131</f>
        <v>3.6240156740606289E-3</v>
      </c>
      <c r="I113">
        <f>'Base Table 5'!L115/'Base Table 5'!L$131</f>
        <v>2.2062146607940173E-3</v>
      </c>
      <c r="J113">
        <f>'Base Table 5'!M115/'Base Table 5'!M$131</f>
        <v>1.1628282037592088E-3</v>
      </c>
      <c r="K113">
        <f>'Base Table 5'!N115/'Base Table 5'!N$131</f>
        <v>7.5454135682870098E-4</v>
      </c>
      <c r="L113">
        <f>'Base Table 5'!O115/'Base Table 5'!O$131</f>
        <v>5.534874194480943E-3</v>
      </c>
      <c r="M113">
        <f>'Base Table 5'!P115/'Base Table 5'!P$131</f>
        <v>2.6555182245681379E-3</v>
      </c>
      <c r="N113">
        <f>'Base Table 5'!Q115/'Base Table 5'!Q$131</f>
        <v>2.5634152550467904E-3</v>
      </c>
      <c r="O113">
        <f>'Base Table 5'!R115/'Base Table 5'!R$131</f>
        <v>4.2954305127455156E-4</v>
      </c>
      <c r="P113">
        <f>'Base Table 5'!S115/'Base Table 5'!S$131</f>
        <v>1.8582921942012499E-4</v>
      </c>
      <c r="Q113">
        <f>'Base Table 5'!T115/'Base Table 5'!T$131</f>
        <v>1.5715529740182568E-4</v>
      </c>
      <c r="R113">
        <f>'Base Table 5'!U115/'Base Table 5'!U$131</f>
        <v>1.1142018295470812E-3</v>
      </c>
      <c r="S113">
        <f>'Base Table 5'!V115/'Base Table 5'!V$131</f>
        <v>1.1039147537194953E-3</v>
      </c>
      <c r="T113">
        <f>'Base Table 5'!W115/'Base Table 5'!W$131</f>
        <v>3.0751471032531099E-3</v>
      </c>
      <c r="U113">
        <f>'Base Table 5'!X115/'Base Table 5'!X$131</f>
        <v>1.258447007489749E-3</v>
      </c>
      <c r="V113">
        <f>'Base Table 5'!Y115/'Base Table 5'!Y$131</f>
        <v>2.0086409959515967E-3</v>
      </c>
      <c r="W113">
        <f>'Base Table 5'!Z115/'Base Table 5'!Z$131</f>
        <v>1.25870086118201E-3</v>
      </c>
      <c r="X113">
        <f>'Base Table 5'!AA115/'Base Table 5'!AA$131</f>
        <v>6.0398114159058627E-3</v>
      </c>
      <c r="Y113">
        <f>'Base Table 5'!AB115/'Base Table 5'!AB$131</f>
        <v>4.7742323527859884E-4</v>
      </c>
      <c r="Z113">
        <f>'Base Table 5'!AC115/'Base Table 5'!AC$131</f>
        <v>1.6569631683628597E-4</v>
      </c>
      <c r="AA113">
        <f>'Base Table 5'!AD115/'Base Table 5'!AD$131</f>
        <v>8.3116926294507154E-6</v>
      </c>
      <c r="AB113">
        <f>'Base Table 5'!AE115/'Base Table 5'!AE$131</f>
        <v>4.0613496932515339E-5</v>
      </c>
      <c r="AC113">
        <f>'Base Table 5'!AF115/'Base Table 5'!AF$131</f>
        <v>6.3758383912887265E-6</v>
      </c>
      <c r="AD113">
        <f>'Base Table 5'!AG115/'Base Table 5'!AG$131</f>
        <v>0</v>
      </c>
      <c r="AE113">
        <f>'Base Table 5'!AH115/'Base Table 5'!AH$131</f>
        <v>3.6297640653357535E-7</v>
      </c>
      <c r="AF113">
        <f>'Base Table 5'!AI115/'Base Table 5'!AI$131</f>
        <v>8.6767877056859631E-7</v>
      </c>
      <c r="AG113">
        <f>'Base Table 5'!AJ115/'Base Table 5'!AJ$131</f>
        <v>1.1158368026644458E-3</v>
      </c>
      <c r="AH113">
        <f>'Base Table 5'!AK115/'Base Table 5'!AK$131</f>
        <v>1.3280923274891427E-3</v>
      </c>
      <c r="AI113">
        <f>'Base Table 5'!AL115/'Base Table 5'!AL$131</f>
        <v>2.0843127120856852E-3</v>
      </c>
      <c r="AJ113">
        <f>'Base Table 5'!AM115/'Base Table 5'!AM$131</f>
        <v>8.9010440838040974E-4</v>
      </c>
      <c r="AK113">
        <f>'Base Table 5'!AN115/'Base Table 5'!AN$131</f>
        <v>4.1710248086753495E-3</v>
      </c>
      <c r="AL113">
        <f>'Base Table 5'!AO115/'Base Table 5'!AO$131</f>
        <v>1.5282188804819109E-3</v>
      </c>
      <c r="AM113">
        <f>'Base Table 5'!AP115/'Base Table 5'!AP$131</f>
        <v>2.5523953338541534E-3</v>
      </c>
      <c r="AN113">
        <f>'Base Table 5'!AQ115/'Base Table 5'!AQ$131</f>
        <v>2.3250560835130045E-5</v>
      </c>
      <c r="AO113">
        <f>'Base Table 5'!AR115/'Base Table 5'!AR$131</f>
        <v>3.2100788206336135E-3</v>
      </c>
      <c r="AP113">
        <f>'Base Table 5'!AS115/'Base Table 5'!AS$131</f>
        <v>2.5872612285750595E-3</v>
      </c>
      <c r="AQ113">
        <f>'Base Table 5'!AT115/'Base Table 5'!AT$131</f>
        <v>7.476277529186241E-4</v>
      </c>
      <c r="AR113">
        <f>'Base Table 5'!AU115/'Base Table 5'!AU$131</f>
        <v>1.3366875254574475E-4</v>
      </c>
      <c r="AS113">
        <f>'Base Table 5'!AV115/'Base Table 5'!AV$131</f>
        <v>9.8391723662090945E-4</v>
      </c>
      <c r="AT113">
        <f>'Base Table 5'!AW115/'Base Table 5'!AW$131</f>
        <v>1.3803979509344642E-3</v>
      </c>
      <c r="AU113">
        <f>'Base Table 5'!AX115/'Base Table 5'!AX$131</f>
        <v>1.2882042319844608E-3</v>
      </c>
      <c r="AV113">
        <f>'Base Table 5'!AY115/'Base Table 5'!AY$131</f>
        <v>5.8395177065708348E-4</v>
      </c>
      <c r="AW113">
        <f>'Base Table 5'!AZ115/'Base Table 5'!AZ$131</f>
        <v>6.551591142543576E-4</v>
      </c>
      <c r="AX113">
        <f>'Base Table 5'!BA115/'Base Table 5'!BA$131</f>
        <v>5.6159726628921621E-4</v>
      </c>
      <c r="AY113">
        <f>'Base Table 5'!BB115/'Base Table 5'!BB$131</f>
        <v>9.5749573615487948E-6</v>
      </c>
      <c r="AZ113">
        <f>'Base Table 5'!BC115/'Base Table 5'!BC$131</f>
        <v>2.2396569322183321E-3</v>
      </c>
      <c r="BA113">
        <f>'Base Table 5'!BD115/'Base Table 5'!BD$131</f>
        <v>1.3653554452201103E-3</v>
      </c>
      <c r="BB113">
        <f>'Base Table 5'!BE115/'Base Table 5'!BE$131</f>
        <v>9.3748647151849804E-4</v>
      </c>
      <c r="BC113">
        <f>'Base Table 5'!BF115/'Base Table 5'!BF$131</f>
        <v>9.2166128102533077E-4</v>
      </c>
      <c r="BD113">
        <f>'Base Table 5'!BG115/'Base Table 5'!BG$131</f>
        <v>4.4231703016587662E-3</v>
      </c>
      <c r="BE113">
        <f>'Base Table 5'!BH115/'Base Table 5'!BH$131</f>
        <v>4.5905066404328578E-5</v>
      </c>
      <c r="BF113">
        <f>'Base Table 5'!BI115/'Base Table 5'!BI$131</f>
        <v>6.1792735610266125E-6</v>
      </c>
      <c r="BG113">
        <f>'Base Table 5'!BJ115/'Base Table 5'!BJ$131</f>
        <v>5.2631576552484001E-6</v>
      </c>
      <c r="BH113">
        <f>'Base Table 5'!BK115/'Base Table 5'!BK$131</f>
        <v>1.5343877077383936E-4</v>
      </c>
      <c r="BI113">
        <f>'Base Table 5'!BL115/'Base Table 5'!BL$131</f>
        <v>5.8968913475438355E-4</v>
      </c>
      <c r="BJ113">
        <f>'Base Table 5'!BM115/'Base Table 5'!BM$131</f>
        <v>4.740429497595229E-5</v>
      </c>
      <c r="BK113">
        <f>'Base Table 5'!BN115/'Base Table 5'!BN$131</f>
        <v>1.0299094359838424E-3</v>
      </c>
      <c r="BL113">
        <f>'Base Table 5'!BO115/'Base Table 5'!BO$131</f>
        <v>3.4011480332703696E-3</v>
      </c>
      <c r="BM113">
        <f>'Base Table 5'!BP115/'Base Table 5'!BP$131</f>
        <v>3.7091570199630376E-3</v>
      </c>
      <c r="BN113">
        <f>'Base Table 5'!BQ115/'Base Table 5'!BQ$131</f>
        <v>1.3315947686902208E-3</v>
      </c>
      <c r="BO113">
        <f>'Base Table 5'!BR115/'Base Table 5'!BR$131</f>
        <v>1.1654436477357888E-3</v>
      </c>
      <c r="BP113">
        <f>'Base Table 5'!BS115/'Base Table 5'!BS$131</f>
        <v>1.5832435857074444E-4</v>
      </c>
      <c r="BQ113">
        <f>'Base Table 5'!BT115/'Base Table 5'!BT$131</f>
        <v>3.5605716674168859E-3</v>
      </c>
      <c r="BR113">
        <f>'Base Table 5'!BU115/'Base Table 5'!BU$131</f>
        <v>1.7996585609739501E-2</v>
      </c>
      <c r="BS113">
        <f>'Base Table 5'!BV115/'Base Table 5'!BV$131</f>
        <v>1.8509636387831643E-3</v>
      </c>
      <c r="BT113">
        <f>'Base Table 5'!BW115/'Base Table 5'!BW$131</f>
        <v>4.9462409490988121E-4</v>
      </c>
      <c r="BU113">
        <f>'Base Table 5'!BX115/'Base Table 5'!BX$131</f>
        <v>1.9921515579304815E-3</v>
      </c>
      <c r="BV113">
        <f>'Base Table 5'!BY115/'Base Table 5'!BY$131</f>
        <v>5.9591842675622434E-3</v>
      </c>
      <c r="BW113">
        <f>'Base Table 5'!BZ115/'Base Table 5'!BZ$131</f>
        <v>3.2542132376675759E-3</v>
      </c>
      <c r="BX113">
        <f>'Base Table 5'!CA115/'Base Table 5'!CA$131</f>
        <v>1.8948931024764983E-3</v>
      </c>
      <c r="BY113">
        <f>'Base Table 5'!CB115/'Base Table 5'!CB$131</f>
        <v>2.4461940180408291E-4</v>
      </c>
      <c r="BZ113">
        <f>'Base Table 5'!CC115/'Base Table 5'!CC$131</f>
        <v>3.1630098679277558E-4</v>
      </c>
      <c r="CA113">
        <f>'Base Table 5'!CD115/'Base Table 5'!CD$131</f>
        <v>5.6835415560776564E-2</v>
      </c>
      <c r="CB113">
        <f>'Base Table 5'!CE115/'Base Table 5'!CE$131</f>
        <v>1.6672766554522516E-3</v>
      </c>
      <c r="CC113">
        <f>'Base Table 5'!CF115/'Base Table 5'!CF$131</f>
        <v>4.5360413708685323E-3</v>
      </c>
      <c r="CD113">
        <f>'Base Table 5'!CG115/'Base Table 5'!CG$131</f>
        <v>5.3178148999383375E-4</v>
      </c>
      <c r="CE113">
        <f>'Base Table 5'!CH115/'Base Table 5'!CH$131</f>
        <v>2.3798793433618612E-2</v>
      </c>
      <c r="CF113">
        <f>'Base Table 5'!CI115/'Base Table 5'!CI$131</f>
        <v>2.2023222670635788E-3</v>
      </c>
      <c r="CG113">
        <f>'Base Table 5'!CJ115/'Base Table 5'!CJ$131</f>
        <v>4.2864067240941054E-3</v>
      </c>
      <c r="CH113">
        <f>'Base Table 5'!CK115/'Base Table 5'!CK$131</f>
        <v>2.0936405374215867E-3</v>
      </c>
      <c r="CI113">
        <f>'Base Table 5'!CL115/'Base Table 5'!CL$131</f>
        <v>2.4639233978196478E-4</v>
      </c>
      <c r="CJ113">
        <f>'Base Table 5'!CM115/'Base Table 5'!CM$131</f>
        <v>4.9872463167682165E-7</v>
      </c>
      <c r="CK113">
        <f>'Base Table 5'!CN115/'Base Table 5'!CN$131</f>
        <v>4.18498726378831E-3</v>
      </c>
      <c r="CL113">
        <f>'Base Table 5'!CO115/'Base Table 5'!CO$131</f>
        <v>2.6507733097411211E-4</v>
      </c>
      <c r="CM113">
        <f>'Base Table 5'!CP115/'Base Table 5'!CP$131</f>
        <v>7.1574170719288269E-4</v>
      </c>
      <c r="CN113">
        <f>'Base Table 5'!CQ115/'Base Table 5'!CQ$131</f>
        <v>1.1984144348741242E-3</v>
      </c>
      <c r="CO113">
        <f>'Base Table 5'!CR115/'Base Table 5'!CR$131</f>
        <v>1.4209279584342686E-3</v>
      </c>
      <c r="CP113">
        <f>'Base Table 5'!CS115/'Base Table 5'!CS$131</f>
        <v>4.2504756983494929E-3</v>
      </c>
      <c r="CQ113">
        <f>'Base Table 5'!CT115/'Base Table 5'!CT$131</f>
        <v>6.4465860950600524E-8</v>
      </c>
      <c r="CR113">
        <f>'Base Table 5'!CU115/'Base Table 5'!CU$131</f>
        <v>6.2345003826216799E-8</v>
      </c>
      <c r="CS113">
        <f>'Base Table 5'!CV115/'Base Table 5'!CV$131</f>
        <v>9.5861327433628305E-4</v>
      </c>
      <c r="CT113">
        <f>'Base Table 5'!CW115/'Base Table 5'!CW$131</f>
        <v>7.5001821006070372E-4</v>
      </c>
      <c r="CU113">
        <f>'Base Table 5'!CX115/'Base Table 5'!CX$131</f>
        <v>5.7995951218580317E-3</v>
      </c>
      <c r="CV113">
        <f>'Base Table 5'!CY115/'Base Table 5'!CY$131</f>
        <v>1.8250441726129802E-3</v>
      </c>
      <c r="CW113">
        <f>'Base Table 5'!CZ115/'Base Table 5'!CZ$131</f>
        <v>9.6999840361236944E-3</v>
      </c>
      <c r="CX113">
        <f>'Base Table 5'!DA115/'Base Table 5'!DA$131</f>
        <v>1.6878322207680191E-3</v>
      </c>
      <c r="CY113">
        <f>'Base Table 5'!DB115/'Base Table 5'!DB$131</f>
        <v>1.5126000332498296E-3</v>
      </c>
      <c r="CZ113">
        <f>'Base Table 5'!DC115/'Base Table 5'!DC$131</f>
        <v>2.876041843972331E-3</v>
      </c>
      <c r="DA113">
        <f>'Base Table 5'!DD115/'Base Table 5'!DD$131</f>
        <v>7.5836558599405059E-4</v>
      </c>
      <c r="DB113">
        <f>'Base Table 5'!DE115/'Base Table 5'!DE$131</f>
        <v>1.5340953247275186E-3</v>
      </c>
      <c r="DC113">
        <f>'Base Table 5'!DF115/'Base Table 5'!DF$131</f>
        <v>5.2234489667228644E-4</v>
      </c>
      <c r="DD113">
        <f>'Base Table 5'!DG115/'Base Table 5'!DG$131</f>
        <v>7.1670424826151776E-4</v>
      </c>
      <c r="DE113">
        <f>'Base Table 5'!DH115/'Base Table 5'!DH$131</f>
        <v>6.4744557578869457E-4</v>
      </c>
      <c r="DF113">
        <f>'Base Table 5'!DI115/'Base Table 5'!DI$131</f>
        <v>4.5246665747909484E-3</v>
      </c>
      <c r="DG113">
        <f>'Base Table 5'!DJ115/'Base Table 5'!DJ$131</f>
        <v>1.2675419685456795E-3</v>
      </c>
      <c r="DH113">
        <f>'Base Table 5'!DK115/'Base Table 5'!DK$131</f>
        <v>1.8157265968347487E-3</v>
      </c>
      <c r="DI113">
        <f>'Base Table 5'!DL115/'Base Table 5'!DL$131</f>
        <v>4.0512472991553724E-3</v>
      </c>
      <c r="DJ113">
        <f>'Base Table 5'!DM115/'Base Table 5'!DM$131</f>
        <v>9.9660767981642057E-3</v>
      </c>
      <c r="DK113">
        <f>'Base Table 5'!DN115/'Base Table 5'!DN$131</f>
        <v>1.794665322874803E-3</v>
      </c>
      <c r="DL113">
        <f>'Base Table 5'!DO115/'Base Table 5'!DO$131</f>
        <v>2.6278906853435032E-4</v>
      </c>
    </row>
    <row r="114" spans="1:116" x14ac:dyDescent="0.4">
      <c r="A114">
        <v>113</v>
      </c>
      <c r="B114">
        <f>'Base Table 5'!E116/'Base Table 5'!E$131</f>
        <v>6.8427917988902959E-3</v>
      </c>
      <c r="C114">
        <f>'Base Table 5'!F116/'Base Table 5'!F$131</f>
        <v>1.55833608131264E-3</v>
      </c>
      <c r="D114">
        <f>'Base Table 5'!G116/'Base Table 5'!G$131</f>
        <v>4.2666891933064192E-3</v>
      </c>
      <c r="E114">
        <f>'Base Table 5'!H116/'Base Table 5'!H$131</f>
        <v>2.029984977917406E-2</v>
      </c>
      <c r="F114">
        <f>'Base Table 5'!I116/'Base Table 5'!I$131</f>
        <v>1.8963891548428658E-4</v>
      </c>
      <c r="G114">
        <f>'Base Table 5'!J116/'Base Table 5'!J$131</f>
        <v>5.4573214731481832E-3</v>
      </c>
      <c r="H114">
        <f>'Base Table 5'!K116/'Base Table 5'!K$131</f>
        <v>1.2117318501561251E-2</v>
      </c>
      <c r="I114">
        <f>'Base Table 5'!L116/'Base Table 5'!L$131</f>
        <v>1.1498853019139865E-2</v>
      </c>
      <c r="J114">
        <f>'Base Table 5'!M116/'Base Table 5'!M$131</f>
        <v>6.654345513017898E-3</v>
      </c>
      <c r="K114">
        <f>'Base Table 5'!N116/'Base Table 5'!N$131</f>
        <v>2.1967527511443752E-3</v>
      </c>
      <c r="L114">
        <f>'Base Table 5'!O116/'Base Table 5'!O$131</f>
        <v>4.4864517967728314E-2</v>
      </c>
      <c r="M114">
        <f>'Base Table 5'!P116/'Base Table 5'!P$131</f>
        <v>8.7997154736456241E-3</v>
      </c>
      <c r="N114">
        <f>'Base Table 5'!Q116/'Base Table 5'!Q$131</f>
        <v>1.7628556698516391E-2</v>
      </c>
      <c r="O114">
        <f>'Base Table 5'!R116/'Base Table 5'!R$131</f>
        <v>2.3724210857875667E-3</v>
      </c>
      <c r="P114">
        <f>'Base Table 5'!S116/'Base Table 5'!S$131</f>
        <v>3.8440596438155724E-3</v>
      </c>
      <c r="Q114">
        <f>'Base Table 5'!T116/'Base Table 5'!T$131</f>
        <v>1.8524903178652183E-3</v>
      </c>
      <c r="R114">
        <f>'Base Table 5'!U116/'Base Table 5'!U$131</f>
        <v>1.2768940274406765E-3</v>
      </c>
      <c r="S114">
        <f>'Base Table 5'!V116/'Base Table 5'!V$131</f>
        <v>5.8995108668126843E-3</v>
      </c>
      <c r="T114">
        <f>'Base Table 5'!W116/'Base Table 5'!W$131</f>
        <v>2.8058907644206879E-3</v>
      </c>
      <c r="U114">
        <f>'Base Table 5'!X116/'Base Table 5'!X$131</f>
        <v>3.8870210812276093E-3</v>
      </c>
      <c r="V114">
        <f>'Base Table 5'!Y116/'Base Table 5'!Y$131</f>
        <v>1.2278432501144076E-3</v>
      </c>
      <c r="W114">
        <f>'Base Table 5'!Z116/'Base Table 5'!Z$131</f>
        <v>2.7647051944429536E-3</v>
      </c>
      <c r="X114">
        <f>'Base Table 5'!AA116/'Base Table 5'!AA$131</f>
        <v>1.1730518893793725E-3</v>
      </c>
      <c r="Y114">
        <f>'Base Table 5'!AB116/'Base Table 5'!AB$131</f>
        <v>3.6450937421750936E-4</v>
      </c>
      <c r="Z114">
        <f>'Base Table 5'!AC116/'Base Table 5'!AC$131</f>
        <v>2.5986605467270504E-3</v>
      </c>
      <c r="AA114">
        <f>'Base Table 5'!AD116/'Base Table 5'!AD$131</f>
        <v>5.885717343229787E-4</v>
      </c>
      <c r="AB114">
        <f>'Base Table 5'!AE116/'Base Table 5'!AE$131</f>
        <v>3.9030674846625771E-4</v>
      </c>
      <c r="AC114">
        <f>'Base Table 5'!AF116/'Base Table 5'!AF$131</f>
        <v>2.1484757705417419E-2</v>
      </c>
      <c r="AD114">
        <f>'Base Table 5'!AG116/'Base Table 5'!AG$131</f>
        <v>0</v>
      </c>
      <c r="AE114">
        <f>'Base Table 5'!AH116/'Base Table 5'!AH$131</f>
        <v>5.2041742286751359E-4</v>
      </c>
      <c r="AF114">
        <f>'Base Table 5'!AI116/'Base Table 5'!AI$131</f>
        <v>8.7331868257729209E-3</v>
      </c>
      <c r="AG114">
        <f>'Base Table 5'!AJ116/'Base Table 5'!AJ$131</f>
        <v>7.3801665278934187E-3</v>
      </c>
      <c r="AH114">
        <f>'Base Table 5'!AK116/'Base Table 5'!AK$131</f>
        <v>1.8273725269422551E-2</v>
      </c>
      <c r="AI114">
        <f>'Base Table 5'!AL116/'Base Table 5'!AL$131</f>
        <v>1.222842300340308E-2</v>
      </c>
      <c r="AJ114">
        <f>'Base Table 5'!AM116/'Base Table 5'!AM$131</f>
        <v>1.5642185849208051E-2</v>
      </c>
      <c r="AK114">
        <f>'Base Table 5'!AN116/'Base Table 5'!AN$131</f>
        <v>1.0799187469950306E-2</v>
      </c>
      <c r="AL114">
        <f>'Base Table 5'!AO116/'Base Table 5'!AO$131</f>
        <v>1.541990231723349E-2</v>
      </c>
      <c r="AM114">
        <f>'Base Table 5'!AP116/'Base Table 5'!AP$131</f>
        <v>5.4672952313468649E-3</v>
      </c>
      <c r="AN114">
        <f>'Base Table 5'!AQ116/'Base Table 5'!AQ$131</f>
        <v>3.6869821389041169E-6</v>
      </c>
      <c r="AO114">
        <f>'Base Table 5'!AR116/'Base Table 5'!AR$131</f>
        <v>2.4869160787436978E-3</v>
      </c>
      <c r="AP114">
        <f>'Base Table 5'!AS116/'Base Table 5'!AS$131</f>
        <v>1.3037977147613341E-3</v>
      </c>
      <c r="AQ114">
        <f>'Base Table 5'!AT116/'Base Table 5'!AT$131</f>
        <v>1.5026988059208088E-2</v>
      </c>
      <c r="AR114">
        <f>'Base Table 5'!AU116/'Base Table 5'!AU$131</f>
        <v>1.863219812179392E-3</v>
      </c>
      <c r="AS114">
        <f>'Base Table 5'!AV116/'Base Table 5'!AV$131</f>
        <v>2.7001991520779925E-3</v>
      </c>
      <c r="AT114">
        <f>'Base Table 5'!AW116/'Base Table 5'!AW$131</f>
        <v>3.3363956095361501E-3</v>
      </c>
      <c r="AU114">
        <f>'Base Table 5'!AX116/'Base Table 5'!AX$131</f>
        <v>2.5331656374793218E-2</v>
      </c>
      <c r="AV114">
        <f>'Base Table 5'!AY116/'Base Table 5'!AY$131</f>
        <v>3.8221964356206866E-3</v>
      </c>
      <c r="AW114">
        <f>'Base Table 5'!AZ116/'Base Table 5'!AZ$131</f>
        <v>2.2944145416308614E-4</v>
      </c>
      <c r="AX114">
        <f>'Base Table 5'!BA116/'Base Table 5'!BA$131</f>
        <v>2.2176911094974848E-3</v>
      </c>
      <c r="AY114">
        <f>'Base Table 5'!BB116/'Base Table 5'!BB$131</f>
        <v>9.9017869524490036E-6</v>
      </c>
      <c r="AZ114">
        <f>'Base Table 5'!BC116/'Base Table 5'!BC$131</f>
        <v>1.6964771180196135E-3</v>
      </c>
      <c r="BA114">
        <f>'Base Table 5'!BD116/'Base Table 5'!BD$131</f>
        <v>5.0132202390752193E-3</v>
      </c>
      <c r="BB114">
        <f>'Base Table 5'!BE116/'Base Table 5'!BE$131</f>
        <v>3.1405606922445093E-3</v>
      </c>
      <c r="BC114">
        <f>'Base Table 5'!BF116/'Base Table 5'!BF$131</f>
        <v>4.4659680483998057E-3</v>
      </c>
      <c r="BD114">
        <f>'Base Table 5'!BG116/'Base Table 5'!BG$131</f>
        <v>1.5787751881569825E-3</v>
      </c>
      <c r="BE114">
        <f>'Base Table 5'!BH116/'Base Table 5'!BH$131</f>
        <v>6.6959665518937532E-3</v>
      </c>
      <c r="BF114">
        <f>'Base Table 5'!BI116/'Base Table 5'!BI$131</f>
        <v>7.9508638460650373E-4</v>
      </c>
      <c r="BG114">
        <f>'Base Table 5'!BJ116/'Base Table 5'!BJ$131</f>
        <v>1.2357848671719308E-2</v>
      </c>
      <c r="BH114">
        <f>'Base Table 5'!BK116/'Base Table 5'!BK$131</f>
        <v>1.8282411277358265E-3</v>
      </c>
      <c r="BI114">
        <f>'Base Table 5'!BL116/'Base Table 5'!BL$131</f>
        <v>2.3275566511120642E-3</v>
      </c>
      <c r="BJ114">
        <f>'Base Table 5'!BM116/'Base Table 5'!BM$131</f>
        <v>5.7561609065379235E-4</v>
      </c>
      <c r="BK114">
        <f>'Base Table 5'!BN116/'Base Table 5'!BN$131</f>
        <v>4.6824535714091479E-3</v>
      </c>
      <c r="BL114">
        <f>'Base Table 5'!BO116/'Base Table 5'!BO$131</f>
        <v>6.310517966221116E-3</v>
      </c>
      <c r="BM114">
        <f>'Base Table 5'!BP116/'Base Table 5'!BP$131</f>
        <v>4.7365292145634232E-3</v>
      </c>
      <c r="BN114">
        <f>'Base Table 5'!BQ116/'Base Table 5'!BQ$131</f>
        <v>6.2731524497364839E-3</v>
      </c>
      <c r="BO114">
        <f>'Base Table 5'!BR116/'Base Table 5'!BR$131</f>
        <v>4.6364892046295673E-3</v>
      </c>
      <c r="BP114">
        <f>'Base Table 5'!BS116/'Base Table 5'!BS$131</f>
        <v>4.2702380813110802E-3</v>
      </c>
      <c r="BQ114">
        <f>'Base Table 5'!BT116/'Base Table 5'!BT$131</f>
        <v>9.849884251816602E-3</v>
      </c>
      <c r="BR114">
        <f>'Base Table 5'!BU116/'Base Table 5'!BU$131</f>
        <v>4.8012587991369069E-3</v>
      </c>
      <c r="BS114">
        <f>'Base Table 5'!BV116/'Base Table 5'!BV$131</f>
        <v>6.020707258934728E-3</v>
      </c>
      <c r="BT114">
        <f>'Base Table 5'!BW116/'Base Table 5'!BW$131</f>
        <v>1.5115143073283781E-3</v>
      </c>
      <c r="BU114">
        <f>'Base Table 5'!BX116/'Base Table 5'!BX$131</f>
        <v>3.8326427995091536E-3</v>
      </c>
      <c r="BV114">
        <f>'Base Table 5'!BY116/'Base Table 5'!BY$131</f>
        <v>2.8789828174301908E-3</v>
      </c>
      <c r="BW114">
        <f>'Base Table 5'!BZ116/'Base Table 5'!BZ$131</f>
        <v>6.2401332059933015E-3</v>
      </c>
      <c r="BX114">
        <f>'Base Table 5'!CA116/'Base Table 5'!CA$131</f>
        <v>6.3493748633534517E-3</v>
      </c>
      <c r="BY114">
        <f>'Base Table 5'!CB116/'Base Table 5'!CB$131</f>
        <v>7.8019465105238161E-4</v>
      </c>
      <c r="BZ114">
        <f>'Base Table 5'!CC116/'Base Table 5'!CC$131</f>
        <v>9.7884101090831206E-4</v>
      </c>
      <c r="CA114">
        <f>'Base Table 5'!CD116/'Base Table 5'!CD$131</f>
        <v>3.8812698547605251E-3</v>
      </c>
      <c r="CB114">
        <f>'Base Table 5'!CE116/'Base Table 5'!CE$131</f>
        <v>4.9506759130045755E-3</v>
      </c>
      <c r="CC114">
        <f>'Base Table 5'!CF116/'Base Table 5'!CF$131</f>
        <v>8.0285434715889215E-3</v>
      </c>
      <c r="CD114">
        <f>'Base Table 5'!CG116/'Base Table 5'!CG$131</f>
        <v>4.6390184427378212E-3</v>
      </c>
      <c r="CE114">
        <f>'Base Table 5'!CH116/'Base Table 5'!CH$131</f>
        <v>2.3628729071832093E-2</v>
      </c>
      <c r="CF114">
        <f>'Base Table 5'!CI116/'Base Table 5'!CI$131</f>
        <v>9.7333698486911872E-3</v>
      </c>
      <c r="CG114">
        <f>'Base Table 5'!CJ116/'Base Table 5'!CJ$131</f>
        <v>5.1442725234950451E-3</v>
      </c>
      <c r="CH114">
        <f>'Base Table 5'!CK116/'Base Table 5'!CK$131</f>
        <v>1.0491247379201655E-3</v>
      </c>
      <c r="CI114">
        <f>'Base Table 5'!CL116/'Base Table 5'!CL$131</f>
        <v>1.5120286791956235E-3</v>
      </c>
      <c r="CJ114">
        <f>'Base Table 5'!CM116/'Base Table 5'!CM$131</f>
        <v>1.8371431694739166E-2</v>
      </c>
      <c r="CK114">
        <f>'Base Table 5'!CN116/'Base Table 5'!CN$131</f>
        <v>2.17600978209102E-2</v>
      </c>
      <c r="CL114">
        <f>'Base Table 5'!CO116/'Base Table 5'!CO$131</f>
        <v>1.5296392409638849E-4</v>
      </c>
      <c r="CM114">
        <f>'Base Table 5'!CP116/'Base Table 5'!CP$131</f>
        <v>3.1811071641249388E-3</v>
      </c>
      <c r="CN114">
        <f>'Base Table 5'!CQ116/'Base Table 5'!CQ$131</f>
        <v>7.32556014069294E-4</v>
      </c>
      <c r="CO114">
        <f>'Base Table 5'!CR116/'Base Table 5'!CR$131</f>
        <v>4.7877731203845187E-3</v>
      </c>
      <c r="CP114">
        <f>'Base Table 5'!CS116/'Base Table 5'!CS$131</f>
        <v>6.6578832183349021E-3</v>
      </c>
      <c r="CQ114">
        <f>'Base Table 5'!CT116/'Base Table 5'!CT$131</f>
        <v>2.4455147540768926E-4</v>
      </c>
      <c r="CR114">
        <f>'Base Table 5'!CU116/'Base Table 5'!CU$131</f>
        <v>2.6044833165081487E-4</v>
      </c>
      <c r="CS114">
        <f>'Base Table 5'!CV116/'Base Table 5'!CV$131</f>
        <v>2.5814159292035393E-3</v>
      </c>
      <c r="CT114">
        <f>'Base Table 5'!CW116/'Base Table 5'!CW$131</f>
        <v>5.2951267942281232E-3</v>
      </c>
      <c r="CU114">
        <f>'Base Table 5'!CX116/'Base Table 5'!CX$131</f>
        <v>3.9176164546355146E-3</v>
      </c>
      <c r="CV114">
        <f>'Base Table 5'!CY116/'Base Table 5'!CY$131</f>
        <v>4.9496950390757735E-3</v>
      </c>
      <c r="CW114">
        <f>'Base Table 5'!CZ116/'Base Table 5'!CZ$131</f>
        <v>2.3070758120774925E-2</v>
      </c>
      <c r="CX114">
        <f>'Base Table 5'!DA116/'Base Table 5'!DA$131</f>
        <v>1.9221687138281666E-3</v>
      </c>
      <c r="CY114">
        <f>'Base Table 5'!DB116/'Base Table 5'!DB$131</f>
        <v>2.5579315768100744E-3</v>
      </c>
      <c r="CZ114">
        <f>'Base Table 5'!DC116/'Base Table 5'!DC$131</f>
        <v>3.8061056314368387E-3</v>
      </c>
      <c r="DA114">
        <f>'Base Table 5'!DD116/'Base Table 5'!DD$131</f>
        <v>3.468518922595041E-3</v>
      </c>
      <c r="DB114">
        <f>'Base Table 5'!DE116/'Base Table 5'!DE$131</f>
        <v>5.0776399444551062E-3</v>
      </c>
      <c r="DC114">
        <f>'Base Table 5'!DF116/'Base Table 5'!DF$131</f>
        <v>3.1324920929778387E-3</v>
      </c>
      <c r="DD114">
        <f>'Base Table 5'!DG116/'Base Table 5'!DG$131</f>
        <v>7.6696245836991304E-4</v>
      </c>
      <c r="DE114">
        <f>'Base Table 5'!DH116/'Base Table 5'!DH$131</f>
        <v>3.4394119502422528E-3</v>
      </c>
      <c r="DF114">
        <f>'Base Table 5'!DI116/'Base Table 5'!DI$131</f>
        <v>1.8782784105760284E-3</v>
      </c>
      <c r="DG114">
        <f>'Base Table 5'!DJ116/'Base Table 5'!DJ$131</f>
        <v>1.3468315956882842E-3</v>
      </c>
      <c r="DH114">
        <f>'Base Table 5'!DK116/'Base Table 5'!DK$131</f>
        <v>2.9827111831361437E-3</v>
      </c>
      <c r="DI114">
        <f>'Base Table 5'!DL116/'Base Table 5'!DL$131</f>
        <v>3.9573102861258428E-4</v>
      </c>
      <c r="DJ114">
        <f>'Base Table 5'!DM116/'Base Table 5'!DM$131</f>
        <v>5.3611363247470286E-3</v>
      </c>
      <c r="DK114">
        <f>'Base Table 5'!DN116/'Base Table 5'!DN$131</f>
        <v>1.1210832138145235E-2</v>
      </c>
      <c r="DL114">
        <f>'Base Table 5'!DO116/'Base Table 5'!DO$131</f>
        <v>1.1486968407186057E-3</v>
      </c>
    </row>
    <row r="115" spans="1:116" x14ac:dyDescent="0.4">
      <c r="A115">
        <v>114</v>
      </c>
      <c r="B115">
        <f>'Base Table 5'!E117/'Base Table 5'!E$131</f>
        <v>1.7567291191384192E-4</v>
      </c>
      <c r="C115">
        <f>'Base Table 5'!F117/'Base Table 5'!F$131</f>
        <v>1.0098661954046941E-4</v>
      </c>
      <c r="D115">
        <f>'Base Table 5'!G117/'Base Table 5'!G$131</f>
        <v>2.5936497083131426E-4</v>
      </c>
      <c r="E115">
        <f>'Base Table 5'!H117/'Base Table 5'!H$131</f>
        <v>1.1221435332533078E-3</v>
      </c>
      <c r="F115">
        <f>'Base Table 5'!I117/'Base Table 5'!I$131</f>
        <v>1.3846825400598752E-3</v>
      </c>
      <c r="G115">
        <f>'Base Table 5'!J117/'Base Table 5'!J$131</f>
        <v>4.5445761770741952E-4</v>
      </c>
      <c r="H115">
        <f>'Base Table 5'!K117/'Base Table 5'!K$131</f>
        <v>8.0584147705969173E-5</v>
      </c>
      <c r="I115">
        <f>'Base Table 5'!L117/'Base Table 5'!L$131</f>
        <v>1.6370380075995041E-4</v>
      </c>
      <c r="J115">
        <f>'Base Table 5'!M117/'Base Table 5'!M$131</f>
        <v>1.6401755554739311E-4</v>
      </c>
      <c r="K115">
        <f>'Base Table 5'!N117/'Base Table 5'!N$131</f>
        <v>1.7386886501790273E-5</v>
      </c>
      <c r="L115">
        <f>'Base Table 5'!O117/'Base Table 5'!O$131</f>
        <v>4.9029630224577971E-4</v>
      </c>
      <c r="M115">
        <f>'Base Table 5'!P117/'Base Table 5'!P$131</f>
        <v>8.9036133948361804E-7</v>
      </c>
      <c r="N115">
        <f>'Base Table 5'!Q117/'Base Table 5'!Q$131</f>
        <v>7.1206849295728507E-5</v>
      </c>
      <c r="O115">
        <f>'Base Table 5'!R117/'Base Table 5'!R$131</f>
        <v>4.7049294665556722E-5</v>
      </c>
      <c r="P115">
        <f>'Base Table 5'!S117/'Base Table 5'!S$131</f>
        <v>6.4542083201861599E-5</v>
      </c>
      <c r="Q115">
        <f>'Base Table 5'!T117/'Base Table 5'!T$131</f>
        <v>3.1707582257823926E-5</v>
      </c>
      <c r="R115">
        <f>'Base Table 5'!U117/'Base Table 5'!U$131</f>
        <v>7.1260832104265719E-5</v>
      </c>
      <c r="S115">
        <f>'Base Table 5'!V117/'Base Table 5'!V$131</f>
        <v>1.7518350839508946E-4</v>
      </c>
      <c r="T115">
        <f>'Base Table 5'!W117/'Base Table 5'!W$131</f>
        <v>1.2289803848188286E-4</v>
      </c>
      <c r="U115">
        <f>'Base Table 5'!X117/'Base Table 5'!X$131</f>
        <v>6.6445523580213722E-5</v>
      </c>
      <c r="V115">
        <f>'Base Table 5'!Y117/'Base Table 5'!Y$131</f>
        <v>6.2610256321830811E-5</v>
      </c>
      <c r="W115">
        <f>'Base Table 5'!Z117/'Base Table 5'!Z$131</f>
        <v>3.927673652149943E-5</v>
      </c>
      <c r="X115">
        <f>'Base Table 5'!AA117/'Base Table 5'!AA$131</f>
        <v>4.3460772023619116E-4</v>
      </c>
      <c r="Y115">
        <f>'Base Table 5'!AB117/'Base Table 5'!AB$131</f>
        <v>2.6743071962339238E-4</v>
      </c>
      <c r="Z115">
        <f>'Base Table 5'!AC117/'Base Table 5'!AC$131</f>
        <v>1.919092445574998E-4</v>
      </c>
      <c r="AA115">
        <f>'Base Table 5'!AD117/'Base Table 5'!AD$131</f>
        <v>2.394806438860487E-4</v>
      </c>
      <c r="AB115">
        <f>'Base Table 5'!AE117/'Base Table 5'!AE$131</f>
        <v>1.9938650306748469E-4</v>
      </c>
      <c r="AC115">
        <f>'Base Table 5'!AF117/'Base Table 5'!AF$131</f>
        <v>6.126956980400701E-4</v>
      </c>
      <c r="AD115">
        <f>'Base Table 5'!AG117/'Base Table 5'!AG$131</f>
        <v>4.8627641677026191E-4</v>
      </c>
      <c r="AE115">
        <f>'Base Table 5'!AH117/'Base Table 5'!AH$131</f>
        <v>1.8874773139745915E-5</v>
      </c>
      <c r="AF115">
        <f>'Base Table 5'!AI117/'Base Table 5'!AI$131</f>
        <v>2.683296597983384E-4</v>
      </c>
      <c r="AG115">
        <f>'Base Table 5'!AJ117/'Base Table 5'!AJ$131</f>
        <v>4.1548709408825956E-5</v>
      </c>
      <c r="AH115">
        <f>'Base Table 5'!AK117/'Base Table 5'!AK$131</f>
        <v>5.7037156184654981E-5</v>
      </c>
      <c r="AI115">
        <f>'Base Table 5'!AL117/'Base Table 5'!AL$131</f>
        <v>3.2152941536323131E-4</v>
      </c>
      <c r="AJ115">
        <f>'Base Table 5'!AM117/'Base Table 5'!AM$131</f>
        <v>1.2857709586116113E-4</v>
      </c>
      <c r="AK115">
        <f>'Base Table 5'!AN117/'Base Table 5'!AN$131</f>
        <v>1.8298586895734749E-4</v>
      </c>
      <c r="AL115">
        <f>'Base Table 5'!AO117/'Base Table 5'!AO$131</f>
        <v>9.6389445732061749E-5</v>
      </c>
      <c r="AM115">
        <f>'Base Table 5'!AP117/'Base Table 5'!AP$131</f>
        <v>2.0448087990384921E-4</v>
      </c>
      <c r="AN115">
        <f>'Base Table 5'!AQ117/'Base Table 5'!AQ$131</f>
        <v>7.4868310779787689E-5</v>
      </c>
      <c r="AO115">
        <f>'Base Table 5'!AR117/'Base Table 5'!AR$131</f>
        <v>1.3615320456397749E-4</v>
      </c>
      <c r="AP115">
        <f>'Base Table 5'!AS117/'Base Table 5'!AS$131</f>
        <v>3.8993054709352101E-4</v>
      </c>
      <c r="AQ115">
        <f>'Base Table 5'!AT117/'Base Table 5'!AT$131</f>
        <v>3.0273547785114726E-5</v>
      </c>
      <c r="AR115">
        <f>'Base Table 5'!AU117/'Base Table 5'!AU$131</f>
        <v>4.2845364009015918E-4</v>
      </c>
      <c r="AS115">
        <f>'Base Table 5'!AV117/'Base Table 5'!AV$131</f>
        <v>3.0820064921180938E-4</v>
      </c>
      <c r="AT115">
        <f>'Base Table 5'!AW117/'Base Table 5'!AW$131</f>
        <v>4.6784066342409449E-4</v>
      </c>
      <c r="AU115">
        <f>'Base Table 5'!AX117/'Base Table 5'!AX$131</f>
        <v>1.1051947175871025E-4</v>
      </c>
      <c r="AV115">
        <f>'Base Table 5'!AY117/'Base Table 5'!AY$131</f>
        <v>1.2681192596383694E-4</v>
      </c>
      <c r="AW115">
        <f>'Base Table 5'!AZ117/'Base Table 5'!AZ$131</f>
        <v>1.8991468462932709E-4</v>
      </c>
      <c r="AX115">
        <f>'Base Table 5'!BA117/'Base Table 5'!BA$131</f>
        <v>9.9401966700954304E-5</v>
      </c>
      <c r="AY115">
        <f>'Base Table 5'!BB117/'Base Table 5'!BB$131</f>
        <v>1.0921692359228043E-6</v>
      </c>
      <c r="AZ115">
        <f>'Base Table 5'!BC117/'Base Table 5'!BC$131</f>
        <v>2.7289975364948093E-4</v>
      </c>
      <c r="BA115">
        <f>'Base Table 5'!BD117/'Base Table 5'!BD$131</f>
        <v>3.1968207355088337E-5</v>
      </c>
      <c r="BB115">
        <f>'Base Table 5'!BE117/'Base Table 5'!BE$131</f>
        <v>7.0253167097763719E-5</v>
      </c>
      <c r="BC115">
        <f>'Base Table 5'!BF117/'Base Table 5'!BF$131</f>
        <v>6.3714203239273793E-5</v>
      </c>
      <c r="BD115">
        <f>'Base Table 5'!BG117/'Base Table 5'!BG$131</f>
        <v>1.0228950395527028E-4</v>
      </c>
      <c r="BE115">
        <f>'Base Table 5'!BH117/'Base Table 5'!BH$131</f>
        <v>2.8639940973930151E-5</v>
      </c>
      <c r="BF115">
        <f>'Base Table 5'!BI117/'Base Table 5'!BI$131</f>
        <v>7.5044671680901508E-6</v>
      </c>
      <c r="BG115">
        <f>'Base Table 5'!BJ117/'Base Table 5'!BJ$131</f>
        <v>6.3248897470852534E-6</v>
      </c>
      <c r="BH115">
        <f>'Base Table 5'!BK117/'Base Table 5'!BK$131</f>
        <v>2.9736195886402976E-5</v>
      </c>
      <c r="BI115">
        <f>'Base Table 5'!BL117/'Base Table 5'!BL$131</f>
        <v>8.7944859866997588E-5</v>
      </c>
      <c r="BJ115">
        <f>'Base Table 5'!BM117/'Base Table 5'!BM$131</f>
        <v>1.8930254962742013E-4</v>
      </c>
      <c r="BK115">
        <f>'Base Table 5'!BN117/'Base Table 5'!BN$131</f>
        <v>3.4652523967316136E-5</v>
      </c>
      <c r="BL115">
        <f>'Base Table 5'!BO117/'Base Table 5'!BO$131</f>
        <v>9.2489843585249738E-5</v>
      </c>
      <c r="BM115">
        <f>'Base Table 5'!BP117/'Base Table 5'!BP$131</f>
        <v>3.8254808344073769E-4</v>
      </c>
      <c r="BN115">
        <f>'Base Table 5'!BQ117/'Base Table 5'!BQ$131</f>
        <v>4.0068709740386497E-4</v>
      </c>
      <c r="BO115">
        <f>'Base Table 5'!BR117/'Base Table 5'!BR$131</f>
        <v>9.5041876121239861E-5</v>
      </c>
      <c r="BP115">
        <f>'Base Table 5'!BS117/'Base Table 5'!BS$131</f>
        <v>8.2244423570587686E-6</v>
      </c>
      <c r="BQ115">
        <f>'Base Table 5'!BT117/'Base Table 5'!BT$131</f>
        <v>1.5889653398495272E-4</v>
      </c>
      <c r="BR115">
        <f>'Base Table 5'!BU117/'Base Table 5'!BU$131</f>
        <v>2.7227335043839675E-3</v>
      </c>
      <c r="BS115">
        <f>'Base Table 5'!BV117/'Base Table 5'!BV$131</f>
        <v>1.1454000277662315E-4</v>
      </c>
      <c r="BT115">
        <f>'Base Table 5'!BW117/'Base Table 5'!BW$131</f>
        <v>2.0085735899806674E-4</v>
      </c>
      <c r="BU115">
        <f>'Base Table 5'!BX117/'Base Table 5'!BX$131</f>
        <v>5.826508088656885E-4</v>
      </c>
      <c r="BV115">
        <f>'Base Table 5'!BY117/'Base Table 5'!BY$131</f>
        <v>1.8522458865006657E-4</v>
      </c>
      <c r="BW115">
        <f>'Base Table 5'!BZ117/'Base Table 5'!BZ$131</f>
        <v>4.2039805914930199E-4</v>
      </c>
      <c r="BX115">
        <f>'Base Table 5'!CA117/'Base Table 5'!CA$131</f>
        <v>1.3258241485817838E-3</v>
      </c>
      <c r="BY115">
        <f>'Base Table 5'!CB117/'Base Table 5'!CB$131</f>
        <v>2.4394405760405128E-3</v>
      </c>
      <c r="BZ115">
        <f>'Base Table 5'!CC117/'Base Table 5'!CC$131</f>
        <v>2.6832228352120785E-4</v>
      </c>
      <c r="CA115">
        <f>'Base Table 5'!CD117/'Base Table 5'!CD$131</f>
        <v>3.0584069159717538E-3</v>
      </c>
      <c r="CB115">
        <f>'Base Table 5'!CE117/'Base Table 5'!CE$131</f>
        <v>1.6234812124649568E-4</v>
      </c>
      <c r="CC115">
        <f>'Base Table 5'!CF117/'Base Table 5'!CF$131</f>
        <v>1.1485026864939479E-3</v>
      </c>
      <c r="CD115">
        <f>'Base Table 5'!CG117/'Base Table 5'!CG$131</f>
        <v>5.9571724872470427E-5</v>
      </c>
      <c r="CE115">
        <f>'Base Table 5'!CH117/'Base Table 5'!CH$131</f>
        <v>3.5869670441429364E-4</v>
      </c>
      <c r="CF115">
        <f>'Base Table 5'!CI117/'Base Table 5'!CI$131</f>
        <v>6.6431666834502784E-4</v>
      </c>
      <c r="CG115">
        <f>'Base Table 5'!CJ117/'Base Table 5'!CJ$131</f>
        <v>1.3017629588928045E-3</v>
      </c>
      <c r="CH115">
        <f>'Base Table 5'!CK117/'Base Table 5'!CK$131</f>
        <v>1.3793463301858567E-2</v>
      </c>
      <c r="CI115">
        <f>'Base Table 5'!CL117/'Base Table 5'!CL$131</f>
        <v>7.5276553583223846E-4</v>
      </c>
      <c r="CJ115">
        <f>'Base Table 5'!CM117/'Base Table 5'!CM$131</f>
        <v>7.7016788540626729E-6</v>
      </c>
      <c r="CK115">
        <f>'Base Table 5'!CN117/'Base Table 5'!CN$131</f>
        <v>4.5441726891163093E-5</v>
      </c>
      <c r="CL115">
        <f>'Base Table 5'!CO117/'Base Table 5'!CO$131</f>
        <v>4.1791238908558368E-4</v>
      </c>
      <c r="CM115">
        <f>'Base Table 5'!CP117/'Base Table 5'!CP$131</f>
        <v>1.1882384950108292E-4</v>
      </c>
      <c r="CN115">
        <f>'Base Table 5'!CQ117/'Base Table 5'!CQ$131</f>
        <v>1.462154152934334E-4</v>
      </c>
      <c r="CO115">
        <f>'Base Table 5'!CR117/'Base Table 5'!CR$131</f>
        <v>2.2055027090602237E-5</v>
      </c>
      <c r="CP115">
        <f>'Base Table 5'!CS117/'Base Table 5'!CS$131</f>
        <v>7.0378430955348175E-4</v>
      </c>
      <c r="CQ115">
        <f>'Base Table 5'!CT117/'Base Table 5'!CT$131</f>
        <v>8.7571074811736998E-5</v>
      </c>
      <c r="CR115">
        <f>'Base Table 5'!CU117/'Base Table 5'!CU$131</f>
        <v>8.6533479866259447E-5</v>
      </c>
      <c r="CS115">
        <f>'Base Table 5'!CV117/'Base Table 5'!CV$131</f>
        <v>1.9226017699115042E-4</v>
      </c>
      <c r="CT115">
        <f>'Base Table 5'!CW117/'Base Table 5'!CW$131</f>
        <v>1.1580877561228639E-3</v>
      </c>
      <c r="CU115">
        <f>'Base Table 5'!CX117/'Base Table 5'!CX$131</f>
        <v>4.3445286958617934E-5</v>
      </c>
      <c r="CV115">
        <f>'Base Table 5'!CY117/'Base Table 5'!CY$131</f>
        <v>3.5917855929323822E-4</v>
      </c>
      <c r="CW115">
        <f>'Base Table 5'!CZ117/'Base Table 5'!CZ$131</f>
        <v>6.6848553469365894E-4</v>
      </c>
      <c r="CX115">
        <f>'Base Table 5'!DA117/'Base Table 5'!DA$131</f>
        <v>4.8318950778681539E-4</v>
      </c>
      <c r="CY115">
        <f>'Base Table 5'!DB117/'Base Table 5'!DB$131</f>
        <v>3.3205738267757484E-3</v>
      </c>
      <c r="CZ115">
        <f>'Base Table 5'!DC117/'Base Table 5'!DC$131</f>
        <v>3.2245712241635879E-4</v>
      </c>
      <c r="DA115">
        <f>'Base Table 5'!DD117/'Base Table 5'!DD$131</f>
        <v>5.1739789053715526E-4</v>
      </c>
      <c r="DB115">
        <f>'Base Table 5'!DE117/'Base Table 5'!DE$131</f>
        <v>1.2805107621413738E-3</v>
      </c>
      <c r="DC115">
        <f>'Base Table 5'!DF117/'Base Table 5'!DF$131</f>
        <v>6.9965824987080547E-5</v>
      </c>
      <c r="DD115">
        <f>'Base Table 5'!DG117/'Base Table 5'!DG$131</f>
        <v>1.1334631078140964E-2</v>
      </c>
      <c r="DE115">
        <f>'Base Table 5'!DH117/'Base Table 5'!DH$131</f>
        <v>4.7936127128435464E-3</v>
      </c>
      <c r="DF115">
        <f>'Base Table 5'!DI117/'Base Table 5'!DI$131</f>
        <v>8.4488213516036807E-3</v>
      </c>
      <c r="DG115">
        <f>'Base Table 5'!DJ117/'Base Table 5'!DJ$131</f>
        <v>9.2442127584378871E-4</v>
      </c>
      <c r="DH115">
        <f>'Base Table 5'!DK117/'Base Table 5'!DK$131</f>
        <v>3.7384077545864394E-3</v>
      </c>
      <c r="DI115">
        <f>'Base Table 5'!DL117/'Base Table 5'!DL$131</f>
        <v>6.8598179794408443E-5</v>
      </c>
      <c r="DJ115">
        <f>'Base Table 5'!DM117/'Base Table 5'!DM$131</f>
        <v>6.2425616865485452E-4</v>
      </c>
      <c r="DK115">
        <f>'Base Table 5'!DN117/'Base Table 5'!DN$131</f>
        <v>1.204258317546184E-2</v>
      </c>
      <c r="DL115">
        <f>'Base Table 5'!DO117/'Base Table 5'!DO$131</f>
        <v>3.6277629416333766E-4</v>
      </c>
    </row>
    <row r="116" spans="1:116" x14ac:dyDescent="0.4">
      <c r="A116">
        <v>115</v>
      </c>
      <c r="B116">
        <f>'Base Table 5'!E118/'Base Table 5'!E$131</f>
        <v>1.6185759460902095E-6</v>
      </c>
      <c r="C116">
        <f>'Base Table 5'!F118/'Base Table 5'!F$131</f>
        <v>2.4080266954508354E-6</v>
      </c>
      <c r="D116">
        <f>'Base Table 5'!G118/'Base Table 5'!G$131</f>
        <v>2.0178586098126047E-6</v>
      </c>
      <c r="E116">
        <f>'Base Table 5'!H118/'Base Table 5'!H$131</f>
        <v>3.2391043523109021E-7</v>
      </c>
      <c r="F116">
        <f>'Base Table 5'!I118/'Base Table 5'!I$131</f>
        <v>3.8125136745894885E-7</v>
      </c>
      <c r="G116">
        <f>'Base Table 5'!J118/'Base Table 5'!J$131</f>
        <v>5.4715152273556176E-7</v>
      </c>
      <c r="H116">
        <f>'Base Table 5'!K118/'Base Table 5'!K$131</f>
        <v>4.2460112953807808E-6</v>
      </c>
      <c r="I116">
        <f>'Base Table 5'!L118/'Base Table 5'!L$131</f>
        <v>1.0653416249231483E-4</v>
      </c>
      <c r="J116">
        <f>'Base Table 5'!M118/'Base Table 5'!M$131</f>
        <v>1.2976946066386666E-4</v>
      </c>
      <c r="K116">
        <f>'Base Table 5'!N118/'Base Table 5'!N$131</f>
        <v>9.0816392311083717E-5</v>
      </c>
      <c r="L116">
        <f>'Base Table 5'!O118/'Base Table 5'!O$131</f>
        <v>8.3503560688864755E-4</v>
      </c>
      <c r="M116">
        <f>'Base Table 5'!P118/'Base Table 5'!P$131</f>
        <v>4.2131691523588182E-5</v>
      </c>
      <c r="N116">
        <f>'Base Table 5'!Q118/'Base Table 5'!Q$131</f>
        <v>2.3280902247503847E-6</v>
      </c>
      <c r="O116">
        <f>'Base Table 5'!R118/'Base Table 5'!R$131</f>
        <v>1.8372893558620372E-4</v>
      </c>
      <c r="P116">
        <f>'Base Table 5'!S118/'Base Table 5'!S$131</f>
        <v>1.8564357584428068E-7</v>
      </c>
      <c r="Q116">
        <f>'Base Table 5'!T118/'Base Table 5'!T$131</f>
        <v>1.2410864815079581E-6</v>
      </c>
      <c r="R116">
        <f>'Base Table 5'!U118/'Base Table 5'!U$131</f>
        <v>3.3575621560307228E-5</v>
      </c>
      <c r="S116">
        <f>'Base Table 5'!V118/'Base Table 5'!V$131</f>
        <v>1.852499190929717E-6</v>
      </c>
      <c r="T116">
        <f>'Base Table 5'!W118/'Base Table 5'!W$131</f>
        <v>9.9169440284663436E-5</v>
      </c>
      <c r="U116">
        <f>'Base Table 5'!X118/'Base Table 5'!X$131</f>
        <v>2.3250794026809989E-4</v>
      </c>
      <c r="V116">
        <f>'Base Table 5'!Y118/'Base Table 5'!Y$131</f>
        <v>4.1893684787341463E-5</v>
      </c>
      <c r="W116">
        <f>'Base Table 5'!Z118/'Base Table 5'!Z$131</f>
        <v>2.2354890183073057E-5</v>
      </c>
      <c r="X116">
        <f>'Base Table 5'!AA118/'Base Table 5'!AA$131</f>
        <v>5.4759059408481893E-5</v>
      </c>
      <c r="Y116">
        <f>'Base Table 5'!AB118/'Base Table 5'!AB$131</f>
        <v>4.7940076342773833E-7</v>
      </c>
      <c r="Z116">
        <f>'Base Table 5'!AC118/'Base Table 5'!AC$131</f>
        <v>5.1798549195084746E-4</v>
      </c>
      <c r="AA116">
        <f>'Base Table 5'!AD118/'Base Table 5'!AD$131</f>
        <v>4.5376646948907493E-4</v>
      </c>
      <c r="AB116">
        <f>'Base Table 5'!AE118/'Base Table 5'!AE$131</f>
        <v>5.5582822085889581E-5</v>
      </c>
      <c r="AC116">
        <f>'Base Table 5'!AF118/'Base Table 5'!AF$131</f>
        <v>1.2645412809389307E-4</v>
      </c>
      <c r="AD116">
        <f>'Base Table 5'!AG118/'Base Table 5'!AG$131</f>
        <v>4.6078612072988527E-4</v>
      </c>
      <c r="AE116">
        <f>'Base Table 5'!AH118/'Base Table 5'!AH$131</f>
        <v>3.8838475499092557E-5</v>
      </c>
      <c r="AF116">
        <f>'Base Table 5'!AI118/'Base Table 5'!AI$131</f>
        <v>1.5748369685820022E-4</v>
      </c>
      <c r="AG116">
        <f>'Base Table 5'!AJ118/'Base Table 5'!AJ$131</f>
        <v>9.7918401332223104E-6</v>
      </c>
      <c r="AH116">
        <f>'Base Table 5'!AK118/'Base Table 5'!AK$131</f>
        <v>7.7931478204921987E-5</v>
      </c>
      <c r="AI116">
        <f>'Base Table 5'!AL118/'Base Table 5'!AL$131</f>
        <v>4.7971781814477415E-4</v>
      </c>
      <c r="AJ116">
        <f>'Base Table 5'!AM118/'Base Table 5'!AM$131</f>
        <v>8.7113228449460761E-4</v>
      </c>
      <c r="AK116">
        <f>'Base Table 5'!AN118/'Base Table 5'!AN$131</f>
        <v>3.7160778041709855E-4</v>
      </c>
      <c r="AL116">
        <f>'Base Table 5'!AO118/'Base Table 5'!AO$131</f>
        <v>4.6601484548247632E-5</v>
      </c>
      <c r="AM116">
        <f>'Base Table 5'!AP118/'Base Table 5'!AP$131</f>
        <v>4.5857014003379261E-4</v>
      </c>
      <c r="AN116">
        <f>'Base Table 5'!AQ118/'Base Table 5'!AQ$131</f>
        <v>3.009781337880912E-7</v>
      </c>
      <c r="AO116">
        <f>'Base Table 5'!AR118/'Base Table 5'!AR$131</f>
        <v>8.0096012453892201E-4</v>
      </c>
      <c r="AP116">
        <f>'Base Table 5'!AS118/'Base Table 5'!AS$131</f>
        <v>6.6193574952396362E-4</v>
      </c>
      <c r="AQ116">
        <f>'Base Table 5'!AT118/'Base Table 5'!AT$131</f>
        <v>5.7505210499584052E-4</v>
      </c>
      <c r="AR116">
        <f>'Base Table 5'!AU118/'Base Table 5'!AU$131</f>
        <v>1.8298254968616666E-4</v>
      </c>
      <c r="AS116">
        <f>'Base Table 5'!AV118/'Base Table 5'!AV$131</f>
        <v>3.0433918408993578E-5</v>
      </c>
      <c r="AT116">
        <f>'Base Table 5'!AW118/'Base Table 5'!AW$131</f>
        <v>4.9004586676173557E-6</v>
      </c>
      <c r="AU116">
        <f>'Base Table 5'!AX118/'Base Table 5'!AX$131</f>
        <v>2.4267133147990141E-4</v>
      </c>
      <c r="AV116">
        <f>'Base Table 5'!AY118/'Base Table 5'!AY$131</f>
        <v>1.5230804715608994E-4</v>
      </c>
      <c r="AW116">
        <f>'Base Table 5'!AZ118/'Base Table 5'!AZ$131</f>
        <v>8.5337480838341428E-7</v>
      </c>
      <c r="AX116">
        <f>'Base Table 5'!BA118/'Base Table 5'!BA$131</f>
        <v>2.2604844472296068E-4</v>
      </c>
      <c r="AY116">
        <f>'Base Table 5'!BB118/'Base Table 5'!BB$131</f>
        <v>5.5183287709783799E-6</v>
      </c>
      <c r="AZ116">
        <f>'Base Table 5'!BC118/'Base Table 5'!BC$131</f>
        <v>8.1300820352377643E-6</v>
      </c>
      <c r="BA116">
        <f>'Base Table 5'!BD118/'Base Table 5'!BD$131</f>
        <v>1.8827069273345042E-4</v>
      </c>
      <c r="BB116">
        <f>'Base Table 5'!BE118/'Base Table 5'!BE$131</f>
        <v>4.6238699683135608E-5</v>
      </c>
      <c r="BC116">
        <f>'Base Table 5'!BF118/'Base Table 5'!BF$131</f>
        <v>1.708394893467028E-4</v>
      </c>
      <c r="BD116">
        <f>'Base Table 5'!BG118/'Base Table 5'!BG$131</f>
        <v>1.253415496393191E-3</v>
      </c>
      <c r="BE116">
        <f>'Base Table 5'!BH118/'Base Table 5'!BH$131</f>
        <v>4.9505656665027055E-4</v>
      </c>
      <c r="BF116">
        <f>'Base Table 5'!BI118/'Base Table 5'!BI$131</f>
        <v>5.0935081921830929E-4</v>
      </c>
      <c r="BG116">
        <f>'Base Table 5'!BJ118/'Base Table 5'!BJ$131</f>
        <v>7.7658118717209824E-6</v>
      </c>
      <c r="BH116">
        <f>'Base Table 5'!BK118/'Base Table 5'!BK$131</f>
        <v>1.0839923206589759E-4</v>
      </c>
      <c r="BI116">
        <f>'Base Table 5'!BL118/'Base Table 5'!BL$131</f>
        <v>6.10493748916778E-6</v>
      </c>
      <c r="BJ116">
        <f>'Base Table 5'!BM118/'Base Table 5'!BM$131</f>
        <v>6.2768740139618247E-5</v>
      </c>
      <c r="BK116">
        <f>'Base Table 5'!BN118/'Base Table 5'!BN$131</f>
        <v>1.2130384689396183E-4</v>
      </c>
      <c r="BL116">
        <f>'Base Table 5'!BO118/'Base Table 5'!BO$131</f>
        <v>3.9680423549154727E-4</v>
      </c>
      <c r="BM116">
        <f>'Base Table 5'!BP118/'Base Table 5'!BP$131</f>
        <v>9.5620431611119345E-5</v>
      </c>
      <c r="BN116">
        <f>'Base Table 5'!BQ118/'Base Table 5'!BQ$131</f>
        <v>1.0099941440562172E-4</v>
      </c>
      <c r="BO116">
        <f>'Base Table 5'!BR118/'Base Table 5'!BR$131</f>
        <v>9.0487615463826946E-5</v>
      </c>
      <c r="BP116">
        <f>'Base Table 5'!BS118/'Base Table 5'!BS$131</f>
        <v>1.0238277775329235E-5</v>
      </c>
      <c r="BQ116">
        <f>'Base Table 5'!BT118/'Base Table 5'!BT$131</f>
        <v>4.1392836473538675E-5</v>
      </c>
      <c r="BR116">
        <f>'Base Table 5'!BU118/'Base Table 5'!BU$131</f>
        <v>1.906527503087727E-3</v>
      </c>
      <c r="BS116">
        <f>'Base Table 5'!BV118/'Base Table 5'!BV$131</f>
        <v>1.5501056220807747E-3</v>
      </c>
      <c r="BT116">
        <f>'Base Table 5'!BW118/'Base Table 5'!BW$131</f>
        <v>1.9133839263199605E-3</v>
      </c>
      <c r="BU116">
        <f>'Base Table 5'!BX118/'Base Table 5'!BX$131</f>
        <v>1.0535868181162191E-3</v>
      </c>
      <c r="BV116">
        <f>'Base Table 5'!BY118/'Base Table 5'!BY$131</f>
        <v>5.1937491773517233E-4</v>
      </c>
      <c r="BW116">
        <f>'Base Table 5'!BZ118/'Base Table 5'!BZ$131</f>
        <v>5.0088353051533184E-5</v>
      </c>
      <c r="BX116">
        <f>'Base Table 5'!CA118/'Base Table 5'!CA$131</f>
        <v>1.3379472393027021E-4</v>
      </c>
      <c r="BY116">
        <f>'Base Table 5'!CB118/'Base Table 5'!CB$131</f>
        <v>9.0398006013609747E-5</v>
      </c>
      <c r="BZ116">
        <f>'Base Table 5'!CC118/'Base Table 5'!CC$131</f>
        <v>6.5689200276702802E-5</v>
      </c>
      <c r="CA116">
        <f>'Base Table 5'!CD118/'Base Table 5'!CD$131</f>
        <v>6.8516973937609698E-5</v>
      </c>
      <c r="CB116">
        <f>'Base Table 5'!CE118/'Base Table 5'!CE$131</f>
        <v>5.1022301044585487E-5</v>
      </c>
      <c r="CC116">
        <f>'Base Table 5'!CF118/'Base Table 5'!CF$131</f>
        <v>3.7396847230873099E-4</v>
      </c>
      <c r="CD116">
        <f>'Base Table 5'!CG118/'Base Table 5'!CG$131</f>
        <v>1.0174337126520545E-6</v>
      </c>
      <c r="CE116">
        <f>'Base Table 5'!CH118/'Base Table 5'!CH$131</f>
        <v>4.9493162103726156E-5</v>
      </c>
      <c r="CF116">
        <f>'Base Table 5'!CI118/'Base Table 5'!CI$131</f>
        <v>4.8958575489395702E-5</v>
      </c>
      <c r="CG116">
        <f>'Base Table 5'!CJ118/'Base Table 5'!CJ$131</f>
        <v>2.8730778126732605E-4</v>
      </c>
      <c r="CH116">
        <f>'Base Table 5'!CK118/'Base Table 5'!CK$131</f>
        <v>5.4283052487438014E-6</v>
      </c>
      <c r="CI116">
        <f>'Base Table 5'!CL118/'Base Table 5'!CL$131</f>
        <v>3.6172248111535918E-6</v>
      </c>
      <c r="CJ116">
        <f>'Base Table 5'!CM118/'Base Table 5'!CM$131</f>
        <v>1.1238435974885323E-5</v>
      </c>
      <c r="CK116">
        <f>'Base Table 5'!CN118/'Base Table 5'!CN$131</f>
        <v>5.5968298549559E-5</v>
      </c>
      <c r="CL116">
        <f>'Base Table 5'!CO118/'Base Table 5'!CO$131</f>
        <v>2.9209623247836044E-6</v>
      </c>
      <c r="CM116">
        <f>'Base Table 5'!CP118/'Base Table 5'!CP$131</f>
        <v>9.6364717957834312E-5</v>
      </c>
      <c r="CN116">
        <f>'Base Table 5'!CQ118/'Base Table 5'!CQ$131</f>
        <v>2.8015481762539123E-4</v>
      </c>
      <c r="CO116">
        <f>'Base Table 5'!CR118/'Base Table 5'!CR$131</f>
        <v>2.6960128222116443E-5</v>
      </c>
      <c r="CP116">
        <f>'Base Table 5'!CS118/'Base Table 5'!CS$131</f>
        <v>2.6627861029210613E-4</v>
      </c>
      <c r="CQ116">
        <f>'Base Table 5'!CT118/'Base Table 5'!CT$131</f>
        <v>0</v>
      </c>
      <c r="CR116">
        <f>'Base Table 5'!CU118/'Base Table 5'!CU$131</f>
        <v>0</v>
      </c>
      <c r="CS116">
        <f>'Base Table 5'!CV118/'Base Table 5'!CV$131</f>
        <v>3.8363716814159284E-5</v>
      </c>
      <c r="CT116">
        <f>'Base Table 5'!CW118/'Base Table 5'!CW$131</f>
        <v>5.2991943416054335E-4</v>
      </c>
      <c r="CU116">
        <f>'Base Table 5'!CX118/'Base Table 5'!CX$131</f>
        <v>5.3315846313568407E-5</v>
      </c>
      <c r="CV116">
        <f>'Base Table 5'!CY118/'Base Table 5'!CY$131</f>
        <v>2.1389313625552162E-4</v>
      </c>
      <c r="CW116">
        <f>'Base Table 5'!CZ118/'Base Table 5'!CZ$131</f>
        <v>1.9322921442501461E-4</v>
      </c>
      <c r="CX116">
        <f>'Base Table 5'!DA118/'Base Table 5'!DA$131</f>
        <v>6.5612784326306303E-5</v>
      </c>
      <c r="CY116">
        <f>'Base Table 5'!DB118/'Base Table 5'!DB$131</f>
        <v>8.1165568063646925E-3</v>
      </c>
      <c r="CZ116">
        <f>'Base Table 5'!DC118/'Base Table 5'!DC$131</f>
        <v>3.1193851703639259E-4</v>
      </c>
      <c r="DA116">
        <f>'Base Table 5'!DD118/'Base Table 5'!DD$131</f>
        <v>5.5901337887104448E-4</v>
      </c>
      <c r="DB116">
        <f>'Base Table 5'!DE118/'Base Table 5'!DE$131</f>
        <v>9.0002751064088176E-4</v>
      </c>
      <c r="DC116">
        <f>'Base Table 5'!DF118/'Base Table 5'!DF$131</f>
        <v>1.3882097700564552E-4</v>
      </c>
      <c r="DD116">
        <f>'Base Table 5'!DG118/'Base Table 5'!DG$131</f>
        <v>6.1776981881119116E-4</v>
      </c>
      <c r="DE116">
        <f>'Base Table 5'!DH118/'Base Table 5'!DH$131</f>
        <v>1.0232784341993749E-3</v>
      </c>
      <c r="DF116">
        <f>'Base Table 5'!DI118/'Base Table 5'!DI$131</f>
        <v>9.3380318707615055E-6</v>
      </c>
      <c r="DG116">
        <f>'Base Table 5'!DJ118/'Base Table 5'!DJ$131</f>
        <v>1.2179890440007068E-3</v>
      </c>
      <c r="DH116">
        <f>'Base Table 5'!DK118/'Base Table 5'!DK$131</f>
        <v>1.5737138329145498E-4</v>
      </c>
      <c r="DI116">
        <f>'Base Table 5'!DL118/'Base Table 5'!DL$131</f>
        <v>1.7370523145420021E-5</v>
      </c>
      <c r="DJ116">
        <f>'Base Table 5'!DM118/'Base Table 5'!DM$131</f>
        <v>2.3913284016935017E-5</v>
      </c>
      <c r="DK116">
        <f>'Base Table 5'!DN118/'Base Table 5'!DN$131</f>
        <v>1.5090837020140717E-3</v>
      </c>
      <c r="DL116">
        <f>'Base Table 5'!DO118/'Base Table 5'!DO$131</f>
        <v>8.4055195171621222E-5</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M147"/>
  <sheetViews>
    <sheetView showGridLines="0" zoomScale="90" zoomScaleNormal="90" workbookViewId="0">
      <pane xSplit="1" ySplit="1" topLeftCell="B2" activePane="bottomRight" state="frozen"/>
      <selection pane="topRight" activeCell="B1" sqref="B1"/>
      <selection pane="bottomLeft" activeCell="A2" sqref="A2"/>
      <selection pane="bottomRight" activeCell="DM1" sqref="DM1:DM1048576"/>
    </sheetView>
  </sheetViews>
  <sheetFormatPr defaultRowHeight="14.6" x14ac:dyDescent="0.4"/>
  <cols>
    <col min="1" max="1" width="10.765625" customWidth="1"/>
    <col min="2" max="9" width="8" customWidth="1"/>
    <col min="10" max="10" width="9.07421875" customWidth="1"/>
    <col min="11" max="11" width="9.23046875" customWidth="1"/>
    <col min="12" max="116" width="8" customWidth="1"/>
    <col min="117" max="117" width="10.07421875" bestFit="1" customWidth="1"/>
  </cols>
  <sheetData>
    <row r="1" spans="1:117" x14ac:dyDescent="0.4">
      <c r="A1" s="15" t="s">
        <v>545</v>
      </c>
      <c r="B1" s="16">
        <v>1</v>
      </c>
      <c r="C1" s="16">
        <v>2</v>
      </c>
      <c r="D1" s="16">
        <v>3</v>
      </c>
      <c r="E1" s="16">
        <v>4</v>
      </c>
      <c r="F1" s="16">
        <v>5</v>
      </c>
      <c r="G1" s="16">
        <v>6</v>
      </c>
      <c r="H1" s="16">
        <v>7</v>
      </c>
      <c r="I1" s="16">
        <v>8</v>
      </c>
      <c r="J1" s="16">
        <v>9</v>
      </c>
      <c r="K1" s="16">
        <v>10</v>
      </c>
      <c r="L1" s="16">
        <v>11</v>
      </c>
      <c r="M1" s="16">
        <v>12</v>
      </c>
      <c r="N1" s="16">
        <v>13</v>
      </c>
      <c r="O1" s="16">
        <v>14</v>
      </c>
      <c r="P1" s="16">
        <v>15</v>
      </c>
      <c r="Q1" s="16">
        <v>16</v>
      </c>
      <c r="R1" s="16">
        <v>17</v>
      </c>
      <c r="S1" s="16">
        <v>18</v>
      </c>
      <c r="T1" s="16">
        <v>19</v>
      </c>
      <c r="U1" s="16">
        <v>20</v>
      </c>
      <c r="V1" s="16">
        <v>21</v>
      </c>
      <c r="W1" s="16">
        <v>22</v>
      </c>
      <c r="X1" s="16">
        <v>23</v>
      </c>
      <c r="Y1" s="16">
        <v>24</v>
      </c>
      <c r="Z1" s="16">
        <v>25</v>
      </c>
      <c r="AA1" s="16">
        <v>26</v>
      </c>
      <c r="AB1" s="16">
        <v>27</v>
      </c>
      <c r="AC1" s="16">
        <v>28</v>
      </c>
      <c r="AD1" s="16">
        <v>29</v>
      </c>
      <c r="AE1" s="16">
        <v>30</v>
      </c>
      <c r="AF1" s="16">
        <v>31</v>
      </c>
      <c r="AG1" s="16">
        <v>32</v>
      </c>
      <c r="AH1" s="16">
        <v>33</v>
      </c>
      <c r="AI1" s="16">
        <v>34</v>
      </c>
      <c r="AJ1" s="16">
        <v>35</v>
      </c>
      <c r="AK1" s="16">
        <v>36</v>
      </c>
      <c r="AL1" s="16">
        <v>37</v>
      </c>
      <c r="AM1" s="16">
        <v>38</v>
      </c>
      <c r="AN1" s="16">
        <v>39</v>
      </c>
      <c r="AO1" s="16">
        <v>40</v>
      </c>
      <c r="AP1" s="16">
        <v>41</v>
      </c>
      <c r="AQ1" s="16">
        <v>42</v>
      </c>
      <c r="AR1" s="16">
        <v>43</v>
      </c>
      <c r="AS1" s="16">
        <v>44</v>
      </c>
      <c r="AT1" s="16">
        <v>45</v>
      </c>
      <c r="AU1" s="16">
        <v>46</v>
      </c>
      <c r="AV1" s="16">
        <v>47</v>
      </c>
      <c r="AW1" s="16">
        <v>48</v>
      </c>
      <c r="AX1" s="16">
        <v>49</v>
      </c>
      <c r="AY1" s="16">
        <v>50</v>
      </c>
      <c r="AZ1" s="16">
        <v>51</v>
      </c>
      <c r="BA1" s="16">
        <v>52</v>
      </c>
      <c r="BB1" s="16">
        <v>53</v>
      </c>
      <c r="BC1" s="16">
        <v>54</v>
      </c>
      <c r="BD1" s="16">
        <v>55</v>
      </c>
      <c r="BE1" s="16">
        <v>56</v>
      </c>
      <c r="BF1" s="16">
        <v>57</v>
      </c>
      <c r="BG1" s="16">
        <v>58</v>
      </c>
      <c r="BH1" s="16">
        <v>59</v>
      </c>
      <c r="BI1" s="16">
        <v>60</v>
      </c>
      <c r="BJ1" s="16">
        <v>61</v>
      </c>
      <c r="BK1" s="16">
        <v>62</v>
      </c>
      <c r="BL1" s="16">
        <v>63</v>
      </c>
      <c r="BM1" s="16">
        <v>64</v>
      </c>
      <c r="BN1" s="16">
        <v>65</v>
      </c>
      <c r="BO1" s="16">
        <v>66</v>
      </c>
      <c r="BP1" s="16">
        <v>67</v>
      </c>
      <c r="BQ1" s="16">
        <v>68</v>
      </c>
      <c r="BR1" s="16">
        <v>69</v>
      </c>
      <c r="BS1" s="16">
        <v>70</v>
      </c>
      <c r="BT1" s="16">
        <v>71</v>
      </c>
      <c r="BU1" s="16">
        <v>72</v>
      </c>
      <c r="BV1" s="16">
        <v>73</v>
      </c>
      <c r="BW1" s="16">
        <v>74</v>
      </c>
      <c r="BX1" s="16">
        <v>75</v>
      </c>
      <c r="BY1" s="16">
        <v>76</v>
      </c>
      <c r="BZ1" s="16">
        <v>77</v>
      </c>
      <c r="CA1" s="16">
        <v>78</v>
      </c>
      <c r="CB1" s="16">
        <v>79</v>
      </c>
      <c r="CC1" s="16">
        <v>80</v>
      </c>
      <c r="CD1" s="16">
        <v>81</v>
      </c>
      <c r="CE1" s="16">
        <v>82</v>
      </c>
      <c r="CF1" s="16">
        <v>83</v>
      </c>
      <c r="CG1" s="16">
        <v>84</v>
      </c>
      <c r="CH1" s="16">
        <v>85</v>
      </c>
      <c r="CI1" s="16">
        <v>86</v>
      </c>
      <c r="CJ1" s="16">
        <v>87</v>
      </c>
      <c r="CK1" s="16">
        <v>88</v>
      </c>
      <c r="CL1" s="16">
        <v>89</v>
      </c>
      <c r="CM1" s="16">
        <v>90</v>
      </c>
      <c r="CN1" s="16">
        <v>91</v>
      </c>
      <c r="CO1" s="16">
        <v>92</v>
      </c>
      <c r="CP1" s="16">
        <v>93</v>
      </c>
      <c r="CQ1" s="16">
        <v>94</v>
      </c>
      <c r="CR1" s="16">
        <v>95</v>
      </c>
      <c r="CS1" s="16">
        <v>96</v>
      </c>
      <c r="CT1" s="16">
        <v>97</v>
      </c>
      <c r="CU1" s="16">
        <v>98</v>
      </c>
      <c r="CV1" s="16">
        <v>99</v>
      </c>
      <c r="CW1" s="16">
        <v>100</v>
      </c>
      <c r="CX1" s="16">
        <v>101</v>
      </c>
      <c r="CY1" s="16">
        <v>102</v>
      </c>
      <c r="CZ1" s="16">
        <v>103</v>
      </c>
      <c r="DA1" s="16">
        <v>104</v>
      </c>
      <c r="DB1" s="16">
        <v>105</v>
      </c>
      <c r="DC1" s="16">
        <v>106</v>
      </c>
      <c r="DD1" s="16">
        <v>107</v>
      </c>
      <c r="DE1" s="16">
        <v>108</v>
      </c>
      <c r="DF1" s="16">
        <v>109</v>
      </c>
      <c r="DG1" s="16">
        <v>110</v>
      </c>
      <c r="DH1" s="16">
        <v>111</v>
      </c>
      <c r="DI1" s="16">
        <v>112</v>
      </c>
      <c r="DJ1" s="16">
        <v>113</v>
      </c>
      <c r="DK1" s="16">
        <v>114</v>
      </c>
      <c r="DL1" s="16">
        <v>115</v>
      </c>
    </row>
    <row r="2" spans="1:117" x14ac:dyDescent="0.4">
      <c r="A2">
        <v>1</v>
      </c>
      <c r="B2">
        <f t="array" ref="B2:DL116">MINVERSE(IF(ROW($B$2:$DL$116)-ROW($B$2)=COLUMN($B$2:$DL$116)-COLUMN($B$2),1,0)-'A Matrix'!$B$2:$DL$116)</f>
        <v>1.0636647371253922</v>
      </c>
      <c r="C2">
        <v>4.7451095348487654E-2</v>
      </c>
      <c r="D2">
        <v>1.7575053171068434E-2</v>
      </c>
      <c r="E2">
        <v>5.8329237608342865E-3</v>
      </c>
      <c r="F2">
        <v>2.4512193943311781E-3</v>
      </c>
      <c r="G2">
        <v>3.5816214558161276E-3</v>
      </c>
      <c r="H2">
        <v>1.0284355448654239E-2</v>
      </c>
      <c r="I2">
        <v>9.7598060650364092E-4</v>
      </c>
      <c r="J2">
        <v>6.6093150701725665E-4</v>
      </c>
      <c r="K2">
        <v>4.2161103781441502E-4</v>
      </c>
      <c r="L2">
        <v>2.167304316029222E-3</v>
      </c>
      <c r="M2">
        <v>1.0039737933178106E-3</v>
      </c>
      <c r="N2">
        <v>1.3310402912900944E-3</v>
      </c>
      <c r="O2">
        <v>0.44634062191488971</v>
      </c>
      <c r="P2">
        <v>4.5980048315171105E-3</v>
      </c>
      <c r="Q2">
        <v>0.44185047724667192</v>
      </c>
      <c r="R2">
        <v>2.4336538756291447E-2</v>
      </c>
      <c r="S2">
        <v>7.4912250879353853E-2</v>
      </c>
      <c r="T2">
        <v>0.30965017141835061</v>
      </c>
      <c r="U2">
        <v>7.1753128457655302E-2</v>
      </c>
      <c r="V2">
        <v>2.7170711864439135E-2</v>
      </c>
      <c r="W2">
        <v>5.4836935911091136E-2</v>
      </c>
      <c r="X2">
        <v>1.4392470038131044E-2</v>
      </c>
      <c r="Y2">
        <v>0.1137070529070288</v>
      </c>
      <c r="Z2">
        <v>5.5385106839653704E-2</v>
      </c>
      <c r="AA2">
        <v>0.17635014555398562</v>
      </c>
      <c r="AB2">
        <v>0.21741833830037685</v>
      </c>
      <c r="AC2">
        <v>9.1598206203403573E-2</v>
      </c>
      <c r="AD2">
        <v>8.6550513882834555E-4</v>
      </c>
      <c r="AE2">
        <v>1.3939987473854274E-3</v>
      </c>
      <c r="AF2">
        <v>2.1017685988467538E-3</v>
      </c>
      <c r="AG2">
        <v>2.3189853581549072E-3</v>
      </c>
      <c r="AH2">
        <v>1.8361064593364707E-3</v>
      </c>
      <c r="AI2">
        <v>1.9638031489067845E-3</v>
      </c>
      <c r="AJ2">
        <v>2.2091137418212168E-3</v>
      </c>
      <c r="AK2">
        <v>2.0420895367477369E-3</v>
      </c>
      <c r="AL2">
        <v>7.8943561717288811E-4</v>
      </c>
      <c r="AM2">
        <v>7.2565744653795847E-3</v>
      </c>
      <c r="AN2">
        <v>8.2820330071530182E-2</v>
      </c>
      <c r="AO2">
        <v>9.5666961280859338E-3</v>
      </c>
      <c r="AP2">
        <v>1.9638901129838692E-2</v>
      </c>
      <c r="AQ2">
        <v>3.3602827175983289E-3</v>
      </c>
      <c r="AR2">
        <v>2.0354244891436228E-3</v>
      </c>
      <c r="AS2">
        <v>1.4525027777852507E-3</v>
      </c>
      <c r="AT2">
        <v>1.4430856167972257E-3</v>
      </c>
      <c r="AU2">
        <v>1.7452863197899061E-3</v>
      </c>
      <c r="AV2">
        <v>1.5963973013644747E-3</v>
      </c>
      <c r="AW2">
        <v>1.4223707351990276E-3</v>
      </c>
      <c r="AX2">
        <v>1.3789370024205353E-3</v>
      </c>
      <c r="AY2">
        <v>1.7115297991559285E-3</v>
      </c>
      <c r="AZ2">
        <v>1.4245079497086763E-3</v>
      </c>
      <c r="BA2">
        <v>1.6737380481132E-3</v>
      </c>
      <c r="BB2">
        <v>1.2536872357694685E-3</v>
      </c>
      <c r="BC2">
        <v>1.5685806591416002E-3</v>
      </c>
      <c r="BD2">
        <v>1.6935441303881397E-3</v>
      </c>
      <c r="BE2">
        <v>1.8825124081764863E-3</v>
      </c>
      <c r="BF2">
        <v>2.0154185124424732E-3</v>
      </c>
      <c r="BG2">
        <v>1.7534988348990152E-3</v>
      </c>
      <c r="BH2">
        <v>1.3094910882005743E-3</v>
      </c>
      <c r="BI2">
        <v>1.8317716430634968E-3</v>
      </c>
      <c r="BJ2">
        <v>1.5263260791899683E-3</v>
      </c>
      <c r="BK2">
        <v>1.6294280954520673E-3</v>
      </c>
      <c r="BL2">
        <v>3.5210832950652452E-3</v>
      </c>
      <c r="BM2">
        <v>3.1351912933693491E-3</v>
      </c>
      <c r="BN2">
        <v>1.2153330128936452E-3</v>
      </c>
      <c r="BO2">
        <v>8.7177540042931794E-4</v>
      </c>
      <c r="BP2">
        <v>7.5612716158697762E-4</v>
      </c>
      <c r="BQ2">
        <v>1.2269497737000465E-3</v>
      </c>
      <c r="BR2">
        <v>3.1150305620445936E-3</v>
      </c>
      <c r="BS2">
        <v>2.2732129738088462E-3</v>
      </c>
      <c r="BT2">
        <v>2.3264350111355512E-3</v>
      </c>
      <c r="BU2">
        <v>1.6800089858366779E-3</v>
      </c>
      <c r="BV2">
        <v>2.3928562453941205E-3</v>
      </c>
      <c r="BW2">
        <v>5.3821017123727782E-3</v>
      </c>
      <c r="BX2">
        <v>7.9457903961907914E-3</v>
      </c>
      <c r="BY2">
        <v>1.5535543127226379E-2</v>
      </c>
      <c r="BZ2">
        <v>4.9323125489345976E-2</v>
      </c>
      <c r="CA2">
        <v>1.405023262628478E-3</v>
      </c>
      <c r="CB2">
        <v>1.3307100236712394E-3</v>
      </c>
      <c r="CC2">
        <v>1.0367187825368253E-3</v>
      </c>
      <c r="CD2">
        <v>1.1843056601805709E-3</v>
      </c>
      <c r="CE2">
        <v>2.5440612704134493E-3</v>
      </c>
      <c r="CF2">
        <v>1.2913012793343286E-3</v>
      </c>
      <c r="CG2">
        <v>1.4892932681518621E-3</v>
      </c>
      <c r="CH2">
        <v>2.3841594322592911E-3</v>
      </c>
      <c r="CI2">
        <v>1.4353362144559555E-3</v>
      </c>
      <c r="CJ2">
        <v>1.5975194460541165E-3</v>
      </c>
      <c r="CK2">
        <v>2.0189952104641608E-3</v>
      </c>
      <c r="CL2">
        <v>3.7083803745885672E-4</v>
      </c>
      <c r="CM2">
        <v>4.2078259739162198E-4</v>
      </c>
      <c r="CN2">
        <v>1.0954801096034238E-3</v>
      </c>
      <c r="CO2">
        <v>1.2178482729433406E-3</v>
      </c>
      <c r="CP2">
        <v>3.3171778601929496E-3</v>
      </c>
      <c r="CQ2">
        <v>2.2932674264303061E-4</v>
      </c>
      <c r="CR2">
        <v>5.4470305569101658E-4</v>
      </c>
      <c r="CS2">
        <v>1.0846663397741615E-2</v>
      </c>
      <c r="CT2">
        <v>1.9693171813604119E-3</v>
      </c>
      <c r="CU2">
        <v>1.33436332430177E-3</v>
      </c>
      <c r="CV2">
        <v>1.8016831600032462E-3</v>
      </c>
      <c r="CW2">
        <v>3.0812231037783792E-3</v>
      </c>
      <c r="CX2">
        <v>1.342262069150004E-3</v>
      </c>
      <c r="CY2">
        <v>1.4732240031822268E-3</v>
      </c>
      <c r="CZ2">
        <v>2.746423273964114E-3</v>
      </c>
      <c r="DA2">
        <v>1.6144680972422613E-3</v>
      </c>
      <c r="DB2">
        <v>2.7969502928496528E-3</v>
      </c>
      <c r="DC2">
        <v>1.6951387905500153E-3</v>
      </c>
      <c r="DD2">
        <v>3.0379144343016936E-3</v>
      </c>
      <c r="DE2">
        <v>6.5626428991410026E-3</v>
      </c>
      <c r="DF2">
        <v>2.398023029668705E-3</v>
      </c>
      <c r="DG2">
        <v>5.0265188453447861E-3</v>
      </c>
      <c r="DH2">
        <v>4.8569609483251654E-3</v>
      </c>
      <c r="DI2">
        <v>2.4235235554467024E-3</v>
      </c>
      <c r="DJ2">
        <v>2.1758975978413103E-3</v>
      </c>
      <c r="DK2">
        <v>2.8115772736590008E-3</v>
      </c>
      <c r="DL2">
        <v>3.1926596391546411E-3</v>
      </c>
      <c r="DM2" s="54"/>
    </row>
    <row r="3" spans="1:117" x14ac:dyDescent="0.4">
      <c r="A3">
        <v>2</v>
      </c>
      <c r="B3">
        <v>3.0159934055251692E-3</v>
      </c>
      <c r="C3">
        <v>1.0172510634742544</v>
      </c>
      <c r="D3">
        <v>6.0424550204127925E-3</v>
      </c>
      <c r="E3">
        <v>1.9174896417380703E-3</v>
      </c>
      <c r="F3">
        <v>6.875621570468824E-4</v>
      </c>
      <c r="G3">
        <v>2.6029135725346604E-3</v>
      </c>
      <c r="H3">
        <v>2.8714015167340011E-3</v>
      </c>
      <c r="I3">
        <v>2.7095593541229311E-4</v>
      </c>
      <c r="J3">
        <v>1.62800267941795E-4</v>
      </c>
      <c r="K3">
        <v>1.0815719509459753E-4</v>
      </c>
      <c r="L3">
        <v>5.1710911067113943E-4</v>
      </c>
      <c r="M3">
        <v>2.7296673435152704E-4</v>
      </c>
      <c r="N3">
        <v>3.5481030243068125E-4</v>
      </c>
      <c r="O3">
        <v>0.16269694974299539</v>
      </c>
      <c r="P3">
        <v>1.7016644500458501E-3</v>
      </c>
      <c r="Q3">
        <v>1.1106513110292043E-2</v>
      </c>
      <c r="R3">
        <v>5.772230082865132E-3</v>
      </c>
      <c r="S3">
        <v>7.456270701697785E-3</v>
      </c>
      <c r="T3">
        <v>3.896457698453734E-3</v>
      </c>
      <c r="U3">
        <v>1.8376196347486544E-2</v>
      </c>
      <c r="V3">
        <v>6.9875526611256735E-3</v>
      </c>
      <c r="W3">
        <v>2.5987848603176922E-2</v>
      </c>
      <c r="X3">
        <v>2.3153881557299097E-3</v>
      </c>
      <c r="Y3">
        <v>1.4998226446630823E-3</v>
      </c>
      <c r="Z3">
        <v>2.4174164183477648E-3</v>
      </c>
      <c r="AA3">
        <v>8.1939280363371822E-4</v>
      </c>
      <c r="AB3">
        <v>7.8175776903840297E-2</v>
      </c>
      <c r="AC3">
        <v>1.0109523718207732E-3</v>
      </c>
      <c r="AD3">
        <v>1.8591549261203955E-4</v>
      </c>
      <c r="AE3">
        <v>4.8109223716024134E-4</v>
      </c>
      <c r="AF3">
        <v>7.4318538196822684E-4</v>
      </c>
      <c r="AG3">
        <v>7.2687611727403835E-4</v>
      </c>
      <c r="AH3">
        <v>5.2398821424688854E-4</v>
      </c>
      <c r="AI3">
        <v>4.761185049393361E-4</v>
      </c>
      <c r="AJ3">
        <v>5.4524962042909117E-4</v>
      </c>
      <c r="AK3">
        <v>5.4169579901917377E-4</v>
      </c>
      <c r="AL3">
        <v>2.0188009274931882E-4</v>
      </c>
      <c r="AM3">
        <v>1.85521529473886E-3</v>
      </c>
      <c r="AN3">
        <v>9.6545921634785174E-4</v>
      </c>
      <c r="AO3">
        <v>1.6724116742465769E-3</v>
      </c>
      <c r="AP3">
        <v>1.5222914840902647E-3</v>
      </c>
      <c r="AQ3">
        <v>6.0322687395743897E-4</v>
      </c>
      <c r="AR3">
        <v>5.6499936761560555E-4</v>
      </c>
      <c r="AS3">
        <v>3.8517101802106312E-4</v>
      </c>
      <c r="AT3">
        <v>4.0797045553480873E-4</v>
      </c>
      <c r="AU3">
        <v>4.9519490367239106E-4</v>
      </c>
      <c r="AV3">
        <v>4.3688741892964088E-4</v>
      </c>
      <c r="AW3">
        <v>3.6746454722930036E-4</v>
      </c>
      <c r="AX3">
        <v>3.4428180991369643E-4</v>
      </c>
      <c r="AY3">
        <v>4.0286937165234197E-4</v>
      </c>
      <c r="AZ3">
        <v>3.4647558352919719E-4</v>
      </c>
      <c r="BA3">
        <v>4.678619969236733E-4</v>
      </c>
      <c r="BB3">
        <v>3.4652419979586769E-4</v>
      </c>
      <c r="BC3">
        <v>4.3324240507299232E-4</v>
      </c>
      <c r="BD3">
        <v>4.8941761092429837E-4</v>
      </c>
      <c r="BE3">
        <v>4.2695514722856015E-4</v>
      </c>
      <c r="BF3">
        <v>5.1329640691065816E-4</v>
      </c>
      <c r="BG3">
        <v>4.2431939370554791E-4</v>
      </c>
      <c r="BH3">
        <v>3.94665202879725E-4</v>
      </c>
      <c r="BI3">
        <v>4.2545647982178663E-4</v>
      </c>
      <c r="BJ3">
        <v>3.9004106544378168E-4</v>
      </c>
      <c r="BK3">
        <v>4.7599117848790132E-4</v>
      </c>
      <c r="BL3">
        <v>1.0307959917145535E-3</v>
      </c>
      <c r="BM3">
        <v>9.7733150224878695E-4</v>
      </c>
      <c r="BN3">
        <v>3.1050844882139279E-4</v>
      </c>
      <c r="BO3">
        <v>2.1902114691344863E-4</v>
      </c>
      <c r="BP3">
        <v>1.968986488167734E-4</v>
      </c>
      <c r="BQ3">
        <v>2.8610148242727053E-4</v>
      </c>
      <c r="BR3">
        <v>6.9013500240798216E-4</v>
      </c>
      <c r="BS3">
        <v>5.5688754207875943E-4</v>
      </c>
      <c r="BT3">
        <v>5.3681280624715997E-4</v>
      </c>
      <c r="BU3">
        <v>4.2435510725002273E-4</v>
      </c>
      <c r="BV3">
        <v>6.3600491489130791E-4</v>
      </c>
      <c r="BW3">
        <v>2.0771917697370596E-3</v>
      </c>
      <c r="BX3">
        <v>3.4651520238862363E-3</v>
      </c>
      <c r="BY3">
        <v>7.0468127749073409E-3</v>
      </c>
      <c r="BZ3">
        <v>1.7370932068741352E-2</v>
      </c>
      <c r="CA3">
        <v>3.9570305356579494E-4</v>
      </c>
      <c r="CB3">
        <v>2.9250802378270359E-4</v>
      </c>
      <c r="CC3">
        <v>2.6621453442043875E-4</v>
      </c>
      <c r="CD3">
        <v>2.7640375938740245E-4</v>
      </c>
      <c r="CE3">
        <v>5.5750906605871251E-4</v>
      </c>
      <c r="CF3">
        <v>2.7950096586288665E-4</v>
      </c>
      <c r="CG3">
        <v>3.5522445014295211E-4</v>
      </c>
      <c r="CH3">
        <v>9.705006884239563E-4</v>
      </c>
      <c r="CI3">
        <v>4.3213364128627735E-4</v>
      </c>
      <c r="CJ3">
        <v>3.9303415789911133E-4</v>
      </c>
      <c r="CK3">
        <v>4.6590888695478681E-4</v>
      </c>
      <c r="CL3">
        <v>9.3541843073569538E-5</v>
      </c>
      <c r="CM3">
        <v>1.1905155388612933E-4</v>
      </c>
      <c r="CN3">
        <v>2.759944693698879E-4</v>
      </c>
      <c r="CO3">
        <v>2.9599113371345232E-4</v>
      </c>
      <c r="CP3">
        <v>5.5811311129494348E-4</v>
      </c>
      <c r="CQ3">
        <v>5.7891378952524673E-5</v>
      </c>
      <c r="CR3">
        <v>9.8780787804326534E-5</v>
      </c>
      <c r="CS3">
        <v>1.0271724561496914E-3</v>
      </c>
      <c r="CT3">
        <v>5.0098461517788964E-4</v>
      </c>
      <c r="CU3">
        <v>3.0476935863809343E-4</v>
      </c>
      <c r="CV3">
        <v>4.5806754106463222E-4</v>
      </c>
      <c r="CW3">
        <v>6.1280299509311876E-4</v>
      </c>
      <c r="CX3">
        <v>3.3521806252232215E-4</v>
      </c>
      <c r="CY3">
        <v>3.9445387712731627E-4</v>
      </c>
      <c r="CZ3">
        <v>7.0533229938963865E-4</v>
      </c>
      <c r="DA3">
        <v>5.4662541305050007E-4</v>
      </c>
      <c r="DB3">
        <v>9.0328308898483074E-4</v>
      </c>
      <c r="DC3">
        <v>4.3073081777446988E-4</v>
      </c>
      <c r="DD3">
        <v>8.3843684879260437E-4</v>
      </c>
      <c r="DE3">
        <v>1.3777945147051976E-3</v>
      </c>
      <c r="DF3">
        <v>6.8012203646078124E-4</v>
      </c>
      <c r="DG3">
        <v>4.7106269361945766E-3</v>
      </c>
      <c r="DH3">
        <v>2.672392139979616E-3</v>
      </c>
      <c r="DI3">
        <v>6.7148764647206394E-4</v>
      </c>
      <c r="DJ3">
        <v>5.8276660790044783E-4</v>
      </c>
      <c r="DK3">
        <v>7.4863428156680771E-4</v>
      </c>
      <c r="DL3">
        <v>3.8145694981803647E-4</v>
      </c>
      <c r="DM3" s="54"/>
    </row>
    <row r="4" spans="1:117" x14ac:dyDescent="0.4">
      <c r="A4">
        <v>3</v>
      </c>
      <c r="B4">
        <v>8.0048285377831915E-2</v>
      </c>
      <c r="C4">
        <v>0.10252292040163727</v>
      </c>
      <c r="D4">
        <v>1.0693942648221384</v>
      </c>
      <c r="E4">
        <v>1.5266137199312083E-2</v>
      </c>
      <c r="F4">
        <v>8.1003621439793089E-2</v>
      </c>
      <c r="G4">
        <v>5.1608564956777916E-2</v>
      </c>
      <c r="H4">
        <v>0.40024048184909689</v>
      </c>
      <c r="I4">
        <v>8.6361877261707961E-4</v>
      </c>
      <c r="J4">
        <v>5.6865318203927267E-4</v>
      </c>
      <c r="K4">
        <v>5.0182688245274025E-4</v>
      </c>
      <c r="L4">
        <v>2.5285562004468188E-3</v>
      </c>
      <c r="M4">
        <v>1.1435420385256202E-3</v>
      </c>
      <c r="N4">
        <v>9.4792249035444869E-4</v>
      </c>
      <c r="O4">
        <v>5.2128038281714341E-2</v>
      </c>
      <c r="P4">
        <v>1.7049493652141076E-2</v>
      </c>
      <c r="Q4">
        <v>4.0771407291359522E-2</v>
      </c>
      <c r="R4">
        <v>0.25685780669762842</v>
      </c>
      <c r="S4">
        <v>2.6271168599006842E-2</v>
      </c>
      <c r="T4">
        <v>3.6220541133443758E-2</v>
      </c>
      <c r="U4">
        <v>5.080338243074501E-2</v>
      </c>
      <c r="V4">
        <v>0.27347582729105374</v>
      </c>
      <c r="W4">
        <v>0.10130525850576651</v>
      </c>
      <c r="X4">
        <v>2.5226196259823464E-2</v>
      </c>
      <c r="Y4">
        <v>1.5023742441152359E-2</v>
      </c>
      <c r="Z4">
        <v>0.29495937836199865</v>
      </c>
      <c r="AA4">
        <v>2.2838272471391727E-2</v>
      </c>
      <c r="AB4">
        <v>2.6873947996628053E-2</v>
      </c>
      <c r="AC4">
        <v>9.8518506562436849E-3</v>
      </c>
      <c r="AD4">
        <v>6.1354341499369233E-4</v>
      </c>
      <c r="AE4">
        <v>9.1627382700155209E-4</v>
      </c>
      <c r="AF4">
        <v>1.2652005584036109E-3</v>
      </c>
      <c r="AG4">
        <v>3.3297835104632904E-2</v>
      </c>
      <c r="AH4">
        <v>1.0190415183002823E-2</v>
      </c>
      <c r="AI4">
        <v>5.104654675150244E-3</v>
      </c>
      <c r="AJ4">
        <v>2.3036564757697021E-3</v>
      </c>
      <c r="AK4">
        <v>1.9596495899626286E-3</v>
      </c>
      <c r="AL4">
        <v>5.6435249702852398E-4</v>
      </c>
      <c r="AM4">
        <v>3.4395972845022841E-3</v>
      </c>
      <c r="AN4">
        <v>7.2321105142622525E-3</v>
      </c>
      <c r="AO4">
        <v>3.3124301436694842E-3</v>
      </c>
      <c r="AP4">
        <v>4.4476130265374446E-3</v>
      </c>
      <c r="AQ4">
        <v>2.5350042220615921E-2</v>
      </c>
      <c r="AR4">
        <v>4.0157095546146035E-2</v>
      </c>
      <c r="AS4">
        <v>1.4958063169150028E-3</v>
      </c>
      <c r="AT4">
        <v>1.9508920178634194E-3</v>
      </c>
      <c r="AU4">
        <v>1.4969575197198717E-3</v>
      </c>
      <c r="AV4">
        <v>1.4753458239497531E-3</v>
      </c>
      <c r="AW4">
        <v>1.3360011343351882E-3</v>
      </c>
      <c r="AX4">
        <v>1.0410322329680124E-3</v>
      </c>
      <c r="AY4">
        <v>1.8181668793644402E-3</v>
      </c>
      <c r="AZ4">
        <v>9.5730735464941445E-4</v>
      </c>
      <c r="BA4">
        <v>1.1979625484241153E-3</v>
      </c>
      <c r="BB4">
        <v>9.4212442298506084E-4</v>
      </c>
      <c r="BC4">
        <v>1.1466927415581562E-3</v>
      </c>
      <c r="BD4">
        <v>1.2563584081046763E-3</v>
      </c>
      <c r="BE4">
        <v>1.169132624940776E-3</v>
      </c>
      <c r="BF4">
        <v>1.3756622722072933E-3</v>
      </c>
      <c r="BG4">
        <v>1.1947541979312895E-3</v>
      </c>
      <c r="BH4">
        <v>9.0505401920509549E-4</v>
      </c>
      <c r="BI4">
        <v>1.1572748032518125E-3</v>
      </c>
      <c r="BJ4">
        <v>1.2381129360980081E-3</v>
      </c>
      <c r="BK4">
        <v>1.12458037571369E-3</v>
      </c>
      <c r="BL4">
        <v>7.7661684174496438E-3</v>
      </c>
      <c r="BM4">
        <v>1.7846736930502215E-3</v>
      </c>
      <c r="BN4">
        <v>9.5814496562795723E-4</v>
      </c>
      <c r="BO4">
        <v>7.3807982413973757E-4</v>
      </c>
      <c r="BP4">
        <v>8.2526504191361596E-4</v>
      </c>
      <c r="BQ4">
        <v>1.4534685681365563E-3</v>
      </c>
      <c r="BR4">
        <v>1.3724649195288941E-3</v>
      </c>
      <c r="BS4">
        <v>3.5929021925854027E-3</v>
      </c>
      <c r="BT4">
        <v>2.9724907058218336E-3</v>
      </c>
      <c r="BU4">
        <v>2.0462687487925305E-3</v>
      </c>
      <c r="BV4">
        <v>3.7917135763477264E-3</v>
      </c>
      <c r="BW4">
        <v>2.0069099948041933E-3</v>
      </c>
      <c r="BX4">
        <v>6.158168347290667E-3</v>
      </c>
      <c r="BY4">
        <v>1.8972579164742268E-2</v>
      </c>
      <c r="BZ4">
        <v>2.5042226790098265E-2</v>
      </c>
      <c r="CA4">
        <v>1.0236091776385124E-3</v>
      </c>
      <c r="CB4">
        <v>1.2415634476828155E-3</v>
      </c>
      <c r="CC4">
        <v>1.3305224469764797E-3</v>
      </c>
      <c r="CD4">
        <v>1.0294740300462932E-3</v>
      </c>
      <c r="CE4">
        <v>1.8844846089747769E-3</v>
      </c>
      <c r="CF4">
        <v>1.3691017202409176E-3</v>
      </c>
      <c r="CG4">
        <v>9.4777565110762462E-4</v>
      </c>
      <c r="CH4">
        <v>3.9750105726645713E-3</v>
      </c>
      <c r="CI4">
        <v>1.3209222642989074E-3</v>
      </c>
      <c r="CJ4">
        <v>1.3105493067518618E-3</v>
      </c>
      <c r="CK4">
        <v>1.1344709518751972E-3</v>
      </c>
      <c r="CL4">
        <v>3.9383202518806831E-4</v>
      </c>
      <c r="CM4">
        <v>3.1864668735230524E-4</v>
      </c>
      <c r="CN4">
        <v>6.9380697062617399E-4</v>
      </c>
      <c r="CO4">
        <v>7.4264529139973724E-4</v>
      </c>
      <c r="CP4">
        <v>2.1215964080260213E-3</v>
      </c>
      <c r="CQ4">
        <v>3.111680299010266E-4</v>
      </c>
      <c r="CR4">
        <v>4.4427255280237219E-4</v>
      </c>
      <c r="CS4">
        <v>2.6790479903766712E-3</v>
      </c>
      <c r="CT4">
        <v>1.1221572708789939E-3</v>
      </c>
      <c r="CU4">
        <v>8.2804889224373545E-4</v>
      </c>
      <c r="CV4">
        <v>1.0311434185187489E-3</v>
      </c>
      <c r="CW4">
        <v>1.7260374403083906E-3</v>
      </c>
      <c r="CX4">
        <v>1.4055086392330742E-3</v>
      </c>
      <c r="CY4">
        <v>1.691265671502296E-3</v>
      </c>
      <c r="CZ4">
        <v>1.7150010444422351E-3</v>
      </c>
      <c r="DA4">
        <v>1.0566791696054027E-3</v>
      </c>
      <c r="DB4">
        <v>1.99500215785377E-3</v>
      </c>
      <c r="DC4">
        <v>1.1173405282622769E-3</v>
      </c>
      <c r="DD4">
        <v>2.4176114357922296E-3</v>
      </c>
      <c r="DE4">
        <v>3.6297120270426205E-3</v>
      </c>
      <c r="DF4">
        <v>3.6855144905576227E-3</v>
      </c>
      <c r="DG4">
        <v>1.0870542550766082E-2</v>
      </c>
      <c r="DH4">
        <v>1.1581860231817719E-2</v>
      </c>
      <c r="DI4">
        <v>1.4158681770896893E-3</v>
      </c>
      <c r="DJ4">
        <v>1.9849638051238194E-3</v>
      </c>
      <c r="DK4">
        <v>4.8428238621254782E-3</v>
      </c>
      <c r="DL4">
        <v>7.1367823331985663E-4</v>
      </c>
      <c r="DM4" s="54"/>
    </row>
    <row r="5" spans="1:117" x14ac:dyDescent="0.4">
      <c r="A5">
        <v>4</v>
      </c>
      <c r="B5">
        <v>4.0056395027374266E-4</v>
      </c>
      <c r="C5">
        <v>1.1036036340175371E-3</v>
      </c>
      <c r="D5">
        <v>1.3509673928437704E-4</v>
      </c>
      <c r="E5">
        <v>1.025788576822954</v>
      </c>
      <c r="F5">
        <v>1.0311863280910119E-4</v>
      </c>
      <c r="G5">
        <v>4.2741487088578247E-4</v>
      </c>
      <c r="H5">
        <v>2.7846466501122206E-4</v>
      </c>
      <c r="I5">
        <v>1.1481891428943366E-4</v>
      </c>
      <c r="J5">
        <v>6.0655189775918986E-5</v>
      </c>
      <c r="K5">
        <v>4.1930646944309945E-5</v>
      </c>
      <c r="L5">
        <v>1.929179535525595E-4</v>
      </c>
      <c r="M5">
        <v>1.1114115794606547E-4</v>
      </c>
      <c r="N5">
        <v>1.3671802572074615E-4</v>
      </c>
      <c r="O5">
        <v>4.7134577025915861E-4</v>
      </c>
      <c r="P5">
        <v>0.25673071448869178</v>
      </c>
      <c r="Q5">
        <v>8.0173461748691915E-4</v>
      </c>
      <c r="R5">
        <v>2.2939497094148649E-3</v>
      </c>
      <c r="S5">
        <v>7.9588903733066541E-2</v>
      </c>
      <c r="T5">
        <v>1.2422794843847161E-3</v>
      </c>
      <c r="U5">
        <v>6.1511756137172151E-3</v>
      </c>
      <c r="V5">
        <v>2.1812727395015691E-3</v>
      </c>
      <c r="W5">
        <v>1.99194886453238E-2</v>
      </c>
      <c r="X5">
        <v>6.5329012893097782E-4</v>
      </c>
      <c r="Y5">
        <v>3.9819948947937382E-4</v>
      </c>
      <c r="Z5">
        <v>2.1553372806972621E-4</v>
      </c>
      <c r="AA5">
        <v>1.8146922635977301E-4</v>
      </c>
      <c r="AB5">
        <v>3.432871365289791E-4</v>
      </c>
      <c r="AC5">
        <v>3.5620597654765845E-4</v>
      </c>
      <c r="AD5">
        <v>7.4532910816066405E-5</v>
      </c>
      <c r="AE5">
        <v>3.1991746899141452E-4</v>
      </c>
      <c r="AF5">
        <v>3.21639947244045E-4</v>
      </c>
      <c r="AG5">
        <v>1.6298498993066427E-4</v>
      </c>
      <c r="AH5">
        <v>1.5894179010209972E-4</v>
      </c>
      <c r="AI5">
        <v>1.510284817118251E-4</v>
      </c>
      <c r="AJ5">
        <v>1.7937096658119715E-4</v>
      </c>
      <c r="AK5">
        <v>1.6186823798253352E-4</v>
      </c>
      <c r="AL5">
        <v>8.4790922989072832E-5</v>
      </c>
      <c r="AM5">
        <v>3.2713015684552682E-4</v>
      </c>
      <c r="AN5">
        <v>1.9571402431566246E-4</v>
      </c>
      <c r="AO5">
        <v>4.2875614981152145E-4</v>
      </c>
      <c r="AP5">
        <v>5.0088827504383429E-4</v>
      </c>
      <c r="AQ5">
        <v>2.8658614436938957E-4</v>
      </c>
      <c r="AR5">
        <v>1.1392793060833557E-4</v>
      </c>
      <c r="AS5">
        <v>1.203776192095183E-4</v>
      </c>
      <c r="AT5">
        <v>1.2898400657769464E-4</v>
      </c>
      <c r="AU5">
        <v>1.5752308100851212E-4</v>
      </c>
      <c r="AV5">
        <v>1.4211598870903267E-4</v>
      </c>
      <c r="AW5">
        <v>1.1091353976700957E-4</v>
      </c>
      <c r="AX5">
        <v>1.1650592247372395E-4</v>
      </c>
      <c r="AY5">
        <v>1.4294736547920347E-4</v>
      </c>
      <c r="AZ5">
        <v>1.1644291257153678E-4</v>
      </c>
      <c r="BA5">
        <v>1.4960969236149099E-4</v>
      </c>
      <c r="BB5">
        <v>1.1525149515778626E-4</v>
      </c>
      <c r="BC5">
        <v>1.5057471589219923E-4</v>
      </c>
      <c r="BD5">
        <v>1.6123143367012478E-4</v>
      </c>
      <c r="BE5">
        <v>1.3878499073354688E-4</v>
      </c>
      <c r="BF5">
        <v>1.5795154960257803E-4</v>
      </c>
      <c r="BG5">
        <v>1.5021627726202137E-4</v>
      </c>
      <c r="BH5">
        <v>1.2846964356148642E-4</v>
      </c>
      <c r="BI5">
        <v>1.3948622921341691E-4</v>
      </c>
      <c r="BJ5">
        <v>1.3808264627557097E-4</v>
      </c>
      <c r="BK5">
        <v>1.6627213805995485E-4</v>
      </c>
      <c r="BL5">
        <v>1.8581679657834069E-4</v>
      </c>
      <c r="BM5">
        <v>1.7129081312952305E-4</v>
      </c>
      <c r="BN5">
        <v>1.0089988503435416E-4</v>
      </c>
      <c r="BO5">
        <v>6.9701009914999813E-5</v>
      </c>
      <c r="BP5">
        <v>7.284222087147083E-5</v>
      </c>
      <c r="BQ5">
        <v>9.3660462559610848E-5</v>
      </c>
      <c r="BR5">
        <v>1.8405457236157918E-4</v>
      </c>
      <c r="BS5">
        <v>1.8664451125289638E-4</v>
      </c>
      <c r="BT5">
        <v>1.7105244374680397E-4</v>
      </c>
      <c r="BU5">
        <v>1.3313292945261226E-4</v>
      </c>
      <c r="BV5">
        <v>2.0741057541692314E-4</v>
      </c>
      <c r="BW5">
        <v>2.6303761700819587E-4</v>
      </c>
      <c r="BX5">
        <v>3.0281842609640466E-3</v>
      </c>
      <c r="BY5">
        <v>9.0540099254058388E-3</v>
      </c>
      <c r="BZ5">
        <v>3.4798166265533515E-3</v>
      </c>
      <c r="CA5">
        <v>1.6889821352838931E-4</v>
      </c>
      <c r="CB5">
        <v>9.1847168649671041E-5</v>
      </c>
      <c r="CC5">
        <v>9.2461738833698846E-5</v>
      </c>
      <c r="CD5">
        <v>8.8354400350247448E-5</v>
      </c>
      <c r="CE5">
        <v>1.8514551552068208E-4</v>
      </c>
      <c r="CF5">
        <v>8.2591510262978866E-5</v>
      </c>
      <c r="CG5">
        <v>1.0313589156007156E-4</v>
      </c>
      <c r="CH5">
        <v>1.9090388672885205E-4</v>
      </c>
      <c r="CI5">
        <v>1.0801859535597855E-4</v>
      </c>
      <c r="CJ5">
        <v>1.4423308234763567E-4</v>
      </c>
      <c r="CK5">
        <v>1.3174202704083188E-4</v>
      </c>
      <c r="CL5">
        <v>2.6853125060166303E-5</v>
      </c>
      <c r="CM5">
        <v>3.8921902660499138E-5</v>
      </c>
      <c r="CN5">
        <v>7.3127555951898768E-5</v>
      </c>
      <c r="CO5">
        <v>8.0932275949404837E-5</v>
      </c>
      <c r="CP5">
        <v>1.4376012934069185E-4</v>
      </c>
      <c r="CQ5">
        <v>1.8938654455550849E-5</v>
      </c>
      <c r="CR5">
        <v>2.6290359286945085E-5</v>
      </c>
      <c r="CS5">
        <v>7.4744696470139226E-5</v>
      </c>
      <c r="CT5">
        <v>1.1320898040482349E-4</v>
      </c>
      <c r="CU5">
        <v>8.9470009360554102E-5</v>
      </c>
      <c r="CV5">
        <v>1.0902284156009417E-4</v>
      </c>
      <c r="CW5">
        <v>1.5835931531389005E-4</v>
      </c>
      <c r="CX5">
        <v>1.0032677852971741E-4</v>
      </c>
      <c r="CY5">
        <v>1.6163596268494059E-4</v>
      </c>
      <c r="CZ5">
        <v>1.6551786427416648E-4</v>
      </c>
      <c r="DA5">
        <v>9.8253152417321829E-5</v>
      </c>
      <c r="DB5">
        <v>1.8317418268712696E-4</v>
      </c>
      <c r="DC5">
        <v>9.4208601354454354E-5</v>
      </c>
      <c r="DD5">
        <v>1.3508363672840785E-4</v>
      </c>
      <c r="DE5">
        <v>3.1218251414042505E-4</v>
      </c>
      <c r="DF5">
        <v>2.4280222427973305E-4</v>
      </c>
      <c r="DG5">
        <v>7.4539911857202524E-4</v>
      </c>
      <c r="DH5">
        <v>1.9411543362004974E-3</v>
      </c>
      <c r="DI5">
        <v>1.6971526466262696E-4</v>
      </c>
      <c r="DJ5">
        <v>2.1762298745717486E-4</v>
      </c>
      <c r="DK5">
        <v>2.1568324483111289E-4</v>
      </c>
      <c r="DL5">
        <v>3.9596685841285773E-5</v>
      </c>
      <c r="DM5" s="54"/>
    </row>
    <row r="6" spans="1:117" x14ac:dyDescent="0.4">
      <c r="A6">
        <v>5</v>
      </c>
      <c r="B6">
        <v>1.3552733107382523E-3</v>
      </c>
      <c r="C6">
        <v>1.8698285943703752E-3</v>
      </c>
      <c r="D6">
        <v>1.0565651305276312E-3</v>
      </c>
      <c r="E6">
        <v>9.7004506045180274E-4</v>
      </c>
      <c r="F6">
        <v>1.0365274314868591</v>
      </c>
      <c r="G6">
        <v>5.8096234169534072E-4</v>
      </c>
      <c r="H6">
        <v>9.4455305974938219E-4</v>
      </c>
      <c r="I6">
        <v>4.4327292699774374E-4</v>
      </c>
      <c r="J6">
        <v>4.0051213628581109E-4</v>
      </c>
      <c r="K6">
        <v>3.2130180760048098E-4</v>
      </c>
      <c r="L6">
        <v>9.2519799386307907E-4</v>
      </c>
      <c r="M6">
        <v>4.8951353506193097E-4</v>
      </c>
      <c r="N6">
        <v>3.7574517398107952E-4</v>
      </c>
      <c r="O6">
        <v>1.0722794845801119E-3</v>
      </c>
      <c r="P6">
        <v>6.2903670472453472E-4</v>
      </c>
      <c r="Q6">
        <v>9.7056238717522483E-4</v>
      </c>
      <c r="R6">
        <v>7.7040112414873967E-4</v>
      </c>
      <c r="S6">
        <v>7.4807354892656092E-4</v>
      </c>
      <c r="T6">
        <v>1.0654622087024751E-3</v>
      </c>
      <c r="U6">
        <v>5.5044127400208484E-4</v>
      </c>
      <c r="V6">
        <v>8.056251933076735E-4</v>
      </c>
      <c r="W6">
        <v>6.7515710222871943E-4</v>
      </c>
      <c r="X6">
        <v>1.6626330514135966E-3</v>
      </c>
      <c r="Y6">
        <v>5.6186328608251782E-4</v>
      </c>
      <c r="Z6">
        <v>6.7620660608682726E-4</v>
      </c>
      <c r="AA6">
        <v>4.367635349975885E-4</v>
      </c>
      <c r="AB6">
        <v>6.9377842670648995E-4</v>
      </c>
      <c r="AC6">
        <v>8.4818992403012103E-4</v>
      </c>
      <c r="AD6">
        <v>4.0859078122382284E-4</v>
      </c>
      <c r="AE6">
        <v>1.9588065873023388E-4</v>
      </c>
      <c r="AF6">
        <v>3.6580828222292815E-4</v>
      </c>
      <c r="AG6">
        <v>0.41357918364151053</v>
      </c>
      <c r="AH6">
        <v>0.11335982612497643</v>
      </c>
      <c r="AI6">
        <v>4.7255519400062423E-2</v>
      </c>
      <c r="AJ6">
        <v>2.240782001213905E-3</v>
      </c>
      <c r="AK6">
        <v>2.691880438896275E-3</v>
      </c>
      <c r="AL6">
        <v>3.9619398625108122E-4</v>
      </c>
      <c r="AM6">
        <v>2.1498021960167182E-3</v>
      </c>
      <c r="AN6">
        <v>4.7426280704822109E-4</v>
      </c>
      <c r="AO6">
        <v>7.3648058128622821E-3</v>
      </c>
      <c r="AP6">
        <v>8.8025825449015282E-3</v>
      </c>
      <c r="AQ6">
        <v>2.9526059057802412E-3</v>
      </c>
      <c r="AR6">
        <v>8.2124047899946281E-4</v>
      </c>
      <c r="AS6">
        <v>6.2999545123306529E-4</v>
      </c>
      <c r="AT6">
        <v>4.9444099032990008E-4</v>
      </c>
      <c r="AU6">
        <v>7.2579010078869448E-4</v>
      </c>
      <c r="AV6">
        <v>1.2750779137254318E-3</v>
      </c>
      <c r="AW6">
        <v>5.209222778787949E-4</v>
      </c>
      <c r="AX6">
        <v>5.4112035742085417E-4</v>
      </c>
      <c r="AY6">
        <v>6.9271294274283069E-4</v>
      </c>
      <c r="AZ6">
        <v>5.9888199270793083E-4</v>
      </c>
      <c r="BA6">
        <v>1.0868997180350269E-3</v>
      </c>
      <c r="BB6">
        <v>4.7138222842694496E-4</v>
      </c>
      <c r="BC6">
        <v>5.1785981336850565E-4</v>
      </c>
      <c r="BD6">
        <v>7.165916117195017E-4</v>
      </c>
      <c r="BE6">
        <v>8.5630064196131326E-4</v>
      </c>
      <c r="BF6">
        <v>1.1178305099485476E-3</v>
      </c>
      <c r="BG6">
        <v>6.7847194499885406E-4</v>
      </c>
      <c r="BH6">
        <v>3.8912301380490184E-4</v>
      </c>
      <c r="BI6">
        <v>4.8664941018528176E-4</v>
      </c>
      <c r="BJ6">
        <v>5.8749901826520533E-4</v>
      </c>
      <c r="BK6">
        <v>5.7105084460533839E-4</v>
      </c>
      <c r="BL6">
        <v>2.8216754905074456E-2</v>
      </c>
      <c r="BM6">
        <v>1.2799818760123518E-3</v>
      </c>
      <c r="BN6">
        <v>5.0422960135687849E-4</v>
      </c>
      <c r="BO6">
        <v>5.3106154965699591E-4</v>
      </c>
      <c r="BP6">
        <v>5.5497900484217564E-4</v>
      </c>
      <c r="BQ6">
        <v>7.2341315915657725E-4</v>
      </c>
      <c r="BR6">
        <v>4.9382567384104658E-4</v>
      </c>
      <c r="BS6">
        <v>9.6946439142077713E-3</v>
      </c>
      <c r="BT6">
        <v>4.1686437074645614E-3</v>
      </c>
      <c r="BU6">
        <v>2.736040074965754E-3</v>
      </c>
      <c r="BV6">
        <v>5.2503744047347764E-3</v>
      </c>
      <c r="BW6">
        <v>5.5409211815894818E-4</v>
      </c>
      <c r="BX6">
        <v>4.4743857791213317E-4</v>
      </c>
      <c r="BY6">
        <v>5.8535142338154327E-4</v>
      </c>
      <c r="BZ6">
        <v>4.3319984506747883E-4</v>
      </c>
      <c r="CA6">
        <v>3.6992835828193266E-4</v>
      </c>
      <c r="CB6">
        <v>1.0025518337393486E-3</v>
      </c>
      <c r="CC6">
        <v>3.8643729719635574E-4</v>
      </c>
      <c r="CD6">
        <v>3.4885540318664707E-4</v>
      </c>
      <c r="CE6">
        <v>4.5790366753967838E-4</v>
      </c>
      <c r="CF6">
        <v>3.79630465911671E-4</v>
      </c>
      <c r="CG6">
        <v>9.0180740762947967E-4</v>
      </c>
      <c r="CH6">
        <v>4.0808167448290147E-4</v>
      </c>
      <c r="CI6">
        <v>3.3227445421755156E-4</v>
      </c>
      <c r="CJ6">
        <v>1.2480655198225863E-3</v>
      </c>
      <c r="CK6">
        <v>4.3995970684038903E-4</v>
      </c>
      <c r="CL6">
        <v>1.6550533664891283E-4</v>
      </c>
      <c r="CM6">
        <v>1.025710085199101E-4</v>
      </c>
      <c r="CN6">
        <v>2.6382411206791784E-4</v>
      </c>
      <c r="CO6">
        <v>3.0293645416268371E-4</v>
      </c>
      <c r="CP6">
        <v>5.651402009514226E-4</v>
      </c>
      <c r="CQ6">
        <v>3.8488277354760051E-4</v>
      </c>
      <c r="CR6">
        <v>4.7187401923120723E-4</v>
      </c>
      <c r="CS6">
        <v>6.8337545012497121E-4</v>
      </c>
      <c r="CT6">
        <v>4.3074320708345892E-4</v>
      </c>
      <c r="CU6">
        <v>4.9663094656523469E-4</v>
      </c>
      <c r="CV6">
        <v>3.3981499470383641E-4</v>
      </c>
      <c r="CW6">
        <v>5.4746996564453913E-4</v>
      </c>
      <c r="CX6">
        <v>5.5194861276016132E-4</v>
      </c>
      <c r="CY6">
        <v>1.1505893307485152E-3</v>
      </c>
      <c r="CZ6">
        <v>3.2706379659906037E-4</v>
      </c>
      <c r="DA6">
        <v>2.5080081651400964E-4</v>
      </c>
      <c r="DB6">
        <v>4.3589554286264676E-4</v>
      </c>
      <c r="DC6">
        <v>3.4796478341865268E-4</v>
      </c>
      <c r="DD6">
        <v>2.0548790684208978E-4</v>
      </c>
      <c r="DE6">
        <v>2.3342754607558633E-4</v>
      </c>
      <c r="DF6">
        <v>4.6930050593406843E-4</v>
      </c>
      <c r="DG6">
        <v>3.5830712356129405E-4</v>
      </c>
      <c r="DH6">
        <v>4.5706012925744233E-4</v>
      </c>
      <c r="DI6">
        <v>4.7223702003474082E-4</v>
      </c>
      <c r="DJ6">
        <v>1.4653347606001931E-3</v>
      </c>
      <c r="DK6">
        <v>5.6307889856492001E-4</v>
      </c>
      <c r="DL6">
        <v>7.9711789892512573E-5</v>
      </c>
      <c r="DM6" s="54"/>
    </row>
    <row r="7" spans="1:117" x14ac:dyDescent="0.4">
      <c r="A7">
        <v>6</v>
      </c>
      <c r="B7">
        <v>5.2778707863465764E-4</v>
      </c>
      <c r="C7">
        <v>7.7195780168464183E-4</v>
      </c>
      <c r="D7">
        <v>5.925384370992061E-4</v>
      </c>
      <c r="E7">
        <v>1.0595733361121503E-3</v>
      </c>
      <c r="F7">
        <v>1.5064412799589013E-4</v>
      </c>
      <c r="G7">
        <v>1.0021585237162305</v>
      </c>
      <c r="H7">
        <v>4.9503740542380947E-4</v>
      </c>
      <c r="I7">
        <v>1.6583008192486704E-4</v>
      </c>
      <c r="J7">
        <v>1.8349495781533749E-4</v>
      </c>
      <c r="K7">
        <v>5.8420688968644837E-5</v>
      </c>
      <c r="L7">
        <v>3.556054312502575E-4</v>
      </c>
      <c r="M7">
        <v>1.6771293312887125E-4</v>
      </c>
      <c r="N7">
        <v>1.1897960002820947E-4</v>
      </c>
      <c r="O7">
        <v>4.3196284317565179E-4</v>
      </c>
      <c r="P7">
        <v>0.20996122003429404</v>
      </c>
      <c r="Q7">
        <v>4.0809151223043111E-4</v>
      </c>
      <c r="R7">
        <v>7.408931851093036E-4</v>
      </c>
      <c r="S7">
        <v>7.4231978106840718E-4</v>
      </c>
      <c r="T7">
        <v>5.8985384542638113E-4</v>
      </c>
      <c r="U7">
        <v>7.3152968493351797E-4</v>
      </c>
      <c r="V7">
        <v>3.7879588979406235E-4</v>
      </c>
      <c r="W7">
        <v>2.424523350187841E-3</v>
      </c>
      <c r="X7">
        <v>5.485582906125221E-4</v>
      </c>
      <c r="Y7">
        <v>2.154729475128938E-4</v>
      </c>
      <c r="Z7">
        <v>2.8484669801952473E-4</v>
      </c>
      <c r="AA7">
        <v>2.1364064150877928E-4</v>
      </c>
      <c r="AB7">
        <v>1.6792448239665716E-2</v>
      </c>
      <c r="AC7">
        <v>3.9285324642422919E-4</v>
      </c>
      <c r="AD7">
        <v>7.4776646926381527E-5</v>
      </c>
      <c r="AE7">
        <v>3.4201333386302127E-4</v>
      </c>
      <c r="AF7">
        <v>3.6707938395650502E-4</v>
      </c>
      <c r="AG7">
        <v>1.9007387948283375E-4</v>
      </c>
      <c r="AH7">
        <v>1.7409190708884923E-4</v>
      </c>
      <c r="AI7">
        <v>1.7107371128104268E-4</v>
      </c>
      <c r="AJ7">
        <v>1.8912966373204744E-4</v>
      </c>
      <c r="AK7">
        <v>1.7452788851717813E-4</v>
      </c>
      <c r="AL7">
        <v>1.3269357312108808E-4</v>
      </c>
      <c r="AM7">
        <v>1.5805975728308316E-4</v>
      </c>
      <c r="AN7">
        <v>1.2556152614787901E-4</v>
      </c>
      <c r="AO7">
        <v>2.5326695252954898E-4</v>
      </c>
      <c r="AP7">
        <v>2.6808223166438223E-4</v>
      </c>
      <c r="AQ7">
        <v>1.4313107184078255E-4</v>
      </c>
      <c r="AR7">
        <v>1.3076850973536272E-4</v>
      </c>
      <c r="AS7">
        <v>1.3014702475907118E-4</v>
      </c>
      <c r="AT7">
        <v>1.3125380424428148E-4</v>
      </c>
      <c r="AU7">
        <v>1.7540991471163271E-4</v>
      </c>
      <c r="AV7">
        <v>1.4142427759826108E-4</v>
      </c>
      <c r="AW7">
        <v>1.2116930111090196E-4</v>
      </c>
      <c r="AX7">
        <v>1.9897242973035604E-4</v>
      </c>
      <c r="AY7">
        <v>2.5688626272902095E-4</v>
      </c>
      <c r="AZ7">
        <v>1.6040956085447812E-4</v>
      </c>
      <c r="BA7">
        <v>1.6960807940639213E-4</v>
      </c>
      <c r="BB7">
        <v>1.1807940290931624E-4</v>
      </c>
      <c r="BC7">
        <v>1.5867315074767204E-4</v>
      </c>
      <c r="BD7">
        <v>1.735245257676133E-4</v>
      </c>
      <c r="BE7">
        <v>1.7949148107453938E-4</v>
      </c>
      <c r="BF7">
        <v>1.3543549171936877E-4</v>
      </c>
      <c r="BG7">
        <v>1.4174182140883255E-4</v>
      </c>
      <c r="BH7">
        <v>1.1215910770012952E-4</v>
      </c>
      <c r="BI7">
        <v>1.1655408597396094E-4</v>
      </c>
      <c r="BJ7">
        <v>1.1879842790959699E-4</v>
      </c>
      <c r="BK7">
        <v>1.5078916408664246E-4</v>
      </c>
      <c r="BL7">
        <v>2.5878406629269168E-4</v>
      </c>
      <c r="BM7">
        <v>2.6255450609049961E-4</v>
      </c>
      <c r="BN7">
        <v>1.9110535598131418E-4</v>
      </c>
      <c r="BO7">
        <v>1.4130451975134594E-4</v>
      </c>
      <c r="BP7">
        <v>2.1831448281957184E-4</v>
      </c>
      <c r="BQ7">
        <v>8.9227286893602724E-5</v>
      </c>
      <c r="BR7">
        <v>1.4378152595995235E-4</v>
      </c>
      <c r="BS7">
        <v>2.7883946922786199E-4</v>
      </c>
      <c r="BT7">
        <v>2.3230912478037458E-4</v>
      </c>
      <c r="BU7">
        <v>2.9740145313836031E-4</v>
      </c>
      <c r="BV7">
        <v>2.9037728449649632E-4</v>
      </c>
      <c r="BW7">
        <v>3.154040714641319E-4</v>
      </c>
      <c r="BX7">
        <v>3.3765166712936014E-3</v>
      </c>
      <c r="BY7">
        <v>1.4007997066044643E-3</v>
      </c>
      <c r="BZ7">
        <v>9.5804748291706393E-4</v>
      </c>
      <c r="CA7">
        <v>1.9405301326977091E-4</v>
      </c>
      <c r="CB7">
        <v>1.3723035598404618E-4</v>
      </c>
      <c r="CC7">
        <v>1.0037080369877979E-4</v>
      </c>
      <c r="CD7">
        <v>9.5549736987320038E-5</v>
      </c>
      <c r="CE7">
        <v>2.3249148083185085E-4</v>
      </c>
      <c r="CF7">
        <v>1.4006738461147319E-4</v>
      </c>
      <c r="CG7">
        <v>9.7301157796350526E-5</v>
      </c>
      <c r="CH7">
        <v>1.5319961347553642E-4</v>
      </c>
      <c r="CI7">
        <v>9.6920235405068892E-5</v>
      </c>
      <c r="CJ7">
        <v>1.3823576832796731E-4</v>
      </c>
      <c r="CK7">
        <v>1.2837592778185543E-4</v>
      </c>
      <c r="CL7">
        <v>2.1307189939968635E-5</v>
      </c>
      <c r="CM7">
        <v>2.9961081310989581E-5</v>
      </c>
      <c r="CN7">
        <v>6.2703788424444532E-5</v>
      </c>
      <c r="CO7">
        <v>6.8151227428147717E-5</v>
      </c>
      <c r="CP7">
        <v>1.6929979705575227E-4</v>
      </c>
      <c r="CQ7">
        <v>2.3751671923051497E-5</v>
      </c>
      <c r="CR7">
        <v>3.1630619302237741E-5</v>
      </c>
      <c r="CS7">
        <v>9.1750571111724353E-5</v>
      </c>
      <c r="CT7">
        <v>8.6895700282790537E-5</v>
      </c>
      <c r="CU7">
        <v>7.8551498787616408E-5</v>
      </c>
      <c r="CV7">
        <v>7.403326047504518E-5</v>
      </c>
      <c r="CW7">
        <v>3.0088696210149346E-4</v>
      </c>
      <c r="CX7">
        <v>1.3137838245718864E-4</v>
      </c>
      <c r="CY7">
        <v>1.4376413492719488E-4</v>
      </c>
      <c r="CZ7">
        <v>1.4542671668513573E-4</v>
      </c>
      <c r="DA7">
        <v>7.2200304698093166E-5</v>
      </c>
      <c r="DB7">
        <v>1.2080962872494003E-4</v>
      </c>
      <c r="DC7">
        <v>6.9813227494822043E-5</v>
      </c>
      <c r="DD7">
        <v>1.3484904210113097E-4</v>
      </c>
      <c r="DE7">
        <v>2.1830798253156375E-4</v>
      </c>
      <c r="DF7">
        <v>4.497629811388751E-4</v>
      </c>
      <c r="DG7">
        <v>2.755275066352411E-4</v>
      </c>
      <c r="DH7">
        <v>4.5888082711881311E-4</v>
      </c>
      <c r="DI7">
        <v>1.6412056326233122E-4</v>
      </c>
      <c r="DJ7">
        <v>7.2604209801117826E-4</v>
      </c>
      <c r="DK7">
        <v>3.1444554953899179E-4</v>
      </c>
      <c r="DL7">
        <v>3.1697834038759916E-5</v>
      </c>
      <c r="DM7" s="54"/>
    </row>
    <row r="8" spans="1:117" x14ac:dyDescent="0.4">
      <c r="A8">
        <v>7</v>
      </c>
      <c r="B8">
        <v>8.563412636943496E-2</v>
      </c>
      <c r="C8">
        <v>4.1849192214430959E-2</v>
      </c>
      <c r="D8">
        <v>0.12849766713281907</v>
      </c>
      <c r="E8">
        <v>2.5630728459879758E-2</v>
      </c>
      <c r="F8">
        <v>0.21522343420452433</v>
      </c>
      <c r="G8">
        <v>0.13243790364502944</v>
      </c>
      <c r="H8">
        <v>1.0662267428586847</v>
      </c>
      <c r="I8">
        <v>6.3226680053815717E-4</v>
      </c>
      <c r="J8">
        <v>3.2091138677803696E-4</v>
      </c>
      <c r="K8">
        <v>5.0603024094625576E-4</v>
      </c>
      <c r="L8">
        <v>3.2568986924846046E-3</v>
      </c>
      <c r="M8">
        <v>1.2885955926989112E-3</v>
      </c>
      <c r="N8">
        <v>3.7233894940458343E-4</v>
      </c>
      <c r="O8">
        <v>4.2398877252656411E-2</v>
      </c>
      <c r="P8">
        <v>3.4683502568876833E-2</v>
      </c>
      <c r="Q8">
        <v>3.687749504611245E-2</v>
      </c>
      <c r="R8">
        <v>3.2692360032576064E-2</v>
      </c>
      <c r="S8">
        <v>1.0725817849358128E-2</v>
      </c>
      <c r="T8">
        <v>2.6835302862539861E-2</v>
      </c>
      <c r="U8">
        <v>1.1990979602732077E-2</v>
      </c>
      <c r="V8">
        <v>3.4841622409252537E-2</v>
      </c>
      <c r="W8">
        <v>1.7520475923372882E-2</v>
      </c>
      <c r="X8">
        <v>4.5732374101315311E-3</v>
      </c>
      <c r="Y8">
        <v>1.0107967675751233E-2</v>
      </c>
      <c r="Z8">
        <v>3.9191344555177754E-2</v>
      </c>
      <c r="AA8">
        <v>1.5442261204877739E-2</v>
      </c>
      <c r="AB8">
        <v>2.297713865000189E-2</v>
      </c>
      <c r="AC8">
        <v>7.9917463797174217E-3</v>
      </c>
      <c r="AD8">
        <v>2.6159792944991202E-4</v>
      </c>
      <c r="AE8">
        <v>3.287399919060544E-4</v>
      </c>
      <c r="AF8">
        <v>4.8365631345299008E-4</v>
      </c>
      <c r="AG8">
        <v>8.6209811735503794E-2</v>
      </c>
      <c r="AH8">
        <v>2.3918588883896766E-2</v>
      </c>
      <c r="AI8">
        <v>1.0232640919926563E-2</v>
      </c>
      <c r="AJ8">
        <v>1.012458744646598E-3</v>
      </c>
      <c r="AK8">
        <v>1.018035604991489E-3</v>
      </c>
      <c r="AL8">
        <v>2.9032618194621009E-4</v>
      </c>
      <c r="AM8">
        <v>1.4771359206548935E-3</v>
      </c>
      <c r="AN8">
        <v>6.9179544164601463E-3</v>
      </c>
      <c r="AO8">
        <v>2.7388972201967616E-3</v>
      </c>
      <c r="AP8">
        <v>3.8055904400117182E-3</v>
      </c>
      <c r="AQ8">
        <v>3.9387238470309002E-3</v>
      </c>
      <c r="AR8">
        <v>5.1500626125655221E-3</v>
      </c>
      <c r="AS8">
        <v>5.9573874861473146E-4</v>
      </c>
      <c r="AT8">
        <v>6.3757397128370397E-4</v>
      </c>
      <c r="AU8">
        <v>7.3790362063514867E-4</v>
      </c>
      <c r="AV8">
        <v>6.8010294202056694E-4</v>
      </c>
      <c r="AW8">
        <v>6.0085669440356772E-4</v>
      </c>
      <c r="AX8">
        <v>8.0158538352285112E-4</v>
      </c>
      <c r="AY8">
        <v>2.2216336001260333E-3</v>
      </c>
      <c r="AZ8">
        <v>5.2047611004007348E-4</v>
      </c>
      <c r="BA8">
        <v>6.2913249156935545E-4</v>
      </c>
      <c r="BB8">
        <v>3.9789264334188742E-4</v>
      </c>
      <c r="BC8">
        <v>5.0821105247495109E-4</v>
      </c>
      <c r="BD8">
        <v>5.2795612658121881E-4</v>
      </c>
      <c r="BE8">
        <v>5.7755149272479243E-4</v>
      </c>
      <c r="BF8">
        <v>6.3008372423162446E-4</v>
      </c>
      <c r="BG8">
        <v>4.950609146101544E-4</v>
      </c>
      <c r="BH8">
        <v>3.4603178167893556E-4</v>
      </c>
      <c r="BI8">
        <v>4.426080881236279E-4</v>
      </c>
      <c r="BJ8">
        <v>4.5369130626513987E-4</v>
      </c>
      <c r="BK8">
        <v>4.5574544416312579E-4</v>
      </c>
      <c r="BL8">
        <v>6.90402442494128E-3</v>
      </c>
      <c r="BM8">
        <v>9.3650007499949961E-4</v>
      </c>
      <c r="BN8">
        <v>4.6420191858684425E-4</v>
      </c>
      <c r="BO8">
        <v>3.5667245958790337E-4</v>
      </c>
      <c r="BP8">
        <v>4.1688012180375161E-4</v>
      </c>
      <c r="BQ8">
        <v>4.7793725791975495E-4</v>
      </c>
      <c r="BR8">
        <v>5.7466681451855866E-4</v>
      </c>
      <c r="BS8">
        <v>2.7160650059116472E-3</v>
      </c>
      <c r="BT8">
        <v>1.530559973408536E-3</v>
      </c>
      <c r="BU8">
        <v>1.1235407069449018E-3</v>
      </c>
      <c r="BV8">
        <v>1.8759983054439534E-3</v>
      </c>
      <c r="BW8">
        <v>9.3604110431764901E-4</v>
      </c>
      <c r="BX8">
        <v>2.0055627509912859E-3</v>
      </c>
      <c r="BY8">
        <v>4.0855548909005546E-3</v>
      </c>
      <c r="BZ8">
        <v>7.2438835701149141E-3</v>
      </c>
      <c r="CA8">
        <v>4.511229318664908E-4</v>
      </c>
      <c r="CB8">
        <v>5.3540471705917556E-4</v>
      </c>
      <c r="CC8">
        <v>3.7596011388873704E-4</v>
      </c>
      <c r="CD8">
        <v>3.4250345025413657E-4</v>
      </c>
      <c r="CE8">
        <v>6.3829512784508878E-4</v>
      </c>
      <c r="CF8">
        <v>4.486805123952358E-4</v>
      </c>
      <c r="CG8">
        <v>4.8755300959702055E-4</v>
      </c>
      <c r="CH8">
        <v>8.2336386777224168E-4</v>
      </c>
      <c r="CI8">
        <v>4.5432560352167301E-4</v>
      </c>
      <c r="CJ8">
        <v>6.7178970379666028E-4</v>
      </c>
      <c r="CK8">
        <v>4.7602571466973744E-4</v>
      </c>
      <c r="CL8">
        <v>1.2594260666600929E-4</v>
      </c>
      <c r="CM8">
        <v>1.2804887941605481E-4</v>
      </c>
      <c r="CN8">
        <v>3.1765821476352241E-4</v>
      </c>
      <c r="CO8">
        <v>3.0171752858598316E-4</v>
      </c>
      <c r="CP8">
        <v>7.1669875315375235E-4</v>
      </c>
      <c r="CQ8">
        <v>1.4876793846394597E-4</v>
      </c>
      <c r="CR8">
        <v>2.1200929970067574E-4</v>
      </c>
      <c r="CS8">
        <v>1.312072519380978E-3</v>
      </c>
      <c r="CT8">
        <v>4.5987624945083739E-4</v>
      </c>
      <c r="CU8">
        <v>3.8107822322965224E-4</v>
      </c>
      <c r="CV8">
        <v>3.8603321311029453E-4</v>
      </c>
      <c r="CW8">
        <v>7.3596488554592552E-4</v>
      </c>
      <c r="CX8">
        <v>1.1191913620714191E-3</v>
      </c>
      <c r="CY8">
        <v>6.2466067078538533E-4</v>
      </c>
      <c r="CZ8">
        <v>5.9554912581735546E-4</v>
      </c>
      <c r="DA8">
        <v>3.4569775336417785E-4</v>
      </c>
      <c r="DB8">
        <v>6.0906335976738469E-4</v>
      </c>
      <c r="DC8">
        <v>3.7429637837756158E-4</v>
      </c>
      <c r="DD8">
        <v>6.2419479329527626E-4</v>
      </c>
      <c r="DE8">
        <v>1.0528509107471087E-3</v>
      </c>
      <c r="DF8">
        <v>8.4269311002800856E-4</v>
      </c>
      <c r="DG8">
        <v>1.9503295294453389E-3</v>
      </c>
      <c r="DH8">
        <v>2.0497630484306649E-3</v>
      </c>
      <c r="DI8">
        <v>5.3193369549274863E-4</v>
      </c>
      <c r="DJ8">
        <v>1.1493163846892428E-3</v>
      </c>
      <c r="DK8">
        <v>1.0943789328143874E-3</v>
      </c>
      <c r="DL8">
        <v>3.5165914473952038E-4</v>
      </c>
      <c r="DM8" s="54"/>
    </row>
    <row r="9" spans="1:117" x14ac:dyDescent="0.4">
      <c r="A9">
        <v>8</v>
      </c>
      <c r="B9">
        <v>2.1758856250540179E-3</v>
      </c>
      <c r="C9">
        <v>1.7978874562476778E-3</v>
      </c>
      <c r="D9">
        <v>1.9007847564495302E-3</v>
      </c>
      <c r="E9">
        <v>1.5872739065390074E-3</v>
      </c>
      <c r="F9">
        <v>9.1277119359161913E-4</v>
      </c>
      <c r="G9">
        <v>1.4637831739635278E-3</v>
      </c>
      <c r="H9">
        <v>2.5519781760029977E-3</v>
      </c>
      <c r="I9">
        <v>1.0202330586525445</v>
      </c>
      <c r="J9">
        <v>3.2051368291332689E-3</v>
      </c>
      <c r="K9">
        <v>7.0839038339119568E-3</v>
      </c>
      <c r="L9">
        <v>2.254744956466246E-2</v>
      </c>
      <c r="M9">
        <v>2.2973001030993249E-2</v>
      </c>
      <c r="N9">
        <v>2.8404960326088354E-3</v>
      </c>
      <c r="O9">
        <v>2.156717440143317E-3</v>
      </c>
      <c r="P9">
        <v>1.19586599398602E-3</v>
      </c>
      <c r="Q9">
        <v>1.9314089561804735E-3</v>
      </c>
      <c r="R9">
        <v>2.4108504940349384E-3</v>
      </c>
      <c r="S9">
        <v>3.2092256668583359E-3</v>
      </c>
      <c r="T9">
        <v>4.2020985682098182E-3</v>
      </c>
      <c r="U9">
        <v>1.5326007009787335E-3</v>
      </c>
      <c r="V9">
        <v>4.0229421897861398E-3</v>
      </c>
      <c r="W9">
        <v>1.8957136150939626E-3</v>
      </c>
      <c r="X9">
        <v>2.7554825024098529E-3</v>
      </c>
      <c r="Y9">
        <v>1.850123709887618E-3</v>
      </c>
      <c r="Z9">
        <v>1.8525869892907839E-3</v>
      </c>
      <c r="AA9">
        <v>1.1707893490132352E-3</v>
      </c>
      <c r="AB9">
        <v>1.427413925846228E-3</v>
      </c>
      <c r="AC9">
        <v>1.1555737924347337E-3</v>
      </c>
      <c r="AD9">
        <v>1.0251056598596553E-3</v>
      </c>
      <c r="AE9">
        <v>5.519171041334218E-4</v>
      </c>
      <c r="AF9">
        <v>7.884520670477399E-4</v>
      </c>
      <c r="AG9">
        <v>1.5887395201912157E-3</v>
      </c>
      <c r="AH9">
        <v>1.6822413531186057E-3</v>
      </c>
      <c r="AI9">
        <v>9.3540721063606648E-3</v>
      </c>
      <c r="AJ9">
        <v>3.0052367195031538E-3</v>
      </c>
      <c r="AK9">
        <v>1.5671676612060822E-3</v>
      </c>
      <c r="AL9">
        <v>1.5495049041453462E-3</v>
      </c>
      <c r="AM9">
        <v>2.3614843734071191E-3</v>
      </c>
      <c r="AN9">
        <v>1.6626803708883831E-3</v>
      </c>
      <c r="AO9">
        <v>3.1960402391142881E-3</v>
      </c>
      <c r="AP9">
        <v>2.9784323463291347E-3</v>
      </c>
      <c r="AQ9">
        <v>1.5643630593651318E-3</v>
      </c>
      <c r="AR9">
        <v>2.2347909590430758E-3</v>
      </c>
      <c r="AS9">
        <v>5.0498704601648105E-3</v>
      </c>
      <c r="AT9">
        <v>4.0685291746599328E-3</v>
      </c>
      <c r="AU9">
        <v>1.1846603796286985E-2</v>
      </c>
      <c r="AV9">
        <v>3.2665893939974227E-3</v>
      </c>
      <c r="AW9">
        <v>5.1080468233880554E-3</v>
      </c>
      <c r="AX9">
        <v>7.7429873432649163E-2</v>
      </c>
      <c r="AY9">
        <v>2.4177502711281031E-2</v>
      </c>
      <c r="AZ9">
        <v>9.6632755860737024E-3</v>
      </c>
      <c r="BA9">
        <v>7.3931079567842433E-3</v>
      </c>
      <c r="BB9">
        <v>6.4625594520207764E-3</v>
      </c>
      <c r="BC9">
        <v>5.4460282384012487E-3</v>
      </c>
      <c r="BD9">
        <v>1.8212839213747921E-3</v>
      </c>
      <c r="BE9">
        <v>1.9865728897613517E-3</v>
      </c>
      <c r="BF9">
        <v>2.7384061437647649E-3</v>
      </c>
      <c r="BG9">
        <v>3.7591697901076604E-3</v>
      </c>
      <c r="BH9">
        <v>1.1387588898932163E-3</v>
      </c>
      <c r="BI9">
        <v>1.736161575661111E-3</v>
      </c>
      <c r="BJ9">
        <v>2.2736645269053916E-3</v>
      </c>
      <c r="BK9">
        <v>2.4995290872775458E-3</v>
      </c>
      <c r="BL9">
        <v>2.3924052493058045E-3</v>
      </c>
      <c r="BM9">
        <v>3.1369371111310347E-3</v>
      </c>
      <c r="BN9">
        <v>0.11457242571663093</v>
      </c>
      <c r="BO9">
        <v>3.782970915346059E-3</v>
      </c>
      <c r="BP9">
        <v>1.5404785353939476E-3</v>
      </c>
      <c r="BQ9">
        <v>1.9629697555254223E-3</v>
      </c>
      <c r="BR9">
        <v>1.3872695697544691E-3</v>
      </c>
      <c r="BS9">
        <v>3.3756088801651829E-3</v>
      </c>
      <c r="BT9">
        <v>2.9349961086766593E-3</v>
      </c>
      <c r="BU9">
        <v>2.6250472145874907E-3</v>
      </c>
      <c r="BV9">
        <v>3.0726462913398126E-3</v>
      </c>
      <c r="BW9">
        <v>1.6045680901608194E-3</v>
      </c>
      <c r="BX9">
        <v>1.31695108077121E-3</v>
      </c>
      <c r="BY9">
        <v>1.9934404187506847E-3</v>
      </c>
      <c r="BZ9">
        <v>1.8418678751254108E-3</v>
      </c>
      <c r="CA9">
        <v>1.0992324030373105E-3</v>
      </c>
      <c r="CB9">
        <v>2.4922349359691089E-3</v>
      </c>
      <c r="CC9">
        <v>1.3882845835849549E-3</v>
      </c>
      <c r="CD9">
        <v>9.7542208103220676E-4</v>
      </c>
      <c r="CE9">
        <v>1.3197392937419861E-3</v>
      </c>
      <c r="CF9">
        <v>1.2690459612843348E-3</v>
      </c>
      <c r="CG9">
        <v>1.3492904506141018E-3</v>
      </c>
      <c r="CH9">
        <v>1.3691485640234581E-3</v>
      </c>
      <c r="CI9">
        <v>1.0357733516796735E-3</v>
      </c>
      <c r="CJ9">
        <v>2.0765527319071431E-3</v>
      </c>
      <c r="CK9">
        <v>1.5594551613273889E-3</v>
      </c>
      <c r="CL9">
        <v>5.6490320174870114E-4</v>
      </c>
      <c r="CM9">
        <v>2.960266737296964E-4</v>
      </c>
      <c r="CN9">
        <v>8.6532887228883367E-4</v>
      </c>
      <c r="CO9">
        <v>1.2375527313217851E-3</v>
      </c>
      <c r="CP9">
        <v>2.4709506294759665E-3</v>
      </c>
      <c r="CQ9">
        <v>6.5088225615838962E-4</v>
      </c>
      <c r="CR9">
        <v>8.0457517908792263E-4</v>
      </c>
      <c r="CS9">
        <v>1.2970530126923338E-3</v>
      </c>
      <c r="CT9">
        <v>1.7056905712718926E-3</v>
      </c>
      <c r="CU9">
        <v>1.3817279214027153E-3</v>
      </c>
      <c r="CV9">
        <v>1.5328863921087121E-3</v>
      </c>
      <c r="CW9">
        <v>1.163105787004421E-3</v>
      </c>
      <c r="CX9">
        <v>1.4561588818225338E-3</v>
      </c>
      <c r="CY9">
        <v>2.1820815562327064E-3</v>
      </c>
      <c r="CZ9">
        <v>9.5729105650828837E-4</v>
      </c>
      <c r="DA9">
        <v>6.9180627702050278E-4</v>
      </c>
      <c r="DB9">
        <v>9.2640259323626762E-4</v>
      </c>
      <c r="DC9">
        <v>7.7012324376895288E-4</v>
      </c>
      <c r="DD9">
        <v>9.4740219927883071E-4</v>
      </c>
      <c r="DE9">
        <v>6.7741332989143641E-4</v>
      </c>
      <c r="DF9">
        <v>1.2880601392498707E-3</v>
      </c>
      <c r="DG9">
        <v>1.2169367210208063E-3</v>
      </c>
      <c r="DH9">
        <v>1.7334152571539397E-3</v>
      </c>
      <c r="DI9">
        <v>1.3641605666264689E-3</v>
      </c>
      <c r="DJ9">
        <v>2.2987425222245035E-3</v>
      </c>
      <c r="DK9">
        <v>1.7436828805866269E-3</v>
      </c>
      <c r="DL9">
        <v>2.9090227639704311E-4</v>
      </c>
      <c r="DM9" s="54"/>
    </row>
    <row r="10" spans="1:117" x14ac:dyDescent="0.4">
      <c r="A10">
        <v>9</v>
      </c>
      <c r="B10">
        <v>6.2975015311721909E-3</v>
      </c>
      <c r="C10">
        <v>3.0906368104682736E-3</v>
      </c>
      <c r="D10">
        <v>3.989236541020901E-3</v>
      </c>
      <c r="E10">
        <v>1.7761508211317098E-2</v>
      </c>
      <c r="F10">
        <v>2.2060227160234269E-3</v>
      </c>
      <c r="G10">
        <v>2.5164071187858618E-3</v>
      </c>
      <c r="H10">
        <v>4.3029774412653267E-3</v>
      </c>
      <c r="I10">
        <v>6.6782484725601806E-3</v>
      </c>
      <c r="J10">
        <v>1.0066538131074481</v>
      </c>
      <c r="K10">
        <v>6.482566987405851E-3</v>
      </c>
      <c r="L10">
        <v>2.1860993053413436E-2</v>
      </c>
      <c r="M10">
        <v>1.0781759644166214E-2</v>
      </c>
      <c r="N10">
        <v>3.9116772836860682E-3</v>
      </c>
      <c r="O10">
        <v>7.132413484724728E-3</v>
      </c>
      <c r="P10">
        <v>6.437766527726283E-3</v>
      </c>
      <c r="Q10">
        <v>1.3593742592890713E-2</v>
      </c>
      <c r="R10">
        <v>8.9687402179462264E-3</v>
      </c>
      <c r="S10">
        <v>3.5750179415198771E-2</v>
      </c>
      <c r="T10">
        <v>1.3067948926255079E-2</v>
      </c>
      <c r="U10">
        <v>1.0040226959134984E-2</v>
      </c>
      <c r="V10">
        <v>9.2806091089179376E-3</v>
      </c>
      <c r="W10">
        <v>1.2718931102490201E-2</v>
      </c>
      <c r="X10">
        <v>7.5358742503934791E-3</v>
      </c>
      <c r="Y10">
        <v>4.827779800768023E-3</v>
      </c>
      <c r="Z10">
        <v>6.5904501846759615E-3</v>
      </c>
      <c r="AA10">
        <v>1.9468602417580892E-3</v>
      </c>
      <c r="AB10">
        <v>3.9711442270529912E-3</v>
      </c>
      <c r="AC10">
        <v>5.2210471590867944E-3</v>
      </c>
      <c r="AD10">
        <v>1.0053562660744713E-3</v>
      </c>
      <c r="AE10">
        <v>5.5278379968732303E-4</v>
      </c>
      <c r="AF10">
        <v>1.1568644744014793E-3</v>
      </c>
      <c r="AG10">
        <v>3.2871351059657653E-3</v>
      </c>
      <c r="AH10">
        <v>5.7284297413530633E-3</v>
      </c>
      <c r="AI10">
        <v>4.6258839083197952E-2</v>
      </c>
      <c r="AJ10">
        <v>2.3071790328984744E-2</v>
      </c>
      <c r="AK10">
        <v>4.4382976729768504E-3</v>
      </c>
      <c r="AL10">
        <v>4.4012782334289499E-2</v>
      </c>
      <c r="AM10">
        <v>4.5634393519406059E-3</v>
      </c>
      <c r="AN10">
        <v>1.595273560129389E-3</v>
      </c>
      <c r="AO10">
        <v>5.0204519528912014E-2</v>
      </c>
      <c r="AP10">
        <v>5.2470336952279081E-3</v>
      </c>
      <c r="AQ10">
        <v>7.0599135694682878E-3</v>
      </c>
      <c r="AR10">
        <v>4.5113355383655917E-3</v>
      </c>
      <c r="AS10">
        <v>4.7475973055863534E-2</v>
      </c>
      <c r="AT10">
        <v>2.3121209819080186E-2</v>
      </c>
      <c r="AU10">
        <v>8.5495582676252974E-3</v>
      </c>
      <c r="AV10">
        <v>2.4999459051519464E-2</v>
      </c>
      <c r="AW10">
        <v>1.5475298190105983E-2</v>
      </c>
      <c r="AX10">
        <v>2.5246688061706178E-2</v>
      </c>
      <c r="AY10">
        <v>3.4111104780306864E-2</v>
      </c>
      <c r="AZ10">
        <v>9.8644982995916078E-3</v>
      </c>
      <c r="BA10">
        <v>5.9258013363430243E-3</v>
      </c>
      <c r="BB10">
        <v>6.6260949042663327E-3</v>
      </c>
      <c r="BC10">
        <v>5.9879772179473661E-3</v>
      </c>
      <c r="BD10">
        <v>2.0160464295383498E-3</v>
      </c>
      <c r="BE10">
        <v>2.1149098713566686E-3</v>
      </c>
      <c r="BF10">
        <v>3.4239282750527658E-3</v>
      </c>
      <c r="BG10">
        <v>2.9536841245893833E-3</v>
      </c>
      <c r="BH10">
        <v>1.4917094336020708E-3</v>
      </c>
      <c r="BI10">
        <v>2.4933880574991105E-3</v>
      </c>
      <c r="BJ10">
        <v>3.2084340249318682E-3</v>
      </c>
      <c r="BK10">
        <v>2.3159112865477924E-3</v>
      </c>
      <c r="BL10">
        <v>3.1573682973446179E-3</v>
      </c>
      <c r="BM10">
        <v>3.8626935272536049E-3</v>
      </c>
      <c r="BN10">
        <v>7.5370122970733686E-2</v>
      </c>
      <c r="BO10">
        <v>3.734217614202809E-3</v>
      </c>
      <c r="BP10">
        <v>4.0926947065505603E-3</v>
      </c>
      <c r="BQ10">
        <v>2.6163039439156999E-3</v>
      </c>
      <c r="BR10">
        <v>2.8542656174178707E-3</v>
      </c>
      <c r="BS10">
        <v>4.9295426413550232E-3</v>
      </c>
      <c r="BT10">
        <v>4.8735507446084191E-3</v>
      </c>
      <c r="BU10">
        <v>3.8333355964404233E-3</v>
      </c>
      <c r="BV10">
        <v>4.6825333849810462E-3</v>
      </c>
      <c r="BW10">
        <v>2.1286411334025665E-3</v>
      </c>
      <c r="BX10">
        <v>1.924248922611197E-3</v>
      </c>
      <c r="BY10">
        <v>8.8832068918096724E-3</v>
      </c>
      <c r="BZ10">
        <v>8.2146163544894943E-3</v>
      </c>
      <c r="CA10">
        <v>2.5526035391893738E-3</v>
      </c>
      <c r="CB10">
        <v>2.9700566207622034E-3</v>
      </c>
      <c r="CC10">
        <v>4.4529089274710776E-3</v>
      </c>
      <c r="CD10">
        <v>1.1629205730780668E-3</v>
      </c>
      <c r="CE10">
        <v>2.2282415457185343E-3</v>
      </c>
      <c r="CF10">
        <v>1.7937492282748416E-3</v>
      </c>
      <c r="CG10">
        <v>2.067200094013778E-3</v>
      </c>
      <c r="CH10">
        <v>1.7417485387891175E-3</v>
      </c>
      <c r="CI10">
        <v>1.4085070016857581E-3</v>
      </c>
      <c r="CJ10">
        <v>2.0145635787976292E-3</v>
      </c>
      <c r="CK10">
        <v>1.6803212066490685E-3</v>
      </c>
      <c r="CL10">
        <v>5.3650977150024759E-4</v>
      </c>
      <c r="CM10">
        <v>2.9492932248987311E-4</v>
      </c>
      <c r="CN10">
        <v>7.5741797066461989E-4</v>
      </c>
      <c r="CO10">
        <v>8.7381835039599407E-4</v>
      </c>
      <c r="CP10">
        <v>3.1718011350386093E-3</v>
      </c>
      <c r="CQ10">
        <v>9.8114819296176228E-4</v>
      </c>
      <c r="CR10">
        <v>1.1561862820337616E-3</v>
      </c>
      <c r="CS10">
        <v>1.7351620610351823E-3</v>
      </c>
      <c r="CT10">
        <v>1.5383323047683396E-3</v>
      </c>
      <c r="CU10">
        <v>1.0481360585110309E-3</v>
      </c>
      <c r="CV10">
        <v>9.674065865362463E-4</v>
      </c>
      <c r="CW10">
        <v>1.7448553451302785E-3</v>
      </c>
      <c r="CX10">
        <v>2.4227180633407158E-3</v>
      </c>
      <c r="CY10">
        <v>3.085746333397559E-3</v>
      </c>
      <c r="CZ10">
        <v>2.1006451773806618E-3</v>
      </c>
      <c r="DA10">
        <v>1.6220349955568508E-3</v>
      </c>
      <c r="DB10">
        <v>1.8747769926538609E-3</v>
      </c>
      <c r="DC10">
        <v>1.5974285300490298E-3</v>
      </c>
      <c r="DD10">
        <v>2.172078849688308E-3</v>
      </c>
      <c r="DE10">
        <v>2.243491376624994E-3</v>
      </c>
      <c r="DF10">
        <v>2.4557250478959153E-3</v>
      </c>
      <c r="DG10">
        <v>2.9746556586957057E-3</v>
      </c>
      <c r="DH10">
        <v>2.5014436731963362E-3</v>
      </c>
      <c r="DI10">
        <v>3.9834194377530883E-3</v>
      </c>
      <c r="DJ10">
        <v>3.8063935521040803E-3</v>
      </c>
      <c r="DK10">
        <v>4.1388040801911179E-3</v>
      </c>
      <c r="DL10">
        <v>1.7973174320140748E-3</v>
      </c>
      <c r="DM10" s="54"/>
    </row>
    <row r="11" spans="1:117" x14ac:dyDescent="0.4">
      <c r="A11">
        <v>10</v>
      </c>
      <c r="B11">
        <v>1.8163072742988318E-3</v>
      </c>
      <c r="C11">
        <v>1.3195209481516484E-3</v>
      </c>
      <c r="D11">
        <v>1.5624196940530843E-3</v>
      </c>
      <c r="E11">
        <v>2.3110843920687574E-3</v>
      </c>
      <c r="F11">
        <v>8.2870693213966289E-4</v>
      </c>
      <c r="G11">
        <v>1.8538092463842477E-3</v>
      </c>
      <c r="H11">
        <v>1.9369610835217545E-3</v>
      </c>
      <c r="I11">
        <v>5.2391865421757642E-3</v>
      </c>
      <c r="J11">
        <v>1.099521055540284E-3</v>
      </c>
      <c r="K11">
        <v>1.0016886229147981</v>
      </c>
      <c r="L11">
        <v>4.1284809113923257E-3</v>
      </c>
      <c r="M11">
        <v>1.9334209309125629E-3</v>
      </c>
      <c r="N11">
        <v>2.2075734657263876E-3</v>
      </c>
      <c r="O11">
        <v>1.5590922656357471E-3</v>
      </c>
      <c r="P11">
        <v>1.7562645852849902E-3</v>
      </c>
      <c r="Q11">
        <v>1.7138964506889975E-3</v>
      </c>
      <c r="R11">
        <v>1.6679897328102551E-3</v>
      </c>
      <c r="S11">
        <v>1.5292745324796094E-3</v>
      </c>
      <c r="T11">
        <v>3.0370565613843017E-3</v>
      </c>
      <c r="U11">
        <v>1.3381151929106765E-3</v>
      </c>
      <c r="V11">
        <v>1.5739199886453464E-3</v>
      </c>
      <c r="W11">
        <v>1.4883194496778877E-3</v>
      </c>
      <c r="X11">
        <v>2.991580559374461E-3</v>
      </c>
      <c r="Y11">
        <v>1.9090380113897598E-3</v>
      </c>
      <c r="Z11">
        <v>1.7869109859261832E-3</v>
      </c>
      <c r="AA11">
        <v>1.4793942924662433E-3</v>
      </c>
      <c r="AB11">
        <v>1.3238149542994101E-3</v>
      </c>
      <c r="AC11">
        <v>1.4567182737598608E-3</v>
      </c>
      <c r="AD11">
        <v>8.5652555955347931E-4</v>
      </c>
      <c r="AE11">
        <v>6.4222581371438164E-4</v>
      </c>
      <c r="AF11">
        <v>9.9619506961024016E-4</v>
      </c>
      <c r="AG11">
        <v>1.4779563490199263E-3</v>
      </c>
      <c r="AH11">
        <v>1.6986041316701941E-3</v>
      </c>
      <c r="AI11">
        <v>1.9622031413281762E-3</v>
      </c>
      <c r="AJ11">
        <v>2.7169234038713326E-3</v>
      </c>
      <c r="AK11">
        <v>1.586300589113702E-3</v>
      </c>
      <c r="AL11">
        <v>1.1661221969506252E-3</v>
      </c>
      <c r="AM11">
        <v>2.2972624049641377E-3</v>
      </c>
      <c r="AN11">
        <v>1.6577737221838739E-3</v>
      </c>
      <c r="AO11">
        <v>1.8357237343941751E-3</v>
      </c>
      <c r="AP11">
        <v>2.5322821558602872E-3</v>
      </c>
      <c r="AQ11">
        <v>1.6881833054674057E-3</v>
      </c>
      <c r="AR11">
        <v>1.2647947944155894E-3</v>
      </c>
      <c r="AS11">
        <v>1.5864802866938222E-3</v>
      </c>
      <c r="AT11">
        <v>1.239137919157182E-3</v>
      </c>
      <c r="AU11">
        <v>2.5331819333913332E-3</v>
      </c>
      <c r="AV11">
        <v>3.6909655082611416E-3</v>
      </c>
      <c r="AW11">
        <v>2.4704655953769663E-3</v>
      </c>
      <c r="AX11">
        <v>0.15812297050607327</v>
      </c>
      <c r="AY11">
        <v>4.218743284853747E-3</v>
      </c>
      <c r="AZ11">
        <v>1.5965451920166879E-2</v>
      </c>
      <c r="BA11">
        <v>1.3187046563586702E-2</v>
      </c>
      <c r="BB11">
        <v>1.1337350753880281E-2</v>
      </c>
      <c r="BC11">
        <v>8.6035424923640268E-3</v>
      </c>
      <c r="BD11">
        <v>2.8905342251821053E-3</v>
      </c>
      <c r="BE11">
        <v>3.4134716233311076E-3</v>
      </c>
      <c r="BF11">
        <v>4.787565098857853E-3</v>
      </c>
      <c r="BG11">
        <v>7.0605076080951451E-3</v>
      </c>
      <c r="BH11">
        <v>1.9167989387366062E-3</v>
      </c>
      <c r="BI11">
        <v>2.8060620994540654E-3</v>
      </c>
      <c r="BJ11">
        <v>3.7481699755550443E-3</v>
      </c>
      <c r="BK11">
        <v>4.2835024472843561E-3</v>
      </c>
      <c r="BL11">
        <v>3.5767046562066914E-3</v>
      </c>
      <c r="BM11">
        <v>1.818333629896445E-3</v>
      </c>
      <c r="BN11">
        <v>2.55327106628272E-3</v>
      </c>
      <c r="BO11">
        <v>1.3114701456784208E-3</v>
      </c>
      <c r="BP11">
        <v>2.3171056086827365E-3</v>
      </c>
      <c r="BQ11">
        <v>1.2652617821286172E-3</v>
      </c>
      <c r="BR11">
        <v>3.9758196723140545E-3</v>
      </c>
      <c r="BS11">
        <v>4.4933375097391173E-3</v>
      </c>
      <c r="BT11">
        <v>3.6543117624984701E-3</v>
      </c>
      <c r="BU11">
        <v>3.6267644900578803E-3</v>
      </c>
      <c r="BV11">
        <v>4.4070143886601795E-3</v>
      </c>
      <c r="BW11">
        <v>3.4078939943392624E-3</v>
      </c>
      <c r="BX11">
        <v>1.5124069167424595E-3</v>
      </c>
      <c r="BY11">
        <v>1.2611910652909778E-3</v>
      </c>
      <c r="BZ11">
        <v>1.3568148054340816E-3</v>
      </c>
      <c r="CA11">
        <v>2.9637438150899751E-3</v>
      </c>
      <c r="CB11">
        <v>6.6509499207564023E-3</v>
      </c>
      <c r="CC11">
        <v>2.8199178604247539E-3</v>
      </c>
      <c r="CD11">
        <v>1.7228479934903367E-3</v>
      </c>
      <c r="CE11">
        <v>2.4254187486199533E-3</v>
      </c>
      <c r="CF11">
        <v>2.7233098488855332E-3</v>
      </c>
      <c r="CG11">
        <v>1.7418072592173478E-3</v>
      </c>
      <c r="CH11">
        <v>1.9998556858678396E-3</v>
      </c>
      <c r="CI11">
        <v>1.1621462881121793E-3</v>
      </c>
      <c r="CJ11">
        <v>2.1360022696245715E-3</v>
      </c>
      <c r="CK11">
        <v>2.1209397452158188E-3</v>
      </c>
      <c r="CL11">
        <v>4.8398447050154123E-4</v>
      </c>
      <c r="CM11">
        <v>4.184182487878125E-4</v>
      </c>
      <c r="CN11">
        <v>1.2953593878166018E-3</v>
      </c>
      <c r="CO11">
        <v>2.3426176649370143E-3</v>
      </c>
      <c r="CP11">
        <v>2.5231473040094239E-3</v>
      </c>
      <c r="CQ11">
        <v>3.6185669182274446E-4</v>
      </c>
      <c r="CR11">
        <v>4.7896549214739866E-4</v>
      </c>
      <c r="CS11">
        <v>1.4144103224299296E-3</v>
      </c>
      <c r="CT11">
        <v>2.9541900494676671E-3</v>
      </c>
      <c r="CU11">
        <v>2.3190975439341386E-3</v>
      </c>
      <c r="CV11">
        <v>2.9775043409352333E-3</v>
      </c>
      <c r="CW11">
        <v>2.0628930925088705E-3</v>
      </c>
      <c r="CX11">
        <v>1.3461730746281355E-3</v>
      </c>
      <c r="CY11">
        <v>1.4339653213684108E-3</v>
      </c>
      <c r="CZ11">
        <v>1.095407652839923E-3</v>
      </c>
      <c r="DA11">
        <v>8.0034264671635159E-4</v>
      </c>
      <c r="DB11">
        <v>1.1656493963770342E-3</v>
      </c>
      <c r="DC11">
        <v>9.898852469047599E-4</v>
      </c>
      <c r="DD11">
        <v>8.7410075758758571E-4</v>
      </c>
      <c r="DE11">
        <v>7.8604117830706791E-4</v>
      </c>
      <c r="DF11">
        <v>1.5952006551253361E-3</v>
      </c>
      <c r="DG11">
        <v>1.5006894111491919E-3</v>
      </c>
      <c r="DH11">
        <v>1.8352154245608674E-3</v>
      </c>
      <c r="DI11">
        <v>1.4941965944188138E-3</v>
      </c>
      <c r="DJ11">
        <v>3.7902167436290606E-3</v>
      </c>
      <c r="DK11">
        <v>2.1000455014218932E-3</v>
      </c>
      <c r="DL11">
        <v>1.9399112457360351E-4</v>
      </c>
      <c r="DM11" s="54"/>
    </row>
    <row r="12" spans="1:117" x14ac:dyDescent="0.4">
      <c r="A12">
        <v>11</v>
      </c>
      <c r="B12">
        <v>2.4219278772823296E-3</v>
      </c>
      <c r="C12">
        <v>1.7933606640206368E-3</v>
      </c>
      <c r="D12">
        <v>2.2944248205579595E-3</v>
      </c>
      <c r="E12">
        <v>2.2832680827603222E-3</v>
      </c>
      <c r="F12">
        <v>8.9391763655330338E-4</v>
      </c>
      <c r="G12">
        <v>1.7083840394432309E-3</v>
      </c>
      <c r="H12">
        <v>2.8497426616360113E-3</v>
      </c>
      <c r="I12">
        <v>5.1854337095038408E-3</v>
      </c>
      <c r="J12">
        <v>1.6563129957469706E-3</v>
      </c>
      <c r="K12">
        <v>2.2530217888015341E-3</v>
      </c>
      <c r="L12">
        <v>1.0080617079096079</v>
      </c>
      <c r="M12">
        <v>5.9320967360747641E-3</v>
      </c>
      <c r="N12">
        <v>6.3279329856313392E-3</v>
      </c>
      <c r="O12">
        <v>1.9819403087605598E-3</v>
      </c>
      <c r="P12">
        <v>1.6076559946870477E-3</v>
      </c>
      <c r="Q12">
        <v>2.3086532248344119E-3</v>
      </c>
      <c r="R12">
        <v>1.8298180535365808E-3</v>
      </c>
      <c r="S12">
        <v>1.7305871496689188E-3</v>
      </c>
      <c r="T12">
        <v>2.2524488827406633E-3</v>
      </c>
      <c r="U12">
        <v>1.4144720351989251E-3</v>
      </c>
      <c r="V12">
        <v>2.5097699833554572E-3</v>
      </c>
      <c r="W12">
        <v>1.60184969989561E-3</v>
      </c>
      <c r="X12">
        <v>2.3195145824739297E-3</v>
      </c>
      <c r="Y12">
        <v>1.3524824376113351E-3</v>
      </c>
      <c r="Z12">
        <v>1.7562879001408033E-3</v>
      </c>
      <c r="AA12">
        <v>1.0669734095357906E-3</v>
      </c>
      <c r="AB12">
        <v>1.6165396761928593E-3</v>
      </c>
      <c r="AC12">
        <v>1.950578114174582E-3</v>
      </c>
      <c r="AD12">
        <v>1.1955191037722127E-3</v>
      </c>
      <c r="AE12">
        <v>6.471906347471154E-4</v>
      </c>
      <c r="AF12">
        <v>1.0954676833930773E-3</v>
      </c>
      <c r="AG12">
        <v>2.4139596675458353E-3</v>
      </c>
      <c r="AH12">
        <v>3.1583221543307603E-3</v>
      </c>
      <c r="AI12">
        <v>3.2670503200008137E-3</v>
      </c>
      <c r="AJ12">
        <v>3.5563330644570183E-3</v>
      </c>
      <c r="AK12">
        <v>2.0291066677449524E-3</v>
      </c>
      <c r="AL12">
        <v>1.2751356884899646E-3</v>
      </c>
      <c r="AM12">
        <v>3.3406859009526045E-3</v>
      </c>
      <c r="AN12">
        <v>1.2193476201060743E-3</v>
      </c>
      <c r="AO12">
        <v>2.0813271893403189E-2</v>
      </c>
      <c r="AP12">
        <v>3.1697563868896932E-3</v>
      </c>
      <c r="AQ12">
        <v>4.6095509414732201E-3</v>
      </c>
      <c r="AR12">
        <v>2.6819209998317039E-3</v>
      </c>
      <c r="AS12">
        <v>3.0192072423625206E-3</v>
      </c>
      <c r="AT12">
        <v>5.2653857613264507E-3</v>
      </c>
      <c r="AU12">
        <v>2.9904653233553982E-2</v>
      </c>
      <c r="AV12">
        <v>9.2254029891100948E-3</v>
      </c>
      <c r="AW12">
        <v>3.3791290403693316E-2</v>
      </c>
      <c r="AX12">
        <v>0.11172636237757934</v>
      </c>
      <c r="AY12">
        <v>0.66380395862714903</v>
      </c>
      <c r="AZ12">
        <v>1.8538702263798224E-2</v>
      </c>
      <c r="BA12">
        <v>1.6539399250004354E-2</v>
      </c>
      <c r="BB12">
        <v>9.5355099959258584E-3</v>
      </c>
      <c r="BC12">
        <v>2.5510511878631816E-2</v>
      </c>
      <c r="BD12">
        <v>2.3758843183319788E-3</v>
      </c>
      <c r="BE12">
        <v>4.0250994349281142E-3</v>
      </c>
      <c r="BF12">
        <v>4.8952507791426214E-3</v>
      </c>
      <c r="BG12">
        <v>7.2838840752988887E-3</v>
      </c>
      <c r="BH12">
        <v>2.2993246910818802E-3</v>
      </c>
      <c r="BI12">
        <v>3.9684650950577941E-3</v>
      </c>
      <c r="BJ12">
        <v>4.281532563523328E-3</v>
      </c>
      <c r="BK12">
        <v>5.7344837472473112E-3</v>
      </c>
      <c r="BL12">
        <v>8.2843719878114598E-3</v>
      </c>
      <c r="BM12">
        <v>4.2209324275417841E-2</v>
      </c>
      <c r="BN12">
        <v>3.2625093384856998E-3</v>
      </c>
      <c r="BO12">
        <v>2.4712467388168734E-3</v>
      </c>
      <c r="BP12">
        <v>2.0813318637245394E-3</v>
      </c>
      <c r="BQ12">
        <v>2.9410965763616379E-3</v>
      </c>
      <c r="BR12">
        <v>2.3898400047273026E-3</v>
      </c>
      <c r="BS12">
        <v>8.8262396784604697E-3</v>
      </c>
      <c r="BT12">
        <v>9.9545763935773961E-3</v>
      </c>
      <c r="BU12">
        <v>6.2164281121981496E-3</v>
      </c>
      <c r="BV12">
        <v>7.9177813417349845E-3</v>
      </c>
      <c r="BW12">
        <v>1.5754120011205119E-3</v>
      </c>
      <c r="BX12">
        <v>1.3066116058094155E-3</v>
      </c>
      <c r="BY12">
        <v>1.9082087310938044E-3</v>
      </c>
      <c r="BZ12">
        <v>1.5904758457167792E-3</v>
      </c>
      <c r="CA12">
        <v>1.169909138202433E-3</v>
      </c>
      <c r="CB12">
        <v>2.6740202506795314E-3</v>
      </c>
      <c r="CC12">
        <v>1.5120700241224288E-3</v>
      </c>
      <c r="CD12">
        <v>1.517898667314901E-3</v>
      </c>
      <c r="CE12">
        <v>1.8249384276364993E-3</v>
      </c>
      <c r="CF12">
        <v>1.5341512564334072E-3</v>
      </c>
      <c r="CG12">
        <v>1.6481866618693558E-3</v>
      </c>
      <c r="CH12">
        <v>1.3879159127782566E-3</v>
      </c>
      <c r="CI12">
        <v>1.196932979549075E-3</v>
      </c>
      <c r="CJ12">
        <v>2.3145455352243747E-3</v>
      </c>
      <c r="CK12">
        <v>3.2816149776810906E-3</v>
      </c>
      <c r="CL12">
        <v>4.5036889734675748E-4</v>
      </c>
      <c r="CM12">
        <v>3.9311536863212345E-4</v>
      </c>
      <c r="CN12">
        <v>1.0676077504750202E-3</v>
      </c>
      <c r="CO12">
        <v>1.4108430302171879E-3</v>
      </c>
      <c r="CP12">
        <v>2.2181263284686728E-3</v>
      </c>
      <c r="CQ12">
        <v>7.9910146353789305E-4</v>
      </c>
      <c r="CR12">
        <v>9.9200651115426098E-4</v>
      </c>
      <c r="CS12">
        <v>1.6968449696974533E-3</v>
      </c>
      <c r="CT12">
        <v>2.3488517101487795E-3</v>
      </c>
      <c r="CU12">
        <v>1.8897952090161081E-3</v>
      </c>
      <c r="CV12">
        <v>1.559408752371491E-3</v>
      </c>
      <c r="CW12">
        <v>1.8280367972782069E-3</v>
      </c>
      <c r="CX12">
        <v>1.9905827458259022E-3</v>
      </c>
      <c r="CY12">
        <v>2.7484186983363044E-3</v>
      </c>
      <c r="CZ12">
        <v>1.0982453385521875E-3</v>
      </c>
      <c r="DA12">
        <v>7.7010687828923778E-4</v>
      </c>
      <c r="DB12">
        <v>1.1678183533860281E-3</v>
      </c>
      <c r="DC12">
        <v>8.66566040446143E-4</v>
      </c>
      <c r="DD12">
        <v>1.0428111757294122E-3</v>
      </c>
      <c r="DE12">
        <v>1.0233622319616757E-3</v>
      </c>
      <c r="DF12">
        <v>1.359227272415826E-3</v>
      </c>
      <c r="DG12">
        <v>1.629201637400059E-3</v>
      </c>
      <c r="DH12">
        <v>2.2614047560332654E-3</v>
      </c>
      <c r="DI12">
        <v>1.4466857528672382E-3</v>
      </c>
      <c r="DJ12">
        <v>3.0009687667440911E-3</v>
      </c>
      <c r="DK12">
        <v>2.219307018322261E-3</v>
      </c>
      <c r="DL12">
        <v>3.0263913497542651E-4</v>
      </c>
      <c r="DM12" s="54"/>
    </row>
    <row r="13" spans="1:117" x14ac:dyDescent="0.4">
      <c r="A13">
        <v>12</v>
      </c>
      <c r="B13">
        <v>1.6322993094079986E-3</v>
      </c>
      <c r="C13">
        <v>1.8771576746310903E-3</v>
      </c>
      <c r="D13">
        <v>1.5576244902936322E-3</v>
      </c>
      <c r="E13">
        <v>1.5617669384394425E-3</v>
      </c>
      <c r="F13">
        <v>5.5382616765375806E-4</v>
      </c>
      <c r="G13">
        <v>1.1584482973097372E-3</v>
      </c>
      <c r="H13">
        <v>1.7522726320636371E-3</v>
      </c>
      <c r="I13">
        <v>2.8249169229826398E-3</v>
      </c>
      <c r="J13">
        <v>2.1446189181706229E-3</v>
      </c>
      <c r="K13">
        <v>1.646227372407068E-3</v>
      </c>
      <c r="L13">
        <v>4.9286788003528662E-3</v>
      </c>
      <c r="M13">
        <v>1.0035378628878313</v>
      </c>
      <c r="N13">
        <v>1.6417765382631833E-3</v>
      </c>
      <c r="O13">
        <v>1.3502348747722256E-3</v>
      </c>
      <c r="P13">
        <v>1.0734547235719569E-3</v>
      </c>
      <c r="Q13">
        <v>1.3235827758239645E-3</v>
      </c>
      <c r="R13">
        <v>2.5811961865236351E-3</v>
      </c>
      <c r="S13">
        <v>1.4403773806626649E-3</v>
      </c>
      <c r="T13">
        <v>1.6652900408316168E-3</v>
      </c>
      <c r="U13">
        <v>1.2603348890909164E-3</v>
      </c>
      <c r="V13">
        <v>1.3411314371778258E-3</v>
      </c>
      <c r="W13">
        <v>6.6751596257388357E-3</v>
      </c>
      <c r="X13">
        <v>3.9497522184344007E-3</v>
      </c>
      <c r="Y13">
        <v>1.4969249588090566E-3</v>
      </c>
      <c r="Z13">
        <v>2.7175815839919257E-3</v>
      </c>
      <c r="AA13">
        <v>8.0789807991035658E-4</v>
      </c>
      <c r="AB13">
        <v>1.1183679008158122E-3</v>
      </c>
      <c r="AC13">
        <v>9.9416597502232479E-4</v>
      </c>
      <c r="AD13">
        <v>1.2538832140407828E-3</v>
      </c>
      <c r="AE13">
        <v>4.4439499446092916E-4</v>
      </c>
      <c r="AF13">
        <v>7.2777885214667559E-4</v>
      </c>
      <c r="AG13">
        <v>1.7423637389441832E-3</v>
      </c>
      <c r="AH13">
        <v>2.251339305059984E-3</v>
      </c>
      <c r="AI13">
        <v>1.3744360928898639E-3</v>
      </c>
      <c r="AJ13">
        <v>1.1914845563339334E-3</v>
      </c>
      <c r="AK13">
        <v>1.0649097796993667E-3</v>
      </c>
      <c r="AL13">
        <v>1.1970303915716178E-3</v>
      </c>
      <c r="AM13">
        <v>1.9020708818359769E-3</v>
      </c>
      <c r="AN13">
        <v>1.0888445607278336E-3</v>
      </c>
      <c r="AO13">
        <v>6.140077827488882E-3</v>
      </c>
      <c r="AP13">
        <v>1.6975193417077879E-3</v>
      </c>
      <c r="AQ13">
        <v>1.4644010125038237E-3</v>
      </c>
      <c r="AR13">
        <v>1.6665230721051578E-3</v>
      </c>
      <c r="AS13">
        <v>0.10603107208503111</v>
      </c>
      <c r="AT13">
        <v>0.12183592767517439</v>
      </c>
      <c r="AU13">
        <v>0.10550027269054893</v>
      </c>
      <c r="AV13">
        <v>1.9699969436511863E-2</v>
      </c>
      <c r="AW13">
        <v>7.5641823058689842E-2</v>
      </c>
      <c r="AX13">
        <v>1.0855529608041934E-2</v>
      </c>
      <c r="AY13">
        <v>3.5750832694024862E-3</v>
      </c>
      <c r="AZ13">
        <v>4.2139822308155467E-2</v>
      </c>
      <c r="BA13">
        <v>3.6004034389720929E-3</v>
      </c>
      <c r="BB13">
        <v>5.3093240048278506E-3</v>
      </c>
      <c r="BC13">
        <v>6.9950531297414348E-3</v>
      </c>
      <c r="BD13">
        <v>1.1435041653467478E-3</v>
      </c>
      <c r="BE13">
        <v>1.4324493032833307E-3</v>
      </c>
      <c r="BF13">
        <v>3.6523803662876215E-3</v>
      </c>
      <c r="BG13">
        <v>1.8973010137703986E-3</v>
      </c>
      <c r="BH13">
        <v>7.6222051281848373E-4</v>
      </c>
      <c r="BI13">
        <v>1.5521931410074905E-3</v>
      </c>
      <c r="BJ13">
        <v>1.8631505948004817E-3</v>
      </c>
      <c r="BK13">
        <v>1.6249601083373323E-3</v>
      </c>
      <c r="BL13">
        <v>2.2965795246363018E-3</v>
      </c>
      <c r="BM13">
        <v>2.6224355965616904E-2</v>
      </c>
      <c r="BN13">
        <v>1.8446472487395587E-3</v>
      </c>
      <c r="BO13">
        <v>1.6247869448695294E-3</v>
      </c>
      <c r="BP13">
        <v>1.8777932862518382E-3</v>
      </c>
      <c r="BQ13">
        <v>6.4104734847291091E-3</v>
      </c>
      <c r="BR13">
        <v>1.839878241711494E-3</v>
      </c>
      <c r="BS13">
        <v>1.1463870020695995E-2</v>
      </c>
      <c r="BT13">
        <v>1.4084454907467629E-2</v>
      </c>
      <c r="BU13">
        <v>8.8864410080743122E-3</v>
      </c>
      <c r="BV13">
        <v>1.7562616033244629E-2</v>
      </c>
      <c r="BW13">
        <v>1.2500515473326918E-3</v>
      </c>
      <c r="BX13">
        <v>1.2692555288734573E-3</v>
      </c>
      <c r="BY13">
        <v>1.7119719881184977E-3</v>
      </c>
      <c r="BZ13">
        <v>1.1001476695480183E-3</v>
      </c>
      <c r="CA13">
        <v>9.6032370102034151E-4</v>
      </c>
      <c r="CB13">
        <v>2.1930364277777839E-3</v>
      </c>
      <c r="CC13">
        <v>1.1952606972669244E-3</v>
      </c>
      <c r="CD13">
        <v>1.1397180499376515E-3</v>
      </c>
      <c r="CE13">
        <v>1.0249864427707832E-3</v>
      </c>
      <c r="CF13">
        <v>1.1177419256458061E-3</v>
      </c>
      <c r="CG13">
        <v>1.0456251139675803E-3</v>
      </c>
      <c r="CH13">
        <v>9.7801099896013604E-4</v>
      </c>
      <c r="CI13">
        <v>9.2059143395748866E-4</v>
      </c>
      <c r="CJ13">
        <v>1.2744592254640527E-3</v>
      </c>
      <c r="CK13">
        <v>1.3783305030718857E-3</v>
      </c>
      <c r="CL13">
        <v>2.0183199168752374E-3</v>
      </c>
      <c r="CM13">
        <v>2.5848467169390667E-4</v>
      </c>
      <c r="CN13">
        <v>7.1919570794847767E-4</v>
      </c>
      <c r="CO13">
        <v>1.006369508739351E-3</v>
      </c>
      <c r="CP13">
        <v>1.4741746463387028E-3</v>
      </c>
      <c r="CQ13">
        <v>1.1517488405387367E-3</v>
      </c>
      <c r="CR13">
        <v>1.3869085818423966E-3</v>
      </c>
      <c r="CS13">
        <v>1.5572229871990159E-3</v>
      </c>
      <c r="CT13">
        <v>1.4718775105840374E-3</v>
      </c>
      <c r="CU13">
        <v>1.3353715579134144E-3</v>
      </c>
      <c r="CV13">
        <v>1.1841785926184584E-3</v>
      </c>
      <c r="CW13">
        <v>1.3006645410600706E-3</v>
      </c>
      <c r="CX13">
        <v>1.615889203232864E-3</v>
      </c>
      <c r="CY13">
        <v>3.1812198373142239E-3</v>
      </c>
      <c r="CZ13">
        <v>7.7954830078104246E-4</v>
      </c>
      <c r="DA13">
        <v>5.5079609725465235E-4</v>
      </c>
      <c r="DB13">
        <v>7.7240214196057377E-4</v>
      </c>
      <c r="DC13">
        <v>6.3654803269604099E-4</v>
      </c>
      <c r="DD13">
        <v>7.2222278301449982E-4</v>
      </c>
      <c r="DE13">
        <v>8.429649531770955E-4</v>
      </c>
      <c r="DF13">
        <v>1.0472974120591234E-3</v>
      </c>
      <c r="DG13">
        <v>2.4459103581211555E-3</v>
      </c>
      <c r="DH13">
        <v>4.0491371424660498E-3</v>
      </c>
      <c r="DI13">
        <v>1.1958962062991643E-3</v>
      </c>
      <c r="DJ13">
        <v>1.8618940885640654E-3</v>
      </c>
      <c r="DK13">
        <v>2.6644438812526419E-3</v>
      </c>
      <c r="DL13">
        <v>2.6133855006063963E-4</v>
      </c>
      <c r="DM13" s="54"/>
    </row>
    <row r="14" spans="1:117" x14ac:dyDescent="0.4">
      <c r="A14">
        <v>13</v>
      </c>
      <c r="B14">
        <v>2.1874989070338469E-3</v>
      </c>
      <c r="C14">
        <v>1.7526494134588143E-3</v>
      </c>
      <c r="D14">
        <v>1.5790592699447094E-3</v>
      </c>
      <c r="E14">
        <v>1.7291888569552567E-3</v>
      </c>
      <c r="F14">
        <v>1.2822261403632018E-3</v>
      </c>
      <c r="G14">
        <v>1.3710876977913471E-3</v>
      </c>
      <c r="H14">
        <v>1.8090637298393993E-3</v>
      </c>
      <c r="I14">
        <v>7.9599180838519801E-2</v>
      </c>
      <c r="J14">
        <v>8.9625736935681991E-3</v>
      </c>
      <c r="K14">
        <v>2.9215715435010833E-2</v>
      </c>
      <c r="L14">
        <v>8.5531161229792652E-2</v>
      </c>
      <c r="M14">
        <v>9.854777549172293E-2</v>
      </c>
      <c r="N14">
        <v>1.005974565127312</v>
      </c>
      <c r="O14">
        <v>1.7896324384924457E-3</v>
      </c>
      <c r="P14">
        <v>1.3484888351389778E-3</v>
      </c>
      <c r="Q14">
        <v>2.4103722203495138E-3</v>
      </c>
      <c r="R14">
        <v>2.0522357460570958E-3</v>
      </c>
      <c r="S14">
        <v>2.3294959440460635E-3</v>
      </c>
      <c r="T14">
        <v>3.2298670109067169E-3</v>
      </c>
      <c r="U14">
        <v>1.6966868411436627E-3</v>
      </c>
      <c r="V14">
        <v>2.2257571742431378E-3</v>
      </c>
      <c r="W14">
        <v>2.6850153585559352E-3</v>
      </c>
      <c r="X14">
        <v>5.1889723892279208E-3</v>
      </c>
      <c r="Y14">
        <v>3.5600741599252231E-3</v>
      </c>
      <c r="Z14">
        <v>2.6348807880819379E-3</v>
      </c>
      <c r="AA14">
        <v>2.3236668102335064E-3</v>
      </c>
      <c r="AB14">
        <v>1.5052252208580675E-3</v>
      </c>
      <c r="AC14">
        <v>1.6372710812982748E-3</v>
      </c>
      <c r="AD14">
        <v>1.6264206208376555E-3</v>
      </c>
      <c r="AE14">
        <v>6.2706378403452575E-4</v>
      </c>
      <c r="AF14">
        <v>1.6737182924429898E-3</v>
      </c>
      <c r="AG14">
        <v>1.6396680319267771E-3</v>
      </c>
      <c r="AH14">
        <v>1.8123475128923041E-3</v>
      </c>
      <c r="AI14">
        <v>3.2116281517713314E-3</v>
      </c>
      <c r="AJ14">
        <v>6.0105255333928352E-3</v>
      </c>
      <c r="AK14">
        <v>2.1133241255735561E-3</v>
      </c>
      <c r="AL14">
        <v>1.3188283170337198E-3</v>
      </c>
      <c r="AM14">
        <v>4.6657484894150397E-3</v>
      </c>
      <c r="AN14">
        <v>4.0781951016973534E-3</v>
      </c>
      <c r="AO14">
        <v>4.912466940177081E-3</v>
      </c>
      <c r="AP14">
        <v>5.3105642769944259E-3</v>
      </c>
      <c r="AQ14">
        <v>2.5551123317216237E-3</v>
      </c>
      <c r="AR14">
        <v>1.817044179524887E-3</v>
      </c>
      <c r="AS14">
        <v>1.2151469611632241E-2</v>
      </c>
      <c r="AT14">
        <v>1.3281002693737189E-2</v>
      </c>
      <c r="AU14">
        <v>1.6071416176404642E-2</v>
      </c>
      <c r="AV14">
        <v>4.4646995907816917E-3</v>
      </c>
      <c r="AW14">
        <v>1.1620117081812488E-2</v>
      </c>
      <c r="AX14">
        <v>2.1826421324986953E-2</v>
      </c>
      <c r="AY14">
        <v>5.7437276046326195E-2</v>
      </c>
      <c r="AZ14">
        <v>8.4897325435907972E-3</v>
      </c>
      <c r="BA14">
        <v>6.3825294387213063E-3</v>
      </c>
      <c r="BB14">
        <v>7.0586082890193944E-3</v>
      </c>
      <c r="BC14">
        <v>5.6653186784670975E-3</v>
      </c>
      <c r="BD14">
        <v>2.5418064911084059E-3</v>
      </c>
      <c r="BE14">
        <v>1.9286099946117898E-3</v>
      </c>
      <c r="BF14">
        <v>2.1170320667344626E-3</v>
      </c>
      <c r="BG14">
        <v>2.0904705520527335E-3</v>
      </c>
      <c r="BH14">
        <v>1.0188695195065794E-3</v>
      </c>
      <c r="BI14">
        <v>1.6487466737612757E-3</v>
      </c>
      <c r="BJ14">
        <v>1.822229354869616E-3</v>
      </c>
      <c r="BK14">
        <v>2.1377389844949848E-3</v>
      </c>
      <c r="BL14">
        <v>2.5614077321527281E-3</v>
      </c>
      <c r="BM14">
        <v>7.2180568610543299E-3</v>
      </c>
      <c r="BN14">
        <v>1.0641657121456032E-2</v>
      </c>
      <c r="BO14">
        <v>1.3027262695803976E-3</v>
      </c>
      <c r="BP14">
        <v>1.2827544161519971E-3</v>
      </c>
      <c r="BQ14">
        <v>1.689517849977067E-3</v>
      </c>
      <c r="BR14">
        <v>2.28001314462103E-3</v>
      </c>
      <c r="BS14">
        <v>3.8704425256164804E-3</v>
      </c>
      <c r="BT14">
        <v>4.0077335133070716E-3</v>
      </c>
      <c r="BU14">
        <v>3.3391225383321752E-3</v>
      </c>
      <c r="BV14">
        <v>3.7790694175148733E-3</v>
      </c>
      <c r="BW14">
        <v>2.2967066411183202E-3</v>
      </c>
      <c r="BX14">
        <v>1.1961518502316213E-3</v>
      </c>
      <c r="BY14">
        <v>1.583424409924723E-3</v>
      </c>
      <c r="BZ14">
        <v>1.2450616940264743E-3</v>
      </c>
      <c r="CA14">
        <v>2.0020754024186963E-3</v>
      </c>
      <c r="CB14">
        <v>2.0423832365659717E-3</v>
      </c>
      <c r="CC14">
        <v>1.3744844641440873E-3</v>
      </c>
      <c r="CD14">
        <v>9.8228342305983068E-4</v>
      </c>
      <c r="CE14">
        <v>2.3351995013424181E-3</v>
      </c>
      <c r="CF14">
        <v>1.9162960498792711E-3</v>
      </c>
      <c r="CG14">
        <v>1.2205030797112824E-3</v>
      </c>
      <c r="CH14">
        <v>1.031168830362037E-3</v>
      </c>
      <c r="CI14">
        <v>8.4964169251742442E-4</v>
      </c>
      <c r="CJ14">
        <v>1.2001350330514144E-3</v>
      </c>
      <c r="CK14">
        <v>2.3615921142498397E-3</v>
      </c>
      <c r="CL14">
        <v>4.451051758550406E-4</v>
      </c>
      <c r="CM14">
        <v>3.846266787080629E-4</v>
      </c>
      <c r="CN14">
        <v>9.1584464291598951E-4</v>
      </c>
      <c r="CO14">
        <v>8.3788629904669283E-4</v>
      </c>
      <c r="CP14">
        <v>1.4705533522691922E-3</v>
      </c>
      <c r="CQ14">
        <v>9.4978436825706065E-4</v>
      </c>
      <c r="CR14">
        <v>1.1551775705429717E-3</v>
      </c>
      <c r="CS14">
        <v>1.1753687045573057E-3</v>
      </c>
      <c r="CT14">
        <v>1.2074495280828426E-3</v>
      </c>
      <c r="CU14">
        <v>1.0932933522324177E-3</v>
      </c>
      <c r="CV14">
        <v>1.0908025172333905E-3</v>
      </c>
      <c r="CW14">
        <v>1.2524124090161233E-3</v>
      </c>
      <c r="CX14">
        <v>1.5031776592818646E-3</v>
      </c>
      <c r="CY14">
        <v>2.7083515911658258E-3</v>
      </c>
      <c r="CZ14">
        <v>8.7701149753324802E-4</v>
      </c>
      <c r="DA14">
        <v>6.9854372939629936E-4</v>
      </c>
      <c r="DB14">
        <v>1.1195637793090848E-3</v>
      </c>
      <c r="DC14">
        <v>9.35830806527785E-4</v>
      </c>
      <c r="DD14">
        <v>8.8099420597906493E-4</v>
      </c>
      <c r="DE14">
        <v>7.4696264027483868E-4</v>
      </c>
      <c r="DF14">
        <v>1.3183109831490067E-3</v>
      </c>
      <c r="DG14">
        <v>1.2410384329305975E-3</v>
      </c>
      <c r="DH14">
        <v>1.6152768953265218E-3</v>
      </c>
      <c r="DI14">
        <v>1.7295302835548688E-3</v>
      </c>
      <c r="DJ14">
        <v>1.9482492565521415E-3</v>
      </c>
      <c r="DK14">
        <v>1.6948797024770909E-3</v>
      </c>
      <c r="DL14">
        <v>2.2010815906144205E-4</v>
      </c>
      <c r="DM14" s="54"/>
    </row>
    <row r="15" spans="1:117" x14ac:dyDescent="0.4">
      <c r="A15">
        <v>14</v>
      </c>
      <c r="B15">
        <v>4.5672045519866899E-3</v>
      </c>
      <c r="C15">
        <v>1.0403825156352695E-2</v>
      </c>
      <c r="D15">
        <v>1.450281291739986E-3</v>
      </c>
      <c r="E15">
        <v>6.2659830405498353E-3</v>
      </c>
      <c r="F15">
        <v>7.7484325783723658E-4</v>
      </c>
      <c r="G15">
        <v>2.3948877038247854E-3</v>
      </c>
      <c r="H15">
        <v>2.2352397774077276E-3</v>
      </c>
      <c r="I15">
        <v>1.0086583490707432E-3</v>
      </c>
      <c r="J15">
        <v>6.3474848823454868E-4</v>
      </c>
      <c r="K15">
        <v>3.9022471908335205E-4</v>
      </c>
      <c r="L15">
        <v>1.8352432028493706E-3</v>
      </c>
      <c r="M15">
        <v>9.804866526924329E-4</v>
      </c>
      <c r="N15">
        <v>1.4380326166747806E-3</v>
      </c>
      <c r="O15">
        <v>1.0430931557217664</v>
      </c>
      <c r="P15">
        <v>4.9914258005959704E-3</v>
      </c>
      <c r="Q15">
        <v>4.5969495957245681E-3</v>
      </c>
      <c r="R15">
        <v>2.171732975543661E-2</v>
      </c>
      <c r="S15">
        <v>3.4059013147856032E-2</v>
      </c>
      <c r="T15">
        <v>1.1791680334669648E-2</v>
      </c>
      <c r="U15">
        <v>6.9550083814962707E-2</v>
      </c>
      <c r="V15">
        <v>8.7455354811695404E-3</v>
      </c>
      <c r="W15">
        <v>6.3068490060802979E-2</v>
      </c>
      <c r="X15">
        <v>9.7309346817352812E-3</v>
      </c>
      <c r="Y15">
        <v>5.8580876090693589E-3</v>
      </c>
      <c r="Z15">
        <v>3.4447185536272394E-3</v>
      </c>
      <c r="AA15">
        <v>1.5234466401933939E-3</v>
      </c>
      <c r="AB15">
        <v>0.49959613616961379</v>
      </c>
      <c r="AC15">
        <v>2.9285868916769237E-3</v>
      </c>
      <c r="AD15">
        <v>6.1385737503686884E-4</v>
      </c>
      <c r="AE15">
        <v>1.0279709659597133E-3</v>
      </c>
      <c r="AF15">
        <v>2.5589599749929397E-3</v>
      </c>
      <c r="AG15">
        <v>1.6059140821805887E-3</v>
      </c>
      <c r="AH15">
        <v>1.4845214015512275E-3</v>
      </c>
      <c r="AI15">
        <v>1.5444237357757054E-3</v>
      </c>
      <c r="AJ15">
        <v>2.1466009108802656E-3</v>
      </c>
      <c r="AK15">
        <v>2.1889949945720086E-3</v>
      </c>
      <c r="AL15">
        <v>7.5862302137283801E-4</v>
      </c>
      <c r="AM15">
        <v>2.6260471118185391E-3</v>
      </c>
      <c r="AN15">
        <v>2.4103683655868867E-3</v>
      </c>
      <c r="AO15">
        <v>8.9627964694192624E-3</v>
      </c>
      <c r="AP15">
        <v>6.8220940765061355E-3</v>
      </c>
      <c r="AQ15">
        <v>1.9716664949494516E-3</v>
      </c>
      <c r="AR15">
        <v>1.328333102000709E-3</v>
      </c>
      <c r="AS15">
        <v>1.3111541736135946E-3</v>
      </c>
      <c r="AT15">
        <v>1.4552874160258093E-3</v>
      </c>
      <c r="AU15">
        <v>1.8056055714917489E-3</v>
      </c>
      <c r="AV15">
        <v>1.5753131495560156E-3</v>
      </c>
      <c r="AW15">
        <v>1.1837439878480723E-3</v>
      </c>
      <c r="AX15">
        <v>1.2569082175217985E-3</v>
      </c>
      <c r="AY15">
        <v>1.4201227232727366E-3</v>
      </c>
      <c r="AZ15">
        <v>1.0867317073498597E-3</v>
      </c>
      <c r="BA15">
        <v>1.7545275509829299E-3</v>
      </c>
      <c r="BB15">
        <v>1.2591705524563237E-3</v>
      </c>
      <c r="BC15">
        <v>1.5134777681323091E-3</v>
      </c>
      <c r="BD15">
        <v>1.8214561000473241E-3</v>
      </c>
      <c r="BE15">
        <v>1.5686167855336233E-3</v>
      </c>
      <c r="BF15">
        <v>1.9729771687328531E-3</v>
      </c>
      <c r="BG15">
        <v>1.3301200493509627E-3</v>
      </c>
      <c r="BH15">
        <v>1.4304889457872286E-3</v>
      </c>
      <c r="BI15">
        <v>1.5504333631958852E-3</v>
      </c>
      <c r="BJ15">
        <v>1.3232632261617487E-3</v>
      </c>
      <c r="BK15">
        <v>1.6413675186336824E-3</v>
      </c>
      <c r="BL15">
        <v>4.8094239257099628E-3</v>
      </c>
      <c r="BM15">
        <v>4.9154831141010394E-3</v>
      </c>
      <c r="BN15">
        <v>1.2241764073126205E-3</v>
      </c>
      <c r="BO15">
        <v>8.8753957304112758E-4</v>
      </c>
      <c r="BP15">
        <v>7.3925823017289367E-4</v>
      </c>
      <c r="BQ15">
        <v>1.1002776650950949E-3</v>
      </c>
      <c r="BR15">
        <v>2.9015051987070582E-3</v>
      </c>
      <c r="BS15">
        <v>1.8963873352464877E-3</v>
      </c>
      <c r="BT15">
        <v>1.9329277340714985E-3</v>
      </c>
      <c r="BU15">
        <v>1.5954754424497605E-3</v>
      </c>
      <c r="BV15">
        <v>2.4234984567312861E-3</v>
      </c>
      <c r="BW15">
        <v>6.4713014671171363E-3</v>
      </c>
      <c r="BX15">
        <v>4.7160400490027224E-3</v>
      </c>
      <c r="BY15">
        <v>2.0911448752695884E-2</v>
      </c>
      <c r="BZ15">
        <v>9.3997961513822545E-2</v>
      </c>
      <c r="CA15">
        <v>1.2544977887840804E-3</v>
      </c>
      <c r="CB15">
        <v>9.9802342508397129E-4</v>
      </c>
      <c r="CC15">
        <v>9.1795433178781924E-4</v>
      </c>
      <c r="CD15">
        <v>9.3049058561579898E-4</v>
      </c>
      <c r="CE15">
        <v>1.9287526314895529E-3</v>
      </c>
      <c r="CF15">
        <v>1.0733004312815588E-3</v>
      </c>
      <c r="CG15">
        <v>1.2615272309300133E-3</v>
      </c>
      <c r="CH15">
        <v>2.6254000730651333E-3</v>
      </c>
      <c r="CI15">
        <v>1.4334429011818993E-3</v>
      </c>
      <c r="CJ15">
        <v>1.3886467899091475E-3</v>
      </c>
      <c r="CK15">
        <v>1.7447775858061591E-3</v>
      </c>
      <c r="CL15">
        <v>3.6057574123539145E-4</v>
      </c>
      <c r="CM15">
        <v>4.7349851127550846E-4</v>
      </c>
      <c r="CN15">
        <v>1.0047235577472838E-3</v>
      </c>
      <c r="CO15">
        <v>1.0753710533210356E-3</v>
      </c>
      <c r="CP15">
        <v>1.5529568551485764E-3</v>
      </c>
      <c r="CQ15">
        <v>2.1376443835034845E-4</v>
      </c>
      <c r="CR15">
        <v>2.9953688126475782E-4</v>
      </c>
      <c r="CS15">
        <v>8.574484763923015E-4</v>
      </c>
      <c r="CT15">
        <v>2.1516607594712473E-3</v>
      </c>
      <c r="CU15">
        <v>1.0779676984730238E-3</v>
      </c>
      <c r="CV15">
        <v>2.0132619943122572E-3</v>
      </c>
      <c r="CW15">
        <v>2.3186107376703732E-3</v>
      </c>
      <c r="CX15">
        <v>1.2983768855547885E-3</v>
      </c>
      <c r="CY15">
        <v>1.4114150662347788E-3</v>
      </c>
      <c r="CZ15">
        <v>2.6254310749239023E-3</v>
      </c>
      <c r="DA15">
        <v>1.4825936156254577E-3</v>
      </c>
      <c r="DB15">
        <v>2.4395114242439513E-3</v>
      </c>
      <c r="DC15">
        <v>1.1237394707961309E-3</v>
      </c>
      <c r="DD15">
        <v>2.565021868590615E-3</v>
      </c>
      <c r="DE15">
        <v>5.6029292887589391E-3</v>
      </c>
      <c r="DF15">
        <v>2.3625278615553229E-3</v>
      </c>
      <c r="DG15">
        <v>4.9414951206067257E-3</v>
      </c>
      <c r="DH15">
        <v>3.8254860683172437E-3</v>
      </c>
      <c r="DI15">
        <v>2.842321381596027E-3</v>
      </c>
      <c r="DJ15">
        <v>1.9981389858023486E-3</v>
      </c>
      <c r="DK15">
        <v>2.6118475500267486E-3</v>
      </c>
      <c r="DL15">
        <v>1.9885790003728132E-3</v>
      </c>
      <c r="DM15" s="54"/>
    </row>
    <row r="16" spans="1:117" x14ac:dyDescent="0.4">
      <c r="A16">
        <v>15</v>
      </c>
      <c r="B16">
        <v>1.5295494375774436E-4</v>
      </c>
      <c r="C16">
        <v>2.5271506102486933E-4</v>
      </c>
      <c r="D16">
        <v>9.0074050576480739E-5</v>
      </c>
      <c r="E16">
        <v>2.46544278160066E-3</v>
      </c>
      <c r="F16">
        <v>7.840340224511119E-5</v>
      </c>
      <c r="G16">
        <v>7.0321904662032787E-4</v>
      </c>
      <c r="H16">
        <v>2.3791940634799693E-4</v>
      </c>
      <c r="I16">
        <v>7.5353732960069695E-5</v>
      </c>
      <c r="J16">
        <v>3.9209400751432605E-5</v>
      </c>
      <c r="K16">
        <v>2.722527822622073E-5</v>
      </c>
      <c r="L16">
        <v>1.9379774006486296E-4</v>
      </c>
      <c r="M16">
        <v>7.613954011497298E-5</v>
      </c>
      <c r="N16">
        <v>1.488725981021747E-4</v>
      </c>
      <c r="O16">
        <v>2.5382430667368876E-4</v>
      </c>
      <c r="P16">
        <v>1.0013892953564199</v>
      </c>
      <c r="Q16">
        <v>3.9520522919388781E-4</v>
      </c>
      <c r="R16">
        <v>1.6351117698818053E-3</v>
      </c>
      <c r="S16">
        <v>5.5399817895595378E-4</v>
      </c>
      <c r="T16">
        <v>7.205896454608253E-4</v>
      </c>
      <c r="U16">
        <v>1.881424990973754E-3</v>
      </c>
      <c r="V16">
        <v>3.9477115160670866E-4</v>
      </c>
      <c r="W16">
        <v>3.6838237257987997E-3</v>
      </c>
      <c r="X16">
        <v>2.3736313877905439E-4</v>
      </c>
      <c r="Y16">
        <v>2.3677043150673017E-4</v>
      </c>
      <c r="Z16">
        <v>1.0674914567403209E-4</v>
      </c>
      <c r="AA16">
        <v>9.2567717341822888E-5</v>
      </c>
      <c r="AB16">
        <v>2.1873446201233241E-4</v>
      </c>
      <c r="AC16">
        <v>1.7489560864212192E-4</v>
      </c>
      <c r="AD16">
        <v>2.9709462290703154E-5</v>
      </c>
      <c r="AE16">
        <v>7.7177082385716247E-5</v>
      </c>
      <c r="AF16">
        <v>1.371267161648317E-4</v>
      </c>
      <c r="AG16">
        <v>1.3169545769376587E-4</v>
      </c>
      <c r="AH16">
        <v>1.3451607985485534E-4</v>
      </c>
      <c r="AI16">
        <v>1.1779354017351181E-4</v>
      </c>
      <c r="AJ16">
        <v>1.170522586852444E-4</v>
      </c>
      <c r="AK16">
        <v>1.0770938328343268E-4</v>
      </c>
      <c r="AL16">
        <v>5.4579970404629801E-5</v>
      </c>
      <c r="AM16">
        <v>2.3900033164528316E-4</v>
      </c>
      <c r="AN16">
        <v>9.0700068319506691E-5</v>
      </c>
      <c r="AO16">
        <v>5.1290271270025502E-4</v>
      </c>
      <c r="AP16">
        <v>6.7354486693078734E-4</v>
      </c>
      <c r="AQ16">
        <v>1.2524890409700145E-4</v>
      </c>
      <c r="AR16">
        <v>7.7245577100082372E-5</v>
      </c>
      <c r="AS16">
        <v>8.1880822345914152E-5</v>
      </c>
      <c r="AT16">
        <v>8.1720498430152834E-5</v>
      </c>
      <c r="AU16">
        <v>1.2522821841476356E-4</v>
      </c>
      <c r="AV16">
        <v>9.1525302422821271E-5</v>
      </c>
      <c r="AW16">
        <v>8.2995803908248944E-5</v>
      </c>
      <c r="AX16">
        <v>8.7419356666617543E-5</v>
      </c>
      <c r="AY16">
        <v>1.3930936092456647E-4</v>
      </c>
      <c r="AZ16">
        <v>8.0341321242241232E-5</v>
      </c>
      <c r="BA16">
        <v>9.2089394428733793E-5</v>
      </c>
      <c r="BB16">
        <v>6.9320550545435636E-5</v>
      </c>
      <c r="BC16">
        <v>1.009932106455747E-4</v>
      </c>
      <c r="BD16">
        <v>1.0623859980704962E-4</v>
      </c>
      <c r="BE16">
        <v>9.3979913385471196E-5</v>
      </c>
      <c r="BF16">
        <v>9.6660848409131102E-5</v>
      </c>
      <c r="BG16">
        <v>1.2620058080347018E-4</v>
      </c>
      <c r="BH16">
        <v>9.0817913459556606E-5</v>
      </c>
      <c r="BI16">
        <v>9.560826517164801E-5</v>
      </c>
      <c r="BJ16">
        <v>9.5946654418475511E-5</v>
      </c>
      <c r="BK16">
        <v>1.2631843861135524E-4</v>
      </c>
      <c r="BL16">
        <v>1.3252579473457243E-4</v>
      </c>
      <c r="BM16">
        <v>8.6240660171309561E-5</v>
      </c>
      <c r="BN16">
        <v>6.9582656905485532E-5</v>
      </c>
      <c r="BO16">
        <v>4.7800171425144035E-5</v>
      </c>
      <c r="BP16">
        <v>4.8406581238735043E-5</v>
      </c>
      <c r="BQ16">
        <v>6.4033038300337919E-5</v>
      </c>
      <c r="BR16">
        <v>8.1651851037828216E-5</v>
      </c>
      <c r="BS16">
        <v>1.2970735091681043E-4</v>
      </c>
      <c r="BT16">
        <v>1.1699782215821429E-4</v>
      </c>
      <c r="BU16">
        <v>8.4430223368585607E-5</v>
      </c>
      <c r="BV16">
        <v>1.087923851544943E-4</v>
      </c>
      <c r="BW16">
        <v>2.9790609622461385E-4</v>
      </c>
      <c r="BX16">
        <v>2.7560305506617002E-4</v>
      </c>
      <c r="BY16">
        <v>7.2768528255308048E-4</v>
      </c>
      <c r="BZ16">
        <v>9.6686125273664364E-4</v>
      </c>
      <c r="CA16">
        <v>7.3498495917542634E-5</v>
      </c>
      <c r="CB16">
        <v>5.7397612443617372E-5</v>
      </c>
      <c r="CC16">
        <v>5.1357651775447229E-5</v>
      </c>
      <c r="CD16">
        <v>5.7839978017980261E-5</v>
      </c>
      <c r="CE16">
        <v>1.1229593115136827E-4</v>
      </c>
      <c r="CF16">
        <v>5.375264322685675E-5</v>
      </c>
      <c r="CG16">
        <v>6.3601085967593602E-5</v>
      </c>
      <c r="CH16">
        <v>8.813311660897316E-5</v>
      </c>
      <c r="CI16">
        <v>5.7124021497302836E-5</v>
      </c>
      <c r="CJ16">
        <v>8.8896290315116006E-5</v>
      </c>
      <c r="CK16">
        <v>9.3709729197278481E-5</v>
      </c>
      <c r="CL16">
        <v>1.3774589674265438E-5</v>
      </c>
      <c r="CM16">
        <v>1.9845498289684366E-5</v>
      </c>
      <c r="CN16">
        <v>4.3639849785439499E-5</v>
      </c>
      <c r="CO16">
        <v>4.2198505236310909E-5</v>
      </c>
      <c r="CP16">
        <v>7.8561010079143678E-5</v>
      </c>
      <c r="CQ16">
        <v>1.0529062630995471E-5</v>
      </c>
      <c r="CR16">
        <v>1.4961854659405833E-5</v>
      </c>
      <c r="CS16">
        <v>6.3010569483873559E-5</v>
      </c>
      <c r="CT16">
        <v>6.1495456146558466E-5</v>
      </c>
      <c r="CU16">
        <v>4.554707891920545E-5</v>
      </c>
      <c r="CV16">
        <v>5.346615777638845E-5</v>
      </c>
      <c r="CW16">
        <v>1.1083219512652415E-4</v>
      </c>
      <c r="CX16">
        <v>7.4342388042705418E-5</v>
      </c>
      <c r="CY16">
        <v>1.4270620600606067E-4</v>
      </c>
      <c r="CZ16">
        <v>1.6308354400700352E-4</v>
      </c>
      <c r="DA16">
        <v>9.9157360937277881E-5</v>
      </c>
      <c r="DB16">
        <v>1.9423302960291055E-4</v>
      </c>
      <c r="DC16">
        <v>7.9351738831843504E-5</v>
      </c>
      <c r="DD16">
        <v>1.8349231789434827E-4</v>
      </c>
      <c r="DE16">
        <v>5.0449637148285425E-4</v>
      </c>
      <c r="DF16">
        <v>9.6567925825153736E-5</v>
      </c>
      <c r="DG16">
        <v>2.1772850457947557E-4</v>
      </c>
      <c r="DH16">
        <v>6.6108311389099042E-4</v>
      </c>
      <c r="DI16">
        <v>1.2317008423043236E-4</v>
      </c>
      <c r="DJ16">
        <v>1.5548913525128088E-4</v>
      </c>
      <c r="DK16">
        <v>1.1038751596825927E-4</v>
      </c>
      <c r="DL16">
        <v>1.8522658832807212E-5</v>
      </c>
      <c r="DM16" s="54"/>
    </row>
    <row r="17" spans="1:117" x14ac:dyDescent="0.4">
      <c r="A17">
        <v>16</v>
      </c>
      <c r="B17">
        <v>2.1373393465389809E-3</v>
      </c>
      <c r="C17">
        <v>4.65609556877689E-3</v>
      </c>
      <c r="D17">
        <v>4.1823838974246029E-4</v>
      </c>
      <c r="E17">
        <v>2.1159820001992488E-3</v>
      </c>
      <c r="F17">
        <v>2.3880030582091693E-4</v>
      </c>
      <c r="G17">
        <v>7.1255766677603472E-4</v>
      </c>
      <c r="H17">
        <v>6.7194687011621289E-4</v>
      </c>
      <c r="I17">
        <v>3.0804661376762469E-4</v>
      </c>
      <c r="J17">
        <v>2.0383155288635385E-4</v>
      </c>
      <c r="K17">
        <v>1.8705225183747513E-4</v>
      </c>
      <c r="L17">
        <v>8.0309060137271899E-4</v>
      </c>
      <c r="M17">
        <v>3.1477287086700313E-4</v>
      </c>
      <c r="N17">
        <v>4.7586476377585815E-4</v>
      </c>
      <c r="O17">
        <v>3.1714466481199276E-3</v>
      </c>
      <c r="P17">
        <v>1.8751641356974892E-3</v>
      </c>
      <c r="Q17">
        <v>1.1357843037514013</v>
      </c>
      <c r="R17">
        <v>9.3720841217452069E-3</v>
      </c>
      <c r="S17">
        <v>9.1082200865915883E-2</v>
      </c>
      <c r="T17">
        <v>7.5186856235725111E-3</v>
      </c>
      <c r="U17">
        <v>3.3659753427353986E-2</v>
      </c>
      <c r="V17">
        <v>2.0254572120629699E-2</v>
      </c>
      <c r="W17">
        <v>4.0974076818686755E-2</v>
      </c>
      <c r="X17">
        <v>4.0322548961517941E-3</v>
      </c>
      <c r="Y17">
        <v>1.3242009900984444E-3</v>
      </c>
      <c r="Z17">
        <v>2.749941187313143E-3</v>
      </c>
      <c r="AA17">
        <v>7.3644319150362387E-4</v>
      </c>
      <c r="AB17">
        <v>1.825516133031721E-3</v>
      </c>
      <c r="AC17">
        <v>8.3879307185375429E-4</v>
      </c>
      <c r="AD17">
        <v>6.9498971992315182E-4</v>
      </c>
      <c r="AE17">
        <v>4.1231816484228588E-4</v>
      </c>
      <c r="AF17">
        <v>5.0852166912357681E-4</v>
      </c>
      <c r="AG17">
        <v>5.0472440276692876E-4</v>
      </c>
      <c r="AH17">
        <v>4.6229177350536488E-4</v>
      </c>
      <c r="AI17">
        <v>4.9410444291908854E-4</v>
      </c>
      <c r="AJ17">
        <v>5.6722064049124989E-4</v>
      </c>
      <c r="AK17">
        <v>4.8171762473591463E-4</v>
      </c>
      <c r="AL17">
        <v>2.2662409921452026E-4</v>
      </c>
      <c r="AM17">
        <v>3.2514871512721965E-3</v>
      </c>
      <c r="AN17">
        <v>6.3668394217350878E-4</v>
      </c>
      <c r="AO17">
        <v>1.0775377956648603E-3</v>
      </c>
      <c r="AP17">
        <v>1.1296570551995828E-2</v>
      </c>
      <c r="AQ17">
        <v>6.6942691109381919E-4</v>
      </c>
      <c r="AR17">
        <v>4.9084241226168856E-4</v>
      </c>
      <c r="AS17">
        <v>4.1332707569857009E-4</v>
      </c>
      <c r="AT17">
        <v>4.3265851103408993E-4</v>
      </c>
      <c r="AU17">
        <v>5.5385824311862133E-4</v>
      </c>
      <c r="AV17">
        <v>4.7788057476676811E-4</v>
      </c>
      <c r="AW17">
        <v>6.5403195747141651E-4</v>
      </c>
      <c r="AX17">
        <v>4.052447595085553E-4</v>
      </c>
      <c r="AY17">
        <v>5.8881732060547527E-4</v>
      </c>
      <c r="AZ17">
        <v>3.6727752317369279E-4</v>
      </c>
      <c r="BA17">
        <v>4.5302895282572133E-4</v>
      </c>
      <c r="BB17">
        <v>3.346148931815114E-4</v>
      </c>
      <c r="BC17">
        <v>4.1368671187137659E-4</v>
      </c>
      <c r="BD17">
        <v>5.3666050188715033E-4</v>
      </c>
      <c r="BE17">
        <v>6.8684854824852459E-4</v>
      </c>
      <c r="BF17">
        <v>1.1076302503273919E-3</v>
      </c>
      <c r="BG17">
        <v>7.2351985271144783E-4</v>
      </c>
      <c r="BH17">
        <v>4.4632853169076071E-4</v>
      </c>
      <c r="BI17">
        <v>5.9084519297756611E-4</v>
      </c>
      <c r="BJ17">
        <v>6.1761843923732209E-4</v>
      </c>
      <c r="BK17">
        <v>4.7980411880129428E-4</v>
      </c>
      <c r="BL17">
        <v>5.4727928216469863E-4</v>
      </c>
      <c r="BM17">
        <v>1.0046903411341475E-3</v>
      </c>
      <c r="BN17">
        <v>3.6391012254299995E-4</v>
      </c>
      <c r="BO17">
        <v>2.7955060787954536E-4</v>
      </c>
      <c r="BP17">
        <v>2.8470483394739475E-4</v>
      </c>
      <c r="BQ17">
        <v>7.0071035528988378E-4</v>
      </c>
      <c r="BR17">
        <v>2.5397800946254869E-3</v>
      </c>
      <c r="BS17">
        <v>7.0310466687696681E-4</v>
      </c>
      <c r="BT17">
        <v>8.1542076035354529E-4</v>
      </c>
      <c r="BU17">
        <v>6.4587709952823005E-4</v>
      </c>
      <c r="BV17">
        <v>7.2634593788434168E-4</v>
      </c>
      <c r="BW17">
        <v>7.3200824793116055E-4</v>
      </c>
      <c r="BX17">
        <v>2.6409379594592749E-3</v>
      </c>
      <c r="BY17">
        <v>5.7453156476818127E-3</v>
      </c>
      <c r="BZ17">
        <v>1.0177114096794913E-2</v>
      </c>
      <c r="CA17">
        <v>4.7465612915018567E-4</v>
      </c>
      <c r="CB17">
        <v>4.5811100427043896E-4</v>
      </c>
      <c r="CC17">
        <v>3.3209627151278782E-4</v>
      </c>
      <c r="CD17">
        <v>3.3999672765951111E-4</v>
      </c>
      <c r="CE17">
        <v>1.400042009703936E-3</v>
      </c>
      <c r="CF17">
        <v>3.6095174539949694E-4</v>
      </c>
      <c r="CG17">
        <v>4.4195187381481098E-4</v>
      </c>
      <c r="CH17">
        <v>6.7396365464787982E-4</v>
      </c>
      <c r="CI17">
        <v>3.5749228112029544E-4</v>
      </c>
      <c r="CJ17">
        <v>6.0773639421803766E-4</v>
      </c>
      <c r="CK17">
        <v>5.3161399726475863E-4</v>
      </c>
      <c r="CL17">
        <v>1.2815918768885443E-4</v>
      </c>
      <c r="CM17">
        <v>1.3014899421679601E-4</v>
      </c>
      <c r="CN17">
        <v>4.2589220350142104E-4</v>
      </c>
      <c r="CO17">
        <v>3.9268523154057224E-4</v>
      </c>
      <c r="CP17">
        <v>6.8500095681350674E-4</v>
      </c>
      <c r="CQ17">
        <v>9.661442850647605E-5</v>
      </c>
      <c r="CR17">
        <v>1.3105267903193774E-4</v>
      </c>
      <c r="CS17">
        <v>4.6087114634607546E-4</v>
      </c>
      <c r="CT17">
        <v>7.849601507521263E-4</v>
      </c>
      <c r="CU17">
        <v>4.4823000454672415E-4</v>
      </c>
      <c r="CV17">
        <v>7.8653877451216549E-4</v>
      </c>
      <c r="CW17">
        <v>1.3538765779452478E-3</v>
      </c>
      <c r="CX17">
        <v>3.7952292291822327E-4</v>
      </c>
      <c r="CY17">
        <v>6.2553673795038515E-4</v>
      </c>
      <c r="CZ17">
        <v>2.0965238698847826E-3</v>
      </c>
      <c r="DA17">
        <v>1.1468361447026013E-3</v>
      </c>
      <c r="DB17">
        <v>2.1631287990377919E-3</v>
      </c>
      <c r="DC17">
        <v>1.1534605197512056E-3</v>
      </c>
      <c r="DD17">
        <v>3.3186398907158088E-3</v>
      </c>
      <c r="DE17">
        <v>7.2353745090387748E-3</v>
      </c>
      <c r="DF17">
        <v>1.0704206586952417E-3</v>
      </c>
      <c r="DG17">
        <v>1.8555078432980106E-3</v>
      </c>
      <c r="DH17">
        <v>3.2211843226355955E-3</v>
      </c>
      <c r="DI17">
        <v>1.2206502964368891E-3</v>
      </c>
      <c r="DJ17">
        <v>9.7563030614934525E-4</v>
      </c>
      <c r="DK17">
        <v>1.8300169997268526E-3</v>
      </c>
      <c r="DL17">
        <v>2.5459718410838178E-3</v>
      </c>
      <c r="DM17" s="54"/>
    </row>
    <row r="18" spans="1:117" x14ac:dyDescent="0.4">
      <c r="A18">
        <v>17</v>
      </c>
      <c r="B18">
        <v>3.7934040318307041E-4</v>
      </c>
      <c r="C18">
        <v>9.1667515541421659E-4</v>
      </c>
      <c r="D18">
        <v>1.785595164054347E-4</v>
      </c>
      <c r="E18">
        <v>1.6010637757059997E-3</v>
      </c>
      <c r="F18">
        <v>1.9288191141266322E-4</v>
      </c>
      <c r="G18">
        <v>9.8923369055961313E-4</v>
      </c>
      <c r="H18">
        <v>7.144226526621648E-4</v>
      </c>
      <c r="I18">
        <v>1.0662226286044851E-4</v>
      </c>
      <c r="J18">
        <v>1.3906623375225507E-4</v>
      </c>
      <c r="K18">
        <v>4.6335043276872662E-5</v>
      </c>
      <c r="L18">
        <v>1.9553837923032193E-4</v>
      </c>
      <c r="M18">
        <v>1.1415287728325383E-4</v>
      </c>
      <c r="N18">
        <v>3.666240204905896E-4</v>
      </c>
      <c r="O18">
        <v>4.2568699047039462E-3</v>
      </c>
      <c r="P18">
        <v>1.3108162469402664E-3</v>
      </c>
      <c r="Q18">
        <v>2.6149063318740571E-3</v>
      </c>
      <c r="R18">
        <v>1.0135030775348473</v>
      </c>
      <c r="S18">
        <v>2.188371249246221E-3</v>
      </c>
      <c r="T18">
        <v>5.635392430111001E-3</v>
      </c>
      <c r="U18">
        <v>1.5665349616679529E-2</v>
      </c>
      <c r="V18">
        <v>1.9182803375107954E-3</v>
      </c>
      <c r="W18">
        <v>1.4587349903461921E-2</v>
      </c>
      <c r="X18">
        <v>1.6359182756064473E-3</v>
      </c>
      <c r="Y18">
        <v>4.3133705866238079E-4</v>
      </c>
      <c r="Z18">
        <v>2.6119018928543109E-4</v>
      </c>
      <c r="AA18">
        <v>1.5702542744125162E-4</v>
      </c>
      <c r="AB18">
        <v>2.1673187031378675E-3</v>
      </c>
      <c r="AC18">
        <v>2.2965012709454658E-4</v>
      </c>
      <c r="AD18">
        <v>6.6101575313646464E-5</v>
      </c>
      <c r="AE18">
        <v>1.0969699815813575E-4</v>
      </c>
      <c r="AF18">
        <v>1.8032710738875307E-4</v>
      </c>
      <c r="AG18">
        <v>2.0301010766457964E-4</v>
      </c>
      <c r="AH18">
        <v>1.6188713223860295E-4</v>
      </c>
      <c r="AI18">
        <v>1.6161326063330274E-4</v>
      </c>
      <c r="AJ18">
        <v>1.5494609395820842E-4</v>
      </c>
      <c r="AK18">
        <v>1.421757131192834E-4</v>
      </c>
      <c r="AL18">
        <v>6.2926833394065713E-5</v>
      </c>
      <c r="AM18">
        <v>2.7997126480966823E-4</v>
      </c>
      <c r="AN18">
        <v>2.0866589467494271E-4</v>
      </c>
      <c r="AO18">
        <v>3.8502749373522038E-4</v>
      </c>
      <c r="AP18">
        <v>5.0200384268284429E-4</v>
      </c>
      <c r="AQ18">
        <v>1.3391735199956228E-4</v>
      </c>
      <c r="AR18">
        <v>1.6286939142414405E-4</v>
      </c>
      <c r="AS18">
        <v>1.1825791523087372E-4</v>
      </c>
      <c r="AT18">
        <v>1.2130494432381606E-4</v>
      </c>
      <c r="AU18">
        <v>1.3688740079700781E-4</v>
      </c>
      <c r="AV18">
        <v>1.3411552770643974E-4</v>
      </c>
      <c r="AW18">
        <v>1.1335595241898891E-4</v>
      </c>
      <c r="AX18">
        <v>1.1960995481240098E-4</v>
      </c>
      <c r="AY18">
        <v>1.5052951640567023E-4</v>
      </c>
      <c r="AZ18">
        <v>1.209442246956697E-4</v>
      </c>
      <c r="BA18">
        <v>1.3311138959267075E-4</v>
      </c>
      <c r="BB18">
        <v>1.0275565936069209E-4</v>
      </c>
      <c r="BC18">
        <v>1.4083524901923312E-4</v>
      </c>
      <c r="BD18">
        <v>1.8591921615299908E-4</v>
      </c>
      <c r="BE18">
        <v>1.6353089827166289E-4</v>
      </c>
      <c r="BF18">
        <v>1.5456178644315124E-4</v>
      </c>
      <c r="BG18">
        <v>1.6321320904942528E-4</v>
      </c>
      <c r="BH18">
        <v>1.3322547839379645E-4</v>
      </c>
      <c r="BI18">
        <v>1.5740371129032658E-4</v>
      </c>
      <c r="BJ18">
        <v>1.7446327854434403E-4</v>
      </c>
      <c r="BK18">
        <v>1.7542089130308182E-4</v>
      </c>
      <c r="BL18">
        <v>1.8816826988102508E-4</v>
      </c>
      <c r="BM18">
        <v>1.2674850183588943E-4</v>
      </c>
      <c r="BN18">
        <v>1.0169465481350037E-4</v>
      </c>
      <c r="BO18">
        <v>6.2056315104134913E-5</v>
      </c>
      <c r="BP18">
        <v>7.1623544192589349E-5</v>
      </c>
      <c r="BQ18">
        <v>7.9357675151726863E-5</v>
      </c>
      <c r="BR18">
        <v>1.516556865129806E-4</v>
      </c>
      <c r="BS18">
        <v>1.7114699131994462E-4</v>
      </c>
      <c r="BT18">
        <v>1.5024875987119357E-4</v>
      </c>
      <c r="BU18">
        <v>1.1912723888936495E-4</v>
      </c>
      <c r="BV18">
        <v>1.5882125415001602E-4</v>
      </c>
      <c r="BW18">
        <v>1.5854407132341914E-4</v>
      </c>
      <c r="BX18">
        <v>4.4238474380469246E-4</v>
      </c>
      <c r="BY18">
        <v>1.5312130579909554E-3</v>
      </c>
      <c r="BZ18">
        <v>2.8514406822718026E-3</v>
      </c>
      <c r="CA18">
        <v>1.0176580937252786E-4</v>
      </c>
      <c r="CB18">
        <v>9.0757926107964647E-5</v>
      </c>
      <c r="CC18">
        <v>7.804252932362788E-5</v>
      </c>
      <c r="CD18">
        <v>7.2950257506653707E-5</v>
      </c>
      <c r="CE18">
        <v>1.3056214690096888E-4</v>
      </c>
      <c r="CF18">
        <v>6.5432055735352104E-5</v>
      </c>
      <c r="CG18">
        <v>7.9333445707936508E-5</v>
      </c>
      <c r="CH18">
        <v>1.5643048503176024E-4</v>
      </c>
      <c r="CI18">
        <v>8.343253527973381E-5</v>
      </c>
      <c r="CJ18">
        <v>8.2531669199695373E-5</v>
      </c>
      <c r="CK18">
        <v>9.486107050476835E-5</v>
      </c>
      <c r="CL18">
        <v>1.9978721796743801E-5</v>
      </c>
      <c r="CM18">
        <v>2.5984317788947606E-5</v>
      </c>
      <c r="CN18">
        <v>6.4554148989834148E-5</v>
      </c>
      <c r="CO18">
        <v>5.6455997528434638E-5</v>
      </c>
      <c r="CP18">
        <v>9.862144974425188E-5</v>
      </c>
      <c r="CQ18">
        <v>2.3428624613292119E-5</v>
      </c>
      <c r="CR18">
        <v>3.0240020050710324E-5</v>
      </c>
      <c r="CS18">
        <v>5.9573005628225229E-5</v>
      </c>
      <c r="CT18">
        <v>8.9628556844359295E-5</v>
      </c>
      <c r="CU18">
        <v>5.8776855480479161E-5</v>
      </c>
      <c r="CV18">
        <v>8.2622979615154101E-5</v>
      </c>
      <c r="CW18">
        <v>1.2226183084545713E-4</v>
      </c>
      <c r="CX18">
        <v>8.2445345940225075E-5</v>
      </c>
      <c r="CY18">
        <v>3.9168481073841233E-4</v>
      </c>
      <c r="CZ18">
        <v>6.055220128727731E-4</v>
      </c>
      <c r="DA18">
        <v>1.8325219861786002E-4</v>
      </c>
      <c r="DB18">
        <v>3.4076260533406043E-4</v>
      </c>
      <c r="DC18">
        <v>1.2915904015298342E-4</v>
      </c>
      <c r="DD18">
        <v>3.4323325490881945E-4</v>
      </c>
      <c r="DE18">
        <v>1.1240330656651673E-3</v>
      </c>
      <c r="DF18">
        <v>2.6818438310474425E-4</v>
      </c>
      <c r="DG18">
        <v>6.616766674556844E-4</v>
      </c>
      <c r="DH18">
        <v>9.0434345635390741E-4</v>
      </c>
      <c r="DI18">
        <v>1.8309994447444648E-4</v>
      </c>
      <c r="DJ18">
        <v>2.2437994263173593E-4</v>
      </c>
      <c r="DK18">
        <v>2.0010565332554797E-4</v>
      </c>
      <c r="DL18">
        <v>4.6984078340104647E-4</v>
      </c>
      <c r="DM18" s="54"/>
    </row>
    <row r="19" spans="1:117" x14ac:dyDescent="0.4">
      <c r="A19">
        <v>18</v>
      </c>
      <c r="B19">
        <v>3.9768421793834021E-4</v>
      </c>
      <c r="C19">
        <v>8.5395437776303773E-4</v>
      </c>
      <c r="D19">
        <v>1.7485365063033212E-4</v>
      </c>
      <c r="E19">
        <v>7.6630738632901937E-4</v>
      </c>
      <c r="F19">
        <v>9.3215173914023354E-5</v>
      </c>
      <c r="G19">
        <v>2.9552473071465716E-4</v>
      </c>
      <c r="H19">
        <v>2.884087100799679E-4</v>
      </c>
      <c r="I19">
        <v>1.0398752706798354E-4</v>
      </c>
      <c r="J19">
        <v>8.8095575926131034E-5</v>
      </c>
      <c r="K19">
        <v>4.0527127552458769E-5</v>
      </c>
      <c r="L19">
        <v>2.1474278331630413E-4</v>
      </c>
      <c r="M19">
        <v>1.018578639177843E-4</v>
      </c>
      <c r="N19">
        <v>1.1228833208140399E-4</v>
      </c>
      <c r="O19">
        <v>5.0585999709920745E-4</v>
      </c>
      <c r="P19">
        <v>4.4595700116666906E-3</v>
      </c>
      <c r="Q19">
        <v>2.2564727326091286E-3</v>
      </c>
      <c r="R19">
        <v>1.6167832566083042E-2</v>
      </c>
      <c r="S19">
        <v>1.2638094251352654</v>
      </c>
      <c r="T19">
        <v>4.3910592463238616E-3</v>
      </c>
      <c r="U19">
        <v>2.5961168148264258E-2</v>
      </c>
      <c r="V19">
        <v>4.08634060256382E-3</v>
      </c>
      <c r="W19">
        <v>1.3133196343716708E-2</v>
      </c>
      <c r="X19">
        <v>1.4109200578416926E-3</v>
      </c>
      <c r="Y19">
        <v>7.8491626024321747E-4</v>
      </c>
      <c r="Z19">
        <v>1.7235969471339217E-4</v>
      </c>
      <c r="AA19">
        <v>1.3408987411093974E-4</v>
      </c>
      <c r="AB19">
        <v>3.2440531660682934E-4</v>
      </c>
      <c r="AC19">
        <v>2.4171006985822393E-4</v>
      </c>
      <c r="AD19">
        <v>4.1236522269072854E-5</v>
      </c>
      <c r="AE19">
        <v>7.8111634361606563E-5</v>
      </c>
      <c r="AF19">
        <v>1.2285649489314127E-4</v>
      </c>
      <c r="AG19">
        <v>1.2906590835401002E-4</v>
      </c>
      <c r="AH19">
        <v>1.4859451702756461E-4</v>
      </c>
      <c r="AI19">
        <v>1.6128070833650786E-4</v>
      </c>
      <c r="AJ19">
        <v>1.8132884796574387E-4</v>
      </c>
      <c r="AK19">
        <v>1.631164147622487E-4</v>
      </c>
      <c r="AL19">
        <v>2.2828482188587214E-4</v>
      </c>
      <c r="AM19">
        <v>2.1492565174143457E-3</v>
      </c>
      <c r="AN19">
        <v>3.3154674788910525E-4</v>
      </c>
      <c r="AO19">
        <v>1.9258911371375499E-3</v>
      </c>
      <c r="AP19">
        <v>2.5947063710473547E-3</v>
      </c>
      <c r="AQ19">
        <v>2.4870911269511248E-3</v>
      </c>
      <c r="AR19">
        <v>1.7559941123542676E-4</v>
      </c>
      <c r="AS19">
        <v>1.1722016476782467E-4</v>
      </c>
      <c r="AT19">
        <v>1.0303882932341487E-4</v>
      </c>
      <c r="AU19">
        <v>1.1812064865617305E-4</v>
      </c>
      <c r="AV19">
        <v>1.1731194706270006E-4</v>
      </c>
      <c r="AW19">
        <v>1.1523748145856831E-4</v>
      </c>
      <c r="AX19">
        <v>1.34501114576166E-4</v>
      </c>
      <c r="AY19">
        <v>1.5660641496789064E-4</v>
      </c>
      <c r="AZ19">
        <v>1.4658206256541989E-4</v>
      </c>
      <c r="BA19">
        <v>1.2546827154361062E-4</v>
      </c>
      <c r="BB19">
        <v>9.2725869937811001E-5</v>
      </c>
      <c r="BC19">
        <v>1.294039063318886E-4</v>
      </c>
      <c r="BD19">
        <v>1.3571549296832215E-4</v>
      </c>
      <c r="BE19">
        <v>1.3769540495182613E-4</v>
      </c>
      <c r="BF19">
        <v>1.5254436873893138E-4</v>
      </c>
      <c r="BG19">
        <v>1.6123369207508037E-4</v>
      </c>
      <c r="BH19">
        <v>1.0975840407929372E-4</v>
      </c>
      <c r="BI19">
        <v>1.6928243332965743E-4</v>
      </c>
      <c r="BJ19">
        <v>1.703765770376597E-4</v>
      </c>
      <c r="BK19">
        <v>1.4036347635810014E-4</v>
      </c>
      <c r="BL19">
        <v>1.7126885362368362E-4</v>
      </c>
      <c r="BM19">
        <v>1.3080921444146398E-4</v>
      </c>
      <c r="BN19">
        <v>1.1533869334545345E-4</v>
      </c>
      <c r="BO19">
        <v>8.2746250752337131E-5</v>
      </c>
      <c r="BP19">
        <v>1.1895993876323479E-4</v>
      </c>
      <c r="BQ19">
        <v>8.2102145002652322E-5</v>
      </c>
      <c r="BR19">
        <v>1.4450368689922165E-4</v>
      </c>
      <c r="BS19">
        <v>1.9394290531205046E-4</v>
      </c>
      <c r="BT19">
        <v>1.7881362306230278E-4</v>
      </c>
      <c r="BU19">
        <v>1.7626186406424288E-4</v>
      </c>
      <c r="BV19">
        <v>2.1081862846457992E-4</v>
      </c>
      <c r="BW19">
        <v>9.9394312614860082E-5</v>
      </c>
      <c r="BX19">
        <v>2.3441291415606823E-4</v>
      </c>
      <c r="BY19">
        <v>7.917392135490225E-4</v>
      </c>
      <c r="BZ19">
        <v>1.5949248981869505E-3</v>
      </c>
      <c r="CA19">
        <v>8.7471316640630657E-5</v>
      </c>
      <c r="CB19">
        <v>8.5465638268949855E-5</v>
      </c>
      <c r="CC19">
        <v>8.0158422294245851E-5</v>
      </c>
      <c r="CD19">
        <v>6.5936540162122429E-5</v>
      </c>
      <c r="CE19">
        <v>1.2656914321497104E-4</v>
      </c>
      <c r="CF19">
        <v>7.0527706182817786E-5</v>
      </c>
      <c r="CG19">
        <v>6.3335333814978619E-5</v>
      </c>
      <c r="CH19">
        <v>1.2253788890171757E-4</v>
      </c>
      <c r="CI19">
        <v>6.2783684823244823E-5</v>
      </c>
      <c r="CJ19">
        <v>6.6654152498330101E-5</v>
      </c>
      <c r="CK19">
        <v>7.9016512084557704E-5</v>
      </c>
      <c r="CL19">
        <v>1.467544423762887E-5</v>
      </c>
      <c r="CM19">
        <v>1.717257283856819E-5</v>
      </c>
      <c r="CN19">
        <v>4.0272985120349949E-5</v>
      </c>
      <c r="CO19">
        <v>4.4125335361696951E-5</v>
      </c>
      <c r="CP19">
        <v>8.8788723668044764E-5</v>
      </c>
      <c r="CQ19">
        <v>1.8750610599031025E-5</v>
      </c>
      <c r="CR19">
        <v>2.3978541638838601E-5</v>
      </c>
      <c r="CS19">
        <v>5.1647987749617079E-5</v>
      </c>
      <c r="CT19">
        <v>6.8551858641661612E-5</v>
      </c>
      <c r="CU19">
        <v>4.44808661827155E-5</v>
      </c>
      <c r="CV19">
        <v>5.7035208463518053E-5</v>
      </c>
      <c r="CW19">
        <v>1.5019724323281987E-4</v>
      </c>
      <c r="CX19">
        <v>6.4474977845519624E-5</v>
      </c>
      <c r="CY19">
        <v>1.6983826439629827E-4</v>
      </c>
      <c r="CZ19">
        <v>1.2930177853388288E-4</v>
      </c>
      <c r="DA19">
        <v>1.6491324673103443E-4</v>
      </c>
      <c r="DB19">
        <v>3.8555013026229674E-4</v>
      </c>
      <c r="DC19">
        <v>1.2874668050624294E-4</v>
      </c>
      <c r="DD19">
        <v>1.5398153259751126E-4</v>
      </c>
      <c r="DE19">
        <v>4.2441205390561276E-4</v>
      </c>
      <c r="DF19">
        <v>1.7417311523861638E-4</v>
      </c>
      <c r="DG19">
        <v>5.1558151365207062E-4</v>
      </c>
      <c r="DH19">
        <v>3.6153469269642854E-4</v>
      </c>
      <c r="DI19">
        <v>1.507649267603658E-4</v>
      </c>
      <c r="DJ19">
        <v>3.60028234316155E-4</v>
      </c>
      <c r="DK19">
        <v>2.1058038569994099E-4</v>
      </c>
      <c r="DL19">
        <v>4.1790824202338009E-5</v>
      </c>
      <c r="DM19" s="54"/>
    </row>
    <row r="20" spans="1:117" x14ac:dyDescent="0.4">
      <c r="A20">
        <v>19</v>
      </c>
      <c r="B20">
        <v>8.4218840178088732E-4</v>
      </c>
      <c r="C20">
        <v>2.6450064701342688E-3</v>
      </c>
      <c r="D20">
        <v>4.8103403130959557E-4</v>
      </c>
      <c r="E20">
        <v>1.5975574945104631E-3</v>
      </c>
      <c r="F20">
        <v>3.0537177661257896E-4</v>
      </c>
      <c r="G20">
        <v>9.9324219156902028E-4</v>
      </c>
      <c r="H20">
        <v>7.364400722693049E-4</v>
      </c>
      <c r="I20">
        <v>1.7268561285780495E-4</v>
      </c>
      <c r="J20">
        <v>1.0944100457059528E-4</v>
      </c>
      <c r="K20">
        <v>7.1544975341542358E-5</v>
      </c>
      <c r="L20">
        <v>3.3348373462735589E-4</v>
      </c>
      <c r="M20">
        <v>1.7157823820119328E-4</v>
      </c>
      <c r="N20">
        <v>3.1462199277117463E-4</v>
      </c>
      <c r="O20">
        <v>2.4804749096100495E-3</v>
      </c>
      <c r="P20">
        <v>1.277089277138814E-3</v>
      </c>
      <c r="Q20">
        <v>3.4480273276328195E-3</v>
      </c>
      <c r="R20">
        <v>2.0922592648722725E-2</v>
      </c>
      <c r="S20">
        <v>3.4307184909305065E-3</v>
      </c>
      <c r="T20">
        <v>1.0192899256056183</v>
      </c>
      <c r="U20">
        <v>6.7390740605135405E-2</v>
      </c>
      <c r="V20">
        <v>2.6156266895698808E-2</v>
      </c>
      <c r="W20">
        <v>1.9990569612881866E-2</v>
      </c>
      <c r="X20">
        <v>1.3537111827323417E-2</v>
      </c>
      <c r="Y20">
        <v>1.5070222999734897E-2</v>
      </c>
      <c r="Z20">
        <v>5.159241292094029E-4</v>
      </c>
      <c r="AA20">
        <v>3.3322908059794969E-4</v>
      </c>
      <c r="AB20">
        <v>1.4195304092110431E-3</v>
      </c>
      <c r="AC20">
        <v>6.0130025023967765E-4</v>
      </c>
      <c r="AD20">
        <v>9.6672508763869601E-5</v>
      </c>
      <c r="AE20">
        <v>2.802748541415046E-4</v>
      </c>
      <c r="AF20">
        <v>3.9842709251764429E-4</v>
      </c>
      <c r="AG20">
        <v>3.3186765749251677E-4</v>
      </c>
      <c r="AH20">
        <v>2.9022928892483656E-4</v>
      </c>
      <c r="AI20">
        <v>3.1850007145139302E-4</v>
      </c>
      <c r="AJ20">
        <v>2.9342659365959301E-4</v>
      </c>
      <c r="AK20">
        <v>2.7594097552060312E-4</v>
      </c>
      <c r="AL20">
        <v>1.184611013506109E-4</v>
      </c>
      <c r="AM20">
        <v>3.6318634932308596E-4</v>
      </c>
      <c r="AN20">
        <v>9.8712169765907405E-4</v>
      </c>
      <c r="AO20">
        <v>3.7813691310713385E-4</v>
      </c>
      <c r="AP20">
        <v>4.6549618449895868E-4</v>
      </c>
      <c r="AQ20">
        <v>2.4288634778935276E-4</v>
      </c>
      <c r="AR20">
        <v>4.0021754902332297E-4</v>
      </c>
      <c r="AS20">
        <v>2.1238006259153205E-4</v>
      </c>
      <c r="AT20">
        <v>2.6317238519220376E-4</v>
      </c>
      <c r="AU20">
        <v>2.3823557870344535E-4</v>
      </c>
      <c r="AV20">
        <v>3.6640669987270791E-4</v>
      </c>
      <c r="AW20">
        <v>2.0654988494451159E-4</v>
      </c>
      <c r="AX20">
        <v>2.0778995329943828E-4</v>
      </c>
      <c r="AY20">
        <v>2.4763910955171825E-4</v>
      </c>
      <c r="AZ20">
        <v>3.0246792961576512E-4</v>
      </c>
      <c r="BA20">
        <v>2.6110504430110193E-4</v>
      </c>
      <c r="BB20">
        <v>2.1081219274985655E-4</v>
      </c>
      <c r="BC20">
        <v>2.9724887298236555E-4</v>
      </c>
      <c r="BD20">
        <v>3.0199108772874342E-4</v>
      </c>
      <c r="BE20">
        <v>2.6080469931479493E-4</v>
      </c>
      <c r="BF20">
        <v>3.2496572537456351E-4</v>
      </c>
      <c r="BG20">
        <v>3.5669326600107359E-4</v>
      </c>
      <c r="BH20">
        <v>2.6835602845290434E-4</v>
      </c>
      <c r="BI20">
        <v>3.443109414682288E-4</v>
      </c>
      <c r="BJ20">
        <v>4.8364349295028852E-4</v>
      </c>
      <c r="BK20">
        <v>3.5921019343873139E-4</v>
      </c>
      <c r="BL20">
        <v>3.5809752524461536E-4</v>
      </c>
      <c r="BM20">
        <v>2.3074542191621993E-4</v>
      </c>
      <c r="BN20">
        <v>1.5409086180756789E-4</v>
      </c>
      <c r="BO20">
        <v>9.8273572491397522E-5</v>
      </c>
      <c r="BP20">
        <v>1.3201413298277154E-4</v>
      </c>
      <c r="BQ20">
        <v>1.4688522771867527E-4</v>
      </c>
      <c r="BR20">
        <v>3.1624598846687681E-4</v>
      </c>
      <c r="BS20">
        <v>3.1313960171244797E-4</v>
      </c>
      <c r="BT20">
        <v>2.8153323830889512E-4</v>
      </c>
      <c r="BU20">
        <v>1.9986834879844208E-4</v>
      </c>
      <c r="BV20">
        <v>2.9679549144884823E-4</v>
      </c>
      <c r="BW20">
        <v>2.1908041028611739E-4</v>
      </c>
      <c r="BX20">
        <v>1.3535054880278029E-3</v>
      </c>
      <c r="BY20">
        <v>4.3083519261572596E-3</v>
      </c>
      <c r="BZ20">
        <v>4.5267547534672721E-3</v>
      </c>
      <c r="CA20">
        <v>2.0967682293764861E-4</v>
      </c>
      <c r="CB20">
        <v>1.5161406073185295E-4</v>
      </c>
      <c r="CC20">
        <v>1.7929208203634934E-4</v>
      </c>
      <c r="CD20">
        <v>1.4708615355575949E-4</v>
      </c>
      <c r="CE20">
        <v>2.4101820305503699E-4</v>
      </c>
      <c r="CF20">
        <v>1.0284303811985529E-4</v>
      </c>
      <c r="CG20">
        <v>1.4725179022510821E-4</v>
      </c>
      <c r="CH20">
        <v>2.7430108209984278E-4</v>
      </c>
      <c r="CI20">
        <v>1.4705880078850762E-4</v>
      </c>
      <c r="CJ20">
        <v>1.6699038630128263E-4</v>
      </c>
      <c r="CK20">
        <v>1.6807717376870259E-4</v>
      </c>
      <c r="CL20">
        <v>3.6322110760403306E-5</v>
      </c>
      <c r="CM20">
        <v>4.7578083511342804E-5</v>
      </c>
      <c r="CN20">
        <v>1.144279279346313E-4</v>
      </c>
      <c r="CO20">
        <v>1.0993159754844625E-4</v>
      </c>
      <c r="CP20">
        <v>1.7463222153092357E-4</v>
      </c>
      <c r="CQ20">
        <v>2.8472514445818686E-5</v>
      </c>
      <c r="CR20">
        <v>3.8294368371879241E-5</v>
      </c>
      <c r="CS20">
        <v>9.6014545502913964E-5</v>
      </c>
      <c r="CT20">
        <v>1.638811261543537E-4</v>
      </c>
      <c r="CU20">
        <v>1.1187572155182947E-4</v>
      </c>
      <c r="CV20">
        <v>1.4467681193178116E-4</v>
      </c>
      <c r="CW20">
        <v>2.1017825718103913E-4</v>
      </c>
      <c r="CX20">
        <v>1.3597908642545725E-4</v>
      </c>
      <c r="CY20">
        <v>4.7523078487996889E-4</v>
      </c>
      <c r="CZ20">
        <v>5.8126019710121946E-4</v>
      </c>
      <c r="DA20">
        <v>3.7224008094075527E-4</v>
      </c>
      <c r="DB20">
        <v>7.5112899924217056E-4</v>
      </c>
      <c r="DC20">
        <v>4.0501810667187743E-4</v>
      </c>
      <c r="DD20">
        <v>6.1655576389177272E-4</v>
      </c>
      <c r="DE20">
        <v>2.2515552622202058E-3</v>
      </c>
      <c r="DF20">
        <v>4.1562134165773896E-4</v>
      </c>
      <c r="DG20">
        <v>1.2561732449417355E-3</v>
      </c>
      <c r="DH20">
        <v>1.5718776341104219E-3</v>
      </c>
      <c r="DI20">
        <v>3.6873544036019213E-4</v>
      </c>
      <c r="DJ20">
        <v>4.0289240741242608E-4</v>
      </c>
      <c r="DK20">
        <v>3.4030187070014018E-4</v>
      </c>
      <c r="DL20">
        <v>9.9592903811487895E-5</v>
      </c>
      <c r="DM20" s="54"/>
    </row>
    <row r="21" spans="1:117" x14ac:dyDescent="0.4">
      <c r="A21">
        <v>20</v>
      </c>
      <c r="B21">
        <v>4.9304205747346258E-4</v>
      </c>
      <c r="C21">
        <v>8.4727544338126159E-4</v>
      </c>
      <c r="D21">
        <v>3.6920054942496248E-4</v>
      </c>
      <c r="E21">
        <v>1.0025500196146492E-3</v>
      </c>
      <c r="F21">
        <v>1.9985030951546383E-4</v>
      </c>
      <c r="G21">
        <v>6.2205326271323909E-4</v>
      </c>
      <c r="H21">
        <v>5.5805418398953638E-4</v>
      </c>
      <c r="I21">
        <v>5.3975104200493619E-4</v>
      </c>
      <c r="J21">
        <v>1.6591286785956808E-4</v>
      </c>
      <c r="K21">
        <v>2.3858458718657504E-4</v>
      </c>
      <c r="L21">
        <v>1.0535829188875537E-3</v>
      </c>
      <c r="M21">
        <v>3.8877329610281249E-4</v>
      </c>
      <c r="N21">
        <v>1.3309891757520454E-3</v>
      </c>
      <c r="O21">
        <v>7.6550709333180367E-4</v>
      </c>
      <c r="P21">
        <v>1.3023870449847545E-3</v>
      </c>
      <c r="Q21">
        <v>3.1927053301686581E-3</v>
      </c>
      <c r="R21">
        <v>6.5741170986811136E-3</v>
      </c>
      <c r="S21">
        <v>2.0615304796894394E-3</v>
      </c>
      <c r="T21">
        <v>4.5115722168160045E-3</v>
      </c>
      <c r="U21">
        <v>1.0273224338665303</v>
      </c>
      <c r="V21">
        <v>6.4998095345632492E-3</v>
      </c>
      <c r="W21">
        <v>6.7882345818032078E-3</v>
      </c>
      <c r="X21">
        <v>2.661573488655815E-3</v>
      </c>
      <c r="Y21">
        <v>2.0205734091659103E-3</v>
      </c>
      <c r="Z21">
        <v>6.6720466829940271E-4</v>
      </c>
      <c r="AA21">
        <v>2.605944030219202E-4</v>
      </c>
      <c r="AB21">
        <v>5.4230167590056568E-4</v>
      </c>
      <c r="AC21">
        <v>7.0714956521499212E-4</v>
      </c>
      <c r="AD21">
        <v>1.765688673716854E-4</v>
      </c>
      <c r="AE21">
        <v>2.620133321359352E-4</v>
      </c>
      <c r="AF21">
        <v>3.4555198144011769E-4</v>
      </c>
      <c r="AG21">
        <v>3.2661465774731178E-4</v>
      </c>
      <c r="AH21">
        <v>3.4056974280910214E-4</v>
      </c>
      <c r="AI21">
        <v>1.0222195120445708E-3</v>
      </c>
      <c r="AJ21">
        <v>8.5676200958554108E-4</v>
      </c>
      <c r="AK21">
        <v>5.235201958007353E-4</v>
      </c>
      <c r="AL21">
        <v>6.7860222521576904E-4</v>
      </c>
      <c r="AM21">
        <v>6.3873727345124722E-4</v>
      </c>
      <c r="AN21">
        <v>4.1471762964305703E-4</v>
      </c>
      <c r="AO21">
        <v>8.7505349687541374E-4</v>
      </c>
      <c r="AP21">
        <v>1.1817011337584365E-3</v>
      </c>
      <c r="AQ21">
        <v>5.1903032504256033E-4</v>
      </c>
      <c r="AR21">
        <v>2.6072903945408067E-3</v>
      </c>
      <c r="AS21">
        <v>4.8283292746542107E-4</v>
      </c>
      <c r="AT21">
        <v>5.0598276448415077E-4</v>
      </c>
      <c r="AU21">
        <v>5.2244074845259948E-4</v>
      </c>
      <c r="AV21">
        <v>4.2584714679651015E-4</v>
      </c>
      <c r="AW21">
        <v>3.6391266672611457E-4</v>
      </c>
      <c r="AX21">
        <v>5.4221336415352173E-4</v>
      </c>
      <c r="AY21">
        <v>7.3754422728791453E-4</v>
      </c>
      <c r="AZ21">
        <v>7.0853946727560027E-4</v>
      </c>
      <c r="BA21">
        <v>5.2306889850624826E-4</v>
      </c>
      <c r="BB21">
        <v>4.9393795509094477E-4</v>
      </c>
      <c r="BC21">
        <v>5.4770895720675998E-4</v>
      </c>
      <c r="BD21">
        <v>4.1453871484308679E-4</v>
      </c>
      <c r="BE21">
        <v>6.7296244692004463E-4</v>
      </c>
      <c r="BF21">
        <v>1.0026710806090326E-3</v>
      </c>
      <c r="BG21">
        <v>1.0461810311528212E-3</v>
      </c>
      <c r="BH21">
        <v>4.010192016706509E-4</v>
      </c>
      <c r="BI21">
        <v>1.5905728969433834E-3</v>
      </c>
      <c r="BJ21">
        <v>4.8706473106935598E-4</v>
      </c>
      <c r="BK21">
        <v>5.3583580191200698E-4</v>
      </c>
      <c r="BL21">
        <v>4.7604551660899167E-4</v>
      </c>
      <c r="BM21">
        <v>3.2267313029134644E-4</v>
      </c>
      <c r="BN21">
        <v>3.1962451781546744E-4</v>
      </c>
      <c r="BO21">
        <v>1.9517395591807883E-4</v>
      </c>
      <c r="BP21">
        <v>7.3710773208771746E-4</v>
      </c>
      <c r="BQ21">
        <v>3.5663883106770402E-4</v>
      </c>
      <c r="BR21">
        <v>1.5531838463263318E-3</v>
      </c>
      <c r="BS21">
        <v>4.2743847550198136E-4</v>
      </c>
      <c r="BT21">
        <v>4.0440846228349716E-4</v>
      </c>
      <c r="BU21">
        <v>3.35127880192558E-4</v>
      </c>
      <c r="BV21">
        <v>5.0496713108797255E-4</v>
      </c>
      <c r="BW21">
        <v>5.2677551778236575E-4</v>
      </c>
      <c r="BX21">
        <v>1.4854242882179191E-3</v>
      </c>
      <c r="BY21">
        <v>5.6773329786755453E-3</v>
      </c>
      <c r="BZ21">
        <v>1.6244929516609968E-2</v>
      </c>
      <c r="CA21">
        <v>2.891279808434932E-4</v>
      </c>
      <c r="CB21">
        <v>3.0823185031257275E-4</v>
      </c>
      <c r="CC21">
        <v>9.2200841684268611E-4</v>
      </c>
      <c r="CD21">
        <v>2.52031373753081E-4</v>
      </c>
      <c r="CE21">
        <v>6.2317726354171063E-4</v>
      </c>
      <c r="CF21">
        <v>2.333051330477431E-4</v>
      </c>
      <c r="CG21">
        <v>2.7900744067100956E-4</v>
      </c>
      <c r="CH21">
        <v>5.2829532563482165E-4</v>
      </c>
      <c r="CI21">
        <v>2.8664216617925133E-4</v>
      </c>
      <c r="CJ21">
        <v>3.1375117775595446E-4</v>
      </c>
      <c r="CK21">
        <v>3.7702668514716825E-4</v>
      </c>
      <c r="CL21">
        <v>7.5674015439818309E-5</v>
      </c>
      <c r="CM21">
        <v>9.5961075193550291E-5</v>
      </c>
      <c r="CN21">
        <v>2.0966851945702707E-4</v>
      </c>
      <c r="CO21">
        <v>2.4447955046405848E-4</v>
      </c>
      <c r="CP21">
        <v>3.6602490714251367E-4</v>
      </c>
      <c r="CQ21">
        <v>4.8568721078559005E-5</v>
      </c>
      <c r="CR21">
        <v>6.7103436889495119E-5</v>
      </c>
      <c r="CS21">
        <v>1.9101144911708601E-4</v>
      </c>
      <c r="CT21">
        <v>4.8448884295149218E-4</v>
      </c>
      <c r="CU21">
        <v>2.4330881888016948E-4</v>
      </c>
      <c r="CV21">
        <v>4.1191827579258993E-4</v>
      </c>
      <c r="CW21">
        <v>5.3337755939174259E-4</v>
      </c>
      <c r="CX21">
        <v>3.4579460698347934E-4</v>
      </c>
      <c r="CY21">
        <v>1.4132438290756712E-3</v>
      </c>
      <c r="CZ21">
        <v>9.9094108463504502E-4</v>
      </c>
      <c r="DA21">
        <v>1.0381270286656001E-3</v>
      </c>
      <c r="DB21">
        <v>2.3419791673036819E-3</v>
      </c>
      <c r="DC21">
        <v>1.0241576321127288E-3</v>
      </c>
      <c r="DD21">
        <v>6.1234853724980505E-4</v>
      </c>
      <c r="DE21">
        <v>2.7913990216892042E-3</v>
      </c>
      <c r="DF21">
        <v>5.7623142324583515E-4</v>
      </c>
      <c r="DG21">
        <v>8.9347928692118091E-4</v>
      </c>
      <c r="DH21">
        <v>2.7856228812548007E-3</v>
      </c>
      <c r="DI21">
        <v>3.6082546334147093E-4</v>
      </c>
      <c r="DJ21">
        <v>4.624048459331674E-4</v>
      </c>
      <c r="DK21">
        <v>7.7076696590373285E-4</v>
      </c>
      <c r="DL21">
        <v>3.9249250990800686E-4</v>
      </c>
      <c r="DM21" s="54"/>
    </row>
    <row r="22" spans="1:117" x14ac:dyDescent="0.4">
      <c r="A22">
        <v>21</v>
      </c>
      <c r="B22">
        <v>1.1833613640498326E-3</v>
      </c>
      <c r="C22">
        <v>3.1395416124565039E-3</v>
      </c>
      <c r="D22">
        <v>4.8400403998881153E-4</v>
      </c>
      <c r="E22">
        <v>2.8942511400544984E-3</v>
      </c>
      <c r="F22">
        <v>2.7156131644068379E-4</v>
      </c>
      <c r="G22">
        <v>1.0135441243259704E-3</v>
      </c>
      <c r="H22">
        <v>8.3807122083425531E-4</v>
      </c>
      <c r="I22">
        <v>4.6282015360717599E-4</v>
      </c>
      <c r="J22">
        <v>3.4989648040761379E-4</v>
      </c>
      <c r="K22">
        <v>2.0415253722604816E-4</v>
      </c>
      <c r="L22">
        <v>1.1794706904938803E-3</v>
      </c>
      <c r="M22">
        <v>4.4211062107127043E-4</v>
      </c>
      <c r="N22">
        <v>5.9253901469506092E-4</v>
      </c>
      <c r="O22">
        <v>1.4190536719290829E-3</v>
      </c>
      <c r="P22">
        <v>4.4547798811852279E-3</v>
      </c>
      <c r="Q22">
        <v>1.2519107079517752E-2</v>
      </c>
      <c r="R22">
        <v>8.632437742046967E-3</v>
      </c>
      <c r="S22">
        <v>4.5906837746643491E-3</v>
      </c>
      <c r="T22">
        <v>3.3016717407515481E-2</v>
      </c>
      <c r="U22">
        <v>5.9264302092567188E-2</v>
      </c>
      <c r="V22">
        <v>1.1125016828668706</v>
      </c>
      <c r="W22">
        <v>4.9205266096267769E-2</v>
      </c>
      <c r="X22">
        <v>5.1059405022350374E-2</v>
      </c>
      <c r="Y22">
        <v>1.0993275992956134E-2</v>
      </c>
      <c r="Z22">
        <v>3.1472241922686074E-3</v>
      </c>
      <c r="AA22">
        <v>4.295433083802822E-4</v>
      </c>
      <c r="AB22">
        <v>8.9108295123313758E-4</v>
      </c>
      <c r="AC22">
        <v>6.3773590081672141E-4</v>
      </c>
      <c r="AD22">
        <v>4.0945033028157765E-4</v>
      </c>
      <c r="AE22">
        <v>2.9609571388033643E-4</v>
      </c>
      <c r="AF22">
        <v>4.4318875154864538E-4</v>
      </c>
      <c r="AG22">
        <v>4.3787826133114818E-4</v>
      </c>
      <c r="AH22">
        <v>4.8498796351957162E-4</v>
      </c>
      <c r="AI22">
        <v>6.4825333371822775E-4</v>
      </c>
      <c r="AJ22">
        <v>7.5560150025965321E-4</v>
      </c>
      <c r="AK22">
        <v>5.8807651932977925E-4</v>
      </c>
      <c r="AL22">
        <v>3.792336451210869E-4</v>
      </c>
      <c r="AM22">
        <v>2.4221251454764341E-3</v>
      </c>
      <c r="AN22">
        <v>5.3194549407770575E-4</v>
      </c>
      <c r="AO22">
        <v>7.663487413012936E-4</v>
      </c>
      <c r="AP22">
        <v>2.5726006182968521E-3</v>
      </c>
      <c r="AQ22">
        <v>6.003209457164007E-4</v>
      </c>
      <c r="AR22">
        <v>5.730119921526555E-4</v>
      </c>
      <c r="AS22">
        <v>4.6543390313790036E-4</v>
      </c>
      <c r="AT22">
        <v>5.346681302980695E-4</v>
      </c>
      <c r="AU22">
        <v>7.8187265239740321E-4</v>
      </c>
      <c r="AV22">
        <v>6.5320988381246373E-4</v>
      </c>
      <c r="AW22">
        <v>3.6532459380607217E-4</v>
      </c>
      <c r="AX22">
        <v>5.6898500729741564E-4</v>
      </c>
      <c r="AY22">
        <v>8.8316325856270484E-4</v>
      </c>
      <c r="AZ22">
        <v>4.0390693283195279E-4</v>
      </c>
      <c r="BA22">
        <v>5.694019558436117E-4</v>
      </c>
      <c r="BB22">
        <v>5.5756136402694393E-4</v>
      </c>
      <c r="BC22">
        <v>6.5495530066280881E-4</v>
      </c>
      <c r="BD22">
        <v>5.7089048812954243E-4</v>
      </c>
      <c r="BE22">
        <v>6.6009106781340194E-4</v>
      </c>
      <c r="BF22">
        <v>5.919568761851941E-4</v>
      </c>
      <c r="BG22">
        <v>4.5505240385548769E-4</v>
      </c>
      <c r="BH22">
        <v>4.0628993035022036E-4</v>
      </c>
      <c r="BI22">
        <v>6.7082456076516584E-4</v>
      </c>
      <c r="BJ22">
        <v>7.1837563096765708E-4</v>
      </c>
      <c r="BK22">
        <v>5.0151644617595927E-4</v>
      </c>
      <c r="BL22">
        <v>5.2686844967673291E-4</v>
      </c>
      <c r="BM22">
        <v>8.4223710847457537E-4</v>
      </c>
      <c r="BN22">
        <v>5.5419217082902238E-4</v>
      </c>
      <c r="BO22">
        <v>4.0263952744066286E-4</v>
      </c>
      <c r="BP22">
        <v>5.3958382860923282E-4</v>
      </c>
      <c r="BQ22">
        <v>4.2434475389219813E-4</v>
      </c>
      <c r="BR22">
        <v>7.0095041803860795E-4</v>
      </c>
      <c r="BS22">
        <v>6.9245144742454431E-4</v>
      </c>
      <c r="BT22">
        <v>5.7448579134139466E-4</v>
      </c>
      <c r="BU22">
        <v>5.836908235287557E-4</v>
      </c>
      <c r="BV22">
        <v>6.7258130811678112E-4</v>
      </c>
      <c r="BW22">
        <v>5.1579590023407792E-4</v>
      </c>
      <c r="BX22">
        <v>1.2555982208803447E-3</v>
      </c>
      <c r="BY22">
        <v>7.955042744948293E-3</v>
      </c>
      <c r="BZ22">
        <v>1.4544494633423692E-2</v>
      </c>
      <c r="CA22">
        <v>4.9549653256521187E-4</v>
      </c>
      <c r="CB22">
        <v>4.7452258029030968E-4</v>
      </c>
      <c r="CC22">
        <v>5.0022411111472177E-4</v>
      </c>
      <c r="CD22">
        <v>3.7183514516207609E-4</v>
      </c>
      <c r="CE22">
        <v>7.619103999346289E-4</v>
      </c>
      <c r="CF22">
        <v>4.2470680674959726E-4</v>
      </c>
      <c r="CG22">
        <v>5.5457055667436112E-4</v>
      </c>
      <c r="CH22">
        <v>1.1575194785885263E-3</v>
      </c>
      <c r="CI22">
        <v>4.7648954546848789E-4</v>
      </c>
      <c r="CJ22">
        <v>1.4801362052391288E-3</v>
      </c>
      <c r="CK22">
        <v>7.3773405874434823E-4</v>
      </c>
      <c r="CL22">
        <v>1.5948597021774432E-4</v>
      </c>
      <c r="CM22">
        <v>1.9098363129293685E-4</v>
      </c>
      <c r="CN22">
        <v>4.2958561290292976E-4</v>
      </c>
      <c r="CO22">
        <v>5.948033631667588E-4</v>
      </c>
      <c r="CP22">
        <v>6.2707405639656941E-4</v>
      </c>
      <c r="CQ22">
        <v>1.1328847539394965E-4</v>
      </c>
      <c r="CR22">
        <v>1.5363863910612048E-4</v>
      </c>
      <c r="CS22">
        <v>4.0136401047140583E-4</v>
      </c>
      <c r="CT22">
        <v>7.8819670561733671E-4</v>
      </c>
      <c r="CU22">
        <v>6.8252807822705239E-4</v>
      </c>
      <c r="CV22">
        <v>6.9679998061680142E-4</v>
      </c>
      <c r="CW22">
        <v>1.2091576447163144E-3</v>
      </c>
      <c r="CX22">
        <v>4.6421179189609142E-4</v>
      </c>
      <c r="CY22">
        <v>1.1215181517128269E-3</v>
      </c>
      <c r="CZ22">
        <v>1.156852608889955E-3</v>
      </c>
      <c r="DA22">
        <v>5.7518446189855723E-4</v>
      </c>
      <c r="DB22">
        <v>9.9959246983963431E-4</v>
      </c>
      <c r="DC22">
        <v>4.5987296191845174E-4</v>
      </c>
      <c r="DD22">
        <v>5.2524257190566951E-4</v>
      </c>
      <c r="DE22">
        <v>2.9368422772224735E-3</v>
      </c>
      <c r="DF22">
        <v>2.4709754291674046E-3</v>
      </c>
      <c r="DG22">
        <v>4.1140072479606514E-3</v>
      </c>
      <c r="DH22">
        <v>4.0293919538422901E-3</v>
      </c>
      <c r="DI22">
        <v>5.3840732035506276E-4</v>
      </c>
      <c r="DJ22">
        <v>1.0470918436022805E-3</v>
      </c>
      <c r="DK22">
        <v>1.2006423829733404E-3</v>
      </c>
      <c r="DL22">
        <v>1.8968354127887641E-4</v>
      </c>
      <c r="DM22" s="54"/>
    </row>
    <row r="23" spans="1:117" x14ac:dyDescent="0.4">
      <c r="A23">
        <v>22</v>
      </c>
      <c r="B23">
        <v>1.5055127773749627E-2</v>
      </c>
      <c r="C23">
        <v>5.4535904388278475E-2</v>
      </c>
      <c r="D23">
        <v>1.7425234125230762E-3</v>
      </c>
      <c r="E23">
        <v>3.8689098910294463E-2</v>
      </c>
      <c r="F23">
        <v>1.4061684273752606E-3</v>
      </c>
      <c r="G23">
        <v>7.4917083061887069E-3</v>
      </c>
      <c r="H23">
        <v>5.6008242846808396E-3</v>
      </c>
      <c r="I23">
        <v>5.0643370312663659E-4</v>
      </c>
      <c r="J23">
        <v>4.1480198495191204E-4</v>
      </c>
      <c r="K23">
        <v>2.1296335827641614E-4</v>
      </c>
      <c r="L23">
        <v>9.841027640967075E-4</v>
      </c>
      <c r="M23">
        <v>5.4153517781462956E-4</v>
      </c>
      <c r="N23">
        <v>1.0042037033901926E-3</v>
      </c>
      <c r="O23">
        <v>1.7013669175589347E-2</v>
      </c>
      <c r="P23">
        <v>1.556066486210479E-2</v>
      </c>
      <c r="Q23">
        <v>2.6248241921162607E-2</v>
      </c>
      <c r="R23">
        <v>4.1546025892851321E-2</v>
      </c>
      <c r="S23">
        <v>1.8549870581190578E-2</v>
      </c>
      <c r="T23">
        <v>3.0519109949232504E-2</v>
      </c>
      <c r="U23">
        <v>6.9448715570131783E-2</v>
      </c>
      <c r="V23">
        <v>2.4477008505561091E-2</v>
      </c>
      <c r="W23">
        <v>1.0657899929705972</v>
      </c>
      <c r="X23">
        <v>6.3085719341317448E-3</v>
      </c>
      <c r="Y23">
        <v>3.9604326156137491E-3</v>
      </c>
      <c r="Z23">
        <v>2.2057761663500774E-3</v>
      </c>
      <c r="AA23">
        <v>3.0898105317731799E-3</v>
      </c>
      <c r="AB23">
        <v>9.1152377973783612E-3</v>
      </c>
      <c r="AC23">
        <v>2.4978600704979085E-3</v>
      </c>
      <c r="AD23">
        <v>4.9430282393172109E-4</v>
      </c>
      <c r="AE23">
        <v>7.3326797628481136E-4</v>
      </c>
      <c r="AF23">
        <v>1.1640712343025648E-3</v>
      </c>
      <c r="AG23">
        <v>1.4596845026000795E-3</v>
      </c>
      <c r="AH23">
        <v>1.0671450177524176E-3</v>
      </c>
      <c r="AI23">
        <v>9.7495034820692806E-4</v>
      </c>
      <c r="AJ23">
        <v>8.8795723280998796E-4</v>
      </c>
      <c r="AK23">
        <v>8.4015898756419614E-4</v>
      </c>
      <c r="AL23">
        <v>3.0861517707009674E-4</v>
      </c>
      <c r="AM23">
        <v>1.3166651471274607E-3</v>
      </c>
      <c r="AN23">
        <v>5.828862396274003E-3</v>
      </c>
      <c r="AO23">
        <v>2.7078579334720953E-3</v>
      </c>
      <c r="AP23">
        <v>3.5139744723187848E-3</v>
      </c>
      <c r="AQ23">
        <v>8.7476752199457531E-4</v>
      </c>
      <c r="AR23">
        <v>8.5304591982565442E-4</v>
      </c>
      <c r="AS23">
        <v>7.3913568775071394E-4</v>
      </c>
      <c r="AT23">
        <v>7.3184416888053406E-4</v>
      </c>
      <c r="AU23">
        <v>8.167064270753273E-4</v>
      </c>
      <c r="AV23">
        <v>8.9262362272922555E-4</v>
      </c>
      <c r="AW23">
        <v>7.3808287634609111E-4</v>
      </c>
      <c r="AX23">
        <v>6.5454602430220846E-4</v>
      </c>
      <c r="AY23">
        <v>7.6950307753221106E-4</v>
      </c>
      <c r="AZ23">
        <v>6.990370917329845E-4</v>
      </c>
      <c r="BA23">
        <v>7.8719442141118032E-4</v>
      </c>
      <c r="BB23">
        <v>6.0005324690440482E-4</v>
      </c>
      <c r="BC23">
        <v>8.482395473690343E-4</v>
      </c>
      <c r="BD23">
        <v>9.3983877099215014E-4</v>
      </c>
      <c r="BE23">
        <v>7.8845668702445901E-4</v>
      </c>
      <c r="BF23">
        <v>9.3105980186645348E-4</v>
      </c>
      <c r="BG23">
        <v>1.0197004172228772E-3</v>
      </c>
      <c r="BH23">
        <v>8.643225075010909E-4</v>
      </c>
      <c r="BI23">
        <v>1.0427724917489746E-3</v>
      </c>
      <c r="BJ23">
        <v>1.2548265756443895E-3</v>
      </c>
      <c r="BK23">
        <v>1.1572332941506285E-3</v>
      </c>
      <c r="BL23">
        <v>1.2363047035636218E-3</v>
      </c>
      <c r="BM23">
        <v>8.2811149637533957E-4</v>
      </c>
      <c r="BN23">
        <v>5.5441807886214163E-4</v>
      </c>
      <c r="BO23">
        <v>3.5002793099335927E-4</v>
      </c>
      <c r="BP23">
        <v>5.689463755864186E-4</v>
      </c>
      <c r="BQ23">
        <v>5.0401515605513086E-4</v>
      </c>
      <c r="BR23">
        <v>2.1974766937320313E-3</v>
      </c>
      <c r="BS23">
        <v>1.0741928500688229E-3</v>
      </c>
      <c r="BT23">
        <v>9.8928115080770536E-4</v>
      </c>
      <c r="BU23">
        <v>6.9483425180155082E-4</v>
      </c>
      <c r="BV23">
        <v>1.0241187690944176E-3</v>
      </c>
      <c r="BW23">
        <v>9.6801043577452665E-4</v>
      </c>
      <c r="BX23">
        <v>3.2291811871116203E-3</v>
      </c>
      <c r="BY23">
        <v>5.6785269879651018E-3</v>
      </c>
      <c r="BZ23">
        <v>1.1702486677180123E-2</v>
      </c>
      <c r="CA23">
        <v>6.4823774723517746E-4</v>
      </c>
      <c r="CB23">
        <v>4.870788452611677E-4</v>
      </c>
      <c r="CC23">
        <v>4.7609832043997891E-4</v>
      </c>
      <c r="CD23">
        <v>4.7797911051852772E-4</v>
      </c>
      <c r="CE23">
        <v>7.7886907448788869E-4</v>
      </c>
      <c r="CF23">
        <v>3.5650566750997298E-4</v>
      </c>
      <c r="CG23">
        <v>5.3868955513288103E-4</v>
      </c>
      <c r="CH23">
        <v>2.9409609041776107E-3</v>
      </c>
      <c r="CI23">
        <v>8.8462304254413723E-4</v>
      </c>
      <c r="CJ23">
        <v>6.4504719588133312E-4</v>
      </c>
      <c r="CK23">
        <v>5.9115800513966131E-4</v>
      </c>
      <c r="CL23">
        <v>1.4359472909684088E-4</v>
      </c>
      <c r="CM23">
        <v>1.51482534284489E-4</v>
      </c>
      <c r="CN23">
        <v>3.7653101120025247E-4</v>
      </c>
      <c r="CO23">
        <v>4.0178359159184166E-4</v>
      </c>
      <c r="CP23">
        <v>6.6636502644192095E-4</v>
      </c>
      <c r="CQ23">
        <v>9.6969916393839013E-5</v>
      </c>
      <c r="CR23">
        <v>1.3399457676479363E-4</v>
      </c>
      <c r="CS23">
        <v>5.1502232746357618E-4</v>
      </c>
      <c r="CT23">
        <v>5.8934109225217894E-4</v>
      </c>
      <c r="CU23">
        <v>4.0704424000804785E-4</v>
      </c>
      <c r="CV23">
        <v>5.4904525838213433E-4</v>
      </c>
      <c r="CW23">
        <v>8.168958374938734E-4</v>
      </c>
      <c r="CX23">
        <v>6.6978779459149333E-4</v>
      </c>
      <c r="CY23">
        <v>2.2816613804437251E-3</v>
      </c>
      <c r="CZ23">
        <v>2.4780179313954125E-3</v>
      </c>
      <c r="DA23">
        <v>1.027421600161708E-3</v>
      </c>
      <c r="DB23">
        <v>1.9213855255073632E-3</v>
      </c>
      <c r="DC23">
        <v>7.8816255025720278E-4</v>
      </c>
      <c r="DD23">
        <v>1.204433139998547E-3</v>
      </c>
      <c r="DE23">
        <v>4.6064511637835667E-3</v>
      </c>
      <c r="DF23">
        <v>6.4719766491614095E-3</v>
      </c>
      <c r="DG23">
        <v>3.2454362994094169E-2</v>
      </c>
      <c r="DH23">
        <v>6.3929535906045486E-3</v>
      </c>
      <c r="DI23">
        <v>1.1716526340597203E-3</v>
      </c>
      <c r="DJ23">
        <v>1.3667051356092271E-3</v>
      </c>
      <c r="DK23">
        <v>3.7007954173534858E-3</v>
      </c>
      <c r="DL23">
        <v>5.0697700328126288E-4</v>
      </c>
      <c r="DM23" s="54"/>
    </row>
    <row r="24" spans="1:117" x14ac:dyDescent="0.4">
      <c r="A24">
        <v>23</v>
      </c>
      <c r="B24">
        <v>1.1273767027021565E-4</v>
      </c>
      <c r="C24">
        <v>1.518379676108459E-4</v>
      </c>
      <c r="D24">
        <v>7.8179228644100314E-5</v>
      </c>
      <c r="E24">
        <v>2.3110381019216479E-4</v>
      </c>
      <c r="F24">
        <v>6.1017380173630345E-5</v>
      </c>
      <c r="G24">
        <v>1.3796209469984212E-4</v>
      </c>
      <c r="H24">
        <v>1.4540678210028308E-4</v>
      </c>
      <c r="I24">
        <v>7.2683471126375334E-5</v>
      </c>
      <c r="J24">
        <v>5.4759093602631907E-5</v>
      </c>
      <c r="K24">
        <v>2.873093308581054E-5</v>
      </c>
      <c r="L24">
        <v>1.3744310400146649E-4</v>
      </c>
      <c r="M24">
        <v>7.1679210264435558E-5</v>
      </c>
      <c r="N24">
        <v>6.750803977978498E-5</v>
      </c>
      <c r="O24">
        <v>1.3963523488350391E-4</v>
      </c>
      <c r="P24">
        <v>1.8019379978940979E-4</v>
      </c>
      <c r="Q24">
        <v>1.7104546700890321E-3</v>
      </c>
      <c r="R24">
        <v>4.5743700388179293E-3</v>
      </c>
      <c r="S24">
        <v>1.4192204757358829E-3</v>
      </c>
      <c r="T24">
        <v>3.4189703042582936E-4</v>
      </c>
      <c r="U24">
        <v>8.6907225162147054E-4</v>
      </c>
      <c r="V24">
        <v>6.3229658119844578E-4</v>
      </c>
      <c r="W24">
        <v>9.3586804079300902E-4</v>
      </c>
      <c r="X24">
        <v>1.0174301362929334</v>
      </c>
      <c r="Y24">
        <v>1.4141820908570549E-4</v>
      </c>
      <c r="Z24">
        <v>1.8225172724028237E-3</v>
      </c>
      <c r="AA24">
        <v>8.335849793314354E-5</v>
      </c>
      <c r="AB24">
        <v>1.2857464434224783E-4</v>
      </c>
      <c r="AC24">
        <v>3.2017915110865963E-4</v>
      </c>
      <c r="AD24">
        <v>3.3854414549493357E-5</v>
      </c>
      <c r="AE24">
        <v>6.4259240182696183E-5</v>
      </c>
      <c r="AF24">
        <v>1.2413885516607672E-4</v>
      </c>
      <c r="AG24">
        <v>7.7032416962007758E-5</v>
      </c>
      <c r="AH24">
        <v>1.4566367562403212E-4</v>
      </c>
      <c r="AI24">
        <v>9.8462720436367593E-5</v>
      </c>
      <c r="AJ24">
        <v>1.9734143236091136E-4</v>
      </c>
      <c r="AK24">
        <v>2.3541146834836884E-4</v>
      </c>
      <c r="AL24">
        <v>3.9641851682775956E-5</v>
      </c>
      <c r="AM24">
        <v>1.5099473694189975E-4</v>
      </c>
      <c r="AN24">
        <v>7.4626102333259339E-5</v>
      </c>
      <c r="AO24">
        <v>1.0245432447554525E-4</v>
      </c>
      <c r="AP24">
        <v>2.3653085708688797E-4</v>
      </c>
      <c r="AQ24">
        <v>1.2176366172590497E-4</v>
      </c>
      <c r="AR24">
        <v>7.4528808151449674E-4</v>
      </c>
      <c r="AS24">
        <v>7.0686333996288831E-5</v>
      </c>
      <c r="AT24">
        <v>8.0381142015779807E-5</v>
      </c>
      <c r="AU24">
        <v>8.6208142088165898E-5</v>
      </c>
      <c r="AV24">
        <v>9.0460105473284889E-5</v>
      </c>
      <c r="AW24">
        <v>6.5405123505434397E-5</v>
      </c>
      <c r="AX24">
        <v>1.5926534185357056E-4</v>
      </c>
      <c r="AY24">
        <v>9.9215302706798448E-5</v>
      </c>
      <c r="AZ24">
        <v>8.7637482135210961E-5</v>
      </c>
      <c r="BA24">
        <v>9.7600485494488227E-5</v>
      </c>
      <c r="BB24">
        <v>7.2997372761963541E-5</v>
      </c>
      <c r="BC24">
        <v>1.024977516547387E-4</v>
      </c>
      <c r="BD24">
        <v>1.3520128886491156E-4</v>
      </c>
      <c r="BE24">
        <v>1.5144753029756858E-4</v>
      </c>
      <c r="BF24">
        <v>2.0012097582637007E-4</v>
      </c>
      <c r="BG24">
        <v>2.3496875128685052E-4</v>
      </c>
      <c r="BH24">
        <v>9.1724536796514104E-5</v>
      </c>
      <c r="BI24">
        <v>8.4924041591760501E-5</v>
      </c>
      <c r="BJ24">
        <v>9.1255821096793008E-5</v>
      </c>
      <c r="BK24">
        <v>1.2693574125608546E-4</v>
      </c>
      <c r="BL24">
        <v>1.2538118088479251E-4</v>
      </c>
      <c r="BM24">
        <v>7.8518240863199431E-5</v>
      </c>
      <c r="BN24">
        <v>7.8218906105226172E-5</v>
      </c>
      <c r="BO24">
        <v>5.3376700900022359E-5</v>
      </c>
      <c r="BP24">
        <v>6.8154487782673463E-5</v>
      </c>
      <c r="BQ24">
        <v>5.6045710016821836E-5</v>
      </c>
      <c r="BR24">
        <v>8.9841489845933926E-5</v>
      </c>
      <c r="BS24">
        <v>1.3293048410243153E-4</v>
      </c>
      <c r="BT24">
        <v>1.1315528100461257E-4</v>
      </c>
      <c r="BU24">
        <v>1.0202571158892652E-4</v>
      </c>
      <c r="BV24">
        <v>1.1816397897276651E-4</v>
      </c>
      <c r="BW24">
        <v>6.6567579779087602E-5</v>
      </c>
      <c r="BX24">
        <v>8.122181171064858E-5</v>
      </c>
      <c r="BY24">
        <v>3.8501236707363218E-4</v>
      </c>
      <c r="BZ24">
        <v>1.1570660312552787E-3</v>
      </c>
      <c r="CA24">
        <v>8.1778884193587042E-5</v>
      </c>
      <c r="CB24">
        <v>7.289605998165956E-5</v>
      </c>
      <c r="CC24">
        <v>5.3834470448297709E-5</v>
      </c>
      <c r="CD24">
        <v>6.2908021319878264E-5</v>
      </c>
      <c r="CE24">
        <v>9.0007139954192923E-5</v>
      </c>
      <c r="CF24">
        <v>5.2517342613638041E-5</v>
      </c>
      <c r="CG24">
        <v>6.8293510202870015E-5</v>
      </c>
      <c r="CH24">
        <v>1.0682606996369237E-4</v>
      </c>
      <c r="CI24">
        <v>5.5215864597606121E-5</v>
      </c>
      <c r="CJ24">
        <v>1.0505811848109468E-4</v>
      </c>
      <c r="CK24">
        <v>7.5757006905031505E-5</v>
      </c>
      <c r="CL24">
        <v>1.5299683353721899E-5</v>
      </c>
      <c r="CM24">
        <v>2.8299651494765181E-5</v>
      </c>
      <c r="CN24">
        <v>1.4191143141904821E-4</v>
      </c>
      <c r="CO24">
        <v>9.4277645337821408E-5</v>
      </c>
      <c r="CP24">
        <v>7.6188678065508374E-5</v>
      </c>
      <c r="CQ24">
        <v>1.4031446385497173E-5</v>
      </c>
      <c r="CR24">
        <v>1.9027216952210794E-5</v>
      </c>
      <c r="CS24">
        <v>4.3833692369739495E-5</v>
      </c>
      <c r="CT24">
        <v>6.3411313978657479E-5</v>
      </c>
      <c r="CU24">
        <v>5.8638867838522206E-5</v>
      </c>
      <c r="CV24">
        <v>5.8312580133482614E-5</v>
      </c>
      <c r="CW24">
        <v>1.0378956019388965E-4</v>
      </c>
      <c r="CX24">
        <v>6.1365110337876293E-5</v>
      </c>
      <c r="CY24">
        <v>2.5242725587367397E-4</v>
      </c>
      <c r="CZ24">
        <v>8.561475837389371E-5</v>
      </c>
      <c r="DA24">
        <v>5.2173728263135584E-5</v>
      </c>
      <c r="DB24">
        <v>8.7795370144393321E-5</v>
      </c>
      <c r="DC24">
        <v>4.6049770964598171E-5</v>
      </c>
      <c r="DD24">
        <v>1.0159460575346033E-4</v>
      </c>
      <c r="DE24">
        <v>2.7865545416099586E-4</v>
      </c>
      <c r="DF24">
        <v>1.4031664282656599E-4</v>
      </c>
      <c r="DG24">
        <v>1.2497682212843598E-3</v>
      </c>
      <c r="DH24">
        <v>2.7916079009613994E-3</v>
      </c>
      <c r="DI24">
        <v>1.6735290241418727E-4</v>
      </c>
      <c r="DJ24">
        <v>2.4952125766712348E-4</v>
      </c>
      <c r="DK24">
        <v>1.8328114807997001E-4</v>
      </c>
      <c r="DL24">
        <v>3.394992598286433E-4</v>
      </c>
      <c r="DM24" s="54"/>
    </row>
    <row r="25" spans="1:117" x14ac:dyDescent="0.4">
      <c r="A25">
        <v>24</v>
      </c>
      <c r="B25">
        <v>6.2055044581546699E-4</v>
      </c>
      <c r="C25">
        <v>2.0232487809413257E-4</v>
      </c>
      <c r="D25">
        <v>4.0001812046155623E-4</v>
      </c>
      <c r="E25">
        <v>1.9066496311754422E-4</v>
      </c>
      <c r="F25">
        <v>3.3217546925130251E-4</v>
      </c>
      <c r="G25">
        <v>3.1128058564950485E-4</v>
      </c>
      <c r="H25">
        <v>1.5444055892442235E-3</v>
      </c>
      <c r="I25">
        <v>1.4010527297396823E-4</v>
      </c>
      <c r="J25">
        <v>9.6532925124978946E-5</v>
      </c>
      <c r="K25">
        <v>4.6405946077357976E-5</v>
      </c>
      <c r="L25">
        <v>3.3541640568816102E-4</v>
      </c>
      <c r="M25">
        <v>1.4939174633810874E-4</v>
      </c>
      <c r="N25">
        <v>1.3736974291658348E-4</v>
      </c>
      <c r="O25">
        <v>3.2576314418763115E-4</v>
      </c>
      <c r="P25">
        <v>1.8470594217812262E-4</v>
      </c>
      <c r="Q25">
        <v>3.2473312920415173E-4</v>
      </c>
      <c r="R25">
        <v>2.1219367056049743E-4</v>
      </c>
      <c r="S25">
        <v>2.1065928093327635E-4</v>
      </c>
      <c r="T25">
        <v>3.573010615568117E-4</v>
      </c>
      <c r="U25">
        <v>1.9519802595791127E-4</v>
      </c>
      <c r="V25">
        <v>2.6311258688006589E-4</v>
      </c>
      <c r="W25">
        <v>1.9871882909654282E-4</v>
      </c>
      <c r="X25">
        <v>3.8951026342779766E-3</v>
      </c>
      <c r="Y25">
        <v>1.0453726952955424</v>
      </c>
      <c r="Z25">
        <v>1.5311355403450095E-3</v>
      </c>
      <c r="AA25">
        <v>1.484014551318853E-4</v>
      </c>
      <c r="AB25">
        <v>1.9116075442038964E-4</v>
      </c>
      <c r="AC25">
        <v>4.0884159506442207E-4</v>
      </c>
      <c r="AD25">
        <v>5.7016441666126582E-5</v>
      </c>
      <c r="AE25">
        <v>4.9872096159450173E-5</v>
      </c>
      <c r="AF25">
        <v>6.1775617823593525E-5</v>
      </c>
      <c r="AG25">
        <v>2.0878859098996409E-4</v>
      </c>
      <c r="AH25">
        <v>2.0368349870336457E-4</v>
      </c>
      <c r="AI25">
        <v>4.6684415172713591E-4</v>
      </c>
      <c r="AJ25">
        <v>2.2875870141548154E-4</v>
      </c>
      <c r="AK25">
        <v>2.73283327157082E-4</v>
      </c>
      <c r="AL25">
        <v>7.8897061237686187E-5</v>
      </c>
      <c r="AM25">
        <v>2.2989572970665798E-4</v>
      </c>
      <c r="AN25">
        <v>8.8139649128784095E-5</v>
      </c>
      <c r="AO25">
        <v>2.3007361891710072E-4</v>
      </c>
      <c r="AP25">
        <v>1.504226304625224E-4</v>
      </c>
      <c r="AQ25">
        <v>2.0213848522216096E-4</v>
      </c>
      <c r="AR25">
        <v>8.5763930743691264E-5</v>
      </c>
      <c r="AS25">
        <v>1.5115808332379036E-4</v>
      </c>
      <c r="AT25">
        <v>2.5939186796099961E-4</v>
      </c>
      <c r="AU25">
        <v>1.9470815890536527E-4</v>
      </c>
      <c r="AV25">
        <v>1.9027268866799861E-4</v>
      </c>
      <c r="AW25">
        <v>1.7844548977756763E-4</v>
      </c>
      <c r="AX25">
        <v>2.152326524556311E-4</v>
      </c>
      <c r="AY25">
        <v>2.4159930109314258E-4</v>
      </c>
      <c r="AZ25">
        <v>9.1493811241085253E-5</v>
      </c>
      <c r="BA25">
        <v>2.2438958134606178E-4</v>
      </c>
      <c r="BB25">
        <v>1.2473542290886041E-4</v>
      </c>
      <c r="BC25">
        <v>1.3371971603446723E-4</v>
      </c>
      <c r="BD25">
        <v>1.6297068906102581E-4</v>
      </c>
      <c r="BE25">
        <v>2.6127612986502001E-4</v>
      </c>
      <c r="BF25">
        <v>1.8612445208488157E-4</v>
      </c>
      <c r="BG25">
        <v>8.1940404976843745E-5</v>
      </c>
      <c r="BH25">
        <v>1.0178117924836235E-4</v>
      </c>
      <c r="BI25">
        <v>1.0300969507528333E-4</v>
      </c>
      <c r="BJ25">
        <v>9.1591654899063918E-5</v>
      </c>
      <c r="BK25">
        <v>1.7192332962589766E-4</v>
      </c>
      <c r="BL25">
        <v>1.1802170088180103E-4</v>
      </c>
      <c r="BM25">
        <v>2.5270337980155285E-4</v>
      </c>
      <c r="BN25">
        <v>1.3193154221445582E-4</v>
      </c>
      <c r="BO25">
        <v>9.0560282618675736E-5</v>
      </c>
      <c r="BP25">
        <v>6.3694755820334559E-5</v>
      </c>
      <c r="BQ25">
        <v>1.2686575350602671E-4</v>
      </c>
      <c r="BR25">
        <v>1.5395022549466442E-4</v>
      </c>
      <c r="BS25">
        <v>1.658977349488447E-4</v>
      </c>
      <c r="BT25">
        <v>1.5009029802684083E-4</v>
      </c>
      <c r="BU25">
        <v>1.3779349264379825E-4</v>
      </c>
      <c r="BV25">
        <v>2.1434902226272177E-4</v>
      </c>
      <c r="BW25">
        <v>1.3768532059697772E-4</v>
      </c>
      <c r="BX25">
        <v>1.4686139883714861E-4</v>
      </c>
      <c r="BY25">
        <v>9.2342516769059035E-3</v>
      </c>
      <c r="BZ25">
        <v>1.1917919863857328E-2</v>
      </c>
      <c r="CA25">
        <v>1.1979482651895485E-4</v>
      </c>
      <c r="CB25">
        <v>1.4211694593654876E-4</v>
      </c>
      <c r="CC25">
        <v>8.719142336300695E-5</v>
      </c>
      <c r="CD25">
        <v>4.9991885357527515E-4</v>
      </c>
      <c r="CE25">
        <v>1.908420953419966E-4</v>
      </c>
      <c r="CF25">
        <v>1.2274764598969518E-4</v>
      </c>
      <c r="CG25">
        <v>1.2777470788317169E-4</v>
      </c>
      <c r="CH25">
        <v>2.4524513489752664E-4</v>
      </c>
      <c r="CI25">
        <v>1.609183219153094E-4</v>
      </c>
      <c r="CJ25">
        <v>1.7083541356190457E-4</v>
      </c>
      <c r="CK25">
        <v>1.8713894025177785E-4</v>
      </c>
      <c r="CL25">
        <v>3.9808245844857359E-5</v>
      </c>
      <c r="CM25">
        <v>1.4097896227777216E-4</v>
      </c>
      <c r="CN25">
        <v>1.0769258033178966E-4</v>
      </c>
      <c r="CO25">
        <v>1.1515923930624238E-4</v>
      </c>
      <c r="CP25">
        <v>2.0555220869561872E-4</v>
      </c>
      <c r="CQ25">
        <v>2.3673540875654647E-5</v>
      </c>
      <c r="CR25">
        <v>3.9865509733819883E-5</v>
      </c>
      <c r="CS25">
        <v>9.7708860464675796E-5</v>
      </c>
      <c r="CT25">
        <v>2.078879023191757E-4</v>
      </c>
      <c r="CU25">
        <v>1.1406231726297065E-4</v>
      </c>
      <c r="CV25">
        <v>2.1317001873793012E-4</v>
      </c>
      <c r="CW25">
        <v>1.7507659885339049E-4</v>
      </c>
      <c r="CX25">
        <v>3.1655029525827369E-4</v>
      </c>
      <c r="CY25">
        <v>2.8214074654001747E-4</v>
      </c>
      <c r="CZ25">
        <v>1.6283373717795451E-4</v>
      </c>
      <c r="DA25">
        <v>7.6275134430388246E-5</v>
      </c>
      <c r="DB25">
        <v>4.0869319561453267E-4</v>
      </c>
      <c r="DC25">
        <v>1.6168307093059679E-4</v>
      </c>
      <c r="DD25">
        <v>6.9528128549497831E-5</v>
      </c>
      <c r="DE25">
        <v>9.7422224563109878E-5</v>
      </c>
      <c r="DF25">
        <v>1.8652892643958538E-4</v>
      </c>
      <c r="DG25">
        <v>4.76478706351101E-4</v>
      </c>
      <c r="DH25">
        <v>3.7552036385923413E-3</v>
      </c>
      <c r="DI25">
        <v>1.5891809849406934E-4</v>
      </c>
      <c r="DJ25">
        <v>1.2402438143518767E-4</v>
      </c>
      <c r="DK25">
        <v>3.1260846001667712E-4</v>
      </c>
      <c r="DL25">
        <v>9.1629997217583805E-5</v>
      </c>
      <c r="DM25" s="54"/>
    </row>
    <row r="26" spans="1:117" x14ac:dyDescent="0.4">
      <c r="A26">
        <v>25</v>
      </c>
      <c r="B26">
        <v>1.5445695176345863E-4</v>
      </c>
      <c r="C26">
        <v>1.3659007223132107E-4</v>
      </c>
      <c r="D26">
        <v>1.2991793664619711E-4</v>
      </c>
      <c r="E26">
        <v>2.8943679105682986E-4</v>
      </c>
      <c r="F26">
        <v>9.4932495617762168E-5</v>
      </c>
      <c r="G26">
        <v>2.0547531808137254E-4</v>
      </c>
      <c r="H26">
        <v>2.4536663577545719E-4</v>
      </c>
      <c r="I26">
        <v>1.1443834805784159E-4</v>
      </c>
      <c r="J26">
        <v>7.2219709199369255E-5</v>
      </c>
      <c r="K26">
        <v>5.0698494039748464E-5</v>
      </c>
      <c r="L26">
        <v>2.7016889546933149E-4</v>
      </c>
      <c r="M26">
        <v>1.5565070070679452E-4</v>
      </c>
      <c r="N26">
        <v>1.2316106364900498E-4</v>
      </c>
      <c r="O26">
        <v>1.507292985118516E-4</v>
      </c>
      <c r="P26">
        <v>2.5272050514197041E-4</v>
      </c>
      <c r="Q26">
        <v>1.9354226208417549E-4</v>
      </c>
      <c r="R26">
        <v>4.0548151225366214E-4</v>
      </c>
      <c r="S26">
        <v>3.4323178668567959E-4</v>
      </c>
      <c r="T26">
        <v>3.1307828971044964E-4</v>
      </c>
      <c r="U26">
        <v>2.3085119612179064E-4</v>
      </c>
      <c r="V26">
        <v>2.8389753820480865E-4</v>
      </c>
      <c r="W26">
        <v>2.4705747518667383E-4</v>
      </c>
      <c r="X26">
        <v>5.6579471059882349E-4</v>
      </c>
      <c r="Y26">
        <v>5.8632635213320885E-4</v>
      </c>
      <c r="Z26">
        <v>1.0107552595619738</v>
      </c>
      <c r="AA26">
        <v>1.2293449766684843E-4</v>
      </c>
      <c r="AB26">
        <v>1.9036288444540062E-4</v>
      </c>
      <c r="AC26">
        <v>5.8864551065920204E-4</v>
      </c>
      <c r="AD26">
        <v>5.6659312687875268E-5</v>
      </c>
      <c r="AE26">
        <v>9.6176401634827876E-5</v>
      </c>
      <c r="AF26">
        <v>1.843768632009865E-4</v>
      </c>
      <c r="AG26">
        <v>1.5565770780396146E-4</v>
      </c>
      <c r="AH26">
        <v>2.0000885444132694E-4</v>
      </c>
      <c r="AI26">
        <v>5.7826050677056067E-4</v>
      </c>
      <c r="AJ26">
        <v>3.4129327138182603E-4</v>
      </c>
      <c r="AK26">
        <v>4.2673753429517598E-4</v>
      </c>
      <c r="AL26">
        <v>1.0734919686386322E-4</v>
      </c>
      <c r="AM26">
        <v>1.1262644968534961E-3</v>
      </c>
      <c r="AN26">
        <v>1.4798011089333664E-4</v>
      </c>
      <c r="AO26">
        <v>7.0617246149930603E-4</v>
      </c>
      <c r="AP26">
        <v>3.3831912717279748E-4</v>
      </c>
      <c r="AQ26">
        <v>1.1045485664011746E-3</v>
      </c>
      <c r="AR26">
        <v>4.292269905340157E-4</v>
      </c>
      <c r="AS26">
        <v>5.0526579059689293E-4</v>
      </c>
      <c r="AT26">
        <v>2.3322680939918443E-4</v>
      </c>
      <c r="AU26">
        <v>2.7256515025139922E-4</v>
      </c>
      <c r="AV26">
        <v>3.6445423980881214E-4</v>
      </c>
      <c r="AW26">
        <v>3.0465819651699974E-4</v>
      </c>
      <c r="AX26">
        <v>1.8259011194810177E-4</v>
      </c>
      <c r="AY26">
        <v>1.9596271422211682E-4</v>
      </c>
      <c r="AZ26">
        <v>1.436915671525141E-4</v>
      </c>
      <c r="BA26">
        <v>1.9844984759448522E-4</v>
      </c>
      <c r="BB26">
        <v>1.9555315317408033E-4</v>
      </c>
      <c r="BC26">
        <v>3.214290281495436E-4</v>
      </c>
      <c r="BD26">
        <v>2.0059404731362671E-4</v>
      </c>
      <c r="BE26">
        <v>1.8372671934306341E-4</v>
      </c>
      <c r="BF26">
        <v>2.4989814233253288E-4</v>
      </c>
      <c r="BG26">
        <v>2.0311629427488195E-4</v>
      </c>
      <c r="BH26">
        <v>1.7016875696568154E-4</v>
      </c>
      <c r="BI26">
        <v>1.5837276176528108E-4</v>
      </c>
      <c r="BJ26">
        <v>1.6666812157279743E-4</v>
      </c>
      <c r="BK26">
        <v>2.0973672102384466E-4</v>
      </c>
      <c r="BL26">
        <v>2.8790399686382049E-4</v>
      </c>
      <c r="BM26">
        <v>3.8037055167163306E-4</v>
      </c>
      <c r="BN26">
        <v>1.4302822901496152E-4</v>
      </c>
      <c r="BO26">
        <v>1.0325613447197128E-4</v>
      </c>
      <c r="BP26">
        <v>1.3238383875846391E-4</v>
      </c>
      <c r="BQ26">
        <v>2.3052859087003094E-4</v>
      </c>
      <c r="BR26">
        <v>1.3771770383329065E-4</v>
      </c>
      <c r="BS26">
        <v>2.3223506234353581E-4</v>
      </c>
      <c r="BT26">
        <v>2.3115515811884956E-4</v>
      </c>
      <c r="BU26">
        <v>1.698038966790066E-4</v>
      </c>
      <c r="BV26">
        <v>2.3497459653921469E-4</v>
      </c>
      <c r="BW26">
        <v>1.0668312113945492E-4</v>
      </c>
      <c r="BX26">
        <v>9.4161316804307419E-5</v>
      </c>
      <c r="BY26">
        <v>1.8562022389535867E-3</v>
      </c>
      <c r="BZ26">
        <v>3.8096258444731798E-3</v>
      </c>
      <c r="CA26">
        <v>1.1634930845833888E-4</v>
      </c>
      <c r="CB26">
        <v>1.1423279209411962E-4</v>
      </c>
      <c r="CC26">
        <v>8.763240996912888E-5</v>
      </c>
      <c r="CD26">
        <v>2.7310172083457631E-4</v>
      </c>
      <c r="CE26">
        <v>1.5304657475143682E-4</v>
      </c>
      <c r="CF26">
        <v>8.150795100622542E-5</v>
      </c>
      <c r="CG26">
        <v>1.2638453182791274E-4</v>
      </c>
      <c r="CH26">
        <v>1.5489979941644668E-4</v>
      </c>
      <c r="CI26">
        <v>1.0030873998556383E-4</v>
      </c>
      <c r="CJ26">
        <v>2.1376255164743727E-4</v>
      </c>
      <c r="CK26">
        <v>1.2060764188187212E-4</v>
      </c>
      <c r="CL26">
        <v>2.737966320793451E-5</v>
      </c>
      <c r="CM26">
        <v>1.7679912402118262E-4</v>
      </c>
      <c r="CN26">
        <v>9.6270695575644376E-5</v>
      </c>
      <c r="CO26">
        <v>7.5294563394709169E-5</v>
      </c>
      <c r="CP26">
        <v>1.3106184124087855E-4</v>
      </c>
      <c r="CQ26">
        <v>2.8797726438699216E-5</v>
      </c>
      <c r="CR26">
        <v>4.7983485363442665E-5</v>
      </c>
      <c r="CS26">
        <v>7.9498148146546263E-5</v>
      </c>
      <c r="CT26">
        <v>1.1460157478106348E-4</v>
      </c>
      <c r="CU26">
        <v>9.2537245479790817E-5</v>
      </c>
      <c r="CV26">
        <v>1.0899806800153602E-4</v>
      </c>
      <c r="CW26">
        <v>1.5180984582931954E-4</v>
      </c>
      <c r="CX26">
        <v>1.7636187637018051E-4</v>
      </c>
      <c r="CY26">
        <v>1.0812025641474256E-4</v>
      </c>
      <c r="CZ26">
        <v>9.8503437915433599E-5</v>
      </c>
      <c r="DA26">
        <v>7.0157677397663867E-5</v>
      </c>
      <c r="DB26">
        <v>2.128927652388317E-4</v>
      </c>
      <c r="DC26">
        <v>7.8343204331783893E-5</v>
      </c>
      <c r="DD26">
        <v>9.7141186383535786E-5</v>
      </c>
      <c r="DE26">
        <v>8.5765593205312958E-5</v>
      </c>
      <c r="DF26">
        <v>1.4222240640139239E-4</v>
      </c>
      <c r="DG26">
        <v>1.5259181597668554E-4</v>
      </c>
      <c r="DH26">
        <v>6.1566818836756611E-4</v>
      </c>
      <c r="DI26">
        <v>2.4256881099445063E-4</v>
      </c>
      <c r="DJ26">
        <v>2.950373277456956E-4</v>
      </c>
      <c r="DK26">
        <v>1.7340020931362168E-4</v>
      </c>
      <c r="DL26">
        <v>2.8032001329855729E-5</v>
      </c>
      <c r="DM26" s="54"/>
    </row>
    <row r="27" spans="1:117" x14ac:dyDescent="0.4">
      <c r="A27">
        <v>26</v>
      </c>
      <c r="B27">
        <v>4.0258515144585809E-5</v>
      </c>
      <c r="C27">
        <v>3.3050430544247095E-5</v>
      </c>
      <c r="D27">
        <v>3.9909360594255166E-5</v>
      </c>
      <c r="E27">
        <v>1.1465641349559895E-4</v>
      </c>
      <c r="F27">
        <v>1.8215253221020687E-5</v>
      </c>
      <c r="G27">
        <v>1.1321173860813721E-4</v>
      </c>
      <c r="H27">
        <v>5.572305212848633E-5</v>
      </c>
      <c r="I27">
        <v>3.2089933163123803E-5</v>
      </c>
      <c r="J27">
        <v>1.8372168334306553E-5</v>
      </c>
      <c r="K27">
        <v>1.2514930009797062E-5</v>
      </c>
      <c r="L27">
        <v>6.5826222244376226E-5</v>
      </c>
      <c r="M27">
        <v>3.8360747287154329E-5</v>
      </c>
      <c r="N27">
        <v>2.7979081075515995E-5</v>
      </c>
      <c r="O27">
        <v>1.315776553418306E-4</v>
      </c>
      <c r="P27">
        <v>7.3339594402002889E-5</v>
      </c>
      <c r="Q27">
        <v>7.4441835884587324E-5</v>
      </c>
      <c r="R27">
        <v>5.7818435753662748E-5</v>
      </c>
      <c r="S27">
        <v>6.7052489946214304E-5</v>
      </c>
      <c r="T27">
        <v>6.9747243382582176E-5</v>
      </c>
      <c r="U27">
        <v>5.3295567085511854E-5</v>
      </c>
      <c r="V27">
        <v>5.9530888259973856E-5</v>
      </c>
      <c r="W27">
        <v>5.9982164960888234E-5</v>
      </c>
      <c r="X27">
        <v>1.9207889734132065E-4</v>
      </c>
      <c r="Y27">
        <v>4.6853097803855414E-5</v>
      </c>
      <c r="Z27">
        <v>5.2521354673512016E-5</v>
      </c>
      <c r="AA27">
        <v>1.028774841899573</v>
      </c>
      <c r="AB27">
        <v>8.721373028111773E-5</v>
      </c>
      <c r="AC27">
        <v>8.5450569650856179E-3</v>
      </c>
      <c r="AD27">
        <v>2.1899658422489955E-4</v>
      </c>
      <c r="AE27">
        <v>4.4382567232349968E-4</v>
      </c>
      <c r="AF27">
        <v>2.8593827030562776E-5</v>
      </c>
      <c r="AG27">
        <v>4.1272191670591285E-5</v>
      </c>
      <c r="AH27">
        <v>4.6913137433927292E-4</v>
      </c>
      <c r="AI27">
        <v>8.4915037020710739E-5</v>
      </c>
      <c r="AJ27">
        <v>6.4754316779271038E-4</v>
      </c>
      <c r="AK27">
        <v>6.8852315585964043E-4</v>
      </c>
      <c r="AL27">
        <v>3.4970698726058104E-5</v>
      </c>
      <c r="AM27">
        <v>2.2082562966231362E-3</v>
      </c>
      <c r="AN27">
        <v>1.748416720449168E-4</v>
      </c>
      <c r="AO27">
        <v>5.3072127570094759E-4</v>
      </c>
      <c r="AP27">
        <v>1.3484235145662909E-3</v>
      </c>
      <c r="AQ27">
        <v>4.8378504174314187E-3</v>
      </c>
      <c r="AR27">
        <v>1.0613897506663908E-4</v>
      </c>
      <c r="AS27">
        <v>7.3864398075633108E-5</v>
      </c>
      <c r="AT27">
        <v>5.4384207623397844E-5</v>
      </c>
      <c r="AU27">
        <v>4.5567919814777993E-5</v>
      </c>
      <c r="AV27">
        <v>6.4237131362334423E-5</v>
      </c>
      <c r="AW27">
        <v>5.1919296630137596E-4</v>
      </c>
      <c r="AX27">
        <v>5.5762821061731834E-5</v>
      </c>
      <c r="AY27">
        <v>4.7776797887771767E-5</v>
      </c>
      <c r="AZ27">
        <v>3.6990140282690076E-5</v>
      </c>
      <c r="BA27">
        <v>6.0490003243930784E-5</v>
      </c>
      <c r="BB27">
        <v>8.2335338752646584E-5</v>
      </c>
      <c r="BC27">
        <v>9.7974610673140454E-5</v>
      </c>
      <c r="BD27">
        <v>8.7347893685442546E-5</v>
      </c>
      <c r="BE27">
        <v>4.7996582396130923E-4</v>
      </c>
      <c r="BF27">
        <v>1.228457745580287E-4</v>
      </c>
      <c r="BG27">
        <v>2.7483653623291266E-4</v>
      </c>
      <c r="BH27">
        <v>1.3990644760410778E-4</v>
      </c>
      <c r="BI27">
        <v>1.3256561998426389E-3</v>
      </c>
      <c r="BJ27">
        <v>3.2617365174957236E-4</v>
      </c>
      <c r="BK27">
        <v>1.0428055124945797E-4</v>
      </c>
      <c r="BL27">
        <v>1.2954848687518419E-3</v>
      </c>
      <c r="BM27">
        <v>1.5763704921656395E-4</v>
      </c>
      <c r="BN27">
        <v>2.9425767339714454E-5</v>
      </c>
      <c r="BO27">
        <v>2.3327119868859602E-5</v>
      </c>
      <c r="BP27">
        <v>2.4114623259882723E-5</v>
      </c>
      <c r="BQ27">
        <v>8.6395557808443155E-5</v>
      </c>
      <c r="BR27">
        <v>3.6797756220414461E-5</v>
      </c>
      <c r="BS27">
        <v>1.6833452979813992E-4</v>
      </c>
      <c r="BT27">
        <v>1.6445519108296606E-4</v>
      </c>
      <c r="BU27">
        <v>9.3063928540697836E-5</v>
      </c>
      <c r="BV27">
        <v>1.5132325849063192E-4</v>
      </c>
      <c r="BW27">
        <v>3.4106585959735535E-5</v>
      </c>
      <c r="BX27">
        <v>3.1679317820915594E-5</v>
      </c>
      <c r="BY27">
        <v>3.7965574759144812E-5</v>
      </c>
      <c r="BZ27">
        <v>3.5618754015127737E-5</v>
      </c>
      <c r="CA27">
        <v>2.9603320453041819E-5</v>
      </c>
      <c r="CB27">
        <v>3.4742649133238204E-5</v>
      </c>
      <c r="CC27">
        <v>4.1846982846242576E-5</v>
      </c>
      <c r="CD27">
        <v>4.0170133538563938E-5</v>
      </c>
      <c r="CE27">
        <v>4.9513925438986645E-5</v>
      </c>
      <c r="CF27">
        <v>1.8970782386073859E-5</v>
      </c>
      <c r="CG27">
        <v>3.9381111740315942E-5</v>
      </c>
      <c r="CH27">
        <v>4.0574080002721714E-5</v>
      </c>
      <c r="CI27">
        <v>2.0889030967535522E-5</v>
      </c>
      <c r="CJ27">
        <v>2.158169830277261E-5</v>
      </c>
      <c r="CK27">
        <v>2.835730385433272E-5</v>
      </c>
      <c r="CL27">
        <v>5.514214109439754E-6</v>
      </c>
      <c r="CM27">
        <v>5.0953747195643728E-6</v>
      </c>
      <c r="CN27">
        <v>1.3558633570500196E-5</v>
      </c>
      <c r="CO27">
        <v>1.5884131394649527E-5</v>
      </c>
      <c r="CP27">
        <v>3.0959745691317992E-5</v>
      </c>
      <c r="CQ27">
        <v>1.5171800007368441E-5</v>
      </c>
      <c r="CR27">
        <v>1.849406211616863E-5</v>
      </c>
      <c r="CS27">
        <v>3.0511773079392301E-5</v>
      </c>
      <c r="CT27">
        <v>2.4367047682317153E-5</v>
      </c>
      <c r="CU27">
        <v>1.8374811471007689E-5</v>
      </c>
      <c r="CV27">
        <v>1.5021766434857018E-5</v>
      </c>
      <c r="CW27">
        <v>3.3979720071979949E-5</v>
      </c>
      <c r="CX27">
        <v>2.5111983711837564E-5</v>
      </c>
      <c r="CY27">
        <v>5.4939323970750919E-5</v>
      </c>
      <c r="CZ27">
        <v>1.8328389212539884E-5</v>
      </c>
      <c r="DA27">
        <v>8.4974679095005615E-5</v>
      </c>
      <c r="DB27">
        <v>7.4053458379339386E-5</v>
      </c>
      <c r="DC27">
        <v>1.5475332166301328E-5</v>
      </c>
      <c r="DD27">
        <v>3.3053086135269541E-5</v>
      </c>
      <c r="DE27">
        <v>4.088138703225354E-5</v>
      </c>
      <c r="DF27">
        <v>2.9415139914469196E-5</v>
      </c>
      <c r="DG27">
        <v>3.3713408625120652E-5</v>
      </c>
      <c r="DH27">
        <v>3.6584493171956297E-5</v>
      </c>
      <c r="DI27">
        <v>7.5784311584827782E-5</v>
      </c>
      <c r="DJ27">
        <v>1.3153817471177231E-4</v>
      </c>
      <c r="DK27">
        <v>4.9514501573301258E-5</v>
      </c>
      <c r="DL27">
        <v>9.8188785542584315E-6</v>
      </c>
      <c r="DM27" s="54"/>
    </row>
    <row r="28" spans="1:117" x14ac:dyDescent="0.4">
      <c r="A28">
        <v>27</v>
      </c>
      <c r="B28">
        <v>5.7039136433692591E-5</v>
      </c>
      <c r="C28">
        <v>3.9428805472688523E-5</v>
      </c>
      <c r="D28">
        <v>4.5329031369539086E-5</v>
      </c>
      <c r="E28">
        <v>8.2917873075058544E-5</v>
      </c>
      <c r="F28">
        <v>3.4820804685810859E-5</v>
      </c>
      <c r="G28">
        <v>5.9668936692092948E-5</v>
      </c>
      <c r="H28">
        <v>7.8137841110706218E-5</v>
      </c>
      <c r="I28">
        <v>2.767905830186122E-5</v>
      </c>
      <c r="J28">
        <v>1.4654755925652351E-5</v>
      </c>
      <c r="K28">
        <v>1.2585041742467851E-5</v>
      </c>
      <c r="L28">
        <v>6.0840548876808099E-5</v>
      </c>
      <c r="M28">
        <v>3.0812076622936446E-5</v>
      </c>
      <c r="N28">
        <v>3.0197210139155492E-5</v>
      </c>
      <c r="O28">
        <v>7.4997476946067222E-5</v>
      </c>
      <c r="P28">
        <v>8.1090566269180213E-5</v>
      </c>
      <c r="Q28">
        <v>7.0107190275900299E-5</v>
      </c>
      <c r="R28">
        <v>1.0996449081034697E-4</v>
      </c>
      <c r="S28">
        <v>1.4440000831974966E-4</v>
      </c>
      <c r="T28">
        <v>8.8621255306550211E-5</v>
      </c>
      <c r="U28">
        <v>8.0690077923782568E-5</v>
      </c>
      <c r="V28">
        <v>7.2590631231206595E-5</v>
      </c>
      <c r="W28">
        <v>8.8118784998647125E-5</v>
      </c>
      <c r="X28">
        <v>8.1189642962728819E-5</v>
      </c>
      <c r="Y28">
        <v>4.8867904479720794E-5</v>
      </c>
      <c r="Z28">
        <v>5.1601923077297748E-5</v>
      </c>
      <c r="AA28">
        <v>6.7614214977423334E-5</v>
      </c>
      <c r="AB28">
        <v>1.035284397955595</v>
      </c>
      <c r="AC28">
        <v>1.1647142562846199E-3</v>
      </c>
      <c r="AD28">
        <v>1.7910366457754007E-5</v>
      </c>
      <c r="AE28">
        <v>4.6809437828964163E-5</v>
      </c>
      <c r="AF28">
        <v>1.854457270774988E-3</v>
      </c>
      <c r="AG28">
        <v>5.5466535549852865E-5</v>
      </c>
      <c r="AH28">
        <v>6.6693413458460889E-5</v>
      </c>
      <c r="AI28">
        <v>6.0632249740032146E-5</v>
      </c>
      <c r="AJ28">
        <v>5.9608367884860639E-5</v>
      </c>
      <c r="AK28">
        <v>6.2892430908701466E-4</v>
      </c>
      <c r="AL28">
        <v>1.8716477502483122E-5</v>
      </c>
      <c r="AM28">
        <v>4.9644836349419618E-5</v>
      </c>
      <c r="AN28">
        <v>5.8877429132058887E-5</v>
      </c>
      <c r="AO28">
        <v>7.0558886973315498E-5</v>
      </c>
      <c r="AP28">
        <v>5.0552503401663555E-5</v>
      </c>
      <c r="AQ28">
        <v>1.0661850233564188E-4</v>
      </c>
      <c r="AR28">
        <v>2.5736033680739663E-4</v>
      </c>
      <c r="AS28">
        <v>4.4431761792637125E-5</v>
      </c>
      <c r="AT28">
        <v>4.8431590210992998E-5</v>
      </c>
      <c r="AU28">
        <v>5.0536419343525181E-5</v>
      </c>
      <c r="AV28">
        <v>8.7785362948999035E-5</v>
      </c>
      <c r="AW28">
        <v>7.5519169601445958E-5</v>
      </c>
      <c r="AX28">
        <v>3.9716522901714445E-5</v>
      </c>
      <c r="AY28">
        <v>4.5287827564593983E-5</v>
      </c>
      <c r="AZ28">
        <v>6.5627290313836163E-5</v>
      </c>
      <c r="BA28">
        <v>5.3994616074081302E-5</v>
      </c>
      <c r="BB28">
        <v>4.3674040235074985E-5</v>
      </c>
      <c r="BC28">
        <v>1.0546069995839518E-4</v>
      </c>
      <c r="BD28">
        <v>1.2199215305092321E-4</v>
      </c>
      <c r="BE28">
        <v>8.9195623388672635E-5</v>
      </c>
      <c r="BF28">
        <v>1.1100748392761897E-4</v>
      </c>
      <c r="BG28">
        <v>7.7510755541827651E-5</v>
      </c>
      <c r="BH28">
        <v>2.2086892487124379E-4</v>
      </c>
      <c r="BI28">
        <v>6.3347918673611347E-5</v>
      </c>
      <c r="BJ28">
        <v>7.5400494922441032E-5</v>
      </c>
      <c r="BK28">
        <v>8.830281589720495E-5</v>
      </c>
      <c r="BL28">
        <v>4.7749532374947385E-3</v>
      </c>
      <c r="BM28">
        <v>6.1310435764139692E-4</v>
      </c>
      <c r="BN28">
        <v>3.0964295423414868E-5</v>
      </c>
      <c r="BO28">
        <v>2.0901686194354602E-5</v>
      </c>
      <c r="BP28">
        <v>2.4280536991662662E-5</v>
      </c>
      <c r="BQ28">
        <v>3.0480332704209377E-5</v>
      </c>
      <c r="BR28">
        <v>4.3907249399270053E-5</v>
      </c>
      <c r="BS28">
        <v>1.1610636815648311E-4</v>
      </c>
      <c r="BT28">
        <v>8.448156601729203E-5</v>
      </c>
      <c r="BU28">
        <v>5.017341715749878E-5</v>
      </c>
      <c r="BV28">
        <v>7.0300664930236036E-5</v>
      </c>
      <c r="BW28">
        <v>8.1640241027309678E-4</v>
      </c>
      <c r="BX28">
        <v>3.9811553291807548E-5</v>
      </c>
      <c r="BY28">
        <v>4.2795886186755176E-5</v>
      </c>
      <c r="BZ28">
        <v>5.6405497542398814E-5</v>
      </c>
      <c r="CA28">
        <v>4.5969908525143355E-5</v>
      </c>
      <c r="CB28">
        <v>3.9218759319987627E-5</v>
      </c>
      <c r="CC28">
        <v>6.7000076292750508E-5</v>
      </c>
      <c r="CD28">
        <v>3.835250693471964E-5</v>
      </c>
      <c r="CE28">
        <v>6.0407878978754392E-5</v>
      </c>
      <c r="CF28">
        <v>2.3848969331609811E-5</v>
      </c>
      <c r="CG28">
        <v>5.7842007765385062E-5</v>
      </c>
      <c r="CH28">
        <v>1.4861022428182001E-4</v>
      </c>
      <c r="CI28">
        <v>6.0367062841260983E-5</v>
      </c>
      <c r="CJ28">
        <v>3.2446458041279338E-5</v>
      </c>
      <c r="CK28">
        <v>4.6902381649087238E-5</v>
      </c>
      <c r="CL28">
        <v>8.8106013209244709E-6</v>
      </c>
      <c r="CM28">
        <v>1.5444141006449745E-5</v>
      </c>
      <c r="CN28">
        <v>4.2634516331586806E-5</v>
      </c>
      <c r="CO28">
        <v>3.1468831919695713E-5</v>
      </c>
      <c r="CP28">
        <v>5.3516086290241866E-5</v>
      </c>
      <c r="CQ28">
        <v>7.4700650315207099E-6</v>
      </c>
      <c r="CR28">
        <v>1.091016654845252E-5</v>
      </c>
      <c r="CS28">
        <v>5.3971032510258492E-5</v>
      </c>
      <c r="CT28">
        <v>4.2206847387384188E-5</v>
      </c>
      <c r="CU28">
        <v>3.4115312603997498E-5</v>
      </c>
      <c r="CV28">
        <v>2.6917983667760334E-5</v>
      </c>
      <c r="CW28">
        <v>5.4007357516788099E-5</v>
      </c>
      <c r="CX28">
        <v>3.2758962584362737E-5</v>
      </c>
      <c r="CY28">
        <v>5.5465805267076705E-5</v>
      </c>
      <c r="CZ28">
        <v>3.2018919990913438E-5</v>
      </c>
      <c r="DA28">
        <v>2.8835896042841075E-5</v>
      </c>
      <c r="DB28">
        <v>3.9404388863967344E-5</v>
      </c>
      <c r="DC28">
        <v>5.0417095761740235E-5</v>
      </c>
      <c r="DD28">
        <v>3.8926070467744581E-5</v>
      </c>
      <c r="DE28">
        <v>3.2695804369857455E-5</v>
      </c>
      <c r="DF28">
        <v>8.718326338145683E-5</v>
      </c>
      <c r="DG28">
        <v>1.4191688069601431E-4</v>
      </c>
      <c r="DH28">
        <v>9.4875466107387322E-5</v>
      </c>
      <c r="DI28">
        <v>8.4015995443046217E-5</v>
      </c>
      <c r="DJ28">
        <v>9.4065364477943596E-5</v>
      </c>
      <c r="DK28">
        <v>7.6644444470776841E-5</v>
      </c>
      <c r="DL28">
        <v>1.0081270391134564E-5</v>
      </c>
      <c r="DM28" s="54"/>
    </row>
    <row r="29" spans="1:117" x14ac:dyDescent="0.4">
      <c r="A29">
        <v>28</v>
      </c>
      <c r="B29">
        <v>2.6463718973608906E-4</v>
      </c>
      <c r="C29">
        <v>2.5898891622503506E-4</v>
      </c>
      <c r="D29">
        <v>2.8862102787239111E-4</v>
      </c>
      <c r="E29">
        <v>1.1723155126857163E-3</v>
      </c>
      <c r="F29">
        <v>1.7349784539256468E-4</v>
      </c>
      <c r="G29">
        <v>1.3004427688449761E-3</v>
      </c>
      <c r="H29">
        <v>4.8248180516273465E-4</v>
      </c>
      <c r="I29">
        <v>1.7536906514049243E-4</v>
      </c>
      <c r="J29">
        <v>4.8508127581679453E-4</v>
      </c>
      <c r="K29">
        <v>1.4957053489343526E-4</v>
      </c>
      <c r="L29">
        <v>4.2606374855332909E-4</v>
      </c>
      <c r="M29">
        <v>2.2190081258431594E-4</v>
      </c>
      <c r="N29">
        <v>1.3836054628717191E-4</v>
      </c>
      <c r="O29">
        <v>4.176086289610391E-4</v>
      </c>
      <c r="P29">
        <v>7.2949903828436861E-4</v>
      </c>
      <c r="Q29">
        <v>3.7305101923022077E-4</v>
      </c>
      <c r="R29">
        <v>3.8976961368312649E-4</v>
      </c>
      <c r="S29">
        <v>5.2332682886802994E-4</v>
      </c>
      <c r="T29">
        <v>4.9338473149546016E-4</v>
      </c>
      <c r="U29">
        <v>3.5824685156146327E-4</v>
      </c>
      <c r="V29">
        <v>3.7800897820301944E-4</v>
      </c>
      <c r="W29">
        <v>4.219660956931109E-4</v>
      </c>
      <c r="X29">
        <v>5.0467322582065479E-4</v>
      </c>
      <c r="Y29">
        <v>2.228938088483683E-4</v>
      </c>
      <c r="Z29">
        <v>2.5436676103388506E-4</v>
      </c>
      <c r="AA29">
        <v>4.0454874498532301E-4</v>
      </c>
      <c r="AB29">
        <v>4.7519431298611052E-4</v>
      </c>
      <c r="AC29">
        <v>1.0134927739254576</v>
      </c>
      <c r="AD29">
        <v>3.5359490791160819E-4</v>
      </c>
      <c r="AE29">
        <v>4.7462507138293895E-4</v>
      </c>
      <c r="AF29">
        <v>2.4423503485027673E-4</v>
      </c>
      <c r="AG29">
        <v>3.7552856967803876E-4</v>
      </c>
      <c r="AH29">
        <v>5.2163937754883254E-4</v>
      </c>
      <c r="AI29">
        <v>3.0847229470680303E-4</v>
      </c>
      <c r="AJ29">
        <v>6.9033716717047252E-4</v>
      </c>
      <c r="AK29">
        <v>1.052021468044249E-3</v>
      </c>
      <c r="AL29">
        <v>9.6961206510507393E-5</v>
      </c>
      <c r="AM29">
        <v>2.8963760434574205E-4</v>
      </c>
      <c r="AN29">
        <v>1.8997535708121588E-4</v>
      </c>
      <c r="AO29">
        <v>6.3580320837252052E-4</v>
      </c>
      <c r="AP29">
        <v>3.9466671315826812E-4</v>
      </c>
      <c r="AQ29">
        <v>9.6790107002353055E-4</v>
      </c>
      <c r="AR29">
        <v>3.4685685921598004E-4</v>
      </c>
      <c r="AS29">
        <v>2.7878992332558606E-4</v>
      </c>
      <c r="AT29">
        <v>2.2660942828448588E-4</v>
      </c>
      <c r="AU29">
        <v>2.7674542136128138E-4</v>
      </c>
      <c r="AV29">
        <v>4.5726868084839924E-4</v>
      </c>
      <c r="AW29">
        <v>2.3275194335947412E-4</v>
      </c>
      <c r="AX29">
        <v>3.2931939805523017E-4</v>
      </c>
      <c r="AY29">
        <v>3.2913853474656575E-4</v>
      </c>
      <c r="AZ29">
        <v>3.3710023000086493E-4</v>
      </c>
      <c r="BA29">
        <v>4.043967718809151E-4</v>
      </c>
      <c r="BB29">
        <v>2.4417282902563115E-4</v>
      </c>
      <c r="BC29">
        <v>7.2059288908093262E-4</v>
      </c>
      <c r="BD29">
        <v>7.6332206548294858E-4</v>
      </c>
      <c r="BE29">
        <v>1.7197775922403503E-3</v>
      </c>
      <c r="BF29">
        <v>4.9181284474775222E-4</v>
      </c>
      <c r="BG29">
        <v>6.7858253026452419E-4</v>
      </c>
      <c r="BH29">
        <v>3.229634648256979E-4</v>
      </c>
      <c r="BI29">
        <v>5.4651124920589665E-4</v>
      </c>
      <c r="BJ29">
        <v>4.4101358472592428E-4</v>
      </c>
      <c r="BK29">
        <v>3.6704176204129012E-4</v>
      </c>
      <c r="BL29">
        <v>2.9357897405921864E-3</v>
      </c>
      <c r="BM29">
        <v>3.1769537404133935E-4</v>
      </c>
      <c r="BN29">
        <v>2.7507694017254693E-4</v>
      </c>
      <c r="BO29">
        <v>2.3268055317853556E-4</v>
      </c>
      <c r="BP29">
        <v>2.2658023480009952E-4</v>
      </c>
      <c r="BQ29">
        <v>4.7504265883893443E-4</v>
      </c>
      <c r="BR29">
        <v>4.4828464682226011E-4</v>
      </c>
      <c r="BS29">
        <v>3.2672328026419634E-3</v>
      </c>
      <c r="BT29">
        <v>4.1941686705840638E-3</v>
      </c>
      <c r="BU29">
        <v>7.3484305374695187E-4</v>
      </c>
      <c r="BV29">
        <v>1.6119524236612183E-3</v>
      </c>
      <c r="BW29">
        <v>2.5028501276222616E-4</v>
      </c>
      <c r="BX29">
        <v>2.5284533135679798E-4</v>
      </c>
      <c r="BY29">
        <v>3.8661141514561697E-4</v>
      </c>
      <c r="BZ29">
        <v>2.3361549067951192E-4</v>
      </c>
      <c r="CA29">
        <v>3.6368070442744732E-4</v>
      </c>
      <c r="CB29">
        <v>3.3371583903990911E-4</v>
      </c>
      <c r="CC29">
        <v>2.5972462606853661E-4</v>
      </c>
      <c r="CD29">
        <v>1.7820305138457372E-4</v>
      </c>
      <c r="CE29">
        <v>2.7698131673724552E-4</v>
      </c>
      <c r="CF29">
        <v>1.5237457454581483E-4</v>
      </c>
      <c r="CG29">
        <v>2.6610665746059725E-4</v>
      </c>
      <c r="CH29">
        <v>3.1608010365956465E-4</v>
      </c>
      <c r="CI29">
        <v>1.6577229726237277E-4</v>
      </c>
      <c r="CJ29">
        <v>1.5286452948653007E-4</v>
      </c>
      <c r="CK29">
        <v>1.8633344273097111E-4</v>
      </c>
      <c r="CL29">
        <v>4.488543679130251E-5</v>
      </c>
      <c r="CM29">
        <v>3.8422785563424897E-5</v>
      </c>
      <c r="CN29">
        <v>1.0242282672284353E-4</v>
      </c>
      <c r="CO29">
        <v>1.0829295545064564E-4</v>
      </c>
      <c r="CP29">
        <v>2.2534016588625063E-4</v>
      </c>
      <c r="CQ29">
        <v>1.4120755428093137E-4</v>
      </c>
      <c r="CR29">
        <v>1.7119898730175184E-4</v>
      </c>
      <c r="CS29">
        <v>1.8800171812419827E-4</v>
      </c>
      <c r="CT29">
        <v>1.5063603559480862E-4</v>
      </c>
      <c r="CU29">
        <v>1.3265462884418406E-4</v>
      </c>
      <c r="CV29">
        <v>1.06629231860589E-4</v>
      </c>
      <c r="CW29">
        <v>2.5388488240398268E-4</v>
      </c>
      <c r="CX29">
        <v>2.2412417059833564E-4</v>
      </c>
      <c r="CY29">
        <v>5.5178306139963573E-4</v>
      </c>
      <c r="CZ29">
        <v>2.1589996987798831E-4</v>
      </c>
      <c r="DA29">
        <v>2.5231868647248283E-4</v>
      </c>
      <c r="DB29">
        <v>2.7172045747717835E-4</v>
      </c>
      <c r="DC29">
        <v>1.1114387485550236E-4</v>
      </c>
      <c r="DD29">
        <v>1.9483323244101923E-4</v>
      </c>
      <c r="DE29">
        <v>3.806361178977745E-4</v>
      </c>
      <c r="DF29">
        <v>2.607420273667431E-4</v>
      </c>
      <c r="DG29">
        <v>2.7402154962868626E-4</v>
      </c>
      <c r="DH29">
        <v>4.1383913050588853E-4</v>
      </c>
      <c r="DI29">
        <v>3.321969872500257E-4</v>
      </c>
      <c r="DJ29">
        <v>4.496631259252534E-4</v>
      </c>
      <c r="DK29">
        <v>5.0936853860702915E-4</v>
      </c>
      <c r="DL29">
        <v>3.113540302398072E-4</v>
      </c>
      <c r="DM29" s="54"/>
    </row>
    <row r="30" spans="1:117" x14ac:dyDescent="0.4">
      <c r="A30">
        <v>29</v>
      </c>
      <c r="B30">
        <v>2.4808993254150142E-6</v>
      </c>
      <c r="C30">
        <v>1.9909849310910088E-6</v>
      </c>
      <c r="D30">
        <v>2.1942135862057316E-6</v>
      </c>
      <c r="E30">
        <v>5.7794608510922316E-6</v>
      </c>
      <c r="F30">
        <v>1.5367017387953764E-6</v>
      </c>
      <c r="G30">
        <v>8.343162585230709E-6</v>
      </c>
      <c r="H30">
        <v>3.7848573601281547E-6</v>
      </c>
      <c r="I30">
        <v>1.7718662445104774E-6</v>
      </c>
      <c r="J30">
        <v>1.5746921034326741E-6</v>
      </c>
      <c r="K30">
        <v>8.896410617495564E-7</v>
      </c>
      <c r="L30">
        <v>5.5086107526633353E-6</v>
      </c>
      <c r="M30">
        <v>1.9656616950150769E-6</v>
      </c>
      <c r="N30">
        <v>2.2948354166349958E-6</v>
      </c>
      <c r="O30">
        <v>2.6768814748023533E-6</v>
      </c>
      <c r="P30">
        <v>4.9566334480264396E-6</v>
      </c>
      <c r="Q30">
        <v>3.2220867037347335E-6</v>
      </c>
      <c r="R30">
        <v>4.1709006679903282E-6</v>
      </c>
      <c r="S30">
        <v>4.4636958318400881E-6</v>
      </c>
      <c r="T30">
        <v>4.0114201927202472E-6</v>
      </c>
      <c r="U30">
        <v>3.3171473687572914E-6</v>
      </c>
      <c r="V30">
        <v>3.1525633769354122E-6</v>
      </c>
      <c r="W30">
        <v>3.8051677715662018E-6</v>
      </c>
      <c r="X30">
        <v>5.5605834357455016E-6</v>
      </c>
      <c r="Y30">
        <v>2.6828394645213483E-6</v>
      </c>
      <c r="Z30">
        <v>2.8820371274514857E-6</v>
      </c>
      <c r="AA30">
        <v>1.5470779913099217E-5</v>
      </c>
      <c r="AB30">
        <v>6.0950135356392453E-6</v>
      </c>
      <c r="AC30">
        <v>1.2649092159818913E-3</v>
      </c>
      <c r="AD30">
        <v>1.0003263653035486</v>
      </c>
      <c r="AE30">
        <v>7.9301255773039144E-4</v>
      </c>
      <c r="AF30">
        <v>3.6810074162809382E-6</v>
      </c>
      <c r="AG30">
        <v>2.5240776020094304E-6</v>
      </c>
      <c r="AH30">
        <v>3.3870363887650294E-6</v>
      </c>
      <c r="AI30">
        <v>3.0705097067321066E-6</v>
      </c>
      <c r="AJ30">
        <v>9.8380973118008086E-6</v>
      </c>
      <c r="AK30">
        <v>2.0249340405932851E-5</v>
      </c>
      <c r="AL30">
        <v>1.1231367634784565E-6</v>
      </c>
      <c r="AM30">
        <v>2.9663500470632711E-6</v>
      </c>
      <c r="AN30">
        <v>1.7561487425510896E-6</v>
      </c>
      <c r="AO30">
        <v>3.4963703040373494E-6</v>
      </c>
      <c r="AP30">
        <v>3.1242968996651235E-6</v>
      </c>
      <c r="AQ30">
        <v>1.5686292420812732E-5</v>
      </c>
      <c r="AR30">
        <v>6.8397579946153805E-6</v>
      </c>
      <c r="AS30">
        <v>2.7650144171256483E-6</v>
      </c>
      <c r="AT30">
        <v>2.2312512704568859E-6</v>
      </c>
      <c r="AU30">
        <v>3.1990587228980972E-6</v>
      </c>
      <c r="AV30">
        <v>5.4753010812913784E-6</v>
      </c>
      <c r="AW30">
        <v>2.0935060886864025E-6</v>
      </c>
      <c r="AX30">
        <v>2.6204745759348854E-6</v>
      </c>
      <c r="AY30">
        <v>3.9276761868084933E-6</v>
      </c>
      <c r="AZ30">
        <v>2.6658111645316553E-6</v>
      </c>
      <c r="BA30">
        <v>3.4053738313806766E-6</v>
      </c>
      <c r="BB30">
        <v>3.6825467560713554E-6</v>
      </c>
      <c r="BC30">
        <v>3.5941026740160231E-6</v>
      </c>
      <c r="BD30">
        <v>1.9168641853945502E-5</v>
      </c>
      <c r="BE30">
        <v>1.5071227499715723E-5</v>
      </c>
      <c r="BF30">
        <v>6.8118867367282528E-6</v>
      </c>
      <c r="BG30">
        <v>1.6775844453515047E-4</v>
      </c>
      <c r="BH30">
        <v>6.7381092617743308E-6</v>
      </c>
      <c r="BI30">
        <v>4.0039763546282855E-6</v>
      </c>
      <c r="BJ30">
        <v>1.1754779826227998E-5</v>
      </c>
      <c r="BK30">
        <v>8.0628471407106314E-6</v>
      </c>
      <c r="BL30">
        <v>7.7719135787067005E-4</v>
      </c>
      <c r="BM30">
        <v>1.3701567051548776E-5</v>
      </c>
      <c r="BN30">
        <v>2.5888293355510567E-6</v>
      </c>
      <c r="BO30">
        <v>1.8980851596158384E-6</v>
      </c>
      <c r="BP30">
        <v>2.5491782062736891E-6</v>
      </c>
      <c r="BQ30">
        <v>2.7890321865846903E-6</v>
      </c>
      <c r="BR30">
        <v>3.1046713934091173E-6</v>
      </c>
      <c r="BS30">
        <v>1.341748322623168E-5</v>
      </c>
      <c r="BT30">
        <v>1.0976775092656214E-5</v>
      </c>
      <c r="BU30">
        <v>3.9317085640355205E-6</v>
      </c>
      <c r="BV30">
        <v>5.9776265069363259E-6</v>
      </c>
      <c r="BW30">
        <v>2.9631444408426511E-6</v>
      </c>
      <c r="BX30">
        <v>7.0360215426305581E-6</v>
      </c>
      <c r="BY30">
        <v>2.764931721009384E-6</v>
      </c>
      <c r="BZ30">
        <v>2.6129787929588209E-6</v>
      </c>
      <c r="CA30">
        <v>2.688060833103888E-6</v>
      </c>
      <c r="CB30">
        <v>2.5159766007111548E-6</v>
      </c>
      <c r="CC30">
        <v>2.8977897959535977E-6</v>
      </c>
      <c r="CD30">
        <v>1.2062167074232967E-5</v>
      </c>
      <c r="CE30">
        <v>4.4664597977917625E-6</v>
      </c>
      <c r="CF30">
        <v>2.3096746517173197E-6</v>
      </c>
      <c r="CG30">
        <v>5.6093029385839099E-6</v>
      </c>
      <c r="CH30">
        <v>3.9657541589825143E-6</v>
      </c>
      <c r="CI30">
        <v>2.3064468001153163E-6</v>
      </c>
      <c r="CJ30">
        <v>3.1760389161255518E-6</v>
      </c>
      <c r="CK30">
        <v>5.7477311869640441E-6</v>
      </c>
      <c r="CL30">
        <v>7.3703897041717507E-7</v>
      </c>
      <c r="CM30">
        <v>3.9814085233009536E-6</v>
      </c>
      <c r="CN30">
        <v>1.105060069032962E-5</v>
      </c>
      <c r="CO30">
        <v>3.1818808605778505E-6</v>
      </c>
      <c r="CP30">
        <v>3.0518333601869309E-6</v>
      </c>
      <c r="CQ30">
        <v>8.8360535679134672E-7</v>
      </c>
      <c r="CR30">
        <v>1.3514314150819428E-6</v>
      </c>
      <c r="CS30">
        <v>2.3897380237395535E-6</v>
      </c>
      <c r="CT30">
        <v>3.0690332425315833E-6</v>
      </c>
      <c r="CU30">
        <v>4.3577904258436053E-6</v>
      </c>
      <c r="CV30">
        <v>2.2496366994266741E-6</v>
      </c>
      <c r="CW30">
        <v>3.0922640669729248E-6</v>
      </c>
      <c r="CX30">
        <v>4.0680774406910048E-6</v>
      </c>
      <c r="CY30">
        <v>4.8011331644892091E-6</v>
      </c>
      <c r="CZ30">
        <v>3.6089108725062791E-6</v>
      </c>
      <c r="DA30">
        <v>8.7660352117050308E-6</v>
      </c>
      <c r="DB30">
        <v>7.3335703015006178E-6</v>
      </c>
      <c r="DC30">
        <v>1.9319941755209905E-6</v>
      </c>
      <c r="DD30">
        <v>5.6036957008114596E-6</v>
      </c>
      <c r="DE30">
        <v>6.7924281157247697E-6</v>
      </c>
      <c r="DF30">
        <v>3.0728386948595352E-6</v>
      </c>
      <c r="DG30">
        <v>3.2041361922075179E-6</v>
      </c>
      <c r="DH30">
        <v>4.2940761517590039E-6</v>
      </c>
      <c r="DI30">
        <v>4.6595749542387233E-6</v>
      </c>
      <c r="DJ30">
        <v>2.2802890229384804E-5</v>
      </c>
      <c r="DK30">
        <v>4.13355162395721E-6</v>
      </c>
      <c r="DL30">
        <v>1.0236131194003847E-6</v>
      </c>
      <c r="DM30" s="54"/>
    </row>
    <row r="31" spans="1:117" x14ac:dyDescent="0.4">
      <c r="A31">
        <v>30</v>
      </c>
      <c r="B31">
        <v>1.6002971394932163E-4</v>
      </c>
      <c r="C31">
        <v>1.2997061025884024E-4</v>
      </c>
      <c r="D31">
        <v>1.2549959034100454E-4</v>
      </c>
      <c r="E31">
        <v>3.1675334098813749E-4</v>
      </c>
      <c r="F31">
        <v>1.3383201104654447E-4</v>
      </c>
      <c r="G31">
        <v>2.1161507551275418E-4</v>
      </c>
      <c r="H31">
        <v>2.7358733860913281E-4</v>
      </c>
      <c r="I31">
        <v>9.2669000424504632E-5</v>
      </c>
      <c r="J31">
        <v>4.1309388712749787E-5</v>
      </c>
      <c r="K31">
        <v>4.0001841127602165E-5</v>
      </c>
      <c r="L31">
        <v>1.876845643123207E-4</v>
      </c>
      <c r="M31">
        <v>1.0472734584302901E-4</v>
      </c>
      <c r="N31">
        <v>7.2042846390424096E-5</v>
      </c>
      <c r="O31">
        <v>1.835103786854361E-4</v>
      </c>
      <c r="P31">
        <v>3.0604909691565066E-4</v>
      </c>
      <c r="Q31">
        <v>2.4227321911553809E-4</v>
      </c>
      <c r="R31">
        <v>4.4297817723729143E-4</v>
      </c>
      <c r="S31">
        <v>4.1546300698872007E-4</v>
      </c>
      <c r="T31">
        <v>3.1399246711286279E-4</v>
      </c>
      <c r="U31">
        <v>3.0453418410437603E-4</v>
      </c>
      <c r="V31">
        <v>2.4004949930771084E-4</v>
      </c>
      <c r="W31">
        <v>3.3512241860801585E-4</v>
      </c>
      <c r="X31">
        <v>2.6031356243729338E-4</v>
      </c>
      <c r="Y31">
        <v>1.4432594427335105E-4</v>
      </c>
      <c r="Z31">
        <v>1.5125139411368489E-4</v>
      </c>
      <c r="AA31">
        <v>1.5789921240417743E-2</v>
      </c>
      <c r="AB31">
        <v>4.1543354476089069E-3</v>
      </c>
      <c r="AC31">
        <v>2.2145855027679699E-3</v>
      </c>
      <c r="AD31">
        <v>1.2535081586307517E-3</v>
      </c>
      <c r="AE31">
        <v>1.004384986033716</v>
      </c>
      <c r="AF31">
        <v>8.5803236337599563E-4</v>
      </c>
      <c r="AG31">
        <v>1.9478053997562975E-4</v>
      </c>
      <c r="AH31">
        <v>2.2154251584058534E-4</v>
      </c>
      <c r="AI31">
        <v>1.877730333199348E-4</v>
      </c>
      <c r="AJ31">
        <v>2.0921938160000067E-4</v>
      </c>
      <c r="AK31">
        <v>3.4352021233726761E-4</v>
      </c>
      <c r="AL31">
        <v>4.0832128586344377E-5</v>
      </c>
      <c r="AM31">
        <v>1.8594211829236319E-4</v>
      </c>
      <c r="AN31">
        <v>1.7126306780766167E-4</v>
      </c>
      <c r="AO31">
        <v>1.8288531176833552E-4</v>
      </c>
      <c r="AP31">
        <v>1.9797466477942019E-4</v>
      </c>
      <c r="AQ31">
        <v>2.3554734128103174E-4</v>
      </c>
      <c r="AR31">
        <v>1.6758701436930557E-4</v>
      </c>
      <c r="AS31">
        <v>6.8109222344491221E-4</v>
      </c>
      <c r="AT31">
        <v>1.529713079581383E-4</v>
      </c>
      <c r="AU31">
        <v>1.3699316881620081E-4</v>
      </c>
      <c r="AV31">
        <v>1.8209649575316015E-4</v>
      </c>
      <c r="AW31">
        <v>1.5104551093322801E-4</v>
      </c>
      <c r="AX31">
        <v>1.3107306713021859E-4</v>
      </c>
      <c r="AY31">
        <v>1.3962590622995866E-4</v>
      </c>
      <c r="AZ31">
        <v>1.615484345092993E-4</v>
      </c>
      <c r="BA31">
        <v>1.8970057655113241E-4</v>
      </c>
      <c r="BB31">
        <v>1.5502621775019643E-4</v>
      </c>
      <c r="BC31">
        <v>2.3267018079837343E-4</v>
      </c>
      <c r="BD31">
        <v>2.4433138997863286E-4</v>
      </c>
      <c r="BE31">
        <v>1.8623200354308945E-4</v>
      </c>
      <c r="BF31">
        <v>2.2068545908752318E-4</v>
      </c>
      <c r="BG31">
        <v>2.8639620632038408E-4</v>
      </c>
      <c r="BH31">
        <v>2.2236492521904717E-4</v>
      </c>
      <c r="BI31">
        <v>2.0574467734390818E-4</v>
      </c>
      <c r="BJ31">
        <v>2.138324063657654E-4</v>
      </c>
      <c r="BK31">
        <v>3.1275064152079974E-4</v>
      </c>
      <c r="BL31">
        <v>6.4320848738227444E-4</v>
      </c>
      <c r="BM31">
        <v>3.0611688296020375E-4</v>
      </c>
      <c r="BN31">
        <v>8.8101064508254697E-5</v>
      </c>
      <c r="BO31">
        <v>5.5063852773924519E-5</v>
      </c>
      <c r="BP31">
        <v>5.5928338868262807E-5</v>
      </c>
      <c r="BQ31">
        <v>8.6029265808061325E-5</v>
      </c>
      <c r="BR31">
        <v>1.2859660809126978E-4</v>
      </c>
      <c r="BS31">
        <v>2.5123252894210761E-4</v>
      </c>
      <c r="BT31">
        <v>2.1894320785962318E-4</v>
      </c>
      <c r="BU31">
        <v>1.3521852329292344E-4</v>
      </c>
      <c r="BV31">
        <v>1.9221951588079434E-4</v>
      </c>
      <c r="BW31">
        <v>1.5083809162665142E-4</v>
      </c>
      <c r="BX31">
        <v>1.0665843221130546E-4</v>
      </c>
      <c r="BY31">
        <v>1.2887826469326743E-4</v>
      </c>
      <c r="BZ31">
        <v>1.7461437452423857E-4</v>
      </c>
      <c r="CA31">
        <v>1.4085262710767993E-4</v>
      </c>
      <c r="CB31">
        <v>1.1012199363902846E-4</v>
      </c>
      <c r="CC31">
        <v>8.5551607240850303E-5</v>
      </c>
      <c r="CD31">
        <v>9.9289935738064973E-5</v>
      </c>
      <c r="CE31">
        <v>1.3045147619740493E-4</v>
      </c>
      <c r="CF31">
        <v>4.6104777589344217E-5</v>
      </c>
      <c r="CG31">
        <v>8.3647963576651013E-5</v>
      </c>
      <c r="CH31">
        <v>1.0714344210867163E-4</v>
      </c>
      <c r="CI31">
        <v>7.784785215685722E-5</v>
      </c>
      <c r="CJ31">
        <v>7.103019053631565E-5</v>
      </c>
      <c r="CK31">
        <v>7.9863628363476463E-5</v>
      </c>
      <c r="CL31">
        <v>1.7820951092512065E-5</v>
      </c>
      <c r="CM31">
        <v>1.7384283170493691E-5</v>
      </c>
      <c r="CN31">
        <v>4.5389122009462858E-5</v>
      </c>
      <c r="CO31">
        <v>4.761544543674986E-5</v>
      </c>
      <c r="CP31">
        <v>8.6567766051809565E-5</v>
      </c>
      <c r="CQ31">
        <v>1.7996615248292124E-5</v>
      </c>
      <c r="CR31">
        <v>2.2884998765855776E-5</v>
      </c>
      <c r="CS31">
        <v>4.3430095052051891E-5</v>
      </c>
      <c r="CT31">
        <v>5.3156783889469697E-5</v>
      </c>
      <c r="CU31">
        <v>4.5812285651912071E-5</v>
      </c>
      <c r="CV31">
        <v>4.312421275534742E-5</v>
      </c>
      <c r="CW31">
        <v>9.454593237800332E-5</v>
      </c>
      <c r="CX31">
        <v>5.6421646806777674E-5</v>
      </c>
      <c r="CY31">
        <v>1.3137918529629826E-4</v>
      </c>
      <c r="CZ31">
        <v>6.7944720947770394E-5</v>
      </c>
      <c r="DA31">
        <v>6.0716920079629096E-5</v>
      </c>
      <c r="DB31">
        <v>9.4191860803242671E-5</v>
      </c>
      <c r="DC31">
        <v>5.3954788933107284E-5</v>
      </c>
      <c r="DD31">
        <v>1.54033204394864E-4</v>
      </c>
      <c r="DE31">
        <v>1.4932580606561954E-4</v>
      </c>
      <c r="DF31">
        <v>1.0888614346014832E-4</v>
      </c>
      <c r="DG31">
        <v>1.5918466967104159E-4</v>
      </c>
      <c r="DH31">
        <v>1.5332506428625801E-4</v>
      </c>
      <c r="DI31">
        <v>3.3188821295631531E-4</v>
      </c>
      <c r="DJ31">
        <v>3.2822411318570664E-4</v>
      </c>
      <c r="DK31">
        <v>1.6752803507245935E-4</v>
      </c>
      <c r="DL31">
        <v>3.983851572963354E-5</v>
      </c>
      <c r="DM31" s="54"/>
    </row>
    <row r="32" spans="1:117" x14ac:dyDescent="0.4">
      <c r="A32">
        <v>31</v>
      </c>
      <c r="B32">
        <v>3.0861146632240057E-5</v>
      </c>
      <c r="C32">
        <v>3.8244637937490778E-5</v>
      </c>
      <c r="D32">
        <v>2.7844372078170069E-5</v>
      </c>
      <c r="E32">
        <v>5.8147309192845701E-5</v>
      </c>
      <c r="F32">
        <v>2.9888574316776159E-5</v>
      </c>
      <c r="G32">
        <v>4.7105407949000031E-5</v>
      </c>
      <c r="H32">
        <v>9.4202504186972544E-5</v>
      </c>
      <c r="I32">
        <v>2.7237129316139106E-5</v>
      </c>
      <c r="J32">
        <v>1.8442256874553916E-5</v>
      </c>
      <c r="K32">
        <v>9.8427097850775722E-6</v>
      </c>
      <c r="L32">
        <v>4.4770934898962547E-5</v>
      </c>
      <c r="M32">
        <v>1.7019898728525009E-5</v>
      </c>
      <c r="N32">
        <v>1.4645742324309911E-5</v>
      </c>
      <c r="O32">
        <v>4.4741016095547032E-5</v>
      </c>
      <c r="P32">
        <v>4.8699418465197074E-5</v>
      </c>
      <c r="Q32">
        <v>4.521837581351491E-5</v>
      </c>
      <c r="R32">
        <v>6.5903917389829585E-5</v>
      </c>
      <c r="S32">
        <v>6.5510541581524976E-5</v>
      </c>
      <c r="T32">
        <v>5.7699664237421323E-5</v>
      </c>
      <c r="U32">
        <v>5.0879609643965625E-5</v>
      </c>
      <c r="V32">
        <v>5.2101533005491023E-5</v>
      </c>
      <c r="W32">
        <v>5.0325317780797313E-5</v>
      </c>
      <c r="X32">
        <v>6.1433078567801224E-5</v>
      </c>
      <c r="Y32">
        <v>3.7824232956593654E-5</v>
      </c>
      <c r="Z32">
        <v>2.9182380619364822E-5</v>
      </c>
      <c r="AA32">
        <v>3.3445238819100762E-5</v>
      </c>
      <c r="AB32">
        <v>5.6822702469810666E-4</v>
      </c>
      <c r="AC32">
        <v>7.5955270431827496E-4</v>
      </c>
      <c r="AD32">
        <v>8.8218626113544513E-6</v>
      </c>
      <c r="AE32">
        <v>3.7479150080649526E-5</v>
      </c>
      <c r="AF32">
        <v>1.0024971306813157</v>
      </c>
      <c r="AG32">
        <v>3.3212727287935916E-5</v>
      </c>
      <c r="AH32">
        <v>4.2390039580270728E-5</v>
      </c>
      <c r="AI32">
        <v>3.3401125239487876E-5</v>
      </c>
      <c r="AJ32">
        <v>2.9786648433363064E-5</v>
      </c>
      <c r="AK32">
        <v>9.8367721489771724E-5</v>
      </c>
      <c r="AL32">
        <v>8.5955654394539021E-6</v>
      </c>
      <c r="AM32">
        <v>2.7718836943173889E-5</v>
      </c>
      <c r="AN32">
        <v>2.3228036787755248E-5</v>
      </c>
      <c r="AO32">
        <v>4.0544496098276408E-5</v>
      </c>
      <c r="AP32">
        <v>4.3191570175696961E-5</v>
      </c>
      <c r="AQ32">
        <v>6.2648909597894009E-5</v>
      </c>
      <c r="AR32">
        <v>5.4410120232072381E-5</v>
      </c>
      <c r="AS32">
        <v>3.2555303234909394E-5</v>
      </c>
      <c r="AT32">
        <v>3.1783575520222832E-5</v>
      </c>
      <c r="AU32">
        <v>4.2270062039468764E-5</v>
      </c>
      <c r="AV32">
        <v>4.251276554344417E-5</v>
      </c>
      <c r="AW32">
        <v>3.4683212594088438E-5</v>
      </c>
      <c r="AX32">
        <v>3.4543460852271476E-5</v>
      </c>
      <c r="AY32">
        <v>3.3590117966226795E-5</v>
      </c>
      <c r="AZ32">
        <v>6.1290456016408639E-5</v>
      </c>
      <c r="BA32">
        <v>3.5369915419050844E-5</v>
      </c>
      <c r="BB32">
        <v>2.6257557292631425E-5</v>
      </c>
      <c r="BC32">
        <v>4.1057205557937639E-5</v>
      </c>
      <c r="BD32">
        <v>3.6430799776101887E-5</v>
      </c>
      <c r="BE32">
        <v>3.8798978957256219E-5</v>
      </c>
      <c r="BF32">
        <v>7.0954583645771983E-5</v>
      </c>
      <c r="BG32">
        <v>1.3499572729171218E-4</v>
      </c>
      <c r="BH32">
        <v>3.7320591982803464E-5</v>
      </c>
      <c r="BI32">
        <v>3.4733569103036507E-5</v>
      </c>
      <c r="BJ32">
        <v>3.8514644633564205E-5</v>
      </c>
      <c r="BK32">
        <v>5.1857624371800127E-5</v>
      </c>
      <c r="BL32">
        <v>5.7522706862010794E-5</v>
      </c>
      <c r="BM32">
        <v>4.9165585229352996E-5</v>
      </c>
      <c r="BN32">
        <v>4.1230467745343668E-5</v>
      </c>
      <c r="BO32">
        <v>2.8559107097064007E-5</v>
      </c>
      <c r="BP32">
        <v>9.4728361639460543E-5</v>
      </c>
      <c r="BQ32">
        <v>1.6101481278110603E-5</v>
      </c>
      <c r="BR32">
        <v>2.0403338712262638E-5</v>
      </c>
      <c r="BS32">
        <v>5.4142914543865284E-5</v>
      </c>
      <c r="BT32">
        <v>3.654977511106281E-5</v>
      </c>
      <c r="BU32">
        <v>2.3277138686324202E-5</v>
      </c>
      <c r="BV32">
        <v>3.3493642554808094E-5</v>
      </c>
      <c r="BW32">
        <v>2.5899133172614348E-5</v>
      </c>
      <c r="BX32">
        <v>1.8464088030828759E-5</v>
      </c>
      <c r="BY32">
        <v>3.7208229476856991E-5</v>
      </c>
      <c r="BZ32">
        <v>2.9261690844845252E-5</v>
      </c>
      <c r="CA32">
        <v>2.765215723787447E-5</v>
      </c>
      <c r="CB32">
        <v>3.0229069889963088E-5</v>
      </c>
      <c r="CC32">
        <v>1.4865071539647545E-5</v>
      </c>
      <c r="CD32">
        <v>2.2062044776967341E-5</v>
      </c>
      <c r="CE32">
        <v>5.6715824002658432E-5</v>
      </c>
      <c r="CF32">
        <v>1.2093407272790887E-5</v>
      </c>
      <c r="CG32">
        <v>1.8123642790298191E-5</v>
      </c>
      <c r="CH32">
        <v>4.6555112838081913E-5</v>
      </c>
      <c r="CI32">
        <v>1.7980737872297558E-5</v>
      </c>
      <c r="CJ32">
        <v>3.2520388452868579E-5</v>
      </c>
      <c r="CK32">
        <v>4.3492778026462364E-5</v>
      </c>
      <c r="CL32">
        <v>3.9839288220920122E-6</v>
      </c>
      <c r="CM32">
        <v>3.7175816842676114E-6</v>
      </c>
      <c r="CN32">
        <v>1.1859185834392663E-5</v>
      </c>
      <c r="CO32">
        <v>1.1833421050777445E-5</v>
      </c>
      <c r="CP32">
        <v>2.0448667360971946E-5</v>
      </c>
      <c r="CQ32">
        <v>3.1944014221487688E-6</v>
      </c>
      <c r="CR32">
        <v>4.2486081498989731E-6</v>
      </c>
      <c r="CS32">
        <v>1.3858059785810287E-5</v>
      </c>
      <c r="CT32">
        <v>1.6317317582126063E-5</v>
      </c>
      <c r="CU32">
        <v>1.2441157979225804E-5</v>
      </c>
      <c r="CV32">
        <v>1.2284301461640093E-5</v>
      </c>
      <c r="CW32">
        <v>4.0223981029389585E-5</v>
      </c>
      <c r="CX32">
        <v>1.1276378119642009E-5</v>
      </c>
      <c r="CY32">
        <v>2.1854946175791831E-5</v>
      </c>
      <c r="CZ32">
        <v>2.1021148747737297E-5</v>
      </c>
      <c r="DA32">
        <v>1.5459165215921533E-5</v>
      </c>
      <c r="DB32">
        <v>2.0154443242536516E-5</v>
      </c>
      <c r="DC32">
        <v>9.9157714482703083E-6</v>
      </c>
      <c r="DD32">
        <v>9.2424271919946637E-5</v>
      </c>
      <c r="DE32">
        <v>6.5443665712807054E-5</v>
      </c>
      <c r="DF32">
        <v>7.9458806260065842E-5</v>
      </c>
      <c r="DG32">
        <v>4.0514685438617302E-5</v>
      </c>
      <c r="DH32">
        <v>5.634920588358519E-5</v>
      </c>
      <c r="DI32">
        <v>7.5418772695019367E-5</v>
      </c>
      <c r="DJ32">
        <v>1.2180193105186921E-4</v>
      </c>
      <c r="DK32">
        <v>5.3040602833454522E-5</v>
      </c>
      <c r="DL32">
        <v>2.3204954647060879E-5</v>
      </c>
      <c r="DM32" s="54"/>
    </row>
    <row r="33" spans="1:117" x14ac:dyDescent="0.4">
      <c r="A33">
        <v>32</v>
      </c>
      <c r="B33">
        <v>7.9924825109193827E-4</v>
      </c>
      <c r="C33">
        <v>1.0169708498867344E-3</v>
      </c>
      <c r="D33">
        <v>6.5213216904161516E-4</v>
      </c>
      <c r="E33">
        <v>9.5282292814663581E-4</v>
      </c>
      <c r="F33">
        <v>3.1323680838503214E-4</v>
      </c>
      <c r="G33">
        <v>8.1044780837815223E-4</v>
      </c>
      <c r="H33">
        <v>9.7976594809477788E-4</v>
      </c>
      <c r="I33">
        <v>4.2307986848610235E-4</v>
      </c>
      <c r="J33">
        <v>4.1431241874110181E-4</v>
      </c>
      <c r="K33">
        <v>4.8107635987513212E-4</v>
      </c>
      <c r="L33">
        <v>1.2210226583831438E-3</v>
      </c>
      <c r="M33">
        <v>6.4645228570094147E-4</v>
      </c>
      <c r="N33">
        <v>4.612663522362939E-4</v>
      </c>
      <c r="O33">
        <v>8.5048316895309215E-4</v>
      </c>
      <c r="P33">
        <v>8.3533308228751844E-4</v>
      </c>
      <c r="Q33">
        <v>9.808325108482392E-4</v>
      </c>
      <c r="R33">
        <v>9.7397968408085623E-4</v>
      </c>
      <c r="S33">
        <v>8.8047243060186133E-4</v>
      </c>
      <c r="T33">
        <v>1.2230681936352239E-3</v>
      </c>
      <c r="U33">
        <v>6.4891557145797937E-4</v>
      </c>
      <c r="V33">
        <v>9.7356959588925556E-4</v>
      </c>
      <c r="W33">
        <v>8.4888064805567866E-4</v>
      </c>
      <c r="X33">
        <v>2.8566357833055478E-3</v>
      </c>
      <c r="Y33">
        <v>7.9241305121072474E-4</v>
      </c>
      <c r="Z33">
        <v>7.1133524275842155E-4</v>
      </c>
      <c r="AA33">
        <v>4.1350716332299296E-4</v>
      </c>
      <c r="AB33">
        <v>6.3040366617116389E-4</v>
      </c>
      <c r="AC33">
        <v>9.3654996108951663E-4</v>
      </c>
      <c r="AD33">
        <v>6.144035076534203E-4</v>
      </c>
      <c r="AE33">
        <v>2.2082094125483939E-4</v>
      </c>
      <c r="AF33">
        <v>3.8975564808084462E-4</v>
      </c>
      <c r="AG33">
        <v>1.01302364886436</v>
      </c>
      <c r="AH33">
        <v>8.1339522968976535E-2</v>
      </c>
      <c r="AI33">
        <v>0.11458810244314682</v>
      </c>
      <c r="AJ33">
        <v>4.5615574306336303E-3</v>
      </c>
      <c r="AK33">
        <v>4.3743625290100637E-3</v>
      </c>
      <c r="AL33">
        <v>2.9997622891218237E-4</v>
      </c>
      <c r="AM33">
        <v>1.0265188356644247E-3</v>
      </c>
      <c r="AN33">
        <v>5.6948972621653998E-4</v>
      </c>
      <c r="AO33">
        <v>6.8288530460695136E-4</v>
      </c>
      <c r="AP33">
        <v>7.8998503337711573E-4</v>
      </c>
      <c r="AQ33">
        <v>7.3770952004345895E-4</v>
      </c>
      <c r="AR33">
        <v>1.1815558754164339E-3</v>
      </c>
      <c r="AS33">
        <v>5.5270354722424691E-4</v>
      </c>
      <c r="AT33">
        <v>5.1268322138771068E-4</v>
      </c>
      <c r="AU33">
        <v>9.8509543589809438E-4</v>
      </c>
      <c r="AV33">
        <v>1.1525454701815691E-3</v>
      </c>
      <c r="AW33">
        <v>4.9764375505603677E-4</v>
      </c>
      <c r="AX33">
        <v>6.4083112351841882E-4</v>
      </c>
      <c r="AY33">
        <v>9.1572214060541782E-4</v>
      </c>
      <c r="AZ33">
        <v>8.771028737140443E-4</v>
      </c>
      <c r="BA33">
        <v>1.0460022878606404E-3</v>
      </c>
      <c r="BB33">
        <v>5.6379694735206722E-4</v>
      </c>
      <c r="BC33">
        <v>5.8239842247347529E-4</v>
      </c>
      <c r="BD33">
        <v>9.5418041440209034E-4</v>
      </c>
      <c r="BE33">
        <v>7.5808783726799805E-4</v>
      </c>
      <c r="BF33">
        <v>9.3246489465946699E-4</v>
      </c>
      <c r="BG33">
        <v>6.5656645930394549E-4</v>
      </c>
      <c r="BH33">
        <v>3.6625837332289642E-4</v>
      </c>
      <c r="BI33">
        <v>4.4964909962596377E-4</v>
      </c>
      <c r="BJ33">
        <v>7.0221021073891643E-4</v>
      </c>
      <c r="BK33">
        <v>6.5023559969534426E-4</v>
      </c>
      <c r="BL33">
        <v>5.3309000557918283E-2</v>
      </c>
      <c r="BM33">
        <v>1.6195641153815413E-3</v>
      </c>
      <c r="BN33">
        <v>6.6182726184104801E-4</v>
      </c>
      <c r="BO33">
        <v>7.6720969468742231E-4</v>
      </c>
      <c r="BP33">
        <v>8.8481097018150532E-4</v>
      </c>
      <c r="BQ33">
        <v>9.1286860749587343E-4</v>
      </c>
      <c r="BR33">
        <v>5.4402183881162769E-4</v>
      </c>
      <c r="BS33">
        <v>1.3328554653825812E-2</v>
      </c>
      <c r="BT33">
        <v>6.3068015414812434E-3</v>
      </c>
      <c r="BU33">
        <v>4.7492457585076872E-3</v>
      </c>
      <c r="BV33">
        <v>9.4188989380259384E-3</v>
      </c>
      <c r="BW33">
        <v>9.2969017520846324E-4</v>
      </c>
      <c r="BX33">
        <v>7.230532326389891E-4</v>
      </c>
      <c r="BY33">
        <v>8.2661583772697649E-4</v>
      </c>
      <c r="BZ33">
        <v>5.143848541672042E-4</v>
      </c>
      <c r="CA33">
        <v>4.8229123775265186E-4</v>
      </c>
      <c r="CB33">
        <v>1.1791601032239442E-3</v>
      </c>
      <c r="CC33">
        <v>5.1300148283526473E-4</v>
      </c>
      <c r="CD33">
        <v>4.6078056536384205E-4</v>
      </c>
      <c r="CE33">
        <v>6.0056870959757167E-4</v>
      </c>
      <c r="CF33">
        <v>5.328460473070809E-4</v>
      </c>
      <c r="CG33">
        <v>1.7557794781356193E-3</v>
      </c>
      <c r="CH33">
        <v>5.5919180014725987E-4</v>
      </c>
      <c r="CI33">
        <v>4.8390629818602067E-4</v>
      </c>
      <c r="CJ33">
        <v>5.4339961109412405E-4</v>
      </c>
      <c r="CK33">
        <v>5.9022926772017118E-4</v>
      </c>
      <c r="CL33">
        <v>1.8896183679671387E-4</v>
      </c>
      <c r="CM33">
        <v>1.3269768370060723E-4</v>
      </c>
      <c r="CN33">
        <v>3.3046448768619057E-4</v>
      </c>
      <c r="CO33">
        <v>3.8043843558449478E-4</v>
      </c>
      <c r="CP33">
        <v>6.2954400210637844E-4</v>
      </c>
      <c r="CQ33">
        <v>6.3161419815280294E-4</v>
      </c>
      <c r="CR33">
        <v>7.6267595751683577E-4</v>
      </c>
      <c r="CS33">
        <v>7.3955425127020149E-4</v>
      </c>
      <c r="CT33">
        <v>4.9462682466368691E-4</v>
      </c>
      <c r="CU33">
        <v>4.5629675538902403E-4</v>
      </c>
      <c r="CV33">
        <v>3.1991105941950489E-4</v>
      </c>
      <c r="CW33">
        <v>5.7692309995450021E-4</v>
      </c>
      <c r="CX33">
        <v>8.584562481306592E-4</v>
      </c>
      <c r="CY33">
        <v>1.8147451280621451E-3</v>
      </c>
      <c r="CZ33">
        <v>3.6058254899287831E-4</v>
      </c>
      <c r="DA33">
        <v>3.0226738406066115E-4</v>
      </c>
      <c r="DB33">
        <v>4.7294329914153579E-4</v>
      </c>
      <c r="DC33">
        <v>3.6419063249542465E-4</v>
      </c>
      <c r="DD33">
        <v>2.5128617057677491E-4</v>
      </c>
      <c r="DE33">
        <v>2.847305456538516E-4</v>
      </c>
      <c r="DF33">
        <v>5.8688580358760335E-4</v>
      </c>
      <c r="DG33">
        <v>4.1758214965463753E-4</v>
      </c>
      <c r="DH33">
        <v>5.6438928638250245E-4</v>
      </c>
      <c r="DI33">
        <v>4.1450384791080265E-4</v>
      </c>
      <c r="DJ33">
        <v>2.2771910297844002E-3</v>
      </c>
      <c r="DK33">
        <v>7.4541195397021833E-4</v>
      </c>
      <c r="DL33">
        <v>9.7917441635413777E-5</v>
      </c>
      <c r="DM33" s="54"/>
    </row>
    <row r="34" spans="1:117" x14ac:dyDescent="0.4">
      <c r="A34">
        <v>33</v>
      </c>
      <c r="B34">
        <v>1.3574974827719076E-3</v>
      </c>
      <c r="C34">
        <v>1.5763110505651427E-3</v>
      </c>
      <c r="D34">
        <v>1.2071973019269181E-3</v>
      </c>
      <c r="E34">
        <v>1.820070630957783E-3</v>
      </c>
      <c r="F34">
        <v>5.2494168630143714E-4</v>
      </c>
      <c r="G34">
        <v>1.3547429291677017E-3</v>
      </c>
      <c r="H34">
        <v>1.5837524543051268E-3</v>
      </c>
      <c r="I34">
        <v>9.0162261291508547E-4</v>
      </c>
      <c r="J34">
        <v>8.6348182386533938E-4</v>
      </c>
      <c r="K34">
        <v>1.048569695598538E-3</v>
      </c>
      <c r="L34">
        <v>2.5765506976020451E-3</v>
      </c>
      <c r="M34">
        <v>1.377190184291019E-3</v>
      </c>
      <c r="N34">
        <v>8.8812905815939915E-4</v>
      </c>
      <c r="O34">
        <v>1.1278362131501272E-3</v>
      </c>
      <c r="P34">
        <v>1.2787371315420367E-3</v>
      </c>
      <c r="Q34">
        <v>1.0890142573055572E-3</v>
      </c>
      <c r="R34">
        <v>1.1347430124015085E-3</v>
      </c>
      <c r="S34">
        <v>1.1451644711579353E-3</v>
      </c>
      <c r="T34">
        <v>1.2435161976009641E-3</v>
      </c>
      <c r="U34">
        <v>9.7542001265328896E-4</v>
      </c>
      <c r="V34">
        <v>1.0121210357578133E-3</v>
      </c>
      <c r="W34">
        <v>1.0785945024979794E-3</v>
      </c>
      <c r="X34">
        <v>1.572253246726905E-3</v>
      </c>
      <c r="Y34">
        <v>8.3585326797941189E-4</v>
      </c>
      <c r="Z34">
        <v>1.00385960061859E-3</v>
      </c>
      <c r="AA34">
        <v>8.0333106551033317E-4</v>
      </c>
      <c r="AB34">
        <v>1.008374213130863E-3</v>
      </c>
      <c r="AC34">
        <v>3.0916302813573855E-3</v>
      </c>
      <c r="AD34">
        <v>1.2695722813421597E-3</v>
      </c>
      <c r="AE34">
        <v>4.0093472149806001E-4</v>
      </c>
      <c r="AF34">
        <v>7.7545963342568586E-4</v>
      </c>
      <c r="AG34">
        <v>5.0656092153495208E-3</v>
      </c>
      <c r="AH34">
        <v>1.0189129125742766</v>
      </c>
      <c r="AI34">
        <v>3.0169250609724326E-3</v>
      </c>
      <c r="AJ34">
        <v>1.1625633273909695E-3</v>
      </c>
      <c r="AK34">
        <v>1.1301136912452757E-3</v>
      </c>
      <c r="AL34">
        <v>7.3678824653742681E-4</v>
      </c>
      <c r="AM34">
        <v>8.5133236602820731E-4</v>
      </c>
      <c r="AN34">
        <v>1.0791662370308894E-3</v>
      </c>
      <c r="AO34">
        <v>9.9656172469639185E-4</v>
      </c>
      <c r="AP34">
        <v>8.2447363621158563E-4</v>
      </c>
      <c r="AQ34">
        <v>2.0435120211435473E-3</v>
      </c>
      <c r="AR34">
        <v>2.1365458318927995E-3</v>
      </c>
      <c r="AS34">
        <v>2.436020882022996E-3</v>
      </c>
      <c r="AT34">
        <v>9.3383650040031261E-4</v>
      </c>
      <c r="AU34">
        <v>1.4348661288141006E-3</v>
      </c>
      <c r="AV34">
        <v>6.0277719159513082E-3</v>
      </c>
      <c r="AW34">
        <v>1.7217543311479314E-3</v>
      </c>
      <c r="AX34">
        <v>1.3821415015049996E-3</v>
      </c>
      <c r="AY34">
        <v>1.9162207495467172E-3</v>
      </c>
      <c r="AZ34">
        <v>1.8451426494757762E-3</v>
      </c>
      <c r="BA34">
        <v>6.5703128706474613E-3</v>
      </c>
      <c r="BB34">
        <v>1.5890636281126751E-3</v>
      </c>
      <c r="BC34">
        <v>1.7223773050903239E-3</v>
      </c>
      <c r="BD34">
        <v>1.7008356322444726E-3</v>
      </c>
      <c r="BE34">
        <v>3.30576758881637E-3</v>
      </c>
      <c r="BF34">
        <v>6.6168290072056227E-3</v>
      </c>
      <c r="BG34">
        <v>3.7147259600429782E-3</v>
      </c>
      <c r="BH34">
        <v>7.1739542640406138E-4</v>
      </c>
      <c r="BI34">
        <v>1.0147379014125292E-3</v>
      </c>
      <c r="BJ34">
        <v>1.5294610579576139E-3</v>
      </c>
      <c r="BK34">
        <v>2.3135736268633284E-3</v>
      </c>
      <c r="BL34">
        <v>8.0051637207892434E-2</v>
      </c>
      <c r="BM34">
        <v>3.3825710547434307E-3</v>
      </c>
      <c r="BN34">
        <v>1.2971718588791067E-3</v>
      </c>
      <c r="BO34">
        <v>1.5021913278975712E-3</v>
      </c>
      <c r="BP34">
        <v>1.6910231556427253E-3</v>
      </c>
      <c r="BQ34">
        <v>2.4227598169022629E-3</v>
      </c>
      <c r="BR34">
        <v>1.4318119663700346E-3</v>
      </c>
      <c r="BS34">
        <v>5.171958843062828E-2</v>
      </c>
      <c r="BT34">
        <v>1.7679583861981877E-2</v>
      </c>
      <c r="BU34">
        <v>8.1663303021834392E-3</v>
      </c>
      <c r="BV34">
        <v>1.5057993864502663E-2</v>
      </c>
      <c r="BW34">
        <v>1.0535302760008812E-3</v>
      </c>
      <c r="BX34">
        <v>7.970942376909478E-4</v>
      </c>
      <c r="BY34">
        <v>1.6356439559999387E-3</v>
      </c>
      <c r="BZ34">
        <v>9.4556303431429713E-4</v>
      </c>
      <c r="CA34">
        <v>9.717667828604466E-4</v>
      </c>
      <c r="CB34">
        <v>2.6411150328154867E-3</v>
      </c>
      <c r="CC34">
        <v>9.978092649880609E-4</v>
      </c>
      <c r="CD34">
        <v>1.0188229747239597E-3</v>
      </c>
      <c r="CE34">
        <v>1.1165244144268139E-3</v>
      </c>
      <c r="CF34">
        <v>1.1649012545165403E-3</v>
      </c>
      <c r="CG34">
        <v>8.9263692726000233E-4</v>
      </c>
      <c r="CH34">
        <v>1.0780995266313203E-3</v>
      </c>
      <c r="CI34">
        <v>9.5830602534895711E-4</v>
      </c>
      <c r="CJ34">
        <v>9.8541785954398193E-4</v>
      </c>
      <c r="CK34">
        <v>1.1618415058510479E-3</v>
      </c>
      <c r="CL34">
        <v>4.8920769895829518E-4</v>
      </c>
      <c r="CM34">
        <v>2.1994630331558188E-4</v>
      </c>
      <c r="CN34">
        <v>5.6336305380435636E-4</v>
      </c>
      <c r="CO34">
        <v>6.6260395750678707E-4</v>
      </c>
      <c r="CP34">
        <v>1.3475915451369776E-3</v>
      </c>
      <c r="CQ34">
        <v>1.3540982080193862E-3</v>
      </c>
      <c r="CR34">
        <v>1.6355442229163267E-3</v>
      </c>
      <c r="CS34">
        <v>1.5121516542477024E-3</v>
      </c>
      <c r="CT34">
        <v>9.455246095384348E-4</v>
      </c>
      <c r="CU34">
        <v>9.156392934727242E-4</v>
      </c>
      <c r="CV34">
        <v>6.0339903676811006E-4</v>
      </c>
      <c r="CW34">
        <v>1.1182788615627865E-3</v>
      </c>
      <c r="CX34">
        <v>1.6006016081551752E-3</v>
      </c>
      <c r="CY34">
        <v>3.9129871512232142E-3</v>
      </c>
      <c r="CZ34">
        <v>7.2687799824160311E-4</v>
      </c>
      <c r="DA34">
        <v>9.1838748889175965E-4</v>
      </c>
      <c r="DB34">
        <v>1.815600681950571E-3</v>
      </c>
      <c r="DC34">
        <v>1.553915919095084E-3</v>
      </c>
      <c r="DD34">
        <v>5.1674431913822645E-4</v>
      </c>
      <c r="DE34">
        <v>5.3304255733487385E-4</v>
      </c>
      <c r="DF34">
        <v>1.684299979238433E-3</v>
      </c>
      <c r="DG34">
        <v>8.3361161588243343E-4</v>
      </c>
      <c r="DH34">
        <v>1.0782349245164414E-3</v>
      </c>
      <c r="DI34">
        <v>1.0142251915388916E-3</v>
      </c>
      <c r="DJ34">
        <v>3.1999956105488252E-3</v>
      </c>
      <c r="DK34">
        <v>1.3471014545564368E-3</v>
      </c>
      <c r="DL34">
        <v>1.7404563181567007E-4</v>
      </c>
      <c r="DM34" s="54"/>
    </row>
    <row r="35" spans="1:117" x14ac:dyDescent="0.4">
      <c r="A35">
        <v>34</v>
      </c>
      <c r="B35">
        <v>4.433557594458822E-4</v>
      </c>
      <c r="C35">
        <v>1.4300506833582825E-3</v>
      </c>
      <c r="D35">
        <v>4.204996956590549E-4</v>
      </c>
      <c r="E35">
        <v>5.7054924324496459E-4</v>
      </c>
      <c r="F35">
        <v>2.0984843793080574E-4</v>
      </c>
      <c r="G35">
        <v>4.0660776199820078E-4</v>
      </c>
      <c r="H35">
        <v>5.463485635145666E-4</v>
      </c>
      <c r="I35">
        <v>2.319875169042462E-4</v>
      </c>
      <c r="J35">
        <v>1.6639477933659165E-4</v>
      </c>
      <c r="K35">
        <v>1.1866174734538514E-4</v>
      </c>
      <c r="L35">
        <v>5.7292415122849657E-4</v>
      </c>
      <c r="M35">
        <v>2.8502091745476931E-4</v>
      </c>
      <c r="N35">
        <v>6.0961225148347515E-4</v>
      </c>
      <c r="O35">
        <v>2.3701298761576307E-3</v>
      </c>
      <c r="P35">
        <v>2.3089693517130256E-3</v>
      </c>
      <c r="Q35">
        <v>4.0297297131635232E-3</v>
      </c>
      <c r="R35">
        <v>4.4818151152725928E-3</v>
      </c>
      <c r="S35">
        <v>3.4171059731468141E-3</v>
      </c>
      <c r="T35">
        <v>5.8438335174785536E-3</v>
      </c>
      <c r="U35">
        <v>2.3824612052002992E-3</v>
      </c>
      <c r="V35">
        <v>4.6128413082420286E-3</v>
      </c>
      <c r="W35">
        <v>3.6006887049275173E-3</v>
      </c>
      <c r="X35">
        <v>2.0064006265437834E-2</v>
      </c>
      <c r="Y35">
        <v>3.9414949723774245E-3</v>
      </c>
      <c r="Z35">
        <v>2.2358164548897949E-3</v>
      </c>
      <c r="AA35">
        <v>3.4324468675641864E-4</v>
      </c>
      <c r="AB35">
        <v>1.3239423074038093E-3</v>
      </c>
      <c r="AC35">
        <v>7.7941272387069055E-4</v>
      </c>
      <c r="AD35">
        <v>2.7725592085443964E-4</v>
      </c>
      <c r="AE35">
        <v>3.1239250731141324E-4</v>
      </c>
      <c r="AF35">
        <v>4.3470220172754019E-4</v>
      </c>
      <c r="AG35">
        <v>3.6848242218453251E-4</v>
      </c>
      <c r="AH35">
        <v>1.3084779233864395E-3</v>
      </c>
      <c r="AI35">
        <v>1.0236808248955584</v>
      </c>
      <c r="AJ35">
        <v>3.6566960291766371E-2</v>
      </c>
      <c r="AK35">
        <v>3.5240394412477442E-2</v>
      </c>
      <c r="AL35">
        <v>2.0471681537773925E-4</v>
      </c>
      <c r="AM35">
        <v>5.9710216041405206E-3</v>
      </c>
      <c r="AN35">
        <v>7.5192968784959383E-4</v>
      </c>
      <c r="AO35">
        <v>2.7701737598728421E-3</v>
      </c>
      <c r="AP35">
        <v>3.9224449172099605E-3</v>
      </c>
      <c r="AQ35">
        <v>2.1390032640620209E-3</v>
      </c>
      <c r="AR35">
        <v>3.21438098912532E-3</v>
      </c>
      <c r="AS35">
        <v>7.5812362954256292E-4</v>
      </c>
      <c r="AT35">
        <v>1.1481279352089358E-3</v>
      </c>
      <c r="AU35">
        <v>3.1680635062097339E-3</v>
      </c>
      <c r="AV35">
        <v>3.2317566156818975E-3</v>
      </c>
      <c r="AW35">
        <v>1.0073101266220741E-3</v>
      </c>
      <c r="AX35">
        <v>4.0081852621232431E-4</v>
      </c>
      <c r="AY35">
        <v>4.4954791330736166E-4</v>
      </c>
      <c r="AZ35">
        <v>3.8866705495881672E-4</v>
      </c>
      <c r="BA35">
        <v>6.305265018614084E-4</v>
      </c>
      <c r="BB35">
        <v>4.0655336501530941E-4</v>
      </c>
      <c r="BC35">
        <v>9.9201531699156945E-4</v>
      </c>
      <c r="BD35">
        <v>5.5887356889640089E-4</v>
      </c>
      <c r="BE35">
        <v>4.1306523248542935E-4</v>
      </c>
      <c r="BF35">
        <v>4.2438445586835054E-4</v>
      </c>
      <c r="BG35">
        <v>3.6872690418957894E-4</v>
      </c>
      <c r="BH35">
        <v>6.5643951655647802E-4</v>
      </c>
      <c r="BI35">
        <v>7.7339685211308645E-4</v>
      </c>
      <c r="BJ35">
        <v>1.5904501918990684E-3</v>
      </c>
      <c r="BK35">
        <v>8.177977269034916E-4</v>
      </c>
      <c r="BL35">
        <v>6.6627790196281905E-4</v>
      </c>
      <c r="BM35">
        <v>4.0790761956460464E-4</v>
      </c>
      <c r="BN35">
        <v>5.2892347333896236E-4</v>
      </c>
      <c r="BO35">
        <v>3.4902566468299358E-4</v>
      </c>
      <c r="BP35">
        <v>7.0997251313483216E-4</v>
      </c>
      <c r="BQ35">
        <v>3.0042628125917926E-4</v>
      </c>
      <c r="BR35">
        <v>7.8607694769893596E-4</v>
      </c>
      <c r="BS35">
        <v>1.7830595215996582E-3</v>
      </c>
      <c r="BT35">
        <v>7.2829856187751939E-4</v>
      </c>
      <c r="BU35">
        <v>1.0086203036351561E-3</v>
      </c>
      <c r="BV35">
        <v>7.0474582569924184E-4</v>
      </c>
      <c r="BW35">
        <v>1.7636224537396908E-3</v>
      </c>
      <c r="BX35">
        <v>1.3580292206208961E-3</v>
      </c>
      <c r="BY35">
        <v>6.4123196510092336E-4</v>
      </c>
      <c r="BZ35">
        <v>8.175428910921238E-4</v>
      </c>
      <c r="CA35">
        <v>4.7297467080606063E-4</v>
      </c>
      <c r="CB35">
        <v>4.375583834649744E-4</v>
      </c>
      <c r="CC35">
        <v>8.4338392472217694E-4</v>
      </c>
      <c r="CD35">
        <v>6.9509997899779041E-4</v>
      </c>
      <c r="CE35">
        <v>1.0259615759755838E-3</v>
      </c>
      <c r="CF35">
        <v>2.5638484170108694E-4</v>
      </c>
      <c r="CG35">
        <v>1.2280280360233089E-2</v>
      </c>
      <c r="CH35">
        <v>1.2957098852133169E-3</v>
      </c>
      <c r="CI35">
        <v>5.3812235643848781E-4</v>
      </c>
      <c r="CJ35">
        <v>2.9966568568835669E-4</v>
      </c>
      <c r="CK35">
        <v>4.1019922830252097E-4</v>
      </c>
      <c r="CL35">
        <v>5.9381730644669968E-4</v>
      </c>
      <c r="CM35">
        <v>2.3796387097468265E-4</v>
      </c>
      <c r="CN35">
        <v>6.3467194198230982E-4</v>
      </c>
      <c r="CO35">
        <v>6.9091866457502685E-4</v>
      </c>
      <c r="CP35">
        <v>4.6325797125403896E-4</v>
      </c>
      <c r="CQ35">
        <v>8.5563099243745689E-5</v>
      </c>
      <c r="CR35">
        <v>1.2265939414411506E-4</v>
      </c>
      <c r="CS35">
        <v>3.07957053720347E-4</v>
      </c>
      <c r="CT35">
        <v>3.6304232181300398E-4</v>
      </c>
      <c r="CU35">
        <v>2.7655230704624629E-4</v>
      </c>
      <c r="CV35">
        <v>3.5713179049324037E-4</v>
      </c>
      <c r="CW35">
        <v>5.951271753189914E-4</v>
      </c>
      <c r="CX35">
        <v>1.0416345202521665E-3</v>
      </c>
      <c r="CY35">
        <v>4.1196821797045085E-4</v>
      </c>
      <c r="CZ35">
        <v>5.0083200055204917E-4</v>
      </c>
      <c r="DA35">
        <v>2.5726257839984339E-4</v>
      </c>
      <c r="DB35">
        <v>4.210190577692454E-4</v>
      </c>
      <c r="DC35">
        <v>2.6998495112691315E-4</v>
      </c>
      <c r="DD35">
        <v>2.9299357128109466E-4</v>
      </c>
      <c r="DE35">
        <v>4.4933236299155862E-4</v>
      </c>
      <c r="DF35">
        <v>1.2985081421816498E-3</v>
      </c>
      <c r="DG35">
        <v>5.4805523776404541E-4</v>
      </c>
      <c r="DH35">
        <v>6.6009359524762078E-4</v>
      </c>
      <c r="DI35">
        <v>4.5106156684367714E-4</v>
      </c>
      <c r="DJ35">
        <v>6.078682782284532E-4</v>
      </c>
      <c r="DK35">
        <v>1.2107420918477489E-3</v>
      </c>
      <c r="DL35">
        <v>2.0338715311989697E-4</v>
      </c>
      <c r="DM35" s="54"/>
    </row>
    <row r="36" spans="1:117" x14ac:dyDescent="0.4">
      <c r="A36">
        <v>35</v>
      </c>
      <c r="B36">
        <v>8.7655238862160642E-4</v>
      </c>
      <c r="C36">
        <v>3.9434980460827281E-3</v>
      </c>
      <c r="D36">
        <v>7.1505911620010703E-4</v>
      </c>
      <c r="E36">
        <v>1.3286552999799853E-3</v>
      </c>
      <c r="F36">
        <v>3.9833080874270601E-4</v>
      </c>
      <c r="G36">
        <v>7.8351131689257227E-4</v>
      </c>
      <c r="H36">
        <v>1.0024929898691934E-3</v>
      </c>
      <c r="I36">
        <v>4.3660212724705883E-4</v>
      </c>
      <c r="J36">
        <v>3.1893024889037102E-4</v>
      </c>
      <c r="K36">
        <v>2.1323000877590057E-4</v>
      </c>
      <c r="L36">
        <v>1.041685381140978E-3</v>
      </c>
      <c r="M36">
        <v>5.0336355021399313E-4</v>
      </c>
      <c r="N36">
        <v>7.1936718095232262E-4</v>
      </c>
      <c r="O36">
        <v>5.7801008556028601E-3</v>
      </c>
      <c r="P36">
        <v>5.530792334980222E-3</v>
      </c>
      <c r="Q36">
        <v>9.8667008677044542E-3</v>
      </c>
      <c r="R36">
        <v>1.1257615620865472E-2</v>
      </c>
      <c r="S36">
        <v>8.2321434321397813E-3</v>
      </c>
      <c r="T36">
        <v>1.2520178112083259E-2</v>
      </c>
      <c r="U36">
        <v>5.7796084324436732E-3</v>
      </c>
      <c r="V36">
        <v>1.1401397134311252E-2</v>
      </c>
      <c r="W36">
        <v>9.2595162865240083E-3</v>
      </c>
      <c r="X36">
        <v>4.3408098994893181E-2</v>
      </c>
      <c r="Y36">
        <v>8.5803599991822101E-3</v>
      </c>
      <c r="Z36">
        <v>5.2984280226484951E-3</v>
      </c>
      <c r="AA36">
        <v>1.0876653481449255E-3</v>
      </c>
      <c r="AB36">
        <v>3.2161869989141799E-3</v>
      </c>
      <c r="AC36">
        <v>1.5947213933379162E-3</v>
      </c>
      <c r="AD36">
        <v>8.2062270862009708E-4</v>
      </c>
      <c r="AE36">
        <v>8.6033107471825262E-4</v>
      </c>
      <c r="AF36">
        <v>1.1816608647822874E-3</v>
      </c>
      <c r="AG36">
        <v>6.5889148295556355E-4</v>
      </c>
      <c r="AH36">
        <v>1.1910997451691642E-3</v>
      </c>
      <c r="AI36">
        <v>1.0559199013798121E-2</v>
      </c>
      <c r="AJ36">
        <v>1.0227005485431808</v>
      </c>
      <c r="AK36">
        <v>1.595291621392703E-2</v>
      </c>
      <c r="AL36">
        <v>3.0779008325575131E-4</v>
      </c>
      <c r="AM36">
        <v>1.4887804961567495E-2</v>
      </c>
      <c r="AN36">
        <v>1.7943459295228759E-3</v>
      </c>
      <c r="AO36">
        <v>5.0615942621539548E-3</v>
      </c>
      <c r="AP36">
        <v>1.0084052662847733E-2</v>
      </c>
      <c r="AQ36">
        <v>4.0891889270025491E-3</v>
      </c>
      <c r="AR36">
        <v>3.7498927095886616E-3</v>
      </c>
      <c r="AS36">
        <v>1.2336581605825786E-3</v>
      </c>
      <c r="AT36">
        <v>1.2527133989312345E-3</v>
      </c>
      <c r="AU36">
        <v>5.4473294553300444E-3</v>
      </c>
      <c r="AV36">
        <v>2.9151876933584901E-3</v>
      </c>
      <c r="AW36">
        <v>1.2455957843509132E-3</v>
      </c>
      <c r="AX36">
        <v>7.2836426863878484E-4</v>
      </c>
      <c r="AY36">
        <v>8.0462601657489816E-4</v>
      </c>
      <c r="AZ36">
        <v>6.0211678328451936E-4</v>
      </c>
      <c r="BA36">
        <v>1.0696456969205024E-3</v>
      </c>
      <c r="BB36">
        <v>8.0040823811819916E-4</v>
      </c>
      <c r="BC36">
        <v>2.1211048509128748E-3</v>
      </c>
      <c r="BD36">
        <v>1.21360157677544E-3</v>
      </c>
      <c r="BE36">
        <v>9.4628510714043969E-4</v>
      </c>
      <c r="BF36">
        <v>1.1830805108467173E-3</v>
      </c>
      <c r="BG36">
        <v>1.0771180548713574E-3</v>
      </c>
      <c r="BH36">
        <v>1.6875894024346203E-3</v>
      </c>
      <c r="BI36">
        <v>1.5537200432457834E-3</v>
      </c>
      <c r="BJ36">
        <v>3.8824000784593894E-3</v>
      </c>
      <c r="BK36">
        <v>1.8421579577350682E-3</v>
      </c>
      <c r="BL36">
        <v>1.2366962010324385E-3</v>
      </c>
      <c r="BM36">
        <v>8.8232870850812547E-4</v>
      </c>
      <c r="BN36">
        <v>2.4923989863313567E-3</v>
      </c>
      <c r="BO36">
        <v>7.0996651583752149E-4</v>
      </c>
      <c r="BP36">
        <v>6.4337778189889436E-4</v>
      </c>
      <c r="BQ36">
        <v>6.0082332455706135E-4</v>
      </c>
      <c r="BR36">
        <v>1.3032422537957735E-3</v>
      </c>
      <c r="BS36">
        <v>3.4465383801684565E-3</v>
      </c>
      <c r="BT36">
        <v>1.532892713722363E-3</v>
      </c>
      <c r="BU36">
        <v>2.0161653661634727E-3</v>
      </c>
      <c r="BV36">
        <v>1.3626656054563566E-3</v>
      </c>
      <c r="BW36">
        <v>3.3985368763467028E-3</v>
      </c>
      <c r="BX36">
        <v>2.8705703161148815E-3</v>
      </c>
      <c r="BY36">
        <v>1.8678268615149724E-3</v>
      </c>
      <c r="BZ36">
        <v>2.6840606968946763E-3</v>
      </c>
      <c r="CA36">
        <v>7.7223794940633171E-4</v>
      </c>
      <c r="CB36">
        <v>7.5989866175950294E-4</v>
      </c>
      <c r="CC36">
        <v>1.2180268431217956E-3</v>
      </c>
      <c r="CD36">
        <v>9.8922443066203286E-4</v>
      </c>
      <c r="CE36">
        <v>1.4653160700233902E-3</v>
      </c>
      <c r="CF36">
        <v>4.1947137453032655E-4</v>
      </c>
      <c r="CG36">
        <v>7.2324700550922298E-3</v>
      </c>
      <c r="CH36">
        <v>1.2547199215211847E-3</v>
      </c>
      <c r="CI36">
        <v>7.0043346656085601E-4</v>
      </c>
      <c r="CJ36">
        <v>7.7413828774332413E-4</v>
      </c>
      <c r="CK36">
        <v>7.9209542490121928E-4</v>
      </c>
      <c r="CL36">
        <v>4.6495197233961823E-4</v>
      </c>
      <c r="CM36">
        <v>3.7786231551395732E-4</v>
      </c>
      <c r="CN36">
        <v>7.3016086702180287E-4</v>
      </c>
      <c r="CO36">
        <v>8.7485761418903149E-4</v>
      </c>
      <c r="CP36">
        <v>8.4702166015791574E-4</v>
      </c>
      <c r="CQ36">
        <v>1.5667810487004453E-4</v>
      </c>
      <c r="CR36">
        <v>2.1915393471567257E-4</v>
      </c>
      <c r="CS36">
        <v>4.7723016984876383E-4</v>
      </c>
      <c r="CT36">
        <v>6.4235465470641835E-4</v>
      </c>
      <c r="CU36">
        <v>5.4582218820434789E-4</v>
      </c>
      <c r="CV36">
        <v>7.4821531858899133E-4</v>
      </c>
      <c r="CW36">
        <v>9.078923945937742E-4</v>
      </c>
      <c r="CX36">
        <v>1.5521144147502271E-3</v>
      </c>
      <c r="CY36">
        <v>8.2952561850415361E-4</v>
      </c>
      <c r="CZ36">
        <v>7.6455731493051636E-4</v>
      </c>
      <c r="DA36">
        <v>6.6377848030191506E-4</v>
      </c>
      <c r="DB36">
        <v>1.163107361100091E-3</v>
      </c>
      <c r="DC36">
        <v>6.4123307817690219E-4</v>
      </c>
      <c r="DD36">
        <v>1.1329842437881508E-3</v>
      </c>
      <c r="DE36">
        <v>1.6726298698047407E-3</v>
      </c>
      <c r="DF36">
        <v>1.3700884010952423E-3</v>
      </c>
      <c r="DG36">
        <v>1.0352771191022643E-3</v>
      </c>
      <c r="DH36">
        <v>1.0992861847856788E-3</v>
      </c>
      <c r="DI36">
        <v>9.9551706840129528E-4</v>
      </c>
      <c r="DJ36">
        <v>1.4311681153604408E-3</v>
      </c>
      <c r="DK36">
        <v>2.1685234826113358E-3</v>
      </c>
      <c r="DL36">
        <v>3.575575596721342E-4</v>
      </c>
      <c r="DM36" s="54"/>
    </row>
    <row r="37" spans="1:117" x14ac:dyDescent="0.4">
      <c r="A37">
        <v>36</v>
      </c>
      <c r="B37">
        <v>1.6262433544826642E-3</v>
      </c>
      <c r="C37">
        <v>1.6818098341715719E-3</v>
      </c>
      <c r="D37">
        <v>3.6601727649781396E-3</v>
      </c>
      <c r="E37">
        <v>2.4659035916755469E-3</v>
      </c>
      <c r="F37">
        <v>1.0388396238046665E-3</v>
      </c>
      <c r="G37">
        <v>2.6628890313133077E-3</v>
      </c>
      <c r="H37">
        <v>3.8576257213494849E-3</v>
      </c>
      <c r="I37">
        <v>7.6543635945507463E-4</v>
      </c>
      <c r="J37">
        <v>4.963826087195463E-4</v>
      </c>
      <c r="K37">
        <v>3.3128594860558499E-4</v>
      </c>
      <c r="L37">
        <v>1.6181982538986165E-3</v>
      </c>
      <c r="M37">
        <v>8.0066109161799198E-4</v>
      </c>
      <c r="N37">
        <v>1.2732750859995787E-3</v>
      </c>
      <c r="O37">
        <v>1.5808479107268529E-3</v>
      </c>
      <c r="P37">
        <v>2.7590552348948417E-3</v>
      </c>
      <c r="Q37">
        <v>2.0840735773854516E-3</v>
      </c>
      <c r="R37">
        <v>2.2202933435384372E-3</v>
      </c>
      <c r="S37">
        <v>1.7144234583900801E-3</v>
      </c>
      <c r="T37">
        <v>4.2355899002720354E-3</v>
      </c>
      <c r="U37">
        <v>1.7268909027316664E-3</v>
      </c>
      <c r="V37">
        <v>3.7195158824833052E-3</v>
      </c>
      <c r="W37">
        <v>2.3916870338501054E-3</v>
      </c>
      <c r="X37">
        <v>3.22932528197472E-3</v>
      </c>
      <c r="Y37">
        <v>1.6794712583835488E-3</v>
      </c>
      <c r="Z37">
        <v>2.7373766673171565E-3</v>
      </c>
      <c r="AA37">
        <v>1.2286624251540068E-3</v>
      </c>
      <c r="AB37">
        <v>1.2916908442807146E-3</v>
      </c>
      <c r="AC37">
        <v>1.6027791019838061E-3</v>
      </c>
      <c r="AD37">
        <v>9.5146416314601716E-4</v>
      </c>
      <c r="AE37">
        <v>8.0690588687445453E-4</v>
      </c>
      <c r="AF37">
        <v>1.1277173306688873E-3</v>
      </c>
      <c r="AG37">
        <v>1.0868254354626991E-3</v>
      </c>
      <c r="AH37">
        <v>1.4728155749067103E-3</v>
      </c>
      <c r="AI37">
        <v>5.6909538477684131E-3</v>
      </c>
      <c r="AJ37">
        <v>8.8634227704683481E-3</v>
      </c>
      <c r="AK37">
        <v>1.0376843440908547</v>
      </c>
      <c r="AL37">
        <v>4.9580224335021926E-4</v>
      </c>
      <c r="AM37">
        <v>2.1748563381625398E-3</v>
      </c>
      <c r="AN37">
        <v>6.0907177075029289E-4</v>
      </c>
      <c r="AO37">
        <v>1.8574194766629122E-3</v>
      </c>
      <c r="AP37">
        <v>1.1345880513878104E-3</v>
      </c>
      <c r="AQ37">
        <v>1.9675496455299466E-3</v>
      </c>
      <c r="AR37">
        <v>1.1771432275569139E-3</v>
      </c>
      <c r="AS37">
        <v>1.0435703098937335E-3</v>
      </c>
      <c r="AT37">
        <v>1.3704755511740711E-3</v>
      </c>
      <c r="AU37">
        <v>1.838501558229279E-3</v>
      </c>
      <c r="AV37">
        <v>1.9778215854081818E-3</v>
      </c>
      <c r="AW37">
        <v>1.1212057648242488E-3</v>
      </c>
      <c r="AX37">
        <v>1.1103459367302459E-3</v>
      </c>
      <c r="AY37">
        <v>1.1970593417424595E-3</v>
      </c>
      <c r="AZ37">
        <v>1.1139781452896003E-3</v>
      </c>
      <c r="BA37">
        <v>1.8035047626785209E-3</v>
      </c>
      <c r="BB37">
        <v>1.9056110374853104E-3</v>
      </c>
      <c r="BC37">
        <v>2.651488001762728E-3</v>
      </c>
      <c r="BD37">
        <v>1.7379198301559222E-3</v>
      </c>
      <c r="BE37">
        <v>1.4431919785827701E-3</v>
      </c>
      <c r="BF37">
        <v>1.2836518646858993E-3</v>
      </c>
      <c r="BG37">
        <v>1.350169500268379E-3</v>
      </c>
      <c r="BH37">
        <v>1.273915273101171E-3</v>
      </c>
      <c r="BI37">
        <v>1.857625044339229E-3</v>
      </c>
      <c r="BJ37">
        <v>1.6520380202816635E-3</v>
      </c>
      <c r="BK37">
        <v>1.8772239552424801E-3</v>
      </c>
      <c r="BL37">
        <v>1.8508305350644464E-3</v>
      </c>
      <c r="BM37">
        <v>1.1051262373581346E-3</v>
      </c>
      <c r="BN37">
        <v>1.2701489296653729E-3</v>
      </c>
      <c r="BO37">
        <v>9.5115229831076241E-4</v>
      </c>
      <c r="BP37">
        <v>1.6679161233627378E-3</v>
      </c>
      <c r="BQ37">
        <v>8.4745662397195561E-4</v>
      </c>
      <c r="BR37">
        <v>2.4366348513249429E-3</v>
      </c>
      <c r="BS37">
        <v>2.2826774196049366E-3</v>
      </c>
      <c r="BT37">
        <v>1.7487630790399833E-3</v>
      </c>
      <c r="BU37">
        <v>1.7209512087311796E-3</v>
      </c>
      <c r="BV37">
        <v>1.5692391987774496E-3</v>
      </c>
      <c r="BW37">
        <v>1.72040291842823E-3</v>
      </c>
      <c r="BX37">
        <v>3.1405824363285868E-3</v>
      </c>
      <c r="BY37">
        <v>1.6464607270738122E-3</v>
      </c>
      <c r="BZ37">
        <v>1.4072367801899563E-3</v>
      </c>
      <c r="CA37">
        <v>1.3523620597237569E-3</v>
      </c>
      <c r="CB37">
        <v>8.5242544841822613E-4</v>
      </c>
      <c r="CC37">
        <v>4.4236933990614308E-3</v>
      </c>
      <c r="CD37">
        <v>5.0462708071984897E-3</v>
      </c>
      <c r="CE37">
        <v>3.3759299080482383E-3</v>
      </c>
      <c r="CF37">
        <v>1.3070194436269086E-3</v>
      </c>
      <c r="CG37">
        <v>1.891534283822853E-2</v>
      </c>
      <c r="CH37">
        <v>2.3246824599372558E-2</v>
      </c>
      <c r="CI37">
        <v>6.2227175902514866E-3</v>
      </c>
      <c r="CJ37">
        <v>1.3484253116240433E-3</v>
      </c>
      <c r="CK37">
        <v>2.6466351196293815E-3</v>
      </c>
      <c r="CL37">
        <v>7.6139716922852391E-4</v>
      </c>
      <c r="CM37">
        <v>5.9708009171205033E-4</v>
      </c>
      <c r="CN37">
        <v>1.9467337125725172E-3</v>
      </c>
      <c r="CO37">
        <v>2.4763125813628104E-3</v>
      </c>
      <c r="CP37">
        <v>2.1921286777545892E-3</v>
      </c>
      <c r="CQ37">
        <v>2.2349270184235276E-4</v>
      </c>
      <c r="CR37">
        <v>3.4974178003513928E-4</v>
      </c>
      <c r="CS37">
        <v>2.2079800584961264E-3</v>
      </c>
      <c r="CT37">
        <v>2.6018006283156708E-3</v>
      </c>
      <c r="CU37">
        <v>1.5908922163785988E-3</v>
      </c>
      <c r="CV37">
        <v>1.6285610886639884E-3</v>
      </c>
      <c r="CW37">
        <v>2.3997428641670377E-3</v>
      </c>
      <c r="CX37">
        <v>2.7172505773505589E-3</v>
      </c>
      <c r="CY37">
        <v>1.9720234615316452E-3</v>
      </c>
      <c r="CZ37">
        <v>1.3454027430846126E-3</v>
      </c>
      <c r="DA37">
        <v>1.565273245841876E-3</v>
      </c>
      <c r="DB37">
        <v>2.2659568868040603E-3</v>
      </c>
      <c r="DC37">
        <v>2.0567647137387933E-3</v>
      </c>
      <c r="DD37">
        <v>9.0007929984617905E-4</v>
      </c>
      <c r="DE37">
        <v>9.7110733791362527E-4</v>
      </c>
      <c r="DF37">
        <v>6.9400773469723434E-3</v>
      </c>
      <c r="DG37">
        <v>3.4995340548116187E-3</v>
      </c>
      <c r="DH37">
        <v>5.6387100959253362E-3</v>
      </c>
      <c r="DI37">
        <v>2.0399309237354307E-3</v>
      </c>
      <c r="DJ37">
        <v>2.0968203794771078E-3</v>
      </c>
      <c r="DK37">
        <v>3.3967089128835799E-3</v>
      </c>
      <c r="DL37">
        <v>4.3073074196990532E-4</v>
      </c>
      <c r="DM37" s="54"/>
    </row>
    <row r="38" spans="1:117" x14ac:dyDescent="0.4">
      <c r="A38">
        <v>37</v>
      </c>
      <c r="B38">
        <v>7.5077910250422172E-3</v>
      </c>
      <c r="C38">
        <v>5.1434124608701432E-3</v>
      </c>
      <c r="D38">
        <v>7.6164492444257799E-3</v>
      </c>
      <c r="E38">
        <v>8.0032243982423971E-3</v>
      </c>
      <c r="F38">
        <v>2.1997219602931946E-2</v>
      </c>
      <c r="G38">
        <v>8.1021855599054723E-3</v>
      </c>
      <c r="H38">
        <v>5.0312463415595459E-3</v>
      </c>
      <c r="I38">
        <v>9.3337816064070021E-3</v>
      </c>
      <c r="J38">
        <v>4.941240126480455E-3</v>
      </c>
      <c r="K38">
        <v>4.5871255925517143E-3</v>
      </c>
      <c r="L38">
        <v>8.4347891135738706E-3</v>
      </c>
      <c r="M38">
        <v>6.7789446946820214E-3</v>
      </c>
      <c r="N38">
        <v>2.8627758234987858E-3</v>
      </c>
      <c r="O38">
        <v>5.0265276649063845E-3</v>
      </c>
      <c r="P38">
        <v>4.6972827365105449E-3</v>
      </c>
      <c r="Q38">
        <v>5.7009228530309104E-3</v>
      </c>
      <c r="R38">
        <v>3.9917131267307891E-3</v>
      </c>
      <c r="S38">
        <v>3.825338553070331E-3</v>
      </c>
      <c r="T38">
        <v>4.7280718211324055E-3</v>
      </c>
      <c r="U38">
        <v>3.1527732761399804E-3</v>
      </c>
      <c r="V38">
        <v>3.7687069737820413E-3</v>
      </c>
      <c r="W38">
        <v>3.7775498561272414E-3</v>
      </c>
      <c r="X38">
        <v>2.6175345525181648E-3</v>
      </c>
      <c r="Y38">
        <v>2.8858393514951436E-3</v>
      </c>
      <c r="Z38">
        <v>3.6570107638177144E-3</v>
      </c>
      <c r="AA38">
        <v>5.2687049700911384E-3</v>
      </c>
      <c r="AB38">
        <v>3.9439844120612542E-3</v>
      </c>
      <c r="AC38">
        <v>2.4095759971428303E-3</v>
      </c>
      <c r="AD38">
        <v>1.5196149621368533E-3</v>
      </c>
      <c r="AE38">
        <v>6.666375226762857E-4</v>
      </c>
      <c r="AF38">
        <v>7.5782002639383219E-3</v>
      </c>
      <c r="AG38">
        <v>1.3424759279442587E-2</v>
      </c>
      <c r="AH38">
        <v>7.0225029099555752E-3</v>
      </c>
      <c r="AI38">
        <v>4.3299265528719448E-3</v>
      </c>
      <c r="AJ38">
        <v>2.9152524944898572E-3</v>
      </c>
      <c r="AK38">
        <v>2.0827831121809789E-3</v>
      </c>
      <c r="AL38">
        <v>1.0333496450075303</v>
      </c>
      <c r="AM38">
        <v>3.061141728959093E-3</v>
      </c>
      <c r="AN38">
        <v>1.5905586694608112E-3</v>
      </c>
      <c r="AO38">
        <v>1.6140956072636742E-2</v>
      </c>
      <c r="AP38">
        <v>5.231873991803227E-3</v>
      </c>
      <c r="AQ38">
        <v>8.195839429978688E-3</v>
      </c>
      <c r="AR38">
        <v>6.6807618845860749E-3</v>
      </c>
      <c r="AS38">
        <v>5.6883860789416858E-3</v>
      </c>
      <c r="AT38">
        <v>6.5924194080995641E-3</v>
      </c>
      <c r="AU38">
        <v>2.4955832437674921E-2</v>
      </c>
      <c r="AV38">
        <v>7.9049559407688933E-3</v>
      </c>
      <c r="AW38">
        <v>5.5325728731661934E-3</v>
      </c>
      <c r="AX38">
        <v>3.103563566820253E-2</v>
      </c>
      <c r="AY38">
        <v>7.9405918622904702E-3</v>
      </c>
      <c r="AZ38">
        <v>5.1342707734633487E-3</v>
      </c>
      <c r="BA38">
        <v>4.4489794049497305E-3</v>
      </c>
      <c r="BB38">
        <v>3.547249684685188E-3</v>
      </c>
      <c r="BC38">
        <v>3.7847176952459116E-3</v>
      </c>
      <c r="BD38">
        <v>1.8653978935271708E-3</v>
      </c>
      <c r="BE38">
        <v>2.3280040077126563E-3</v>
      </c>
      <c r="BF38">
        <v>3.9465974660828273E-3</v>
      </c>
      <c r="BG38">
        <v>3.784026098568768E-3</v>
      </c>
      <c r="BH38">
        <v>1.2876327824504256E-3</v>
      </c>
      <c r="BI38">
        <v>1.8884413374209541E-3</v>
      </c>
      <c r="BJ38">
        <v>2.2627663561462768E-3</v>
      </c>
      <c r="BK38">
        <v>2.4265427397698138E-3</v>
      </c>
      <c r="BL38">
        <v>3.4680408478153942E-3</v>
      </c>
      <c r="BM38">
        <v>4.5244999084783112E-3</v>
      </c>
      <c r="BN38">
        <v>5.9618131078810347E-3</v>
      </c>
      <c r="BO38">
        <v>1.4791518423658294E-3</v>
      </c>
      <c r="BP38">
        <v>2.0719153006886933E-3</v>
      </c>
      <c r="BQ38">
        <v>1.6885561334720929E-3</v>
      </c>
      <c r="BR38">
        <v>5.0539475645503089E-3</v>
      </c>
      <c r="BS38">
        <v>4.5124607360392029E-3</v>
      </c>
      <c r="BT38">
        <v>4.6474693879772428E-3</v>
      </c>
      <c r="BU38">
        <v>4.5790757996987215E-3</v>
      </c>
      <c r="BV38">
        <v>5.4444153376385172E-3</v>
      </c>
      <c r="BW38">
        <v>2.2179317531459495E-3</v>
      </c>
      <c r="BX38">
        <v>1.8367633427469774E-3</v>
      </c>
      <c r="BY38">
        <v>1.9631459411348293E-3</v>
      </c>
      <c r="BZ38">
        <v>2.1880345449691247E-3</v>
      </c>
      <c r="CA38">
        <v>1.6746008058598435E-2</v>
      </c>
      <c r="CB38">
        <v>9.0296013924501019E-3</v>
      </c>
      <c r="CC38">
        <v>1.7151710409973788E-2</v>
      </c>
      <c r="CD38">
        <v>2.3442570679366504E-3</v>
      </c>
      <c r="CE38">
        <v>4.3684133195179241E-3</v>
      </c>
      <c r="CF38">
        <v>2.8063492839116196E-3</v>
      </c>
      <c r="CG38">
        <v>1.4294597812152267E-3</v>
      </c>
      <c r="CH38">
        <v>1.2885603178878562E-3</v>
      </c>
      <c r="CI38">
        <v>9.9415889834803808E-4</v>
      </c>
      <c r="CJ38">
        <v>9.9452736541748689E-4</v>
      </c>
      <c r="CK38">
        <v>1.4376719359459644E-3</v>
      </c>
      <c r="CL38">
        <v>3.8813835003064694E-4</v>
      </c>
      <c r="CM38">
        <v>3.3122207409616621E-4</v>
      </c>
      <c r="CN38">
        <v>8.4232514818786692E-4</v>
      </c>
      <c r="CO38">
        <v>9.817311491671745E-4</v>
      </c>
      <c r="CP38">
        <v>5.2997251215682675E-3</v>
      </c>
      <c r="CQ38">
        <v>4.1018194023965596E-4</v>
      </c>
      <c r="CR38">
        <v>5.4512249122476897E-4</v>
      </c>
      <c r="CS38">
        <v>2.0933701864844279E-3</v>
      </c>
      <c r="CT38">
        <v>1.2881075666383486E-3</v>
      </c>
      <c r="CU38">
        <v>1.275937198666326E-3</v>
      </c>
      <c r="CV38">
        <v>1.5394924096356105E-3</v>
      </c>
      <c r="CW38">
        <v>2.3810669432069538E-3</v>
      </c>
      <c r="CX38">
        <v>1.5281284078295387E-3</v>
      </c>
      <c r="CY38">
        <v>2.1271416019002969E-3</v>
      </c>
      <c r="CZ38">
        <v>1.3164096216787668E-3</v>
      </c>
      <c r="DA38">
        <v>8.946119937209249E-4</v>
      </c>
      <c r="DB38">
        <v>1.27732973104924E-3</v>
      </c>
      <c r="DC38">
        <v>1.0319770649863187E-3</v>
      </c>
      <c r="DD38">
        <v>1.009616046073854E-3</v>
      </c>
      <c r="DE38">
        <v>8.7645078956148951E-4</v>
      </c>
      <c r="DF38">
        <v>1.6692870193910486E-3</v>
      </c>
      <c r="DG38">
        <v>2.0365956891576077E-3</v>
      </c>
      <c r="DH38">
        <v>1.5956285605377681E-3</v>
      </c>
      <c r="DI38">
        <v>6.0221618186487623E-3</v>
      </c>
      <c r="DJ38">
        <v>2.1522520636282783E-3</v>
      </c>
      <c r="DK38">
        <v>3.6851425674766587E-3</v>
      </c>
      <c r="DL38">
        <v>1.1059629985943685E-3</v>
      </c>
      <c r="DM38" s="54"/>
    </row>
    <row r="39" spans="1:117" x14ac:dyDescent="0.4">
      <c r="A39">
        <v>38</v>
      </c>
      <c r="B39">
        <v>1.7708430521351411E-3</v>
      </c>
      <c r="C39">
        <v>9.0664519808968916E-4</v>
      </c>
      <c r="D39">
        <v>5.2642193359984967E-4</v>
      </c>
      <c r="E39">
        <v>8.8944503113349584E-4</v>
      </c>
      <c r="F39">
        <v>3.4381552246888134E-4</v>
      </c>
      <c r="G39">
        <v>5.3441511288752734E-4</v>
      </c>
      <c r="H39">
        <v>7.9728974734087968E-4</v>
      </c>
      <c r="I39">
        <v>4.32622877708116E-4</v>
      </c>
      <c r="J39">
        <v>1.4856433699951451E-4</v>
      </c>
      <c r="K39">
        <v>1.8773840881990302E-4</v>
      </c>
      <c r="L39">
        <v>7.6106063234768933E-4</v>
      </c>
      <c r="M39">
        <v>4.9134280189175111E-4</v>
      </c>
      <c r="N39">
        <v>1.6879232316967788E-3</v>
      </c>
      <c r="O39">
        <v>1.0876620944320458E-3</v>
      </c>
      <c r="P39">
        <v>7.4720866205712035E-4</v>
      </c>
      <c r="Q39">
        <v>1.1679665936211536E-3</v>
      </c>
      <c r="R39">
        <v>1.0867027359245998E-3</v>
      </c>
      <c r="S39">
        <v>1.1065649054609139E-3</v>
      </c>
      <c r="T39">
        <v>1.1697945057204404E-3</v>
      </c>
      <c r="U39">
        <v>8.1340587670904218E-4</v>
      </c>
      <c r="V39">
        <v>7.0109223782426392E-4</v>
      </c>
      <c r="W39">
        <v>9.2020279866209084E-4</v>
      </c>
      <c r="X39">
        <v>7.0583007331996312E-4</v>
      </c>
      <c r="Y39">
        <v>5.0888455651083723E-4</v>
      </c>
      <c r="Z39">
        <v>5.3100509315891567E-4</v>
      </c>
      <c r="AA39">
        <v>6.621657308601513E-4</v>
      </c>
      <c r="AB39">
        <v>9.2114504404785819E-4</v>
      </c>
      <c r="AC39">
        <v>8.9457668985346809E-4</v>
      </c>
      <c r="AD39">
        <v>1.6748884282532188E-4</v>
      </c>
      <c r="AE39">
        <v>3.6012365320050769E-4</v>
      </c>
      <c r="AF39">
        <v>7.0914182106630473E-4</v>
      </c>
      <c r="AG39">
        <v>5.0832321016188017E-4</v>
      </c>
      <c r="AH39">
        <v>6.3580912499565801E-4</v>
      </c>
      <c r="AI39">
        <v>1.1025842959505193E-3</v>
      </c>
      <c r="AJ39">
        <v>7.612192279311343E-4</v>
      </c>
      <c r="AK39">
        <v>7.7191174023170071E-4</v>
      </c>
      <c r="AL39">
        <v>2.4372776423295907E-4</v>
      </c>
      <c r="AM39">
        <v>1.0042726471171475</v>
      </c>
      <c r="AN39">
        <v>2.0801680135894826E-2</v>
      </c>
      <c r="AO39">
        <v>9.5797538922745757E-4</v>
      </c>
      <c r="AP39">
        <v>1.1694276647512909E-3</v>
      </c>
      <c r="AQ39">
        <v>7.6397739648918067E-4</v>
      </c>
      <c r="AR39">
        <v>9.1526574155781544E-4</v>
      </c>
      <c r="AS39">
        <v>6.3934773578193523E-4</v>
      </c>
      <c r="AT39">
        <v>7.2785330192457094E-4</v>
      </c>
      <c r="AU39">
        <v>5.4742292414191273E-4</v>
      </c>
      <c r="AV39">
        <v>7.627863604788616E-4</v>
      </c>
      <c r="AW39">
        <v>6.1687609758056367E-4</v>
      </c>
      <c r="AX39">
        <v>5.0766937220851507E-4</v>
      </c>
      <c r="AY39">
        <v>5.4687221993047759E-4</v>
      </c>
      <c r="AZ39">
        <v>4.7100289015387123E-4</v>
      </c>
      <c r="BA39">
        <v>5.9737608923912742E-4</v>
      </c>
      <c r="BB39">
        <v>4.45633600724603E-4</v>
      </c>
      <c r="BC39">
        <v>7.3038900012144736E-4</v>
      </c>
      <c r="BD39">
        <v>6.9174098933936828E-4</v>
      </c>
      <c r="BE39">
        <v>6.6872670093394209E-4</v>
      </c>
      <c r="BF39">
        <v>7.3501480057912739E-4</v>
      </c>
      <c r="BG39">
        <v>1.2451092745397122E-3</v>
      </c>
      <c r="BH39">
        <v>7.1380130192926828E-4</v>
      </c>
      <c r="BI39">
        <v>7.9429330582543427E-4</v>
      </c>
      <c r="BJ39">
        <v>7.4750619125699884E-4</v>
      </c>
      <c r="BK39">
        <v>9.1397125054307378E-4</v>
      </c>
      <c r="BL39">
        <v>8.6036168058727124E-4</v>
      </c>
      <c r="BM39">
        <v>4.4927073080670903E-4</v>
      </c>
      <c r="BN39">
        <v>3.5983215536735861E-4</v>
      </c>
      <c r="BO39">
        <v>2.4287087278851706E-4</v>
      </c>
      <c r="BP39">
        <v>2.1897214930799788E-4</v>
      </c>
      <c r="BQ39">
        <v>2.7620689657605551E-4</v>
      </c>
      <c r="BR39">
        <v>3.8800163183387522E-4</v>
      </c>
      <c r="BS39">
        <v>7.39311001191487E-4</v>
      </c>
      <c r="BT39">
        <v>1.5754914367087168E-3</v>
      </c>
      <c r="BU39">
        <v>7.0395207492787086E-4</v>
      </c>
      <c r="BV39">
        <v>6.2685442751704351E-4</v>
      </c>
      <c r="BW39">
        <v>3.2949974582332397E-4</v>
      </c>
      <c r="BX39">
        <v>2.8353329830157949E-4</v>
      </c>
      <c r="BY39">
        <v>3.9790627158900406E-4</v>
      </c>
      <c r="BZ39">
        <v>5.0539079442350808E-4</v>
      </c>
      <c r="CA39">
        <v>3.9541175774930989E-4</v>
      </c>
      <c r="CB39">
        <v>3.3959401328020677E-4</v>
      </c>
      <c r="CC39">
        <v>3.1796858568037352E-4</v>
      </c>
      <c r="CD39">
        <v>3.4649479003464516E-4</v>
      </c>
      <c r="CE39">
        <v>3.7778588961954573E-4</v>
      </c>
      <c r="CF39">
        <v>2.3858745261448139E-4</v>
      </c>
      <c r="CG39">
        <v>3.9057070205748373E-4</v>
      </c>
      <c r="CH39">
        <v>4.4283588074927113E-4</v>
      </c>
      <c r="CI39">
        <v>2.6551930348197412E-4</v>
      </c>
      <c r="CJ39">
        <v>4.5247396358469744E-4</v>
      </c>
      <c r="CK39">
        <v>1.0215910715683397E-3</v>
      </c>
      <c r="CL39">
        <v>7.5303013432527545E-5</v>
      </c>
      <c r="CM39">
        <v>9.2746255764632356E-5</v>
      </c>
      <c r="CN39">
        <v>2.7921978952883466E-4</v>
      </c>
      <c r="CO39">
        <v>3.2087827032498904E-4</v>
      </c>
      <c r="CP39">
        <v>3.5539865729563783E-4</v>
      </c>
      <c r="CQ39">
        <v>7.5262209109425236E-5</v>
      </c>
      <c r="CR39">
        <v>9.9277394370303319E-5</v>
      </c>
      <c r="CS39">
        <v>2.6558004523894303E-4</v>
      </c>
      <c r="CT39">
        <v>4.0657284494330153E-4</v>
      </c>
      <c r="CU39">
        <v>3.5310781627881838E-4</v>
      </c>
      <c r="CV39">
        <v>2.9187467797529387E-4</v>
      </c>
      <c r="CW39">
        <v>4.2142718818014881E-4</v>
      </c>
      <c r="CX39">
        <v>3.3670051464084329E-4</v>
      </c>
      <c r="CY39">
        <v>4.0690125723478392E-4</v>
      </c>
      <c r="CZ39">
        <v>2.8307299387752985E-4</v>
      </c>
      <c r="DA39">
        <v>2.9390492566780602E-4</v>
      </c>
      <c r="DB39">
        <v>4.7834348056359141E-4</v>
      </c>
      <c r="DC39">
        <v>2.7341546279651812E-4</v>
      </c>
      <c r="DD39">
        <v>9.2200744074235003E-4</v>
      </c>
      <c r="DE39">
        <v>4.1428083769611457E-4</v>
      </c>
      <c r="DF39">
        <v>4.3297868288862129E-4</v>
      </c>
      <c r="DG39">
        <v>2.8916368387108438E-3</v>
      </c>
      <c r="DH39">
        <v>5.8231609774107179E-4</v>
      </c>
      <c r="DI39">
        <v>8.0910292029208323E-4</v>
      </c>
      <c r="DJ39">
        <v>8.9501552940471157E-4</v>
      </c>
      <c r="DK39">
        <v>5.5394939998250662E-4</v>
      </c>
      <c r="DL39">
        <v>9.9358925332897674E-5</v>
      </c>
      <c r="DM39" s="54"/>
    </row>
    <row r="40" spans="1:117" x14ac:dyDescent="0.4">
      <c r="A40">
        <v>39</v>
      </c>
      <c r="B40">
        <v>4.0789539362922631E-3</v>
      </c>
      <c r="C40">
        <v>1.7015787074647971E-3</v>
      </c>
      <c r="D40">
        <v>3.0914499938889978E-4</v>
      </c>
      <c r="E40">
        <v>1.8412698177280864E-4</v>
      </c>
      <c r="F40">
        <v>6.8345534591095049E-5</v>
      </c>
      <c r="G40">
        <v>1.236348153460121E-4</v>
      </c>
      <c r="H40">
        <v>2.8582602761252981E-4</v>
      </c>
      <c r="I40">
        <v>6.989719215568966E-5</v>
      </c>
      <c r="J40">
        <v>3.0560077182748418E-5</v>
      </c>
      <c r="K40">
        <v>3.220180675107946E-5</v>
      </c>
      <c r="L40">
        <v>1.1095021174742247E-4</v>
      </c>
      <c r="M40">
        <v>7.0969554684633922E-5</v>
      </c>
      <c r="N40">
        <v>3.4047445408043651E-4</v>
      </c>
      <c r="O40">
        <v>1.9724066866955874E-3</v>
      </c>
      <c r="P40">
        <v>1.0336081857253458E-4</v>
      </c>
      <c r="Q40">
        <v>1.7399821575760919E-3</v>
      </c>
      <c r="R40">
        <v>2.1718209644438284E-4</v>
      </c>
      <c r="S40">
        <v>3.561304659513718E-4</v>
      </c>
      <c r="T40">
        <v>1.2424039594254375E-3</v>
      </c>
      <c r="U40">
        <v>3.5187738624052319E-4</v>
      </c>
      <c r="V40">
        <v>2.1490684485813281E-4</v>
      </c>
      <c r="W40">
        <v>3.2502561728163238E-4</v>
      </c>
      <c r="X40">
        <v>1.2684426877288151E-4</v>
      </c>
      <c r="Y40">
        <v>4.6879635215373277E-4</v>
      </c>
      <c r="Z40">
        <v>3.1440178040701268E-4</v>
      </c>
      <c r="AA40">
        <v>7.0087967351770435E-4</v>
      </c>
      <c r="AB40">
        <v>9.7815344956826201E-4</v>
      </c>
      <c r="AC40">
        <v>3.983366756156569E-4</v>
      </c>
      <c r="AD40">
        <v>2.4831939013942225E-5</v>
      </c>
      <c r="AE40">
        <v>2.8969319356955651E-5</v>
      </c>
      <c r="AF40">
        <v>4.2450030026693895E-5</v>
      </c>
      <c r="AG40">
        <v>5.7659196367022989E-5</v>
      </c>
      <c r="AH40">
        <v>5.4443223817878971E-5</v>
      </c>
      <c r="AI40">
        <v>6.0740523151667614E-5</v>
      </c>
      <c r="AJ40">
        <v>8.4697251665326171E-5</v>
      </c>
      <c r="AK40">
        <v>8.7216148854369897E-5</v>
      </c>
      <c r="AL40">
        <v>2.1596861748445478E-5</v>
      </c>
      <c r="AM40">
        <v>3.1459384025442974E-3</v>
      </c>
      <c r="AN40">
        <v>1.0633578736740135</v>
      </c>
      <c r="AO40">
        <v>1.3300546364116534E-4</v>
      </c>
      <c r="AP40">
        <v>1.3014843565699377E-3</v>
      </c>
      <c r="AQ40">
        <v>8.839551517272052E-5</v>
      </c>
      <c r="AR40">
        <v>9.6106309361647645E-5</v>
      </c>
      <c r="AS40">
        <v>5.8390870858216772E-5</v>
      </c>
      <c r="AT40">
        <v>5.5000543221345119E-5</v>
      </c>
      <c r="AU40">
        <v>7.4186751156261307E-5</v>
      </c>
      <c r="AV40">
        <v>6.2165241424278489E-5</v>
      </c>
      <c r="AW40">
        <v>4.1226146400672646E-5</v>
      </c>
      <c r="AX40">
        <v>5.8000210568075075E-5</v>
      </c>
      <c r="AY40">
        <v>7.9842082152271096E-5</v>
      </c>
      <c r="AZ40">
        <v>4.5074343452823042E-5</v>
      </c>
      <c r="BA40">
        <v>7.5061428827551883E-5</v>
      </c>
      <c r="BB40">
        <v>4.3896502064056387E-5</v>
      </c>
      <c r="BC40">
        <v>5.4456676972967818E-5</v>
      </c>
      <c r="BD40">
        <v>6.4058826472483213E-5</v>
      </c>
      <c r="BE40">
        <v>1.1552638793437651E-4</v>
      </c>
      <c r="BF40">
        <v>7.734566683416296E-5</v>
      </c>
      <c r="BG40">
        <v>1.5954893980442959E-4</v>
      </c>
      <c r="BH40">
        <v>6.2070237172984587E-5</v>
      </c>
      <c r="BI40">
        <v>1.1270680497344093E-4</v>
      </c>
      <c r="BJ40">
        <v>7.7940919751630396E-5</v>
      </c>
      <c r="BK40">
        <v>9.5118654204316187E-5</v>
      </c>
      <c r="BL40">
        <v>6.4458965677574551E-5</v>
      </c>
      <c r="BM40">
        <v>5.2718240397191891E-5</v>
      </c>
      <c r="BN40">
        <v>6.3674412163143839E-5</v>
      </c>
      <c r="BO40">
        <v>4.1291383937242054E-5</v>
      </c>
      <c r="BP40">
        <v>4.3743634458682604E-5</v>
      </c>
      <c r="BQ40">
        <v>4.0172666220644198E-5</v>
      </c>
      <c r="BR40">
        <v>7.7162418080846274E-5</v>
      </c>
      <c r="BS40">
        <v>8.5336142504728433E-5</v>
      </c>
      <c r="BT40">
        <v>1.1883274192418611E-4</v>
      </c>
      <c r="BU40">
        <v>1.152202789608246E-4</v>
      </c>
      <c r="BV40">
        <v>6.9541455882467685E-5</v>
      </c>
      <c r="BW40">
        <v>7.9773988254270285E-5</v>
      </c>
      <c r="BX40">
        <v>8.594847461671664E-5</v>
      </c>
      <c r="BY40">
        <v>1.2239848568576707E-4</v>
      </c>
      <c r="BZ40">
        <v>2.5520048203683327E-4</v>
      </c>
      <c r="CA40">
        <v>4.5947814028849982E-5</v>
      </c>
      <c r="CB40">
        <v>3.8529126826497909E-5</v>
      </c>
      <c r="CC40">
        <v>1.9637576029607297E-4</v>
      </c>
      <c r="CD40">
        <v>5.6421259600737067E-5</v>
      </c>
      <c r="CE40">
        <v>5.7573716903468135E-5</v>
      </c>
      <c r="CF40">
        <v>5.6111391918159579E-5</v>
      </c>
      <c r="CG40">
        <v>7.679748784952242E-5</v>
      </c>
      <c r="CH40">
        <v>4.0671913181243422E-4</v>
      </c>
      <c r="CI40">
        <v>1.0606530295004992E-4</v>
      </c>
      <c r="CJ40">
        <v>8.532297818849595E-5</v>
      </c>
      <c r="CK40">
        <v>1.7730813825398502E-4</v>
      </c>
      <c r="CL40">
        <v>1.8350949040717787E-5</v>
      </c>
      <c r="CM40">
        <v>1.8886060903001296E-5</v>
      </c>
      <c r="CN40">
        <v>5.5683772546501592E-5</v>
      </c>
      <c r="CO40">
        <v>7.4957524360702476E-5</v>
      </c>
      <c r="CP40">
        <v>1.0466545683529583E-4</v>
      </c>
      <c r="CQ40">
        <v>8.239263670341454E-6</v>
      </c>
      <c r="CR40">
        <v>1.3288679555672764E-5</v>
      </c>
      <c r="CS40">
        <v>1.0901104110432954E-4</v>
      </c>
      <c r="CT40">
        <v>1.2980035385212898E-4</v>
      </c>
      <c r="CU40">
        <v>9.1438462049743804E-5</v>
      </c>
      <c r="CV40">
        <v>8.0574663335623617E-5</v>
      </c>
      <c r="CW40">
        <v>2.1565572978809382E-4</v>
      </c>
      <c r="CX40">
        <v>8.4650800798037186E-5</v>
      </c>
      <c r="CY40">
        <v>6.4007971135192362E-5</v>
      </c>
      <c r="CZ40">
        <v>7.5858917807750378E-5</v>
      </c>
      <c r="DA40">
        <v>1.6152785356973447E-4</v>
      </c>
      <c r="DB40">
        <v>3.1452336974889641E-4</v>
      </c>
      <c r="DC40">
        <v>1.2272907425734059E-4</v>
      </c>
      <c r="DD40">
        <v>9.0200662056584669E-5</v>
      </c>
      <c r="DE40">
        <v>1.8537750865977746E-4</v>
      </c>
      <c r="DF40">
        <v>3.8260878834556493E-4</v>
      </c>
      <c r="DG40">
        <v>7.7345762645796177E-3</v>
      </c>
      <c r="DH40">
        <v>5.0352520403066422E-4</v>
      </c>
      <c r="DI40">
        <v>6.4870314075868144E-5</v>
      </c>
      <c r="DJ40">
        <v>1.0665601201345065E-4</v>
      </c>
      <c r="DK40">
        <v>2.6728822548358945E-4</v>
      </c>
      <c r="DL40">
        <v>3.3218473435861687E-5</v>
      </c>
      <c r="DM40" s="54"/>
    </row>
    <row r="41" spans="1:117" x14ac:dyDescent="0.4">
      <c r="A41">
        <v>40</v>
      </c>
      <c r="B41">
        <v>2.2890837420126108E-2</v>
      </c>
      <c r="C41">
        <v>9.022117315711722E-3</v>
      </c>
      <c r="D41">
        <v>2.0347511264679357E-2</v>
      </c>
      <c r="E41">
        <v>4.19106063964625E-3</v>
      </c>
      <c r="F41">
        <v>4.9035387700423977E-3</v>
      </c>
      <c r="G41">
        <v>5.113727680256361E-3</v>
      </c>
      <c r="H41">
        <v>2.202762311571518E-2</v>
      </c>
      <c r="I41">
        <v>5.4773353118160485E-3</v>
      </c>
      <c r="J41">
        <v>1.3947363697771982E-3</v>
      </c>
      <c r="K41">
        <v>1.9410915646117305E-3</v>
      </c>
      <c r="L41">
        <v>1.1391482582977378E-2</v>
      </c>
      <c r="M41">
        <v>5.8664187721121658E-3</v>
      </c>
      <c r="N41">
        <v>5.3706918638603465E-3</v>
      </c>
      <c r="O41">
        <v>1.2164692321383253E-2</v>
      </c>
      <c r="P41">
        <v>4.9505302125292866E-3</v>
      </c>
      <c r="Q41">
        <v>1.215337239188375E-2</v>
      </c>
      <c r="R41">
        <v>8.0221828346267801E-3</v>
      </c>
      <c r="S41">
        <v>5.9260084279537037E-3</v>
      </c>
      <c r="T41">
        <v>1.4422333988596929E-2</v>
      </c>
      <c r="U41">
        <v>4.8698499966800821E-3</v>
      </c>
      <c r="V41">
        <v>9.0599991936808118E-3</v>
      </c>
      <c r="W41">
        <v>6.1416381848274368E-3</v>
      </c>
      <c r="X41">
        <v>6.5564327848662441E-3</v>
      </c>
      <c r="Y41">
        <v>4.3150050724271201E-3</v>
      </c>
      <c r="Z41">
        <v>8.3924122217073575E-3</v>
      </c>
      <c r="AA41">
        <v>4.8205709682754882E-3</v>
      </c>
      <c r="AB41">
        <v>6.8913048950870765E-3</v>
      </c>
      <c r="AC41">
        <v>7.2190596115583585E-3</v>
      </c>
      <c r="AD41">
        <v>1.2369708911516724E-3</v>
      </c>
      <c r="AE41">
        <v>7.4465887648422367E-4</v>
      </c>
      <c r="AF41">
        <v>1.5014158962273873E-3</v>
      </c>
      <c r="AG41">
        <v>4.0345526488631579E-3</v>
      </c>
      <c r="AH41">
        <v>9.2973801990625105E-3</v>
      </c>
      <c r="AI41">
        <v>1.4606793599301221E-2</v>
      </c>
      <c r="AJ41">
        <v>1.4040181900243637E-2</v>
      </c>
      <c r="AK41">
        <v>7.6309996595964723E-3</v>
      </c>
      <c r="AL41">
        <v>5.2598124636605041E-3</v>
      </c>
      <c r="AM41">
        <v>4.2880983791729603E-2</v>
      </c>
      <c r="AN41">
        <v>6.7370318425835803E-3</v>
      </c>
      <c r="AO41">
        <v>1.0697159133124265</v>
      </c>
      <c r="AP41">
        <v>2.509714706732788E-2</v>
      </c>
      <c r="AQ41">
        <v>8.3181537578486398E-2</v>
      </c>
      <c r="AR41">
        <v>7.045078399758594E-3</v>
      </c>
      <c r="AS41">
        <v>1.2050416522447328E-2</v>
      </c>
      <c r="AT41">
        <v>3.7807889177788323E-3</v>
      </c>
      <c r="AU41">
        <v>4.4642798576942696E-3</v>
      </c>
      <c r="AV41">
        <v>8.5680816161266479E-3</v>
      </c>
      <c r="AW41">
        <v>1.2567222101447791E-2</v>
      </c>
      <c r="AX41">
        <v>9.474259578260499E-3</v>
      </c>
      <c r="AY41">
        <v>8.1047783388483695E-3</v>
      </c>
      <c r="AZ41">
        <v>3.0127097163094984E-3</v>
      </c>
      <c r="BA41">
        <v>3.6349785520191284E-3</v>
      </c>
      <c r="BB41">
        <v>3.004926748547845E-3</v>
      </c>
      <c r="BC41">
        <v>4.9538995400426394E-3</v>
      </c>
      <c r="BD41">
        <v>3.4558393756303585E-3</v>
      </c>
      <c r="BE41">
        <v>7.5169647717775647E-3</v>
      </c>
      <c r="BF41">
        <v>7.5882915505307621E-3</v>
      </c>
      <c r="BG41">
        <v>6.6541131124678195E-3</v>
      </c>
      <c r="BH41">
        <v>4.3574106273603095E-3</v>
      </c>
      <c r="BI41">
        <v>1.9150384640540013E-2</v>
      </c>
      <c r="BJ41">
        <v>9.0243533697583565E-3</v>
      </c>
      <c r="BK41">
        <v>4.5456270502724173E-3</v>
      </c>
      <c r="BL41">
        <v>5.752415348607539E-3</v>
      </c>
      <c r="BM41">
        <v>8.0848446167718045E-3</v>
      </c>
      <c r="BN41">
        <v>8.069404005816164E-3</v>
      </c>
      <c r="BO41">
        <v>6.6711050569024958E-3</v>
      </c>
      <c r="BP41">
        <v>1.8938158882080289E-3</v>
      </c>
      <c r="BQ41">
        <v>8.0586940441971615E-3</v>
      </c>
      <c r="BR41">
        <v>1.0937969262439262E-2</v>
      </c>
      <c r="BS41">
        <v>7.3212564176663589E-3</v>
      </c>
      <c r="BT41">
        <v>9.4928983467264302E-3</v>
      </c>
      <c r="BU41">
        <v>6.7952747881275108E-3</v>
      </c>
      <c r="BV41">
        <v>1.1850592732142503E-2</v>
      </c>
      <c r="BW41">
        <v>2.2159150427970031E-3</v>
      </c>
      <c r="BX41">
        <v>1.6854721194072154E-3</v>
      </c>
      <c r="BY41">
        <v>2.7578044318172057E-3</v>
      </c>
      <c r="BZ41">
        <v>2.9573960954070904E-3</v>
      </c>
      <c r="CA41">
        <v>1.6421665862575612E-3</v>
      </c>
      <c r="CB41">
        <v>2.570811771397835E-3</v>
      </c>
      <c r="CC41">
        <v>1.7190395481744545E-3</v>
      </c>
      <c r="CD41">
        <v>1.6377189315410958E-3</v>
      </c>
      <c r="CE41">
        <v>2.3321056864711075E-3</v>
      </c>
      <c r="CF41">
        <v>1.5007733560329431E-3</v>
      </c>
      <c r="CG41">
        <v>2.269422258728298E-3</v>
      </c>
      <c r="CH41">
        <v>3.5218583219671761E-3</v>
      </c>
      <c r="CI41">
        <v>1.5273248928135215E-3</v>
      </c>
      <c r="CJ41">
        <v>2.0882407005710694E-3</v>
      </c>
      <c r="CK41">
        <v>2.9934430950408247E-3</v>
      </c>
      <c r="CL41">
        <v>4.5084272709545114E-4</v>
      </c>
      <c r="CM41">
        <v>3.9042537823481566E-4</v>
      </c>
      <c r="CN41">
        <v>9.6716216067991862E-4</v>
      </c>
      <c r="CO41">
        <v>1.185587562881178E-3</v>
      </c>
      <c r="CP41">
        <v>3.1351241492632311E-3</v>
      </c>
      <c r="CQ41">
        <v>8.9663699374012125E-4</v>
      </c>
      <c r="CR41">
        <v>1.110166173520511E-3</v>
      </c>
      <c r="CS41">
        <v>2.0077112133306818E-3</v>
      </c>
      <c r="CT41">
        <v>2.1182813820472966E-3</v>
      </c>
      <c r="CU41">
        <v>1.6938066216514664E-3</v>
      </c>
      <c r="CV41">
        <v>1.2342520454689506E-3</v>
      </c>
      <c r="CW41">
        <v>4.2849013259455846E-3</v>
      </c>
      <c r="CX41">
        <v>1.9771936789656488E-3</v>
      </c>
      <c r="CY41">
        <v>4.2828306939298776E-3</v>
      </c>
      <c r="CZ41">
        <v>2.0898517981062133E-3</v>
      </c>
      <c r="DA41">
        <v>1.0183331990605375E-3</v>
      </c>
      <c r="DB41">
        <v>1.6684286815045895E-3</v>
      </c>
      <c r="DC41">
        <v>1.1894156623153908E-3</v>
      </c>
      <c r="DD41">
        <v>1.9407718945621422E-3</v>
      </c>
      <c r="DE41">
        <v>3.1299580483360426E-3</v>
      </c>
      <c r="DF41">
        <v>2.5096326970837292E-3</v>
      </c>
      <c r="DG41">
        <v>3.517247015781219E-3</v>
      </c>
      <c r="DH41">
        <v>5.6866388883572679E-3</v>
      </c>
      <c r="DI41">
        <v>3.3200260515423696E-3</v>
      </c>
      <c r="DJ41">
        <v>4.5046869964022697E-3</v>
      </c>
      <c r="DK41">
        <v>4.773218655514451E-3</v>
      </c>
      <c r="DL41">
        <v>4.4502831691561802E-4</v>
      </c>
      <c r="DM41" s="54"/>
    </row>
    <row r="42" spans="1:117" x14ac:dyDescent="0.4">
      <c r="A42">
        <v>41</v>
      </c>
      <c r="B42">
        <v>4.6414736906477477E-4</v>
      </c>
      <c r="C42">
        <v>3.4639982036526075E-4</v>
      </c>
      <c r="D42">
        <v>3.1819053833064952E-4</v>
      </c>
      <c r="E42">
        <v>7.6862916010179136E-4</v>
      </c>
      <c r="F42">
        <v>2.152695565892679E-4</v>
      </c>
      <c r="G42">
        <v>5.4657355324443601E-4</v>
      </c>
      <c r="H42">
        <v>5.8130497187025467E-4</v>
      </c>
      <c r="I42">
        <v>3.3164210151928955E-4</v>
      </c>
      <c r="J42">
        <v>2.1931383396863106E-4</v>
      </c>
      <c r="K42">
        <v>1.1575692157139318E-4</v>
      </c>
      <c r="L42">
        <v>5.2591448085428092E-4</v>
      </c>
      <c r="M42">
        <v>2.7895310184554385E-4</v>
      </c>
      <c r="N42">
        <v>3.432445876267812E-4</v>
      </c>
      <c r="O42">
        <v>9.6214452155477209E-4</v>
      </c>
      <c r="P42">
        <v>6.1582862939012391E-4</v>
      </c>
      <c r="Q42">
        <v>8.036433299690801E-4</v>
      </c>
      <c r="R42">
        <v>1.459224303987356E-3</v>
      </c>
      <c r="S42">
        <v>8.4036160022158725E-4</v>
      </c>
      <c r="T42">
        <v>1.1725022967051695E-3</v>
      </c>
      <c r="U42">
        <v>1.6684208088722076E-3</v>
      </c>
      <c r="V42">
        <v>7.7140240350805859E-4</v>
      </c>
      <c r="W42">
        <v>1.2524568495499828E-3</v>
      </c>
      <c r="X42">
        <v>1.3147684415789082E-3</v>
      </c>
      <c r="Y42">
        <v>3.5826037757815115E-4</v>
      </c>
      <c r="Z42">
        <v>5.6322843738464492E-4</v>
      </c>
      <c r="AA42">
        <v>2.8736852967166713E-4</v>
      </c>
      <c r="AB42">
        <v>7.2305917529624395E-4</v>
      </c>
      <c r="AC42">
        <v>5.1002067220171424E-4</v>
      </c>
      <c r="AD42">
        <v>1.2430233450725015E-4</v>
      </c>
      <c r="AE42">
        <v>1.9142111797771757E-4</v>
      </c>
      <c r="AF42">
        <v>3.5124507444274909E-4</v>
      </c>
      <c r="AG42">
        <v>4.7085180755506643E-4</v>
      </c>
      <c r="AH42">
        <v>5.0652058562309634E-4</v>
      </c>
      <c r="AI42">
        <v>8.3882100954876934E-4</v>
      </c>
      <c r="AJ42">
        <v>6.2349236237305605E-4</v>
      </c>
      <c r="AK42">
        <v>6.5867826078121509E-4</v>
      </c>
      <c r="AL42">
        <v>3.8343930555074704E-4</v>
      </c>
      <c r="AM42">
        <v>1.1601972307137337E-3</v>
      </c>
      <c r="AN42">
        <v>3.3226298737687243E-4</v>
      </c>
      <c r="AO42">
        <v>3.2306891474477915E-3</v>
      </c>
      <c r="AP42">
        <v>1.0041441807429707</v>
      </c>
      <c r="AQ42">
        <v>2.8298705161025751E-3</v>
      </c>
      <c r="AR42">
        <v>3.2568186326347348E-3</v>
      </c>
      <c r="AS42">
        <v>7.4426599785918778E-4</v>
      </c>
      <c r="AT42">
        <v>1.0032460204886654E-3</v>
      </c>
      <c r="AU42">
        <v>7.1506318226095095E-4</v>
      </c>
      <c r="AV42">
        <v>8.2005593098558873E-4</v>
      </c>
      <c r="AW42">
        <v>6.748183546617559E-4</v>
      </c>
      <c r="AX42">
        <v>4.0306569514876063E-4</v>
      </c>
      <c r="AY42">
        <v>3.9305785383810633E-4</v>
      </c>
      <c r="AZ42">
        <v>3.068554527105099E-4</v>
      </c>
      <c r="BA42">
        <v>3.3126695679631371E-4</v>
      </c>
      <c r="BB42">
        <v>2.524730328223641E-4</v>
      </c>
      <c r="BC42">
        <v>4.5544302994946992E-4</v>
      </c>
      <c r="BD42">
        <v>3.2688353025631957E-4</v>
      </c>
      <c r="BE42">
        <v>3.4903203126322865E-4</v>
      </c>
      <c r="BF42">
        <v>4.5636945605074126E-4</v>
      </c>
      <c r="BG42">
        <v>4.5093119801407287E-4</v>
      </c>
      <c r="BH42">
        <v>4.1676840288172812E-4</v>
      </c>
      <c r="BI42">
        <v>6.9672458123147042E-4</v>
      </c>
      <c r="BJ42">
        <v>5.0747063931346837E-4</v>
      </c>
      <c r="BK42">
        <v>6.4362859114623714E-4</v>
      </c>
      <c r="BL42">
        <v>5.744458524485778E-4</v>
      </c>
      <c r="BM42">
        <v>4.4693332644982605E-4</v>
      </c>
      <c r="BN42">
        <v>4.1424302179642882E-4</v>
      </c>
      <c r="BO42">
        <v>2.2070593330483521E-4</v>
      </c>
      <c r="BP42">
        <v>1.7051031473751472E-4</v>
      </c>
      <c r="BQ42">
        <v>6.7484113216961274E-4</v>
      </c>
      <c r="BR42">
        <v>4.0326054740686903E-4</v>
      </c>
      <c r="BS42">
        <v>5.9858786845577955E-4</v>
      </c>
      <c r="BT42">
        <v>1.402105060379999E-3</v>
      </c>
      <c r="BU42">
        <v>4.5846850979682716E-4</v>
      </c>
      <c r="BV42">
        <v>6.3902994687455939E-4</v>
      </c>
      <c r="BW42">
        <v>6.9076308606829653E-4</v>
      </c>
      <c r="BX42">
        <v>4.545907160105172E-4</v>
      </c>
      <c r="BY42">
        <v>8.3094681080843477E-4</v>
      </c>
      <c r="BZ42">
        <v>6.5403069285539014E-4</v>
      </c>
      <c r="CA42">
        <v>3.1659027475674709E-4</v>
      </c>
      <c r="CB42">
        <v>5.6670620707768848E-4</v>
      </c>
      <c r="CC42">
        <v>1.9282319871558623E-4</v>
      </c>
      <c r="CD42">
        <v>2.1692412731310576E-4</v>
      </c>
      <c r="CE42">
        <v>3.22623420671542E-4</v>
      </c>
      <c r="CF42">
        <v>2.0724696241518993E-4</v>
      </c>
      <c r="CG42">
        <v>2.6218200672330081E-4</v>
      </c>
      <c r="CH42">
        <v>3.2017904310118362E-4</v>
      </c>
      <c r="CI42">
        <v>3.3668592981629262E-4</v>
      </c>
      <c r="CJ42">
        <v>2.0866908430648603E-4</v>
      </c>
      <c r="CK42">
        <v>2.8966151294053155E-4</v>
      </c>
      <c r="CL42">
        <v>5.6972956605588812E-5</v>
      </c>
      <c r="CM42">
        <v>5.5573032674272235E-5</v>
      </c>
      <c r="CN42">
        <v>1.4504176449292133E-4</v>
      </c>
      <c r="CO42">
        <v>1.5591708135574418E-4</v>
      </c>
      <c r="CP42">
        <v>1.0002358669483861E-3</v>
      </c>
      <c r="CQ42">
        <v>6.2881033700991945E-5</v>
      </c>
      <c r="CR42">
        <v>8.2928523269670503E-5</v>
      </c>
      <c r="CS42">
        <v>2.8646054576471889E-4</v>
      </c>
      <c r="CT42">
        <v>3.161805189677383E-4</v>
      </c>
      <c r="CU42">
        <v>1.7686534350836881E-4</v>
      </c>
      <c r="CV42">
        <v>2.802983883035949E-4</v>
      </c>
      <c r="CW42">
        <v>1.4123846239175691E-3</v>
      </c>
      <c r="CX42">
        <v>1.953179313552056E-4</v>
      </c>
      <c r="CY42">
        <v>5.5495145193449496E-4</v>
      </c>
      <c r="CZ42">
        <v>2.9073947778486742E-4</v>
      </c>
      <c r="DA42">
        <v>2.8388862618240415E-4</v>
      </c>
      <c r="DB42">
        <v>4.9603640037360628E-4</v>
      </c>
      <c r="DC42">
        <v>2.2373647962695684E-4</v>
      </c>
      <c r="DD42">
        <v>3.6402938485163676E-4</v>
      </c>
      <c r="DE42">
        <v>7.0431979820078186E-4</v>
      </c>
      <c r="DF42">
        <v>2.7835719674458321E-4</v>
      </c>
      <c r="DG42">
        <v>4.746192482635914E-4</v>
      </c>
      <c r="DH42">
        <v>4.4669939724296503E-4</v>
      </c>
      <c r="DI42">
        <v>5.6940978418646836E-4</v>
      </c>
      <c r="DJ42">
        <v>7.0518182550443622E-4</v>
      </c>
      <c r="DK42">
        <v>2.2722241555776491E-3</v>
      </c>
      <c r="DL42">
        <v>1.0502448083791868E-4</v>
      </c>
      <c r="DM42" s="54"/>
    </row>
    <row r="43" spans="1:117" x14ac:dyDescent="0.4">
      <c r="A43">
        <v>42</v>
      </c>
      <c r="B43">
        <v>2.5340219791651483E-3</v>
      </c>
      <c r="C43">
        <v>2.4263139720135814E-3</v>
      </c>
      <c r="D43">
        <v>2.9757616016907918E-3</v>
      </c>
      <c r="E43">
        <v>5.9134343204606706E-3</v>
      </c>
      <c r="F43">
        <v>1.2466046597932193E-3</v>
      </c>
      <c r="G43">
        <v>4.6620505775265206E-3</v>
      </c>
      <c r="H43">
        <v>3.6372965815072897E-3</v>
      </c>
      <c r="I43">
        <v>1.7539215613309397E-3</v>
      </c>
      <c r="J43">
        <v>1.4638874366936496E-3</v>
      </c>
      <c r="K43">
        <v>1.1630271762842594E-3</v>
      </c>
      <c r="L43">
        <v>4.0493888656459405E-3</v>
      </c>
      <c r="M43">
        <v>2.0498245773617378E-3</v>
      </c>
      <c r="N43">
        <v>1.8683795451782698E-3</v>
      </c>
      <c r="O43">
        <v>3.4179459944152788E-3</v>
      </c>
      <c r="P43">
        <v>3.8855373003195558E-3</v>
      </c>
      <c r="Q43">
        <v>9.3131931001075412E-3</v>
      </c>
      <c r="R43">
        <v>4.810399921326973E-3</v>
      </c>
      <c r="S43">
        <v>6.0885299241131901E-3</v>
      </c>
      <c r="T43">
        <v>6.4552644769532231E-3</v>
      </c>
      <c r="U43">
        <v>4.5817260707587014E-3</v>
      </c>
      <c r="V43">
        <v>6.0192035481324863E-3</v>
      </c>
      <c r="W43">
        <v>5.0210495887873597E-3</v>
      </c>
      <c r="X43">
        <v>2.3887804500225804E-2</v>
      </c>
      <c r="Y43">
        <v>3.2709896687384715E-3</v>
      </c>
      <c r="Z43">
        <v>3.7684646153154063E-3</v>
      </c>
      <c r="AA43">
        <v>1.6049959312508383E-3</v>
      </c>
      <c r="AB43">
        <v>2.5633348577133539E-3</v>
      </c>
      <c r="AC43">
        <v>8.2470481005301466E-3</v>
      </c>
      <c r="AD43">
        <v>1.4297250171274622E-3</v>
      </c>
      <c r="AE43">
        <v>9.5857625521180594E-4</v>
      </c>
      <c r="AF43">
        <v>1.7327423401081673E-3</v>
      </c>
      <c r="AG43">
        <v>2.9130347361584616E-3</v>
      </c>
      <c r="AH43">
        <v>1.2922130034631928E-2</v>
      </c>
      <c r="AI43">
        <v>6.0194668990664855E-3</v>
      </c>
      <c r="AJ43">
        <v>1.715980097412639E-2</v>
      </c>
      <c r="AK43">
        <v>2.0754788944311313E-2</v>
      </c>
      <c r="AL43">
        <v>1.4134226354669548E-3</v>
      </c>
      <c r="AM43">
        <v>1.9565449243375336E-2</v>
      </c>
      <c r="AN43">
        <v>3.3227080436807406E-3</v>
      </c>
      <c r="AO43">
        <v>1.8604810854322827E-2</v>
      </c>
      <c r="AP43">
        <v>2.0519668175565435E-2</v>
      </c>
      <c r="AQ43">
        <v>1.0353033985827074</v>
      </c>
      <c r="AR43">
        <v>3.4986548173618283E-3</v>
      </c>
      <c r="AS43">
        <v>5.8210089290521294E-3</v>
      </c>
      <c r="AT43">
        <v>3.3922128517402035E-3</v>
      </c>
      <c r="AU43">
        <v>3.4272140032005839E-3</v>
      </c>
      <c r="AV43">
        <v>5.3075396889730973E-3</v>
      </c>
      <c r="AW43">
        <v>6.1830311617233139E-3</v>
      </c>
      <c r="AX43">
        <v>2.3343796503371181E-3</v>
      </c>
      <c r="AY43">
        <v>3.0307853014246659E-3</v>
      </c>
      <c r="AZ43">
        <v>2.5125893880944385E-3</v>
      </c>
      <c r="BA43">
        <v>5.1174937021918132E-3</v>
      </c>
      <c r="BB43">
        <v>3.453360391398856E-3</v>
      </c>
      <c r="BC43">
        <v>4.61119351552441E-3</v>
      </c>
      <c r="BD43">
        <v>6.9812699756319841E-3</v>
      </c>
      <c r="BE43">
        <v>5.5309122206863735E-3</v>
      </c>
      <c r="BF43">
        <v>1.0259959931645831E-2</v>
      </c>
      <c r="BG43">
        <v>1.1504186652730846E-2</v>
      </c>
      <c r="BH43">
        <v>7.3487574869045089E-3</v>
      </c>
      <c r="BI43">
        <v>9.3980795716270722E-3</v>
      </c>
      <c r="BJ43">
        <v>1.1845762319382589E-2</v>
      </c>
      <c r="BK43">
        <v>5.3299144786513424E-3</v>
      </c>
      <c r="BL43">
        <v>1.8750726736815986E-2</v>
      </c>
      <c r="BM43">
        <v>1.75563918139061E-2</v>
      </c>
      <c r="BN43">
        <v>2.1075799481683638E-3</v>
      </c>
      <c r="BO43">
        <v>1.9919243144467151E-3</v>
      </c>
      <c r="BP43">
        <v>2.5061248352630868E-3</v>
      </c>
      <c r="BQ43">
        <v>5.4225780921204805E-3</v>
      </c>
      <c r="BR43">
        <v>2.3940057394676519E-3</v>
      </c>
      <c r="BS43">
        <v>1.4867900623801078E-2</v>
      </c>
      <c r="BT43">
        <v>1.4171890109407193E-2</v>
      </c>
      <c r="BU43">
        <v>1.1166566752385115E-2</v>
      </c>
      <c r="BV43">
        <v>1.8518578583338698E-2</v>
      </c>
      <c r="BW43">
        <v>3.5582693869376908E-3</v>
      </c>
      <c r="BX43">
        <v>2.5654933452867899E-3</v>
      </c>
      <c r="BY43">
        <v>3.369891382410894E-3</v>
      </c>
      <c r="BZ43">
        <v>2.0093111310334876E-3</v>
      </c>
      <c r="CA43">
        <v>2.7789112913289274E-3</v>
      </c>
      <c r="CB43">
        <v>3.1679437409010292E-3</v>
      </c>
      <c r="CC43">
        <v>2.4631076510144797E-3</v>
      </c>
      <c r="CD43">
        <v>2.7250805565507911E-3</v>
      </c>
      <c r="CE43">
        <v>5.8362403307604931E-3</v>
      </c>
      <c r="CF43">
        <v>1.5305229659428113E-3</v>
      </c>
      <c r="CG43">
        <v>2.6187996876164701E-3</v>
      </c>
      <c r="CH43">
        <v>2.2114697335368591E-3</v>
      </c>
      <c r="CI43">
        <v>1.4273785235522417E-3</v>
      </c>
      <c r="CJ43">
        <v>1.8154086257654797E-3</v>
      </c>
      <c r="CK43">
        <v>1.8778205821665022E-3</v>
      </c>
      <c r="CL43">
        <v>4.3884429047547378E-4</v>
      </c>
      <c r="CM43">
        <v>3.8126732752269811E-4</v>
      </c>
      <c r="CN43">
        <v>9.9321232030351704E-4</v>
      </c>
      <c r="CO43">
        <v>1.1093256999948882E-3</v>
      </c>
      <c r="CP43">
        <v>2.1460425447342116E-3</v>
      </c>
      <c r="CQ43">
        <v>2.0694232432221446E-3</v>
      </c>
      <c r="CR43">
        <v>2.4360491211760957E-3</v>
      </c>
      <c r="CS43">
        <v>1.8041352244697508E-3</v>
      </c>
      <c r="CT43">
        <v>1.5777021003347106E-3</v>
      </c>
      <c r="CU43">
        <v>1.3644905841574508E-3</v>
      </c>
      <c r="CV43">
        <v>1.0935113719585752E-3</v>
      </c>
      <c r="CW43">
        <v>2.674004715193861E-3</v>
      </c>
      <c r="CX43">
        <v>2.2206924340998869E-3</v>
      </c>
      <c r="CY43">
        <v>5.2706042299021745E-3</v>
      </c>
      <c r="CZ43">
        <v>1.3246091718327332E-3</v>
      </c>
      <c r="DA43">
        <v>1.0403317249492662E-3</v>
      </c>
      <c r="DB43">
        <v>1.8106828579579825E-3</v>
      </c>
      <c r="DC43">
        <v>1.1822969409174709E-3</v>
      </c>
      <c r="DD43">
        <v>1.8077604931704368E-3</v>
      </c>
      <c r="DE43">
        <v>1.7491098174044466E-3</v>
      </c>
      <c r="DF43">
        <v>2.1495863217552819E-3</v>
      </c>
      <c r="DG43">
        <v>1.8568825345059152E-3</v>
      </c>
      <c r="DH43">
        <v>2.2988119611900984E-3</v>
      </c>
      <c r="DI43">
        <v>1.0915551876712396E-2</v>
      </c>
      <c r="DJ43">
        <v>1.026257532142431E-2</v>
      </c>
      <c r="DK43">
        <v>4.0674048112224279E-3</v>
      </c>
      <c r="DL43">
        <v>3.603217904640546E-4</v>
      </c>
      <c r="DM43" s="54"/>
    </row>
    <row r="44" spans="1:117" x14ac:dyDescent="0.4">
      <c r="A44">
        <v>43</v>
      </c>
      <c r="B44">
        <v>2.7064826108398431E-4</v>
      </c>
      <c r="C44">
        <v>1.679666543224016E-4</v>
      </c>
      <c r="D44">
        <v>2.192344419261753E-4</v>
      </c>
      <c r="E44">
        <v>1.995167136113704E-3</v>
      </c>
      <c r="F44">
        <v>1.4561796196863939E-4</v>
      </c>
      <c r="G44">
        <v>1.2004941612327204E-3</v>
      </c>
      <c r="H44">
        <v>4.3661643318504992E-4</v>
      </c>
      <c r="I44">
        <v>6.4466307708764005E-4</v>
      </c>
      <c r="J44">
        <v>4.9933454804855417E-4</v>
      </c>
      <c r="K44">
        <v>2.2316347455504602E-4</v>
      </c>
      <c r="L44">
        <v>1.5400209013124015E-3</v>
      </c>
      <c r="M44">
        <v>4.0369331498776081E-4</v>
      </c>
      <c r="N44">
        <v>4.8860871922169573E-4</v>
      </c>
      <c r="O44">
        <v>2.4812964886721162E-4</v>
      </c>
      <c r="P44">
        <v>9.1323402128431217E-4</v>
      </c>
      <c r="Q44">
        <v>2.7188833466279159E-4</v>
      </c>
      <c r="R44">
        <v>2.9048886886776619E-4</v>
      </c>
      <c r="S44">
        <v>4.9134137110615542E-4</v>
      </c>
      <c r="T44">
        <v>3.0722520588222002E-4</v>
      </c>
      <c r="U44">
        <v>2.8336377460777264E-4</v>
      </c>
      <c r="V44">
        <v>2.5153534395327086E-4</v>
      </c>
      <c r="W44">
        <v>3.2874058171424524E-4</v>
      </c>
      <c r="X44">
        <v>2.7746871655661115E-4</v>
      </c>
      <c r="Y44">
        <v>1.7208841174294804E-4</v>
      </c>
      <c r="Z44">
        <v>2.2447123991577536E-4</v>
      </c>
      <c r="AA44">
        <v>1.6817072268895226E-4</v>
      </c>
      <c r="AB44">
        <v>2.2475729841840703E-4</v>
      </c>
      <c r="AC44">
        <v>5.1692357541223443E-4</v>
      </c>
      <c r="AD44">
        <v>9.0909131800435061E-5</v>
      </c>
      <c r="AE44">
        <v>1.319641196393177E-4</v>
      </c>
      <c r="AF44">
        <v>5.0631287536399448E-4</v>
      </c>
      <c r="AG44">
        <v>2.6921867185926294E-4</v>
      </c>
      <c r="AH44">
        <v>4.4205271407671959E-4</v>
      </c>
      <c r="AI44">
        <v>5.3395105051030195E-4</v>
      </c>
      <c r="AJ44">
        <v>5.2245192328552416E-4</v>
      </c>
      <c r="AK44">
        <v>4.0613218221262213E-4</v>
      </c>
      <c r="AL44">
        <v>2.8323470462001792E-4</v>
      </c>
      <c r="AM44">
        <v>2.5915735183066756E-4</v>
      </c>
      <c r="AN44">
        <v>1.1397825356818861E-4</v>
      </c>
      <c r="AO44">
        <v>3.6845162511552716E-4</v>
      </c>
      <c r="AP44">
        <v>1.9225448104043946E-4</v>
      </c>
      <c r="AQ44">
        <v>8.1666266413958578E-4</v>
      </c>
      <c r="AR44">
        <v>1.0030217522277303</v>
      </c>
      <c r="AS44">
        <v>2.4295184287743155E-4</v>
      </c>
      <c r="AT44">
        <v>2.2150052403452421E-4</v>
      </c>
      <c r="AU44">
        <v>5.956463603065626E-4</v>
      </c>
      <c r="AV44">
        <v>2.5767606011549784E-4</v>
      </c>
      <c r="AW44">
        <v>2.0548050475900319E-4</v>
      </c>
      <c r="AX44">
        <v>4.4433599458899506E-4</v>
      </c>
      <c r="AY44">
        <v>1.0664524174315297E-3</v>
      </c>
      <c r="AZ44">
        <v>2.1445466370897896E-4</v>
      </c>
      <c r="BA44">
        <v>2.8904388544398772E-4</v>
      </c>
      <c r="BB44">
        <v>4.1908890851334005E-4</v>
      </c>
      <c r="BC44">
        <v>3.7526361650666606E-4</v>
      </c>
      <c r="BD44">
        <v>1.1727859350710401E-3</v>
      </c>
      <c r="BE44">
        <v>5.8129379891485645E-4</v>
      </c>
      <c r="BF44">
        <v>1.2138127764533451E-3</v>
      </c>
      <c r="BG44">
        <v>8.0756868910557527E-4</v>
      </c>
      <c r="BH44">
        <v>2.6208374820844554E-4</v>
      </c>
      <c r="BI44">
        <v>2.652671398250694E-4</v>
      </c>
      <c r="BJ44">
        <v>1.2337770870552434E-3</v>
      </c>
      <c r="BK44">
        <v>1.4373996955411698E-3</v>
      </c>
      <c r="BL44">
        <v>3.4203770663286182E-4</v>
      </c>
      <c r="BM44">
        <v>3.1459461072633541E-4</v>
      </c>
      <c r="BN44">
        <v>8.7330500177087024E-4</v>
      </c>
      <c r="BO44">
        <v>5.6128600659819457E-4</v>
      </c>
      <c r="BP44">
        <v>4.0620845095989928E-4</v>
      </c>
      <c r="BQ44">
        <v>2.8172030331685417E-4</v>
      </c>
      <c r="BR44">
        <v>1.0537399462294092E-3</v>
      </c>
      <c r="BS44">
        <v>3.9720740862267959E-4</v>
      </c>
      <c r="BT44">
        <v>5.115159261991839E-4</v>
      </c>
      <c r="BU44">
        <v>3.8189747904359241E-4</v>
      </c>
      <c r="BV44">
        <v>3.704590373900519E-4</v>
      </c>
      <c r="BW44">
        <v>7.8400121449057265E-4</v>
      </c>
      <c r="BX44">
        <v>2.4500575500491369E-4</v>
      </c>
      <c r="BY44">
        <v>3.6680814905510278E-4</v>
      </c>
      <c r="BZ44">
        <v>1.7643831416078444E-4</v>
      </c>
      <c r="CA44">
        <v>2.4618930453140206E-4</v>
      </c>
      <c r="CB44">
        <v>2.9392365733217494E-4</v>
      </c>
      <c r="CC44">
        <v>2.2083515684657976E-4</v>
      </c>
      <c r="CD44">
        <v>2.1272252099825575E-4</v>
      </c>
      <c r="CE44">
        <v>5.9981086824813137E-4</v>
      </c>
      <c r="CF44">
        <v>2.646401864317437E-4</v>
      </c>
      <c r="CG44">
        <v>2.1894002971875276E-4</v>
      </c>
      <c r="CH44">
        <v>1.7313377608986559E-4</v>
      </c>
      <c r="CI44">
        <v>1.3782936954926669E-4</v>
      </c>
      <c r="CJ44">
        <v>4.1616559845812282E-4</v>
      </c>
      <c r="CK44">
        <v>4.8305999320331146E-4</v>
      </c>
      <c r="CL44">
        <v>4.3326499410770339E-5</v>
      </c>
      <c r="CM44">
        <v>7.3925300258782431E-5</v>
      </c>
      <c r="CN44">
        <v>1.1997758811671121E-4</v>
      </c>
      <c r="CO44">
        <v>1.4994703821226378E-4</v>
      </c>
      <c r="CP44">
        <v>2.6437459834632474E-4</v>
      </c>
      <c r="CQ44">
        <v>4.1391851358518877E-5</v>
      </c>
      <c r="CR44">
        <v>5.6782707389900081E-5</v>
      </c>
      <c r="CS44">
        <v>1.7068876886534778E-4</v>
      </c>
      <c r="CT44">
        <v>2.747043338303443E-4</v>
      </c>
      <c r="CU44">
        <v>1.5505025667910197E-4</v>
      </c>
      <c r="CV44">
        <v>1.6172148438962908E-4</v>
      </c>
      <c r="CW44">
        <v>1.0254097035928512E-3</v>
      </c>
      <c r="CX44">
        <v>1.4795675459623465E-4</v>
      </c>
      <c r="CY44">
        <v>3.7471735421503425E-4</v>
      </c>
      <c r="CZ44">
        <v>3.1892294598119764E-4</v>
      </c>
      <c r="DA44">
        <v>1.2394734666726823E-4</v>
      </c>
      <c r="DB44">
        <v>1.939252284057503E-4</v>
      </c>
      <c r="DC44">
        <v>1.3555463783836442E-4</v>
      </c>
      <c r="DD44">
        <v>3.56532639977936E-4</v>
      </c>
      <c r="DE44">
        <v>2.9036654499162606E-4</v>
      </c>
      <c r="DF44">
        <v>2.16997097231686E-4</v>
      </c>
      <c r="DG44">
        <v>1.8115552296711681E-4</v>
      </c>
      <c r="DH44">
        <v>2.1997407004741498E-4</v>
      </c>
      <c r="DI44">
        <v>6.115350537615761E-4</v>
      </c>
      <c r="DJ44">
        <v>3.0060663248176705E-3</v>
      </c>
      <c r="DK44">
        <v>3.5497359136970458E-4</v>
      </c>
      <c r="DL44">
        <v>6.9727468777838858E-5</v>
      </c>
      <c r="DM44" s="54"/>
    </row>
    <row r="45" spans="1:117" x14ac:dyDescent="0.4">
      <c r="A45">
        <v>44</v>
      </c>
      <c r="B45">
        <v>9.3791708990533364E-4</v>
      </c>
      <c r="C45">
        <v>1.0463090301699434E-3</v>
      </c>
      <c r="D45">
        <v>1.3139552631441017E-3</v>
      </c>
      <c r="E45">
        <v>1.2608598510297519E-3</v>
      </c>
      <c r="F45">
        <v>4.1599451667265316E-4</v>
      </c>
      <c r="G45">
        <v>1.0773648259175667E-3</v>
      </c>
      <c r="H45">
        <v>1.4500939423674791E-3</v>
      </c>
      <c r="I45">
        <v>6.6228848170222067E-4</v>
      </c>
      <c r="J45">
        <v>3.7175440954514825E-4</v>
      </c>
      <c r="K45">
        <v>4.6403696416248008E-4</v>
      </c>
      <c r="L45">
        <v>1.3462151517155026E-3</v>
      </c>
      <c r="M45">
        <v>7.6263982649753866E-4</v>
      </c>
      <c r="N45">
        <v>1.163657391335741E-3</v>
      </c>
      <c r="O45">
        <v>8.1239242335098577E-4</v>
      </c>
      <c r="P45">
        <v>9.3670717008196094E-4</v>
      </c>
      <c r="Q45">
        <v>8.6866621175418822E-4</v>
      </c>
      <c r="R45">
        <v>1.2381296622754667E-2</v>
      </c>
      <c r="S45">
        <v>3.1720598755885588E-3</v>
      </c>
      <c r="T45">
        <v>2.1112785001733913E-3</v>
      </c>
      <c r="U45">
        <v>1.1820896462619512E-3</v>
      </c>
      <c r="V45">
        <v>1.3836121047517446E-3</v>
      </c>
      <c r="W45">
        <v>5.2033709935405707E-3</v>
      </c>
      <c r="X45">
        <v>2.4165565220176863E-2</v>
      </c>
      <c r="Y45">
        <v>6.7081939747712978E-3</v>
      </c>
      <c r="Z45">
        <v>1.6106146263522882E-2</v>
      </c>
      <c r="AA45">
        <v>4.7265705558450697E-4</v>
      </c>
      <c r="AB45">
        <v>6.6672769330583775E-4</v>
      </c>
      <c r="AC45">
        <v>6.7674054542239226E-4</v>
      </c>
      <c r="AD45">
        <v>4.6270880261458546E-4</v>
      </c>
      <c r="AE45">
        <v>2.4375482173389948E-4</v>
      </c>
      <c r="AF45">
        <v>4.3156684343586199E-4</v>
      </c>
      <c r="AG45">
        <v>1.0760481965577438E-3</v>
      </c>
      <c r="AH45">
        <v>6.2224221098001039E-3</v>
      </c>
      <c r="AI45">
        <v>1.0173859208634463E-3</v>
      </c>
      <c r="AJ45">
        <v>9.3974437350224048E-4</v>
      </c>
      <c r="AK45">
        <v>9.5336157551860934E-4</v>
      </c>
      <c r="AL45">
        <v>3.1758773906196086E-4</v>
      </c>
      <c r="AM45">
        <v>7.7304168015290362E-3</v>
      </c>
      <c r="AN45">
        <v>1.0531957684541662E-3</v>
      </c>
      <c r="AO45">
        <v>4.6410425967346354E-3</v>
      </c>
      <c r="AP45">
        <v>7.4694634110593636E-3</v>
      </c>
      <c r="AQ45">
        <v>1.1974684643259275E-3</v>
      </c>
      <c r="AR45">
        <v>7.9501099266629819E-4</v>
      </c>
      <c r="AS45">
        <v>1.0087223635622857</v>
      </c>
      <c r="AT45">
        <v>2.0817518892303735E-3</v>
      </c>
      <c r="AU45">
        <v>1.28711760280522E-3</v>
      </c>
      <c r="AV45">
        <v>3.4927210623338359E-3</v>
      </c>
      <c r="AW45">
        <v>3.1758895046773658E-3</v>
      </c>
      <c r="AX45">
        <v>7.0027136744072219E-4</v>
      </c>
      <c r="AY45">
        <v>9.8775253923055642E-4</v>
      </c>
      <c r="AZ45">
        <v>1.1456508031877993E-3</v>
      </c>
      <c r="BA45">
        <v>1.4163473690083377E-2</v>
      </c>
      <c r="BB45">
        <v>7.8016659353313995E-4</v>
      </c>
      <c r="BC45">
        <v>9.3639783552865164E-4</v>
      </c>
      <c r="BD45">
        <v>1.9511595360211661E-3</v>
      </c>
      <c r="BE45">
        <v>1.3878864797680409E-3</v>
      </c>
      <c r="BF45">
        <v>1.0985010926276666E-2</v>
      </c>
      <c r="BG45">
        <v>5.0559798503545562E-3</v>
      </c>
      <c r="BH45">
        <v>6.6605789028839309E-4</v>
      </c>
      <c r="BI45">
        <v>1.4732216109269382E-3</v>
      </c>
      <c r="BJ45">
        <v>3.53640386276419E-3</v>
      </c>
      <c r="BK45">
        <v>1.6870975949757872E-3</v>
      </c>
      <c r="BL45">
        <v>5.0072752995314607E-3</v>
      </c>
      <c r="BM45">
        <v>9.5523867828382089E-4</v>
      </c>
      <c r="BN45">
        <v>6.6948241308636275E-4</v>
      </c>
      <c r="BO45">
        <v>6.4399464279610817E-4</v>
      </c>
      <c r="BP45">
        <v>7.6248588463238148E-4</v>
      </c>
      <c r="BQ45">
        <v>7.8747432257494584E-4</v>
      </c>
      <c r="BR45">
        <v>6.1624970433118748E-4</v>
      </c>
      <c r="BS45">
        <v>8.6861802827776884E-3</v>
      </c>
      <c r="BT45">
        <v>6.9816939054005173E-3</v>
      </c>
      <c r="BU45">
        <v>3.2138744848046828E-3</v>
      </c>
      <c r="BV45">
        <v>5.7257041957165886E-3</v>
      </c>
      <c r="BW45">
        <v>1.5894874023849779E-3</v>
      </c>
      <c r="BX45">
        <v>5.9574542687742236E-4</v>
      </c>
      <c r="BY45">
        <v>1.00033785903144E-3</v>
      </c>
      <c r="BZ45">
        <v>7.9984864445640179E-4</v>
      </c>
      <c r="CA45">
        <v>6.189324632877274E-4</v>
      </c>
      <c r="CB45">
        <v>1.5796723515910484E-3</v>
      </c>
      <c r="CC45">
        <v>1.3028463708976081E-3</v>
      </c>
      <c r="CD45">
        <v>1.5792641309033744E-3</v>
      </c>
      <c r="CE45">
        <v>7.2931925163694194E-4</v>
      </c>
      <c r="CF45">
        <v>5.4752854473583612E-4</v>
      </c>
      <c r="CG45">
        <v>5.4471117089917569E-4</v>
      </c>
      <c r="CH45">
        <v>4.8404426294227645E-4</v>
      </c>
      <c r="CI45">
        <v>4.5863027827266442E-4</v>
      </c>
      <c r="CJ45">
        <v>5.3207391052567253E-4</v>
      </c>
      <c r="CK45">
        <v>7.2418998888618082E-4</v>
      </c>
      <c r="CL45">
        <v>1.0270542531832502E-4</v>
      </c>
      <c r="CM45">
        <v>1.2844652434133871E-4</v>
      </c>
      <c r="CN45">
        <v>3.2537330650130573E-4</v>
      </c>
      <c r="CO45">
        <v>3.7603127417741653E-4</v>
      </c>
      <c r="CP45">
        <v>8.4509630951076016E-4</v>
      </c>
      <c r="CQ45">
        <v>4.183367189372241E-4</v>
      </c>
      <c r="CR45">
        <v>5.0947552466173551E-4</v>
      </c>
      <c r="CS45">
        <v>6.1690415286950843E-4</v>
      </c>
      <c r="CT45">
        <v>6.6247466185834767E-4</v>
      </c>
      <c r="CU45">
        <v>6.0297820042831489E-4</v>
      </c>
      <c r="CV45">
        <v>4.1805858519497322E-4</v>
      </c>
      <c r="CW45">
        <v>6.7142498479047736E-4</v>
      </c>
      <c r="CX45">
        <v>7.6645156145942455E-4</v>
      </c>
      <c r="CY45">
        <v>1.4189043407354695E-3</v>
      </c>
      <c r="CZ45">
        <v>3.6251117188651662E-4</v>
      </c>
      <c r="DA45">
        <v>3.5481666358641464E-4</v>
      </c>
      <c r="DB45">
        <v>5.8934123618710292E-4</v>
      </c>
      <c r="DC45">
        <v>3.500206734151852E-4</v>
      </c>
      <c r="DD45">
        <v>3.7469275079517509E-4</v>
      </c>
      <c r="DE45">
        <v>3.5910197635900034E-4</v>
      </c>
      <c r="DF45">
        <v>5.1297898949386107E-4</v>
      </c>
      <c r="DG45">
        <v>6.9524137508000664E-4</v>
      </c>
      <c r="DH45">
        <v>8.065554954287071E-4</v>
      </c>
      <c r="DI45">
        <v>3.2907217387318447E-3</v>
      </c>
      <c r="DJ45">
        <v>3.40454983772938E-3</v>
      </c>
      <c r="DK45">
        <v>9.7666708093183487E-4</v>
      </c>
      <c r="DL45">
        <v>1.2994801314258791E-4</v>
      </c>
      <c r="DM45" s="54"/>
    </row>
    <row r="46" spans="1:117" x14ac:dyDescent="0.4">
      <c r="A46">
        <v>45</v>
      </c>
      <c r="B46">
        <v>2.5405806521102163E-4</v>
      </c>
      <c r="C46">
        <v>2.7187000090297524E-4</v>
      </c>
      <c r="D46">
        <v>3.1025090085378423E-4</v>
      </c>
      <c r="E46">
        <v>2.8705266613794248E-4</v>
      </c>
      <c r="F46">
        <v>1.1233423635442742E-4</v>
      </c>
      <c r="G46">
        <v>2.4642482117518197E-4</v>
      </c>
      <c r="H46">
        <v>3.6063959045574994E-4</v>
      </c>
      <c r="I46">
        <v>1.6110651047752231E-4</v>
      </c>
      <c r="J46">
        <v>1.4292072696533731E-4</v>
      </c>
      <c r="K46">
        <v>1.7581482980047824E-4</v>
      </c>
      <c r="L46">
        <v>4.0773780565267915E-4</v>
      </c>
      <c r="M46">
        <v>2.3794893203015074E-4</v>
      </c>
      <c r="N46">
        <v>2.3289885403338784E-4</v>
      </c>
      <c r="O46">
        <v>2.1213924312420379E-4</v>
      </c>
      <c r="P46">
        <v>2.1676061443145787E-4</v>
      </c>
      <c r="Q46">
        <v>2.0958575711187236E-4</v>
      </c>
      <c r="R46">
        <v>2.5907579251235055E-4</v>
      </c>
      <c r="S46">
        <v>2.2796805866820625E-4</v>
      </c>
      <c r="T46">
        <v>2.5010612635689001E-4</v>
      </c>
      <c r="U46">
        <v>1.7955889230028703E-4</v>
      </c>
      <c r="V46">
        <v>2.1868519559452393E-4</v>
      </c>
      <c r="W46">
        <v>2.0965378637321911E-4</v>
      </c>
      <c r="X46">
        <v>2.6510683903230211E-4</v>
      </c>
      <c r="Y46">
        <v>1.5302273685023892E-4</v>
      </c>
      <c r="Z46">
        <v>2.1123232987730074E-4</v>
      </c>
      <c r="AA46">
        <v>1.5194846452645791E-4</v>
      </c>
      <c r="AB46">
        <v>2.0697302231083864E-4</v>
      </c>
      <c r="AC46">
        <v>1.9151447500694415E-4</v>
      </c>
      <c r="AD46">
        <v>2.1123511497074049E-4</v>
      </c>
      <c r="AE46">
        <v>8.3012314811570269E-5</v>
      </c>
      <c r="AF46">
        <v>1.549084751758298E-4</v>
      </c>
      <c r="AG46">
        <v>3.433770330039293E-4</v>
      </c>
      <c r="AH46">
        <v>3.1683343857343851E-4</v>
      </c>
      <c r="AI46">
        <v>2.1392031051501915E-4</v>
      </c>
      <c r="AJ46">
        <v>2.0423327236063457E-4</v>
      </c>
      <c r="AK46">
        <v>2.3231222849716998E-4</v>
      </c>
      <c r="AL46">
        <v>8.7750168776430608E-5</v>
      </c>
      <c r="AM46">
        <v>1.8203443320229337E-4</v>
      </c>
      <c r="AN46">
        <v>1.9704641355559749E-4</v>
      </c>
      <c r="AO46">
        <v>1.7094569518656718E-4</v>
      </c>
      <c r="AP46">
        <v>1.6126414152237771E-4</v>
      </c>
      <c r="AQ46">
        <v>1.6340067451625377E-4</v>
      </c>
      <c r="AR46">
        <v>3.0749435227425892E-4</v>
      </c>
      <c r="AS46">
        <v>1.9075818727439908E-4</v>
      </c>
      <c r="AT46">
        <v>1.0004209922041667</v>
      </c>
      <c r="AU46">
        <v>3.3063187403791541E-4</v>
      </c>
      <c r="AV46">
        <v>2.0151750687743568E-4</v>
      </c>
      <c r="AW46">
        <v>1.6784684517644362E-4</v>
      </c>
      <c r="AX46">
        <v>1.8395830685953403E-4</v>
      </c>
      <c r="AY46">
        <v>4.1913852634675839E-4</v>
      </c>
      <c r="AZ46">
        <v>3.3095822824338899E-4</v>
      </c>
      <c r="BA46">
        <v>4.9739322151581898E-4</v>
      </c>
      <c r="BB46">
        <v>2.15934604243189E-4</v>
      </c>
      <c r="BC46">
        <v>7.1293923017943779E-4</v>
      </c>
      <c r="BD46">
        <v>1.7292413564573875E-4</v>
      </c>
      <c r="BE46">
        <v>2.0640920590795918E-4</v>
      </c>
      <c r="BF46">
        <v>1.9337932931591634E-4</v>
      </c>
      <c r="BG46">
        <v>2.1201702410704991E-4</v>
      </c>
      <c r="BH46">
        <v>1.4429746791577188E-4</v>
      </c>
      <c r="BI46">
        <v>1.9385982345236671E-4</v>
      </c>
      <c r="BJ46">
        <v>7.1339436972445592E-4</v>
      </c>
      <c r="BK46">
        <v>2.5106021948238853E-4</v>
      </c>
      <c r="BL46">
        <v>3.1731892066728462E-4</v>
      </c>
      <c r="BM46">
        <v>7.143906488380656E-4</v>
      </c>
      <c r="BN46">
        <v>2.3754694915275779E-4</v>
      </c>
      <c r="BO46">
        <v>2.7636851099526599E-4</v>
      </c>
      <c r="BP46">
        <v>3.1113448754946003E-4</v>
      </c>
      <c r="BQ46">
        <v>3.1688097564382611E-4</v>
      </c>
      <c r="BR46">
        <v>1.6900850633016275E-4</v>
      </c>
      <c r="BS46">
        <v>3.4840561747431368E-3</v>
      </c>
      <c r="BT46">
        <v>1.7591351303010974E-3</v>
      </c>
      <c r="BU46">
        <v>1.3609016628304119E-3</v>
      </c>
      <c r="BV46">
        <v>3.5894789734123547E-3</v>
      </c>
      <c r="BW46">
        <v>1.7219083359029975E-4</v>
      </c>
      <c r="BX46">
        <v>1.2777812989315851E-4</v>
      </c>
      <c r="BY46">
        <v>9.371581540130444E-4</v>
      </c>
      <c r="BZ46">
        <v>5.5755010918253104E-4</v>
      </c>
      <c r="CA46">
        <v>1.5333966482324358E-4</v>
      </c>
      <c r="CB46">
        <v>3.6655866690001607E-4</v>
      </c>
      <c r="CC46">
        <v>2.7752266668669071E-4</v>
      </c>
      <c r="CD46">
        <v>2.8681178684281366E-4</v>
      </c>
      <c r="CE46">
        <v>1.7100268103584771E-4</v>
      </c>
      <c r="CF46">
        <v>1.8373186026396306E-4</v>
      </c>
      <c r="CG46">
        <v>1.6106103056918262E-4</v>
      </c>
      <c r="CH46">
        <v>1.3545366743334474E-4</v>
      </c>
      <c r="CI46">
        <v>1.6204017345151941E-4</v>
      </c>
      <c r="CJ46">
        <v>1.8390740066979777E-4</v>
      </c>
      <c r="CK46">
        <v>2.0985191663027569E-4</v>
      </c>
      <c r="CL46">
        <v>3.4641323251628185E-5</v>
      </c>
      <c r="CM46">
        <v>4.0937560445115275E-5</v>
      </c>
      <c r="CN46">
        <v>1.1075848475770781E-4</v>
      </c>
      <c r="CO46">
        <v>1.2124703955227605E-4</v>
      </c>
      <c r="CP46">
        <v>2.1912433291422162E-4</v>
      </c>
      <c r="CQ46">
        <v>2.4076067188806997E-4</v>
      </c>
      <c r="CR46">
        <v>2.8537946714180028E-4</v>
      </c>
      <c r="CS46">
        <v>2.501949498237558E-4</v>
      </c>
      <c r="CT46">
        <v>2.1250374176743817E-4</v>
      </c>
      <c r="CU46">
        <v>1.815687919488663E-4</v>
      </c>
      <c r="CV46">
        <v>1.2674789101799612E-4</v>
      </c>
      <c r="CW46">
        <v>1.8384914664978344E-4</v>
      </c>
      <c r="CX46">
        <v>2.860766280315775E-4</v>
      </c>
      <c r="CY46">
        <v>6.01853577306262E-4</v>
      </c>
      <c r="CZ46">
        <v>1.1433970815300223E-4</v>
      </c>
      <c r="DA46">
        <v>2.1869401342615438E-4</v>
      </c>
      <c r="DB46">
        <v>3.69900325932856E-4</v>
      </c>
      <c r="DC46">
        <v>1.1623761425467129E-4</v>
      </c>
      <c r="DD46">
        <v>2.7012579715220375E-4</v>
      </c>
      <c r="DE46">
        <v>1.0253510979840999E-3</v>
      </c>
      <c r="DF46">
        <v>1.4852681090094289E-4</v>
      </c>
      <c r="DG46">
        <v>1.6430070655937864E-4</v>
      </c>
      <c r="DH46">
        <v>2.2284655857611314E-4</v>
      </c>
      <c r="DI46">
        <v>1.8517771377513681E-4</v>
      </c>
      <c r="DJ46">
        <v>2.4729439031505128E-4</v>
      </c>
      <c r="DK46">
        <v>2.4527794346396127E-4</v>
      </c>
      <c r="DL46">
        <v>3.1828662179427069E-5</v>
      </c>
      <c r="DM46" s="54"/>
    </row>
    <row r="47" spans="1:117" x14ac:dyDescent="0.4">
      <c r="A47">
        <v>46</v>
      </c>
      <c r="B47">
        <v>1.7614909391864436E-3</v>
      </c>
      <c r="C47">
        <v>1.8901225005903525E-3</v>
      </c>
      <c r="D47">
        <v>1.9970397752754969E-3</v>
      </c>
      <c r="E47">
        <v>1.670258715260596E-3</v>
      </c>
      <c r="F47">
        <v>7.3870192437258751E-4</v>
      </c>
      <c r="G47">
        <v>1.4149392347573269E-3</v>
      </c>
      <c r="H47">
        <v>2.3726506872552922E-3</v>
      </c>
      <c r="I47">
        <v>1.2303667357803263E-3</v>
      </c>
      <c r="J47">
        <v>1.0782790372954956E-3</v>
      </c>
      <c r="K47">
        <v>1.3619710162918464E-3</v>
      </c>
      <c r="L47">
        <v>3.4810067455411983E-3</v>
      </c>
      <c r="M47">
        <v>1.761094611572775E-3</v>
      </c>
      <c r="N47">
        <v>1.940055495906215E-3</v>
      </c>
      <c r="O47">
        <v>1.4247803550904059E-3</v>
      </c>
      <c r="P47">
        <v>1.2135867743115506E-3</v>
      </c>
      <c r="Q47">
        <v>1.3401622330123505E-3</v>
      </c>
      <c r="R47">
        <v>1.4610047969843883E-3</v>
      </c>
      <c r="S47">
        <v>1.2798420859808711E-3</v>
      </c>
      <c r="T47">
        <v>1.5446582246129465E-3</v>
      </c>
      <c r="U47">
        <v>1.0124575667879957E-3</v>
      </c>
      <c r="V47">
        <v>1.3506034241228863E-3</v>
      </c>
      <c r="W47">
        <v>1.218007269703718E-3</v>
      </c>
      <c r="X47">
        <v>1.5770410061370405E-3</v>
      </c>
      <c r="Y47">
        <v>9.0631415969546949E-4</v>
      </c>
      <c r="Z47">
        <v>1.3283342345628856E-3</v>
      </c>
      <c r="AA47">
        <v>9.6173187380312302E-4</v>
      </c>
      <c r="AB47">
        <v>1.2675544843091619E-3</v>
      </c>
      <c r="AC47">
        <v>1.0834881546558015E-3</v>
      </c>
      <c r="AD47">
        <v>1.5559564974130568E-3</v>
      </c>
      <c r="AE47">
        <v>4.589724115115503E-4</v>
      </c>
      <c r="AF47">
        <v>8.4296723094596094E-4</v>
      </c>
      <c r="AG47">
        <v>2.3417366598191378E-3</v>
      </c>
      <c r="AH47">
        <v>2.067429529694173E-3</v>
      </c>
      <c r="AI47">
        <v>1.4308371824128376E-3</v>
      </c>
      <c r="AJ47">
        <v>1.3137708065392355E-3</v>
      </c>
      <c r="AK47">
        <v>1.3752340140118031E-3</v>
      </c>
      <c r="AL47">
        <v>6.7491163513796028E-4</v>
      </c>
      <c r="AM47">
        <v>1.1553327753750882E-3</v>
      </c>
      <c r="AN47">
        <v>1.2817309970883663E-3</v>
      </c>
      <c r="AO47">
        <v>1.6197718973617922E-3</v>
      </c>
      <c r="AP47">
        <v>1.0017819401025114E-3</v>
      </c>
      <c r="AQ47">
        <v>1.1990030812168183E-3</v>
      </c>
      <c r="AR47">
        <v>2.1154091235917011E-3</v>
      </c>
      <c r="AS47">
        <v>3.1288951930852076E-3</v>
      </c>
      <c r="AT47">
        <v>7.5056524557279925E-3</v>
      </c>
      <c r="AU47">
        <v>1.0543982941011161</v>
      </c>
      <c r="AV47">
        <v>2.4352331025631283E-2</v>
      </c>
      <c r="AW47">
        <v>6.8061526335643982E-3</v>
      </c>
      <c r="AX47">
        <v>2.9851261708950774E-3</v>
      </c>
      <c r="AY47">
        <v>2.6051748099312376E-3</v>
      </c>
      <c r="AZ47">
        <v>2.8065190903632871E-3</v>
      </c>
      <c r="BA47">
        <v>1.6449178383293179E-3</v>
      </c>
      <c r="BB47">
        <v>1.319219002648365E-3</v>
      </c>
      <c r="BC47">
        <v>1.4718745169592221E-3</v>
      </c>
      <c r="BD47">
        <v>9.3357506306084362E-4</v>
      </c>
      <c r="BE47">
        <v>1.2110426019415707E-3</v>
      </c>
      <c r="BF47">
        <v>1.1103520531107196E-3</v>
      </c>
      <c r="BG47">
        <v>1.131809408232441E-3</v>
      </c>
      <c r="BH47">
        <v>8.2773290361789814E-4</v>
      </c>
      <c r="BI47">
        <v>1.1267082787416245E-3</v>
      </c>
      <c r="BJ47">
        <v>1.3396450806919672E-3</v>
      </c>
      <c r="BK47">
        <v>1.1833104846715352E-3</v>
      </c>
      <c r="BL47">
        <v>1.8920040181369861E-3</v>
      </c>
      <c r="BM47">
        <v>2.0271608648459592E-3</v>
      </c>
      <c r="BN47">
        <v>2.4924176204765454E-3</v>
      </c>
      <c r="BO47">
        <v>2.4331194763405097E-3</v>
      </c>
      <c r="BP47">
        <v>2.6211215901538053E-3</v>
      </c>
      <c r="BQ47">
        <v>6.3098619548990183E-3</v>
      </c>
      <c r="BR47">
        <v>2.1200189346410061E-3</v>
      </c>
      <c r="BS47">
        <v>2.6613455862759809E-2</v>
      </c>
      <c r="BT47">
        <v>4.4622724389869334E-2</v>
      </c>
      <c r="BU47">
        <v>1.3865447751748911E-2</v>
      </c>
      <c r="BV47">
        <v>2.1656338332669639E-2</v>
      </c>
      <c r="BW47">
        <v>1.1803123335398403E-3</v>
      </c>
      <c r="BX47">
        <v>8.5540203325366936E-4</v>
      </c>
      <c r="BY47">
        <v>1.8620819345821615E-3</v>
      </c>
      <c r="BZ47">
        <v>1.1149802610590873E-3</v>
      </c>
      <c r="CA47">
        <v>1.1165103136278514E-3</v>
      </c>
      <c r="CB47">
        <v>2.6805129857101744E-3</v>
      </c>
      <c r="CC47">
        <v>1.6777941807295379E-3</v>
      </c>
      <c r="CD47">
        <v>1.6678115775962158E-3</v>
      </c>
      <c r="CE47">
        <v>1.1297646303601084E-3</v>
      </c>
      <c r="CF47">
        <v>1.3050892018809173E-3</v>
      </c>
      <c r="CG47">
        <v>1.1391662821925877E-3</v>
      </c>
      <c r="CH47">
        <v>8.3848149211241015E-4</v>
      </c>
      <c r="CI47">
        <v>1.0970505318719055E-3</v>
      </c>
      <c r="CJ47">
        <v>1.2919755985671359E-3</v>
      </c>
      <c r="CK47">
        <v>1.4573653349444456E-3</v>
      </c>
      <c r="CL47">
        <v>2.3113343263993295E-4</v>
      </c>
      <c r="CM47">
        <v>2.7579739079736494E-4</v>
      </c>
      <c r="CN47">
        <v>7.3434223803791373E-4</v>
      </c>
      <c r="CO47">
        <v>8.6529025979318447E-4</v>
      </c>
      <c r="CP47">
        <v>1.693537331476175E-3</v>
      </c>
      <c r="CQ47">
        <v>1.6565977872337715E-3</v>
      </c>
      <c r="CR47">
        <v>1.958542218798143E-3</v>
      </c>
      <c r="CS47">
        <v>1.8736672922441857E-3</v>
      </c>
      <c r="CT47">
        <v>1.3589121234991411E-3</v>
      </c>
      <c r="CU47">
        <v>1.2849710210035223E-3</v>
      </c>
      <c r="CV47">
        <v>8.4411691835639625E-4</v>
      </c>
      <c r="CW47">
        <v>1.3377629497366053E-3</v>
      </c>
      <c r="CX47">
        <v>2.0248420904417411E-3</v>
      </c>
      <c r="CY47">
        <v>4.4309844453748713E-3</v>
      </c>
      <c r="CZ47">
        <v>8.2567773962015985E-4</v>
      </c>
      <c r="DA47">
        <v>5.053012556904972E-4</v>
      </c>
      <c r="DB47">
        <v>6.51730999249477E-4</v>
      </c>
      <c r="DC47">
        <v>5.9623547614964161E-4</v>
      </c>
      <c r="DD47">
        <v>6.5366204193168973E-4</v>
      </c>
      <c r="DE47">
        <v>6.3298123812414498E-4</v>
      </c>
      <c r="DF47">
        <v>9.8014617659625139E-4</v>
      </c>
      <c r="DG47">
        <v>1.1306511731619714E-3</v>
      </c>
      <c r="DH47">
        <v>1.3748342733445166E-3</v>
      </c>
      <c r="DI47">
        <v>9.9470206586042224E-4</v>
      </c>
      <c r="DJ47">
        <v>2.0966231653116456E-3</v>
      </c>
      <c r="DK47">
        <v>1.7877018276715936E-3</v>
      </c>
      <c r="DL47">
        <v>2.0054168093055347E-4</v>
      </c>
      <c r="DM47" s="54"/>
    </row>
    <row r="48" spans="1:117" x14ac:dyDescent="0.4">
      <c r="A48">
        <v>47</v>
      </c>
      <c r="B48">
        <v>9.469258233296494E-4</v>
      </c>
      <c r="C48">
        <v>1.02927228913858E-3</v>
      </c>
      <c r="D48">
        <v>1.6183168177156847E-3</v>
      </c>
      <c r="E48">
        <v>1.070518765336052E-3</v>
      </c>
      <c r="F48">
        <v>4.3002697494524104E-4</v>
      </c>
      <c r="G48">
        <v>1.0615067625233056E-3</v>
      </c>
      <c r="H48">
        <v>1.6365490217524325E-3</v>
      </c>
      <c r="I48">
        <v>5.6638802228469191E-4</v>
      </c>
      <c r="J48">
        <v>4.4150252995947146E-4</v>
      </c>
      <c r="K48">
        <v>5.7936235676109293E-4</v>
      </c>
      <c r="L48">
        <v>1.3958656040342088E-3</v>
      </c>
      <c r="M48">
        <v>7.8339828755655142E-4</v>
      </c>
      <c r="N48">
        <v>1.2305373952812238E-3</v>
      </c>
      <c r="O48">
        <v>7.5535048596766499E-4</v>
      </c>
      <c r="P48">
        <v>7.2835686888110475E-4</v>
      </c>
      <c r="Q48">
        <v>6.9475313813429772E-4</v>
      </c>
      <c r="R48">
        <v>8.5144962470944064E-4</v>
      </c>
      <c r="S48">
        <v>6.2871652141389663E-4</v>
      </c>
      <c r="T48">
        <v>7.9854975975352318E-4</v>
      </c>
      <c r="U48">
        <v>5.2554132889614819E-4</v>
      </c>
      <c r="V48">
        <v>8.0012055160137577E-4</v>
      </c>
      <c r="W48">
        <v>6.4433815605019701E-4</v>
      </c>
      <c r="X48">
        <v>1.2347050763941918E-3</v>
      </c>
      <c r="Y48">
        <v>6.1973340019767602E-4</v>
      </c>
      <c r="Z48">
        <v>9.2705658268743562E-4</v>
      </c>
      <c r="AA48">
        <v>4.5962800391758399E-4</v>
      </c>
      <c r="AB48">
        <v>6.6030637358701738E-4</v>
      </c>
      <c r="AC48">
        <v>5.4508085765845704E-4</v>
      </c>
      <c r="AD48">
        <v>6.4312591693111907E-4</v>
      </c>
      <c r="AE48">
        <v>2.1371675475528952E-4</v>
      </c>
      <c r="AF48">
        <v>3.7099015336684453E-4</v>
      </c>
      <c r="AG48">
        <v>1.0647219701531859E-3</v>
      </c>
      <c r="AH48">
        <v>1.5033267348316915E-3</v>
      </c>
      <c r="AI48">
        <v>6.7603508752413807E-4</v>
      </c>
      <c r="AJ48">
        <v>7.4598275675786705E-4</v>
      </c>
      <c r="AK48">
        <v>1.0428085507918309E-3</v>
      </c>
      <c r="AL48">
        <v>2.7418006550807835E-4</v>
      </c>
      <c r="AM48">
        <v>6.5724897559541026E-4</v>
      </c>
      <c r="AN48">
        <v>5.8341284931536462E-4</v>
      </c>
      <c r="AO48">
        <v>4.9006503284803422E-4</v>
      </c>
      <c r="AP48">
        <v>4.6808487481148981E-4</v>
      </c>
      <c r="AQ48">
        <v>5.6540515437932264E-4</v>
      </c>
      <c r="AR48">
        <v>9.5227813715522899E-4</v>
      </c>
      <c r="AS48">
        <v>5.8645614822489618E-4</v>
      </c>
      <c r="AT48">
        <v>1.0137364173464787E-3</v>
      </c>
      <c r="AU48">
        <v>8.7106546386808421E-4</v>
      </c>
      <c r="AV48">
        <v>1.0023862827588583</v>
      </c>
      <c r="AW48">
        <v>1.0419209875758646E-3</v>
      </c>
      <c r="AX48">
        <v>6.7790592818788768E-4</v>
      </c>
      <c r="AY48">
        <v>1.0502073190604112E-3</v>
      </c>
      <c r="AZ48">
        <v>1.1143121483954642E-3</v>
      </c>
      <c r="BA48">
        <v>1.368149311557964E-3</v>
      </c>
      <c r="BB48">
        <v>7.5270476768228675E-4</v>
      </c>
      <c r="BC48">
        <v>7.7967916059595583E-4</v>
      </c>
      <c r="BD48">
        <v>4.5316238518604236E-4</v>
      </c>
      <c r="BE48">
        <v>7.934887634347635E-4</v>
      </c>
      <c r="BF48">
        <v>5.9651141344682287E-4</v>
      </c>
      <c r="BG48">
        <v>6.4664798637612724E-4</v>
      </c>
      <c r="BH48">
        <v>4.6036825575964633E-4</v>
      </c>
      <c r="BI48">
        <v>7.37438358556402E-4</v>
      </c>
      <c r="BJ48">
        <v>6.8058490948346632E-4</v>
      </c>
      <c r="BK48">
        <v>7.3639684638623904E-4</v>
      </c>
      <c r="BL48">
        <v>9.2515993569207997E-4</v>
      </c>
      <c r="BM48">
        <v>9.2740970978251599E-4</v>
      </c>
      <c r="BN48">
        <v>9.68429012252305E-4</v>
      </c>
      <c r="BO48">
        <v>9.3875009859614321E-4</v>
      </c>
      <c r="BP48">
        <v>1.0595119351208245E-3</v>
      </c>
      <c r="BQ48">
        <v>9.2876784993541506E-4</v>
      </c>
      <c r="BR48">
        <v>5.4729288296183202E-4</v>
      </c>
      <c r="BS48">
        <v>8.3047479577398192E-3</v>
      </c>
      <c r="BT48">
        <v>1.0874519257052609E-2</v>
      </c>
      <c r="BU48">
        <v>4.9803702380915782E-3</v>
      </c>
      <c r="BV48">
        <v>1.0224823266205548E-2</v>
      </c>
      <c r="BW48">
        <v>5.3762917595125994E-4</v>
      </c>
      <c r="BX48">
        <v>3.994817212464504E-4</v>
      </c>
      <c r="BY48">
        <v>8.0331467418114717E-4</v>
      </c>
      <c r="BZ48">
        <v>4.9498318834996242E-4</v>
      </c>
      <c r="CA48">
        <v>4.8024169749031015E-4</v>
      </c>
      <c r="CB48">
        <v>1.1061245183695077E-3</v>
      </c>
      <c r="CC48">
        <v>1.6294801847599836E-3</v>
      </c>
      <c r="CD48">
        <v>1.7184934789106483E-3</v>
      </c>
      <c r="CE48">
        <v>5.7215315780288789E-4</v>
      </c>
      <c r="CF48">
        <v>6.3194148791091242E-4</v>
      </c>
      <c r="CG48">
        <v>5.7250292181040472E-4</v>
      </c>
      <c r="CH48">
        <v>3.8734983577066643E-4</v>
      </c>
      <c r="CI48">
        <v>5.1345946001470099E-4</v>
      </c>
      <c r="CJ48">
        <v>6.1769655525164343E-4</v>
      </c>
      <c r="CK48">
        <v>7.3560557743086697E-4</v>
      </c>
      <c r="CL48">
        <v>1.1404162718308712E-4</v>
      </c>
      <c r="CM48">
        <v>1.311263111223798E-4</v>
      </c>
      <c r="CN48">
        <v>3.5260809444349027E-4</v>
      </c>
      <c r="CO48">
        <v>4.0010009849564032E-4</v>
      </c>
      <c r="CP48">
        <v>6.49848149919189E-4</v>
      </c>
      <c r="CQ48">
        <v>6.5407745381160958E-4</v>
      </c>
      <c r="CR48">
        <v>7.8640332028000626E-4</v>
      </c>
      <c r="CS48">
        <v>8.0521351347426879E-4</v>
      </c>
      <c r="CT48">
        <v>7.7782225947689847E-4</v>
      </c>
      <c r="CU48">
        <v>7.1348038366994548E-4</v>
      </c>
      <c r="CV48">
        <v>4.8181184379177632E-4</v>
      </c>
      <c r="CW48">
        <v>6.0098746069982571E-4</v>
      </c>
      <c r="CX48">
        <v>1.0071433768967532E-3</v>
      </c>
      <c r="CY48">
        <v>1.87119483824711E-3</v>
      </c>
      <c r="CZ48">
        <v>3.614047505715614E-4</v>
      </c>
      <c r="DA48">
        <v>2.5363684913821087E-4</v>
      </c>
      <c r="DB48">
        <v>3.5170330035413141E-4</v>
      </c>
      <c r="DC48">
        <v>2.7744604958318818E-4</v>
      </c>
      <c r="DD48">
        <v>3.2509341709737279E-4</v>
      </c>
      <c r="DE48">
        <v>2.9125845081368046E-4</v>
      </c>
      <c r="DF48">
        <v>4.3855696015865288E-4</v>
      </c>
      <c r="DG48">
        <v>5.473683671799349E-4</v>
      </c>
      <c r="DH48">
        <v>7.6605265951407652E-4</v>
      </c>
      <c r="DI48">
        <v>5.2581331408846333E-4</v>
      </c>
      <c r="DJ48">
        <v>1.3026683170643193E-3</v>
      </c>
      <c r="DK48">
        <v>8.4066651398565168E-4</v>
      </c>
      <c r="DL48">
        <v>1.050188787760746E-4</v>
      </c>
      <c r="DM48" s="54"/>
    </row>
    <row r="49" spans="1:117" x14ac:dyDescent="0.4">
      <c r="A49">
        <v>48</v>
      </c>
      <c r="B49">
        <v>4.491837804264243E-4</v>
      </c>
      <c r="C49">
        <v>4.9572056616704093E-4</v>
      </c>
      <c r="D49">
        <v>7.6119950054005163E-4</v>
      </c>
      <c r="E49">
        <v>4.9826184526015544E-4</v>
      </c>
      <c r="F49">
        <v>2.0693497188188295E-4</v>
      </c>
      <c r="G49">
        <v>5.1246841326918523E-4</v>
      </c>
      <c r="H49">
        <v>7.6892034338560758E-4</v>
      </c>
      <c r="I49">
        <v>2.7291897201968889E-4</v>
      </c>
      <c r="J49">
        <v>2.2916288009110011E-4</v>
      </c>
      <c r="K49">
        <v>2.5266858410836199E-4</v>
      </c>
      <c r="L49">
        <v>7.1450351766981089E-4</v>
      </c>
      <c r="M49">
        <v>3.7508000872270698E-4</v>
      </c>
      <c r="N49">
        <v>3.4202023425074229E-4</v>
      </c>
      <c r="O49">
        <v>3.8687981207034079E-4</v>
      </c>
      <c r="P49">
        <v>3.5734787920924652E-4</v>
      </c>
      <c r="Q49">
        <v>3.4026603763694812E-4</v>
      </c>
      <c r="R49">
        <v>4.8287107595162585E-4</v>
      </c>
      <c r="S49">
        <v>3.114875200984155E-4</v>
      </c>
      <c r="T49">
        <v>4.1799615597989573E-4</v>
      </c>
      <c r="U49">
        <v>2.5855210592916084E-4</v>
      </c>
      <c r="V49">
        <v>3.779109122203474E-4</v>
      </c>
      <c r="W49">
        <v>3.3529339739218412E-4</v>
      </c>
      <c r="X49">
        <v>5.3778739949749408E-4</v>
      </c>
      <c r="Y49">
        <v>2.7254531134084862E-4</v>
      </c>
      <c r="Z49">
        <v>5.1201253317305275E-4</v>
      </c>
      <c r="AA49">
        <v>2.2612128006781304E-4</v>
      </c>
      <c r="AB49">
        <v>3.9302239991737827E-4</v>
      </c>
      <c r="AC49">
        <v>2.5394201362169823E-4</v>
      </c>
      <c r="AD49">
        <v>2.9409114164338594E-4</v>
      </c>
      <c r="AE49">
        <v>8.2670556970021136E-5</v>
      </c>
      <c r="AF49">
        <v>1.50465796388376E-4</v>
      </c>
      <c r="AG49">
        <v>6.0738106573576193E-4</v>
      </c>
      <c r="AH49">
        <v>5.8046915705703829E-4</v>
      </c>
      <c r="AI49">
        <v>3.7376549878800669E-4</v>
      </c>
      <c r="AJ49">
        <v>3.5121226434088186E-4</v>
      </c>
      <c r="AK49">
        <v>4.9176746897488318E-4</v>
      </c>
      <c r="AL49">
        <v>1.5765642572600718E-4</v>
      </c>
      <c r="AM49">
        <v>3.5987777005884371E-4</v>
      </c>
      <c r="AN49">
        <v>6.0764725335917132E-4</v>
      </c>
      <c r="AO49">
        <v>4.4558481393826293E-4</v>
      </c>
      <c r="AP49">
        <v>3.1888839233740223E-4</v>
      </c>
      <c r="AQ49">
        <v>8.195888791547013E-4</v>
      </c>
      <c r="AR49">
        <v>4.2147457124963296E-4</v>
      </c>
      <c r="AS49">
        <v>7.1747613280013214E-3</v>
      </c>
      <c r="AT49">
        <v>4.3895155567633709E-2</v>
      </c>
      <c r="AU49">
        <v>1.892658217888984E-3</v>
      </c>
      <c r="AV49">
        <v>1.0360415769877208E-2</v>
      </c>
      <c r="AW49">
        <v>1.0208535826006648</v>
      </c>
      <c r="AX49">
        <v>4.2602478467531035E-4</v>
      </c>
      <c r="AY49">
        <v>5.495437528678284E-4</v>
      </c>
      <c r="AZ49">
        <v>5.3957771381004218E-4</v>
      </c>
      <c r="BA49">
        <v>6.3139775034715205E-4</v>
      </c>
      <c r="BB49">
        <v>5.4374821206727068E-4</v>
      </c>
      <c r="BC49">
        <v>8.3985832176514369E-4</v>
      </c>
      <c r="BD49">
        <v>2.4448945918629258E-4</v>
      </c>
      <c r="BE49">
        <v>4.1602173350574918E-4</v>
      </c>
      <c r="BF49">
        <v>3.7591407529316621E-4</v>
      </c>
      <c r="BG49">
        <v>2.5026288946211329E-4</v>
      </c>
      <c r="BH49">
        <v>2.283833949400055E-4</v>
      </c>
      <c r="BI49">
        <v>2.891387527724798E-4</v>
      </c>
      <c r="BJ49">
        <v>3.8385011161520171E-4</v>
      </c>
      <c r="BK49">
        <v>3.3043185032519845E-4</v>
      </c>
      <c r="BL49">
        <v>8.7078544812582302E-4</v>
      </c>
      <c r="BM49">
        <v>6.1183242092964778E-4</v>
      </c>
      <c r="BN49">
        <v>4.7639386032255785E-4</v>
      </c>
      <c r="BO49">
        <v>4.8175518099220354E-4</v>
      </c>
      <c r="BP49">
        <v>4.8931032157727779E-4</v>
      </c>
      <c r="BQ49">
        <v>5.2543653435561792E-4</v>
      </c>
      <c r="BR49">
        <v>4.885778919886364E-4</v>
      </c>
      <c r="BS49">
        <v>4.952950710012784E-3</v>
      </c>
      <c r="BT49">
        <v>5.2278835143530558E-3</v>
      </c>
      <c r="BU49">
        <v>3.7569639251371738E-3</v>
      </c>
      <c r="BV49">
        <v>4.4056973597244534E-3</v>
      </c>
      <c r="BW49">
        <v>2.5704199703606168E-4</v>
      </c>
      <c r="BX49">
        <v>1.9079975328655416E-4</v>
      </c>
      <c r="BY49">
        <v>4.126050518393725E-4</v>
      </c>
      <c r="BZ49">
        <v>2.551910958307666E-4</v>
      </c>
      <c r="CA49">
        <v>2.6495106100906643E-4</v>
      </c>
      <c r="CB49">
        <v>5.5079591358147E-4</v>
      </c>
      <c r="CC49">
        <v>8.0523329449213221E-4</v>
      </c>
      <c r="CD49">
        <v>8.3275889942334609E-4</v>
      </c>
      <c r="CE49">
        <v>2.5060655498729246E-4</v>
      </c>
      <c r="CF49">
        <v>2.6765072180143733E-4</v>
      </c>
      <c r="CG49">
        <v>2.4466053277605803E-4</v>
      </c>
      <c r="CH49">
        <v>2.5694360444284271E-4</v>
      </c>
      <c r="CI49">
        <v>2.4474489298143237E-4</v>
      </c>
      <c r="CJ49">
        <v>2.7726580335904217E-4</v>
      </c>
      <c r="CK49">
        <v>2.9122230080695589E-4</v>
      </c>
      <c r="CL49">
        <v>6.5934218418019886E-5</v>
      </c>
      <c r="CM49">
        <v>5.7739176104908268E-5</v>
      </c>
      <c r="CN49">
        <v>1.5372447828119914E-4</v>
      </c>
      <c r="CO49">
        <v>1.7843423257212518E-4</v>
      </c>
      <c r="CP49">
        <v>3.107035796138051E-4</v>
      </c>
      <c r="CQ49">
        <v>2.9856580478387364E-4</v>
      </c>
      <c r="CR49">
        <v>3.5955512191017543E-4</v>
      </c>
      <c r="CS49">
        <v>3.5668616936166704E-4</v>
      </c>
      <c r="CT49">
        <v>2.9656895332824885E-4</v>
      </c>
      <c r="CU49">
        <v>2.6659222102458618E-4</v>
      </c>
      <c r="CV49">
        <v>1.9683765342638846E-4</v>
      </c>
      <c r="CW49">
        <v>2.8211360798558951E-4</v>
      </c>
      <c r="CX49">
        <v>4.1082781974178379E-4</v>
      </c>
      <c r="CY49">
        <v>9.3900188098746372E-4</v>
      </c>
      <c r="CZ49">
        <v>1.8720331098065642E-4</v>
      </c>
      <c r="DA49">
        <v>1.2286189641585766E-4</v>
      </c>
      <c r="DB49">
        <v>1.7211957443527627E-4</v>
      </c>
      <c r="DC49">
        <v>1.3064019610875126E-4</v>
      </c>
      <c r="DD49">
        <v>1.891443923743613E-4</v>
      </c>
      <c r="DE49">
        <v>1.8746482926449521E-4</v>
      </c>
      <c r="DF49">
        <v>2.6725061625159421E-4</v>
      </c>
      <c r="DG49">
        <v>2.4669602809559808E-4</v>
      </c>
      <c r="DH49">
        <v>3.5994440958514619E-4</v>
      </c>
      <c r="DI49">
        <v>2.3916257843089228E-4</v>
      </c>
      <c r="DJ49">
        <v>4.8540753978728809E-4</v>
      </c>
      <c r="DK49">
        <v>4.6915885490404529E-3</v>
      </c>
      <c r="DL49">
        <v>5.2954040788484713E-5</v>
      </c>
      <c r="DM49" s="54"/>
    </row>
    <row r="50" spans="1:117" x14ac:dyDescent="0.4">
      <c r="A50">
        <v>49</v>
      </c>
      <c r="B50">
        <v>1.8504403792338477E-3</v>
      </c>
      <c r="C50">
        <v>1.7191710907689395E-3</v>
      </c>
      <c r="D50">
        <v>1.7664483012967565E-3</v>
      </c>
      <c r="E50">
        <v>3.3926915557691297E-3</v>
      </c>
      <c r="F50">
        <v>8.1721598905274014E-4</v>
      </c>
      <c r="G50">
        <v>2.8242945169588878E-3</v>
      </c>
      <c r="H50">
        <v>2.3457132170902825E-3</v>
      </c>
      <c r="I50">
        <v>3.3830745207564664E-3</v>
      </c>
      <c r="J50">
        <v>1.8380875108046726E-3</v>
      </c>
      <c r="K50">
        <v>1.5706112801790397E-3</v>
      </c>
      <c r="L50">
        <v>5.6964911126451741E-3</v>
      </c>
      <c r="M50">
        <v>3.0365431219199655E-3</v>
      </c>
      <c r="N50">
        <v>6.9997662727936264E-3</v>
      </c>
      <c r="O50">
        <v>1.7122012182970152E-3</v>
      </c>
      <c r="P50">
        <v>2.187587179701498E-3</v>
      </c>
      <c r="Q50">
        <v>1.7634065300982098E-3</v>
      </c>
      <c r="R50">
        <v>1.9197098343732275E-3</v>
      </c>
      <c r="S50">
        <v>1.8164161016448201E-3</v>
      </c>
      <c r="T50">
        <v>2.2003726415263055E-3</v>
      </c>
      <c r="U50">
        <v>1.4678084815790175E-3</v>
      </c>
      <c r="V50">
        <v>1.6331122040853124E-3</v>
      </c>
      <c r="W50">
        <v>1.6471925821557128E-3</v>
      </c>
      <c r="X50">
        <v>3.7490941213348295E-3</v>
      </c>
      <c r="Y50">
        <v>1.9382631036925998E-3</v>
      </c>
      <c r="Z50">
        <v>1.7210179300927897E-3</v>
      </c>
      <c r="AA50">
        <v>1.1444381901579846E-3</v>
      </c>
      <c r="AB50">
        <v>1.7823247281501661E-3</v>
      </c>
      <c r="AC50">
        <v>2.054406661361374E-3</v>
      </c>
      <c r="AD50">
        <v>1.3431147748253806E-3</v>
      </c>
      <c r="AE50">
        <v>5.7990228938023438E-4</v>
      </c>
      <c r="AF50">
        <v>1.1512586104183271E-3</v>
      </c>
      <c r="AG50">
        <v>2.5900771675545276E-3</v>
      </c>
      <c r="AH50">
        <v>4.1606805613480348E-3</v>
      </c>
      <c r="AI50">
        <v>3.5262962644623222E-3</v>
      </c>
      <c r="AJ50">
        <v>2.3523699340651707E-3</v>
      </c>
      <c r="AK50">
        <v>2.1073659966767853E-3</v>
      </c>
      <c r="AL50">
        <v>3.2524150328602274E-3</v>
      </c>
      <c r="AM50">
        <v>2.7782013144887828E-3</v>
      </c>
      <c r="AN50">
        <v>1.3741762682418814E-3</v>
      </c>
      <c r="AO50">
        <v>2.6619482548004949E-3</v>
      </c>
      <c r="AP50">
        <v>1.6542431356461795E-3</v>
      </c>
      <c r="AQ50">
        <v>3.0473356103225026E-3</v>
      </c>
      <c r="AR50">
        <v>2.5885821389696863E-3</v>
      </c>
      <c r="AS50">
        <v>3.3819248021660412E-3</v>
      </c>
      <c r="AT50">
        <v>2.1039474087975593E-3</v>
      </c>
      <c r="AU50">
        <v>4.5709802947715619E-3</v>
      </c>
      <c r="AV50">
        <v>1.6835635881162679E-2</v>
      </c>
      <c r="AW50">
        <v>1.0051972227693386E-2</v>
      </c>
      <c r="AX50">
        <v>1.0389168260944734</v>
      </c>
      <c r="AY50">
        <v>4.378038441780906E-3</v>
      </c>
      <c r="AZ50">
        <v>9.6412525542790978E-2</v>
      </c>
      <c r="BA50">
        <v>7.4223783769936616E-2</v>
      </c>
      <c r="BB50">
        <v>6.2090372694951275E-2</v>
      </c>
      <c r="BC50">
        <v>4.743787502242696E-2</v>
      </c>
      <c r="BD50">
        <v>1.0295869647851346E-2</v>
      </c>
      <c r="BE50">
        <v>1.3715870897965655E-2</v>
      </c>
      <c r="BF50">
        <v>2.5065830919677193E-2</v>
      </c>
      <c r="BG50">
        <v>3.857226482123359E-2</v>
      </c>
      <c r="BH50">
        <v>9.001268695595253E-3</v>
      </c>
      <c r="BI50">
        <v>1.193718514162544E-2</v>
      </c>
      <c r="BJ50">
        <v>1.9435403915754202E-2</v>
      </c>
      <c r="BK50">
        <v>2.1087440942862246E-2</v>
      </c>
      <c r="BL50">
        <v>1.6915829839665567E-2</v>
      </c>
      <c r="BM50">
        <v>6.1553520076214931E-3</v>
      </c>
      <c r="BN50">
        <v>2.4077473940125379E-3</v>
      </c>
      <c r="BO50">
        <v>2.1034301974955762E-3</v>
      </c>
      <c r="BP50">
        <v>2.6069903995432414E-3</v>
      </c>
      <c r="BQ50">
        <v>2.9246544041699927E-3</v>
      </c>
      <c r="BR50">
        <v>1.9475095347121186E-3</v>
      </c>
      <c r="BS50">
        <v>1.7608695665261874E-2</v>
      </c>
      <c r="BT50">
        <v>1.424932524327025E-2</v>
      </c>
      <c r="BU50">
        <v>1.0197320539835802E-2</v>
      </c>
      <c r="BV50">
        <v>1.8464009956967835E-2</v>
      </c>
      <c r="BW50">
        <v>1.5143173971428013E-3</v>
      </c>
      <c r="BX50">
        <v>1.2435802013217698E-3</v>
      </c>
      <c r="BY50">
        <v>1.796482471442725E-3</v>
      </c>
      <c r="BZ50">
        <v>1.3220653340155432E-3</v>
      </c>
      <c r="CA50">
        <v>1.3817054009763712E-3</v>
      </c>
      <c r="CB50">
        <v>5.4772850333363304E-3</v>
      </c>
      <c r="CC50">
        <v>1.921779064974647E-3</v>
      </c>
      <c r="CD50">
        <v>3.6015016346496623E-3</v>
      </c>
      <c r="CE50">
        <v>2.3670967325116958E-3</v>
      </c>
      <c r="CF50">
        <v>1.5441828042118137E-3</v>
      </c>
      <c r="CG50">
        <v>1.5174750755492389E-3</v>
      </c>
      <c r="CH50">
        <v>1.2979306855248039E-3</v>
      </c>
      <c r="CI50">
        <v>1.200794644619246E-3</v>
      </c>
      <c r="CJ50">
        <v>1.8703394731549117E-3</v>
      </c>
      <c r="CK50">
        <v>3.506311479274648E-3</v>
      </c>
      <c r="CL50">
        <v>3.083429467603243E-4</v>
      </c>
      <c r="CM50">
        <v>3.4528578057151245E-4</v>
      </c>
      <c r="CN50">
        <v>8.9718597713554467E-4</v>
      </c>
      <c r="CO50">
        <v>1.2585900599481434E-3</v>
      </c>
      <c r="CP50">
        <v>1.927946518092107E-3</v>
      </c>
      <c r="CQ50">
        <v>1.2797766359822068E-3</v>
      </c>
      <c r="CR50">
        <v>1.5462479105028922E-3</v>
      </c>
      <c r="CS50">
        <v>1.8622909726882684E-3</v>
      </c>
      <c r="CT50">
        <v>2.1199063302798295E-3</v>
      </c>
      <c r="CU50">
        <v>1.7217275484255061E-3</v>
      </c>
      <c r="CV50">
        <v>1.1339530254923459E-3</v>
      </c>
      <c r="CW50">
        <v>1.7896998901269477E-3</v>
      </c>
      <c r="CX50">
        <v>1.9870114677328697E-3</v>
      </c>
      <c r="CY50">
        <v>4.3635408869212421E-3</v>
      </c>
      <c r="CZ50">
        <v>1.1037164223071769E-3</v>
      </c>
      <c r="DA50">
        <v>8.2596962047332937E-4</v>
      </c>
      <c r="DB50">
        <v>1.3148925988388414E-3</v>
      </c>
      <c r="DC50">
        <v>9.7926878576677537E-4</v>
      </c>
      <c r="DD50">
        <v>8.9727171947219433E-4</v>
      </c>
      <c r="DE50">
        <v>8.5564331865397875E-4</v>
      </c>
      <c r="DF50">
        <v>1.4879009913528517E-3</v>
      </c>
      <c r="DG50">
        <v>1.3430206793738498E-3</v>
      </c>
      <c r="DH50">
        <v>1.7564171432283271E-3</v>
      </c>
      <c r="DI50">
        <v>2.0940911152604979E-3</v>
      </c>
      <c r="DJ50">
        <v>7.2830193104803558E-3</v>
      </c>
      <c r="DK50">
        <v>2.1143315757695498E-3</v>
      </c>
      <c r="DL50">
        <v>2.7529362907651231E-4</v>
      </c>
      <c r="DM50" s="54"/>
    </row>
    <row r="51" spans="1:117" x14ac:dyDescent="0.4">
      <c r="A51">
        <v>50</v>
      </c>
      <c r="B51">
        <v>1.0659605406203886E-3</v>
      </c>
      <c r="C51">
        <v>7.6135597242899563E-4</v>
      </c>
      <c r="D51">
        <v>1.0210172445694265E-3</v>
      </c>
      <c r="E51">
        <v>1.7621245677517739E-3</v>
      </c>
      <c r="F51">
        <v>4.3538907817213603E-4</v>
      </c>
      <c r="G51">
        <v>1.0274444116015195E-3</v>
      </c>
      <c r="H51">
        <v>1.3598333733353613E-3</v>
      </c>
      <c r="I51">
        <v>1.4169155501003458E-3</v>
      </c>
      <c r="J51">
        <v>6.3988956587042922E-4</v>
      </c>
      <c r="K51">
        <v>6.01334887521075E-4</v>
      </c>
      <c r="L51">
        <v>3.1998181416510413E-3</v>
      </c>
      <c r="M51">
        <v>1.4152598370689262E-3</v>
      </c>
      <c r="N51">
        <v>5.3673319410469898E-3</v>
      </c>
      <c r="O51">
        <v>1.0162962258804644E-3</v>
      </c>
      <c r="P51">
        <v>1.1174169228935201E-3</v>
      </c>
      <c r="Q51">
        <v>1.565571224003652E-3</v>
      </c>
      <c r="R51">
        <v>1.0684309105263657E-3</v>
      </c>
      <c r="S51">
        <v>1.1195672481716043E-3</v>
      </c>
      <c r="T51">
        <v>1.2907312993924553E-3</v>
      </c>
      <c r="U51">
        <v>9.1613533815895114E-4</v>
      </c>
      <c r="V51">
        <v>1.3752437230085549E-3</v>
      </c>
      <c r="W51">
        <v>9.7076227314406955E-4</v>
      </c>
      <c r="X51">
        <v>1.3722981661375823E-3</v>
      </c>
      <c r="Y51">
        <v>7.7517029501418218E-4</v>
      </c>
      <c r="Z51">
        <v>9.9169034547836308E-4</v>
      </c>
      <c r="AA51">
        <v>5.8123087064815109E-4</v>
      </c>
      <c r="AB51">
        <v>9.8400230394733593E-4</v>
      </c>
      <c r="AC51">
        <v>1.6730603744085019E-3</v>
      </c>
      <c r="AD51">
        <v>4.6256827733895216E-4</v>
      </c>
      <c r="AE51">
        <v>3.0229371085157734E-4</v>
      </c>
      <c r="AF51">
        <v>8.5015921493237015E-4</v>
      </c>
      <c r="AG51">
        <v>1.3009348675551546E-3</v>
      </c>
      <c r="AH51">
        <v>2.2372573853941175E-3</v>
      </c>
      <c r="AI51">
        <v>1.6811244762194781E-3</v>
      </c>
      <c r="AJ51">
        <v>3.3245552738547508E-3</v>
      </c>
      <c r="AK51">
        <v>1.5978191025356567E-3</v>
      </c>
      <c r="AL51">
        <v>7.6872565506314679E-4</v>
      </c>
      <c r="AM51">
        <v>2.2892233648033615E-3</v>
      </c>
      <c r="AN51">
        <v>6.0737568847880528E-4</v>
      </c>
      <c r="AO51">
        <v>1.4341628953253114E-3</v>
      </c>
      <c r="AP51">
        <v>1.1189265661877834E-3</v>
      </c>
      <c r="AQ51">
        <v>3.3800059272343641E-3</v>
      </c>
      <c r="AR51">
        <v>1.5713989176615671E-3</v>
      </c>
      <c r="AS51">
        <v>1.4008863330400145E-3</v>
      </c>
      <c r="AT51">
        <v>1.0853236289929957E-3</v>
      </c>
      <c r="AU51">
        <v>2.1770278574662146E-3</v>
      </c>
      <c r="AV51">
        <v>2.8130567571272402E-3</v>
      </c>
      <c r="AW51">
        <v>2.2523792484564504E-3</v>
      </c>
      <c r="AX51">
        <v>1.5450708584008172E-2</v>
      </c>
      <c r="AY51">
        <v>1.0064877037757398</v>
      </c>
      <c r="AZ51">
        <v>1.2046361158921354E-2</v>
      </c>
      <c r="BA51">
        <v>1.3162343253158324E-2</v>
      </c>
      <c r="BB51">
        <v>4.4321000229122793E-3</v>
      </c>
      <c r="BC51">
        <v>3.0780473163870382E-2</v>
      </c>
      <c r="BD51">
        <v>1.2704462319078221E-3</v>
      </c>
      <c r="BE51">
        <v>3.139259526906346E-3</v>
      </c>
      <c r="BF51">
        <v>2.761814725104061E-3</v>
      </c>
      <c r="BG51">
        <v>4.4417154355196071E-3</v>
      </c>
      <c r="BH51">
        <v>1.558725576340502E-3</v>
      </c>
      <c r="BI51">
        <v>2.9926245901850867E-3</v>
      </c>
      <c r="BJ51">
        <v>2.5873329595325601E-3</v>
      </c>
      <c r="BK51">
        <v>4.6985457411776801E-3</v>
      </c>
      <c r="BL51">
        <v>8.5732408889654423E-3</v>
      </c>
      <c r="BM51">
        <v>6.1458930379940845E-2</v>
      </c>
      <c r="BN51">
        <v>1.2693143683295766E-3</v>
      </c>
      <c r="BO51">
        <v>9.6590486804611693E-4</v>
      </c>
      <c r="BP51">
        <v>8.0981850964899067E-4</v>
      </c>
      <c r="BQ51">
        <v>1.4398821179792537E-3</v>
      </c>
      <c r="BR51">
        <v>1.8031013943664929E-3</v>
      </c>
      <c r="BS51">
        <v>2.7219328632817359E-3</v>
      </c>
      <c r="BT51">
        <v>2.905574745020068E-3</v>
      </c>
      <c r="BU51">
        <v>2.5117651014736064E-3</v>
      </c>
      <c r="BV51">
        <v>1.9880598760397927E-3</v>
      </c>
      <c r="BW51">
        <v>6.877856480090518E-4</v>
      </c>
      <c r="BX51">
        <v>7.141368898020171E-4</v>
      </c>
      <c r="BY51">
        <v>9.3152887870375151E-4</v>
      </c>
      <c r="BZ51">
        <v>7.6103268078121149E-4</v>
      </c>
      <c r="CA51">
        <v>6.5402027236752876E-4</v>
      </c>
      <c r="CB51">
        <v>1.1949949215394504E-3</v>
      </c>
      <c r="CC51">
        <v>8.202204196329539E-4</v>
      </c>
      <c r="CD51">
        <v>9.4020133586755273E-4</v>
      </c>
      <c r="CE51">
        <v>1.4302667762057185E-3</v>
      </c>
      <c r="CF51">
        <v>9.4668129685588145E-4</v>
      </c>
      <c r="CG51">
        <v>1.0216249714639345E-3</v>
      </c>
      <c r="CH51">
        <v>7.3344071527853456E-4</v>
      </c>
      <c r="CI51">
        <v>5.9590775228907664E-4</v>
      </c>
      <c r="CJ51">
        <v>1.5391115831489906E-3</v>
      </c>
      <c r="CK51">
        <v>3.1690833155581361E-3</v>
      </c>
      <c r="CL51">
        <v>2.0388428412869262E-4</v>
      </c>
      <c r="CM51">
        <v>2.4300143921152448E-4</v>
      </c>
      <c r="CN51">
        <v>5.1272171248526344E-4</v>
      </c>
      <c r="CO51">
        <v>8.1432262627152479E-4</v>
      </c>
      <c r="CP51">
        <v>1.0722752587223471E-3</v>
      </c>
      <c r="CQ51">
        <v>2.6892867664189425E-4</v>
      </c>
      <c r="CR51">
        <v>3.47839245096998E-4</v>
      </c>
      <c r="CS51">
        <v>8.7117656349897175E-4</v>
      </c>
      <c r="CT51">
        <v>1.5447675496502587E-3</v>
      </c>
      <c r="CU51">
        <v>1.1163133890886364E-3</v>
      </c>
      <c r="CV51">
        <v>7.8666125176854039E-4</v>
      </c>
      <c r="CW51">
        <v>1.3408850592581637E-3</v>
      </c>
      <c r="CX51">
        <v>9.4233647247181081E-4</v>
      </c>
      <c r="CY51">
        <v>1.1863539423274372E-3</v>
      </c>
      <c r="CZ51">
        <v>6.5141844522949787E-4</v>
      </c>
      <c r="DA51">
        <v>4.8233306495422369E-4</v>
      </c>
      <c r="DB51">
        <v>8.3726546670294139E-4</v>
      </c>
      <c r="DC51">
        <v>5.3397739604328642E-4</v>
      </c>
      <c r="DD51">
        <v>5.9686167653356373E-4</v>
      </c>
      <c r="DE51">
        <v>7.7192801211915622E-4</v>
      </c>
      <c r="DF51">
        <v>7.6199628584244197E-4</v>
      </c>
      <c r="DG51">
        <v>1.241078532185357E-3</v>
      </c>
      <c r="DH51">
        <v>1.598350138630564E-3</v>
      </c>
      <c r="DI51">
        <v>8.7703646312763432E-4</v>
      </c>
      <c r="DJ51">
        <v>2.0144425224054253E-3</v>
      </c>
      <c r="DK51">
        <v>1.2392756306752403E-3</v>
      </c>
      <c r="DL51">
        <v>1.8110643119141693E-4</v>
      </c>
      <c r="DM51" s="54"/>
    </row>
    <row r="52" spans="1:117" x14ac:dyDescent="0.4">
      <c r="A52">
        <v>51</v>
      </c>
      <c r="B52">
        <v>1.650980767229853E-4</v>
      </c>
      <c r="C52">
        <v>1.3566967031024927E-4</v>
      </c>
      <c r="D52">
        <v>1.5468517558625617E-4</v>
      </c>
      <c r="E52">
        <v>5.6985999595143648E-4</v>
      </c>
      <c r="F52">
        <v>1.0888912778412201E-4</v>
      </c>
      <c r="G52">
        <v>3.7981373319206387E-4</v>
      </c>
      <c r="H52">
        <v>2.6588279441831753E-4</v>
      </c>
      <c r="I52">
        <v>9.3324987754961786E-4</v>
      </c>
      <c r="J52">
        <v>2.8692935341162522E-4</v>
      </c>
      <c r="K52">
        <v>2.3269546436115987E-4</v>
      </c>
      <c r="L52">
        <v>1.0584840482438858E-3</v>
      </c>
      <c r="M52">
        <v>4.1093954165938383E-4</v>
      </c>
      <c r="N52">
        <v>1.4324371525090329E-3</v>
      </c>
      <c r="O52">
        <v>1.5874986118306219E-4</v>
      </c>
      <c r="P52">
        <v>3.2684211335684202E-4</v>
      </c>
      <c r="Q52">
        <v>2.0330831651990835E-4</v>
      </c>
      <c r="R52">
        <v>2.6505195386560351E-4</v>
      </c>
      <c r="S52">
        <v>2.996857318978642E-4</v>
      </c>
      <c r="T52">
        <v>2.4191115577306365E-4</v>
      </c>
      <c r="U52">
        <v>2.0356897631999374E-4</v>
      </c>
      <c r="V52">
        <v>2.0056169928283236E-4</v>
      </c>
      <c r="W52">
        <v>2.2711707524686762E-4</v>
      </c>
      <c r="X52">
        <v>2.9766773279389289E-4</v>
      </c>
      <c r="Y52">
        <v>1.715054407189443E-4</v>
      </c>
      <c r="Z52">
        <v>1.7121929963942665E-4</v>
      </c>
      <c r="AA52">
        <v>1.4119197271517909E-4</v>
      </c>
      <c r="AB52">
        <v>1.7437918187029577E-4</v>
      </c>
      <c r="AC52">
        <v>2.3291996021582783E-4</v>
      </c>
      <c r="AD52">
        <v>7.2126195603522644E-5</v>
      </c>
      <c r="AE52">
        <v>9.1448318008852171E-5</v>
      </c>
      <c r="AF52">
        <v>1.8341028350102336E-4</v>
      </c>
      <c r="AG52">
        <v>1.8542193002855169E-4</v>
      </c>
      <c r="AH52">
        <v>2.6961041369231959E-4</v>
      </c>
      <c r="AI52">
        <v>3.4834489754324133E-4</v>
      </c>
      <c r="AJ52">
        <v>2.1867905106361045E-4</v>
      </c>
      <c r="AK52">
        <v>2.0075772356268796E-4</v>
      </c>
      <c r="AL52">
        <v>9.2854147391086927E-5</v>
      </c>
      <c r="AM52">
        <v>1.8504800571516553E-4</v>
      </c>
      <c r="AN52">
        <v>1.223549314653863E-4</v>
      </c>
      <c r="AO52">
        <v>2.4414204104557442E-4</v>
      </c>
      <c r="AP52">
        <v>1.966975217232852E-4</v>
      </c>
      <c r="AQ52">
        <v>2.5077029023984197E-4</v>
      </c>
      <c r="AR52">
        <v>1.6604576295615439E-4</v>
      </c>
      <c r="AS52">
        <v>3.5595427557693471E-4</v>
      </c>
      <c r="AT52">
        <v>2.2333218139938718E-4</v>
      </c>
      <c r="AU52">
        <v>3.4465938106536311E-4</v>
      </c>
      <c r="AV52">
        <v>4.0601462672707946E-3</v>
      </c>
      <c r="AW52">
        <v>5.5118117835094272E-4</v>
      </c>
      <c r="AX52">
        <v>1.3330982986386826E-3</v>
      </c>
      <c r="AY52">
        <v>7.5226975830263343E-4</v>
      </c>
      <c r="AZ52">
        <v>1.0004820468442566</v>
      </c>
      <c r="BA52">
        <v>5.5494642865626448E-3</v>
      </c>
      <c r="BB52">
        <v>1.2190104630620557E-3</v>
      </c>
      <c r="BC52">
        <v>1.8969770269022406E-3</v>
      </c>
      <c r="BD52">
        <v>7.4367860288035437E-4</v>
      </c>
      <c r="BE52">
        <v>1.9254806926997145E-3</v>
      </c>
      <c r="BF52">
        <v>3.306846519704635E-2</v>
      </c>
      <c r="BG52">
        <v>3.5930326030086756E-4</v>
      </c>
      <c r="BH52">
        <v>5.02716400751942E-4</v>
      </c>
      <c r="BI52">
        <v>1.9385213585947335E-3</v>
      </c>
      <c r="BJ52">
        <v>1.2593830079304889E-3</v>
      </c>
      <c r="BK52">
        <v>4.1386315537175859E-3</v>
      </c>
      <c r="BL52">
        <v>1.369478710735841E-3</v>
      </c>
      <c r="BM52">
        <v>7.2486382779143074E-4</v>
      </c>
      <c r="BN52">
        <v>5.1090637510904852E-4</v>
      </c>
      <c r="BO52">
        <v>3.4834265741603976E-4</v>
      </c>
      <c r="BP52">
        <v>5.3641814566527562E-4</v>
      </c>
      <c r="BQ52">
        <v>2.5016844629949443E-4</v>
      </c>
      <c r="BR52">
        <v>1.7179798059465494E-4</v>
      </c>
      <c r="BS52">
        <v>6.0818046969877157E-4</v>
      </c>
      <c r="BT52">
        <v>5.9529640483501841E-4</v>
      </c>
      <c r="BU52">
        <v>5.0418224587225251E-4</v>
      </c>
      <c r="BV52">
        <v>5.1402907844447687E-4</v>
      </c>
      <c r="BW52">
        <v>2.0163536476313054E-4</v>
      </c>
      <c r="BX52">
        <v>1.7369096982117335E-4</v>
      </c>
      <c r="BY52">
        <v>1.3273098304312776E-4</v>
      </c>
      <c r="BZ52">
        <v>1.6462423662039482E-4</v>
      </c>
      <c r="CA52">
        <v>1.7513901769913992E-4</v>
      </c>
      <c r="CB52">
        <v>2.5859127880108667E-3</v>
      </c>
      <c r="CC52">
        <v>2.9509578181287973E-4</v>
      </c>
      <c r="CD52">
        <v>1.3796045575745973E-4</v>
      </c>
      <c r="CE52">
        <v>3.5132237084269222E-4</v>
      </c>
      <c r="CF52">
        <v>1.3599870849713427E-4</v>
      </c>
      <c r="CG52">
        <v>1.1887244797262714E-4</v>
      </c>
      <c r="CH52">
        <v>1.2906633888457863E-4</v>
      </c>
      <c r="CI52">
        <v>9.4610654798819147E-5</v>
      </c>
      <c r="CJ52">
        <v>1.3547892936381534E-4</v>
      </c>
      <c r="CK52">
        <v>1.9472243159028991E-4</v>
      </c>
      <c r="CL52">
        <v>2.6063192824092388E-5</v>
      </c>
      <c r="CM52">
        <v>2.7162232784748073E-5</v>
      </c>
      <c r="CN52">
        <v>6.8322561274103489E-5</v>
      </c>
      <c r="CO52">
        <v>8.968321104268001E-5</v>
      </c>
      <c r="CP52">
        <v>1.9974422933150975E-4</v>
      </c>
      <c r="CQ52">
        <v>4.1673273873079948E-5</v>
      </c>
      <c r="CR52">
        <v>5.2894258233192241E-5</v>
      </c>
      <c r="CS52">
        <v>1.2273522692661472E-4</v>
      </c>
      <c r="CT52">
        <v>1.3580223155667189E-4</v>
      </c>
      <c r="CU52">
        <v>9.857209465360649E-5</v>
      </c>
      <c r="CV52">
        <v>8.5074795971263719E-5</v>
      </c>
      <c r="CW52">
        <v>1.8582669738161824E-4</v>
      </c>
      <c r="CX52">
        <v>1.0626193910370718E-4</v>
      </c>
      <c r="CY52">
        <v>2.3245142788155755E-4</v>
      </c>
      <c r="CZ52">
        <v>9.55183286337226E-5</v>
      </c>
      <c r="DA52">
        <v>7.5126301371236938E-5</v>
      </c>
      <c r="DB52">
        <v>1.2211824064859241E-4</v>
      </c>
      <c r="DC52">
        <v>9.032051489351334E-5</v>
      </c>
      <c r="DD52">
        <v>1.0318600425160274E-4</v>
      </c>
      <c r="DE52">
        <v>8.8561414290721691E-5</v>
      </c>
      <c r="DF52">
        <v>1.3597311477037846E-4</v>
      </c>
      <c r="DG52">
        <v>1.5775652294233749E-4</v>
      </c>
      <c r="DH52">
        <v>1.87713212580839E-4</v>
      </c>
      <c r="DI52">
        <v>5.0379438871157921E-4</v>
      </c>
      <c r="DJ52">
        <v>1.4636774457752648E-3</v>
      </c>
      <c r="DK52">
        <v>1.863461525798477E-4</v>
      </c>
      <c r="DL52">
        <v>3.9894672862165536E-5</v>
      </c>
      <c r="DM52" s="54"/>
    </row>
    <row r="53" spans="1:117" x14ac:dyDescent="0.4">
      <c r="A53">
        <v>52</v>
      </c>
      <c r="B53">
        <v>2.9169082632831311E-3</v>
      </c>
      <c r="C53">
        <v>2.8560222818948605E-3</v>
      </c>
      <c r="D53">
        <v>2.733970485650689E-3</v>
      </c>
      <c r="E53">
        <v>1.021044022852757E-2</v>
      </c>
      <c r="F53">
        <v>1.4371303286477234E-3</v>
      </c>
      <c r="G53">
        <v>1.0006608091549161E-2</v>
      </c>
      <c r="H53">
        <v>4.5631075936803196E-3</v>
      </c>
      <c r="I53">
        <v>8.8110730380343335E-3</v>
      </c>
      <c r="J53">
        <v>3.5135435099278934E-3</v>
      </c>
      <c r="K53">
        <v>4.0644597776859238E-3</v>
      </c>
      <c r="L53">
        <v>1.5169475416764009E-2</v>
      </c>
      <c r="M53">
        <v>1.0398677771370378E-2</v>
      </c>
      <c r="N53">
        <v>7.2905492224062344E-3</v>
      </c>
      <c r="O53">
        <v>2.6183821019056851E-3</v>
      </c>
      <c r="P53">
        <v>5.803809842921533E-3</v>
      </c>
      <c r="Q53">
        <v>2.7059060599305268E-3</v>
      </c>
      <c r="R53">
        <v>3.1781266969826139E-3</v>
      </c>
      <c r="S53">
        <v>3.4196668473386246E-3</v>
      </c>
      <c r="T53">
        <v>3.8354787403878242E-3</v>
      </c>
      <c r="U53">
        <v>2.3131698806837793E-3</v>
      </c>
      <c r="V53">
        <v>2.502750603532194E-3</v>
      </c>
      <c r="W53">
        <v>2.7639442774807354E-3</v>
      </c>
      <c r="X53">
        <v>9.2706981200920881E-3</v>
      </c>
      <c r="Y53">
        <v>5.8657431727191373E-3</v>
      </c>
      <c r="Z53">
        <v>2.7719913403450327E-3</v>
      </c>
      <c r="AA53">
        <v>1.8260017146170117E-3</v>
      </c>
      <c r="AB53">
        <v>2.6766586902599227E-3</v>
      </c>
      <c r="AC53">
        <v>3.1222976161496725E-3</v>
      </c>
      <c r="AD53">
        <v>2.011971466566623E-3</v>
      </c>
      <c r="AE53">
        <v>9.5766905473361659E-4</v>
      </c>
      <c r="AF53">
        <v>1.7960193831199559E-3</v>
      </c>
      <c r="AG53">
        <v>3.7926526342386222E-3</v>
      </c>
      <c r="AH53">
        <v>4.570650284196667E-3</v>
      </c>
      <c r="AI53">
        <v>2.4721987714636046E-2</v>
      </c>
      <c r="AJ53">
        <v>3.5172434923357171E-3</v>
      </c>
      <c r="AK53">
        <v>3.2567340169960333E-3</v>
      </c>
      <c r="AL53">
        <v>1.4481676213285231E-3</v>
      </c>
      <c r="AM53">
        <v>2.8211471993316562E-3</v>
      </c>
      <c r="AN53">
        <v>1.986854020610186E-3</v>
      </c>
      <c r="AO53">
        <v>3.2610731817556359E-3</v>
      </c>
      <c r="AP53">
        <v>2.4197474933378756E-3</v>
      </c>
      <c r="AQ53">
        <v>8.1756984628349981E-3</v>
      </c>
      <c r="AR53">
        <v>3.1165168569657221E-3</v>
      </c>
      <c r="AS53">
        <v>2.4555283572601422E-2</v>
      </c>
      <c r="AT53">
        <v>5.7572007595911717E-3</v>
      </c>
      <c r="AU53">
        <v>1.3838530178912383E-2</v>
      </c>
      <c r="AV53">
        <v>0.11114007275299453</v>
      </c>
      <c r="AW53">
        <v>6.1100593006450099E-2</v>
      </c>
      <c r="AX53">
        <v>9.0138754115469018E-3</v>
      </c>
      <c r="AY53">
        <v>1.0622501267789485E-2</v>
      </c>
      <c r="AZ53">
        <v>1.184296899312891E-2</v>
      </c>
      <c r="BA53">
        <v>1.030905845101352</v>
      </c>
      <c r="BB53">
        <v>6.5704103869496221E-3</v>
      </c>
      <c r="BC53">
        <v>1.4824764125042168E-2</v>
      </c>
      <c r="BD53">
        <v>4.0537670283920194E-3</v>
      </c>
      <c r="BE53">
        <v>5.8173663988355462E-3</v>
      </c>
      <c r="BF53">
        <v>5.6078379425961174E-2</v>
      </c>
      <c r="BG53">
        <v>5.4312051381017424E-3</v>
      </c>
      <c r="BH53">
        <v>4.9936756057119497E-3</v>
      </c>
      <c r="BI53">
        <v>1.9488896024265252E-2</v>
      </c>
      <c r="BJ53">
        <v>9.8070189291120102E-3</v>
      </c>
      <c r="BK53">
        <v>2.3823787099657334E-2</v>
      </c>
      <c r="BL53">
        <v>1.0386960148020869E-2</v>
      </c>
      <c r="BM53">
        <v>1.1173226618546086E-2</v>
      </c>
      <c r="BN53">
        <v>4.2811375232038301E-3</v>
      </c>
      <c r="BO53">
        <v>3.2509437150825566E-3</v>
      </c>
      <c r="BP53">
        <v>3.5696414884371528E-3</v>
      </c>
      <c r="BQ53">
        <v>6.113908553098151E-3</v>
      </c>
      <c r="BR53">
        <v>2.3449726992308948E-3</v>
      </c>
      <c r="BS53">
        <v>4.8446162943071955E-2</v>
      </c>
      <c r="BT53">
        <v>3.0839024662685042E-2</v>
      </c>
      <c r="BU53">
        <v>1.9264329045238445E-2</v>
      </c>
      <c r="BV53">
        <v>2.28457827639411E-2</v>
      </c>
      <c r="BW53">
        <v>2.5806643225622585E-3</v>
      </c>
      <c r="BX53">
        <v>2.5993836477080715E-3</v>
      </c>
      <c r="BY53">
        <v>2.8254120155437805E-3</v>
      </c>
      <c r="BZ53">
        <v>2.2779856990131479E-3</v>
      </c>
      <c r="CA53">
        <v>2.2534946836553519E-3</v>
      </c>
      <c r="CB53">
        <v>1.808312289282122E-2</v>
      </c>
      <c r="CC53">
        <v>2.3840012494934703E-3</v>
      </c>
      <c r="CD53">
        <v>2.2581364634087077E-3</v>
      </c>
      <c r="CE53">
        <v>6.6529102534174274E-3</v>
      </c>
      <c r="CF53">
        <v>2.2852415104958205E-3</v>
      </c>
      <c r="CG53">
        <v>2.2634270432459382E-3</v>
      </c>
      <c r="CH53">
        <v>2.5938467743267185E-3</v>
      </c>
      <c r="CI53">
        <v>1.903463777502617E-3</v>
      </c>
      <c r="CJ53">
        <v>2.2952043878706244E-3</v>
      </c>
      <c r="CK53">
        <v>3.0380335796260471E-3</v>
      </c>
      <c r="CL53">
        <v>4.4411521720851471E-4</v>
      </c>
      <c r="CM53">
        <v>4.8515153545073688E-4</v>
      </c>
      <c r="CN53">
        <v>1.2639581651833014E-3</v>
      </c>
      <c r="CO53">
        <v>1.5520328862299738E-3</v>
      </c>
      <c r="CP53">
        <v>3.2691349167662935E-3</v>
      </c>
      <c r="CQ53">
        <v>1.8923159235376672E-3</v>
      </c>
      <c r="CR53">
        <v>2.299561031247972E-3</v>
      </c>
      <c r="CS53">
        <v>2.6448732482026978E-3</v>
      </c>
      <c r="CT53">
        <v>2.2912382409381047E-3</v>
      </c>
      <c r="CU53">
        <v>2.0376602128027118E-3</v>
      </c>
      <c r="CV53">
        <v>1.427427528560178E-3</v>
      </c>
      <c r="CW53">
        <v>2.9472765359535758E-3</v>
      </c>
      <c r="CX53">
        <v>2.7861548839205994E-3</v>
      </c>
      <c r="CY53">
        <v>6.4166115755538546E-3</v>
      </c>
      <c r="CZ53">
        <v>1.4238299360366195E-3</v>
      </c>
      <c r="DA53">
        <v>2.1220435799820339E-3</v>
      </c>
      <c r="DB53">
        <v>3.7008797375022613E-3</v>
      </c>
      <c r="DC53">
        <v>2.5261210319233811E-3</v>
      </c>
      <c r="DD53">
        <v>1.4265218763658005E-3</v>
      </c>
      <c r="DE53">
        <v>1.3271974500922191E-3</v>
      </c>
      <c r="DF53">
        <v>3.3588444926221351E-3</v>
      </c>
      <c r="DG53">
        <v>2.6905017564935558E-3</v>
      </c>
      <c r="DH53">
        <v>2.6369361363461751E-3</v>
      </c>
      <c r="DI53">
        <v>3.3491144487669006E-3</v>
      </c>
      <c r="DJ53">
        <v>1.050476401501625E-2</v>
      </c>
      <c r="DK53">
        <v>3.4617162173113439E-3</v>
      </c>
      <c r="DL53">
        <v>3.6280069456036564E-4</v>
      </c>
      <c r="DM53" s="54"/>
    </row>
    <row r="54" spans="1:117" x14ac:dyDescent="0.4">
      <c r="A54">
        <v>53</v>
      </c>
      <c r="B54">
        <v>5.2145164449286352E-4</v>
      </c>
      <c r="C54">
        <v>4.1371347665466985E-4</v>
      </c>
      <c r="D54">
        <v>4.4925389193683325E-4</v>
      </c>
      <c r="E54">
        <v>1.6024586943636813E-3</v>
      </c>
      <c r="F54">
        <v>2.727904712674287E-4</v>
      </c>
      <c r="G54">
        <v>1.0006633094945829E-3</v>
      </c>
      <c r="H54">
        <v>7.5033293800252649E-4</v>
      </c>
      <c r="I54">
        <v>9.7193394095677129E-4</v>
      </c>
      <c r="J54">
        <v>5.5245748749822854E-4</v>
      </c>
      <c r="K54">
        <v>3.3603051269044947E-4</v>
      </c>
      <c r="L54">
        <v>2.1068764104120465E-3</v>
      </c>
      <c r="M54">
        <v>7.1064127845053653E-4</v>
      </c>
      <c r="N54">
        <v>7.7319498905476316E-4</v>
      </c>
      <c r="O54">
        <v>4.8648927709669731E-4</v>
      </c>
      <c r="P54">
        <v>9.0250688660814342E-4</v>
      </c>
      <c r="Q54">
        <v>1.1189289737797373E-3</v>
      </c>
      <c r="R54">
        <v>1.0598888428786143E-3</v>
      </c>
      <c r="S54">
        <v>7.4343918137219562E-4</v>
      </c>
      <c r="T54">
        <v>1.085256889925953E-3</v>
      </c>
      <c r="U54">
        <v>5.2461844056268922E-4</v>
      </c>
      <c r="V54">
        <v>5.1652991418920562E-4</v>
      </c>
      <c r="W54">
        <v>8.0218169276507361E-4</v>
      </c>
      <c r="X54">
        <v>2.1899027507114505E-2</v>
      </c>
      <c r="Y54">
        <v>8.0164469037239759E-3</v>
      </c>
      <c r="Z54">
        <v>2.7951549536357517E-3</v>
      </c>
      <c r="AA54">
        <v>3.6124743838059873E-4</v>
      </c>
      <c r="AB54">
        <v>4.5998471381792857E-4</v>
      </c>
      <c r="AC54">
        <v>6.4177400175127568E-4</v>
      </c>
      <c r="AD54">
        <v>2.7682763900519126E-4</v>
      </c>
      <c r="AE54">
        <v>1.8611936542110724E-4</v>
      </c>
      <c r="AF54">
        <v>3.5208419896883383E-4</v>
      </c>
      <c r="AG54">
        <v>5.500851294609068E-4</v>
      </c>
      <c r="AH54">
        <v>1.1782955591747692E-3</v>
      </c>
      <c r="AI54">
        <v>6.068912363793456E-4</v>
      </c>
      <c r="AJ54">
        <v>6.8017380700419259E-4</v>
      </c>
      <c r="AK54">
        <v>5.2623201665381273E-4</v>
      </c>
      <c r="AL54">
        <v>4.8377036405926143E-4</v>
      </c>
      <c r="AM54">
        <v>1.1172643286207751E-3</v>
      </c>
      <c r="AN54">
        <v>3.0425191118575365E-4</v>
      </c>
      <c r="AO54">
        <v>2.6668558131973399E-3</v>
      </c>
      <c r="AP54">
        <v>5.9369525112277783E-4</v>
      </c>
      <c r="AQ54">
        <v>2.8063521956241972E-3</v>
      </c>
      <c r="AR54">
        <v>4.3534487254628219E-4</v>
      </c>
      <c r="AS54">
        <v>5.9506284288525794E-4</v>
      </c>
      <c r="AT54">
        <v>5.0302599572314786E-4</v>
      </c>
      <c r="AU54">
        <v>8.1942674721850771E-4</v>
      </c>
      <c r="AV54">
        <v>1.5199772287730685E-3</v>
      </c>
      <c r="AW54">
        <v>2.0286569059667359E-3</v>
      </c>
      <c r="AX54">
        <v>1.2695496071763808E-3</v>
      </c>
      <c r="AY54">
        <v>1.4728157656065765E-3</v>
      </c>
      <c r="AZ54">
        <v>6.2782150438858437E-4</v>
      </c>
      <c r="BA54">
        <v>3.5918069232447752E-3</v>
      </c>
      <c r="BB54">
        <v>1.0060610241425558</v>
      </c>
      <c r="BC54">
        <v>4.3872556864754195E-3</v>
      </c>
      <c r="BD54">
        <v>8.4712008309499875E-3</v>
      </c>
      <c r="BE54">
        <v>1.3142975766040714E-3</v>
      </c>
      <c r="BF54">
        <v>2.2076938747734543E-3</v>
      </c>
      <c r="BG54">
        <v>7.6288017771046013E-4</v>
      </c>
      <c r="BH54">
        <v>1.0190190868878508E-3</v>
      </c>
      <c r="BI54">
        <v>1.3093816554152855E-3</v>
      </c>
      <c r="BJ54">
        <v>8.5571025816880784E-3</v>
      </c>
      <c r="BK54">
        <v>1.3488415117260026E-2</v>
      </c>
      <c r="BL54">
        <v>2.0050487948996575E-3</v>
      </c>
      <c r="BM54">
        <v>2.2126239360813946E-3</v>
      </c>
      <c r="BN54">
        <v>5.9667732492270939E-4</v>
      </c>
      <c r="BO54">
        <v>4.1837261331865929E-4</v>
      </c>
      <c r="BP54">
        <v>7.2776744693944329E-4</v>
      </c>
      <c r="BQ54">
        <v>7.074844126961845E-4</v>
      </c>
      <c r="BR54">
        <v>4.2428986581169947E-4</v>
      </c>
      <c r="BS54">
        <v>4.8162066214413549E-3</v>
      </c>
      <c r="BT54">
        <v>3.8227930503808008E-3</v>
      </c>
      <c r="BU54">
        <v>2.6359211408093254E-3</v>
      </c>
      <c r="BV54">
        <v>2.3748661106636781E-3</v>
      </c>
      <c r="BW54">
        <v>4.5190707465838628E-4</v>
      </c>
      <c r="BX54">
        <v>6.6041403530629739E-4</v>
      </c>
      <c r="BY54">
        <v>5.7484184491252003E-4</v>
      </c>
      <c r="BZ54">
        <v>4.9889676263823205E-4</v>
      </c>
      <c r="CA54">
        <v>6.9729168292226838E-4</v>
      </c>
      <c r="CB54">
        <v>1.0396113176509745E-3</v>
      </c>
      <c r="CC54">
        <v>9.7098802697371666E-4</v>
      </c>
      <c r="CD54">
        <v>3.6806844339476523E-4</v>
      </c>
      <c r="CE54">
        <v>2.6884749832440137E-3</v>
      </c>
      <c r="CF54">
        <v>3.725194904861263E-4</v>
      </c>
      <c r="CG54">
        <v>3.3433525658490448E-4</v>
      </c>
      <c r="CH54">
        <v>3.8549928076914511E-4</v>
      </c>
      <c r="CI54">
        <v>2.690612613531059E-4</v>
      </c>
      <c r="CJ54">
        <v>3.7315901953496639E-4</v>
      </c>
      <c r="CK54">
        <v>5.1269704157361044E-4</v>
      </c>
      <c r="CL54">
        <v>7.385887156822289E-5</v>
      </c>
      <c r="CM54">
        <v>8.914767728941496E-5</v>
      </c>
      <c r="CN54">
        <v>2.3208749976379265E-4</v>
      </c>
      <c r="CO54">
        <v>2.740028452615524E-4</v>
      </c>
      <c r="CP54">
        <v>4.365969384458386E-4</v>
      </c>
      <c r="CQ54">
        <v>3.5915722003237619E-4</v>
      </c>
      <c r="CR54">
        <v>4.059113365642712E-4</v>
      </c>
      <c r="CS54">
        <v>3.7244439223542506E-4</v>
      </c>
      <c r="CT54">
        <v>4.0552809372235512E-4</v>
      </c>
      <c r="CU54">
        <v>3.1332288724449206E-4</v>
      </c>
      <c r="CV54">
        <v>2.610738927323922E-4</v>
      </c>
      <c r="CW54">
        <v>5.4511127015374554E-4</v>
      </c>
      <c r="CX54">
        <v>4.1500882676233011E-4</v>
      </c>
      <c r="CY54">
        <v>9.7703606865090519E-4</v>
      </c>
      <c r="CZ54">
        <v>2.5463379949707969E-4</v>
      </c>
      <c r="DA54">
        <v>2.0311503094970886E-4</v>
      </c>
      <c r="DB54">
        <v>3.2015182842861875E-4</v>
      </c>
      <c r="DC54">
        <v>2.2414510330360591E-4</v>
      </c>
      <c r="DD54">
        <v>3.6849331924470978E-4</v>
      </c>
      <c r="DE54">
        <v>2.9441095321641758E-4</v>
      </c>
      <c r="DF54">
        <v>4.1671322519500265E-4</v>
      </c>
      <c r="DG54">
        <v>4.9637675955042882E-4</v>
      </c>
      <c r="DH54">
        <v>7.5486871813576506E-4</v>
      </c>
      <c r="DI54">
        <v>1.2809720631230756E-3</v>
      </c>
      <c r="DJ54">
        <v>2.5475751242699366E-3</v>
      </c>
      <c r="DK54">
        <v>6.9309569579579047E-4</v>
      </c>
      <c r="DL54">
        <v>7.574299485172965E-5</v>
      </c>
      <c r="DM54" s="54"/>
    </row>
    <row r="55" spans="1:117" x14ac:dyDescent="0.4">
      <c r="A55">
        <v>54</v>
      </c>
      <c r="B55">
        <v>1.7308769186940953E-3</v>
      </c>
      <c r="C55">
        <v>1.5001978717212128E-3</v>
      </c>
      <c r="D55">
        <v>1.6087653335255163E-3</v>
      </c>
      <c r="E55">
        <v>5.1565949806177602E-3</v>
      </c>
      <c r="F55">
        <v>9.8533661337163719E-4</v>
      </c>
      <c r="G55">
        <v>5.4249752258083705E-3</v>
      </c>
      <c r="H55">
        <v>2.715341546824698E-3</v>
      </c>
      <c r="I55">
        <v>2.8056237439040279E-3</v>
      </c>
      <c r="J55">
        <v>1.5550291728137228E-3</v>
      </c>
      <c r="K55">
        <v>8.7746985489254128E-4</v>
      </c>
      <c r="L55">
        <v>4.0591429283551445E-3</v>
      </c>
      <c r="M55">
        <v>1.9491611187742871E-3</v>
      </c>
      <c r="N55">
        <v>2.067965212931404E-3</v>
      </c>
      <c r="O55">
        <v>1.6033236640094549E-3</v>
      </c>
      <c r="P55">
        <v>3.4055556410114976E-3</v>
      </c>
      <c r="Q55">
        <v>1.9199908573117332E-3</v>
      </c>
      <c r="R55">
        <v>2.4927792839633525E-3</v>
      </c>
      <c r="S55">
        <v>2.6150955313671725E-3</v>
      </c>
      <c r="T55">
        <v>2.3532429260435602E-3</v>
      </c>
      <c r="U55">
        <v>1.8558723735699612E-3</v>
      </c>
      <c r="V55">
        <v>1.8618109101568611E-3</v>
      </c>
      <c r="W55">
        <v>2.1315627186059877E-3</v>
      </c>
      <c r="X55">
        <v>5.7597627504000918E-3</v>
      </c>
      <c r="Y55">
        <v>2.6893065194706317E-3</v>
      </c>
      <c r="Z55">
        <v>1.8608734903899898E-3</v>
      </c>
      <c r="AA55">
        <v>1.2929780418143623E-3</v>
      </c>
      <c r="AB55">
        <v>1.8608819303489092E-3</v>
      </c>
      <c r="AC55">
        <v>3.4381648609680634E-3</v>
      </c>
      <c r="AD55">
        <v>8.0296812174181719E-4</v>
      </c>
      <c r="AE55">
        <v>7.9888598044320237E-4</v>
      </c>
      <c r="AF55">
        <v>1.6262153715023381E-3</v>
      </c>
      <c r="AG55">
        <v>2.6125299070944735E-3</v>
      </c>
      <c r="AH55">
        <v>9.2743223958295547E-3</v>
      </c>
      <c r="AI55">
        <v>3.5949504380904849E-3</v>
      </c>
      <c r="AJ55">
        <v>2.3371376282919055E-3</v>
      </c>
      <c r="AK55">
        <v>2.0497855617334897E-3</v>
      </c>
      <c r="AL55">
        <v>7.2186710286298165E-4</v>
      </c>
      <c r="AM55">
        <v>2.1388248306354108E-3</v>
      </c>
      <c r="AN55">
        <v>1.1961456824699109E-3</v>
      </c>
      <c r="AO55">
        <v>5.8381855266848659E-3</v>
      </c>
      <c r="AP55">
        <v>2.1077080286004482E-3</v>
      </c>
      <c r="AQ55">
        <v>6.3799211502874572E-3</v>
      </c>
      <c r="AR55">
        <v>1.8595385711438711E-3</v>
      </c>
      <c r="AS55">
        <v>2.2835061694615449E-3</v>
      </c>
      <c r="AT55">
        <v>6.414037457644968E-3</v>
      </c>
      <c r="AU55">
        <v>2.2233700203474491E-3</v>
      </c>
      <c r="AV55">
        <v>8.5414205743895438E-3</v>
      </c>
      <c r="AW55">
        <v>8.5070823739353957E-3</v>
      </c>
      <c r="AX55">
        <v>4.6302252875157291E-3</v>
      </c>
      <c r="AY55">
        <v>3.0550541405882708E-3</v>
      </c>
      <c r="AZ55">
        <v>5.8607734312780563E-3</v>
      </c>
      <c r="BA55">
        <v>2.2002426259401624E-2</v>
      </c>
      <c r="BB55">
        <v>4.3681863045753652E-2</v>
      </c>
      <c r="BC55">
        <v>1.0313250042270727</v>
      </c>
      <c r="BD55">
        <v>8.1636537990066611E-3</v>
      </c>
      <c r="BE55">
        <v>1.2561367459883847E-2</v>
      </c>
      <c r="BF55">
        <v>9.4114423103705339E-3</v>
      </c>
      <c r="BG55">
        <v>7.8414996643465587E-3</v>
      </c>
      <c r="BH55">
        <v>5.0325826462667396E-3</v>
      </c>
      <c r="BI55">
        <v>9.3438116057122569E-3</v>
      </c>
      <c r="BJ55">
        <v>1.2535710863058101E-2</v>
      </c>
      <c r="BK55">
        <v>1.1307473154443156E-2</v>
      </c>
      <c r="BL55">
        <v>1.5408358656197959E-2</v>
      </c>
      <c r="BM55">
        <v>5.8409423837447036E-3</v>
      </c>
      <c r="BN55">
        <v>1.9760114216129361E-3</v>
      </c>
      <c r="BO55">
        <v>1.4900730058093521E-3</v>
      </c>
      <c r="BP55">
        <v>1.7066077350660317E-3</v>
      </c>
      <c r="BQ55">
        <v>7.0560938807302668E-3</v>
      </c>
      <c r="BR55">
        <v>1.9115735200888771E-3</v>
      </c>
      <c r="BS55">
        <v>1.0659957857486824E-2</v>
      </c>
      <c r="BT55">
        <v>7.2758167692863187E-3</v>
      </c>
      <c r="BU55">
        <v>5.7918934173837979E-3</v>
      </c>
      <c r="BV55">
        <v>7.7679673097937763E-3</v>
      </c>
      <c r="BW55">
        <v>1.2980888059957445E-3</v>
      </c>
      <c r="BX55">
        <v>1.3479046092723793E-3</v>
      </c>
      <c r="BY55">
        <v>1.4799784102002892E-3</v>
      </c>
      <c r="BZ55">
        <v>1.3280060310007001E-3</v>
      </c>
      <c r="CA55">
        <v>1.3302212120911972E-3</v>
      </c>
      <c r="CB55">
        <v>2.4485185886203476E-3</v>
      </c>
      <c r="CC55">
        <v>1.3667029676730012E-3</v>
      </c>
      <c r="CD55">
        <v>1.4132574365955293E-3</v>
      </c>
      <c r="CE55">
        <v>2.1826053229867235E-3</v>
      </c>
      <c r="CF55">
        <v>8.3366965812453641E-4</v>
      </c>
      <c r="CG55">
        <v>9.4450849800486558E-4</v>
      </c>
      <c r="CH55">
        <v>2.124560165859813E-3</v>
      </c>
      <c r="CI55">
        <v>1.0169569731101153E-3</v>
      </c>
      <c r="CJ55">
        <v>9.3973419553386548E-4</v>
      </c>
      <c r="CK55">
        <v>1.4112640993311353E-3</v>
      </c>
      <c r="CL55">
        <v>3.3148802039235611E-4</v>
      </c>
      <c r="CM55">
        <v>2.1218984373944867E-4</v>
      </c>
      <c r="CN55">
        <v>5.3589708233723124E-4</v>
      </c>
      <c r="CO55">
        <v>6.1683606308897724E-4</v>
      </c>
      <c r="CP55">
        <v>1.3153228859401182E-3</v>
      </c>
      <c r="CQ55">
        <v>7.2327615240491542E-4</v>
      </c>
      <c r="CR55">
        <v>8.7112321610033567E-4</v>
      </c>
      <c r="CS55">
        <v>1.0026172224852359E-3</v>
      </c>
      <c r="CT55">
        <v>9.9060952437682163E-4</v>
      </c>
      <c r="CU55">
        <v>7.883505029241027E-4</v>
      </c>
      <c r="CV55">
        <v>6.0301930889222549E-4</v>
      </c>
      <c r="CW55">
        <v>1.3071970612010236E-3</v>
      </c>
      <c r="CX55">
        <v>1.1967742270019052E-3</v>
      </c>
      <c r="CY55">
        <v>3.5791613235844782E-3</v>
      </c>
      <c r="CZ55">
        <v>9.0992638515693253E-4</v>
      </c>
      <c r="DA55">
        <v>7.1878915283868957E-4</v>
      </c>
      <c r="DB55">
        <v>1.2053729101373352E-3</v>
      </c>
      <c r="DC55">
        <v>6.8163526187190132E-4</v>
      </c>
      <c r="DD55">
        <v>1.0035555415739232E-3</v>
      </c>
      <c r="DE55">
        <v>9.8007360688587698E-4</v>
      </c>
      <c r="DF55">
        <v>1.9992132066955614E-3</v>
      </c>
      <c r="DG55">
        <v>1.7896423531766586E-3</v>
      </c>
      <c r="DH55">
        <v>2.6719392882475265E-3</v>
      </c>
      <c r="DI55">
        <v>3.3269209132232346E-3</v>
      </c>
      <c r="DJ55">
        <v>5.891663718033284E-3</v>
      </c>
      <c r="DK55">
        <v>2.5501047271921352E-3</v>
      </c>
      <c r="DL55">
        <v>4.3780999493754652E-4</v>
      </c>
      <c r="DM55" s="54"/>
    </row>
    <row r="56" spans="1:117" x14ac:dyDescent="0.4">
      <c r="A56">
        <v>55</v>
      </c>
      <c r="B56">
        <v>1.0440781956216297E-3</v>
      </c>
      <c r="C56">
        <v>8.6214773671573536E-4</v>
      </c>
      <c r="D56">
        <v>9.8542983032163731E-4</v>
      </c>
      <c r="E56">
        <v>1.8464612343504026E-3</v>
      </c>
      <c r="F56">
        <v>9.0916364437838198E-4</v>
      </c>
      <c r="G56">
        <v>1.4520531247948902E-3</v>
      </c>
      <c r="H56">
        <v>1.6077666929446861E-3</v>
      </c>
      <c r="I56">
        <v>7.5268372310658305E-4</v>
      </c>
      <c r="J56">
        <v>3.8428713574830352E-4</v>
      </c>
      <c r="K56">
        <v>3.4084775175972351E-4</v>
      </c>
      <c r="L56">
        <v>1.6370678050968248E-3</v>
      </c>
      <c r="M56">
        <v>9.4926248285700154E-4</v>
      </c>
      <c r="N56">
        <v>1.1739095509192708E-3</v>
      </c>
      <c r="O56">
        <v>1.0993483841648772E-3</v>
      </c>
      <c r="P56">
        <v>1.5070277116872096E-3</v>
      </c>
      <c r="Q56">
        <v>1.47823548739057E-3</v>
      </c>
      <c r="R56">
        <v>1.8955454901797822E-3</v>
      </c>
      <c r="S56">
        <v>1.815734761792368E-3</v>
      </c>
      <c r="T56">
        <v>1.7764962705961054E-3</v>
      </c>
      <c r="U56">
        <v>1.3981863859435504E-3</v>
      </c>
      <c r="V56">
        <v>1.266034745930822E-3</v>
      </c>
      <c r="W56">
        <v>1.5710484367360837E-3</v>
      </c>
      <c r="X56">
        <v>1.6200093658684247E-3</v>
      </c>
      <c r="Y56">
        <v>1.0376867430738528E-3</v>
      </c>
      <c r="Z56">
        <v>9.9213344121724034E-4</v>
      </c>
      <c r="AA56">
        <v>1.4238588838699242E-3</v>
      </c>
      <c r="AB56">
        <v>1.4194664283658173E-3</v>
      </c>
      <c r="AC56">
        <v>1.4292535620428651E-3</v>
      </c>
      <c r="AD56">
        <v>5.6504650801651344E-4</v>
      </c>
      <c r="AE56">
        <v>6.5922247499669486E-4</v>
      </c>
      <c r="AF56">
        <v>1.310196226261441E-3</v>
      </c>
      <c r="AG56">
        <v>1.4288610572860362E-3</v>
      </c>
      <c r="AH56">
        <v>1.3089554162385346E-3</v>
      </c>
      <c r="AI56">
        <v>1.3504807252469717E-3</v>
      </c>
      <c r="AJ56">
        <v>1.2015474256319057E-3</v>
      </c>
      <c r="AK56">
        <v>1.3129253636105359E-3</v>
      </c>
      <c r="AL56">
        <v>4.3707366160639831E-4</v>
      </c>
      <c r="AM56">
        <v>1.1525382762351242E-3</v>
      </c>
      <c r="AN56">
        <v>7.3733189802894887E-4</v>
      </c>
      <c r="AO56">
        <v>1.1295766231340743E-3</v>
      </c>
      <c r="AP56">
        <v>9.8933639447767725E-4</v>
      </c>
      <c r="AQ56">
        <v>9.6912142639875374E-4</v>
      </c>
      <c r="AR56">
        <v>8.661230827770967E-4</v>
      </c>
      <c r="AS56">
        <v>1.5944758958030204E-3</v>
      </c>
      <c r="AT56">
        <v>9.5298148733419718E-4</v>
      </c>
      <c r="AU56">
        <v>1.4230102231513827E-3</v>
      </c>
      <c r="AV56">
        <v>1.0702965954030497E-3</v>
      </c>
      <c r="AW56">
        <v>1.0850729278801502E-3</v>
      </c>
      <c r="AX56">
        <v>9.8502713522149728E-4</v>
      </c>
      <c r="AY56">
        <v>1.212717600831705E-3</v>
      </c>
      <c r="AZ56">
        <v>1.1642410846808137E-3</v>
      </c>
      <c r="BA56">
        <v>1.1927507777276386E-3</v>
      </c>
      <c r="BB56">
        <v>9.0213939975129363E-4</v>
      </c>
      <c r="BC56">
        <v>1.2485434106701029E-3</v>
      </c>
      <c r="BD56">
        <v>1.012661762089381</v>
      </c>
      <c r="BE56">
        <v>1.6110450092283004E-3</v>
      </c>
      <c r="BF56">
        <v>1.7078581573766799E-3</v>
      </c>
      <c r="BG56">
        <v>1.5110537622849338E-3</v>
      </c>
      <c r="BH56">
        <v>1.4434534301633387E-3</v>
      </c>
      <c r="BI56">
        <v>2.3889579061530486E-3</v>
      </c>
      <c r="BJ56">
        <v>2.7826976737972586E-3</v>
      </c>
      <c r="BK56">
        <v>2.4289101832288577E-3</v>
      </c>
      <c r="BL56">
        <v>1.4634605954514091E-3</v>
      </c>
      <c r="BM56">
        <v>1.1393060344286284E-3</v>
      </c>
      <c r="BN56">
        <v>8.0531918174261779E-4</v>
      </c>
      <c r="BO56">
        <v>5.5691471550952537E-4</v>
      </c>
      <c r="BP56">
        <v>6.5918202998495995E-4</v>
      </c>
      <c r="BQ56">
        <v>7.1453856859931696E-4</v>
      </c>
      <c r="BR56">
        <v>1.6412952357560975E-3</v>
      </c>
      <c r="BS56">
        <v>1.7314436141594258E-3</v>
      </c>
      <c r="BT56">
        <v>2.255170745952632E-3</v>
      </c>
      <c r="BU56">
        <v>1.9187272639266417E-3</v>
      </c>
      <c r="BV56">
        <v>1.9023755264236965E-3</v>
      </c>
      <c r="BW56">
        <v>1.2757700542824805E-3</v>
      </c>
      <c r="BX56">
        <v>1.1569845504973615E-3</v>
      </c>
      <c r="BY56">
        <v>8.9253034974672756E-4</v>
      </c>
      <c r="BZ56">
        <v>1.3592826565803997E-3</v>
      </c>
      <c r="CA56">
        <v>4.2619716904767025E-3</v>
      </c>
      <c r="CB56">
        <v>1.2405953231373471E-3</v>
      </c>
      <c r="CC56">
        <v>1.2471408738278589E-3</v>
      </c>
      <c r="CD56">
        <v>1.1270466865755109E-3</v>
      </c>
      <c r="CE56">
        <v>2.6466375196818699E-3</v>
      </c>
      <c r="CF56">
        <v>8.8724265163866501E-4</v>
      </c>
      <c r="CG56">
        <v>1.1410318771460527E-3</v>
      </c>
      <c r="CH56">
        <v>1.0159455840986684E-3</v>
      </c>
      <c r="CI56">
        <v>7.5307102068264387E-4</v>
      </c>
      <c r="CJ56">
        <v>9.3353556155949323E-4</v>
      </c>
      <c r="CK56">
        <v>1.39080446612569E-3</v>
      </c>
      <c r="CL56">
        <v>2.0512202221639991E-4</v>
      </c>
      <c r="CM56">
        <v>2.3507729054658913E-4</v>
      </c>
      <c r="CN56">
        <v>7.1040825010847781E-4</v>
      </c>
      <c r="CO56">
        <v>8.9042328513058201E-4</v>
      </c>
      <c r="CP56">
        <v>2.1275079459287922E-3</v>
      </c>
      <c r="CQ56">
        <v>1.6365333368495959E-4</v>
      </c>
      <c r="CR56">
        <v>2.2217345324338094E-4</v>
      </c>
      <c r="CS56">
        <v>7.4850993369522559E-4</v>
      </c>
      <c r="CT56">
        <v>1.0030914743420604E-3</v>
      </c>
      <c r="CU56">
        <v>1.0900379264262442E-3</v>
      </c>
      <c r="CV56">
        <v>9.116505217394088E-4</v>
      </c>
      <c r="CW56">
        <v>1.6831636658485875E-3</v>
      </c>
      <c r="CX56">
        <v>7.3278344485296814E-4</v>
      </c>
      <c r="CY56">
        <v>2.0007771028435182E-2</v>
      </c>
      <c r="CZ56">
        <v>7.2059764621954046E-4</v>
      </c>
      <c r="DA56">
        <v>5.7562523387553793E-4</v>
      </c>
      <c r="DB56">
        <v>1.0223808648809093E-3</v>
      </c>
      <c r="DC56">
        <v>7.7971148137178227E-4</v>
      </c>
      <c r="DD56">
        <v>7.0302389672756557E-4</v>
      </c>
      <c r="DE56">
        <v>6.5297142472707818E-4</v>
      </c>
      <c r="DF56">
        <v>1.1138874324764987E-3</v>
      </c>
      <c r="DG56">
        <v>1.2166397624966368E-3</v>
      </c>
      <c r="DH56">
        <v>1.2672765036962949E-3</v>
      </c>
      <c r="DI56">
        <v>3.4223007384095082E-2</v>
      </c>
      <c r="DJ56">
        <v>2.8055341708176193E-3</v>
      </c>
      <c r="DK56">
        <v>1.1076432081712634E-3</v>
      </c>
      <c r="DL56">
        <v>1.721994862281526E-4</v>
      </c>
      <c r="DM56" s="54"/>
    </row>
    <row r="57" spans="1:117" x14ac:dyDescent="0.4">
      <c r="A57">
        <v>56</v>
      </c>
      <c r="B57">
        <v>5.6797956509828482E-4</v>
      </c>
      <c r="C57">
        <v>3.9398870708075474E-4</v>
      </c>
      <c r="D57">
        <v>5.0275307112955438E-4</v>
      </c>
      <c r="E57">
        <v>2.3590233495832582E-2</v>
      </c>
      <c r="F57">
        <v>4.7960935057334892E-4</v>
      </c>
      <c r="G57">
        <v>4.284169815109401E-2</v>
      </c>
      <c r="H57">
        <v>1.7376017038500163E-3</v>
      </c>
      <c r="I57">
        <v>5.7082804437937268E-4</v>
      </c>
      <c r="J57">
        <v>2.8532917131323304E-4</v>
      </c>
      <c r="K57">
        <v>2.9412426409921368E-4</v>
      </c>
      <c r="L57">
        <v>1.245545872075737E-3</v>
      </c>
      <c r="M57">
        <v>6.218798563504776E-4</v>
      </c>
      <c r="N57">
        <v>2.4809676359976358E-3</v>
      </c>
      <c r="O57">
        <v>5.5854658041815813E-4</v>
      </c>
      <c r="P57">
        <v>1.5069457956894339E-2</v>
      </c>
      <c r="Q57">
        <v>6.8098664236625325E-4</v>
      </c>
      <c r="R57">
        <v>6.9967941893059446E-4</v>
      </c>
      <c r="S57">
        <v>2.5095626383528241E-3</v>
      </c>
      <c r="T57">
        <v>8.9226595097199218E-4</v>
      </c>
      <c r="U57">
        <v>7.0564119990879277E-4</v>
      </c>
      <c r="V57">
        <v>6.2490750580370649E-4</v>
      </c>
      <c r="W57">
        <v>1.1368620983232822E-3</v>
      </c>
      <c r="X57">
        <v>9.6336191708847117E-4</v>
      </c>
      <c r="Y57">
        <v>6.035063383146098E-4</v>
      </c>
      <c r="Z57">
        <v>6.5057396714365996E-4</v>
      </c>
      <c r="AA57">
        <v>4.3471066633231153E-4</v>
      </c>
      <c r="AB57">
        <v>1.1802919336589466E-3</v>
      </c>
      <c r="AC57">
        <v>5.9882431514926982E-4</v>
      </c>
      <c r="AD57">
        <v>3.2037975976064787E-4</v>
      </c>
      <c r="AE57">
        <v>2.9906341030974681E-4</v>
      </c>
      <c r="AF57">
        <v>3.9462811051456978E-4</v>
      </c>
      <c r="AG57">
        <v>5.1039346065580185E-4</v>
      </c>
      <c r="AH57">
        <v>5.2953916511712244E-4</v>
      </c>
      <c r="AI57">
        <v>9.0055093299530207E-4</v>
      </c>
      <c r="AJ57">
        <v>1.0972860295084888E-3</v>
      </c>
      <c r="AK57">
        <v>7.1295083456208996E-4</v>
      </c>
      <c r="AL57">
        <v>3.2494448081567804E-4</v>
      </c>
      <c r="AM57">
        <v>1.0982645733407532E-3</v>
      </c>
      <c r="AN57">
        <v>4.2505623531717362E-4</v>
      </c>
      <c r="AO57">
        <v>8.3752035227580653E-4</v>
      </c>
      <c r="AP57">
        <v>7.0375074751646675E-4</v>
      </c>
      <c r="AQ57">
        <v>6.2237573341436677E-4</v>
      </c>
      <c r="AR57">
        <v>4.7870660696436057E-4</v>
      </c>
      <c r="AS57">
        <v>7.9870910441130533E-4</v>
      </c>
      <c r="AT57">
        <v>6.9313519984627841E-4</v>
      </c>
      <c r="AU57">
        <v>8.8296234161333717E-4</v>
      </c>
      <c r="AV57">
        <v>7.103920541209703E-4</v>
      </c>
      <c r="AW57">
        <v>4.7294783292223366E-4</v>
      </c>
      <c r="AX57">
        <v>7.0855191860576803E-4</v>
      </c>
      <c r="AY57">
        <v>9.8970294936722553E-4</v>
      </c>
      <c r="AZ57">
        <v>7.0016388495828868E-4</v>
      </c>
      <c r="BA57">
        <v>8.6680103038834337E-4</v>
      </c>
      <c r="BB57">
        <v>7.3308890453445223E-4</v>
      </c>
      <c r="BC57">
        <v>6.4239422762914266E-4</v>
      </c>
      <c r="BD57">
        <v>5.5931869724608135E-4</v>
      </c>
      <c r="BE57">
        <v>1.004573582675377</v>
      </c>
      <c r="BF57">
        <v>1.0824764776490134E-3</v>
      </c>
      <c r="BG57">
        <v>1.7924972439129483E-3</v>
      </c>
      <c r="BH57">
        <v>3.6765209053596479E-4</v>
      </c>
      <c r="BI57">
        <v>1.9213195900699474E-3</v>
      </c>
      <c r="BJ57">
        <v>5.119661613175382E-4</v>
      </c>
      <c r="BK57">
        <v>1.3260426481617172E-3</v>
      </c>
      <c r="BL57">
        <v>4.6215331976572256E-4</v>
      </c>
      <c r="BM57">
        <v>4.1062097010274336E-4</v>
      </c>
      <c r="BN57">
        <v>8.5559256147956896E-4</v>
      </c>
      <c r="BO57">
        <v>3.1147087514770409E-4</v>
      </c>
      <c r="BP57">
        <v>1.402585435848795E-3</v>
      </c>
      <c r="BQ57">
        <v>3.5707518060392563E-4</v>
      </c>
      <c r="BR57">
        <v>8.4853112674790777E-4</v>
      </c>
      <c r="BS57">
        <v>7.5768345342989735E-4</v>
      </c>
      <c r="BT57">
        <v>1.0384137743095184E-3</v>
      </c>
      <c r="BU57">
        <v>1.4961730338002353E-3</v>
      </c>
      <c r="BV57">
        <v>7.1928605570397667E-4</v>
      </c>
      <c r="BW57">
        <v>1.3306149374760477E-3</v>
      </c>
      <c r="BX57">
        <v>1.1035351011011256E-3</v>
      </c>
      <c r="BY57">
        <v>7.9998886842293909E-4</v>
      </c>
      <c r="BZ57">
        <v>1.0194144170368492E-3</v>
      </c>
      <c r="CA57">
        <v>6.6478132180846543E-4</v>
      </c>
      <c r="CB57">
        <v>5.9550652975531122E-4</v>
      </c>
      <c r="CC57">
        <v>3.2506184112408534E-2</v>
      </c>
      <c r="CD57">
        <v>8.9823686016227101E-4</v>
      </c>
      <c r="CE57">
        <v>1.0201519339711352E-3</v>
      </c>
      <c r="CF57">
        <v>2.4127691653451546E-3</v>
      </c>
      <c r="CG57">
        <v>1.0003853690306117E-3</v>
      </c>
      <c r="CH57">
        <v>6.6423909340243689E-4</v>
      </c>
      <c r="CI57">
        <v>5.9788864863920591E-4</v>
      </c>
      <c r="CJ57">
        <v>7.0884435048215375E-4</v>
      </c>
      <c r="CK57">
        <v>1.5496151418003801E-3</v>
      </c>
      <c r="CL57">
        <v>1.4323323839544695E-4</v>
      </c>
      <c r="CM57">
        <v>1.5917178107020133E-4</v>
      </c>
      <c r="CN57">
        <v>5.3824232464721317E-4</v>
      </c>
      <c r="CO57">
        <v>7.0375066929311079E-4</v>
      </c>
      <c r="CP57">
        <v>1.8324315706619338E-3</v>
      </c>
      <c r="CQ57">
        <v>8.0547876008966104E-5</v>
      </c>
      <c r="CR57">
        <v>1.2129971943902526E-4</v>
      </c>
      <c r="CS57">
        <v>7.9994229673485359E-4</v>
      </c>
      <c r="CT57">
        <v>1.5766194591702596E-3</v>
      </c>
      <c r="CU57">
        <v>1.201242884284158E-3</v>
      </c>
      <c r="CV57">
        <v>6.4780001943933092E-4</v>
      </c>
      <c r="CW57">
        <v>1.2649417697788866E-3</v>
      </c>
      <c r="CX57">
        <v>6.2105881860021167E-4</v>
      </c>
      <c r="CY57">
        <v>1.5073765784806631E-2</v>
      </c>
      <c r="CZ57">
        <v>5.0983819898971878E-4</v>
      </c>
      <c r="DA57">
        <v>3.2260084150850961E-4</v>
      </c>
      <c r="DB57">
        <v>4.9085465102511043E-4</v>
      </c>
      <c r="DC57">
        <v>5.463997966882845E-4</v>
      </c>
      <c r="DD57">
        <v>3.3375919612698806E-4</v>
      </c>
      <c r="DE57">
        <v>3.5583346140157781E-4</v>
      </c>
      <c r="DF57">
        <v>7.1086087384064525E-4</v>
      </c>
      <c r="DG57">
        <v>8.0383337222935877E-4</v>
      </c>
      <c r="DH57">
        <v>8.7108803312247406E-4</v>
      </c>
      <c r="DI57">
        <v>5.5989994657792822E-4</v>
      </c>
      <c r="DJ57">
        <v>8.2398894829042296E-4</v>
      </c>
      <c r="DK57">
        <v>6.5504077801876439E-4</v>
      </c>
      <c r="DL57">
        <v>1.0031442714194779E-4</v>
      </c>
      <c r="DM57" s="54"/>
    </row>
    <row r="58" spans="1:117" x14ac:dyDescent="0.4">
      <c r="A58">
        <v>57</v>
      </c>
      <c r="B58">
        <v>5.7610477492134381E-4</v>
      </c>
      <c r="C58">
        <v>4.5924213704703551E-4</v>
      </c>
      <c r="D58">
        <v>5.3308314632240705E-4</v>
      </c>
      <c r="E58">
        <v>6.7672148809396696E-4</v>
      </c>
      <c r="F58">
        <v>4.146878708749305E-4</v>
      </c>
      <c r="G58">
        <v>4.7422049548332399E-4</v>
      </c>
      <c r="H58">
        <v>5.9814225430913958E-4</v>
      </c>
      <c r="I58">
        <v>7.0814079359191595E-3</v>
      </c>
      <c r="J58">
        <v>3.787573499476927E-4</v>
      </c>
      <c r="K58">
        <v>2.0255607652166518E-3</v>
      </c>
      <c r="L58">
        <v>1.7947783078510508E-3</v>
      </c>
      <c r="M58">
        <v>8.2920751516464607E-4</v>
      </c>
      <c r="N58">
        <v>1.6100664476882795E-3</v>
      </c>
      <c r="O58">
        <v>6.5793326167512805E-4</v>
      </c>
      <c r="P58">
        <v>6.3335710850471398E-4</v>
      </c>
      <c r="Q58">
        <v>7.9349051900614686E-4</v>
      </c>
      <c r="R58">
        <v>7.8060310546686543E-4</v>
      </c>
      <c r="S58">
        <v>7.548510119528369E-4</v>
      </c>
      <c r="T58">
        <v>1.2535101765700112E-3</v>
      </c>
      <c r="U58">
        <v>6.3186010446279316E-4</v>
      </c>
      <c r="V58">
        <v>6.2521241239261571E-4</v>
      </c>
      <c r="W58">
        <v>6.8394458403237641E-4</v>
      </c>
      <c r="X58">
        <v>9.1632139907016276E-4</v>
      </c>
      <c r="Y58">
        <v>7.5646933237846293E-4</v>
      </c>
      <c r="Z58">
        <v>7.0080670019349606E-4</v>
      </c>
      <c r="AA58">
        <v>8.5223645659867123E-4</v>
      </c>
      <c r="AB58">
        <v>6.4333337867319247E-4</v>
      </c>
      <c r="AC58">
        <v>6.5163735811575346E-4</v>
      </c>
      <c r="AD58">
        <v>3.5471251445579716E-4</v>
      </c>
      <c r="AE58">
        <v>3.0486785459175777E-4</v>
      </c>
      <c r="AF58">
        <v>5.0810488260860946E-4</v>
      </c>
      <c r="AG58">
        <v>7.2341717648840371E-4</v>
      </c>
      <c r="AH58">
        <v>6.502445173607144E-4</v>
      </c>
      <c r="AI58">
        <v>9.0661052672648802E-4</v>
      </c>
      <c r="AJ58">
        <v>1.0054477941791626E-3</v>
      </c>
      <c r="AK58">
        <v>7.9616482051964651E-4</v>
      </c>
      <c r="AL58">
        <v>3.6493879182227174E-4</v>
      </c>
      <c r="AM58">
        <v>1.141844808638242E-3</v>
      </c>
      <c r="AN58">
        <v>5.2343393711213519E-4</v>
      </c>
      <c r="AO58">
        <v>8.8946647479240136E-4</v>
      </c>
      <c r="AP58">
        <v>8.6942309355086381E-4</v>
      </c>
      <c r="AQ58">
        <v>7.300617853586575E-4</v>
      </c>
      <c r="AR58">
        <v>6.5067410667955306E-4</v>
      </c>
      <c r="AS58">
        <v>7.4150931762480472E-4</v>
      </c>
      <c r="AT58">
        <v>6.1014739851990762E-4</v>
      </c>
      <c r="AU58">
        <v>1.0758448167434635E-3</v>
      </c>
      <c r="AV58">
        <v>6.8206008353200332E-4</v>
      </c>
      <c r="AW58">
        <v>6.2461813325792191E-4</v>
      </c>
      <c r="AX58">
        <v>2.1018229215158933E-3</v>
      </c>
      <c r="AY58">
        <v>1.77545001918081E-3</v>
      </c>
      <c r="AZ58">
        <v>1.0676133114924731E-3</v>
      </c>
      <c r="BA58">
        <v>1.0893509210257743E-3</v>
      </c>
      <c r="BB58">
        <v>8.9151950671137567E-4</v>
      </c>
      <c r="BC58">
        <v>1.4273548537642275E-3</v>
      </c>
      <c r="BD58">
        <v>6.9300602888737158E-4</v>
      </c>
      <c r="BE58">
        <v>8.5077307733900703E-4</v>
      </c>
      <c r="BF58">
        <v>1.2537523491778129</v>
      </c>
      <c r="BG58">
        <v>1.306611824776557E-3</v>
      </c>
      <c r="BH58">
        <v>9.3416382951731964E-4</v>
      </c>
      <c r="BI58">
        <v>7.5003271121023012E-4</v>
      </c>
      <c r="BJ58">
        <v>7.1994912680823405E-4</v>
      </c>
      <c r="BK58">
        <v>8.0293259196291262E-4</v>
      </c>
      <c r="BL58">
        <v>6.2321446257992714E-4</v>
      </c>
      <c r="BM58">
        <v>5.0767009090189961E-4</v>
      </c>
      <c r="BN58">
        <v>1.3771729704888252E-3</v>
      </c>
      <c r="BO58">
        <v>3.5200220053203669E-4</v>
      </c>
      <c r="BP58">
        <v>4.0530033328115586E-4</v>
      </c>
      <c r="BQ58">
        <v>3.2499298664773928E-4</v>
      </c>
      <c r="BR58">
        <v>1.6111591921355638E-3</v>
      </c>
      <c r="BS58">
        <v>8.8696917318756285E-4</v>
      </c>
      <c r="BT58">
        <v>1.0048038750649876E-3</v>
      </c>
      <c r="BU58">
        <v>3.0685237966193578E-3</v>
      </c>
      <c r="BV58">
        <v>8.3130621503601848E-4</v>
      </c>
      <c r="BW58">
        <v>1.6797467032885073E-3</v>
      </c>
      <c r="BX58">
        <v>1.1262936799721708E-3</v>
      </c>
      <c r="BY58">
        <v>6.1043756421057921E-4</v>
      </c>
      <c r="BZ58">
        <v>1.3202647018211563E-3</v>
      </c>
      <c r="CA58">
        <v>1.4742706499039744E-3</v>
      </c>
      <c r="CB58">
        <v>7.7089009657486926E-2</v>
      </c>
      <c r="CC58">
        <v>2.335923309351774E-3</v>
      </c>
      <c r="CD58">
        <v>8.1290870738657183E-4</v>
      </c>
      <c r="CE58">
        <v>1.6183663183106261E-3</v>
      </c>
      <c r="CF58">
        <v>1.7083340338592626E-3</v>
      </c>
      <c r="CG58">
        <v>8.976792129692931E-4</v>
      </c>
      <c r="CH58">
        <v>8.6692697844497333E-4</v>
      </c>
      <c r="CI58">
        <v>7.0578299796179617E-4</v>
      </c>
      <c r="CJ58">
        <v>8.4827686921980206E-4</v>
      </c>
      <c r="CK58">
        <v>1.8132783763986982E-3</v>
      </c>
      <c r="CL58">
        <v>1.6598624311791346E-4</v>
      </c>
      <c r="CM58">
        <v>1.398952393409943E-4</v>
      </c>
      <c r="CN58">
        <v>5.3134845291288478E-4</v>
      </c>
      <c r="CO58">
        <v>7.9987355603409788E-4</v>
      </c>
      <c r="CP58">
        <v>2.7393261371881036E-3</v>
      </c>
      <c r="CQ58">
        <v>8.9724535605524786E-5</v>
      </c>
      <c r="CR58">
        <v>1.2966469814224512E-4</v>
      </c>
      <c r="CS58">
        <v>7.2761401491351879E-4</v>
      </c>
      <c r="CT58">
        <v>8.3829340203725217E-4</v>
      </c>
      <c r="CU58">
        <v>8.4148694594090461E-4</v>
      </c>
      <c r="CV58">
        <v>7.4871206283894239E-4</v>
      </c>
      <c r="CW58">
        <v>1.507337812122505E-3</v>
      </c>
      <c r="CX58">
        <v>6.1969592893079944E-4</v>
      </c>
      <c r="CY58">
        <v>4.7237564737763748E-4</v>
      </c>
      <c r="CZ58">
        <v>5.768326801599364E-4</v>
      </c>
      <c r="DA58">
        <v>3.6876567740707174E-4</v>
      </c>
      <c r="DB58">
        <v>5.416654587834742E-4</v>
      </c>
      <c r="DC58">
        <v>7.3055887444779615E-4</v>
      </c>
      <c r="DD58">
        <v>3.8854455611915095E-4</v>
      </c>
      <c r="DE58">
        <v>4.2766074925916053E-4</v>
      </c>
      <c r="DF58">
        <v>8.5601461809886115E-4</v>
      </c>
      <c r="DG58">
        <v>9.1054591958974085E-4</v>
      </c>
      <c r="DH58">
        <v>8.8199699045720921E-4</v>
      </c>
      <c r="DI58">
        <v>5.4387279749157206E-4</v>
      </c>
      <c r="DJ58">
        <v>8.0351561573983616E-4</v>
      </c>
      <c r="DK58">
        <v>7.4740482082825759E-4</v>
      </c>
      <c r="DL58">
        <v>1.1636155325920381E-4</v>
      </c>
      <c r="DM58" s="54"/>
    </row>
    <row r="59" spans="1:117" x14ac:dyDescent="0.4">
      <c r="A59">
        <v>58</v>
      </c>
      <c r="B59">
        <v>6.8498168808668581E-4</v>
      </c>
      <c r="C59">
        <v>4.4724999210295614E-4</v>
      </c>
      <c r="D59">
        <v>5.1730758962098046E-4</v>
      </c>
      <c r="E59">
        <v>7.4363813498644013E-4</v>
      </c>
      <c r="F59">
        <v>3.3427209887463422E-4</v>
      </c>
      <c r="G59">
        <v>5.3669644158903967E-4</v>
      </c>
      <c r="H59">
        <v>7.1623257218342078E-4</v>
      </c>
      <c r="I59">
        <v>5.4684454459439107E-4</v>
      </c>
      <c r="J59">
        <v>2.7090915549956299E-4</v>
      </c>
      <c r="K59">
        <v>2.1940309536547966E-4</v>
      </c>
      <c r="L59">
        <v>1.0780751721046462E-3</v>
      </c>
      <c r="M59">
        <v>6.16472786480296E-4</v>
      </c>
      <c r="N59">
        <v>1.5225588964846695E-3</v>
      </c>
      <c r="O59">
        <v>6.4861557686026665E-4</v>
      </c>
      <c r="P59">
        <v>7.6584080138592599E-4</v>
      </c>
      <c r="Q59">
        <v>7.3873614657784614E-4</v>
      </c>
      <c r="R59">
        <v>8.4571728058476913E-4</v>
      </c>
      <c r="S59">
        <v>8.4807011758678637E-4</v>
      </c>
      <c r="T59">
        <v>1.0175066826322724E-3</v>
      </c>
      <c r="U59">
        <v>6.5988175993397368E-4</v>
      </c>
      <c r="V59">
        <v>6.6804389364094553E-4</v>
      </c>
      <c r="W59">
        <v>7.4104801458049784E-4</v>
      </c>
      <c r="X59">
        <v>1.0032174343967061E-3</v>
      </c>
      <c r="Y59">
        <v>6.3817466592352621E-4</v>
      </c>
      <c r="Z59">
        <v>6.6492960261816476E-4</v>
      </c>
      <c r="AA59">
        <v>5.7581480912311423E-4</v>
      </c>
      <c r="AB59">
        <v>6.1131712978320415E-4</v>
      </c>
      <c r="AC59">
        <v>7.2549854615944881E-4</v>
      </c>
      <c r="AD59">
        <v>3.3945049972997684E-4</v>
      </c>
      <c r="AE59">
        <v>4.2479571294997505E-4</v>
      </c>
      <c r="AF59">
        <v>5.8685981803276665E-4</v>
      </c>
      <c r="AG59">
        <v>5.3873265919981072E-4</v>
      </c>
      <c r="AH59">
        <v>6.0120433106196716E-4</v>
      </c>
      <c r="AI59">
        <v>7.9010240860953151E-4</v>
      </c>
      <c r="AJ59">
        <v>1.0827912354522775E-3</v>
      </c>
      <c r="AK59">
        <v>8.7978985024418589E-4</v>
      </c>
      <c r="AL59">
        <v>3.2861679293282752E-4</v>
      </c>
      <c r="AM59">
        <v>1.0807526221093512E-3</v>
      </c>
      <c r="AN59">
        <v>4.8510326886874348E-4</v>
      </c>
      <c r="AO59">
        <v>8.8785974474979142E-4</v>
      </c>
      <c r="AP59">
        <v>7.4275917383434423E-4</v>
      </c>
      <c r="AQ59">
        <v>8.4827673228305507E-4</v>
      </c>
      <c r="AR59">
        <v>6.4238790984365681E-4</v>
      </c>
      <c r="AS59">
        <v>6.2402547830435679E-4</v>
      </c>
      <c r="AT59">
        <v>5.7148160917291446E-4</v>
      </c>
      <c r="AU59">
        <v>8.7154090156428695E-4</v>
      </c>
      <c r="AV59">
        <v>6.2450894690525133E-4</v>
      </c>
      <c r="AW59">
        <v>5.3296979022289331E-4</v>
      </c>
      <c r="AX59">
        <v>5.9305941820683977E-4</v>
      </c>
      <c r="AY59">
        <v>7.7939751265139272E-4</v>
      </c>
      <c r="AZ59">
        <v>7.7110232138820117E-4</v>
      </c>
      <c r="BA59">
        <v>9.2679640935111975E-4</v>
      </c>
      <c r="BB59">
        <v>7.0866055242479976E-4</v>
      </c>
      <c r="BC59">
        <v>7.5997471142322335E-4</v>
      </c>
      <c r="BD59">
        <v>7.5417917170851612E-4</v>
      </c>
      <c r="BE59">
        <v>9.0489697813021721E-4</v>
      </c>
      <c r="BF59">
        <v>6.9489371753783408E-4</v>
      </c>
      <c r="BG59">
        <v>1.0152174774831164</v>
      </c>
      <c r="BH59">
        <v>5.9099781664169199E-4</v>
      </c>
      <c r="BI59">
        <v>8.5980674009522432E-4</v>
      </c>
      <c r="BJ59">
        <v>7.780028172639789E-4</v>
      </c>
      <c r="BK59">
        <v>9.7163977184272715E-4</v>
      </c>
      <c r="BL59">
        <v>6.2792112344188175E-4</v>
      </c>
      <c r="BM59">
        <v>4.5630263336459093E-4</v>
      </c>
      <c r="BN59">
        <v>5.925195415580649E-4</v>
      </c>
      <c r="BO59">
        <v>4.0103989886830282E-4</v>
      </c>
      <c r="BP59">
        <v>4.1477579881752486E-4</v>
      </c>
      <c r="BQ59">
        <v>4.712541028850174E-4</v>
      </c>
      <c r="BR59">
        <v>9.8122920985965322E-4</v>
      </c>
      <c r="BS59">
        <v>9.1958087313934785E-4</v>
      </c>
      <c r="BT59">
        <v>9.7595703007621426E-4</v>
      </c>
      <c r="BU59">
        <v>8.7881268777300194E-4</v>
      </c>
      <c r="BV59">
        <v>7.7842339220200859E-4</v>
      </c>
      <c r="BW59">
        <v>1.2926922545552836E-3</v>
      </c>
      <c r="BX59">
        <v>1.1143341936090984E-3</v>
      </c>
      <c r="BY59">
        <v>9.1727489473725004E-4</v>
      </c>
      <c r="BZ59">
        <v>1.2550816642909188E-3</v>
      </c>
      <c r="CA59">
        <v>8.6599185474064565E-4</v>
      </c>
      <c r="CB59">
        <v>7.6088563000981785E-4</v>
      </c>
      <c r="CC59">
        <v>2.4364966434320397E-3</v>
      </c>
      <c r="CD59">
        <v>6.2640634666326939E-2</v>
      </c>
      <c r="CE59">
        <v>8.9121882712748027E-3</v>
      </c>
      <c r="CF59">
        <v>2.4611004561234575E-3</v>
      </c>
      <c r="CG59">
        <v>1.1853004489653879E-3</v>
      </c>
      <c r="CH59">
        <v>1.0146666778493281E-3</v>
      </c>
      <c r="CI59">
        <v>9.0728796994484244E-4</v>
      </c>
      <c r="CJ59">
        <v>8.4655675473223454E-4</v>
      </c>
      <c r="CK59">
        <v>1.70180162458672E-3</v>
      </c>
      <c r="CL59">
        <v>1.9435895890343769E-4</v>
      </c>
      <c r="CM59">
        <v>1.9657481459030009E-4</v>
      </c>
      <c r="CN59">
        <v>7.0610187819543455E-4</v>
      </c>
      <c r="CO59">
        <v>1.0539236884991856E-3</v>
      </c>
      <c r="CP59">
        <v>2.4465565154255142E-3</v>
      </c>
      <c r="CQ59">
        <v>8.4064909379284616E-5</v>
      </c>
      <c r="CR59">
        <v>1.2700069191293057E-4</v>
      </c>
      <c r="CS59">
        <v>7.322793054120643E-4</v>
      </c>
      <c r="CT59">
        <v>1.0097020928733769E-3</v>
      </c>
      <c r="CU59">
        <v>1.0606396084795714E-3</v>
      </c>
      <c r="CV59">
        <v>9.1966571903399853E-4</v>
      </c>
      <c r="CW59">
        <v>1.5214112604169791E-3</v>
      </c>
      <c r="CX59">
        <v>1.2209883712786069E-3</v>
      </c>
      <c r="CY59">
        <v>3.910061732049829E-3</v>
      </c>
      <c r="CZ59">
        <v>7.025000430155874E-4</v>
      </c>
      <c r="DA59">
        <v>5.2817864479733545E-4</v>
      </c>
      <c r="DB59">
        <v>1.1807610107585915E-3</v>
      </c>
      <c r="DC59">
        <v>1.3877888072064293E-3</v>
      </c>
      <c r="DD59">
        <v>4.6556655902134592E-4</v>
      </c>
      <c r="DE59">
        <v>4.9778981806402711E-4</v>
      </c>
      <c r="DF59">
        <v>1.1325656731815945E-3</v>
      </c>
      <c r="DG59">
        <v>1.2260300862443918E-3</v>
      </c>
      <c r="DH59">
        <v>1.2711585625730824E-3</v>
      </c>
      <c r="DI59">
        <v>6.8752407646919384E-4</v>
      </c>
      <c r="DJ59">
        <v>9.5787999748620325E-4</v>
      </c>
      <c r="DK59">
        <v>8.7926705347031713E-4</v>
      </c>
      <c r="DL59">
        <v>1.2560852487139269E-4</v>
      </c>
      <c r="DM59" s="54"/>
    </row>
    <row r="60" spans="1:117" x14ac:dyDescent="0.4">
      <c r="A60">
        <v>59</v>
      </c>
      <c r="B60">
        <v>2.0947136999167576E-3</v>
      </c>
      <c r="C60">
        <v>2.0546630463711335E-3</v>
      </c>
      <c r="D60">
        <v>4.6075824258339712E-3</v>
      </c>
      <c r="E60">
        <v>4.2163299444527968E-3</v>
      </c>
      <c r="F60">
        <v>1.2766672726895003E-3</v>
      </c>
      <c r="G60">
        <v>3.6634367857045686E-3</v>
      </c>
      <c r="H60">
        <v>4.6797601053805479E-3</v>
      </c>
      <c r="I60">
        <v>1.3579543228334247E-3</v>
      </c>
      <c r="J60">
        <v>5.8695110943510578E-4</v>
      </c>
      <c r="K60">
        <v>6.297538720728068E-4</v>
      </c>
      <c r="L60">
        <v>2.9769579473522445E-3</v>
      </c>
      <c r="M60">
        <v>1.3718077084012687E-3</v>
      </c>
      <c r="N60">
        <v>4.1627535276469677E-3</v>
      </c>
      <c r="O60">
        <v>1.6681848760645513E-3</v>
      </c>
      <c r="P60">
        <v>2.4974473179447559E-3</v>
      </c>
      <c r="Q60">
        <v>1.7523019169545287E-3</v>
      </c>
      <c r="R60">
        <v>2.6095004389208791E-3</v>
      </c>
      <c r="S60">
        <v>2.0695723558649412E-3</v>
      </c>
      <c r="T60">
        <v>2.0171280297744754E-3</v>
      </c>
      <c r="U60">
        <v>1.5316436148069465E-3</v>
      </c>
      <c r="V60">
        <v>2.2645701363961913E-3</v>
      </c>
      <c r="W60">
        <v>1.8686868383774573E-3</v>
      </c>
      <c r="X60">
        <v>2.3169697916331057E-3</v>
      </c>
      <c r="Y60">
        <v>1.1343568380660701E-3</v>
      </c>
      <c r="Z60">
        <v>2.4065238121727672E-3</v>
      </c>
      <c r="AA60">
        <v>1.1774806133036917E-3</v>
      </c>
      <c r="AB60">
        <v>1.4621767952292732E-3</v>
      </c>
      <c r="AC60">
        <v>1.6547251976364106E-3</v>
      </c>
      <c r="AD60">
        <v>6.0073388664112293E-4</v>
      </c>
      <c r="AE60">
        <v>7.3018452272736306E-4</v>
      </c>
      <c r="AF60">
        <v>3.7718584701963236E-3</v>
      </c>
      <c r="AG60">
        <v>1.2203912348600367E-3</v>
      </c>
      <c r="AH60">
        <v>1.3825737282797039E-3</v>
      </c>
      <c r="AI60">
        <v>1.6819525594141272E-3</v>
      </c>
      <c r="AJ60">
        <v>2.3215560328923739E-3</v>
      </c>
      <c r="AK60">
        <v>3.4803420387853291E-3</v>
      </c>
      <c r="AL60">
        <v>4.9392254209701316E-4</v>
      </c>
      <c r="AM60">
        <v>2.6700471532186808E-3</v>
      </c>
      <c r="AN60">
        <v>9.0252304508156155E-4</v>
      </c>
      <c r="AO60">
        <v>1.8482672245028842E-3</v>
      </c>
      <c r="AP60">
        <v>1.4879807354179128E-3</v>
      </c>
      <c r="AQ60">
        <v>1.7991956062750572E-3</v>
      </c>
      <c r="AR60">
        <v>1.5607269952197407E-3</v>
      </c>
      <c r="AS60">
        <v>1.4916201914466861E-3</v>
      </c>
      <c r="AT60">
        <v>1.2530198264626515E-3</v>
      </c>
      <c r="AU60">
        <v>1.8060113288850795E-3</v>
      </c>
      <c r="AV60">
        <v>1.5883686642562988E-3</v>
      </c>
      <c r="AW60">
        <v>9.6760997611678714E-4</v>
      </c>
      <c r="AX60">
        <v>1.3480811197469924E-3</v>
      </c>
      <c r="AY60">
        <v>2.1189076930476381E-3</v>
      </c>
      <c r="AZ60">
        <v>1.3910465187351429E-3</v>
      </c>
      <c r="BA60">
        <v>2.1520030517139053E-3</v>
      </c>
      <c r="BB60">
        <v>1.9686962560612549E-3</v>
      </c>
      <c r="BC60">
        <v>3.069921670322513E-3</v>
      </c>
      <c r="BD60">
        <v>2.0924407435426013E-3</v>
      </c>
      <c r="BE60">
        <v>2.6637887244254058E-3</v>
      </c>
      <c r="BF60">
        <v>9.5245570910386223E-3</v>
      </c>
      <c r="BG60">
        <v>3.769452198089167E-3</v>
      </c>
      <c r="BH60">
        <v>1.0093450711967091</v>
      </c>
      <c r="BI60">
        <v>8.4375122599672E-3</v>
      </c>
      <c r="BJ60">
        <v>2.7325991339615888E-3</v>
      </c>
      <c r="BK60">
        <v>3.4749440720377709E-3</v>
      </c>
      <c r="BL60">
        <v>1.7262510295684888E-3</v>
      </c>
      <c r="BM60">
        <v>1.8739717437469918E-3</v>
      </c>
      <c r="BN60">
        <v>1.573862258777444E-3</v>
      </c>
      <c r="BO60">
        <v>1.1747040547458497E-3</v>
      </c>
      <c r="BP60">
        <v>1.3853656315779548E-3</v>
      </c>
      <c r="BQ60">
        <v>1.0850906581435474E-3</v>
      </c>
      <c r="BR60">
        <v>1.5898317216781171E-3</v>
      </c>
      <c r="BS60">
        <v>2.1814985914230841E-3</v>
      </c>
      <c r="BT60">
        <v>2.5893260253750691E-3</v>
      </c>
      <c r="BU60">
        <v>2.0568048384677442E-3</v>
      </c>
      <c r="BV60">
        <v>1.8565358610393868E-3</v>
      </c>
      <c r="BW60">
        <v>1.4538097802175934E-3</v>
      </c>
      <c r="BX60">
        <v>1.0547907089126143E-3</v>
      </c>
      <c r="BY60">
        <v>1.2397358611886669E-3</v>
      </c>
      <c r="BZ60">
        <v>1.1712943720756837E-3</v>
      </c>
      <c r="CA60">
        <v>1.307936973190729E-3</v>
      </c>
      <c r="CB60">
        <v>1.5016463480057084E-3</v>
      </c>
      <c r="CC60">
        <v>5.334687531449351E-3</v>
      </c>
      <c r="CD60">
        <v>5.7098427746846807E-3</v>
      </c>
      <c r="CE60">
        <v>2.396995526313971E-3</v>
      </c>
      <c r="CF60">
        <v>1.092387517241883E-3</v>
      </c>
      <c r="CG60">
        <v>1.6480252576891231E-3</v>
      </c>
      <c r="CH60">
        <v>2.2283949080766459E-3</v>
      </c>
      <c r="CI60">
        <v>1.5037195629233908E-3</v>
      </c>
      <c r="CJ60">
        <v>5.3226724468601883E-3</v>
      </c>
      <c r="CK60">
        <v>3.4228326346396748E-3</v>
      </c>
      <c r="CL60">
        <v>4.8698219573155716E-4</v>
      </c>
      <c r="CM60">
        <v>3.8045065976016979E-4</v>
      </c>
      <c r="CN60">
        <v>1.2915898664093213E-3</v>
      </c>
      <c r="CO60">
        <v>1.6418024949344124E-3</v>
      </c>
      <c r="CP60">
        <v>1.4697766127591471E-3</v>
      </c>
      <c r="CQ60">
        <v>2.0636773010480062E-4</v>
      </c>
      <c r="CR60">
        <v>2.8649889272196064E-4</v>
      </c>
      <c r="CS60">
        <v>1.0058006724844722E-3</v>
      </c>
      <c r="CT60">
        <v>2.2008479289473948E-3</v>
      </c>
      <c r="CU60">
        <v>1.9679677177685626E-3</v>
      </c>
      <c r="CV60">
        <v>1.5370077126289235E-3</v>
      </c>
      <c r="CW60">
        <v>2.120316647592903E-3</v>
      </c>
      <c r="CX60">
        <v>1.4644640308843387E-3</v>
      </c>
      <c r="CY60">
        <v>1.8776491013210437E-3</v>
      </c>
      <c r="CZ60">
        <v>1.0090797777133494E-3</v>
      </c>
      <c r="DA60">
        <v>8.0968713385322821E-4</v>
      </c>
      <c r="DB60">
        <v>1.3648430195296812E-3</v>
      </c>
      <c r="DC60">
        <v>8.2825816912584192E-4</v>
      </c>
      <c r="DD60">
        <v>1.0240654388269169E-2</v>
      </c>
      <c r="DE60">
        <v>1.7341645242471241E-3</v>
      </c>
      <c r="DF60">
        <v>2.1958024332766608E-3</v>
      </c>
      <c r="DG60">
        <v>1.717284630882914E-3</v>
      </c>
      <c r="DH60">
        <v>2.4605513787609289E-3</v>
      </c>
      <c r="DI60">
        <v>2.0795287331257625E-3</v>
      </c>
      <c r="DJ60">
        <v>3.3845878637453015E-3</v>
      </c>
      <c r="DK60">
        <v>2.074943429839069E-3</v>
      </c>
      <c r="DL60">
        <v>3.0187934424355474E-4</v>
      </c>
      <c r="DM60" s="54"/>
    </row>
    <row r="61" spans="1:117" x14ac:dyDescent="0.4">
      <c r="A61">
        <v>60</v>
      </c>
      <c r="B61">
        <v>1.1809445777678465E-3</v>
      </c>
      <c r="C61">
        <v>1.0448050663210595E-3</v>
      </c>
      <c r="D61">
        <v>1.6702200178063083E-3</v>
      </c>
      <c r="E61">
        <v>4.4470389664511036E-3</v>
      </c>
      <c r="F61">
        <v>7.7067406873672297E-4</v>
      </c>
      <c r="G61">
        <v>4.20781652098792E-3</v>
      </c>
      <c r="H61">
        <v>2.19210793228845E-3</v>
      </c>
      <c r="I61">
        <v>9.5272403827375142E-4</v>
      </c>
      <c r="J61">
        <v>4.8058315241413646E-4</v>
      </c>
      <c r="K61">
        <v>4.447913591879656E-4</v>
      </c>
      <c r="L61">
        <v>1.9761393458083759E-3</v>
      </c>
      <c r="M61">
        <v>9.9941737186878647E-4</v>
      </c>
      <c r="N61">
        <v>1.9644159256060442E-3</v>
      </c>
      <c r="O61">
        <v>1.2574384632787498E-3</v>
      </c>
      <c r="P61">
        <v>2.6921226690078061E-3</v>
      </c>
      <c r="Q61">
        <v>1.4455370725685378E-3</v>
      </c>
      <c r="R61">
        <v>1.9340777521593528E-3</v>
      </c>
      <c r="S61">
        <v>1.8877994797504936E-3</v>
      </c>
      <c r="T61">
        <v>1.5324020120988269E-3</v>
      </c>
      <c r="U61">
        <v>1.553660163858332E-3</v>
      </c>
      <c r="V61">
        <v>1.8287266479455812E-3</v>
      </c>
      <c r="W61">
        <v>1.629253101662489E-3</v>
      </c>
      <c r="X61">
        <v>1.8347493429828781E-3</v>
      </c>
      <c r="Y61">
        <v>9.7825959850354879E-4</v>
      </c>
      <c r="Z61">
        <v>1.3344256119358325E-3</v>
      </c>
      <c r="AA61">
        <v>8.6480080199016882E-4</v>
      </c>
      <c r="AB61">
        <v>1.2503761918213484E-3</v>
      </c>
      <c r="AC61">
        <v>1.6545985595684313E-3</v>
      </c>
      <c r="AD61">
        <v>4.4886321765240958E-4</v>
      </c>
      <c r="AE61">
        <v>5.7379336141139806E-4</v>
      </c>
      <c r="AF61">
        <v>1.2278961576571174E-3</v>
      </c>
      <c r="AG61">
        <v>1.0717278750376556E-3</v>
      </c>
      <c r="AH61">
        <v>1.2828122031538793E-3</v>
      </c>
      <c r="AI61">
        <v>2.516137170698493E-3</v>
      </c>
      <c r="AJ61">
        <v>1.8997148218555765E-3</v>
      </c>
      <c r="AK61">
        <v>2.0362387279057267E-3</v>
      </c>
      <c r="AL61">
        <v>4.7678794195519391E-4</v>
      </c>
      <c r="AM61">
        <v>1.2280616565233818E-3</v>
      </c>
      <c r="AN61">
        <v>7.4273335620265936E-4</v>
      </c>
      <c r="AO61">
        <v>1.0512095856021182E-3</v>
      </c>
      <c r="AP61">
        <v>9.5861668804573174E-4</v>
      </c>
      <c r="AQ61">
        <v>1.1539616032530228E-3</v>
      </c>
      <c r="AR61">
        <v>1.0707378860933823E-3</v>
      </c>
      <c r="AS61">
        <v>1.2972672896380863E-3</v>
      </c>
      <c r="AT61">
        <v>9.0870657896121307E-4</v>
      </c>
      <c r="AU61">
        <v>1.4193220020646093E-3</v>
      </c>
      <c r="AV61">
        <v>1.0646614528609514E-3</v>
      </c>
      <c r="AW61">
        <v>7.7323309149614997E-4</v>
      </c>
      <c r="AX61">
        <v>1.000077467992051E-3</v>
      </c>
      <c r="AY61">
        <v>1.448217067643138E-3</v>
      </c>
      <c r="AZ61">
        <v>1.0179278909472824E-3</v>
      </c>
      <c r="BA61">
        <v>1.2222902408944858E-3</v>
      </c>
      <c r="BB61">
        <v>1.2656574807599174E-3</v>
      </c>
      <c r="BC61">
        <v>1.4562885920919658E-3</v>
      </c>
      <c r="BD61">
        <v>1.1292070135543119E-3</v>
      </c>
      <c r="BE61">
        <v>3.0511857751644128E-3</v>
      </c>
      <c r="BF61">
        <v>4.3719085558887628E-3</v>
      </c>
      <c r="BG61">
        <v>3.4074718872607723E-3</v>
      </c>
      <c r="BH61">
        <v>4.9021865451842695E-3</v>
      </c>
      <c r="BI61">
        <v>1.0111040285832125</v>
      </c>
      <c r="BJ61">
        <v>9.8850298323322257E-3</v>
      </c>
      <c r="BK61">
        <v>6.9674483752728946E-3</v>
      </c>
      <c r="BL61">
        <v>1.3805308694030058E-3</v>
      </c>
      <c r="BM61">
        <v>3.6273144854791941E-3</v>
      </c>
      <c r="BN61">
        <v>1.9625492143781789E-3</v>
      </c>
      <c r="BO61">
        <v>1.5829871730432272E-3</v>
      </c>
      <c r="BP61">
        <v>9.7895398292356163E-4</v>
      </c>
      <c r="BQ61">
        <v>1.4182147059446548E-3</v>
      </c>
      <c r="BR61">
        <v>1.5667637077542991E-3</v>
      </c>
      <c r="BS61">
        <v>3.5144517110528113E-3</v>
      </c>
      <c r="BT61">
        <v>5.0794746428061994E-3</v>
      </c>
      <c r="BU61">
        <v>3.1409354989433702E-3</v>
      </c>
      <c r="BV61">
        <v>3.2788601548519565E-3</v>
      </c>
      <c r="BW61">
        <v>7.3751339327999209E-4</v>
      </c>
      <c r="BX61">
        <v>6.3153212711707129E-4</v>
      </c>
      <c r="BY61">
        <v>9.9218449887026748E-4</v>
      </c>
      <c r="BZ61">
        <v>9.4941783129650378E-4</v>
      </c>
      <c r="CA61">
        <v>1.1763398933340864E-3</v>
      </c>
      <c r="CB61">
        <v>1.0672816076180856E-3</v>
      </c>
      <c r="CC61">
        <v>1.5975280010867882E-3</v>
      </c>
      <c r="CD61">
        <v>1.738347013406989E-3</v>
      </c>
      <c r="CE61">
        <v>2.0513032692218917E-3</v>
      </c>
      <c r="CF61">
        <v>6.9424534787278474E-4</v>
      </c>
      <c r="CG61">
        <v>7.8442904169382993E-4</v>
      </c>
      <c r="CH61">
        <v>1.6259432242317913E-3</v>
      </c>
      <c r="CI61">
        <v>1.0063023132336139E-3</v>
      </c>
      <c r="CJ61">
        <v>9.8413479345774418E-4</v>
      </c>
      <c r="CK61">
        <v>2.0021130858920524E-3</v>
      </c>
      <c r="CL61">
        <v>1.6631090202465581E-4</v>
      </c>
      <c r="CM61">
        <v>2.2948037601044316E-4</v>
      </c>
      <c r="CN61">
        <v>4.2964954425664338E-4</v>
      </c>
      <c r="CO61">
        <v>5.3033009081795285E-4</v>
      </c>
      <c r="CP61">
        <v>8.3669138527496295E-4</v>
      </c>
      <c r="CQ61">
        <v>2.8036308422559162E-4</v>
      </c>
      <c r="CR61">
        <v>3.5393532739728099E-4</v>
      </c>
      <c r="CS61">
        <v>6.1321906598537886E-4</v>
      </c>
      <c r="CT61">
        <v>9.4758971042135226E-4</v>
      </c>
      <c r="CU61">
        <v>6.9969205486725508E-4</v>
      </c>
      <c r="CV61">
        <v>5.9224512018024524E-4</v>
      </c>
      <c r="CW61">
        <v>9.7762273298198201E-4</v>
      </c>
      <c r="CX61">
        <v>9.5975423872846565E-4</v>
      </c>
      <c r="CY61">
        <v>1.2051287405595885E-3</v>
      </c>
      <c r="CZ61">
        <v>5.7163896528958315E-4</v>
      </c>
      <c r="DA61">
        <v>4.8518498832645485E-4</v>
      </c>
      <c r="DB61">
        <v>8.2943598094570021E-4</v>
      </c>
      <c r="DC61">
        <v>4.9154411082192207E-4</v>
      </c>
      <c r="DD61">
        <v>8.3474603289760113E-4</v>
      </c>
      <c r="DE61">
        <v>6.7316287653118232E-4</v>
      </c>
      <c r="DF61">
        <v>1.6779215588340615E-3</v>
      </c>
      <c r="DG61">
        <v>1.7660105653445541E-3</v>
      </c>
      <c r="DH61">
        <v>3.0204057303800944E-3</v>
      </c>
      <c r="DI61">
        <v>2.7538498682256199E-3</v>
      </c>
      <c r="DJ61">
        <v>3.2310377977400706E-3</v>
      </c>
      <c r="DK61">
        <v>1.3474539859336342E-3</v>
      </c>
      <c r="DL61">
        <v>2.4985374335803156E-4</v>
      </c>
      <c r="DM61" s="54"/>
    </row>
    <row r="62" spans="1:117" x14ac:dyDescent="0.4">
      <c r="A62">
        <v>61</v>
      </c>
      <c r="B62">
        <v>2.1809569136364563E-4</v>
      </c>
      <c r="C62">
        <v>1.7179773286294875E-4</v>
      </c>
      <c r="D62">
        <v>1.984681156792572E-4</v>
      </c>
      <c r="E62">
        <v>4.9529202539600771E-4</v>
      </c>
      <c r="F62">
        <v>1.5145148016456052E-4</v>
      </c>
      <c r="G62">
        <v>3.2847444834896281E-4</v>
      </c>
      <c r="H62">
        <v>3.7107744182209387E-4</v>
      </c>
      <c r="I62">
        <v>1.6917201747156628E-4</v>
      </c>
      <c r="J62">
        <v>1.0100643302368107E-4</v>
      </c>
      <c r="K62">
        <v>7.8950514483195163E-5</v>
      </c>
      <c r="L62">
        <v>4.3149273786535335E-4</v>
      </c>
      <c r="M62">
        <v>1.9505054118713311E-4</v>
      </c>
      <c r="N62">
        <v>1.9545336311392226E-4</v>
      </c>
      <c r="O62">
        <v>2.4379329183334825E-4</v>
      </c>
      <c r="P62">
        <v>3.7990506094494537E-4</v>
      </c>
      <c r="Q62">
        <v>2.9509602352813843E-4</v>
      </c>
      <c r="R62">
        <v>4.4820919667799152E-4</v>
      </c>
      <c r="S62">
        <v>4.2866477413937748E-4</v>
      </c>
      <c r="T62">
        <v>3.3006806718914811E-4</v>
      </c>
      <c r="U62">
        <v>3.6815878708321419E-4</v>
      </c>
      <c r="V62">
        <v>3.2377535451225315E-4</v>
      </c>
      <c r="W62">
        <v>3.6332238066412144E-4</v>
      </c>
      <c r="X62">
        <v>3.486148265801958E-4</v>
      </c>
      <c r="Y62">
        <v>1.8362941496454402E-4</v>
      </c>
      <c r="Z62">
        <v>2.1484750099639891E-4</v>
      </c>
      <c r="AA62">
        <v>1.8946731073563343E-4</v>
      </c>
      <c r="AB62">
        <v>2.9046284641283377E-4</v>
      </c>
      <c r="AC62">
        <v>4.2155852485135757E-4</v>
      </c>
      <c r="AD62">
        <v>8.1798041315025584E-5</v>
      </c>
      <c r="AE62">
        <v>1.5114179185938729E-4</v>
      </c>
      <c r="AF62">
        <v>3.6895516134633952E-4</v>
      </c>
      <c r="AG62">
        <v>2.3431227495450676E-4</v>
      </c>
      <c r="AH62">
        <v>3.0734427135119925E-4</v>
      </c>
      <c r="AI62">
        <v>3.2267061198630636E-4</v>
      </c>
      <c r="AJ62">
        <v>3.0204195894738674E-4</v>
      </c>
      <c r="AK62">
        <v>3.6679412963930373E-4</v>
      </c>
      <c r="AL62">
        <v>1.1938571246799055E-4</v>
      </c>
      <c r="AM62">
        <v>2.0950820853385323E-4</v>
      </c>
      <c r="AN62">
        <v>1.7627898745878933E-4</v>
      </c>
      <c r="AO62">
        <v>2.2236243789074833E-4</v>
      </c>
      <c r="AP62">
        <v>2.1035194520093196E-4</v>
      </c>
      <c r="AQ62">
        <v>2.2994539960248826E-4</v>
      </c>
      <c r="AR62">
        <v>1.9535596133141367E-4</v>
      </c>
      <c r="AS62">
        <v>2.1588299265223407E-4</v>
      </c>
      <c r="AT62">
        <v>2.2045155624089041E-4</v>
      </c>
      <c r="AU62">
        <v>2.9677224686942041E-4</v>
      </c>
      <c r="AV62">
        <v>2.2299187109038759E-4</v>
      </c>
      <c r="AW62">
        <v>1.7233441708900264E-4</v>
      </c>
      <c r="AX62">
        <v>1.9664744482970122E-4</v>
      </c>
      <c r="AY62">
        <v>3.0575534170215139E-4</v>
      </c>
      <c r="AZ62">
        <v>2.1385148554785269E-4</v>
      </c>
      <c r="BA62">
        <v>2.3583682498372035E-4</v>
      </c>
      <c r="BB62">
        <v>1.9095402151975488E-4</v>
      </c>
      <c r="BC62">
        <v>3.2051766116642075E-4</v>
      </c>
      <c r="BD62">
        <v>2.604745714786235E-4</v>
      </c>
      <c r="BE62">
        <v>6.418771690696088E-4</v>
      </c>
      <c r="BF62">
        <v>3.4263322510969424E-4</v>
      </c>
      <c r="BG62">
        <v>3.2315319749547924E-4</v>
      </c>
      <c r="BH62">
        <v>2.2927835548043282E-4</v>
      </c>
      <c r="BI62">
        <v>2.4867246067291769E-4</v>
      </c>
      <c r="BJ62">
        <v>1.0422107164260053</v>
      </c>
      <c r="BK62">
        <v>3.3519804827178029E-3</v>
      </c>
      <c r="BL62">
        <v>3.2344240526559242E-4</v>
      </c>
      <c r="BM62">
        <v>2.2359567439431371E-4</v>
      </c>
      <c r="BN62">
        <v>1.7760303467712844E-4</v>
      </c>
      <c r="BO62">
        <v>1.35114611192372E-4</v>
      </c>
      <c r="BP62">
        <v>1.297395023382446E-4</v>
      </c>
      <c r="BQ62">
        <v>1.8788720266768141E-4</v>
      </c>
      <c r="BR62">
        <v>1.6536237520882653E-4</v>
      </c>
      <c r="BS62">
        <v>1.2416876355699766E-3</v>
      </c>
      <c r="BT62">
        <v>6.8660970519279925E-4</v>
      </c>
      <c r="BU62">
        <v>3.0409473168211922E-4</v>
      </c>
      <c r="BV62">
        <v>6.2373334234091811E-4</v>
      </c>
      <c r="BW62">
        <v>1.3967848951997001E-4</v>
      </c>
      <c r="BX62">
        <v>1.5078586179074986E-4</v>
      </c>
      <c r="BY62">
        <v>1.7182669021271378E-4</v>
      </c>
      <c r="BZ62">
        <v>2.0841121476733969E-4</v>
      </c>
      <c r="CA62">
        <v>1.8095745516642466E-4</v>
      </c>
      <c r="CB62">
        <v>2.1075202953964336E-4</v>
      </c>
      <c r="CC62">
        <v>1.7439782891009125E-4</v>
      </c>
      <c r="CD62">
        <v>1.6510672398918695E-4</v>
      </c>
      <c r="CE62">
        <v>2.5418200364752004E-4</v>
      </c>
      <c r="CF62">
        <v>1.2644777172223054E-4</v>
      </c>
      <c r="CG62">
        <v>1.3689835086022753E-4</v>
      </c>
      <c r="CH62">
        <v>1.3945514772489576E-4</v>
      </c>
      <c r="CI62">
        <v>1.1217462342450027E-4</v>
      </c>
      <c r="CJ62">
        <v>1.8355902384018422E-4</v>
      </c>
      <c r="CK62">
        <v>2.2523099776139812E-4</v>
      </c>
      <c r="CL62">
        <v>2.8547616443051491E-5</v>
      </c>
      <c r="CM62">
        <v>3.9989804435837353E-5</v>
      </c>
      <c r="CN62">
        <v>8.2806675132207199E-5</v>
      </c>
      <c r="CO62">
        <v>1.0235321384748353E-4</v>
      </c>
      <c r="CP62">
        <v>1.7396890074377892E-4</v>
      </c>
      <c r="CQ62">
        <v>5.3991990658514577E-5</v>
      </c>
      <c r="CR62">
        <v>6.7881421221350669E-5</v>
      </c>
      <c r="CS62">
        <v>1.0561184954911143E-4</v>
      </c>
      <c r="CT62">
        <v>1.1703142017857975E-4</v>
      </c>
      <c r="CU62">
        <v>9.8499355377946167E-5</v>
      </c>
      <c r="CV62">
        <v>8.8341306731512409E-5</v>
      </c>
      <c r="CW62">
        <v>2.1660137021163427E-4</v>
      </c>
      <c r="CX62">
        <v>1.2057751092401411E-4</v>
      </c>
      <c r="CY62">
        <v>2.2047711348087038E-4</v>
      </c>
      <c r="CZ62">
        <v>9.7754860447260236E-5</v>
      </c>
      <c r="DA62">
        <v>8.8949749956765111E-5</v>
      </c>
      <c r="DB62">
        <v>1.343471256702568E-4</v>
      </c>
      <c r="DC62">
        <v>8.8602198371311649E-5</v>
      </c>
      <c r="DD62">
        <v>1.5324701547200263E-4</v>
      </c>
      <c r="DE62">
        <v>1.2284254127841211E-4</v>
      </c>
      <c r="DF62">
        <v>1.439440889354306E-4</v>
      </c>
      <c r="DG62">
        <v>1.7580920622632272E-4</v>
      </c>
      <c r="DH62">
        <v>1.9363963922874574E-4</v>
      </c>
      <c r="DI62">
        <v>4.5665578592030029E-4</v>
      </c>
      <c r="DJ62">
        <v>3.7218319132691041E-3</v>
      </c>
      <c r="DK62">
        <v>2.2168177539289442E-4</v>
      </c>
      <c r="DL62">
        <v>3.6707132242686548E-5</v>
      </c>
      <c r="DM62" s="54"/>
    </row>
    <row r="63" spans="1:117" x14ac:dyDescent="0.4">
      <c r="A63">
        <v>62</v>
      </c>
      <c r="B63">
        <v>4.4314818564787821E-3</v>
      </c>
      <c r="C63">
        <v>3.2106420029280351E-3</v>
      </c>
      <c r="D63">
        <v>6.2450682347932199E-3</v>
      </c>
      <c r="E63">
        <v>2.4708984050252927E-2</v>
      </c>
      <c r="F63">
        <v>2.5096424306164668E-3</v>
      </c>
      <c r="G63">
        <v>1.5936417696097233E-2</v>
      </c>
      <c r="H63">
        <v>9.1306331003157357E-3</v>
      </c>
      <c r="I63">
        <v>6.6979932081268692E-3</v>
      </c>
      <c r="J63">
        <v>2.9447633191422803E-3</v>
      </c>
      <c r="K63">
        <v>2.4464295480825793E-3</v>
      </c>
      <c r="L63">
        <v>1.723838020675246E-2</v>
      </c>
      <c r="M63">
        <v>7.9661923452356131E-3</v>
      </c>
      <c r="N63">
        <v>8.9330332408749536E-3</v>
      </c>
      <c r="O63">
        <v>4.2108242731535997E-3</v>
      </c>
      <c r="P63">
        <v>1.0989939138102964E-2</v>
      </c>
      <c r="Q63">
        <v>4.0807312857963594E-3</v>
      </c>
      <c r="R63">
        <v>5.3945920752443153E-3</v>
      </c>
      <c r="S63">
        <v>5.2777329768488156E-3</v>
      </c>
      <c r="T63">
        <v>3.8728907306111999E-3</v>
      </c>
      <c r="U63">
        <v>4.1284357910316115E-3</v>
      </c>
      <c r="V63">
        <v>4.8577887869015188E-3</v>
      </c>
      <c r="W63">
        <v>4.7338083785986324E-3</v>
      </c>
      <c r="X63">
        <v>5.6164314018060154E-3</v>
      </c>
      <c r="Y63">
        <v>2.8164727413081212E-3</v>
      </c>
      <c r="Z63">
        <v>4.4274258842162276E-3</v>
      </c>
      <c r="AA63">
        <v>1.9833994756327548E-3</v>
      </c>
      <c r="AB63">
        <v>3.3552104202133541E-3</v>
      </c>
      <c r="AC63">
        <v>4.7069716342267509E-3</v>
      </c>
      <c r="AD63">
        <v>1.1077921245899239E-3</v>
      </c>
      <c r="AE63">
        <v>1.0747397146093362E-3</v>
      </c>
      <c r="AF63">
        <v>2.5033374684914423E-3</v>
      </c>
      <c r="AG63">
        <v>3.1370028177675866E-3</v>
      </c>
      <c r="AH63">
        <v>5.7596483216172754E-3</v>
      </c>
      <c r="AI63">
        <v>5.6467951617075853E-3</v>
      </c>
      <c r="AJ63">
        <v>5.390826298794016E-3</v>
      </c>
      <c r="AK63">
        <v>8.0532411251448451E-3</v>
      </c>
      <c r="AL63">
        <v>2.9712304647350422E-3</v>
      </c>
      <c r="AM63">
        <v>4.4887237361880125E-3</v>
      </c>
      <c r="AN63">
        <v>1.5151634559106581E-3</v>
      </c>
      <c r="AO63">
        <v>6.6081349810678796E-3</v>
      </c>
      <c r="AP63">
        <v>3.065494840461409E-3</v>
      </c>
      <c r="AQ63">
        <v>7.4662307271882106E-3</v>
      </c>
      <c r="AR63">
        <v>2.4080282729967745E-3</v>
      </c>
      <c r="AS63">
        <v>8.5565128616715853E-3</v>
      </c>
      <c r="AT63">
        <v>3.8994346452099144E-3</v>
      </c>
      <c r="AU63">
        <v>6.6300625116989063E-3</v>
      </c>
      <c r="AV63">
        <v>6.3881366446885447E-3</v>
      </c>
      <c r="AW63">
        <v>4.2609909092494683E-3</v>
      </c>
      <c r="AX63">
        <v>6.575914787469112E-3</v>
      </c>
      <c r="AY63">
        <v>1.1798339793485329E-2</v>
      </c>
      <c r="AZ63">
        <v>3.5237901397608398E-3</v>
      </c>
      <c r="BA63">
        <v>1.0775339761977813E-2</v>
      </c>
      <c r="BB63">
        <v>7.2971197894208459E-3</v>
      </c>
      <c r="BC63">
        <v>2.4769453945107336E-2</v>
      </c>
      <c r="BD63">
        <v>6.6561255089503477E-3</v>
      </c>
      <c r="BE63">
        <v>1.5585279676828264E-2</v>
      </c>
      <c r="BF63">
        <v>2.7045886959417537E-2</v>
      </c>
      <c r="BG63">
        <v>9.3971036193015167E-3</v>
      </c>
      <c r="BH63">
        <v>8.4880579372651581E-3</v>
      </c>
      <c r="BI63">
        <v>1.5138332338480916E-2</v>
      </c>
      <c r="BJ63">
        <v>1.4690284045294707E-2</v>
      </c>
      <c r="BK63">
        <v>1.021291034700728</v>
      </c>
      <c r="BL63">
        <v>4.9462306512729863E-3</v>
      </c>
      <c r="BM63">
        <v>1.0392548219215376E-2</v>
      </c>
      <c r="BN63">
        <v>4.694002590492301E-3</v>
      </c>
      <c r="BO63">
        <v>2.8228819827713718E-3</v>
      </c>
      <c r="BP63">
        <v>2.5564319722926206E-3</v>
      </c>
      <c r="BQ63">
        <v>4.7198682919202704E-3</v>
      </c>
      <c r="BR63">
        <v>3.2201215822543132E-3</v>
      </c>
      <c r="BS63">
        <v>5.9220588509958129E-3</v>
      </c>
      <c r="BT63">
        <v>6.6130047190255383E-3</v>
      </c>
      <c r="BU63">
        <v>4.6307389610917475E-3</v>
      </c>
      <c r="BV63">
        <v>4.8688377526718684E-3</v>
      </c>
      <c r="BW63">
        <v>3.1021051582269289E-3</v>
      </c>
      <c r="BX63">
        <v>2.0261162070344262E-3</v>
      </c>
      <c r="BY63">
        <v>2.2687736336528038E-3</v>
      </c>
      <c r="BZ63">
        <v>2.4261750429267295E-3</v>
      </c>
      <c r="CA63">
        <v>2.5661474526259445E-3</v>
      </c>
      <c r="CB63">
        <v>4.0802716068553992E-3</v>
      </c>
      <c r="CC63">
        <v>5.4932532264288809E-3</v>
      </c>
      <c r="CD63">
        <v>5.4990773372934317E-3</v>
      </c>
      <c r="CE63">
        <v>4.7267255138120166E-3</v>
      </c>
      <c r="CF63">
        <v>2.4057480083693574E-3</v>
      </c>
      <c r="CG63">
        <v>2.4136835575516834E-3</v>
      </c>
      <c r="CH63">
        <v>2.6853424516304629E-3</v>
      </c>
      <c r="CI63">
        <v>1.6798964159611875E-3</v>
      </c>
      <c r="CJ63">
        <v>3.3744248989827702E-3</v>
      </c>
      <c r="CK63">
        <v>5.3687600346357242E-3</v>
      </c>
      <c r="CL63">
        <v>6.3101176277862391E-4</v>
      </c>
      <c r="CM63">
        <v>6.1532780477754998E-4</v>
      </c>
      <c r="CN63">
        <v>1.2374507225535859E-3</v>
      </c>
      <c r="CO63">
        <v>1.6555035131220006E-3</v>
      </c>
      <c r="CP63">
        <v>3.2197511513227554E-3</v>
      </c>
      <c r="CQ63">
        <v>4.6432902447323765E-4</v>
      </c>
      <c r="CR63">
        <v>6.2013868762045841E-4</v>
      </c>
      <c r="CS63">
        <v>1.7845025455691809E-3</v>
      </c>
      <c r="CT63">
        <v>3.0336458655348519E-3</v>
      </c>
      <c r="CU63">
        <v>2.2458431741456978E-3</v>
      </c>
      <c r="CV63">
        <v>2.0263197626848367E-3</v>
      </c>
      <c r="CW63">
        <v>4.320043314002279E-3</v>
      </c>
      <c r="CX63">
        <v>2.3581936576830731E-3</v>
      </c>
      <c r="CY63">
        <v>4.4859508374570419E-3</v>
      </c>
      <c r="CZ63">
        <v>1.7414263264042395E-3</v>
      </c>
      <c r="DA63">
        <v>1.4032659311588502E-3</v>
      </c>
      <c r="DB63">
        <v>2.3762663909615172E-3</v>
      </c>
      <c r="DC63">
        <v>1.6132465150840328E-3</v>
      </c>
      <c r="DD63">
        <v>1.6576114525509915E-3</v>
      </c>
      <c r="DE63">
        <v>1.5594577529610795E-3</v>
      </c>
      <c r="DF63">
        <v>2.5993434572698453E-3</v>
      </c>
      <c r="DG63">
        <v>2.5791989939473177E-3</v>
      </c>
      <c r="DH63">
        <v>3.5894128041453564E-3</v>
      </c>
      <c r="DI63">
        <v>1.1245935820702584E-2</v>
      </c>
      <c r="DJ63">
        <v>2.1265331235418045E-2</v>
      </c>
      <c r="DK63">
        <v>3.5536676511505865E-3</v>
      </c>
      <c r="DL63">
        <v>5.2959220329504373E-4</v>
      </c>
      <c r="DM63" s="54"/>
    </row>
    <row r="64" spans="1:117" x14ac:dyDescent="0.4">
      <c r="A64">
        <v>63</v>
      </c>
      <c r="B64">
        <v>4.4000105802632347E-4</v>
      </c>
      <c r="C64">
        <v>4.2456157723513567E-4</v>
      </c>
      <c r="D64">
        <v>3.9886058890109706E-4</v>
      </c>
      <c r="E64">
        <v>7.4210711506478495E-4</v>
      </c>
      <c r="F64">
        <v>2.5056773085542386E-4</v>
      </c>
      <c r="G64">
        <v>5.7153390771133886E-4</v>
      </c>
      <c r="H64">
        <v>6.003824009451549E-4</v>
      </c>
      <c r="I64">
        <v>3.0492137876427769E-4</v>
      </c>
      <c r="J64">
        <v>2.3512832402846647E-4</v>
      </c>
      <c r="K64">
        <v>2.3715029779936334E-4</v>
      </c>
      <c r="L64">
        <v>7.4105724391170967E-4</v>
      </c>
      <c r="M64">
        <v>3.8084471020206369E-4</v>
      </c>
      <c r="N64">
        <v>4.427780408517706E-4</v>
      </c>
      <c r="O64">
        <v>5.1608801986521228E-4</v>
      </c>
      <c r="P64">
        <v>6.7829904736916463E-4</v>
      </c>
      <c r="Q64">
        <v>6.3051956174184224E-4</v>
      </c>
      <c r="R64">
        <v>6.4347852578440523E-4</v>
      </c>
      <c r="S64">
        <v>7.6973218866765406E-4</v>
      </c>
      <c r="T64">
        <v>6.8599206342256371E-4</v>
      </c>
      <c r="U64">
        <v>5.8407714293455656E-4</v>
      </c>
      <c r="V64">
        <v>6.3172306620776989E-4</v>
      </c>
      <c r="W64">
        <v>7.8037780239660539E-4</v>
      </c>
      <c r="X64">
        <v>2.3486399024759525E-3</v>
      </c>
      <c r="Y64">
        <v>1.003625419657092E-3</v>
      </c>
      <c r="Z64">
        <v>1.0541964070887471E-3</v>
      </c>
      <c r="AA64">
        <v>4.5877569070117591E-4</v>
      </c>
      <c r="AB64">
        <v>5.3912925400127656E-4</v>
      </c>
      <c r="AC64">
        <v>2.4904007700108474E-3</v>
      </c>
      <c r="AD64">
        <v>3.0276100038784473E-4</v>
      </c>
      <c r="AE64">
        <v>2.5261158138470917E-4</v>
      </c>
      <c r="AF64">
        <v>4.9508636582879667E-4</v>
      </c>
      <c r="AG64">
        <v>5.1770278507240724E-4</v>
      </c>
      <c r="AH64">
        <v>5.6250193546290969E-4</v>
      </c>
      <c r="AI64">
        <v>5.7914166277883131E-4</v>
      </c>
      <c r="AJ64">
        <v>1.1843436906791391E-3</v>
      </c>
      <c r="AK64">
        <v>1.1857061087092965E-3</v>
      </c>
      <c r="AL64">
        <v>2.5392919105338309E-4</v>
      </c>
      <c r="AM64">
        <v>5.5459817687885998E-4</v>
      </c>
      <c r="AN64">
        <v>3.4114274287709502E-4</v>
      </c>
      <c r="AO64">
        <v>6.1924299245367219E-4</v>
      </c>
      <c r="AP64">
        <v>5.2726533308750415E-4</v>
      </c>
      <c r="AQ64">
        <v>8.9628520735053044E-4</v>
      </c>
      <c r="AR64">
        <v>5.8689229973866422E-4</v>
      </c>
      <c r="AS64">
        <v>5.2041520700549747E-4</v>
      </c>
      <c r="AT64">
        <v>4.0406990152646178E-4</v>
      </c>
      <c r="AU64">
        <v>7.9494075363833701E-4</v>
      </c>
      <c r="AV64">
        <v>9.4783864137499565E-4</v>
      </c>
      <c r="AW64">
        <v>4.7475874621688829E-4</v>
      </c>
      <c r="AX64">
        <v>5.2356721259547579E-4</v>
      </c>
      <c r="AY64">
        <v>5.4739374916787961E-4</v>
      </c>
      <c r="AZ64">
        <v>5.3275575376203542E-4</v>
      </c>
      <c r="BA64">
        <v>1.0873011987879246E-3</v>
      </c>
      <c r="BB64">
        <v>4.8437682476966339E-4</v>
      </c>
      <c r="BC64">
        <v>6.1440000844225522E-4</v>
      </c>
      <c r="BD64">
        <v>1.1240088231712136E-2</v>
      </c>
      <c r="BE64">
        <v>1.5866252978277888E-3</v>
      </c>
      <c r="BF64">
        <v>9.6606688431008394E-4</v>
      </c>
      <c r="BG64">
        <v>1.0637151030519413E-3</v>
      </c>
      <c r="BH64">
        <v>3.683397471293435E-4</v>
      </c>
      <c r="BI64">
        <v>6.0765188764945737E-4</v>
      </c>
      <c r="BJ64">
        <v>7.0014362190659357E-4</v>
      </c>
      <c r="BK64">
        <v>6.9871950665889246E-4</v>
      </c>
      <c r="BL64">
        <v>1.0039065860700516</v>
      </c>
      <c r="BM64">
        <v>5.4686488708490075E-4</v>
      </c>
      <c r="BN64">
        <v>3.8590807869183378E-4</v>
      </c>
      <c r="BO64">
        <v>3.4690515651945967E-4</v>
      </c>
      <c r="BP64">
        <v>3.9797322111706713E-4</v>
      </c>
      <c r="BQ64">
        <v>5.3833912310757793E-4</v>
      </c>
      <c r="BR64">
        <v>6.9309986373390295E-4</v>
      </c>
      <c r="BS64">
        <v>8.7563287365735928E-3</v>
      </c>
      <c r="BT64">
        <v>4.4598623829925138E-3</v>
      </c>
      <c r="BU64">
        <v>1.5992841200197496E-3</v>
      </c>
      <c r="BV64">
        <v>2.4522261793133164E-3</v>
      </c>
      <c r="BW64">
        <v>4.9852951719349273E-4</v>
      </c>
      <c r="BX64">
        <v>6.1232145031641912E-4</v>
      </c>
      <c r="BY64">
        <v>7.1366237968627179E-4</v>
      </c>
      <c r="BZ64">
        <v>4.8548014685556557E-4</v>
      </c>
      <c r="CA64">
        <v>5.2324139941636741E-4</v>
      </c>
      <c r="CB64">
        <v>6.1780985533077006E-4</v>
      </c>
      <c r="CC64">
        <v>4.709572424424056E-4</v>
      </c>
      <c r="CD64">
        <v>5.3109749088600775E-4</v>
      </c>
      <c r="CE64">
        <v>7.3627605071925129E-4</v>
      </c>
      <c r="CF64">
        <v>4.5896427547851599E-4</v>
      </c>
      <c r="CG64">
        <v>4.3879305469208494E-4</v>
      </c>
      <c r="CH64">
        <v>1.9999664925025125E-3</v>
      </c>
      <c r="CI64">
        <v>6.5620366734037497E-4</v>
      </c>
      <c r="CJ64">
        <v>3.4029859379614837E-4</v>
      </c>
      <c r="CK64">
        <v>4.6267000584820694E-4</v>
      </c>
      <c r="CL64">
        <v>2.1428483967888908E-4</v>
      </c>
      <c r="CM64">
        <v>8.7349153137704618E-5</v>
      </c>
      <c r="CN64">
        <v>2.6097369565202926E-4</v>
      </c>
      <c r="CO64">
        <v>3.779247229741973E-4</v>
      </c>
      <c r="CP64">
        <v>6.3600923266647538E-4</v>
      </c>
      <c r="CQ64">
        <v>2.4739019230343246E-4</v>
      </c>
      <c r="CR64">
        <v>3.1531170846551545E-4</v>
      </c>
      <c r="CS64">
        <v>9.3733623126533619E-4</v>
      </c>
      <c r="CT64">
        <v>1.0934660113867335E-3</v>
      </c>
      <c r="CU64">
        <v>4.4259038368933359E-4</v>
      </c>
      <c r="CV64">
        <v>3.2671635498906696E-4</v>
      </c>
      <c r="CW64">
        <v>6.3735838936503607E-4</v>
      </c>
      <c r="CX64">
        <v>8.0784855042998025E-4</v>
      </c>
      <c r="CY64">
        <v>1.0783466405478235E-3</v>
      </c>
      <c r="CZ64">
        <v>3.7268660598343883E-4</v>
      </c>
      <c r="DA64">
        <v>3.5486617016913162E-4</v>
      </c>
      <c r="DB64">
        <v>6.4402644604313842E-4</v>
      </c>
      <c r="DC64">
        <v>4.6159106514654443E-4</v>
      </c>
      <c r="DD64">
        <v>3.3696911332268631E-4</v>
      </c>
      <c r="DE64">
        <v>3.7168728773293545E-4</v>
      </c>
      <c r="DF64">
        <v>8.9493260949514801E-4</v>
      </c>
      <c r="DG64">
        <v>7.1071292557698426E-4</v>
      </c>
      <c r="DH64">
        <v>1.0060285302989299E-3</v>
      </c>
      <c r="DI64">
        <v>1.012495269975881E-3</v>
      </c>
      <c r="DJ64">
        <v>1.0289343669492195E-3</v>
      </c>
      <c r="DK64">
        <v>9.6923920888073356E-4</v>
      </c>
      <c r="DL64">
        <v>1.1692476885532775E-4</v>
      </c>
      <c r="DM64" s="54"/>
    </row>
    <row r="65" spans="1:117" x14ac:dyDescent="0.4">
      <c r="A65">
        <v>64</v>
      </c>
      <c r="B65">
        <v>4.3726917357560967E-4</v>
      </c>
      <c r="C65">
        <v>3.3792565544422617E-4</v>
      </c>
      <c r="D65">
        <v>4.0168542687680359E-4</v>
      </c>
      <c r="E65">
        <v>9.323371131556836E-4</v>
      </c>
      <c r="F65">
        <v>2.0760967036466426E-4</v>
      </c>
      <c r="G65">
        <v>8.6154139240097755E-4</v>
      </c>
      <c r="H65">
        <v>5.1893919459694907E-4</v>
      </c>
      <c r="I65">
        <v>2.9018013781684243E-4</v>
      </c>
      <c r="J65">
        <v>1.6179966949841248E-4</v>
      </c>
      <c r="K65">
        <v>1.2219479422979226E-4</v>
      </c>
      <c r="L65">
        <v>5.331681440501687E-4</v>
      </c>
      <c r="M65">
        <v>2.5709790659767131E-4</v>
      </c>
      <c r="N65">
        <v>2.8630810366364899E-4</v>
      </c>
      <c r="O65">
        <v>3.8734869015516661E-4</v>
      </c>
      <c r="P65">
        <v>6.1806107551863523E-4</v>
      </c>
      <c r="Q65">
        <v>4.3658223495469256E-4</v>
      </c>
      <c r="R65">
        <v>5.2309762745818375E-4</v>
      </c>
      <c r="S65">
        <v>5.5321215857690982E-4</v>
      </c>
      <c r="T65">
        <v>5.0204124882769657E-4</v>
      </c>
      <c r="U65">
        <v>4.1703815352003257E-4</v>
      </c>
      <c r="V65">
        <v>4.1112646725009489E-4</v>
      </c>
      <c r="W65">
        <v>4.9041604349246216E-4</v>
      </c>
      <c r="X65">
        <v>6.635669292295223E-4</v>
      </c>
      <c r="Y65">
        <v>3.1136130837201566E-4</v>
      </c>
      <c r="Z65">
        <v>4.7381223354747254E-4</v>
      </c>
      <c r="AA65">
        <v>3.1467864180585156E-4</v>
      </c>
      <c r="AB65">
        <v>3.9766427031361968E-4</v>
      </c>
      <c r="AC65">
        <v>6.7140002083510778E-4</v>
      </c>
      <c r="AD65">
        <v>1.6143798774209808E-4</v>
      </c>
      <c r="AE65">
        <v>2.0007702960838045E-4</v>
      </c>
      <c r="AF65">
        <v>3.6450690996175689E-4</v>
      </c>
      <c r="AG65">
        <v>3.8837196779327232E-4</v>
      </c>
      <c r="AH65">
        <v>6.74342236687526E-4</v>
      </c>
      <c r="AI65">
        <v>3.4945499662353806E-4</v>
      </c>
      <c r="AJ65">
        <v>7.0225625498252105E-4</v>
      </c>
      <c r="AK65">
        <v>7.448815929720524E-4</v>
      </c>
      <c r="AL65">
        <v>1.3818693672274768E-4</v>
      </c>
      <c r="AM65">
        <v>3.6484380633715948E-4</v>
      </c>
      <c r="AN65">
        <v>2.3755012763648469E-4</v>
      </c>
      <c r="AO65">
        <v>4.716889214498099E-4</v>
      </c>
      <c r="AP65">
        <v>2.9114963869544564E-4</v>
      </c>
      <c r="AQ65">
        <v>3.9624865221443169E-4</v>
      </c>
      <c r="AR65">
        <v>2.9757965799634726E-4</v>
      </c>
      <c r="AS65">
        <v>3.1698437115067196E-4</v>
      </c>
      <c r="AT65">
        <v>2.8761022060313487E-4</v>
      </c>
      <c r="AU65">
        <v>4.7853161772148028E-4</v>
      </c>
      <c r="AV65">
        <v>8.4206536179719542E-4</v>
      </c>
      <c r="AW65">
        <v>7.4926055756042304E-4</v>
      </c>
      <c r="AX65">
        <v>3.5442153461653843E-4</v>
      </c>
      <c r="AY65">
        <v>4.1883900987405075E-4</v>
      </c>
      <c r="AZ65">
        <v>3.1889403828598941E-4</v>
      </c>
      <c r="BA65">
        <v>6.0985382920501438E-4</v>
      </c>
      <c r="BB65">
        <v>3.3753386777065687E-4</v>
      </c>
      <c r="BC65">
        <v>6.9562091631747804E-4</v>
      </c>
      <c r="BD65">
        <v>7.2303026704476797E-4</v>
      </c>
      <c r="BE65">
        <v>1.8179734361445583E-3</v>
      </c>
      <c r="BF65">
        <v>2.4432565404695862E-3</v>
      </c>
      <c r="BG65">
        <v>8.3205980428465083E-4</v>
      </c>
      <c r="BH65">
        <v>4.3832903032673553E-4</v>
      </c>
      <c r="BI65">
        <v>8.0830430813406181E-4</v>
      </c>
      <c r="BJ65">
        <v>1.3219345603899442E-3</v>
      </c>
      <c r="BK65">
        <v>7.5215196571458572E-4</v>
      </c>
      <c r="BL65">
        <v>1.6117090299618527E-3</v>
      </c>
      <c r="BM65">
        <v>1.0075009579941876</v>
      </c>
      <c r="BN65">
        <v>2.9303475702695627E-4</v>
      </c>
      <c r="BO65">
        <v>2.2829321988672506E-4</v>
      </c>
      <c r="BP65">
        <v>2.3767360834632087E-4</v>
      </c>
      <c r="BQ65">
        <v>6.3740112234693608E-4</v>
      </c>
      <c r="BR65">
        <v>9.7232254545398197E-4</v>
      </c>
      <c r="BS65">
        <v>1.4668476844694055E-3</v>
      </c>
      <c r="BT65">
        <v>1.1275868900473913E-3</v>
      </c>
      <c r="BU65">
        <v>8.0576143575756501E-4</v>
      </c>
      <c r="BV65">
        <v>9.5541340093476391E-4</v>
      </c>
      <c r="BW65">
        <v>3.299849552497664E-4</v>
      </c>
      <c r="BX65">
        <v>4.7841290935852701E-4</v>
      </c>
      <c r="BY65">
        <v>1.4652750666328089E-3</v>
      </c>
      <c r="BZ65">
        <v>4.4473688321830843E-4</v>
      </c>
      <c r="CA65">
        <v>4.6639249523193021E-4</v>
      </c>
      <c r="CB65">
        <v>5.7101095645334778E-4</v>
      </c>
      <c r="CC65">
        <v>3.325602665016386E-4</v>
      </c>
      <c r="CD65">
        <v>3.1266036050889154E-4</v>
      </c>
      <c r="CE65">
        <v>7.1018276514577428E-4</v>
      </c>
      <c r="CF65">
        <v>2.676206548496658E-4</v>
      </c>
      <c r="CG65">
        <v>2.7281588774109411E-4</v>
      </c>
      <c r="CH65">
        <v>1.2461915655521583E-3</v>
      </c>
      <c r="CI65">
        <v>5.8489425575213667E-4</v>
      </c>
      <c r="CJ65">
        <v>2.4280682573826163E-4</v>
      </c>
      <c r="CK65">
        <v>3.2412523215701375E-4</v>
      </c>
      <c r="CL65">
        <v>9.6694853397253952E-5</v>
      </c>
      <c r="CM65">
        <v>6.5094176536950528E-5</v>
      </c>
      <c r="CN65">
        <v>1.8376435569544887E-4</v>
      </c>
      <c r="CO65">
        <v>2.3104030846896005E-4</v>
      </c>
      <c r="CP65">
        <v>4.9399112441720835E-4</v>
      </c>
      <c r="CQ65">
        <v>1.3084288804095831E-4</v>
      </c>
      <c r="CR65">
        <v>1.584277180167754E-4</v>
      </c>
      <c r="CS65">
        <v>3.6671292386843731E-4</v>
      </c>
      <c r="CT65">
        <v>4.5656928110078294E-4</v>
      </c>
      <c r="CU65">
        <v>2.1378680725524598E-4</v>
      </c>
      <c r="CV65">
        <v>3.7342359463349387E-4</v>
      </c>
      <c r="CW65">
        <v>8.2148667872577379E-4</v>
      </c>
      <c r="CX65">
        <v>3.4491641104977957E-4</v>
      </c>
      <c r="CY65">
        <v>5.9998299118022003E-4</v>
      </c>
      <c r="CZ65">
        <v>3.3137990807540857E-4</v>
      </c>
      <c r="DA65">
        <v>5.3299766817305378E-4</v>
      </c>
      <c r="DB65">
        <v>8.1139644979303727E-4</v>
      </c>
      <c r="DC65">
        <v>6.7846994630877528E-4</v>
      </c>
      <c r="DD65">
        <v>4.7550380496107566E-4</v>
      </c>
      <c r="DE65">
        <v>9.4576460041411229E-4</v>
      </c>
      <c r="DF65">
        <v>8.3883744823849108E-4</v>
      </c>
      <c r="DG65">
        <v>4.5222569594260695E-3</v>
      </c>
      <c r="DH65">
        <v>2.4291552759095713E-3</v>
      </c>
      <c r="DI65">
        <v>2.3424265851650851E-3</v>
      </c>
      <c r="DJ65">
        <v>1.6570748918720414E-3</v>
      </c>
      <c r="DK65">
        <v>1.6393564548194939E-3</v>
      </c>
      <c r="DL65">
        <v>2.0669632373715118E-4</v>
      </c>
      <c r="DM65" s="54"/>
    </row>
    <row r="66" spans="1:117" x14ac:dyDescent="0.4">
      <c r="A66">
        <v>65</v>
      </c>
      <c r="B66">
        <v>8.6383770137896127E-3</v>
      </c>
      <c r="C66">
        <v>7.3750622411865047E-3</v>
      </c>
      <c r="D66">
        <v>9.4220886443053022E-3</v>
      </c>
      <c r="E66">
        <v>3.5764163245775044E-3</v>
      </c>
      <c r="F66">
        <v>4.6819472535055912E-3</v>
      </c>
      <c r="G66">
        <v>5.0582448320244788E-3</v>
      </c>
      <c r="H66">
        <v>1.3487381915463238E-2</v>
      </c>
      <c r="I66">
        <v>4.7545977872542897E-3</v>
      </c>
      <c r="J66">
        <v>7.3940012649624173E-3</v>
      </c>
      <c r="K66">
        <v>1.5081865648650164E-3</v>
      </c>
      <c r="L66">
        <v>1.9385543914988031E-2</v>
      </c>
      <c r="M66">
        <v>4.1644677289558087E-3</v>
      </c>
      <c r="N66">
        <v>4.8722452576942885E-3</v>
      </c>
      <c r="O66">
        <v>7.5585975136618884E-3</v>
      </c>
      <c r="P66">
        <v>3.4438946995337802E-3</v>
      </c>
      <c r="Q66">
        <v>7.7185531144376525E-3</v>
      </c>
      <c r="R66">
        <v>5.3662119541149156E-3</v>
      </c>
      <c r="S66">
        <v>5.4816700510425496E-3</v>
      </c>
      <c r="T66">
        <v>6.6300873542053029E-3</v>
      </c>
      <c r="U66">
        <v>4.1659727122015881E-3</v>
      </c>
      <c r="V66">
        <v>1.710933350536635E-2</v>
      </c>
      <c r="W66">
        <v>4.6319325192143903E-3</v>
      </c>
      <c r="X66">
        <v>4.9453409728135557E-3</v>
      </c>
      <c r="Y66">
        <v>4.6798579609146325E-3</v>
      </c>
      <c r="Z66">
        <v>5.8976345169492791E-3</v>
      </c>
      <c r="AA66">
        <v>2.6767919063850286E-3</v>
      </c>
      <c r="AB66">
        <v>4.308808103692721E-3</v>
      </c>
      <c r="AC66">
        <v>2.2886676922454258E-3</v>
      </c>
      <c r="AD66">
        <v>2.4074817606787803E-3</v>
      </c>
      <c r="AE66">
        <v>1.1463450480378658E-3</v>
      </c>
      <c r="AF66">
        <v>1.3879861041135413E-3</v>
      </c>
      <c r="AG66">
        <v>5.3727571716966054E-3</v>
      </c>
      <c r="AH66">
        <v>5.6613659149946831E-3</v>
      </c>
      <c r="AI66">
        <v>2.2205102450005159E-2</v>
      </c>
      <c r="AJ66">
        <v>8.1181042135524146E-3</v>
      </c>
      <c r="AK66">
        <v>3.8154334802797023E-3</v>
      </c>
      <c r="AL66">
        <v>2.8825334971688456E-3</v>
      </c>
      <c r="AM66">
        <v>6.4704492857718832E-3</v>
      </c>
      <c r="AN66">
        <v>2.401740860182923E-3</v>
      </c>
      <c r="AO66">
        <v>6.5193950420765617E-3</v>
      </c>
      <c r="AP66">
        <v>1.2104077506731601E-2</v>
      </c>
      <c r="AQ66">
        <v>3.6903166878130586E-3</v>
      </c>
      <c r="AR66">
        <v>1.0439277704269707E-2</v>
      </c>
      <c r="AS66">
        <v>1.1201686911433721E-2</v>
      </c>
      <c r="AT66">
        <v>5.4791563897037812E-3</v>
      </c>
      <c r="AU66">
        <v>7.4479217203826525E-3</v>
      </c>
      <c r="AV66">
        <v>5.8585770190167476E-3</v>
      </c>
      <c r="AW66">
        <v>3.0686667699316513E-3</v>
      </c>
      <c r="AX66">
        <v>2.2894395033844769E-2</v>
      </c>
      <c r="AY66">
        <v>2.9417722345239813E-2</v>
      </c>
      <c r="AZ66">
        <v>6.2877086187274915E-3</v>
      </c>
      <c r="BA66">
        <v>3.9264975564851185E-3</v>
      </c>
      <c r="BB66">
        <v>2.9310110700046638E-3</v>
      </c>
      <c r="BC66">
        <v>3.6355317987554086E-3</v>
      </c>
      <c r="BD66">
        <v>1.9477459126784188E-3</v>
      </c>
      <c r="BE66">
        <v>1.7771964073188054E-3</v>
      </c>
      <c r="BF66">
        <v>2.2129158442936669E-3</v>
      </c>
      <c r="BG66">
        <v>2.2661838125571775E-3</v>
      </c>
      <c r="BH66">
        <v>1.0191591045544957E-3</v>
      </c>
      <c r="BI66">
        <v>1.7382486508252133E-3</v>
      </c>
      <c r="BJ66">
        <v>1.8268901825055615E-3</v>
      </c>
      <c r="BK66">
        <v>2.0876733639753186E-3</v>
      </c>
      <c r="BL66">
        <v>2.4464254701613095E-3</v>
      </c>
      <c r="BM66">
        <v>3.1769460307406031E-3</v>
      </c>
      <c r="BN66">
        <v>1.0623465922905473</v>
      </c>
      <c r="BO66">
        <v>2.8274933788075489E-2</v>
      </c>
      <c r="BP66">
        <v>2.5512431417498123E-3</v>
      </c>
      <c r="BQ66">
        <v>9.7188716700874131E-3</v>
      </c>
      <c r="BR66">
        <v>2.8547301998522452E-3</v>
      </c>
      <c r="BS66">
        <v>3.3242176990998787E-3</v>
      </c>
      <c r="BT66">
        <v>3.0440235711513639E-3</v>
      </c>
      <c r="BU66">
        <v>2.7990556709617895E-3</v>
      </c>
      <c r="BV66">
        <v>3.0610146560881477E-3</v>
      </c>
      <c r="BW66">
        <v>3.3863272720226381E-3</v>
      </c>
      <c r="BX66">
        <v>5.6301738374189255E-3</v>
      </c>
      <c r="BY66">
        <v>9.3094905787716904E-3</v>
      </c>
      <c r="BZ66">
        <v>9.9613961074699452E-3</v>
      </c>
      <c r="CA66">
        <v>2.6180250876099266E-3</v>
      </c>
      <c r="CB66">
        <v>9.5675314212758742E-3</v>
      </c>
      <c r="CC66">
        <v>5.1967026681472408E-3</v>
      </c>
      <c r="CD66">
        <v>1.3483391662999031E-3</v>
      </c>
      <c r="CE66">
        <v>2.9801900870882261E-3</v>
      </c>
      <c r="CF66">
        <v>2.4696422461268435E-3</v>
      </c>
      <c r="CG66">
        <v>3.9387496046128208E-3</v>
      </c>
      <c r="CH66">
        <v>4.217197990380177E-3</v>
      </c>
      <c r="CI66">
        <v>3.7515667926153917E-3</v>
      </c>
      <c r="CJ66">
        <v>9.699410793739897E-3</v>
      </c>
      <c r="CK66">
        <v>4.1799968999784321E-3</v>
      </c>
      <c r="CL66">
        <v>2.7363337560393284E-3</v>
      </c>
      <c r="CM66">
        <v>6.0373094067319572E-4</v>
      </c>
      <c r="CN66">
        <v>1.5047974270463484E-3</v>
      </c>
      <c r="CO66">
        <v>1.5184750820735565E-3</v>
      </c>
      <c r="CP66">
        <v>1.344695844773495E-2</v>
      </c>
      <c r="CQ66">
        <v>2.9408131453965801E-4</v>
      </c>
      <c r="CR66">
        <v>4.649531249868202E-4</v>
      </c>
      <c r="CS66">
        <v>3.681003447898163E-3</v>
      </c>
      <c r="CT66">
        <v>2.4890011342710988E-3</v>
      </c>
      <c r="CU66">
        <v>2.5328592406325327E-3</v>
      </c>
      <c r="CV66">
        <v>1.3776320199536363E-3</v>
      </c>
      <c r="CW66">
        <v>2.3793568057446039E-3</v>
      </c>
      <c r="CX66">
        <v>3.9977159025958338E-3</v>
      </c>
      <c r="CY66">
        <v>3.8969140857062507E-3</v>
      </c>
      <c r="CZ66">
        <v>3.8418363154577918E-3</v>
      </c>
      <c r="DA66">
        <v>2.4369932463479218E-3</v>
      </c>
      <c r="DB66">
        <v>2.7873369657533888E-3</v>
      </c>
      <c r="DC66">
        <v>2.6889417410193434E-3</v>
      </c>
      <c r="DD66">
        <v>4.2378163128025123E-3</v>
      </c>
      <c r="DE66">
        <v>2.1198693570849284E-3</v>
      </c>
      <c r="DF66">
        <v>4.6440654590296053E-3</v>
      </c>
      <c r="DG66">
        <v>3.8861621633275428E-3</v>
      </c>
      <c r="DH66">
        <v>6.6115116323799406E-3</v>
      </c>
      <c r="DI66">
        <v>4.4730644537206718E-3</v>
      </c>
      <c r="DJ66">
        <v>4.6647632905899399E-3</v>
      </c>
      <c r="DK66">
        <v>5.5197298926869549E-3</v>
      </c>
      <c r="DL66">
        <v>1.6278588184219563E-3</v>
      </c>
      <c r="DM66" s="54"/>
    </row>
    <row r="67" spans="1:117" x14ac:dyDescent="0.4">
      <c r="A67">
        <v>66</v>
      </c>
      <c r="B67">
        <v>2.3063165286473133E-2</v>
      </c>
      <c r="C67">
        <v>1.9680648507750639E-2</v>
      </c>
      <c r="D67">
        <v>2.5115467129892492E-2</v>
      </c>
      <c r="E67">
        <v>9.6965086825447789E-3</v>
      </c>
      <c r="F67">
        <v>1.2502893702821781E-2</v>
      </c>
      <c r="G67">
        <v>1.357538852048743E-2</v>
      </c>
      <c r="H67">
        <v>3.5966465333944431E-2</v>
      </c>
      <c r="I67">
        <v>1.2723028520458403E-2</v>
      </c>
      <c r="J67">
        <v>1.9711463907733252E-2</v>
      </c>
      <c r="K67">
        <v>4.0568444493584233E-3</v>
      </c>
      <c r="L67">
        <v>5.1827597142018775E-2</v>
      </c>
      <c r="M67">
        <v>1.1196456622229687E-2</v>
      </c>
      <c r="N67">
        <v>1.3075574494155107E-2</v>
      </c>
      <c r="O67">
        <v>2.026490585049975E-2</v>
      </c>
      <c r="P67">
        <v>9.3072452904629666E-3</v>
      </c>
      <c r="Q67">
        <v>2.0674261179500473E-2</v>
      </c>
      <c r="R67">
        <v>1.4458968523755741E-2</v>
      </c>
      <c r="S67">
        <v>1.4790559132387766E-2</v>
      </c>
      <c r="T67">
        <v>1.7849471812327846E-2</v>
      </c>
      <c r="U67">
        <v>1.1247798973471008E-2</v>
      </c>
      <c r="V67">
        <v>4.5575859891820301E-2</v>
      </c>
      <c r="W67">
        <v>1.2489000609369822E-2</v>
      </c>
      <c r="X67">
        <v>1.3400771690938994E-2</v>
      </c>
      <c r="Y67">
        <v>1.2605147313147205E-2</v>
      </c>
      <c r="Z67">
        <v>1.5834903223758072E-2</v>
      </c>
      <c r="AA67">
        <v>7.2361450025913744E-3</v>
      </c>
      <c r="AB67">
        <v>1.1641580060299465E-2</v>
      </c>
      <c r="AC67">
        <v>6.26410713299759E-3</v>
      </c>
      <c r="AD67">
        <v>6.4756204969890659E-3</v>
      </c>
      <c r="AE67">
        <v>3.1654165264841977E-3</v>
      </c>
      <c r="AF67">
        <v>3.8322907113658945E-3</v>
      </c>
      <c r="AG67">
        <v>1.4474810835346619E-2</v>
      </c>
      <c r="AH67">
        <v>1.5231631891715142E-2</v>
      </c>
      <c r="AI67">
        <v>5.9244192267158761E-2</v>
      </c>
      <c r="AJ67">
        <v>2.1804544817009934E-2</v>
      </c>
      <c r="AK67">
        <v>1.0355388023999478E-2</v>
      </c>
      <c r="AL67">
        <v>7.8081814669042227E-3</v>
      </c>
      <c r="AM67">
        <v>1.7352971755063958E-2</v>
      </c>
      <c r="AN67">
        <v>6.4550216806685276E-3</v>
      </c>
      <c r="AO67">
        <v>1.7496652003238789E-2</v>
      </c>
      <c r="AP67">
        <v>3.2271747609757949E-2</v>
      </c>
      <c r="AQ67">
        <v>9.9785235421694356E-3</v>
      </c>
      <c r="AR67">
        <v>2.7858245635571276E-2</v>
      </c>
      <c r="AS67">
        <v>2.995639714862108E-2</v>
      </c>
      <c r="AT67">
        <v>1.4742250202361045E-2</v>
      </c>
      <c r="AU67">
        <v>2.0033945432554798E-2</v>
      </c>
      <c r="AV67">
        <v>1.5753963582822442E-2</v>
      </c>
      <c r="AW67">
        <v>8.2933407536314261E-3</v>
      </c>
      <c r="AX67">
        <v>6.0940693863812234E-2</v>
      </c>
      <c r="AY67">
        <v>7.8356773490177861E-2</v>
      </c>
      <c r="AZ67">
        <v>1.7054891790974542E-2</v>
      </c>
      <c r="BA67">
        <v>1.0702002298368634E-2</v>
      </c>
      <c r="BB67">
        <v>7.9962978445016625E-3</v>
      </c>
      <c r="BC67">
        <v>9.8912015467517329E-3</v>
      </c>
      <c r="BD67">
        <v>5.3625487631887197E-3</v>
      </c>
      <c r="BE67">
        <v>5.0047008098718484E-3</v>
      </c>
      <c r="BF67">
        <v>6.107334495464186E-3</v>
      </c>
      <c r="BG67">
        <v>6.3216038664235452E-3</v>
      </c>
      <c r="BH67">
        <v>2.8234424330123189E-3</v>
      </c>
      <c r="BI67">
        <v>4.8005897536363253E-3</v>
      </c>
      <c r="BJ67">
        <v>5.0158909158689929E-3</v>
      </c>
      <c r="BK67">
        <v>5.7497711662976942E-3</v>
      </c>
      <c r="BL67">
        <v>6.6530003853871346E-3</v>
      </c>
      <c r="BM67">
        <v>8.582359724490056E-3</v>
      </c>
      <c r="BN67">
        <v>0.30302383236139185</v>
      </c>
      <c r="BO67">
        <v>1.6011075001458488</v>
      </c>
      <c r="BP67">
        <v>6.8825815443588735E-3</v>
      </c>
      <c r="BQ67">
        <v>2.5903211719286126E-2</v>
      </c>
      <c r="BR67">
        <v>7.9337262874944661E-3</v>
      </c>
      <c r="BS67">
        <v>9.136542397214573E-3</v>
      </c>
      <c r="BT67">
        <v>8.3406456644153134E-3</v>
      </c>
      <c r="BU67">
        <v>7.6972494815603382E-3</v>
      </c>
      <c r="BV67">
        <v>8.4460593555096605E-3</v>
      </c>
      <c r="BW67">
        <v>9.5742106291113148E-3</v>
      </c>
      <c r="BX67">
        <v>1.5532041564487009E-2</v>
      </c>
      <c r="BY67">
        <v>2.4973917749157214E-2</v>
      </c>
      <c r="BZ67">
        <v>2.7156772058256472E-2</v>
      </c>
      <c r="CA67">
        <v>7.1962583718641598E-3</v>
      </c>
      <c r="CB67">
        <v>2.5731942075532022E-2</v>
      </c>
      <c r="CC67">
        <v>1.395986477849686E-2</v>
      </c>
      <c r="CD67">
        <v>3.8808906415208661E-3</v>
      </c>
      <c r="CE67">
        <v>8.54292559603303E-3</v>
      </c>
      <c r="CF67">
        <v>6.8337303356829837E-3</v>
      </c>
      <c r="CG67">
        <v>1.0853420912239405E-2</v>
      </c>
      <c r="CH67">
        <v>1.1596711425345215E-2</v>
      </c>
      <c r="CI67">
        <v>1.0287466437094814E-2</v>
      </c>
      <c r="CJ67">
        <v>2.6109652355628048E-2</v>
      </c>
      <c r="CK67">
        <v>1.16875102649086E-2</v>
      </c>
      <c r="CL67">
        <v>7.3373105550586619E-3</v>
      </c>
      <c r="CM67">
        <v>1.6633065032394406E-3</v>
      </c>
      <c r="CN67">
        <v>4.2469983331273834E-3</v>
      </c>
      <c r="CO67">
        <v>4.3678339243624527E-3</v>
      </c>
      <c r="CP67">
        <v>3.7265457014014139E-2</v>
      </c>
      <c r="CQ67">
        <v>8.590607020867424E-4</v>
      </c>
      <c r="CR67">
        <v>1.2992336564590225E-3</v>
      </c>
      <c r="CS67">
        <v>1.0115512285603881E-2</v>
      </c>
      <c r="CT67">
        <v>6.9251056777053727E-3</v>
      </c>
      <c r="CU67">
        <v>7.1034164898706714E-3</v>
      </c>
      <c r="CV67">
        <v>3.9853921864197268E-3</v>
      </c>
      <c r="CW67">
        <v>7.1240491188606283E-3</v>
      </c>
      <c r="CX67">
        <v>1.0853148089791379E-2</v>
      </c>
      <c r="CY67">
        <v>1.0474536834079212E-2</v>
      </c>
      <c r="CZ67">
        <v>1.045183985893668E-2</v>
      </c>
      <c r="DA67">
        <v>6.6322639819584375E-3</v>
      </c>
      <c r="DB67">
        <v>7.6274822077480675E-3</v>
      </c>
      <c r="DC67">
        <v>7.5161176591388452E-3</v>
      </c>
      <c r="DD67">
        <v>1.1396357706340487E-2</v>
      </c>
      <c r="DE67">
        <v>5.807822418699639E-3</v>
      </c>
      <c r="DF67">
        <v>1.2733361741678858E-2</v>
      </c>
      <c r="DG67">
        <v>1.0736133371157358E-2</v>
      </c>
      <c r="DH67">
        <v>1.7933065683400432E-2</v>
      </c>
      <c r="DI67">
        <v>1.2059922608846151E-2</v>
      </c>
      <c r="DJ67">
        <v>1.2671747562263039E-2</v>
      </c>
      <c r="DK67">
        <v>1.4957983877529623E-2</v>
      </c>
      <c r="DL67">
        <v>4.3678051019969836E-3</v>
      </c>
      <c r="DM67" s="54"/>
    </row>
    <row r="68" spans="1:117" x14ac:dyDescent="0.4">
      <c r="A68">
        <v>67</v>
      </c>
      <c r="B68">
        <v>1.2325763678452931E-3</v>
      </c>
      <c r="C68">
        <v>8.6102206810749124E-4</v>
      </c>
      <c r="D68">
        <v>9.5796678792066728E-4</v>
      </c>
      <c r="E68">
        <v>1.9496372045854974E-3</v>
      </c>
      <c r="F68">
        <v>4.0423622951693474E-4</v>
      </c>
      <c r="G68">
        <v>5.2530134222172409E-4</v>
      </c>
      <c r="H68">
        <v>1.116134916186113E-3</v>
      </c>
      <c r="I68">
        <v>5.089937951422099E-4</v>
      </c>
      <c r="J68">
        <v>2.2129351340035306E-3</v>
      </c>
      <c r="K68">
        <v>1.7904750126055292E-3</v>
      </c>
      <c r="L68">
        <v>6.2347854281334606E-3</v>
      </c>
      <c r="M68">
        <v>1.6971028626703393E-3</v>
      </c>
      <c r="N68">
        <v>9.1818536720153921E-4</v>
      </c>
      <c r="O68">
        <v>2.2189737436083992E-3</v>
      </c>
      <c r="P68">
        <v>1.1190013962770037E-3</v>
      </c>
      <c r="Q68">
        <v>4.8547683338923467E-3</v>
      </c>
      <c r="R68">
        <v>3.3327661649481355E-3</v>
      </c>
      <c r="S68">
        <v>1.3971855215680671E-2</v>
      </c>
      <c r="T68">
        <v>4.7774639390474535E-3</v>
      </c>
      <c r="U68">
        <v>3.8150669954596767E-3</v>
      </c>
      <c r="V68">
        <v>3.2700651330414754E-3</v>
      </c>
      <c r="W68">
        <v>4.8099381779720778E-3</v>
      </c>
      <c r="X68">
        <v>2.863431228175747E-3</v>
      </c>
      <c r="Y68">
        <v>1.6893253102806221E-3</v>
      </c>
      <c r="Z68">
        <v>2.3632401489773369E-3</v>
      </c>
      <c r="AA68">
        <v>4.0492872415638588E-4</v>
      </c>
      <c r="AB68">
        <v>1.215895507067698E-3</v>
      </c>
      <c r="AC68">
        <v>1.7440214245568596E-3</v>
      </c>
      <c r="AD68">
        <v>2.2333745241843834E-4</v>
      </c>
      <c r="AE68">
        <v>1.4372237859064217E-4</v>
      </c>
      <c r="AF68">
        <v>2.4376401087874554E-4</v>
      </c>
      <c r="AG68">
        <v>8.8826140275338056E-4</v>
      </c>
      <c r="AH68">
        <v>1.9667903942928652E-3</v>
      </c>
      <c r="AI68">
        <v>1.9122527485963534E-2</v>
      </c>
      <c r="AJ68">
        <v>9.4844249223360773E-3</v>
      </c>
      <c r="AK68">
        <v>1.6197477508217437E-3</v>
      </c>
      <c r="AL68">
        <v>3.2689594152186361E-3</v>
      </c>
      <c r="AM68">
        <v>1.6588552754707435E-3</v>
      </c>
      <c r="AN68">
        <v>4.0572375237590808E-4</v>
      </c>
      <c r="AO68">
        <v>2.102563983403689E-2</v>
      </c>
      <c r="AP68">
        <v>1.8062672527470521E-3</v>
      </c>
      <c r="AQ68">
        <v>2.623955688747185E-3</v>
      </c>
      <c r="AR68">
        <v>1.3455820074271688E-3</v>
      </c>
      <c r="AS68">
        <v>1.9759836077470935E-2</v>
      </c>
      <c r="AT68">
        <v>9.3299325860146613E-3</v>
      </c>
      <c r="AU68">
        <v>2.6457310710779418E-3</v>
      </c>
      <c r="AV68">
        <v>1.0341659137255085E-2</v>
      </c>
      <c r="AW68">
        <v>6.1509434158322548E-3</v>
      </c>
      <c r="AX68">
        <v>9.272297986541134E-3</v>
      </c>
      <c r="AY68">
        <v>1.2239567172160636E-2</v>
      </c>
      <c r="AZ68">
        <v>3.4351296339590913E-3</v>
      </c>
      <c r="BA68">
        <v>2.1185011467223227E-3</v>
      </c>
      <c r="BB68">
        <v>2.4002062103550045E-3</v>
      </c>
      <c r="BC68">
        <v>2.1275815438577955E-3</v>
      </c>
      <c r="BD68">
        <v>6.0218440293107009E-4</v>
      </c>
      <c r="BE68">
        <v>6.4338476877786265E-4</v>
      </c>
      <c r="BF68">
        <v>1.1552199969745874E-3</v>
      </c>
      <c r="BG68">
        <v>9.8052671719945587E-4</v>
      </c>
      <c r="BH68">
        <v>4.7617704161769404E-4</v>
      </c>
      <c r="BI68">
        <v>8.6553301158844042E-4</v>
      </c>
      <c r="BJ68">
        <v>1.057173875894889E-3</v>
      </c>
      <c r="BK68">
        <v>7.4231819649945099E-4</v>
      </c>
      <c r="BL68">
        <v>1.0117750350791192E-3</v>
      </c>
      <c r="BM68">
        <v>1.2009845267873522E-3</v>
      </c>
      <c r="BN68">
        <v>3.1296597666007613E-2</v>
      </c>
      <c r="BO68">
        <v>1.1347146041195499E-3</v>
      </c>
      <c r="BP68">
        <v>1.778614467094239</v>
      </c>
      <c r="BQ68">
        <v>7.2867181635354581E-4</v>
      </c>
      <c r="BR68">
        <v>9.6483543269448987E-4</v>
      </c>
      <c r="BS68">
        <v>1.1825452404826003E-3</v>
      </c>
      <c r="BT68">
        <v>1.1105772251394322E-3</v>
      </c>
      <c r="BU68">
        <v>8.6641113003629703E-4</v>
      </c>
      <c r="BV68">
        <v>1.1273525835969033E-3</v>
      </c>
      <c r="BW68">
        <v>6.0424665804964008E-4</v>
      </c>
      <c r="BX68">
        <v>5.4337129345255952E-4</v>
      </c>
      <c r="BY68">
        <v>3.1366004677740311E-3</v>
      </c>
      <c r="BZ68">
        <v>2.9504857511331306E-3</v>
      </c>
      <c r="CA68">
        <v>4.9143117698786118E-4</v>
      </c>
      <c r="CB68">
        <v>6.4635796213816001E-4</v>
      </c>
      <c r="CC68">
        <v>1.0046079354395954E-3</v>
      </c>
      <c r="CD68">
        <v>3.3353611536978664E-4</v>
      </c>
      <c r="CE68">
        <v>6.1927092170230497E-4</v>
      </c>
      <c r="CF68">
        <v>4.6109864233810665E-4</v>
      </c>
      <c r="CG68">
        <v>6.9431663800937043E-4</v>
      </c>
      <c r="CH68">
        <v>5.2255393161691028E-4</v>
      </c>
      <c r="CI68">
        <v>4.1341394498308712E-4</v>
      </c>
      <c r="CJ68">
        <v>5.6817427469446115E-4</v>
      </c>
      <c r="CK68">
        <v>4.9435471837309497E-4</v>
      </c>
      <c r="CL68">
        <v>1.4713123370855186E-4</v>
      </c>
      <c r="CM68">
        <v>8.6459810183799749E-5</v>
      </c>
      <c r="CN68">
        <v>2.2049138781676683E-4</v>
      </c>
      <c r="CO68">
        <v>2.5217542670964162E-4</v>
      </c>
      <c r="CP68">
        <v>8.6393312032761582E-4</v>
      </c>
      <c r="CQ68">
        <v>2.4711822864908524E-4</v>
      </c>
      <c r="CR68">
        <v>2.8697929868242404E-4</v>
      </c>
      <c r="CS68">
        <v>4.5004123266275444E-4</v>
      </c>
      <c r="CT68">
        <v>4.495733612508639E-4</v>
      </c>
      <c r="CU68">
        <v>2.9145440045651654E-4</v>
      </c>
      <c r="CV68">
        <v>2.6269543901359156E-4</v>
      </c>
      <c r="CW68">
        <v>4.1384131900355341E-4</v>
      </c>
      <c r="CX68">
        <v>7.5075799278258803E-4</v>
      </c>
      <c r="CY68">
        <v>8.5409093131109145E-4</v>
      </c>
      <c r="CZ68">
        <v>6.9873638040696161E-4</v>
      </c>
      <c r="DA68">
        <v>5.2931040504876087E-4</v>
      </c>
      <c r="DB68">
        <v>6.5839019430623876E-4</v>
      </c>
      <c r="DC68">
        <v>5.6963808809941407E-4</v>
      </c>
      <c r="DD68">
        <v>7.2525822514441526E-4</v>
      </c>
      <c r="DE68">
        <v>7.9555271184158355E-4</v>
      </c>
      <c r="DF68">
        <v>5.5018680154945542E-4</v>
      </c>
      <c r="DG68">
        <v>6.2334620835382323E-4</v>
      </c>
      <c r="DH68">
        <v>7.3850068240767497E-4</v>
      </c>
      <c r="DI68">
        <v>1.3273817415289596E-3</v>
      </c>
      <c r="DJ68">
        <v>8.5576761587791421E-4</v>
      </c>
      <c r="DK68">
        <v>1.3312903381135692E-3</v>
      </c>
      <c r="DL68">
        <v>5.7387541069811869E-4</v>
      </c>
      <c r="DM68" s="54"/>
    </row>
    <row r="69" spans="1:117" x14ac:dyDescent="0.4">
      <c r="A69">
        <v>68</v>
      </c>
      <c r="B69">
        <v>1.2841930766084817E-2</v>
      </c>
      <c r="C69">
        <v>2.0138257073481023E-2</v>
      </c>
      <c r="D69">
        <v>1.8986080083693728E-2</v>
      </c>
      <c r="E69">
        <v>3.6275139093413021E-3</v>
      </c>
      <c r="F69">
        <v>2.5206658453161938E-3</v>
      </c>
      <c r="G69">
        <v>3.8270050681360312E-3</v>
      </c>
      <c r="H69">
        <v>1.0179912726807849E-2</v>
      </c>
      <c r="I69">
        <v>2.1204034665809651E-3</v>
      </c>
      <c r="J69">
        <v>1.0246949915643491E-3</v>
      </c>
      <c r="K69">
        <v>1.0238624943349518E-3</v>
      </c>
      <c r="L69">
        <v>4.5544570814147452E-3</v>
      </c>
      <c r="M69">
        <v>2.277866571529254E-3</v>
      </c>
      <c r="N69">
        <v>3.4698535402229915E-3</v>
      </c>
      <c r="O69">
        <v>1.2238773038174815E-2</v>
      </c>
      <c r="P69">
        <v>2.7574262778196261E-3</v>
      </c>
      <c r="Q69">
        <v>8.4470923210601193E-3</v>
      </c>
      <c r="R69">
        <v>8.6380004917058703E-3</v>
      </c>
      <c r="S69">
        <v>4.488295991249211E-3</v>
      </c>
      <c r="T69">
        <v>9.4480356815824073E-3</v>
      </c>
      <c r="U69">
        <v>4.4889264336620879E-3</v>
      </c>
      <c r="V69">
        <v>9.206769833504139E-3</v>
      </c>
      <c r="W69">
        <v>7.1512258994865961E-3</v>
      </c>
      <c r="X69">
        <v>8.8563315687293573E-3</v>
      </c>
      <c r="Y69">
        <v>1.0498666015530322E-2</v>
      </c>
      <c r="Z69">
        <v>7.978902144155359E-3</v>
      </c>
      <c r="AA69">
        <v>4.4901666863073411E-3</v>
      </c>
      <c r="AB69">
        <v>7.0573265380297076E-3</v>
      </c>
      <c r="AC69">
        <v>5.5784998269794517E-3</v>
      </c>
      <c r="AD69">
        <v>1.1565839382476994E-2</v>
      </c>
      <c r="AE69">
        <v>1.3779736863241559E-3</v>
      </c>
      <c r="AF69">
        <v>1.6272772450441648E-3</v>
      </c>
      <c r="AG69">
        <v>2.5312371024776028E-3</v>
      </c>
      <c r="AH69">
        <v>3.6280585798341004E-3</v>
      </c>
      <c r="AI69">
        <v>1.9576717555355058E-2</v>
      </c>
      <c r="AJ69">
        <v>1.097665701906893E-2</v>
      </c>
      <c r="AK69">
        <v>4.2141005833915123E-3</v>
      </c>
      <c r="AL69">
        <v>3.0661156433029143E-3</v>
      </c>
      <c r="AM69">
        <v>1.28784765744274E-2</v>
      </c>
      <c r="AN69">
        <v>4.7688086633184681E-3</v>
      </c>
      <c r="AO69">
        <v>6.6119403930672569E-3</v>
      </c>
      <c r="AP69">
        <v>5.1666536471273519E-3</v>
      </c>
      <c r="AQ69">
        <v>5.8912815434681246E-3</v>
      </c>
      <c r="AR69">
        <v>3.830853347955061E-3</v>
      </c>
      <c r="AS69">
        <v>3.9075938146669155E-3</v>
      </c>
      <c r="AT69">
        <v>2.4351107623531969E-3</v>
      </c>
      <c r="AU69">
        <v>6.588485987801207E-3</v>
      </c>
      <c r="AV69">
        <v>4.4786042685045283E-3</v>
      </c>
      <c r="AW69">
        <v>2.2327753305214546E-3</v>
      </c>
      <c r="AX69">
        <v>5.6673532805741325E-3</v>
      </c>
      <c r="AY69">
        <v>3.3767417250020661E-3</v>
      </c>
      <c r="AZ69">
        <v>4.2500836550943381E-3</v>
      </c>
      <c r="BA69">
        <v>3.189192688783502E-3</v>
      </c>
      <c r="BB69">
        <v>2.129947241455096E-3</v>
      </c>
      <c r="BC69">
        <v>3.0664250733704931E-3</v>
      </c>
      <c r="BD69">
        <v>8.9812189540675082E-3</v>
      </c>
      <c r="BE69">
        <v>4.0710820727995608E-3</v>
      </c>
      <c r="BF69">
        <v>5.278866851364479E-3</v>
      </c>
      <c r="BG69">
        <v>2.4358447437270087E-3</v>
      </c>
      <c r="BH69">
        <v>1.7139441232327359E-3</v>
      </c>
      <c r="BI69">
        <v>3.3194687678689909E-3</v>
      </c>
      <c r="BJ69">
        <v>3.083152757258646E-3</v>
      </c>
      <c r="BK69">
        <v>4.9367379359692067E-3</v>
      </c>
      <c r="BL69">
        <v>2.5828417893224214E-3</v>
      </c>
      <c r="BM69">
        <v>2.407711755319153E-3</v>
      </c>
      <c r="BN69">
        <v>4.9889320238481038E-3</v>
      </c>
      <c r="BO69">
        <v>3.3809364231701454E-3</v>
      </c>
      <c r="BP69">
        <v>2.1281394807071302E-3</v>
      </c>
      <c r="BQ69">
        <v>1.0388443753367973</v>
      </c>
      <c r="BR69">
        <v>1.145365406696427E-2</v>
      </c>
      <c r="BS69">
        <v>1.2884339223786212E-2</v>
      </c>
      <c r="BT69">
        <v>5.8658601807337904E-3</v>
      </c>
      <c r="BU69">
        <v>4.9540341108332171E-3</v>
      </c>
      <c r="BV69">
        <v>6.8082228582195181E-3</v>
      </c>
      <c r="BW69">
        <v>2.928182345055339E-3</v>
      </c>
      <c r="BX69">
        <v>2.7324863091650522E-3</v>
      </c>
      <c r="BY69">
        <v>6.2984314978091118E-3</v>
      </c>
      <c r="BZ69">
        <v>7.8629753575380056E-3</v>
      </c>
      <c r="CA69">
        <v>3.145132025319818E-3</v>
      </c>
      <c r="CB69">
        <v>2.4439134068018871E-3</v>
      </c>
      <c r="CC69">
        <v>2.6058874048975429E-3</v>
      </c>
      <c r="CD69">
        <v>2.2965649508209039E-3</v>
      </c>
      <c r="CE69">
        <v>2.9445483276599651E-3</v>
      </c>
      <c r="CF69">
        <v>2.7865020456502962E-3</v>
      </c>
      <c r="CG69">
        <v>4.2861502587483646E-3</v>
      </c>
      <c r="CH69">
        <v>3.6050987447148919E-3</v>
      </c>
      <c r="CI69">
        <v>2.8607880561136384E-3</v>
      </c>
      <c r="CJ69">
        <v>3.2547552747115315E-3</v>
      </c>
      <c r="CK69">
        <v>6.534180931986904E-3</v>
      </c>
      <c r="CL69">
        <v>1.2467583992155048E-3</v>
      </c>
      <c r="CM69">
        <v>7.6311287665186062E-4</v>
      </c>
      <c r="CN69">
        <v>2.8309875339447149E-3</v>
      </c>
      <c r="CO69">
        <v>3.716847659897193E-3</v>
      </c>
      <c r="CP69">
        <v>1.3703507234430734E-2</v>
      </c>
      <c r="CQ69">
        <v>6.3574103384176738E-4</v>
      </c>
      <c r="CR69">
        <v>1.0395600029427501E-3</v>
      </c>
      <c r="CS69">
        <v>1.0881185039974506E-2</v>
      </c>
      <c r="CT69">
        <v>7.8798324855607772E-3</v>
      </c>
      <c r="CU69">
        <v>2.5523345989713693E-3</v>
      </c>
      <c r="CV69">
        <v>5.1741984079542976E-3</v>
      </c>
      <c r="CW69">
        <v>1.0949588224979673E-2</v>
      </c>
      <c r="CX69">
        <v>4.3761004053935433E-3</v>
      </c>
      <c r="CY69">
        <v>3.7277455229281038E-3</v>
      </c>
      <c r="CZ69">
        <v>7.3350154317106874E-3</v>
      </c>
      <c r="DA69">
        <v>2.1992406153577937E-3</v>
      </c>
      <c r="DB69">
        <v>3.8367375902329465E-3</v>
      </c>
      <c r="DC69">
        <v>2.3659812094887918E-3</v>
      </c>
      <c r="DD69">
        <v>3.8828382448702612E-3</v>
      </c>
      <c r="DE69">
        <v>4.199555321068354E-3</v>
      </c>
      <c r="DF69">
        <v>4.4069935513521979E-3</v>
      </c>
      <c r="DG69">
        <v>1.4829348837336795E-2</v>
      </c>
      <c r="DH69">
        <v>5.0789908781128119E-3</v>
      </c>
      <c r="DI69">
        <v>5.6624894478582745E-3</v>
      </c>
      <c r="DJ69">
        <v>5.3920106314830386E-3</v>
      </c>
      <c r="DK69">
        <v>6.2330651571428234E-3</v>
      </c>
      <c r="DL69">
        <v>8.0809207978500375E-4</v>
      </c>
      <c r="DM69" s="54"/>
    </row>
    <row r="70" spans="1:117" x14ac:dyDescent="0.4">
      <c r="A70">
        <v>69</v>
      </c>
      <c r="B70">
        <v>8.9774666505022232E-3</v>
      </c>
      <c r="C70">
        <v>1.2220482944434979E-2</v>
      </c>
      <c r="D70">
        <v>6.5581747238714428E-3</v>
      </c>
      <c r="E70">
        <v>4.1305197799805689E-3</v>
      </c>
      <c r="F70">
        <v>2.4324400201391973E-3</v>
      </c>
      <c r="G70">
        <v>8.6312643695074347E-3</v>
      </c>
      <c r="H70">
        <v>6.6578120229148358E-3</v>
      </c>
      <c r="I70">
        <v>3.1111097223620611E-3</v>
      </c>
      <c r="J70">
        <v>3.8950457817720518E-3</v>
      </c>
      <c r="K70">
        <v>1.6571968269453341E-3</v>
      </c>
      <c r="L70">
        <v>6.1381322655191823E-3</v>
      </c>
      <c r="M70">
        <v>3.3406592486542042E-3</v>
      </c>
      <c r="N70">
        <v>4.5135109838767206E-3</v>
      </c>
      <c r="O70">
        <v>9.3757269731335711E-3</v>
      </c>
      <c r="P70">
        <v>5.2801819224245908E-3</v>
      </c>
      <c r="Q70">
        <v>8.0246276212932559E-3</v>
      </c>
      <c r="R70">
        <v>9.7092569871134477E-3</v>
      </c>
      <c r="S70">
        <v>9.0816387728735303E-3</v>
      </c>
      <c r="T70">
        <v>1.2038379938843394E-2</v>
      </c>
      <c r="U70">
        <v>7.1530068962624201E-3</v>
      </c>
      <c r="V70">
        <v>1.1162451567238873E-2</v>
      </c>
      <c r="W70">
        <v>6.4257106813393298E-3</v>
      </c>
      <c r="X70">
        <v>1.4032677446326263E-2</v>
      </c>
      <c r="Y70">
        <v>7.5470909078580936E-3</v>
      </c>
      <c r="Z70">
        <v>1.1633568089048715E-2</v>
      </c>
      <c r="AA70">
        <v>4.8764007132363341E-3</v>
      </c>
      <c r="AB70">
        <v>7.5937272632716352E-3</v>
      </c>
      <c r="AC70">
        <v>9.0111776277936977E-3</v>
      </c>
      <c r="AD70">
        <v>1.5392125068454046E-2</v>
      </c>
      <c r="AE70">
        <v>3.5934281658515912E-3</v>
      </c>
      <c r="AF70">
        <v>8.9304426041536353E-3</v>
      </c>
      <c r="AG70">
        <v>4.4027341462950648E-3</v>
      </c>
      <c r="AH70">
        <v>6.2371182999276494E-3</v>
      </c>
      <c r="AI70">
        <v>8.3846028043503291E-3</v>
      </c>
      <c r="AJ70">
        <v>5.5608659720729836E-3</v>
      </c>
      <c r="AK70">
        <v>6.7632892547574682E-3</v>
      </c>
      <c r="AL70">
        <v>2.3145140493111213E-3</v>
      </c>
      <c r="AM70">
        <v>7.2325567382150839E-3</v>
      </c>
      <c r="AN70">
        <v>2.56823062923171E-3</v>
      </c>
      <c r="AO70">
        <v>7.9447080181111861E-3</v>
      </c>
      <c r="AP70">
        <v>5.4599210733685824E-3</v>
      </c>
      <c r="AQ70">
        <v>8.7571042658652551E-3</v>
      </c>
      <c r="AR70">
        <v>1.0101540166082588E-2</v>
      </c>
      <c r="AS70">
        <v>1.9354553864661495E-2</v>
      </c>
      <c r="AT70">
        <v>6.568052297554923E-3</v>
      </c>
      <c r="AU70">
        <v>9.3708250954670589E-3</v>
      </c>
      <c r="AV70">
        <v>7.446834794209759E-3</v>
      </c>
      <c r="AW70">
        <v>6.0385722610170871E-3</v>
      </c>
      <c r="AX70">
        <v>8.0086900570434747E-3</v>
      </c>
      <c r="AY70">
        <v>5.2124500634523263E-3</v>
      </c>
      <c r="AZ70">
        <v>1.2243520981362544E-2</v>
      </c>
      <c r="BA70">
        <v>1.2058936820046374E-2</v>
      </c>
      <c r="BB70">
        <v>6.892969729599705E-3</v>
      </c>
      <c r="BC70">
        <v>8.1820915405907257E-3</v>
      </c>
      <c r="BD70">
        <v>5.9587643934775414E-3</v>
      </c>
      <c r="BE70">
        <v>5.5356410494702135E-3</v>
      </c>
      <c r="BF70">
        <v>1.9466680271331954E-2</v>
      </c>
      <c r="BG70">
        <v>1.3312169948629073E-2</v>
      </c>
      <c r="BH70">
        <v>3.9036038990995737E-3</v>
      </c>
      <c r="BI70">
        <v>9.2438276130084127E-3</v>
      </c>
      <c r="BJ70">
        <v>9.9661384977650629E-3</v>
      </c>
      <c r="BK70">
        <v>8.770802255019642E-3</v>
      </c>
      <c r="BL70">
        <v>7.4848387061275485E-3</v>
      </c>
      <c r="BM70">
        <v>1.0931774257056685E-2</v>
      </c>
      <c r="BN70">
        <v>1.0565596614277209E-2</v>
      </c>
      <c r="BO70">
        <v>9.5370677365838544E-3</v>
      </c>
      <c r="BP70">
        <v>4.0969006575780568E-3</v>
      </c>
      <c r="BQ70">
        <v>6.4674911477968413E-3</v>
      </c>
      <c r="BR70">
        <v>1.0968312342171487</v>
      </c>
      <c r="BS70">
        <v>1.1843830103670253E-2</v>
      </c>
      <c r="BT70">
        <v>1.0279528725345937E-2</v>
      </c>
      <c r="BU70">
        <v>1.1920564421285255E-2</v>
      </c>
      <c r="BV70">
        <v>1.1949834669219733E-2</v>
      </c>
      <c r="BW70">
        <v>8.7110635531454182E-3</v>
      </c>
      <c r="BX70">
        <v>5.2046508115398933E-3</v>
      </c>
      <c r="BY70">
        <v>6.6465172600981871E-3</v>
      </c>
      <c r="BZ70">
        <v>7.1146780194983172E-3</v>
      </c>
      <c r="CA70">
        <v>7.7627258820219432E-3</v>
      </c>
      <c r="CB70">
        <v>5.6024415212538774E-3</v>
      </c>
      <c r="CC70">
        <v>8.255153573310206E-3</v>
      </c>
      <c r="CD70">
        <v>5.9687932647389556E-3</v>
      </c>
      <c r="CE70">
        <v>6.6899315770498893E-3</v>
      </c>
      <c r="CF70">
        <v>9.187124516041905E-3</v>
      </c>
      <c r="CG70">
        <v>1.4418567445071005E-2</v>
      </c>
      <c r="CH70">
        <v>6.6164608342201888E-3</v>
      </c>
      <c r="CI70">
        <v>4.250853508430099E-3</v>
      </c>
      <c r="CJ70">
        <v>1.013822572356597E-2</v>
      </c>
      <c r="CK70">
        <v>3.6320420074469305E-2</v>
      </c>
      <c r="CL70">
        <v>1.8789833076260718E-3</v>
      </c>
      <c r="CM70">
        <v>2.5700893050217923E-3</v>
      </c>
      <c r="CN70">
        <v>7.6858080029788512E-3</v>
      </c>
      <c r="CO70">
        <v>8.829619447357627E-3</v>
      </c>
      <c r="CP70">
        <v>1.0151185323397736E-2</v>
      </c>
      <c r="CQ70">
        <v>3.8341048115527708E-3</v>
      </c>
      <c r="CR70">
        <v>4.8144396416218201E-3</v>
      </c>
      <c r="CS70">
        <v>9.4496176693381773E-3</v>
      </c>
      <c r="CT70">
        <v>1.032923148724344E-2</v>
      </c>
      <c r="CU70">
        <v>2.3552638454339549E-2</v>
      </c>
      <c r="CV70">
        <v>1.1969831176667179E-2</v>
      </c>
      <c r="CW70">
        <v>2.5682432533721676E-2</v>
      </c>
      <c r="CX70">
        <v>5.1750468710656198E-3</v>
      </c>
      <c r="CY70">
        <v>6.2869164154801182E-3</v>
      </c>
      <c r="CZ70">
        <v>1.251340028794588E-2</v>
      </c>
      <c r="DA70">
        <v>3.0893377195837144E-3</v>
      </c>
      <c r="DB70">
        <v>5.7142585561254997E-3</v>
      </c>
      <c r="DC70">
        <v>1.7422742362154221E-2</v>
      </c>
      <c r="DD70">
        <v>1.3641390094970157E-2</v>
      </c>
      <c r="DE70">
        <v>7.136128017133256E-3</v>
      </c>
      <c r="DF70">
        <v>2.4077528531387667E-2</v>
      </c>
      <c r="DG70">
        <v>6.4947808591626546E-3</v>
      </c>
      <c r="DH70">
        <v>6.8049284234296395E-3</v>
      </c>
      <c r="DI70">
        <v>5.0182625965605066E-3</v>
      </c>
      <c r="DJ70">
        <v>6.4004926701931508E-3</v>
      </c>
      <c r="DK70">
        <v>9.7009351637631792E-3</v>
      </c>
      <c r="DL70">
        <v>1.2984219816928363E-3</v>
      </c>
      <c r="DM70" s="54"/>
    </row>
    <row r="71" spans="1:117" x14ac:dyDescent="0.4">
      <c r="A71">
        <v>70</v>
      </c>
      <c r="B71">
        <v>8.3143832531794651E-3</v>
      </c>
      <c r="C71">
        <v>9.9659897556472789E-3</v>
      </c>
      <c r="D71">
        <v>7.8328142934632177E-3</v>
      </c>
      <c r="E71">
        <v>6.6749870121274903E-3</v>
      </c>
      <c r="F71">
        <v>2.6133625578948845E-3</v>
      </c>
      <c r="G71">
        <v>5.6120968536337483E-3</v>
      </c>
      <c r="H71">
        <v>9.1370568534618005E-3</v>
      </c>
      <c r="I71">
        <v>5.1995444312500395E-3</v>
      </c>
      <c r="J71">
        <v>6.5221058130610961E-3</v>
      </c>
      <c r="K71">
        <v>7.9069058843632151E-3</v>
      </c>
      <c r="L71">
        <v>1.423878005069245E-2</v>
      </c>
      <c r="M71">
        <v>8.6452220978736304E-3</v>
      </c>
      <c r="N71">
        <v>4.3847185161836099E-3</v>
      </c>
      <c r="O71">
        <v>6.3555127071820853E-3</v>
      </c>
      <c r="P71">
        <v>4.4825803482026021E-3</v>
      </c>
      <c r="Q71">
        <v>5.4744281335251006E-3</v>
      </c>
      <c r="R71">
        <v>4.6650615915821512E-3</v>
      </c>
      <c r="S71">
        <v>4.5376216500145278E-3</v>
      </c>
      <c r="T71">
        <v>6.0283030892261313E-3</v>
      </c>
      <c r="U71">
        <v>3.6074260038364667E-3</v>
      </c>
      <c r="V71">
        <v>5.4433517798520691E-3</v>
      </c>
      <c r="W71">
        <v>4.5323067945534567E-3</v>
      </c>
      <c r="X71">
        <v>6.853144049963622E-3</v>
      </c>
      <c r="Y71">
        <v>3.8091910853656737E-3</v>
      </c>
      <c r="Z71">
        <v>5.3756449575910808E-3</v>
      </c>
      <c r="AA71">
        <v>4.2308976747357984E-3</v>
      </c>
      <c r="AB71">
        <v>4.7735435357466553E-3</v>
      </c>
      <c r="AC71">
        <v>3.674842386940492E-3</v>
      </c>
      <c r="AD71">
        <v>1.0147302842350412E-2</v>
      </c>
      <c r="AE71">
        <v>1.8444157287031665E-3</v>
      </c>
      <c r="AF71">
        <v>3.1102833583911945E-3</v>
      </c>
      <c r="AG71">
        <v>1.051621694368746E-2</v>
      </c>
      <c r="AH71">
        <v>1.0015356409330128E-2</v>
      </c>
      <c r="AI71">
        <v>5.7618546215523142E-3</v>
      </c>
      <c r="AJ71">
        <v>5.2969989514248068E-3</v>
      </c>
      <c r="AK71">
        <v>4.95921137725554E-3</v>
      </c>
      <c r="AL71">
        <v>3.5060648002544445E-3</v>
      </c>
      <c r="AM71">
        <v>4.2796103647229824E-3</v>
      </c>
      <c r="AN71">
        <v>7.4127235266942312E-3</v>
      </c>
      <c r="AO71">
        <v>4.1317675489710862E-3</v>
      </c>
      <c r="AP71">
        <v>4.3369493652176501E-3</v>
      </c>
      <c r="AQ71">
        <v>4.1852159407037258E-3</v>
      </c>
      <c r="AR71">
        <v>1.3237301336630893E-2</v>
      </c>
      <c r="AS71">
        <v>3.7985732228630262E-3</v>
      </c>
      <c r="AT71">
        <v>3.7575215754003985E-3</v>
      </c>
      <c r="AU71">
        <v>6.9477585902682545E-3</v>
      </c>
      <c r="AV71">
        <v>3.5667668955793428E-3</v>
      </c>
      <c r="AW71">
        <v>2.9785319153999698E-3</v>
      </c>
      <c r="AX71">
        <v>6.0342092960020697E-3</v>
      </c>
      <c r="AY71">
        <v>1.0903925318443277E-2</v>
      </c>
      <c r="AZ71">
        <v>1.2698553463926924E-2</v>
      </c>
      <c r="BA71">
        <v>4.3500666838564069E-3</v>
      </c>
      <c r="BB71">
        <v>5.5272152885961212E-3</v>
      </c>
      <c r="BC71">
        <v>4.8047074923877262E-3</v>
      </c>
      <c r="BD71">
        <v>3.4795422569217343E-3</v>
      </c>
      <c r="BE71">
        <v>4.452153274377783E-3</v>
      </c>
      <c r="BF71">
        <v>4.2836281451065078E-3</v>
      </c>
      <c r="BG71">
        <v>3.7748519504751787E-3</v>
      </c>
      <c r="BH71">
        <v>2.749472937948885E-3</v>
      </c>
      <c r="BI71">
        <v>4.1504317537591892E-3</v>
      </c>
      <c r="BJ71">
        <v>6.3069511479972602E-3</v>
      </c>
      <c r="BK71">
        <v>3.8856155376852312E-3</v>
      </c>
      <c r="BL71">
        <v>8.9370334359671691E-3</v>
      </c>
      <c r="BM71">
        <v>1.0847447194201155E-2</v>
      </c>
      <c r="BN71">
        <v>8.8889319548601971E-3</v>
      </c>
      <c r="BO71">
        <v>1.0691118955272255E-2</v>
      </c>
      <c r="BP71">
        <v>1.3002240691064208E-2</v>
      </c>
      <c r="BQ71">
        <v>1.0756328931512772E-2</v>
      </c>
      <c r="BR71">
        <v>5.8122210279548123E-3</v>
      </c>
      <c r="BS71">
        <v>1.0514047631730186</v>
      </c>
      <c r="BT71">
        <v>5.7162891858481099E-2</v>
      </c>
      <c r="BU71">
        <v>3.4326158602524796E-2</v>
      </c>
      <c r="BV71">
        <v>4.2342015195814257E-2</v>
      </c>
      <c r="BW71">
        <v>6.884300276577179E-3</v>
      </c>
      <c r="BX71">
        <v>4.6163787261714337E-3</v>
      </c>
      <c r="BY71">
        <v>1.1836993812206889E-2</v>
      </c>
      <c r="BZ71">
        <v>5.9111887073317691E-3</v>
      </c>
      <c r="CA71">
        <v>4.2679860521714352E-3</v>
      </c>
      <c r="CB71">
        <v>1.6940906725818643E-2</v>
      </c>
      <c r="CC71">
        <v>5.7536922949520909E-3</v>
      </c>
      <c r="CD71">
        <v>5.6422001680382508E-3</v>
      </c>
      <c r="CE71">
        <v>5.6334910232419665E-3</v>
      </c>
      <c r="CF71">
        <v>7.9023344269663742E-3</v>
      </c>
      <c r="CG71">
        <v>6.0235201848752263E-3</v>
      </c>
      <c r="CH71">
        <v>4.3877390419046159E-3</v>
      </c>
      <c r="CI71">
        <v>6.6199499086634292E-3</v>
      </c>
      <c r="CJ71">
        <v>5.1017437259236039E-3</v>
      </c>
      <c r="CK71">
        <v>7.2851392488491621E-3</v>
      </c>
      <c r="CL71">
        <v>1.1128685518600615E-3</v>
      </c>
      <c r="CM71">
        <v>1.3711649333873403E-3</v>
      </c>
      <c r="CN71">
        <v>3.9088043463205132E-3</v>
      </c>
      <c r="CO71">
        <v>4.5652013053241215E-3</v>
      </c>
      <c r="CP71">
        <v>9.5704833863126792E-3</v>
      </c>
      <c r="CQ71">
        <v>1.1691628836168555E-2</v>
      </c>
      <c r="CR71">
        <v>1.4224882334684285E-2</v>
      </c>
      <c r="CS71">
        <v>1.1536368736625405E-2</v>
      </c>
      <c r="CT71">
        <v>5.9916307546223797E-3</v>
      </c>
      <c r="CU71">
        <v>6.3583447642297205E-3</v>
      </c>
      <c r="CV71">
        <v>3.9244935564196545E-3</v>
      </c>
      <c r="CW71">
        <v>7.2231656824413093E-3</v>
      </c>
      <c r="CX71">
        <v>1.2558613416609899E-2</v>
      </c>
      <c r="CY71">
        <v>2.9308378494348569E-2</v>
      </c>
      <c r="CZ71">
        <v>4.3379694699828188E-3</v>
      </c>
      <c r="DA71">
        <v>2.4978166820756632E-3</v>
      </c>
      <c r="DB71">
        <v>2.9531045311774009E-3</v>
      </c>
      <c r="DC71">
        <v>3.2695705924910279E-3</v>
      </c>
      <c r="DD71">
        <v>2.8376494963670393E-3</v>
      </c>
      <c r="DE71">
        <v>3.0233433836629629E-3</v>
      </c>
      <c r="DF71">
        <v>5.3118617191390775E-3</v>
      </c>
      <c r="DG71">
        <v>4.7902510269137548E-3</v>
      </c>
      <c r="DH71">
        <v>6.6931337654227664E-3</v>
      </c>
      <c r="DI71">
        <v>3.5269539571632143E-3</v>
      </c>
      <c r="DJ71">
        <v>8.8740511514735065E-3</v>
      </c>
      <c r="DK71">
        <v>8.5314457349536868E-3</v>
      </c>
      <c r="DL71">
        <v>9.489317685864887E-4</v>
      </c>
      <c r="DM71" s="54"/>
    </row>
    <row r="72" spans="1:117" x14ac:dyDescent="0.4">
      <c r="A72">
        <v>71</v>
      </c>
      <c r="B72">
        <v>6.0866361589831794E-3</v>
      </c>
      <c r="C72">
        <v>7.0471644905704929E-3</v>
      </c>
      <c r="D72">
        <v>6.5652378090706931E-3</v>
      </c>
      <c r="E72">
        <v>6.6205538298216206E-3</v>
      </c>
      <c r="F72">
        <v>2.1871579313530029E-3</v>
      </c>
      <c r="G72">
        <v>5.6924118060761118E-3</v>
      </c>
      <c r="H72">
        <v>7.8251749361597598E-3</v>
      </c>
      <c r="I72">
        <v>4.0901007902650567E-3</v>
      </c>
      <c r="J72">
        <v>4.7985664066596692E-3</v>
      </c>
      <c r="K72">
        <v>5.2698297784960482E-3</v>
      </c>
      <c r="L72">
        <v>1.0087960711415773E-2</v>
      </c>
      <c r="M72">
        <v>5.912686303878029E-3</v>
      </c>
      <c r="N72">
        <v>3.7702093107582942E-3</v>
      </c>
      <c r="O72">
        <v>4.7840444397083083E-3</v>
      </c>
      <c r="P72">
        <v>4.0194671220513314E-3</v>
      </c>
      <c r="Q72">
        <v>4.1946166580346389E-3</v>
      </c>
      <c r="R72">
        <v>3.7822066199811539E-3</v>
      </c>
      <c r="S72">
        <v>3.6047869466639543E-3</v>
      </c>
      <c r="T72">
        <v>4.7399188911558185E-3</v>
      </c>
      <c r="U72">
        <v>2.8751137488180695E-3</v>
      </c>
      <c r="V72">
        <v>4.2941719429542436E-3</v>
      </c>
      <c r="W72">
        <v>3.7163919443148796E-3</v>
      </c>
      <c r="X72">
        <v>6.0028354917739104E-3</v>
      </c>
      <c r="Y72">
        <v>3.2754858000369467E-3</v>
      </c>
      <c r="Z72">
        <v>4.5964679727782789E-3</v>
      </c>
      <c r="AA72">
        <v>3.1068366705300542E-3</v>
      </c>
      <c r="AB72">
        <v>3.5563232512407328E-3</v>
      </c>
      <c r="AC72">
        <v>2.9807349799699616E-3</v>
      </c>
      <c r="AD72">
        <v>6.6821537098958562E-3</v>
      </c>
      <c r="AE72">
        <v>1.4682174068940104E-3</v>
      </c>
      <c r="AF72">
        <v>2.3463398289139646E-3</v>
      </c>
      <c r="AG72">
        <v>5.0172466528808999E-3</v>
      </c>
      <c r="AH72">
        <v>5.8358592491593109E-3</v>
      </c>
      <c r="AI72">
        <v>4.2597349412872923E-3</v>
      </c>
      <c r="AJ72">
        <v>4.7688982145297097E-3</v>
      </c>
      <c r="AK72">
        <v>4.8376236949083948E-3</v>
      </c>
      <c r="AL72">
        <v>2.9719011983884124E-3</v>
      </c>
      <c r="AM72">
        <v>3.7205701891925937E-3</v>
      </c>
      <c r="AN72">
        <v>4.8462829270866925E-3</v>
      </c>
      <c r="AO72">
        <v>3.4092116234481357E-3</v>
      </c>
      <c r="AP72">
        <v>3.2622930845542962E-3</v>
      </c>
      <c r="AQ72">
        <v>3.5152042971218107E-3</v>
      </c>
      <c r="AR72">
        <v>9.0913615656120859E-3</v>
      </c>
      <c r="AS72">
        <v>3.0365652060028287E-3</v>
      </c>
      <c r="AT72">
        <v>2.8827811666840997E-3</v>
      </c>
      <c r="AU72">
        <v>5.4840928674213746E-3</v>
      </c>
      <c r="AV72">
        <v>2.9555040678862815E-3</v>
      </c>
      <c r="AW72">
        <v>2.2375871836691173E-3</v>
      </c>
      <c r="AX72">
        <v>4.6292911248878906E-3</v>
      </c>
      <c r="AY72">
        <v>7.6313202055479394E-3</v>
      </c>
      <c r="AZ72">
        <v>7.913488430745047E-3</v>
      </c>
      <c r="BA72">
        <v>3.7337158824393654E-3</v>
      </c>
      <c r="BB72">
        <v>4.1790541837442149E-3</v>
      </c>
      <c r="BC72">
        <v>3.983380914179188E-3</v>
      </c>
      <c r="BD72">
        <v>3.0377855402859018E-3</v>
      </c>
      <c r="BE72">
        <v>4.2982001391750208E-3</v>
      </c>
      <c r="BF72">
        <v>3.6180347681591825E-3</v>
      </c>
      <c r="BG72">
        <v>3.356091480646061E-3</v>
      </c>
      <c r="BH72">
        <v>2.0679711540990174E-3</v>
      </c>
      <c r="BI72">
        <v>3.5610037931609996E-3</v>
      </c>
      <c r="BJ72">
        <v>4.6962847897624388E-3</v>
      </c>
      <c r="BK72">
        <v>3.2880279782522225E-3</v>
      </c>
      <c r="BL72">
        <v>4.8528648990069185E-3</v>
      </c>
      <c r="BM72">
        <v>5.7897722226353384E-3</v>
      </c>
      <c r="BN72">
        <v>5.9720155426709548E-3</v>
      </c>
      <c r="BO72">
        <v>5.6158367422612107E-3</v>
      </c>
      <c r="BP72">
        <v>8.1938515968204874E-3</v>
      </c>
      <c r="BQ72">
        <v>5.080181892481027E-3</v>
      </c>
      <c r="BR72">
        <v>5.2571198529348818E-3</v>
      </c>
      <c r="BS72">
        <v>2.0082142313304952E-2</v>
      </c>
      <c r="BT72">
        <v>1.0183389800555913</v>
      </c>
      <c r="BU72">
        <v>1.4908522878779312E-2</v>
      </c>
      <c r="BV72">
        <v>1.4622555814574023E-2</v>
      </c>
      <c r="BW72">
        <v>5.4961825904594639E-3</v>
      </c>
      <c r="BX72">
        <v>4.2000932394498881E-3</v>
      </c>
      <c r="BY72">
        <v>8.6755932478447331E-3</v>
      </c>
      <c r="BZ72">
        <v>5.2125437485875418E-3</v>
      </c>
      <c r="CA72">
        <v>3.4538399145818649E-3</v>
      </c>
      <c r="CB72">
        <v>1.1643756541751035E-2</v>
      </c>
      <c r="CC72">
        <v>5.6473281439592257E-3</v>
      </c>
      <c r="CD72">
        <v>6.0930153972705223E-3</v>
      </c>
      <c r="CE72">
        <v>5.3288910830018932E-3</v>
      </c>
      <c r="CF72">
        <v>6.3049905985013404E-3</v>
      </c>
      <c r="CG72">
        <v>6.0662736845646676E-3</v>
      </c>
      <c r="CH72">
        <v>4.3615190219657689E-3</v>
      </c>
      <c r="CI72">
        <v>5.4972256100691572E-3</v>
      </c>
      <c r="CJ72">
        <v>4.1331769553147523E-3</v>
      </c>
      <c r="CK72">
        <v>6.3821565862158961E-3</v>
      </c>
      <c r="CL72">
        <v>9.8398814901149052E-4</v>
      </c>
      <c r="CM72">
        <v>1.2856566961365944E-3</v>
      </c>
      <c r="CN72">
        <v>3.7335145091009795E-3</v>
      </c>
      <c r="CO72">
        <v>4.7590620248147263E-3</v>
      </c>
      <c r="CP72">
        <v>9.5207184607140217E-3</v>
      </c>
      <c r="CQ72">
        <v>7.7278721981842366E-3</v>
      </c>
      <c r="CR72">
        <v>9.2848685445500942E-3</v>
      </c>
      <c r="CS72">
        <v>9.643845847437096E-3</v>
      </c>
      <c r="CT72">
        <v>5.9474506227154087E-3</v>
      </c>
      <c r="CU72">
        <v>6.0333265230040076E-3</v>
      </c>
      <c r="CV72">
        <v>3.7288800083106685E-3</v>
      </c>
      <c r="CW72">
        <v>7.0822204146792599E-3</v>
      </c>
      <c r="CX72">
        <v>9.4076999664228413E-3</v>
      </c>
      <c r="CY72">
        <v>1.9575182644289344E-2</v>
      </c>
      <c r="CZ72">
        <v>4.0133412159805764E-3</v>
      </c>
      <c r="DA72">
        <v>2.1726172887706796E-3</v>
      </c>
      <c r="DB72">
        <v>2.662940477816172E-3</v>
      </c>
      <c r="DC72">
        <v>2.9598814628500844E-3</v>
      </c>
      <c r="DD72">
        <v>2.5855388124222515E-3</v>
      </c>
      <c r="DE72">
        <v>2.7481977652729105E-3</v>
      </c>
      <c r="DF72">
        <v>4.9208647452297525E-3</v>
      </c>
      <c r="DG72">
        <v>4.5956431346480938E-3</v>
      </c>
      <c r="DH72">
        <v>5.9431647520353332E-3</v>
      </c>
      <c r="DI72">
        <v>3.2031016332639806E-3</v>
      </c>
      <c r="DJ72">
        <v>9.5797548059202743E-3</v>
      </c>
      <c r="DK72">
        <v>7.5580158097840753E-3</v>
      </c>
      <c r="DL72">
        <v>7.9796173356006699E-4</v>
      </c>
      <c r="DM72" s="54"/>
    </row>
    <row r="73" spans="1:117" x14ac:dyDescent="0.4">
      <c r="A73">
        <v>72</v>
      </c>
      <c r="B73">
        <v>8.836009820790117E-3</v>
      </c>
      <c r="C73">
        <v>4.0429052167982541E-3</v>
      </c>
      <c r="D73">
        <v>5.4869713216577605E-3</v>
      </c>
      <c r="E73">
        <v>2.9741395112449511E-3</v>
      </c>
      <c r="F73">
        <v>3.7089565644605172E-3</v>
      </c>
      <c r="G73">
        <v>2.7411668616188762E-3</v>
      </c>
      <c r="H73">
        <v>4.7885784024881729E-3</v>
      </c>
      <c r="I73">
        <v>7.5704989349614773E-3</v>
      </c>
      <c r="J73">
        <v>2.8369095082713767E-3</v>
      </c>
      <c r="K73">
        <v>5.4485365045693511E-3</v>
      </c>
      <c r="L73">
        <v>3.0357266596727099E-2</v>
      </c>
      <c r="M73">
        <v>1.7740568527332339E-2</v>
      </c>
      <c r="N73">
        <v>2.1037273375315714E-3</v>
      </c>
      <c r="O73">
        <v>5.68990008036987E-3</v>
      </c>
      <c r="P73">
        <v>2.5799482696358665E-3</v>
      </c>
      <c r="Q73">
        <v>7.1830719840730835E-3</v>
      </c>
      <c r="R73">
        <v>3.8638239104454891E-3</v>
      </c>
      <c r="S73">
        <v>3.4807727482747157E-3</v>
      </c>
      <c r="T73">
        <v>5.991251175747515E-3</v>
      </c>
      <c r="U73">
        <v>2.9313639412831237E-3</v>
      </c>
      <c r="V73">
        <v>3.4174630261785471E-3</v>
      </c>
      <c r="W73">
        <v>3.8248672604067426E-3</v>
      </c>
      <c r="X73">
        <v>3.5767392772522032E-3</v>
      </c>
      <c r="Y73">
        <v>4.3005478231803165E-3</v>
      </c>
      <c r="Z73">
        <v>3.7154136486606858E-3</v>
      </c>
      <c r="AA73">
        <v>7.5377882285885675E-3</v>
      </c>
      <c r="AB73">
        <v>5.0261497090004154E-3</v>
      </c>
      <c r="AC73">
        <v>3.1412092798627366E-3</v>
      </c>
      <c r="AD73">
        <v>2.7976433559479988E-3</v>
      </c>
      <c r="AE73">
        <v>7.8792601745010255E-4</v>
      </c>
      <c r="AF73">
        <v>2.5013964234108744E-3</v>
      </c>
      <c r="AG73">
        <v>5.9310480075368613E-3</v>
      </c>
      <c r="AH73">
        <v>4.2623983501063464E-3</v>
      </c>
      <c r="AI73">
        <v>3.8705980083813952E-3</v>
      </c>
      <c r="AJ73">
        <v>3.3755257880826511E-3</v>
      </c>
      <c r="AK73">
        <v>2.6510531908099507E-3</v>
      </c>
      <c r="AL73">
        <v>1.6793924540365324E-3</v>
      </c>
      <c r="AM73">
        <v>2.8145265428246376E-3</v>
      </c>
      <c r="AN73">
        <v>1.9340483728845792E-3</v>
      </c>
      <c r="AO73">
        <v>3.3615562448449628E-3</v>
      </c>
      <c r="AP73">
        <v>2.13924010853131E-3</v>
      </c>
      <c r="AQ73">
        <v>3.0054302384235881E-3</v>
      </c>
      <c r="AR73">
        <v>2.1703730388367261E-3</v>
      </c>
      <c r="AS73">
        <v>4.6468665027520192E-3</v>
      </c>
      <c r="AT73">
        <v>3.8360350345732581E-3</v>
      </c>
      <c r="AU73">
        <v>7.8078389660644811E-3</v>
      </c>
      <c r="AV73">
        <v>3.0475465528028911E-3</v>
      </c>
      <c r="AW73">
        <v>5.4421546199043642E-3</v>
      </c>
      <c r="AX73">
        <v>7.3081308600918393E-3</v>
      </c>
      <c r="AY73">
        <v>2.0757361696166418E-2</v>
      </c>
      <c r="AZ73">
        <v>4.130495763201885E-3</v>
      </c>
      <c r="BA73">
        <v>3.1525956346141236E-3</v>
      </c>
      <c r="BB73">
        <v>2.6285980351755554E-3</v>
      </c>
      <c r="BC73">
        <v>3.1673476157660614E-3</v>
      </c>
      <c r="BD73">
        <v>2.1917098610924864E-3</v>
      </c>
      <c r="BE73">
        <v>2.1146411075979722E-3</v>
      </c>
      <c r="BF73">
        <v>2.2626685982818514E-3</v>
      </c>
      <c r="BG73">
        <v>2.0622751480932565E-3</v>
      </c>
      <c r="BH73">
        <v>1.2973918376542944E-3</v>
      </c>
      <c r="BI73">
        <v>1.9919983013602922E-3</v>
      </c>
      <c r="BJ73">
        <v>2.1259941760062144E-3</v>
      </c>
      <c r="BK73">
        <v>2.3275248788971305E-3</v>
      </c>
      <c r="BL73">
        <v>3.3780254027844735E-3</v>
      </c>
      <c r="BM73">
        <v>3.9888563711757939E-3</v>
      </c>
      <c r="BN73">
        <v>4.5044186791764066E-3</v>
      </c>
      <c r="BO73">
        <v>4.565831720634861E-3</v>
      </c>
      <c r="BP73">
        <v>3.4697773967785495E-3</v>
      </c>
      <c r="BQ73">
        <v>2.8267951152382907E-3</v>
      </c>
      <c r="BR73">
        <v>4.0063803266752081E-3</v>
      </c>
      <c r="BS73">
        <v>8.7686045749778303E-3</v>
      </c>
      <c r="BT73">
        <v>1.0295536427465345E-2</v>
      </c>
      <c r="BU73">
        <v>1.006468095449317</v>
      </c>
      <c r="BV73">
        <v>8.1956808312302534E-3</v>
      </c>
      <c r="BW73">
        <v>3.6907109888709515E-3</v>
      </c>
      <c r="BX73">
        <v>2.4253026892572475E-3</v>
      </c>
      <c r="BY73">
        <v>2.2118175812336138E-3</v>
      </c>
      <c r="BZ73">
        <v>2.6789092897250874E-3</v>
      </c>
      <c r="CA73">
        <v>3.0898210173938311E-2</v>
      </c>
      <c r="CB73">
        <v>2.4510759279910043E-2</v>
      </c>
      <c r="CC73">
        <v>6.0721956520657927E-3</v>
      </c>
      <c r="CD73">
        <v>2.9594616142151562E-3</v>
      </c>
      <c r="CE73">
        <v>5.2765806987772725E-3</v>
      </c>
      <c r="CF73">
        <v>3.490107139714252E-3</v>
      </c>
      <c r="CG73">
        <v>3.1396254424574054E-3</v>
      </c>
      <c r="CH73">
        <v>2.156221326507903E-3</v>
      </c>
      <c r="CI73">
        <v>2.3921929050154194E-3</v>
      </c>
      <c r="CJ73">
        <v>1.8666291906572984E-3</v>
      </c>
      <c r="CK73">
        <v>3.3075415804711458E-3</v>
      </c>
      <c r="CL73">
        <v>4.9247642954772979E-4</v>
      </c>
      <c r="CM73">
        <v>6.3602852721775921E-4</v>
      </c>
      <c r="CN73">
        <v>1.876031475367171E-3</v>
      </c>
      <c r="CO73">
        <v>2.3402423044370972E-3</v>
      </c>
      <c r="CP73">
        <v>4.0958409021240663E-3</v>
      </c>
      <c r="CQ73">
        <v>6.9040176555720302E-4</v>
      </c>
      <c r="CR73">
        <v>9.3237681470074822E-4</v>
      </c>
      <c r="CS73">
        <v>3.9258740618975142E-3</v>
      </c>
      <c r="CT73">
        <v>2.5469448304587874E-3</v>
      </c>
      <c r="CU73">
        <v>2.8750782508207644E-3</v>
      </c>
      <c r="CV73">
        <v>1.7607156463039647E-3</v>
      </c>
      <c r="CW73">
        <v>3.2264539103390882E-3</v>
      </c>
      <c r="CX73">
        <v>7.2156855070317563E-3</v>
      </c>
      <c r="CY73">
        <v>3.0884768493036872E-2</v>
      </c>
      <c r="CZ73">
        <v>2.3817074157924441E-3</v>
      </c>
      <c r="DA73">
        <v>1.0473771897528757E-3</v>
      </c>
      <c r="DB73">
        <v>1.5106282625681148E-3</v>
      </c>
      <c r="DC73">
        <v>1.4837891989600454E-3</v>
      </c>
      <c r="DD73">
        <v>1.5665038240142239E-3</v>
      </c>
      <c r="DE73">
        <v>1.5316958240613123E-3</v>
      </c>
      <c r="DF73">
        <v>2.3488344778426467E-3</v>
      </c>
      <c r="DG73">
        <v>2.1897652058452391E-3</v>
      </c>
      <c r="DH73">
        <v>2.657977871161957E-3</v>
      </c>
      <c r="DI73">
        <v>1.7698397278274251E-3</v>
      </c>
      <c r="DJ73">
        <v>3.892364563148132E-3</v>
      </c>
      <c r="DK73">
        <v>3.382480838859136E-3</v>
      </c>
      <c r="DL73">
        <v>4.2311704727288025E-4</v>
      </c>
      <c r="DM73" s="54"/>
    </row>
    <row r="74" spans="1:117" x14ac:dyDescent="0.4">
      <c r="A74">
        <v>73</v>
      </c>
      <c r="B74">
        <v>5.7796081112391727E-2</v>
      </c>
      <c r="C74">
        <v>6.6731736810060574E-2</v>
      </c>
      <c r="D74">
        <v>5.2014158797174567E-2</v>
      </c>
      <c r="E74">
        <v>4.7994238058643529E-2</v>
      </c>
      <c r="F74">
        <v>1.8849500945603913E-2</v>
      </c>
      <c r="G74">
        <v>3.5391496031488376E-2</v>
      </c>
      <c r="H74">
        <v>6.2282960565366807E-2</v>
      </c>
      <c r="I74">
        <v>3.6465141578133076E-2</v>
      </c>
      <c r="J74">
        <v>4.2242132225973499E-2</v>
      </c>
      <c r="K74">
        <v>5.2230110694697379E-2</v>
      </c>
      <c r="L74">
        <v>0.10743493122183036</v>
      </c>
      <c r="M74">
        <v>6.1537980646942131E-2</v>
      </c>
      <c r="N74">
        <v>3.7279830460076623E-2</v>
      </c>
      <c r="O74">
        <v>4.4639166148106431E-2</v>
      </c>
      <c r="P74">
        <v>3.3734205916903716E-2</v>
      </c>
      <c r="Q74">
        <v>4.0510814127472219E-2</v>
      </c>
      <c r="R74">
        <v>3.6848916214030844E-2</v>
      </c>
      <c r="S74">
        <v>3.7780931422133748E-2</v>
      </c>
      <c r="T74">
        <v>4.4876002701647585E-2</v>
      </c>
      <c r="U74">
        <v>2.8363646797878585E-2</v>
      </c>
      <c r="V74">
        <v>3.9719934600633972E-2</v>
      </c>
      <c r="W74">
        <v>3.3839993372448945E-2</v>
      </c>
      <c r="X74">
        <v>4.8039770740254083E-2</v>
      </c>
      <c r="Y74">
        <v>2.5470896007992322E-2</v>
      </c>
      <c r="Z74">
        <v>3.7257609178005205E-2</v>
      </c>
      <c r="AA74">
        <v>3.0631699625773681E-2</v>
      </c>
      <c r="AB74">
        <v>3.491407921240227E-2</v>
      </c>
      <c r="AC74">
        <v>3.3642580264617757E-2</v>
      </c>
      <c r="AD74">
        <v>6.722651470348355E-2</v>
      </c>
      <c r="AE74">
        <v>1.4948412766046784E-2</v>
      </c>
      <c r="AF74">
        <v>2.7865107647586807E-2</v>
      </c>
      <c r="AG74">
        <v>9.0221793644425216E-2</v>
      </c>
      <c r="AH74">
        <v>8.2442080324962044E-2</v>
      </c>
      <c r="AI74">
        <v>4.5761924557916535E-2</v>
      </c>
      <c r="AJ74">
        <v>4.035696868038334E-2</v>
      </c>
      <c r="AK74">
        <v>3.6441967342762144E-2</v>
      </c>
      <c r="AL74">
        <v>2.3554641541188682E-2</v>
      </c>
      <c r="AM74">
        <v>3.2653378798043232E-2</v>
      </c>
      <c r="AN74">
        <v>5.1220549210877979E-2</v>
      </c>
      <c r="AO74">
        <v>3.1105115172201148E-2</v>
      </c>
      <c r="AP74">
        <v>3.2874267938561519E-2</v>
      </c>
      <c r="AQ74">
        <v>3.3769487619865687E-2</v>
      </c>
      <c r="AR74">
        <v>8.8193975475757969E-2</v>
      </c>
      <c r="AS74">
        <v>2.8129856179788977E-2</v>
      </c>
      <c r="AT74">
        <v>3.1611886684447692E-2</v>
      </c>
      <c r="AU74">
        <v>5.5234451664145645E-2</v>
      </c>
      <c r="AV74">
        <v>3.0388032457029153E-2</v>
      </c>
      <c r="AW74">
        <v>2.3102147852063753E-2</v>
      </c>
      <c r="AX74">
        <v>4.2543969250828567E-2</v>
      </c>
      <c r="AY74">
        <v>8.1413721460976349E-2</v>
      </c>
      <c r="AZ74">
        <v>9.2096793936962545E-2</v>
      </c>
      <c r="BA74">
        <v>3.2017235636522423E-2</v>
      </c>
      <c r="BB74">
        <v>4.0819624668399848E-2</v>
      </c>
      <c r="BC74">
        <v>3.6305673354658251E-2</v>
      </c>
      <c r="BD74">
        <v>2.8604501869614111E-2</v>
      </c>
      <c r="BE74">
        <v>3.3552550881475775E-2</v>
      </c>
      <c r="BF74">
        <v>3.0687017156818854E-2</v>
      </c>
      <c r="BG74">
        <v>2.9382062474694676E-2</v>
      </c>
      <c r="BH74">
        <v>2.4187920735859837E-2</v>
      </c>
      <c r="BI74">
        <v>3.11479580685304E-2</v>
      </c>
      <c r="BJ74">
        <v>4.4551457080073978E-2</v>
      </c>
      <c r="BK74">
        <v>3.2008749170537372E-2</v>
      </c>
      <c r="BL74">
        <v>7.6471047851446261E-2</v>
      </c>
      <c r="BM74">
        <v>8.9750787355760614E-2</v>
      </c>
      <c r="BN74">
        <v>6.51468731128719E-2</v>
      </c>
      <c r="BO74">
        <v>8.6375570517129865E-2</v>
      </c>
      <c r="BP74">
        <v>9.4580191818215059E-2</v>
      </c>
      <c r="BQ74">
        <v>9.3495922602263415E-2</v>
      </c>
      <c r="BR74">
        <v>3.8173914580028605E-2</v>
      </c>
      <c r="BS74">
        <v>0.45033913496255723</v>
      </c>
      <c r="BT74">
        <v>0.53022004617469032</v>
      </c>
      <c r="BU74">
        <v>0.29172876292633987</v>
      </c>
      <c r="BV74">
        <v>1.3868294829158971</v>
      </c>
      <c r="BW74">
        <v>4.5542524902647735E-2</v>
      </c>
      <c r="BX74">
        <v>3.0625714653214994E-2</v>
      </c>
      <c r="BY74">
        <v>7.592567689219086E-2</v>
      </c>
      <c r="BZ74">
        <v>3.6140663323812328E-2</v>
      </c>
      <c r="CA74">
        <v>3.1630241182072777E-2</v>
      </c>
      <c r="CB74">
        <v>0.10998598007209337</v>
      </c>
      <c r="CC74">
        <v>3.9371808907175003E-2</v>
      </c>
      <c r="CD74">
        <v>3.4640936470747549E-2</v>
      </c>
      <c r="CE74">
        <v>3.9296347255445521E-2</v>
      </c>
      <c r="CF74">
        <v>5.0881239724811851E-2</v>
      </c>
      <c r="CG74">
        <v>3.6816246182587782E-2</v>
      </c>
      <c r="CH74">
        <v>2.7171910347636465E-2</v>
      </c>
      <c r="CI74">
        <v>4.1784005212022024E-2</v>
      </c>
      <c r="CJ74">
        <v>5.4428580235087794E-2</v>
      </c>
      <c r="CK74">
        <v>5.2286390546316161E-2</v>
      </c>
      <c r="CL74">
        <v>8.3245390286150172E-3</v>
      </c>
      <c r="CM74">
        <v>1.0537605178210391E-2</v>
      </c>
      <c r="CN74">
        <v>2.6109999127154407E-2</v>
      </c>
      <c r="CO74">
        <v>2.9428383652698328E-2</v>
      </c>
      <c r="CP74">
        <v>5.468568094727725E-2</v>
      </c>
      <c r="CQ74">
        <v>7.4236235474443635E-2</v>
      </c>
      <c r="CR74">
        <v>8.8761805068609825E-2</v>
      </c>
      <c r="CS74">
        <v>7.6071056600701056E-2</v>
      </c>
      <c r="CT74">
        <v>4.4339687173539151E-2</v>
      </c>
      <c r="CU74">
        <v>4.5118839269363789E-2</v>
      </c>
      <c r="CV74">
        <v>2.8373880571045507E-2</v>
      </c>
      <c r="CW74">
        <v>4.5065019908726897E-2</v>
      </c>
      <c r="CX74">
        <v>8.013431463691327E-2</v>
      </c>
      <c r="CY74">
        <v>0.18928842677026866</v>
      </c>
      <c r="CZ74">
        <v>2.9520622816088353E-2</v>
      </c>
      <c r="DA74">
        <v>1.7914201315106567E-2</v>
      </c>
      <c r="DB74">
        <v>2.0965299964019045E-2</v>
      </c>
      <c r="DC74">
        <v>2.0527433507943293E-2</v>
      </c>
      <c r="DD74">
        <v>1.9992687526457869E-2</v>
      </c>
      <c r="DE74">
        <v>2.1298753524560912E-2</v>
      </c>
      <c r="DF74">
        <v>3.2457579519118762E-2</v>
      </c>
      <c r="DG74">
        <v>3.0674568137446505E-2</v>
      </c>
      <c r="DH74">
        <v>4.6190141232460728E-2</v>
      </c>
      <c r="DI74">
        <v>2.7823529567116752E-2</v>
      </c>
      <c r="DJ74">
        <v>4.7372691622684857E-2</v>
      </c>
      <c r="DK74">
        <v>5.909896046241854E-2</v>
      </c>
      <c r="DL74">
        <v>6.9292209638923581E-3</v>
      </c>
      <c r="DM74" s="54"/>
    </row>
    <row r="75" spans="1:117" x14ac:dyDescent="0.4">
      <c r="A75">
        <v>74</v>
      </c>
      <c r="B75">
        <v>5.8497447302919288E-2</v>
      </c>
      <c r="C75">
        <v>3.8201918180526186E-2</v>
      </c>
      <c r="D75">
        <v>4.2808530406458177E-2</v>
      </c>
      <c r="E75">
        <v>8.3881657388804598E-2</v>
      </c>
      <c r="F75">
        <v>3.719599777595068E-2</v>
      </c>
      <c r="G75">
        <v>5.7597629364276676E-2</v>
      </c>
      <c r="H75">
        <v>8.0733603978193541E-2</v>
      </c>
      <c r="I75">
        <v>2.6402863406234846E-2</v>
      </c>
      <c r="J75">
        <v>1.2629350239692912E-2</v>
      </c>
      <c r="K75">
        <v>1.1300141655782357E-2</v>
      </c>
      <c r="L75">
        <v>5.8659809459661393E-2</v>
      </c>
      <c r="M75">
        <v>2.9707777103627597E-2</v>
      </c>
      <c r="N75">
        <v>2.4611643831400354E-2</v>
      </c>
      <c r="O75">
        <v>5.8066185416336444E-2</v>
      </c>
      <c r="P75">
        <v>7.9738563418961933E-2</v>
      </c>
      <c r="Q75">
        <v>7.1133314915713952E-2</v>
      </c>
      <c r="R75">
        <v>0.1147368766009581</v>
      </c>
      <c r="S75">
        <v>0.10811823695716262</v>
      </c>
      <c r="T75">
        <v>8.7853446116717901E-2</v>
      </c>
      <c r="U75">
        <v>8.2949166366124399E-2</v>
      </c>
      <c r="V75">
        <v>7.2183905186005384E-2</v>
      </c>
      <c r="W75">
        <v>8.9089134299216499E-2</v>
      </c>
      <c r="X75">
        <v>6.884786751119297E-2</v>
      </c>
      <c r="Y75">
        <v>4.4206171496370711E-2</v>
      </c>
      <c r="Z75">
        <v>4.6356645929140211E-2</v>
      </c>
      <c r="AA75">
        <v>5.1762081563892851E-2</v>
      </c>
      <c r="AB75">
        <v>7.3300665414611249E-2</v>
      </c>
      <c r="AC75">
        <v>9.2008303041995629E-2</v>
      </c>
      <c r="AD75">
        <v>1.5324482721317893E-2</v>
      </c>
      <c r="AE75">
        <v>4.7586671124558298E-2</v>
      </c>
      <c r="AF75">
        <v>8.6001576192389434E-2</v>
      </c>
      <c r="AG75">
        <v>5.2732432151222024E-2</v>
      </c>
      <c r="AH75">
        <v>6.7065858364803776E-2</v>
      </c>
      <c r="AI75">
        <v>5.3857455709664229E-2</v>
      </c>
      <c r="AJ75">
        <v>4.9084283358401454E-2</v>
      </c>
      <c r="AK75">
        <v>5.5421501512659552E-2</v>
      </c>
      <c r="AL75">
        <v>1.7909449021588652E-2</v>
      </c>
      <c r="AM75">
        <v>4.5310463980424008E-2</v>
      </c>
      <c r="AN75">
        <v>4.452719869991198E-2</v>
      </c>
      <c r="AO75">
        <v>6.546199271664388E-2</v>
      </c>
      <c r="AP75">
        <v>4.9101335499900658E-2</v>
      </c>
      <c r="AQ75">
        <v>4.1107271064242182E-2</v>
      </c>
      <c r="AR75">
        <v>4.2127834792823823E-2</v>
      </c>
      <c r="AS75">
        <v>3.8419705395405235E-2</v>
      </c>
      <c r="AT75">
        <v>4.3925033688116254E-2</v>
      </c>
      <c r="AU75">
        <v>4.3444599643973444E-2</v>
      </c>
      <c r="AV75">
        <v>4.8064360199190054E-2</v>
      </c>
      <c r="AW75">
        <v>3.8005618640977283E-2</v>
      </c>
      <c r="AX75">
        <v>3.726407235313263E-2</v>
      </c>
      <c r="AY75">
        <v>4.2784785968212717E-2</v>
      </c>
      <c r="AZ75">
        <v>4.575887852927428E-2</v>
      </c>
      <c r="BA75">
        <v>4.8792100086099473E-2</v>
      </c>
      <c r="BB75">
        <v>3.7726241686811698E-2</v>
      </c>
      <c r="BC75">
        <v>6.0154650127996263E-2</v>
      </c>
      <c r="BD75">
        <v>6.570281095260555E-2</v>
      </c>
      <c r="BE75">
        <v>4.6667996663013404E-2</v>
      </c>
      <c r="BF75">
        <v>5.5426953096372404E-2</v>
      </c>
      <c r="BG75">
        <v>7.5596053794424287E-2</v>
      </c>
      <c r="BH75">
        <v>6.7205569004767346E-2</v>
      </c>
      <c r="BI75">
        <v>5.2848132179379677E-2</v>
      </c>
      <c r="BJ75">
        <v>5.5146198624367856E-2</v>
      </c>
      <c r="BK75">
        <v>8.3228093822925606E-2</v>
      </c>
      <c r="BL75">
        <v>7.8436921140195459E-2</v>
      </c>
      <c r="BM75">
        <v>3.8039671546357748E-2</v>
      </c>
      <c r="BN75">
        <v>2.6976584260723281E-2</v>
      </c>
      <c r="BO75">
        <v>1.740548712228978E-2</v>
      </c>
      <c r="BP75">
        <v>1.6980610152382308E-2</v>
      </c>
      <c r="BQ75">
        <v>2.6613259488582203E-2</v>
      </c>
      <c r="BR75">
        <v>3.5788053858486442E-2</v>
      </c>
      <c r="BS75">
        <v>6.6885998320027493E-2</v>
      </c>
      <c r="BT75">
        <v>5.8027680485319019E-2</v>
      </c>
      <c r="BU75">
        <v>3.8848125058228253E-2</v>
      </c>
      <c r="BV75">
        <v>5.3908975520242056E-2</v>
      </c>
      <c r="BW75">
        <v>1.0358749198647059</v>
      </c>
      <c r="BX75">
        <v>3.2679473721897973E-2</v>
      </c>
      <c r="BY75">
        <v>3.7052086351823839E-2</v>
      </c>
      <c r="BZ75">
        <v>5.1901305473564585E-2</v>
      </c>
      <c r="CA75">
        <v>4.4750995887865214E-2</v>
      </c>
      <c r="CB75">
        <v>3.0881421353892626E-2</v>
      </c>
      <c r="CC75">
        <v>2.6433353449520552E-2</v>
      </c>
      <c r="CD75">
        <v>2.9717780578382959E-2</v>
      </c>
      <c r="CE75">
        <v>4.880792556408528E-2</v>
      </c>
      <c r="CF75">
        <v>1.8186250361378227E-2</v>
      </c>
      <c r="CG75">
        <v>4.1020518644919894E-2</v>
      </c>
      <c r="CH75">
        <v>8.9456553830217667E-2</v>
      </c>
      <c r="CI75">
        <v>4.8758918277175163E-2</v>
      </c>
      <c r="CJ75">
        <v>2.6383264975262544E-2</v>
      </c>
      <c r="CK75">
        <v>3.5848949386417819E-2</v>
      </c>
      <c r="CL75">
        <v>6.4568403721496706E-3</v>
      </c>
      <c r="CM75">
        <v>1.0410637466244797E-2</v>
      </c>
      <c r="CN75">
        <v>2.6860414969081467E-2</v>
      </c>
      <c r="CO75">
        <v>2.3439309793260438E-2</v>
      </c>
      <c r="CP75">
        <v>3.8953555340943802E-2</v>
      </c>
      <c r="CQ75">
        <v>5.4880171853109345E-3</v>
      </c>
      <c r="CR75">
        <v>7.4204878017847123E-3</v>
      </c>
      <c r="CS75">
        <v>1.7433920985865884E-2</v>
      </c>
      <c r="CT75">
        <v>2.105426087631802E-2</v>
      </c>
      <c r="CU75">
        <v>2.551851227162524E-2</v>
      </c>
      <c r="CV75">
        <v>1.7982255540116059E-2</v>
      </c>
      <c r="CW75">
        <v>3.9365062269557771E-2</v>
      </c>
      <c r="CX75">
        <v>2.2758573510313549E-2</v>
      </c>
      <c r="CY75">
        <v>3.3378958400195557E-2</v>
      </c>
      <c r="CZ75">
        <v>2.5156590404980101E-2</v>
      </c>
      <c r="DA75">
        <v>2.0861286017177912E-2</v>
      </c>
      <c r="DB75">
        <v>3.1440325438331265E-2</v>
      </c>
      <c r="DC75">
        <v>1.8524546099808911E-2</v>
      </c>
      <c r="DD75">
        <v>3.7594061392881621E-2</v>
      </c>
      <c r="DE75">
        <v>3.0475781854905005E-2</v>
      </c>
      <c r="DF75">
        <v>3.7344153926489855E-2</v>
      </c>
      <c r="DG75">
        <v>4.8110935238946634E-2</v>
      </c>
      <c r="DH75">
        <v>4.9195819300087533E-2</v>
      </c>
      <c r="DI75">
        <v>8.602899025438264E-2</v>
      </c>
      <c r="DJ75">
        <v>9.5325028082872784E-2</v>
      </c>
      <c r="DK75">
        <v>5.0069179642794566E-2</v>
      </c>
      <c r="DL75">
        <v>8.3822727000888164E-3</v>
      </c>
      <c r="DM75" s="54"/>
    </row>
    <row r="76" spans="1:117" x14ac:dyDescent="0.4">
      <c r="A76">
        <v>75</v>
      </c>
      <c r="B76">
        <v>1.7303402671597197E-2</v>
      </c>
      <c r="C76">
        <v>1.3824889603916679E-2</v>
      </c>
      <c r="D76">
        <v>1.4608231395687454E-2</v>
      </c>
      <c r="E76">
        <v>3.228472531436849E-2</v>
      </c>
      <c r="F76">
        <v>1.4274922587576129E-2</v>
      </c>
      <c r="G76">
        <v>2.2515697624563409E-2</v>
      </c>
      <c r="H76">
        <v>2.4946547431065696E-2</v>
      </c>
      <c r="I76">
        <v>1.0370873314323877E-2</v>
      </c>
      <c r="J76">
        <v>5.3462351794046114E-3</v>
      </c>
      <c r="K76">
        <v>4.2882769292419669E-3</v>
      </c>
      <c r="L76">
        <v>2.2542310572574095E-2</v>
      </c>
      <c r="M76">
        <v>1.2143187213442576E-2</v>
      </c>
      <c r="N76">
        <v>9.5746673988568662E-3</v>
      </c>
      <c r="O76">
        <v>2.0150978232983424E-2</v>
      </c>
      <c r="P76">
        <v>2.6924788520061946E-2</v>
      </c>
      <c r="Q76">
        <v>2.3491212822006093E-2</v>
      </c>
      <c r="R76">
        <v>3.6948356104937546E-2</v>
      </c>
      <c r="S76">
        <v>3.3843520824728017E-2</v>
      </c>
      <c r="T76">
        <v>3.0900938353421371E-2</v>
      </c>
      <c r="U76">
        <v>2.9927975899508744E-2</v>
      </c>
      <c r="V76">
        <v>2.3453422407052484E-2</v>
      </c>
      <c r="W76">
        <v>2.9711750681273852E-2</v>
      </c>
      <c r="X76">
        <v>3.0679632778632615E-2</v>
      </c>
      <c r="Y76">
        <v>1.6323638354425189E-2</v>
      </c>
      <c r="Z76">
        <v>1.7732342443907152E-2</v>
      </c>
      <c r="AA76">
        <v>2.7897308202868003E-2</v>
      </c>
      <c r="AB76">
        <v>3.1180217049429269E-2</v>
      </c>
      <c r="AC76">
        <v>7.7708404968306902E-2</v>
      </c>
      <c r="AD76">
        <v>1.4402301977901724E-2</v>
      </c>
      <c r="AE76">
        <v>9.5641898439637385E-2</v>
      </c>
      <c r="AF76">
        <v>8.4864128721509891E-2</v>
      </c>
      <c r="AG76">
        <v>2.4354858430861086E-2</v>
      </c>
      <c r="AH76">
        <v>2.4022021385751061E-2</v>
      </c>
      <c r="AI76">
        <v>2.0402071907380265E-2</v>
      </c>
      <c r="AJ76">
        <v>1.9994959584132506E-2</v>
      </c>
      <c r="AK76">
        <v>2.1372241569422495E-2</v>
      </c>
      <c r="AL76">
        <v>5.8765136995236524E-3</v>
      </c>
      <c r="AM76">
        <v>1.7344067713419675E-2</v>
      </c>
      <c r="AN76">
        <v>1.3107992717282343E-2</v>
      </c>
      <c r="AO76">
        <v>2.2917337698423343E-2</v>
      </c>
      <c r="AP76">
        <v>2.2572993578401177E-2</v>
      </c>
      <c r="AQ76">
        <v>1.5786901147904264E-2</v>
      </c>
      <c r="AR76">
        <v>1.4268009941033565E-2</v>
      </c>
      <c r="AS76">
        <v>1.6936819313165142E-2</v>
      </c>
      <c r="AT76">
        <v>1.7800864644643651E-2</v>
      </c>
      <c r="AU76">
        <v>1.9010708150915413E-2</v>
      </c>
      <c r="AV76">
        <v>1.9586521056175896E-2</v>
      </c>
      <c r="AW76">
        <v>1.6059609687969798E-2</v>
      </c>
      <c r="AX76">
        <v>1.4252100343362601E-2</v>
      </c>
      <c r="AY76">
        <v>1.7017731431413288E-2</v>
      </c>
      <c r="AZ76">
        <v>1.6583304174176489E-2</v>
      </c>
      <c r="BA76">
        <v>1.9472132612099569E-2</v>
      </c>
      <c r="BB76">
        <v>1.6352930665707876E-2</v>
      </c>
      <c r="BC76">
        <v>2.2523061426652276E-2</v>
      </c>
      <c r="BD76">
        <v>2.1372516242259262E-2</v>
      </c>
      <c r="BE76">
        <v>1.7493386475901714E-2</v>
      </c>
      <c r="BF76">
        <v>1.9291595096857302E-2</v>
      </c>
      <c r="BG76">
        <v>2.2345124855048908E-2</v>
      </c>
      <c r="BH76">
        <v>1.8248729920471052E-2</v>
      </c>
      <c r="BI76">
        <v>1.8800899544767692E-2</v>
      </c>
      <c r="BJ76">
        <v>1.8679265295644003E-2</v>
      </c>
      <c r="BK76">
        <v>2.4158263022697142E-2</v>
      </c>
      <c r="BL76">
        <v>3.1131435358169993E-2</v>
      </c>
      <c r="BM76">
        <v>3.3948616937834332E-2</v>
      </c>
      <c r="BN76">
        <v>1.0391615619062365E-2</v>
      </c>
      <c r="BO76">
        <v>7.1861976725544896E-3</v>
      </c>
      <c r="BP76">
        <v>7.0395623269629793E-3</v>
      </c>
      <c r="BQ76">
        <v>1.1268594583990488E-2</v>
      </c>
      <c r="BR76">
        <v>2.4024413619386138E-2</v>
      </c>
      <c r="BS76">
        <v>2.5705488834663566E-2</v>
      </c>
      <c r="BT76">
        <v>2.2508630103527539E-2</v>
      </c>
      <c r="BU76">
        <v>1.5960012012332662E-2</v>
      </c>
      <c r="BV76">
        <v>2.3520597855065998E-2</v>
      </c>
      <c r="BW76">
        <v>1.8045752023507056E-2</v>
      </c>
      <c r="BX76">
        <v>1.0226878127694523</v>
      </c>
      <c r="BY76">
        <v>1.5354244250534744E-2</v>
      </c>
      <c r="BZ76">
        <v>2.3869860096602254E-2</v>
      </c>
      <c r="CA76">
        <v>3.6377602057666769E-2</v>
      </c>
      <c r="CB76">
        <v>1.3036548242074081E-2</v>
      </c>
      <c r="CC76">
        <v>1.4149274137480431E-2</v>
      </c>
      <c r="CD76">
        <v>1.0817538803180701E-2</v>
      </c>
      <c r="CE76">
        <v>2.8035669801254482E-2</v>
      </c>
      <c r="CF76">
        <v>8.7432559791081749E-3</v>
      </c>
      <c r="CG76">
        <v>1.226533680661312E-2</v>
      </c>
      <c r="CH76">
        <v>1.4707180100511119E-2</v>
      </c>
      <c r="CI76">
        <v>1.0336039259542467E-2</v>
      </c>
      <c r="CJ76">
        <v>1.7795323217180567E-2</v>
      </c>
      <c r="CK76">
        <v>1.3163651765596623E-2</v>
      </c>
      <c r="CL76">
        <v>2.7296356349781228E-3</v>
      </c>
      <c r="CM76">
        <v>4.3309298944084291E-3</v>
      </c>
      <c r="CN76">
        <v>8.7545365663672554E-3</v>
      </c>
      <c r="CO76">
        <v>9.0260095241096201E-3</v>
      </c>
      <c r="CP76">
        <v>1.9586624131898624E-2</v>
      </c>
      <c r="CQ76">
        <v>2.4024028423498774E-3</v>
      </c>
      <c r="CR76">
        <v>3.2484874317772381E-3</v>
      </c>
      <c r="CS76">
        <v>8.0009820296046072E-3</v>
      </c>
      <c r="CT76">
        <v>9.0198478548066726E-3</v>
      </c>
      <c r="CU76">
        <v>1.1315501882847362E-2</v>
      </c>
      <c r="CV76">
        <v>8.4199772285086082E-3</v>
      </c>
      <c r="CW76">
        <v>1.9786377861628478E-2</v>
      </c>
      <c r="CX76">
        <v>8.6287938265142694E-3</v>
      </c>
      <c r="CY76">
        <v>1.5068784250092903E-2</v>
      </c>
      <c r="CZ76">
        <v>1.1062232884989722E-2</v>
      </c>
      <c r="DA76">
        <v>7.4309103263573532E-3</v>
      </c>
      <c r="DB76">
        <v>1.1655844072948321E-2</v>
      </c>
      <c r="DC76">
        <v>8.3042870326257966E-3</v>
      </c>
      <c r="DD76">
        <v>1.3685755267685659E-2</v>
      </c>
      <c r="DE76">
        <v>1.7520791469817495E-2</v>
      </c>
      <c r="DF76">
        <v>1.5352668287588668E-2</v>
      </c>
      <c r="DG76">
        <v>2.0420097868246809E-2</v>
      </c>
      <c r="DH76">
        <v>1.960281169781836E-2</v>
      </c>
      <c r="DI76">
        <v>2.7784861088672886E-2</v>
      </c>
      <c r="DJ76">
        <v>3.0810033247973226E-2</v>
      </c>
      <c r="DK76">
        <v>2.2238142625420055E-2</v>
      </c>
      <c r="DL76">
        <v>5.2209050337303541E-3</v>
      </c>
      <c r="DM76" s="54"/>
    </row>
    <row r="77" spans="1:117" x14ac:dyDescent="0.4">
      <c r="A77">
        <v>76</v>
      </c>
      <c r="B77">
        <v>1.1230445883102719E-3</v>
      </c>
      <c r="C77">
        <v>7.1534356807352064E-4</v>
      </c>
      <c r="D77">
        <v>9.1750417470357287E-4</v>
      </c>
      <c r="E77">
        <v>1.0195320720142096E-3</v>
      </c>
      <c r="F77">
        <v>3.9605461306130009E-4</v>
      </c>
      <c r="G77">
        <v>7.9514054969303941E-4</v>
      </c>
      <c r="H77">
        <v>9.3692648475640031E-4</v>
      </c>
      <c r="I77">
        <v>3.6010647124209588E-3</v>
      </c>
      <c r="J77">
        <v>1.2710109362226046E-3</v>
      </c>
      <c r="K77">
        <v>1.0946284867237924E-3</v>
      </c>
      <c r="L77">
        <v>1.5668414829010026E-3</v>
      </c>
      <c r="M77">
        <v>2.7212096215463526E-3</v>
      </c>
      <c r="N77">
        <v>2.0254406262828492E-3</v>
      </c>
      <c r="O77">
        <v>9.9759010442354774E-4</v>
      </c>
      <c r="P77">
        <v>7.3658704582153594E-4</v>
      </c>
      <c r="Q77">
        <v>9.5242268949867622E-4</v>
      </c>
      <c r="R77">
        <v>8.9314603514580732E-4</v>
      </c>
      <c r="S77">
        <v>9.4086905874705507E-4</v>
      </c>
      <c r="T77">
        <v>1.4116982360907347E-3</v>
      </c>
      <c r="U77">
        <v>8.8013199445826837E-4</v>
      </c>
      <c r="V77">
        <v>1.3407532321680219E-3</v>
      </c>
      <c r="W77">
        <v>9.7973009313063759E-4</v>
      </c>
      <c r="X77">
        <v>4.2258286080693753E-3</v>
      </c>
      <c r="Y77">
        <v>2.6119290806353732E-3</v>
      </c>
      <c r="Z77">
        <v>1.6788812716395196E-3</v>
      </c>
      <c r="AA77">
        <v>6.2024096489511399E-4</v>
      </c>
      <c r="AB77">
        <v>7.6409470642716014E-4</v>
      </c>
      <c r="AC77">
        <v>9.6093323464950867E-4</v>
      </c>
      <c r="AD77">
        <v>5.6995855155854316E-4</v>
      </c>
      <c r="AE77">
        <v>4.1118809305937883E-4</v>
      </c>
      <c r="AF77">
        <v>5.490435923477733E-4</v>
      </c>
      <c r="AG77">
        <v>8.2333231526934532E-4</v>
      </c>
      <c r="AH77">
        <v>9.620283982379027E-4</v>
      </c>
      <c r="AI77">
        <v>1.08735061234078E-3</v>
      </c>
      <c r="AJ77">
        <v>2.2242562088953064E-3</v>
      </c>
      <c r="AK77">
        <v>1.3018683853422554E-3</v>
      </c>
      <c r="AL77">
        <v>2.1555608924881914E-3</v>
      </c>
      <c r="AM77">
        <v>1.6242968879007407E-3</v>
      </c>
      <c r="AN77">
        <v>4.9161891376162765E-4</v>
      </c>
      <c r="AO77">
        <v>2.0389516873562789E-3</v>
      </c>
      <c r="AP77">
        <v>1.0967689073910502E-3</v>
      </c>
      <c r="AQ77">
        <v>1.2797995370168501E-3</v>
      </c>
      <c r="AR77">
        <v>7.7106768490529389E-4</v>
      </c>
      <c r="AS77">
        <v>1.0551500710403788E-3</v>
      </c>
      <c r="AT77">
        <v>9.9964015501772478E-4</v>
      </c>
      <c r="AU77">
        <v>1.4519319010578302E-3</v>
      </c>
      <c r="AV77">
        <v>9.2933402643977819E-4</v>
      </c>
      <c r="AW77">
        <v>7.7055840802020255E-4</v>
      </c>
      <c r="AX77">
        <v>1.3247321972171308E-3</v>
      </c>
      <c r="AY77">
        <v>1.1935940709830435E-3</v>
      </c>
      <c r="AZ77">
        <v>1.1809268564566115E-3</v>
      </c>
      <c r="BA77">
        <v>1.3080407970376599E-3</v>
      </c>
      <c r="BB77">
        <v>9.3927238339758126E-4</v>
      </c>
      <c r="BC77">
        <v>1.0714472612383986E-3</v>
      </c>
      <c r="BD77">
        <v>1.2711797179757551E-3</v>
      </c>
      <c r="BE77">
        <v>1.1432819182987631E-3</v>
      </c>
      <c r="BF77">
        <v>1.1802912781744427E-3</v>
      </c>
      <c r="BG77">
        <v>8.2096492725073017E-4</v>
      </c>
      <c r="BH77">
        <v>6.9516328070679553E-4</v>
      </c>
      <c r="BI77">
        <v>8.686405697845821E-4</v>
      </c>
      <c r="BJ77">
        <v>8.5668297915678798E-4</v>
      </c>
      <c r="BK77">
        <v>9.9961568756454493E-4</v>
      </c>
      <c r="BL77">
        <v>9.5609611055206861E-4</v>
      </c>
      <c r="BM77">
        <v>9.9919404544235486E-4</v>
      </c>
      <c r="BN77">
        <v>1.4887861681518874E-3</v>
      </c>
      <c r="BO77">
        <v>9.3262602665379699E-4</v>
      </c>
      <c r="BP77">
        <v>9.8604507545094308E-4</v>
      </c>
      <c r="BQ77">
        <v>1.1787538099502645E-3</v>
      </c>
      <c r="BR77">
        <v>1.7159852142994304E-3</v>
      </c>
      <c r="BS77">
        <v>2.3091885679818679E-3</v>
      </c>
      <c r="BT77">
        <v>2.3953113394803442E-3</v>
      </c>
      <c r="BU77">
        <v>1.962619248001556E-3</v>
      </c>
      <c r="BV77">
        <v>5.0218907864789499E-3</v>
      </c>
      <c r="BW77">
        <v>1.7530345966549825E-3</v>
      </c>
      <c r="BX77">
        <v>1.4946156495576754E-3</v>
      </c>
      <c r="BY77">
        <v>1.0009422728658739</v>
      </c>
      <c r="BZ77">
        <v>1.3647776650529328E-3</v>
      </c>
      <c r="CA77">
        <v>1.2039154203005312E-3</v>
      </c>
      <c r="CB77">
        <v>1.0718325639111623E-3</v>
      </c>
      <c r="CC77">
        <v>9.673675327084712E-4</v>
      </c>
      <c r="CD77">
        <v>1.5888631081235512E-3</v>
      </c>
      <c r="CE77">
        <v>1.8289683238857514E-3</v>
      </c>
      <c r="CF77">
        <v>1.2115782239569511E-3</v>
      </c>
      <c r="CG77">
        <v>1.641529000874585E-3</v>
      </c>
      <c r="CH77">
        <v>1.5074344954031855E-3</v>
      </c>
      <c r="CI77">
        <v>1.6850527819407795E-3</v>
      </c>
      <c r="CJ77">
        <v>1.39117918710733E-3</v>
      </c>
      <c r="CK77">
        <v>1.8438368059269772E-3</v>
      </c>
      <c r="CL77">
        <v>4.8526744559357078E-4</v>
      </c>
      <c r="CM77">
        <v>7.95646417804889E-4</v>
      </c>
      <c r="CN77">
        <v>9.5847294714821623E-4</v>
      </c>
      <c r="CO77">
        <v>1.4052898280036271E-3</v>
      </c>
      <c r="CP77">
        <v>2.7572338476203667E-3</v>
      </c>
      <c r="CQ77">
        <v>3.4730299672875966E-4</v>
      </c>
      <c r="CR77">
        <v>4.8356714339867457E-4</v>
      </c>
      <c r="CS77">
        <v>1.0320864824311896E-3</v>
      </c>
      <c r="CT77">
        <v>1.4797944250613548E-3</v>
      </c>
      <c r="CU77">
        <v>1.3716794403840077E-3</v>
      </c>
      <c r="CV77">
        <v>1.4002272643651433E-3</v>
      </c>
      <c r="CW77">
        <v>1.6330765036942237E-3</v>
      </c>
      <c r="CX77">
        <v>1.4185860361889745E-3</v>
      </c>
      <c r="CY77">
        <v>1.2702114673897153E-3</v>
      </c>
      <c r="CZ77">
        <v>1.1010172888108742E-3</v>
      </c>
      <c r="DA77">
        <v>7.3516302790618154E-4</v>
      </c>
      <c r="DB77">
        <v>1.2461084682873064E-3</v>
      </c>
      <c r="DC77">
        <v>9.8387842720140369E-4</v>
      </c>
      <c r="DD77">
        <v>4.7106608028246613E-4</v>
      </c>
      <c r="DE77">
        <v>7.8328014913868027E-4</v>
      </c>
      <c r="DF77">
        <v>1.4941182631645149E-3</v>
      </c>
      <c r="DG77">
        <v>1.3352533780900109E-3</v>
      </c>
      <c r="DH77">
        <v>1.7512361984281534E-3</v>
      </c>
      <c r="DI77">
        <v>7.6619088654791302E-4</v>
      </c>
      <c r="DJ77">
        <v>1.037983094723232E-3</v>
      </c>
      <c r="DK77">
        <v>1.6457887560441945E-3</v>
      </c>
      <c r="DL77">
        <v>2.3235603949736056E-4</v>
      </c>
      <c r="DM77" s="54"/>
    </row>
    <row r="78" spans="1:117" x14ac:dyDescent="0.4">
      <c r="A78">
        <v>77</v>
      </c>
      <c r="B78">
        <v>5.7407198784704769E-3</v>
      </c>
      <c r="C78">
        <v>4.0183564366849675E-3</v>
      </c>
      <c r="D78">
        <v>5.9946547872218921E-3</v>
      </c>
      <c r="E78">
        <v>8.9020180140072392E-3</v>
      </c>
      <c r="F78">
        <v>2.0749625149204887E-3</v>
      </c>
      <c r="G78">
        <v>7.9215580021824994E-3</v>
      </c>
      <c r="H78">
        <v>5.7036110132085288E-3</v>
      </c>
      <c r="I78">
        <v>5.1724524151773778E-3</v>
      </c>
      <c r="J78">
        <v>2.8881895513978625E-3</v>
      </c>
      <c r="K78">
        <v>1.7865047961025389E-3</v>
      </c>
      <c r="L78">
        <v>8.6048160396185094E-3</v>
      </c>
      <c r="M78">
        <v>4.6276583805419831E-3</v>
      </c>
      <c r="N78">
        <v>8.2248042495134469E-3</v>
      </c>
      <c r="O78">
        <v>4.9115824189693629E-3</v>
      </c>
      <c r="P78">
        <v>5.8518862389795138E-3</v>
      </c>
      <c r="Q78">
        <v>4.8807994007918258E-3</v>
      </c>
      <c r="R78">
        <v>5.6317423034571087E-3</v>
      </c>
      <c r="S78">
        <v>5.5569743386699949E-3</v>
      </c>
      <c r="T78">
        <v>1.2397181238848778E-2</v>
      </c>
      <c r="U78">
        <v>7.8249525863153639E-3</v>
      </c>
      <c r="V78">
        <v>1.0066212325709716E-2</v>
      </c>
      <c r="W78">
        <v>7.7256315442284463E-3</v>
      </c>
      <c r="X78">
        <v>7.1627175322605596E-2</v>
      </c>
      <c r="Y78">
        <v>4.6667351333431771E-2</v>
      </c>
      <c r="Z78">
        <v>2.3650800775121487E-2</v>
      </c>
      <c r="AA78">
        <v>2.9676200275786193E-3</v>
      </c>
      <c r="AB78">
        <v>3.8355352927040942E-3</v>
      </c>
      <c r="AC78">
        <v>6.4943677799986586E-3</v>
      </c>
      <c r="AD78">
        <v>2.9278931395071927E-3</v>
      </c>
      <c r="AE78">
        <v>2.6027908868993242E-3</v>
      </c>
      <c r="AF78">
        <v>2.9008174560753112E-3</v>
      </c>
      <c r="AG78">
        <v>5.4664142057622277E-3</v>
      </c>
      <c r="AH78">
        <v>5.1421798921323127E-3</v>
      </c>
      <c r="AI78">
        <v>6.3196756012377205E-3</v>
      </c>
      <c r="AJ78">
        <v>1.3728568772835873E-2</v>
      </c>
      <c r="AK78">
        <v>1.1039582423360355E-2</v>
      </c>
      <c r="AL78">
        <v>4.0296417597878902E-3</v>
      </c>
      <c r="AM78">
        <v>1.3617064606293632E-2</v>
      </c>
      <c r="AN78">
        <v>2.5566774471104422E-3</v>
      </c>
      <c r="AO78">
        <v>1.4358948623143271E-2</v>
      </c>
      <c r="AP78">
        <v>8.4735360999698122E-3</v>
      </c>
      <c r="AQ78">
        <v>7.7559027595021177E-3</v>
      </c>
      <c r="AR78">
        <v>3.6853126164587175E-3</v>
      </c>
      <c r="AS78">
        <v>5.9680850341594146E-3</v>
      </c>
      <c r="AT78">
        <v>8.2596278494650611E-3</v>
      </c>
      <c r="AU78">
        <v>1.0851747609169075E-2</v>
      </c>
      <c r="AV78">
        <v>8.6755232046983252E-3</v>
      </c>
      <c r="AW78">
        <v>4.6387168962320965E-3</v>
      </c>
      <c r="AX78">
        <v>5.7576150226270311E-3</v>
      </c>
      <c r="AY78">
        <v>6.2601216143946883E-3</v>
      </c>
      <c r="AZ78">
        <v>3.9698432067386052E-3</v>
      </c>
      <c r="BA78">
        <v>1.1263664976984356E-2</v>
      </c>
      <c r="BB78">
        <v>7.7264229622405886E-3</v>
      </c>
      <c r="BC78">
        <v>7.7881468750255764E-3</v>
      </c>
      <c r="BD78">
        <v>1.0612381151947781E-2</v>
      </c>
      <c r="BE78">
        <v>8.6211905786011313E-3</v>
      </c>
      <c r="BF78">
        <v>1.2266767231173623E-2</v>
      </c>
      <c r="BG78">
        <v>4.08666709495791E-3</v>
      </c>
      <c r="BH78">
        <v>6.54483715603722E-3</v>
      </c>
      <c r="BI78">
        <v>6.0156282773322859E-3</v>
      </c>
      <c r="BJ78">
        <v>5.1770836693893693E-3</v>
      </c>
      <c r="BK78">
        <v>7.194797351990947E-3</v>
      </c>
      <c r="BL78">
        <v>5.6404469050042715E-3</v>
      </c>
      <c r="BM78">
        <v>5.4120698081485613E-3</v>
      </c>
      <c r="BN78">
        <v>6.7855373961726324E-3</v>
      </c>
      <c r="BO78">
        <v>5.0683327677547609E-3</v>
      </c>
      <c r="BP78">
        <v>3.148279214605143E-3</v>
      </c>
      <c r="BQ78">
        <v>6.0956752582184909E-3</v>
      </c>
      <c r="BR78">
        <v>9.4600214665085721E-3</v>
      </c>
      <c r="BS78">
        <v>7.6829863662836034E-3</v>
      </c>
      <c r="BT78">
        <v>7.5180181029585553E-3</v>
      </c>
      <c r="BU78">
        <v>6.8814427933982141E-3</v>
      </c>
      <c r="BV78">
        <v>1.0955106320935647E-2</v>
      </c>
      <c r="BW78">
        <v>5.9728443480155441E-3</v>
      </c>
      <c r="BX78">
        <v>6.3152801712014267E-3</v>
      </c>
      <c r="BY78">
        <v>4.7105409460389928E-3</v>
      </c>
      <c r="BZ78">
        <v>1.0052036911191444</v>
      </c>
      <c r="CA78">
        <v>5.6216090331501975E-3</v>
      </c>
      <c r="CB78">
        <v>4.567096303414799E-3</v>
      </c>
      <c r="CC78">
        <v>4.3424890686427449E-3</v>
      </c>
      <c r="CD78">
        <v>4.6496851982780665E-3</v>
      </c>
      <c r="CE78">
        <v>1.1807850344803774E-2</v>
      </c>
      <c r="CF78">
        <v>6.9421226481261944E-3</v>
      </c>
      <c r="CG78">
        <v>7.0244584379199528E-3</v>
      </c>
      <c r="CH78">
        <v>1.6666117062441522E-2</v>
      </c>
      <c r="CI78">
        <v>9.1047380356517396E-3</v>
      </c>
      <c r="CJ78">
        <v>9.5863182141466708E-3</v>
      </c>
      <c r="CK78">
        <v>1.2238593625520246E-2</v>
      </c>
      <c r="CL78">
        <v>2.3810666018814291E-3</v>
      </c>
      <c r="CM78">
        <v>3.4212733051504512E-3</v>
      </c>
      <c r="CN78">
        <v>5.7894094105205287E-3</v>
      </c>
      <c r="CO78">
        <v>6.7707786523068143E-3</v>
      </c>
      <c r="CP78">
        <v>7.5671288098371368E-3</v>
      </c>
      <c r="CQ78">
        <v>9.996745939304674E-4</v>
      </c>
      <c r="CR78">
        <v>1.4927615737357187E-3</v>
      </c>
      <c r="CS78">
        <v>4.1460203505199649E-3</v>
      </c>
      <c r="CT78">
        <v>1.4117072614997417E-2</v>
      </c>
      <c r="CU78">
        <v>6.5034061371540301E-3</v>
      </c>
      <c r="CV78">
        <v>1.4864170694126598E-2</v>
      </c>
      <c r="CW78">
        <v>9.7850964130263337E-3</v>
      </c>
      <c r="CX78">
        <v>9.0863518866439678E-3</v>
      </c>
      <c r="CY78">
        <v>5.0849496837891365E-3</v>
      </c>
      <c r="CZ78">
        <v>9.2104072507836754E-3</v>
      </c>
      <c r="DA78">
        <v>4.4783438974715676E-3</v>
      </c>
      <c r="DB78">
        <v>8.1599227338538926E-3</v>
      </c>
      <c r="DC78">
        <v>5.5102795478473065E-3</v>
      </c>
      <c r="DD78">
        <v>3.5723733031459625E-3</v>
      </c>
      <c r="DE78">
        <v>3.3523573911345573E-3</v>
      </c>
      <c r="DF78">
        <v>1.207229049762969E-2</v>
      </c>
      <c r="DG78">
        <v>1.0645191923097675E-2</v>
      </c>
      <c r="DH78">
        <v>1.5326923910682223E-2</v>
      </c>
      <c r="DI78">
        <v>5.0682260333081135E-3</v>
      </c>
      <c r="DJ78">
        <v>6.4110241949807273E-3</v>
      </c>
      <c r="DK78">
        <v>8.9617114830867813E-3</v>
      </c>
      <c r="DL78">
        <v>1.7719026207274459E-3</v>
      </c>
      <c r="DM78" s="54"/>
    </row>
    <row r="79" spans="1:117" x14ac:dyDescent="0.4">
      <c r="A79">
        <v>78</v>
      </c>
      <c r="B79">
        <v>3.5735432737991346E-2</v>
      </c>
      <c r="C79">
        <v>4.619390976686584E-2</v>
      </c>
      <c r="D79">
        <v>2.0430181684107131E-2</v>
      </c>
      <c r="E79">
        <v>2.3495306576684964E-2</v>
      </c>
      <c r="F79">
        <v>9.4734596504561147E-2</v>
      </c>
      <c r="G79">
        <v>1.6419600797633715E-2</v>
      </c>
      <c r="H79">
        <v>2.1750543187113856E-2</v>
      </c>
      <c r="I79">
        <v>1.8313532256819233E-2</v>
      </c>
      <c r="J79">
        <v>6.1732283391602479E-3</v>
      </c>
      <c r="K79">
        <v>8.0546143878980608E-3</v>
      </c>
      <c r="L79">
        <v>3.0158235091445707E-2</v>
      </c>
      <c r="M79">
        <v>5.5205314351567635E-2</v>
      </c>
      <c r="N79">
        <v>1.7959238215740095E-2</v>
      </c>
      <c r="O79">
        <v>5.373610165753516E-2</v>
      </c>
      <c r="P79">
        <v>3.6428427203094499E-2</v>
      </c>
      <c r="Q79">
        <v>0.1153150195637402</v>
      </c>
      <c r="R79">
        <v>5.7002822692606252E-2</v>
      </c>
      <c r="S79">
        <v>5.6822322870427357E-2</v>
      </c>
      <c r="T79">
        <v>8.5167688265625693E-2</v>
      </c>
      <c r="U79">
        <v>4.6982095018097289E-2</v>
      </c>
      <c r="V79">
        <v>3.5653993955445905E-2</v>
      </c>
      <c r="W79">
        <v>6.6767078258352833E-2</v>
      </c>
      <c r="X79">
        <v>4.6821149430344274E-2</v>
      </c>
      <c r="Y79">
        <v>8.6124617625160577E-2</v>
      </c>
      <c r="Z79">
        <v>3.6231778283188271E-2</v>
      </c>
      <c r="AA79">
        <v>0.20260185949707415</v>
      </c>
      <c r="AB79">
        <v>9.1976540314300387E-2</v>
      </c>
      <c r="AC79">
        <v>5.0990274836249856E-2</v>
      </c>
      <c r="AD79">
        <v>6.2975629728739962E-2</v>
      </c>
      <c r="AE79">
        <v>9.6192175841820476E-3</v>
      </c>
      <c r="AF79">
        <v>6.004407641926434E-2</v>
      </c>
      <c r="AG79">
        <v>0.13736816019926529</v>
      </c>
      <c r="AH79">
        <v>8.165213869063373E-2</v>
      </c>
      <c r="AI79">
        <v>7.2325070975790787E-2</v>
      </c>
      <c r="AJ79">
        <v>5.2861330423051758E-2</v>
      </c>
      <c r="AK79">
        <v>3.1176825382000797E-2</v>
      </c>
      <c r="AL79">
        <v>1.221271412624084E-2</v>
      </c>
      <c r="AM79">
        <v>4.7302313719254349E-2</v>
      </c>
      <c r="AN79">
        <v>2.2264959030151882E-2</v>
      </c>
      <c r="AO79">
        <v>4.5658922979949161E-2</v>
      </c>
      <c r="AP79">
        <v>2.8539201097261394E-2</v>
      </c>
      <c r="AQ79">
        <v>5.6492051067749648E-2</v>
      </c>
      <c r="AR79">
        <v>2.1706016794135509E-2</v>
      </c>
      <c r="AS79">
        <v>6.0169575018285654E-2</v>
      </c>
      <c r="AT79">
        <v>3.2047184319866681E-2</v>
      </c>
      <c r="AU79">
        <v>0.1375879431668898</v>
      </c>
      <c r="AV79">
        <v>4.8730568382062432E-2</v>
      </c>
      <c r="AW79">
        <v>9.4105721079549259E-2</v>
      </c>
      <c r="AX79">
        <v>4.9975572809383688E-2</v>
      </c>
      <c r="AY79">
        <v>3.0270598119812309E-2</v>
      </c>
      <c r="AZ79">
        <v>3.1235794441860587E-2</v>
      </c>
      <c r="BA79">
        <v>4.0956956663077589E-2</v>
      </c>
      <c r="BB79">
        <v>3.0299223030850607E-2</v>
      </c>
      <c r="BC79">
        <v>3.3401631068315792E-2</v>
      </c>
      <c r="BD79">
        <v>3.3560145995935806E-2</v>
      </c>
      <c r="BE79">
        <v>1.6823765547244664E-2</v>
      </c>
      <c r="BF79">
        <v>2.2342674423978366E-2</v>
      </c>
      <c r="BG79">
        <v>1.8584557013793482E-2</v>
      </c>
      <c r="BH79">
        <v>1.6911318633537502E-2</v>
      </c>
      <c r="BI79">
        <v>2.3426761534476977E-2</v>
      </c>
      <c r="BJ79">
        <v>3.0763780316505722E-2</v>
      </c>
      <c r="BK79">
        <v>3.2241512139244213E-2</v>
      </c>
      <c r="BL79">
        <v>5.47049007223923E-2</v>
      </c>
      <c r="BM79">
        <v>3.1551445182049852E-2</v>
      </c>
      <c r="BN79">
        <v>1.6864307672523719E-2</v>
      </c>
      <c r="BO79">
        <v>9.1342913879323192E-3</v>
      </c>
      <c r="BP79">
        <v>2.5782451016382841E-2</v>
      </c>
      <c r="BQ79">
        <v>1.1363304798867871E-2</v>
      </c>
      <c r="BR79">
        <v>2.5228642817105289E-2</v>
      </c>
      <c r="BS79">
        <v>4.2002764124239832E-2</v>
      </c>
      <c r="BT79">
        <v>3.9168643532696244E-2</v>
      </c>
      <c r="BU79">
        <v>2.7054497619327128E-2</v>
      </c>
      <c r="BV79">
        <v>3.6259404281200121E-2</v>
      </c>
      <c r="BW79">
        <v>4.308351064326435E-2</v>
      </c>
      <c r="BX79">
        <v>2.8439221386104371E-2</v>
      </c>
      <c r="BY79">
        <v>1.8675354261837675E-2</v>
      </c>
      <c r="BZ79">
        <v>2.287350179370649E-2</v>
      </c>
      <c r="CA79">
        <v>1.0864346269496525</v>
      </c>
      <c r="CB79">
        <v>3.6046009796284827E-2</v>
      </c>
      <c r="CC79">
        <v>7.1940069223521752E-2</v>
      </c>
      <c r="CD79">
        <v>2.726640594408963E-2</v>
      </c>
      <c r="CE79">
        <v>0.11931117278119845</v>
      </c>
      <c r="CF79">
        <v>4.1958307965809023E-2</v>
      </c>
      <c r="CG79">
        <v>2.3845954454549519E-2</v>
      </c>
      <c r="CH79">
        <v>1.8289968534276415E-2</v>
      </c>
      <c r="CI79">
        <v>1.1738462956890723E-2</v>
      </c>
      <c r="CJ79">
        <v>8.1951504983698124E-3</v>
      </c>
      <c r="CK79">
        <v>1.3016222598703719E-2</v>
      </c>
      <c r="CL79">
        <v>2.7047410845689665E-3</v>
      </c>
      <c r="CM79">
        <v>2.7097660270522339E-3</v>
      </c>
      <c r="CN79">
        <v>8.5319290190440551E-3</v>
      </c>
      <c r="CO79">
        <v>1.5404490817470501E-2</v>
      </c>
      <c r="CP79">
        <v>2.6305763114345775E-2</v>
      </c>
      <c r="CQ79">
        <v>3.0745601239139304E-3</v>
      </c>
      <c r="CR79">
        <v>3.9301698856248918E-3</v>
      </c>
      <c r="CS79">
        <v>9.1693665711553018E-3</v>
      </c>
      <c r="CT79">
        <v>1.0658751426754058E-2</v>
      </c>
      <c r="CU79">
        <v>8.6164168209205208E-3</v>
      </c>
      <c r="CV79">
        <v>8.7372257092112361E-3</v>
      </c>
      <c r="CW79">
        <v>1.7989685221802585E-2</v>
      </c>
      <c r="CX79">
        <v>1.3052007752395985E-2</v>
      </c>
      <c r="CY79">
        <v>1.4705456483286656E-2</v>
      </c>
      <c r="CZ79">
        <v>9.8625172745626082E-3</v>
      </c>
      <c r="DA79">
        <v>8.0505909152833195E-3</v>
      </c>
      <c r="DB79">
        <v>1.3124318038348223E-2</v>
      </c>
      <c r="DC79">
        <v>8.8847193426923494E-3</v>
      </c>
      <c r="DD79">
        <v>1.1211787814435497E-2</v>
      </c>
      <c r="DE79">
        <v>1.1615364755795615E-2</v>
      </c>
      <c r="DF79">
        <v>1.6352895786658855E-2</v>
      </c>
      <c r="DG79">
        <v>1.7394139304982091E-2</v>
      </c>
      <c r="DH79">
        <v>1.8197031122905209E-2</v>
      </c>
      <c r="DI79">
        <v>1.733300738266158E-2</v>
      </c>
      <c r="DJ79">
        <v>2.8794208490771044E-2</v>
      </c>
      <c r="DK79">
        <v>1.5311958562690027E-2</v>
      </c>
      <c r="DL79">
        <v>3.0065706120523837E-3</v>
      </c>
      <c r="DM79" s="54"/>
    </row>
    <row r="80" spans="1:117" x14ac:dyDescent="0.4">
      <c r="A80">
        <v>79</v>
      </c>
      <c r="B80">
        <v>2.8137440751825173E-3</v>
      </c>
      <c r="C80">
        <v>2.6550418968683729E-3</v>
      </c>
      <c r="D80">
        <v>2.6516495439842403E-3</v>
      </c>
      <c r="E80">
        <v>2.0491383052460648E-3</v>
      </c>
      <c r="F80">
        <v>2.9810314921454293E-3</v>
      </c>
      <c r="G80">
        <v>1.6755643804324126E-3</v>
      </c>
      <c r="H80">
        <v>2.2197458254434067E-3</v>
      </c>
      <c r="I80">
        <v>1.9927947707875884E-2</v>
      </c>
      <c r="J80">
        <v>9.989219080384585E-4</v>
      </c>
      <c r="K80">
        <v>5.7747520558982237E-3</v>
      </c>
      <c r="L80">
        <v>8.3416565920980835E-3</v>
      </c>
      <c r="M80">
        <v>3.4731183023350076E-3</v>
      </c>
      <c r="N80">
        <v>1.1365978689154589E-3</v>
      </c>
      <c r="O80">
        <v>3.0758517934983253E-3</v>
      </c>
      <c r="P80">
        <v>3.5667598158983975E-3</v>
      </c>
      <c r="Q80">
        <v>4.6387565035661991E-3</v>
      </c>
      <c r="R80">
        <v>3.9948433600453543E-3</v>
      </c>
      <c r="S80">
        <v>3.2592517268509296E-3</v>
      </c>
      <c r="T80">
        <v>9.1596574505679543E-3</v>
      </c>
      <c r="U80">
        <v>3.0897873967710094E-3</v>
      </c>
      <c r="V80">
        <v>2.7863994856583392E-3</v>
      </c>
      <c r="W80">
        <v>3.3816935429027716E-3</v>
      </c>
      <c r="X80">
        <v>3.8014484925656305E-3</v>
      </c>
      <c r="Y80">
        <v>4.7016853319391877E-3</v>
      </c>
      <c r="Z80">
        <v>3.5128928031092103E-3</v>
      </c>
      <c r="AA80">
        <v>7.248514396885149E-3</v>
      </c>
      <c r="AB80">
        <v>3.5446898080496729E-3</v>
      </c>
      <c r="AC80">
        <v>3.1581021346099043E-3</v>
      </c>
      <c r="AD80">
        <v>1.9713618656936288E-3</v>
      </c>
      <c r="AE80">
        <v>7.9143916873376959E-4</v>
      </c>
      <c r="AF80">
        <v>2.478549560109723E-3</v>
      </c>
      <c r="AG80">
        <v>4.7291170332082327E-3</v>
      </c>
      <c r="AH80">
        <v>3.1310570656174859E-3</v>
      </c>
      <c r="AI80">
        <v>3.4003620183719508E-3</v>
      </c>
      <c r="AJ80">
        <v>4.0197744728603588E-3</v>
      </c>
      <c r="AK80">
        <v>2.0240306614154073E-3</v>
      </c>
      <c r="AL80">
        <v>8.8908555917141118E-4</v>
      </c>
      <c r="AM80">
        <v>3.3886353196763306E-3</v>
      </c>
      <c r="AN80">
        <v>3.3806828767735551E-3</v>
      </c>
      <c r="AO80">
        <v>3.4412084692492795E-3</v>
      </c>
      <c r="AP80">
        <v>5.2897619045581424E-3</v>
      </c>
      <c r="AQ80">
        <v>2.6283219952288558E-3</v>
      </c>
      <c r="AR80">
        <v>1.4174083381729929E-3</v>
      </c>
      <c r="AS80">
        <v>2.9504613977425639E-3</v>
      </c>
      <c r="AT80">
        <v>2.152067588603865E-3</v>
      </c>
      <c r="AU80">
        <v>5.3278628782385722E-3</v>
      </c>
      <c r="AV80">
        <v>2.748938385964459E-3</v>
      </c>
      <c r="AW80">
        <v>3.6630936672049294E-3</v>
      </c>
      <c r="AX80">
        <v>1.4168217717039638E-2</v>
      </c>
      <c r="AY80">
        <v>1.0615739224764983E-2</v>
      </c>
      <c r="AZ80">
        <v>4.5013411399457146E-3</v>
      </c>
      <c r="BA80">
        <v>4.7694045965980189E-3</v>
      </c>
      <c r="BB80">
        <v>4.5565237617107394E-3</v>
      </c>
      <c r="BC80">
        <v>3.7705541525390527E-3</v>
      </c>
      <c r="BD80">
        <v>2.4245192160891127E-3</v>
      </c>
      <c r="BE80">
        <v>1.9122260514176205E-3</v>
      </c>
      <c r="BF80">
        <v>5.6288020581234605E-3</v>
      </c>
      <c r="BG80">
        <v>2.3213362358425037E-3</v>
      </c>
      <c r="BH80">
        <v>1.3192481867004505E-3</v>
      </c>
      <c r="BI80">
        <v>1.7247813105500341E-3</v>
      </c>
      <c r="BJ80">
        <v>1.9835135135663389E-3</v>
      </c>
      <c r="BK80">
        <v>2.3805719002430608E-3</v>
      </c>
      <c r="BL80">
        <v>2.9241691985230924E-3</v>
      </c>
      <c r="BM80">
        <v>2.1967646993785082E-3</v>
      </c>
      <c r="BN80">
        <v>5.3173835606972692E-3</v>
      </c>
      <c r="BO80">
        <v>8.3244192135369566E-4</v>
      </c>
      <c r="BP80">
        <v>1.3164259018936259E-3</v>
      </c>
      <c r="BQ80">
        <v>9.2922314386188884E-4</v>
      </c>
      <c r="BR80">
        <v>1.201626355385616E-2</v>
      </c>
      <c r="BS80">
        <v>2.7335578451722201E-3</v>
      </c>
      <c r="BT80">
        <v>2.8262670081848551E-3</v>
      </c>
      <c r="BU80">
        <v>2.3707256471789812E-3</v>
      </c>
      <c r="BV80">
        <v>2.4668258103021437E-3</v>
      </c>
      <c r="BW80">
        <v>8.6275778195173923E-3</v>
      </c>
      <c r="BX80">
        <v>1.7304650081301754E-3</v>
      </c>
      <c r="BY80">
        <v>1.4207930973169909E-3</v>
      </c>
      <c r="BZ80">
        <v>1.9425865852696039E-3</v>
      </c>
      <c r="CA80">
        <v>1.1011344957531255E-2</v>
      </c>
      <c r="CB80">
        <v>1.0329691214774646</v>
      </c>
      <c r="CC80">
        <v>8.9247911602779902E-3</v>
      </c>
      <c r="CD80">
        <v>2.1305115173531723E-3</v>
      </c>
      <c r="CE80">
        <v>6.6292141650163569E-3</v>
      </c>
      <c r="CF80">
        <v>8.6912883945131966E-3</v>
      </c>
      <c r="CG80">
        <v>1.5216329017872889E-3</v>
      </c>
      <c r="CH80">
        <v>1.7877463520497051E-3</v>
      </c>
      <c r="CI80">
        <v>1.0769395490998845E-3</v>
      </c>
      <c r="CJ80">
        <v>1.0559806813717919E-3</v>
      </c>
      <c r="CK80">
        <v>2.1207422064559705E-3</v>
      </c>
      <c r="CL80">
        <v>2.658462017287815E-4</v>
      </c>
      <c r="CM80">
        <v>2.9822194409875506E-4</v>
      </c>
      <c r="CN80">
        <v>8.6491920917055785E-4</v>
      </c>
      <c r="CO80">
        <v>1.0206149784491192E-3</v>
      </c>
      <c r="CP80">
        <v>2.5026480056960158E-3</v>
      </c>
      <c r="CQ80">
        <v>2.5149312611539117E-4</v>
      </c>
      <c r="CR80">
        <v>3.3154927185554555E-4</v>
      </c>
      <c r="CS80">
        <v>9.2289708979155331E-4</v>
      </c>
      <c r="CT80">
        <v>1.0966488989800774E-3</v>
      </c>
      <c r="CU80">
        <v>1.0535061740117526E-3</v>
      </c>
      <c r="CV80">
        <v>1.0314702355324107E-3</v>
      </c>
      <c r="CW80">
        <v>1.8722571227740654E-3</v>
      </c>
      <c r="CX80">
        <v>1.1655220653387862E-3</v>
      </c>
      <c r="CY80">
        <v>1.2232255223731659E-3</v>
      </c>
      <c r="CZ80">
        <v>9.9068575701537296E-4</v>
      </c>
      <c r="DA80">
        <v>7.1392119602646845E-4</v>
      </c>
      <c r="DB80">
        <v>1.1474777524936703E-3</v>
      </c>
      <c r="DC80">
        <v>1.0532605030548199E-3</v>
      </c>
      <c r="DD80">
        <v>9.5419522170260064E-4</v>
      </c>
      <c r="DE80">
        <v>8.9545543561026094E-4</v>
      </c>
      <c r="DF80">
        <v>1.7144847805194653E-3</v>
      </c>
      <c r="DG80">
        <v>1.9834080994808622E-3</v>
      </c>
      <c r="DH80">
        <v>1.6413434309436982E-3</v>
      </c>
      <c r="DI80">
        <v>1.6733532339935045E-3</v>
      </c>
      <c r="DJ80">
        <v>2.1753356933237474E-3</v>
      </c>
      <c r="DK80">
        <v>1.4960163363847729E-3</v>
      </c>
      <c r="DL80">
        <v>2.3916054489054103E-4</v>
      </c>
      <c r="DM80" s="54"/>
    </row>
    <row r="81" spans="1:117" x14ac:dyDescent="0.4">
      <c r="A81">
        <v>80</v>
      </c>
      <c r="B81">
        <v>2.5343197516065853E-3</v>
      </c>
      <c r="C81">
        <v>1.6645481176855356E-3</v>
      </c>
      <c r="D81">
        <v>1.7235359617606926E-3</v>
      </c>
      <c r="E81">
        <v>8.546637096277487E-3</v>
      </c>
      <c r="F81">
        <v>1.5514164600197564E-3</v>
      </c>
      <c r="G81">
        <v>1.2625867619519509E-2</v>
      </c>
      <c r="H81">
        <v>2.4441987363421E-3</v>
      </c>
      <c r="I81">
        <v>1.5478754381004845E-3</v>
      </c>
      <c r="J81">
        <v>3.0589510271232692E-3</v>
      </c>
      <c r="K81">
        <v>1.4101285683178152E-3</v>
      </c>
      <c r="L81">
        <v>4.7039834937412824E-3</v>
      </c>
      <c r="M81">
        <v>2.1096129595048955E-3</v>
      </c>
      <c r="N81">
        <v>2.8790367002368921E-3</v>
      </c>
      <c r="O81">
        <v>2.7890997657648111E-3</v>
      </c>
      <c r="P81">
        <v>6.0409437729256506E-3</v>
      </c>
      <c r="Q81">
        <v>4.5776549541853076E-3</v>
      </c>
      <c r="R81">
        <v>3.8653473312289803E-3</v>
      </c>
      <c r="S81">
        <v>8.8693608894760429E-3</v>
      </c>
      <c r="T81">
        <v>5.4878142479816983E-3</v>
      </c>
      <c r="U81">
        <v>3.6675783003125213E-3</v>
      </c>
      <c r="V81">
        <v>3.5097668158834889E-3</v>
      </c>
      <c r="W81">
        <v>4.7867879196277444E-3</v>
      </c>
      <c r="X81">
        <v>6.6495751455066046E-3</v>
      </c>
      <c r="Y81">
        <v>4.5739784054507696E-3</v>
      </c>
      <c r="Z81">
        <v>3.6380395875494861E-3</v>
      </c>
      <c r="AA81">
        <v>2.7313896514521252E-3</v>
      </c>
      <c r="AB81">
        <v>2.6672618327677716E-3</v>
      </c>
      <c r="AC81">
        <v>3.0201181514080198E-3</v>
      </c>
      <c r="AD81">
        <v>1.1665808785781549E-3</v>
      </c>
      <c r="AE81">
        <v>1.0834455291072007E-3</v>
      </c>
      <c r="AF81">
        <v>2.1543669164462462E-3</v>
      </c>
      <c r="AG81">
        <v>2.392939085976317E-3</v>
      </c>
      <c r="AH81">
        <v>2.6118550558429554E-3</v>
      </c>
      <c r="AI81">
        <v>1.0877320370415236E-2</v>
      </c>
      <c r="AJ81">
        <v>1.0319586543192023E-2</v>
      </c>
      <c r="AK81">
        <v>2.93648374966257E-3</v>
      </c>
      <c r="AL81">
        <v>2.7895978196778469E-3</v>
      </c>
      <c r="AM81">
        <v>5.3706505869580935E-3</v>
      </c>
      <c r="AN81">
        <v>4.4727200187564854E-3</v>
      </c>
      <c r="AO81">
        <v>1.1852325056884125E-2</v>
      </c>
      <c r="AP81">
        <v>5.8732143516603882E-3</v>
      </c>
      <c r="AQ81">
        <v>3.9279404319460505E-3</v>
      </c>
      <c r="AR81">
        <v>1.7432697447478148E-3</v>
      </c>
      <c r="AS81">
        <v>9.9428579049020711E-3</v>
      </c>
      <c r="AT81">
        <v>5.3554582449866651E-3</v>
      </c>
      <c r="AU81">
        <v>4.3755315960825689E-3</v>
      </c>
      <c r="AV81">
        <v>6.305027714670508E-3</v>
      </c>
      <c r="AW81">
        <v>4.51076995337141E-3</v>
      </c>
      <c r="AX81">
        <v>5.8625528701167547E-3</v>
      </c>
      <c r="AY81">
        <v>7.3700129225974017E-3</v>
      </c>
      <c r="AZ81">
        <v>3.6173945051337975E-3</v>
      </c>
      <c r="BA81">
        <v>5.3521336670380466E-3</v>
      </c>
      <c r="BB81">
        <v>6.590683360360409E-3</v>
      </c>
      <c r="BC81">
        <v>3.8281172284417926E-3</v>
      </c>
      <c r="BD81">
        <v>2.8854167277555867E-3</v>
      </c>
      <c r="BE81">
        <v>2.0260731994951615E-3</v>
      </c>
      <c r="BF81">
        <v>2.0064087913061615E-3</v>
      </c>
      <c r="BG81">
        <v>1.800977533184304E-3</v>
      </c>
      <c r="BH81">
        <v>1.2803950546626905E-3</v>
      </c>
      <c r="BI81">
        <v>1.7595087678390785E-3</v>
      </c>
      <c r="BJ81">
        <v>1.7422430465986042E-3</v>
      </c>
      <c r="BK81">
        <v>2.1344062930015281E-3</v>
      </c>
      <c r="BL81">
        <v>2.4263167888327769E-3</v>
      </c>
      <c r="BM81">
        <v>1.796304353654411E-3</v>
      </c>
      <c r="BN81">
        <v>1.4435521892516654E-2</v>
      </c>
      <c r="BO81">
        <v>1.1870526575998811E-3</v>
      </c>
      <c r="BP81">
        <v>3.7029050826443491E-2</v>
      </c>
      <c r="BQ81">
        <v>1.1238147804982475E-3</v>
      </c>
      <c r="BR81">
        <v>2.010330532747749E-3</v>
      </c>
      <c r="BS81">
        <v>3.383935326728846E-3</v>
      </c>
      <c r="BT81">
        <v>3.2720753699837122E-3</v>
      </c>
      <c r="BU81">
        <v>2.6961715994001621E-3</v>
      </c>
      <c r="BV81">
        <v>2.4923773349696276E-3</v>
      </c>
      <c r="BW81">
        <v>1.0449119318680861E-2</v>
      </c>
      <c r="BX81">
        <v>1.784589329599339E-3</v>
      </c>
      <c r="BY81">
        <v>4.2518112156626842E-3</v>
      </c>
      <c r="BZ81">
        <v>2.7435579803988448E-3</v>
      </c>
      <c r="CA81">
        <v>4.6438205710045257E-3</v>
      </c>
      <c r="CB81">
        <v>1.6217617929661758E-3</v>
      </c>
      <c r="CC81">
        <v>1.0886332324499961</v>
      </c>
      <c r="CD81">
        <v>4.4251084199594202E-3</v>
      </c>
      <c r="CE81">
        <v>4.0361419088282332E-3</v>
      </c>
      <c r="CF81">
        <v>4.5791698058494966E-3</v>
      </c>
      <c r="CG81">
        <v>1.5747427187556527E-3</v>
      </c>
      <c r="CH81">
        <v>1.8769058389702157E-3</v>
      </c>
      <c r="CI81">
        <v>1.3587443989832868E-3</v>
      </c>
      <c r="CJ81">
        <v>1.1623320270782774E-3</v>
      </c>
      <c r="CK81">
        <v>2.2230641821538236E-3</v>
      </c>
      <c r="CL81">
        <v>3.9809974597892681E-4</v>
      </c>
      <c r="CM81">
        <v>4.4520656605754439E-4</v>
      </c>
      <c r="CN81">
        <v>1.1604997872081452E-3</v>
      </c>
      <c r="CO81">
        <v>1.0164885981296706E-3</v>
      </c>
      <c r="CP81">
        <v>2.2620273974128411E-3</v>
      </c>
      <c r="CQ81">
        <v>3.1208920721466219E-4</v>
      </c>
      <c r="CR81">
        <v>4.1043323912809914E-4</v>
      </c>
      <c r="CS81">
        <v>1.185237303929213E-3</v>
      </c>
      <c r="CT81">
        <v>1.5523702809971741E-3</v>
      </c>
      <c r="CU81">
        <v>9.3310473234255848E-4</v>
      </c>
      <c r="CV81">
        <v>2.0295034097023278E-3</v>
      </c>
      <c r="CW81">
        <v>1.988879144689469E-3</v>
      </c>
      <c r="CX81">
        <v>2.4081724540415718E-3</v>
      </c>
      <c r="CY81">
        <v>5.4349692347683215E-3</v>
      </c>
      <c r="CZ81">
        <v>1.5744954853997371E-3</v>
      </c>
      <c r="DA81">
        <v>1.4099486058044681E-3</v>
      </c>
      <c r="DB81">
        <v>2.309432799705107E-3</v>
      </c>
      <c r="DC81">
        <v>1.3144941500775151E-3</v>
      </c>
      <c r="DD81">
        <v>1.2397879799681633E-3</v>
      </c>
      <c r="DE81">
        <v>1.2781983858750131E-3</v>
      </c>
      <c r="DF81">
        <v>1.993944814697949E-3</v>
      </c>
      <c r="DG81">
        <v>2.1655884339372923E-3</v>
      </c>
      <c r="DH81">
        <v>2.2283484860044257E-3</v>
      </c>
      <c r="DI81">
        <v>2.6747186769520391E-3</v>
      </c>
      <c r="DJ81">
        <v>2.8790761493248745E-3</v>
      </c>
      <c r="DK81">
        <v>2.2635468624137732E-3</v>
      </c>
      <c r="DL81">
        <v>6.5322691694015805E-4</v>
      </c>
      <c r="DM81" s="54"/>
    </row>
    <row r="82" spans="1:117" x14ac:dyDescent="0.4">
      <c r="A82">
        <v>81</v>
      </c>
      <c r="B82">
        <v>2.7034551800529968E-3</v>
      </c>
      <c r="C82">
        <v>1.76904638031706E-3</v>
      </c>
      <c r="D82">
        <v>2.0881843927476967E-3</v>
      </c>
      <c r="E82">
        <v>2.386247026197818E-3</v>
      </c>
      <c r="F82">
        <v>1.441436151366608E-3</v>
      </c>
      <c r="G82">
        <v>2.0355966460607897E-3</v>
      </c>
      <c r="H82">
        <v>2.7074410118233011E-3</v>
      </c>
      <c r="I82">
        <v>2.6650438093371196E-3</v>
      </c>
      <c r="J82">
        <v>1.3115361422831435E-3</v>
      </c>
      <c r="K82">
        <v>1.0561708750208185E-3</v>
      </c>
      <c r="L82">
        <v>3.9909252558904765E-3</v>
      </c>
      <c r="M82">
        <v>3.1018078620018703E-3</v>
      </c>
      <c r="N82">
        <v>2.5664706837264686E-3</v>
      </c>
      <c r="O82">
        <v>2.2658068187670004E-3</v>
      </c>
      <c r="P82">
        <v>4.8084533823772235E-3</v>
      </c>
      <c r="Q82">
        <v>2.8537716305994721E-3</v>
      </c>
      <c r="R82">
        <v>3.4246320322182389E-3</v>
      </c>
      <c r="S82">
        <v>3.3943862606077204E-3</v>
      </c>
      <c r="T82">
        <v>5.4385280823666324E-3</v>
      </c>
      <c r="U82">
        <v>2.535574050489407E-3</v>
      </c>
      <c r="V82">
        <v>3.0468271594630623E-3</v>
      </c>
      <c r="W82">
        <v>3.1984327550771269E-3</v>
      </c>
      <c r="X82">
        <v>5.1690826834101334E-3</v>
      </c>
      <c r="Y82">
        <v>3.1844185391284507E-3</v>
      </c>
      <c r="Z82">
        <v>3.1808064182390918E-3</v>
      </c>
      <c r="AA82">
        <v>2.8727314029163339E-3</v>
      </c>
      <c r="AB82">
        <v>2.1290013871616735E-3</v>
      </c>
      <c r="AC82">
        <v>3.2060293121243468E-3</v>
      </c>
      <c r="AD82">
        <v>2.0881803471308777E-3</v>
      </c>
      <c r="AE82">
        <v>2.1258299150902207E-3</v>
      </c>
      <c r="AF82">
        <v>2.4793726053987772E-3</v>
      </c>
      <c r="AG82">
        <v>2.0279608409832397E-3</v>
      </c>
      <c r="AH82">
        <v>2.366679592796705E-3</v>
      </c>
      <c r="AI82">
        <v>2.6771815158849375E-3</v>
      </c>
      <c r="AJ82">
        <v>6.1232179871873234E-3</v>
      </c>
      <c r="AK82">
        <v>3.4745421636578947E-3</v>
      </c>
      <c r="AL82">
        <v>1.0003719240611201E-3</v>
      </c>
      <c r="AM82">
        <v>3.6908600421311204E-3</v>
      </c>
      <c r="AN82">
        <v>2.5735429948209256E-3</v>
      </c>
      <c r="AO82">
        <v>4.0400580229133206E-3</v>
      </c>
      <c r="AP82">
        <v>3.9094922129574976E-3</v>
      </c>
      <c r="AQ82">
        <v>4.699551315240298E-3</v>
      </c>
      <c r="AR82">
        <v>1.6913481844712469E-3</v>
      </c>
      <c r="AS82">
        <v>2.028541358430877E-3</v>
      </c>
      <c r="AT82">
        <v>1.9907378395686835E-3</v>
      </c>
      <c r="AU82">
        <v>4.1031883531651115E-3</v>
      </c>
      <c r="AV82">
        <v>2.2630089032693646E-3</v>
      </c>
      <c r="AW82">
        <v>2.9664634384732481E-3</v>
      </c>
      <c r="AX82">
        <v>2.6362758491702883E-3</v>
      </c>
      <c r="AY82">
        <v>2.9241276894558989E-3</v>
      </c>
      <c r="AZ82">
        <v>2.0353529171670262E-3</v>
      </c>
      <c r="BA82">
        <v>4.1972690133958851E-3</v>
      </c>
      <c r="BB82">
        <v>3.4879766566583361E-3</v>
      </c>
      <c r="BC82">
        <v>3.1954159461140348E-3</v>
      </c>
      <c r="BD82">
        <v>3.2386654754925992E-3</v>
      </c>
      <c r="BE82">
        <v>3.3456045406577545E-3</v>
      </c>
      <c r="BF82">
        <v>2.1219865147735868E-3</v>
      </c>
      <c r="BG82">
        <v>2.1107673746437261E-3</v>
      </c>
      <c r="BH82">
        <v>2.3009608326105516E-3</v>
      </c>
      <c r="BI82">
        <v>3.6095736753445104E-3</v>
      </c>
      <c r="BJ82">
        <v>3.163345696566751E-3</v>
      </c>
      <c r="BK82">
        <v>4.6790831174068036E-3</v>
      </c>
      <c r="BL82">
        <v>2.4472877321135185E-3</v>
      </c>
      <c r="BM82">
        <v>1.8462661692344713E-3</v>
      </c>
      <c r="BN82">
        <v>2.9331143006727867E-3</v>
      </c>
      <c r="BO82">
        <v>2.060108920436024E-3</v>
      </c>
      <c r="BP82">
        <v>1.6143390063579855E-3</v>
      </c>
      <c r="BQ82">
        <v>3.2015837995224908E-3</v>
      </c>
      <c r="BR82">
        <v>3.7044299969643908E-3</v>
      </c>
      <c r="BS82">
        <v>3.5133427279475924E-3</v>
      </c>
      <c r="BT82">
        <v>3.0726701833711993E-3</v>
      </c>
      <c r="BU82">
        <v>2.6349631420226191E-3</v>
      </c>
      <c r="BV82">
        <v>2.3452064853233885E-3</v>
      </c>
      <c r="BW82">
        <v>5.4927812980393054E-3</v>
      </c>
      <c r="BX82">
        <v>3.2023630213487146E-3</v>
      </c>
      <c r="BY82">
        <v>6.7100393205793123E-3</v>
      </c>
      <c r="BZ82">
        <v>2.7245230247995638E-3</v>
      </c>
      <c r="CA82">
        <v>4.6953717121178302E-3</v>
      </c>
      <c r="CB82">
        <v>3.0677058419418157E-3</v>
      </c>
      <c r="CC82">
        <v>4.3201286716063395E-3</v>
      </c>
      <c r="CD82">
        <v>1.0337500462380536</v>
      </c>
      <c r="CE82">
        <v>1.3982877186405986E-2</v>
      </c>
      <c r="CF82">
        <v>2.3101260892546341E-2</v>
      </c>
      <c r="CG82">
        <v>7.0818024581229067E-3</v>
      </c>
      <c r="CH82">
        <v>4.8957769924865731E-3</v>
      </c>
      <c r="CI82">
        <v>4.5093152281432264E-3</v>
      </c>
      <c r="CJ82">
        <v>2.5543139587471011E-3</v>
      </c>
      <c r="CK82">
        <v>3.5219508268997321E-3</v>
      </c>
      <c r="CL82">
        <v>9.0583746702371164E-4</v>
      </c>
      <c r="CM82">
        <v>1.1981728507692347E-3</v>
      </c>
      <c r="CN82">
        <v>3.1315230543598376E-3</v>
      </c>
      <c r="CO82">
        <v>4.2338354543907161E-3</v>
      </c>
      <c r="CP82">
        <v>3.0889488922210594E-3</v>
      </c>
      <c r="CQ82">
        <v>3.1191294341704974E-4</v>
      </c>
      <c r="CR82">
        <v>4.9198815079534459E-4</v>
      </c>
      <c r="CS82">
        <v>2.1544286602519168E-3</v>
      </c>
      <c r="CT82">
        <v>4.7134479918585718E-3</v>
      </c>
      <c r="CU82">
        <v>6.2357666534577257E-3</v>
      </c>
      <c r="CV82">
        <v>4.6521031603366765E-3</v>
      </c>
      <c r="CW82">
        <v>4.4028344875668588E-3</v>
      </c>
      <c r="CX82">
        <v>4.8575666606945275E-3</v>
      </c>
      <c r="CY82">
        <v>7.0516376540051507E-3</v>
      </c>
      <c r="CZ82">
        <v>3.3439389003179832E-3</v>
      </c>
      <c r="DA82">
        <v>3.1110200314606417E-3</v>
      </c>
      <c r="DB82">
        <v>4.9221727540338135E-3</v>
      </c>
      <c r="DC82">
        <v>2.9780693563709968E-3</v>
      </c>
      <c r="DD82">
        <v>1.6113192637535873E-3</v>
      </c>
      <c r="DE82">
        <v>1.6180353320802657E-3</v>
      </c>
      <c r="DF82">
        <v>6.6049482249680609E-3</v>
      </c>
      <c r="DG82">
        <v>7.2593041857186569E-3</v>
      </c>
      <c r="DH82">
        <v>7.8276999977743584E-3</v>
      </c>
      <c r="DI82">
        <v>2.3663302678656149E-3</v>
      </c>
      <c r="DJ82">
        <v>4.0494522816641489E-3</v>
      </c>
      <c r="DK82">
        <v>3.1886449986073279E-3</v>
      </c>
      <c r="DL82">
        <v>3.8043888883815318E-4</v>
      </c>
      <c r="DM82" s="54"/>
    </row>
    <row r="83" spans="1:117" x14ac:dyDescent="0.4">
      <c r="A83">
        <v>82</v>
      </c>
      <c r="B83">
        <v>5.747018664703697E-3</v>
      </c>
      <c r="C83">
        <v>4.9030510444256492E-3</v>
      </c>
      <c r="D83">
        <v>4.9439116713159512E-3</v>
      </c>
      <c r="E83">
        <v>5.0732528774608066E-3</v>
      </c>
      <c r="F83">
        <v>4.4854313759487936E-3</v>
      </c>
      <c r="G83">
        <v>4.5264919890855623E-3</v>
      </c>
      <c r="H83">
        <v>5.4271806278032879E-3</v>
      </c>
      <c r="I83">
        <v>4.0592489207495631E-3</v>
      </c>
      <c r="J83">
        <v>3.062164666029296E-3</v>
      </c>
      <c r="K83">
        <v>1.6196671148896685E-3</v>
      </c>
      <c r="L83">
        <v>7.5296802218658612E-3</v>
      </c>
      <c r="M83">
        <v>5.214869512789746E-3</v>
      </c>
      <c r="N83">
        <v>5.0171534441202301E-3</v>
      </c>
      <c r="O83">
        <v>5.4316432669130194E-3</v>
      </c>
      <c r="P83">
        <v>6.0013477762999529E-3</v>
      </c>
      <c r="Q83">
        <v>7.8776992094857379E-3</v>
      </c>
      <c r="R83">
        <v>6.1777511407960749E-3</v>
      </c>
      <c r="S83">
        <v>5.638799541066295E-3</v>
      </c>
      <c r="T83">
        <v>8.9290615286101594E-3</v>
      </c>
      <c r="U83">
        <v>5.1513428285741587E-3</v>
      </c>
      <c r="V83">
        <v>5.507684880665345E-3</v>
      </c>
      <c r="W83">
        <v>5.9346423866087064E-3</v>
      </c>
      <c r="X83">
        <v>9.1570834425842695E-3</v>
      </c>
      <c r="Y83">
        <v>6.6408734669777562E-3</v>
      </c>
      <c r="Z83">
        <v>5.4236730732903646E-3</v>
      </c>
      <c r="AA83">
        <v>9.7393093462260615E-3</v>
      </c>
      <c r="AB83">
        <v>5.7738155614232263E-3</v>
      </c>
      <c r="AC83">
        <v>5.8323008734469271E-3</v>
      </c>
      <c r="AD83">
        <v>4.7883997116752956E-3</v>
      </c>
      <c r="AE83">
        <v>3.6329998578520681E-3</v>
      </c>
      <c r="AF83">
        <v>5.1634810741419774E-3</v>
      </c>
      <c r="AG83">
        <v>6.6328687125155241E-3</v>
      </c>
      <c r="AH83">
        <v>5.496930488508224E-3</v>
      </c>
      <c r="AI83">
        <v>6.2577102276409396E-3</v>
      </c>
      <c r="AJ83">
        <v>8.0228500363872073E-3</v>
      </c>
      <c r="AK83">
        <v>7.0399249242400408E-3</v>
      </c>
      <c r="AL83">
        <v>1.6667906998418375E-3</v>
      </c>
      <c r="AM83">
        <v>6.1419534685227739E-3</v>
      </c>
      <c r="AN83">
        <v>3.2936839390287631E-3</v>
      </c>
      <c r="AO83">
        <v>7.0909751288386735E-3</v>
      </c>
      <c r="AP83">
        <v>5.1945850549427516E-3</v>
      </c>
      <c r="AQ83">
        <v>1.0026959357785567E-2</v>
      </c>
      <c r="AR83">
        <v>3.5572570942788762E-3</v>
      </c>
      <c r="AS83">
        <v>4.9799221007163063E-3</v>
      </c>
      <c r="AT83">
        <v>4.7864694491264667E-3</v>
      </c>
      <c r="AU83">
        <v>1.0053553523795927E-2</v>
      </c>
      <c r="AV83">
        <v>6.2979321545244714E-3</v>
      </c>
      <c r="AW83">
        <v>6.3482360467638759E-3</v>
      </c>
      <c r="AX83">
        <v>5.4715777789109497E-3</v>
      </c>
      <c r="AY83">
        <v>5.7666459795135292E-3</v>
      </c>
      <c r="AZ83">
        <v>4.436713424693664E-3</v>
      </c>
      <c r="BA83">
        <v>5.7182539808938917E-3</v>
      </c>
      <c r="BB83">
        <v>4.9644523934742318E-3</v>
      </c>
      <c r="BC83">
        <v>5.2308567951724182E-3</v>
      </c>
      <c r="BD83">
        <v>4.6693305981069114E-3</v>
      </c>
      <c r="BE83">
        <v>5.3429898526391609E-3</v>
      </c>
      <c r="BF83">
        <v>5.0585310805480611E-3</v>
      </c>
      <c r="BG83">
        <v>3.8395633249409581E-3</v>
      </c>
      <c r="BH83">
        <v>3.0524608153727666E-3</v>
      </c>
      <c r="BI83">
        <v>6.5473200756960117E-3</v>
      </c>
      <c r="BJ83">
        <v>5.2471352060335479E-3</v>
      </c>
      <c r="BK83">
        <v>6.4079219685447353E-3</v>
      </c>
      <c r="BL83">
        <v>5.7832570960631097E-3</v>
      </c>
      <c r="BM83">
        <v>5.0555816021769454E-3</v>
      </c>
      <c r="BN83">
        <v>7.1883925329800395E-3</v>
      </c>
      <c r="BO83">
        <v>4.9117209050920842E-3</v>
      </c>
      <c r="BP83">
        <v>4.058549623773223E-3</v>
      </c>
      <c r="BQ83">
        <v>6.0044348768298634E-3</v>
      </c>
      <c r="BR83">
        <v>1.7476051915829426E-2</v>
      </c>
      <c r="BS83">
        <v>9.5784010290624402E-3</v>
      </c>
      <c r="BT83">
        <v>8.4988119607816576E-3</v>
      </c>
      <c r="BU83">
        <v>6.6482438641860212E-3</v>
      </c>
      <c r="BV83">
        <v>6.4529816836250368E-3</v>
      </c>
      <c r="BW83">
        <v>9.0978859276522796E-3</v>
      </c>
      <c r="BX83">
        <v>8.5226639580849202E-3</v>
      </c>
      <c r="BY83">
        <v>6.8106653880474878E-3</v>
      </c>
      <c r="BZ83">
        <v>3.8630184432304408E-3</v>
      </c>
      <c r="CA83">
        <v>1.5279307798529439E-2</v>
      </c>
      <c r="CB83">
        <v>4.332784486036933E-3</v>
      </c>
      <c r="CC83">
        <v>6.8328028825378967E-3</v>
      </c>
      <c r="CD83">
        <v>8.5571498558605769E-3</v>
      </c>
      <c r="CE83">
        <v>1.0690746086651695</v>
      </c>
      <c r="CF83">
        <v>1.6567325006360226E-2</v>
      </c>
      <c r="CG83">
        <v>9.7881133164335159E-3</v>
      </c>
      <c r="CH83">
        <v>1.0062636312283437E-2</v>
      </c>
      <c r="CI83">
        <v>7.1840261321546419E-3</v>
      </c>
      <c r="CJ83">
        <v>4.0218894543326495E-3</v>
      </c>
      <c r="CK83">
        <v>7.7285554539501793E-3</v>
      </c>
      <c r="CL83">
        <v>1.7430810850589775E-3</v>
      </c>
      <c r="CM83">
        <v>2.5964273786280713E-3</v>
      </c>
      <c r="CN83">
        <v>1.5524447181080507E-2</v>
      </c>
      <c r="CO83">
        <v>2.5684740595677453E-2</v>
      </c>
      <c r="CP83">
        <v>1.1818667828260635E-2</v>
      </c>
      <c r="CQ83">
        <v>8.9323106843379452E-4</v>
      </c>
      <c r="CR83">
        <v>1.3210367494650304E-3</v>
      </c>
      <c r="CS83">
        <v>5.6107815296105598E-3</v>
      </c>
      <c r="CT83">
        <v>1.0019863307747517E-2</v>
      </c>
      <c r="CU83">
        <v>3.6772489227543813E-3</v>
      </c>
      <c r="CV83">
        <v>8.8990704209868047E-3</v>
      </c>
      <c r="CW83">
        <v>1.0250038258668897E-2</v>
      </c>
      <c r="CX83">
        <v>1.6025878572407195E-2</v>
      </c>
      <c r="CY83">
        <v>3.5325944786230804E-3</v>
      </c>
      <c r="CZ83">
        <v>8.3555849174208868E-3</v>
      </c>
      <c r="DA83">
        <v>7.2153032440620737E-3</v>
      </c>
      <c r="DB83">
        <v>9.9579085911834994E-3</v>
      </c>
      <c r="DC83">
        <v>7.1014799998815074E-3</v>
      </c>
      <c r="DD83">
        <v>7.1146219967449138E-3</v>
      </c>
      <c r="DE83">
        <v>8.3243573113599648E-3</v>
      </c>
      <c r="DF83">
        <v>1.1494327641669895E-2</v>
      </c>
      <c r="DG83">
        <v>1.1869395700704681E-2</v>
      </c>
      <c r="DH83">
        <v>1.5849918721005739E-2</v>
      </c>
      <c r="DI83">
        <v>7.503367332927168E-3</v>
      </c>
      <c r="DJ83">
        <v>7.2210449012525763E-3</v>
      </c>
      <c r="DK83">
        <v>1.4867226282444275E-2</v>
      </c>
      <c r="DL83">
        <v>1.3080219812279911E-3</v>
      </c>
      <c r="DM83" s="54"/>
    </row>
    <row r="84" spans="1:117" x14ac:dyDescent="0.4">
      <c r="A84">
        <v>83</v>
      </c>
      <c r="B84">
        <v>3.7398815850079856E-2</v>
      </c>
      <c r="C84">
        <v>1.5922419559194993E-2</v>
      </c>
      <c r="D84">
        <v>1.5907008297053962E-2</v>
      </c>
      <c r="E84">
        <v>2.3927750705989549E-2</v>
      </c>
      <c r="F84">
        <v>1.6173107934306527E-2</v>
      </c>
      <c r="G84">
        <v>2.4408185802178628E-2</v>
      </c>
      <c r="H84">
        <v>1.8705666826502456E-2</v>
      </c>
      <c r="I84">
        <v>2.4717718878250035E-2</v>
      </c>
      <c r="J84">
        <v>1.0165961430886192E-2</v>
      </c>
      <c r="K84">
        <v>6.3505406966787217E-3</v>
      </c>
      <c r="L84">
        <v>2.7650071263094534E-2</v>
      </c>
      <c r="M84">
        <v>2.2519175577457903E-2</v>
      </c>
      <c r="N84">
        <v>1.0451159088119876E-2</v>
      </c>
      <c r="O84">
        <v>2.844692703013187E-2</v>
      </c>
      <c r="P84">
        <v>2.167213709227284E-2</v>
      </c>
      <c r="Q84">
        <v>3.7254753416759143E-2</v>
      </c>
      <c r="R84">
        <v>2.5738168716854234E-2</v>
      </c>
      <c r="S84">
        <v>2.9228860216737769E-2</v>
      </c>
      <c r="T84">
        <v>6.3154898766311432E-2</v>
      </c>
      <c r="U84">
        <v>2.5515665695864432E-2</v>
      </c>
      <c r="V84">
        <v>2.5615338029894425E-2</v>
      </c>
      <c r="W84">
        <v>3.0458686171798685E-2</v>
      </c>
      <c r="X84">
        <v>7.7744677056960726E-2</v>
      </c>
      <c r="Y84">
        <v>5.9081202621611324E-2</v>
      </c>
      <c r="Z84">
        <v>3.8432678447361424E-2</v>
      </c>
      <c r="AA84">
        <v>3.5059242427482706E-2</v>
      </c>
      <c r="AB84">
        <v>2.6195275385273636E-2</v>
      </c>
      <c r="AC84">
        <v>2.1794855495561743E-2</v>
      </c>
      <c r="AD84">
        <v>1.3201283670510676E-2</v>
      </c>
      <c r="AE84">
        <v>8.5230311663706017E-3</v>
      </c>
      <c r="AF84">
        <v>2.142460072673814E-2</v>
      </c>
      <c r="AG84">
        <v>2.474687961139542E-2</v>
      </c>
      <c r="AH84">
        <v>1.9811779339224705E-2</v>
      </c>
      <c r="AI84">
        <v>2.9660952319481609E-2</v>
      </c>
      <c r="AJ84">
        <v>9.4641271688766196E-2</v>
      </c>
      <c r="AK84">
        <v>3.0081868204546051E-2</v>
      </c>
      <c r="AL84">
        <v>1.1117691010166979E-2</v>
      </c>
      <c r="AM84">
        <v>7.1879103986002113E-2</v>
      </c>
      <c r="AN84">
        <v>6.2096445492407525E-2</v>
      </c>
      <c r="AO84">
        <v>3.6105031771502573E-2</v>
      </c>
      <c r="AP84">
        <v>8.0591347900770535E-2</v>
      </c>
      <c r="AQ84">
        <v>3.715343448613135E-2</v>
      </c>
      <c r="AR84">
        <v>1.2291336877542618E-2</v>
      </c>
      <c r="AS84">
        <v>2.0069301990706473E-2</v>
      </c>
      <c r="AT84">
        <v>1.8154492593085755E-2</v>
      </c>
      <c r="AU84">
        <v>4.6757509430723397E-2</v>
      </c>
      <c r="AV84">
        <v>2.4760867738751129E-2</v>
      </c>
      <c r="AW84">
        <v>2.37182026656459E-2</v>
      </c>
      <c r="AX84">
        <v>2.2722139621492377E-2</v>
      </c>
      <c r="AY84">
        <v>2.135905897671108E-2</v>
      </c>
      <c r="AZ84">
        <v>2.7207597141290934E-2</v>
      </c>
      <c r="BA84">
        <v>6.6516259975810357E-2</v>
      </c>
      <c r="BB84">
        <v>8.748346494584576E-2</v>
      </c>
      <c r="BC84">
        <v>3.9749506260690425E-2</v>
      </c>
      <c r="BD84">
        <v>3.6881306174724938E-2</v>
      </c>
      <c r="BE84">
        <v>2.3197230841880821E-2</v>
      </c>
      <c r="BF84">
        <v>1.8862904512355633E-2</v>
      </c>
      <c r="BG84">
        <v>1.4228094293772324E-2</v>
      </c>
      <c r="BH84">
        <v>1.0439526553603737E-2</v>
      </c>
      <c r="BI84">
        <v>1.6644346095201591E-2</v>
      </c>
      <c r="BJ84">
        <v>1.4658450208030947E-2</v>
      </c>
      <c r="BK84">
        <v>2.0087285062844889E-2</v>
      </c>
      <c r="BL84">
        <v>2.2592770209076043E-2</v>
      </c>
      <c r="BM84">
        <v>1.5193635101351417E-2</v>
      </c>
      <c r="BN84">
        <v>1.2762506204395625E-2</v>
      </c>
      <c r="BO84">
        <v>7.4584798884641422E-3</v>
      </c>
      <c r="BP84">
        <v>9.2477203036415052E-3</v>
      </c>
      <c r="BQ84">
        <v>9.3759630444772805E-3</v>
      </c>
      <c r="BR84">
        <v>1.8330377281393907E-2</v>
      </c>
      <c r="BS84">
        <v>2.7077713359942527E-2</v>
      </c>
      <c r="BT84">
        <v>3.2838786696016919E-2</v>
      </c>
      <c r="BU84">
        <v>2.9025143588682616E-2</v>
      </c>
      <c r="BV84">
        <v>2.1988701350856042E-2</v>
      </c>
      <c r="BW84">
        <v>5.903653532113004E-2</v>
      </c>
      <c r="BX84">
        <v>1.8223086706838303E-2</v>
      </c>
      <c r="BY84">
        <v>1.2033002875574975E-2</v>
      </c>
      <c r="BZ84">
        <v>1.4616334960047913E-2</v>
      </c>
      <c r="CA84">
        <v>3.7381651415435049E-2</v>
      </c>
      <c r="CB84">
        <v>3.2801262745739003E-2</v>
      </c>
      <c r="CC84">
        <v>5.7974789311373995E-2</v>
      </c>
      <c r="CD84">
        <v>0.10350484917878799</v>
      </c>
      <c r="CE84">
        <v>5.7269861444018619E-2</v>
      </c>
      <c r="CF84">
        <v>1.1206774585762294</v>
      </c>
      <c r="CG84">
        <v>1.438935981006664E-2</v>
      </c>
      <c r="CH84">
        <v>1.5138321570159256E-2</v>
      </c>
      <c r="CI84">
        <v>1.0216127678496495E-2</v>
      </c>
      <c r="CJ84">
        <v>1.2832647961282174E-2</v>
      </c>
      <c r="CK84">
        <v>3.7557059760388804E-2</v>
      </c>
      <c r="CL84">
        <v>3.6868022779480911E-3</v>
      </c>
      <c r="CM84">
        <v>5.0707067394727447E-3</v>
      </c>
      <c r="CN84">
        <v>9.3747946721001157E-3</v>
      </c>
      <c r="CO84">
        <v>1.0845537747410847E-2</v>
      </c>
      <c r="CP84">
        <v>2.2194664105107367E-2</v>
      </c>
      <c r="CQ84">
        <v>2.2099727833271897E-3</v>
      </c>
      <c r="CR84">
        <v>3.1591310416196569E-3</v>
      </c>
      <c r="CS84">
        <v>1.1174097940671961E-2</v>
      </c>
      <c r="CT84">
        <v>1.7561704716681226E-2</v>
      </c>
      <c r="CU84">
        <v>8.9741823712780541E-3</v>
      </c>
      <c r="CV84">
        <v>1.8005124785031898E-2</v>
      </c>
      <c r="CW84">
        <v>2.1603126598166517E-2</v>
      </c>
      <c r="CX84">
        <v>1.6712268299491465E-2</v>
      </c>
      <c r="CY84">
        <v>1.7547005582426202E-2</v>
      </c>
      <c r="CZ84">
        <v>1.4464506310639691E-2</v>
      </c>
      <c r="DA84">
        <v>9.8207473414952118E-3</v>
      </c>
      <c r="DB84">
        <v>1.7054144633875241E-2</v>
      </c>
      <c r="DC84">
        <v>1.7097163180307021E-2</v>
      </c>
      <c r="DD84">
        <v>8.9085578983832178E-3</v>
      </c>
      <c r="DE84">
        <v>8.7515318072837016E-3</v>
      </c>
      <c r="DF84">
        <v>1.5323358337715226E-2</v>
      </c>
      <c r="DG84">
        <v>1.7155786204201388E-2</v>
      </c>
      <c r="DH84">
        <v>1.9312345158033106E-2</v>
      </c>
      <c r="DI84">
        <v>2.3060381709150042E-2</v>
      </c>
      <c r="DJ84">
        <v>2.0830691499413485E-2</v>
      </c>
      <c r="DK84">
        <v>2.0353182486045899E-2</v>
      </c>
      <c r="DL84">
        <v>2.1785864103807348E-3</v>
      </c>
      <c r="DM84" s="54"/>
    </row>
    <row r="85" spans="1:117" x14ac:dyDescent="0.4">
      <c r="A85">
        <v>84</v>
      </c>
      <c r="B85">
        <v>3.6812128198624285E-3</v>
      </c>
      <c r="C85">
        <v>2.3409616082119139E-3</v>
      </c>
      <c r="D85">
        <v>2.7606400078979162E-3</v>
      </c>
      <c r="E85">
        <v>3.291948922996731E-3</v>
      </c>
      <c r="F85">
        <v>1.66781869150849E-3</v>
      </c>
      <c r="G85">
        <v>2.8366516519804674E-3</v>
      </c>
      <c r="H85">
        <v>3.5358324079572314E-3</v>
      </c>
      <c r="I85">
        <v>2.1995480242604794E-3</v>
      </c>
      <c r="J85">
        <v>1.643567873538703E-3</v>
      </c>
      <c r="K85">
        <v>1.0231632557205726E-3</v>
      </c>
      <c r="L85">
        <v>3.8131495137216794E-3</v>
      </c>
      <c r="M85">
        <v>2.502577886354604E-3</v>
      </c>
      <c r="N85">
        <v>5.6714636116879371E-3</v>
      </c>
      <c r="O85">
        <v>3.4325270054504841E-3</v>
      </c>
      <c r="P85">
        <v>3.1916875572867765E-3</v>
      </c>
      <c r="Q85">
        <v>4.2548112969830491E-3</v>
      </c>
      <c r="R85">
        <v>4.1432505037806789E-3</v>
      </c>
      <c r="S85">
        <v>3.1080385985307376E-3</v>
      </c>
      <c r="T85">
        <v>5.6348861134160929E-3</v>
      </c>
      <c r="U85">
        <v>4.0511472640245901E-3</v>
      </c>
      <c r="V85">
        <v>4.0815999203325402E-3</v>
      </c>
      <c r="W85">
        <v>4.856129853458074E-3</v>
      </c>
      <c r="X85">
        <v>7.1289486447127983E-3</v>
      </c>
      <c r="Y85">
        <v>4.0387908941182009E-3</v>
      </c>
      <c r="Z85">
        <v>4.5098914863104999E-3</v>
      </c>
      <c r="AA85">
        <v>3.8314543730759302E-3</v>
      </c>
      <c r="AB85">
        <v>3.5614359997898849E-3</v>
      </c>
      <c r="AC85">
        <v>6.5901241491394362E-3</v>
      </c>
      <c r="AD85">
        <v>6.1672691442979282E-3</v>
      </c>
      <c r="AE85">
        <v>2.1901197514591461E-3</v>
      </c>
      <c r="AF85">
        <v>2.7943150518594268E-3</v>
      </c>
      <c r="AG85">
        <v>2.7494091013123513E-3</v>
      </c>
      <c r="AH85">
        <v>3.527821257465185E-3</v>
      </c>
      <c r="AI85">
        <v>8.6676107219853284E-3</v>
      </c>
      <c r="AJ85">
        <v>8.5810677788014308E-3</v>
      </c>
      <c r="AK85">
        <v>5.3491947701356183E-3</v>
      </c>
      <c r="AL85">
        <v>1.2258722756489319E-3</v>
      </c>
      <c r="AM85">
        <v>7.8303767149841674E-3</v>
      </c>
      <c r="AN85">
        <v>1.7596975493612119E-3</v>
      </c>
      <c r="AO85">
        <v>7.7344858280963382E-3</v>
      </c>
      <c r="AP85">
        <v>2.9623820155249372E-3</v>
      </c>
      <c r="AQ85">
        <v>5.8894533938291015E-3</v>
      </c>
      <c r="AR85">
        <v>7.8236568725606869E-3</v>
      </c>
      <c r="AS85">
        <v>4.6118959827388256E-3</v>
      </c>
      <c r="AT85">
        <v>4.4898747223404952E-3</v>
      </c>
      <c r="AU85">
        <v>6.3725138096036053E-3</v>
      </c>
      <c r="AV85">
        <v>4.1493960311144657E-3</v>
      </c>
      <c r="AW85">
        <v>3.2163736747176852E-3</v>
      </c>
      <c r="AX85">
        <v>3.4150064029142705E-3</v>
      </c>
      <c r="AY85">
        <v>2.8996372372426947E-3</v>
      </c>
      <c r="AZ85">
        <v>4.4216042814285601E-3</v>
      </c>
      <c r="BA85">
        <v>8.3551208244821394E-3</v>
      </c>
      <c r="BB85">
        <v>4.3306837330470893E-3</v>
      </c>
      <c r="BC85">
        <v>4.3450232421498401E-3</v>
      </c>
      <c r="BD85">
        <v>5.6619012254101016E-3</v>
      </c>
      <c r="BE85">
        <v>4.4010561543616133E-3</v>
      </c>
      <c r="BF85">
        <v>4.8988772418191622E-3</v>
      </c>
      <c r="BG85">
        <v>3.1683947265170676E-3</v>
      </c>
      <c r="BH85">
        <v>2.4972094861567284E-3</v>
      </c>
      <c r="BI85">
        <v>4.2193642806323773E-3</v>
      </c>
      <c r="BJ85">
        <v>4.4563379905794079E-3</v>
      </c>
      <c r="BK85">
        <v>4.41110664296038E-3</v>
      </c>
      <c r="BL85">
        <v>3.6514580197206988E-3</v>
      </c>
      <c r="BM85">
        <v>2.634371615901048E-3</v>
      </c>
      <c r="BN85">
        <v>3.4917728434975923E-3</v>
      </c>
      <c r="BO85">
        <v>2.400273122661418E-3</v>
      </c>
      <c r="BP85">
        <v>3.3538115985582945E-3</v>
      </c>
      <c r="BQ85">
        <v>3.1688677801365232E-3</v>
      </c>
      <c r="BR85">
        <v>8.8918634488813902E-3</v>
      </c>
      <c r="BS85">
        <v>4.5760898529729199E-3</v>
      </c>
      <c r="BT85">
        <v>4.5980919824957084E-3</v>
      </c>
      <c r="BU85">
        <v>4.0656377073455957E-3</v>
      </c>
      <c r="BV85">
        <v>4.3536072011308592E-3</v>
      </c>
      <c r="BW85">
        <v>7.099333702120925E-3</v>
      </c>
      <c r="BX85">
        <v>8.2840337286470347E-3</v>
      </c>
      <c r="BY85">
        <v>4.8397637092240592E-3</v>
      </c>
      <c r="BZ85">
        <v>3.567842392859088E-3</v>
      </c>
      <c r="CA85">
        <v>7.2600832611587887E-3</v>
      </c>
      <c r="CB85">
        <v>3.7851370276802869E-3</v>
      </c>
      <c r="CC85">
        <v>4.2367306872326087E-3</v>
      </c>
      <c r="CD85">
        <v>4.0254364400263629E-3</v>
      </c>
      <c r="CE85">
        <v>1.4232934329317973E-2</v>
      </c>
      <c r="CF85">
        <v>4.623310041308744E-3</v>
      </c>
      <c r="CG85">
        <v>1.0474692706276718</v>
      </c>
      <c r="CH85">
        <v>9.2513617848609311E-3</v>
      </c>
      <c r="CI85">
        <v>5.9328220669008069E-3</v>
      </c>
      <c r="CJ85">
        <v>6.5554091747047124E-3</v>
      </c>
      <c r="CK85">
        <v>9.4141253442225226E-3</v>
      </c>
      <c r="CL85">
        <v>6.1684553968009278E-3</v>
      </c>
      <c r="CM85">
        <v>1.369229986086804E-2</v>
      </c>
      <c r="CN85">
        <v>3.5906420137440914E-2</v>
      </c>
      <c r="CO85">
        <v>5.0995882544571094E-3</v>
      </c>
      <c r="CP85">
        <v>7.2549541650336761E-3</v>
      </c>
      <c r="CQ85">
        <v>1.5176325825465801E-3</v>
      </c>
      <c r="CR85">
        <v>2.8200101355795419E-3</v>
      </c>
      <c r="CS85">
        <v>5.2320212529786735E-3</v>
      </c>
      <c r="CT85">
        <v>9.7321234430664851E-3</v>
      </c>
      <c r="CU85">
        <v>5.5275712115780201E-3</v>
      </c>
      <c r="CV85">
        <v>8.607026757857357E-3</v>
      </c>
      <c r="CW85">
        <v>1.0481899613429295E-2</v>
      </c>
      <c r="CX85">
        <v>1.362040176945164E-2</v>
      </c>
      <c r="CY85">
        <v>2.5859864879614579E-3</v>
      </c>
      <c r="CZ85">
        <v>6.8029385486613157E-3</v>
      </c>
      <c r="DA85">
        <v>5.6852600705083562E-3</v>
      </c>
      <c r="DB85">
        <v>9.8033063458260305E-3</v>
      </c>
      <c r="DC85">
        <v>5.3189741180900297E-3</v>
      </c>
      <c r="DD85">
        <v>2.4403206394149083E-3</v>
      </c>
      <c r="DE85">
        <v>4.1170794312459878E-3</v>
      </c>
      <c r="DF85">
        <v>1.2187497728439375E-2</v>
      </c>
      <c r="DG85">
        <v>5.0829164193411875E-3</v>
      </c>
      <c r="DH85">
        <v>7.5120938474176301E-3</v>
      </c>
      <c r="DI85">
        <v>4.6301242738299763E-3</v>
      </c>
      <c r="DJ85">
        <v>4.1370844989426546E-3</v>
      </c>
      <c r="DK85">
        <v>1.70524424677473E-2</v>
      </c>
      <c r="DL85">
        <v>1.5524537713300201E-3</v>
      </c>
      <c r="DM85" s="54"/>
    </row>
    <row r="86" spans="1:117" x14ac:dyDescent="0.4">
      <c r="A86">
        <v>85</v>
      </c>
      <c r="B86">
        <v>6.5221172250137208E-4</v>
      </c>
      <c r="C86">
        <v>4.5792236112279159E-4</v>
      </c>
      <c r="D86">
        <v>5.0968672197569784E-4</v>
      </c>
      <c r="E86">
        <v>1.3731714666746823E-3</v>
      </c>
      <c r="F86">
        <v>2.8108347413591733E-4</v>
      </c>
      <c r="G86">
        <v>8.5738716856230629E-4</v>
      </c>
      <c r="H86">
        <v>7.5809784377559161E-4</v>
      </c>
      <c r="I86">
        <v>5.152400368830972E-4</v>
      </c>
      <c r="J86">
        <v>3.8977855742440451E-4</v>
      </c>
      <c r="K86">
        <v>2.3874617813108982E-4</v>
      </c>
      <c r="L86">
        <v>1.0203928843066619E-3</v>
      </c>
      <c r="M86">
        <v>5.5739373111345449E-4</v>
      </c>
      <c r="N86">
        <v>1.1822312223628575E-3</v>
      </c>
      <c r="O86">
        <v>7.4260701561039042E-4</v>
      </c>
      <c r="P86">
        <v>8.821355446316277E-4</v>
      </c>
      <c r="Q86">
        <v>7.7560183846689336E-4</v>
      </c>
      <c r="R86">
        <v>8.5946279935097904E-4</v>
      </c>
      <c r="S86">
        <v>1.003110853354754E-3</v>
      </c>
      <c r="T86">
        <v>1.159094937562442E-3</v>
      </c>
      <c r="U86">
        <v>7.7272015231879567E-4</v>
      </c>
      <c r="V86">
        <v>1.0492413887674193E-3</v>
      </c>
      <c r="W86">
        <v>7.2536455404173105E-4</v>
      </c>
      <c r="X86">
        <v>1.5454426710566056E-3</v>
      </c>
      <c r="Y86">
        <v>9.0188176684956106E-4</v>
      </c>
      <c r="Z86">
        <v>9.0155958965683011E-4</v>
      </c>
      <c r="AA86">
        <v>5.8238131732934735E-4</v>
      </c>
      <c r="AB86">
        <v>5.6847529710482396E-4</v>
      </c>
      <c r="AC86">
        <v>7.2027829057622506E-4</v>
      </c>
      <c r="AD86">
        <v>6.0092424889901964E-4</v>
      </c>
      <c r="AE86">
        <v>6.5186679584910219E-4</v>
      </c>
      <c r="AF86">
        <v>5.2454607133187484E-4</v>
      </c>
      <c r="AG86">
        <v>5.8707389790715403E-4</v>
      </c>
      <c r="AH86">
        <v>8.0062391340212106E-4</v>
      </c>
      <c r="AI86">
        <v>1.1827085984914493E-3</v>
      </c>
      <c r="AJ86">
        <v>1.2388429557136261E-3</v>
      </c>
      <c r="AK86">
        <v>9.5562516432599962E-4</v>
      </c>
      <c r="AL86">
        <v>3.0082737943255882E-4</v>
      </c>
      <c r="AM86">
        <v>1.2031234017921171E-3</v>
      </c>
      <c r="AN86">
        <v>2.9464505804730954E-4</v>
      </c>
      <c r="AO86">
        <v>9.755573641213991E-4</v>
      </c>
      <c r="AP86">
        <v>9.4101897218674241E-4</v>
      </c>
      <c r="AQ86">
        <v>8.9468671498474373E-4</v>
      </c>
      <c r="AR86">
        <v>1.6051797227683068E-3</v>
      </c>
      <c r="AS86">
        <v>7.1124869982358205E-4</v>
      </c>
      <c r="AT86">
        <v>7.1146374370544647E-4</v>
      </c>
      <c r="AU86">
        <v>9.3490494897340026E-4</v>
      </c>
      <c r="AV86">
        <v>8.0492208286974266E-4</v>
      </c>
      <c r="AW86">
        <v>5.4101883379739342E-4</v>
      </c>
      <c r="AX86">
        <v>7.4316545327954753E-4</v>
      </c>
      <c r="AY86">
        <v>7.5529052125867483E-4</v>
      </c>
      <c r="AZ86">
        <v>6.7128883448872056E-4</v>
      </c>
      <c r="BA86">
        <v>7.996684647523911E-4</v>
      </c>
      <c r="BB86">
        <v>5.5286903223968065E-4</v>
      </c>
      <c r="BC86">
        <v>6.9119724810232086E-4</v>
      </c>
      <c r="BD86">
        <v>1.3071307882322226E-3</v>
      </c>
      <c r="BE86">
        <v>1.2932411762019004E-3</v>
      </c>
      <c r="BF86">
        <v>2.3447769004776142E-3</v>
      </c>
      <c r="BG86">
        <v>2.1394796882935707E-3</v>
      </c>
      <c r="BH86">
        <v>4.3448405602203489E-4</v>
      </c>
      <c r="BI86">
        <v>1.0196681923199313E-3</v>
      </c>
      <c r="BJ86">
        <v>9.2399769140655372E-4</v>
      </c>
      <c r="BK86">
        <v>9.4042806168133093E-4</v>
      </c>
      <c r="BL86">
        <v>6.4013686103506673E-4</v>
      </c>
      <c r="BM86">
        <v>5.9430236216349332E-4</v>
      </c>
      <c r="BN86">
        <v>8.1950295381882801E-4</v>
      </c>
      <c r="BO86">
        <v>5.9539893647563512E-4</v>
      </c>
      <c r="BP86">
        <v>8.1932767009890238E-4</v>
      </c>
      <c r="BQ86">
        <v>7.4127507886134108E-4</v>
      </c>
      <c r="BR86">
        <v>1.5972631431135375E-3</v>
      </c>
      <c r="BS86">
        <v>1.1108688344003549E-3</v>
      </c>
      <c r="BT86">
        <v>1.0821562242168705E-3</v>
      </c>
      <c r="BU86">
        <v>1.1199442926833616E-3</v>
      </c>
      <c r="BV86">
        <v>1.3018709624077955E-3</v>
      </c>
      <c r="BW86">
        <v>1.0743107339923549E-3</v>
      </c>
      <c r="BX86">
        <v>1.7477729253508286E-3</v>
      </c>
      <c r="BY86">
        <v>3.2840073614605961E-3</v>
      </c>
      <c r="BZ86">
        <v>2.1934412614422602E-3</v>
      </c>
      <c r="CA86">
        <v>8.2416852172279129E-4</v>
      </c>
      <c r="CB86">
        <v>6.7723969531288252E-4</v>
      </c>
      <c r="CC86">
        <v>3.3098933099671387E-3</v>
      </c>
      <c r="CD86">
        <v>2.4795200844482707E-3</v>
      </c>
      <c r="CE86">
        <v>1.178399194361303E-3</v>
      </c>
      <c r="CF86">
        <v>1.1685958327985098E-3</v>
      </c>
      <c r="CG86">
        <v>1.6402796742715244E-3</v>
      </c>
      <c r="CH86">
        <v>1.3029749160354873</v>
      </c>
      <c r="CI86">
        <v>0.22426505100093513</v>
      </c>
      <c r="CJ86">
        <v>4.7104347107947211E-3</v>
      </c>
      <c r="CK86">
        <v>1.1328341613209694E-2</v>
      </c>
      <c r="CL86">
        <v>3.2117119585135332E-3</v>
      </c>
      <c r="CM86">
        <v>5.0436430184472108E-4</v>
      </c>
      <c r="CN86">
        <v>1.2800435859558459E-3</v>
      </c>
      <c r="CO86">
        <v>1.4238284096640393E-3</v>
      </c>
      <c r="CP86">
        <v>5.9561338956091369E-3</v>
      </c>
      <c r="CQ86">
        <v>1.4469534440849342E-4</v>
      </c>
      <c r="CR86">
        <v>2.4589676314858307E-4</v>
      </c>
      <c r="CS86">
        <v>1.9229382683555634E-3</v>
      </c>
      <c r="CT86">
        <v>3.4533617242771537E-3</v>
      </c>
      <c r="CU86">
        <v>1.1834888518171337E-3</v>
      </c>
      <c r="CV86">
        <v>4.7401445346879822E-3</v>
      </c>
      <c r="CW86">
        <v>3.1252593680588998E-3</v>
      </c>
      <c r="CX86">
        <v>1.1700904260588713E-3</v>
      </c>
      <c r="CY86">
        <v>9.5112157140324273E-4</v>
      </c>
      <c r="CZ86">
        <v>2.7159790247293036E-3</v>
      </c>
      <c r="DA86">
        <v>1.4181180585710854E-3</v>
      </c>
      <c r="DB86">
        <v>2.2665171821935515E-3</v>
      </c>
      <c r="DC86">
        <v>1.2261168537664687E-3</v>
      </c>
      <c r="DD86">
        <v>7.8188378218418942E-4</v>
      </c>
      <c r="DE86">
        <v>1.076775161151587E-3</v>
      </c>
      <c r="DF86">
        <v>2.4970449374790996E-2</v>
      </c>
      <c r="DG86">
        <v>1.9674327999318971E-3</v>
      </c>
      <c r="DH86">
        <v>6.9057829245978801E-3</v>
      </c>
      <c r="DI86">
        <v>9.9440691908524864E-4</v>
      </c>
      <c r="DJ86">
        <v>1.4815501977964744E-3</v>
      </c>
      <c r="DK86">
        <v>2.9063226001597316E-3</v>
      </c>
      <c r="DL86">
        <v>3.9205818160326263E-4</v>
      </c>
      <c r="DM86" s="54"/>
    </row>
    <row r="87" spans="1:117" x14ac:dyDescent="0.4">
      <c r="A87">
        <v>86</v>
      </c>
      <c r="B87">
        <v>8.4027344678891793E-4</v>
      </c>
      <c r="C87">
        <v>7.0512811151047703E-4</v>
      </c>
      <c r="D87">
        <v>7.1585581793136158E-4</v>
      </c>
      <c r="E87">
        <v>3.2665933337853795E-3</v>
      </c>
      <c r="F87">
        <v>4.3595446733380681E-4</v>
      </c>
      <c r="G87">
        <v>1.7494464932348952E-3</v>
      </c>
      <c r="H87">
        <v>1.159354224680993E-3</v>
      </c>
      <c r="I87">
        <v>7.1478738697862854E-4</v>
      </c>
      <c r="J87">
        <v>4.8723106494701323E-4</v>
      </c>
      <c r="K87">
        <v>3.6096700501818987E-4</v>
      </c>
      <c r="L87">
        <v>1.5908395241370388E-3</v>
      </c>
      <c r="M87">
        <v>7.7164562513376946E-4</v>
      </c>
      <c r="N87">
        <v>1.2587949873709412E-3</v>
      </c>
      <c r="O87">
        <v>1.3080826701984695E-3</v>
      </c>
      <c r="P87">
        <v>2.1268804576790997E-3</v>
      </c>
      <c r="Q87">
        <v>1.2803105216757948E-3</v>
      </c>
      <c r="R87">
        <v>1.7608099090120871E-3</v>
      </c>
      <c r="S87">
        <v>2.7274889830433717E-3</v>
      </c>
      <c r="T87">
        <v>2.4869931099183121E-3</v>
      </c>
      <c r="U87">
        <v>1.7151510981251396E-3</v>
      </c>
      <c r="V87">
        <v>1.5181508354932033E-3</v>
      </c>
      <c r="W87">
        <v>1.3252067302596236E-3</v>
      </c>
      <c r="X87">
        <v>3.0183679790128613E-3</v>
      </c>
      <c r="Y87">
        <v>2.1451515262147624E-3</v>
      </c>
      <c r="Z87">
        <v>1.7119528206380537E-3</v>
      </c>
      <c r="AA87">
        <v>1.3217898848256909E-3</v>
      </c>
      <c r="AB87">
        <v>9.6596166937537586E-4</v>
      </c>
      <c r="AC87">
        <v>1.2435269512022418E-3</v>
      </c>
      <c r="AD87">
        <v>6.7046642542673463E-4</v>
      </c>
      <c r="AE87">
        <v>8.8519989095542666E-4</v>
      </c>
      <c r="AF87">
        <v>8.1147532359629926E-4</v>
      </c>
      <c r="AG87">
        <v>1.0964394854256184E-3</v>
      </c>
      <c r="AH87">
        <v>1.3929488834534696E-3</v>
      </c>
      <c r="AI87">
        <v>3.0655049502756266E-3</v>
      </c>
      <c r="AJ87">
        <v>2.1503171787275979E-3</v>
      </c>
      <c r="AK87">
        <v>1.36768812397917E-3</v>
      </c>
      <c r="AL87">
        <v>4.0206142264837262E-4</v>
      </c>
      <c r="AM87">
        <v>2.3865593756991015E-3</v>
      </c>
      <c r="AN87">
        <v>4.6567349771473824E-4</v>
      </c>
      <c r="AO87">
        <v>1.9720182126750471E-3</v>
      </c>
      <c r="AP87">
        <v>2.4890967361490971E-3</v>
      </c>
      <c r="AQ87">
        <v>1.4873812574068956E-3</v>
      </c>
      <c r="AR87">
        <v>5.0684307562932438E-3</v>
      </c>
      <c r="AS87">
        <v>1.4114534557014716E-3</v>
      </c>
      <c r="AT87">
        <v>1.4380709674936729E-3</v>
      </c>
      <c r="AU87">
        <v>1.2093243052712082E-3</v>
      </c>
      <c r="AV87">
        <v>1.1017756232883519E-3</v>
      </c>
      <c r="AW87">
        <v>9.6125445543404945E-4</v>
      </c>
      <c r="AX87">
        <v>1.0748863166279033E-3</v>
      </c>
      <c r="AY87">
        <v>1.1517251892488797E-3</v>
      </c>
      <c r="AZ87">
        <v>1.2630140709330841E-3</v>
      </c>
      <c r="BA87">
        <v>1.0804185072001815E-3</v>
      </c>
      <c r="BB87">
        <v>8.5390347678137505E-4</v>
      </c>
      <c r="BC87">
        <v>1.0454874006859505E-3</v>
      </c>
      <c r="BD87">
        <v>1.6088218890932273E-3</v>
      </c>
      <c r="BE87">
        <v>2.2966844557292987E-3</v>
      </c>
      <c r="BF87">
        <v>7.6854934351128848E-3</v>
      </c>
      <c r="BG87">
        <v>6.8146210959041508E-3</v>
      </c>
      <c r="BH87">
        <v>7.0675485887153333E-4</v>
      </c>
      <c r="BI87">
        <v>1.4957715123618748E-3</v>
      </c>
      <c r="BJ87">
        <v>2.0844437661286146E-3</v>
      </c>
      <c r="BK87">
        <v>1.2546122056535834E-3</v>
      </c>
      <c r="BL87">
        <v>9.7319180282424435E-4</v>
      </c>
      <c r="BM87">
        <v>8.9891506033567615E-4</v>
      </c>
      <c r="BN87">
        <v>1.0460322568194738E-3</v>
      </c>
      <c r="BO87">
        <v>7.4510850847395269E-4</v>
      </c>
      <c r="BP87">
        <v>1.3186376691178376E-3</v>
      </c>
      <c r="BQ87">
        <v>1.2558067821214129E-3</v>
      </c>
      <c r="BR87">
        <v>2.2484171324195666E-3</v>
      </c>
      <c r="BS87">
        <v>1.6897272522954051E-3</v>
      </c>
      <c r="BT87">
        <v>1.6191699549125281E-3</v>
      </c>
      <c r="BU87">
        <v>1.458130876158581E-3</v>
      </c>
      <c r="BV87">
        <v>2.2494237780070615E-3</v>
      </c>
      <c r="BW87">
        <v>1.9682322027557773E-3</v>
      </c>
      <c r="BX87">
        <v>4.2839663679742615E-3</v>
      </c>
      <c r="BY87">
        <v>1.0914763929914133E-2</v>
      </c>
      <c r="BZ87">
        <v>6.713943436586392E-3</v>
      </c>
      <c r="CA87">
        <v>1.2425973051663336E-3</v>
      </c>
      <c r="CB87">
        <v>1.206378304937976E-3</v>
      </c>
      <c r="CC87">
        <v>1.1267490382858665E-3</v>
      </c>
      <c r="CD87">
        <v>6.8262237962757443E-3</v>
      </c>
      <c r="CE87">
        <v>2.2048922644136463E-3</v>
      </c>
      <c r="CF87">
        <v>1.7804482094150632E-3</v>
      </c>
      <c r="CG87">
        <v>1.5918043065166819E-3</v>
      </c>
      <c r="CH87">
        <v>1.354298797847372E-2</v>
      </c>
      <c r="CI87">
        <v>1.0045972006093837</v>
      </c>
      <c r="CJ87">
        <v>1.1537498349721531E-2</v>
      </c>
      <c r="CK87">
        <v>1.2482115319226536E-2</v>
      </c>
      <c r="CL87">
        <v>3.886777772773188E-3</v>
      </c>
      <c r="CM87">
        <v>8.1656261915662328E-4</v>
      </c>
      <c r="CN87">
        <v>1.2630179679525575E-3</v>
      </c>
      <c r="CO87">
        <v>1.5982599709759928E-3</v>
      </c>
      <c r="CP87">
        <v>5.1400617770463852E-3</v>
      </c>
      <c r="CQ87">
        <v>2.3289106919791765E-4</v>
      </c>
      <c r="CR87">
        <v>3.9712557649493135E-4</v>
      </c>
      <c r="CS87">
        <v>3.0555289916581532E-3</v>
      </c>
      <c r="CT87">
        <v>2.8387668311013396E-3</v>
      </c>
      <c r="CU87">
        <v>1.2075301093149445E-3</v>
      </c>
      <c r="CV87">
        <v>2.5025357107547361E-3</v>
      </c>
      <c r="CW87">
        <v>9.4524678486349965E-3</v>
      </c>
      <c r="CX87">
        <v>1.4413936670527613E-3</v>
      </c>
      <c r="CY87">
        <v>1.6645349146896442E-3</v>
      </c>
      <c r="CZ87">
        <v>2.6700953735181725E-3</v>
      </c>
      <c r="DA87">
        <v>1.107731935346495E-3</v>
      </c>
      <c r="DB87">
        <v>1.7708640227049118E-3</v>
      </c>
      <c r="DC87">
        <v>1.6579786717964963E-3</v>
      </c>
      <c r="DD87">
        <v>1.3645660241144505E-3</v>
      </c>
      <c r="DE87">
        <v>2.5738171165791903E-3</v>
      </c>
      <c r="DF87">
        <v>9.569852128353892E-3</v>
      </c>
      <c r="DG87">
        <v>4.0230203790506654E-3</v>
      </c>
      <c r="DH87">
        <v>1.035997979520388E-2</v>
      </c>
      <c r="DI87">
        <v>1.3733002590815711E-3</v>
      </c>
      <c r="DJ87">
        <v>2.3949377653998626E-3</v>
      </c>
      <c r="DK87">
        <v>3.0335655280074986E-3</v>
      </c>
      <c r="DL87">
        <v>3.4410137983737545E-4</v>
      </c>
      <c r="DM87" s="54"/>
    </row>
    <row r="88" spans="1:117" x14ac:dyDescent="0.4">
      <c r="A88">
        <v>87</v>
      </c>
      <c r="B88">
        <v>4.4905217533423815E-3</v>
      </c>
      <c r="C88">
        <v>3.0284290562254393E-3</v>
      </c>
      <c r="D88">
        <v>3.7342841602380512E-3</v>
      </c>
      <c r="E88">
        <v>4.2678429296003455E-3</v>
      </c>
      <c r="F88">
        <v>2.0426196204734034E-3</v>
      </c>
      <c r="G88">
        <v>3.8352755822544131E-3</v>
      </c>
      <c r="H88">
        <v>4.5477603280908779E-3</v>
      </c>
      <c r="I88">
        <v>3.6588887572239787E-3</v>
      </c>
      <c r="J88">
        <v>2.7345314408476411E-3</v>
      </c>
      <c r="K88">
        <v>1.2709630976267072E-3</v>
      </c>
      <c r="L88">
        <v>5.6562160047157429E-3</v>
      </c>
      <c r="M88">
        <v>3.1246650940126804E-3</v>
      </c>
      <c r="N88">
        <v>4.1046615351694729E-3</v>
      </c>
      <c r="O88">
        <v>5.4062267478627943E-3</v>
      </c>
      <c r="P88">
        <v>3.4608330314817729E-3</v>
      </c>
      <c r="Q88">
        <v>6.8434623430286686E-3</v>
      </c>
      <c r="R88">
        <v>5.294525386322667E-3</v>
      </c>
      <c r="S88">
        <v>4.2525758415236552E-3</v>
      </c>
      <c r="T88">
        <v>6.1038665847884446E-3</v>
      </c>
      <c r="U88">
        <v>5.0274027322436549E-3</v>
      </c>
      <c r="V88">
        <v>4.7088184992051148E-3</v>
      </c>
      <c r="W88">
        <v>5.1317998009808045E-3</v>
      </c>
      <c r="X88">
        <v>1.4007055466625054E-2</v>
      </c>
      <c r="Y88">
        <v>5.455762701963995E-3</v>
      </c>
      <c r="Z88">
        <v>7.228974751504527E-3</v>
      </c>
      <c r="AA88">
        <v>3.6488359396670751E-3</v>
      </c>
      <c r="AB88">
        <v>4.3820847347045755E-3</v>
      </c>
      <c r="AC88">
        <v>9.6664366351936187E-3</v>
      </c>
      <c r="AD88">
        <v>1.0656052174738128E-2</v>
      </c>
      <c r="AE88">
        <v>2.7155246106544645E-3</v>
      </c>
      <c r="AF88">
        <v>3.573320990679898E-3</v>
      </c>
      <c r="AG88">
        <v>3.6560013793736756E-3</v>
      </c>
      <c r="AH88">
        <v>6.7712735433952025E-3</v>
      </c>
      <c r="AI88">
        <v>2.1558601120876823E-2</v>
      </c>
      <c r="AJ88">
        <v>1.6667010096273003E-2</v>
      </c>
      <c r="AK88">
        <v>1.0604286565197333E-2</v>
      </c>
      <c r="AL88">
        <v>2.3160702315574585E-3</v>
      </c>
      <c r="AM88">
        <v>8.5365381351247965E-3</v>
      </c>
      <c r="AN88">
        <v>2.4067195134817383E-3</v>
      </c>
      <c r="AO88">
        <v>1.0314345213721149E-2</v>
      </c>
      <c r="AP88">
        <v>4.7178834972339814E-3</v>
      </c>
      <c r="AQ88">
        <v>1.0709452049312066E-2</v>
      </c>
      <c r="AR88">
        <v>6.2879340760727794E-3</v>
      </c>
      <c r="AS88">
        <v>5.9170102458194823E-3</v>
      </c>
      <c r="AT88">
        <v>4.8724207799135701E-3</v>
      </c>
      <c r="AU88">
        <v>8.1069986130615605E-3</v>
      </c>
      <c r="AV88">
        <v>5.9126964810094591E-3</v>
      </c>
      <c r="AW88">
        <v>4.4607670025265432E-3</v>
      </c>
      <c r="AX88">
        <v>1.2882735143444173E-2</v>
      </c>
      <c r="AY88">
        <v>4.4035052466284488E-3</v>
      </c>
      <c r="AZ88">
        <v>1.1567859950039982E-2</v>
      </c>
      <c r="BA88">
        <v>7.3394167471109257E-3</v>
      </c>
      <c r="BB88">
        <v>4.8031931766354206E-3</v>
      </c>
      <c r="BC88">
        <v>6.704593993190686E-3</v>
      </c>
      <c r="BD88">
        <v>3.5929706429285925E-2</v>
      </c>
      <c r="BE88">
        <v>6.1674579844271113E-3</v>
      </c>
      <c r="BF88">
        <v>9.1775490110144499E-3</v>
      </c>
      <c r="BG88">
        <v>3.746069944950298E-3</v>
      </c>
      <c r="BH88">
        <v>4.2557080729925629E-3</v>
      </c>
      <c r="BI88">
        <v>7.0120917618370898E-3</v>
      </c>
      <c r="BJ88">
        <v>8.4381745925928339E-3</v>
      </c>
      <c r="BK88">
        <v>8.7900684318330414E-3</v>
      </c>
      <c r="BL88">
        <v>4.5067664735202869E-3</v>
      </c>
      <c r="BM88">
        <v>3.3658280898116034E-3</v>
      </c>
      <c r="BN88">
        <v>1.0468255914966291E-2</v>
      </c>
      <c r="BO88">
        <v>8.1051341078669653E-3</v>
      </c>
      <c r="BP88">
        <v>4.4418608337102013E-3</v>
      </c>
      <c r="BQ88">
        <v>5.1541034486693752E-3</v>
      </c>
      <c r="BR88">
        <v>1.3188320317923139E-2</v>
      </c>
      <c r="BS88">
        <v>8.6622570701045572E-3</v>
      </c>
      <c r="BT88">
        <v>7.1898908005209039E-3</v>
      </c>
      <c r="BU88">
        <v>5.8848195940062837E-3</v>
      </c>
      <c r="BV88">
        <v>6.069378789517528E-3</v>
      </c>
      <c r="BW88">
        <v>1.0675651125658816E-2</v>
      </c>
      <c r="BX88">
        <v>1.4352306738448091E-2</v>
      </c>
      <c r="BY88">
        <v>8.0170311966270974E-3</v>
      </c>
      <c r="BZ88">
        <v>4.2348404619109081E-3</v>
      </c>
      <c r="CA88">
        <v>7.0409580166429309E-3</v>
      </c>
      <c r="CB88">
        <v>3.7859831076139648E-3</v>
      </c>
      <c r="CC88">
        <v>5.6771936121938404E-3</v>
      </c>
      <c r="CD88">
        <v>3.7241006637511709E-3</v>
      </c>
      <c r="CE88">
        <v>9.9875541902987586E-3</v>
      </c>
      <c r="CF88">
        <v>9.0570098536010106E-3</v>
      </c>
      <c r="CG88">
        <v>2.3985574729445347E-2</v>
      </c>
      <c r="CH88">
        <v>8.5784511486826018E-3</v>
      </c>
      <c r="CI88">
        <v>6.3486051576456207E-3</v>
      </c>
      <c r="CJ88">
        <v>1.0856591573676002</v>
      </c>
      <c r="CK88">
        <v>2.0520365832423379E-2</v>
      </c>
      <c r="CL88">
        <v>2.6402092095611358E-2</v>
      </c>
      <c r="CM88">
        <v>7.2082956295765341E-3</v>
      </c>
      <c r="CN88">
        <v>1.1589640879502483E-2</v>
      </c>
      <c r="CO88">
        <v>2.109549007537477E-2</v>
      </c>
      <c r="CP88">
        <v>9.6024698007869565E-3</v>
      </c>
      <c r="CQ88">
        <v>1.0492016525247057E-3</v>
      </c>
      <c r="CR88">
        <v>1.8639704779138569E-3</v>
      </c>
      <c r="CS88">
        <v>6.0498562072749612E-3</v>
      </c>
      <c r="CT88">
        <v>8.2759301314593685E-3</v>
      </c>
      <c r="CU88">
        <v>1.4137834779724924E-2</v>
      </c>
      <c r="CV88">
        <v>5.925511225233205E-3</v>
      </c>
      <c r="CW88">
        <v>9.2976501316957543E-3</v>
      </c>
      <c r="CX88">
        <v>1.0271579748336741E-2</v>
      </c>
      <c r="CY88">
        <v>3.7464035804354611E-3</v>
      </c>
      <c r="CZ88">
        <v>6.4801958975018951E-3</v>
      </c>
      <c r="DA88">
        <v>5.5178263955696178E-3</v>
      </c>
      <c r="DB88">
        <v>1.0605958778531661E-2</v>
      </c>
      <c r="DC88">
        <v>1.5033997571652821E-2</v>
      </c>
      <c r="DD88">
        <v>3.6078993890123804E-3</v>
      </c>
      <c r="DE88">
        <v>4.8856995281772149E-3</v>
      </c>
      <c r="DF88">
        <v>2.5601335129416647E-2</v>
      </c>
      <c r="DG88">
        <v>8.5051036904100329E-3</v>
      </c>
      <c r="DH88">
        <v>1.3769806554583474E-2</v>
      </c>
      <c r="DI88">
        <v>6.8656012736425555E-3</v>
      </c>
      <c r="DJ88">
        <v>7.1801775816603521E-3</v>
      </c>
      <c r="DK88">
        <v>1.6412273341263744E-2</v>
      </c>
      <c r="DL88">
        <v>1.8393999588193224E-3</v>
      </c>
      <c r="DM88" s="54"/>
    </row>
    <row r="89" spans="1:117" x14ac:dyDescent="0.4">
      <c r="A89">
        <v>88</v>
      </c>
      <c r="B89">
        <v>6.9971482329763872E-3</v>
      </c>
      <c r="C89">
        <v>5.2508121674776989E-3</v>
      </c>
      <c r="D89">
        <v>6.6292198430338359E-3</v>
      </c>
      <c r="E89">
        <v>8.1260828843083104E-3</v>
      </c>
      <c r="F89">
        <v>3.4386970495239458E-3</v>
      </c>
      <c r="G89">
        <v>7.0660247024503615E-3</v>
      </c>
      <c r="H89">
        <v>7.8860628314393159E-3</v>
      </c>
      <c r="I89">
        <v>5.4808130413324697E-3</v>
      </c>
      <c r="J89">
        <v>3.7914649296268746E-3</v>
      </c>
      <c r="K89">
        <v>2.1866726103925856E-3</v>
      </c>
      <c r="L89">
        <v>9.6503529875446182E-3</v>
      </c>
      <c r="M89">
        <v>5.389613705343914E-3</v>
      </c>
      <c r="N89">
        <v>7.4146594971739067E-3</v>
      </c>
      <c r="O89">
        <v>8.5678557347665316E-3</v>
      </c>
      <c r="P89">
        <v>6.1219934896960702E-3</v>
      </c>
      <c r="Q89">
        <v>1.4122629681104719E-2</v>
      </c>
      <c r="R89">
        <v>8.6468186082855406E-3</v>
      </c>
      <c r="S89">
        <v>7.3834997726593124E-3</v>
      </c>
      <c r="T89">
        <v>1.0477524619607881E-2</v>
      </c>
      <c r="U89">
        <v>7.0561817067030597E-3</v>
      </c>
      <c r="V89">
        <v>8.2144229278796228E-3</v>
      </c>
      <c r="W89">
        <v>8.0171783516408482E-3</v>
      </c>
      <c r="X89">
        <v>1.8785333874327598E-2</v>
      </c>
      <c r="Y89">
        <v>7.8295528717642789E-3</v>
      </c>
      <c r="Z89">
        <v>1.0302492109152295E-2</v>
      </c>
      <c r="AA89">
        <v>5.5821940354134634E-3</v>
      </c>
      <c r="AB89">
        <v>6.8015664622849241E-3</v>
      </c>
      <c r="AC89">
        <v>1.4421521053903784E-2</v>
      </c>
      <c r="AD89">
        <v>8.3709354309493694E-3</v>
      </c>
      <c r="AE89">
        <v>4.6479937215846163E-3</v>
      </c>
      <c r="AF89">
        <v>5.810572188430705E-3</v>
      </c>
      <c r="AG89">
        <v>6.9500785168751548E-3</v>
      </c>
      <c r="AH89">
        <v>1.269300217288326E-2</v>
      </c>
      <c r="AI89">
        <v>1.3021266390730091E-2</v>
      </c>
      <c r="AJ89">
        <v>1.7970983126256352E-2</v>
      </c>
      <c r="AK89">
        <v>1.7296382714058586E-2</v>
      </c>
      <c r="AL89">
        <v>5.2206610614318428E-3</v>
      </c>
      <c r="AM89">
        <v>1.2936102216741964E-2</v>
      </c>
      <c r="AN89">
        <v>3.6032757685471794E-3</v>
      </c>
      <c r="AO89">
        <v>1.630929792741611E-2</v>
      </c>
      <c r="AP89">
        <v>8.1409496698841149E-3</v>
      </c>
      <c r="AQ89">
        <v>1.7470866883088416E-2</v>
      </c>
      <c r="AR89">
        <v>7.9299058190628272E-3</v>
      </c>
      <c r="AS89">
        <v>8.5790863075999261E-3</v>
      </c>
      <c r="AT89">
        <v>7.7403281829034037E-3</v>
      </c>
      <c r="AU89">
        <v>1.5577864216908842E-2</v>
      </c>
      <c r="AV89">
        <v>1.1829837686768848E-2</v>
      </c>
      <c r="AW89">
        <v>7.8446811644119017E-3</v>
      </c>
      <c r="AX89">
        <v>1.7251537506597782E-2</v>
      </c>
      <c r="AY89">
        <v>7.4588549375550718E-3</v>
      </c>
      <c r="AZ89">
        <v>1.2555094700407898E-2</v>
      </c>
      <c r="BA89">
        <v>1.5305718875200269E-2</v>
      </c>
      <c r="BB89">
        <v>7.9980251552397279E-3</v>
      </c>
      <c r="BC89">
        <v>1.246377890535447E-2</v>
      </c>
      <c r="BD89">
        <v>4.5582738388434456E-2</v>
      </c>
      <c r="BE89">
        <v>1.3886398775034517E-2</v>
      </c>
      <c r="BF89">
        <v>1.7937815527223375E-2</v>
      </c>
      <c r="BG89">
        <v>6.3721409815269891E-3</v>
      </c>
      <c r="BH89">
        <v>8.0037143335033676E-3</v>
      </c>
      <c r="BI89">
        <v>1.3619136065008091E-2</v>
      </c>
      <c r="BJ89">
        <v>1.4443354399811493E-2</v>
      </c>
      <c r="BK89">
        <v>1.8436765660678173E-2</v>
      </c>
      <c r="BL89">
        <v>1.0410040064806123E-2</v>
      </c>
      <c r="BM89">
        <v>8.1644663442663537E-3</v>
      </c>
      <c r="BN89">
        <v>1.6027287176784536E-2</v>
      </c>
      <c r="BO89">
        <v>1.3051613980074582E-2</v>
      </c>
      <c r="BP89">
        <v>1.0159395301710415E-2</v>
      </c>
      <c r="BQ89">
        <v>1.1375605472088351E-2</v>
      </c>
      <c r="BR89">
        <v>1.9525637578084606E-2</v>
      </c>
      <c r="BS89">
        <v>1.7047960938779236E-2</v>
      </c>
      <c r="BT89">
        <v>1.6548783685862812E-2</v>
      </c>
      <c r="BU89">
        <v>1.2607218024407793E-2</v>
      </c>
      <c r="BV89">
        <v>1.1895224392841366E-2</v>
      </c>
      <c r="BW89">
        <v>1.8854215403715357E-2</v>
      </c>
      <c r="BX89">
        <v>2.4957913242920526E-2</v>
      </c>
      <c r="BY89">
        <v>1.3144608344571932E-2</v>
      </c>
      <c r="BZ89">
        <v>8.1537044707896914E-3</v>
      </c>
      <c r="CA89">
        <v>1.1706933912113816E-2</v>
      </c>
      <c r="CB89">
        <v>6.8888284699794569E-3</v>
      </c>
      <c r="CC89">
        <v>9.7189302551482157E-3</v>
      </c>
      <c r="CD89">
        <v>8.2498338575916833E-3</v>
      </c>
      <c r="CE89">
        <v>2.0599890868884432E-2</v>
      </c>
      <c r="CF89">
        <v>1.6151620715526605E-2</v>
      </c>
      <c r="CG89">
        <v>3.4990795970885356E-2</v>
      </c>
      <c r="CH89">
        <v>1.3647606682534206E-2</v>
      </c>
      <c r="CI89">
        <v>2.3835386908891087E-2</v>
      </c>
      <c r="CJ89">
        <v>0.23812398870441837</v>
      </c>
      <c r="CK89">
        <v>1.1713339418737951</v>
      </c>
      <c r="CL89">
        <v>9.0837646725189323E-3</v>
      </c>
      <c r="CM89">
        <v>1.0772007554069764E-2</v>
      </c>
      <c r="CN89">
        <v>1.7638162922225035E-2</v>
      </c>
      <c r="CO89">
        <v>2.9949302740263951E-2</v>
      </c>
      <c r="CP89">
        <v>2.14451385724744E-2</v>
      </c>
      <c r="CQ89">
        <v>1.806054533203625E-3</v>
      </c>
      <c r="CR89">
        <v>3.0972654714773677E-3</v>
      </c>
      <c r="CS89">
        <v>1.0627892514552605E-2</v>
      </c>
      <c r="CT89">
        <v>1.3378514893252272E-2</v>
      </c>
      <c r="CU89">
        <v>2.1531579900367557E-2</v>
      </c>
      <c r="CV89">
        <v>1.180765198664507E-2</v>
      </c>
      <c r="CW89">
        <v>2.0822256301882374E-2</v>
      </c>
      <c r="CX89">
        <v>2.0648230672399043E-2</v>
      </c>
      <c r="CY89">
        <v>7.790303409853018E-3</v>
      </c>
      <c r="CZ89">
        <v>1.3207815689244791E-2</v>
      </c>
      <c r="DA89">
        <v>1.2650612999194641E-2</v>
      </c>
      <c r="DB89">
        <v>1.856089367112413E-2</v>
      </c>
      <c r="DC89">
        <v>1.8634726016084267E-2</v>
      </c>
      <c r="DD89">
        <v>8.9282860021281177E-3</v>
      </c>
      <c r="DE89">
        <v>9.5532351373472362E-3</v>
      </c>
      <c r="DF89">
        <v>2.6049774839435262E-2</v>
      </c>
      <c r="DG89">
        <v>1.5205802262448619E-2</v>
      </c>
      <c r="DH89">
        <v>2.481405136300225E-2</v>
      </c>
      <c r="DI89">
        <v>1.7315104932468111E-2</v>
      </c>
      <c r="DJ89">
        <v>1.9290712119980687E-2</v>
      </c>
      <c r="DK89">
        <v>3.8929481239092567E-2</v>
      </c>
      <c r="DL89">
        <v>3.6735219437135352E-3</v>
      </c>
      <c r="DM89" s="54"/>
    </row>
    <row r="90" spans="1:117" x14ac:dyDescent="0.4">
      <c r="A90">
        <v>89</v>
      </c>
      <c r="B90">
        <v>1.8719902244897982E-6</v>
      </c>
      <c r="C90">
        <v>1.4726335301970827E-6</v>
      </c>
      <c r="D90">
        <v>1.3873739838014073E-6</v>
      </c>
      <c r="E90">
        <v>1.6028616532843215E-6</v>
      </c>
      <c r="F90">
        <v>6.2274093111411113E-7</v>
      </c>
      <c r="G90">
        <v>1.3301280894577276E-6</v>
      </c>
      <c r="H90">
        <v>1.7790635896101578E-6</v>
      </c>
      <c r="I90">
        <v>1.0954491300381568E-6</v>
      </c>
      <c r="J90">
        <v>8.6127073725911824E-7</v>
      </c>
      <c r="K90">
        <v>4.8905221537622185E-7</v>
      </c>
      <c r="L90">
        <v>1.8688995313448626E-6</v>
      </c>
      <c r="M90">
        <v>1.1858541706197646E-6</v>
      </c>
      <c r="N90">
        <v>2.0620770733167411E-6</v>
      </c>
      <c r="O90">
        <v>2.2851665398096991E-6</v>
      </c>
      <c r="P90">
        <v>1.7228659622327401E-6</v>
      </c>
      <c r="Q90">
        <v>2.1060911960648974E-6</v>
      </c>
      <c r="R90">
        <v>2.4094007142623833E-6</v>
      </c>
      <c r="S90">
        <v>1.9007403651412384E-6</v>
      </c>
      <c r="T90">
        <v>3.3807445687379203E-6</v>
      </c>
      <c r="U90">
        <v>2.0563501005652037E-6</v>
      </c>
      <c r="V90">
        <v>1.7633434486143587E-6</v>
      </c>
      <c r="W90">
        <v>2.1256259029965751E-6</v>
      </c>
      <c r="X90">
        <v>2.7773235411765486E-6</v>
      </c>
      <c r="Y90">
        <v>2.0198625370811948E-6</v>
      </c>
      <c r="Z90">
        <v>1.9175234099117195E-6</v>
      </c>
      <c r="AA90">
        <v>1.3979062992298874E-6</v>
      </c>
      <c r="AB90">
        <v>3.2389306336875287E-6</v>
      </c>
      <c r="AC90">
        <v>2.2246410060833512E-6</v>
      </c>
      <c r="AD90">
        <v>1.7714617862526117E-6</v>
      </c>
      <c r="AE90">
        <v>7.3884094329280309E-7</v>
      </c>
      <c r="AF90">
        <v>7.8467075882303629E-7</v>
      </c>
      <c r="AG90">
        <v>3.3553695520129132E-6</v>
      </c>
      <c r="AH90">
        <v>2.4548573015712051E-6</v>
      </c>
      <c r="AI90">
        <v>2.0024700524253258E-6</v>
      </c>
      <c r="AJ90">
        <v>2.0992560848783748E-6</v>
      </c>
      <c r="AK90">
        <v>2.2889080657472238E-6</v>
      </c>
      <c r="AL90">
        <v>5.770685003952526E-7</v>
      </c>
      <c r="AM90">
        <v>1.9272084697085656E-6</v>
      </c>
      <c r="AN90">
        <v>8.3517750251854741E-7</v>
      </c>
      <c r="AO90">
        <v>2.0883832043453301E-6</v>
      </c>
      <c r="AP90">
        <v>1.8804991635673288E-6</v>
      </c>
      <c r="AQ90">
        <v>1.6902268917377858E-6</v>
      </c>
      <c r="AR90">
        <v>2.0356374013960198E-6</v>
      </c>
      <c r="AS90">
        <v>2.0602138444920512E-6</v>
      </c>
      <c r="AT90">
        <v>1.8346604950014841E-6</v>
      </c>
      <c r="AU90">
        <v>2.4044673684555875E-6</v>
      </c>
      <c r="AV90">
        <v>1.7595790524887707E-6</v>
      </c>
      <c r="AW90">
        <v>1.9510826967893286E-6</v>
      </c>
      <c r="AX90">
        <v>1.7446324399654619E-6</v>
      </c>
      <c r="AY90">
        <v>1.6731099873662456E-6</v>
      </c>
      <c r="AZ90">
        <v>2.0611084427318496E-6</v>
      </c>
      <c r="BA90">
        <v>1.7385558266711243E-6</v>
      </c>
      <c r="BB90">
        <v>1.518208377724104E-6</v>
      </c>
      <c r="BC90">
        <v>1.6949253989177156E-6</v>
      </c>
      <c r="BD90">
        <v>1.7103631850524048E-6</v>
      </c>
      <c r="BE90">
        <v>2.2020336914277891E-6</v>
      </c>
      <c r="BF90">
        <v>2.8097900001768807E-6</v>
      </c>
      <c r="BG90">
        <v>2.4397528770038489E-6</v>
      </c>
      <c r="BH90">
        <v>1.4279914702867595E-6</v>
      </c>
      <c r="BI90">
        <v>2.0985886653402955E-6</v>
      </c>
      <c r="BJ90">
        <v>1.6653977967268538E-6</v>
      </c>
      <c r="BK90">
        <v>1.8855844652596042E-6</v>
      </c>
      <c r="BL90">
        <v>2.1834224122862138E-6</v>
      </c>
      <c r="BM90">
        <v>1.5821776405536022E-6</v>
      </c>
      <c r="BN90">
        <v>2.6548491070675656E-6</v>
      </c>
      <c r="BO90">
        <v>1.8317745484053188E-6</v>
      </c>
      <c r="BP90">
        <v>3.1823814899726279E-6</v>
      </c>
      <c r="BQ90">
        <v>2.302387223625924E-6</v>
      </c>
      <c r="BR90">
        <v>2.7530067112821598E-6</v>
      </c>
      <c r="BS90">
        <v>2.2022419427720148E-6</v>
      </c>
      <c r="BT90">
        <v>2.2482305611227043E-6</v>
      </c>
      <c r="BU90">
        <v>1.8733654081573048E-6</v>
      </c>
      <c r="BV90">
        <v>1.8527261986242286E-6</v>
      </c>
      <c r="BW90">
        <v>2.1785799281434025E-6</v>
      </c>
      <c r="BX90">
        <v>1.9990336696383311E-6</v>
      </c>
      <c r="BY90">
        <v>2.0152419973853754E-6</v>
      </c>
      <c r="BZ90">
        <v>1.6793564517641574E-6</v>
      </c>
      <c r="CA90">
        <v>1.6265894033364718E-6</v>
      </c>
      <c r="CB90">
        <v>1.467675590977427E-6</v>
      </c>
      <c r="CC90">
        <v>1.8053556846183022E-6</v>
      </c>
      <c r="CD90">
        <v>1.5797264573368193E-6</v>
      </c>
      <c r="CE90">
        <v>1.8512748613331863E-6</v>
      </c>
      <c r="CF90">
        <v>2.008916082396339E-6</v>
      </c>
      <c r="CG90">
        <v>8.7178930952982276E-6</v>
      </c>
      <c r="CH90">
        <v>2.2165726368571634E-6</v>
      </c>
      <c r="CI90">
        <v>2.379073552217873E-6</v>
      </c>
      <c r="CJ90">
        <v>3.8870101324129829E-6</v>
      </c>
      <c r="CK90">
        <v>8.8042842904560638E-6</v>
      </c>
      <c r="CL90">
        <v>1.0000008887346514</v>
      </c>
      <c r="CM90">
        <v>8.0487862557275866E-6</v>
      </c>
      <c r="CN90">
        <v>2.2476858727435822E-5</v>
      </c>
      <c r="CO90">
        <v>5.1189809224506627E-6</v>
      </c>
      <c r="CP90">
        <v>2.7904035201280913E-6</v>
      </c>
      <c r="CQ90">
        <v>8.4588846965204619E-7</v>
      </c>
      <c r="CR90">
        <v>1.5835661619524986E-6</v>
      </c>
      <c r="CS90">
        <v>2.2885225068458038E-6</v>
      </c>
      <c r="CT90">
        <v>5.2215374935564992E-6</v>
      </c>
      <c r="CU90">
        <v>7.4968310595623774E-6</v>
      </c>
      <c r="CV90">
        <v>3.7938463409797655E-6</v>
      </c>
      <c r="CW90">
        <v>2.4854068004677096E-6</v>
      </c>
      <c r="CX90">
        <v>7.5578274292025783E-6</v>
      </c>
      <c r="CY90">
        <v>2.3782355305594029E-6</v>
      </c>
      <c r="CZ90">
        <v>7.5895241194232851E-6</v>
      </c>
      <c r="DA90">
        <v>4.6966615448604175E-6</v>
      </c>
      <c r="DB90">
        <v>8.9924867576662033E-6</v>
      </c>
      <c r="DC90">
        <v>1.3556422842650144E-5</v>
      </c>
      <c r="DD90">
        <v>1.2535411175033143E-6</v>
      </c>
      <c r="DE90">
        <v>1.5100426120623661E-6</v>
      </c>
      <c r="DF90">
        <v>2.801071110085404E-6</v>
      </c>
      <c r="DG90">
        <v>2.2548042465006718E-6</v>
      </c>
      <c r="DH90">
        <v>1.597615609016617E-5</v>
      </c>
      <c r="DI90">
        <v>1.3833136845808616E-6</v>
      </c>
      <c r="DJ90">
        <v>2.2750631451504009E-6</v>
      </c>
      <c r="DK90">
        <v>3.4716714989110579E-6</v>
      </c>
      <c r="DL90">
        <v>7.5213583630988387E-7</v>
      </c>
      <c r="DM90" s="54"/>
    </row>
    <row r="91" spans="1:117" x14ac:dyDescent="0.4">
      <c r="A91">
        <v>90</v>
      </c>
      <c r="B91">
        <v>6.3895374437926172E-2</v>
      </c>
      <c r="C91">
        <v>3.2898646878366515E-2</v>
      </c>
      <c r="D91">
        <v>4.7665072068994188E-2</v>
      </c>
      <c r="E91">
        <v>3.5475481525934487E-2</v>
      </c>
      <c r="F91">
        <v>1.3733258564385635E-2</v>
      </c>
      <c r="G91">
        <v>4.1535026476657688E-2</v>
      </c>
      <c r="H91">
        <v>4.6389630942016764E-2</v>
      </c>
      <c r="I91">
        <v>3.226874667681405E-2</v>
      </c>
      <c r="J91">
        <v>6.0476490373056656E-2</v>
      </c>
      <c r="K91">
        <v>1.8511259872970448E-2</v>
      </c>
      <c r="L91">
        <v>4.2950091796906835E-2</v>
      </c>
      <c r="M91">
        <v>3.1648247004455697E-2</v>
      </c>
      <c r="N91">
        <v>3.5797656632720026E-2</v>
      </c>
      <c r="O91">
        <v>4.315066641478775E-2</v>
      </c>
      <c r="P91">
        <v>2.5698786130978368E-2</v>
      </c>
      <c r="Q91">
        <v>4.065650398747065E-2</v>
      </c>
      <c r="R91">
        <v>2.948594557718465E-2</v>
      </c>
      <c r="S91">
        <v>2.4036584810196722E-2</v>
      </c>
      <c r="T91">
        <v>4.9071039093387017E-2</v>
      </c>
      <c r="U91">
        <v>2.4841292332074615E-2</v>
      </c>
      <c r="V91">
        <v>3.1185621932838796E-2</v>
      </c>
      <c r="W91">
        <v>2.7955440741002778E-2</v>
      </c>
      <c r="X91">
        <v>3.4398120557295096E-2</v>
      </c>
      <c r="Y91">
        <v>7.7585908432396225E-2</v>
      </c>
      <c r="Z91">
        <v>5.7617474121921662E-2</v>
      </c>
      <c r="AA91">
        <v>2.2331025910830981E-2</v>
      </c>
      <c r="AB91">
        <v>2.7247226947409876E-2</v>
      </c>
      <c r="AC91">
        <v>2.3331298452439191E-2</v>
      </c>
      <c r="AD91">
        <v>6.4521150351486783E-2</v>
      </c>
      <c r="AE91">
        <v>1.5882616273888726E-2</v>
      </c>
      <c r="AF91">
        <v>1.2028329882708548E-2</v>
      </c>
      <c r="AG91">
        <v>1.7112758941538547E-2</v>
      </c>
      <c r="AH91">
        <v>2.0664067781548327E-2</v>
      </c>
      <c r="AI91">
        <v>2.8433892666077477E-2</v>
      </c>
      <c r="AJ91">
        <v>2.5634610632546621E-2</v>
      </c>
      <c r="AK91">
        <v>2.1869723769947582E-2</v>
      </c>
      <c r="AL91">
        <v>9.6326640121058345E-3</v>
      </c>
      <c r="AM91">
        <v>2.923016995512134E-2</v>
      </c>
      <c r="AN91">
        <v>1.2819060331330486E-2</v>
      </c>
      <c r="AO91">
        <v>3.3381506005431424E-2</v>
      </c>
      <c r="AP91">
        <v>2.192367071801362E-2</v>
      </c>
      <c r="AQ91">
        <v>2.1652857094181393E-2</v>
      </c>
      <c r="AR91">
        <v>1.6521495326123729E-2</v>
      </c>
      <c r="AS91">
        <v>3.143705364779812E-2</v>
      </c>
      <c r="AT91">
        <v>2.0997791337941555E-2</v>
      </c>
      <c r="AU91">
        <v>2.490138700369551E-2</v>
      </c>
      <c r="AV91">
        <v>1.7185949827602909E-2</v>
      </c>
      <c r="AW91">
        <v>1.7664252706641539E-2</v>
      </c>
      <c r="AX91">
        <v>2.9508708104145649E-2</v>
      </c>
      <c r="AY91">
        <v>3.7716539409193117E-2</v>
      </c>
      <c r="AZ91">
        <v>1.6723138586989015E-2</v>
      </c>
      <c r="BA91">
        <v>2.0801728570175981E-2</v>
      </c>
      <c r="BB91">
        <v>1.5792031651359228E-2</v>
      </c>
      <c r="BC91">
        <v>1.8565969847339412E-2</v>
      </c>
      <c r="BD91">
        <v>1.7647117973701006E-2</v>
      </c>
      <c r="BE91">
        <v>1.809065565559825E-2</v>
      </c>
      <c r="BF91">
        <v>2.555417651077168E-2</v>
      </c>
      <c r="BG91">
        <v>2.1414214783128872E-2</v>
      </c>
      <c r="BH91">
        <v>9.9987648385499762E-3</v>
      </c>
      <c r="BI91">
        <v>2.3358779315609451E-2</v>
      </c>
      <c r="BJ91">
        <v>1.4290408336102501E-2</v>
      </c>
      <c r="BK91">
        <v>1.9879161774191401E-2</v>
      </c>
      <c r="BL91">
        <v>1.4618403763303874E-2</v>
      </c>
      <c r="BM91">
        <v>1.4771118541643757E-2</v>
      </c>
      <c r="BN91">
        <v>0.11201038704958045</v>
      </c>
      <c r="BO91">
        <v>6.6158324866554652E-2</v>
      </c>
      <c r="BP91">
        <v>6.3240548643532443E-2</v>
      </c>
      <c r="BQ91">
        <v>8.3698971139002085E-2</v>
      </c>
      <c r="BR91">
        <v>3.2562066741310118E-2</v>
      </c>
      <c r="BS91">
        <v>3.5897043170233227E-2</v>
      </c>
      <c r="BT91">
        <v>3.9572482716353233E-2</v>
      </c>
      <c r="BU91">
        <v>2.9186636373969701E-2</v>
      </c>
      <c r="BV91">
        <v>2.7673651668485989E-2</v>
      </c>
      <c r="BW91">
        <v>3.6196916084781622E-2</v>
      </c>
      <c r="BX91">
        <v>2.9041934832774272E-2</v>
      </c>
      <c r="BY91">
        <v>4.6898512235774382E-2</v>
      </c>
      <c r="BZ91">
        <v>3.3574266668367943E-2</v>
      </c>
      <c r="CA91">
        <v>2.3289224383168994E-2</v>
      </c>
      <c r="CB91">
        <v>3.3983290776854781E-2</v>
      </c>
      <c r="CC91">
        <v>5.4837499008127073E-2</v>
      </c>
      <c r="CD91">
        <v>2.1118489724679099E-2</v>
      </c>
      <c r="CE91">
        <v>2.5789820976124447E-2</v>
      </c>
      <c r="CF91">
        <v>5.0247205807052803E-2</v>
      </c>
      <c r="CG91">
        <v>2.5665332998974874E-2</v>
      </c>
      <c r="CH91">
        <v>2.645493780407198E-2</v>
      </c>
      <c r="CI91">
        <v>3.1257560306244048E-2</v>
      </c>
      <c r="CJ91">
        <v>4.0608246973176575E-2</v>
      </c>
      <c r="CK91">
        <v>5.1769032836195869E-2</v>
      </c>
      <c r="CL91">
        <v>5.8104291156107889E-3</v>
      </c>
      <c r="CM91">
        <v>1.0716300694503382</v>
      </c>
      <c r="CN91">
        <v>0.19256736509034636</v>
      </c>
      <c r="CO91">
        <v>4.9537054380197072E-2</v>
      </c>
      <c r="CP91">
        <v>6.9538364826722793E-2</v>
      </c>
      <c r="CQ91">
        <v>6.3667809930508884E-2</v>
      </c>
      <c r="CR91">
        <v>0.15521889194699512</v>
      </c>
      <c r="CS91">
        <v>0.10708231094114591</v>
      </c>
      <c r="CT91">
        <v>4.3205787758543106E-2</v>
      </c>
      <c r="CU91">
        <v>2.4315318545481326E-2</v>
      </c>
      <c r="CV91">
        <v>2.4594013700773187E-2</v>
      </c>
      <c r="CW91">
        <v>4.0211810668991599E-2</v>
      </c>
      <c r="CX91">
        <v>3.7600910902787284E-2</v>
      </c>
      <c r="CY91">
        <v>1.5821102396836068E-2</v>
      </c>
      <c r="CZ91">
        <v>2.0325478299916377E-2</v>
      </c>
      <c r="DA91">
        <v>2.1346097292167691E-2</v>
      </c>
      <c r="DB91">
        <v>1.9992280656023643E-2</v>
      </c>
      <c r="DC91">
        <v>2.5152406333866312E-2</v>
      </c>
      <c r="DD91">
        <v>2.8294671009876392E-2</v>
      </c>
      <c r="DE91">
        <v>1.2029059844191007E-2</v>
      </c>
      <c r="DF91">
        <v>2.3386944474739012E-2</v>
      </c>
      <c r="DG91">
        <v>2.8139504245178078E-2</v>
      </c>
      <c r="DH91">
        <v>3.9377147414387949E-2</v>
      </c>
      <c r="DI91">
        <v>1.8066846682101411E-2</v>
      </c>
      <c r="DJ91">
        <v>2.1372252173064259E-2</v>
      </c>
      <c r="DK91">
        <v>4.7531278283886369E-2</v>
      </c>
      <c r="DL91">
        <v>6.7228755284977409E-3</v>
      </c>
      <c r="DM91" s="54"/>
    </row>
    <row r="92" spans="1:117" x14ac:dyDescent="0.4">
      <c r="A92">
        <v>91</v>
      </c>
      <c r="B92">
        <v>5.7823626959410991E-3</v>
      </c>
      <c r="C92">
        <v>3.6887872391845981E-3</v>
      </c>
      <c r="D92">
        <v>4.4532456786267648E-3</v>
      </c>
      <c r="E92">
        <v>5.1015205565819229E-3</v>
      </c>
      <c r="F92">
        <v>1.7555584603058682E-3</v>
      </c>
      <c r="G92">
        <v>7.1291711078029256E-3</v>
      </c>
      <c r="H92">
        <v>5.2471252515293226E-3</v>
      </c>
      <c r="I92">
        <v>2.2265244101601039E-3</v>
      </c>
      <c r="J92">
        <v>2.0181397462660927E-3</v>
      </c>
      <c r="K92">
        <v>1.2034664709394257E-3</v>
      </c>
      <c r="L92">
        <v>3.27956722004146E-3</v>
      </c>
      <c r="M92">
        <v>3.0112117989624198E-3</v>
      </c>
      <c r="N92">
        <v>3.2143835966146617E-3</v>
      </c>
      <c r="O92">
        <v>3.851359128770839E-3</v>
      </c>
      <c r="P92">
        <v>4.8336388556243313E-3</v>
      </c>
      <c r="Q92">
        <v>3.9496710449118174E-3</v>
      </c>
      <c r="R92">
        <v>3.6082499705680057E-3</v>
      </c>
      <c r="S92">
        <v>5.9691342053431557E-3</v>
      </c>
      <c r="T92">
        <v>6.9037701907031122E-3</v>
      </c>
      <c r="U92">
        <v>3.6624022480400025E-3</v>
      </c>
      <c r="V92">
        <v>5.199693379412138E-3</v>
      </c>
      <c r="W92">
        <v>5.187374932029044E-3</v>
      </c>
      <c r="X92">
        <v>3.8636899224018177E-3</v>
      </c>
      <c r="Y92">
        <v>3.4567896063377036E-3</v>
      </c>
      <c r="Z92">
        <v>3.85088553735654E-3</v>
      </c>
      <c r="AA92">
        <v>1.4032998153732282E-2</v>
      </c>
      <c r="AB92">
        <v>2.8184240310756442E-3</v>
      </c>
      <c r="AC92">
        <v>3.7049300066618811E-3</v>
      </c>
      <c r="AD92">
        <v>3.2260310394640564E-2</v>
      </c>
      <c r="AE92">
        <v>1.6043601867101322E-3</v>
      </c>
      <c r="AF92">
        <v>2.6801901356794623E-3</v>
      </c>
      <c r="AG92">
        <v>3.4273959777262968E-3</v>
      </c>
      <c r="AH92">
        <v>3.9669952058911306E-3</v>
      </c>
      <c r="AI92">
        <v>3.5385199491840941E-3</v>
      </c>
      <c r="AJ92">
        <v>2.86918564875534E-3</v>
      </c>
      <c r="AK92">
        <v>2.128453602650484E-3</v>
      </c>
      <c r="AL92">
        <v>1.0187232583485854E-3</v>
      </c>
      <c r="AM92">
        <v>3.5035178458324946E-3</v>
      </c>
      <c r="AN92">
        <v>3.1690019777723235E-3</v>
      </c>
      <c r="AO92">
        <v>3.0245888869572593E-3</v>
      </c>
      <c r="AP92">
        <v>3.4444458584686325E-3</v>
      </c>
      <c r="AQ92">
        <v>2.9475958355334266E-3</v>
      </c>
      <c r="AR92">
        <v>5.3918800104822339E-3</v>
      </c>
      <c r="AS92">
        <v>2.4925658232555193E-3</v>
      </c>
      <c r="AT92">
        <v>2.5363874038428912E-3</v>
      </c>
      <c r="AU92">
        <v>3.311228151749807E-3</v>
      </c>
      <c r="AV92">
        <v>2.38308252894179E-3</v>
      </c>
      <c r="AW92">
        <v>2.4037406251540701E-3</v>
      </c>
      <c r="AX92">
        <v>3.7877286069894329E-3</v>
      </c>
      <c r="AY92">
        <v>2.5953263455566872E-3</v>
      </c>
      <c r="AZ92">
        <v>3.1994483772219491E-3</v>
      </c>
      <c r="BA92">
        <v>3.2334830746721592E-3</v>
      </c>
      <c r="BB92">
        <v>2.4441255169282347E-3</v>
      </c>
      <c r="BC92">
        <v>2.6217644104647377E-3</v>
      </c>
      <c r="BD92">
        <v>2.0432638261142742E-3</v>
      </c>
      <c r="BE92">
        <v>2.0864278639394999E-3</v>
      </c>
      <c r="BF92">
        <v>3.7838996682683533E-3</v>
      </c>
      <c r="BG92">
        <v>3.9678330690587774E-3</v>
      </c>
      <c r="BH92">
        <v>1.7830149740432903E-3</v>
      </c>
      <c r="BI92">
        <v>3.2077585425356373E-3</v>
      </c>
      <c r="BJ92">
        <v>4.3998416448185109E-3</v>
      </c>
      <c r="BK92">
        <v>3.0714093543920571E-3</v>
      </c>
      <c r="BL92">
        <v>2.688081802796314E-3</v>
      </c>
      <c r="BM92">
        <v>3.5703476131313731E-3</v>
      </c>
      <c r="BN92">
        <v>3.7099601684284552E-3</v>
      </c>
      <c r="BO92">
        <v>4.1196119583678274E-3</v>
      </c>
      <c r="BP92">
        <v>2.6247760858794239E-3</v>
      </c>
      <c r="BQ92">
        <v>3.5418811648930209E-3</v>
      </c>
      <c r="BR92">
        <v>3.860926588119581E-3</v>
      </c>
      <c r="BS92">
        <v>4.1890128800293079E-3</v>
      </c>
      <c r="BT92">
        <v>4.2826891548076815E-3</v>
      </c>
      <c r="BU92">
        <v>3.4868426741408256E-3</v>
      </c>
      <c r="BV92">
        <v>4.1621654492442458E-3</v>
      </c>
      <c r="BW92">
        <v>3.4679284372511796E-3</v>
      </c>
      <c r="BX92">
        <v>3.3285081342271441E-3</v>
      </c>
      <c r="BY92">
        <v>4.6854417803238865E-3</v>
      </c>
      <c r="BZ92">
        <v>3.9261862453278586E-3</v>
      </c>
      <c r="CA92">
        <v>4.321494496774581E-3</v>
      </c>
      <c r="CB92">
        <v>3.0392621982379664E-3</v>
      </c>
      <c r="CC92">
        <v>4.1641807958541213E-3</v>
      </c>
      <c r="CD92">
        <v>2.9062534246319708E-3</v>
      </c>
      <c r="CE92">
        <v>4.8143634966823032E-3</v>
      </c>
      <c r="CF92">
        <v>3.1543693049832719E-3</v>
      </c>
      <c r="CG92">
        <v>2.8666524955499109E-3</v>
      </c>
      <c r="CH92">
        <v>3.1789108763474929E-3</v>
      </c>
      <c r="CI92">
        <v>2.3670145914442939E-3</v>
      </c>
      <c r="CJ92">
        <v>2.5031407814430037E-3</v>
      </c>
      <c r="CK92">
        <v>3.1724203591686631E-3</v>
      </c>
      <c r="CL92">
        <v>8.204885429725638E-4</v>
      </c>
      <c r="CM92">
        <v>9.8793613565932199E-3</v>
      </c>
      <c r="CN92">
        <v>1.0081440077129427</v>
      </c>
      <c r="CO92">
        <v>4.5173180835174137E-3</v>
      </c>
      <c r="CP92">
        <v>6.7884789717705474E-3</v>
      </c>
      <c r="CQ92">
        <v>1.1743275023184001E-2</v>
      </c>
      <c r="CR92">
        <v>1.250554649827307E-2</v>
      </c>
      <c r="CS92">
        <v>5.3146884016758815E-3</v>
      </c>
      <c r="CT92">
        <v>4.220561041951898E-3</v>
      </c>
      <c r="CU92">
        <v>3.6736921737096015E-3</v>
      </c>
      <c r="CV92">
        <v>2.6933903913208507E-3</v>
      </c>
      <c r="CW92">
        <v>5.0766269131852105E-3</v>
      </c>
      <c r="CX92">
        <v>3.9250646045012076E-3</v>
      </c>
      <c r="CY92">
        <v>1.5380501931857062E-3</v>
      </c>
      <c r="CZ92">
        <v>2.2710314549821806E-3</v>
      </c>
      <c r="DA92">
        <v>1.7669285707684337E-3</v>
      </c>
      <c r="DB92">
        <v>1.629872129171765E-3</v>
      </c>
      <c r="DC92">
        <v>2.8484810896545047E-3</v>
      </c>
      <c r="DD92">
        <v>2.9477712323048816E-3</v>
      </c>
      <c r="DE92">
        <v>1.7389374897859695E-3</v>
      </c>
      <c r="DF92">
        <v>3.1666885874287363E-3</v>
      </c>
      <c r="DG92">
        <v>3.5040048997494158E-3</v>
      </c>
      <c r="DH92">
        <v>5.4180133907688523E-3</v>
      </c>
      <c r="DI92">
        <v>3.5002064735033325E-3</v>
      </c>
      <c r="DJ92">
        <v>2.9681462165489273E-3</v>
      </c>
      <c r="DK92">
        <v>7.335928604881011E-3</v>
      </c>
      <c r="DL92">
        <v>7.2093660870695575E-4</v>
      </c>
      <c r="DM92" s="54"/>
    </row>
    <row r="93" spans="1:117" x14ac:dyDescent="0.4">
      <c r="A93">
        <v>92</v>
      </c>
      <c r="B93">
        <v>4.2418643329338986E-2</v>
      </c>
      <c r="C93">
        <v>2.868995460956603E-2</v>
      </c>
      <c r="D93">
        <v>4.6627662613175698E-2</v>
      </c>
      <c r="E93">
        <v>2.2045281079344826E-2</v>
      </c>
      <c r="F93">
        <v>1.190037047847565E-2</v>
      </c>
      <c r="G93">
        <v>3.5947463970198289E-2</v>
      </c>
      <c r="H93">
        <v>4.052968224672563E-2</v>
      </c>
      <c r="I93">
        <v>1.5584162886963239E-2</v>
      </c>
      <c r="J93">
        <v>1.6386306714515343E-2</v>
      </c>
      <c r="K93">
        <v>1.0127171137330635E-2</v>
      </c>
      <c r="L93">
        <v>3.2401541988573389E-2</v>
      </c>
      <c r="M93">
        <v>2.4390222037303125E-2</v>
      </c>
      <c r="N93">
        <v>1.9574120400146645E-2</v>
      </c>
      <c r="O93">
        <v>3.3511011643032843E-2</v>
      </c>
      <c r="P93">
        <v>1.9049876009629679E-2</v>
      </c>
      <c r="Q93">
        <v>3.124377740032503E-2</v>
      </c>
      <c r="R93">
        <v>2.5321374925738299E-2</v>
      </c>
      <c r="S93">
        <v>2.48448392443518E-2</v>
      </c>
      <c r="T93">
        <v>3.2914538900227774E-2</v>
      </c>
      <c r="U93">
        <v>1.8349400410547619E-2</v>
      </c>
      <c r="V93">
        <v>3.1873340899102036E-2</v>
      </c>
      <c r="W93">
        <v>2.2399922779798912E-2</v>
      </c>
      <c r="X93">
        <v>4.2731936237900843E-2</v>
      </c>
      <c r="Y93">
        <v>3.7822041292471416E-2</v>
      </c>
      <c r="Z93">
        <v>3.4490489410504407E-2</v>
      </c>
      <c r="AA93">
        <v>1.748525545429112E-2</v>
      </c>
      <c r="AB93">
        <v>2.4086018420763893E-2</v>
      </c>
      <c r="AC93">
        <v>2.2961436318431755E-2</v>
      </c>
      <c r="AD93">
        <v>1.8051344795158634E-2</v>
      </c>
      <c r="AE93">
        <v>7.2751497050582295E-3</v>
      </c>
      <c r="AF93">
        <v>1.6204003870950001E-2</v>
      </c>
      <c r="AG93">
        <v>1.6555582578377151E-2</v>
      </c>
      <c r="AH93">
        <v>2.1653312877659887E-2</v>
      </c>
      <c r="AI93">
        <v>2.783270945581065E-2</v>
      </c>
      <c r="AJ93">
        <v>2.4479255278347212E-2</v>
      </c>
      <c r="AK93">
        <v>2.2739377662518743E-2</v>
      </c>
      <c r="AL93">
        <v>9.5621241180532494E-3</v>
      </c>
      <c r="AM93">
        <v>2.1129118913493745E-2</v>
      </c>
      <c r="AN93">
        <v>1.0346534773662682E-2</v>
      </c>
      <c r="AO93">
        <v>2.7703903610819969E-2</v>
      </c>
      <c r="AP93">
        <v>1.8987909310402701E-2</v>
      </c>
      <c r="AQ93">
        <v>2.3221602330500624E-2</v>
      </c>
      <c r="AR93">
        <v>2.4407529184334417E-2</v>
      </c>
      <c r="AS93">
        <v>2.2343462089414175E-2</v>
      </c>
      <c r="AT93">
        <v>1.7265986282964003E-2</v>
      </c>
      <c r="AU93">
        <v>2.9397078843968243E-2</v>
      </c>
      <c r="AV93">
        <v>1.6702974576423991E-2</v>
      </c>
      <c r="AW93">
        <v>1.3293533897608539E-2</v>
      </c>
      <c r="AX93">
        <v>3.3096591426750706E-2</v>
      </c>
      <c r="AY93">
        <v>2.6915055270734161E-2</v>
      </c>
      <c r="AZ93">
        <v>2.0668947772305744E-2</v>
      </c>
      <c r="BA93">
        <v>2.5098294232115608E-2</v>
      </c>
      <c r="BB93">
        <v>1.5105090680276991E-2</v>
      </c>
      <c r="BC93">
        <v>1.4513249430780858E-2</v>
      </c>
      <c r="BD93">
        <v>2.3371930953583791E-2</v>
      </c>
      <c r="BE93">
        <v>1.7417465686539891E-2</v>
      </c>
      <c r="BF93">
        <v>1.9470655815735743E-2</v>
      </c>
      <c r="BG93">
        <v>1.3000074145487601E-2</v>
      </c>
      <c r="BH93">
        <v>9.3802978824046174E-3</v>
      </c>
      <c r="BI93">
        <v>1.6652936587853408E-2</v>
      </c>
      <c r="BJ93">
        <v>1.9105951727666281E-2</v>
      </c>
      <c r="BK93">
        <v>2.0842959453027693E-2</v>
      </c>
      <c r="BL93">
        <v>1.9301582783807614E-2</v>
      </c>
      <c r="BM93">
        <v>1.967748524515826E-2</v>
      </c>
      <c r="BN93">
        <v>0.1340275158626674</v>
      </c>
      <c r="BO93">
        <v>8.2553938573703703E-2</v>
      </c>
      <c r="BP93">
        <v>3.5333583971976217E-2</v>
      </c>
      <c r="BQ93">
        <v>6.8992476864568789E-2</v>
      </c>
      <c r="BR93">
        <v>0.19090080361748299</v>
      </c>
      <c r="BS93">
        <v>3.5425768593960454E-2</v>
      </c>
      <c r="BT93">
        <v>2.8897817108642244E-2</v>
      </c>
      <c r="BU93">
        <v>2.0911114218471499E-2</v>
      </c>
      <c r="BV93">
        <v>3.2489756299142122E-2</v>
      </c>
      <c r="BW93">
        <v>2.6303710681649949E-2</v>
      </c>
      <c r="BX93">
        <v>2.5323240454746883E-2</v>
      </c>
      <c r="BY93">
        <v>5.4790697354370851E-2</v>
      </c>
      <c r="BZ93">
        <v>3.1311272508024186E-2</v>
      </c>
      <c r="CA93">
        <v>2.5610512552225285E-2</v>
      </c>
      <c r="CB93">
        <v>2.1740363919068049E-2</v>
      </c>
      <c r="CC93">
        <v>5.2247729485858554E-2</v>
      </c>
      <c r="CD93">
        <v>1.5541966266866205E-2</v>
      </c>
      <c r="CE93">
        <v>2.2933744827473176E-2</v>
      </c>
      <c r="CF93">
        <v>3.6654918725939171E-2</v>
      </c>
      <c r="CG93">
        <v>1.7266214531144006E-2</v>
      </c>
      <c r="CH93">
        <v>2.1828024761437716E-2</v>
      </c>
      <c r="CI93">
        <v>1.6854569856741435E-2</v>
      </c>
      <c r="CJ93">
        <v>1.9155088056627093E-2</v>
      </c>
      <c r="CK93">
        <v>2.7309101762511001E-2</v>
      </c>
      <c r="CL93">
        <v>4.7367682959850348E-3</v>
      </c>
      <c r="CM93">
        <v>8.5758649373757802E-3</v>
      </c>
      <c r="CN93">
        <v>0.10908913052633082</v>
      </c>
      <c r="CO93">
        <v>1.035294341415899</v>
      </c>
      <c r="CP93">
        <v>5.2229310084511392E-2</v>
      </c>
      <c r="CQ93">
        <v>4.4340099459897146E-3</v>
      </c>
      <c r="CR93">
        <v>7.0450617306173097E-3</v>
      </c>
      <c r="CS93">
        <v>6.450377493375023E-2</v>
      </c>
      <c r="CT93">
        <v>2.4876128332890293E-2</v>
      </c>
      <c r="CU93">
        <v>1.9679323927690413E-2</v>
      </c>
      <c r="CV93">
        <v>2.3095500367411627E-2</v>
      </c>
      <c r="CW93">
        <v>3.5079455284255101E-2</v>
      </c>
      <c r="CX93">
        <v>6.3275727573243998E-2</v>
      </c>
      <c r="CY93">
        <v>1.1242439218401503E-2</v>
      </c>
      <c r="CZ93">
        <v>1.3980920664937363E-2</v>
      </c>
      <c r="DA93">
        <v>1.9851999514417771E-2</v>
      </c>
      <c r="DB93">
        <v>2.640186223030426E-2</v>
      </c>
      <c r="DC93">
        <v>2.6108914180187258E-2</v>
      </c>
      <c r="DD93">
        <v>2.7506642036826054E-2</v>
      </c>
      <c r="DE93">
        <v>1.330766331322753E-2</v>
      </c>
      <c r="DF93">
        <v>2.2338662016078696E-2</v>
      </c>
      <c r="DG93">
        <v>2.1533261819567086E-2</v>
      </c>
      <c r="DH93">
        <v>2.6774238702123216E-2</v>
      </c>
      <c r="DI93">
        <v>2.5001692972165059E-2</v>
      </c>
      <c r="DJ93">
        <v>2.1288595570542097E-2</v>
      </c>
      <c r="DK93">
        <v>1.7328587132141259E-2</v>
      </c>
      <c r="DL93">
        <v>2.4553516777938052E-3</v>
      </c>
      <c r="DM93" s="54"/>
    </row>
    <row r="94" spans="1:117" x14ac:dyDescent="0.4">
      <c r="A94">
        <v>93</v>
      </c>
      <c r="B94">
        <v>1.0168606694257887E-2</v>
      </c>
      <c r="C94">
        <v>7.2225713385750505E-3</v>
      </c>
      <c r="D94">
        <v>8.5962627593763209E-3</v>
      </c>
      <c r="E94">
        <v>4.2134263700718252E-2</v>
      </c>
      <c r="F94">
        <v>5.7802358318953147E-3</v>
      </c>
      <c r="G94">
        <v>2.8274268104788895E-2</v>
      </c>
      <c r="H94">
        <v>2.0252876060286182E-2</v>
      </c>
      <c r="I94">
        <v>1.2183349891853823E-2</v>
      </c>
      <c r="J94">
        <v>1.6032678100329253E-2</v>
      </c>
      <c r="K94">
        <v>4.1567270868369949E-3</v>
      </c>
      <c r="L94">
        <v>2.5984289953184393E-2</v>
      </c>
      <c r="M94">
        <v>1.2020884397251262E-2</v>
      </c>
      <c r="N94">
        <v>7.3466792288176576E-3</v>
      </c>
      <c r="O94">
        <v>8.5311248845740383E-3</v>
      </c>
      <c r="P94">
        <v>1.8784049435016926E-2</v>
      </c>
      <c r="Q94">
        <v>8.9772701458737253E-3</v>
      </c>
      <c r="R94">
        <v>7.2118423818869279E-3</v>
      </c>
      <c r="S94">
        <v>1.10787937516753E-2</v>
      </c>
      <c r="T94">
        <v>1.1207255024132846E-2</v>
      </c>
      <c r="U94">
        <v>7.3441577429159844E-3</v>
      </c>
      <c r="V94">
        <v>7.8038950960263552E-3</v>
      </c>
      <c r="W94">
        <v>7.5549582871894819E-3</v>
      </c>
      <c r="X94">
        <v>1.3053095554664031E-2</v>
      </c>
      <c r="Y94">
        <v>5.7062970362410257E-3</v>
      </c>
      <c r="Z94">
        <v>6.848459274950096E-3</v>
      </c>
      <c r="AA94">
        <v>5.3067606975871892E-3</v>
      </c>
      <c r="AB94">
        <v>6.9998225250848386E-3</v>
      </c>
      <c r="AC94">
        <v>7.4336211356468328E-3</v>
      </c>
      <c r="AD94">
        <v>3.4594276495493611E-3</v>
      </c>
      <c r="AE94">
        <v>2.9148846981431032E-3</v>
      </c>
      <c r="AF94">
        <v>5.2614107079711012E-3</v>
      </c>
      <c r="AG94">
        <v>7.8551626660918698E-3</v>
      </c>
      <c r="AH94">
        <v>9.3453060119661792E-3</v>
      </c>
      <c r="AI94">
        <v>1.1554734344944053E-2</v>
      </c>
      <c r="AJ94">
        <v>1.4418511381759784E-2</v>
      </c>
      <c r="AK94">
        <v>1.2115401510413367E-2</v>
      </c>
      <c r="AL94">
        <v>1.0523303090586637E-2</v>
      </c>
      <c r="AM94">
        <v>6.7464290064700666E-3</v>
      </c>
      <c r="AN94">
        <v>3.2613869683512913E-3</v>
      </c>
      <c r="AO94">
        <v>8.4965164231918262E-3</v>
      </c>
      <c r="AP94">
        <v>6.1101267979521805E-3</v>
      </c>
      <c r="AQ94">
        <v>9.8078282634106E-3</v>
      </c>
      <c r="AR94">
        <v>6.3129372197137691E-3</v>
      </c>
      <c r="AS94">
        <v>7.7528527456006066E-3</v>
      </c>
      <c r="AT94">
        <v>7.9469322417883865E-3</v>
      </c>
      <c r="AU94">
        <v>1.2421382958832477E-2</v>
      </c>
      <c r="AV94">
        <v>9.7506939870307275E-3</v>
      </c>
      <c r="AW94">
        <v>6.2667678587481589E-3</v>
      </c>
      <c r="AX94">
        <v>1.5117833298221981E-2</v>
      </c>
      <c r="AY94">
        <v>1.8606723053857775E-2</v>
      </c>
      <c r="AZ94">
        <v>1.1736867000756305E-2</v>
      </c>
      <c r="BA94">
        <v>1.1763140758320184E-2</v>
      </c>
      <c r="BB94">
        <v>7.7075560142118981E-3</v>
      </c>
      <c r="BC94">
        <v>9.7855645938414951E-3</v>
      </c>
      <c r="BD94">
        <v>1.0626526884018543E-2</v>
      </c>
      <c r="BE94">
        <v>1.5471366845804305E-2</v>
      </c>
      <c r="BF94">
        <v>1.237325106037351E-2</v>
      </c>
      <c r="BG94">
        <v>5.2092271216850365E-3</v>
      </c>
      <c r="BH94">
        <v>5.1069596623805787E-3</v>
      </c>
      <c r="BI94">
        <v>6.0859161297698557E-3</v>
      </c>
      <c r="BJ94">
        <v>5.9392384685693859E-3</v>
      </c>
      <c r="BK94">
        <v>7.6635277491153234E-3</v>
      </c>
      <c r="BL94">
        <v>7.8412787744653756E-3</v>
      </c>
      <c r="BM94">
        <v>9.2406677581108147E-3</v>
      </c>
      <c r="BN94">
        <v>1.6015897268848864E-2</v>
      </c>
      <c r="BO94">
        <v>1.242975011359603E-2</v>
      </c>
      <c r="BP94">
        <v>2.0341103516015254E-2</v>
      </c>
      <c r="BQ94">
        <v>5.604772457229735E-3</v>
      </c>
      <c r="BR94">
        <v>8.0562430582812056E-3</v>
      </c>
      <c r="BS94">
        <v>1.9115313728723111E-2</v>
      </c>
      <c r="BT94">
        <v>1.5656770834277463E-2</v>
      </c>
      <c r="BU94">
        <v>2.4736092467982935E-2</v>
      </c>
      <c r="BV94">
        <v>2.0958749005563802E-2</v>
      </c>
      <c r="BW94">
        <v>1.0405028929757665E-2</v>
      </c>
      <c r="BX94">
        <v>9.5656971917242369E-3</v>
      </c>
      <c r="BY94">
        <v>1.1145631821090863E-2</v>
      </c>
      <c r="BZ94">
        <v>8.3400127754442201E-3</v>
      </c>
      <c r="CA94">
        <v>9.1993909626418291E-3</v>
      </c>
      <c r="CB94">
        <v>1.0715249035334754E-2</v>
      </c>
      <c r="CC94">
        <v>6.4924338787823365E-3</v>
      </c>
      <c r="CD94">
        <v>6.6763319251390736E-3</v>
      </c>
      <c r="CE94">
        <v>1.7832420012215675E-2</v>
      </c>
      <c r="CF94">
        <v>1.329762651304723E-2</v>
      </c>
      <c r="CG94">
        <v>1.4484517943981989E-2</v>
      </c>
      <c r="CH94">
        <v>1.5299134930604915E-2</v>
      </c>
      <c r="CI94">
        <v>9.2341427955954982E-3</v>
      </c>
      <c r="CJ94">
        <v>1.9571260429489524E-2</v>
      </c>
      <c r="CK94">
        <v>1.2745343385953638E-2</v>
      </c>
      <c r="CL94">
        <v>2.6203124749473324E-3</v>
      </c>
      <c r="CM94">
        <v>3.6770594110111677E-3</v>
      </c>
      <c r="CN94">
        <v>8.321043146154802E-3</v>
      </c>
      <c r="CO94">
        <v>7.3023469844424498E-3</v>
      </c>
      <c r="CP94">
        <v>1.0186582745151975</v>
      </c>
      <c r="CQ94">
        <v>1.7389122679693039E-3</v>
      </c>
      <c r="CR94">
        <v>2.5166910885073769E-3</v>
      </c>
      <c r="CS94">
        <v>1.0752137147730852E-2</v>
      </c>
      <c r="CT94">
        <v>9.7383349082283133E-3</v>
      </c>
      <c r="CU94">
        <v>1.6930524506387046E-2</v>
      </c>
      <c r="CV94">
        <v>7.0819280303236398E-3</v>
      </c>
      <c r="CW94">
        <v>2.7816675605738434E-2</v>
      </c>
      <c r="CX94">
        <v>1.1566536527112096E-2</v>
      </c>
      <c r="CY94">
        <v>7.9894124668975133E-3</v>
      </c>
      <c r="CZ94">
        <v>1.0367605931135736E-2</v>
      </c>
      <c r="DA94">
        <v>4.0562546924802706E-3</v>
      </c>
      <c r="DB94">
        <v>6.5986017712126805E-3</v>
      </c>
      <c r="DC94">
        <v>4.7703955321858216E-3</v>
      </c>
      <c r="DD94">
        <v>8.5815987288867055E-3</v>
      </c>
      <c r="DE94">
        <v>9.0896281977419936E-3</v>
      </c>
      <c r="DF94">
        <v>1.3332596905179751E-2</v>
      </c>
      <c r="DG94">
        <v>1.7692457433213071E-2</v>
      </c>
      <c r="DH94">
        <v>2.1346539785770401E-2</v>
      </c>
      <c r="DI94">
        <v>1.6058513526255393E-2</v>
      </c>
      <c r="DJ94">
        <v>7.5187162113485889E-2</v>
      </c>
      <c r="DK94">
        <v>2.9237448519840208E-2</v>
      </c>
      <c r="DL94">
        <v>2.3526845887321631E-3</v>
      </c>
      <c r="DM94" s="54"/>
    </row>
    <row r="95" spans="1:117" x14ac:dyDescent="0.4">
      <c r="A95">
        <v>94</v>
      </c>
      <c r="B95">
        <v>0</v>
      </c>
      <c r="C95">
        <v>0</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1</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s="54"/>
    </row>
    <row r="96" spans="1:117" x14ac:dyDescent="0.4">
      <c r="A96">
        <v>95</v>
      </c>
      <c r="B96">
        <v>0</v>
      </c>
      <c r="C96">
        <v>0</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1</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s="54"/>
    </row>
    <row r="97" spans="1:117" x14ac:dyDescent="0.4">
      <c r="A97">
        <v>96</v>
      </c>
      <c r="B97">
        <v>2.3067437037988917E-2</v>
      </c>
      <c r="C97">
        <v>1.7773389094133538E-2</v>
      </c>
      <c r="D97">
        <v>2.0071849514029801E-2</v>
      </c>
      <c r="E97">
        <v>2.6883662017133429E-2</v>
      </c>
      <c r="F97">
        <v>1.0995179952135675E-2</v>
      </c>
      <c r="G97">
        <v>2.075517127752213E-2</v>
      </c>
      <c r="H97">
        <v>2.7321011191835946E-2</v>
      </c>
      <c r="I97">
        <v>1.7070209705835327E-2</v>
      </c>
      <c r="J97">
        <v>1.1535669759870363E-2</v>
      </c>
      <c r="K97">
        <v>7.2154238184557636E-3</v>
      </c>
      <c r="L97">
        <v>4.8790552328808585E-2</v>
      </c>
      <c r="M97">
        <v>1.896292053005345E-2</v>
      </c>
      <c r="N97">
        <v>1.9987240358386126E-2</v>
      </c>
      <c r="O97">
        <v>2.7265944871449805E-2</v>
      </c>
      <c r="P97">
        <v>2.0678960537420476E-2</v>
      </c>
      <c r="Q97">
        <v>2.5542740547623028E-2</v>
      </c>
      <c r="R97">
        <v>2.7373842215270033E-2</v>
      </c>
      <c r="S97">
        <v>3.0846458497380339E-2</v>
      </c>
      <c r="T97">
        <v>3.215177190480651E-2</v>
      </c>
      <c r="U97">
        <v>2.4101929574209025E-2</v>
      </c>
      <c r="V97">
        <v>2.3422415270148166E-2</v>
      </c>
      <c r="W97">
        <v>2.5090639020284827E-2</v>
      </c>
      <c r="X97">
        <v>3.6098191266220839E-2</v>
      </c>
      <c r="Y97">
        <v>2.3630112168627058E-2</v>
      </c>
      <c r="Z97">
        <v>2.5277713286147311E-2</v>
      </c>
      <c r="AA97">
        <v>1.7397496073134549E-2</v>
      </c>
      <c r="AB97">
        <v>2.261819296481107E-2</v>
      </c>
      <c r="AC97">
        <v>2.468742410941455E-2</v>
      </c>
      <c r="AD97">
        <v>1.1933582772305449E-2</v>
      </c>
      <c r="AE97">
        <v>1.6090973254901261E-2</v>
      </c>
      <c r="AF97">
        <v>1.9298237910146281E-2</v>
      </c>
      <c r="AG97">
        <v>2.2241346196913148E-2</v>
      </c>
      <c r="AH97">
        <v>2.4296087244790165E-2</v>
      </c>
      <c r="AI97">
        <v>4.1993680317336357E-2</v>
      </c>
      <c r="AJ97">
        <v>3.4720333185950081E-2</v>
      </c>
      <c r="AK97">
        <v>3.0275965080713216E-2</v>
      </c>
      <c r="AL97">
        <v>2.0201598133244375E-2</v>
      </c>
      <c r="AM97">
        <v>2.3778858673367369E-2</v>
      </c>
      <c r="AN97">
        <v>1.0574214242753573E-2</v>
      </c>
      <c r="AO97">
        <v>2.4577746530799659E-2</v>
      </c>
      <c r="AP97">
        <v>1.9062611180034703E-2</v>
      </c>
      <c r="AQ97">
        <v>2.3854880622598502E-2</v>
      </c>
      <c r="AR97">
        <v>2.0286941965449185E-2</v>
      </c>
      <c r="AS97">
        <v>2.7545524008540004E-2</v>
      </c>
      <c r="AT97">
        <v>2.5119929166542713E-2</v>
      </c>
      <c r="AU97">
        <v>3.3206901241413976E-2</v>
      </c>
      <c r="AV97">
        <v>2.5962831952795144E-2</v>
      </c>
      <c r="AW97">
        <v>1.6737100374234308E-2</v>
      </c>
      <c r="AX97">
        <v>2.2765358003100929E-2</v>
      </c>
      <c r="AY97">
        <v>3.4491234642484971E-2</v>
      </c>
      <c r="AZ97">
        <v>4.6259928849428131E-2</v>
      </c>
      <c r="BA97">
        <v>3.5799145781982664E-2</v>
      </c>
      <c r="BB97">
        <v>2.7923399826167233E-2</v>
      </c>
      <c r="BC97">
        <v>3.0949535398430254E-2</v>
      </c>
      <c r="BD97">
        <v>2.6199791130172956E-2</v>
      </c>
      <c r="BE97">
        <v>3.8107747277139545E-2</v>
      </c>
      <c r="BF97">
        <v>2.9953489563865437E-2</v>
      </c>
      <c r="BG97">
        <v>3.9285842880220939E-2</v>
      </c>
      <c r="BH97">
        <v>1.4919595686389692E-2</v>
      </c>
      <c r="BI97">
        <v>2.4422364964721201E-2</v>
      </c>
      <c r="BJ97">
        <v>2.1035376242302017E-2</v>
      </c>
      <c r="BK97">
        <v>2.7158194037421621E-2</v>
      </c>
      <c r="BL97">
        <v>1.9567000422278102E-2</v>
      </c>
      <c r="BM97">
        <v>1.855034738261449E-2</v>
      </c>
      <c r="BN97">
        <v>2.0255643010369726E-2</v>
      </c>
      <c r="BO97">
        <v>1.4719926081935257E-2</v>
      </c>
      <c r="BP97">
        <v>1.5017902332059161E-2</v>
      </c>
      <c r="BQ97">
        <v>1.4824673743470022E-2</v>
      </c>
      <c r="BR97">
        <v>4.763276444647651E-2</v>
      </c>
      <c r="BS97">
        <v>4.1007999327200562E-2</v>
      </c>
      <c r="BT97">
        <v>3.476576008596189E-2</v>
      </c>
      <c r="BU97">
        <v>3.564337462617282E-2</v>
      </c>
      <c r="BV97">
        <v>4.5237418123768892E-2</v>
      </c>
      <c r="BW97">
        <v>7.613253045903394E-2</v>
      </c>
      <c r="BX97">
        <v>7.5333851653340889E-2</v>
      </c>
      <c r="BY97">
        <v>3.4451864645928747E-2</v>
      </c>
      <c r="BZ97">
        <v>9.0006740731700549E-2</v>
      </c>
      <c r="CA97">
        <v>3.2788426286327596E-2</v>
      </c>
      <c r="CB97">
        <v>4.4619392388036881E-2</v>
      </c>
      <c r="CC97">
        <v>2.4269915834189588E-2</v>
      </c>
      <c r="CD97">
        <v>3.9132460564019624E-2</v>
      </c>
      <c r="CE97">
        <v>8.2388028140752759E-2</v>
      </c>
      <c r="CF97">
        <v>3.9443245274208061E-2</v>
      </c>
      <c r="CG97">
        <v>5.2942886769843329E-2</v>
      </c>
      <c r="CH97">
        <v>5.1909890040745608E-2</v>
      </c>
      <c r="CI97">
        <v>4.2626845775561473E-2</v>
      </c>
      <c r="CJ97">
        <v>4.8115619183112128E-2</v>
      </c>
      <c r="CK97">
        <v>8.0945302205344821E-2</v>
      </c>
      <c r="CL97">
        <v>1.0111817872849394E-2</v>
      </c>
      <c r="CM97">
        <v>8.0840566301709441E-3</v>
      </c>
      <c r="CN97">
        <v>3.3856900603223043E-2</v>
      </c>
      <c r="CO97">
        <v>4.4311901401376551E-2</v>
      </c>
      <c r="CP97">
        <v>0.21068914857826856</v>
      </c>
      <c r="CQ97">
        <v>4.2192092439682499E-3</v>
      </c>
      <c r="CR97">
        <v>3.0073496337502049E-2</v>
      </c>
      <c r="CS97">
        <v>1.0658523401434643</v>
      </c>
      <c r="CT97">
        <v>4.647142072985793E-2</v>
      </c>
      <c r="CU97">
        <v>5.2039603154924507E-2</v>
      </c>
      <c r="CV97">
        <v>4.5736436146708068E-2</v>
      </c>
      <c r="CW97">
        <v>0.11718760030721277</v>
      </c>
      <c r="CX97">
        <v>3.2745580992356541E-2</v>
      </c>
      <c r="CY97">
        <v>1.7614185328917668E-2</v>
      </c>
      <c r="CZ97">
        <v>3.4966548795171144E-2</v>
      </c>
      <c r="DA97">
        <v>2.3981272369766295E-2</v>
      </c>
      <c r="DB97">
        <v>3.7480775179404402E-2</v>
      </c>
      <c r="DC97">
        <v>5.0527078908809961E-2</v>
      </c>
      <c r="DD97">
        <v>1.9785947897999836E-2</v>
      </c>
      <c r="DE97">
        <v>2.4037517230487318E-2</v>
      </c>
      <c r="DF97">
        <v>5.34380769544337E-2</v>
      </c>
      <c r="DG97">
        <v>5.4632611523586894E-2</v>
      </c>
      <c r="DH97">
        <v>5.0867841185007361E-2</v>
      </c>
      <c r="DI97">
        <v>2.5528411158774019E-2</v>
      </c>
      <c r="DJ97">
        <v>3.8524376190645776E-2</v>
      </c>
      <c r="DK97">
        <v>4.2659396770643059E-2</v>
      </c>
      <c r="DL97">
        <v>6.5387056241228633E-3</v>
      </c>
      <c r="DM97" s="54"/>
    </row>
    <row r="98" spans="1:117" x14ac:dyDescent="0.4">
      <c r="A98">
        <v>97</v>
      </c>
      <c r="B98">
        <v>8.6477488066983188E-2</v>
      </c>
      <c r="C98">
        <v>6.062158138442255E-2</v>
      </c>
      <c r="D98">
        <v>7.4848451040095285E-2</v>
      </c>
      <c r="E98">
        <v>9.2594983114358931E-2</v>
      </c>
      <c r="F98">
        <v>3.0730724263660806E-2</v>
      </c>
      <c r="G98">
        <v>6.203740293259858E-2</v>
      </c>
      <c r="H98">
        <v>8.669828266571003E-2</v>
      </c>
      <c r="I98">
        <v>7.8527157615963947E-2</v>
      </c>
      <c r="J98">
        <v>2.5934001472350143E-2</v>
      </c>
      <c r="K98">
        <v>3.7786170135368613E-2</v>
      </c>
      <c r="L98">
        <v>0.13910079602302261</v>
      </c>
      <c r="M98">
        <v>8.1482381093573752E-2</v>
      </c>
      <c r="N98">
        <v>0.32033897977394954</v>
      </c>
      <c r="O98">
        <v>7.4485365167990314E-2</v>
      </c>
      <c r="P98">
        <v>6.738089185361433E-2</v>
      </c>
      <c r="Q98">
        <v>8.9119133992145286E-2</v>
      </c>
      <c r="R98">
        <v>7.5314277392546453E-2</v>
      </c>
      <c r="S98">
        <v>6.7083822894509204E-2</v>
      </c>
      <c r="T98">
        <v>0.13269945199365168</v>
      </c>
      <c r="U98">
        <v>6.4393490325453287E-2</v>
      </c>
      <c r="V98">
        <v>9.7599456392557724E-2</v>
      </c>
      <c r="W98">
        <v>7.8968464366336366E-2</v>
      </c>
      <c r="X98">
        <v>0.15761529301149338</v>
      </c>
      <c r="Y98">
        <v>8.6046817013126664E-2</v>
      </c>
      <c r="Z98">
        <v>8.856149011741006E-2</v>
      </c>
      <c r="AA98">
        <v>4.9856519664772704E-2</v>
      </c>
      <c r="AB98">
        <v>5.7827356130610262E-2</v>
      </c>
      <c r="AC98">
        <v>7.3318625428759263E-2</v>
      </c>
      <c r="AD98">
        <v>5.4857333489790626E-2</v>
      </c>
      <c r="AE98">
        <v>3.9301953134505678E-2</v>
      </c>
      <c r="AF98">
        <v>4.5571650069482786E-2</v>
      </c>
      <c r="AG98">
        <v>5.0688553220398211E-2</v>
      </c>
      <c r="AH98">
        <v>7.7189462123223529E-2</v>
      </c>
      <c r="AI98">
        <v>8.5870017118858902E-2</v>
      </c>
      <c r="AJ98">
        <v>0.15952536069868797</v>
      </c>
      <c r="AK98">
        <v>0.13988193664777676</v>
      </c>
      <c r="AL98">
        <v>3.1049350355885519E-2</v>
      </c>
      <c r="AM98">
        <v>0.15924477656997443</v>
      </c>
      <c r="AN98">
        <v>3.2322547119448437E-2</v>
      </c>
      <c r="AO98">
        <v>9.2671387897539842E-2</v>
      </c>
      <c r="AP98">
        <v>7.179159321426884E-2</v>
      </c>
      <c r="AQ98">
        <v>9.6588457816820947E-2</v>
      </c>
      <c r="AR98">
        <v>7.0740988741175514E-2</v>
      </c>
      <c r="AS98">
        <v>7.2466786936211919E-2</v>
      </c>
      <c r="AT98">
        <v>8.560823208131646E-2</v>
      </c>
      <c r="AU98">
        <v>0.11586562744250796</v>
      </c>
      <c r="AV98">
        <v>0.11991508011355548</v>
      </c>
      <c r="AW98">
        <v>5.8349368185732574E-2</v>
      </c>
      <c r="AX98">
        <v>7.4446193053782181E-2</v>
      </c>
      <c r="AY98">
        <v>9.9017291747491548E-2</v>
      </c>
      <c r="AZ98">
        <v>5.8035627644719735E-2</v>
      </c>
      <c r="BA98">
        <v>0.10024471848331169</v>
      </c>
      <c r="BB98">
        <v>6.6914088443276884E-2</v>
      </c>
      <c r="BC98">
        <v>9.3219886458886264E-2</v>
      </c>
      <c r="BD98">
        <v>8.1308141806841136E-2</v>
      </c>
      <c r="BE98">
        <v>0.23792674375134967</v>
      </c>
      <c r="BF98">
        <v>0.12272562889198778</v>
      </c>
      <c r="BG98">
        <v>0.20561511558812828</v>
      </c>
      <c r="BH98">
        <v>5.1637206331734964E-2</v>
      </c>
      <c r="BI98">
        <v>0.20404849256183949</v>
      </c>
      <c r="BJ98">
        <v>8.4737795934107046E-2</v>
      </c>
      <c r="BK98">
        <v>0.15848281112563853</v>
      </c>
      <c r="BL98">
        <v>7.1376323744602815E-2</v>
      </c>
      <c r="BM98">
        <v>6.0123404228087957E-2</v>
      </c>
      <c r="BN98">
        <v>9.3484406990941862E-2</v>
      </c>
      <c r="BO98">
        <v>6.8414176886841954E-2</v>
      </c>
      <c r="BP98">
        <v>8.1116766771763354E-2</v>
      </c>
      <c r="BQ98">
        <v>9.1353553744397534E-2</v>
      </c>
      <c r="BR98">
        <v>0.32727513612358688</v>
      </c>
      <c r="BS98">
        <v>0.12964001327970984</v>
      </c>
      <c r="BT98">
        <v>0.13619080297348485</v>
      </c>
      <c r="BU98">
        <v>0.18472515377343302</v>
      </c>
      <c r="BV98">
        <v>0.10179932358263781</v>
      </c>
      <c r="BW98">
        <v>9.8328582615489712E-2</v>
      </c>
      <c r="BX98">
        <v>0.11376584773818632</v>
      </c>
      <c r="BY98">
        <v>6.8133912177794811E-2</v>
      </c>
      <c r="BZ98">
        <v>6.2230552747853475E-2</v>
      </c>
      <c r="CA98">
        <v>0.10103919663687932</v>
      </c>
      <c r="CB98">
        <v>5.1226504129140218E-2</v>
      </c>
      <c r="CC98">
        <v>8.9931242297068892E-2</v>
      </c>
      <c r="CD98">
        <v>0.10003831775578237</v>
      </c>
      <c r="CE98">
        <v>9.1308855679799822E-2</v>
      </c>
      <c r="CF98">
        <v>0.10385846842285655</v>
      </c>
      <c r="CG98">
        <v>0.17898840673688043</v>
      </c>
      <c r="CH98">
        <v>0.11628481672489593</v>
      </c>
      <c r="CI98">
        <v>0.12555009163740902</v>
      </c>
      <c r="CJ98">
        <v>0.10976162672150834</v>
      </c>
      <c r="CK98">
        <v>0.17303836533425074</v>
      </c>
      <c r="CL98">
        <v>2.3997697994596688E-2</v>
      </c>
      <c r="CM98">
        <v>2.4569369665501668E-2</v>
      </c>
      <c r="CN98">
        <v>9.9147046182962384E-2</v>
      </c>
      <c r="CO98">
        <v>0.24430446883396417</v>
      </c>
      <c r="CP98">
        <v>0.14039192112514254</v>
      </c>
      <c r="CQ98">
        <v>1.3444009971631952E-2</v>
      </c>
      <c r="CR98">
        <v>2.0207724878487703E-2</v>
      </c>
      <c r="CS98">
        <v>0.1430350706292767</v>
      </c>
      <c r="CT98">
        <v>1.2324155772735073</v>
      </c>
      <c r="CU98">
        <v>0.16416006542842204</v>
      </c>
      <c r="CV98">
        <v>0.11634943557908654</v>
      </c>
      <c r="CW98">
        <v>0.14384346805012174</v>
      </c>
      <c r="CX98">
        <v>0.12446075537225422</v>
      </c>
      <c r="CY98">
        <v>7.2606868856276457E-2</v>
      </c>
      <c r="CZ98">
        <v>6.5462062126103449E-2</v>
      </c>
      <c r="DA98">
        <v>4.548276577668172E-2</v>
      </c>
      <c r="DB98">
        <v>6.8093262626212556E-2</v>
      </c>
      <c r="DC98">
        <v>5.3288748154580255E-2</v>
      </c>
      <c r="DD98">
        <v>6.4764634783599062E-2</v>
      </c>
      <c r="DE98">
        <v>5.4129652425586088E-2</v>
      </c>
      <c r="DF98">
        <v>0.12549025732307656</v>
      </c>
      <c r="DG98">
        <v>0.14769251817812934</v>
      </c>
      <c r="DH98">
        <v>0.18734614212206657</v>
      </c>
      <c r="DI98">
        <v>9.9053269202647204E-2</v>
      </c>
      <c r="DJ98">
        <v>0.13921999932308421</v>
      </c>
      <c r="DK98">
        <v>0.11272869833575518</v>
      </c>
      <c r="DL98">
        <v>1.2336911642342895E-2</v>
      </c>
      <c r="DM98" s="54"/>
    </row>
    <row r="99" spans="1:117" x14ac:dyDescent="0.4">
      <c r="A99">
        <v>98</v>
      </c>
      <c r="B99">
        <v>1.105311939577517E-2</v>
      </c>
      <c r="C99">
        <v>8.5220682622573953E-3</v>
      </c>
      <c r="D99">
        <v>9.413356724408883E-3</v>
      </c>
      <c r="E99">
        <v>1.0852243769738104E-2</v>
      </c>
      <c r="F99">
        <v>4.3765052339729211E-3</v>
      </c>
      <c r="G99">
        <v>9.2534891916763121E-3</v>
      </c>
      <c r="H99">
        <v>1.1943827411925905E-2</v>
      </c>
      <c r="I99">
        <v>8.1231297971088232E-3</v>
      </c>
      <c r="J99">
        <v>6.480323319453315E-3</v>
      </c>
      <c r="K99">
        <v>3.3203018378135545E-3</v>
      </c>
      <c r="L99">
        <v>1.3458765702877391E-2</v>
      </c>
      <c r="M99">
        <v>8.2870680260624021E-3</v>
      </c>
      <c r="N99">
        <v>1.224620400470316E-2</v>
      </c>
      <c r="O99">
        <v>1.0750522565504628E-2</v>
      </c>
      <c r="P99">
        <v>7.8796564069434361E-3</v>
      </c>
      <c r="Q99">
        <v>1.1356941199134581E-2</v>
      </c>
      <c r="R99">
        <v>1.0513331337616214E-2</v>
      </c>
      <c r="S99">
        <v>1.0136558965327936E-2</v>
      </c>
      <c r="T99">
        <v>1.510408283702076E-2</v>
      </c>
      <c r="U99">
        <v>9.5323018259116307E-3</v>
      </c>
      <c r="V99">
        <v>1.1186728379749145E-2</v>
      </c>
      <c r="W99">
        <v>1.0956689325895164E-2</v>
      </c>
      <c r="X99">
        <v>2.0646433872897978E-2</v>
      </c>
      <c r="Y99">
        <v>1.1345743226684737E-2</v>
      </c>
      <c r="Z99">
        <v>1.2144990418351875E-2</v>
      </c>
      <c r="AA99">
        <v>8.2299977615684188E-3</v>
      </c>
      <c r="AB99">
        <v>9.0413012648772988E-3</v>
      </c>
      <c r="AC99">
        <v>1.7821595681973661E-2</v>
      </c>
      <c r="AD99">
        <v>1.5527306127938076E-2</v>
      </c>
      <c r="AE99">
        <v>5.5726858382753788E-3</v>
      </c>
      <c r="AF99">
        <v>6.8310932949471759E-3</v>
      </c>
      <c r="AG99">
        <v>7.4739099769583067E-3</v>
      </c>
      <c r="AH99">
        <v>1.0420152196535831E-2</v>
      </c>
      <c r="AI99">
        <v>1.2201629503870565E-2</v>
      </c>
      <c r="AJ99">
        <v>1.7103082451072421E-2</v>
      </c>
      <c r="AK99">
        <v>1.7649847642761209E-2</v>
      </c>
      <c r="AL99">
        <v>4.0115007582556261E-3</v>
      </c>
      <c r="AM99">
        <v>1.4765154477951549E-2</v>
      </c>
      <c r="AN99">
        <v>4.3318315768627663E-3</v>
      </c>
      <c r="AO99">
        <v>1.5877730626440139E-2</v>
      </c>
      <c r="AP99">
        <v>1.33876307406968E-2</v>
      </c>
      <c r="AQ99">
        <v>1.4130085997580772E-2</v>
      </c>
      <c r="AR99">
        <v>1.6069822046663865E-2</v>
      </c>
      <c r="AS99">
        <v>1.1623861764707125E-2</v>
      </c>
      <c r="AT99">
        <v>1.0804533191949291E-2</v>
      </c>
      <c r="AU99">
        <v>1.3865031599297539E-2</v>
      </c>
      <c r="AV99">
        <v>1.1158765599207778E-2</v>
      </c>
      <c r="AW99">
        <v>6.8816005513366689E-3</v>
      </c>
      <c r="AX99">
        <v>1.6118996698325786E-2</v>
      </c>
      <c r="AY99">
        <v>1.0471867070173927E-2</v>
      </c>
      <c r="AZ99">
        <v>1.5121671464407266E-2</v>
      </c>
      <c r="BA99">
        <v>1.2599197728115628E-2</v>
      </c>
      <c r="BB99">
        <v>1.0264064030301664E-2</v>
      </c>
      <c r="BC99">
        <v>1.1533457716734913E-2</v>
      </c>
      <c r="BD99">
        <v>2.7753167063820361E-2</v>
      </c>
      <c r="BE99">
        <v>1.4032827103679806E-2</v>
      </c>
      <c r="BF99">
        <v>1.9911216975409665E-2</v>
      </c>
      <c r="BG99">
        <v>1.3652458469029268E-2</v>
      </c>
      <c r="BH99">
        <v>1.0043610476342306E-2</v>
      </c>
      <c r="BI99">
        <v>1.3611672840191302E-2</v>
      </c>
      <c r="BJ99">
        <v>1.2801915933137304E-2</v>
      </c>
      <c r="BK99">
        <v>1.3667811075962728E-2</v>
      </c>
      <c r="BL99">
        <v>1.1818153673966899E-2</v>
      </c>
      <c r="BM99">
        <v>9.0609427767378379E-3</v>
      </c>
      <c r="BN99">
        <v>2.1740246022295653E-2</v>
      </c>
      <c r="BO99">
        <v>1.5605942530153041E-2</v>
      </c>
      <c r="BP99">
        <v>2.2296228520986734E-2</v>
      </c>
      <c r="BQ99">
        <v>1.6169729155156163E-2</v>
      </c>
      <c r="BR99">
        <v>2.3481730530873199E-2</v>
      </c>
      <c r="BS99">
        <v>1.3566616526789676E-2</v>
      </c>
      <c r="BT99">
        <v>1.4107214845173551E-2</v>
      </c>
      <c r="BU99">
        <v>1.1833096929692024E-2</v>
      </c>
      <c r="BV99">
        <v>1.1614937327873692E-2</v>
      </c>
      <c r="BW99">
        <v>1.820442744897632E-2</v>
      </c>
      <c r="BX99">
        <v>1.5605835573603797E-2</v>
      </c>
      <c r="BY99">
        <v>1.4909037554981632E-2</v>
      </c>
      <c r="BZ99">
        <v>1.0621027220909665E-2</v>
      </c>
      <c r="CA99">
        <v>1.3531250228265951E-2</v>
      </c>
      <c r="CB99">
        <v>1.1350459603723637E-2</v>
      </c>
      <c r="CC99">
        <v>1.4006215485308558E-2</v>
      </c>
      <c r="CD99">
        <v>1.0295004267445777E-2</v>
      </c>
      <c r="CE99">
        <v>1.5059791962094764E-2</v>
      </c>
      <c r="CF99">
        <v>1.6729805448587615E-2</v>
      </c>
      <c r="CG99">
        <v>8.9348308324756612E-2</v>
      </c>
      <c r="CH99">
        <v>1.6951420165276204E-2</v>
      </c>
      <c r="CI99">
        <v>1.6724025181422093E-2</v>
      </c>
      <c r="CJ99">
        <v>5.1497922858298066E-2</v>
      </c>
      <c r="CK99">
        <v>7.7446193871428246E-2</v>
      </c>
      <c r="CL99">
        <v>8.4649244975238333E-3</v>
      </c>
      <c r="CM99">
        <v>5.386604944021374E-2</v>
      </c>
      <c r="CN99">
        <v>0.1538686246364456</v>
      </c>
      <c r="CO99">
        <v>5.2113741789369783E-2</v>
      </c>
      <c r="CP99">
        <v>2.2174931715188761E-2</v>
      </c>
      <c r="CQ99">
        <v>5.6372023752695073E-3</v>
      </c>
      <c r="CR99">
        <v>1.0615312877714627E-2</v>
      </c>
      <c r="CS99">
        <v>1.7390946563214334E-2</v>
      </c>
      <c r="CT99">
        <v>2.5617991560401343E-2</v>
      </c>
      <c r="CU99">
        <v>1.0836285159192365</v>
      </c>
      <c r="CV99">
        <v>2.623037612867166E-2</v>
      </c>
      <c r="CW99">
        <v>1.9814106017112958E-2</v>
      </c>
      <c r="CX99">
        <v>4.7348292297030983E-2</v>
      </c>
      <c r="CY99">
        <v>2.5399664096737676E-2</v>
      </c>
      <c r="CZ99">
        <v>5.4615303488281371E-2</v>
      </c>
      <c r="DA99">
        <v>1.6973026779484684E-2</v>
      </c>
      <c r="DB99">
        <v>2.3650618110437727E-2</v>
      </c>
      <c r="DC99">
        <v>1.6241328366228516E-2</v>
      </c>
      <c r="DD99">
        <v>9.6234453348972224E-3</v>
      </c>
      <c r="DE99">
        <v>1.095692590045041E-2</v>
      </c>
      <c r="DF99">
        <v>2.5556476249956245E-2</v>
      </c>
      <c r="DG99">
        <v>1.4441774447640674E-2</v>
      </c>
      <c r="DH99">
        <v>2.1535961600549883E-2</v>
      </c>
      <c r="DI99">
        <v>1.0317767267752475E-2</v>
      </c>
      <c r="DJ99">
        <v>1.6850329052594596E-2</v>
      </c>
      <c r="DK99">
        <v>3.3832321923838837E-2</v>
      </c>
      <c r="DL99">
        <v>5.9183497194678445E-3</v>
      </c>
      <c r="DM99" s="54"/>
    </row>
    <row r="100" spans="1:117" x14ac:dyDescent="0.4">
      <c r="A100">
        <v>99</v>
      </c>
      <c r="B100">
        <v>4.1296377264609274E-2</v>
      </c>
      <c r="C100">
        <v>1.9103733853901721E-2</v>
      </c>
      <c r="D100">
        <v>2.0988675677924399E-2</v>
      </c>
      <c r="E100">
        <v>4.1466073876150582E-2</v>
      </c>
      <c r="F100">
        <v>1.2383606197119292E-2</v>
      </c>
      <c r="G100">
        <v>2.8488477200637696E-2</v>
      </c>
      <c r="H100">
        <v>3.5950892185192942E-2</v>
      </c>
      <c r="I100">
        <v>1.9790495609359388E-2</v>
      </c>
      <c r="J100">
        <v>1.2617231321780943E-2</v>
      </c>
      <c r="K100">
        <v>7.2288506780827325E-3</v>
      </c>
      <c r="L100">
        <v>3.259001392540143E-2</v>
      </c>
      <c r="M100">
        <v>2.4674658925670494E-2</v>
      </c>
      <c r="N100">
        <v>3.9367518984991114E-2</v>
      </c>
      <c r="O100">
        <v>4.1770157710878088E-2</v>
      </c>
      <c r="P100">
        <v>2.5658524394693162E-2</v>
      </c>
      <c r="Q100">
        <v>3.1550858919704328E-2</v>
      </c>
      <c r="R100">
        <v>4.4446954341813123E-2</v>
      </c>
      <c r="S100">
        <v>2.3130292729318977E-2</v>
      </c>
      <c r="T100">
        <v>3.6427502098545325E-2</v>
      </c>
      <c r="U100">
        <v>2.7357386382734668E-2</v>
      </c>
      <c r="V100">
        <v>2.5789462056689812E-2</v>
      </c>
      <c r="W100">
        <v>3.0407524450590504E-2</v>
      </c>
      <c r="X100">
        <v>6.1733244699633337E-2</v>
      </c>
      <c r="Y100">
        <v>2.5570194988304058E-2</v>
      </c>
      <c r="Z100">
        <v>4.7840946351991175E-2</v>
      </c>
      <c r="AA100">
        <v>2.1663632112723853E-2</v>
      </c>
      <c r="AB100">
        <v>2.830579956359915E-2</v>
      </c>
      <c r="AC100">
        <v>2.753530209564746E-2</v>
      </c>
      <c r="AD100">
        <v>6.3697944844541901E-2</v>
      </c>
      <c r="AE100">
        <v>8.2072340543142691E-2</v>
      </c>
      <c r="AF100">
        <v>3.9250923628383581E-2</v>
      </c>
      <c r="AG100">
        <v>2.4218951030173328E-2</v>
      </c>
      <c r="AH100">
        <v>3.9721629543174812E-2</v>
      </c>
      <c r="AI100">
        <v>2.5053009780195923E-2</v>
      </c>
      <c r="AJ100">
        <v>4.5575068684990686E-2</v>
      </c>
      <c r="AK100">
        <v>3.9009914599203777E-2</v>
      </c>
      <c r="AL100">
        <v>9.1573795040586024E-3</v>
      </c>
      <c r="AM100">
        <v>4.5316667251487308E-2</v>
      </c>
      <c r="AN100">
        <v>1.351284835656261E-2</v>
      </c>
      <c r="AO100">
        <v>2.9877021031111367E-2</v>
      </c>
      <c r="AP100">
        <v>2.640617128867892E-2</v>
      </c>
      <c r="AQ100">
        <v>3.9874514543430113E-2</v>
      </c>
      <c r="AR100">
        <v>5.2930449075433691E-2</v>
      </c>
      <c r="AS100">
        <v>2.3107773032948385E-2</v>
      </c>
      <c r="AT100">
        <v>2.0584742646593979E-2</v>
      </c>
      <c r="AU100">
        <v>5.3788709709827444E-2</v>
      </c>
      <c r="AV100">
        <v>3.5945417021536606E-2</v>
      </c>
      <c r="AW100">
        <v>2.2307195027567308E-2</v>
      </c>
      <c r="AX100">
        <v>3.1932609580159643E-2</v>
      </c>
      <c r="AY100">
        <v>2.4872415141439709E-2</v>
      </c>
      <c r="AZ100">
        <v>1.699775690700258E-2</v>
      </c>
      <c r="BA100">
        <v>3.6137424498042837E-2</v>
      </c>
      <c r="BB100">
        <v>2.1256783656137444E-2</v>
      </c>
      <c r="BC100">
        <v>2.3304982980225854E-2</v>
      </c>
      <c r="BD100">
        <v>4.1286636674941972E-2</v>
      </c>
      <c r="BE100">
        <v>2.6860084294615377E-2</v>
      </c>
      <c r="BF100">
        <v>4.3422929421052414E-2</v>
      </c>
      <c r="BG100">
        <v>2.7777931954148419E-2</v>
      </c>
      <c r="BH100">
        <v>1.6122663984851897E-2</v>
      </c>
      <c r="BI100">
        <v>3.3854120178135799E-2</v>
      </c>
      <c r="BJ100">
        <v>3.2497974756601419E-2</v>
      </c>
      <c r="BK100">
        <v>3.7912081326516578E-2</v>
      </c>
      <c r="BL100">
        <v>3.1132793576596002E-2</v>
      </c>
      <c r="BM100">
        <v>3.2925960423241592E-2</v>
      </c>
      <c r="BN100">
        <v>3.519843081639052E-2</v>
      </c>
      <c r="BO100">
        <v>2.6487248794590426E-2</v>
      </c>
      <c r="BP100">
        <v>2.0719760038118564E-2</v>
      </c>
      <c r="BQ100">
        <v>3.3989860040655864E-2</v>
      </c>
      <c r="BR100">
        <v>5.9228653816339169E-2</v>
      </c>
      <c r="BS100">
        <v>3.7800165407582062E-2</v>
      </c>
      <c r="BT100">
        <v>3.3318489935636318E-2</v>
      </c>
      <c r="BU100">
        <v>4.0435634271383032E-2</v>
      </c>
      <c r="BV100">
        <v>3.3658040436397127E-2</v>
      </c>
      <c r="BW100">
        <v>3.4523743901812572E-2</v>
      </c>
      <c r="BX100">
        <v>3.3635207076328687E-2</v>
      </c>
      <c r="BY100">
        <v>6.8760054453070832E-2</v>
      </c>
      <c r="BZ100">
        <v>5.8609805304972243E-2</v>
      </c>
      <c r="CA100">
        <v>3.5487822707523008E-2</v>
      </c>
      <c r="CB100">
        <v>3.2868524092669313E-2</v>
      </c>
      <c r="CC100">
        <v>5.5346914418819691E-2</v>
      </c>
      <c r="CD100">
        <v>0.13741504964075174</v>
      </c>
      <c r="CE100">
        <v>4.9315391530005213E-2</v>
      </c>
      <c r="CF100">
        <v>8.743155773256793E-2</v>
      </c>
      <c r="CG100">
        <v>8.5740648413969098E-2</v>
      </c>
      <c r="CH100">
        <v>4.858726147637632E-2</v>
      </c>
      <c r="CI100">
        <v>3.0475174326460477E-2</v>
      </c>
      <c r="CJ100">
        <v>3.6032509489905482E-2</v>
      </c>
      <c r="CK100">
        <v>3.404863147819779E-2</v>
      </c>
      <c r="CL100">
        <v>0.10069696413367653</v>
      </c>
      <c r="CM100">
        <v>2.7328659336642223E-2</v>
      </c>
      <c r="CN100">
        <v>0.11853491139217825</v>
      </c>
      <c r="CO100">
        <v>7.5322074301093389E-2</v>
      </c>
      <c r="CP100">
        <v>7.7495918350676429E-2</v>
      </c>
      <c r="CQ100">
        <v>5.8468315062794995E-3</v>
      </c>
      <c r="CR100">
        <v>9.3335331405387679E-3</v>
      </c>
      <c r="CS100">
        <v>3.4421078872146009E-2</v>
      </c>
      <c r="CT100">
        <v>6.9877108510033564E-2</v>
      </c>
      <c r="CU100">
        <v>7.2117103190856555E-2</v>
      </c>
      <c r="CV100">
        <v>1.0555490844040207</v>
      </c>
      <c r="CW100">
        <v>7.2917039156132846E-2</v>
      </c>
      <c r="CX100">
        <v>3.8078321486753088E-2</v>
      </c>
      <c r="CY100">
        <v>1.6298898008975458E-2</v>
      </c>
      <c r="CZ100">
        <v>7.4651090284986357E-2</v>
      </c>
      <c r="DA100">
        <v>3.0866429516721777E-2</v>
      </c>
      <c r="DB100">
        <v>4.4461243974585327E-2</v>
      </c>
      <c r="DC100">
        <v>3.5495023929940805E-2</v>
      </c>
      <c r="DD100">
        <v>4.9032328789867179E-2</v>
      </c>
      <c r="DE100">
        <v>2.9807973947691344E-2</v>
      </c>
      <c r="DF100">
        <v>8.2924241665697784E-2</v>
      </c>
      <c r="DG100">
        <v>7.9556090823416817E-2</v>
      </c>
      <c r="DH100">
        <v>7.0730056969537491E-2</v>
      </c>
      <c r="DI100">
        <v>2.5614007208986069E-2</v>
      </c>
      <c r="DJ100">
        <v>4.5871434852395324E-2</v>
      </c>
      <c r="DK100">
        <v>7.9314453475798963E-2</v>
      </c>
      <c r="DL100">
        <v>4.815813015081714E-3</v>
      </c>
      <c r="DM100" s="54"/>
    </row>
    <row r="101" spans="1:117" x14ac:dyDescent="0.4">
      <c r="A101">
        <v>100</v>
      </c>
      <c r="B101">
        <v>6.2019428822698659E-3</v>
      </c>
      <c r="C101">
        <v>6.7831070494454712E-3</v>
      </c>
      <c r="D101">
        <v>6.67062292526268E-3</v>
      </c>
      <c r="E101">
        <v>1.8173269370586113E-2</v>
      </c>
      <c r="F101">
        <v>3.7689745775439727E-3</v>
      </c>
      <c r="G101">
        <v>9.3070266965795245E-3</v>
      </c>
      <c r="H101">
        <v>1.1606312972801182E-2</v>
      </c>
      <c r="I101">
        <v>4.0988722269234305E-3</v>
      </c>
      <c r="J101">
        <v>2.3760792994529686E-3</v>
      </c>
      <c r="K101">
        <v>1.6992395273635386E-3</v>
      </c>
      <c r="L101">
        <v>7.5089097148082502E-3</v>
      </c>
      <c r="M101">
        <v>3.9382461078882351E-3</v>
      </c>
      <c r="N101">
        <v>5.0405430871980159E-3</v>
      </c>
      <c r="O101">
        <v>1.1126389752627981E-2</v>
      </c>
      <c r="P101">
        <v>1.9042471509008042E-2</v>
      </c>
      <c r="Q101">
        <v>1.0984130766724713E-2</v>
      </c>
      <c r="R101">
        <v>2.4062099105131102E-2</v>
      </c>
      <c r="S101">
        <v>2.4844733169728111E-2</v>
      </c>
      <c r="T101">
        <v>1.7093244378272698E-2</v>
      </c>
      <c r="U101">
        <v>1.6027444842019675E-2</v>
      </c>
      <c r="V101">
        <v>1.3108289050470699E-2</v>
      </c>
      <c r="W101">
        <v>1.0943387397938117E-2</v>
      </c>
      <c r="X101">
        <v>1.5730166541508776E-2</v>
      </c>
      <c r="Y101">
        <v>2.1573771419594167E-2</v>
      </c>
      <c r="Z101">
        <v>2.6972648376579773E-2</v>
      </c>
      <c r="AA101">
        <v>1.0250501082094216E-2</v>
      </c>
      <c r="AB101">
        <v>7.3897555311481363E-3</v>
      </c>
      <c r="AC101">
        <v>1.3942520305089703E-2</v>
      </c>
      <c r="AD101">
        <v>2.6147877280782031E-3</v>
      </c>
      <c r="AE101">
        <v>2.5066887674642497E-3</v>
      </c>
      <c r="AF101">
        <v>5.6044597488320623E-3</v>
      </c>
      <c r="AG101">
        <v>1.2566756349373737E-2</v>
      </c>
      <c r="AH101">
        <v>9.9058136534757053E-3</v>
      </c>
      <c r="AI101">
        <v>1.1662195161839471E-2</v>
      </c>
      <c r="AJ101">
        <v>1.8949425044125081E-2</v>
      </c>
      <c r="AK101">
        <v>1.2323279327542451E-2</v>
      </c>
      <c r="AL101">
        <v>2.5658603961764568E-3</v>
      </c>
      <c r="AM101">
        <v>1.5288204654896206E-2</v>
      </c>
      <c r="AN101">
        <v>3.8956828646036202E-3</v>
      </c>
      <c r="AO101">
        <v>9.0868422293212125E-3</v>
      </c>
      <c r="AP101">
        <v>7.8917318372867962E-3</v>
      </c>
      <c r="AQ101">
        <v>9.7847361984150349E-3</v>
      </c>
      <c r="AR101">
        <v>1.910508870584704E-2</v>
      </c>
      <c r="AS101">
        <v>1.8419545722418013E-2</v>
      </c>
      <c r="AT101">
        <v>2.8039432288149094E-2</v>
      </c>
      <c r="AU101">
        <v>1.312581536604502E-2</v>
      </c>
      <c r="AV101">
        <v>1.3549525868690968E-2</v>
      </c>
      <c r="AW101">
        <v>1.1725463538210567E-2</v>
      </c>
      <c r="AX101">
        <v>7.2563198847927102E-3</v>
      </c>
      <c r="AY101">
        <v>5.5327962540443745E-3</v>
      </c>
      <c r="AZ101">
        <v>1.0817561186777777E-2</v>
      </c>
      <c r="BA101">
        <v>6.9131340488726356E-3</v>
      </c>
      <c r="BB101">
        <v>6.0158122517979407E-3</v>
      </c>
      <c r="BC101">
        <v>6.084656817061153E-3</v>
      </c>
      <c r="BD101">
        <v>5.2228031391167475E-3</v>
      </c>
      <c r="BE101">
        <v>9.6437042674352991E-3</v>
      </c>
      <c r="BF101">
        <v>7.3885235626706819E-3</v>
      </c>
      <c r="BG101">
        <v>5.2166049605048915E-3</v>
      </c>
      <c r="BH101">
        <v>3.1870119207819698E-3</v>
      </c>
      <c r="BI101">
        <v>6.2969182429075416E-3</v>
      </c>
      <c r="BJ101">
        <v>5.8054960978051531E-3</v>
      </c>
      <c r="BK101">
        <v>6.464407200562048E-3</v>
      </c>
      <c r="BL101">
        <v>7.3377158172794029E-3</v>
      </c>
      <c r="BM101">
        <v>6.7791671640280065E-3</v>
      </c>
      <c r="BN101">
        <v>4.1893667045884431E-3</v>
      </c>
      <c r="BO101">
        <v>3.5089188067890871E-3</v>
      </c>
      <c r="BP101">
        <v>4.9811448117883248E-3</v>
      </c>
      <c r="BQ101">
        <v>4.3518019428888614E-3</v>
      </c>
      <c r="BR101">
        <v>1.8750756739783613E-2</v>
      </c>
      <c r="BS101">
        <v>1.4124319520369145E-2</v>
      </c>
      <c r="BT101">
        <v>1.2877886850093322E-2</v>
      </c>
      <c r="BU101">
        <v>1.0769944294207948E-2</v>
      </c>
      <c r="BV101">
        <v>1.3843624718477481E-2</v>
      </c>
      <c r="BW101">
        <v>1.592655590236873E-2</v>
      </c>
      <c r="BX101">
        <v>9.7834865642541877E-3</v>
      </c>
      <c r="BY101">
        <v>4.3104433987023891E-2</v>
      </c>
      <c r="BZ101">
        <v>1.4680914198490764E-2</v>
      </c>
      <c r="CA101">
        <v>7.9190423921250905E-3</v>
      </c>
      <c r="CB101">
        <v>1.4006457114854048E-2</v>
      </c>
      <c r="CC101">
        <v>1.1037773313233858E-2</v>
      </c>
      <c r="CD101">
        <v>1.0283303807296192E-2</v>
      </c>
      <c r="CE101">
        <v>2.0867792233029231E-2</v>
      </c>
      <c r="CF101">
        <v>2.2817740869555365E-2</v>
      </c>
      <c r="CG101">
        <v>6.2746928964942444E-3</v>
      </c>
      <c r="CH101">
        <v>8.6936827488191572E-3</v>
      </c>
      <c r="CI101">
        <v>5.9719051706511655E-3</v>
      </c>
      <c r="CJ101">
        <v>5.9852873275539854E-3</v>
      </c>
      <c r="CK101">
        <v>1.0392838775723988E-2</v>
      </c>
      <c r="CL101">
        <v>1.7455876051589922E-3</v>
      </c>
      <c r="CM101">
        <v>1.3431245857990332E-3</v>
      </c>
      <c r="CN101">
        <v>4.112276615910777E-3</v>
      </c>
      <c r="CO101">
        <v>6.0029112185849042E-3</v>
      </c>
      <c r="CP101">
        <v>2.402578191918504E-2</v>
      </c>
      <c r="CQ101">
        <v>3.5757823693671775E-3</v>
      </c>
      <c r="CR101">
        <v>5.1500692513865636E-3</v>
      </c>
      <c r="CS101">
        <v>4.368262444818468E-2</v>
      </c>
      <c r="CT101">
        <v>1.1029008455375485E-2</v>
      </c>
      <c r="CU101">
        <v>5.6662032680415255E-3</v>
      </c>
      <c r="CV101">
        <v>4.9858427606898547E-3</v>
      </c>
      <c r="CW101">
        <v>1.0511333437794037</v>
      </c>
      <c r="CX101">
        <v>1.1180418196250964E-2</v>
      </c>
      <c r="CY101">
        <v>6.2363889375145112E-3</v>
      </c>
      <c r="CZ101">
        <v>2.0986932144448148E-2</v>
      </c>
      <c r="DA101">
        <v>1.1209356502159318E-2</v>
      </c>
      <c r="DB101">
        <v>1.4517079126042937E-2</v>
      </c>
      <c r="DC101">
        <v>1.1083168897100955E-2</v>
      </c>
      <c r="DD101">
        <v>1.1166738045822024E-2</v>
      </c>
      <c r="DE101">
        <v>1.8871024209544059E-2</v>
      </c>
      <c r="DF101">
        <v>1.1629174040617481E-2</v>
      </c>
      <c r="DG101">
        <v>2.4878599079911808E-2</v>
      </c>
      <c r="DH101">
        <v>2.3097009729201992E-2</v>
      </c>
      <c r="DI101">
        <v>6.3022898894121585E-3</v>
      </c>
      <c r="DJ101">
        <v>1.0016086835616712E-2</v>
      </c>
      <c r="DK101">
        <v>4.2064912019862177E-2</v>
      </c>
      <c r="DL101">
        <v>9.7426676535567677E-3</v>
      </c>
      <c r="DM101" s="54"/>
    </row>
    <row r="102" spans="1:117" x14ac:dyDescent="0.4">
      <c r="A102">
        <v>101</v>
      </c>
      <c r="B102">
        <v>5.3550920851150909E-3</v>
      </c>
      <c r="C102">
        <v>4.1152768901027512E-3</v>
      </c>
      <c r="D102">
        <v>5.0438376135641108E-3</v>
      </c>
      <c r="E102">
        <v>6.8159589194534001E-3</v>
      </c>
      <c r="F102">
        <v>3.9724579357523614E-3</v>
      </c>
      <c r="G102">
        <v>7.3934368054032742E-3</v>
      </c>
      <c r="H102">
        <v>6.4603938670129155E-3</v>
      </c>
      <c r="I102">
        <v>8.0491939412998519E-3</v>
      </c>
      <c r="J102">
        <v>4.7049463687416247E-3</v>
      </c>
      <c r="K102">
        <v>2.9368170879783559E-3</v>
      </c>
      <c r="L102">
        <v>1.6116373189836018E-2</v>
      </c>
      <c r="M102">
        <v>9.7098554862803318E-3</v>
      </c>
      <c r="N102">
        <v>5.6536142708968956E-3</v>
      </c>
      <c r="O102">
        <v>6.9000221251883367E-3</v>
      </c>
      <c r="P102">
        <v>5.1725225815448849E-3</v>
      </c>
      <c r="Q102">
        <v>6.8735928413652244E-3</v>
      </c>
      <c r="R102">
        <v>5.3318460332006786E-3</v>
      </c>
      <c r="S102">
        <v>5.3257756590158146E-3</v>
      </c>
      <c r="T102">
        <v>9.798037779655577E-3</v>
      </c>
      <c r="U102">
        <v>5.2774551692386712E-3</v>
      </c>
      <c r="V102">
        <v>8.0565583029723036E-3</v>
      </c>
      <c r="W102">
        <v>8.5516950908183231E-3</v>
      </c>
      <c r="X102">
        <v>1.7215265720487198E-2</v>
      </c>
      <c r="Y102">
        <v>6.6439959199178821E-3</v>
      </c>
      <c r="Z102">
        <v>6.2334463875653862E-3</v>
      </c>
      <c r="AA102">
        <v>6.9460536712077957E-3</v>
      </c>
      <c r="AB102">
        <v>5.7910315376410075E-3</v>
      </c>
      <c r="AC102">
        <v>4.622079052082056E-3</v>
      </c>
      <c r="AD102">
        <v>3.6479450227852391E-3</v>
      </c>
      <c r="AE102">
        <v>1.9510958287135597E-3</v>
      </c>
      <c r="AF102">
        <v>3.4378655460126119E-3</v>
      </c>
      <c r="AG102">
        <v>6.2001541144268493E-3</v>
      </c>
      <c r="AH102">
        <v>6.7518699765124106E-3</v>
      </c>
      <c r="AI102">
        <v>9.5220925922184854E-3</v>
      </c>
      <c r="AJ102">
        <v>2.1478775611237694E-2</v>
      </c>
      <c r="AK102">
        <v>1.0597158573528978E-2</v>
      </c>
      <c r="AL102">
        <v>3.4827980859244282E-3</v>
      </c>
      <c r="AM102">
        <v>6.9603344728621022E-3</v>
      </c>
      <c r="AN102">
        <v>2.6936315970681798E-3</v>
      </c>
      <c r="AO102">
        <v>2.4465185500533598E-2</v>
      </c>
      <c r="AP102">
        <v>1.0895171007581016E-2</v>
      </c>
      <c r="AQ102">
        <v>1.2791120776566443E-2</v>
      </c>
      <c r="AR102">
        <v>4.0908690509386158E-3</v>
      </c>
      <c r="AS102">
        <v>5.5038378611649407E-3</v>
      </c>
      <c r="AT102">
        <v>5.2469780552115196E-3</v>
      </c>
      <c r="AU102">
        <v>1.1243157859816718E-2</v>
      </c>
      <c r="AV102">
        <v>5.7367046849369817E-3</v>
      </c>
      <c r="AW102">
        <v>5.4810491940320873E-3</v>
      </c>
      <c r="AX102">
        <v>8.8234828752857715E-3</v>
      </c>
      <c r="AY102">
        <v>1.1442378880424165E-2</v>
      </c>
      <c r="AZ102">
        <v>5.4230064732044315E-3</v>
      </c>
      <c r="BA102">
        <v>7.8217938233259253E-3</v>
      </c>
      <c r="BB102">
        <v>7.1666265345220921E-3</v>
      </c>
      <c r="BC102">
        <v>6.4311591913632348E-3</v>
      </c>
      <c r="BD102">
        <v>1.5296693425373018E-2</v>
      </c>
      <c r="BE102">
        <v>1.0876163194052326E-2</v>
      </c>
      <c r="BF102">
        <v>7.0471262087460559E-3</v>
      </c>
      <c r="BG102">
        <v>4.7287976715709211E-3</v>
      </c>
      <c r="BH102">
        <v>2.7258631998946848E-3</v>
      </c>
      <c r="BI102">
        <v>5.5950824500398009E-3</v>
      </c>
      <c r="BJ102">
        <v>4.814663974291717E-3</v>
      </c>
      <c r="BK102">
        <v>5.8876451845102521E-3</v>
      </c>
      <c r="BL102">
        <v>4.7181777431951318E-3</v>
      </c>
      <c r="BM102">
        <v>3.9346132096001948E-3</v>
      </c>
      <c r="BN102">
        <v>6.3314479686838506E-3</v>
      </c>
      <c r="BO102">
        <v>4.1838882882841433E-3</v>
      </c>
      <c r="BP102">
        <v>3.496816801696188E-3</v>
      </c>
      <c r="BQ102">
        <v>1.0632283745725932E-2</v>
      </c>
      <c r="BR102">
        <v>7.3290695201208827E-3</v>
      </c>
      <c r="BS102">
        <v>1.6477860882821379E-2</v>
      </c>
      <c r="BT102">
        <v>1.5990242220705136E-2</v>
      </c>
      <c r="BU102">
        <v>1.1810208594487812E-2</v>
      </c>
      <c r="BV102">
        <v>8.0168695799034597E-3</v>
      </c>
      <c r="BW102">
        <v>6.3285804367665685E-3</v>
      </c>
      <c r="BX102">
        <v>6.9924340890216326E-3</v>
      </c>
      <c r="BY102">
        <v>5.1260251470774546E-3</v>
      </c>
      <c r="BZ102">
        <v>4.2121772111636735E-3</v>
      </c>
      <c r="CA102">
        <v>2.6816509931593967E-2</v>
      </c>
      <c r="CB102">
        <v>5.8272236305902001E-3</v>
      </c>
      <c r="CC102">
        <v>5.928607661242727E-3</v>
      </c>
      <c r="CD102">
        <v>5.1792193576014169E-3</v>
      </c>
      <c r="CE102">
        <v>1.8663646102535795E-2</v>
      </c>
      <c r="CF102">
        <v>1.7098606588356928E-2</v>
      </c>
      <c r="CG102">
        <v>1.4425912469930741E-2</v>
      </c>
      <c r="CH102">
        <v>6.6893676279506124E-3</v>
      </c>
      <c r="CI102">
        <v>0.10934280404492602</v>
      </c>
      <c r="CJ102">
        <v>5.6630112148680096E-3</v>
      </c>
      <c r="CK102">
        <v>1.1048526010641536E-2</v>
      </c>
      <c r="CL102">
        <v>2.1268127058477995E-3</v>
      </c>
      <c r="CM102">
        <v>2.8783169572831253E-3</v>
      </c>
      <c r="CN102">
        <v>8.3917496471906973E-3</v>
      </c>
      <c r="CO102">
        <v>1.162070759550584E-2</v>
      </c>
      <c r="CP102">
        <v>1.0330133884361293E-2</v>
      </c>
      <c r="CQ102">
        <v>1.0086324663171281E-3</v>
      </c>
      <c r="CR102">
        <v>1.4866585719542275E-3</v>
      </c>
      <c r="CS102">
        <v>5.3298985229621627E-3</v>
      </c>
      <c r="CT102">
        <v>1.2311394067092462E-2</v>
      </c>
      <c r="CU102">
        <v>1.4574830446972862E-2</v>
      </c>
      <c r="CV102">
        <v>7.8041996628358604E-3</v>
      </c>
      <c r="CW102">
        <v>1.6327149666992547E-2</v>
      </c>
      <c r="CX102">
        <v>1.0409260933516244</v>
      </c>
      <c r="CY102">
        <v>7.8134315516342426E-3</v>
      </c>
      <c r="CZ102">
        <v>1.1750331377754721E-2</v>
      </c>
      <c r="DA102">
        <v>1.1916560534580149E-2</v>
      </c>
      <c r="DB102">
        <v>1.5685550761451755E-2</v>
      </c>
      <c r="DC102">
        <v>1.047522278625748E-2</v>
      </c>
      <c r="DD102">
        <v>4.8488221569925691E-3</v>
      </c>
      <c r="DE102">
        <v>7.3858408787397696E-3</v>
      </c>
      <c r="DF102">
        <v>1.0005127788562326E-2</v>
      </c>
      <c r="DG102">
        <v>5.5831433349943348E-3</v>
      </c>
      <c r="DH102">
        <v>7.7394354314165078E-3</v>
      </c>
      <c r="DI102">
        <v>1.3338581586670499E-2</v>
      </c>
      <c r="DJ102">
        <v>1.0503214085580772E-2</v>
      </c>
      <c r="DK102">
        <v>1.4199673385605887E-2</v>
      </c>
      <c r="DL102">
        <v>1.0097515808810305E-3</v>
      </c>
      <c r="DM102" s="54"/>
    </row>
    <row r="103" spans="1:117" x14ac:dyDescent="0.4">
      <c r="A103">
        <v>102</v>
      </c>
      <c r="B103">
        <v>9.6569593553522403E-5</v>
      </c>
      <c r="C103">
        <v>7.2376756921686597E-5</v>
      </c>
      <c r="D103">
        <v>8.4769904650037052E-5</v>
      </c>
      <c r="E103">
        <v>7.4525620209323618E-5</v>
      </c>
      <c r="F103">
        <v>3.8930037771362171E-5</v>
      </c>
      <c r="G103">
        <v>7.7125840837135193E-5</v>
      </c>
      <c r="H103">
        <v>1.1250193393650776E-4</v>
      </c>
      <c r="I103">
        <v>6.3576547920368381E-5</v>
      </c>
      <c r="J103">
        <v>6.1981152831646185E-5</v>
      </c>
      <c r="K103">
        <v>2.6607248378742694E-5</v>
      </c>
      <c r="L103">
        <v>1.2548519134384975E-4</v>
      </c>
      <c r="M103">
        <v>6.7370353182570755E-5</v>
      </c>
      <c r="N103">
        <v>9.8093389996306297E-5</v>
      </c>
      <c r="O103">
        <v>8.4676733271457348E-5</v>
      </c>
      <c r="P103">
        <v>5.8763964571404154E-5</v>
      </c>
      <c r="Q103">
        <v>8.9429463301705499E-5</v>
      </c>
      <c r="R103">
        <v>8.554335844802444E-5</v>
      </c>
      <c r="S103">
        <v>8.0373484668060593E-5</v>
      </c>
      <c r="T103">
        <v>1.1565951034660395E-4</v>
      </c>
      <c r="U103">
        <v>7.6823091886837067E-5</v>
      </c>
      <c r="V103">
        <v>1.0603668551714497E-4</v>
      </c>
      <c r="W103">
        <v>8.5035721475467532E-5</v>
      </c>
      <c r="X103">
        <v>1.3731379552592429E-4</v>
      </c>
      <c r="Y103">
        <v>8.9602849474425806E-5</v>
      </c>
      <c r="Z103">
        <v>9.5281780760244283E-5</v>
      </c>
      <c r="AA103">
        <v>6.5223356515892595E-5</v>
      </c>
      <c r="AB103">
        <v>6.4685211958092592E-5</v>
      </c>
      <c r="AC103">
        <v>1.1801410130697752E-4</v>
      </c>
      <c r="AD103">
        <v>1.0815125447171071E-4</v>
      </c>
      <c r="AE103">
        <v>4.0510535320404409E-5</v>
      </c>
      <c r="AF103">
        <v>4.7823926637569423E-5</v>
      </c>
      <c r="AG103">
        <v>6.1425337088028825E-5</v>
      </c>
      <c r="AH103">
        <v>8.2011876700639722E-5</v>
      </c>
      <c r="AI103">
        <v>1.2195290798064511E-4</v>
      </c>
      <c r="AJ103">
        <v>1.13366574161773E-4</v>
      </c>
      <c r="AK103">
        <v>1.2255546946948553E-4</v>
      </c>
      <c r="AL103">
        <v>3.0450545727714746E-5</v>
      </c>
      <c r="AM103">
        <v>9.7553600221149441E-5</v>
      </c>
      <c r="AN103">
        <v>3.3871862038762653E-5</v>
      </c>
      <c r="AO103">
        <v>1.0477243264878552E-4</v>
      </c>
      <c r="AP103">
        <v>1.1624601090247093E-4</v>
      </c>
      <c r="AQ103">
        <v>8.1385878779918037E-5</v>
      </c>
      <c r="AR103">
        <v>1.3344347266704506E-4</v>
      </c>
      <c r="AS103">
        <v>9.5732695310282126E-5</v>
      </c>
      <c r="AT103">
        <v>8.5567059758552737E-5</v>
      </c>
      <c r="AU103">
        <v>1.0030978605882443E-4</v>
      </c>
      <c r="AV103">
        <v>7.7986664044702426E-5</v>
      </c>
      <c r="AW103">
        <v>5.1687338667665053E-5</v>
      </c>
      <c r="AX103">
        <v>1.2009644513342317E-4</v>
      </c>
      <c r="AY103">
        <v>1.2379405244858965E-4</v>
      </c>
      <c r="AZ103">
        <v>1.1296479631933188E-4</v>
      </c>
      <c r="BA103">
        <v>8.3042418720999871E-5</v>
      </c>
      <c r="BB103">
        <v>7.8830715243243961E-5</v>
      </c>
      <c r="BC103">
        <v>8.5640809950452627E-5</v>
      </c>
      <c r="BD103">
        <v>8.3314351709547061E-5</v>
      </c>
      <c r="BE103">
        <v>1.0499780997291076E-4</v>
      </c>
      <c r="BF103">
        <v>1.5383816874950531E-4</v>
      </c>
      <c r="BG103">
        <v>1.2080253870170461E-4</v>
      </c>
      <c r="BH103">
        <v>7.2289670300183982E-5</v>
      </c>
      <c r="BI103">
        <v>9.6881570838365099E-5</v>
      </c>
      <c r="BJ103">
        <v>7.5236359289424773E-5</v>
      </c>
      <c r="BK103">
        <v>9.0639269138020366E-5</v>
      </c>
      <c r="BL103">
        <v>9.2235463784502556E-5</v>
      </c>
      <c r="BM103">
        <v>6.3271289569903264E-5</v>
      </c>
      <c r="BN103">
        <v>1.843698932429762E-4</v>
      </c>
      <c r="BO103">
        <v>1.2620101831368419E-4</v>
      </c>
      <c r="BP103">
        <v>1.9998145137501233E-4</v>
      </c>
      <c r="BQ103">
        <v>1.4694068986179358E-4</v>
      </c>
      <c r="BR103">
        <v>1.3464153048738664E-4</v>
      </c>
      <c r="BS103">
        <v>9.3618866785051202E-5</v>
      </c>
      <c r="BT103">
        <v>9.8409556290724815E-5</v>
      </c>
      <c r="BU103">
        <v>8.3229544457047601E-5</v>
      </c>
      <c r="BV103">
        <v>7.8624452710521087E-5</v>
      </c>
      <c r="BW103">
        <v>1.3009730203204393E-4</v>
      </c>
      <c r="BX103">
        <v>1.1807280964544463E-4</v>
      </c>
      <c r="BY103">
        <v>1.2147489206738739E-4</v>
      </c>
      <c r="BZ103">
        <v>9.383633092917946E-5</v>
      </c>
      <c r="CA103">
        <v>8.9178658254809729E-5</v>
      </c>
      <c r="CB103">
        <v>9.6698488937948995E-5</v>
      </c>
      <c r="CC103">
        <v>1.094210706466729E-4</v>
      </c>
      <c r="CD103">
        <v>7.502402050853891E-5</v>
      </c>
      <c r="CE103">
        <v>1.0115701794548243E-4</v>
      </c>
      <c r="CF103">
        <v>1.1411905386547939E-4</v>
      </c>
      <c r="CG103">
        <v>5.5325718436167516E-4</v>
      </c>
      <c r="CH103">
        <v>1.2617735279493467E-4</v>
      </c>
      <c r="CI103">
        <v>1.2857115782343559E-4</v>
      </c>
      <c r="CJ103">
        <v>2.5380504916192205E-4</v>
      </c>
      <c r="CK103">
        <v>5.6374387996168253E-4</v>
      </c>
      <c r="CL103">
        <v>5.434994762044965E-5</v>
      </c>
      <c r="CM103">
        <v>5.3234053739050857E-4</v>
      </c>
      <c r="CN103">
        <v>1.4813022921599363E-3</v>
      </c>
      <c r="CO103">
        <v>3.0297140343242383E-4</v>
      </c>
      <c r="CP103">
        <v>1.7888269131171019E-4</v>
      </c>
      <c r="CQ103">
        <v>5.2220726272731948E-5</v>
      </c>
      <c r="CR103">
        <v>1.0007263482553108E-4</v>
      </c>
      <c r="CS103">
        <v>1.3333367807618685E-4</v>
      </c>
      <c r="CT103">
        <v>1.9171621423075521E-4</v>
      </c>
      <c r="CU103">
        <v>4.743502633033886E-4</v>
      </c>
      <c r="CV103">
        <v>1.8580979107628122E-4</v>
      </c>
      <c r="CW103">
        <v>1.2840937502374986E-4</v>
      </c>
      <c r="CX103">
        <v>3.672653883394921E-4</v>
      </c>
      <c r="CY103">
        <v>1.0001438948012555</v>
      </c>
      <c r="CZ103">
        <v>3.6335017475179373E-4</v>
      </c>
      <c r="DA103">
        <v>1.1809962751798633E-4</v>
      </c>
      <c r="DB103">
        <v>1.5955454142835019E-4</v>
      </c>
      <c r="DC103">
        <v>1.1514170572312069E-4</v>
      </c>
      <c r="DD103">
        <v>7.2829326350137347E-5</v>
      </c>
      <c r="DE103">
        <v>8.6461951000839206E-5</v>
      </c>
      <c r="DF103">
        <v>1.569818994865151E-4</v>
      </c>
      <c r="DG103">
        <v>1.1387441038092557E-4</v>
      </c>
      <c r="DH103">
        <v>1.7726964768509173E-4</v>
      </c>
      <c r="DI103">
        <v>7.2706412371227055E-5</v>
      </c>
      <c r="DJ103">
        <v>1.2148678543020817E-4</v>
      </c>
      <c r="DK103">
        <v>2.0942477920855059E-4</v>
      </c>
      <c r="DL103">
        <v>4.8615315119379492E-5</v>
      </c>
      <c r="DM103" s="54"/>
    </row>
    <row r="104" spans="1:117" x14ac:dyDescent="0.4">
      <c r="A104">
        <v>103</v>
      </c>
      <c r="B104">
        <v>2.0079799096113398E-3</v>
      </c>
      <c r="C104">
        <v>1.4195417704241568E-3</v>
      </c>
      <c r="D104">
        <v>1.6313135750968225E-3</v>
      </c>
      <c r="E104">
        <v>2.6748862459954948E-3</v>
      </c>
      <c r="F104">
        <v>1.0026205741534096E-3</v>
      </c>
      <c r="G104">
        <v>2.235230450587418E-3</v>
      </c>
      <c r="H104">
        <v>2.3329043260924983E-3</v>
      </c>
      <c r="I104">
        <v>3.7515894566804769E-3</v>
      </c>
      <c r="J104">
        <v>1.3591923957945457E-3</v>
      </c>
      <c r="K104">
        <v>1.3436410115048264E-3</v>
      </c>
      <c r="L104">
        <v>6.8757356877454994E-3</v>
      </c>
      <c r="M104">
        <v>3.6822570020937518E-3</v>
      </c>
      <c r="N104">
        <v>4.6570807514390239E-3</v>
      </c>
      <c r="O104">
        <v>2.3618388589648387E-3</v>
      </c>
      <c r="P104">
        <v>1.899794885410617E-3</v>
      </c>
      <c r="Q104">
        <v>2.5417592290226916E-3</v>
      </c>
      <c r="R104">
        <v>2.0352054111774376E-3</v>
      </c>
      <c r="S104">
        <v>2.0092409240044956E-3</v>
      </c>
      <c r="T104">
        <v>2.9640081626727184E-3</v>
      </c>
      <c r="U104">
        <v>5.3756192742997772E-3</v>
      </c>
      <c r="V104">
        <v>2.6680316501376642E-3</v>
      </c>
      <c r="W104">
        <v>2.3037729793455677E-3</v>
      </c>
      <c r="X104">
        <v>6.8145931805702166E-3</v>
      </c>
      <c r="Y104">
        <v>2.0087337507828538E-3</v>
      </c>
      <c r="Z104">
        <v>3.8449082975209781E-3</v>
      </c>
      <c r="AA104">
        <v>1.5573912005176931E-3</v>
      </c>
      <c r="AB104">
        <v>1.7989864859973459E-3</v>
      </c>
      <c r="AC104">
        <v>2.3467852797882049E-3</v>
      </c>
      <c r="AD104">
        <v>1.2402830503804156E-3</v>
      </c>
      <c r="AE104">
        <v>1.0837573240422113E-3</v>
      </c>
      <c r="AF104">
        <v>1.4904807302026269E-3</v>
      </c>
      <c r="AG104">
        <v>2.4609427875542387E-3</v>
      </c>
      <c r="AH104">
        <v>4.4399470419134246E-3</v>
      </c>
      <c r="AI104">
        <v>8.683255926008002E-3</v>
      </c>
      <c r="AJ104">
        <v>1.0256843651454134E-2</v>
      </c>
      <c r="AK104">
        <v>3.9516476840974193E-3</v>
      </c>
      <c r="AL104">
        <v>2.4990435280474142E-3</v>
      </c>
      <c r="AM104">
        <v>1.24528444862156E-2</v>
      </c>
      <c r="AN104">
        <v>1.2865589427330203E-3</v>
      </c>
      <c r="AO104">
        <v>7.3527163915860982E-3</v>
      </c>
      <c r="AP104">
        <v>5.1058228325506294E-3</v>
      </c>
      <c r="AQ104">
        <v>1.0773056753166413E-2</v>
      </c>
      <c r="AR104">
        <v>7.9348504222291581E-3</v>
      </c>
      <c r="AS104">
        <v>4.0970719534708273E-3</v>
      </c>
      <c r="AT104">
        <v>1.9341782210749445E-3</v>
      </c>
      <c r="AU104">
        <v>8.1295055885737301E-3</v>
      </c>
      <c r="AV104">
        <v>8.505808817500439E-3</v>
      </c>
      <c r="AW104">
        <v>2.2309946054899945E-3</v>
      </c>
      <c r="AX104">
        <v>2.8213350592399627E-3</v>
      </c>
      <c r="AY104">
        <v>4.8628816465139087E-3</v>
      </c>
      <c r="AZ104">
        <v>1.8702004836014584E-3</v>
      </c>
      <c r="BA104">
        <v>7.8458878559013456E-3</v>
      </c>
      <c r="BB104">
        <v>4.1988496721581271E-3</v>
      </c>
      <c r="BC104">
        <v>5.2178538260877943E-3</v>
      </c>
      <c r="BD104">
        <v>1.1359898138749372E-2</v>
      </c>
      <c r="BE104">
        <v>4.8356352753736826E-3</v>
      </c>
      <c r="BF104">
        <v>2.5037228001655682E-3</v>
      </c>
      <c r="BG104">
        <v>2.272244159155432E-3</v>
      </c>
      <c r="BH104">
        <v>3.0552130346750139E-3</v>
      </c>
      <c r="BI104">
        <v>4.2997411605664483E-3</v>
      </c>
      <c r="BJ104">
        <v>5.1686043568604095E-3</v>
      </c>
      <c r="BK104">
        <v>5.835417445408107E-3</v>
      </c>
      <c r="BL104">
        <v>4.0310721633194518E-3</v>
      </c>
      <c r="BM104">
        <v>2.8879902255708242E-3</v>
      </c>
      <c r="BN104">
        <v>3.7235082653761884E-3</v>
      </c>
      <c r="BO104">
        <v>2.4782049331423905E-3</v>
      </c>
      <c r="BP104">
        <v>2.0475928769572104E-3</v>
      </c>
      <c r="BQ104">
        <v>3.0904784531368412E-3</v>
      </c>
      <c r="BR104">
        <v>4.3702697749745086E-3</v>
      </c>
      <c r="BS104">
        <v>5.1804009458298866E-3</v>
      </c>
      <c r="BT104">
        <v>5.6998357452704507E-3</v>
      </c>
      <c r="BU104">
        <v>4.5375471213358427E-3</v>
      </c>
      <c r="BV104">
        <v>5.1275306399917852E-3</v>
      </c>
      <c r="BW104">
        <v>3.5605469746148553E-3</v>
      </c>
      <c r="BX104">
        <v>3.492152096042193E-3</v>
      </c>
      <c r="BY104">
        <v>3.279003672871054E-3</v>
      </c>
      <c r="BZ104">
        <v>3.8424972315070308E-3</v>
      </c>
      <c r="CA104">
        <v>3.5119264555405014E-3</v>
      </c>
      <c r="CB104">
        <v>6.1995180003555396E-3</v>
      </c>
      <c r="CC104">
        <v>3.3847768078181903E-3</v>
      </c>
      <c r="CD104">
        <v>2.3870640622903664E-3</v>
      </c>
      <c r="CE104">
        <v>6.2024729842081643E-3</v>
      </c>
      <c r="CF104">
        <v>6.4442103583598328E-3</v>
      </c>
      <c r="CG104">
        <v>5.3458885018609209E-3</v>
      </c>
      <c r="CH104">
        <v>9.5868061107552173E-3</v>
      </c>
      <c r="CI104">
        <v>3.7446565730375483E-3</v>
      </c>
      <c r="CJ104">
        <v>2.5878878816227532E-3</v>
      </c>
      <c r="CK104">
        <v>3.1402197517433569E-3</v>
      </c>
      <c r="CL104">
        <v>1.197960656941055E-3</v>
      </c>
      <c r="CM104">
        <v>1.3095240256420589E-3</v>
      </c>
      <c r="CN104">
        <v>3.3746348853092756E-3</v>
      </c>
      <c r="CO104">
        <v>3.0450255051631629E-3</v>
      </c>
      <c r="CP104">
        <v>1.0734396930923427E-2</v>
      </c>
      <c r="CQ104">
        <v>5.4046311759047298E-4</v>
      </c>
      <c r="CR104">
        <v>8.3204323279995041E-4</v>
      </c>
      <c r="CS104">
        <v>5.6898496854211698E-3</v>
      </c>
      <c r="CT104">
        <v>6.8835306104320622E-3</v>
      </c>
      <c r="CU104">
        <v>7.7290576851097893E-3</v>
      </c>
      <c r="CV104">
        <v>3.9044740157421964E-3</v>
      </c>
      <c r="CW104">
        <v>7.9184027725244365E-3</v>
      </c>
      <c r="CX104">
        <v>6.3004569700807027E-3</v>
      </c>
      <c r="CY104">
        <v>2.2849700012251236E-3</v>
      </c>
      <c r="CZ104">
        <v>1.0075313395802288</v>
      </c>
      <c r="DA104">
        <v>3.4489158754380913E-3</v>
      </c>
      <c r="DB104">
        <v>4.6659208488884062E-3</v>
      </c>
      <c r="DC104">
        <v>3.4199269248689997E-3</v>
      </c>
      <c r="DD104">
        <v>2.6939735666122243E-3</v>
      </c>
      <c r="DE104">
        <v>3.755148997636838E-3</v>
      </c>
      <c r="DF104">
        <v>1.0689745320085833E-2</v>
      </c>
      <c r="DG104">
        <v>6.3884935560889556E-3</v>
      </c>
      <c r="DH104">
        <v>1.1199983005642145E-2</v>
      </c>
      <c r="DI104">
        <v>4.4272295804247633E-3</v>
      </c>
      <c r="DJ104">
        <v>1.0731336705320779E-2</v>
      </c>
      <c r="DK104">
        <v>9.9027321739895476E-3</v>
      </c>
      <c r="DL104">
        <v>5.8397433325957739E-4</v>
      </c>
      <c r="DM104" s="54"/>
    </row>
    <row r="105" spans="1:117" x14ac:dyDescent="0.4">
      <c r="A105">
        <v>104</v>
      </c>
      <c r="B105">
        <v>2.6157272867630445E-5</v>
      </c>
      <c r="C105">
        <v>2.1816734678250462E-5</v>
      </c>
      <c r="D105">
        <v>2.1976816198605489E-5</v>
      </c>
      <c r="E105">
        <v>1.7525933603104455E-5</v>
      </c>
      <c r="F105">
        <v>1.0352086481762407E-5</v>
      </c>
      <c r="G105">
        <v>1.668077405313828E-5</v>
      </c>
      <c r="H105">
        <v>2.9739629464941984E-5</v>
      </c>
      <c r="I105">
        <v>1.3637984403795102E-5</v>
      </c>
      <c r="J105">
        <v>1.5346928619819036E-5</v>
      </c>
      <c r="K105">
        <v>5.4602396371554157E-6</v>
      </c>
      <c r="L105">
        <v>3.543232334157067E-5</v>
      </c>
      <c r="M105">
        <v>1.3763950996790914E-5</v>
      </c>
      <c r="N105">
        <v>1.8391209887028436E-5</v>
      </c>
      <c r="O105">
        <v>3.1142943719382074E-5</v>
      </c>
      <c r="P105">
        <v>2.0633673365079696E-5</v>
      </c>
      <c r="Q105">
        <v>2.8439328471775648E-5</v>
      </c>
      <c r="R105">
        <v>3.0164281274086336E-5</v>
      </c>
      <c r="S105">
        <v>2.4188602529858949E-5</v>
      </c>
      <c r="T105">
        <v>4.1027284180341394E-5</v>
      </c>
      <c r="U105">
        <v>2.4897886612110351E-5</v>
      </c>
      <c r="V105">
        <v>3.403745189435167E-5</v>
      </c>
      <c r="W105">
        <v>2.5556188435496808E-5</v>
      </c>
      <c r="X105">
        <v>2.8610347030066662E-5</v>
      </c>
      <c r="Y105">
        <v>2.3715001939385937E-5</v>
      </c>
      <c r="Z105">
        <v>2.3290837756958981E-5</v>
      </c>
      <c r="AA105">
        <v>1.6956533675107956E-5</v>
      </c>
      <c r="AB105">
        <v>4.0875933252338572E-5</v>
      </c>
      <c r="AC105">
        <v>2.2451147729039216E-5</v>
      </c>
      <c r="AD105">
        <v>1.771906994039427E-5</v>
      </c>
      <c r="AE105">
        <v>7.005987004405452E-6</v>
      </c>
      <c r="AF105">
        <v>8.6958364620506748E-6</v>
      </c>
      <c r="AG105">
        <v>4.462397835115421E-5</v>
      </c>
      <c r="AH105">
        <v>3.1185555659398316E-5</v>
      </c>
      <c r="AI105">
        <v>4.2380004691925252E-5</v>
      </c>
      <c r="AJ105">
        <v>2.4993559750866327E-5</v>
      </c>
      <c r="AK105">
        <v>2.2765862878024312E-5</v>
      </c>
      <c r="AL105">
        <v>8.0593249339988176E-6</v>
      </c>
      <c r="AM105">
        <v>2.1951582510250048E-5</v>
      </c>
      <c r="AN105">
        <v>1.0470870694928862E-5</v>
      </c>
      <c r="AO105">
        <v>2.5266830500991381E-5</v>
      </c>
      <c r="AP105">
        <v>2.934573797258401E-5</v>
      </c>
      <c r="AQ105">
        <v>1.8059505788092542E-5</v>
      </c>
      <c r="AR105">
        <v>2.8998161892912547E-5</v>
      </c>
      <c r="AS105">
        <v>3.2126619568041962E-5</v>
      </c>
      <c r="AT105">
        <v>2.2643953641799236E-5</v>
      </c>
      <c r="AU105">
        <v>3.0070203598597059E-5</v>
      </c>
      <c r="AV105">
        <v>2.1421183871973854E-5</v>
      </c>
      <c r="AW105">
        <v>2.3918121758064697E-5</v>
      </c>
      <c r="AX105">
        <v>4.0321883296638586E-5</v>
      </c>
      <c r="AY105">
        <v>4.6189401599798692E-5</v>
      </c>
      <c r="AZ105">
        <v>2.6187357416150121E-5</v>
      </c>
      <c r="BA105">
        <v>1.9002223647231816E-5</v>
      </c>
      <c r="BB105">
        <v>1.6249884082768446E-5</v>
      </c>
      <c r="BC105">
        <v>1.8357720562396755E-5</v>
      </c>
      <c r="BD105">
        <v>1.6403150748304087E-5</v>
      </c>
      <c r="BE105">
        <v>1.8023797094624819E-5</v>
      </c>
      <c r="BF105">
        <v>2.6398279025947489E-5</v>
      </c>
      <c r="BG105">
        <v>2.1805167657703671E-5</v>
      </c>
      <c r="BH105">
        <v>1.386428279706453E-5</v>
      </c>
      <c r="BI105">
        <v>1.8048455399823263E-5</v>
      </c>
      <c r="BJ105">
        <v>1.6928263384994202E-5</v>
      </c>
      <c r="BK105">
        <v>1.7043155955017139E-5</v>
      </c>
      <c r="BL105">
        <v>2.3535632863936303E-5</v>
      </c>
      <c r="BM105">
        <v>1.8369113628184962E-5</v>
      </c>
      <c r="BN105">
        <v>4.265451625875214E-5</v>
      </c>
      <c r="BO105">
        <v>2.7930773765388803E-5</v>
      </c>
      <c r="BP105">
        <v>3.0249312481953058E-5</v>
      </c>
      <c r="BQ105">
        <v>2.9848975341487181E-5</v>
      </c>
      <c r="BR105">
        <v>2.1945240455144139E-5</v>
      </c>
      <c r="BS105">
        <v>2.2847016329497657E-5</v>
      </c>
      <c r="BT105">
        <v>2.2750957892835802E-5</v>
      </c>
      <c r="BU105">
        <v>1.739495106053008E-5</v>
      </c>
      <c r="BV105">
        <v>1.9757900241556154E-5</v>
      </c>
      <c r="BW105">
        <v>2.1496892470173615E-5</v>
      </c>
      <c r="BX105">
        <v>2.217903385669067E-5</v>
      </c>
      <c r="BY105">
        <v>2.7372064505194424E-5</v>
      </c>
      <c r="BZ105">
        <v>2.5605883945192822E-5</v>
      </c>
      <c r="CA105">
        <v>1.5351809678514515E-5</v>
      </c>
      <c r="CB105">
        <v>2.2709680801358846E-5</v>
      </c>
      <c r="CC105">
        <v>2.0129723317327955E-5</v>
      </c>
      <c r="CD105">
        <v>1.3684362038599459E-5</v>
      </c>
      <c r="CE105">
        <v>1.8071938190358599E-5</v>
      </c>
      <c r="CF105">
        <v>1.8220029447600146E-5</v>
      </c>
      <c r="CG105">
        <v>7.961813556443428E-5</v>
      </c>
      <c r="CH105">
        <v>2.2495880998644199E-5</v>
      </c>
      <c r="CI105">
        <v>2.1687607690219367E-5</v>
      </c>
      <c r="CJ105">
        <v>4.3505589885530665E-5</v>
      </c>
      <c r="CK105">
        <v>8.1280550374689489E-5</v>
      </c>
      <c r="CL105">
        <v>9.9245483529597718E-6</v>
      </c>
      <c r="CM105">
        <v>7.3074311279119124E-5</v>
      </c>
      <c r="CN105">
        <v>2.0316277584944253E-4</v>
      </c>
      <c r="CO105">
        <v>4.2981565310096485E-5</v>
      </c>
      <c r="CP105">
        <v>3.6424614074558424E-5</v>
      </c>
      <c r="CQ105">
        <v>7.8299932411029094E-6</v>
      </c>
      <c r="CR105">
        <v>1.458173360590654E-5</v>
      </c>
      <c r="CS105">
        <v>2.1938790701112969E-5</v>
      </c>
      <c r="CT105">
        <v>2.8777312197852405E-5</v>
      </c>
      <c r="CU105">
        <v>6.7208037037888731E-5</v>
      </c>
      <c r="CV105">
        <v>2.6872319346511609E-5</v>
      </c>
      <c r="CW105">
        <v>2.0348997669663062E-5</v>
      </c>
      <c r="CX105">
        <v>5.4123131579979561E-5</v>
      </c>
      <c r="CY105">
        <v>2.4819343481620863E-5</v>
      </c>
      <c r="CZ105">
        <v>5.3360755277890906E-5</v>
      </c>
      <c r="DA105">
        <v>1.0000188726941006</v>
      </c>
      <c r="DB105">
        <v>2.5251054363031454E-5</v>
      </c>
      <c r="DC105">
        <v>1.8502536366867401E-5</v>
      </c>
      <c r="DD105">
        <v>1.4701659796741508E-5</v>
      </c>
      <c r="DE105">
        <v>1.4935008253567995E-5</v>
      </c>
      <c r="DF105">
        <v>2.6420891609212213E-5</v>
      </c>
      <c r="DG105">
        <v>2.0990271734161953E-5</v>
      </c>
      <c r="DH105">
        <v>3.1754236173235294E-5</v>
      </c>
      <c r="DI105">
        <v>1.5658601326973422E-5</v>
      </c>
      <c r="DJ105">
        <v>2.3363243761358503E-5</v>
      </c>
      <c r="DK105">
        <v>3.4726362962597816E-5</v>
      </c>
      <c r="DL105">
        <v>8.3700990797168477E-6</v>
      </c>
      <c r="DM105" s="54"/>
    </row>
    <row r="106" spans="1:117" x14ac:dyDescent="0.4">
      <c r="A106">
        <v>105</v>
      </c>
      <c r="B106">
        <v>8.6147121453853553E-4</v>
      </c>
      <c r="C106">
        <v>6.2383164090505086E-4</v>
      </c>
      <c r="D106">
        <v>8.1541217210335539E-4</v>
      </c>
      <c r="E106">
        <v>8.7754990753533013E-4</v>
      </c>
      <c r="F106">
        <v>3.5656780660832128E-4</v>
      </c>
      <c r="G106">
        <v>9.0716426657501577E-4</v>
      </c>
      <c r="H106">
        <v>9.6155823569085968E-4</v>
      </c>
      <c r="I106">
        <v>9.9318513147427022E-4</v>
      </c>
      <c r="J106">
        <v>7.0830635803074179E-4</v>
      </c>
      <c r="K106">
        <v>3.5278162790743333E-4</v>
      </c>
      <c r="L106">
        <v>1.6103477619547773E-3</v>
      </c>
      <c r="M106">
        <v>7.0542425239270739E-4</v>
      </c>
      <c r="N106">
        <v>1.2834841565474062E-3</v>
      </c>
      <c r="O106">
        <v>1.2461343863670435E-3</v>
      </c>
      <c r="P106">
        <v>6.5518148171245238E-4</v>
      </c>
      <c r="Q106">
        <v>1.2928934891249101E-3</v>
      </c>
      <c r="R106">
        <v>9.2414956944854407E-4</v>
      </c>
      <c r="S106">
        <v>1.0904631735855379E-3</v>
      </c>
      <c r="T106">
        <v>1.4205635985270054E-3</v>
      </c>
      <c r="U106">
        <v>9.5596066528481525E-4</v>
      </c>
      <c r="V106">
        <v>1.3175976084314125E-3</v>
      </c>
      <c r="W106">
        <v>8.9234055322335432E-4</v>
      </c>
      <c r="X106">
        <v>1.9261476495907486E-3</v>
      </c>
      <c r="Y106">
        <v>1.0495481382565353E-3</v>
      </c>
      <c r="Z106">
        <v>1.0171560163847039E-3</v>
      </c>
      <c r="AA106">
        <v>5.3524032285401867E-4</v>
      </c>
      <c r="AB106">
        <v>8.2446039571457076E-4</v>
      </c>
      <c r="AC106">
        <v>1.057445513317866E-3</v>
      </c>
      <c r="AD106">
        <v>5.5806868137734582E-4</v>
      </c>
      <c r="AE106">
        <v>5.2325336657435442E-4</v>
      </c>
      <c r="AF106">
        <v>4.5652212107730227E-4</v>
      </c>
      <c r="AG106">
        <v>6.0991391849493702E-4</v>
      </c>
      <c r="AH106">
        <v>9.8917927146491844E-4</v>
      </c>
      <c r="AI106">
        <v>1.1437305128430674E-3</v>
      </c>
      <c r="AJ106">
        <v>1.4491554835222096E-3</v>
      </c>
      <c r="AK106">
        <v>1.8392148044978772E-3</v>
      </c>
      <c r="AL106">
        <v>8.41276375206838E-4</v>
      </c>
      <c r="AM106">
        <v>2.0089243642422302E-3</v>
      </c>
      <c r="AN106">
        <v>3.5786068292573028E-4</v>
      </c>
      <c r="AO106">
        <v>1.5184789391035037E-3</v>
      </c>
      <c r="AP106">
        <v>1.2252640183467855E-3</v>
      </c>
      <c r="AQ106">
        <v>1.4770115576728875E-3</v>
      </c>
      <c r="AR106">
        <v>7.9402710081816273E-4</v>
      </c>
      <c r="AS106">
        <v>1.1079953396687279E-3</v>
      </c>
      <c r="AT106">
        <v>8.7241273924850891E-4</v>
      </c>
      <c r="AU106">
        <v>2.3923039518995684E-3</v>
      </c>
      <c r="AV106">
        <v>1.3370548944825944E-3</v>
      </c>
      <c r="AW106">
        <v>6.3696678909771261E-4</v>
      </c>
      <c r="AX106">
        <v>1.3404822762696322E-3</v>
      </c>
      <c r="AY106">
        <v>1.2230938231852537E-3</v>
      </c>
      <c r="AZ106">
        <v>8.1075954064552247E-4</v>
      </c>
      <c r="BA106">
        <v>1.4543406759074675E-3</v>
      </c>
      <c r="BB106">
        <v>7.4502408732421085E-4</v>
      </c>
      <c r="BC106">
        <v>9.13188181806884E-4</v>
      </c>
      <c r="BD106">
        <v>1.8188725768892723E-3</v>
      </c>
      <c r="BE106">
        <v>1.6408381994442462E-3</v>
      </c>
      <c r="BF106">
        <v>1.8106317389424904E-3</v>
      </c>
      <c r="BG106">
        <v>7.2542591593674857E-4</v>
      </c>
      <c r="BH106">
        <v>9.313773674795334E-4</v>
      </c>
      <c r="BI106">
        <v>1.3755255760959997E-3</v>
      </c>
      <c r="BJ106">
        <v>1.3762850728420205E-3</v>
      </c>
      <c r="BK106">
        <v>1.6875126856405324E-3</v>
      </c>
      <c r="BL106">
        <v>7.2468110918819551E-4</v>
      </c>
      <c r="BM106">
        <v>6.1583425270809945E-4</v>
      </c>
      <c r="BN106">
        <v>1.8171613284736943E-3</v>
      </c>
      <c r="BO106">
        <v>2.3367633405005175E-3</v>
      </c>
      <c r="BP106">
        <v>1.2746341295979925E-3</v>
      </c>
      <c r="BQ106">
        <v>1.2692007747995458E-3</v>
      </c>
      <c r="BR106">
        <v>5.0590294382665511E-3</v>
      </c>
      <c r="BS106">
        <v>1.3010520219568279E-3</v>
      </c>
      <c r="BT106">
        <v>1.1000839389300175E-3</v>
      </c>
      <c r="BU106">
        <v>9.9274949948527304E-4</v>
      </c>
      <c r="BV106">
        <v>1.092004143690284E-3</v>
      </c>
      <c r="BW106">
        <v>9.166622815632039E-4</v>
      </c>
      <c r="BX106">
        <v>8.3239949391845729E-4</v>
      </c>
      <c r="BY106">
        <v>1.1728060374852441E-3</v>
      </c>
      <c r="BZ106">
        <v>8.4794294700799076E-4</v>
      </c>
      <c r="CA106">
        <v>1.0534883022926317E-3</v>
      </c>
      <c r="CB106">
        <v>9.8409606316405478E-4</v>
      </c>
      <c r="CC106">
        <v>1.1050596419075152E-3</v>
      </c>
      <c r="CD106">
        <v>9.3703512588012036E-4</v>
      </c>
      <c r="CE106">
        <v>1.2792120881328646E-3</v>
      </c>
      <c r="CF106">
        <v>1.691764529957332E-3</v>
      </c>
      <c r="CG106">
        <v>2.5811919908931774E-3</v>
      </c>
      <c r="CH106">
        <v>1.1048118026161494E-3</v>
      </c>
      <c r="CI106">
        <v>1.1469214663005793E-3</v>
      </c>
      <c r="CJ106">
        <v>7.2882674025075578E-4</v>
      </c>
      <c r="CK106">
        <v>1.1987564654856195E-3</v>
      </c>
      <c r="CL106">
        <v>7.16204575881265E-4</v>
      </c>
      <c r="CM106">
        <v>1.3370517960206148E-3</v>
      </c>
      <c r="CN106">
        <v>2.1879864806722349E-3</v>
      </c>
      <c r="CO106">
        <v>7.2431420237965578E-3</v>
      </c>
      <c r="CP106">
        <v>2.2321694222717627E-3</v>
      </c>
      <c r="CQ106">
        <v>2.0220584578366769E-4</v>
      </c>
      <c r="CR106">
        <v>3.6289411968915388E-4</v>
      </c>
      <c r="CS106">
        <v>1.5103582517720557E-3</v>
      </c>
      <c r="CT106">
        <v>2.460513962940644E-3</v>
      </c>
      <c r="CU106">
        <v>1.8165009211671846E-3</v>
      </c>
      <c r="CV106">
        <v>1.9667451637572692E-3</v>
      </c>
      <c r="CW106">
        <v>4.1291999994661783E-3</v>
      </c>
      <c r="CX106">
        <v>1.8350638906367701E-3</v>
      </c>
      <c r="CY106">
        <v>1.0207258650067163E-3</v>
      </c>
      <c r="CZ106">
        <v>2.4510831642842248E-3</v>
      </c>
      <c r="DA106">
        <v>4.9996910563974931E-3</v>
      </c>
      <c r="DB106">
        <v>1.0070756133086327</v>
      </c>
      <c r="DC106">
        <v>3.7945188932205524E-3</v>
      </c>
      <c r="DD106">
        <v>1.0617001542787125E-3</v>
      </c>
      <c r="DE106">
        <v>1.7537092838892871E-3</v>
      </c>
      <c r="DF106">
        <v>4.0599933628797909E-3</v>
      </c>
      <c r="DG106">
        <v>1.0221428105340682E-3</v>
      </c>
      <c r="DH106">
        <v>1.3046504589357517E-3</v>
      </c>
      <c r="DI106">
        <v>2.559389059665451E-3</v>
      </c>
      <c r="DJ106">
        <v>1.8581403248433342E-3</v>
      </c>
      <c r="DK106">
        <v>4.9621528748156592E-3</v>
      </c>
      <c r="DL106">
        <v>9.8101572264539492E-4</v>
      </c>
      <c r="DM106" s="54"/>
    </row>
    <row r="107" spans="1:117" x14ac:dyDescent="0.4">
      <c r="A107">
        <v>106</v>
      </c>
      <c r="B107">
        <v>1.049176591324036E-4</v>
      </c>
      <c r="C107">
        <v>1.0600162103713334E-4</v>
      </c>
      <c r="D107">
        <v>9.0986311567777044E-5</v>
      </c>
      <c r="E107">
        <v>1.2385393345602612E-4</v>
      </c>
      <c r="F107">
        <v>7.0163895448826618E-5</v>
      </c>
      <c r="G107">
        <v>1.0295898225439536E-4</v>
      </c>
      <c r="H107">
        <v>1.5763251245513437E-4</v>
      </c>
      <c r="I107">
        <v>1.9044779253018799E-4</v>
      </c>
      <c r="J107">
        <v>9.7396113276983578E-5</v>
      </c>
      <c r="K107">
        <v>4.3351073731011055E-5</v>
      </c>
      <c r="L107">
        <v>4.9699687851225175E-4</v>
      </c>
      <c r="M107">
        <v>9.4822718350528971E-5</v>
      </c>
      <c r="N107">
        <v>1.6563908229258719E-4</v>
      </c>
      <c r="O107">
        <v>1.1247360629475926E-4</v>
      </c>
      <c r="P107">
        <v>2.4610632631367731E-4</v>
      </c>
      <c r="Q107">
        <v>1.2639477273047818E-4</v>
      </c>
      <c r="R107">
        <v>1.1595649117808455E-4</v>
      </c>
      <c r="S107">
        <v>1.1146395294548469E-4</v>
      </c>
      <c r="T107">
        <v>1.4366292481898311E-4</v>
      </c>
      <c r="U107">
        <v>9.5327919409042515E-5</v>
      </c>
      <c r="V107">
        <v>1.1735190960911375E-4</v>
      </c>
      <c r="W107">
        <v>1.0858629054493023E-4</v>
      </c>
      <c r="X107">
        <v>2.778214155495495E-4</v>
      </c>
      <c r="Y107">
        <v>1.1646891443909863E-4</v>
      </c>
      <c r="Z107">
        <v>1.2515328476785968E-4</v>
      </c>
      <c r="AA107">
        <v>1.0684716877179987E-4</v>
      </c>
      <c r="AB107">
        <v>1.0530747009693028E-4</v>
      </c>
      <c r="AC107">
        <v>3.3731401370708301E-4</v>
      </c>
      <c r="AD107">
        <v>2.543605798767822E-4</v>
      </c>
      <c r="AE107">
        <v>5.68588787915308E-5</v>
      </c>
      <c r="AF107">
        <v>8.0271107118788765E-5</v>
      </c>
      <c r="AG107">
        <v>1.1340499923895834E-4</v>
      </c>
      <c r="AH107">
        <v>1.8539063498873806E-4</v>
      </c>
      <c r="AI107">
        <v>1.7880139880110189E-4</v>
      </c>
      <c r="AJ107">
        <v>2.4560578255724657E-4</v>
      </c>
      <c r="AK107">
        <v>2.9739827763351816E-4</v>
      </c>
      <c r="AL107">
        <v>8.5567441120936222E-5</v>
      </c>
      <c r="AM107">
        <v>1.0215005227320311E-3</v>
      </c>
      <c r="AN107">
        <v>8.1781534117681231E-5</v>
      </c>
      <c r="AO107">
        <v>2.8493689275044438E-4</v>
      </c>
      <c r="AP107">
        <v>1.944598183581811E-4</v>
      </c>
      <c r="AQ107">
        <v>1.7705275859847879E-4</v>
      </c>
      <c r="AR107">
        <v>1.108311049602588E-4</v>
      </c>
      <c r="AS107">
        <v>1.4635209260800615E-4</v>
      </c>
      <c r="AT107">
        <v>1.2879398199809112E-4</v>
      </c>
      <c r="AU107">
        <v>3.1821861081167337E-4</v>
      </c>
      <c r="AV107">
        <v>2.577866396120476E-4</v>
      </c>
      <c r="AW107">
        <v>1.0259784647373559E-4</v>
      </c>
      <c r="AX107">
        <v>1.9548684037002675E-4</v>
      </c>
      <c r="AY107">
        <v>3.4789734942152444E-4</v>
      </c>
      <c r="AZ107">
        <v>1.0327654803710772E-4</v>
      </c>
      <c r="BA107">
        <v>1.9140454430429673E-4</v>
      </c>
      <c r="BB107">
        <v>2.4188218054329113E-4</v>
      </c>
      <c r="BC107">
        <v>1.4341706614804514E-4</v>
      </c>
      <c r="BD107">
        <v>1.4367160312538522E-4</v>
      </c>
      <c r="BE107">
        <v>1.416680282437669E-4</v>
      </c>
      <c r="BF107">
        <v>1.2956793699065637E-4</v>
      </c>
      <c r="BG107">
        <v>1.1583344196430338E-4</v>
      </c>
      <c r="BH107">
        <v>8.353344314007974E-5</v>
      </c>
      <c r="BI107">
        <v>1.241907421192411E-4</v>
      </c>
      <c r="BJ107">
        <v>1.4271420926557522E-4</v>
      </c>
      <c r="BK107">
        <v>1.3022119994241969E-4</v>
      </c>
      <c r="BL107">
        <v>2.350901200022973E-4</v>
      </c>
      <c r="BM107">
        <v>1.3803719482268498E-4</v>
      </c>
      <c r="BN107">
        <v>1.7412508942444663E-4</v>
      </c>
      <c r="BO107">
        <v>1.3302414991835004E-4</v>
      </c>
      <c r="BP107">
        <v>7.9868119740538626E-5</v>
      </c>
      <c r="BQ107">
        <v>1.8658235268540085E-4</v>
      </c>
      <c r="BR107">
        <v>8.3011780539833646E-4</v>
      </c>
      <c r="BS107">
        <v>2.2109714659876724E-4</v>
      </c>
      <c r="BT107">
        <v>2.4673560206569189E-4</v>
      </c>
      <c r="BU107">
        <v>2.4021045809110363E-4</v>
      </c>
      <c r="BV107">
        <v>2.6853580751040905E-4</v>
      </c>
      <c r="BW107">
        <v>2.1488075545630654E-4</v>
      </c>
      <c r="BX107">
        <v>1.9088738206938903E-4</v>
      </c>
      <c r="BY107">
        <v>1.5402686277307274E-4</v>
      </c>
      <c r="BZ107">
        <v>1.1974798148250487E-4</v>
      </c>
      <c r="CA107">
        <v>3.3609097608344073E-4</v>
      </c>
      <c r="CB107">
        <v>1.555784572201761E-4</v>
      </c>
      <c r="CC107">
        <v>2.0060707480245007E-4</v>
      </c>
      <c r="CD107">
        <v>1.0366044662626158E-4</v>
      </c>
      <c r="CE107">
        <v>1.9011680152676301E-4</v>
      </c>
      <c r="CF107">
        <v>1.4890656742161867E-4</v>
      </c>
      <c r="CG107">
        <v>5.0221527719786891E-4</v>
      </c>
      <c r="CH107">
        <v>7.1072060310429759E-4</v>
      </c>
      <c r="CI107">
        <v>3.1067342487745806E-4</v>
      </c>
      <c r="CJ107">
        <v>1.3997317364869506E-4</v>
      </c>
      <c r="CK107">
        <v>1.7243958985718483E-4</v>
      </c>
      <c r="CL107">
        <v>4.8790813604435917E-5</v>
      </c>
      <c r="CM107">
        <v>6.1602601005995145E-5</v>
      </c>
      <c r="CN107">
        <v>1.7468882415330188E-4</v>
      </c>
      <c r="CO107">
        <v>1.5925200402673866E-4</v>
      </c>
      <c r="CP107">
        <v>3.1953855664281893E-4</v>
      </c>
      <c r="CQ107">
        <v>2.6381694719093705E-5</v>
      </c>
      <c r="CR107">
        <v>4.2032319518257833E-5</v>
      </c>
      <c r="CS107">
        <v>3.180657017528825E-4</v>
      </c>
      <c r="CT107">
        <v>3.4452312741008347E-4</v>
      </c>
      <c r="CU107">
        <v>1.4000193673578801E-4</v>
      </c>
      <c r="CV107">
        <v>2.3634853335380426E-4</v>
      </c>
      <c r="CW107">
        <v>4.0985832160068779E-4</v>
      </c>
      <c r="CX107">
        <v>5.2229066645475988E-4</v>
      </c>
      <c r="CY107">
        <v>1.2821414401609655E-4</v>
      </c>
      <c r="CZ107">
        <v>1.4702383614861726E-4</v>
      </c>
      <c r="DA107">
        <v>1.3275677892561157E-3</v>
      </c>
      <c r="DB107">
        <v>2.7327234125091851E-3</v>
      </c>
      <c r="DC107">
        <v>1.015903887112994</v>
      </c>
      <c r="DD107">
        <v>1.5378616674499446E-4</v>
      </c>
      <c r="DE107">
        <v>5.3491814074558359E-4</v>
      </c>
      <c r="DF107">
        <v>1.0255458273375172E-2</v>
      </c>
      <c r="DG107">
        <v>9.4806244587981713E-3</v>
      </c>
      <c r="DH107">
        <v>5.4215088438289974E-4</v>
      </c>
      <c r="DI107">
        <v>1.6678076590857536E-4</v>
      </c>
      <c r="DJ107">
        <v>2.0423949623112273E-4</v>
      </c>
      <c r="DK107">
        <v>3.9918551775718845E-4</v>
      </c>
      <c r="DL107">
        <v>4.6289287789657085E-5</v>
      </c>
      <c r="DM107" s="54"/>
    </row>
    <row r="108" spans="1:117" x14ac:dyDescent="0.4">
      <c r="A108">
        <v>107</v>
      </c>
      <c r="B108">
        <v>6.9375228596636697E-4</v>
      </c>
      <c r="C108">
        <v>3.9838203068518732E-4</v>
      </c>
      <c r="D108">
        <v>5.8842887990763005E-4</v>
      </c>
      <c r="E108">
        <v>1.0379196531804004E-3</v>
      </c>
      <c r="F108">
        <v>2.4307403018313843E-4</v>
      </c>
      <c r="G108">
        <v>1.8603731432747116E-3</v>
      </c>
      <c r="H108">
        <v>7.4762852827285587E-4</v>
      </c>
      <c r="I108">
        <v>2.9063045080331753E-4</v>
      </c>
      <c r="J108">
        <v>2.015831310450104E-4</v>
      </c>
      <c r="K108">
        <v>1.2818418235770732E-4</v>
      </c>
      <c r="L108">
        <v>5.591062559663786E-4</v>
      </c>
      <c r="M108">
        <v>3.3645338337056144E-4</v>
      </c>
      <c r="N108">
        <v>4.8712053805456294E-4</v>
      </c>
      <c r="O108">
        <v>5.3247314188203975E-4</v>
      </c>
      <c r="P108">
        <v>9.0339548038943427E-4</v>
      </c>
      <c r="Q108">
        <v>5.42319052809949E-4</v>
      </c>
      <c r="R108">
        <v>5.3834083989402087E-4</v>
      </c>
      <c r="S108">
        <v>6.8701661120918801E-4</v>
      </c>
      <c r="T108">
        <v>8.0034853522643976E-4</v>
      </c>
      <c r="U108">
        <v>4.6321200246824681E-4</v>
      </c>
      <c r="V108">
        <v>5.7552940581765603E-4</v>
      </c>
      <c r="W108">
        <v>5.2776693915746234E-4</v>
      </c>
      <c r="X108">
        <v>3.1842864058443257E-3</v>
      </c>
      <c r="Y108">
        <v>2.2242329116157261E-3</v>
      </c>
      <c r="Z108">
        <v>1.8102472227942625E-3</v>
      </c>
      <c r="AA108">
        <v>9.7144776283380613E-3</v>
      </c>
      <c r="AB108">
        <v>1.7866775231977919E-3</v>
      </c>
      <c r="AC108">
        <v>3.2864215508496327E-3</v>
      </c>
      <c r="AD108">
        <v>3.500846271894462E-3</v>
      </c>
      <c r="AE108">
        <v>2.6519840937085874E-4</v>
      </c>
      <c r="AF108">
        <v>1.5117470445538891E-3</v>
      </c>
      <c r="AG108">
        <v>9.915515754288025E-4</v>
      </c>
      <c r="AH108">
        <v>1.4541939860583742E-3</v>
      </c>
      <c r="AI108">
        <v>1.7071974181142396E-3</v>
      </c>
      <c r="AJ108">
        <v>1.1445453935332401E-3</v>
      </c>
      <c r="AK108">
        <v>1.8028419027163092E-3</v>
      </c>
      <c r="AL108">
        <v>2.3258542205309351E-4</v>
      </c>
      <c r="AM108">
        <v>5.9174230186758272E-3</v>
      </c>
      <c r="AN108">
        <v>4.0439259453318487E-3</v>
      </c>
      <c r="AO108">
        <v>1.2757311162942627E-2</v>
      </c>
      <c r="AP108">
        <v>2.5584362228395302E-2</v>
      </c>
      <c r="AQ108">
        <v>1.7743453057745496E-3</v>
      </c>
      <c r="AR108">
        <v>5.6590374763788535E-3</v>
      </c>
      <c r="AS108">
        <v>5.6915750247477526E-4</v>
      </c>
      <c r="AT108">
        <v>4.6027788370678118E-4</v>
      </c>
      <c r="AU108">
        <v>4.9962336904012521E-4</v>
      </c>
      <c r="AV108">
        <v>4.3408767585685127E-4</v>
      </c>
      <c r="AW108">
        <v>4.5922992688413175E-4</v>
      </c>
      <c r="AX108">
        <v>7.4625911495664911E-4</v>
      </c>
      <c r="AY108">
        <v>4.5956076237844664E-4</v>
      </c>
      <c r="AZ108">
        <v>7.9496190740275814E-4</v>
      </c>
      <c r="BA108">
        <v>3.9393581572283399E-4</v>
      </c>
      <c r="BB108">
        <v>3.8130645279859391E-4</v>
      </c>
      <c r="BC108">
        <v>3.7612109616640729E-4</v>
      </c>
      <c r="BD108">
        <v>3.0598633915053568E-4</v>
      </c>
      <c r="BE108">
        <v>3.9206979108134707E-4</v>
      </c>
      <c r="BF108">
        <v>6.3664836425274371E-4</v>
      </c>
      <c r="BG108">
        <v>5.3193183139391186E-4</v>
      </c>
      <c r="BH108">
        <v>2.8276378382737134E-4</v>
      </c>
      <c r="BI108">
        <v>7.4515209329662077E-4</v>
      </c>
      <c r="BJ108">
        <v>9.6145110537938349E-4</v>
      </c>
      <c r="BK108">
        <v>4.4247642187064668E-4</v>
      </c>
      <c r="BL108">
        <v>5.5341163786615201E-4</v>
      </c>
      <c r="BM108">
        <v>5.0102495999041364E-4</v>
      </c>
      <c r="BN108">
        <v>7.0115917948412529E-4</v>
      </c>
      <c r="BO108">
        <v>4.8297421500347677E-4</v>
      </c>
      <c r="BP108">
        <v>2.9147042865134033E-4</v>
      </c>
      <c r="BQ108">
        <v>5.0933060479038932E-4</v>
      </c>
      <c r="BR108">
        <v>7.6355592006346483E-4</v>
      </c>
      <c r="BS108">
        <v>5.6307668237860298E-4</v>
      </c>
      <c r="BT108">
        <v>5.8654980725819715E-4</v>
      </c>
      <c r="BU108">
        <v>4.9967303403103023E-4</v>
      </c>
      <c r="BV108">
        <v>5.4613180199174086E-4</v>
      </c>
      <c r="BW108">
        <v>4.5398989285894809E-4</v>
      </c>
      <c r="BX108">
        <v>4.4393097842917946E-4</v>
      </c>
      <c r="BY108">
        <v>8.6397608100709429E-4</v>
      </c>
      <c r="BZ108">
        <v>4.7617372180974087E-4</v>
      </c>
      <c r="CA108">
        <v>4.0564559757000026E-4</v>
      </c>
      <c r="CB108">
        <v>3.3759061541407937E-4</v>
      </c>
      <c r="CC108">
        <v>5.9307892064563441E-4</v>
      </c>
      <c r="CD108">
        <v>3.2279035405556329E-4</v>
      </c>
      <c r="CE108">
        <v>2.8847304191002079E-3</v>
      </c>
      <c r="CF108">
        <v>6.1813277574362827E-4</v>
      </c>
      <c r="CG108">
        <v>1.5608867325065557E-3</v>
      </c>
      <c r="CH108">
        <v>4.066752638667196E-4</v>
      </c>
      <c r="CI108">
        <v>4.205831297643401E-4</v>
      </c>
      <c r="CJ108">
        <v>3.1511344012779147E-4</v>
      </c>
      <c r="CK108">
        <v>4.4696298340993261E-4</v>
      </c>
      <c r="CL108">
        <v>1.1188572902605039E-4</v>
      </c>
      <c r="CM108">
        <v>6.6210655743490919E-4</v>
      </c>
      <c r="CN108">
        <v>3.18613934696916E-2</v>
      </c>
      <c r="CO108">
        <v>1.7686573083896733E-3</v>
      </c>
      <c r="CP108">
        <v>8.8140138871081264E-4</v>
      </c>
      <c r="CQ108">
        <v>4.2857466925794901E-4</v>
      </c>
      <c r="CR108">
        <v>4.9707916813418831E-4</v>
      </c>
      <c r="CS108">
        <v>5.8930723234790639E-4</v>
      </c>
      <c r="CT108">
        <v>5.3770711405722081E-4</v>
      </c>
      <c r="CU108">
        <v>3.7501040321642141E-4</v>
      </c>
      <c r="CV108">
        <v>5.3869023519270503E-4</v>
      </c>
      <c r="CW108">
        <v>2.3985835214245439E-3</v>
      </c>
      <c r="CX108">
        <v>1.9657077935951559E-3</v>
      </c>
      <c r="CY108">
        <v>4.2513634751458751E-3</v>
      </c>
      <c r="CZ108">
        <v>7.4431561602247549E-4</v>
      </c>
      <c r="DA108">
        <v>1.5487767928824951E-3</v>
      </c>
      <c r="DB108">
        <v>2.9821413562261096E-3</v>
      </c>
      <c r="DC108">
        <v>1.1333580435062564E-3</v>
      </c>
      <c r="DD108">
        <v>1.0117758570784108</v>
      </c>
      <c r="DE108">
        <v>4.6439059526502454E-3</v>
      </c>
      <c r="DF108">
        <v>4.0137511447935632E-4</v>
      </c>
      <c r="DG108">
        <v>1.0787664652313819E-3</v>
      </c>
      <c r="DH108">
        <v>9.2594115363027842E-4</v>
      </c>
      <c r="DI108">
        <v>6.1534383372703692E-4</v>
      </c>
      <c r="DJ108">
        <v>9.9585815808370137E-4</v>
      </c>
      <c r="DK108">
        <v>1.5948902056595563E-3</v>
      </c>
      <c r="DL108">
        <v>1.6471671260004505E-4</v>
      </c>
      <c r="DM108" s="54"/>
    </row>
    <row r="109" spans="1:117" x14ac:dyDescent="0.4">
      <c r="A109">
        <v>108</v>
      </c>
      <c r="B109">
        <v>4.0394925275298695E-5</v>
      </c>
      <c r="C109">
        <v>2.8794403350346859E-5</v>
      </c>
      <c r="D109">
        <v>3.5009363940297471E-5</v>
      </c>
      <c r="E109">
        <v>3.7427095081523464E-5</v>
      </c>
      <c r="F109">
        <v>1.5655065874216548E-5</v>
      </c>
      <c r="G109">
        <v>4.6183704020510964E-5</v>
      </c>
      <c r="H109">
        <v>4.5718616305960799E-5</v>
      </c>
      <c r="I109">
        <v>2.541704898997127E-5</v>
      </c>
      <c r="J109">
        <v>2.2474108339676188E-5</v>
      </c>
      <c r="K109">
        <v>1.0870193491382643E-5</v>
      </c>
      <c r="L109">
        <v>4.8528094168978591E-5</v>
      </c>
      <c r="M109">
        <v>2.7298976525461383E-5</v>
      </c>
      <c r="N109">
        <v>4.432059782963225E-5</v>
      </c>
      <c r="O109">
        <v>3.4590736663204727E-5</v>
      </c>
      <c r="P109">
        <v>3.0211757356913321E-5</v>
      </c>
      <c r="Q109">
        <v>3.6581108578360679E-5</v>
      </c>
      <c r="R109">
        <v>3.5214892957994641E-5</v>
      </c>
      <c r="S109">
        <v>3.4884602839274437E-5</v>
      </c>
      <c r="T109">
        <v>4.9128784386335813E-5</v>
      </c>
      <c r="U109">
        <v>3.1402706547923692E-5</v>
      </c>
      <c r="V109">
        <v>4.1577580223507646E-5</v>
      </c>
      <c r="W109">
        <v>3.5093491278375163E-5</v>
      </c>
      <c r="X109">
        <v>8.2385266114887293E-5</v>
      </c>
      <c r="Y109">
        <v>5.4772788344820051E-5</v>
      </c>
      <c r="Z109">
        <v>5.2183398762636645E-5</v>
      </c>
      <c r="AA109">
        <v>1.2556995522589127E-4</v>
      </c>
      <c r="AB109">
        <v>4.1314881219498269E-5</v>
      </c>
      <c r="AC109">
        <v>7.5482423090421821E-5</v>
      </c>
      <c r="AD109">
        <v>7.3572293717391385E-5</v>
      </c>
      <c r="AE109">
        <v>1.6988912367207711E-5</v>
      </c>
      <c r="AF109">
        <v>3.2755548439593762E-5</v>
      </c>
      <c r="AG109">
        <v>3.1455846034635201E-5</v>
      </c>
      <c r="AH109">
        <v>4.3764125656316837E-5</v>
      </c>
      <c r="AI109">
        <v>5.8063017483985501E-5</v>
      </c>
      <c r="AJ109">
        <v>5.2449097270306161E-5</v>
      </c>
      <c r="AK109">
        <v>6.2536153917789618E-5</v>
      </c>
      <c r="AL109">
        <v>1.2952383214969966E-5</v>
      </c>
      <c r="AM109">
        <v>9.8053048238019242E-5</v>
      </c>
      <c r="AN109">
        <v>5.464398983452922E-5</v>
      </c>
      <c r="AO109">
        <v>1.7160243036494355E-4</v>
      </c>
      <c r="AP109">
        <v>3.1052068222853024E-4</v>
      </c>
      <c r="AQ109">
        <v>4.7609540210210309E-5</v>
      </c>
      <c r="AR109">
        <v>1.0480262182641201E-4</v>
      </c>
      <c r="AS109">
        <v>3.8206315333248872E-5</v>
      </c>
      <c r="AT109">
        <v>3.4617296309084722E-5</v>
      </c>
      <c r="AU109">
        <v>4.0367332666805637E-5</v>
      </c>
      <c r="AV109">
        <v>3.2522244849676299E-5</v>
      </c>
      <c r="AW109">
        <v>2.299120223744262E-5</v>
      </c>
      <c r="AX109">
        <v>4.6892527039722131E-5</v>
      </c>
      <c r="AY109">
        <v>4.4880989524337039E-5</v>
      </c>
      <c r="AZ109">
        <v>4.653587836452736E-5</v>
      </c>
      <c r="BA109">
        <v>3.3559802994812111E-5</v>
      </c>
      <c r="BB109">
        <v>3.1403148328616029E-5</v>
      </c>
      <c r="BC109">
        <v>3.4112970477344741E-5</v>
      </c>
      <c r="BD109">
        <v>3.2516797647724643E-5</v>
      </c>
      <c r="BE109">
        <v>4.4127296943601563E-5</v>
      </c>
      <c r="BF109">
        <v>6.0350771547311666E-5</v>
      </c>
      <c r="BG109">
        <v>5.009818515802534E-5</v>
      </c>
      <c r="BH109">
        <v>2.8050882138715689E-5</v>
      </c>
      <c r="BI109">
        <v>4.4431320733158899E-5</v>
      </c>
      <c r="BJ109">
        <v>3.6886010971817522E-5</v>
      </c>
      <c r="BK109">
        <v>3.8099425268721133E-5</v>
      </c>
      <c r="BL109">
        <v>3.7834210529895082E-5</v>
      </c>
      <c r="BM109">
        <v>2.7327296203908563E-5</v>
      </c>
      <c r="BN109">
        <v>6.868418350506788E-5</v>
      </c>
      <c r="BO109">
        <v>4.7262804540302559E-5</v>
      </c>
      <c r="BP109">
        <v>7.1061938310948934E-5</v>
      </c>
      <c r="BQ109">
        <v>5.5157319990290755E-5</v>
      </c>
      <c r="BR109">
        <v>5.9785286077998148E-5</v>
      </c>
      <c r="BS109">
        <v>3.9591330159103887E-5</v>
      </c>
      <c r="BT109">
        <v>4.160801243262087E-5</v>
      </c>
      <c r="BU109">
        <v>3.6746229158812521E-5</v>
      </c>
      <c r="BV109">
        <v>3.3842433571468095E-5</v>
      </c>
      <c r="BW109">
        <v>4.98605085852085E-5</v>
      </c>
      <c r="BX109">
        <v>4.5846382578860804E-5</v>
      </c>
      <c r="BY109">
        <v>4.9997428473844996E-5</v>
      </c>
      <c r="BZ109">
        <v>3.6505463924236745E-5</v>
      </c>
      <c r="CA109">
        <v>3.5889488489028661E-5</v>
      </c>
      <c r="CB109">
        <v>3.5774469197034856E-5</v>
      </c>
      <c r="CC109">
        <v>4.4060760777724375E-5</v>
      </c>
      <c r="CD109">
        <v>3.0430246126300559E-5</v>
      </c>
      <c r="CE109">
        <v>6.5947289452213023E-5</v>
      </c>
      <c r="CF109">
        <v>4.6512224600958828E-5</v>
      </c>
      <c r="CG109">
        <v>2.0393645050255076E-4</v>
      </c>
      <c r="CH109">
        <v>4.8354485451572263E-5</v>
      </c>
      <c r="CI109">
        <v>4.9555457909809092E-5</v>
      </c>
      <c r="CJ109">
        <v>8.9022445075639405E-5</v>
      </c>
      <c r="CK109">
        <v>1.9543742874417704E-4</v>
      </c>
      <c r="CL109">
        <v>1.9482296760872021E-5</v>
      </c>
      <c r="CM109">
        <v>1.8438581575381741E-4</v>
      </c>
      <c r="CN109">
        <v>8.3254762434985046E-4</v>
      </c>
      <c r="CO109">
        <v>1.2470151490627694E-4</v>
      </c>
      <c r="CP109">
        <v>7.0427627428890766E-5</v>
      </c>
      <c r="CQ109">
        <v>2.2167743223506112E-5</v>
      </c>
      <c r="CR109">
        <v>3.8925553422813176E-5</v>
      </c>
      <c r="CS109">
        <v>5.3323549349639404E-5</v>
      </c>
      <c r="CT109">
        <v>9.6460143414591937E-5</v>
      </c>
      <c r="CU109">
        <v>1.6495521010828637E-4</v>
      </c>
      <c r="CV109">
        <v>6.98910087743261E-5</v>
      </c>
      <c r="CW109">
        <v>7.1078204572140721E-5</v>
      </c>
      <c r="CX109">
        <v>1.4521583204760217E-4</v>
      </c>
      <c r="CY109">
        <v>9.4127574715880655E-5</v>
      </c>
      <c r="CZ109">
        <v>1.2965557332882371E-4</v>
      </c>
      <c r="DA109">
        <v>5.6423724267429205E-5</v>
      </c>
      <c r="DB109">
        <v>8.5881562531142354E-5</v>
      </c>
      <c r="DC109">
        <v>5.1177514003138644E-5</v>
      </c>
      <c r="DD109">
        <v>1.0769025132770071E-2</v>
      </c>
      <c r="DE109">
        <v>1.0009338788977276</v>
      </c>
      <c r="DF109">
        <v>5.8689327293870635E-5</v>
      </c>
      <c r="DG109">
        <v>5.2136123828450711E-5</v>
      </c>
      <c r="DH109">
        <v>7.2146980442815636E-5</v>
      </c>
      <c r="DI109">
        <v>3.2387592729225951E-5</v>
      </c>
      <c r="DJ109">
        <v>5.3507577218445568E-5</v>
      </c>
      <c r="DK109">
        <v>8.840318088933857E-5</v>
      </c>
      <c r="DL109">
        <v>1.7995072984404317E-5</v>
      </c>
      <c r="DM109" s="54"/>
    </row>
    <row r="110" spans="1:117" x14ac:dyDescent="0.4">
      <c r="A110">
        <v>109</v>
      </c>
      <c r="B110">
        <v>5.3486704923603014E-4</v>
      </c>
      <c r="C110">
        <v>3.4225428455705257E-4</v>
      </c>
      <c r="D110">
        <v>3.9782349297338282E-4</v>
      </c>
      <c r="E110">
        <v>1.0763995122303608E-3</v>
      </c>
      <c r="F110">
        <v>2.6568657410291132E-4</v>
      </c>
      <c r="G110">
        <v>7.8965712274091783E-4</v>
      </c>
      <c r="H110">
        <v>6.9060985393629821E-4</v>
      </c>
      <c r="I110">
        <v>4.3949968148994633E-4</v>
      </c>
      <c r="J110">
        <v>2.6347679193871888E-4</v>
      </c>
      <c r="K110">
        <v>1.9382067936304161E-4</v>
      </c>
      <c r="L110">
        <v>8.5744088946510921E-4</v>
      </c>
      <c r="M110">
        <v>4.6653252625616085E-4</v>
      </c>
      <c r="N110">
        <v>1.2947194647150652E-3</v>
      </c>
      <c r="O110">
        <v>4.7856889654666966E-4</v>
      </c>
      <c r="P110">
        <v>6.1490709085685604E-4</v>
      </c>
      <c r="Q110">
        <v>5.0593137802550764E-4</v>
      </c>
      <c r="R110">
        <v>4.9740169097799289E-4</v>
      </c>
      <c r="S110">
        <v>5.4028587402501235E-4</v>
      </c>
      <c r="T110">
        <v>7.0765099656105545E-4</v>
      </c>
      <c r="U110">
        <v>4.2798078296943051E-4</v>
      </c>
      <c r="V110">
        <v>5.3158679720060958E-4</v>
      </c>
      <c r="W110">
        <v>4.6352736334282738E-4</v>
      </c>
      <c r="X110">
        <v>1.1808731037593763E-3</v>
      </c>
      <c r="Y110">
        <v>6.7388629981523303E-4</v>
      </c>
      <c r="Z110">
        <v>6.2495794997554754E-4</v>
      </c>
      <c r="AA110">
        <v>3.3360551965432088E-4</v>
      </c>
      <c r="AB110">
        <v>3.8711183603227492E-4</v>
      </c>
      <c r="AC110">
        <v>4.8867193720338758E-4</v>
      </c>
      <c r="AD110">
        <v>3.988518061227349E-4</v>
      </c>
      <c r="AE110">
        <v>3.5080423874493422E-4</v>
      </c>
      <c r="AF110">
        <v>3.548113636541687E-4</v>
      </c>
      <c r="AG110">
        <v>4.4523109795959625E-4</v>
      </c>
      <c r="AH110">
        <v>4.9641492887978053E-4</v>
      </c>
      <c r="AI110">
        <v>6.5183269967665567E-4</v>
      </c>
      <c r="AJ110">
        <v>8.0381173257465814E-4</v>
      </c>
      <c r="AK110">
        <v>6.4346270156480422E-4</v>
      </c>
      <c r="AL110">
        <v>2.0026920840940761E-4</v>
      </c>
      <c r="AM110">
        <v>6.9786518783540976E-4</v>
      </c>
      <c r="AN110">
        <v>1.8944801178441011E-4</v>
      </c>
      <c r="AO110">
        <v>5.9727335310874586E-4</v>
      </c>
      <c r="AP110">
        <v>4.5008384117356396E-4</v>
      </c>
      <c r="AQ110">
        <v>5.6917670783334664E-4</v>
      </c>
      <c r="AR110">
        <v>5.4681342077521323E-4</v>
      </c>
      <c r="AS110">
        <v>4.8040748864017311E-4</v>
      </c>
      <c r="AT110">
        <v>5.2585384708809613E-4</v>
      </c>
      <c r="AU110">
        <v>6.9650272714939755E-4</v>
      </c>
      <c r="AV110">
        <v>6.3795215247240905E-4</v>
      </c>
      <c r="AW110">
        <v>3.6165471386245265E-4</v>
      </c>
      <c r="AX110">
        <v>5.0810855407656854E-4</v>
      </c>
      <c r="AY110">
        <v>6.4167307318902086E-4</v>
      </c>
      <c r="AZ110">
        <v>4.1580003331426332E-4</v>
      </c>
      <c r="BA110">
        <v>5.8709502962337649E-4</v>
      </c>
      <c r="BB110">
        <v>3.937082081801838E-4</v>
      </c>
      <c r="BC110">
        <v>4.7253332882323543E-4</v>
      </c>
      <c r="BD110">
        <v>6.2937823131035985E-4</v>
      </c>
      <c r="BE110">
        <v>8.7612790998272208E-4</v>
      </c>
      <c r="BF110">
        <v>7.1981429539810348E-4</v>
      </c>
      <c r="BG110">
        <v>6.5767494465143641E-4</v>
      </c>
      <c r="BH110">
        <v>3.262646838392876E-4</v>
      </c>
      <c r="BI110">
        <v>6.2237807928045106E-4</v>
      </c>
      <c r="BJ110">
        <v>4.5276924838208752E-4</v>
      </c>
      <c r="BK110">
        <v>5.8278074284031831E-4</v>
      </c>
      <c r="BL110">
        <v>5.390672754741596E-4</v>
      </c>
      <c r="BM110">
        <v>5.5391264118679609E-4</v>
      </c>
      <c r="BN110">
        <v>8.8199521055805461E-4</v>
      </c>
      <c r="BO110">
        <v>8.6299161850348944E-4</v>
      </c>
      <c r="BP110">
        <v>3.9933224708569128E-4</v>
      </c>
      <c r="BQ110">
        <v>5.2875793412478092E-4</v>
      </c>
      <c r="BR110">
        <v>1.0655427470320103E-3</v>
      </c>
      <c r="BS110">
        <v>7.5022121693987321E-4</v>
      </c>
      <c r="BT110">
        <v>6.3682978186074693E-4</v>
      </c>
      <c r="BU110">
        <v>6.8029664923374179E-4</v>
      </c>
      <c r="BV110">
        <v>6.2162269755416792E-4</v>
      </c>
      <c r="BW110">
        <v>6.4690697807709831E-4</v>
      </c>
      <c r="BX110">
        <v>7.8311692570645077E-4</v>
      </c>
      <c r="BY110">
        <v>1.5138691006551346E-3</v>
      </c>
      <c r="BZ110">
        <v>8.5136106695363211E-4</v>
      </c>
      <c r="CA110">
        <v>5.4590707923242519E-4</v>
      </c>
      <c r="CB110">
        <v>1.310477850554913E-3</v>
      </c>
      <c r="CC110">
        <v>6.6268553274982482E-4</v>
      </c>
      <c r="CD110">
        <v>7.0751084703131798E-4</v>
      </c>
      <c r="CE110">
        <v>7.5938205918273354E-4</v>
      </c>
      <c r="CF110">
        <v>6.4840262231162721E-4</v>
      </c>
      <c r="CG110">
        <v>1.0473935291537319E-2</v>
      </c>
      <c r="CH110">
        <v>3.1294088039291929E-2</v>
      </c>
      <c r="CI110">
        <v>1.4299968903684138E-2</v>
      </c>
      <c r="CJ110">
        <v>2.23470594182138E-3</v>
      </c>
      <c r="CK110">
        <v>2.0487943874530966E-3</v>
      </c>
      <c r="CL110">
        <v>1.1200181618891975E-3</v>
      </c>
      <c r="CM110">
        <v>7.0668461662336333E-4</v>
      </c>
      <c r="CN110">
        <v>1.1620216509539625E-3</v>
      </c>
      <c r="CO110">
        <v>1.0133643506673323E-3</v>
      </c>
      <c r="CP110">
        <v>2.4030663805552632E-3</v>
      </c>
      <c r="CQ110">
        <v>1.1048585121132786E-4</v>
      </c>
      <c r="CR110">
        <v>1.9577069281642858E-4</v>
      </c>
      <c r="CS110">
        <v>8.0190690531286495E-4</v>
      </c>
      <c r="CT110">
        <v>2.4824070639824299E-3</v>
      </c>
      <c r="CU110">
        <v>8.9928499525605962E-4</v>
      </c>
      <c r="CV110">
        <v>2.3594420934154804E-3</v>
      </c>
      <c r="CW110">
        <v>2.9688930741671861E-3</v>
      </c>
      <c r="CX110">
        <v>1.0474859947230918E-3</v>
      </c>
      <c r="CY110">
        <v>1.2478585630516887E-3</v>
      </c>
      <c r="CZ110">
        <v>1.3442870011822973E-3</v>
      </c>
      <c r="DA110">
        <v>4.5493978092065734E-3</v>
      </c>
      <c r="DB110">
        <v>7.180616267011726E-3</v>
      </c>
      <c r="DC110">
        <v>4.5904181992728601E-3</v>
      </c>
      <c r="DD110">
        <v>7.6565066524542384E-4</v>
      </c>
      <c r="DE110">
        <v>2.0322782500381015E-3</v>
      </c>
      <c r="DF110">
        <v>1.0721905271430501</v>
      </c>
      <c r="DG110">
        <v>1.0854292146695532E-2</v>
      </c>
      <c r="DH110">
        <v>9.1033901970125758E-3</v>
      </c>
      <c r="DI110">
        <v>5.71143272884344E-4</v>
      </c>
      <c r="DJ110">
        <v>8.494002635787099E-4</v>
      </c>
      <c r="DK110">
        <v>2.3057844934856139E-3</v>
      </c>
      <c r="DL110">
        <v>1.5675739489841192E-3</v>
      </c>
      <c r="DM110" s="54"/>
    </row>
    <row r="111" spans="1:117" x14ac:dyDescent="0.4">
      <c r="A111">
        <v>110</v>
      </c>
      <c r="B111">
        <v>9.3129626854785254E-4</v>
      </c>
      <c r="C111">
        <v>8.0407526013901863E-4</v>
      </c>
      <c r="D111">
        <v>7.8962295801552739E-4</v>
      </c>
      <c r="E111">
        <v>2.1397809095845808E-3</v>
      </c>
      <c r="F111">
        <v>4.0791888946201257E-4</v>
      </c>
      <c r="G111">
        <v>8.3588738790708558E-4</v>
      </c>
      <c r="H111">
        <v>1.0785287098269329E-3</v>
      </c>
      <c r="I111">
        <v>1.459074471431435E-3</v>
      </c>
      <c r="J111">
        <v>1.4053560943004667E-3</v>
      </c>
      <c r="K111">
        <v>5.3812261658760208E-4</v>
      </c>
      <c r="L111">
        <v>2.7447637641962288E-3</v>
      </c>
      <c r="M111">
        <v>1.5292929026562306E-3</v>
      </c>
      <c r="N111">
        <v>1.1659546329014885E-3</v>
      </c>
      <c r="O111">
        <v>8.6135724075108041E-4</v>
      </c>
      <c r="P111">
        <v>1.0317510314114141E-3</v>
      </c>
      <c r="Q111">
        <v>9.4034530528443617E-4</v>
      </c>
      <c r="R111">
        <v>9.7959734381040096E-4</v>
      </c>
      <c r="S111">
        <v>1.3288700226621025E-3</v>
      </c>
      <c r="T111">
        <v>1.3122213756269847E-3</v>
      </c>
      <c r="U111">
        <v>8.0967280177562397E-4</v>
      </c>
      <c r="V111">
        <v>1.056172467183307E-3</v>
      </c>
      <c r="W111">
        <v>9.0818947321953637E-4</v>
      </c>
      <c r="X111">
        <v>1.890265462045273E-3</v>
      </c>
      <c r="Y111">
        <v>7.8345809762952936E-4</v>
      </c>
      <c r="Z111">
        <v>8.9299027670627852E-4</v>
      </c>
      <c r="AA111">
        <v>6.4168382330641435E-4</v>
      </c>
      <c r="AB111">
        <v>7.6675481165889181E-4</v>
      </c>
      <c r="AC111">
        <v>1.0516108947592386E-3</v>
      </c>
      <c r="AD111">
        <v>6.3494169306368997E-4</v>
      </c>
      <c r="AE111">
        <v>8.0501056527254751E-4</v>
      </c>
      <c r="AF111">
        <v>1.0716022511902577E-3</v>
      </c>
      <c r="AG111">
        <v>6.7059613604748272E-4</v>
      </c>
      <c r="AH111">
        <v>8.086806391895923E-4</v>
      </c>
      <c r="AI111">
        <v>1.3547027683110174E-3</v>
      </c>
      <c r="AJ111">
        <v>1.3942798401136393E-3</v>
      </c>
      <c r="AK111">
        <v>1.0966151990933753E-3</v>
      </c>
      <c r="AL111">
        <v>4.2631363879262903E-4</v>
      </c>
      <c r="AM111">
        <v>9.6763694818020744E-4</v>
      </c>
      <c r="AN111">
        <v>4.0265771352177943E-4</v>
      </c>
      <c r="AO111">
        <v>1.1180784094543482E-3</v>
      </c>
      <c r="AP111">
        <v>8.7926982446205203E-4</v>
      </c>
      <c r="AQ111">
        <v>1.1340209743293933E-3</v>
      </c>
      <c r="AR111">
        <v>8.7750913262701446E-4</v>
      </c>
      <c r="AS111">
        <v>1.0346901129432936E-3</v>
      </c>
      <c r="AT111">
        <v>1.2249526700062535E-3</v>
      </c>
      <c r="AU111">
        <v>1.4386671219196313E-3</v>
      </c>
      <c r="AV111">
        <v>1.5843213797278656E-3</v>
      </c>
      <c r="AW111">
        <v>7.80090136573518E-4</v>
      </c>
      <c r="AX111">
        <v>1.1467830520496356E-3</v>
      </c>
      <c r="AY111">
        <v>1.9760945735931867E-3</v>
      </c>
      <c r="AZ111">
        <v>8.8274408649674128E-4</v>
      </c>
      <c r="BA111">
        <v>1.0452095300807476E-3</v>
      </c>
      <c r="BB111">
        <v>7.9939045415359166E-4</v>
      </c>
      <c r="BC111">
        <v>9.7341535723082743E-4</v>
      </c>
      <c r="BD111">
        <v>1.400290826489056E-3</v>
      </c>
      <c r="BE111">
        <v>1.662438993501491E-3</v>
      </c>
      <c r="BF111">
        <v>1.2167116878891739E-3</v>
      </c>
      <c r="BG111">
        <v>1.0148933745817526E-3</v>
      </c>
      <c r="BH111">
        <v>8.9571712064063158E-4</v>
      </c>
      <c r="BI111">
        <v>1.0153090170663902E-3</v>
      </c>
      <c r="BJ111">
        <v>8.8966568634549594E-4</v>
      </c>
      <c r="BK111">
        <v>1.0406506741051072E-3</v>
      </c>
      <c r="BL111">
        <v>9.8799286914561186E-4</v>
      </c>
      <c r="BM111">
        <v>1.5402139313221411E-3</v>
      </c>
      <c r="BN111">
        <v>2.0808431143142384E-3</v>
      </c>
      <c r="BO111">
        <v>1.1089344131841085E-3</v>
      </c>
      <c r="BP111">
        <v>6.7922942613205515E-4</v>
      </c>
      <c r="BQ111">
        <v>9.6417926367470849E-4</v>
      </c>
      <c r="BR111">
        <v>1.6803302137899565E-3</v>
      </c>
      <c r="BS111">
        <v>2.7126043192111354E-3</v>
      </c>
      <c r="BT111">
        <v>2.5361494365010355E-3</v>
      </c>
      <c r="BU111">
        <v>2.0580314030601374E-3</v>
      </c>
      <c r="BV111">
        <v>1.9650381404572397E-3</v>
      </c>
      <c r="BW111">
        <v>2.7872708261834191E-3</v>
      </c>
      <c r="BX111">
        <v>2.7803268761055228E-3</v>
      </c>
      <c r="BY111">
        <v>1.8602975956745569E-3</v>
      </c>
      <c r="BZ111">
        <v>1.1882273169155845E-3</v>
      </c>
      <c r="CA111">
        <v>1.0190042656935713E-3</v>
      </c>
      <c r="CB111">
        <v>8.3526613399087263E-4</v>
      </c>
      <c r="CC111">
        <v>1.7377523872012235E-3</v>
      </c>
      <c r="CD111">
        <v>1.6379923565716581E-3</v>
      </c>
      <c r="CE111">
        <v>1.1927172794717466E-3</v>
      </c>
      <c r="CF111">
        <v>9.2601915908541545E-4</v>
      </c>
      <c r="CG111">
        <v>1.3011377309907343E-3</v>
      </c>
      <c r="CH111">
        <v>2.4141846529541277E-2</v>
      </c>
      <c r="CI111">
        <v>4.9618289865840763E-3</v>
      </c>
      <c r="CJ111">
        <v>4.135260027140754E-3</v>
      </c>
      <c r="CK111">
        <v>1.3887704317628034E-3</v>
      </c>
      <c r="CL111">
        <v>8.1683390206403088E-4</v>
      </c>
      <c r="CM111">
        <v>5.9167126705923789E-4</v>
      </c>
      <c r="CN111">
        <v>1.8160653431232572E-3</v>
      </c>
      <c r="CO111">
        <v>2.9092706258210593E-3</v>
      </c>
      <c r="CP111">
        <v>3.2853825599041819E-3</v>
      </c>
      <c r="CQ111">
        <v>2.0998211390324309E-4</v>
      </c>
      <c r="CR111">
        <v>3.2582310495260427E-4</v>
      </c>
      <c r="CS111">
        <v>1.8518970399228915E-3</v>
      </c>
      <c r="CT111">
        <v>3.1107579831259032E-3</v>
      </c>
      <c r="CU111">
        <v>1.6472494423723524E-3</v>
      </c>
      <c r="CV111">
        <v>2.8420815753344062E-3</v>
      </c>
      <c r="CW111">
        <v>1.9003873274294287E-3</v>
      </c>
      <c r="CX111">
        <v>2.1704627696004699E-3</v>
      </c>
      <c r="CY111">
        <v>3.9667467831973474E-3</v>
      </c>
      <c r="CZ111">
        <v>2.7444605162148363E-3</v>
      </c>
      <c r="DA111">
        <v>5.2558742817669446E-3</v>
      </c>
      <c r="DB111">
        <v>7.2299753590880636E-3</v>
      </c>
      <c r="DC111">
        <v>5.0716118865830146E-3</v>
      </c>
      <c r="DD111">
        <v>2.5229539775022502E-3</v>
      </c>
      <c r="DE111">
        <v>4.1375379573437088E-3</v>
      </c>
      <c r="DF111">
        <v>8.9475031463499798E-3</v>
      </c>
      <c r="DG111">
        <v>1.0911139664438296</v>
      </c>
      <c r="DH111">
        <v>3.6062028441074215E-2</v>
      </c>
      <c r="DI111">
        <v>1.315629946144E-3</v>
      </c>
      <c r="DJ111">
        <v>1.8283434577353772E-3</v>
      </c>
      <c r="DK111">
        <v>6.3314551521827427E-3</v>
      </c>
      <c r="DL111">
        <v>1.3251520405492369E-3</v>
      </c>
      <c r="DM111" s="54"/>
    </row>
    <row r="112" spans="1:117" x14ac:dyDescent="0.4">
      <c r="A112">
        <v>111</v>
      </c>
      <c r="B112">
        <v>2.3655443508161821E-4</v>
      </c>
      <c r="C112">
        <v>2.3931815382696034E-4</v>
      </c>
      <c r="D112">
        <v>2.1445613059415067E-4</v>
      </c>
      <c r="E112">
        <v>9.3295669608108609E-4</v>
      </c>
      <c r="F112">
        <v>7.8771604985396193E-5</v>
      </c>
      <c r="G112">
        <v>2.2466991428783914E-4</v>
      </c>
      <c r="H112">
        <v>2.3213328835137664E-4</v>
      </c>
      <c r="I112">
        <v>2.2907867971918468E-4</v>
      </c>
      <c r="J112">
        <v>1.3655578194264763E-4</v>
      </c>
      <c r="K112">
        <v>8.1494565552232652E-5</v>
      </c>
      <c r="L112">
        <v>3.7221016215029443E-4</v>
      </c>
      <c r="M112">
        <v>2.1292340049692057E-4</v>
      </c>
      <c r="N112">
        <v>2.6051706196684055E-4</v>
      </c>
      <c r="O112">
        <v>1.923137199446524E-4</v>
      </c>
      <c r="P112">
        <v>3.3385188285439449E-4</v>
      </c>
      <c r="Q112">
        <v>2.2058563337259296E-4</v>
      </c>
      <c r="R112">
        <v>2.0559369751902115E-4</v>
      </c>
      <c r="S112">
        <v>4.246904819770733E-4</v>
      </c>
      <c r="T112">
        <v>4.1310771198238165E-4</v>
      </c>
      <c r="U112">
        <v>2.1027035243747065E-4</v>
      </c>
      <c r="V112">
        <v>3.3902765015149909E-4</v>
      </c>
      <c r="W112">
        <v>2.3170230857201695E-4</v>
      </c>
      <c r="X112">
        <v>1.3405864134983028E-3</v>
      </c>
      <c r="Y112">
        <v>5.8873651363353942E-4</v>
      </c>
      <c r="Z112">
        <v>4.0054058131829516E-4</v>
      </c>
      <c r="AA112">
        <v>1.283875615974006E-4</v>
      </c>
      <c r="AB112">
        <v>1.620949573899555E-4</v>
      </c>
      <c r="AC112">
        <v>2.7526328835352474E-4</v>
      </c>
      <c r="AD112">
        <v>1.3424831368411152E-4</v>
      </c>
      <c r="AE112">
        <v>1.6400029763985534E-4</v>
      </c>
      <c r="AF112">
        <v>3.0307583891252043E-4</v>
      </c>
      <c r="AG112">
        <v>1.1902720741593355E-4</v>
      </c>
      <c r="AH112">
        <v>1.4757611841454478E-4</v>
      </c>
      <c r="AI112">
        <v>4.2488775699023659E-4</v>
      </c>
      <c r="AJ112">
        <v>4.8834333706975494E-4</v>
      </c>
      <c r="AK112">
        <v>3.5164569511208084E-4</v>
      </c>
      <c r="AL112">
        <v>1.3042069437705381E-4</v>
      </c>
      <c r="AM112">
        <v>2.8533877018479127E-4</v>
      </c>
      <c r="AN112">
        <v>7.2514949386821766E-5</v>
      </c>
      <c r="AO112">
        <v>3.7934365522983814E-4</v>
      </c>
      <c r="AP112">
        <v>2.677682439177999E-4</v>
      </c>
      <c r="AQ112">
        <v>4.093475649649101E-4</v>
      </c>
      <c r="AR112">
        <v>1.9562909206653564E-4</v>
      </c>
      <c r="AS112">
        <v>2.9838501843317222E-4</v>
      </c>
      <c r="AT112">
        <v>4.2559591153445856E-4</v>
      </c>
      <c r="AU112">
        <v>4.573235790333724E-4</v>
      </c>
      <c r="AV112">
        <v>6.3596064991414114E-4</v>
      </c>
      <c r="AW112">
        <v>2.1155572301492754E-4</v>
      </c>
      <c r="AX112">
        <v>2.4740712084075607E-4</v>
      </c>
      <c r="AY112">
        <v>2.7289015339686197E-4</v>
      </c>
      <c r="AZ112">
        <v>1.696529145609096E-4</v>
      </c>
      <c r="BA112">
        <v>3.4226336879588883E-4</v>
      </c>
      <c r="BB112">
        <v>2.475985768399498E-4</v>
      </c>
      <c r="BC112">
        <v>2.8663601508746442E-4</v>
      </c>
      <c r="BD112">
        <v>4.4801352398717329E-4</v>
      </c>
      <c r="BE112">
        <v>5.7460377483316684E-4</v>
      </c>
      <c r="BF112">
        <v>4.085081633199843E-4</v>
      </c>
      <c r="BG112">
        <v>1.3649553769733304E-4</v>
      </c>
      <c r="BH112">
        <v>3.5644622721822883E-4</v>
      </c>
      <c r="BI112">
        <v>2.2225508523513271E-4</v>
      </c>
      <c r="BJ112">
        <v>2.6147353777666936E-4</v>
      </c>
      <c r="BK112">
        <v>2.3754095442044603E-4</v>
      </c>
      <c r="BL112">
        <v>2.8488206249672614E-4</v>
      </c>
      <c r="BM112">
        <v>6.3496459741454612E-4</v>
      </c>
      <c r="BN112">
        <v>1.9581115016688755E-4</v>
      </c>
      <c r="BO112">
        <v>1.7052649731503347E-4</v>
      </c>
      <c r="BP112">
        <v>1.3054660849096938E-4</v>
      </c>
      <c r="BQ112">
        <v>2.735555919851242E-4</v>
      </c>
      <c r="BR112">
        <v>2.5709094968896068E-4</v>
      </c>
      <c r="BS112">
        <v>3.317890190484774E-4</v>
      </c>
      <c r="BT112">
        <v>3.1928543036956533E-4</v>
      </c>
      <c r="BU112">
        <v>2.6482150133879415E-4</v>
      </c>
      <c r="BV112">
        <v>4.0553420641079339E-4</v>
      </c>
      <c r="BW112">
        <v>1.6682402546715081E-4</v>
      </c>
      <c r="BX112">
        <v>1.6973562535825854E-4</v>
      </c>
      <c r="BY112">
        <v>1.7159570825060251E-4</v>
      </c>
      <c r="BZ112">
        <v>1.4401001126490556E-4</v>
      </c>
      <c r="CA112">
        <v>2.1245713266810487E-4</v>
      </c>
      <c r="CB112">
        <v>1.6022434758021484E-4</v>
      </c>
      <c r="CC112">
        <v>1.9975524701369897E-4</v>
      </c>
      <c r="CD112">
        <v>1.7307787284039913E-4</v>
      </c>
      <c r="CE112">
        <v>2.9237664667569304E-4</v>
      </c>
      <c r="CF112">
        <v>1.8046325704704989E-4</v>
      </c>
      <c r="CG112">
        <v>2.4669511369732159E-4</v>
      </c>
      <c r="CH112">
        <v>2.2359208214126322E-4</v>
      </c>
      <c r="CI112">
        <v>1.6982729915923159E-4</v>
      </c>
      <c r="CJ112">
        <v>2.154507225101852E-3</v>
      </c>
      <c r="CK112">
        <v>2.831777140527101E-4</v>
      </c>
      <c r="CL112">
        <v>1.2434316658297345E-4</v>
      </c>
      <c r="CM112">
        <v>1.1011048337250965E-4</v>
      </c>
      <c r="CN112">
        <v>2.3652468750635323E-4</v>
      </c>
      <c r="CO112">
        <v>2.5031657108137402E-4</v>
      </c>
      <c r="CP112">
        <v>3.6182907058090661E-4</v>
      </c>
      <c r="CQ112">
        <v>3.690390117613256E-5</v>
      </c>
      <c r="CR112">
        <v>5.5701798169163556E-5</v>
      </c>
      <c r="CS112">
        <v>2.3167530093892805E-4</v>
      </c>
      <c r="CT112">
        <v>4.5496731369741068E-4</v>
      </c>
      <c r="CU112">
        <v>5.5511504772427301E-4</v>
      </c>
      <c r="CV112">
        <v>4.6699272757595863E-4</v>
      </c>
      <c r="CW112">
        <v>4.1561614960502872E-4</v>
      </c>
      <c r="CX112">
        <v>2.1125802238545501E-4</v>
      </c>
      <c r="CY112">
        <v>1.7515350004114596E-4</v>
      </c>
      <c r="CZ112">
        <v>3.0556229132349896E-4</v>
      </c>
      <c r="DA112">
        <v>1.3162660922552921E-4</v>
      </c>
      <c r="DB112">
        <v>2.4108901859210702E-4</v>
      </c>
      <c r="DC112">
        <v>1.6318038751163272E-4</v>
      </c>
      <c r="DD112">
        <v>1.0471783154042916E-4</v>
      </c>
      <c r="DE112">
        <v>1.0491243874128784E-4</v>
      </c>
      <c r="DF112">
        <v>2.3847470410492947E-4</v>
      </c>
      <c r="DG112">
        <v>2.4435857711958679E-4</v>
      </c>
      <c r="DH112">
        <v>1.0183206737383301</v>
      </c>
      <c r="DI112">
        <v>4.2952570739746297E-4</v>
      </c>
      <c r="DJ112">
        <v>5.6045103406724263E-4</v>
      </c>
      <c r="DK112">
        <v>2.8209101392006046E-4</v>
      </c>
      <c r="DL112">
        <v>5.553763800652199E-5</v>
      </c>
      <c r="DM112" s="54"/>
    </row>
    <row r="113" spans="1:117" x14ac:dyDescent="0.4">
      <c r="A113">
        <v>112</v>
      </c>
      <c r="B113">
        <v>6.0572894838482353E-3</v>
      </c>
      <c r="C113">
        <v>5.0319809797824263E-3</v>
      </c>
      <c r="D113">
        <v>4.9482244055567542E-3</v>
      </c>
      <c r="E113">
        <v>9.6897102221729751E-3</v>
      </c>
      <c r="F113">
        <v>7.3603578964228922E-3</v>
      </c>
      <c r="G113">
        <v>9.22905353098585E-3</v>
      </c>
      <c r="H113">
        <v>7.8818436921183812E-3</v>
      </c>
      <c r="I113">
        <v>4.8050538268161807E-3</v>
      </c>
      <c r="J113">
        <v>2.5437360692192926E-3</v>
      </c>
      <c r="K113">
        <v>2.0721983195022583E-3</v>
      </c>
      <c r="L113">
        <v>1.0474543696425124E-2</v>
      </c>
      <c r="M113">
        <v>7.6293900184335453E-3</v>
      </c>
      <c r="N113">
        <v>5.231893139517039E-3</v>
      </c>
      <c r="O113">
        <v>6.2830169696406306E-3</v>
      </c>
      <c r="P113">
        <v>6.9313804171264905E-3</v>
      </c>
      <c r="Q113">
        <v>9.6163654323994478E-3</v>
      </c>
      <c r="R113">
        <v>7.1834468468280604E-3</v>
      </c>
      <c r="S113">
        <v>7.4302423861250305E-3</v>
      </c>
      <c r="T113">
        <v>1.1112409491950562E-2</v>
      </c>
      <c r="U113">
        <v>6.3398575115463617E-3</v>
      </c>
      <c r="V113">
        <v>6.8519868321810177E-3</v>
      </c>
      <c r="W113">
        <v>7.5427845698930913E-3</v>
      </c>
      <c r="X113">
        <v>1.1703781289121579E-2</v>
      </c>
      <c r="Y113">
        <v>7.4237928889172742E-3</v>
      </c>
      <c r="Z113">
        <v>4.8636457067956062E-3</v>
      </c>
      <c r="AA113">
        <v>1.3356062211276335E-2</v>
      </c>
      <c r="AB113">
        <v>7.6103787194351487E-3</v>
      </c>
      <c r="AC113">
        <v>5.1445815664316668E-3</v>
      </c>
      <c r="AD113">
        <v>5.1643430333174539E-3</v>
      </c>
      <c r="AE113">
        <v>1.5741086737234796E-3</v>
      </c>
      <c r="AF113">
        <v>4.9455716624351581E-3</v>
      </c>
      <c r="AG113">
        <v>1.1211498779136969E-2</v>
      </c>
      <c r="AH113">
        <v>8.2719513568636042E-3</v>
      </c>
      <c r="AI113">
        <v>8.6287061289767823E-3</v>
      </c>
      <c r="AJ113">
        <v>6.4060351261334978E-3</v>
      </c>
      <c r="AK113">
        <v>8.054223738084898E-3</v>
      </c>
      <c r="AL113">
        <v>3.1645610708821627E-3</v>
      </c>
      <c r="AM113">
        <v>7.3434974576881105E-3</v>
      </c>
      <c r="AN113">
        <v>2.6600201256163141E-3</v>
      </c>
      <c r="AO113">
        <v>8.1084541642074213E-3</v>
      </c>
      <c r="AP113">
        <v>5.9751234948890895E-3</v>
      </c>
      <c r="AQ113">
        <v>6.2114483499086026E-3</v>
      </c>
      <c r="AR113">
        <v>3.3925256373848207E-3</v>
      </c>
      <c r="AS113">
        <v>6.585322159040524E-3</v>
      </c>
      <c r="AT113">
        <v>5.190026718060587E-3</v>
      </c>
      <c r="AU113">
        <v>1.2074363702347634E-2</v>
      </c>
      <c r="AV113">
        <v>5.3378230233966841E-3</v>
      </c>
      <c r="AW113">
        <v>7.8267446446582713E-3</v>
      </c>
      <c r="AX113">
        <v>6.2430611557531867E-3</v>
      </c>
      <c r="AY113">
        <v>7.8747351236680956E-3</v>
      </c>
      <c r="AZ113">
        <v>6.2539530788086883E-3</v>
      </c>
      <c r="BA113">
        <v>5.730330593976431E-3</v>
      </c>
      <c r="BB113">
        <v>4.3213475791757999E-3</v>
      </c>
      <c r="BC113">
        <v>4.6620506095030887E-3</v>
      </c>
      <c r="BD113">
        <v>8.2028843887080455E-3</v>
      </c>
      <c r="BE113">
        <v>2.6893206217527155E-3</v>
      </c>
      <c r="BF113">
        <v>3.3229314543109221E-3</v>
      </c>
      <c r="BG113">
        <v>2.8230343029035988E-3</v>
      </c>
      <c r="BH113">
        <v>2.1522693749125919E-3</v>
      </c>
      <c r="BI113">
        <v>3.5917971657696873E-3</v>
      </c>
      <c r="BJ113">
        <v>3.3946818346654176E-3</v>
      </c>
      <c r="BK113">
        <v>4.699284831905591E-3</v>
      </c>
      <c r="BL113">
        <v>8.6905641205961594E-3</v>
      </c>
      <c r="BM113">
        <v>7.6726151248964211E-3</v>
      </c>
      <c r="BN113">
        <v>5.1705102934230598E-3</v>
      </c>
      <c r="BO113">
        <v>4.142525221597265E-3</v>
      </c>
      <c r="BP113">
        <v>3.5611270910260091E-3</v>
      </c>
      <c r="BQ113">
        <v>6.2438973958064718E-3</v>
      </c>
      <c r="BR113">
        <v>2.3713679640600803E-2</v>
      </c>
      <c r="BS113">
        <v>9.2984070502206209E-3</v>
      </c>
      <c r="BT113">
        <v>8.0072101496858547E-3</v>
      </c>
      <c r="BU113">
        <v>7.0803675993991438E-3</v>
      </c>
      <c r="BV113">
        <v>1.2299995947089923E-2</v>
      </c>
      <c r="BW113">
        <v>7.7184020478111128E-3</v>
      </c>
      <c r="BX113">
        <v>5.2152102162000055E-3</v>
      </c>
      <c r="BY113">
        <v>3.7018761213172538E-3</v>
      </c>
      <c r="BZ113">
        <v>3.5072449333948593E-3</v>
      </c>
      <c r="CA113">
        <v>6.3906109063024505E-2</v>
      </c>
      <c r="CB113">
        <v>5.769050719704771E-3</v>
      </c>
      <c r="CC113">
        <v>1.0815355934225794E-2</v>
      </c>
      <c r="CD113">
        <v>3.9062413952417946E-3</v>
      </c>
      <c r="CE113">
        <v>3.4448839307877406E-2</v>
      </c>
      <c r="CF113">
        <v>7.0306667446802381E-3</v>
      </c>
      <c r="CG113">
        <v>8.4165195478422619E-3</v>
      </c>
      <c r="CH113">
        <v>5.8584107520173049E-3</v>
      </c>
      <c r="CI113">
        <v>3.1298328993344077E-3</v>
      </c>
      <c r="CJ113">
        <v>3.4488076783390342E-3</v>
      </c>
      <c r="CK113">
        <v>8.6113702135610509E-3</v>
      </c>
      <c r="CL113">
        <v>1.0425685031371368E-3</v>
      </c>
      <c r="CM113">
        <v>1.7976853950122218E-3</v>
      </c>
      <c r="CN113">
        <v>4.5272699706010852E-3</v>
      </c>
      <c r="CO113">
        <v>4.635249943835058E-3</v>
      </c>
      <c r="CP113">
        <v>8.4113584047190489E-3</v>
      </c>
      <c r="CQ113">
        <v>1.0064184683195897E-3</v>
      </c>
      <c r="CR113">
        <v>1.3739146931340779E-3</v>
      </c>
      <c r="CS113">
        <v>3.7060986110739602E-3</v>
      </c>
      <c r="CT113">
        <v>3.3297222216817717E-3</v>
      </c>
      <c r="CU113">
        <v>8.5744554310591501E-3</v>
      </c>
      <c r="CV113">
        <v>3.9097801062879262E-3</v>
      </c>
      <c r="CW113">
        <v>1.384464353981806E-2</v>
      </c>
      <c r="CX113">
        <v>4.7770864549684352E-3</v>
      </c>
      <c r="CY113">
        <v>4.8131359858631685E-3</v>
      </c>
      <c r="CZ113">
        <v>5.3800094759497196E-3</v>
      </c>
      <c r="DA113">
        <v>2.3464870175623439E-3</v>
      </c>
      <c r="DB113">
        <v>3.904905022906855E-3</v>
      </c>
      <c r="DC113">
        <v>2.531519978258854E-3</v>
      </c>
      <c r="DD113">
        <v>2.7584900510003933E-3</v>
      </c>
      <c r="DE113">
        <v>2.6852775899566797E-3</v>
      </c>
      <c r="DF113">
        <v>8.1452577276747724E-3</v>
      </c>
      <c r="DG113">
        <v>4.5310518547949626E-3</v>
      </c>
      <c r="DH113">
        <v>5.4464799173928836E-3</v>
      </c>
      <c r="DI113">
        <v>1.006803516511307</v>
      </c>
      <c r="DJ113">
        <v>1.3990361733457635E-2</v>
      </c>
      <c r="DK113">
        <v>5.6528741284345829E-3</v>
      </c>
      <c r="DL113">
        <v>8.5379923625218917E-4</v>
      </c>
      <c r="DM113" s="54"/>
    </row>
    <row r="114" spans="1:117" x14ac:dyDescent="0.4">
      <c r="A114">
        <v>113</v>
      </c>
      <c r="B114">
        <v>1.2904532823811477E-2</v>
      </c>
      <c r="C114">
        <v>6.342713188673208E-3</v>
      </c>
      <c r="D114">
        <v>9.7903588840697487E-3</v>
      </c>
      <c r="E114">
        <v>2.6307622573474545E-2</v>
      </c>
      <c r="F114">
        <v>5.6397107444504015E-3</v>
      </c>
      <c r="G114">
        <v>1.1353228034708627E-2</v>
      </c>
      <c r="H114">
        <v>1.916788564341913E-2</v>
      </c>
      <c r="I114">
        <v>1.6215249580100812E-2</v>
      </c>
      <c r="J114">
        <v>8.8467781567837731E-3</v>
      </c>
      <c r="K114">
        <v>4.3086239590806813E-3</v>
      </c>
      <c r="L114">
        <v>5.2550330312978982E-2</v>
      </c>
      <c r="M114">
        <v>1.4248044657883607E-2</v>
      </c>
      <c r="N114">
        <v>2.2163877407666031E-2</v>
      </c>
      <c r="O114">
        <v>1.0669513579907136E-2</v>
      </c>
      <c r="P114">
        <v>1.4777506334347748E-2</v>
      </c>
      <c r="Q114">
        <v>1.0880795342703932E-2</v>
      </c>
      <c r="R114">
        <v>8.2416726912750427E-3</v>
      </c>
      <c r="S114">
        <v>1.4996682605181628E-2</v>
      </c>
      <c r="T114">
        <v>1.1569175466504567E-2</v>
      </c>
      <c r="U114">
        <v>9.620074797486472E-3</v>
      </c>
      <c r="V114">
        <v>7.8995827682382582E-3</v>
      </c>
      <c r="W114">
        <v>9.1756603019148494E-3</v>
      </c>
      <c r="X114">
        <v>9.0954619006317194E-3</v>
      </c>
      <c r="Y114">
        <v>6.0886897576069143E-3</v>
      </c>
      <c r="Z114">
        <v>9.3413381157778121E-3</v>
      </c>
      <c r="AA114">
        <v>5.8947496303588167E-3</v>
      </c>
      <c r="AB114">
        <v>7.3329415432940963E-3</v>
      </c>
      <c r="AC114">
        <v>2.7098612995848211E-2</v>
      </c>
      <c r="AD114">
        <v>3.0978652117939938E-3</v>
      </c>
      <c r="AE114">
        <v>3.0190191924601281E-3</v>
      </c>
      <c r="AF114">
        <v>1.21850816823464E-2</v>
      </c>
      <c r="AG114">
        <v>1.2789112699174354E-2</v>
      </c>
      <c r="AH114">
        <v>2.4000353283668917E-2</v>
      </c>
      <c r="AI114">
        <v>1.9374140640315556E-2</v>
      </c>
      <c r="AJ114">
        <v>2.2956544359510941E-2</v>
      </c>
      <c r="AK114">
        <v>1.6537499941682486E-2</v>
      </c>
      <c r="AL114">
        <v>1.7853107138990527E-2</v>
      </c>
      <c r="AM114">
        <v>1.1249482304533615E-2</v>
      </c>
      <c r="AN114">
        <v>3.4222237471870005E-3</v>
      </c>
      <c r="AO114">
        <v>9.037430357384732E-3</v>
      </c>
      <c r="AP114">
        <v>6.162774818017594E-3</v>
      </c>
      <c r="AQ114">
        <v>2.0494545823875575E-2</v>
      </c>
      <c r="AR114">
        <v>6.0004533590671989E-3</v>
      </c>
      <c r="AS114">
        <v>8.2927017264830434E-3</v>
      </c>
      <c r="AT114">
        <v>8.7690154625325763E-3</v>
      </c>
      <c r="AU114">
        <v>3.4946171937355025E-2</v>
      </c>
      <c r="AV114">
        <v>9.9438379822216986E-3</v>
      </c>
      <c r="AW114">
        <v>6.3934084291626678E-3</v>
      </c>
      <c r="AX114">
        <v>1.3767711856095228E-2</v>
      </c>
      <c r="AY114">
        <v>3.5749933383564476E-2</v>
      </c>
      <c r="AZ114">
        <v>7.1110273527336294E-3</v>
      </c>
      <c r="BA114">
        <v>1.0738235448478366E-2</v>
      </c>
      <c r="BB114">
        <v>7.6669426294485848E-3</v>
      </c>
      <c r="BC114">
        <v>9.8558107309175379E-3</v>
      </c>
      <c r="BD114">
        <v>6.8270707184633376E-3</v>
      </c>
      <c r="BE114">
        <v>1.1295225217807785E-2</v>
      </c>
      <c r="BF114">
        <v>5.8828746891612079E-3</v>
      </c>
      <c r="BG114">
        <v>1.6951882404865826E-2</v>
      </c>
      <c r="BH114">
        <v>4.3116130241847312E-3</v>
      </c>
      <c r="BI114">
        <v>6.6895865886055601E-3</v>
      </c>
      <c r="BJ114">
        <v>4.4591316083273397E-3</v>
      </c>
      <c r="BK114">
        <v>9.4759414859645983E-3</v>
      </c>
      <c r="BL114">
        <v>1.2761619967887054E-2</v>
      </c>
      <c r="BM114">
        <v>1.0516088442799641E-2</v>
      </c>
      <c r="BN114">
        <v>1.4637195694905148E-2</v>
      </c>
      <c r="BO114">
        <v>1.0848269127134704E-2</v>
      </c>
      <c r="BP114">
        <v>1.1014160118629053E-2</v>
      </c>
      <c r="BQ114">
        <v>1.4118485782363976E-2</v>
      </c>
      <c r="BR114">
        <v>1.2077495204050118E-2</v>
      </c>
      <c r="BS114">
        <v>1.5209983444083277E-2</v>
      </c>
      <c r="BT114">
        <v>1.0365437973901067E-2</v>
      </c>
      <c r="BU114">
        <v>1.0153147998520998E-2</v>
      </c>
      <c r="BV114">
        <v>1.0068352773105959E-2</v>
      </c>
      <c r="BW114">
        <v>1.101548425504043E-2</v>
      </c>
      <c r="BX114">
        <v>1.0669314249244262E-2</v>
      </c>
      <c r="BY114">
        <v>6.1538305042642544E-3</v>
      </c>
      <c r="BZ114">
        <v>5.691680388584178E-3</v>
      </c>
      <c r="CA114">
        <v>8.4731524231910736E-3</v>
      </c>
      <c r="CB114">
        <v>9.1584507783237477E-3</v>
      </c>
      <c r="CC114">
        <v>1.3457611039484473E-2</v>
      </c>
      <c r="CD114">
        <v>1.0041837349226432E-2</v>
      </c>
      <c r="CE114">
        <v>3.0716342219122669E-2</v>
      </c>
      <c r="CF114">
        <v>1.5407305259500563E-2</v>
      </c>
      <c r="CG114">
        <v>1.1087476951930802E-2</v>
      </c>
      <c r="CH114">
        <v>5.9615307377412028E-3</v>
      </c>
      <c r="CI114">
        <v>5.5436540393962496E-3</v>
      </c>
      <c r="CJ114">
        <v>2.8426326673002923E-2</v>
      </c>
      <c r="CK114">
        <v>3.0455671385138463E-2</v>
      </c>
      <c r="CL114">
        <v>2.0949153069150035E-3</v>
      </c>
      <c r="CM114">
        <v>4.903163399465108E-3</v>
      </c>
      <c r="CN114">
        <v>5.9455370831503875E-3</v>
      </c>
      <c r="CO114">
        <v>1.007179171313791E-2</v>
      </c>
      <c r="CP114">
        <v>1.2748895600280046E-2</v>
      </c>
      <c r="CQ114">
        <v>1.4618839570749245E-3</v>
      </c>
      <c r="CR114">
        <v>2.1905340019992116E-3</v>
      </c>
      <c r="CS114">
        <v>7.4620762395577979E-3</v>
      </c>
      <c r="CT114">
        <v>9.82527991510985E-3</v>
      </c>
      <c r="CU114">
        <v>8.1455951306641291E-3</v>
      </c>
      <c r="CV114">
        <v>8.172692410561162E-3</v>
      </c>
      <c r="CW114">
        <v>2.9140713237447661E-2</v>
      </c>
      <c r="CX114">
        <v>6.5281089438237469E-3</v>
      </c>
      <c r="CY114">
        <v>6.5396323923190914E-3</v>
      </c>
      <c r="CZ114">
        <v>7.3982690806173295E-3</v>
      </c>
      <c r="DA114">
        <v>5.8991020654149138E-3</v>
      </c>
      <c r="DB114">
        <v>8.6619510476941015E-3</v>
      </c>
      <c r="DC114">
        <v>6.2775633653544801E-3</v>
      </c>
      <c r="DD114">
        <v>3.7459107072416345E-3</v>
      </c>
      <c r="DE114">
        <v>6.3342154853860471E-3</v>
      </c>
      <c r="DF114">
        <v>7.1068769089629282E-3</v>
      </c>
      <c r="DG114">
        <v>6.507884395785429E-3</v>
      </c>
      <c r="DH114">
        <v>8.9281221549528111E-3</v>
      </c>
      <c r="DI114">
        <v>4.4926891738555916E-3</v>
      </c>
      <c r="DJ114">
        <v>1.0108442384234055</v>
      </c>
      <c r="DK114">
        <v>1.7718817916800324E-2</v>
      </c>
      <c r="DL114">
        <v>2.087969026307764E-3</v>
      </c>
      <c r="DM114" s="54"/>
    </row>
    <row r="115" spans="1:117" x14ac:dyDescent="0.4">
      <c r="A115">
        <v>114</v>
      </c>
      <c r="B115">
        <v>6.6189229920087954E-4</v>
      </c>
      <c r="C115">
        <v>5.3766019574903333E-4</v>
      </c>
      <c r="D115">
        <v>6.2210245311116103E-4</v>
      </c>
      <c r="E115">
        <v>1.6571100020996599E-3</v>
      </c>
      <c r="F115">
        <v>1.9307802878928207E-3</v>
      </c>
      <c r="G115">
        <v>8.6174719079816226E-4</v>
      </c>
      <c r="H115">
        <v>6.1336559164188289E-4</v>
      </c>
      <c r="I115">
        <v>4.8216234400704524E-4</v>
      </c>
      <c r="J115">
        <v>3.3059598339683699E-4</v>
      </c>
      <c r="K115">
        <v>1.6305452760945712E-4</v>
      </c>
      <c r="L115">
        <v>1.0831811502400516E-3</v>
      </c>
      <c r="M115">
        <v>4.5128990279172241E-4</v>
      </c>
      <c r="N115">
        <v>6.820701556998224E-4</v>
      </c>
      <c r="O115">
        <v>6.3990649248275421E-4</v>
      </c>
      <c r="P115">
        <v>8.8640089494303946E-4</v>
      </c>
      <c r="Q115">
        <v>8.3346851077611365E-4</v>
      </c>
      <c r="R115">
        <v>7.0328214239281147E-4</v>
      </c>
      <c r="S115">
        <v>8.7800209960732642E-4</v>
      </c>
      <c r="T115">
        <v>9.3787065099565077E-4</v>
      </c>
      <c r="U115">
        <v>5.7273890357171402E-4</v>
      </c>
      <c r="V115">
        <v>6.270128601105463E-4</v>
      </c>
      <c r="W115">
        <v>6.5318749581126927E-4</v>
      </c>
      <c r="X115">
        <v>1.2148213427693889E-3</v>
      </c>
      <c r="Y115">
        <v>9.4153610681650419E-4</v>
      </c>
      <c r="Z115">
        <v>7.706954259461855E-4</v>
      </c>
      <c r="AA115">
        <v>1.2687304306403687E-3</v>
      </c>
      <c r="AB115">
        <v>8.7197176932985766E-4</v>
      </c>
      <c r="AC115">
        <v>1.2316876810196168E-3</v>
      </c>
      <c r="AD115">
        <v>9.7115834134940476E-4</v>
      </c>
      <c r="AE115">
        <v>3.3698556274880831E-4</v>
      </c>
      <c r="AF115">
        <v>7.9803164804426749E-4</v>
      </c>
      <c r="AG115">
        <v>1.325514968504837E-3</v>
      </c>
      <c r="AH115">
        <v>8.0621267661915583E-4</v>
      </c>
      <c r="AI115">
        <v>1.0169035823341228E-3</v>
      </c>
      <c r="AJ115">
        <v>8.2316091584524553E-4</v>
      </c>
      <c r="AK115">
        <v>7.103126112666901E-4</v>
      </c>
      <c r="AL115">
        <v>2.8100531221792488E-4</v>
      </c>
      <c r="AM115">
        <v>8.7717717822735749E-4</v>
      </c>
      <c r="AN115">
        <v>4.0016131370489811E-4</v>
      </c>
      <c r="AO115">
        <v>8.2562960787817957E-4</v>
      </c>
      <c r="AP115">
        <v>1.1179729503832166E-3</v>
      </c>
      <c r="AQ115">
        <v>5.8497159243978754E-4</v>
      </c>
      <c r="AR115">
        <v>8.8073872721361978E-4</v>
      </c>
      <c r="AS115">
        <v>8.2777806941644041E-4</v>
      </c>
      <c r="AT115">
        <v>8.7893607284957791E-4</v>
      </c>
      <c r="AU115">
        <v>9.7304199275349758E-4</v>
      </c>
      <c r="AV115">
        <v>6.4866749352727527E-4</v>
      </c>
      <c r="AW115">
        <v>7.4110324099792475E-4</v>
      </c>
      <c r="AX115">
        <v>6.3784933409553944E-4</v>
      </c>
      <c r="AY115">
        <v>8.0218572430093679E-4</v>
      </c>
      <c r="AZ115">
        <v>6.7827515352863175E-4</v>
      </c>
      <c r="BA115">
        <v>5.531067568129909E-4</v>
      </c>
      <c r="BB115">
        <v>4.7117913998923517E-4</v>
      </c>
      <c r="BC115">
        <v>5.0797520079683025E-4</v>
      </c>
      <c r="BD115">
        <v>5.3268722298343196E-4</v>
      </c>
      <c r="BE115">
        <v>5.6785204707573479E-4</v>
      </c>
      <c r="BF115">
        <v>5.0643781251646881E-4</v>
      </c>
      <c r="BG115">
        <v>5.4712777069206313E-4</v>
      </c>
      <c r="BH115">
        <v>2.7859245925134516E-4</v>
      </c>
      <c r="BI115">
        <v>5.9853084166974486E-4</v>
      </c>
      <c r="BJ115">
        <v>5.9384910918169258E-4</v>
      </c>
      <c r="BK115">
        <v>5.4513761823339764E-4</v>
      </c>
      <c r="BL115">
        <v>6.2797762282309762E-4</v>
      </c>
      <c r="BM115">
        <v>7.952937740007504E-4</v>
      </c>
      <c r="BN115">
        <v>8.7263111963103285E-4</v>
      </c>
      <c r="BO115">
        <v>4.3530619490420605E-4</v>
      </c>
      <c r="BP115">
        <v>3.8028489050820488E-4</v>
      </c>
      <c r="BQ115">
        <v>4.8804871441318116E-4</v>
      </c>
      <c r="BR115">
        <v>3.7266955942384353E-3</v>
      </c>
      <c r="BS115">
        <v>7.9418345460048373E-4</v>
      </c>
      <c r="BT115">
        <v>8.662734267286731E-4</v>
      </c>
      <c r="BU115">
        <v>1.1890680553283931E-3</v>
      </c>
      <c r="BV115">
        <v>7.7229449422869701E-4</v>
      </c>
      <c r="BW115">
        <v>9.3238463394828403E-4</v>
      </c>
      <c r="BX115">
        <v>1.787452717832003E-3</v>
      </c>
      <c r="BY115">
        <v>2.9152908150653365E-3</v>
      </c>
      <c r="BZ115">
        <v>6.9359702248949779E-4</v>
      </c>
      <c r="CA115">
        <v>3.7448071181747414E-3</v>
      </c>
      <c r="CB115">
        <v>5.6382653461489697E-4</v>
      </c>
      <c r="CC115">
        <v>1.8501075484970953E-3</v>
      </c>
      <c r="CD115">
        <v>5.5269506895463916E-4</v>
      </c>
      <c r="CE115">
        <v>1.1994716202504165E-3</v>
      </c>
      <c r="CF115">
        <v>1.2255405767129012E-3</v>
      </c>
      <c r="CG115">
        <v>2.0102099927391645E-3</v>
      </c>
      <c r="CH115">
        <v>1.8890366493167245E-2</v>
      </c>
      <c r="CI115">
        <v>4.4021676565779363E-3</v>
      </c>
      <c r="CJ115">
        <v>4.7259435157197852E-4</v>
      </c>
      <c r="CK115">
        <v>7.8652865329446083E-4</v>
      </c>
      <c r="CL115">
        <v>5.9839600653442823E-4</v>
      </c>
      <c r="CM115">
        <v>2.6573380864089831E-4</v>
      </c>
      <c r="CN115">
        <v>9.238721690211732E-4</v>
      </c>
      <c r="CO115">
        <v>5.8272792583123243E-4</v>
      </c>
      <c r="CP115">
        <v>1.361145972439252E-3</v>
      </c>
      <c r="CQ115">
        <v>1.8313231802686065E-4</v>
      </c>
      <c r="CR115">
        <v>2.2878632730454596E-4</v>
      </c>
      <c r="CS115">
        <v>6.2612653026297813E-4</v>
      </c>
      <c r="CT115">
        <v>1.7458061078985537E-3</v>
      </c>
      <c r="CU115">
        <v>5.0972401063351157E-4</v>
      </c>
      <c r="CV115">
        <v>7.8681012151706343E-4</v>
      </c>
      <c r="CW115">
        <v>1.3373232614085767E-3</v>
      </c>
      <c r="CX115">
        <v>9.1724078889659306E-4</v>
      </c>
      <c r="CY115">
        <v>3.7660174098352438E-3</v>
      </c>
      <c r="CZ115">
        <v>6.8483706988003068E-4</v>
      </c>
      <c r="DA115">
        <v>7.9437637569317455E-4</v>
      </c>
      <c r="DB115">
        <v>1.7186645027391101E-3</v>
      </c>
      <c r="DC115">
        <v>4.0012476408183238E-4</v>
      </c>
      <c r="DD115">
        <v>1.1943442973470121E-2</v>
      </c>
      <c r="DE115">
        <v>5.1901162744682787E-3</v>
      </c>
      <c r="DF115">
        <v>9.9873650295309469E-3</v>
      </c>
      <c r="DG115">
        <v>1.6002385596921586E-3</v>
      </c>
      <c r="DH115">
        <v>4.590023573712596E-3</v>
      </c>
      <c r="DI115">
        <v>4.6327820360367371E-4</v>
      </c>
      <c r="DJ115">
        <v>1.2046029445814573E-3</v>
      </c>
      <c r="DK115">
        <v>1.0127468199705263</v>
      </c>
      <c r="DL115">
        <v>4.5586173899854167E-4</v>
      </c>
      <c r="DM115" s="54"/>
    </row>
    <row r="116" spans="1:117" x14ac:dyDescent="0.4">
      <c r="A116">
        <v>115</v>
      </c>
      <c r="B116">
        <v>2.0692309786203111E-4</v>
      </c>
      <c r="C116">
        <v>1.820922931619519E-4</v>
      </c>
      <c r="D116">
        <v>1.7664129179952769E-4</v>
      </c>
      <c r="E116">
        <v>2.0808568033861495E-4</v>
      </c>
      <c r="F116">
        <v>8.3257288253900369E-5</v>
      </c>
      <c r="G116">
        <v>1.8213751233356936E-4</v>
      </c>
      <c r="H116">
        <v>2.14965372242069E-4</v>
      </c>
      <c r="I116">
        <v>2.5228563400202204E-4</v>
      </c>
      <c r="J116">
        <v>2.3129042648138863E-4</v>
      </c>
      <c r="K116">
        <v>1.9236851750742257E-4</v>
      </c>
      <c r="L116">
        <v>1.1484500065147946E-3</v>
      </c>
      <c r="M116">
        <v>2.2500313924565633E-4</v>
      </c>
      <c r="N116">
        <v>2.7611633619725441E-4</v>
      </c>
      <c r="O116">
        <v>3.7160337273063658E-4</v>
      </c>
      <c r="P116">
        <v>1.5714408617058725E-4</v>
      </c>
      <c r="Q116">
        <v>2.002787105695522E-4</v>
      </c>
      <c r="R116">
        <v>2.2413230085246874E-4</v>
      </c>
      <c r="S116">
        <v>1.8269653728986496E-4</v>
      </c>
      <c r="T116">
        <v>3.5010759586285596E-4</v>
      </c>
      <c r="U116">
        <v>4.0370604268285279E-4</v>
      </c>
      <c r="V116">
        <v>2.4660203702849497E-4</v>
      </c>
      <c r="W116">
        <v>2.0555986917731049E-4</v>
      </c>
      <c r="X116">
        <v>3.7608911588345119E-4</v>
      </c>
      <c r="Y116">
        <v>1.7030000911804328E-4</v>
      </c>
      <c r="Z116">
        <v>7.1051791807679203E-4</v>
      </c>
      <c r="AA116">
        <v>6.0690744947756677E-4</v>
      </c>
      <c r="AB116">
        <v>2.9459609115168141E-4</v>
      </c>
      <c r="AC116">
        <v>2.9645050088345897E-4</v>
      </c>
      <c r="AD116">
        <v>6.4481523812489933E-4</v>
      </c>
      <c r="AE116">
        <v>1.3099028264675595E-4</v>
      </c>
      <c r="AF116">
        <v>2.8060529301960512E-4</v>
      </c>
      <c r="AG116">
        <v>1.8353539347025651E-4</v>
      </c>
      <c r="AH116">
        <v>2.8204389972305284E-4</v>
      </c>
      <c r="AI116">
        <v>7.0497178432945814E-4</v>
      </c>
      <c r="AJ116">
        <v>1.1458321855036531E-3</v>
      </c>
      <c r="AK116">
        <v>6.1560067567159843E-4</v>
      </c>
      <c r="AL116">
        <v>1.2842883802301514E-4</v>
      </c>
      <c r="AM116">
        <v>7.2308956244858565E-4</v>
      </c>
      <c r="AN116">
        <v>1.2221702719870069E-4</v>
      </c>
      <c r="AO116">
        <v>1.0659525738372479E-3</v>
      </c>
      <c r="AP116">
        <v>8.5857970989015994E-4</v>
      </c>
      <c r="AQ116">
        <v>8.3358414836849767E-4</v>
      </c>
      <c r="AR116">
        <v>3.9834064892093187E-4</v>
      </c>
      <c r="AS116">
        <v>2.221752210965635E-4</v>
      </c>
      <c r="AT116">
        <v>1.6152091430219926E-4</v>
      </c>
      <c r="AU116">
        <v>5.0903334042071136E-4</v>
      </c>
      <c r="AV116">
        <v>3.6932740247340359E-4</v>
      </c>
      <c r="AW116">
        <v>1.758886498197074E-4</v>
      </c>
      <c r="AX116">
        <v>5.256681139707704E-4</v>
      </c>
      <c r="AY116">
        <v>7.9751248358482247E-4</v>
      </c>
      <c r="AZ116">
        <v>2.4064579972968723E-4</v>
      </c>
      <c r="BA116">
        <v>4.0195133267662074E-4</v>
      </c>
      <c r="BB116">
        <v>2.1455633913503705E-4</v>
      </c>
      <c r="BC116">
        <v>3.7057300201364643E-4</v>
      </c>
      <c r="BD116">
        <v>1.4232009917282044E-3</v>
      </c>
      <c r="BE116">
        <v>7.3488308188839817E-4</v>
      </c>
      <c r="BF116">
        <v>8.6190389224176714E-4</v>
      </c>
      <c r="BG116">
        <v>2.4485896065347222E-4</v>
      </c>
      <c r="BH116">
        <v>2.1121242837778627E-4</v>
      </c>
      <c r="BI116">
        <v>2.4321717457332297E-4</v>
      </c>
      <c r="BJ116">
        <v>2.4826336985303706E-4</v>
      </c>
      <c r="BK116">
        <v>3.3031281875588073E-4</v>
      </c>
      <c r="BL116">
        <v>6.034401901434276E-4</v>
      </c>
      <c r="BM116">
        <v>3.2923274185878712E-4</v>
      </c>
      <c r="BN116">
        <v>3.6416335187587694E-4</v>
      </c>
      <c r="BO116">
        <v>3.2805232681435369E-4</v>
      </c>
      <c r="BP116">
        <v>2.1767632314863806E-4</v>
      </c>
      <c r="BQ116">
        <v>2.4316768196332495E-4</v>
      </c>
      <c r="BR116">
        <v>2.3950898029685692E-3</v>
      </c>
      <c r="BS116">
        <v>2.1200459479724354E-3</v>
      </c>
      <c r="BT116">
        <v>2.5262870701136773E-3</v>
      </c>
      <c r="BU116">
        <v>1.5007683673354812E-3</v>
      </c>
      <c r="BV116">
        <v>1.0017978100677189E-3</v>
      </c>
      <c r="BW116">
        <v>2.3713396274420491E-4</v>
      </c>
      <c r="BX116">
        <v>2.984915946771805E-4</v>
      </c>
      <c r="BY116">
        <v>2.9889320323967509E-4</v>
      </c>
      <c r="BZ116">
        <v>2.4122932703541899E-4</v>
      </c>
      <c r="CA116">
        <v>2.6854792347859823E-4</v>
      </c>
      <c r="CB116">
        <v>3.2009794726239356E-4</v>
      </c>
      <c r="CC116">
        <v>5.9967452408521795E-4</v>
      </c>
      <c r="CD116">
        <v>1.8142003452104377E-4</v>
      </c>
      <c r="CE116">
        <v>2.4556375072795232E-4</v>
      </c>
      <c r="CF116">
        <v>2.5013073382766583E-4</v>
      </c>
      <c r="CG116">
        <v>5.5812569411970662E-4</v>
      </c>
      <c r="CH116">
        <v>2.391716938085021E-4</v>
      </c>
      <c r="CI116">
        <v>1.8758923692938951E-4</v>
      </c>
      <c r="CJ116">
        <v>2.0816647552669988E-4</v>
      </c>
      <c r="CK116">
        <v>3.4940169212398535E-4</v>
      </c>
      <c r="CL116">
        <v>6.4227309208806787E-5</v>
      </c>
      <c r="CM116">
        <v>1.6318148678570873E-4</v>
      </c>
      <c r="CN116">
        <v>5.0287991482705083E-4</v>
      </c>
      <c r="CO116">
        <v>2.7445395470867889E-4</v>
      </c>
      <c r="CP116">
        <v>5.2241882391899398E-4</v>
      </c>
      <c r="CQ116">
        <v>1.078747176658177E-4</v>
      </c>
      <c r="CR116">
        <v>1.4282203040424712E-4</v>
      </c>
      <c r="CS116">
        <v>2.7565944451554708E-4</v>
      </c>
      <c r="CT116">
        <v>7.8640998977981904E-4</v>
      </c>
      <c r="CU116">
        <v>2.9671406216283803E-4</v>
      </c>
      <c r="CV116">
        <v>3.7955552268239038E-4</v>
      </c>
      <c r="CW116">
        <v>4.6236138997972511E-4</v>
      </c>
      <c r="CX116">
        <v>2.933843775367969E-4</v>
      </c>
      <c r="CY116">
        <v>8.4720781718277093E-3</v>
      </c>
      <c r="CZ116">
        <v>4.6642551640450777E-4</v>
      </c>
      <c r="DA116">
        <v>6.5368586708124696E-4</v>
      </c>
      <c r="DB116">
        <v>1.0375336567108721E-3</v>
      </c>
      <c r="DC116">
        <v>2.7424539652525908E-4</v>
      </c>
      <c r="DD116">
        <v>7.8202008127896752E-4</v>
      </c>
      <c r="DE116">
        <v>1.1469230816196583E-3</v>
      </c>
      <c r="DF116">
        <v>2.5840795379886025E-4</v>
      </c>
      <c r="DG116">
        <v>1.5287288021760483E-3</v>
      </c>
      <c r="DH116">
        <v>4.5145862407934046E-4</v>
      </c>
      <c r="DI116">
        <v>2.1072707770392914E-4</v>
      </c>
      <c r="DJ116">
        <v>2.7046656475667374E-4</v>
      </c>
      <c r="DK116">
        <v>1.7725743246997184E-3</v>
      </c>
      <c r="DL116">
        <v>1.0001155954221943</v>
      </c>
      <c r="DM116" s="54"/>
    </row>
    <row r="117" spans="1:117" x14ac:dyDescent="0.4">
      <c r="DM117" s="54"/>
    </row>
    <row r="119" spans="1:117" x14ac:dyDescent="0.4">
      <c r="DM119" s="100"/>
    </row>
    <row r="120" spans="1:117" x14ac:dyDescent="0.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c r="DA120" s="54"/>
      <c r="DB120" s="54"/>
      <c r="DC120" s="54"/>
      <c r="DD120" s="54"/>
      <c r="DE120" s="54"/>
      <c r="DF120" s="54"/>
      <c r="DG120" s="54"/>
      <c r="DH120" s="54"/>
      <c r="DI120" s="54"/>
      <c r="DJ120" s="54"/>
      <c r="DK120" s="54"/>
      <c r="DL120" s="54"/>
      <c r="DM120" s="54"/>
    </row>
    <row r="121" spans="1:117" x14ac:dyDescent="0.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54"/>
      <c r="DI121" s="54"/>
      <c r="DJ121" s="54"/>
      <c r="DK121" s="54"/>
      <c r="DL121" s="54"/>
      <c r="DM121" s="54"/>
    </row>
    <row r="122" spans="1:117" x14ac:dyDescent="0.4">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c r="BG122" s="61"/>
      <c r="BH122" s="61"/>
      <c r="BI122" s="61"/>
      <c r="BJ122" s="61"/>
      <c r="BK122" s="61"/>
      <c r="BL122" s="61"/>
      <c r="BM122" s="61"/>
      <c r="BN122" s="61"/>
      <c r="BO122" s="61"/>
      <c r="BP122" s="61"/>
      <c r="BQ122" s="61"/>
      <c r="BR122" s="61"/>
      <c r="BS122" s="61"/>
      <c r="BT122" s="61"/>
      <c r="BU122" s="61"/>
      <c r="BV122" s="61"/>
      <c r="BW122" s="61"/>
      <c r="BX122" s="61"/>
      <c r="BY122" s="61"/>
      <c r="BZ122" s="61"/>
      <c r="CA122" s="61"/>
      <c r="CB122" s="61"/>
      <c r="CC122" s="61"/>
      <c r="CD122" s="61"/>
      <c r="CE122" s="61"/>
      <c r="CF122" s="61"/>
      <c r="CG122" s="61"/>
      <c r="CH122" s="61"/>
      <c r="CI122" s="61"/>
      <c r="CJ122" s="61"/>
      <c r="CK122" s="61"/>
      <c r="CL122" s="61"/>
      <c r="CM122" s="61"/>
      <c r="CN122" s="61"/>
      <c r="CO122" s="61"/>
      <c r="CP122" s="61"/>
      <c r="CQ122" s="61"/>
      <c r="CR122" s="61"/>
      <c r="CS122" s="61"/>
      <c r="CT122" s="61"/>
      <c r="CU122" s="61"/>
      <c r="CV122" s="61"/>
      <c r="CW122" s="61"/>
      <c r="CX122" s="61"/>
      <c r="CY122" s="61"/>
      <c r="CZ122" s="61"/>
      <c r="DA122" s="61"/>
      <c r="DB122" s="61"/>
      <c r="DC122" s="61"/>
      <c r="DD122" s="61"/>
      <c r="DE122" s="61"/>
      <c r="DF122" s="61"/>
      <c r="DG122" s="61"/>
      <c r="DH122" s="61"/>
      <c r="DI122" s="61"/>
      <c r="DJ122" s="61"/>
      <c r="DK122" s="61"/>
      <c r="DL122" s="61"/>
      <c r="DM122" s="54"/>
    </row>
    <row r="123" spans="1:117" x14ac:dyDescent="0.4">
      <c r="DM123" s="100"/>
    </row>
    <row r="124" spans="1:117" x14ac:dyDescent="0.4">
      <c r="DM124" s="100"/>
    </row>
    <row r="125" spans="1:117" x14ac:dyDescent="0.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c r="DK125" s="54"/>
      <c r="DL125" s="54"/>
      <c r="DM125" s="100"/>
    </row>
    <row r="126" spans="1:117" x14ac:dyDescent="0.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c r="DA126" s="54"/>
      <c r="DB126" s="54"/>
      <c r="DC126" s="54"/>
      <c r="DD126" s="54"/>
      <c r="DE126" s="54"/>
      <c r="DF126" s="54"/>
      <c r="DG126" s="54"/>
      <c r="DH126" s="54"/>
      <c r="DI126" s="54"/>
      <c r="DJ126" s="54"/>
      <c r="DK126" s="54"/>
      <c r="DL126" s="54"/>
    </row>
    <row r="127" spans="1:117" x14ac:dyDescent="0.4">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c r="BG127" s="61"/>
      <c r="BH127" s="61"/>
      <c r="BI127" s="61"/>
      <c r="BJ127" s="61"/>
      <c r="BK127" s="61"/>
      <c r="BL127" s="61"/>
      <c r="BM127" s="61"/>
      <c r="BN127" s="61"/>
      <c r="BO127" s="61"/>
      <c r="BP127" s="61"/>
      <c r="BQ127" s="61"/>
      <c r="BR127" s="61"/>
      <c r="BS127" s="61"/>
      <c r="BT127" s="61"/>
      <c r="BU127" s="61"/>
      <c r="BV127" s="61"/>
      <c r="BW127" s="61"/>
      <c r="BX127" s="61"/>
      <c r="BY127" s="61"/>
      <c r="BZ127" s="61"/>
      <c r="CA127" s="61"/>
      <c r="CB127" s="61"/>
      <c r="CC127" s="61"/>
      <c r="CD127" s="61"/>
      <c r="CE127" s="61"/>
      <c r="CF127" s="61"/>
      <c r="CG127" s="61"/>
      <c r="CH127" s="61"/>
      <c r="CI127" s="61"/>
      <c r="CJ127" s="61"/>
      <c r="CK127" s="61"/>
      <c r="CL127" s="61"/>
      <c r="CM127" s="61"/>
      <c r="CN127" s="61"/>
      <c r="CO127" s="61"/>
      <c r="CP127" s="61"/>
      <c r="CQ127" s="61"/>
      <c r="CR127" s="61"/>
      <c r="CS127" s="61"/>
      <c r="CT127" s="61"/>
      <c r="CU127" s="61"/>
      <c r="CV127" s="61"/>
      <c r="CW127" s="61"/>
      <c r="CX127" s="61"/>
      <c r="CY127" s="61"/>
      <c r="CZ127" s="61"/>
      <c r="DA127" s="61"/>
      <c r="DB127" s="61"/>
      <c r="DC127" s="61"/>
      <c r="DD127" s="61"/>
      <c r="DE127" s="61"/>
      <c r="DF127" s="61"/>
      <c r="DG127" s="61"/>
      <c r="DH127" s="61"/>
      <c r="DI127" s="61"/>
      <c r="DJ127" s="61"/>
      <c r="DK127" s="61"/>
      <c r="DL127" s="61"/>
      <c r="DM127" s="100"/>
    </row>
    <row r="128" spans="1:117" x14ac:dyDescent="0.4">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c r="BG128" s="61"/>
      <c r="BH128" s="61"/>
      <c r="BI128" s="61"/>
      <c r="BJ128" s="61"/>
      <c r="BK128" s="61"/>
      <c r="BL128" s="61"/>
      <c r="BM128" s="61"/>
      <c r="BN128" s="61"/>
      <c r="BO128" s="61"/>
      <c r="BP128" s="61"/>
      <c r="BQ128" s="61"/>
      <c r="BR128" s="61"/>
      <c r="BS128" s="61"/>
      <c r="BT128" s="61"/>
      <c r="BU128" s="61"/>
      <c r="BV128" s="61"/>
      <c r="BW128" s="61"/>
      <c r="BX128" s="61"/>
      <c r="BY128" s="61"/>
      <c r="BZ128" s="61"/>
      <c r="CA128" s="61"/>
      <c r="CB128" s="61"/>
      <c r="CC128" s="61"/>
      <c r="CD128" s="61"/>
      <c r="CE128" s="61"/>
      <c r="CF128" s="61"/>
      <c r="CG128" s="61"/>
      <c r="CH128" s="61"/>
      <c r="CI128" s="61"/>
      <c r="CJ128" s="61"/>
      <c r="CK128" s="61"/>
      <c r="CL128" s="61"/>
      <c r="CM128" s="61"/>
      <c r="CN128" s="61"/>
      <c r="CO128" s="61"/>
      <c r="CP128" s="61"/>
      <c r="CQ128" s="61"/>
      <c r="CR128" s="61"/>
      <c r="CS128" s="61"/>
      <c r="CT128" s="61"/>
      <c r="CU128" s="61"/>
      <c r="CV128" s="61"/>
      <c r="CW128" s="61"/>
      <c r="CX128" s="61"/>
      <c r="CY128" s="61"/>
      <c r="CZ128" s="61"/>
      <c r="DA128" s="61"/>
      <c r="DB128" s="61"/>
      <c r="DC128" s="61"/>
      <c r="DD128" s="61"/>
      <c r="DE128" s="61"/>
      <c r="DF128" s="61"/>
      <c r="DG128" s="61"/>
      <c r="DH128" s="61"/>
      <c r="DI128" s="61"/>
      <c r="DJ128" s="61"/>
      <c r="DK128" s="61"/>
      <c r="DL128" s="61"/>
      <c r="DM128" s="100"/>
    </row>
    <row r="129" spans="2:117" x14ac:dyDescent="0.4">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s="61"/>
      <c r="BA129" s="61"/>
      <c r="BB129" s="61"/>
      <c r="BC129" s="61"/>
      <c r="BD129" s="61"/>
      <c r="BE129" s="61"/>
      <c r="BF129" s="61"/>
      <c r="BG129" s="61"/>
      <c r="BH129" s="61"/>
      <c r="BI129" s="61"/>
      <c r="BJ129" s="61"/>
      <c r="BK129" s="61"/>
      <c r="BL129" s="61"/>
      <c r="BM129" s="61"/>
      <c r="BN129" s="61"/>
      <c r="BO129" s="61"/>
      <c r="BP129" s="61"/>
      <c r="BQ129" s="61"/>
      <c r="BR129" s="61"/>
      <c r="BS129" s="61"/>
      <c r="BT129" s="61"/>
      <c r="BU129" s="61"/>
      <c r="BV129" s="61"/>
      <c r="BW129" s="61"/>
      <c r="BX129" s="61"/>
      <c r="BY129" s="61"/>
      <c r="BZ129" s="61"/>
      <c r="CA129" s="61"/>
      <c r="CB129" s="61"/>
      <c r="CC129" s="61"/>
      <c r="CD129" s="61"/>
      <c r="CE129" s="61"/>
      <c r="CF129" s="61"/>
      <c r="CG129" s="61"/>
      <c r="CH129" s="61"/>
      <c r="CI129" s="61"/>
      <c r="CJ129" s="61"/>
      <c r="CK129" s="61"/>
      <c r="CL129" s="61"/>
      <c r="CM129" s="61"/>
      <c r="CN129" s="61"/>
      <c r="CO129" s="61"/>
      <c r="CP129" s="61"/>
      <c r="CQ129" s="61"/>
      <c r="CR129" s="61"/>
      <c r="CS129" s="61"/>
      <c r="CT129" s="61"/>
      <c r="CU129" s="61"/>
      <c r="CV129" s="61"/>
      <c r="CW129" s="61"/>
      <c r="CX129" s="61"/>
      <c r="CY129" s="61"/>
      <c r="CZ129" s="61"/>
      <c r="DA129" s="61"/>
      <c r="DB129" s="61"/>
      <c r="DC129" s="61"/>
      <c r="DD129" s="61"/>
      <c r="DE129" s="61"/>
      <c r="DF129" s="61"/>
      <c r="DG129" s="61"/>
      <c r="DH129" s="61"/>
      <c r="DI129" s="61"/>
      <c r="DJ129" s="61"/>
      <c r="DK129" s="61"/>
      <c r="DL129" s="61"/>
      <c r="DM129" s="100"/>
    </row>
    <row r="130" spans="2:117" x14ac:dyDescent="0.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c r="DA130" s="54"/>
      <c r="DB130" s="54"/>
      <c r="DC130" s="54"/>
      <c r="DD130" s="54"/>
      <c r="DE130" s="54"/>
      <c r="DF130" s="54"/>
      <c r="DG130" s="54"/>
      <c r="DH130" s="54"/>
      <c r="DI130" s="54"/>
      <c r="DJ130" s="54"/>
      <c r="DK130" s="54"/>
      <c r="DL130" s="54"/>
      <c r="DM130" s="100"/>
    </row>
    <row r="131" spans="2:117" x14ac:dyDescent="0.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54"/>
      <c r="DI131" s="54"/>
      <c r="DJ131" s="54"/>
      <c r="DK131" s="54"/>
      <c r="DL131" s="54"/>
      <c r="DM131" s="100"/>
    </row>
    <row r="132" spans="2:117" x14ac:dyDescent="0.4">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c r="BG132" s="61"/>
      <c r="BH132" s="61"/>
      <c r="BI132" s="61"/>
      <c r="BJ132" s="61"/>
      <c r="BK132" s="61"/>
      <c r="BL132" s="61"/>
      <c r="BM132" s="61"/>
      <c r="BN132" s="61"/>
      <c r="BO132" s="61"/>
      <c r="BP132" s="61"/>
      <c r="BQ132" s="61"/>
      <c r="BR132" s="61"/>
      <c r="BS132" s="61"/>
      <c r="BT132" s="61"/>
      <c r="BU132" s="61"/>
      <c r="BV132" s="61"/>
      <c r="BW132" s="61"/>
      <c r="BX132" s="61"/>
      <c r="BY132" s="61"/>
      <c r="BZ132" s="61"/>
      <c r="CA132" s="61"/>
      <c r="CB132" s="61"/>
      <c r="CC132" s="61"/>
      <c r="CD132" s="61"/>
      <c r="CE132" s="61"/>
      <c r="CF132" s="61"/>
      <c r="CG132" s="61"/>
      <c r="CH132" s="61"/>
      <c r="CI132" s="61"/>
      <c r="CJ132" s="61"/>
      <c r="CK132" s="61"/>
      <c r="CL132" s="61"/>
      <c r="CM132" s="61"/>
      <c r="CN132" s="61"/>
      <c r="CO132" s="61"/>
      <c r="CP132" s="61"/>
      <c r="CQ132" s="61"/>
      <c r="CR132" s="61"/>
      <c r="CS132" s="61"/>
      <c r="CT132" s="61"/>
      <c r="CU132" s="61"/>
      <c r="CV132" s="61"/>
      <c r="CW132" s="61"/>
      <c r="CX132" s="61"/>
      <c r="CY132" s="61"/>
      <c r="CZ132" s="61"/>
      <c r="DA132" s="61"/>
      <c r="DB132" s="61"/>
      <c r="DC132" s="61"/>
      <c r="DD132" s="61"/>
      <c r="DE132" s="61"/>
      <c r="DF132" s="61"/>
      <c r="DG132" s="61"/>
      <c r="DH132" s="61"/>
      <c r="DI132" s="61"/>
      <c r="DJ132" s="61"/>
      <c r="DK132" s="61"/>
      <c r="DL132" s="61"/>
      <c r="DM132" s="100"/>
    </row>
    <row r="133" spans="2:117" x14ac:dyDescent="0.4">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c r="AI133" s="61"/>
      <c r="AJ133" s="61"/>
      <c r="AK133" s="61"/>
      <c r="AL133" s="61"/>
      <c r="AM133" s="61"/>
      <c r="AN133" s="61"/>
      <c r="AO133" s="61"/>
      <c r="AP133" s="61"/>
      <c r="AQ133" s="61"/>
      <c r="AR133" s="61"/>
      <c r="AS133" s="61"/>
      <c r="AT133" s="61"/>
      <c r="AU133" s="61"/>
      <c r="AV133" s="61"/>
      <c r="AW133" s="61"/>
      <c r="AX133" s="61"/>
      <c r="AY133" s="61"/>
      <c r="AZ133" s="61"/>
      <c r="BA133" s="61"/>
      <c r="BB133" s="61"/>
      <c r="BC133" s="61"/>
      <c r="BD133" s="61"/>
      <c r="BE133" s="61"/>
      <c r="BF133" s="61"/>
      <c r="BG133" s="61"/>
      <c r="BH133" s="61"/>
      <c r="BI133" s="61"/>
      <c r="BJ133" s="61"/>
      <c r="BK133" s="61"/>
      <c r="BL133" s="61"/>
      <c r="BM133" s="61"/>
      <c r="BN133" s="61"/>
      <c r="BO133" s="61"/>
      <c r="BP133" s="61"/>
      <c r="BQ133" s="61"/>
      <c r="BR133" s="61"/>
      <c r="BS133" s="61"/>
      <c r="BT133" s="61"/>
      <c r="BU133" s="61"/>
      <c r="BV133" s="61"/>
      <c r="BW133" s="61"/>
      <c r="BX133" s="61"/>
      <c r="BY133" s="61"/>
      <c r="BZ133" s="61"/>
      <c r="CA133" s="61"/>
      <c r="CB133" s="61"/>
      <c r="CC133" s="61"/>
      <c r="CD133" s="61"/>
      <c r="CE133" s="61"/>
      <c r="CF133" s="61"/>
      <c r="CG133" s="61"/>
      <c r="CH133" s="61"/>
      <c r="CI133" s="61"/>
      <c r="CJ133" s="61"/>
      <c r="CK133" s="61"/>
      <c r="CL133" s="61"/>
      <c r="CM133" s="61"/>
      <c r="CN133" s="61"/>
      <c r="CO133" s="61"/>
      <c r="CP133" s="61"/>
      <c r="CQ133" s="61"/>
      <c r="CR133" s="61"/>
      <c r="CS133" s="61"/>
      <c r="CT133" s="61"/>
      <c r="CU133" s="61"/>
      <c r="CV133" s="61"/>
      <c r="CW133" s="61"/>
      <c r="CX133" s="61"/>
      <c r="CY133" s="61"/>
      <c r="CZ133" s="61"/>
      <c r="DA133" s="61"/>
      <c r="DB133" s="61"/>
      <c r="DC133" s="61"/>
      <c r="DD133" s="61"/>
      <c r="DE133" s="61"/>
      <c r="DF133" s="61"/>
      <c r="DG133" s="61"/>
      <c r="DH133" s="61"/>
      <c r="DI133" s="61"/>
      <c r="DJ133" s="61"/>
      <c r="DK133" s="61"/>
      <c r="DL133" s="61"/>
      <c r="DM133" s="100"/>
    </row>
    <row r="134" spans="2:117" x14ac:dyDescent="0.4">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61"/>
      <c r="CW134" s="61"/>
      <c r="CX134" s="61"/>
      <c r="CY134" s="61"/>
      <c r="CZ134" s="61"/>
      <c r="DA134" s="61"/>
      <c r="DB134" s="61"/>
      <c r="DC134" s="61"/>
      <c r="DD134" s="61"/>
      <c r="DE134" s="61"/>
      <c r="DF134" s="61"/>
      <c r="DG134" s="61"/>
      <c r="DH134" s="61"/>
      <c r="DI134" s="61"/>
      <c r="DJ134" s="61"/>
      <c r="DK134" s="61"/>
      <c r="DL134" s="61"/>
      <c r="DM134" s="100"/>
    </row>
    <row r="135" spans="2:117" s="101" customFormat="1" x14ac:dyDescent="0.4"/>
    <row r="136" spans="2:117" x14ac:dyDescent="0.4">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c r="AI136" s="61"/>
      <c r="AJ136" s="61"/>
      <c r="AK136" s="61"/>
      <c r="AL136" s="61"/>
      <c r="AM136" s="61"/>
      <c r="AN136" s="61"/>
      <c r="AO136" s="61"/>
      <c r="AP136" s="61"/>
      <c r="AQ136" s="61"/>
      <c r="AR136" s="61"/>
      <c r="AS136" s="61"/>
      <c r="AT136" s="61"/>
      <c r="AU136" s="61"/>
      <c r="AV136" s="61"/>
      <c r="AW136" s="61"/>
      <c r="AX136" s="61"/>
      <c r="AY136" s="61"/>
      <c r="AZ136" s="61"/>
      <c r="BA136" s="61"/>
      <c r="BB136" s="61"/>
      <c r="BC136" s="61"/>
      <c r="BD136" s="61"/>
      <c r="BE136" s="61"/>
      <c r="BF136" s="61"/>
      <c r="BG136" s="61"/>
      <c r="BH136" s="61"/>
      <c r="BI136" s="61"/>
      <c r="BJ136" s="61"/>
      <c r="BK136" s="61"/>
      <c r="BL136" s="61"/>
      <c r="BM136" s="61"/>
      <c r="BN136" s="61"/>
      <c r="BO136" s="61"/>
      <c r="BP136" s="61"/>
      <c r="BQ136" s="61"/>
      <c r="BR136" s="61"/>
      <c r="BS136" s="61"/>
      <c r="BT136" s="61"/>
      <c r="BU136" s="61"/>
      <c r="BV136" s="61"/>
      <c r="BW136" s="61"/>
      <c r="BX136" s="61"/>
      <c r="BY136" s="61"/>
      <c r="BZ136" s="61"/>
      <c r="CA136" s="61"/>
      <c r="CB136" s="61"/>
      <c r="CC136" s="61"/>
      <c r="CD136" s="61"/>
      <c r="CE136" s="61"/>
      <c r="CF136" s="61"/>
      <c r="CG136" s="61"/>
      <c r="CH136" s="61"/>
      <c r="CI136" s="61"/>
      <c r="CJ136" s="61"/>
      <c r="CK136" s="61"/>
      <c r="CL136" s="61"/>
      <c r="CM136" s="61"/>
      <c r="CN136" s="61"/>
      <c r="CO136" s="61"/>
      <c r="CP136" s="61"/>
      <c r="CQ136" s="61"/>
      <c r="CR136" s="61"/>
      <c r="CS136" s="61"/>
      <c r="CT136" s="61"/>
      <c r="CU136" s="61"/>
      <c r="CV136" s="61"/>
      <c r="CW136" s="61"/>
      <c r="CX136" s="61"/>
      <c r="CY136" s="61"/>
      <c r="CZ136" s="61"/>
      <c r="DA136" s="61"/>
      <c r="DB136" s="61"/>
      <c r="DC136" s="61"/>
      <c r="DD136" s="61"/>
      <c r="DE136" s="61"/>
      <c r="DF136" s="61"/>
      <c r="DG136" s="61"/>
      <c r="DH136" s="61"/>
      <c r="DI136" s="61"/>
      <c r="DJ136" s="61"/>
      <c r="DK136" s="61"/>
      <c r="DL136" s="61"/>
      <c r="DM136" s="100"/>
    </row>
    <row r="137" spans="2:117" x14ac:dyDescent="0.4">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c r="AI137" s="61"/>
      <c r="AJ137" s="61"/>
      <c r="AK137" s="61"/>
      <c r="AL137" s="61"/>
      <c r="AM137" s="61"/>
      <c r="AN137" s="61"/>
      <c r="AO137" s="61"/>
      <c r="AP137" s="61"/>
      <c r="AQ137" s="61"/>
      <c r="AR137" s="61"/>
      <c r="AS137" s="61"/>
      <c r="AT137" s="61"/>
      <c r="AU137" s="61"/>
      <c r="AV137" s="61"/>
      <c r="AW137" s="61"/>
      <c r="AX137" s="61"/>
      <c r="AY137" s="61"/>
      <c r="AZ137" s="61"/>
      <c r="BA137" s="61"/>
      <c r="BB137" s="61"/>
      <c r="BC137" s="61"/>
      <c r="BD137" s="61"/>
      <c r="BE137" s="61"/>
      <c r="BF137" s="61"/>
      <c r="BG137" s="61"/>
      <c r="BH137" s="61"/>
      <c r="BI137" s="61"/>
      <c r="BJ137" s="61"/>
      <c r="BK137" s="61"/>
      <c r="BL137" s="61"/>
      <c r="BM137" s="61"/>
      <c r="BN137" s="61"/>
      <c r="BO137" s="61"/>
      <c r="BP137" s="61"/>
      <c r="BQ137" s="61"/>
      <c r="BR137" s="61"/>
      <c r="BS137" s="61"/>
      <c r="BT137" s="61"/>
      <c r="BU137" s="61"/>
      <c r="BV137" s="61"/>
      <c r="BW137" s="61"/>
      <c r="BX137" s="61"/>
      <c r="BY137" s="61"/>
      <c r="BZ137" s="61"/>
      <c r="CA137" s="61"/>
      <c r="CB137" s="61"/>
      <c r="CC137" s="61"/>
      <c r="CD137" s="61"/>
      <c r="CE137" s="61"/>
      <c r="CF137" s="61"/>
      <c r="CG137" s="61"/>
      <c r="CH137" s="61"/>
      <c r="CI137" s="61"/>
      <c r="CJ137" s="61"/>
      <c r="CK137" s="61"/>
      <c r="CL137" s="61"/>
      <c r="CM137" s="61"/>
      <c r="CN137" s="61"/>
      <c r="CO137" s="61"/>
      <c r="CP137" s="61"/>
      <c r="CQ137" s="61"/>
      <c r="CR137" s="61"/>
      <c r="CS137" s="61"/>
      <c r="CT137" s="61"/>
      <c r="CU137" s="61"/>
      <c r="CV137" s="61"/>
      <c r="CW137" s="61"/>
      <c r="CX137" s="61"/>
      <c r="CY137" s="61"/>
      <c r="CZ137" s="61"/>
      <c r="DA137" s="61"/>
      <c r="DB137" s="61"/>
      <c r="DC137" s="61"/>
      <c r="DD137" s="61"/>
      <c r="DE137" s="61"/>
      <c r="DF137" s="61"/>
      <c r="DG137" s="61"/>
      <c r="DH137" s="61"/>
      <c r="DI137" s="61"/>
      <c r="DJ137" s="61"/>
      <c r="DK137" s="61"/>
      <c r="DL137" s="61"/>
      <c r="DM137" s="100"/>
    </row>
    <row r="138" spans="2:117" x14ac:dyDescent="0.4">
      <c r="DM138" s="100"/>
    </row>
    <row r="139" spans="2:117" x14ac:dyDescent="0.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c r="DA139" s="54"/>
      <c r="DB139" s="54"/>
      <c r="DC139" s="54"/>
      <c r="DD139" s="54"/>
      <c r="DE139" s="54"/>
      <c r="DF139" s="54"/>
      <c r="DG139" s="54"/>
      <c r="DH139" s="54"/>
      <c r="DI139" s="54"/>
      <c r="DJ139" s="54"/>
      <c r="DK139" s="54"/>
      <c r="DL139" s="54"/>
      <c r="DM139" s="54"/>
    </row>
    <row r="140" spans="2:117" x14ac:dyDescent="0.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c r="DA140" s="54"/>
      <c r="DB140" s="54"/>
      <c r="DC140" s="54"/>
      <c r="DD140" s="54"/>
      <c r="DE140" s="54"/>
      <c r="DF140" s="54"/>
      <c r="DG140" s="54"/>
      <c r="DH140" s="54"/>
      <c r="DI140" s="54"/>
      <c r="DJ140" s="54"/>
      <c r="DK140" s="54"/>
      <c r="DL140" s="54"/>
      <c r="DM140" s="54"/>
    </row>
    <row r="141" spans="2:117" x14ac:dyDescent="0.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c r="DA141" s="54"/>
      <c r="DB141" s="54"/>
      <c r="DC141" s="54"/>
      <c r="DD141" s="54"/>
      <c r="DE141" s="54"/>
      <c r="DF141" s="54"/>
      <c r="DG141" s="54"/>
      <c r="DH141" s="54"/>
      <c r="DI141" s="54"/>
      <c r="DJ141" s="54"/>
      <c r="DK141" s="54"/>
      <c r="DL141" s="54"/>
      <c r="DM141" s="54"/>
    </row>
    <row r="142" spans="2:117" x14ac:dyDescent="0.4">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c r="DA142" s="61"/>
      <c r="DB142" s="61"/>
      <c r="DC142" s="61"/>
      <c r="DD142" s="61"/>
      <c r="DE142" s="61"/>
      <c r="DF142" s="61"/>
      <c r="DG142" s="61"/>
      <c r="DH142" s="61"/>
      <c r="DI142" s="61"/>
      <c r="DJ142" s="61"/>
      <c r="DK142" s="61"/>
      <c r="DL142" s="61"/>
      <c r="DM142" s="54"/>
    </row>
    <row r="143" spans="2:117" x14ac:dyDescent="0.4">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c r="DA143" s="61"/>
      <c r="DB143" s="61"/>
      <c r="DC143" s="61"/>
      <c r="DD143" s="61"/>
      <c r="DE143" s="61"/>
      <c r="DF143" s="61"/>
      <c r="DG143" s="61"/>
      <c r="DH143" s="61"/>
      <c r="DI143" s="61"/>
      <c r="DJ143" s="61"/>
      <c r="DK143" s="61"/>
      <c r="DL143" s="61"/>
      <c r="DM143" s="54"/>
    </row>
    <row r="145" spans="2:117" x14ac:dyDescent="0.4">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c r="DA145" s="61"/>
      <c r="DB145" s="61"/>
      <c r="DC145" s="61"/>
      <c r="DD145" s="61"/>
      <c r="DE145" s="61"/>
      <c r="DF145" s="61"/>
      <c r="DG145" s="61"/>
      <c r="DH145" s="61"/>
      <c r="DI145" s="61"/>
      <c r="DJ145" s="61"/>
      <c r="DK145" s="61"/>
      <c r="DL145" s="61"/>
      <c r="DM145" s="54"/>
    </row>
    <row r="146" spans="2:117" x14ac:dyDescent="0.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c r="DA146" s="54"/>
      <c r="DB146" s="54"/>
      <c r="DC146" s="54"/>
      <c r="DD146" s="54"/>
      <c r="DE146" s="54"/>
      <c r="DF146" s="54"/>
      <c r="DG146" s="54"/>
      <c r="DH146" s="54"/>
      <c r="DI146" s="54"/>
      <c r="DJ146" s="54"/>
      <c r="DK146" s="54"/>
      <c r="DL146" s="54"/>
      <c r="DM146" s="54"/>
    </row>
    <row r="147" spans="2:117" x14ac:dyDescent="0.4">
      <c r="DM147" s="100"/>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L116"/>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RowHeight="14.6" x14ac:dyDescent="0.4"/>
  <cols>
    <col min="1" max="1" width="5" customWidth="1"/>
    <col min="2" max="116" width="8" customWidth="1"/>
  </cols>
  <sheetData>
    <row r="1" spans="1:116" x14ac:dyDescent="0.4">
      <c r="A1" s="15" t="s">
        <v>545</v>
      </c>
      <c r="B1" s="16">
        <v>1</v>
      </c>
      <c r="C1" s="16">
        <v>2</v>
      </c>
      <c r="D1" s="16">
        <v>3</v>
      </c>
      <c r="E1" s="16">
        <v>4</v>
      </c>
      <c r="F1" s="16">
        <v>5</v>
      </c>
      <c r="G1" s="16">
        <v>6</v>
      </c>
      <c r="H1" s="16">
        <v>7</v>
      </c>
      <c r="I1" s="16">
        <v>8</v>
      </c>
      <c r="J1" s="16">
        <v>9</v>
      </c>
      <c r="K1" s="16">
        <v>10</v>
      </c>
      <c r="L1" s="16">
        <v>11</v>
      </c>
      <c r="M1" s="16">
        <v>12</v>
      </c>
      <c r="N1" s="16">
        <v>13</v>
      </c>
      <c r="O1" s="16">
        <v>14</v>
      </c>
      <c r="P1" s="16">
        <v>15</v>
      </c>
      <c r="Q1" s="16">
        <v>16</v>
      </c>
      <c r="R1" s="16">
        <v>17</v>
      </c>
      <c r="S1" s="16">
        <v>18</v>
      </c>
      <c r="T1" s="16">
        <v>19</v>
      </c>
      <c r="U1" s="16">
        <v>20</v>
      </c>
      <c r="V1" s="16">
        <v>21</v>
      </c>
      <c r="W1" s="16">
        <v>22</v>
      </c>
      <c r="X1" s="16">
        <v>23</v>
      </c>
      <c r="Y1" s="16">
        <v>24</v>
      </c>
      <c r="Z1" s="16">
        <v>25</v>
      </c>
      <c r="AA1" s="16">
        <v>26</v>
      </c>
      <c r="AB1" s="16">
        <v>27</v>
      </c>
      <c r="AC1" s="16">
        <v>28</v>
      </c>
      <c r="AD1" s="16">
        <v>29</v>
      </c>
      <c r="AE1" s="16">
        <v>30</v>
      </c>
      <c r="AF1" s="16">
        <v>31</v>
      </c>
      <c r="AG1" s="16">
        <v>32</v>
      </c>
      <c r="AH1" s="16">
        <v>33</v>
      </c>
      <c r="AI1" s="16">
        <v>34</v>
      </c>
      <c r="AJ1" s="16">
        <v>35</v>
      </c>
      <c r="AK1" s="16">
        <v>36</v>
      </c>
      <c r="AL1" s="16">
        <v>37</v>
      </c>
      <c r="AM1" s="16">
        <v>38</v>
      </c>
      <c r="AN1" s="16">
        <v>39</v>
      </c>
      <c r="AO1" s="16">
        <v>40</v>
      </c>
      <c r="AP1" s="16">
        <v>41</v>
      </c>
      <c r="AQ1" s="16">
        <v>42</v>
      </c>
      <c r="AR1" s="16">
        <v>43</v>
      </c>
      <c r="AS1" s="16">
        <v>44</v>
      </c>
      <c r="AT1" s="16">
        <v>45</v>
      </c>
      <c r="AU1" s="16">
        <v>46</v>
      </c>
      <c r="AV1" s="16">
        <v>47</v>
      </c>
      <c r="AW1" s="16">
        <v>48</v>
      </c>
      <c r="AX1" s="16">
        <v>49</v>
      </c>
      <c r="AY1" s="16">
        <v>50</v>
      </c>
      <c r="AZ1" s="16">
        <v>51</v>
      </c>
      <c r="BA1" s="16">
        <v>52</v>
      </c>
      <c r="BB1" s="16">
        <v>53</v>
      </c>
      <c r="BC1" s="16">
        <v>54</v>
      </c>
      <c r="BD1" s="16">
        <v>55</v>
      </c>
      <c r="BE1" s="16">
        <v>56</v>
      </c>
      <c r="BF1" s="16">
        <v>57</v>
      </c>
      <c r="BG1" s="16">
        <v>58</v>
      </c>
      <c r="BH1" s="16">
        <v>59</v>
      </c>
      <c r="BI1" s="16">
        <v>60</v>
      </c>
      <c r="BJ1" s="16">
        <v>61</v>
      </c>
      <c r="BK1" s="16">
        <v>62</v>
      </c>
      <c r="BL1" s="16">
        <v>63</v>
      </c>
      <c r="BM1" s="16">
        <v>64</v>
      </c>
      <c r="BN1" s="16">
        <v>65</v>
      </c>
      <c r="BO1" s="16">
        <v>66</v>
      </c>
      <c r="BP1" s="16">
        <v>67</v>
      </c>
      <c r="BQ1" s="16">
        <v>68</v>
      </c>
      <c r="BR1" s="16">
        <v>69</v>
      </c>
      <c r="BS1" s="16">
        <v>70</v>
      </c>
      <c r="BT1" s="16">
        <v>71</v>
      </c>
      <c r="BU1" s="16">
        <v>72</v>
      </c>
      <c r="BV1" s="16">
        <v>73</v>
      </c>
      <c r="BW1" s="16">
        <v>74</v>
      </c>
      <c r="BX1" s="16">
        <v>75</v>
      </c>
      <c r="BY1" s="16">
        <v>76</v>
      </c>
      <c r="BZ1" s="16">
        <v>77</v>
      </c>
      <c r="CA1" s="16">
        <v>78</v>
      </c>
      <c r="CB1" s="16">
        <v>79</v>
      </c>
      <c r="CC1" s="16">
        <v>80</v>
      </c>
      <c r="CD1" s="16">
        <v>81</v>
      </c>
      <c r="CE1" s="16">
        <v>82</v>
      </c>
      <c r="CF1" s="16">
        <v>83</v>
      </c>
      <c r="CG1" s="16">
        <v>84</v>
      </c>
      <c r="CH1" s="16">
        <v>85</v>
      </c>
      <c r="CI1" s="16">
        <v>86</v>
      </c>
      <c r="CJ1" s="16">
        <v>87</v>
      </c>
      <c r="CK1" s="16">
        <v>88</v>
      </c>
      <c r="CL1" s="16">
        <v>89</v>
      </c>
      <c r="CM1" s="16">
        <v>90</v>
      </c>
      <c r="CN1" s="16">
        <v>91</v>
      </c>
      <c r="CO1" s="16">
        <v>92</v>
      </c>
      <c r="CP1" s="16">
        <v>93</v>
      </c>
      <c r="CQ1" s="16">
        <v>94</v>
      </c>
      <c r="CR1" s="16">
        <v>95</v>
      </c>
      <c r="CS1" s="16">
        <v>96</v>
      </c>
      <c r="CT1" s="16">
        <v>97</v>
      </c>
      <c r="CU1" s="16">
        <v>98</v>
      </c>
      <c r="CV1" s="16">
        <v>99</v>
      </c>
      <c r="CW1" s="16">
        <v>100</v>
      </c>
      <c r="CX1" s="16">
        <v>101</v>
      </c>
      <c r="CY1" s="16">
        <v>102</v>
      </c>
      <c r="CZ1" s="16">
        <v>103</v>
      </c>
      <c r="DA1" s="16">
        <v>104</v>
      </c>
      <c r="DB1" s="16">
        <v>105</v>
      </c>
      <c r="DC1" s="16">
        <v>106</v>
      </c>
      <c r="DD1" s="16">
        <v>107</v>
      </c>
      <c r="DE1" s="16">
        <v>108</v>
      </c>
      <c r="DF1" s="16">
        <v>109</v>
      </c>
      <c r="DG1" s="16">
        <v>110</v>
      </c>
      <c r="DH1" s="16">
        <v>111</v>
      </c>
      <c r="DI1" s="16">
        <v>112</v>
      </c>
      <c r="DJ1" s="16">
        <v>113</v>
      </c>
      <c r="DK1" s="16">
        <v>114</v>
      </c>
      <c r="DL1" s="16">
        <v>115</v>
      </c>
    </row>
    <row r="2" spans="1:116" x14ac:dyDescent="0.4">
      <c r="A2">
        <v>1</v>
      </c>
      <c r="B2">
        <f t="array" ref="B2:DL116">MINVERSE(IF(ROW($B$2:$DL$116)-ROW($B$2)=COLUMN($B$2:$DL$116)-COLUMN($B$2),1,0)-TRANSPOSE('A Matrix'!$B$2:$DL$116))</f>
        <v>1.0636647371253922</v>
      </c>
      <c r="C2">
        <v>3.0159934055251671E-3</v>
      </c>
      <c r="D2">
        <v>8.0048285377831888E-2</v>
      </c>
      <c r="E2">
        <v>4.0056395027374283E-4</v>
      </c>
      <c r="F2">
        <v>1.3552733107382532E-3</v>
      </c>
      <c r="G2">
        <v>5.2778707863465797E-4</v>
      </c>
      <c r="H2">
        <v>8.5634126369434904E-2</v>
      </c>
      <c r="I2">
        <v>2.1758856250540179E-3</v>
      </c>
      <c r="J2">
        <v>6.2975015311721953E-3</v>
      </c>
      <c r="K2">
        <v>1.8163072742988335E-3</v>
      </c>
      <c r="L2">
        <v>2.4219278772823305E-3</v>
      </c>
      <c r="M2">
        <v>1.6322993094079977E-3</v>
      </c>
      <c r="N2">
        <v>2.1874989070338482E-3</v>
      </c>
      <c r="O2">
        <v>4.5672045519866891E-3</v>
      </c>
      <c r="P2">
        <v>1.5295494375774422E-4</v>
      </c>
      <c r="Q2">
        <v>2.1373393465389831E-3</v>
      </c>
      <c r="R2">
        <v>3.7934040318307063E-4</v>
      </c>
      <c r="S2">
        <v>3.9768421793834053E-4</v>
      </c>
      <c r="T2">
        <v>8.4218840178088721E-4</v>
      </c>
      <c r="U2">
        <v>4.930420574734628E-4</v>
      </c>
      <c r="V2">
        <v>1.1833613640498319E-3</v>
      </c>
      <c r="W2">
        <v>1.5055127773749637E-2</v>
      </c>
      <c r="X2">
        <v>1.1273767027021559E-4</v>
      </c>
      <c r="Y2">
        <v>6.2055044581546699E-4</v>
      </c>
      <c r="Z2">
        <v>1.5445695176345855E-4</v>
      </c>
      <c r="AA2">
        <v>4.0258515144585755E-5</v>
      </c>
      <c r="AB2">
        <v>5.7039136433692544E-5</v>
      </c>
      <c r="AC2">
        <v>2.6463718973608895E-4</v>
      </c>
      <c r="AD2">
        <v>2.4808993254150146E-6</v>
      </c>
      <c r="AE2">
        <v>1.6002971394932155E-4</v>
      </c>
      <c r="AF2">
        <v>3.086114663224005E-5</v>
      </c>
      <c r="AG2">
        <v>7.9924825109193903E-4</v>
      </c>
      <c r="AH2">
        <v>1.3574974827719069E-3</v>
      </c>
      <c r="AI2">
        <v>4.4335575944588176E-4</v>
      </c>
      <c r="AJ2">
        <v>8.7655238862160696E-4</v>
      </c>
      <c r="AK2">
        <v>1.6262433544826631E-3</v>
      </c>
      <c r="AL2">
        <v>7.5077910250422051E-3</v>
      </c>
      <c r="AM2">
        <v>1.7708430521351413E-3</v>
      </c>
      <c r="AN2">
        <v>4.0789539362922622E-3</v>
      </c>
      <c r="AO2">
        <v>2.2890837420126119E-2</v>
      </c>
      <c r="AP2">
        <v>4.6414736906477428E-4</v>
      </c>
      <c r="AQ2">
        <v>2.5340219791651505E-3</v>
      </c>
      <c r="AR2">
        <v>2.7064826108398436E-4</v>
      </c>
      <c r="AS2">
        <v>9.3791708990533299E-4</v>
      </c>
      <c r="AT2">
        <v>2.5405806521102146E-4</v>
      </c>
      <c r="AU2">
        <v>1.7614909391864442E-3</v>
      </c>
      <c r="AV2">
        <v>9.4692582332964897E-4</v>
      </c>
      <c r="AW2">
        <v>4.4918378042642419E-4</v>
      </c>
      <c r="AX2">
        <v>1.8504403792338471E-3</v>
      </c>
      <c r="AY2">
        <v>1.0659605406203882E-3</v>
      </c>
      <c r="AZ2">
        <v>1.6509807672298517E-4</v>
      </c>
      <c r="BA2">
        <v>2.9169082632831338E-3</v>
      </c>
      <c r="BB2">
        <v>5.2145164449286352E-4</v>
      </c>
      <c r="BC2">
        <v>1.7308769186940942E-3</v>
      </c>
      <c r="BD2">
        <v>1.0440781956216289E-3</v>
      </c>
      <c r="BE2">
        <v>5.6797956509828439E-4</v>
      </c>
      <c r="BF2">
        <v>5.7610477492134348E-4</v>
      </c>
      <c r="BG2">
        <v>6.8498168808668559E-4</v>
      </c>
      <c r="BH2">
        <v>2.0947136999167584E-3</v>
      </c>
      <c r="BI2">
        <v>1.180944577767847E-3</v>
      </c>
      <c r="BJ2">
        <v>2.1809569136364555E-4</v>
      </c>
      <c r="BK2">
        <v>4.4314818564787813E-3</v>
      </c>
      <c r="BL2">
        <v>4.4000105802632298E-4</v>
      </c>
      <c r="BM2">
        <v>4.372691735756094E-4</v>
      </c>
      <c r="BN2">
        <v>8.6383770137896127E-3</v>
      </c>
      <c r="BO2">
        <v>2.3063165286473144E-2</v>
      </c>
      <c r="BP2">
        <v>1.2325763678452939E-3</v>
      </c>
      <c r="BQ2">
        <v>1.2841930766084813E-2</v>
      </c>
      <c r="BR2">
        <v>8.9774666505022215E-3</v>
      </c>
      <c r="BS2">
        <v>8.3143832531794668E-3</v>
      </c>
      <c r="BT2">
        <v>6.086636158983175E-3</v>
      </c>
      <c r="BU2">
        <v>8.8360098207901153E-3</v>
      </c>
      <c r="BV2">
        <v>5.7796081112391734E-2</v>
      </c>
      <c r="BW2">
        <v>5.849744730291926E-2</v>
      </c>
      <c r="BX2">
        <v>1.7303402671597194E-2</v>
      </c>
      <c r="BY2">
        <v>1.1230445883102724E-3</v>
      </c>
      <c r="BZ2">
        <v>5.7407198784704726E-3</v>
      </c>
      <c r="CA2">
        <v>3.5735432737991325E-2</v>
      </c>
      <c r="CB2">
        <v>2.8137440751825195E-3</v>
      </c>
      <c r="CC2">
        <v>2.5343197516065831E-3</v>
      </c>
      <c r="CD2">
        <v>2.7034551800529968E-3</v>
      </c>
      <c r="CE2">
        <v>5.7470186647036953E-3</v>
      </c>
      <c r="CF2">
        <v>3.7398815850079849E-2</v>
      </c>
      <c r="CG2">
        <v>3.6812128198624272E-3</v>
      </c>
      <c r="CH2">
        <v>6.5221172250137262E-4</v>
      </c>
      <c r="CI2">
        <v>8.402734467889176E-4</v>
      </c>
      <c r="CJ2">
        <v>4.4905217533423815E-3</v>
      </c>
      <c r="CK2">
        <v>6.9971482329763846E-3</v>
      </c>
      <c r="CL2">
        <v>1.8719902244897986E-6</v>
      </c>
      <c r="CM2">
        <v>6.3895374437926172E-2</v>
      </c>
      <c r="CN2">
        <v>5.7823626959410991E-3</v>
      </c>
      <c r="CO2">
        <v>4.2418643329338972E-2</v>
      </c>
      <c r="CP2">
        <v>1.0168606694257887E-2</v>
      </c>
      <c r="CQ2">
        <v>0</v>
      </c>
      <c r="CR2">
        <v>0</v>
      </c>
      <c r="CS2">
        <v>2.3067437037988896E-2</v>
      </c>
      <c r="CT2">
        <v>8.6477488066983216E-2</v>
      </c>
      <c r="CU2">
        <v>1.1053119395775171E-2</v>
      </c>
      <c r="CV2">
        <v>4.1296377264609295E-2</v>
      </c>
      <c r="CW2">
        <v>6.2019428822698676E-3</v>
      </c>
      <c r="CX2">
        <v>5.3550920851150909E-3</v>
      </c>
      <c r="CY2">
        <v>9.6569593553522362E-5</v>
      </c>
      <c r="CZ2">
        <v>2.0079799096113398E-3</v>
      </c>
      <c r="DA2">
        <v>2.6157272867630442E-5</v>
      </c>
      <c r="DB2">
        <v>8.6147121453853564E-4</v>
      </c>
      <c r="DC2">
        <v>1.0491765913240362E-4</v>
      </c>
      <c r="DD2">
        <v>6.9375228596636773E-4</v>
      </c>
      <c r="DE2">
        <v>4.0394925275298715E-5</v>
      </c>
      <c r="DF2">
        <v>5.3486704923603003E-4</v>
      </c>
      <c r="DG2">
        <v>9.3129626854785276E-4</v>
      </c>
      <c r="DH2">
        <v>2.3655443508161818E-4</v>
      </c>
      <c r="DI2">
        <v>6.0572894838482345E-3</v>
      </c>
      <c r="DJ2">
        <v>1.2904532823811479E-2</v>
      </c>
      <c r="DK2">
        <v>6.6189229920087943E-4</v>
      </c>
      <c r="DL2">
        <v>2.0692309786203114E-4</v>
      </c>
    </row>
    <row r="3" spans="1:116" x14ac:dyDescent="0.4">
      <c r="A3">
        <v>2</v>
      </c>
      <c r="B3">
        <v>4.7451095348487717E-2</v>
      </c>
      <c r="C3">
        <v>1.0172510634742542</v>
      </c>
      <c r="D3">
        <v>0.1025229204016371</v>
      </c>
      <c r="E3">
        <v>1.1036036340175367E-3</v>
      </c>
      <c r="F3">
        <v>1.8698285943703752E-3</v>
      </c>
      <c r="G3">
        <v>7.7195780168464259E-4</v>
      </c>
      <c r="H3">
        <v>4.1849192214430987E-2</v>
      </c>
      <c r="I3">
        <v>1.7978874562476757E-3</v>
      </c>
      <c r="J3">
        <v>3.0906368104682731E-3</v>
      </c>
      <c r="K3">
        <v>1.3195209481516486E-3</v>
      </c>
      <c r="L3">
        <v>1.793360664020637E-3</v>
      </c>
      <c r="M3">
        <v>1.8771576746310897E-3</v>
      </c>
      <c r="N3">
        <v>1.752649413458816E-3</v>
      </c>
      <c r="O3">
        <v>1.0403825156352697E-2</v>
      </c>
      <c r="P3">
        <v>2.5271506102486922E-4</v>
      </c>
      <c r="Q3">
        <v>4.6560955687768926E-3</v>
      </c>
      <c r="R3">
        <v>9.1667515541421767E-4</v>
      </c>
      <c r="S3">
        <v>8.5395437776303784E-4</v>
      </c>
      <c r="T3">
        <v>2.6450064701342723E-3</v>
      </c>
      <c r="U3">
        <v>8.4727544338126137E-4</v>
      </c>
      <c r="V3">
        <v>3.1395416124565031E-3</v>
      </c>
      <c r="W3">
        <v>5.4535904388278544E-2</v>
      </c>
      <c r="X3">
        <v>1.5183796761084585E-4</v>
      </c>
      <c r="Y3">
        <v>2.0232487809413252E-4</v>
      </c>
      <c r="Z3">
        <v>1.3659007223132107E-4</v>
      </c>
      <c r="AA3">
        <v>3.3050430544247088E-5</v>
      </c>
      <c r="AB3">
        <v>3.9428805472688516E-5</v>
      </c>
      <c r="AC3">
        <v>2.58988916225035E-4</v>
      </c>
      <c r="AD3">
        <v>1.9909849310910092E-6</v>
      </c>
      <c r="AE3">
        <v>1.2997061025884013E-4</v>
      </c>
      <c r="AF3">
        <v>3.8244637937490792E-5</v>
      </c>
      <c r="AG3">
        <v>1.0169708498867346E-3</v>
      </c>
      <c r="AH3">
        <v>1.5763110505651416E-3</v>
      </c>
      <c r="AI3">
        <v>1.4300506833582801E-3</v>
      </c>
      <c r="AJ3">
        <v>3.9434980460827307E-3</v>
      </c>
      <c r="AK3">
        <v>1.6818098341715719E-3</v>
      </c>
      <c r="AL3">
        <v>5.1434124608701415E-3</v>
      </c>
      <c r="AM3">
        <v>9.0664519808968927E-4</v>
      </c>
      <c r="AN3">
        <v>1.7015787074647971E-3</v>
      </c>
      <c r="AO3">
        <v>9.022117315711722E-3</v>
      </c>
      <c r="AP3">
        <v>3.4639982036526026E-4</v>
      </c>
      <c r="AQ3">
        <v>2.4263139720135827E-3</v>
      </c>
      <c r="AR3">
        <v>1.6796665432240171E-4</v>
      </c>
      <c r="AS3">
        <v>1.0463090301699432E-3</v>
      </c>
      <c r="AT3">
        <v>2.7187000090297562E-4</v>
      </c>
      <c r="AU3">
        <v>1.8901225005903549E-3</v>
      </c>
      <c r="AV3">
        <v>1.0292722891385808E-3</v>
      </c>
      <c r="AW3">
        <v>4.9572056616704093E-4</v>
      </c>
      <c r="AX3">
        <v>1.7191710907689401E-3</v>
      </c>
      <c r="AY3">
        <v>7.6135597242899553E-4</v>
      </c>
      <c r="AZ3">
        <v>1.3566967031024925E-4</v>
      </c>
      <c r="BA3">
        <v>2.8560222818948605E-3</v>
      </c>
      <c r="BB3">
        <v>4.1371347665467001E-4</v>
      </c>
      <c r="BC3">
        <v>1.500197871721213E-3</v>
      </c>
      <c r="BD3">
        <v>8.6214773671573471E-4</v>
      </c>
      <c r="BE3">
        <v>3.9398870708075469E-4</v>
      </c>
      <c r="BF3">
        <v>4.5924213704703529E-4</v>
      </c>
      <c r="BG3">
        <v>4.4724999210295625E-4</v>
      </c>
      <c r="BH3">
        <v>2.0546630463711343E-3</v>
      </c>
      <c r="BI3">
        <v>1.0448050663210602E-3</v>
      </c>
      <c r="BJ3">
        <v>1.7179773286294859E-4</v>
      </c>
      <c r="BK3">
        <v>3.2106420029280381E-3</v>
      </c>
      <c r="BL3">
        <v>4.2456157723513545E-4</v>
      </c>
      <c r="BM3">
        <v>3.3792565544422606E-4</v>
      </c>
      <c r="BN3">
        <v>7.3750622411865082E-3</v>
      </c>
      <c r="BO3">
        <v>1.9680648507750635E-2</v>
      </c>
      <c r="BP3">
        <v>8.6102206810749092E-4</v>
      </c>
      <c r="BQ3">
        <v>2.0138257073481047E-2</v>
      </c>
      <c r="BR3">
        <v>1.2220482944434988E-2</v>
      </c>
      <c r="BS3">
        <v>9.9659897556472737E-3</v>
      </c>
      <c r="BT3">
        <v>7.0471644905704947E-3</v>
      </c>
      <c r="BU3">
        <v>4.0429052167982506E-3</v>
      </c>
      <c r="BV3">
        <v>6.6731736810060657E-2</v>
      </c>
      <c r="BW3">
        <v>3.8201918180526158E-2</v>
      </c>
      <c r="BX3">
        <v>1.3824889603916687E-2</v>
      </c>
      <c r="BY3">
        <v>7.1534356807352085E-4</v>
      </c>
      <c r="BZ3">
        <v>4.0183564366849667E-3</v>
      </c>
      <c r="CA3">
        <v>4.6193909766865805E-2</v>
      </c>
      <c r="CB3">
        <v>2.6550418968683742E-3</v>
      </c>
      <c r="CC3">
        <v>1.6645481176855363E-3</v>
      </c>
      <c r="CD3">
        <v>1.7690463803170609E-3</v>
      </c>
      <c r="CE3">
        <v>4.9030510444256509E-3</v>
      </c>
      <c r="CF3">
        <v>1.592241955919501E-2</v>
      </c>
      <c r="CG3">
        <v>2.340961608211913E-3</v>
      </c>
      <c r="CH3">
        <v>4.5792236112279154E-4</v>
      </c>
      <c r="CI3">
        <v>7.0512811151047714E-4</v>
      </c>
      <c r="CJ3">
        <v>3.0284290562254406E-3</v>
      </c>
      <c r="CK3">
        <v>5.2508121674776989E-3</v>
      </c>
      <c r="CL3">
        <v>1.4726335301970836E-6</v>
      </c>
      <c r="CM3">
        <v>3.2898646878366529E-2</v>
      </c>
      <c r="CN3">
        <v>3.6887872391845964E-3</v>
      </c>
      <c r="CO3">
        <v>2.8689954609566026E-2</v>
      </c>
      <c r="CP3">
        <v>7.2225713385750531E-3</v>
      </c>
      <c r="CQ3">
        <v>0</v>
      </c>
      <c r="CR3">
        <v>0</v>
      </c>
      <c r="CS3">
        <v>1.7773389094133531E-2</v>
      </c>
      <c r="CT3">
        <v>6.0621581384422585E-2</v>
      </c>
      <c r="CU3">
        <v>8.5220682622574005E-3</v>
      </c>
      <c r="CV3">
        <v>1.9103733853901739E-2</v>
      </c>
      <c r="CW3">
        <v>6.7831070494454755E-3</v>
      </c>
      <c r="CX3">
        <v>4.115276890102753E-3</v>
      </c>
      <c r="CY3">
        <v>7.2376756921686597E-5</v>
      </c>
      <c r="CZ3">
        <v>1.4195417704241568E-3</v>
      </c>
      <c r="DA3">
        <v>2.1816734678250476E-5</v>
      </c>
      <c r="DB3">
        <v>6.2383164090505097E-4</v>
      </c>
      <c r="DC3">
        <v>1.0600162103713343E-4</v>
      </c>
      <c r="DD3">
        <v>3.9838203068518749E-4</v>
      </c>
      <c r="DE3">
        <v>2.8794403350346852E-5</v>
      </c>
      <c r="DF3">
        <v>3.4225428455705268E-4</v>
      </c>
      <c r="DG3">
        <v>8.0407526013901874E-4</v>
      </c>
      <c r="DH3">
        <v>2.3931815382696031E-4</v>
      </c>
      <c r="DI3">
        <v>5.0319809797824281E-3</v>
      </c>
      <c r="DJ3">
        <v>6.3427131886732088E-3</v>
      </c>
      <c r="DK3">
        <v>5.3766019574903344E-4</v>
      </c>
      <c r="DL3">
        <v>1.8209229316195182E-4</v>
      </c>
    </row>
    <row r="4" spans="1:116" x14ac:dyDescent="0.4">
      <c r="A4">
        <v>3</v>
      </c>
      <c r="B4">
        <v>1.7575053171068413E-2</v>
      </c>
      <c r="C4">
        <v>6.0424550204127838E-3</v>
      </c>
      <c r="D4">
        <v>1.0693942648221364</v>
      </c>
      <c r="E4">
        <v>1.3509673928437709E-4</v>
      </c>
      <c r="F4">
        <v>1.0565651305276314E-3</v>
      </c>
      <c r="G4">
        <v>5.9253843709920599E-4</v>
      </c>
      <c r="H4">
        <v>0.12849766713281899</v>
      </c>
      <c r="I4">
        <v>1.900784756449528E-3</v>
      </c>
      <c r="J4">
        <v>3.9892365410209036E-3</v>
      </c>
      <c r="K4">
        <v>1.5624196940530852E-3</v>
      </c>
      <c r="L4">
        <v>2.294424820557959E-3</v>
      </c>
      <c r="M4">
        <v>1.5576244902936309E-3</v>
      </c>
      <c r="N4">
        <v>1.5790592699447097E-3</v>
      </c>
      <c r="O4">
        <v>1.4502812917399869E-3</v>
      </c>
      <c r="P4">
        <v>9.0074050576480644E-5</v>
      </c>
      <c r="Q4">
        <v>4.1823838974246012E-4</v>
      </c>
      <c r="R4">
        <v>1.785595164054347E-4</v>
      </c>
      <c r="S4">
        <v>1.748536506303322E-4</v>
      </c>
      <c r="T4">
        <v>4.8103403130959563E-4</v>
      </c>
      <c r="U4">
        <v>3.6920054942496215E-4</v>
      </c>
      <c r="V4">
        <v>4.8400403998881143E-4</v>
      </c>
      <c r="W4">
        <v>1.7425234125230781E-3</v>
      </c>
      <c r="X4">
        <v>7.817922864410026E-5</v>
      </c>
      <c r="Y4">
        <v>4.0001812046155558E-4</v>
      </c>
      <c r="Z4">
        <v>1.2991793664619703E-4</v>
      </c>
      <c r="AA4">
        <v>3.9909360594255153E-5</v>
      </c>
      <c r="AB4">
        <v>4.5329031369539066E-5</v>
      </c>
      <c r="AC4">
        <v>2.8862102787239116E-4</v>
      </c>
      <c r="AD4">
        <v>2.1942135862057304E-6</v>
      </c>
      <c r="AE4">
        <v>1.2549959034100449E-4</v>
      </c>
      <c r="AF4">
        <v>2.7844372078170066E-5</v>
      </c>
      <c r="AG4">
        <v>6.5213216904161581E-4</v>
      </c>
      <c r="AH4">
        <v>1.2071973019269163E-3</v>
      </c>
      <c r="AI4">
        <v>4.2049969565905501E-4</v>
      </c>
      <c r="AJ4">
        <v>7.1505911620010801E-4</v>
      </c>
      <c r="AK4">
        <v>3.6601727649781426E-3</v>
      </c>
      <c r="AL4">
        <v>7.6164492444257678E-3</v>
      </c>
      <c r="AM4">
        <v>5.2642193359985021E-4</v>
      </c>
      <c r="AN4">
        <v>3.0914499938889984E-4</v>
      </c>
      <c r="AO4">
        <v>2.0347511264679367E-2</v>
      </c>
      <c r="AP4">
        <v>3.181905383306492E-4</v>
      </c>
      <c r="AQ4">
        <v>2.9757616016907918E-3</v>
      </c>
      <c r="AR4">
        <v>2.1923444192617535E-4</v>
      </c>
      <c r="AS4">
        <v>1.3139552631441019E-3</v>
      </c>
      <c r="AT4">
        <v>3.1025090085378423E-4</v>
      </c>
      <c r="AU4">
        <v>1.9970397752754974E-3</v>
      </c>
      <c r="AV4">
        <v>1.6183168177156847E-3</v>
      </c>
      <c r="AW4">
        <v>7.6119950054005141E-4</v>
      </c>
      <c r="AX4">
        <v>1.7664483012967574E-3</v>
      </c>
      <c r="AY4">
        <v>1.0210172445694265E-3</v>
      </c>
      <c r="AZ4">
        <v>1.5468517558625617E-4</v>
      </c>
      <c r="BA4">
        <v>2.7339704856506877E-3</v>
      </c>
      <c r="BB4">
        <v>4.4925389193683352E-4</v>
      </c>
      <c r="BC4">
        <v>1.6087653335255159E-3</v>
      </c>
      <c r="BD4">
        <v>9.8542983032163709E-4</v>
      </c>
      <c r="BE4">
        <v>5.027530711295546E-4</v>
      </c>
      <c r="BF4">
        <v>5.3308314632240683E-4</v>
      </c>
      <c r="BG4">
        <v>5.1730758962097981E-4</v>
      </c>
      <c r="BH4">
        <v>4.6075824258339712E-3</v>
      </c>
      <c r="BI4">
        <v>1.6702200178063094E-3</v>
      </c>
      <c r="BJ4">
        <v>1.9846811567925725E-4</v>
      </c>
      <c r="BK4">
        <v>6.2450682347932338E-3</v>
      </c>
      <c r="BL4">
        <v>3.9886058890109685E-4</v>
      </c>
      <c r="BM4">
        <v>4.0168542687680364E-4</v>
      </c>
      <c r="BN4">
        <v>9.4220886443053039E-3</v>
      </c>
      <c r="BO4">
        <v>2.5115467129892467E-2</v>
      </c>
      <c r="BP4">
        <v>9.5796678792066685E-4</v>
      </c>
      <c r="BQ4">
        <v>1.8986080083693738E-2</v>
      </c>
      <c r="BR4">
        <v>6.558174723871448E-3</v>
      </c>
      <c r="BS4">
        <v>7.832814293463216E-3</v>
      </c>
      <c r="BT4">
        <v>6.5652378090706879E-3</v>
      </c>
      <c r="BU4">
        <v>5.4869713216577588E-3</v>
      </c>
      <c r="BV4">
        <v>5.2014158797174595E-2</v>
      </c>
      <c r="BW4">
        <v>4.2808530406458156E-2</v>
      </c>
      <c r="BX4">
        <v>1.4608231395687468E-2</v>
      </c>
      <c r="BY4">
        <v>9.1750417470357244E-4</v>
      </c>
      <c r="BZ4">
        <v>5.9946547872218921E-3</v>
      </c>
      <c r="CA4">
        <v>2.043018168410712E-2</v>
      </c>
      <c r="CB4">
        <v>2.6516495439842412E-3</v>
      </c>
      <c r="CC4">
        <v>1.7235359617606924E-3</v>
      </c>
      <c r="CD4">
        <v>2.0881843927476975E-3</v>
      </c>
      <c r="CE4">
        <v>4.943911671315953E-3</v>
      </c>
      <c r="CF4">
        <v>1.5907008297053975E-2</v>
      </c>
      <c r="CG4">
        <v>2.7606400078979149E-3</v>
      </c>
      <c r="CH4">
        <v>5.0968672197569806E-4</v>
      </c>
      <c r="CI4">
        <v>7.1585581793136201E-4</v>
      </c>
      <c r="CJ4">
        <v>3.734284160238052E-3</v>
      </c>
      <c r="CK4">
        <v>6.6292198430338324E-3</v>
      </c>
      <c r="CL4">
        <v>1.3873739838014082E-6</v>
      </c>
      <c r="CM4">
        <v>4.7665072068994181E-2</v>
      </c>
      <c r="CN4">
        <v>4.4532456786267639E-3</v>
      </c>
      <c r="CO4">
        <v>4.662766261317567E-2</v>
      </c>
      <c r="CP4">
        <v>8.5962627593763243E-3</v>
      </c>
      <c r="CQ4">
        <v>0</v>
      </c>
      <c r="CR4">
        <v>0</v>
      </c>
      <c r="CS4">
        <v>2.0071849514029801E-2</v>
      </c>
      <c r="CT4">
        <v>7.4848451040095326E-2</v>
      </c>
      <c r="CU4">
        <v>9.4133567244088813E-3</v>
      </c>
      <c r="CV4">
        <v>2.0988675677924406E-2</v>
      </c>
      <c r="CW4">
        <v>6.6706229252626809E-3</v>
      </c>
      <c r="CX4">
        <v>5.0438376135641134E-3</v>
      </c>
      <c r="CY4">
        <v>8.4769904650036998E-5</v>
      </c>
      <c r="CZ4">
        <v>1.6313135750968231E-3</v>
      </c>
      <c r="DA4">
        <v>2.1976816198605479E-5</v>
      </c>
      <c r="DB4">
        <v>8.1541217210335561E-4</v>
      </c>
      <c r="DC4">
        <v>9.098631156777703E-5</v>
      </c>
      <c r="DD4">
        <v>5.8842887990763015E-4</v>
      </c>
      <c r="DE4">
        <v>3.5009363940297451E-5</v>
      </c>
      <c r="DF4">
        <v>3.9782349297338293E-4</v>
      </c>
      <c r="DG4">
        <v>7.8962295801552728E-4</v>
      </c>
      <c r="DH4">
        <v>2.1445613059415078E-4</v>
      </c>
      <c r="DI4">
        <v>4.9482244055567542E-3</v>
      </c>
      <c r="DJ4">
        <v>9.7903588840697504E-3</v>
      </c>
      <c r="DK4">
        <v>6.2210245311116092E-4</v>
      </c>
      <c r="DL4">
        <v>1.7664129179952777E-4</v>
      </c>
    </row>
    <row r="5" spans="1:116" x14ac:dyDescent="0.4">
      <c r="A5">
        <v>4</v>
      </c>
      <c r="B5">
        <v>5.8329237608342882E-3</v>
      </c>
      <c r="C5">
        <v>1.9174896417380727E-3</v>
      </c>
      <c r="D5">
        <v>1.5266137199312066E-2</v>
      </c>
      <c r="E5">
        <v>1.0257885768229542</v>
      </c>
      <c r="F5">
        <v>9.700450604518035E-4</v>
      </c>
      <c r="G5">
        <v>1.059573336112151E-3</v>
      </c>
      <c r="H5">
        <v>2.5630728459879796E-2</v>
      </c>
      <c r="I5">
        <v>1.5872739065390061E-3</v>
      </c>
      <c r="J5">
        <v>1.7761508211317119E-2</v>
      </c>
      <c r="K5">
        <v>2.3110843920687565E-3</v>
      </c>
      <c r="L5">
        <v>2.2832680827603209E-3</v>
      </c>
      <c r="M5">
        <v>1.561766938439441E-3</v>
      </c>
      <c r="N5">
        <v>1.7291888569552585E-3</v>
      </c>
      <c r="O5">
        <v>6.2659830405498353E-3</v>
      </c>
      <c r="P5">
        <v>2.4654427816006557E-3</v>
      </c>
      <c r="Q5">
        <v>2.1159820001992492E-3</v>
      </c>
      <c r="R5">
        <v>1.6010637757060016E-3</v>
      </c>
      <c r="S5">
        <v>7.6630738632901948E-4</v>
      </c>
      <c r="T5">
        <v>1.5975574945104641E-3</v>
      </c>
      <c r="U5">
        <v>1.0025500196146492E-3</v>
      </c>
      <c r="V5">
        <v>2.8942511400544993E-3</v>
      </c>
      <c r="W5">
        <v>3.8689098910294546E-2</v>
      </c>
      <c r="X5">
        <v>2.311038101921649E-4</v>
      </c>
      <c r="Y5">
        <v>1.9066496311754408E-4</v>
      </c>
      <c r="Z5">
        <v>2.8943679105682975E-4</v>
      </c>
      <c r="AA5">
        <v>1.1465641349559898E-4</v>
      </c>
      <c r="AB5">
        <v>8.291787307505849E-5</v>
      </c>
      <c r="AC5">
        <v>1.172315512685717E-3</v>
      </c>
      <c r="AD5">
        <v>5.779460851092229E-6</v>
      </c>
      <c r="AE5">
        <v>3.1675334098813738E-4</v>
      </c>
      <c r="AF5">
        <v>5.8147309192845722E-5</v>
      </c>
      <c r="AG5">
        <v>9.5282292814663613E-4</v>
      </c>
      <c r="AH5">
        <v>1.820070630957783E-3</v>
      </c>
      <c r="AI5">
        <v>5.7054924324496383E-4</v>
      </c>
      <c r="AJ5">
        <v>1.3286552999799864E-3</v>
      </c>
      <c r="AK5">
        <v>2.4659035916755451E-3</v>
      </c>
      <c r="AL5">
        <v>8.0032243982423919E-3</v>
      </c>
      <c r="AM5">
        <v>8.8944503113349616E-4</v>
      </c>
      <c r="AN5">
        <v>1.8412698177280856E-4</v>
      </c>
      <c r="AO5">
        <v>4.1910606396462508E-3</v>
      </c>
      <c r="AP5">
        <v>7.6862916010179104E-4</v>
      </c>
      <c r="AQ5">
        <v>5.913434320460674E-3</v>
      </c>
      <c r="AR5">
        <v>1.9951671361137049E-3</v>
      </c>
      <c r="AS5">
        <v>1.2608598510297523E-3</v>
      </c>
      <c r="AT5">
        <v>2.8705266613794243E-4</v>
      </c>
      <c r="AU5">
        <v>1.6702587152605955E-3</v>
      </c>
      <c r="AV5">
        <v>1.0705187653360512E-3</v>
      </c>
      <c r="AW5">
        <v>4.9826184526015501E-4</v>
      </c>
      <c r="AX5">
        <v>3.3926915557691293E-3</v>
      </c>
      <c r="AY5">
        <v>1.7621245677517728E-3</v>
      </c>
      <c r="AZ5">
        <v>5.6985999595143583E-4</v>
      </c>
      <c r="BA5">
        <v>1.0210440228527564E-2</v>
      </c>
      <c r="BB5">
        <v>1.602458694363682E-3</v>
      </c>
      <c r="BC5">
        <v>5.1565949806177654E-3</v>
      </c>
      <c r="BD5">
        <v>1.8464612343504023E-3</v>
      </c>
      <c r="BE5">
        <v>2.3590233495832558E-2</v>
      </c>
      <c r="BF5">
        <v>6.7672148809396631E-4</v>
      </c>
      <c r="BG5">
        <v>7.436381349864398E-4</v>
      </c>
      <c r="BH5">
        <v>4.2163299444527976E-3</v>
      </c>
      <c r="BI5">
        <v>4.4470389664511062E-3</v>
      </c>
      <c r="BJ5">
        <v>4.9529202539600728E-4</v>
      </c>
      <c r="BK5">
        <v>2.4708984050252927E-2</v>
      </c>
      <c r="BL5">
        <v>7.4210711506478462E-4</v>
      </c>
      <c r="BM5">
        <v>9.3233711315568305E-4</v>
      </c>
      <c r="BN5">
        <v>3.5764163245775036E-3</v>
      </c>
      <c r="BO5">
        <v>9.6965086825447737E-3</v>
      </c>
      <c r="BP5">
        <v>1.9496372045854971E-3</v>
      </c>
      <c r="BQ5">
        <v>3.6275139093413012E-3</v>
      </c>
      <c r="BR5">
        <v>4.1305197799805689E-3</v>
      </c>
      <c r="BS5">
        <v>6.6749870121274842E-3</v>
      </c>
      <c r="BT5">
        <v>6.6205538298216215E-3</v>
      </c>
      <c r="BU5">
        <v>2.9741395112449511E-3</v>
      </c>
      <c r="BV5">
        <v>4.7994238058643536E-2</v>
      </c>
      <c r="BW5">
        <v>8.3881657388804529E-2</v>
      </c>
      <c r="BX5">
        <v>3.2284725314368518E-2</v>
      </c>
      <c r="BY5">
        <v>1.0195320720142089E-3</v>
      </c>
      <c r="BZ5">
        <v>8.9020180140072409E-3</v>
      </c>
      <c r="CA5">
        <v>2.3495306576684954E-2</v>
      </c>
      <c r="CB5">
        <v>2.0491383052460661E-3</v>
      </c>
      <c r="CC5">
        <v>8.5466370962774853E-3</v>
      </c>
      <c r="CD5">
        <v>2.3862470261978175E-3</v>
      </c>
      <c r="CE5">
        <v>5.0732528774608075E-3</v>
      </c>
      <c r="CF5">
        <v>2.3927750705989553E-2</v>
      </c>
      <c r="CG5">
        <v>3.2919489229967292E-3</v>
      </c>
      <c r="CH5">
        <v>1.3731714666746838E-3</v>
      </c>
      <c r="CI5">
        <v>3.2665933337853799E-3</v>
      </c>
      <c r="CJ5">
        <v>4.267842929600342E-3</v>
      </c>
      <c r="CK5">
        <v>8.1260828843083069E-3</v>
      </c>
      <c r="CL5">
        <v>1.6028616532843213E-6</v>
      </c>
      <c r="CM5">
        <v>3.5475481525934459E-2</v>
      </c>
      <c r="CN5">
        <v>5.1015205565819229E-3</v>
      </c>
      <c r="CO5">
        <v>2.2045281079344815E-2</v>
      </c>
      <c r="CP5">
        <v>4.2134263700718246E-2</v>
      </c>
      <c r="CQ5">
        <v>0</v>
      </c>
      <c r="CR5">
        <v>0</v>
      </c>
      <c r="CS5">
        <v>2.6883662017133405E-2</v>
      </c>
      <c r="CT5">
        <v>9.2594983114358945E-2</v>
      </c>
      <c r="CU5">
        <v>1.0852243769738104E-2</v>
      </c>
      <c r="CV5">
        <v>4.1466073876150616E-2</v>
      </c>
      <c r="CW5">
        <v>1.8173269370586123E-2</v>
      </c>
      <c r="CX5">
        <v>6.8159589194534019E-3</v>
      </c>
      <c r="CY5">
        <v>7.4525620209323605E-5</v>
      </c>
      <c r="CZ5">
        <v>2.6748862459954927E-3</v>
      </c>
      <c r="DA5">
        <v>1.7525933603104455E-5</v>
      </c>
      <c r="DB5">
        <v>8.7754990753533023E-4</v>
      </c>
      <c r="DC5">
        <v>1.2385393345602607E-4</v>
      </c>
      <c r="DD5">
        <v>1.0379196531804002E-3</v>
      </c>
      <c r="DE5">
        <v>3.7427095081523458E-5</v>
      </c>
      <c r="DF5">
        <v>1.076399512230361E-3</v>
      </c>
      <c r="DG5">
        <v>2.1397809095845786E-3</v>
      </c>
      <c r="DH5">
        <v>9.3295669608108609E-4</v>
      </c>
      <c r="DI5">
        <v>9.6897102221729769E-3</v>
      </c>
      <c r="DJ5">
        <v>2.6307622573474555E-2</v>
      </c>
      <c r="DK5">
        <v>1.6571100020996603E-3</v>
      </c>
      <c r="DL5">
        <v>2.0808568033861492E-4</v>
      </c>
    </row>
    <row r="6" spans="1:116" x14ac:dyDescent="0.4">
      <c r="A6">
        <v>5</v>
      </c>
      <c r="B6">
        <v>2.4512193943311764E-3</v>
      </c>
      <c r="C6">
        <v>6.8756215704688316E-4</v>
      </c>
      <c r="D6">
        <v>8.1003621439793103E-2</v>
      </c>
      <c r="E6">
        <v>1.0311863280910122E-4</v>
      </c>
      <c r="F6">
        <v>1.0365274314868591</v>
      </c>
      <c r="G6">
        <v>1.5064412799588989E-4</v>
      </c>
      <c r="H6">
        <v>0.2152234342045245</v>
      </c>
      <c r="I6">
        <v>9.1277119359161783E-4</v>
      </c>
      <c r="J6">
        <v>2.2060227160234278E-3</v>
      </c>
      <c r="K6">
        <v>8.2870693213966322E-4</v>
      </c>
      <c r="L6">
        <v>8.9391763655330241E-4</v>
      </c>
      <c r="M6">
        <v>5.5382616765375762E-4</v>
      </c>
      <c r="N6">
        <v>1.2822261403632042E-3</v>
      </c>
      <c r="O6">
        <v>7.7484325783723734E-4</v>
      </c>
      <c r="P6">
        <v>7.8403402245111055E-5</v>
      </c>
      <c r="Q6">
        <v>2.3880030582091704E-4</v>
      </c>
      <c r="R6">
        <v>1.9288191141266344E-4</v>
      </c>
      <c r="S6">
        <v>9.3215173914023314E-5</v>
      </c>
      <c r="T6">
        <v>3.0537177661257912E-4</v>
      </c>
      <c r="U6">
        <v>1.9985030951546388E-4</v>
      </c>
      <c r="V6">
        <v>2.7156131644068401E-4</v>
      </c>
      <c r="W6">
        <v>1.4061684273752627E-3</v>
      </c>
      <c r="X6">
        <v>6.1017380173630317E-5</v>
      </c>
      <c r="Y6">
        <v>3.3217546925130224E-4</v>
      </c>
      <c r="Z6">
        <v>9.4932495617762181E-5</v>
      </c>
      <c r="AA6">
        <v>1.8215253221020684E-5</v>
      </c>
      <c r="AB6">
        <v>3.4820804685810832E-5</v>
      </c>
      <c r="AC6">
        <v>1.7349784539256487E-4</v>
      </c>
      <c r="AD6">
        <v>1.5367017387953756E-6</v>
      </c>
      <c r="AE6">
        <v>1.3383201104654423E-4</v>
      </c>
      <c r="AF6">
        <v>2.98885743167762E-5</v>
      </c>
      <c r="AG6">
        <v>3.1323680838503225E-4</v>
      </c>
      <c r="AH6">
        <v>5.2494168630143703E-4</v>
      </c>
      <c r="AI6">
        <v>2.0984843793080574E-4</v>
      </c>
      <c r="AJ6">
        <v>3.9833080874270607E-4</v>
      </c>
      <c r="AK6">
        <v>1.0388396238046663E-3</v>
      </c>
      <c r="AL6">
        <v>2.1997219602931942E-2</v>
      </c>
      <c r="AM6">
        <v>3.4381552246888172E-4</v>
      </c>
      <c r="AN6">
        <v>6.8345534591095076E-5</v>
      </c>
      <c r="AO6">
        <v>4.9035387700423995E-3</v>
      </c>
      <c r="AP6">
        <v>2.1526955658926776E-4</v>
      </c>
      <c r="AQ6">
        <v>1.2466046597932197E-3</v>
      </c>
      <c r="AR6">
        <v>1.4561796196863944E-4</v>
      </c>
      <c r="AS6">
        <v>4.15994516672653E-4</v>
      </c>
      <c r="AT6">
        <v>1.1233423635442735E-4</v>
      </c>
      <c r="AU6">
        <v>7.3870192437258751E-4</v>
      </c>
      <c r="AV6">
        <v>4.3002697494524104E-4</v>
      </c>
      <c r="AW6">
        <v>2.0693497188188298E-4</v>
      </c>
      <c r="AX6">
        <v>8.1721598905273992E-4</v>
      </c>
      <c r="AY6">
        <v>4.3538907817213587E-4</v>
      </c>
      <c r="AZ6">
        <v>1.0888912778412209E-4</v>
      </c>
      <c r="BA6">
        <v>1.4371303286477243E-3</v>
      </c>
      <c r="BB6">
        <v>2.7279047126742886E-4</v>
      </c>
      <c r="BC6">
        <v>9.8533661337163697E-4</v>
      </c>
      <c r="BD6">
        <v>9.0916364437838143E-4</v>
      </c>
      <c r="BE6">
        <v>4.7960935057334898E-4</v>
      </c>
      <c r="BF6">
        <v>4.1468787087493001E-4</v>
      </c>
      <c r="BG6">
        <v>3.3427209887463427E-4</v>
      </c>
      <c r="BH6">
        <v>1.2766672726894999E-3</v>
      </c>
      <c r="BI6">
        <v>7.7067406873672297E-4</v>
      </c>
      <c r="BJ6">
        <v>1.5145148016456039E-4</v>
      </c>
      <c r="BK6">
        <v>2.5096424306164712E-3</v>
      </c>
      <c r="BL6">
        <v>2.5056773085542369E-4</v>
      </c>
      <c r="BM6">
        <v>2.0760967036466415E-4</v>
      </c>
      <c r="BN6">
        <v>4.6819472535055886E-3</v>
      </c>
      <c r="BO6">
        <v>1.2502893702821767E-2</v>
      </c>
      <c r="BP6">
        <v>4.0423622951693485E-4</v>
      </c>
      <c r="BQ6">
        <v>2.520665845316196E-3</v>
      </c>
      <c r="BR6">
        <v>2.4324400201391956E-3</v>
      </c>
      <c r="BS6">
        <v>2.6133625578948837E-3</v>
      </c>
      <c r="BT6">
        <v>2.1871579313529998E-3</v>
      </c>
      <c r="BU6">
        <v>3.7089565644605163E-3</v>
      </c>
      <c r="BV6">
        <v>1.8849500945603906E-2</v>
      </c>
      <c r="BW6">
        <v>3.7195997775950652E-2</v>
      </c>
      <c r="BX6">
        <v>1.4274922587576152E-2</v>
      </c>
      <c r="BY6">
        <v>3.9605461306129971E-4</v>
      </c>
      <c r="BZ6">
        <v>2.0749625149204883E-3</v>
      </c>
      <c r="CA6">
        <v>9.4734596504561022E-2</v>
      </c>
      <c r="CB6">
        <v>2.9810314921454302E-3</v>
      </c>
      <c r="CC6">
        <v>1.5514164600197566E-3</v>
      </c>
      <c r="CD6">
        <v>1.4414361513666073E-3</v>
      </c>
      <c r="CE6">
        <v>4.4854313759487945E-3</v>
      </c>
      <c r="CF6">
        <v>1.6173107934306534E-2</v>
      </c>
      <c r="CG6">
        <v>1.66781869150849E-3</v>
      </c>
      <c r="CH6">
        <v>2.81083474135917E-4</v>
      </c>
      <c r="CI6">
        <v>4.3595446733380664E-4</v>
      </c>
      <c r="CJ6">
        <v>2.0426196204734039E-3</v>
      </c>
      <c r="CK6">
        <v>3.4386970495239458E-3</v>
      </c>
      <c r="CL6">
        <v>6.2274093111411198E-7</v>
      </c>
      <c r="CM6">
        <v>1.3733258564385621E-2</v>
      </c>
      <c r="CN6">
        <v>1.7555584603058693E-3</v>
      </c>
      <c r="CO6">
        <v>1.1900370478475659E-2</v>
      </c>
      <c r="CP6">
        <v>5.7802358318953095E-3</v>
      </c>
      <c r="CQ6">
        <v>0</v>
      </c>
      <c r="CR6">
        <v>0</v>
      </c>
      <c r="CS6">
        <v>1.0995179952135668E-2</v>
      </c>
      <c r="CT6">
        <v>3.0730724263660813E-2</v>
      </c>
      <c r="CU6">
        <v>4.3765052339729211E-3</v>
      </c>
      <c r="CV6">
        <v>1.2383606197119295E-2</v>
      </c>
      <c r="CW6">
        <v>3.7689745775439745E-3</v>
      </c>
      <c r="CX6">
        <v>3.9724579357523632E-3</v>
      </c>
      <c r="CY6">
        <v>3.8930037771362144E-5</v>
      </c>
      <c r="CZ6">
        <v>1.0026205741534098E-3</v>
      </c>
      <c r="DA6">
        <v>1.0352086481762407E-5</v>
      </c>
      <c r="DB6">
        <v>3.5656780660832171E-4</v>
      </c>
      <c r="DC6">
        <v>7.0163895448826645E-5</v>
      </c>
      <c r="DD6">
        <v>2.4307403018313851E-4</v>
      </c>
      <c r="DE6">
        <v>1.5655065874216545E-5</v>
      </c>
      <c r="DF6">
        <v>2.6568657410291132E-4</v>
      </c>
      <c r="DG6">
        <v>4.0791888946201273E-4</v>
      </c>
      <c r="DH6">
        <v>7.8771604985396207E-5</v>
      </c>
      <c r="DI6">
        <v>7.3603578964228948E-3</v>
      </c>
      <c r="DJ6">
        <v>5.6397107444504033E-3</v>
      </c>
      <c r="DK6">
        <v>1.9307802878928205E-3</v>
      </c>
      <c r="DL6">
        <v>8.3257288253900383E-5</v>
      </c>
    </row>
    <row r="7" spans="1:116" x14ac:dyDescent="0.4">
      <c r="A7">
        <v>6</v>
      </c>
      <c r="B7">
        <v>3.5816214558161293E-3</v>
      </c>
      <c r="C7">
        <v>2.6029135725346639E-3</v>
      </c>
      <c r="D7">
        <v>5.1608564956777986E-2</v>
      </c>
      <c r="E7">
        <v>4.2741487088578215E-4</v>
      </c>
      <c r="F7">
        <v>5.8096234169534094E-4</v>
      </c>
      <c r="G7">
        <v>1.0021585237162309</v>
      </c>
      <c r="H7">
        <v>0.13243790364502958</v>
      </c>
      <c r="I7">
        <v>1.4637831739635274E-3</v>
      </c>
      <c r="J7">
        <v>2.5164071187858614E-3</v>
      </c>
      <c r="K7">
        <v>1.8538092463842477E-3</v>
      </c>
      <c r="L7">
        <v>1.7083840394432304E-3</v>
      </c>
      <c r="M7">
        <v>1.158448297309737E-3</v>
      </c>
      <c r="N7">
        <v>1.3710876977913464E-3</v>
      </c>
      <c r="O7">
        <v>2.3948877038247876E-3</v>
      </c>
      <c r="P7">
        <v>7.0321904662032711E-4</v>
      </c>
      <c r="Q7">
        <v>7.125576667760344E-4</v>
      </c>
      <c r="R7">
        <v>9.8923369055961487E-4</v>
      </c>
      <c r="S7">
        <v>2.9552473071465743E-4</v>
      </c>
      <c r="T7">
        <v>9.9324219156902115E-4</v>
      </c>
      <c r="U7">
        <v>6.2205326271323844E-4</v>
      </c>
      <c r="V7">
        <v>1.0135441243259706E-3</v>
      </c>
      <c r="W7">
        <v>7.4917083061887121E-3</v>
      </c>
      <c r="X7">
        <v>1.3796209469984212E-4</v>
      </c>
      <c r="Y7">
        <v>3.1128058564950512E-4</v>
      </c>
      <c r="Z7">
        <v>2.054753180813726E-4</v>
      </c>
      <c r="AA7">
        <v>1.1321173860813721E-4</v>
      </c>
      <c r="AB7">
        <v>5.9668936692092955E-5</v>
      </c>
      <c r="AC7">
        <v>1.3004427688449768E-3</v>
      </c>
      <c r="AD7">
        <v>8.3431625852307141E-6</v>
      </c>
      <c r="AE7">
        <v>2.1161507551275418E-4</v>
      </c>
      <c r="AF7">
        <v>4.7105407949000065E-5</v>
      </c>
      <c r="AG7">
        <v>8.1044780837815299E-4</v>
      </c>
      <c r="AH7">
        <v>1.3547429291677026E-3</v>
      </c>
      <c r="AI7">
        <v>4.0660776199820067E-4</v>
      </c>
      <c r="AJ7">
        <v>7.8351131689257303E-4</v>
      </c>
      <c r="AK7">
        <v>2.6628890313133073E-3</v>
      </c>
      <c r="AL7">
        <v>8.1021855599054584E-3</v>
      </c>
      <c r="AM7">
        <v>5.3441511288752734E-4</v>
      </c>
      <c r="AN7">
        <v>1.2363481534601216E-4</v>
      </c>
      <c r="AO7">
        <v>5.1137276802563636E-3</v>
      </c>
      <c r="AP7">
        <v>5.4657355324443568E-4</v>
      </c>
      <c r="AQ7">
        <v>4.6620505775265206E-3</v>
      </c>
      <c r="AR7">
        <v>1.2004941612327198E-3</v>
      </c>
      <c r="AS7">
        <v>1.0773648259175669E-3</v>
      </c>
      <c r="AT7">
        <v>2.4642482117518191E-4</v>
      </c>
      <c r="AU7">
        <v>1.4149392347573273E-3</v>
      </c>
      <c r="AV7">
        <v>1.061506762523305E-3</v>
      </c>
      <c r="AW7">
        <v>5.1246841326918512E-4</v>
      </c>
      <c r="AX7">
        <v>2.8242945169588839E-3</v>
      </c>
      <c r="AY7">
        <v>1.02744441160152E-3</v>
      </c>
      <c r="AZ7">
        <v>3.7981373319206382E-4</v>
      </c>
      <c r="BA7">
        <v>1.0006608091549156E-2</v>
      </c>
      <c r="BB7">
        <v>1.0006633094945833E-3</v>
      </c>
      <c r="BC7">
        <v>5.424975225808374E-3</v>
      </c>
      <c r="BD7">
        <v>1.4520531247948884E-3</v>
      </c>
      <c r="BE7">
        <v>4.2841698151093954E-2</v>
      </c>
      <c r="BF7">
        <v>4.7422049548332383E-4</v>
      </c>
      <c r="BG7">
        <v>5.366964415890401E-4</v>
      </c>
      <c r="BH7">
        <v>3.6634367857045704E-3</v>
      </c>
      <c r="BI7">
        <v>4.2078165209879226E-3</v>
      </c>
      <c r="BJ7">
        <v>3.2847444834896276E-4</v>
      </c>
      <c r="BK7">
        <v>1.593641769609724E-2</v>
      </c>
      <c r="BL7">
        <v>5.7153390771133843E-4</v>
      </c>
      <c r="BM7">
        <v>8.6154139240097723E-4</v>
      </c>
      <c r="BN7">
        <v>5.0582448320244753E-3</v>
      </c>
      <c r="BO7">
        <v>1.3575388520487414E-2</v>
      </c>
      <c r="BP7">
        <v>5.2530134222172442E-4</v>
      </c>
      <c r="BQ7">
        <v>3.8270050681360312E-3</v>
      </c>
      <c r="BR7">
        <v>8.6312643695074451E-3</v>
      </c>
      <c r="BS7">
        <v>5.6120968536337457E-3</v>
      </c>
      <c r="BT7">
        <v>5.6924118060761074E-3</v>
      </c>
      <c r="BU7">
        <v>2.7411668616188719E-3</v>
      </c>
      <c r="BV7">
        <v>3.539149603148839E-2</v>
      </c>
      <c r="BW7">
        <v>5.7597629364276676E-2</v>
      </c>
      <c r="BX7">
        <v>2.2515697624563413E-2</v>
      </c>
      <c r="BY7">
        <v>7.9514054969303919E-4</v>
      </c>
      <c r="BZ7">
        <v>7.9215580021825046E-3</v>
      </c>
      <c r="CA7">
        <v>1.6419600797633709E-2</v>
      </c>
      <c r="CB7">
        <v>1.6755643804324137E-3</v>
      </c>
      <c r="CC7">
        <v>1.2625867619519516E-2</v>
      </c>
      <c r="CD7">
        <v>2.0355966460607897E-3</v>
      </c>
      <c r="CE7">
        <v>4.5264919890855631E-3</v>
      </c>
      <c r="CF7">
        <v>2.4408185802178628E-2</v>
      </c>
      <c r="CG7">
        <v>2.8366516519804687E-3</v>
      </c>
      <c r="CH7">
        <v>8.573871685623064E-4</v>
      </c>
      <c r="CI7">
        <v>1.7494464932348945E-3</v>
      </c>
      <c r="CJ7">
        <v>3.8352755822544118E-3</v>
      </c>
      <c r="CK7">
        <v>7.066024702450365E-3</v>
      </c>
      <c r="CL7">
        <v>1.3301280894577285E-6</v>
      </c>
      <c r="CM7">
        <v>4.1535026476657695E-2</v>
      </c>
      <c r="CN7">
        <v>7.1291711078029247E-3</v>
      </c>
      <c r="CO7">
        <v>3.5947463970198316E-2</v>
      </c>
      <c r="CP7">
        <v>2.8274268104788888E-2</v>
      </c>
      <c r="CQ7">
        <v>0</v>
      </c>
      <c r="CR7">
        <v>0</v>
      </c>
      <c r="CS7">
        <v>2.0755171277522123E-2</v>
      </c>
      <c r="CT7">
        <v>6.2037402932598594E-2</v>
      </c>
      <c r="CU7">
        <v>9.2534891916763156E-3</v>
      </c>
      <c r="CV7">
        <v>2.8488477200637703E-2</v>
      </c>
      <c r="CW7">
        <v>9.3070266965795297E-3</v>
      </c>
      <c r="CX7">
        <v>7.3934368054032733E-3</v>
      </c>
      <c r="CY7">
        <v>7.712584083713522E-5</v>
      </c>
      <c r="CZ7">
        <v>2.2352304505874197E-3</v>
      </c>
      <c r="DA7">
        <v>1.6680774053138287E-5</v>
      </c>
      <c r="DB7">
        <v>9.0716426657501598E-4</v>
      </c>
      <c r="DC7">
        <v>1.0295898225439535E-4</v>
      </c>
      <c r="DD7">
        <v>1.8603731432747124E-3</v>
      </c>
      <c r="DE7">
        <v>4.6183704020510958E-5</v>
      </c>
      <c r="DF7">
        <v>7.8965712274091794E-4</v>
      </c>
      <c r="DG7">
        <v>8.3588738790708471E-4</v>
      </c>
      <c r="DH7">
        <v>2.2466991428783919E-4</v>
      </c>
      <c r="DI7">
        <v>9.2290535309858517E-3</v>
      </c>
      <c r="DJ7">
        <v>1.1353228034708627E-2</v>
      </c>
      <c r="DK7">
        <v>8.6174719079816205E-4</v>
      </c>
      <c r="DL7">
        <v>1.8213751233356936E-4</v>
      </c>
    </row>
    <row r="8" spans="1:116" x14ac:dyDescent="0.4">
      <c r="A8">
        <v>7</v>
      </c>
      <c r="B8">
        <v>1.0284355448654246E-2</v>
      </c>
      <c r="C8">
        <v>2.871401516734005E-3</v>
      </c>
      <c r="D8">
        <v>0.4002404818490975</v>
      </c>
      <c r="E8">
        <v>2.7846466501122211E-4</v>
      </c>
      <c r="F8">
        <v>9.4455305974938328E-4</v>
      </c>
      <c r="G8">
        <v>4.950374054238098E-4</v>
      </c>
      <c r="H8">
        <v>1.0662267428586873</v>
      </c>
      <c r="I8">
        <v>2.5519781760029946E-3</v>
      </c>
      <c r="J8">
        <v>4.3029774412653276E-3</v>
      </c>
      <c r="K8">
        <v>1.9369610835217545E-3</v>
      </c>
      <c r="L8">
        <v>2.8497426616360087E-3</v>
      </c>
      <c r="M8">
        <v>1.7522726320636369E-3</v>
      </c>
      <c r="N8">
        <v>1.8090637298393988E-3</v>
      </c>
      <c r="O8">
        <v>2.2352397774077254E-3</v>
      </c>
      <c r="P8">
        <v>2.3791940634799658E-4</v>
      </c>
      <c r="Q8">
        <v>6.7194687011621311E-4</v>
      </c>
      <c r="R8">
        <v>7.1442265266216535E-4</v>
      </c>
      <c r="S8">
        <v>2.8840871007996806E-4</v>
      </c>
      <c r="T8">
        <v>7.3644007226930479E-4</v>
      </c>
      <c r="U8">
        <v>5.5805418398953627E-4</v>
      </c>
      <c r="V8">
        <v>8.3807122083425531E-4</v>
      </c>
      <c r="W8">
        <v>5.6008242846808456E-3</v>
      </c>
      <c r="X8">
        <v>1.4540678210028297E-4</v>
      </c>
      <c r="Y8">
        <v>1.544405589244222E-3</v>
      </c>
      <c r="Z8">
        <v>2.4536663577545719E-4</v>
      </c>
      <c r="AA8">
        <v>5.572305212848635E-5</v>
      </c>
      <c r="AB8">
        <v>7.8137841110706218E-5</v>
      </c>
      <c r="AC8">
        <v>4.8248180516273476E-4</v>
      </c>
      <c r="AD8">
        <v>3.7848573601281521E-6</v>
      </c>
      <c r="AE8">
        <v>2.7358733860913264E-4</v>
      </c>
      <c r="AF8">
        <v>9.4202504186972625E-5</v>
      </c>
      <c r="AG8">
        <v>9.7976594809477831E-4</v>
      </c>
      <c r="AH8">
        <v>1.5837524543051266E-3</v>
      </c>
      <c r="AI8">
        <v>5.4634856351456693E-4</v>
      </c>
      <c r="AJ8">
        <v>1.0024929898691944E-3</v>
      </c>
      <c r="AK8">
        <v>3.857625721349484E-3</v>
      </c>
      <c r="AL8">
        <v>5.0312463415595416E-3</v>
      </c>
      <c r="AM8">
        <v>7.9728974734088066E-4</v>
      </c>
      <c r="AN8">
        <v>2.8582602761252998E-4</v>
      </c>
      <c r="AO8">
        <v>2.2027623115715184E-2</v>
      </c>
      <c r="AP8">
        <v>5.8130497187025456E-4</v>
      </c>
      <c r="AQ8">
        <v>3.6372965815072928E-3</v>
      </c>
      <c r="AR8">
        <v>4.3661643318504997E-4</v>
      </c>
      <c r="AS8">
        <v>1.4500939423674791E-3</v>
      </c>
      <c r="AT8">
        <v>3.6063959045574972E-4</v>
      </c>
      <c r="AU8">
        <v>2.3726506872552935E-3</v>
      </c>
      <c r="AV8">
        <v>1.6365490217524316E-3</v>
      </c>
      <c r="AW8">
        <v>7.6892034338560747E-4</v>
      </c>
      <c r="AX8">
        <v>2.3457132170902804E-3</v>
      </c>
      <c r="AY8">
        <v>1.3598333733353604E-3</v>
      </c>
      <c r="AZ8">
        <v>2.6588279441831753E-4</v>
      </c>
      <c r="BA8">
        <v>4.5631075936803187E-3</v>
      </c>
      <c r="BB8">
        <v>7.5033293800252649E-4</v>
      </c>
      <c r="BC8">
        <v>2.715341546824701E-3</v>
      </c>
      <c r="BD8">
        <v>1.6077666929446848E-3</v>
      </c>
      <c r="BE8">
        <v>1.7376017038500152E-3</v>
      </c>
      <c r="BF8">
        <v>5.9814225430913903E-4</v>
      </c>
      <c r="BG8">
        <v>7.1623257218342068E-4</v>
      </c>
      <c r="BH8">
        <v>4.6797601053805496E-3</v>
      </c>
      <c r="BI8">
        <v>2.1921079322884509E-3</v>
      </c>
      <c r="BJ8">
        <v>3.7107744182209398E-4</v>
      </c>
      <c r="BK8">
        <v>9.1306331003157392E-3</v>
      </c>
      <c r="BL8">
        <v>6.0038240094515479E-4</v>
      </c>
      <c r="BM8">
        <v>5.1893919459694874E-4</v>
      </c>
      <c r="BN8">
        <v>1.3487381915463247E-2</v>
      </c>
      <c r="BO8">
        <v>3.5966465333944403E-2</v>
      </c>
      <c r="BP8">
        <v>1.1161349161861128E-3</v>
      </c>
      <c r="BQ8">
        <v>1.0179912726807863E-2</v>
      </c>
      <c r="BR8">
        <v>6.6578120229148358E-3</v>
      </c>
      <c r="BS8">
        <v>9.1370568534617988E-3</v>
      </c>
      <c r="BT8">
        <v>7.8251749361597581E-3</v>
      </c>
      <c r="BU8">
        <v>4.7885784024881703E-3</v>
      </c>
      <c r="BV8">
        <v>6.2282960565366793E-2</v>
      </c>
      <c r="BW8">
        <v>8.0733603978193486E-2</v>
      </c>
      <c r="BX8">
        <v>2.4946547431065724E-2</v>
      </c>
      <c r="BY8">
        <v>9.3692648475639999E-4</v>
      </c>
      <c r="BZ8">
        <v>5.7036110132085271E-3</v>
      </c>
      <c r="CA8">
        <v>2.1750543187113856E-2</v>
      </c>
      <c r="CB8">
        <v>2.2197458254434072E-3</v>
      </c>
      <c r="CC8">
        <v>2.4441987363421013E-3</v>
      </c>
      <c r="CD8">
        <v>2.7074410118233024E-3</v>
      </c>
      <c r="CE8">
        <v>5.427180627803287E-3</v>
      </c>
      <c r="CF8">
        <v>1.8705666826502466E-2</v>
      </c>
      <c r="CG8">
        <v>3.535832407957231E-3</v>
      </c>
      <c r="CH8">
        <v>7.580978437755915E-4</v>
      </c>
      <c r="CI8">
        <v>1.1593542246809924E-3</v>
      </c>
      <c r="CJ8">
        <v>4.547760328090877E-3</v>
      </c>
      <c r="CK8">
        <v>7.8860628314393142E-3</v>
      </c>
      <c r="CL8">
        <v>1.7790635896101583E-6</v>
      </c>
      <c r="CM8">
        <v>4.6389630942016757E-2</v>
      </c>
      <c r="CN8">
        <v>5.2471252515293269E-3</v>
      </c>
      <c r="CO8">
        <v>4.0529682246725623E-2</v>
      </c>
      <c r="CP8">
        <v>2.0252876060286164E-2</v>
      </c>
      <c r="CQ8">
        <v>0</v>
      </c>
      <c r="CR8">
        <v>0</v>
      </c>
      <c r="CS8">
        <v>2.7321011191835928E-2</v>
      </c>
      <c r="CT8">
        <v>8.6698282665710058E-2</v>
      </c>
      <c r="CU8">
        <v>1.1943827411925902E-2</v>
      </c>
      <c r="CV8">
        <v>3.5950892185192929E-2</v>
      </c>
      <c r="CW8">
        <v>1.1606312972801186E-2</v>
      </c>
      <c r="CX8">
        <v>6.4603938670129224E-3</v>
      </c>
      <c r="CY8">
        <v>1.1250193393650775E-4</v>
      </c>
      <c r="CZ8">
        <v>2.3329043260924992E-3</v>
      </c>
      <c r="DA8">
        <v>2.9739629464941987E-5</v>
      </c>
      <c r="DB8">
        <v>9.6155823569085989E-4</v>
      </c>
      <c r="DC8">
        <v>1.5763251245513437E-4</v>
      </c>
      <c r="DD8">
        <v>7.4762852827285609E-4</v>
      </c>
      <c r="DE8">
        <v>4.5718616305960766E-5</v>
      </c>
      <c r="DF8">
        <v>6.9060985393629842E-4</v>
      </c>
      <c r="DG8">
        <v>1.0785287098269329E-3</v>
      </c>
      <c r="DH8">
        <v>2.3213328835137653E-4</v>
      </c>
      <c r="DI8">
        <v>7.8818436921183847E-3</v>
      </c>
      <c r="DJ8">
        <v>1.916788564341913E-2</v>
      </c>
      <c r="DK8">
        <v>6.1336559164188289E-4</v>
      </c>
      <c r="DL8">
        <v>2.14965372242069E-4</v>
      </c>
    </row>
    <row r="9" spans="1:116" x14ac:dyDescent="0.4">
      <c r="A9">
        <v>8</v>
      </c>
      <c r="B9">
        <v>9.759806065036407E-4</v>
      </c>
      <c r="C9">
        <v>2.7095593541229317E-4</v>
      </c>
      <c r="D9">
        <v>8.6361877261707993E-4</v>
      </c>
      <c r="E9">
        <v>1.1481891428943367E-4</v>
      </c>
      <c r="F9">
        <v>4.4327292699774325E-4</v>
      </c>
      <c r="G9">
        <v>1.6583008192486726E-4</v>
      </c>
      <c r="H9">
        <v>6.322668005381575E-4</v>
      </c>
      <c r="I9">
        <v>1.0202330586525434</v>
      </c>
      <c r="J9">
        <v>6.6782484725601788E-3</v>
      </c>
      <c r="K9">
        <v>5.2391865421757668E-3</v>
      </c>
      <c r="L9">
        <v>5.1854337095038477E-3</v>
      </c>
      <c r="M9">
        <v>2.8249169229826389E-3</v>
      </c>
      <c r="N9">
        <v>7.9599180838519898E-2</v>
      </c>
      <c r="O9">
        <v>1.008658349070743E-3</v>
      </c>
      <c r="P9">
        <v>7.5353732960069627E-5</v>
      </c>
      <c r="Q9">
        <v>3.0804661376762464E-4</v>
      </c>
      <c r="R9">
        <v>1.0662226286044852E-4</v>
      </c>
      <c r="S9">
        <v>1.0398752706798353E-4</v>
      </c>
      <c r="T9">
        <v>1.7268561285780504E-4</v>
      </c>
      <c r="U9">
        <v>5.3975104200493565E-4</v>
      </c>
      <c r="V9">
        <v>4.628201536071761E-4</v>
      </c>
      <c r="W9">
        <v>5.0643370312663757E-4</v>
      </c>
      <c r="X9">
        <v>7.2683471126375307E-5</v>
      </c>
      <c r="Y9">
        <v>1.4010527297396823E-4</v>
      </c>
      <c r="Z9">
        <v>1.1443834805784167E-4</v>
      </c>
      <c r="AA9">
        <v>3.2089933163123803E-5</v>
      </c>
      <c r="AB9">
        <v>2.7679058301861183E-5</v>
      </c>
      <c r="AC9">
        <v>1.7536906514049232E-4</v>
      </c>
      <c r="AD9">
        <v>1.7718662445104778E-6</v>
      </c>
      <c r="AE9">
        <v>9.2669000424504727E-5</v>
      </c>
      <c r="AF9">
        <v>2.7237129316139089E-5</v>
      </c>
      <c r="AG9">
        <v>4.2307986848610273E-4</v>
      </c>
      <c r="AH9">
        <v>9.0162261291508482E-4</v>
      </c>
      <c r="AI9">
        <v>2.3198751690424596E-4</v>
      </c>
      <c r="AJ9">
        <v>4.3660212724705905E-4</v>
      </c>
      <c r="AK9">
        <v>7.6543635945507506E-4</v>
      </c>
      <c r="AL9">
        <v>9.3337816064069969E-3</v>
      </c>
      <c r="AM9">
        <v>4.3262287770811655E-4</v>
      </c>
      <c r="AN9">
        <v>6.9897192155689647E-5</v>
      </c>
      <c r="AO9">
        <v>5.4773353118160529E-3</v>
      </c>
      <c r="AP9">
        <v>3.3164210151928944E-4</v>
      </c>
      <c r="AQ9">
        <v>1.7539215613309401E-3</v>
      </c>
      <c r="AR9">
        <v>6.4466307708763984E-4</v>
      </c>
      <c r="AS9">
        <v>6.6228848170222067E-4</v>
      </c>
      <c r="AT9">
        <v>1.6110651047752245E-4</v>
      </c>
      <c r="AU9">
        <v>1.2303667357803272E-3</v>
      </c>
      <c r="AV9">
        <v>5.6638802228469105E-4</v>
      </c>
      <c r="AW9">
        <v>2.7291897201968889E-4</v>
      </c>
      <c r="AX9">
        <v>3.3830745207564664E-3</v>
      </c>
      <c r="AY9">
        <v>1.4169155501003461E-3</v>
      </c>
      <c r="AZ9">
        <v>9.3324987754961819E-4</v>
      </c>
      <c r="BA9">
        <v>8.81107303803433E-3</v>
      </c>
      <c r="BB9">
        <v>9.7193394095677075E-4</v>
      </c>
      <c r="BC9">
        <v>2.8056237439040301E-3</v>
      </c>
      <c r="BD9">
        <v>7.5268372310658273E-4</v>
      </c>
      <c r="BE9">
        <v>5.7082804437937236E-4</v>
      </c>
      <c r="BF9">
        <v>7.0814079359191586E-3</v>
      </c>
      <c r="BG9">
        <v>5.4684454459439096E-4</v>
      </c>
      <c r="BH9">
        <v>1.3579543228334253E-3</v>
      </c>
      <c r="BI9">
        <v>9.5272403827375163E-4</v>
      </c>
      <c r="BJ9">
        <v>1.6917201747156639E-4</v>
      </c>
      <c r="BK9">
        <v>6.6979932081268744E-3</v>
      </c>
      <c r="BL9">
        <v>3.0492137876427753E-4</v>
      </c>
      <c r="BM9">
        <v>2.9018013781684221E-4</v>
      </c>
      <c r="BN9">
        <v>4.7545977872542897E-3</v>
      </c>
      <c r="BO9">
        <v>1.2723028520458398E-2</v>
      </c>
      <c r="BP9">
        <v>5.0899379514221011E-4</v>
      </c>
      <c r="BQ9">
        <v>2.1204034665809669E-3</v>
      </c>
      <c r="BR9">
        <v>3.1111097223620607E-3</v>
      </c>
      <c r="BS9">
        <v>5.1995444312500395E-3</v>
      </c>
      <c r="BT9">
        <v>4.0901007902650541E-3</v>
      </c>
      <c r="BU9">
        <v>7.5704989349614747E-3</v>
      </c>
      <c r="BV9">
        <v>3.646514157813309E-2</v>
      </c>
      <c r="BW9">
        <v>2.6402863406234833E-2</v>
      </c>
      <c r="BX9">
        <v>1.0370873314323887E-2</v>
      </c>
      <c r="BY9">
        <v>3.6010647124209596E-3</v>
      </c>
      <c r="BZ9">
        <v>5.172452415177377E-3</v>
      </c>
      <c r="CA9">
        <v>1.8313532256819229E-2</v>
      </c>
      <c r="CB9">
        <v>1.9927947707875895E-2</v>
      </c>
      <c r="CC9">
        <v>1.5478754381004851E-3</v>
      </c>
      <c r="CD9">
        <v>2.6650438093371218E-3</v>
      </c>
      <c r="CE9">
        <v>4.0592489207495665E-3</v>
      </c>
      <c r="CF9">
        <v>2.4717718878250042E-2</v>
      </c>
      <c r="CG9">
        <v>2.1995480242604781E-3</v>
      </c>
      <c r="CH9">
        <v>5.1524003688309741E-4</v>
      </c>
      <c r="CI9">
        <v>7.1478738697862854E-4</v>
      </c>
      <c r="CJ9">
        <v>3.6588887572239792E-3</v>
      </c>
      <c r="CK9">
        <v>5.4808130413324706E-3</v>
      </c>
      <c r="CL9">
        <v>1.0954491300381574E-6</v>
      </c>
      <c r="CM9">
        <v>3.2268746676814029E-2</v>
      </c>
      <c r="CN9">
        <v>2.2265244101601039E-3</v>
      </c>
      <c r="CO9">
        <v>1.5584162886963243E-2</v>
      </c>
      <c r="CP9">
        <v>1.2183349891853821E-2</v>
      </c>
      <c r="CQ9">
        <v>0</v>
      </c>
      <c r="CR9">
        <v>0</v>
      </c>
      <c r="CS9">
        <v>1.7070209705835317E-2</v>
      </c>
      <c r="CT9">
        <v>7.8527157615963974E-2</v>
      </c>
      <c r="CU9">
        <v>8.1231297971088266E-3</v>
      </c>
      <c r="CV9">
        <v>1.9790495609359381E-2</v>
      </c>
      <c r="CW9">
        <v>4.0988722269234322E-3</v>
      </c>
      <c r="CX9">
        <v>8.0491939412998554E-3</v>
      </c>
      <c r="CY9">
        <v>6.3576547920368367E-5</v>
      </c>
      <c r="CZ9">
        <v>3.7515894566804747E-3</v>
      </c>
      <c r="DA9">
        <v>1.3637984403795104E-5</v>
      </c>
      <c r="DB9">
        <v>9.9318513147427065E-4</v>
      </c>
      <c r="DC9">
        <v>1.9044779253018796E-4</v>
      </c>
      <c r="DD9">
        <v>2.9063045080331747E-4</v>
      </c>
      <c r="DE9">
        <v>2.541704898997126E-5</v>
      </c>
      <c r="DF9">
        <v>4.3949968148994611E-4</v>
      </c>
      <c r="DG9">
        <v>1.4590744714314341E-3</v>
      </c>
      <c r="DH9">
        <v>2.290786797191849E-4</v>
      </c>
      <c r="DI9">
        <v>4.8050538268161868E-3</v>
      </c>
      <c r="DJ9">
        <v>1.6215249580100812E-2</v>
      </c>
      <c r="DK9">
        <v>4.8216234400704503E-4</v>
      </c>
      <c r="DL9">
        <v>2.5228563400202209E-4</v>
      </c>
    </row>
    <row r="10" spans="1:116" x14ac:dyDescent="0.4">
      <c r="A10">
        <v>9</v>
      </c>
      <c r="B10">
        <v>6.6093150701725632E-4</v>
      </c>
      <c r="C10">
        <v>1.62800267941795E-4</v>
      </c>
      <c r="D10">
        <v>5.6865318203927278E-4</v>
      </c>
      <c r="E10">
        <v>6.0655189775919E-5</v>
      </c>
      <c r="F10">
        <v>4.0051213628581104E-4</v>
      </c>
      <c r="G10">
        <v>1.8349495781533749E-4</v>
      </c>
      <c r="H10">
        <v>3.2091138677803685E-4</v>
      </c>
      <c r="I10">
        <v>3.2051368291332641E-3</v>
      </c>
      <c r="J10">
        <v>1.0066538131074472</v>
      </c>
      <c r="K10">
        <v>1.0995210555402848E-3</v>
      </c>
      <c r="L10">
        <v>1.6563129957469711E-3</v>
      </c>
      <c r="M10">
        <v>2.1446189181706194E-3</v>
      </c>
      <c r="N10">
        <v>8.9625736935681991E-3</v>
      </c>
      <c r="O10">
        <v>6.3474848823454923E-4</v>
      </c>
      <c r="P10">
        <v>3.9209400751432578E-5</v>
      </c>
      <c r="Q10">
        <v>2.0383155288635383E-4</v>
      </c>
      <c r="R10">
        <v>1.3906623375225521E-4</v>
      </c>
      <c r="S10">
        <v>8.8095575926131007E-5</v>
      </c>
      <c r="T10">
        <v>1.0944100457059534E-4</v>
      </c>
      <c r="U10">
        <v>1.6591286785956811E-4</v>
      </c>
      <c r="V10">
        <v>3.4989648040761396E-4</v>
      </c>
      <c r="W10">
        <v>4.148019849519122E-4</v>
      </c>
      <c r="X10">
        <v>5.4759093602631887E-5</v>
      </c>
      <c r="Y10">
        <v>9.6532925124978973E-5</v>
      </c>
      <c r="Z10">
        <v>7.2219709199369228E-5</v>
      </c>
      <c r="AA10">
        <v>1.8372168334306543E-5</v>
      </c>
      <c r="AB10">
        <v>1.4654755925652346E-5</v>
      </c>
      <c r="AC10">
        <v>4.8508127581679459E-4</v>
      </c>
      <c r="AD10">
        <v>1.5746921034326733E-6</v>
      </c>
      <c r="AE10">
        <v>4.1309388712749787E-5</v>
      </c>
      <c r="AF10">
        <v>1.8442256874553926E-5</v>
      </c>
      <c r="AG10">
        <v>4.1431241874110208E-4</v>
      </c>
      <c r="AH10">
        <v>8.6348182386533927E-4</v>
      </c>
      <c r="AI10">
        <v>1.6639477933659162E-4</v>
      </c>
      <c r="AJ10">
        <v>3.189302488903713E-4</v>
      </c>
      <c r="AK10">
        <v>4.9638260871954641E-4</v>
      </c>
      <c r="AL10">
        <v>4.9412401264804532E-3</v>
      </c>
      <c r="AM10">
        <v>1.4856433699951459E-4</v>
      </c>
      <c r="AN10">
        <v>3.0560077182748412E-5</v>
      </c>
      <c r="AO10">
        <v>1.3947363697771999E-3</v>
      </c>
      <c r="AP10">
        <v>2.1931383396863111E-4</v>
      </c>
      <c r="AQ10">
        <v>1.4638874366936501E-3</v>
      </c>
      <c r="AR10">
        <v>4.993345480485545E-4</v>
      </c>
      <c r="AS10">
        <v>3.7175440954514798E-4</v>
      </c>
      <c r="AT10">
        <v>1.4292072696533718E-4</v>
      </c>
      <c r="AU10">
        <v>1.0782790372954958E-3</v>
      </c>
      <c r="AV10">
        <v>4.4150252995947163E-4</v>
      </c>
      <c r="AW10">
        <v>2.2916288009109986E-4</v>
      </c>
      <c r="AX10">
        <v>1.838087510804672E-3</v>
      </c>
      <c r="AY10">
        <v>6.3988956587042868E-4</v>
      </c>
      <c r="AZ10">
        <v>2.8692935341162489E-4</v>
      </c>
      <c r="BA10">
        <v>3.5135435099278925E-3</v>
      </c>
      <c r="BB10">
        <v>5.5245748749822832E-4</v>
      </c>
      <c r="BC10">
        <v>1.5550291728137226E-3</v>
      </c>
      <c r="BD10">
        <v>3.8428713574830342E-4</v>
      </c>
      <c r="BE10">
        <v>2.853291713132332E-4</v>
      </c>
      <c r="BF10">
        <v>3.7875734994769253E-4</v>
      </c>
      <c r="BG10">
        <v>2.7090915549956294E-4</v>
      </c>
      <c r="BH10">
        <v>5.8695110943510578E-4</v>
      </c>
      <c r="BI10">
        <v>4.8058315241413625E-4</v>
      </c>
      <c r="BJ10">
        <v>1.0100643302368104E-4</v>
      </c>
      <c r="BK10">
        <v>2.9447633191422825E-3</v>
      </c>
      <c r="BL10">
        <v>2.3512832402846633E-4</v>
      </c>
      <c r="BM10">
        <v>1.6179966949841248E-4</v>
      </c>
      <c r="BN10">
        <v>7.3940012649624234E-3</v>
      </c>
      <c r="BO10">
        <v>1.9711463907733241E-2</v>
      </c>
      <c r="BP10">
        <v>2.2129351340035297E-3</v>
      </c>
      <c r="BQ10">
        <v>1.0246949915643498E-3</v>
      </c>
      <c r="BR10">
        <v>3.8950457817720518E-3</v>
      </c>
      <c r="BS10">
        <v>6.5221058130610944E-3</v>
      </c>
      <c r="BT10">
        <v>4.7985664066596658E-3</v>
      </c>
      <c r="BU10">
        <v>2.8369095082713767E-3</v>
      </c>
      <c r="BV10">
        <v>4.2242132225973519E-2</v>
      </c>
      <c r="BW10">
        <v>1.2629350239692918E-2</v>
      </c>
      <c r="BX10">
        <v>5.3462351794046157E-3</v>
      </c>
      <c r="BY10">
        <v>1.2710109362226048E-3</v>
      </c>
      <c r="BZ10">
        <v>2.8881895513978651E-3</v>
      </c>
      <c r="CA10">
        <v>6.1732283391602461E-3</v>
      </c>
      <c r="CB10">
        <v>9.9892190803845871E-4</v>
      </c>
      <c r="CC10">
        <v>3.0589510271232692E-3</v>
      </c>
      <c r="CD10">
        <v>1.3115361422831439E-3</v>
      </c>
      <c r="CE10">
        <v>3.062164666029296E-3</v>
      </c>
      <c r="CF10">
        <v>1.0165961430886201E-2</v>
      </c>
      <c r="CG10">
        <v>1.6435678735387033E-3</v>
      </c>
      <c r="CH10">
        <v>3.8977855742440467E-4</v>
      </c>
      <c r="CI10">
        <v>4.8723106494701318E-4</v>
      </c>
      <c r="CJ10">
        <v>2.7345314408476415E-3</v>
      </c>
      <c r="CK10">
        <v>3.7914649296268742E-3</v>
      </c>
      <c r="CL10">
        <v>8.6127073725911856E-7</v>
      </c>
      <c r="CM10">
        <v>6.0476490373056642E-2</v>
      </c>
      <c r="CN10">
        <v>2.0181397462660936E-3</v>
      </c>
      <c r="CO10">
        <v>1.6386306714515339E-2</v>
      </c>
      <c r="CP10">
        <v>1.6032678100329257E-2</v>
      </c>
      <c r="CQ10">
        <v>0</v>
      </c>
      <c r="CR10">
        <v>0</v>
      </c>
      <c r="CS10">
        <v>1.1535669759870356E-2</v>
      </c>
      <c r="CT10">
        <v>2.5934001472350147E-2</v>
      </c>
      <c r="CU10">
        <v>6.4803233194533159E-3</v>
      </c>
      <c r="CV10">
        <v>1.261723132178095E-2</v>
      </c>
      <c r="CW10">
        <v>2.3760792994529699E-3</v>
      </c>
      <c r="CX10">
        <v>4.7049463687416247E-3</v>
      </c>
      <c r="CY10">
        <v>6.1981152831646185E-5</v>
      </c>
      <c r="CZ10">
        <v>1.3591923957945451E-3</v>
      </c>
      <c r="DA10">
        <v>1.5346928619819036E-5</v>
      </c>
      <c r="DB10">
        <v>7.083063580307419E-4</v>
      </c>
      <c r="DC10">
        <v>9.7396113276983633E-5</v>
      </c>
      <c r="DD10">
        <v>2.0158313104501043E-4</v>
      </c>
      <c r="DE10">
        <v>2.2474108339676188E-5</v>
      </c>
      <c r="DF10">
        <v>2.6347679193871888E-4</v>
      </c>
      <c r="DG10">
        <v>1.4053560943004663E-3</v>
      </c>
      <c r="DH10">
        <v>1.3655578194264766E-4</v>
      </c>
      <c r="DI10">
        <v>2.5437360692192931E-3</v>
      </c>
      <c r="DJ10">
        <v>8.8467781567837731E-3</v>
      </c>
      <c r="DK10">
        <v>3.3059598339683693E-4</v>
      </c>
      <c r="DL10">
        <v>2.3129042648138871E-4</v>
      </c>
    </row>
    <row r="11" spans="1:116" x14ac:dyDescent="0.4">
      <c r="A11">
        <v>10</v>
      </c>
      <c r="B11">
        <v>4.2161103781441502E-4</v>
      </c>
      <c r="C11">
        <v>1.0815719509459758E-4</v>
      </c>
      <c r="D11">
        <v>5.0182688245274047E-4</v>
      </c>
      <c r="E11">
        <v>4.1930646944309925E-5</v>
      </c>
      <c r="F11">
        <v>3.2130180760048065E-4</v>
      </c>
      <c r="G11">
        <v>5.8420688968644864E-5</v>
      </c>
      <c r="H11">
        <v>5.0603024094625598E-4</v>
      </c>
      <c r="I11">
        <v>7.0839038339119594E-3</v>
      </c>
      <c r="J11">
        <v>6.4825669874058545E-3</v>
      </c>
      <c r="K11">
        <v>1.0016886229147992</v>
      </c>
      <c r="L11">
        <v>2.2530217888015358E-3</v>
      </c>
      <c r="M11">
        <v>1.6462273724070669E-3</v>
      </c>
      <c r="N11">
        <v>2.921571543501084E-2</v>
      </c>
      <c r="O11">
        <v>3.9022471908335205E-4</v>
      </c>
      <c r="P11">
        <v>2.7225278226220699E-5</v>
      </c>
      <c r="Q11">
        <v>1.8705225183747508E-4</v>
      </c>
      <c r="R11">
        <v>4.6335043276872635E-5</v>
      </c>
      <c r="S11">
        <v>4.0527127552458789E-5</v>
      </c>
      <c r="T11">
        <v>7.1544975341542358E-5</v>
      </c>
      <c r="U11">
        <v>2.385845871865751E-4</v>
      </c>
      <c r="V11">
        <v>2.0415253722604819E-4</v>
      </c>
      <c r="W11">
        <v>2.1296335827641609E-4</v>
      </c>
      <c r="X11">
        <v>2.873093308581054E-5</v>
      </c>
      <c r="Y11">
        <v>4.6405946077357955E-5</v>
      </c>
      <c r="Z11">
        <v>5.0698494039748471E-5</v>
      </c>
      <c r="AA11">
        <v>1.2514930009797062E-5</v>
      </c>
      <c r="AB11">
        <v>1.2585041742467841E-5</v>
      </c>
      <c r="AC11">
        <v>1.495705348934352E-4</v>
      </c>
      <c r="AD11">
        <v>8.8964106174955619E-7</v>
      </c>
      <c r="AE11">
        <v>4.0001841127602219E-5</v>
      </c>
      <c r="AF11">
        <v>9.8427097850775739E-6</v>
      </c>
      <c r="AG11">
        <v>4.8107635987513201E-4</v>
      </c>
      <c r="AH11">
        <v>1.0485696955985374E-3</v>
      </c>
      <c r="AI11">
        <v>1.1866174734538507E-4</v>
      </c>
      <c r="AJ11">
        <v>2.132300087759006E-4</v>
      </c>
      <c r="AK11">
        <v>3.3128594860558515E-4</v>
      </c>
      <c r="AL11">
        <v>4.58712559255171E-3</v>
      </c>
      <c r="AM11">
        <v>1.8773840881990302E-4</v>
      </c>
      <c r="AN11">
        <v>3.2201806751079466E-5</v>
      </c>
      <c r="AO11">
        <v>1.9410915646117302E-3</v>
      </c>
      <c r="AP11">
        <v>1.1575692157139304E-4</v>
      </c>
      <c r="AQ11">
        <v>1.1630271762842594E-3</v>
      </c>
      <c r="AR11">
        <v>2.2316347455504616E-4</v>
      </c>
      <c r="AS11">
        <v>4.6403696416248013E-4</v>
      </c>
      <c r="AT11">
        <v>1.7581482980047824E-4</v>
      </c>
      <c r="AU11">
        <v>1.3619710162918461E-3</v>
      </c>
      <c r="AV11">
        <v>5.7936235676109336E-4</v>
      </c>
      <c r="AW11">
        <v>2.5266858410836189E-4</v>
      </c>
      <c r="AX11">
        <v>1.5706112801790394E-3</v>
      </c>
      <c r="AY11">
        <v>6.0133488752107521E-4</v>
      </c>
      <c r="AZ11">
        <v>2.3269546436115976E-4</v>
      </c>
      <c r="BA11">
        <v>4.0644597776859264E-3</v>
      </c>
      <c r="BB11">
        <v>3.3603051269044947E-4</v>
      </c>
      <c r="BC11">
        <v>8.7746985489254182E-4</v>
      </c>
      <c r="BD11">
        <v>3.4084775175972334E-4</v>
      </c>
      <c r="BE11">
        <v>2.9412426409921357E-4</v>
      </c>
      <c r="BF11">
        <v>2.0255607652166505E-3</v>
      </c>
      <c r="BG11">
        <v>2.1940309536547963E-4</v>
      </c>
      <c r="BH11">
        <v>6.2975387207280724E-4</v>
      </c>
      <c r="BI11">
        <v>4.4479135918796571E-4</v>
      </c>
      <c r="BJ11">
        <v>7.8950514483195136E-5</v>
      </c>
      <c r="BK11">
        <v>2.4464295480825836E-3</v>
      </c>
      <c r="BL11">
        <v>2.3715029779936331E-4</v>
      </c>
      <c r="BM11">
        <v>1.2219479422979218E-4</v>
      </c>
      <c r="BN11">
        <v>1.508186564865016E-3</v>
      </c>
      <c r="BO11">
        <v>4.0568444493584224E-3</v>
      </c>
      <c r="BP11">
        <v>1.7904750126055305E-3</v>
      </c>
      <c r="BQ11">
        <v>1.0238624943349518E-3</v>
      </c>
      <c r="BR11">
        <v>1.6571968269453344E-3</v>
      </c>
      <c r="BS11">
        <v>7.9069058843632151E-3</v>
      </c>
      <c r="BT11">
        <v>5.2698297784960439E-3</v>
      </c>
      <c r="BU11">
        <v>5.4485365045693502E-3</v>
      </c>
      <c r="BV11">
        <v>5.2230110694697379E-2</v>
      </c>
      <c r="BW11">
        <v>1.1300141655782352E-2</v>
      </c>
      <c r="BX11">
        <v>4.2882769292419678E-3</v>
      </c>
      <c r="BY11">
        <v>1.0946284867237917E-3</v>
      </c>
      <c r="BZ11">
        <v>1.7865047961025393E-3</v>
      </c>
      <c r="CA11">
        <v>8.054614387898059E-3</v>
      </c>
      <c r="CB11">
        <v>5.7747520558982298E-3</v>
      </c>
      <c r="CC11">
        <v>1.4101285683178158E-3</v>
      </c>
      <c r="CD11">
        <v>1.0561708750208185E-3</v>
      </c>
      <c r="CE11">
        <v>1.6196671148896689E-3</v>
      </c>
      <c r="CF11">
        <v>6.3505406966787199E-3</v>
      </c>
      <c r="CG11">
        <v>1.0231632557205726E-3</v>
      </c>
      <c r="CH11">
        <v>2.3874617813108971E-4</v>
      </c>
      <c r="CI11">
        <v>3.6096700501818966E-4</v>
      </c>
      <c r="CJ11">
        <v>1.2709630976267072E-3</v>
      </c>
      <c r="CK11">
        <v>2.186672610392586E-3</v>
      </c>
      <c r="CL11">
        <v>4.8905221537622217E-7</v>
      </c>
      <c r="CM11">
        <v>1.8511259872970438E-2</v>
      </c>
      <c r="CN11">
        <v>1.2034664709394257E-3</v>
      </c>
      <c r="CO11">
        <v>1.012717113733063E-2</v>
      </c>
      <c r="CP11">
        <v>4.156727086836994E-3</v>
      </c>
      <c r="CQ11">
        <v>0</v>
      </c>
      <c r="CR11">
        <v>0</v>
      </c>
      <c r="CS11">
        <v>7.2154238184557575E-3</v>
      </c>
      <c r="CT11">
        <v>3.7786170135368599E-2</v>
      </c>
      <c r="CU11">
        <v>3.3203018378135537E-3</v>
      </c>
      <c r="CV11">
        <v>7.2288506780827334E-3</v>
      </c>
      <c r="CW11">
        <v>1.6992395273635391E-3</v>
      </c>
      <c r="CX11">
        <v>2.9368170879783572E-3</v>
      </c>
      <c r="CY11">
        <v>2.6607248378742681E-5</v>
      </c>
      <c r="CZ11">
        <v>1.343641011504826E-3</v>
      </c>
      <c r="DA11">
        <v>5.4602396371554182E-6</v>
      </c>
      <c r="DB11">
        <v>3.5278162790743328E-4</v>
      </c>
      <c r="DC11">
        <v>4.3351073731011069E-5</v>
      </c>
      <c r="DD11">
        <v>1.2818418235770735E-4</v>
      </c>
      <c r="DE11">
        <v>1.0870193491382641E-5</v>
      </c>
      <c r="DF11">
        <v>1.9382067936304172E-4</v>
      </c>
      <c r="DG11">
        <v>5.3812261658760198E-4</v>
      </c>
      <c r="DH11">
        <v>8.1494565552232679E-5</v>
      </c>
      <c r="DI11">
        <v>2.0721983195022588E-3</v>
      </c>
      <c r="DJ11">
        <v>4.3086239590806813E-3</v>
      </c>
      <c r="DK11">
        <v>1.6305452760945714E-4</v>
      </c>
      <c r="DL11">
        <v>1.9236851750742266E-4</v>
      </c>
    </row>
    <row r="12" spans="1:116" x14ac:dyDescent="0.4">
      <c r="A12">
        <v>11</v>
      </c>
      <c r="B12">
        <v>2.1673043160292229E-3</v>
      </c>
      <c r="C12">
        <v>5.1710911067113998E-4</v>
      </c>
      <c r="D12">
        <v>2.5285562004468201E-3</v>
      </c>
      <c r="E12">
        <v>1.9291795355255953E-4</v>
      </c>
      <c r="F12">
        <v>9.2519799386307864E-4</v>
      </c>
      <c r="G12">
        <v>3.556054312502575E-4</v>
      </c>
      <c r="H12">
        <v>3.2568986924846038E-3</v>
      </c>
      <c r="I12">
        <v>2.254744956466246E-2</v>
      </c>
      <c r="J12">
        <v>2.1860993053413418E-2</v>
      </c>
      <c r="K12">
        <v>4.1284809113923274E-3</v>
      </c>
      <c r="L12">
        <v>1.0080617079096084</v>
      </c>
      <c r="M12">
        <v>4.9286788003528609E-3</v>
      </c>
      <c r="N12">
        <v>8.5531161229792749E-2</v>
      </c>
      <c r="O12">
        <v>1.8352432028493717E-3</v>
      </c>
      <c r="P12">
        <v>1.9379774006486288E-4</v>
      </c>
      <c r="Q12">
        <v>8.0309060137271921E-4</v>
      </c>
      <c r="R12">
        <v>1.9553837923032191E-4</v>
      </c>
      <c r="S12">
        <v>2.1474278331630394E-4</v>
      </c>
      <c r="T12">
        <v>3.3348373462735616E-4</v>
      </c>
      <c r="U12">
        <v>1.0535829188875541E-3</v>
      </c>
      <c r="V12">
        <v>1.179470690493881E-3</v>
      </c>
      <c r="W12">
        <v>9.8410276409670772E-4</v>
      </c>
      <c r="X12">
        <v>1.3744310400146643E-4</v>
      </c>
      <c r="Y12">
        <v>3.354164056881608E-4</v>
      </c>
      <c r="Z12">
        <v>2.701688954693316E-4</v>
      </c>
      <c r="AA12">
        <v>6.5826222244376171E-5</v>
      </c>
      <c r="AB12">
        <v>6.0840548876808099E-5</v>
      </c>
      <c r="AC12">
        <v>4.2606374855332909E-4</v>
      </c>
      <c r="AD12">
        <v>5.5086107526633353E-6</v>
      </c>
      <c r="AE12">
        <v>1.8768456431232061E-4</v>
      </c>
      <c r="AF12">
        <v>4.4770934898962574E-5</v>
      </c>
      <c r="AG12">
        <v>1.2210226583831453E-3</v>
      </c>
      <c r="AH12">
        <v>2.5765506976020459E-3</v>
      </c>
      <c r="AI12">
        <v>5.7292415122849679E-4</v>
      </c>
      <c r="AJ12">
        <v>1.0416853811409785E-3</v>
      </c>
      <c r="AK12">
        <v>1.618198253898618E-3</v>
      </c>
      <c r="AL12">
        <v>8.4347891135738724E-3</v>
      </c>
      <c r="AM12">
        <v>7.6106063234768944E-4</v>
      </c>
      <c r="AN12">
        <v>1.1095021174742245E-4</v>
      </c>
      <c r="AO12">
        <v>1.139148258297739E-2</v>
      </c>
      <c r="AP12">
        <v>5.2591448085428059E-4</v>
      </c>
      <c r="AQ12">
        <v>4.0493888656459413E-3</v>
      </c>
      <c r="AR12">
        <v>1.540020901312403E-3</v>
      </c>
      <c r="AS12">
        <v>1.3462151517155026E-3</v>
      </c>
      <c r="AT12">
        <v>4.0773780565267893E-4</v>
      </c>
      <c r="AU12">
        <v>3.4810067455411996E-3</v>
      </c>
      <c r="AV12">
        <v>1.395865604034209E-3</v>
      </c>
      <c r="AW12">
        <v>7.1450351766981089E-4</v>
      </c>
      <c r="AX12">
        <v>5.6964911126451724E-3</v>
      </c>
      <c r="AY12">
        <v>3.19981814165104E-3</v>
      </c>
      <c r="AZ12">
        <v>1.0584840482438854E-3</v>
      </c>
      <c r="BA12">
        <v>1.5169475416764003E-2</v>
      </c>
      <c r="BB12">
        <v>2.1068764104120456E-3</v>
      </c>
      <c r="BC12">
        <v>4.0591429283551462E-3</v>
      </c>
      <c r="BD12">
        <v>1.6370678050968237E-3</v>
      </c>
      <c r="BE12">
        <v>1.2455458720757367E-3</v>
      </c>
      <c r="BF12">
        <v>1.7947783078510497E-3</v>
      </c>
      <c r="BG12">
        <v>1.0780751721046456E-3</v>
      </c>
      <c r="BH12">
        <v>2.9769579473522437E-3</v>
      </c>
      <c r="BI12">
        <v>1.9761393458083746E-3</v>
      </c>
      <c r="BJ12">
        <v>4.3149273786535335E-4</v>
      </c>
      <c r="BK12">
        <v>1.7238380206752467E-2</v>
      </c>
      <c r="BL12">
        <v>7.4105724391170967E-4</v>
      </c>
      <c r="BM12">
        <v>5.3316814405016881E-4</v>
      </c>
      <c r="BN12">
        <v>1.9385543914988018E-2</v>
      </c>
      <c r="BO12">
        <v>5.1827597142018775E-2</v>
      </c>
      <c r="BP12">
        <v>6.2347854281334684E-3</v>
      </c>
      <c r="BQ12">
        <v>4.5544570814147469E-3</v>
      </c>
      <c r="BR12">
        <v>6.1381322655191823E-3</v>
      </c>
      <c r="BS12">
        <v>1.4238780050692448E-2</v>
      </c>
      <c r="BT12">
        <v>1.0087960711415756E-2</v>
      </c>
      <c r="BU12">
        <v>3.0357266596727092E-2</v>
      </c>
      <c r="BV12">
        <v>0.10743493122183036</v>
      </c>
      <c r="BW12">
        <v>5.8659809459661399E-2</v>
      </c>
      <c r="BX12">
        <v>2.2542310572574102E-2</v>
      </c>
      <c r="BY12">
        <v>1.5668414829010024E-3</v>
      </c>
      <c r="BZ12">
        <v>8.6048160396185198E-3</v>
      </c>
      <c r="CA12">
        <v>3.0158235091445697E-2</v>
      </c>
      <c r="CB12">
        <v>8.341656592098087E-3</v>
      </c>
      <c r="CC12">
        <v>4.7039834937412841E-3</v>
      </c>
      <c r="CD12">
        <v>3.9909252558904783E-3</v>
      </c>
      <c r="CE12">
        <v>7.5296802218658638E-3</v>
      </c>
      <c r="CF12">
        <v>2.7650071263094548E-2</v>
      </c>
      <c r="CG12">
        <v>3.8131495137216811E-3</v>
      </c>
      <c r="CH12">
        <v>1.0203928843066624E-3</v>
      </c>
      <c r="CI12">
        <v>1.5908395241370393E-3</v>
      </c>
      <c r="CJ12">
        <v>5.6562160047157438E-3</v>
      </c>
      <c r="CK12">
        <v>9.6503529875446217E-3</v>
      </c>
      <c r="CL12">
        <v>1.8688995313448626E-6</v>
      </c>
      <c r="CM12">
        <v>4.2950091796906835E-2</v>
      </c>
      <c r="CN12">
        <v>3.2795672200414605E-3</v>
      </c>
      <c r="CO12">
        <v>3.2401541988573403E-2</v>
      </c>
      <c r="CP12">
        <v>2.5984289953184411E-2</v>
      </c>
      <c r="CQ12">
        <v>0</v>
      </c>
      <c r="CR12">
        <v>0</v>
      </c>
      <c r="CS12">
        <v>4.8790552328808585E-2</v>
      </c>
      <c r="CT12">
        <v>0.13910079602302269</v>
      </c>
      <c r="CU12">
        <v>1.3458765702877388E-2</v>
      </c>
      <c r="CV12">
        <v>3.2590013925401437E-2</v>
      </c>
      <c r="CW12">
        <v>7.5089097148082562E-3</v>
      </c>
      <c r="CX12">
        <v>1.6116373189836025E-2</v>
      </c>
      <c r="CY12">
        <v>1.2548519134384975E-4</v>
      </c>
      <c r="CZ12">
        <v>6.875735687745502E-3</v>
      </c>
      <c r="DA12">
        <v>3.5432323341570657E-5</v>
      </c>
      <c r="DB12">
        <v>1.6103477619547771E-3</v>
      </c>
      <c r="DC12">
        <v>4.9699687851225197E-4</v>
      </c>
      <c r="DD12">
        <v>5.591062559663786E-4</v>
      </c>
      <c r="DE12">
        <v>4.8528094168978605E-5</v>
      </c>
      <c r="DF12">
        <v>8.5744088946510943E-4</v>
      </c>
      <c r="DG12">
        <v>2.7447637641962301E-3</v>
      </c>
      <c r="DH12">
        <v>3.7221016215029481E-4</v>
      </c>
      <c r="DI12">
        <v>1.0474543696425129E-2</v>
      </c>
      <c r="DJ12">
        <v>5.2550330312978989E-2</v>
      </c>
      <c r="DK12">
        <v>1.0831811502400516E-3</v>
      </c>
      <c r="DL12">
        <v>1.1484500065147962E-3</v>
      </c>
    </row>
    <row r="13" spans="1:116" x14ac:dyDescent="0.4">
      <c r="A13">
        <v>12</v>
      </c>
      <c r="B13">
        <v>1.0039737933178101E-3</v>
      </c>
      <c r="C13">
        <v>2.7296673435152737E-4</v>
      </c>
      <c r="D13">
        <v>1.1435420385256187E-3</v>
      </c>
      <c r="E13">
        <v>1.1114115794606549E-4</v>
      </c>
      <c r="F13">
        <v>4.895135350619313E-4</v>
      </c>
      <c r="G13">
        <v>1.6771293312887119E-4</v>
      </c>
      <c r="H13">
        <v>1.2885955926989099E-3</v>
      </c>
      <c r="I13">
        <v>2.2973001030993211E-2</v>
      </c>
      <c r="J13">
        <v>1.0781759644166203E-2</v>
      </c>
      <c r="K13">
        <v>1.9334209309125644E-3</v>
      </c>
      <c r="L13">
        <v>5.9320967360747571E-3</v>
      </c>
      <c r="M13">
        <v>1.0035378628878291</v>
      </c>
      <c r="N13">
        <v>9.8547775491723083E-2</v>
      </c>
      <c r="O13">
        <v>9.8048665269243333E-4</v>
      </c>
      <c r="P13">
        <v>7.6139540114972994E-5</v>
      </c>
      <c r="Q13">
        <v>3.1477287086700302E-4</v>
      </c>
      <c r="R13">
        <v>1.141528772832539E-4</v>
      </c>
      <c r="S13">
        <v>1.0185786391778418E-4</v>
      </c>
      <c r="T13">
        <v>1.7157823820119331E-4</v>
      </c>
      <c r="U13">
        <v>3.8877329610281238E-4</v>
      </c>
      <c r="V13">
        <v>4.4211062107127054E-4</v>
      </c>
      <c r="W13">
        <v>5.4153517781462977E-4</v>
      </c>
      <c r="X13">
        <v>7.1679210264435518E-5</v>
      </c>
      <c r="Y13">
        <v>1.4939174633810863E-4</v>
      </c>
      <c r="Z13">
        <v>1.5565070070679444E-4</v>
      </c>
      <c r="AA13">
        <v>3.8360747287154376E-5</v>
      </c>
      <c r="AB13">
        <v>3.0812076622936446E-5</v>
      </c>
      <c r="AC13">
        <v>2.2190081258431602E-4</v>
      </c>
      <c r="AD13">
        <v>1.9656616950150769E-6</v>
      </c>
      <c r="AE13">
        <v>1.0472734584302902E-4</v>
      </c>
      <c r="AF13">
        <v>1.7019898728525009E-5</v>
      </c>
      <c r="AG13">
        <v>6.4645228570094212E-4</v>
      </c>
      <c r="AH13">
        <v>1.3771901842910184E-3</v>
      </c>
      <c r="AI13">
        <v>2.8502091745476904E-4</v>
      </c>
      <c r="AJ13">
        <v>5.0336355021399334E-4</v>
      </c>
      <c r="AK13">
        <v>8.0066109161799253E-4</v>
      </c>
      <c r="AL13">
        <v>6.7789446946820136E-3</v>
      </c>
      <c r="AM13">
        <v>4.9134280189175111E-4</v>
      </c>
      <c r="AN13">
        <v>7.0969554684633949E-5</v>
      </c>
      <c r="AO13">
        <v>5.8664187721121685E-3</v>
      </c>
      <c r="AP13">
        <v>2.7895310184554369E-4</v>
      </c>
      <c r="AQ13">
        <v>2.0498245773617392E-3</v>
      </c>
      <c r="AR13">
        <v>4.0369331498776119E-4</v>
      </c>
      <c r="AS13">
        <v>7.6263982649753866E-4</v>
      </c>
      <c r="AT13">
        <v>2.3794893203015071E-4</v>
      </c>
      <c r="AU13">
        <v>1.7610946115727763E-3</v>
      </c>
      <c r="AV13">
        <v>7.8339828755655152E-4</v>
      </c>
      <c r="AW13">
        <v>3.7508000872270715E-4</v>
      </c>
      <c r="AX13">
        <v>3.0365431219199646E-3</v>
      </c>
      <c r="AY13">
        <v>1.415259837068926E-3</v>
      </c>
      <c r="AZ13">
        <v>4.1093954165938339E-4</v>
      </c>
      <c r="BA13">
        <v>1.0398677771370371E-2</v>
      </c>
      <c r="BB13">
        <v>7.1064127845053664E-4</v>
      </c>
      <c r="BC13">
        <v>1.9491611187742867E-3</v>
      </c>
      <c r="BD13">
        <v>9.4926248285700111E-4</v>
      </c>
      <c r="BE13">
        <v>6.2187985635047728E-4</v>
      </c>
      <c r="BF13">
        <v>8.2920751516464628E-4</v>
      </c>
      <c r="BG13">
        <v>6.1647278648029643E-4</v>
      </c>
      <c r="BH13">
        <v>1.3718077084012687E-3</v>
      </c>
      <c r="BI13">
        <v>9.9941737186878647E-4</v>
      </c>
      <c r="BJ13">
        <v>1.9505054118713292E-4</v>
      </c>
      <c r="BK13">
        <v>7.9661923452356218E-3</v>
      </c>
      <c r="BL13">
        <v>3.8084471020206402E-4</v>
      </c>
      <c r="BM13">
        <v>2.5709790659767131E-4</v>
      </c>
      <c r="BN13">
        <v>4.1644677289558079E-3</v>
      </c>
      <c r="BO13">
        <v>1.1196456622229683E-2</v>
      </c>
      <c r="BP13">
        <v>1.6971028626703393E-3</v>
      </c>
      <c r="BQ13">
        <v>2.277866571529254E-3</v>
      </c>
      <c r="BR13">
        <v>3.3406592486542037E-3</v>
      </c>
      <c r="BS13">
        <v>8.6452220978736304E-3</v>
      </c>
      <c r="BT13">
        <v>5.912686303878029E-3</v>
      </c>
      <c r="BU13">
        <v>1.7740568527332325E-2</v>
      </c>
      <c r="BV13">
        <v>6.1537980646942186E-2</v>
      </c>
      <c r="BW13">
        <v>2.9707777103627604E-2</v>
      </c>
      <c r="BX13">
        <v>1.2143187213442576E-2</v>
      </c>
      <c r="BY13">
        <v>2.7212096215463526E-3</v>
      </c>
      <c r="BZ13">
        <v>4.6276583805419857E-3</v>
      </c>
      <c r="CA13">
        <v>5.52053143515676E-2</v>
      </c>
      <c r="CB13">
        <v>3.4731183023350085E-3</v>
      </c>
      <c r="CC13">
        <v>2.1096129595048951E-3</v>
      </c>
      <c r="CD13">
        <v>3.1018078620018703E-3</v>
      </c>
      <c r="CE13">
        <v>5.2148695127897443E-3</v>
      </c>
      <c r="CF13">
        <v>2.2519175577457917E-2</v>
      </c>
      <c r="CG13">
        <v>2.5025778863546045E-3</v>
      </c>
      <c r="CH13">
        <v>5.5739373111345482E-4</v>
      </c>
      <c r="CI13">
        <v>7.7164562513376924E-4</v>
      </c>
      <c r="CJ13">
        <v>3.1246650940126804E-3</v>
      </c>
      <c r="CK13">
        <v>5.3896137053439132E-3</v>
      </c>
      <c r="CL13">
        <v>1.1858541706197648E-6</v>
      </c>
      <c r="CM13">
        <v>3.1648247004455704E-2</v>
      </c>
      <c r="CN13">
        <v>3.0112117989624216E-3</v>
      </c>
      <c r="CO13">
        <v>2.4390222037303112E-2</v>
      </c>
      <c r="CP13">
        <v>1.2020884397251262E-2</v>
      </c>
      <c r="CQ13">
        <v>0</v>
      </c>
      <c r="CR13">
        <v>0</v>
      </c>
      <c r="CS13">
        <v>1.8962920530053447E-2</v>
      </c>
      <c r="CT13">
        <v>8.1482381093573794E-2</v>
      </c>
      <c r="CU13">
        <v>8.2870680260623969E-3</v>
      </c>
      <c r="CV13">
        <v>2.4674658925670501E-2</v>
      </c>
      <c r="CW13">
        <v>3.9382461078882351E-3</v>
      </c>
      <c r="CX13">
        <v>9.7098554862803284E-3</v>
      </c>
      <c r="CY13">
        <v>6.7370353182570755E-5</v>
      </c>
      <c r="CZ13">
        <v>3.6822570020937514E-3</v>
      </c>
      <c r="DA13">
        <v>1.3763950996790914E-5</v>
      </c>
      <c r="DB13">
        <v>7.0542425239270739E-4</v>
      </c>
      <c r="DC13">
        <v>9.4822718350528958E-5</v>
      </c>
      <c r="DD13">
        <v>3.3645338337056149E-4</v>
      </c>
      <c r="DE13">
        <v>2.7298976525461376E-5</v>
      </c>
      <c r="DF13">
        <v>4.6653252625616091E-4</v>
      </c>
      <c r="DG13">
        <v>1.5292929026562304E-3</v>
      </c>
      <c r="DH13">
        <v>2.1292340049692052E-4</v>
      </c>
      <c r="DI13">
        <v>7.6293900184335435E-3</v>
      </c>
      <c r="DJ13">
        <v>1.4248044657883614E-2</v>
      </c>
      <c r="DK13">
        <v>4.5128990279172203E-4</v>
      </c>
      <c r="DL13">
        <v>2.2500313924565633E-4</v>
      </c>
    </row>
    <row r="14" spans="1:116" x14ac:dyDescent="0.4">
      <c r="A14">
        <v>13</v>
      </c>
      <c r="B14">
        <v>1.3310402912900935E-3</v>
      </c>
      <c r="C14">
        <v>3.5481030243068152E-4</v>
      </c>
      <c r="D14">
        <v>9.479224903544488E-4</v>
      </c>
      <c r="E14">
        <v>1.367180257207462E-4</v>
      </c>
      <c r="F14">
        <v>3.7574517398107935E-4</v>
      </c>
      <c r="G14">
        <v>1.1897960002820948E-4</v>
      </c>
      <c r="H14">
        <v>3.7233894940458349E-4</v>
      </c>
      <c r="I14">
        <v>2.840496032608835E-3</v>
      </c>
      <c r="J14">
        <v>3.9116772836860674E-3</v>
      </c>
      <c r="K14">
        <v>2.2075734657263867E-3</v>
      </c>
      <c r="L14">
        <v>6.3279329856313349E-3</v>
      </c>
      <c r="M14">
        <v>1.6417765382631833E-3</v>
      </c>
      <c r="N14">
        <v>1.0059745651273126</v>
      </c>
      <c r="O14">
        <v>1.4380326166747814E-3</v>
      </c>
      <c r="P14">
        <v>1.4887259810217448E-4</v>
      </c>
      <c r="Q14">
        <v>4.7586476377585836E-4</v>
      </c>
      <c r="R14">
        <v>3.6662402049058998E-4</v>
      </c>
      <c r="S14">
        <v>1.1228833208140398E-4</v>
      </c>
      <c r="T14">
        <v>3.1462199277117441E-4</v>
      </c>
      <c r="U14">
        <v>1.3309891757520456E-3</v>
      </c>
      <c r="V14">
        <v>5.9253901469506114E-4</v>
      </c>
      <c r="W14">
        <v>1.0042037033901933E-3</v>
      </c>
      <c r="X14">
        <v>6.750803977978494E-5</v>
      </c>
      <c r="Y14">
        <v>1.3736974291658348E-4</v>
      </c>
      <c r="Z14">
        <v>1.2316106364900503E-4</v>
      </c>
      <c r="AA14">
        <v>2.7979081075515995E-5</v>
      </c>
      <c r="AB14">
        <v>3.0197210139155475E-5</v>
      </c>
      <c r="AC14">
        <v>1.3836054628717183E-4</v>
      </c>
      <c r="AD14">
        <v>2.2948354166349962E-6</v>
      </c>
      <c r="AE14">
        <v>7.2042846390424082E-5</v>
      </c>
      <c r="AF14">
        <v>1.4645742324309914E-5</v>
      </c>
      <c r="AG14">
        <v>4.6126635223629406E-4</v>
      </c>
      <c r="AH14">
        <v>8.8812905815939872E-4</v>
      </c>
      <c r="AI14">
        <v>6.0961225148347396E-4</v>
      </c>
      <c r="AJ14">
        <v>7.1936718095232317E-4</v>
      </c>
      <c r="AK14">
        <v>1.2732750859995785E-3</v>
      </c>
      <c r="AL14">
        <v>2.8627758234987827E-3</v>
      </c>
      <c r="AM14">
        <v>1.687923231696779E-3</v>
      </c>
      <c r="AN14">
        <v>3.4047445408043656E-4</v>
      </c>
      <c r="AO14">
        <v>5.3706918638603447E-3</v>
      </c>
      <c r="AP14">
        <v>3.4324458762678109E-4</v>
      </c>
      <c r="AQ14">
        <v>1.86837954517827E-3</v>
      </c>
      <c r="AR14">
        <v>4.8860871922169584E-4</v>
      </c>
      <c r="AS14">
        <v>1.163657391335742E-3</v>
      </c>
      <c r="AT14">
        <v>2.3289885403338781E-4</v>
      </c>
      <c r="AU14">
        <v>1.9400554959062169E-3</v>
      </c>
      <c r="AV14">
        <v>1.230537395281223E-3</v>
      </c>
      <c r="AW14">
        <v>3.4202023425074235E-4</v>
      </c>
      <c r="AX14">
        <v>6.9997662727936229E-3</v>
      </c>
      <c r="AY14">
        <v>5.3673319410469855E-3</v>
      </c>
      <c r="AZ14">
        <v>1.4324371525090325E-3</v>
      </c>
      <c r="BA14">
        <v>7.2905492224062327E-3</v>
      </c>
      <c r="BB14">
        <v>7.7319498905476327E-4</v>
      </c>
      <c r="BC14">
        <v>2.0679652129314066E-3</v>
      </c>
      <c r="BD14">
        <v>1.1739095509192697E-3</v>
      </c>
      <c r="BE14">
        <v>2.4809676359976354E-3</v>
      </c>
      <c r="BF14">
        <v>1.6100664476882778E-3</v>
      </c>
      <c r="BG14">
        <v>1.5225588964846704E-3</v>
      </c>
      <c r="BH14">
        <v>4.1627535276469721E-3</v>
      </c>
      <c r="BI14">
        <v>1.9644159256060438E-3</v>
      </c>
      <c r="BJ14">
        <v>1.9545336311392223E-4</v>
      </c>
      <c r="BK14">
        <v>8.9330332408749588E-3</v>
      </c>
      <c r="BL14">
        <v>4.427780408517706E-4</v>
      </c>
      <c r="BM14">
        <v>2.8630810366364905E-4</v>
      </c>
      <c r="BN14">
        <v>4.8722452576942868E-3</v>
      </c>
      <c r="BO14">
        <v>1.30755744941551E-2</v>
      </c>
      <c r="BP14">
        <v>9.1818536720153997E-4</v>
      </c>
      <c r="BQ14">
        <v>3.4698535402229911E-3</v>
      </c>
      <c r="BR14">
        <v>4.5135109838767215E-3</v>
      </c>
      <c r="BS14">
        <v>4.3847185161836116E-3</v>
      </c>
      <c r="BT14">
        <v>3.7702093107582924E-3</v>
      </c>
      <c r="BU14">
        <v>2.1037273375315696E-3</v>
      </c>
      <c r="BV14">
        <v>3.7279830460076616E-2</v>
      </c>
      <c r="BW14">
        <v>2.4611643831400343E-2</v>
      </c>
      <c r="BX14">
        <v>9.5746673988568697E-3</v>
      </c>
      <c r="BY14">
        <v>2.0254406262828475E-3</v>
      </c>
      <c r="BZ14">
        <v>8.2248042495134469E-3</v>
      </c>
      <c r="CA14">
        <v>1.7959238215740084E-2</v>
      </c>
      <c r="CB14">
        <v>1.1365978689154592E-3</v>
      </c>
      <c r="CC14">
        <v>2.8790367002368917E-3</v>
      </c>
      <c r="CD14">
        <v>2.5664706837264695E-3</v>
      </c>
      <c r="CE14">
        <v>5.0171534441202292E-3</v>
      </c>
      <c r="CF14">
        <v>1.0451159088119871E-2</v>
      </c>
      <c r="CG14">
        <v>5.6714636116879371E-3</v>
      </c>
      <c r="CH14">
        <v>1.1822312223628579E-3</v>
      </c>
      <c r="CI14">
        <v>1.2587949873709414E-3</v>
      </c>
      <c r="CJ14">
        <v>4.1046615351694755E-3</v>
      </c>
      <c r="CK14">
        <v>7.4146594971739076E-3</v>
      </c>
      <c r="CL14">
        <v>2.0620770733167415E-6</v>
      </c>
      <c r="CM14">
        <v>3.5797656632720033E-2</v>
      </c>
      <c r="CN14">
        <v>3.2143835966146608E-3</v>
      </c>
      <c r="CO14">
        <v>1.9574120400146663E-2</v>
      </c>
      <c r="CP14">
        <v>7.3466792288176585E-3</v>
      </c>
      <c r="CQ14">
        <v>0</v>
      </c>
      <c r="CR14">
        <v>0</v>
      </c>
      <c r="CS14">
        <v>1.9987240358386123E-2</v>
      </c>
      <c r="CT14">
        <v>0.32033897977394965</v>
      </c>
      <c r="CU14">
        <v>1.2246204004703155E-2</v>
      </c>
      <c r="CV14">
        <v>3.9367518984991114E-2</v>
      </c>
      <c r="CW14">
        <v>5.0405430871980194E-3</v>
      </c>
      <c r="CX14">
        <v>5.653614270896899E-3</v>
      </c>
      <c r="CY14">
        <v>9.8093389996306283E-5</v>
      </c>
      <c r="CZ14">
        <v>4.6570807514390222E-3</v>
      </c>
      <c r="DA14">
        <v>1.8391209887028436E-5</v>
      </c>
      <c r="DB14">
        <v>1.2834841565474064E-3</v>
      </c>
      <c r="DC14">
        <v>1.6563908229258722E-4</v>
      </c>
      <c r="DD14">
        <v>4.8712053805456288E-4</v>
      </c>
      <c r="DE14">
        <v>4.4320597829632237E-5</v>
      </c>
      <c r="DF14">
        <v>1.2947194647150656E-3</v>
      </c>
      <c r="DG14">
        <v>1.1659546329014887E-3</v>
      </c>
      <c r="DH14">
        <v>2.6051706196684066E-4</v>
      </c>
      <c r="DI14">
        <v>5.2318931395170416E-3</v>
      </c>
      <c r="DJ14">
        <v>2.2163877407666028E-2</v>
      </c>
      <c r="DK14">
        <v>6.8207015569982229E-4</v>
      </c>
      <c r="DL14">
        <v>2.7611633619725447E-4</v>
      </c>
    </row>
    <row r="15" spans="1:116" x14ac:dyDescent="0.4">
      <c r="A15">
        <v>14</v>
      </c>
      <c r="B15">
        <v>0.44634062191489027</v>
      </c>
      <c r="C15">
        <v>0.16269694974299556</v>
      </c>
      <c r="D15">
        <v>5.2128038281714327E-2</v>
      </c>
      <c r="E15">
        <v>4.7134577025915834E-4</v>
      </c>
      <c r="F15">
        <v>1.0722794845801115E-3</v>
      </c>
      <c r="G15">
        <v>4.3196284317565157E-4</v>
      </c>
      <c r="H15">
        <v>4.239887725265646E-2</v>
      </c>
      <c r="I15">
        <v>2.1567174401433153E-3</v>
      </c>
      <c r="J15">
        <v>7.1324134847247237E-3</v>
      </c>
      <c r="K15">
        <v>1.5590922656357471E-3</v>
      </c>
      <c r="L15">
        <v>1.9819403087605607E-3</v>
      </c>
      <c r="M15">
        <v>1.3502348747722261E-3</v>
      </c>
      <c r="N15">
        <v>1.7896324384924442E-3</v>
      </c>
      <c r="O15">
        <v>1.0430931557217666</v>
      </c>
      <c r="P15">
        <v>2.5382430667368844E-4</v>
      </c>
      <c r="Q15">
        <v>3.1714466481199267E-3</v>
      </c>
      <c r="R15">
        <v>4.2568699047039523E-3</v>
      </c>
      <c r="S15">
        <v>5.058599970992068E-4</v>
      </c>
      <c r="T15">
        <v>2.4804749096100521E-3</v>
      </c>
      <c r="U15">
        <v>7.6550709333180378E-4</v>
      </c>
      <c r="V15">
        <v>1.4190536719290809E-3</v>
      </c>
      <c r="W15">
        <v>1.7013669175589323E-2</v>
      </c>
      <c r="X15">
        <v>1.3963523488350388E-4</v>
      </c>
      <c r="Y15">
        <v>3.2576314418763093E-4</v>
      </c>
      <c r="Z15">
        <v>1.5072929851185155E-4</v>
      </c>
      <c r="AA15">
        <v>1.3157765534183049E-4</v>
      </c>
      <c r="AB15">
        <v>7.4997476946067181E-5</v>
      </c>
      <c r="AC15">
        <v>4.1760862896103921E-4</v>
      </c>
      <c r="AD15">
        <v>2.6768814748023533E-6</v>
      </c>
      <c r="AE15">
        <v>1.8351037868543591E-4</v>
      </c>
      <c r="AF15">
        <v>4.4741016095547066E-5</v>
      </c>
      <c r="AG15">
        <v>8.504831689530928E-4</v>
      </c>
      <c r="AH15">
        <v>1.127836213150127E-3</v>
      </c>
      <c r="AI15">
        <v>2.3701298761576273E-3</v>
      </c>
      <c r="AJ15">
        <v>5.7801008556028644E-3</v>
      </c>
      <c r="AK15">
        <v>1.5808479107268527E-3</v>
      </c>
      <c r="AL15">
        <v>5.0265276649063828E-3</v>
      </c>
      <c r="AM15">
        <v>1.0876620944320478E-3</v>
      </c>
      <c r="AN15">
        <v>1.9724066866955892E-3</v>
      </c>
      <c r="AO15">
        <v>1.2164692321383255E-2</v>
      </c>
      <c r="AP15">
        <v>9.6214452155477166E-4</v>
      </c>
      <c r="AQ15">
        <v>3.4179459944152809E-3</v>
      </c>
      <c r="AR15">
        <v>2.4812964886721162E-4</v>
      </c>
      <c r="AS15">
        <v>8.1239242335098556E-4</v>
      </c>
      <c r="AT15">
        <v>2.1213924312420374E-4</v>
      </c>
      <c r="AU15">
        <v>1.4247803550904068E-3</v>
      </c>
      <c r="AV15">
        <v>7.5535048596766521E-4</v>
      </c>
      <c r="AW15">
        <v>3.8687981207034052E-4</v>
      </c>
      <c r="AX15">
        <v>1.7122012182970154E-3</v>
      </c>
      <c r="AY15">
        <v>1.0162962258804644E-3</v>
      </c>
      <c r="AZ15">
        <v>1.5874986118306203E-4</v>
      </c>
      <c r="BA15">
        <v>2.6183821019056868E-3</v>
      </c>
      <c r="BB15">
        <v>4.8648927709669736E-4</v>
      </c>
      <c r="BC15">
        <v>1.6033236640094553E-3</v>
      </c>
      <c r="BD15">
        <v>1.0993483841648759E-3</v>
      </c>
      <c r="BE15">
        <v>5.5854658041815802E-4</v>
      </c>
      <c r="BF15">
        <v>6.5793326167512751E-4</v>
      </c>
      <c r="BG15">
        <v>6.4861557686026708E-4</v>
      </c>
      <c r="BH15">
        <v>1.6681848760645517E-3</v>
      </c>
      <c r="BI15">
        <v>1.2574384632787498E-3</v>
      </c>
      <c r="BJ15">
        <v>2.4379329183334795E-4</v>
      </c>
      <c r="BK15">
        <v>4.2108242731536006E-3</v>
      </c>
      <c r="BL15">
        <v>5.1608801986521228E-4</v>
      </c>
      <c r="BM15">
        <v>3.8734869015516683E-4</v>
      </c>
      <c r="BN15">
        <v>7.5585975136618867E-3</v>
      </c>
      <c r="BO15">
        <v>2.0264905850499726E-2</v>
      </c>
      <c r="BP15">
        <v>2.2189737436083996E-3</v>
      </c>
      <c r="BQ15">
        <v>1.2238773038174821E-2</v>
      </c>
      <c r="BR15">
        <v>9.3757269731335711E-3</v>
      </c>
      <c r="BS15">
        <v>6.3555127071820879E-3</v>
      </c>
      <c r="BT15">
        <v>4.7840444397083083E-3</v>
      </c>
      <c r="BU15">
        <v>5.6899000803698674E-3</v>
      </c>
      <c r="BV15">
        <v>4.4639166148106459E-2</v>
      </c>
      <c r="BW15">
        <v>5.8066185416336423E-2</v>
      </c>
      <c r="BX15">
        <v>2.0150978232983435E-2</v>
      </c>
      <c r="BY15">
        <v>9.975901044235473E-4</v>
      </c>
      <c r="BZ15">
        <v>4.9115824189693638E-3</v>
      </c>
      <c r="CA15">
        <v>5.3736101657535118E-2</v>
      </c>
      <c r="CB15">
        <v>3.0758517934983253E-3</v>
      </c>
      <c r="CC15">
        <v>2.7890997657648111E-3</v>
      </c>
      <c r="CD15">
        <v>2.2658068187670021E-3</v>
      </c>
      <c r="CE15">
        <v>5.4316432669130194E-3</v>
      </c>
      <c r="CF15">
        <v>2.8446927030131904E-2</v>
      </c>
      <c r="CG15">
        <v>3.432527005450485E-3</v>
      </c>
      <c r="CH15">
        <v>7.4260701561039075E-4</v>
      </c>
      <c r="CI15">
        <v>1.3080826701984698E-3</v>
      </c>
      <c r="CJ15">
        <v>5.40622674786279E-3</v>
      </c>
      <c r="CK15">
        <v>8.5678557347665316E-3</v>
      </c>
      <c r="CL15">
        <v>2.2851665398096996E-6</v>
      </c>
      <c r="CM15">
        <v>4.3150666414787785E-2</v>
      </c>
      <c r="CN15">
        <v>3.851359128770836E-3</v>
      </c>
      <c r="CO15">
        <v>3.3511011643032863E-2</v>
      </c>
      <c r="CP15">
        <v>8.5311248845740366E-3</v>
      </c>
      <c r="CQ15">
        <v>0</v>
      </c>
      <c r="CR15">
        <v>0</v>
      </c>
      <c r="CS15">
        <v>2.7265944871449791E-2</v>
      </c>
      <c r="CT15">
        <v>7.4485365167990314E-2</v>
      </c>
      <c r="CU15">
        <v>1.0750522565504622E-2</v>
      </c>
      <c r="CV15">
        <v>4.1770157710878081E-2</v>
      </c>
      <c r="CW15">
        <v>1.1126389752627985E-2</v>
      </c>
      <c r="CX15">
        <v>6.9000221251883402E-3</v>
      </c>
      <c r="CY15">
        <v>8.4676733271457307E-5</v>
      </c>
      <c r="CZ15">
        <v>2.3618388589648391E-3</v>
      </c>
      <c r="DA15">
        <v>3.1142943719382074E-5</v>
      </c>
      <c r="DB15">
        <v>1.2461343863670443E-3</v>
      </c>
      <c r="DC15">
        <v>1.1247360629475926E-4</v>
      </c>
      <c r="DD15">
        <v>5.3247314188203964E-4</v>
      </c>
      <c r="DE15">
        <v>3.459073666320472E-5</v>
      </c>
      <c r="DF15">
        <v>4.7856889654666977E-4</v>
      </c>
      <c r="DG15">
        <v>8.6135724075108041E-4</v>
      </c>
      <c r="DH15">
        <v>1.9231371994465251E-4</v>
      </c>
      <c r="DI15">
        <v>6.2830169696406262E-3</v>
      </c>
      <c r="DJ15">
        <v>1.0669513579907133E-2</v>
      </c>
      <c r="DK15">
        <v>6.3990649248275389E-4</v>
      </c>
      <c r="DL15">
        <v>3.7160337273063675E-4</v>
      </c>
    </row>
    <row r="16" spans="1:116" x14ac:dyDescent="0.4">
      <c r="A16">
        <v>15</v>
      </c>
      <c r="B16">
        <v>4.598004831517114E-3</v>
      </c>
      <c r="C16">
        <v>1.7016644500458494E-3</v>
      </c>
      <c r="D16">
        <v>1.7049493652141066E-2</v>
      </c>
      <c r="E16">
        <v>0.25673071448869178</v>
      </c>
      <c r="F16">
        <v>6.2903670472453418E-4</v>
      </c>
      <c r="G16">
        <v>0.20996122003429413</v>
      </c>
      <c r="H16">
        <v>3.4683502568876791E-2</v>
      </c>
      <c r="I16">
        <v>1.1958659939860191E-3</v>
      </c>
      <c r="J16">
        <v>6.4377665277262786E-3</v>
      </c>
      <c r="K16">
        <v>1.75626458528499E-3</v>
      </c>
      <c r="L16">
        <v>1.6076559946870469E-3</v>
      </c>
      <c r="M16">
        <v>1.0734547235719562E-3</v>
      </c>
      <c r="N16">
        <v>1.3484888351389783E-3</v>
      </c>
      <c r="O16">
        <v>4.9914258005959696E-3</v>
      </c>
      <c r="P16">
        <v>1.0013892953564185</v>
      </c>
      <c r="Q16">
        <v>1.8751641356974874E-3</v>
      </c>
      <c r="R16">
        <v>1.3108162469402658E-3</v>
      </c>
      <c r="S16">
        <v>4.4595700116666897E-3</v>
      </c>
      <c r="T16">
        <v>1.2770892771388159E-3</v>
      </c>
      <c r="U16">
        <v>1.3023870449847545E-3</v>
      </c>
      <c r="V16">
        <v>4.4547798811852305E-3</v>
      </c>
      <c r="W16">
        <v>1.5560664862104803E-2</v>
      </c>
      <c r="X16">
        <v>1.8019379978940965E-4</v>
      </c>
      <c r="Y16">
        <v>1.8470594217812264E-4</v>
      </c>
      <c r="Z16">
        <v>2.5272050514197036E-4</v>
      </c>
      <c r="AA16">
        <v>7.3339594402002875E-5</v>
      </c>
      <c r="AB16">
        <v>8.1090566269180185E-5</v>
      </c>
      <c r="AC16">
        <v>7.2949903828436839E-4</v>
      </c>
      <c r="AD16">
        <v>4.956633448026443E-6</v>
      </c>
      <c r="AE16">
        <v>3.0604909691565077E-4</v>
      </c>
      <c r="AF16">
        <v>4.8699418465197074E-5</v>
      </c>
      <c r="AG16">
        <v>8.353330822875179E-4</v>
      </c>
      <c r="AH16">
        <v>1.2787371315420367E-3</v>
      </c>
      <c r="AI16">
        <v>2.308969351713023E-3</v>
      </c>
      <c r="AJ16">
        <v>5.5307923349802298E-3</v>
      </c>
      <c r="AK16">
        <v>2.7590552348948413E-3</v>
      </c>
      <c r="AL16">
        <v>4.6972827365105441E-3</v>
      </c>
      <c r="AM16">
        <v>7.4720866205712046E-4</v>
      </c>
      <c r="AN16">
        <v>1.0336081857253462E-4</v>
      </c>
      <c r="AO16">
        <v>4.95053021252929E-3</v>
      </c>
      <c r="AP16">
        <v>6.1582862939012358E-4</v>
      </c>
      <c r="AQ16">
        <v>3.8855373003195528E-3</v>
      </c>
      <c r="AR16">
        <v>9.1323402128431282E-4</v>
      </c>
      <c r="AS16">
        <v>9.3670717008196072E-4</v>
      </c>
      <c r="AT16">
        <v>2.167606144314577E-4</v>
      </c>
      <c r="AU16">
        <v>1.2135867743115502E-3</v>
      </c>
      <c r="AV16">
        <v>7.283568688811041E-4</v>
      </c>
      <c r="AW16">
        <v>3.5734787920924604E-4</v>
      </c>
      <c r="AX16">
        <v>2.187587179701498E-3</v>
      </c>
      <c r="AY16">
        <v>1.1174169228935192E-3</v>
      </c>
      <c r="AZ16">
        <v>3.2684211335684234E-4</v>
      </c>
      <c r="BA16">
        <v>5.8038098429215321E-3</v>
      </c>
      <c r="BB16">
        <v>9.0250688660814321E-4</v>
      </c>
      <c r="BC16">
        <v>3.4055556410114984E-3</v>
      </c>
      <c r="BD16">
        <v>1.5070277116872087E-3</v>
      </c>
      <c r="BE16">
        <v>1.5069457956894327E-2</v>
      </c>
      <c r="BF16">
        <v>6.3335710850471311E-4</v>
      </c>
      <c r="BG16">
        <v>7.6584080138592566E-4</v>
      </c>
      <c r="BH16">
        <v>2.4974473179447555E-3</v>
      </c>
      <c r="BI16">
        <v>2.6921226690078018E-3</v>
      </c>
      <c r="BJ16">
        <v>3.7990506094494521E-4</v>
      </c>
      <c r="BK16">
        <v>1.0989939138102976E-2</v>
      </c>
      <c r="BL16">
        <v>6.7829904736916408E-4</v>
      </c>
      <c r="BM16">
        <v>6.180610755186349E-4</v>
      </c>
      <c r="BN16">
        <v>3.4438946995337815E-3</v>
      </c>
      <c r="BO16">
        <v>9.3072452904629597E-3</v>
      </c>
      <c r="BP16">
        <v>1.1190013962770031E-3</v>
      </c>
      <c r="BQ16">
        <v>2.7574262778196257E-3</v>
      </c>
      <c r="BR16">
        <v>5.2801819224245899E-3</v>
      </c>
      <c r="BS16">
        <v>4.4825803482026012E-3</v>
      </c>
      <c r="BT16">
        <v>4.0194671220513262E-3</v>
      </c>
      <c r="BU16">
        <v>2.5799482696358669E-3</v>
      </c>
      <c r="BV16">
        <v>3.373420591690373E-2</v>
      </c>
      <c r="BW16">
        <v>7.9738563418961891E-2</v>
      </c>
      <c r="BX16">
        <v>2.6924788520061922E-2</v>
      </c>
      <c r="BY16">
        <v>7.3658704582153572E-4</v>
      </c>
      <c r="BZ16">
        <v>5.8518862389795156E-3</v>
      </c>
      <c r="CA16">
        <v>3.6428427203094478E-2</v>
      </c>
      <c r="CB16">
        <v>3.566759815898398E-3</v>
      </c>
      <c r="CC16">
        <v>6.0409437729256532E-3</v>
      </c>
      <c r="CD16">
        <v>4.8084533823772287E-3</v>
      </c>
      <c r="CE16">
        <v>6.0013477762999555E-3</v>
      </c>
      <c r="CF16">
        <v>2.1672137092272857E-2</v>
      </c>
      <c r="CG16">
        <v>3.1916875572867778E-3</v>
      </c>
      <c r="CH16">
        <v>8.8213554463162792E-4</v>
      </c>
      <c r="CI16">
        <v>2.1268804576790984E-3</v>
      </c>
      <c r="CJ16">
        <v>3.4608330314817707E-3</v>
      </c>
      <c r="CK16">
        <v>6.1219934896960685E-3</v>
      </c>
      <c r="CL16">
        <v>1.7228659622327406E-6</v>
      </c>
      <c r="CM16">
        <v>2.5698786130978358E-2</v>
      </c>
      <c r="CN16">
        <v>4.833638855624333E-3</v>
      </c>
      <c r="CO16">
        <v>1.904987600962969E-2</v>
      </c>
      <c r="CP16">
        <v>1.8784049435016919E-2</v>
      </c>
      <c r="CQ16">
        <v>0</v>
      </c>
      <c r="CR16">
        <v>0</v>
      </c>
      <c r="CS16">
        <v>2.0678960537420455E-2</v>
      </c>
      <c r="CT16">
        <v>6.7380891853614316E-2</v>
      </c>
      <c r="CU16">
        <v>7.8796564069434361E-3</v>
      </c>
      <c r="CV16">
        <v>2.5658524394693159E-2</v>
      </c>
      <c r="CW16">
        <v>1.9042471509008039E-2</v>
      </c>
      <c r="CX16">
        <v>5.1725225815448866E-3</v>
      </c>
      <c r="CY16">
        <v>5.8763964571404154E-5</v>
      </c>
      <c r="CZ16">
        <v>1.8997948854106168E-3</v>
      </c>
      <c r="DA16">
        <v>2.0633673365079696E-5</v>
      </c>
      <c r="DB16">
        <v>6.5518148171245293E-4</v>
      </c>
      <c r="DC16">
        <v>2.4610632631367736E-4</v>
      </c>
      <c r="DD16">
        <v>9.0339548038943448E-4</v>
      </c>
      <c r="DE16">
        <v>3.0211757356913334E-5</v>
      </c>
      <c r="DF16">
        <v>6.1490709085685637E-4</v>
      </c>
      <c r="DG16">
        <v>1.0317510314114143E-3</v>
      </c>
      <c r="DH16">
        <v>3.338518828543946E-4</v>
      </c>
      <c r="DI16">
        <v>6.931380417126487E-3</v>
      </c>
      <c r="DJ16">
        <v>1.4777506334347743E-2</v>
      </c>
      <c r="DK16">
        <v>8.8640089494303913E-4</v>
      </c>
      <c r="DL16">
        <v>1.5714408617058731E-4</v>
      </c>
    </row>
    <row r="17" spans="1:116" x14ac:dyDescent="0.4">
      <c r="A17">
        <v>16</v>
      </c>
      <c r="B17">
        <v>0.44185047724667142</v>
      </c>
      <c r="C17">
        <v>1.1106513110292033E-2</v>
      </c>
      <c r="D17">
        <v>4.0771407291359481E-2</v>
      </c>
      <c r="E17">
        <v>8.0173461748691817E-4</v>
      </c>
      <c r="F17">
        <v>9.7056238717522386E-4</v>
      </c>
      <c r="G17">
        <v>4.08091512230431E-4</v>
      </c>
      <c r="H17">
        <v>3.6877495046112437E-2</v>
      </c>
      <c r="I17">
        <v>1.9314089561804726E-3</v>
      </c>
      <c r="J17">
        <v>1.3593742592890708E-2</v>
      </c>
      <c r="K17">
        <v>1.7138964506889967E-3</v>
      </c>
      <c r="L17">
        <v>2.3086532248344119E-3</v>
      </c>
      <c r="M17">
        <v>1.3235827758239637E-3</v>
      </c>
      <c r="N17">
        <v>2.4103722203495125E-3</v>
      </c>
      <c r="O17">
        <v>4.5969495957245672E-3</v>
      </c>
      <c r="P17">
        <v>3.9520522919388727E-4</v>
      </c>
      <c r="Q17">
        <v>1.1357843037514008</v>
      </c>
      <c r="R17">
        <v>2.6149063318740605E-3</v>
      </c>
      <c r="S17">
        <v>2.2564727326091264E-3</v>
      </c>
      <c r="T17">
        <v>3.4480273276328191E-3</v>
      </c>
      <c r="U17">
        <v>3.192705330168656E-3</v>
      </c>
      <c r="V17">
        <v>1.2519107079517746E-2</v>
      </c>
      <c r="W17">
        <v>2.6248241921162603E-2</v>
      </c>
      <c r="X17">
        <v>1.7104546700890304E-3</v>
      </c>
      <c r="Y17">
        <v>3.2473312920415184E-4</v>
      </c>
      <c r="Z17">
        <v>1.9354226208417549E-4</v>
      </c>
      <c r="AA17">
        <v>7.4441835884587337E-5</v>
      </c>
      <c r="AB17">
        <v>7.0107190275900286E-5</v>
      </c>
      <c r="AC17">
        <v>3.7305101923022115E-4</v>
      </c>
      <c r="AD17">
        <v>3.2220867037347327E-6</v>
      </c>
      <c r="AE17">
        <v>2.4227321911553823E-4</v>
      </c>
      <c r="AF17">
        <v>4.5218375813514856E-5</v>
      </c>
      <c r="AG17">
        <v>9.8083251084823855E-4</v>
      </c>
      <c r="AH17">
        <v>1.0890142573055574E-3</v>
      </c>
      <c r="AI17">
        <v>4.0297297131635179E-3</v>
      </c>
      <c r="AJ17">
        <v>9.8667008677044681E-3</v>
      </c>
      <c r="AK17">
        <v>2.0840735773854512E-3</v>
      </c>
      <c r="AL17">
        <v>5.7009228530309078E-3</v>
      </c>
      <c r="AM17">
        <v>1.1679665936211547E-3</v>
      </c>
      <c r="AN17">
        <v>1.7399821575760921E-3</v>
      </c>
      <c r="AO17">
        <v>1.215337239188374E-2</v>
      </c>
      <c r="AP17">
        <v>8.0364332996907977E-4</v>
      </c>
      <c r="AQ17">
        <v>9.3131931001075446E-3</v>
      </c>
      <c r="AR17">
        <v>2.7188833466279164E-4</v>
      </c>
      <c r="AS17">
        <v>8.6866621175418844E-4</v>
      </c>
      <c r="AT17">
        <v>2.0958575711187228E-4</v>
      </c>
      <c r="AU17">
        <v>1.3401622330123505E-3</v>
      </c>
      <c r="AV17">
        <v>6.947531381342974E-4</v>
      </c>
      <c r="AW17">
        <v>3.4026603763694818E-4</v>
      </c>
      <c r="AX17">
        <v>1.76340653009821E-3</v>
      </c>
      <c r="AY17">
        <v>1.5655712240036492E-3</v>
      </c>
      <c r="AZ17">
        <v>2.0330831651990837E-4</v>
      </c>
      <c r="BA17">
        <v>2.7059060599305264E-3</v>
      </c>
      <c r="BB17">
        <v>1.1189289737797382E-3</v>
      </c>
      <c r="BC17">
        <v>1.9199908573117343E-3</v>
      </c>
      <c r="BD17">
        <v>1.4782354873905698E-3</v>
      </c>
      <c r="BE17">
        <v>6.8098664236625271E-4</v>
      </c>
      <c r="BF17">
        <v>7.9349051900614611E-4</v>
      </c>
      <c r="BG17">
        <v>7.3873614657784603E-4</v>
      </c>
      <c r="BH17">
        <v>1.7523019169545303E-3</v>
      </c>
      <c r="BI17">
        <v>1.4455370725685375E-3</v>
      </c>
      <c r="BJ17">
        <v>2.9509602352813854E-4</v>
      </c>
      <c r="BK17">
        <v>4.0807312857963646E-3</v>
      </c>
      <c r="BL17">
        <v>6.3051956174184191E-4</v>
      </c>
      <c r="BM17">
        <v>4.3658223495469261E-4</v>
      </c>
      <c r="BN17">
        <v>7.7185531144376568E-3</v>
      </c>
      <c r="BO17">
        <v>2.0674261179500455E-2</v>
      </c>
      <c r="BP17">
        <v>4.8547683338923467E-3</v>
      </c>
      <c r="BQ17">
        <v>8.447092321060121E-3</v>
      </c>
      <c r="BR17">
        <v>8.0246276212932576E-3</v>
      </c>
      <c r="BS17">
        <v>5.474428133525098E-3</v>
      </c>
      <c r="BT17">
        <v>4.1946166580346406E-3</v>
      </c>
      <c r="BU17">
        <v>7.1830719840730844E-3</v>
      </c>
      <c r="BV17">
        <v>4.051081412747224E-2</v>
      </c>
      <c r="BW17">
        <v>7.113331491571398E-2</v>
      </c>
      <c r="BX17">
        <v>2.3491212822006131E-2</v>
      </c>
      <c r="BY17">
        <v>9.5242268949867579E-4</v>
      </c>
      <c r="BZ17">
        <v>4.8807994007918241E-3</v>
      </c>
      <c r="CA17">
        <v>0.11531501956374</v>
      </c>
      <c r="CB17">
        <v>4.6387565035661991E-3</v>
      </c>
      <c r="CC17">
        <v>4.5776549541853102E-3</v>
      </c>
      <c r="CD17">
        <v>2.8537716305994734E-3</v>
      </c>
      <c r="CE17">
        <v>7.8776992094857414E-3</v>
      </c>
      <c r="CF17">
        <v>3.7254753416759177E-2</v>
      </c>
      <c r="CG17">
        <v>4.2548112969830491E-3</v>
      </c>
      <c r="CH17">
        <v>7.7560183846689347E-4</v>
      </c>
      <c r="CI17">
        <v>1.2803105216757946E-3</v>
      </c>
      <c r="CJ17">
        <v>6.843462343028666E-3</v>
      </c>
      <c r="CK17">
        <v>1.4122629681104726E-2</v>
      </c>
      <c r="CL17">
        <v>2.106091196064897E-6</v>
      </c>
      <c r="CM17">
        <v>4.0656503987470595E-2</v>
      </c>
      <c r="CN17">
        <v>3.9496710449118174E-3</v>
      </c>
      <c r="CO17">
        <v>3.1243777400325037E-2</v>
      </c>
      <c r="CP17">
        <v>8.9772701458737253E-3</v>
      </c>
      <c r="CQ17">
        <v>0</v>
      </c>
      <c r="CR17">
        <v>0</v>
      </c>
      <c r="CS17">
        <v>2.5542740547623014E-2</v>
      </c>
      <c r="CT17">
        <v>8.9119133992145286E-2</v>
      </c>
      <c r="CU17">
        <v>1.1356941199134584E-2</v>
      </c>
      <c r="CV17">
        <v>3.1550858919704342E-2</v>
      </c>
      <c r="CW17">
        <v>1.0984130766724713E-2</v>
      </c>
      <c r="CX17">
        <v>6.8735928413652227E-3</v>
      </c>
      <c r="CY17">
        <v>8.9429463301705499E-5</v>
      </c>
      <c r="CZ17">
        <v>2.5417592290226921E-3</v>
      </c>
      <c r="DA17">
        <v>2.8439328471775631E-5</v>
      </c>
      <c r="DB17">
        <v>1.2928934891249108E-3</v>
      </c>
      <c r="DC17">
        <v>1.2639477273047815E-4</v>
      </c>
      <c r="DD17">
        <v>5.423190528099491E-4</v>
      </c>
      <c r="DE17">
        <v>3.6581108578360672E-5</v>
      </c>
      <c r="DF17">
        <v>5.0593137802550754E-4</v>
      </c>
      <c r="DG17">
        <v>9.4034530528443584E-4</v>
      </c>
      <c r="DH17">
        <v>2.2058563337259298E-4</v>
      </c>
      <c r="DI17">
        <v>9.616365432399453E-3</v>
      </c>
      <c r="DJ17">
        <v>1.0880795342703928E-2</v>
      </c>
      <c r="DK17">
        <v>8.3346851077611354E-4</v>
      </c>
      <c r="DL17">
        <v>2.002787105695522E-4</v>
      </c>
    </row>
    <row r="18" spans="1:116" x14ac:dyDescent="0.4">
      <c r="A18">
        <v>17</v>
      </c>
      <c r="B18">
        <v>2.4336538756291461E-2</v>
      </c>
      <c r="C18">
        <v>5.7722300828651268E-3</v>
      </c>
      <c r="D18">
        <v>0.25685780669762837</v>
      </c>
      <c r="E18">
        <v>2.2939497094148649E-3</v>
      </c>
      <c r="F18">
        <v>7.7040112414873923E-4</v>
      </c>
      <c r="G18">
        <v>7.4089318510930349E-4</v>
      </c>
      <c r="H18">
        <v>3.2692360032576077E-2</v>
      </c>
      <c r="I18">
        <v>2.4108504940349388E-3</v>
      </c>
      <c r="J18">
        <v>8.9687402179462281E-3</v>
      </c>
      <c r="K18">
        <v>1.6679897328102551E-3</v>
      </c>
      <c r="L18">
        <v>1.829818053536581E-3</v>
      </c>
      <c r="M18">
        <v>2.5811961865236347E-3</v>
      </c>
      <c r="N18">
        <v>2.0522357460570958E-3</v>
      </c>
      <c r="O18">
        <v>2.1717329755436592E-2</v>
      </c>
      <c r="P18">
        <v>1.6351117698818055E-3</v>
      </c>
      <c r="Q18">
        <v>9.3720841217451948E-3</v>
      </c>
      <c r="R18">
        <v>1.0135030775348484</v>
      </c>
      <c r="S18">
        <v>1.6167832566083042E-2</v>
      </c>
      <c r="T18">
        <v>2.0922592648722729E-2</v>
      </c>
      <c r="U18">
        <v>6.5741170986811084E-3</v>
      </c>
      <c r="V18">
        <v>8.6324377420469688E-3</v>
      </c>
      <c r="W18">
        <v>4.1546025892851349E-2</v>
      </c>
      <c r="X18">
        <v>4.5743700388179232E-3</v>
      </c>
      <c r="Y18">
        <v>2.1219367056049743E-4</v>
      </c>
      <c r="Z18">
        <v>4.0548151225366214E-4</v>
      </c>
      <c r="AA18">
        <v>5.7818435753662762E-5</v>
      </c>
      <c r="AB18">
        <v>1.0996449081034684E-4</v>
      </c>
      <c r="AC18">
        <v>3.8976961368312649E-4</v>
      </c>
      <c r="AD18">
        <v>4.1709006679903307E-6</v>
      </c>
      <c r="AE18">
        <v>4.4297817723729126E-4</v>
      </c>
      <c r="AF18">
        <v>6.5903917389829585E-5</v>
      </c>
      <c r="AG18">
        <v>9.7397968408085591E-4</v>
      </c>
      <c r="AH18">
        <v>1.1347430124015081E-3</v>
      </c>
      <c r="AI18">
        <v>4.4818151152725902E-3</v>
      </c>
      <c r="AJ18">
        <v>1.125761562086549E-2</v>
      </c>
      <c r="AK18">
        <v>2.2202933435384372E-3</v>
      </c>
      <c r="AL18">
        <v>3.9917131267307917E-3</v>
      </c>
      <c r="AM18">
        <v>1.0867027359245998E-3</v>
      </c>
      <c r="AN18">
        <v>2.171820964443832E-4</v>
      </c>
      <c r="AO18">
        <v>8.0221828346267871E-3</v>
      </c>
      <c r="AP18">
        <v>1.459224303987356E-3</v>
      </c>
      <c r="AQ18">
        <v>4.8103999213269764E-3</v>
      </c>
      <c r="AR18">
        <v>2.9048886886776592E-4</v>
      </c>
      <c r="AS18">
        <v>1.2381296622754681E-2</v>
      </c>
      <c r="AT18">
        <v>2.5907579251235034E-4</v>
      </c>
      <c r="AU18">
        <v>1.4610047969843892E-3</v>
      </c>
      <c r="AV18">
        <v>8.5144962470944086E-4</v>
      </c>
      <c r="AW18">
        <v>4.8287107595162526E-4</v>
      </c>
      <c r="AX18">
        <v>1.9197098343732273E-3</v>
      </c>
      <c r="AY18">
        <v>1.0684309105263657E-3</v>
      </c>
      <c r="AZ18">
        <v>2.6505195386560329E-4</v>
      </c>
      <c r="BA18">
        <v>3.1781266969826139E-3</v>
      </c>
      <c r="BB18">
        <v>1.0598888428786141E-3</v>
      </c>
      <c r="BC18">
        <v>2.4927792839633551E-3</v>
      </c>
      <c r="BD18">
        <v>1.8955454901797815E-3</v>
      </c>
      <c r="BE18">
        <v>6.9967941893059457E-4</v>
      </c>
      <c r="BF18">
        <v>7.8060310546686489E-4</v>
      </c>
      <c r="BG18">
        <v>8.4571728058476902E-4</v>
      </c>
      <c r="BH18">
        <v>2.60950043892088E-3</v>
      </c>
      <c r="BI18">
        <v>1.934077752159353E-3</v>
      </c>
      <c r="BJ18">
        <v>4.4820919667799163E-4</v>
      </c>
      <c r="BK18">
        <v>5.3945920752443135E-3</v>
      </c>
      <c r="BL18">
        <v>6.4347852578440468E-4</v>
      </c>
      <c r="BM18">
        <v>5.2309762745818365E-4</v>
      </c>
      <c r="BN18">
        <v>5.3662119541149165E-3</v>
      </c>
      <c r="BO18">
        <v>1.4458968523755738E-2</v>
      </c>
      <c r="BP18">
        <v>3.332766164948135E-3</v>
      </c>
      <c r="BQ18">
        <v>8.638000491705879E-3</v>
      </c>
      <c r="BR18">
        <v>9.7092569871134442E-3</v>
      </c>
      <c r="BS18">
        <v>4.6650615915821503E-3</v>
      </c>
      <c r="BT18">
        <v>3.7822066199811539E-3</v>
      </c>
      <c r="BU18">
        <v>3.8638239104454874E-3</v>
      </c>
      <c r="BV18">
        <v>3.6848916214030872E-2</v>
      </c>
      <c r="BW18">
        <v>0.11473687660095805</v>
      </c>
      <c r="BX18">
        <v>3.694835610493756E-2</v>
      </c>
      <c r="BY18">
        <v>8.9314603514580764E-4</v>
      </c>
      <c r="BZ18">
        <v>5.6317423034571122E-3</v>
      </c>
      <c r="CA18">
        <v>5.7002822692606182E-2</v>
      </c>
      <c r="CB18">
        <v>3.9948433600453552E-3</v>
      </c>
      <c r="CC18">
        <v>3.8653473312289812E-3</v>
      </c>
      <c r="CD18">
        <v>3.4246320322182397E-3</v>
      </c>
      <c r="CE18">
        <v>6.1777511407960757E-3</v>
      </c>
      <c r="CF18">
        <v>2.5738168716854266E-2</v>
      </c>
      <c r="CG18">
        <v>4.1432505037806797E-3</v>
      </c>
      <c r="CH18">
        <v>8.5946279935097914E-4</v>
      </c>
      <c r="CI18">
        <v>1.7608099090120869E-3</v>
      </c>
      <c r="CJ18">
        <v>5.2945253863226653E-3</v>
      </c>
      <c r="CK18">
        <v>8.6468186082855353E-3</v>
      </c>
      <c r="CL18">
        <v>2.4094007142623837E-6</v>
      </c>
      <c r="CM18">
        <v>2.948594557718464E-2</v>
      </c>
      <c r="CN18">
        <v>3.6082499705680044E-3</v>
      </c>
      <c r="CO18">
        <v>2.5321374925738296E-2</v>
      </c>
      <c r="CP18">
        <v>7.2118423818869262E-3</v>
      </c>
      <c r="CQ18">
        <v>0</v>
      </c>
      <c r="CR18">
        <v>0</v>
      </c>
      <c r="CS18">
        <v>2.737384221527003E-2</v>
      </c>
      <c r="CT18">
        <v>7.5314277392546494E-2</v>
      </c>
      <c r="CU18">
        <v>1.0513331337616214E-2</v>
      </c>
      <c r="CV18">
        <v>4.4446954341813165E-2</v>
      </c>
      <c r="CW18">
        <v>2.4062099105131112E-2</v>
      </c>
      <c r="CX18">
        <v>5.3318460332006821E-3</v>
      </c>
      <c r="CY18">
        <v>8.5543358448024386E-5</v>
      </c>
      <c r="CZ18">
        <v>2.035205411177438E-3</v>
      </c>
      <c r="DA18">
        <v>3.0164281274086326E-5</v>
      </c>
      <c r="DB18">
        <v>9.2414956944854429E-4</v>
      </c>
      <c r="DC18">
        <v>1.1595649117808456E-4</v>
      </c>
      <c r="DD18">
        <v>5.3834083989402054E-4</v>
      </c>
      <c r="DE18">
        <v>3.5214892957994628E-5</v>
      </c>
      <c r="DF18">
        <v>4.9740169097799321E-4</v>
      </c>
      <c r="DG18">
        <v>9.7959734381040074E-4</v>
      </c>
      <c r="DH18">
        <v>2.0559369751902117E-4</v>
      </c>
      <c r="DI18">
        <v>7.1834468468280612E-3</v>
      </c>
      <c r="DJ18">
        <v>8.2416726912750444E-3</v>
      </c>
      <c r="DK18">
        <v>7.032821423928119E-4</v>
      </c>
      <c r="DL18">
        <v>2.2413230085246882E-4</v>
      </c>
    </row>
    <row r="19" spans="1:116" x14ac:dyDescent="0.4">
      <c r="A19">
        <v>18</v>
      </c>
      <c r="B19">
        <v>7.4912250879353867E-2</v>
      </c>
      <c r="C19">
        <v>7.4562707016977928E-3</v>
      </c>
      <c r="D19">
        <v>2.6271168599006852E-2</v>
      </c>
      <c r="E19">
        <v>7.9588903733066471E-2</v>
      </c>
      <c r="F19">
        <v>7.4807354892656103E-4</v>
      </c>
      <c r="G19">
        <v>7.4231978106840762E-4</v>
      </c>
      <c r="H19">
        <v>1.0725817849358128E-2</v>
      </c>
      <c r="I19">
        <v>3.2092256668583342E-3</v>
      </c>
      <c r="J19">
        <v>3.5750179415198792E-2</v>
      </c>
      <c r="K19">
        <v>1.5292745324796101E-3</v>
      </c>
      <c r="L19">
        <v>1.7305871496689194E-3</v>
      </c>
      <c r="M19">
        <v>1.4403773806626642E-3</v>
      </c>
      <c r="N19">
        <v>2.3294959440460648E-3</v>
      </c>
      <c r="O19">
        <v>3.4059013147856018E-2</v>
      </c>
      <c r="P19">
        <v>5.539981789559541E-4</v>
      </c>
      <c r="Q19">
        <v>9.1082200865915883E-2</v>
      </c>
      <c r="R19">
        <v>2.1883712492462193E-3</v>
      </c>
      <c r="S19">
        <v>1.263809425135265</v>
      </c>
      <c r="T19">
        <v>3.4307184909305047E-3</v>
      </c>
      <c r="U19">
        <v>2.0615304796894368E-3</v>
      </c>
      <c r="V19">
        <v>4.5906837746643517E-3</v>
      </c>
      <c r="W19">
        <v>1.8549870581190578E-2</v>
      </c>
      <c r="X19">
        <v>1.4192204757358831E-3</v>
      </c>
      <c r="Y19">
        <v>2.1065928093327618E-4</v>
      </c>
      <c r="Z19">
        <v>3.4323178668567954E-4</v>
      </c>
      <c r="AA19">
        <v>6.705248994621429E-5</v>
      </c>
      <c r="AB19">
        <v>1.4440000831974958E-4</v>
      </c>
      <c r="AC19">
        <v>5.2332682886802972E-4</v>
      </c>
      <c r="AD19">
        <v>4.4636958318400872E-6</v>
      </c>
      <c r="AE19">
        <v>4.154630069887204E-4</v>
      </c>
      <c r="AF19">
        <v>6.5510541581524989E-5</v>
      </c>
      <c r="AG19">
        <v>8.8047243060186187E-4</v>
      </c>
      <c r="AH19">
        <v>1.1451644711579349E-3</v>
      </c>
      <c r="AI19">
        <v>3.4171059731468115E-3</v>
      </c>
      <c r="AJ19">
        <v>8.2321434321397952E-3</v>
      </c>
      <c r="AK19">
        <v>1.714423458390081E-3</v>
      </c>
      <c r="AL19">
        <v>3.8253385530703332E-3</v>
      </c>
      <c r="AM19">
        <v>1.1065649054609154E-3</v>
      </c>
      <c r="AN19">
        <v>3.5613046595137191E-4</v>
      </c>
      <c r="AO19">
        <v>5.9260084279536976E-3</v>
      </c>
      <c r="AP19">
        <v>8.4036160022158616E-4</v>
      </c>
      <c r="AQ19">
        <v>6.0885299241131901E-3</v>
      </c>
      <c r="AR19">
        <v>4.9134137110615553E-4</v>
      </c>
      <c r="AS19">
        <v>3.1720598755885609E-3</v>
      </c>
      <c r="AT19">
        <v>2.2796805866820617E-4</v>
      </c>
      <c r="AU19">
        <v>1.2798420859808713E-3</v>
      </c>
      <c r="AV19">
        <v>6.2871652141389619E-4</v>
      </c>
      <c r="AW19">
        <v>3.1148752009841539E-4</v>
      </c>
      <c r="AX19">
        <v>1.8164161016448188E-3</v>
      </c>
      <c r="AY19">
        <v>1.1195672481716043E-3</v>
      </c>
      <c r="AZ19">
        <v>2.996857318978642E-4</v>
      </c>
      <c r="BA19">
        <v>3.4196668473386238E-3</v>
      </c>
      <c r="BB19">
        <v>7.434391813721954E-4</v>
      </c>
      <c r="BC19">
        <v>2.6150955313671734E-3</v>
      </c>
      <c r="BD19">
        <v>1.8157347617923671E-3</v>
      </c>
      <c r="BE19">
        <v>2.5095626383528219E-3</v>
      </c>
      <c r="BF19">
        <v>7.5485101195283679E-4</v>
      </c>
      <c r="BG19">
        <v>8.4807011758678637E-4</v>
      </c>
      <c r="BH19">
        <v>2.0695723558649408E-3</v>
      </c>
      <c r="BI19">
        <v>1.8877994797504944E-3</v>
      </c>
      <c r="BJ19">
        <v>4.2866477413937743E-4</v>
      </c>
      <c r="BK19">
        <v>5.2777329768488139E-3</v>
      </c>
      <c r="BL19">
        <v>7.6973218866765417E-4</v>
      </c>
      <c r="BM19">
        <v>5.5321215857690907E-4</v>
      </c>
      <c r="BN19">
        <v>5.4816700510425505E-3</v>
      </c>
      <c r="BO19">
        <v>1.479055913238776E-2</v>
      </c>
      <c r="BP19">
        <v>1.3971855215680671E-2</v>
      </c>
      <c r="BQ19">
        <v>4.4882959912492127E-3</v>
      </c>
      <c r="BR19">
        <v>9.0816387728735355E-3</v>
      </c>
      <c r="BS19">
        <v>4.5376216500145278E-3</v>
      </c>
      <c r="BT19">
        <v>3.6047869466639499E-3</v>
      </c>
      <c r="BU19">
        <v>3.4807727482747161E-3</v>
      </c>
      <c r="BV19">
        <v>3.7780931422133769E-2</v>
      </c>
      <c r="BW19">
        <v>0.10811823695716261</v>
      </c>
      <c r="BX19">
        <v>3.3843520824728059E-2</v>
      </c>
      <c r="BY19">
        <v>9.4086905874705507E-4</v>
      </c>
      <c r="BZ19">
        <v>5.5569743386699967E-3</v>
      </c>
      <c r="CA19">
        <v>5.6822322870427322E-2</v>
      </c>
      <c r="CB19">
        <v>3.2592517268509326E-3</v>
      </c>
      <c r="CC19">
        <v>8.8693608894760464E-3</v>
      </c>
      <c r="CD19">
        <v>3.3943862606077243E-3</v>
      </c>
      <c r="CE19">
        <v>5.6387995410662984E-3</v>
      </c>
      <c r="CF19">
        <v>2.9228860216737772E-2</v>
      </c>
      <c r="CG19">
        <v>3.1080385985307372E-3</v>
      </c>
      <c r="CH19">
        <v>1.0031108533547534E-3</v>
      </c>
      <c r="CI19">
        <v>2.7274889830433712E-3</v>
      </c>
      <c r="CJ19">
        <v>4.2525758415236552E-3</v>
      </c>
      <c r="CK19">
        <v>7.3834997726593089E-3</v>
      </c>
      <c r="CL19">
        <v>1.9007403651412392E-6</v>
      </c>
      <c r="CM19">
        <v>2.4036584810196712E-2</v>
      </c>
      <c r="CN19">
        <v>5.969134205343154E-3</v>
      </c>
      <c r="CO19">
        <v>2.48448392443518E-2</v>
      </c>
      <c r="CP19">
        <v>1.1078793751675309E-2</v>
      </c>
      <c r="CQ19">
        <v>0</v>
      </c>
      <c r="CR19">
        <v>0</v>
      </c>
      <c r="CS19">
        <v>3.0846458497380328E-2</v>
      </c>
      <c r="CT19">
        <v>6.708382289450919E-2</v>
      </c>
      <c r="CU19">
        <v>1.0136558965327938E-2</v>
      </c>
      <c r="CV19">
        <v>2.3130292729318987E-2</v>
      </c>
      <c r="CW19">
        <v>2.4844733169728111E-2</v>
      </c>
      <c r="CX19">
        <v>5.3257756590158181E-3</v>
      </c>
      <c r="CY19">
        <v>8.0373484668060593E-5</v>
      </c>
      <c r="CZ19">
        <v>2.0092409240044951E-3</v>
      </c>
      <c r="DA19">
        <v>2.4188602529858959E-5</v>
      </c>
      <c r="DB19">
        <v>1.0904631735855382E-3</v>
      </c>
      <c r="DC19">
        <v>1.1146395294548466E-4</v>
      </c>
      <c r="DD19">
        <v>6.870166112091879E-4</v>
      </c>
      <c r="DE19">
        <v>3.4884602839274431E-5</v>
      </c>
      <c r="DF19">
        <v>5.4028587402501268E-4</v>
      </c>
      <c r="DG19">
        <v>1.3288700226621022E-3</v>
      </c>
      <c r="DH19">
        <v>4.2469048197707346E-4</v>
      </c>
      <c r="DI19">
        <v>7.4302423861250366E-3</v>
      </c>
      <c r="DJ19">
        <v>1.499668260518163E-2</v>
      </c>
      <c r="DK19">
        <v>8.7800209960732663E-4</v>
      </c>
      <c r="DL19">
        <v>1.8269653728986496E-4</v>
      </c>
    </row>
    <row r="20" spans="1:116" x14ac:dyDescent="0.4">
      <c r="A20">
        <v>19</v>
      </c>
      <c r="B20">
        <v>0.30965017141835</v>
      </c>
      <c r="C20">
        <v>3.896457698453734E-3</v>
      </c>
      <c r="D20">
        <v>3.6220541133443772E-2</v>
      </c>
      <c r="E20">
        <v>1.2422794843847172E-3</v>
      </c>
      <c r="F20">
        <v>1.0654622087024742E-3</v>
      </c>
      <c r="G20">
        <v>5.8985384542638135E-4</v>
      </c>
      <c r="H20">
        <v>2.6835302862539847E-2</v>
      </c>
      <c r="I20">
        <v>4.2020985682098173E-3</v>
      </c>
      <c r="J20">
        <v>1.3067948926255058E-2</v>
      </c>
      <c r="K20">
        <v>3.0370565613842982E-3</v>
      </c>
      <c r="L20">
        <v>2.2524488827406646E-3</v>
      </c>
      <c r="M20">
        <v>1.6652900408316166E-3</v>
      </c>
      <c r="N20">
        <v>3.2298670109067156E-3</v>
      </c>
      <c r="O20">
        <v>1.1791680334669647E-2</v>
      </c>
      <c r="P20">
        <v>7.2058964546082476E-4</v>
      </c>
      <c r="Q20">
        <v>7.518685623572505E-3</v>
      </c>
      <c r="R20">
        <v>5.6353924301109993E-3</v>
      </c>
      <c r="S20">
        <v>4.3910592463238616E-3</v>
      </c>
      <c r="T20">
        <v>1.0192899256056178</v>
      </c>
      <c r="U20">
        <v>4.5115722168160011E-3</v>
      </c>
      <c r="V20">
        <v>3.3016717407515508E-2</v>
      </c>
      <c r="W20">
        <v>3.0519109949232525E-2</v>
      </c>
      <c r="X20">
        <v>3.4189703042582914E-4</v>
      </c>
      <c r="Y20">
        <v>3.5730106155681143E-4</v>
      </c>
      <c r="Z20">
        <v>3.1307828971044932E-4</v>
      </c>
      <c r="AA20">
        <v>6.974724338258219E-5</v>
      </c>
      <c r="AB20">
        <v>8.8621255306550048E-5</v>
      </c>
      <c r="AC20">
        <v>4.9338473149545994E-4</v>
      </c>
      <c r="AD20">
        <v>4.0114201927202472E-6</v>
      </c>
      <c r="AE20">
        <v>3.1399246711286285E-4</v>
      </c>
      <c r="AF20">
        <v>5.7699664237421323E-5</v>
      </c>
      <c r="AG20">
        <v>1.2230681936352243E-3</v>
      </c>
      <c r="AH20">
        <v>1.2435161976009647E-3</v>
      </c>
      <c r="AI20">
        <v>5.8438335174785484E-3</v>
      </c>
      <c r="AJ20">
        <v>1.2520178112083271E-2</v>
      </c>
      <c r="AK20">
        <v>4.2355899002720371E-3</v>
      </c>
      <c r="AL20">
        <v>4.728071821132402E-3</v>
      </c>
      <c r="AM20">
        <v>1.1697945057204404E-3</v>
      </c>
      <c r="AN20">
        <v>1.2424039594254377E-3</v>
      </c>
      <c r="AO20">
        <v>1.4422333988596939E-2</v>
      </c>
      <c r="AP20">
        <v>1.1725022967051686E-3</v>
      </c>
      <c r="AQ20">
        <v>6.4552644769532257E-3</v>
      </c>
      <c r="AR20">
        <v>3.072252058822198E-4</v>
      </c>
      <c r="AS20">
        <v>2.1112785001733908E-3</v>
      </c>
      <c r="AT20">
        <v>2.5010612635688995E-4</v>
      </c>
      <c r="AU20">
        <v>1.5446582246129467E-3</v>
      </c>
      <c r="AV20">
        <v>7.9854975975352329E-4</v>
      </c>
      <c r="AW20">
        <v>4.1799615597989579E-4</v>
      </c>
      <c r="AX20">
        <v>2.2003726415263038E-3</v>
      </c>
      <c r="AY20">
        <v>1.2907312993924555E-3</v>
      </c>
      <c r="AZ20">
        <v>2.4191115577306378E-4</v>
      </c>
      <c r="BA20">
        <v>3.8354787403878251E-3</v>
      </c>
      <c r="BB20">
        <v>1.0852568899259519E-3</v>
      </c>
      <c r="BC20">
        <v>2.3532429260435619E-3</v>
      </c>
      <c r="BD20">
        <v>1.7764962705961052E-3</v>
      </c>
      <c r="BE20">
        <v>8.9226595097199163E-4</v>
      </c>
      <c r="BF20">
        <v>1.2535101765700108E-3</v>
      </c>
      <c r="BG20">
        <v>1.0175066826322719E-3</v>
      </c>
      <c r="BH20">
        <v>2.0171280297744758E-3</v>
      </c>
      <c r="BI20">
        <v>1.5324020120988254E-3</v>
      </c>
      <c r="BJ20">
        <v>3.30068067189148E-4</v>
      </c>
      <c r="BK20">
        <v>3.872890730611203E-3</v>
      </c>
      <c r="BL20">
        <v>6.8599206342256371E-4</v>
      </c>
      <c r="BM20">
        <v>5.0204124882769613E-4</v>
      </c>
      <c r="BN20">
        <v>6.6300873542053072E-3</v>
      </c>
      <c r="BO20">
        <v>1.7849471812327839E-2</v>
      </c>
      <c r="BP20">
        <v>4.7774639390474518E-3</v>
      </c>
      <c r="BQ20">
        <v>9.4480356815824038E-3</v>
      </c>
      <c r="BR20">
        <v>1.2038379938843392E-2</v>
      </c>
      <c r="BS20">
        <v>6.0283030892261322E-3</v>
      </c>
      <c r="BT20">
        <v>4.7399188911558176E-3</v>
      </c>
      <c r="BU20">
        <v>5.9912511757475142E-3</v>
      </c>
      <c r="BV20">
        <v>4.4876002701647627E-2</v>
      </c>
      <c r="BW20">
        <v>8.7853446116717818E-2</v>
      </c>
      <c r="BX20">
        <v>3.0900938353421385E-2</v>
      </c>
      <c r="BY20">
        <v>1.4116982360907341E-3</v>
      </c>
      <c r="BZ20">
        <v>1.2397181238848785E-2</v>
      </c>
      <c r="CA20">
        <v>8.5167688265625638E-2</v>
      </c>
      <c r="CB20">
        <v>9.1596574505679543E-3</v>
      </c>
      <c r="CC20">
        <v>5.4878142479817017E-3</v>
      </c>
      <c r="CD20">
        <v>5.4385280823666341E-3</v>
      </c>
      <c r="CE20">
        <v>8.9290615286101611E-3</v>
      </c>
      <c r="CF20">
        <v>6.315489876631146E-2</v>
      </c>
      <c r="CG20">
        <v>5.6348861134160938E-3</v>
      </c>
      <c r="CH20">
        <v>1.1590949375624424E-3</v>
      </c>
      <c r="CI20">
        <v>2.4869931099183113E-3</v>
      </c>
      <c r="CJ20">
        <v>6.103866584788448E-3</v>
      </c>
      <c r="CK20">
        <v>1.0477524619607874E-2</v>
      </c>
      <c r="CL20">
        <v>3.3807445687379203E-6</v>
      </c>
      <c r="CM20">
        <v>4.9071039093387003E-2</v>
      </c>
      <c r="CN20">
        <v>6.9037701907031148E-3</v>
      </c>
      <c r="CO20">
        <v>3.2914538900227774E-2</v>
      </c>
      <c r="CP20">
        <v>1.1207255024132844E-2</v>
      </c>
      <c r="CQ20">
        <v>0</v>
      </c>
      <c r="CR20">
        <v>0</v>
      </c>
      <c r="CS20">
        <v>3.2151771904806496E-2</v>
      </c>
      <c r="CT20">
        <v>0.13269945199365171</v>
      </c>
      <c r="CU20">
        <v>1.5104082837020756E-2</v>
      </c>
      <c r="CV20">
        <v>3.6427502098545332E-2</v>
      </c>
      <c r="CW20">
        <v>1.7093244378272712E-2</v>
      </c>
      <c r="CX20">
        <v>9.7980377796555752E-3</v>
      </c>
      <c r="CY20">
        <v>1.1565951034660391E-4</v>
      </c>
      <c r="CZ20">
        <v>2.9640081626727188E-3</v>
      </c>
      <c r="DA20">
        <v>4.1027284180341394E-5</v>
      </c>
      <c r="DB20">
        <v>1.4205635985270056E-3</v>
      </c>
      <c r="DC20">
        <v>1.4366292481898313E-4</v>
      </c>
      <c r="DD20">
        <v>8.003485352264402E-4</v>
      </c>
      <c r="DE20">
        <v>4.9128784386335806E-5</v>
      </c>
      <c r="DF20">
        <v>7.0765099656105556E-4</v>
      </c>
      <c r="DG20">
        <v>1.3122213756269843E-3</v>
      </c>
      <c r="DH20">
        <v>4.1310771198238176E-4</v>
      </c>
      <c r="DI20">
        <v>1.111240949195056E-2</v>
      </c>
      <c r="DJ20">
        <v>1.1569175466504565E-2</v>
      </c>
      <c r="DK20">
        <v>9.3787065099565077E-4</v>
      </c>
      <c r="DL20">
        <v>3.5010759586285586E-4</v>
      </c>
    </row>
    <row r="21" spans="1:116" x14ac:dyDescent="0.4">
      <c r="A21">
        <v>20</v>
      </c>
      <c r="B21">
        <v>7.175312845765526E-2</v>
      </c>
      <c r="C21">
        <v>1.8376196347486547E-2</v>
      </c>
      <c r="D21">
        <v>5.0803382430745045E-2</v>
      </c>
      <c r="E21">
        <v>6.1511756137172195E-3</v>
      </c>
      <c r="F21">
        <v>5.5044127400208451E-4</v>
      </c>
      <c r="G21">
        <v>7.3152968493351905E-4</v>
      </c>
      <c r="H21">
        <v>1.1990979602732078E-2</v>
      </c>
      <c r="I21">
        <v>1.5326007009787326E-3</v>
      </c>
      <c r="J21">
        <v>1.0040226959134979E-2</v>
      </c>
      <c r="K21">
        <v>1.3381151929106763E-3</v>
      </c>
      <c r="L21">
        <v>1.4144720351989242E-3</v>
      </c>
      <c r="M21">
        <v>1.2603348890909177E-3</v>
      </c>
      <c r="N21">
        <v>1.6966868411436627E-3</v>
      </c>
      <c r="O21">
        <v>6.9550083814962652E-2</v>
      </c>
      <c r="P21">
        <v>1.8814249909737566E-3</v>
      </c>
      <c r="Q21">
        <v>3.3659753427354021E-2</v>
      </c>
      <c r="R21">
        <v>1.5665349616679543E-2</v>
      </c>
      <c r="S21">
        <v>2.5961168148264272E-2</v>
      </c>
      <c r="T21">
        <v>6.7390740605135377E-2</v>
      </c>
      <c r="U21">
        <v>1.0273224338665303</v>
      </c>
      <c r="V21">
        <v>5.9264302092567216E-2</v>
      </c>
      <c r="W21">
        <v>6.944871557013188E-2</v>
      </c>
      <c r="X21">
        <v>8.6907225162147043E-4</v>
      </c>
      <c r="Y21">
        <v>1.9519802595791119E-4</v>
      </c>
      <c r="Z21">
        <v>2.3085119612179083E-4</v>
      </c>
      <c r="AA21">
        <v>5.329556708551182E-5</v>
      </c>
      <c r="AB21">
        <v>8.0690077923782459E-5</v>
      </c>
      <c r="AC21">
        <v>3.5824685156146338E-4</v>
      </c>
      <c r="AD21">
        <v>3.3171473687572905E-6</v>
      </c>
      <c r="AE21">
        <v>3.0453418410437619E-4</v>
      </c>
      <c r="AF21">
        <v>5.0879609643965639E-5</v>
      </c>
      <c r="AG21">
        <v>6.4891557145797948E-4</v>
      </c>
      <c r="AH21">
        <v>9.7542001265328907E-4</v>
      </c>
      <c r="AI21">
        <v>2.3824612052002936E-3</v>
      </c>
      <c r="AJ21">
        <v>5.7796084324436775E-3</v>
      </c>
      <c r="AK21">
        <v>1.726890902731665E-3</v>
      </c>
      <c r="AL21">
        <v>3.1527732761399778E-3</v>
      </c>
      <c r="AM21">
        <v>8.1340587670904218E-4</v>
      </c>
      <c r="AN21">
        <v>3.5187738624052329E-4</v>
      </c>
      <c r="AO21">
        <v>4.8698499966800847E-3</v>
      </c>
      <c r="AP21">
        <v>1.6684208088722052E-3</v>
      </c>
      <c r="AQ21">
        <v>4.5817260707586996E-3</v>
      </c>
      <c r="AR21">
        <v>2.8336377460777285E-4</v>
      </c>
      <c r="AS21">
        <v>1.1820896462619523E-3</v>
      </c>
      <c r="AT21">
        <v>1.7955889230028701E-4</v>
      </c>
      <c r="AU21">
        <v>1.0124575667879957E-3</v>
      </c>
      <c r="AV21">
        <v>5.2554132889614765E-4</v>
      </c>
      <c r="AW21">
        <v>2.5855210592916052E-4</v>
      </c>
      <c r="AX21">
        <v>1.4678084815790177E-3</v>
      </c>
      <c r="AY21">
        <v>9.1613533815895082E-4</v>
      </c>
      <c r="AZ21">
        <v>2.0356897631999371E-4</v>
      </c>
      <c r="BA21">
        <v>2.3131698806837788E-3</v>
      </c>
      <c r="BB21">
        <v>5.2461844056268954E-4</v>
      </c>
      <c r="BC21">
        <v>1.8558723735699616E-3</v>
      </c>
      <c r="BD21">
        <v>1.3981863859435497E-3</v>
      </c>
      <c r="BE21">
        <v>7.0564119990879255E-4</v>
      </c>
      <c r="BF21">
        <v>6.3186010446279306E-4</v>
      </c>
      <c r="BG21">
        <v>6.5988175993397379E-4</v>
      </c>
      <c r="BH21">
        <v>1.5316436148069476E-3</v>
      </c>
      <c r="BI21">
        <v>1.5536601638583324E-3</v>
      </c>
      <c r="BJ21">
        <v>3.6815878708321408E-4</v>
      </c>
      <c r="BK21">
        <v>4.1284357910316141E-3</v>
      </c>
      <c r="BL21">
        <v>5.8407714293455602E-4</v>
      </c>
      <c r="BM21">
        <v>4.1703815352003208E-4</v>
      </c>
      <c r="BN21">
        <v>4.1659727122015924E-3</v>
      </c>
      <c r="BO21">
        <v>1.1247798973471012E-2</v>
      </c>
      <c r="BP21">
        <v>3.8150669954596793E-3</v>
      </c>
      <c r="BQ21">
        <v>4.4889264336620922E-3</v>
      </c>
      <c r="BR21">
        <v>7.1530068962624184E-3</v>
      </c>
      <c r="BS21">
        <v>3.6074260038364667E-3</v>
      </c>
      <c r="BT21">
        <v>2.8751137488180682E-3</v>
      </c>
      <c r="BU21">
        <v>2.9313639412831228E-3</v>
      </c>
      <c r="BV21">
        <v>2.8363646797878585E-2</v>
      </c>
      <c r="BW21">
        <v>8.2949166366124261E-2</v>
      </c>
      <c r="BX21">
        <v>2.9927975899508755E-2</v>
      </c>
      <c r="BY21">
        <v>8.8013199445826805E-4</v>
      </c>
      <c r="BZ21">
        <v>7.8249525863153709E-3</v>
      </c>
      <c r="CA21">
        <v>4.6982095018097247E-2</v>
      </c>
      <c r="CB21">
        <v>3.0897873967710102E-3</v>
      </c>
      <c r="CC21">
        <v>3.6675783003125195E-3</v>
      </c>
      <c r="CD21">
        <v>2.5355740504894083E-3</v>
      </c>
      <c r="CE21">
        <v>5.1513428285741595E-3</v>
      </c>
      <c r="CF21">
        <v>2.5515665695864442E-2</v>
      </c>
      <c r="CG21">
        <v>4.0511472640245893E-3</v>
      </c>
      <c r="CH21">
        <v>7.7272015231879577E-4</v>
      </c>
      <c r="CI21">
        <v>1.7151510981251389E-3</v>
      </c>
      <c r="CJ21">
        <v>5.0274027322436566E-3</v>
      </c>
      <c r="CK21">
        <v>7.0561817067030536E-3</v>
      </c>
      <c r="CL21">
        <v>2.0563501005652032E-6</v>
      </c>
      <c r="CM21">
        <v>2.4841292332074612E-2</v>
      </c>
      <c r="CN21">
        <v>3.6624022480400025E-3</v>
      </c>
      <c r="CO21">
        <v>1.8349400410547619E-2</v>
      </c>
      <c r="CP21">
        <v>7.3441577429159861E-3</v>
      </c>
      <c r="CQ21">
        <v>0</v>
      </c>
      <c r="CR21">
        <v>0</v>
      </c>
      <c r="CS21">
        <v>2.4101929574209018E-2</v>
      </c>
      <c r="CT21">
        <v>6.4393490325453301E-2</v>
      </c>
      <c r="CU21">
        <v>9.5323018259116273E-3</v>
      </c>
      <c r="CV21">
        <v>2.7357386382734675E-2</v>
      </c>
      <c r="CW21">
        <v>1.6027444842019678E-2</v>
      </c>
      <c r="CX21">
        <v>5.2774551692386738E-3</v>
      </c>
      <c r="CY21">
        <v>7.6823091886837026E-5</v>
      </c>
      <c r="CZ21">
        <v>5.3756192742997746E-3</v>
      </c>
      <c r="DA21">
        <v>2.4897886612110347E-5</v>
      </c>
      <c r="DB21">
        <v>9.5596066528481536E-4</v>
      </c>
      <c r="DC21">
        <v>9.5327919409042528E-5</v>
      </c>
      <c r="DD21">
        <v>4.6321200246824686E-4</v>
      </c>
      <c r="DE21">
        <v>3.1402706547923665E-5</v>
      </c>
      <c r="DF21">
        <v>4.2798078296943056E-4</v>
      </c>
      <c r="DG21">
        <v>8.0967280177562332E-4</v>
      </c>
      <c r="DH21">
        <v>2.1027035243747052E-4</v>
      </c>
      <c r="DI21">
        <v>6.3398575115463608E-3</v>
      </c>
      <c r="DJ21">
        <v>9.620074797486472E-3</v>
      </c>
      <c r="DK21">
        <v>5.7273890357171381E-4</v>
      </c>
      <c r="DL21">
        <v>4.037060426828529E-4</v>
      </c>
    </row>
    <row r="22" spans="1:116" x14ac:dyDescent="0.4">
      <c r="A22">
        <v>21</v>
      </c>
      <c r="B22">
        <v>2.7170711864439166E-2</v>
      </c>
      <c r="C22">
        <v>6.9875526611256726E-3</v>
      </c>
      <c r="D22">
        <v>0.27347582729105413</v>
      </c>
      <c r="E22">
        <v>2.1812727395015695E-3</v>
      </c>
      <c r="F22">
        <v>8.0562519330767404E-4</v>
      </c>
      <c r="G22">
        <v>3.7879588979406256E-4</v>
      </c>
      <c r="H22">
        <v>3.4841622409252558E-2</v>
      </c>
      <c r="I22">
        <v>4.0229421897861372E-3</v>
      </c>
      <c r="J22">
        <v>9.2806091089179359E-3</v>
      </c>
      <c r="K22">
        <v>1.5739199886453477E-3</v>
      </c>
      <c r="L22">
        <v>2.5097699833554594E-3</v>
      </c>
      <c r="M22">
        <v>1.3411314371778256E-3</v>
      </c>
      <c r="N22">
        <v>2.2257571742431395E-3</v>
      </c>
      <c r="O22">
        <v>8.7455354811695404E-3</v>
      </c>
      <c r="P22">
        <v>3.9477115160670872E-4</v>
      </c>
      <c r="Q22">
        <v>2.0254572120629689E-2</v>
      </c>
      <c r="R22">
        <v>1.9182803375107961E-3</v>
      </c>
      <c r="S22">
        <v>4.08634060256382E-3</v>
      </c>
      <c r="T22">
        <v>2.6156266895698849E-2</v>
      </c>
      <c r="U22">
        <v>6.4998095345632561E-3</v>
      </c>
      <c r="V22">
        <v>1.112501682866871</v>
      </c>
      <c r="W22">
        <v>2.4477008505561119E-2</v>
      </c>
      <c r="X22">
        <v>6.3229658119844502E-4</v>
      </c>
      <c r="Y22">
        <v>2.6311258688006562E-4</v>
      </c>
      <c r="Z22">
        <v>2.8389753820480865E-4</v>
      </c>
      <c r="AA22">
        <v>5.9530888259973809E-5</v>
      </c>
      <c r="AB22">
        <v>7.2590631231206554E-5</v>
      </c>
      <c r="AC22">
        <v>3.7800897820301934E-4</v>
      </c>
      <c r="AD22">
        <v>3.1525633769354109E-6</v>
      </c>
      <c r="AE22">
        <v>2.4004949930771095E-4</v>
      </c>
      <c r="AF22">
        <v>5.2101533005491036E-5</v>
      </c>
      <c r="AG22">
        <v>9.7356959588925686E-4</v>
      </c>
      <c r="AH22">
        <v>1.0121210357578133E-3</v>
      </c>
      <c r="AI22">
        <v>4.6128413082420251E-3</v>
      </c>
      <c r="AJ22">
        <v>1.1401397134311261E-2</v>
      </c>
      <c r="AK22">
        <v>3.7195158824833057E-3</v>
      </c>
      <c r="AL22">
        <v>3.76870697378204E-3</v>
      </c>
      <c r="AM22">
        <v>7.0109223782426392E-4</v>
      </c>
      <c r="AN22">
        <v>2.1490684485813279E-4</v>
      </c>
      <c r="AO22">
        <v>9.0599991936808153E-3</v>
      </c>
      <c r="AP22">
        <v>7.7140240350805761E-4</v>
      </c>
      <c r="AQ22">
        <v>6.0192035481324811E-3</v>
      </c>
      <c r="AR22">
        <v>2.5153534395327086E-4</v>
      </c>
      <c r="AS22">
        <v>1.3836121047517448E-3</v>
      </c>
      <c r="AT22">
        <v>2.1868519559452401E-4</v>
      </c>
      <c r="AU22">
        <v>1.3506034241228865E-3</v>
      </c>
      <c r="AV22">
        <v>8.0012055160137577E-4</v>
      </c>
      <c r="AW22">
        <v>3.7791091222034724E-4</v>
      </c>
      <c r="AX22">
        <v>1.6331122040853133E-3</v>
      </c>
      <c r="AY22">
        <v>1.3752437230085555E-3</v>
      </c>
      <c r="AZ22">
        <v>2.0056169928283236E-4</v>
      </c>
      <c r="BA22">
        <v>2.5027506035321958E-3</v>
      </c>
      <c r="BB22">
        <v>5.1652991418920551E-4</v>
      </c>
      <c r="BC22">
        <v>1.8618109101568607E-3</v>
      </c>
      <c r="BD22">
        <v>1.266034745930822E-3</v>
      </c>
      <c r="BE22">
        <v>6.2490750580370639E-4</v>
      </c>
      <c r="BF22">
        <v>6.2521241239261571E-4</v>
      </c>
      <c r="BG22">
        <v>6.6804389364094542E-4</v>
      </c>
      <c r="BH22">
        <v>2.2645701363961921E-3</v>
      </c>
      <c r="BI22">
        <v>1.8287266479455821E-3</v>
      </c>
      <c r="BJ22">
        <v>3.2377535451225337E-4</v>
      </c>
      <c r="BK22">
        <v>4.8577887869015257E-3</v>
      </c>
      <c r="BL22">
        <v>6.3172306620776957E-4</v>
      </c>
      <c r="BM22">
        <v>4.1112646725009457E-4</v>
      </c>
      <c r="BN22">
        <v>1.7109333505366347E-2</v>
      </c>
      <c r="BO22">
        <v>4.5575859891820329E-2</v>
      </c>
      <c r="BP22">
        <v>3.2700651330414745E-3</v>
      </c>
      <c r="BQ22">
        <v>9.2067698335041512E-3</v>
      </c>
      <c r="BR22">
        <v>1.1162451567238878E-2</v>
      </c>
      <c r="BS22">
        <v>5.4433517798520691E-3</v>
      </c>
      <c r="BT22">
        <v>4.2941719429542393E-3</v>
      </c>
      <c r="BU22">
        <v>3.4174630261785445E-3</v>
      </c>
      <c r="BV22">
        <v>3.9719934600634013E-2</v>
      </c>
      <c r="BW22">
        <v>7.2183905186005357E-2</v>
      </c>
      <c r="BX22">
        <v>2.3453422407052497E-2</v>
      </c>
      <c r="BY22">
        <v>1.3407532321680206E-3</v>
      </c>
      <c r="BZ22">
        <v>1.0066212325709726E-2</v>
      </c>
      <c r="CA22">
        <v>3.565399395544587E-2</v>
      </c>
      <c r="CB22">
        <v>2.786399485658341E-3</v>
      </c>
      <c r="CC22">
        <v>3.5097668158834911E-3</v>
      </c>
      <c r="CD22">
        <v>3.0468271594630615E-3</v>
      </c>
      <c r="CE22">
        <v>5.507684880665345E-3</v>
      </c>
      <c r="CF22">
        <v>2.5615338029894453E-2</v>
      </c>
      <c r="CG22">
        <v>4.0815999203325402E-3</v>
      </c>
      <c r="CH22">
        <v>1.0492413887674193E-3</v>
      </c>
      <c r="CI22">
        <v>1.5181508354932035E-3</v>
      </c>
      <c r="CJ22">
        <v>4.7088184992051156E-3</v>
      </c>
      <c r="CK22">
        <v>8.2144229278796211E-3</v>
      </c>
      <c r="CL22">
        <v>1.7633434486143587E-6</v>
      </c>
      <c r="CM22">
        <v>3.1185621932838786E-2</v>
      </c>
      <c r="CN22">
        <v>5.1996933794121398E-3</v>
      </c>
      <c r="CO22">
        <v>3.1873340899102036E-2</v>
      </c>
      <c r="CP22">
        <v>7.8038950960263569E-3</v>
      </c>
      <c r="CQ22">
        <v>0</v>
      </c>
      <c r="CR22">
        <v>0</v>
      </c>
      <c r="CS22">
        <v>2.3422415270148152E-2</v>
      </c>
      <c r="CT22">
        <v>9.759945639255771E-2</v>
      </c>
      <c r="CU22">
        <v>1.1186728379749147E-2</v>
      </c>
      <c r="CV22">
        <v>2.5789462056689808E-2</v>
      </c>
      <c r="CW22">
        <v>1.3108289050470706E-2</v>
      </c>
      <c r="CX22">
        <v>8.0565583029723071E-3</v>
      </c>
      <c r="CY22">
        <v>1.0603668551714496E-4</v>
      </c>
      <c r="CZ22">
        <v>2.6680316501376637E-3</v>
      </c>
      <c r="DA22">
        <v>3.4037451894351664E-5</v>
      </c>
      <c r="DB22">
        <v>1.3175976084314131E-3</v>
      </c>
      <c r="DC22">
        <v>1.1735190960911368E-4</v>
      </c>
      <c r="DD22">
        <v>5.7552940581765636E-4</v>
      </c>
      <c r="DE22">
        <v>4.1577580223507612E-5</v>
      </c>
      <c r="DF22">
        <v>5.3158679720060969E-4</v>
      </c>
      <c r="DG22">
        <v>1.0561724671833068E-3</v>
      </c>
      <c r="DH22">
        <v>3.3902765015149931E-4</v>
      </c>
      <c r="DI22">
        <v>6.8519868321810212E-3</v>
      </c>
      <c r="DJ22">
        <v>7.8995827682382565E-3</v>
      </c>
      <c r="DK22">
        <v>6.2701286011054597E-4</v>
      </c>
      <c r="DL22">
        <v>2.4660203702849513E-4</v>
      </c>
    </row>
    <row r="23" spans="1:116" x14ac:dyDescent="0.4">
      <c r="A23">
        <v>22</v>
      </c>
      <c r="B23">
        <v>5.4836935911091192E-2</v>
      </c>
      <c r="C23">
        <v>2.5987848603176936E-2</v>
      </c>
      <c r="D23">
        <v>0.10130525850576649</v>
      </c>
      <c r="E23">
        <v>1.9919488645323783E-2</v>
      </c>
      <c r="F23">
        <v>6.7515710222871954E-4</v>
      </c>
      <c r="G23">
        <v>2.4245233501878449E-3</v>
      </c>
      <c r="H23">
        <v>1.7520475923372879E-2</v>
      </c>
      <c r="I23">
        <v>1.8957136150939624E-3</v>
      </c>
      <c r="J23">
        <v>1.2718931102490194E-2</v>
      </c>
      <c r="K23">
        <v>1.4883194496778873E-3</v>
      </c>
      <c r="L23">
        <v>1.6018496998956109E-3</v>
      </c>
      <c r="M23">
        <v>6.6751596257388366E-3</v>
      </c>
      <c r="N23">
        <v>2.6850153585559382E-3</v>
      </c>
      <c r="O23">
        <v>6.306849006080302E-2</v>
      </c>
      <c r="P23">
        <v>3.6838237257987979E-3</v>
      </c>
      <c r="Q23">
        <v>4.0974076818686755E-2</v>
      </c>
      <c r="R23">
        <v>1.4587349903461921E-2</v>
      </c>
      <c r="S23">
        <v>1.3133196343716711E-2</v>
      </c>
      <c r="T23">
        <v>1.9990569612881877E-2</v>
      </c>
      <c r="U23">
        <v>6.7882345818032078E-3</v>
      </c>
      <c r="V23">
        <v>4.9205266096267727E-2</v>
      </c>
      <c r="W23">
        <v>1.0657899929705981</v>
      </c>
      <c r="X23">
        <v>9.3586804079300772E-4</v>
      </c>
      <c r="Y23">
        <v>1.9871882909654274E-4</v>
      </c>
      <c r="Z23">
        <v>2.4705747518667366E-4</v>
      </c>
      <c r="AA23">
        <v>5.9982164960888275E-5</v>
      </c>
      <c r="AB23">
        <v>8.8118784998647125E-5</v>
      </c>
      <c r="AC23">
        <v>4.2196609569311068E-4</v>
      </c>
      <c r="AD23">
        <v>3.8051677715662005E-6</v>
      </c>
      <c r="AE23">
        <v>3.3512241860801607E-4</v>
      </c>
      <c r="AF23">
        <v>5.0325317780797353E-5</v>
      </c>
      <c r="AG23">
        <v>8.4888064805567834E-4</v>
      </c>
      <c r="AH23">
        <v>1.0785945024979788E-3</v>
      </c>
      <c r="AI23">
        <v>3.6006887049275151E-3</v>
      </c>
      <c r="AJ23">
        <v>9.2595162865240152E-3</v>
      </c>
      <c r="AK23">
        <v>2.3916870338501067E-3</v>
      </c>
      <c r="AL23">
        <v>3.777549856127238E-3</v>
      </c>
      <c r="AM23">
        <v>9.2020279866209128E-4</v>
      </c>
      <c r="AN23">
        <v>3.2502561728163255E-4</v>
      </c>
      <c r="AO23">
        <v>6.1416381848274386E-3</v>
      </c>
      <c r="AP23">
        <v>1.2524568495499812E-3</v>
      </c>
      <c r="AQ23">
        <v>5.021049588787364E-3</v>
      </c>
      <c r="AR23">
        <v>3.287405817142454E-4</v>
      </c>
      <c r="AS23">
        <v>5.2033709935405768E-3</v>
      </c>
      <c r="AT23">
        <v>2.0965378637321903E-4</v>
      </c>
      <c r="AU23">
        <v>1.2180072697037172E-3</v>
      </c>
      <c r="AV23">
        <v>6.443381560501968E-4</v>
      </c>
      <c r="AW23">
        <v>3.3529339739218385E-4</v>
      </c>
      <c r="AX23">
        <v>1.647192582155711E-3</v>
      </c>
      <c r="AY23">
        <v>9.7076227314406933E-4</v>
      </c>
      <c r="AZ23">
        <v>2.2711707524686753E-4</v>
      </c>
      <c r="BA23">
        <v>2.7639442774807315E-3</v>
      </c>
      <c r="BB23">
        <v>8.0218169276507372E-4</v>
      </c>
      <c r="BC23">
        <v>2.1315627186059877E-3</v>
      </c>
      <c r="BD23">
        <v>1.5710484367360829E-3</v>
      </c>
      <c r="BE23">
        <v>1.1368620983232816E-3</v>
      </c>
      <c r="BF23">
        <v>6.8394458403237576E-4</v>
      </c>
      <c r="BG23">
        <v>7.4104801458049774E-4</v>
      </c>
      <c r="BH23">
        <v>1.8686868383774569E-3</v>
      </c>
      <c r="BI23">
        <v>1.6292531016624888E-3</v>
      </c>
      <c r="BJ23">
        <v>3.6332238066412117E-4</v>
      </c>
      <c r="BK23">
        <v>4.7338083785986342E-3</v>
      </c>
      <c r="BL23">
        <v>7.8037780239660441E-4</v>
      </c>
      <c r="BM23">
        <v>4.9041604349246226E-4</v>
      </c>
      <c r="BN23">
        <v>4.6319325192143903E-3</v>
      </c>
      <c r="BO23">
        <v>1.2489000609369815E-2</v>
      </c>
      <c r="BP23">
        <v>4.8099381779720752E-3</v>
      </c>
      <c r="BQ23">
        <v>7.151225899486597E-3</v>
      </c>
      <c r="BR23">
        <v>6.4257106813393325E-3</v>
      </c>
      <c r="BS23">
        <v>4.5323067945534567E-3</v>
      </c>
      <c r="BT23">
        <v>3.7163919443148775E-3</v>
      </c>
      <c r="BU23">
        <v>3.8248672604067426E-3</v>
      </c>
      <c r="BV23">
        <v>3.3839993372448945E-2</v>
      </c>
      <c r="BW23">
        <v>8.9089134299216499E-2</v>
      </c>
      <c r="BX23">
        <v>2.9711750681273862E-2</v>
      </c>
      <c r="BY23">
        <v>9.7973009313063694E-4</v>
      </c>
      <c r="BZ23">
        <v>7.7256315442284446E-3</v>
      </c>
      <c r="CA23">
        <v>6.6767078258352777E-2</v>
      </c>
      <c r="CB23">
        <v>3.3816935429027721E-3</v>
      </c>
      <c r="CC23">
        <v>4.7867879196277453E-3</v>
      </c>
      <c r="CD23">
        <v>3.198432755077129E-3</v>
      </c>
      <c r="CE23">
        <v>5.9346423866087072E-3</v>
      </c>
      <c r="CF23">
        <v>3.0458686171798685E-2</v>
      </c>
      <c r="CG23">
        <v>4.8561298534580705E-3</v>
      </c>
      <c r="CH23">
        <v>7.2536455404173148E-4</v>
      </c>
      <c r="CI23">
        <v>1.325206730259624E-3</v>
      </c>
      <c r="CJ23">
        <v>5.1317998009808088E-3</v>
      </c>
      <c r="CK23">
        <v>8.0171783516408482E-3</v>
      </c>
      <c r="CL23">
        <v>2.1256259029965768E-6</v>
      </c>
      <c r="CM23">
        <v>2.7955440741002771E-2</v>
      </c>
      <c r="CN23">
        <v>5.187374932029044E-3</v>
      </c>
      <c r="CO23">
        <v>2.2399922779798898E-2</v>
      </c>
      <c r="CP23">
        <v>7.5549582871894776E-3</v>
      </c>
      <c r="CQ23">
        <v>0</v>
      </c>
      <c r="CR23">
        <v>0</v>
      </c>
      <c r="CS23">
        <v>2.5090639020284806E-2</v>
      </c>
      <c r="CT23">
        <v>7.8968464366336436E-2</v>
      </c>
      <c r="CU23">
        <v>1.095668932589516E-2</v>
      </c>
      <c r="CV23">
        <v>3.0407524450590522E-2</v>
      </c>
      <c r="CW23">
        <v>1.0943387397938114E-2</v>
      </c>
      <c r="CX23">
        <v>8.5516950908183249E-3</v>
      </c>
      <c r="CY23">
        <v>8.5035721475467505E-5</v>
      </c>
      <c r="CZ23">
        <v>2.3037729793455694E-3</v>
      </c>
      <c r="DA23">
        <v>2.5556188435496814E-5</v>
      </c>
      <c r="DB23">
        <v>8.9234055322335486E-4</v>
      </c>
      <c r="DC23">
        <v>1.0858629054493028E-4</v>
      </c>
      <c r="DD23">
        <v>5.2776693915746256E-4</v>
      </c>
      <c r="DE23">
        <v>3.5093491278375163E-5</v>
      </c>
      <c r="DF23">
        <v>4.6352736334282743E-4</v>
      </c>
      <c r="DG23">
        <v>9.0818947321953604E-4</v>
      </c>
      <c r="DH23">
        <v>2.3170230857201698E-4</v>
      </c>
      <c r="DI23">
        <v>7.5427845698930939E-3</v>
      </c>
      <c r="DJ23">
        <v>9.1756603019148477E-3</v>
      </c>
      <c r="DK23">
        <v>6.531874958112696E-4</v>
      </c>
      <c r="DL23">
        <v>2.0555986917731046E-4</v>
      </c>
    </row>
    <row r="24" spans="1:116" x14ac:dyDescent="0.4">
      <c r="A24">
        <v>23</v>
      </c>
      <c r="B24">
        <v>1.4392470038131051E-2</v>
      </c>
      <c r="C24">
        <v>2.3153881557299119E-3</v>
      </c>
      <c r="D24">
        <v>2.5226196259823485E-2</v>
      </c>
      <c r="E24">
        <v>6.5329012893097858E-4</v>
      </c>
      <c r="F24">
        <v>1.6626330514135962E-3</v>
      </c>
      <c r="G24">
        <v>5.4855829061252188E-4</v>
      </c>
      <c r="H24">
        <v>4.573237410131532E-3</v>
      </c>
      <c r="I24">
        <v>2.7554825024098534E-3</v>
      </c>
      <c r="J24">
        <v>7.5358742503934826E-3</v>
      </c>
      <c r="K24">
        <v>2.9915805593744636E-3</v>
      </c>
      <c r="L24">
        <v>2.3195145824739297E-3</v>
      </c>
      <c r="M24">
        <v>3.9497522184344025E-3</v>
      </c>
      <c r="N24">
        <v>5.1889723892279182E-3</v>
      </c>
      <c r="O24">
        <v>9.7309346817352795E-3</v>
      </c>
      <c r="P24">
        <v>2.3736313877905434E-4</v>
      </c>
      <c r="Q24">
        <v>4.0322548961517933E-3</v>
      </c>
      <c r="R24">
        <v>1.635918275606446E-3</v>
      </c>
      <c r="S24">
        <v>1.4109200578416926E-3</v>
      </c>
      <c r="T24">
        <v>1.3537111827323417E-2</v>
      </c>
      <c r="U24">
        <v>2.6615734886558159E-3</v>
      </c>
      <c r="V24">
        <v>5.1059405022350353E-2</v>
      </c>
      <c r="W24">
        <v>6.3085719341317526E-3</v>
      </c>
      <c r="X24">
        <v>1.0174301362929328</v>
      </c>
      <c r="Y24">
        <v>3.8951026342779757E-3</v>
      </c>
      <c r="Z24">
        <v>5.657947105988237E-4</v>
      </c>
      <c r="AA24">
        <v>1.9207889734132057E-4</v>
      </c>
      <c r="AB24">
        <v>8.1189642962728819E-5</v>
      </c>
      <c r="AC24">
        <v>5.0467322582065457E-4</v>
      </c>
      <c r="AD24">
        <v>5.560583435745499E-6</v>
      </c>
      <c r="AE24">
        <v>2.6031356243729343E-4</v>
      </c>
      <c r="AF24">
        <v>6.1433078567801224E-5</v>
      </c>
      <c r="AG24">
        <v>2.8566357833055443E-3</v>
      </c>
      <c r="AH24">
        <v>1.5722532467269061E-3</v>
      </c>
      <c r="AI24">
        <v>2.0064006265437813E-2</v>
      </c>
      <c r="AJ24">
        <v>4.3408098994893278E-2</v>
      </c>
      <c r="AK24">
        <v>3.2293252819747213E-3</v>
      </c>
      <c r="AL24">
        <v>2.6175345525181666E-3</v>
      </c>
      <c r="AM24">
        <v>7.0583007331996366E-4</v>
      </c>
      <c r="AN24">
        <v>1.2684426877288162E-4</v>
      </c>
      <c r="AO24">
        <v>6.5564327848662415E-3</v>
      </c>
      <c r="AP24">
        <v>1.3147684415789063E-3</v>
      </c>
      <c r="AQ24">
        <v>2.3887804500225807E-2</v>
      </c>
      <c r="AR24">
        <v>2.7746871655661125E-4</v>
      </c>
      <c r="AS24">
        <v>2.4165565220176884E-2</v>
      </c>
      <c r="AT24">
        <v>2.6510683903230195E-4</v>
      </c>
      <c r="AU24">
        <v>1.5770410061370403E-3</v>
      </c>
      <c r="AV24">
        <v>1.2347050763941918E-3</v>
      </c>
      <c r="AW24">
        <v>5.3778739949749375E-4</v>
      </c>
      <c r="AX24">
        <v>3.7490941213348286E-3</v>
      </c>
      <c r="AY24">
        <v>1.3722981661375823E-3</v>
      </c>
      <c r="AZ24">
        <v>2.9766773279389311E-4</v>
      </c>
      <c r="BA24">
        <v>9.2706981200920933E-3</v>
      </c>
      <c r="BB24">
        <v>2.1899027507114494E-2</v>
      </c>
      <c r="BC24">
        <v>5.7597627504000978E-3</v>
      </c>
      <c r="BD24">
        <v>1.6200093658684251E-3</v>
      </c>
      <c r="BE24">
        <v>9.6336191708847182E-4</v>
      </c>
      <c r="BF24">
        <v>9.1632139907016266E-4</v>
      </c>
      <c r="BG24">
        <v>1.0032174343967064E-3</v>
      </c>
      <c r="BH24">
        <v>2.3169697916331057E-3</v>
      </c>
      <c r="BI24">
        <v>1.8347493429828777E-3</v>
      </c>
      <c r="BJ24">
        <v>3.4861482658019559E-4</v>
      </c>
      <c r="BK24">
        <v>5.6164314018060163E-3</v>
      </c>
      <c r="BL24">
        <v>2.3486399024759521E-3</v>
      </c>
      <c r="BM24">
        <v>6.6356692922952295E-4</v>
      </c>
      <c r="BN24">
        <v>4.9453409728135557E-3</v>
      </c>
      <c r="BO24">
        <v>1.3400771690938989E-2</v>
      </c>
      <c r="BP24">
        <v>2.8634312281757453E-3</v>
      </c>
      <c r="BQ24">
        <v>8.856331568729359E-3</v>
      </c>
      <c r="BR24">
        <v>1.4032677446326278E-2</v>
      </c>
      <c r="BS24">
        <v>6.8531440499636238E-3</v>
      </c>
      <c r="BT24">
        <v>6.002835491773907E-3</v>
      </c>
      <c r="BU24">
        <v>3.5767392772522036E-3</v>
      </c>
      <c r="BV24">
        <v>4.803977074025411E-2</v>
      </c>
      <c r="BW24">
        <v>6.884786751119297E-2</v>
      </c>
      <c r="BX24">
        <v>3.0679632778632619E-2</v>
      </c>
      <c r="BY24">
        <v>4.2258286080693753E-3</v>
      </c>
      <c r="BZ24">
        <v>7.1627175322605652E-2</v>
      </c>
      <c r="CA24">
        <v>4.6821149430344253E-2</v>
      </c>
      <c r="CB24">
        <v>3.8014484925656313E-3</v>
      </c>
      <c r="CC24">
        <v>6.6495751455066107E-3</v>
      </c>
      <c r="CD24">
        <v>5.169082683410142E-3</v>
      </c>
      <c r="CE24">
        <v>9.1570834425842729E-3</v>
      </c>
      <c r="CF24">
        <v>7.7744677056960809E-2</v>
      </c>
      <c r="CG24">
        <v>7.1289486447127931E-3</v>
      </c>
      <c r="CH24">
        <v>1.5454426710566067E-3</v>
      </c>
      <c r="CI24">
        <v>3.0183679790128618E-3</v>
      </c>
      <c r="CJ24">
        <v>1.4007055466625059E-2</v>
      </c>
      <c r="CK24">
        <v>1.8785333874327598E-2</v>
      </c>
      <c r="CL24">
        <v>2.7773235411765486E-6</v>
      </c>
      <c r="CM24">
        <v>3.4398120557295089E-2</v>
      </c>
      <c r="CN24">
        <v>3.8636899224018194E-3</v>
      </c>
      <c r="CO24">
        <v>4.2731936237900829E-2</v>
      </c>
      <c r="CP24">
        <v>1.3053095554664022E-2</v>
      </c>
      <c r="CQ24">
        <v>0</v>
      </c>
      <c r="CR24">
        <v>0</v>
      </c>
      <c r="CS24">
        <v>3.6098191266220839E-2</v>
      </c>
      <c r="CT24">
        <v>0.15761529301149349</v>
      </c>
      <c r="CU24">
        <v>2.0646433872897978E-2</v>
      </c>
      <c r="CV24">
        <v>6.1733244699633399E-2</v>
      </c>
      <c r="CW24">
        <v>1.5730166541508786E-2</v>
      </c>
      <c r="CX24">
        <v>1.7215265720487215E-2</v>
      </c>
      <c r="CY24">
        <v>1.3731379552592426E-4</v>
      </c>
      <c r="CZ24">
        <v>6.8145931805702166E-3</v>
      </c>
      <c r="DA24">
        <v>2.8610347030066656E-5</v>
      </c>
      <c r="DB24">
        <v>1.9261476495907493E-3</v>
      </c>
      <c r="DC24">
        <v>2.778214155495495E-4</v>
      </c>
      <c r="DD24">
        <v>3.1842864058443275E-3</v>
      </c>
      <c r="DE24">
        <v>8.2385266114887306E-5</v>
      </c>
      <c r="DF24">
        <v>1.1808731037593772E-3</v>
      </c>
      <c r="DG24">
        <v>1.8902654620452726E-3</v>
      </c>
      <c r="DH24">
        <v>1.3405864134983039E-3</v>
      </c>
      <c r="DI24">
        <v>1.1703781289121579E-2</v>
      </c>
      <c r="DJ24">
        <v>9.0954619006317176E-3</v>
      </c>
      <c r="DK24">
        <v>1.21482134276939E-3</v>
      </c>
      <c r="DL24">
        <v>3.7608911588345108E-4</v>
      </c>
    </row>
    <row r="25" spans="1:116" x14ac:dyDescent="0.4">
      <c r="A25">
        <v>24</v>
      </c>
      <c r="B25">
        <v>0.11370705290702866</v>
      </c>
      <c r="C25">
        <v>1.4998226446630827E-3</v>
      </c>
      <c r="D25">
        <v>1.5023742441152349E-2</v>
      </c>
      <c r="E25">
        <v>3.9819948947937388E-4</v>
      </c>
      <c r="F25">
        <v>5.6186328608251793E-4</v>
      </c>
      <c r="G25">
        <v>2.1547294751289364E-4</v>
      </c>
      <c r="H25">
        <v>1.0107967675751239E-2</v>
      </c>
      <c r="I25">
        <v>1.8501237098876157E-3</v>
      </c>
      <c r="J25">
        <v>4.8277798007680195E-3</v>
      </c>
      <c r="K25">
        <v>1.9090380113897588E-3</v>
      </c>
      <c r="L25">
        <v>1.3524824376113349E-3</v>
      </c>
      <c r="M25">
        <v>1.4969249588090564E-3</v>
      </c>
      <c r="N25">
        <v>3.5600741599252227E-3</v>
      </c>
      <c r="O25">
        <v>5.8580876090693554E-3</v>
      </c>
      <c r="P25">
        <v>2.3677043150672998E-4</v>
      </c>
      <c r="Q25">
        <v>1.3242009900984427E-3</v>
      </c>
      <c r="R25">
        <v>4.3133705866238052E-4</v>
      </c>
      <c r="S25">
        <v>7.849162602432178E-4</v>
      </c>
      <c r="T25">
        <v>1.5070222999734897E-2</v>
      </c>
      <c r="U25">
        <v>2.0205734091659107E-3</v>
      </c>
      <c r="V25">
        <v>1.099327599295612E-2</v>
      </c>
      <c r="W25">
        <v>3.9604326156137473E-3</v>
      </c>
      <c r="X25">
        <v>1.4141820908570552E-4</v>
      </c>
      <c r="Y25">
        <v>1.0453726952955413</v>
      </c>
      <c r="Z25">
        <v>5.8632635213320841E-4</v>
      </c>
      <c r="AA25">
        <v>4.6853097803855448E-5</v>
      </c>
      <c r="AB25">
        <v>4.88679044797208E-5</v>
      </c>
      <c r="AC25">
        <v>2.2289380884836827E-4</v>
      </c>
      <c r="AD25">
        <v>2.6828394645213462E-6</v>
      </c>
      <c r="AE25">
        <v>1.4432594427335092E-4</v>
      </c>
      <c r="AF25">
        <v>3.7824232956593647E-5</v>
      </c>
      <c r="AG25">
        <v>7.9241305121072506E-4</v>
      </c>
      <c r="AH25">
        <v>8.3585326797941221E-4</v>
      </c>
      <c r="AI25">
        <v>3.9414949723774184E-3</v>
      </c>
      <c r="AJ25">
        <v>8.5803599991822188E-3</v>
      </c>
      <c r="AK25">
        <v>1.6794712583835486E-3</v>
      </c>
      <c r="AL25">
        <v>2.8858393514951436E-3</v>
      </c>
      <c r="AM25">
        <v>5.0888455651083777E-4</v>
      </c>
      <c r="AN25">
        <v>4.6879635215373321E-4</v>
      </c>
      <c r="AO25">
        <v>4.315005072427121E-3</v>
      </c>
      <c r="AP25">
        <v>3.5826037757815088E-4</v>
      </c>
      <c r="AQ25">
        <v>3.2709896687384715E-3</v>
      </c>
      <c r="AR25">
        <v>1.7208841174294812E-4</v>
      </c>
      <c r="AS25">
        <v>6.7081939747713005E-3</v>
      </c>
      <c r="AT25">
        <v>1.5302273685023886E-4</v>
      </c>
      <c r="AU25">
        <v>9.0631415969546971E-4</v>
      </c>
      <c r="AV25">
        <v>6.1973340019767591E-4</v>
      </c>
      <c r="AW25">
        <v>2.7254531134084852E-4</v>
      </c>
      <c r="AX25">
        <v>1.9382631036925994E-3</v>
      </c>
      <c r="AY25">
        <v>7.7517029501418229E-4</v>
      </c>
      <c r="AZ25">
        <v>1.7150544071894432E-4</v>
      </c>
      <c r="BA25">
        <v>5.8657431727191355E-3</v>
      </c>
      <c r="BB25">
        <v>8.0164469037239759E-3</v>
      </c>
      <c r="BC25">
        <v>2.6893065194706343E-3</v>
      </c>
      <c r="BD25">
        <v>1.0376867430738521E-3</v>
      </c>
      <c r="BE25">
        <v>6.0350633831460969E-4</v>
      </c>
      <c r="BF25">
        <v>7.5646933237846271E-4</v>
      </c>
      <c r="BG25">
        <v>6.3817466592352675E-4</v>
      </c>
      <c r="BH25">
        <v>1.1343568380660701E-3</v>
      </c>
      <c r="BI25">
        <v>9.7825959850354879E-4</v>
      </c>
      <c r="BJ25">
        <v>1.83629414964544E-4</v>
      </c>
      <c r="BK25">
        <v>2.8164727413081229E-3</v>
      </c>
      <c r="BL25">
        <v>1.0036254196570925E-3</v>
      </c>
      <c r="BM25">
        <v>3.1136130837201555E-4</v>
      </c>
      <c r="BN25">
        <v>4.6798579609146343E-3</v>
      </c>
      <c r="BO25">
        <v>1.2605147313147198E-2</v>
      </c>
      <c r="BP25">
        <v>1.6893253102806211E-3</v>
      </c>
      <c r="BQ25">
        <v>1.0498666015530334E-2</v>
      </c>
      <c r="BR25">
        <v>7.5470909078580953E-3</v>
      </c>
      <c r="BS25">
        <v>3.8091910853656737E-3</v>
      </c>
      <c r="BT25">
        <v>3.2754858000369476E-3</v>
      </c>
      <c r="BU25">
        <v>4.3005478231803174E-3</v>
      </c>
      <c r="BV25">
        <v>2.5470896007992332E-2</v>
      </c>
      <c r="BW25">
        <v>4.4206171496370704E-2</v>
      </c>
      <c r="BX25">
        <v>1.6323638354425189E-2</v>
      </c>
      <c r="BY25">
        <v>2.6119290806353723E-3</v>
      </c>
      <c r="BZ25">
        <v>4.6667351333431792E-2</v>
      </c>
      <c r="CA25">
        <v>8.6124617625160577E-2</v>
      </c>
      <c r="CB25">
        <v>4.7016853319391911E-3</v>
      </c>
      <c r="CC25">
        <v>4.5739784054507713E-3</v>
      </c>
      <c r="CD25">
        <v>3.1844185391284507E-3</v>
      </c>
      <c r="CE25">
        <v>6.6408734669777562E-3</v>
      </c>
      <c r="CF25">
        <v>5.9081202621611373E-2</v>
      </c>
      <c r="CG25">
        <v>4.0387908941182027E-3</v>
      </c>
      <c r="CH25">
        <v>9.0188176684956073E-4</v>
      </c>
      <c r="CI25">
        <v>2.1451515262147607E-3</v>
      </c>
      <c r="CJ25">
        <v>5.4557627019639924E-3</v>
      </c>
      <c r="CK25">
        <v>7.8295528717642754E-3</v>
      </c>
      <c r="CL25">
        <v>2.0198625370811939E-6</v>
      </c>
      <c r="CM25">
        <v>7.7585908432396183E-2</v>
      </c>
      <c r="CN25">
        <v>3.4567896063377036E-3</v>
      </c>
      <c r="CO25">
        <v>3.7822041292471402E-2</v>
      </c>
      <c r="CP25">
        <v>5.7062970362410231E-3</v>
      </c>
      <c r="CQ25">
        <v>0</v>
      </c>
      <c r="CR25">
        <v>0</v>
      </c>
      <c r="CS25">
        <v>2.3630112168627038E-2</v>
      </c>
      <c r="CT25">
        <v>8.6046817013126678E-2</v>
      </c>
      <c r="CU25">
        <v>1.1345743226684735E-2</v>
      </c>
      <c r="CV25">
        <v>2.5570194988304068E-2</v>
      </c>
      <c r="CW25">
        <v>2.157377141959416E-2</v>
      </c>
      <c r="CX25">
        <v>6.6439959199178873E-3</v>
      </c>
      <c r="CY25">
        <v>8.9602849474425765E-5</v>
      </c>
      <c r="CZ25">
        <v>2.0087337507828534E-3</v>
      </c>
      <c r="DA25">
        <v>2.3715001939385931E-5</v>
      </c>
      <c r="DB25">
        <v>1.0495481382565358E-3</v>
      </c>
      <c r="DC25">
        <v>1.1646891443909862E-4</v>
      </c>
      <c r="DD25">
        <v>2.2242329116157269E-3</v>
      </c>
      <c r="DE25">
        <v>5.4772788344820037E-5</v>
      </c>
      <c r="DF25">
        <v>6.7388629981523314E-4</v>
      </c>
      <c r="DG25">
        <v>7.8345809762952968E-4</v>
      </c>
      <c r="DH25">
        <v>5.8873651363353964E-4</v>
      </c>
      <c r="DI25">
        <v>7.4237928889172751E-3</v>
      </c>
      <c r="DJ25">
        <v>6.0886897576069117E-3</v>
      </c>
      <c r="DK25">
        <v>9.415361068165043E-4</v>
      </c>
      <c r="DL25">
        <v>1.7030000911804336E-4</v>
      </c>
    </row>
    <row r="26" spans="1:116" x14ac:dyDescent="0.4">
      <c r="A26">
        <v>25</v>
      </c>
      <c r="B26">
        <v>5.5385106839653732E-2</v>
      </c>
      <c r="C26">
        <v>2.4174164183477669E-3</v>
      </c>
      <c r="D26">
        <v>0.29495937836199898</v>
      </c>
      <c r="E26">
        <v>2.1553372806972626E-4</v>
      </c>
      <c r="F26">
        <v>6.7620660608682726E-4</v>
      </c>
      <c r="G26">
        <v>2.8484669801952473E-4</v>
      </c>
      <c r="H26">
        <v>3.9191344555177816E-2</v>
      </c>
      <c r="I26">
        <v>1.8525869892907834E-3</v>
      </c>
      <c r="J26">
        <v>6.5904501846759719E-3</v>
      </c>
      <c r="K26">
        <v>1.7869109859261839E-3</v>
      </c>
      <c r="L26">
        <v>1.7562879001408035E-3</v>
      </c>
      <c r="M26">
        <v>2.7175815839919249E-3</v>
      </c>
      <c r="N26">
        <v>2.63488078808194E-3</v>
      </c>
      <c r="O26">
        <v>3.4447185536272402E-3</v>
      </c>
      <c r="P26">
        <v>1.0674914567403219E-4</v>
      </c>
      <c r="Q26">
        <v>2.7499411873131438E-3</v>
      </c>
      <c r="R26">
        <v>2.6119018928543109E-4</v>
      </c>
      <c r="S26">
        <v>1.7235969471339219E-4</v>
      </c>
      <c r="T26">
        <v>5.159241292094028E-4</v>
      </c>
      <c r="U26">
        <v>6.6720466829940303E-4</v>
      </c>
      <c r="V26">
        <v>3.1472241922686091E-3</v>
      </c>
      <c r="W26">
        <v>2.2057761663500782E-3</v>
      </c>
      <c r="X26">
        <v>1.8225172724028261E-3</v>
      </c>
      <c r="Y26">
        <v>1.5311355403450088E-3</v>
      </c>
      <c r="Z26">
        <v>1.0107552595619747</v>
      </c>
      <c r="AA26">
        <v>5.2521354673511989E-5</v>
      </c>
      <c r="AB26">
        <v>5.16019230772977E-5</v>
      </c>
      <c r="AC26">
        <v>2.5436676103388517E-4</v>
      </c>
      <c r="AD26">
        <v>2.8820371274514853E-6</v>
      </c>
      <c r="AE26">
        <v>1.5125139411368484E-4</v>
      </c>
      <c r="AF26">
        <v>2.9182380619364818E-5</v>
      </c>
      <c r="AG26">
        <v>7.1133524275842177E-4</v>
      </c>
      <c r="AH26">
        <v>1.0038596006185895E-3</v>
      </c>
      <c r="AI26">
        <v>2.2358164548897923E-3</v>
      </c>
      <c r="AJ26">
        <v>5.2984280226485011E-3</v>
      </c>
      <c r="AK26">
        <v>2.7373766673171544E-3</v>
      </c>
      <c r="AL26">
        <v>3.6570107638177122E-3</v>
      </c>
      <c r="AM26">
        <v>5.31005093158916E-4</v>
      </c>
      <c r="AN26">
        <v>3.1440178040701252E-4</v>
      </c>
      <c r="AO26">
        <v>8.3924122217073592E-3</v>
      </c>
      <c r="AP26">
        <v>5.6322843738464427E-4</v>
      </c>
      <c r="AQ26">
        <v>3.7684646153154054E-3</v>
      </c>
      <c r="AR26">
        <v>2.2447123991577536E-4</v>
      </c>
      <c r="AS26">
        <v>1.61061462635229E-2</v>
      </c>
      <c r="AT26">
        <v>2.1123232987730066E-4</v>
      </c>
      <c r="AU26">
        <v>1.3283342345628861E-3</v>
      </c>
      <c r="AV26">
        <v>9.2705658268743497E-4</v>
      </c>
      <c r="AW26">
        <v>5.120125331730521E-4</v>
      </c>
      <c r="AX26">
        <v>1.7210179300927895E-3</v>
      </c>
      <c r="AY26">
        <v>9.9169034547836308E-4</v>
      </c>
      <c r="AZ26">
        <v>1.712192996394267E-4</v>
      </c>
      <c r="BA26">
        <v>2.7719913403450331E-3</v>
      </c>
      <c r="BB26">
        <v>2.7951549536357535E-3</v>
      </c>
      <c r="BC26">
        <v>1.86087349038999E-3</v>
      </c>
      <c r="BD26">
        <v>9.9213344121724012E-4</v>
      </c>
      <c r="BE26">
        <v>6.5057396714365975E-4</v>
      </c>
      <c r="BF26">
        <v>7.0080670019349617E-4</v>
      </c>
      <c r="BG26">
        <v>6.6492960261816498E-4</v>
      </c>
      <c r="BH26">
        <v>2.4065238121727677E-3</v>
      </c>
      <c r="BI26">
        <v>1.3344256119358325E-3</v>
      </c>
      <c r="BJ26">
        <v>2.1484750099639888E-4</v>
      </c>
      <c r="BK26">
        <v>4.4274258842162293E-3</v>
      </c>
      <c r="BL26">
        <v>1.0541964070887471E-3</v>
      </c>
      <c r="BM26">
        <v>4.7381223354747232E-4</v>
      </c>
      <c r="BN26">
        <v>5.897634516949273E-3</v>
      </c>
      <c r="BO26">
        <v>1.5834903223758075E-2</v>
      </c>
      <c r="BP26">
        <v>2.3632401489773356E-3</v>
      </c>
      <c r="BQ26">
        <v>7.9789021441553677E-3</v>
      </c>
      <c r="BR26">
        <v>1.1633568089048722E-2</v>
      </c>
      <c r="BS26">
        <v>5.3756449575910817E-3</v>
      </c>
      <c r="BT26">
        <v>4.5964679727782806E-3</v>
      </c>
      <c r="BU26">
        <v>3.7154136486606871E-3</v>
      </c>
      <c r="BV26">
        <v>3.7257609178005198E-2</v>
      </c>
      <c r="BW26">
        <v>4.6356645929140218E-2</v>
      </c>
      <c r="BX26">
        <v>1.773234244390717E-2</v>
      </c>
      <c r="BY26">
        <v>1.6788812716395194E-3</v>
      </c>
      <c r="BZ26">
        <v>2.3650800775121498E-2</v>
      </c>
      <c r="CA26">
        <v>3.6231778283188257E-2</v>
      </c>
      <c r="CB26">
        <v>3.512892803109212E-3</v>
      </c>
      <c r="CC26">
        <v>3.6380395875494865E-3</v>
      </c>
      <c r="CD26">
        <v>3.180806418239094E-3</v>
      </c>
      <c r="CE26">
        <v>5.4236730732903594E-3</v>
      </c>
      <c r="CF26">
        <v>3.8432678447361472E-2</v>
      </c>
      <c r="CG26">
        <v>4.5098914863105008E-3</v>
      </c>
      <c r="CH26">
        <v>9.0155958965682968E-4</v>
      </c>
      <c r="CI26">
        <v>1.7119528206380535E-3</v>
      </c>
      <c r="CJ26">
        <v>7.2289747515045287E-3</v>
      </c>
      <c r="CK26">
        <v>1.030249210915229E-2</v>
      </c>
      <c r="CL26">
        <v>1.91752340991172E-6</v>
      </c>
      <c r="CM26">
        <v>5.7617474121921648E-2</v>
      </c>
      <c r="CN26">
        <v>3.8508855373565387E-3</v>
      </c>
      <c r="CO26">
        <v>3.44904894105044E-2</v>
      </c>
      <c r="CP26">
        <v>6.8484592749500951E-3</v>
      </c>
      <c r="CQ26">
        <v>0</v>
      </c>
      <c r="CR26">
        <v>0</v>
      </c>
      <c r="CS26">
        <v>2.5277713286147311E-2</v>
      </c>
      <c r="CT26">
        <v>8.8561490117410033E-2</v>
      </c>
      <c r="CU26">
        <v>1.2144990418351875E-2</v>
      </c>
      <c r="CV26">
        <v>4.7840946351991168E-2</v>
      </c>
      <c r="CW26">
        <v>2.6972648376579793E-2</v>
      </c>
      <c r="CX26">
        <v>6.2334463875653879E-3</v>
      </c>
      <c r="CY26">
        <v>9.5281780760244269E-5</v>
      </c>
      <c r="CZ26">
        <v>3.844908297520979E-3</v>
      </c>
      <c r="DA26">
        <v>2.3290837756958981E-5</v>
      </c>
      <c r="DB26">
        <v>1.0171560163847041E-3</v>
      </c>
      <c r="DC26">
        <v>1.2515328476785974E-4</v>
      </c>
      <c r="DD26">
        <v>1.8102472227942625E-3</v>
      </c>
      <c r="DE26">
        <v>5.2183398762636645E-5</v>
      </c>
      <c r="DF26">
        <v>6.2495794997554732E-4</v>
      </c>
      <c r="DG26">
        <v>8.9299027670627885E-4</v>
      </c>
      <c r="DH26">
        <v>4.0054058131829521E-4</v>
      </c>
      <c r="DI26">
        <v>4.8636457067956079E-3</v>
      </c>
      <c r="DJ26">
        <v>9.3413381157778138E-3</v>
      </c>
      <c r="DK26">
        <v>7.7069542594618561E-4</v>
      </c>
      <c r="DL26">
        <v>7.1051791807679181E-4</v>
      </c>
    </row>
    <row r="27" spans="1:116" x14ac:dyDescent="0.4">
      <c r="A27">
        <v>26</v>
      </c>
      <c r="B27">
        <v>0.17635014555398557</v>
      </c>
      <c r="C27">
        <v>8.1939280363371898E-4</v>
      </c>
      <c r="D27">
        <v>2.2838272471391738E-2</v>
      </c>
      <c r="E27">
        <v>1.8146922635977315E-4</v>
      </c>
      <c r="F27">
        <v>4.3676353499758861E-4</v>
      </c>
      <c r="G27">
        <v>2.1364064150877931E-4</v>
      </c>
      <c r="H27">
        <v>1.5442261204877746E-2</v>
      </c>
      <c r="I27">
        <v>1.170789349013235E-3</v>
      </c>
      <c r="J27">
        <v>1.9468602417580883E-3</v>
      </c>
      <c r="K27">
        <v>1.4793942924662443E-3</v>
      </c>
      <c r="L27">
        <v>1.0669734095357908E-3</v>
      </c>
      <c r="M27">
        <v>8.0789807991035669E-4</v>
      </c>
      <c r="N27">
        <v>2.3236668102335073E-3</v>
      </c>
      <c r="O27">
        <v>1.5234466401933943E-3</v>
      </c>
      <c r="P27">
        <v>9.2567717341822929E-5</v>
      </c>
      <c r="Q27">
        <v>7.3644319150362408E-4</v>
      </c>
      <c r="R27">
        <v>1.570254274412517E-4</v>
      </c>
      <c r="S27">
        <v>1.3408987411093971E-4</v>
      </c>
      <c r="T27">
        <v>3.3322908059794942E-4</v>
      </c>
      <c r="U27">
        <v>2.6059440302192015E-4</v>
      </c>
      <c r="V27">
        <v>4.2954330838028225E-4</v>
      </c>
      <c r="W27">
        <v>3.0898105317731816E-3</v>
      </c>
      <c r="X27">
        <v>8.3358497933143553E-5</v>
      </c>
      <c r="Y27">
        <v>1.4840145513188532E-4</v>
      </c>
      <c r="Z27">
        <v>1.2293449766684835E-4</v>
      </c>
      <c r="AA27">
        <v>1.0287748418995728</v>
      </c>
      <c r="AB27">
        <v>6.7614214977423253E-5</v>
      </c>
      <c r="AC27">
        <v>4.0454874498532301E-4</v>
      </c>
      <c r="AD27">
        <v>1.54707799130992E-5</v>
      </c>
      <c r="AE27">
        <v>1.5789921240417736E-2</v>
      </c>
      <c r="AF27">
        <v>3.3445238819100789E-5</v>
      </c>
      <c r="AG27">
        <v>4.1350716332299334E-4</v>
      </c>
      <c r="AH27">
        <v>8.0333106551033317E-4</v>
      </c>
      <c r="AI27">
        <v>3.4324468675641864E-4</v>
      </c>
      <c r="AJ27">
        <v>1.0876653481449257E-3</v>
      </c>
      <c r="AK27">
        <v>1.2286624251540063E-3</v>
      </c>
      <c r="AL27">
        <v>5.2687049700911332E-3</v>
      </c>
      <c r="AM27">
        <v>6.6216573086015163E-4</v>
      </c>
      <c r="AN27">
        <v>7.0087967351770402E-4</v>
      </c>
      <c r="AO27">
        <v>4.8205709682754882E-3</v>
      </c>
      <c r="AP27">
        <v>2.8736852967166713E-4</v>
      </c>
      <c r="AQ27">
        <v>1.6049959312508391E-3</v>
      </c>
      <c r="AR27">
        <v>1.681707226889522E-4</v>
      </c>
      <c r="AS27">
        <v>4.7265705558450724E-4</v>
      </c>
      <c r="AT27">
        <v>1.5194846452645786E-4</v>
      </c>
      <c r="AU27">
        <v>9.6173187380312378E-4</v>
      </c>
      <c r="AV27">
        <v>4.5962800391758404E-4</v>
      </c>
      <c r="AW27">
        <v>2.2612128006781307E-4</v>
      </c>
      <c r="AX27">
        <v>1.1444381901579846E-3</v>
      </c>
      <c r="AY27">
        <v>5.812308706481513E-4</v>
      </c>
      <c r="AZ27">
        <v>1.4119197271517911E-4</v>
      </c>
      <c r="BA27">
        <v>1.8260017146170125E-3</v>
      </c>
      <c r="BB27">
        <v>3.6124743838059856E-4</v>
      </c>
      <c r="BC27">
        <v>1.2929780418143627E-3</v>
      </c>
      <c r="BD27">
        <v>1.4238588838699231E-3</v>
      </c>
      <c r="BE27">
        <v>4.3471066633231164E-4</v>
      </c>
      <c r="BF27">
        <v>8.5223645659867069E-4</v>
      </c>
      <c r="BG27">
        <v>5.7581480912311401E-4</v>
      </c>
      <c r="BH27">
        <v>1.1774806133036917E-3</v>
      </c>
      <c r="BI27">
        <v>8.6480080199016806E-4</v>
      </c>
      <c r="BJ27">
        <v>1.8946731073563334E-4</v>
      </c>
      <c r="BK27">
        <v>1.9833994756327548E-3</v>
      </c>
      <c r="BL27">
        <v>4.587756907011758E-4</v>
      </c>
      <c r="BM27">
        <v>3.146786418058515E-4</v>
      </c>
      <c r="BN27">
        <v>2.6767919063850312E-3</v>
      </c>
      <c r="BO27">
        <v>7.2361450025913718E-3</v>
      </c>
      <c r="BP27">
        <v>4.0492872415638583E-4</v>
      </c>
      <c r="BQ27">
        <v>4.4901666863073428E-3</v>
      </c>
      <c r="BR27">
        <v>4.8764007132363341E-3</v>
      </c>
      <c r="BS27">
        <v>4.2308976747358002E-3</v>
      </c>
      <c r="BT27">
        <v>3.1068366705300533E-3</v>
      </c>
      <c r="BU27">
        <v>7.5377882285885701E-3</v>
      </c>
      <c r="BV27">
        <v>3.0631699625773709E-2</v>
      </c>
      <c r="BW27">
        <v>5.1762081563892844E-2</v>
      </c>
      <c r="BX27">
        <v>2.7897308202868031E-2</v>
      </c>
      <c r="BY27">
        <v>6.2024096489511388E-4</v>
      </c>
      <c r="BZ27">
        <v>2.9676200275786202E-3</v>
      </c>
      <c r="CA27">
        <v>0.20260185949707399</v>
      </c>
      <c r="CB27">
        <v>7.248514396885149E-3</v>
      </c>
      <c r="CC27">
        <v>2.7313896514521256E-3</v>
      </c>
      <c r="CD27">
        <v>2.8727314029163339E-3</v>
      </c>
      <c r="CE27">
        <v>9.7393093462260581E-3</v>
      </c>
      <c r="CF27">
        <v>3.5059242427482741E-2</v>
      </c>
      <c r="CG27">
        <v>3.8314543730759276E-3</v>
      </c>
      <c r="CH27">
        <v>5.8238131732934735E-4</v>
      </c>
      <c r="CI27">
        <v>1.3217898848256898E-3</v>
      </c>
      <c r="CJ27">
        <v>3.6488359396670746E-3</v>
      </c>
      <c r="CK27">
        <v>5.582194035413466E-3</v>
      </c>
      <c r="CL27">
        <v>1.3979062992298871E-6</v>
      </c>
      <c r="CM27">
        <v>2.2331025910830974E-2</v>
      </c>
      <c r="CN27">
        <v>1.4032998153732271E-2</v>
      </c>
      <c r="CO27">
        <v>1.7485255454291124E-2</v>
      </c>
      <c r="CP27">
        <v>5.30676069758719E-3</v>
      </c>
      <c r="CQ27">
        <v>0</v>
      </c>
      <c r="CR27">
        <v>0</v>
      </c>
      <c r="CS27">
        <v>1.7397496073134535E-2</v>
      </c>
      <c r="CT27">
        <v>4.9856519664772739E-2</v>
      </c>
      <c r="CU27">
        <v>8.2299977615684153E-3</v>
      </c>
      <c r="CV27">
        <v>2.1663632112723867E-2</v>
      </c>
      <c r="CW27">
        <v>1.0250501082094216E-2</v>
      </c>
      <c r="CX27">
        <v>6.9460536712077992E-3</v>
      </c>
      <c r="CY27">
        <v>6.5223356515892582E-5</v>
      </c>
      <c r="CZ27">
        <v>1.5573912005176931E-3</v>
      </c>
      <c r="DA27">
        <v>1.6956533675107956E-5</v>
      </c>
      <c r="DB27">
        <v>5.3524032285401889E-4</v>
      </c>
      <c r="DC27">
        <v>1.068471687717998E-4</v>
      </c>
      <c r="DD27">
        <v>9.7144776283380561E-3</v>
      </c>
      <c r="DE27">
        <v>1.2556995522589119E-4</v>
      </c>
      <c r="DF27">
        <v>3.3360551965432099E-4</v>
      </c>
      <c r="DG27">
        <v>6.4168382330641413E-4</v>
      </c>
      <c r="DH27">
        <v>1.2838756159740054E-4</v>
      </c>
      <c r="DI27">
        <v>1.335606221127633E-2</v>
      </c>
      <c r="DJ27">
        <v>5.8947496303588158E-3</v>
      </c>
      <c r="DK27">
        <v>1.268730430640368E-3</v>
      </c>
      <c r="DL27">
        <v>6.0690744947756634E-4</v>
      </c>
    </row>
    <row r="28" spans="1:116" x14ac:dyDescent="0.4">
      <c r="A28">
        <v>27</v>
      </c>
      <c r="B28">
        <v>0.21741833830037652</v>
      </c>
      <c r="C28">
        <v>7.8175776903840338E-2</v>
      </c>
      <c r="D28">
        <v>2.6873947996628053E-2</v>
      </c>
      <c r="E28">
        <v>3.4328713652897916E-4</v>
      </c>
      <c r="F28">
        <v>6.9377842670648995E-4</v>
      </c>
      <c r="G28">
        <v>1.6792448239665719E-2</v>
      </c>
      <c r="H28">
        <v>2.2977138650001897E-2</v>
      </c>
      <c r="I28">
        <v>1.427413925846228E-3</v>
      </c>
      <c r="J28">
        <v>3.9711442270529912E-3</v>
      </c>
      <c r="K28">
        <v>1.3238149542994092E-3</v>
      </c>
      <c r="L28">
        <v>1.6165396761928577E-3</v>
      </c>
      <c r="M28">
        <v>1.1183679008158127E-3</v>
      </c>
      <c r="N28">
        <v>1.5052252208580684E-3</v>
      </c>
      <c r="O28">
        <v>0.49959613616961357</v>
      </c>
      <c r="P28">
        <v>2.1873446201233252E-4</v>
      </c>
      <c r="Q28">
        <v>1.8255161330317205E-3</v>
      </c>
      <c r="R28">
        <v>2.1673187031378736E-3</v>
      </c>
      <c r="S28">
        <v>3.2440531660682967E-4</v>
      </c>
      <c r="T28">
        <v>1.419530409211044E-3</v>
      </c>
      <c r="U28">
        <v>5.4230167590056558E-4</v>
      </c>
      <c r="V28">
        <v>8.9108295123313801E-4</v>
      </c>
      <c r="W28">
        <v>9.1152377973783612E-3</v>
      </c>
      <c r="X28">
        <v>1.2857464434224788E-4</v>
      </c>
      <c r="Y28">
        <v>1.9116075442038966E-4</v>
      </c>
      <c r="Z28">
        <v>1.9036288444540083E-4</v>
      </c>
      <c r="AA28">
        <v>8.7213730281117689E-5</v>
      </c>
      <c r="AB28">
        <v>1.0352843979555943</v>
      </c>
      <c r="AC28">
        <v>4.7519431298611068E-4</v>
      </c>
      <c r="AD28">
        <v>6.095013535639236E-6</v>
      </c>
      <c r="AE28">
        <v>4.1543354476089051E-3</v>
      </c>
      <c r="AF28">
        <v>5.6822702469810687E-4</v>
      </c>
      <c r="AG28">
        <v>6.3040366617116367E-4</v>
      </c>
      <c r="AH28">
        <v>1.0083742131308626E-3</v>
      </c>
      <c r="AI28">
        <v>1.3239423074038073E-3</v>
      </c>
      <c r="AJ28">
        <v>3.2161869989141868E-3</v>
      </c>
      <c r="AK28">
        <v>1.2916908442807144E-3</v>
      </c>
      <c r="AL28">
        <v>3.9439844120612525E-3</v>
      </c>
      <c r="AM28">
        <v>9.211450440478583E-4</v>
      </c>
      <c r="AN28">
        <v>9.7815344956826244E-4</v>
      </c>
      <c r="AO28">
        <v>6.8913048950870782E-3</v>
      </c>
      <c r="AP28">
        <v>7.2305917529624374E-4</v>
      </c>
      <c r="AQ28">
        <v>2.5633348577133543E-3</v>
      </c>
      <c r="AR28">
        <v>2.2475729841840711E-4</v>
      </c>
      <c r="AS28">
        <v>6.6672769330583786E-4</v>
      </c>
      <c r="AT28">
        <v>2.0697302231083851E-4</v>
      </c>
      <c r="AU28">
        <v>1.2675544843091617E-3</v>
      </c>
      <c r="AV28">
        <v>6.6030637358701683E-4</v>
      </c>
      <c r="AW28">
        <v>3.9302239991737811E-4</v>
      </c>
      <c r="AX28">
        <v>1.7823247281501657E-3</v>
      </c>
      <c r="AY28">
        <v>9.8400230394733593E-4</v>
      </c>
      <c r="AZ28">
        <v>1.7437918187029582E-4</v>
      </c>
      <c r="BA28">
        <v>2.6766586902599236E-3</v>
      </c>
      <c r="BB28">
        <v>4.5998471381792863E-4</v>
      </c>
      <c r="BC28">
        <v>1.8608819303489092E-3</v>
      </c>
      <c r="BD28">
        <v>1.4194664283658169E-3</v>
      </c>
      <c r="BE28">
        <v>1.1802919336589444E-3</v>
      </c>
      <c r="BF28">
        <v>6.4333337867319149E-4</v>
      </c>
      <c r="BG28">
        <v>6.1131712978320426E-4</v>
      </c>
      <c r="BH28">
        <v>1.462176795229273E-3</v>
      </c>
      <c r="BI28">
        <v>1.2503761918213486E-3</v>
      </c>
      <c r="BJ28">
        <v>2.904628464128335E-4</v>
      </c>
      <c r="BK28">
        <v>3.3552104202133563E-3</v>
      </c>
      <c r="BL28">
        <v>5.3912925400127656E-4</v>
      </c>
      <c r="BM28">
        <v>3.9766427031361963E-4</v>
      </c>
      <c r="BN28">
        <v>4.3088081036927201E-3</v>
      </c>
      <c r="BO28">
        <v>1.1641580060299458E-2</v>
      </c>
      <c r="BP28">
        <v>1.2158955070676975E-3</v>
      </c>
      <c r="BQ28">
        <v>7.0573265380297137E-3</v>
      </c>
      <c r="BR28">
        <v>7.5937272632716369E-3</v>
      </c>
      <c r="BS28">
        <v>4.7735435357466509E-3</v>
      </c>
      <c r="BT28">
        <v>3.5563232512407306E-3</v>
      </c>
      <c r="BU28">
        <v>5.0261497090004128E-3</v>
      </c>
      <c r="BV28">
        <v>3.4914079212402291E-2</v>
      </c>
      <c r="BW28">
        <v>7.3300665414611263E-2</v>
      </c>
      <c r="BX28">
        <v>3.1180217049429283E-2</v>
      </c>
      <c r="BY28">
        <v>7.6409470642716036E-4</v>
      </c>
      <c r="BZ28">
        <v>3.8355352927040951E-3</v>
      </c>
      <c r="CA28">
        <v>9.1976540314300276E-2</v>
      </c>
      <c r="CB28">
        <v>3.5446898080496747E-3</v>
      </c>
      <c r="CC28">
        <v>2.667261832767772E-3</v>
      </c>
      <c r="CD28">
        <v>2.1290013871616757E-3</v>
      </c>
      <c r="CE28">
        <v>5.7738155614232298E-3</v>
      </c>
      <c r="CF28">
        <v>2.6195275385273654E-2</v>
      </c>
      <c r="CG28">
        <v>3.5614359997898845E-3</v>
      </c>
      <c r="CH28">
        <v>5.6847529710482396E-4</v>
      </c>
      <c r="CI28">
        <v>9.6596166937537532E-4</v>
      </c>
      <c r="CJ28">
        <v>4.3820847347045763E-3</v>
      </c>
      <c r="CK28">
        <v>6.8015664622849232E-3</v>
      </c>
      <c r="CL28">
        <v>3.2389306336875287E-6</v>
      </c>
      <c r="CM28">
        <v>2.7247226947409879E-2</v>
      </c>
      <c r="CN28">
        <v>2.8184240310756429E-3</v>
      </c>
      <c r="CO28">
        <v>2.4086018420763897E-2</v>
      </c>
      <c r="CP28">
        <v>6.9998225250848395E-3</v>
      </c>
      <c r="CQ28">
        <v>0</v>
      </c>
      <c r="CR28">
        <v>0</v>
      </c>
      <c r="CS28">
        <v>2.2618192964811053E-2</v>
      </c>
      <c r="CT28">
        <v>5.7827356130610234E-2</v>
      </c>
      <c r="CU28">
        <v>9.0413012648772953E-3</v>
      </c>
      <c r="CV28">
        <v>2.830579956359917E-2</v>
      </c>
      <c r="CW28">
        <v>7.3897555311481389E-3</v>
      </c>
      <c r="CX28">
        <v>5.7910315376410084E-3</v>
      </c>
      <c r="CY28">
        <v>6.4685211958092552E-5</v>
      </c>
      <c r="CZ28">
        <v>1.7989864859973457E-3</v>
      </c>
      <c r="DA28">
        <v>4.0875933252338579E-5</v>
      </c>
      <c r="DB28">
        <v>8.2446039571457087E-4</v>
      </c>
      <c r="DC28">
        <v>1.0530747009693034E-4</v>
      </c>
      <c r="DD28">
        <v>1.786677523197793E-3</v>
      </c>
      <c r="DE28">
        <v>4.1314881219498269E-5</v>
      </c>
      <c r="DF28">
        <v>3.8711183603227497E-4</v>
      </c>
      <c r="DG28">
        <v>7.667548116588916E-4</v>
      </c>
      <c r="DH28">
        <v>1.6209495738995548E-4</v>
      </c>
      <c r="DI28">
        <v>7.6103787194351478E-3</v>
      </c>
      <c r="DJ28">
        <v>7.3329415432940971E-3</v>
      </c>
      <c r="DK28">
        <v>8.7197176932985723E-4</v>
      </c>
      <c r="DL28">
        <v>2.9459609115168136E-4</v>
      </c>
    </row>
    <row r="29" spans="1:116" x14ac:dyDescent="0.4">
      <c r="A29">
        <v>28</v>
      </c>
      <c r="B29">
        <v>9.1598206203403573E-2</v>
      </c>
      <c r="C29">
        <v>1.0109523718207722E-3</v>
      </c>
      <c r="D29">
        <v>9.8518506562436832E-3</v>
      </c>
      <c r="E29">
        <v>3.5620597654765818E-4</v>
      </c>
      <c r="F29">
        <v>8.4818992403012093E-4</v>
      </c>
      <c r="G29">
        <v>3.9285324642422887E-4</v>
      </c>
      <c r="H29">
        <v>7.9917463797174199E-3</v>
      </c>
      <c r="I29">
        <v>1.1555737924347344E-3</v>
      </c>
      <c r="J29">
        <v>5.221047159086791E-3</v>
      </c>
      <c r="K29">
        <v>1.4567182737598603E-3</v>
      </c>
      <c r="L29">
        <v>1.9505781141745814E-3</v>
      </c>
      <c r="M29">
        <v>9.9416597502232479E-4</v>
      </c>
      <c r="N29">
        <v>1.6372710812982759E-3</v>
      </c>
      <c r="O29">
        <v>2.9285868916769224E-3</v>
      </c>
      <c r="P29">
        <v>1.7489560864212175E-4</v>
      </c>
      <c r="Q29">
        <v>8.387930718537544E-4</v>
      </c>
      <c r="R29">
        <v>2.296501270945465E-4</v>
      </c>
      <c r="S29">
        <v>2.4171006985822407E-4</v>
      </c>
      <c r="T29">
        <v>6.0130025023967743E-4</v>
      </c>
      <c r="U29">
        <v>7.0714956521499299E-4</v>
      </c>
      <c r="V29">
        <v>6.3773590081672162E-4</v>
      </c>
      <c r="W29">
        <v>2.4978600704979089E-3</v>
      </c>
      <c r="X29">
        <v>3.2017915110865968E-4</v>
      </c>
      <c r="Y29">
        <v>4.0884159506442228E-4</v>
      </c>
      <c r="Z29">
        <v>5.8864551065920194E-4</v>
      </c>
      <c r="AA29">
        <v>8.5450569650856248E-3</v>
      </c>
      <c r="AB29">
        <v>1.1647142562846212E-3</v>
      </c>
      <c r="AC29">
        <v>1.0134927739254573</v>
      </c>
      <c r="AD29">
        <v>1.2649092159818913E-3</v>
      </c>
      <c r="AE29">
        <v>2.2145855027679681E-3</v>
      </c>
      <c r="AF29">
        <v>7.5955270431827496E-4</v>
      </c>
      <c r="AG29">
        <v>9.3654996108951641E-4</v>
      </c>
      <c r="AH29">
        <v>3.0916302813573859E-3</v>
      </c>
      <c r="AI29">
        <v>7.794127238706899E-4</v>
      </c>
      <c r="AJ29">
        <v>1.5947213933379168E-3</v>
      </c>
      <c r="AK29">
        <v>1.6027791019838067E-3</v>
      </c>
      <c r="AL29">
        <v>2.4095759971428298E-3</v>
      </c>
      <c r="AM29">
        <v>8.9457668985346885E-4</v>
      </c>
      <c r="AN29">
        <v>3.9833667561565706E-4</v>
      </c>
      <c r="AO29">
        <v>7.2190596115583629E-3</v>
      </c>
      <c r="AP29">
        <v>5.1002067220171424E-4</v>
      </c>
      <c r="AQ29">
        <v>8.2470481005301518E-3</v>
      </c>
      <c r="AR29">
        <v>5.1692357541223454E-4</v>
      </c>
      <c r="AS29">
        <v>6.7674054542239247E-4</v>
      </c>
      <c r="AT29">
        <v>1.9151447500694415E-4</v>
      </c>
      <c r="AU29">
        <v>1.0834881546558026E-3</v>
      </c>
      <c r="AV29">
        <v>5.4508085765845725E-4</v>
      </c>
      <c r="AW29">
        <v>2.5394201362169828E-4</v>
      </c>
      <c r="AX29">
        <v>2.054406661361374E-3</v>
      </c>
      <c r="AY29">
        <v>1.6730603744085006E-3</v>
      </c>
      <c r="AZ29">
        <v>2.3291996021582777E-4</v>
      </c>
      <c r="BA29">
        <v>3.1222976161496743E-3</v>
      </c>
      <c r="BB29">
        <v>6.4177400175127557E-4</v>
      </c>
      <c r="BC29">
        <v>3.4381648609680651E-3</v>
      </c>
      <c r="BD29">
        <v>1.4292535620428653E-3</v>
      </c>
      <c r="BE29">
        <v>5.9882431514926961E-4</v>
      </c>
      <c r="BF29">
        <v>6.5163735811575249E-4</v>
      </c>
      <c r="BG29">
        <v>7.2549854615944903E-4</v>
      </c>
      <c r="BH29">
        <v>1.6547251976364104E-3</v>
      </c>
      <c r="BI29">
        <v>1.6545985595684321E-3</v>
      </c>
      <c r="BJ29">
        <v>4.2155852485135719E-4</v>
      </c>
      <c r="BK29">
        <v>4.7069716342267526E-3</v>
      </c>
      <c r="BL29">
        <v>2.490400770010847E-3</v>
      </c>
      <c r="BM29">
        <v>6.7140002083510746E-4</v>
      </c>
      <c r="BN29">
        <v>2.2886676922454249E-3</v>
      </c>
      <c r="BO29">
        <v>6.2641071329975909E-3</v>
      </c>
      <c r="BP29">
        <v>1.7440214245568594E-3</v>
      </c>
      <c r="BQ29">
        <v>5.5784998269794587E-3</v>
      </c>
      <c r="BR29">
        <v>9.0111776277936942E-3</v>
      </c>
      <c r="BS29">
        <v>3.6748423869404924E-3</v>
      </c>
      <c r="BT29">
        <v>2.980734979969962E-3</v>
      </c>
      <c r="BU29">
        <v>3.1412092798627357E-3</v>
      </c>
      <c r="BV29">
        <v>3.3642580264617784E-2</v>
      </c>
      <c r="BW29">
        <v>9.2008303041995559E-2</v>
      </c>
      <c r="BX29">
        <v>7.7708404968306957E-2</v>
      </c>
      <c r="BY29">
        <v>9.6093323464950802E-4</v>
      </c>
      <c r="BZ29">
        <v>6.4943677799986586E-3</v>
      </c>
      <c r="CA29">
        <v>5.0990274836249815E-2</v>
      </c>
      <c r="CB29">
        <v>3.1581021346099051E-3</v>
      </c>
      <c r="CC29">
        <v>3.0201181514080211E-3</v>
      </c>
      <c r="CD29">
        <v>3.2060293121243481E-3</v>
      </c>
      <c r="CE29">
        <v>5.8323008734469323E-3</v>
      </c>
      <c r="CF29">
        <v>2.1794855495561739E-2</v>
      </c>
      <c r="CG29">
        <v>6.5901241491394345E-3</v>
      </c>
      <c r="CH29">
        <v>7.2027829057622473E-4</v>
      </c>
      <c r="CI29">
        <v>1.2435269512022418E-3</v>
      </c>
      <c r="CJ29">
        <v>9.6664366351936187E-3</v>
      </c>
      <c r="CK29">
        <v>1.4421521053903777E-2</v>
      </c>
      <c r="CL29">
        <v>2.2246410060833541E-6</v>
      </c>
      <c r="CM29">
        <v>2.3331298452439187E-2</v>
      </c>
      <c r="CN29">
        <v>3.7049300066618798E-3</v>
      </c>
      <c r="CO29">
        <v>2.2961436318431762E-2</v>
      </c>
      <c r="CP29">
        <v>7.4336211356468337E-3</v>
      </c>
      <c r="CQ29">
        <v>0</v>
      </c>
      <c r="CR29">
        <v>0</v>
      </c>
      <c r="CS29">
        <v>2.4687424109414529E-2</v>
      </c>
      <c r="CT29">
        <v>7.3318625428759276E-2</v>
      </c>
      <c r="CU29">
        <v>1.7821595681973643E-2</v>
      </c>
      <c r="CV29">
        <v>2.753530209564746E-2</v>
      </c>
      <c r="CW29">
        <v>1.3942520305089717E-2</v>
      </c>
      <c r="CX29">
        <v>4.6220790520820586E-3</v>
      </c>
      <c r="CY29">
        <v>1.1801410130697748E-4</v>
      </c>
      <c r="CZ29">
        <v>2.3467852797882036E-3</v>
      </c>
      <c r="DA29">
        <v>2.2451147729039202E-5</v>
      </c>
      <c r="DB29">
        <v>1.0574455133178663E-3</v>
      </c>
      <c r="DC29">
        <v>3.3731401370708312E-4</v>
      </c>
      <c r="DD29">
        <v>3.2864215508496362E-3</v>
      </c>
      <c r="DE29">
        <v>7.5482423090421835E-5</v>
      </c>
      <c r="DF29">
        <v>4.8867193720338758E-4</v>
      </c>
      <c r="DG29">
        <v>1.0516108947592384E-3</v>
      </c>
      <c r="DH29">
        <v>2.7526328835352469E-4</v>
      </c>
      <c r="DI29">
        <v>5.1445815664316686E-3</v>
      </c>
      <c r="DJ29">
        <v>2.7098612995848207E-2</v>
      </c>
      <c r="DK29">
        <v>1.2316876810196165E-3</v>
      </c>
      <c r="DL29">
        <v>2.9645050088345892E-4</v>
      </c>
    </row>
    <row r="30" spans="1:116" x14ac:dyDescent="0.4">
      <c r="A30">
        <v>29</v>
      </c>
      <c r="B30">
        <v>8.6550513882834587E-4</v>
      </c>
      <c r="C30">
        <v>1.859154926120395E-4</v>
      </c>
      <c r="D30">
        <v>6.1354341499369222E-4</v>
      </c>
      <c r="E30">
        <v>7.4532910816066432E-5</v>
      </c>
      <c r="F30">
        <v>4.0859078122382279E-4</v>
      </c>
      <c r="G30">
        <v>7.4776646926381568E-5</v>
      </c>
      <c r="H30">
        <v>2.6159792944991224E-4</v>
      </c>
      <c r="I30">
        <v>1.0251056598596549E-3</v>
      </c>
      <c r="J30">
        <v>1.0053562660744715E-3</v>
      </c>
      <c r="K30">
        <v>8.5652555955347909E-4</v>
      </c>
      <c r="L30">
        <v>1.1955191037722127E-3</v>
      </c>
      <c r="M30">
        <v>1.2538832140407828E-3</v>
      </c>
      <c r="N30">
        <v>1.6264206208376571E-3</v>
      </c>
      <c r="O30">
        <v>6.1385737503686906E-4</v>
      </c>
      <c r="P30">
        <v>2.9709462290703154E-5</v>
      </c>
      <c r="Q30">
        <v>6.9498971992315258E-4</v>
      </c>
      <c r="R30">
        <v>6.6101575313646477E-5</v>
      </c>
      <c r="S30">
        <v>4.1236522269072875E-5</v>
      </c>
      <c r="T30">
        <v>9.6672508763869655E-5</v>
      </c>
      <c r="U30">
        <v>1.7656886737168537E-4</v>
      </c>
      <c r="V30">
        <v>4.0945033028157792E-4</v>
      </c>
      <c r="W30">
        <v>4.9430282393172142E-4</v>
      </c>
      <c r="X30">
        <v>3.3854414549493357E-5</v>
      </c>
      <c r="Y30">
        <v>5.7016441666126534E-5</v>
      </c>
      <c r="Z30">
        <v>5.6659312687875281E-5</v>
      </c>
      <c r="AA30">
        <v>2.1899658422489977E-4</v>
      </c>
      <c r="AB30">
        <v>1.7910366457753997E-5</v>
      </c>
      <c r="AC30">
        <v>3.5359490791160819E-4</v>
      </c>
      <c r="AD30">
        <v>1.0003263653035495</v>
      </c>
      <c r="AE30">
        <v>1.2535081586307515E-3</v>
      </c>
      <c r="AF30">
        <v>8.8218626113544581E-6</v>
      </c>
      <c r="AG30">
        <v>6.144035076534203E-4</v>
      </c>
      <c r="AH30">
        <v>1.2695722813421593E-3</v>
      </c>
      <c r="AI30">
        <v>2.7725592085443959E-4</v>
      </c>
      <c r="AJ30">
        <v>8.2062270862009806E-4</v>
      </c>
      <c r="AK30">
        <v>9.5146416314601716E-4</v>
      </c>
      <c r="AL30">
        <v>1.5196149621368538E-3</v>
      </c>
      <c r="AM30">
        <v>1.6748884282532183E-4</v>
      </c>
      <c r="AN30">
        <v>2.4831939013942222E-5</v>
      </c>
      <c r="AO30">
        <v>1.2369708911516726E-3</v>
      </c>
      <c r="AP30">
        <v>1.2430233450725012E-4</v>
      </c>
      <c r="AQ30">
        <v>1.4297250171274615E-3</v>
      </c>
      <c r="AR30">
        <v>9.0909131800435034E-5</v>
      </c>
      <c r="AS30">
        <v>4.6270880261458508E-4</v>
      </c>
      <c r="AT30">
        <v>2.1123511497074033E-4</v>
      </c>
      <c r="AU30">
        <v>1.5559564974130578E-3</v>
      </c>
      <c r="AV30">
        <v>6.4312591693111896E-4</v>
      </c>
      <c r="AW30">
        <v>2.9409114164338594E-4</v>
      </c>
      <c r="AX30">
        <v>1.3431147748253806E-3</v>
      </c>
      <c r="AY30">
        <v>4.6256827733895216E-4</v>
      </c>
      <c r="AZ30">
        <v>7.212619560352259E-5</v>
      </c>
      <c r="BA30">
        <v>2.0119714665666239E-3</v>
      </c>
      <c r="BB30">
        <v>2.7682763900519121E-4</v>
      </c>
      <c r="BC30">
        <v>8.029681217418173E-4</v>
      </c>
      <c r="BD30">
        <v>5.6504650801651323E-4</v>
      </c>
      <c r="BE30">
        <v>3.203797597606476E-4</v>
      </c>
      <c r="BF30">
        <v>3.5471251445579706E-4</v>
      </c>
      <c r="BG30">
        <v>3.3945049972997684E-4</v>
      </c>
      <c r="BH30">
        <v>6.0073388664112336E-4</v>
      </c>
      <c r="BI30">
        <v>4.4886321765240936E-4</v>
      </c>
      <c r="BJ30">
        <v>8.179804131502557E-5</v>
      </c>
      <c r="BK30">
        <v>1.1077921245899246E-3</v>
      </c>
      <c r="BL30">
        <v>3.0276100038784467E-4</v>
      </c>
      <c r="BM30">
        <v>1.6143798774209808E-4</v>
      </c>
      <c r="BN30">
        <v>2.4074817606787821E-3</v>
      </c>
      <c r="BO30">
        <v>6.4756204969890667E-3</v>
      </c>
      <c r="BP30">
        <v>2.2333745241843829E-4</v>
      </c>
      <c r="BQ30">
        <v>1.1565839382477005E-2</v>
      </c>
      <c r="BR30">
        <v>1.5392125068454044E-2</v>
      </c>
      <c r="BS30">
        <v>1.0147302842350407E-2</v>
      </c>
      <c r="BT30">
        <v>6.6821537098958545E-3</v>
      </c>
      <c r="BU30">
        <v>2.7976433559479975E-3</v>
      </c>
      <c r="BV30">
        <v>6.722651470348355E-2</v>
      </c>
      <c r="BW30">
        <v>1.5324482721317884E-2</v>
      </c>
      <c r="BX30">
        <v>1.4402301977901729E-2</v>
      </c>
      <c r="BY30">
        <v>5.6995855155854305E-4</v>
      </c>
      <c r="BZ30">
        <v>2.9278931395071909E-3</v>
      </c>
      <c r="CA30">
        <v>6.2975629728739921E-2</v>
      </c>
      <c r="CB30">
        <v>1.971361865693631E-3</v>
      </c>
      <c r="CC30">
        <v>1.1665808785781551E-3</v>
      </c>
      <c r="CD30">
        <v>2.0881803471308768E-3</v>
      </c>
      <c r="CE30">
        <v>4.7883997116752956E-3</v>
      </c>
      <c r="CF30">
        <v>1.3201283670510678E-2</v>
      </c>
      <c r="CG30">
        <v>6.1672691442979264E-3</v>
      </c>
      <c r="CH30">
        <v>6.0092424889901974E-4</v>
      </c>
      <c r="CI30">
        <v>6.704664254267343E-4</v>
      </c>
      <c r="CJ30">
        <v>1.0656052174738122E-2</v>
      </c>
      <c r="CK30">
        <v>8.3709354309493729E-3</v>
      </c>
      <c r="CL30">
        <v>1.7714617862526119E-6</v>
      </c>
      <c r="CM30">
        <v>6.4521150351486811E-2</v>
      </c>
      <c r="CN30">
        <v>3.2260310394640543E-2</v>
      </c>
      <c r="CO30">
        <v>1.8051344795158623E-2</v>
      </c>
      <c r="CP30">
        <v>3.4594276495493619E-3</v>
      </c>
      <c r="CQ30">
        <v>0</v>
      </c>
      <c r="CR30">
        <v>0</v>
      </c>
      <c r="CS30">
        <v>1.1933582772305442E-2</v>
      </c>
      <c r="CT30">
        <v>5.485733348979064E-2</v>
      </c>
      <c r="CU30">
        <v>1.5527306127938073E-2</v>
      </c>
      <c r="CV30">
        <v>6.3697944844541901E-2</v>
      </c>
      <c r="CW30">
        <v>2.6147877280782057E-3</v>
      </c>
      <c r="CX30">
        <v>3.6479450227852412E-3</v>
      </c>
      <c r="CY30">
        <v>1.0815125447171071E-4</v>
      </c>
      <c r="CZ30">
        <v>1.2402830503804153E-3</v>
      </c>
      <c r="DA30">
        <v>1.7719069940394267E-5</v>
      </c>
      <c r="DB30">
        <v>5.5806868137734571E-4</v>
      </c>
      <c r="DC30">
        <v>2.543605798767823E-4</v>
      </c>
      <c r="DD30">
        <v>3.5008462718944628E-3</v>
      </c>
      <c r="DE30">
        <v>7.3572293717391385E-5</v>
      </c>
      <c r="DF30">
        <v>3.9885180612273506E-4</v>
      </c>
      <c r="DG30">
        <v>6.3494169306369018E-4</v>
      </c>
      <c r="DH30">
        <v>1.3424831368411154E-4</v>
      </c>
      <c r="DI30">
        <v>5.1643430333174539E-3</v>
      </c>
      <c r="DJ30">
        <v>3.0978652117939955E-3</v>
      </c>
      <c r="DK30">
        <v>9.7115834134940497E-4</v>
      </c>
      <c r="DL30">
        <v>6.4481523812489933E-4</v>
      </c>
    </row>
    <row r="31" spans="1:116" x14ac:dyDescent="0.4">
      <c r="A31">
        <v>30</v>
      </c>
      <c r="B31">
        <v>1.3939987473854272E-3</v>
      </c>
      <c r="C31">
        <v>4.8109223716024117E-4</v>
      </c>
      <c r="D31">
        <v>9.1627382700155177E-4</v>
      </c>
      <c r="E31">
        <v>3.1991746899141484E-4</v>
      </c>
      <c r="F31">
        <v>1.958806587302338E-4</v>
      </c>
      <c r="G31">
        <v>3.4201333386302106E-4</v>
      </c>
      <c r="H31">
        <v>3.2873999190605429E-4</v>
      </c>
      <c r="I31">
        <v>5.5191710413342169E-4</v>
      </c>
      <c r="J31">
        <v>5.5278379968732292E-4</v>
      </c>
      <c r="K31">
        <v>6.4222581371438186E-4</v>
      </c>
      <c r="L31">
        <v>6.4719063474711562E-4</v>
      </c>
      <c r="M31">
        <v>4.4439499446092932E-4</v>
      </c>
      <c r="N31">
        <v>6.2706378403452564E-4</v>
      </c>
      <c r="O31">
        <v>1.0279709659597137E-3</v>
      </c>
      <c r="P31">
        <v>7.717708238571622E-5</v>
      </c>
      <c r="Q31">
        <v>4.1231816484228609E-4</v>
      </c>
      <c r="R31">
        <v>1.0969699815813564E-4</v>
      </c>
      <c r="S31">
        <v>7.8111634361606591E-5</v>
      </c>
      <c r="T31">
        <v>2.8027485414150455E-4</v>
      </c>
      <c r="U31">
        <v>2.6201333213593525E-4</v>
      </c>
      <c r="V31">
        <v>2.9609571388033632E-4</v>
      </c>
      <c r="W31">
        <v>7.3326797628481179E-4</v>
      </c>
      <c r="X31">
        <v>6.4259240182696129E-5</v>
      </c>
      <c r="Y31">
        <v>4.9872096159450187E-5</v>
      </c>
      <c r="Z31">
        <v>9.6176401634827754E-5</v>
      </c>
      <c r="AA31">
        <v>4.4382567232349951E-4</v>
      </c>
      <c r="AB31">
        <v>4.6809437828964129E-5</v>
      </c>
      <c r="AC31">
        <v>4.7462507138293895E-4</v>
      </c>
      <c r="AD31">
        <v>7.930125577303909E-4</v>
      </c>
      <c r="AE31">
        <v>1.0043849860337157</v>
      </c>
      <c r="AF31">
        <v>3.7479150080649485E-5</v>
      </c>
      <c r="AG31">
        <v>2.208209412548395E-4</v>
      </c>
      <c r="AH31">
        <v>4.0093472149805979E-4</v>
      </c>
      <c r="AI31">
        <v>3.1239250731141324E-4</v>
      </c>
      <c r="AJ31">
        <v>8.6033107471825381E-4</v>
      </c>
      <c r="AK31">
        <v>8.0690588687445486E-4</v>
      </c>
      <c r="AL31">
        <v>6.666375226762858E-4</v>
      </c>
      <c r="AM31">
        <v>3.6012365320050791E-4</v>
      </c>
      <c r="AN31">
        <v>2.8969319356955651E-5</v>
      </c>
      <c r="AO31">
        <v>7.4465887648422356E-4</v>
      </c>
      <c r="AP31">
        <v>1.9142111797771741E-4</v>
      </c>
      <c r="AQ31">
        <v>9.5857625521180562E-4</v>
      </c>
      <c r="AR31">
        <v>1.3196411963931773E-4</v>
      </c>
      <c r="AS31">
        <v>2.4375482173389967E-4</v>
      </c>
      <c r="AT31">
        <v>8.3012314811570296E-5</v>
      </c>
      <c r="AU31">
        <v>4.589724115115503E-4</v>
      </c>
      <c r="AV31">
        <v>2.1371675475528949E-4</v>
      </c>
      <c r="AW31">
        <v>8.2670556970021176E-5</v>
      </c>
      <c r="AX31">
        <v>5.7990228938023427E-4</v>
      </c>
      <c r="AY31">
        <v>3.0229371085157734E-4</v>
      </c>
      <c r="AZ31">
        <v>9.1448318008852144E-5</v>
      </c>
      <c r="BA31">
        <v>9.5766905473361659E-4</v>
      </c>
      <c r="BB31">
        <v>1.8611936542110719E-4</v>
      </c>
      <c r="BC31">
        <v>7.9888598044320258E-4</v>
      </c>
      <c r="BD31">
        <v>6.5922247499669508E-4</v>
      </c>
      <c r="BE31">
        <v>2.9906341030974681E-4</v>
      </c>
      <c r="BF31">
        <v>3.0486785459175761E-4</v>
      </c>
      <c r="BG31">
        <v>4.2479571294997526E-4</v>
      </c>
      <c r="BH31">
        <v>7.3018452272736328E-4</v>
      </c>
      <c r="BI31">
        <v>5.7379336141139827E-4</v>
      </c>
      <c r="BJ31">
        <v>1.5114179185938723E-4</v>
      </c>
      <c r="BK31">
        <v>1.0747397146093365E-3</v>
      </c>
      <c r="BL31">
        <v>2.5261158138470917E-4</v>
      </c>
      <c r="BM31">
        <v>2.0007702960838034E-4</v>
      </c>
      <c r="BN31">
        <v>1.1463450480378662E-3</v>
      </c>
      <c r="BO31">
        <v>3.1654165264841981E-3</v>
      </c>
      <c r="BP31">
        <v>1.4372237859064228E-4</v>
      </c>
      <c r="BQ31">
        <v>1.3779736863241566E-3</v>
      </c>
      <c r="BR31">
        <v>3.5934281658515916E-3</v>
      </c>
      <c r="BS31">
        <v>1.8444157287031667E-3</v>
      </c>
      <c r="BT31">
        <v>1.4682174068940106E-3</v>
      </c>
      <c r="BU31">
        <v>7.8792601745010266E-4</v>
      </c>
      <c r="BV31">
        <v>1.4948412766046791E-2</v>
      </c>
      <c r="BW31">
        <v>4.7586671124558298E-2</v>
      </c>
      <c r="BX31">
        <v>9.5641898439637441E-2</v>
      </c>
      <c r="BY31">
        <v>4.1118809305937888E-4</v>
      </c>
      <c r="BZ31">
        <v>2.6027908868993259E-3</v>
      </c>
      <c r="CA31">
        <v>9.619217584182051E-3</v>
      </c>
      <c r="CB31">
        <v>7.9143916873376959E-4</v>
      </c>
      <c r="CC31">
        <v>1.0834455291072007E-3</v>
      </c>
      <c r="CD31">
        <v>2.1258299150902229E-3</v>
      </c>
      <c r="CE31">
        <v>3.6329998578520694E-3</v>
      </c>
      <c r="CF31">
        <v>8.5230311663706138E-3</v>
      </c>
      <c r="CG31">
        <v>2.1901197514591474E-3</v>
      </c>
      <c r="CH31">
        <v>6.5186679584910208E-4</v>
      </c>
      <c r="CI31">
        <v>8.8519989095542677E-4</v>
      </c>
      <c r="CJ31">
        <v>2.7155246106544649E-3</v>
      </c>
      <c r="CK31">
        <v>4.6479937215846145E-3</v>
      </c>
      <c r="CL31">
        <v>7.3884094329280319E-7</v>
      </c>
      <c r="CM31">
        <v>1.5882616273888726E-2</v>
      </c>
      <c r="CN31">
        <v>1.6043601867101326E-3</v>
      </c>
      <c r="CO31">
        <v>7.2751497050582313E-3</v>
      </c>
      <c r="CP31">
        <v>2.9148846981431028E-3</v>
      </c>
      <c r="CQ31">
        <v>0</v>
      </c>
      <c r="CR31">
        <v>0</v>
      </c>
      <c r="CS31">
        <v>1.6090973254901261E-2</v>
      </c>
      <c r="CT31">
        <v>3.9301953134505692E-2</v>
      </c>
      <c r="CU31">
        <v>5.5726858382753822E-3</v>
      </c>
      <c r="CV31">
        <v>8.207234054314283E-2</v>
      </c>
      <c r="CW31">
        <v>2.5066887674642497E-3</v>
      </c>
      <c r="CX31">
        <v>1.9510958287135621E-3</v>
      </c>
      <c r="CY31">
        <v>4.0510535320404409E-5</v>
      </c>
      <c r="CZ31">
        <v>1.0837573240422124E-3</v>
      </c>
      <c r="DA31">
        <v>7.0059870044054537E-6</v>
      </c>
      <c r="DB31">
        <v>5.2325336657435475E-4</v>
      </c>
      <c r="DC31">
        <v>5.6858878791530827E-5</v>
      </c>
      <c r="DD31">
        <v>2.651984093708589E-4</v>
      </c>
      <c r="DE31">
        <v>1.6988912367207721E-5</v>
      </c>
      <c r="DF31">
        <v>3.5080423874493444E-4</v>
      </c>
      <c r="DG31">
        <v>8.0501056527254751E-4</v>
      </c>
      <c r="DH31">
        <v>1.640002976398555E-4</v>
      </c>
      <c r="DI31">
        <v>1.5741086737234801E-3</v>
      </c>
      <c r="DJ31">
        <v>3.0190191924601294E-3</v>
      </c>
      <c r="DK31">
        <v>3.3698556274880848E-4</v>
      </c>
      <c r="DL31">
        <v>1.3099028264675603E-4</v>
      </c>
    </row>
    <row r="32" spans="1:116" x14ac:dyDescent="0.4">
      <c r="A32">
        <v>31</v>
      </c>
      <c r="B32">
        <v>2.1017685988467517E-3</v>
      </c>
      <c r="C32">
        <v>7.4318538196822706E-4</v>
      </c>
      <c r="D32">
        <v>1.2652005584036115E-3</v>
      </c>
      <c r="E32">
        <v>3.2163994724404511E-4</v>
      </c>
      <c r="F32">
        <v>3.6580828222292804E-4</v>
      </c>
      <c r="G32">
        <v>3.6707938395650486E-4</v>
      </c>
      <c r="H32">
        <v>4.8365631345299057E-4</v>
      </c>
      <c r="I32">
        <v>7.8845206704773979E-4</v>
      </c>
      <c r="J32">
        <v>1.1568644744014787E-3</v>
      </c>
      <c r="K32">
        <v>9.9619506961024016E-4</v>
      </c>
      <c r="L32">
        <v>1.0954676833930775E-3</v>
      </c>
      <c r="M32">
        <v>7.2777885214667494E-4</v>
      </c>
      <c r="N32">
        <v>1.67371829244299E-3</v>
      </c>
      <c r="O32">
        <v>2.5589599749929401E-3</v>
      </c>
      <c r="P32">
        <v>1.3712671616483165E-4</v>
      </c>
      <c r="Q32">
        <v>5.0852166912357724E-4</v>
      </c>
      <c r="R32">
        <v>1.8032710738875304E-4</v>
      </c>
      <c r="S32">
        <v>1.2285649489314132E-4</v>
      </c>
      <c r="T32">
        <v>3.9842709251764413E-4</v>
      </c>
      <c r="U32">
        <v>3.455519814401178E-4</v>
      </c>
      <c r="V32">
        <v>4.4318875154864587E-4</v>
      </c>
      <c r="W32">
        <v>1.1640712343025652E-3</v>
      </c>
      <c r="X32">
        <v>1.2413885516607663E-4</v>
      </c>
      <c r="Y32">
        <v>6.1775617823593538E-5</v>
      </c>
      <c r="Z32">
        <v>1.8437686320098675E-4</v>
      </c>
      <c r="AA32">
        <v>2.8593827030562769E-5</v>
      </c>
      <c r="AB32">
        <v>1.8544572707749887E-3</v>
      </c>
      <c r="AC32">
        <v>2.4423503485027667E-4</v>
      </c>
      <c r="AD32">
        <v>3.6810074162809377E-6</v>
      </c>
      <c r="AE32">
        <v>8.5803236337599629E-4</v>
      </c>
      <c r="AF32">
        <v>1.0024971306813162</v>
      </c>
      <c r="AG32">
        <v>3.8975564808084472E-4</v>
      </c>
      <c r="AH32">
        <v>7.7545963342568619E-4</v>
      </c>
      <c r="AI32">
        <v>4.3470220172754014E-4</v>
      </c>
      <c r="AJ32">
        <v>1.1816608647822887E-3</v>
      </c>
      <c r="AK32">
        <v>1.1277173306688871E-3</v>
      </c>
      <c r="AL32">
        <v>7.5782002639383081E-3</v>
      </c>
      <c r="AM32">
        <v>7.0914182106630451E-4</v>
      </c>
      <c r="AN32">
        <v>4.2450030026693929E-5</v>
      </c>
      <c r="AO32">
        <v>1.5014158962273864E-3</v>
      </c>
      <c r="AP32">
        <v>3.5124507444274898E-4</v>
      </c>
      <c r="AQ32">
        <v>1.7327423401081686E-3</v>
      </c>
      <c r="AR32">
        <v>5.0631287536399437E-4</v>
      </c>
      <c r="AS32">
        <v>4.3156684343586182E-4</v>
      </c>
      <c r="AT32">
        <v>1.5490847517582982E-4</v>
      </c>
      <c r="AU32">
        <v>8.4296723094596105E-4</v>
      </c>
      <c r="AV32">
        <v>3.7099015336684475E-4</v>
      </c>
      <c r="AW32">
        <v>1.50465796388376E-4</v>
      </c>
      <c r="AX32">
        <v>1.1512586104183268E-3</v>
      </c>
      <c r="AY32">
        <v>8.5015921493237015E-4</v>
      </c>
      <c r="AZ32">
        <v>1.8341028350102342E-4</v>
      </c>
      <c r="BA32">
        <v>1.7960193831199557E-3</v>
      </c>
      <c r="BB32">
        <v>3.5208419896883383E-4</v>
      </c>
      <c r="BC32">
        <v>1.6262153715023398E-3</v>
      </c>
      <c r="BD32">
        <v>1.3101962262614404E-3</v>
      </c>
      <c r="BE32">
        <v>3.946281105145695E-4</v>
      </c>
      <c r="BF32">
        <v>5.0810488260860935E-4</v>
      </c>
      <c r="BG32">
        <v>5.8685981803276697E-4</v>
      </c>
      <c r="BH32">
        <v>3.7718584701963258E-3</v>
      </c>
      <c r="BI32">
        <v>1.2278961576571172E-3</v>
      </c>
      <c r="BJ32">
        <v>3.6895516134633925E-4</v>
      </c>
      <c r="BK32">
        <v>2.5033374684914431E-3</v>
      </c>
      <c r="BL32">
        <v>4.9508636582879645E-4</v>
      </c>
      <c r="BM32">
        <v>3.6450690996175694E-4</v>
      </c>
      <c r="BN32">
        <v>1.3879861041135415E-3</v>
      </c>
      <c r="BO32">
        <v>3.8322907113658936E-3</v>
      </c>
      <c r="BP32">
        <v>2.4376401087874554E-4</v>
      </c>
      <c r="BQ32">
        <v>1.6272772450441652E-3</v>
      </c>
      <c r="BR32">
        <v>8.9304426041536336E-3</v>
      </c>
      <c r="BS32">
        <v>3.1102833583911945E-3</v>
      </c>
      <c r="BT32">
        <v>2.3463398289139637E-3</v>
      </c>
      <c r="BU32">
        <v>2.5013964234108749E-3</v>
      </c>
      <c r="BV32">
        <v>2.7865107647586811E-2</v>
      </c>
      <c r="BW32">
        <v>8.6001576192389378E-2</v>
      </c>
      <c r="BX32">
        <v>8.486412872150996E-2</v>
      </c>
      <c r="BY32">
        <v>5.4904359234777319E-4</v>
      </c>
      <c r="BZ32">
        <v>2.9008174560753112E-3</v>
      </c>
      <c r="CA32">
        <v>6.0044076419264271E-2</v>
      </c>
      <c r="CB32">
        <v>2.478549560109723E-3</v>
      </c>
      <c r="CC32">
        <v>2.1543669164462475E-3</v>
      </c>
      <c r="CD32">
        <v>2.4793726053987772E-3</v>
      </c>
      <c r="CE32">
        <v>5.16348107414198E-3</v>
      </c>
      <c r="CF32">
        <v>2.1424600726738165E-2</v>
      </c>
      <c r="CG32">
        <v>2.7943150518594264E-3</v>
      </c>
      <c r="CH32">
        <v>5.2454607133187495E-4</v>
      </c>
      <c r="CI32">
        <v>8.1147532359629926E-4</v>
      </c>
      <c r="CJ32">
        <v>3.573320990679898E-3</v>
      </c>
      <c r="CK32">
        <v>5.8105721884307042E-3</v>
      </c>
      <c r="CL32">
        <v>7.846707588230365E-7</v>
      </c>
      <c r="CM32">
        <v>1.2028329882708536E-2</v>
      </c>
      <c r="CN32">
        <v>2.6801901356794623E-3</v>
      </c>
      <c r="CO32">
        <v>1.6204003870950008E-2</v>
      </c>
      <c r="CP32">
        <v>5.2614107079711038E-3</v>
      </c>
      <c r="CQ32">
        <v>0</v>
      </c>
      <c r="CR32">
        <v>0</v>
      </c>
      <c r="CS32">
        <v>1.9298237910146281E-2</v>
      </c>
      <c r="CT32">
        <v>4.5571650069482814E-2</v>
      </c>
      <c r="CU32">
        <v>6.8310932949471794E-3</v>
      </c>
      <c r="CV32">
        <v>3.9250923628383616E-2</v>
      </c>
      <c r="CW32">
        <v>5.6044597488320641E-3</v>
      </c>
      <c r="CX32">
        <v>3.437865546012614E-3</v>
      </c>
      <c r="CY32">
        <v>4.782392663756939E-5</v>
      </c>
      <c r="CZ32">
        <v>1.4904807302026271E-3</v>
      </c>
      <c r="DA32">
        <v>8.6958364620506798E-6</v>
      </c>
      <c r="DB32">
        <v>4.5652212107730249E-4</v>
      </c>
      <c r="DC32">
        <v>8.0271107118788792E-5</v>
      </c>
      <c r="DD32">
        <v>1.5117470445538889E-3</v>
      </c>
      <c r="DE32">
        <v>3.2755548439593762E-5</v>
      </c>
      <c r="DF32">
        <v>3.5481136365416864E-4</v>
      </c>
      <c r="DG32">
        <v>1.0716022511902577E-3</v>
      </c>
      <c r="DH32">
        <v>3.0307583891252043E-4</v>
      </c>
      <c r="DI32">
        <v>4.9455716624351572E-3</v>
      </c>
      <c r="DJ32">
        <v>1.21850816823464E-2</v>
      </c>
      <c r="DK32">
        <v>7.9803164804426738E-4</v>
      </c>
      <c r="DL32">
        <v>2.8060529301960512E-4</v>
      </c>
    </row>
    <row r="33" spans="1:116" x14ac:dyDescent="0.4">
      <c r="A33">
        <v>32</v>
      </c>
      <c r="B33">
        <v>2.3189853581549072E-3</v>
      </c>
      <c r="C33">
        <v>7.2687611727403803E-4</v>
      </c>
      <c r="D33">
        <v>3.3297835104632877E-2</v>
      </c>
      <c r="E33">
        <v>1.6298498993066451E-4</v>
      </c>
      <c r="F33">
        <v>0.41357918364151086</v>
      </c>
      <c r="G33">
        <v>1.9007387948283383E-4</v>
      </c>
      <c r="H33">
        <v>8.6209811735503822E-2</v>
      </c>
      <c r="I33">
        <v>1.5887395201912152E-3</v>
      </c>
      <c r="J33">
        <v>3.2871351059657666E-3</v>
      </c>
      <c r="K33">
        <v>1.4779563490199276E-3</v>
      </c>
      <c r="L33">
        <v>2.4139596675458379E-3</v>
      </c>
      <c r="M33">
        <v>1.7423637389441834E-3</v>
      </c>
      <c r="N33">
        <v>1.6396680319267789E-3</v>
      </c>
      <c r="O33">
        <v>1.6059140821805893E-3</v>
      </c>
      <c r="P33">
        <v>1.3169545769376598E-4</v>
      </c>
      <c r="Q33">
        <v>5.0472440276692887E-4</v>
      </c>
      <c r="R33">
        <v>2.0301010766457975E-4</v>
      </c>
      <c r="S33">
        <v>1.290659083540101E-4</v>
      </c>
      <c r="T33">
        <v>3.3186765749251731E-4</v>
      </c>
      <c r="U33">
        <v>3.2661465774731205E-4</v>
      </c>
      <c r="V33">
        <v>4.3787826133114861E-4</v>
      </c>
      <c r="W33">
        <v>1.4596845026000798E-3</v>
      </c>
      <c r="X33">
        <v>7.7032416962007826E-5</v>
      </c>
      <c r="Y33">
        <v>2.0878859098996411E-4</v>
      </c>
      <c r="Z33">
        <v>1.5565770780396162E-4</v>
      </c>
      <c r="AA33">
        <v>4.1272191670591291E-5</v>
      </c>
      <c r="AB33">
        <v>5.5466535549852865E-5</v>
      </c>
      <c r="AC33">
        <v>3.7552856967803893E-4</v>
      </c>
      <c r="AD33">
        <v>2.5240776020094317E-6</v>
      </c>
      <c r="AE33">
        <v>1.9478053997562991E-4</v>
      </c>
      <c r="AF33">
        <v>3.3212727287935957E-5</v>
      </c>
      <c r="AG33">
        <v>1.0130236488643609</v>
      </c>
      <c r="AH33">
        <v>5.0656092153495225E-3</v>
      </c>
      <c r="AI33">
        <v>3.6848242218453251E-4</v>
      </c>
      <c r="AJ33">
        <v>6.5889148295556323E-4</v>
      </c>
      <c r="AK33">
        <v>1.086825435462698E-3</v>
      </c>
      <c r="AL33">
        <v>1.3424759279442569E-2</v>
      </c>
      <c r="AM33">
        <v>5.0832321016187996E-4</v>
      </c>
      <c r="AN33">
        <v>5.7659196367023009E-5</v>
      </c>
      <c r="AO33">
        <v>4.0345526488631579E-3</v>
      </c>
      <c r="AP33">
        <v>4.7085180755506622E-4</v>
      </c>
      <c r="AQ33">
        <v>2.9130347361584607E-3</v>
      </c>
      <c r="AR33">
        <v>2.6921867185926283E-4</v>
      </c>
      <c r="AS33">
        <v>1.0760481965577443E-3</v>
      </c>
      <c r="AT33">
        <v>3.4337703300392925E-4</v>
      </c>
      <c r="AU33">
        <v>2.3417366598191404E-3</v>
      </c>
      <c r="AV33">
        <v>1.0647219701531857E-3</v>
      </c>
      <c r="AW33">
        <v>6.0738106573576182E-4</v>
      </c>
      <c r="AX33">
        <v>2.5900771675545272E-3</v>
      </c>
      <c r="AY33">
        <v>1.3009348675551546E-3</v>
      </c>
      <c r="AZ33">
        <v>1.8542193002855169E-4</v>
      </c>
      <c r="BA33">
        <v>3.7926526342386218E-3</v>
      </c>
      <c r="BB33">
        <v>5.5008512946090734E-4</v>
      </c>
      <c r="BC33">
        <v>2.6125299070944748E-3</v>
      </c>
      <c r="BD33">
        <v>1.428861057286036E-3</v>
      </c>
      <c r="BE33">
        <v>5.1039346065580174E-4</v>
      </c>
      <c r="BF33">
        <v>7.2341717648840361E-4</v>
      </c>
      <c r="BG33">
        <v>5.3873265919981083E-4</v>
      </c>
      <c r="BH33">
        <v>1.2203912348600365E-3</v>
      </c>
      <c r="BI33">
        <v>1.0717278750376558E-3</v>
      </c>
      <c r="BJ33">
        <v>2.3431227495450665E-4</v>
      </c>
      <c r="BK33">
        <v>3.1370028177675896E-3</v>
      </c>
      <c r="BL33">
        <v>5.1770278507240702E-4</v>
      </c>
      <c r="BM33">
        <v>3.8837196779327254E-4</v>
      </c>
      <c r="BN33">
        <v>5.372757171696602E-3</v>
      </c>
      <c r="BO33">
        <v>1.4474810835346619E-2</v>
      </c>
      <c r="BP33">
        <v>8.8826140275338056E-4</v>
      </c>
      <c r="BQ33">
        <v>2.5312371024776054E-3</v>
      </c>
      <c r="BR33">
        <v>4.4027341462950691E-3</v>
      </c>
      <c r="BS33">
        <v>1.0516216943687469E-2</v>
      </c>
      <c r="BT33">
        <v>5.0172466528808982E-3</v>
      </c>
      <c r="BU33">
        <v>5.931048007536863E-3</v>
      </c>
      <c r="BV33">
        <v>9.0221793644425299E-2</v>
      </c>
      <c r="BW33">
        <v>5.2732432151222024E-2</v>
      </c>
      <c r="BX33">
        <v>2.4354858430861107E-2</v>
      </c>
      <c r="BY33">
        <v>8.2333231526934543E-4</v>
      </c>
      <c r="BZ33">
        <v>5.466414205762226E-3</v>
      </c>
      <c r="CA33">
        <v>0.13736816019926512</v>
      </c>
      <c r="CB33">
        <v>4.729117033208231E-3</v>
      </c>
      <c r="CC33">
        <v>2.3929390859763213E-3</v>
      </c>
      <c r="CD33">
        <v>2.0279608409832415E-3</v>
      </c>
      <c r="CE33">
        <v>6.6328687125155276E-3</v>
      </c>
      <c r="CF33">
        <v>2.4746879611395437E-2</v>
      </c>
      <c r="CG33">
        <v>2.7494091013123513E-3</v>
      </c>
      <c r="CH33">
        <v>5.8707389790715425E-4</v>
      </c>
      <c r="CI33">
        <v>1.0964394854256177E-3</v>
      </c>
      <c r="CJ33">
        <v>3.6560013793736773E-3</v>
      </c>
      <c r="CK33">
        <v>6.9500785168751522E-3</v>
      </c>
      <c r="CL33">
        <v>3.3553695520129149E-6</v>
      </c>
      <c r="CM33">
        <v>1.7112758941538544E-2</v>
      </c>
      <c r="CN33">
        <v>3.4273959777262938E-3</v>
      </c>
      <c r="CO33">
        <v>1.6555582578377148E-2</v>
      </c>
      <c r="CP33">
        <v>7.855162666091868E-3</v>
      </c>
      <c r="CQ33">
        <v>0</v>
      </c>
      <c r="CR33">
        <v>0</v>
      </c>
      <c r="CS33">
        <v>2.2241346196913134E-2</v>
      </c>
      <c r="CT33">
        <v>5.0688553220398218E-2</v>
      </c>
      <c r="CU33">
        <v>7.4739099769583093E-3</v>
      </c>
      <c r="CV33">
        <v>2.4218951030173352E-2</v>
      </c>
      <c r="CW33">
        <v>1.2566756349373742E-2</v>
      </c>
      <c r="CX33">
        <v>6.2001541144268511E-3</v>
      </c>
      <c r="CY33">
        <v>6.1425337088028825E-5</v>
      </c>
      <c r="CZ33">
        <v>2.4609427875542387E-3</v>
      </c>
      <c r="DA33">
        <v>4.462397835115419E-5</v>
      </c>
      <c r="DB33">
        <v>6.0991391849493724E-4</v>
      </c>
      <c r="DC33">
        <v>1.134049992389584E-4</v>
      </c>
      <c r="DD33">
        <v>9.9155157542880228E-4</v>
      </c>
      <c r="DE33">
        <v>3.1455846034635195E-5</v>
      </c>
      <c r="DF33">
        <v>4.4523109795959631E-4</v>
      </c>
      <c r="DG33">
        <v>6.7059613604748239E-4</v>
      </c>
      <c r="DH33">
        <v>1.1902720741593357E-4</v>
      </c>
      <c r="DI33">
        <v>1.1211498779136962E-2</v>
      </c>
      <c r="DJ33">
        <v>1.278911269917435E-2</v>
      </c>
      <c r="DK33">
        <v>1.3255149685048372E-3</v>
      </c>
      <c r="DL33">
        <v>1.8353539347025656E-4</v>
      </c>
    </row>
    <row r="34" spans="1:116" x14ac:dyDescent="0.4">
      <c r="A34">
        <v>33</v>
      </c>
      <c r="B34">
        <v>1.8361064593364709E-3</v>
      </c>
      <c r="C34">
        <v>5.2398821424688876E-4</v>
      </c>
      <c r="D34">
        <v>1.0190415183002814E-2</v>
      </c>
      <c r="E34">
        <v>1.5894179010209975E-4</v>
      </c>
      <c r="F34">
        <v>0.11335982612497611</v>
      </c>
      <c r="G34">
        <v>1.7409190708884918E-4</v>
      </c>
      <c r="H34">
        <v>2.3918588883896717E-2</v>
      </c>
      <c r="I34">
        <v>1.6822413531186054E-3</v>
      </c>
      <c r="J34">
        <v>5.7284297413530555E-3</v>
      </c>
      <c r="K34">
        <v>1.6986041316701943E-3</v>
      </c>
      <c r="L34">
        <v>3.1583221543307568E-3</v>
      </c>
      <c r="M34">
        <v>2.2513393050599823E-3</v>
      </c>
      <c r="N34">
        <v>1.8123475128923045E-3</v>
      </c>
      <c r="O34">
        <v>1.4845214015512277E-3</v>
      </c>
      <c r="P34">
        <v>1.3451607985485517E-4</v>
      </c>
      <c r="Q34">
        <v>4.6229177350536478E-4</v>
      </c>
      <c r="R34">
        <v>1.6188713223860292E-4</v>
      </c>
      <c r="S34">
        <v>1.485945170275645E-4</v>
      </c>
      <c r="T34">
        <v>2.902292889248364E-4</v>
      </c>
      <c r="U34">
        <v>3.4056974280910203E-4</v>
      </c>
      <c r="V34">
        <v>4.8498796351957108E-4</v>
      </c>
      <c r="W34">
        <v>1.0671450177524165E-3</v>
      </c>
      <c r="X34">
        <v>1.4566367562403188E-4</v>
      </c>
      <c r="Y34">
        <v>2.0368349870336427E-4</v>
      </c>
      <c r="Z34">
        <v>2.0000885444132658E-4</v>
      </c>
      <c r="AA34">
        <v>4.6913137433927216E-4</v>
      </c>
      <c r="AB34">
        <v>6.6693413458460794E-5</v>
      </c>
      <c r="AC34">
        <v>5.21639377548832E-4</v>
      </c>
      <c r="AD34">
        <v>3.3870363887650281E-6</v>
      </c>
      <c r="AE34">
        <v>2.2154251584058498E-4</v>
      </c>
      <c r="AF34">
        <v>4.239003958027064E-5</v>
      </c>
      <c r="AG34">
        <v>8.1339522968976397E-2</v>
      </c>
      <c r="AH34">
        <v>1.0189129125742751</v>
      </c>
      <c r="AI34">
        <v>1.3084779233864371E-3</v>
      </c>
      <c r="AJ34">
        <v>1.191099745169165E-3</v>
      </c>
      <c r="AK34">
        <v>1.4728155749067105E-3</v>
      </c>
      <c r="AL34">
        <v>7.0225029099555683E-3</v>
      </c>
      <c r="AM34">
        <v>6.3580912499565834E-4</v>
      </c>
      <c r="AN34">
        <v>5.4443223817878978E-5</v>
      </c>
      <c r="AO34">
        <v>9.2973801990625087E-3</v>
      </c>
      <c r="AP34">
        <v>5.0652058562309591E-4</v>
      </c>
      <c r="AQ34">
        <v>1.2922130034631933E-2</v>
      </c>
      <c r="AR34">
        <v>4.420527140767197E-4</v>
      </c>
      <c r="AS34">
        <v>6.2224221098001083E-3</v>
      </c>
      <c r="AT34">
        <v>3.1683343857343807E-4</v>
      </c>
      <c r="AU34">
        <v>2.0674295296941722E-3</v>
      </c>
      <c r="AV34">
        <v>1.50332673483169E-3</v>
      </c>
      <c r="AW34">
        <v>5.8046915705703851E-4</v>
      </c>
      <c r="AX34">
        <v>4.1606805613480348E-3</v>
      </c>
      <c r="AY34">
        <v>2.2372573853941175E-3</v>
      </c>
      <c r="AZ34">
        <v>2.6961041369231954E-4</v>
      </c>
      <c r="BA34">
        <v>4.5706502841966644E-3</v>
      </c>
      <c r="BB34">
        <v>1.1782955591747696E-3</v>
      </c>
      <c r="BC34">
        <v>9.2743223958295547E-3</v>
      </c>
      <c r="BD34">
        <v>1.3089554162385346E-3</v>
      </c>
      <c r="BE34">
        <v>5.2953916511712222E-4</v>
      </c>
      <c r="BF34">
        <v>6.5024451736071342E-4</v>
      </c>
      <c r="BG34">
        <v>6.0120433106196738E-4</v>
      </c>
      <c r="BH34">
        <v>1.382573728279703E-3</v>
      </c>
      <c r="BI34">
        <v>1.2828122031538797E-3</v>
      </c>
      <c r="BJ34">
        <v>3.0734427135119908E-4</v>
      </c>
      <c r="BK34">
        <v>5.7596483216172814E-3</v>
      </c>
      <c r="BL34">
        <v>5.6250193546290958E-4</v>
      </c>
      <c r="BM34">
        <v>6.7434223668752524E-4</v>
      </c>
      <c r="BN34">
        <v>5.661365914994684E-3</v>
      </c>
      <c r="BO34">
        <v>1.5231631891715124E-2</v>
      </c>
      <c r="BP34">
        <v>1.9667903942928657E-3</v>
      </c>
      <c r="BQ34">
        <v>3.6280585798341017E-3</v>
      </c>
      <c r="BR34">
        <v>6.2371182999276511E-3</v>
      </c>
      <c r="BS34">
        <v>1.0015356409330127E-2</v>
      </c>
      <c r="BT34">
        <v>5.8358592491593092E-3</v>
      </c>
      <c r="BU34">
        <v>4.2623983501063438E-3</v>
      </c>
      <c r="BV34">
        <v>8.2442080324962017E-2</v>
      </c>
      <c r="BW34">
        <v>6.7065858364803763E-2</v>
      </c>
      <c r="BX34">
        <v>2.4022021385751071E-2</v>
      </c>
      <c r="BY34">
        <v>9.620283982379027E-4</v>
      </c>
      <c r="BZ34">
        <v>5.1421798921323135E-3</v>
      </c>
      <c r="CA34">
        <v>8.1652138690633605E-2</v>
      </c>
      <c r="CB34">
        <v>3.1310570656174867E-3</v>
      </c>
      <c r="CC34">
        <v>2.6118550558429533E-3</v>
      </c>
      <c r="CD34">
        <v>2.3666795927967063E-3</v>
      </c>
      <c r="CE34">
        <v>5.496930488508224E-3</v>
      </c>
      <c r="CF34">
        <v>1.9811779339224705E-2</v>
      </c>
      <c r="CG34">
        <v>3.5278212574651855E-3</v>
      </c>
      <c r="CH34">
        <v>8.0062391340212063E-4</v>
      </c>
      <c r="CI34">
        <v>1.3929488834534692E-3</v>
      </c>
      <c r="CJ34">
        <v>6.7712735433952042E-3</v>
      </c>
      <c r="CK34">
        <v>1.2693002172883258E-2</v>
      </c>
      <c r="CL34">
        <v>2.4548573015712051E-6</v>
      </c>
      <c r="CM34">
        <v>2.066406778154832E-2</v>
      </c>
      <c r="CN34">
        <v>3.9669952058911306E-3</v>
      </c>
      <c r="CO34">
        <v>2.1653312877659876E-2</v>
      </c>
      <c r="CP34">
        <v>9.3453060119661792E-3</v>
      </c>
      <c r="CQ34">
        <v>0</v>
      </c>
      <c r="CR34">
        <v>0</v>
      </c>
      <c r="CS34">
        <v>2.4296087244790151E-2</v>
      </c>
      <c r="CT34">
        <v>7.7189462123223557E-2</v>
      </c>
      <c r="CU34">
        <v>1.0420152196535836E-2</v>
      </c>
      <c r="CV34">
        <v>3.9721629543174819E-2</v>
      </c>
      <c r="CW34">
        <v>9.9058136534757035E-3</v>
      </c>
      <c r="CX34">
        <v>6.7518699765124115E-3</v>
      </c>
      <c r="CY34">
        <v>8.2011876700639736E-5</v>
      </c>
      <c r="CZ34">
        <v>4.4399470419134255E-3</v>
      </c>
      <c r="DA34">
        <v>3.1185555659398316E-5</v>
      </c>
      <c r="DB34">
        <v>9.8917927146491931E-4</v>
      </c>
      <c r="DC34">
        <v>1.8539063498873806E-4</v>
      </c>
      <c r="DD34">
        <v>1.454193986058374E-3</v>
      </c>
      <c r="DE34">
        <v>4.3764125656316837E-5</v>
      </c>
      <c r="DF34">
        <v>4.9641492887978064E-4</v>
      </c>
      <c r="DG34">
        <v>8.0868063918959165E-4</v>
      </c>
      <c r="DH34">
        <v>1.4757611841454476E-4</v>
      </c>
      <c r="DI34">
        <v>8.2719513568636095E-3</v>
      </c>
      <c r="DJ34">
        <v>2.4000353283668917E-2</v>
      </c>
      <c r="DK34">
        <v>8.0621267661915616E-4</v>
      </c>
      <c r="DL34">
        <v>2.8204389972305289E-4</v>
      </c>
    </row>
    <row r="35" spans="1:116" x14ac:dyDescent="0.4">
      <c r="A35">
        <v>34</v>
      </c>
      <c r="B35">
        <v>1.9638031489067845E-3</v>
      </c>
      <c r="C35">
        <v>4.7611850493933653E-4</v>
      </c>
      <c r="D35">
        <v>5.1046546751502475E-3</v>
      </c>
      <c r="E35">
        <v>1.5102848171182518E-4</v>
      </c>
      <c r="F35">
        <v>4.7255519400062403E-2</v>
      </c>
      <c r="G35">
        <v>1.7107371128104268E-4</v>
      </c>
      <c r="H35">
        <v>1.0232640919926567E-2</v>
      </c>
      <c r="I35">
        <v>9.3540721063606648E-3</v>
      </c>
      <c r="J35">
        <v>4.6258839083197938E-2</v>
      </c>
      <c r="K35">
        <v>1.9622031413281775E-3</v>
      </c>
      <c r="L35">
        <v>3.2670503200008128E-3</v>
      </c>
      <c r="M35">
        <v>1.3744360928898648E-3</v>
      </c>
      <c r="N35">
        <v>3.2116281517713305E-3</v>
      </c>
      <c r="O35">
        <v>1.5444237357757058E-3</v>
      </c>
      <c r="P35">
        <v>1.1779354017351183E-4</v>
      </c>
      <c r="Q35">
        <v>4.9410444291908811E-4</v>
      </c>
      <c r="R35">
        <v>1.6161326063330285E-4</v>
      </c>
      <c r="S35">
        <v>1.6128070833650775E-4</v>
      </c>
      <c r="T35">
        <v>3.1850007145139291E-4</v>
      </c>
      <c r="U35">
        <v>1.0222195120445708E-3</v>
      </c>
      <c r="V35">
        <v>6.4825333371822699E-4</v>
      </c>
      <c r="W35">
        <v>9.7495034820692774E-4</v>
      </c>
      <c r="X35">
        <v>9.8462720436367593E-5</v>
      </c>
      <c r="Y35">
        <v>4.6684415172713591E-4</v>
      </c>
      <c r="Z35">
        <v>5.7826050677056023E-4</v>
      </c>
      <c r="AA35">
        <v>8.4915037020710685E-5</v>
      </c>
      <c r="AB35">
        <v>6.0632249740032086E-5</v>
      </c>
      <c r="AC35">
        <v>3.0847229470680324E-4</v>
      </c>
      <c r="AD35">
        <v>3.0705097067321062E-6</v>
      </c>
      <c r="AE35">
        <v>1.8777303331993472E-4</v>
      </c>
      <c r="AF35">
        <v>3.3401125239487849E-5</v>
      </c>
      <c r="AG35">
        <v>0.11458810244314684</v>
      </c>
      <c r="AH35">
        <v>3.0169250609724308E-3</v>
      </c>
      <c r="AI35">
        <v>1.0236808248955567</v>
      </c>
      <c r="AJ35">
        <v>1.0559199013798141E-2</v>
      </c>
      <c r="AK35">
        <v>5.6909538477684053E-3</v>
      </c>
      <c r="AL35">
        <v>4.3299265528719431E-3</v>
      </c>
      <c r="AM35">
        <v>1.1025842959505195E-3</v>
      </c>
      <c r="AN35">
        <v>6.074052315166758E-5</v>
      </c>
      <c r="AO35">
        <v>1.4606793599301223E-2</v>
      </c>
      <c r="AP35">
        <v>8.3882100954876858E-4</v>
      </c>
      <c r="AQ35">
        <v>6.0194668990664838E-3</v>
      </c>
      <c r="AR35">
        <v>5.3395105051030228E-4</v>
      </c>
      <c r="AS35">
        <v>1.017385920863446E-3</v>
      </c>
      <c r="AT35">
        <v>2.1392031051501912E-4</v>
      </c>
      <c r="AU35">
        <v>1.4308371824128386E-3</v>
      </c>
      <c r="AV35">
        <v>6.7603508752413883E-4</v>
      </c>
      <c r="AW35">
        <v>3.7376549878800664E-4</v>
      </c>
      <c r="AX35">
        <v>3.5262962644623205E-3</v>
      </c>
      <c r="AY35">
        <v>1.6811244762194764E-3</v>
      </c>
      <c r="AZ35">
        <v>3.4834489754324112E-4</v>
      </c>
      <c r="BA35">
        <v>2.4721987714636028E-2</v>
      </c>
      <c r="BB35">
        <v>6.0689123637934549E-4</v>
      </c>
      <c r="BC35">
        <v>3.5949504380904857E-3</v>
      </c>
      <c r="BD35">
        <v>1.3504807252469717E-3</v>
      </c>
      <c r="BE35">
        <v>9.0055093299530142E-4</v>
      </c>
      <c r="BF35">
        <v>9.0661052672648716E-4</v>
      </c>
      <c r="BG35">
        <v>7.9010240860953151E-4</v>
      </c>
      <c r="BH35">
        <v>1.6819525594141279E-3</v>
      </c>
      <c r="BI35">
        <v>2.5161371706984934E-3</v>
      </c>
      <c r="BJ35">
        <v>3.2267061198630625E-4</v>
      </c>
      <c r="BK35">
        <v>5.6467951617075844E-3</v>
      </c>
      <c r="BL35">
        <v>5.7914166277883076E-4</v>
      </c>
      <c r="BM35">
        <v>3.49454996623538E-4</v>
      </c>
      <c r="BN35">
        <v>2.2205102450005159E-2</v>
      </c>
      <c r="BO35">
        <v>5.9244192267158741E-2</v>
      </c>
      <c r="BP35">
        <v>1.9122527485963527E-2</v>
      </c>
      <c r="BQ35">
        <v>1.9576717555355068E-2</v>
      </c>
      <c r="BR35">
        <v>8.3846028043503291E-3</v>
      </c>
      <c r="BS35">
        <v>5.7618546215523116E-3</v>
      </c>
      <c r="BT35">
        <v>4.2597349412872932E-3</v>
      </c>
      <c r="BU35">
        <v>3.8705980083813974E-3</v>
      </c>
      <c r="BV35">
        <v>4.5761924557916576E-2</v>
      </c>
      <c r="BW35">
        <v>5.3857455709664208E-2</v>
      </c>
      <c r="BX35">
        <v>2.0402071907380272E-2</v>
      </c>
      <c r="BY35">
        <v>1.0873506123407802E-3</v>
      </c>
      <c r="BZ35">
        <v>6.3196756012377214E-3</v>
      </c>
      <c r="CA35">
        <v>7.2325070975790717E-2</v>
      </c>
      <c r="CB35">
        <v>3.4003620183719486E-3</v>
      </c>
      <c r="CC35">
        <v>1.0877320370415236E-2</v>
      </c>
      <c r="CD35">
        <v>2.6771815158849392E-3</v>
      </c>
      <c r="CE35">
        <v>6.2577102276409448E-3</v>
      </c>
      <c r="CF35">
        <v>2.9660952319481629E-2</v>
      </c>
      <c r="CG35">
        <v>8.6676107219853318E-3</v>
      </c>
      <c r="CH35">
        <v>1.1827085984914489E-3</v>
      </c>
      <c r="CI35">
        <v>3.065504950275627E-3</v>
      </c>
      <c r="CJ35">
        <v>2.1558601120876826E-2</v>
      </c>
      <c r="CK35">
        <v>1.3021266390730084E-2</v>
      </c>
      <c r="CL35">
        <v>2.0024700524253263E-6</v>
      </c>
      <c r="CM35">
        <v>2.8433892666077477E-2</v>
      </c>
      <c r="CN35">
        <v>3.5385199491840946E-3</v>
      </c>
      <c r="CO35">
        <v>2.7832709455810647E-2</v>
      </c>
      <c r="CP35">
        <v>1.1554734344944051E-2</v>
      </c>
      <c r="CQ35">
        <v>0</v>
      </c>
      <c r="CR35">
        <v>0</v>
      </c>
      <c r="CS35">
        <v>4.1993680317336371E-2</v>
      </c>
      <c r="CT35">
        <v>8.5870017118858943E-2</v>
      </c>
      <c r="CU35">
        <v>1.2201629503870564E-2</v>
      </c>
      <c r="CV35">
        <v>2.5053009780195919E-2</v>
      </c>
      <c r="CW35">
        <v>1.166219516183948E-2</v>
      </c>
      <c r="CX35">
        <v>9.5220925922184889E-3</v>
      </c>
      <c r="CY35">
        <v>1.2195290798064504E-4</v>
      </c>
      <c r="CZ35">
        <v>8.6832559260079968E-3</v>
      </c>
      <c r="DA35">
        <v>4.2380004691925258E-5</v>
      </c>
      <c r="DB35">
        <v>1.1437305128430678E-3</v>
      </c>
      <c r="DC35">
        <v>1.7880139880110198E-4</v>
      </c>
      <c r="DD35">
        <v>1.7071974181142409E-3</v>
      </c>
      <c r="DE35">
        <v>5.8063017483985515E-5</v>
      </c>
      <c r="DF35">
        <v>6.5183269967665578E-4</v>
      </c>
      <c r="DG35">
        <v>1.354702768311017E-3</v>
      </c>
      <c r="DH35">
        <v>4.2488775699023676E-4</v>
      </c>
      <c r="DI35">
        <v>8.628706128976784E-3</v>
      </c>
      <c r="DJ35">
        <v>1.9374140640315552E-2</v>
      </c>
      <c r="DK35">
        <v>1.0169035823341225E-3</v>
      </c>
      <c r="DL35">
        <v>7.0497178432945868E-4</v>
      </c>
    </row>
    <row r="36" spans="1:116" x14ac:dyDescent="0.4">
      <c r="A36">
        <v>35</v>
      </c>
      <c r="B36">
        <v>2.2091137418212168E-3</v>
      </c>
      <c r="C36">
        <v>5.4524962042909128E-4</v>
      </c>
      <c r="D36">
        <v>2.3036564757697017E-3</v>
      </c>
      <c r="E36">
        <v>1.7937096658119717E-4</v>
      </c>
      <c r="F36">
        <v>2.2407820012139081E-3</v>
      </c>
      <c r="G36">
        <v>1.8912966373204734E-4</v>
      </c>
      <c r="H36">
        <v>1.012458744646598E-3</v>
      </c>
      <c r="I36">
        <v>3.0052367195031559E-3</v>
      </c>
      <c r="J36">
        <v>2.3071790328984751E-2</v>
      </c>
      <c r="K36">
        <v>2.7169234038713348E-3</v>
      </c>
      <c r="L36">
        <v>3.5563330644570157E-3</v>
      </c>
      <c r="M36">
        <v>1.1914845563339332E-3</v>
      </c>
      <c r="N36">
        <v>6.0105255333928343E-3</v>
      </c>
      <c r="O36">
        <v>2.1466009108802647E-3</v>
      </c>
      <c r="P36">
        <v>1.1705225868524445E-4</v>
      </c>
      <c r="Q36">
        <v>5.6722064049124978E-4</v>
      </c>
      <c r="R36">
        <v>1.5494609395820842E-4</v>
      </c>
      <c r="S36">
        <v>1.8132884796574381E-4</v>
      </c>
      <c r="T36">
        <v>2.934265936595929E-4</v>
      </c>
      <c r="U36">
        <v>8.5676200958554086E-4</v>
      </c>
      <c r="V36">
        <v>7.5560150025965277E-4</v>
      </c>
      <c r="W36">
        <v>8.8795723280998785E-4</v>
      </c>
      <c r="X36">
        <v>1.9734143236091144E-4</v>
      </c>
      <c r="Y36">
        <v>2.2875870141548146E-4</v>
      </c>
      <c r="Z36">
        <v>3.4129327138182625E-4</v>
      </c>
      <c r="AA36">
        <v>6.4754316779271071E-4</v>
      </c>
      <c r="AB36">
        <v>5.9608367884860652E-5</v>
      </c>
      <c r="AC36">
        <v>6.9033716717047263E-4</v>
      </c>
      <c r="AD36">
        <v>9.8380973118008103E-6</v>
      </c>
      <c r="AE36">
        <v>2.0921938160000067E-4</v>
      </c>
      <c r="AF36">
        <v>2.9786648433363061E-5</v>
      </c>
      <c r="AG36">
        <v>4.5615574306336329E-3</v>
      </c>
      <c r="AH36">
        <v>1.1625633273909697E-3</v>
      </c>
      <c r="AI36">
        <v>3.6566960291766377E-2</v>
      </c>
      <c r="AJ36">
        <v>1.0227005485431824</v>
      </c>
      <c r="AK36">
        <v>8.8634227704683533E-3</v>
      </c>
      <c r="AL36">
        <v>2.9152524944898563E-3</v>
      </c>
      <c r="AM36">
        <v>7.612192279311343E-4</v>
      </c>
      <c r="AN36">
        <v>8.4697251665326198E-5</v>
      </c>
      <c r="AO36">
        <v>1.4040181900243628E-2</v>
      </c>
      <c r="AP36">
        <v>6.2349236237305573E-4</v>
      </c>
      <c r="AQ36">
        <v>1.7159800974126387E-2</v>
      </c>
      <c r="AR36">
        <v>5.2245192328552437E-4</v>
      </c>
      <c r="AS36">
        <v>9.3974437350224005E-4</v>
      </c>
      <c r="AT36">
        <v>2.0423327236063454E-4</v>
      </c>
      <c r="AU36">
        <v>1.3137708065392366E-3</v>
      </c>
      <c r="AV36">
        <v>7.4598275675786673E-4</v>
      </c>
      <c r="AW36">
        <v>3.5121226434088159E-4</v>
      </c>
      <c r="AX36">
        <v>2.3523699340651707E-3</v>
      </c>
      <c r="AY36">
        <v>3.3245552738547473E-3</v>
      </c>
      <c r="AZ36">
        <v>2.1867905106361034E-4</v>
      </c>
      <c r="BA36">
        <v>3.5172434923357158E-3</v>
      </c>
      <c r="BB36">
        <v>6.8017380700419281E-4</v>
      </c>
      <c r="BC36">
        <v>2.3371376282919046E-3</v>
      </c>
      <c r="BD36">
        <v>1.2015474256319052E-3</v>
      </c>
      <c r="BE36">
        <v>1.0972860295084888E-3</v>
      </c>
      <c r="BF36">
        <v>1.0054477941791626E-3</v>
      </c>
      <c r="BG36">
        <v>1.0827912354522775E-3</v>
      </c>
      <c r="BH36">
        <v>2.3215560328923739E-3</v>
      </c>
      <c r="BI36">
        <v>1.8997148218555763E-3</v>
      </c>
      <c r="BJ36">
        <v>3.0204195894738652E-4</v>
      </c>
      <c r="BK36">
        <v>5.3908262987940143E-3</v>
      </c>
      <c r="BL36">
        <v>1.184343690679138E-3</v>
      </c>
      <c r="BM36">
        <v>7.0225625498252116E-4</v>
      </c>
      <c r="BN36">
        <v>8.1181042135524233E-3</v>
      </c>
      <c r="BO36">
        <v>2.1804544817009913E-2</v>
      </c>
      <c r="BP36">
        <v>9.4844249223360738E-3</v>
      </c>
      <c r="BQ36">
        <v>1.0976657019068945E-2</v>
      </c>
      <c r="BR36">
        <v>5.5608659720729845E-3</v>
      </c>
      <c r="BS36">
        <v>5.2969989514248068E-3</v>
      </c>
      <c r="BT36">
        <v>4.7688982145297105E-3</v>
      </c>
      <c r="BU36">
        <v>3.3755257880826494E-3</v>
      </c>
      <c r="BV36">
        <v>4.0356968680383361E-2</v>
      </c>
      <c r="BW36">
        <v>4.9084283358401475E-2</v>
      </c>
      <c r="BX36">
        <v>1.9994959584132516E-2</v>
      </c>
      <c r="BY36">
        <v>2.224256208895306E-3</v>
      </c>
      <c r="BZ36">
        <v>1.3728568772835875E-2</v>
      </c>
      <c r="CA36">
        <v>5.2861330423051682E-2</v>
      </c>
      <c r="CB36">
        <v>4.0197744728603579E-3</v>
      </c>
      <c r="CC36">
        <v>1.0319586543192033E-2</v>
      </c>
      <c r="CD36">
        <v>6.1232179871873261E-3</v>
      </c>
      <c r="CE36">
        <v>8.0228500363872073E-3</v>
      </c>
      <c r="CF36">
        <v>9.4641271688766196E-2</v>
      </c>
      <c r="CG36">
        <v>8.5810677788014326E-3</v>
      </c>
      <c r="CH36">
        <v>1.2388429557136263E-3</v>
      </c>
      <c r="CI36">
        <v>2.1503171787275962E-3</v>
      </c>
      <c r="CJ36">
        <v>1.6667010096273003E-2</v>
      </c>
      <c r="CK36">
        <v>1.7970983126256349E-2</v>
      </c>
      <c r="CL36">
        <v>2.0992560848783752E-6</v>
      </c>
      <c r="CM36">
        <v>2.5634610632546614E-2</v>
      </c>
      <c r="CN36">
        <v>2.8691856487553409E-3</v>
      </c>
      <c r="CO36">
        <v>2.4479255278347205E-2</v>
      </c>
      <c r="CP36">
        <v>1.4418511381759787E-2</v>
      </c>
      <c r="CQ36">
        <v>0</v>
      </c>
      <c r="CR36">
        <v>0</v>
      </c>
      <c r="CS36">
        <v>3.472033318595006E-2</v>
      </c>
      <c r="CT36">
        <v>0.15952536069868811</v>
      </c>
      <c r="CU36">
        <v>1.7103082451072414E-2</v>
      </c>
      <c r="CV36">
        <v>4.5575068684990686E-2</v>
      </c>
      <c r="CW36">
        <v>1.8949425044125077E-2</v>
      </c>
      <c r="CX36">
        <v>2.1478775611237705E-2</v>
      </c>
      <c r="CY36">
        <v>1.1336657416177297E-4</v>
      </c>
      <c r="CZ36">
        <v>1.0256843651454134E-2</v>
      </c>
      <c r="DA36">
        <v>2.4993559750866331E-5</v>
      </c>
      <c r="DB36">
        <v>1.4491554835222098E-3</v>
      </c>
      <c r="DC36">
        <v>2.4560578255724674E-4</v>
      </c>
      <c r="DD36">
        <v>1.1445453935332401E-3</v>
      </c>
      <c r="DE36">
        <v>5.2449097270306154E-5</v>
      </c>
      <c r="DF36">
        <v>8.0381173257465814E-4</v>
      </c>
      <c r="DG36">
        <v>1.3942798401136393E-3</v>
      </c>
      <c r="DH36">
        <v>4.8834333706975494E-4</v>
      </c>
      <c r="DI36">
        <v>6.4060351261334978E-3</v>
      </c>
      <c r="DJ36">
        <v>2.2956544359510937E-2</v>
      </c>
      <c r="DK36">
        <v>8.2316091584524532E-4</v>
      </c>
      <c r="DL36">
        <v>1.1458321855036537E-3</v>
      </c>
    </row>
    <row r="37" spans="1:116" x14ac:dyDescent="0.4">
      <c r="A37">
        <v>36</v>
      </c>
      <c r="B37">
        <v>2.0420895367477387E-3</v>
      </c>
      <c r="C37">
        <v>5.4169579901917387E-4</v>
      </c>
      <c r="D37">
        <v>1.9596495899626282E-3</v>
      </c>
      <c r="E37">
        <v>1.6186823798253363E-4</v>
      </c>
      <c r="F37">
        <v>2.6918804388962763E-3</v>
      </c>
      <c r="G37">
        <v>1.7452788851717824E-4</v>
      </c>
      <c r="H37">
        <v>1.0180356049914892E-3</v>
      </c>
      <c r="I37">
        <v>1.5671676612060816E-3</v>
      </c>
      <c r="J37">
        <v>4.4382976729768495E-3</v>
      </c>
      <c r="K37">
        <v>1.5863005891137011E-3</v>
      </c>
      <c r="L37">
        <v>2.0291066677449519E-3</v>
      </c>
      <c r="M37">
        <v>1.0649097796993669E-3</v>
      </c>
      <c r="N37">
        <v>2.113324125573557E-3</v>
      </c>
      <c r="O37">
        <v>2.1889949945720099E-3</v>
      </c>
      <c r="P37">
        <v>1.0770938328343268E-4</v>
      </c>
      <c r="Q37">
        <v>4.8171762473591469E-4</v>
      </c>
      <c r="R37">
        <v>1.4217571311928335E-4</v>
      </c>
      <c r="S37">
        <v>1.631164147622487E-4</v>
      </c>
      <c r="T37">
        <v>2.7594097552060306E-4</v>
      </c>
      <c r="U37">
        <v>5.2352019580073573E-4</v>
      </c>
      <c r="V37">
        <v>5.8807651932977871E-4</v>
      </c>
      <c r="W37">
        <v>8.4015898756419679E-4</v>
      </c>
      <c r="X37">
        <v>2.3541146834836894E-4</v>
      </c>
      <c r="Y37">
        <v>2.7328332715708222E-4</v>
      </c>
      <c r="Z37">
        <v>4.2673753429517652E-4</v>
      </c>
      <c r="AA37">
        <v>6.8852315585964064E-4</v>
      </c>
      <c r="AB37">
        <v>6.2892430908701553E-4</v>
      </c>
      <c r="AC37">
        <v>1.0520214680442496E-3</v>
      </c>
      <c r="AD37">
        <v>2.0249340405932865E-5</v>
      </c>
      <c r="AE37">
        <v>3.4352021233726793E-4</v>
      </c>
      <c r="AF37">
        <v>9.8367721489771764E-5</v>
      </c>
      <c r="AG37">
        <v>4.3743625290100681E-3</v>
      </c>
      <c r="AH37">
        <v>1.1301136912452755E-3</v>
      </c>
      <c r="AI37">
        <v>3.5240394412477408E-2</v>
      </c>
      <c r="AJ37">
        <v>1.5952916213927033E-2</v>
      </c>
      <c r="AK37">
        <v>1.0376843440908552</v>
      </c>
      <c r="AL37">
        <v>2.0827831121809763E-3</v>
      </c>
      <c r="AM37">
        <v>7.7191174023170039E-4</v>
      </c>
      <c r="AN37">
        <v>8.7216148854369911E-5</v>
      </c>
      <c r="AO37">
        <v>7.6309996595964697E-3</v>
      </c>
      <c r="AP37">
        <v>6.5867826078121444E-4</v>
      </c>
      <c r="AQ37">
        <v>2.0754788944311309E-2</v>
      </c>
      <c r="AR37">
        <v>4.0613218221262213E-4</v>
      </c>
      <c r="AS37">
        <v>9.5336157551860945E-4</v>
      </c>
      <c r="AT37">
        <v>2.3231222849716984E-4</v>
      </c>
      <c r="AU37">
        <v>1.3752340140118029E-3</v>
      </c>
      <c r="AV37">
        <v>1.0428085507918298E-3</v>
      </c>
      <c r="AW37">
        <v>4.9176746897488263E-4</v>
      </c>
      <c r="AX37">
        <v>2.1073659966767831E-3</v>
      </c>
      <c r="AY37">
        <v>1.5978191025356561E-3</v>
      </c>
      <c r="AZ37">
        <v>2.0075772356268796E-4</v>
      </c>
      <c r="BA37">
        <v>3.2567340169960333E-3</v>
      </c>
      <c r="BB37">
        <v>5.2623201665381262E-4</v>
      </c>
      <c r="BC37">
        <v>2.0497855617334906E-3</v>
      </c>
      <c r="BD37">
        <v>1.3129253636105353E-3</v>
      </c>
      <c r="BE37">
        <v>7.1295083456208985E-4</v>
      </c>
      <c r="BF37">
        <v>7.9616482051964672E-4</v>
      </c>
      <c r="BG37">
        <v>8.7978985024418578E-4</v>
      </c>
      <c r="BH37">
        <v>3.4803420387853287E-3</v>
      </c>
      <c r="BI37">
        <v>2.0362387279057267E-3</v>
      </c>
      <c r="BJ37">
        <v>3.6679412963930389E-4</v>
      </c>
      <c r="BK37">
        <v>8.053241125144852E-3</v>
      </c>
      <c r="BL37">
        <v>1.1857061087092963E-3</v>
      </c>
      <c r="BM37">
        <v>7.4488159297205218E-4</v>
      </c>
      <c r="BN37">
        <v>3.8154334802797019E-3</v>
      </c>
      <c r="BO37">
        <v>1.0355388023999473E-2</v>
      </c>
      <c r="BP37">
        <v>1.6197477508217433E-3</v>
      </c>
      <c r="BQ37">
        <v>4.2141005833915115E-3</v>
      </c>
      <c r="BR37">
        <v>6.7632892547574664E-3</v>
      </c>
      <c r="BS37">
        <v>4.9592113772555391E-3</v>
      </c>
      <c r="BT37">
        <v>4.8376236949083939E-3</v>
      </c>
      <c r="BU37">
        <v>2.6510531908099499E-3</v>
      </c>
      <c r="BV37">
        <v>3.6441967342762151E-2</v>
      </c>
      <c r="BW37">
        <v>5.5421501512659517E-2</v>
      </c>
      <c r="BX37">
        <v>2.1372241569422495E-2</v>
      </c>
      <c r="BY37">
        <v>1.3018683853422547E-3</v>
      </c>
      <c r="BZ37">
        <v>1.1039582423360358E-2</v>
      </c>
      <c r="CA37">
        <v>3.117682538200078E-2</v>
      </c>
      <c r="CB37">
        <v>2.0240306614154081E-3</v>
      </c>
      <c r="CC37">
        <v>2.9364837496625678E-3</v>
      </c>
      <c r="CD37">
        <v>3.4745421636578956E-3</v>
      </c>
      <c r="CE37">
        <v>7.0399249242400434E-3</v>
      </c>
      <c r="CF37">
        <v>3.0081868204546093E-2</v>
      </c>
      <c r="CG37">
        <v>5.349194770135614E-3</v>
      </c>
      <c r="CH37">
        <v>9.5562516432599973E-4</v>
      </c>
      <c r="CI37">
        <v>1.36768812397917E-3</v>
      </c>
      <c r="CJ37">
        <v>1.0604286565197329E-2</v>
      </c>
      <c r="CK37">
        <v>1.7296382714058575E-2</v>
      </c>
      <c r="CL37">
        <v>2.288908065747223E-6</v>
      </c>
      <c r="CM37">
        <v>2.1869723769947568E-2</v>
      </c>
      <c r="CN37">
        <v>2.128453602650484E-3</v>
      </c>
      <c r="CO37">
        <v>2.2739377662518732E-2</v>
      </c>
      <c r="CP37">
        <v>1.2115401510413366E-2</v>
      </c>
      <c r="CQ37">
        <v>0</v>
      </c>
      <c r="CR37">
        <v>0</v>
      </c>
      <c r="CS37">
        <v>3.0275965080713219E-2</v>
      </c>
      <c r="CT37">
        <v>0.13988193664777673</v>
      </c>
      <c r="CU37">
        <v>1.7649847642761209E-2</v>
      </c>
      <c r="CV37">
        <v>3.9009914599203784E-2</v>
      </c>
      <c r="CW37">
        <v>1.2323279327542458E-2</v>
      </c>
      <c r="CX37">
        <v>1.0597158573528987E-2</v>
      </c>
      <c r="CY37">
        <v>1.225554694694855E-4</v>
      </c>
      <c r="CZ37">
        <v>3.9516476840974184E-3</v>
      </c>
      <c r="DA37">
        <v>2.2765862878024308E-5</v>
      </c>
      <c r="DB37">
        <v>1.8392148044978785E-3</v>
      </c>
      <c r="DC37">
        <v>2.9739827763351816E-4</v>
      </c>
      <c r="DD37">
        <v>1.8028419027163081E-3</v>
      </c>
      <c r="DE37">
        <v>6.2536153917789578E-5</v>
      </c>
      <c r="DF37">
        <v>6.4346270156480422E-4</v>
      </c>
      <c r="DG37">
        <v>1.0966151990933748E-3</v>
      </c>
      <c r="DH37">
        <v>3.5164569511208078E-4</v>
      </c>
      <c r="DI37">
        <v>8.0542237380848997E-3</v>
      </c>
      <c r="DJ37">
        <v>1.6537499941682483E-2</v>
      </c>
      <c r="DK37">
        <v>7.1031261126668999E-4</v>
      </c>
      <c r="DL37">
        <v>6.1560067567159821E-4</v>
      </c>
    </row>
    <row r="38" spans="1:116" x14ac:dyDescent="0.4">
      <c r="A38">
        <v>37</v>
      </c>
      <c r="B38">
        <v>7.8943561717288767E-4</v>
      </c>
      <c r="C38">
        <v>2.0188009274931876E-4</v>
      </c>
      <c r="D38">
        <v>5.6435249702852408E-4</v>
      </c>
      <c r="E38">
        <v>8.4790922989072859E-5</v>
      </c>
      <c r="F38">
        <v>3.9619398625108116E-4</v>
      </c>
      <c r="G38">
        <v>1.3269357312108802E-4</v>
      </c>
      <c r="H38">
        <v>2.9032618194621036E-4</v>
      </c>
      <c r="I38">
        <v>1.549504904145346E-3</v>
      </c>
      <c r="J38">
        <v>4.401278233428952E-2</v>
      </c>
      <c r="K38">
        <v>1.166122196950625E-3</v>
      </c>
      <c r="L38">
        <v>1.2751356884899631E-3</v>
      </c>
      <c r="M38">
        <v>1.1970303915716171E-3</v>
      </c>
      <c r="N38">
        <v>1.3188283170337198E-3</v>
      </c>
      <c r="O38">
        <v>7.5862302137283801E-4</v>
      </c>
      <c r="P38">
        <v>5.4579970404629747E-5</v>
      </c>
      <c r="Q38">
        <v>2.266240992145202E-4</v>
      </c>
      <c r="R38">
        <v>6.2926833394065699E-5</v>
      </c>
      <c r="S38">
        <v>2.2828482188587209E-4</v>
      </c>
      <c r="T38">
        <v>1.1846110135061093E-4</v>
      </c>
      <c r="U38">
        <v>6.7860222521576872E-4</v>
      </c>
      <c r="V38">
        <v>3.7923364512108712E-4</v>
      </c>
      <c r="W38">
        <v>3.086151770700968E-4</v>
      </c>
      <c r="X38">
        <v>3.9641851682775969E-5</v>
      </c>
      <c r="Y38">
        <v>7.88970612376862E-5</v>
      </c>
      <c r="Z38">
        <v>1.0734919686386328E-4</v>
      </c>
      <c r="AA38">
        <v>3.4970698726058118E-5</v>
      </c>
      <c r="AB38">
        <v>1.8716477502483099E-5</v>
      </c>
      <c r="AC38">
        <v>9.6961206510507393E-5</v>
      </c>
      <c r="AD38">
        <v>1.1231367634784569E-6</v>
      </c>
      <c r="AE38">
        <v>4.083212858634439E-5</v>
      </c>
      <c r="AF38">
        <v>8.5955654394539021E-6</v>
      </c>
      <c r="AG38">
        <v>2.9997622891218248E-4</v>
      </c>
      <c r="AH38">
        <v>7.3678824653742659E-4</v>
      </c>
      <c r="AI38">
        <v>2.047168153777392E-4</v>
      </c>
      <c r="AJ38">
        <v>3.0779008325575115E-4</v>
      </c>
      <c r="AK38">
        <v>4.9580224335021926E-4</v>
      </c>
      <c r="AL38">
        <v>1.0333496450075295</v>
      </c>
      <c r="AM38">
        <v>2.4372776423295907E-4</v>
      </c>
      <c r="AN38">
        <v>2.1596861748445471E-5</v>
      </c>
      <c r="AO38">
        <v>5.2598124636605041E-3</v>
      </c>
      <c r="AP38">
        <v>3.8343930555074661E-4</v>
      </c>
      <c r="AQ38">
        <v>1.413422635466955E-3</v>
      </c>
      <c r="AR38">
        <v>2.8323470462001809E-4</v>
      </c>
      <c r="AS38">
        <v>3.1758773906196081E-4</v>
      </c>
      <c r="AT38">
        <v>8.7750168776430621E-5</v>
      </c>
      <c r="AU38">
        <v>6.7491163513796104E-4</v>
      </c>
      <c r="AV38">
        <v>2.7418006550807835E-4</v>
      </c>
      <c r="AW38">
        <v>1.5765642572600704E-4</v>
      </c>
      <c r="AX38">
        <v>3.25241503286022E-3</v>
      </c>
      <c r="AY38">
        <v>7.6872565506314657E-4</v>
      </c>
      <c r="AZ38">
        <v>9.2854147391086887E-5</v>
      </c>
      <c r="BA38">
        <v>1.4481676213285231E-3</v>
      </c>
      <c r="BB38">
        <v>4.8377036405926099E-4</v>
      </c>
      <c r="BC38">
        <v>7.2186710286298208E-4</v>
      </c>
      <c r="BD38">
        <v>4.3707366160639798E-4</v>
      </c>
      <c r="BE38">
        <v>3.249444808156781E-4</v>
      </c>
      <c r="BF38">
        <v>3.6493879182227169E-4</v>
      </c>
      <c r="BG38">
        <v>3.2861679293282769E-4</v>
      </c>
      <c r="BH38">
        <v>4.9392254209701337E-4</v>
      </c>
      <c r="BI38">
        <v>4.7678794195519397E-4</v>
      </c>
      <c r="BJ38">
        <v>1.1938571246799058E-4</v>
      </c>
      <c r="BK38">
        <v>2.9712304647350435E-3</v>
      </c>
      <c r="BL38">
        <v>2.5392919105338304E-4</v>
      </c>
      <c r="BM38">
        <v>1.3818693672274765E-4</v>
      </c>
      <c r="BN38">
        <v>2.8825334971688448E-3</v>
      </c>
      <c r="BO38">
        <v>7.8081814669042184E-3</v>
      </c>
      <c r="BP38">
        <v>3.2689594152186378E-3</v>
      </c>
      <c r="BQ38">
        <v>3.0661156433029169E-3</v>
      </c>
      <c r="BR38">
        <v>2.3145140493111222E-3</v>
      </c>
      <c r="BS38">
        <v>3.5060648002544458E-3</v>
      </c>
      <c r="BT38">
        <v>2.9719011983884128E-3</v>
      </c>
      <c r="BU38">
        <v>1.6793924540365317E-3</v>
      </c>
      <c r="BV38">
        <v>2.3554641541188685E-2</v>
      </c>
      <c r="BW38">
        <v>1.7909449021588641E-2</v>
      </c>
      <c r="BX38">
        <v>5.8765136995236542E-3</v>
      </c>
      <c r="BY38">
        <v>2.1555608924881914E-3</v>
      </c>
      <c r="BZ38">
        <v>4.0296417597878919E-3</v>
      </c>
      <c r="CA38">
        <v>1.2212714126240837E-2</v>
      </c>
      <c r="CB38">
        <v>8.8908555917141128E-4</v>
      </c>
      <c r="CC38">
        <v>2.7895978196778473E-3</v>
      </c>
      <c r="CD38">
        <v>1.0003719240611201E-3</v>
      </c>
      <c r="CE38">
        <v>1.6667906998418377E-3</v>
      </c>
      <c r="CF38">
        <v>1.1117691010166995E-2</v>
      </c>
      <c r="CG38">
        <v>1.2258722756489319E-3</v>
      </c>
      <c r="CH38">
        <v>3.0082737943255882E-4</v>
      </c>
      <c r="CI38">
        <v>4.0206142264837268E-4</v>
      </c>
      <c r="CJ38">
        <v>2.3160702315574589E-3</v>
      </c>
      <c r="CK38">
        <v>5.220661061431842E-3</v>
      </c>
      <c r="CL38">
        <v>5.770685003952526E-7</v>
      </c>
      <c r="CM38">
        <v>9.6326640121058276E-3</v>
      </c>
      <c r="CN38">
        <v>1.0187232583485852E-3</v>
      </c>
      <c r="CO38">
        <v>9.5621241180532477E-3</v>
      </c>
      <c r="CP38">
        <v>1.0523303090586635E-2</v>
      </c>
      <c r="CQ38">
        <v>0</v>
      </c>
      <c r="CR38">
        <v>0</v>
      </c>
      <c r="CS38">
        <v>2.0201598133244372E-2</v>
      </c>
      <c r="CT38">
        <v>3.1049350355885522E-2</v>
      </c>
      <c r="CU38">
        <v>4.0115007582556253E-3</v>
      </c>
      <c r="CV38">
        <v>9.1573795040586093E-3</v>
      </c>
      <c r="CW38">
        <v>2.5658603961764581E-3</v>
      </c>
      <c r="CX38">
        <v>3.4827980859244295E-3</v>
      </c>
      <c r="CY38">
        <v>3.0450545727714739E-5</v>
      </c>
      <c r="CZ38">
        <v>2.4990435280474125E-3</v>
      </c>
      <c r="DA38">
        <v>8.0593249339988193E-6</v>
      </c>
      <c r="DB38">
        <v>8.4127637520683843E-4</v>
      </c>
      <c r="DC38">
        <v>8.5567441120936236E-5</v>
      </c>
      <c r="DD38">
        <v>2.3258542205309351E-4</v>
      </c>
      <c r="DE38">
        <v>1.2952383214969964E-5</v>
      </c>
      <c r="DF38">
        <v>2.0026920840940764E-4</v>
      </c>
      <c r="DG38">
        <v>4.2631363879262914E-4</v>
      </c>
      <c r="DH38">
        <v>1.3042069437705381E-4</v>
      </c>
      <c r="DI38">
        <v>3.1645610708821627E-3</v>
      </c>
      <c r="DJ38">
        <v>1.7853107138990527E-2</v>
      </c>
      <c r="DK38">
        <v>2.8100531221792504E-4</v>
      </c>
      <c r="DL38">
        <v>1.2842883802301512E-4</v>
      </c>
    </row>
    <row r="39" spans="1:116" x14ac:dyDescent="0.4">
      <c r="A39">
        <v>38</v>
      </c>
      <c r="B39">
        <v>7.2565744653795882E-3</v>
      </c>
      <c r="C39">
        <v>1.8552152947388615E-3</v>
      </c>
      <c r="D39">
        <v>3.4395972845022837E-3</v>
      </c>
      <c r="E39">
        <v>3.2713015684552715E-4</v>
      </c>
      <c r="F39">
        <v>2.1498021960167191E-3</v>
      </c>
      <c r="G39">
        <v>1.5805975728308322E-4</v>
      </c>
      <c r="H39">
        <v>1.4771359206548951E-3</v>
      </c>
      <c r="I39">
        <v>2.3614843734071174E-3</v>
      </c>
      <c r="J39">
        <v>4.563439351940605E-3</v>
      </c>
      <c r="K39">
        <v>2.2972624049641386E-3</v>
      </c>
      <c r="L39">
        <v>3.3406859009526028E-3</v>
      </c>
      <c r="M39">
        <v>1.9020708818359778E-3</v>
      </c>
      <c r="N39">
        <v>4.6657484894150432E-3</v>
      </c>
      <c r="O39">
        <v>2.6260471118185399E-3</v>
      </c>
      <c r="P39">
        <v>2.3900033164528337E-4</v>
      </c>
      <c r="Q39">
        <v>3.2514871512721996E-3</v>
      </c>
      <c r="R39">
        <v>2.7997126480966834E-4</v>
      </c>
      <c r="S39">
        <v>2.1492565174143501E-3</v>
      </c>
      <c r="T39">
        <v>3.6318634932308618E-4</v>
      </c>
      <c r="U39">
        <v>6.3873727345124744E-4</v>
      </c>
      <c r="V39">
        <v>2.4221251454764389E-3</v>
      </c>
      <c r="W39">
        <v>1.3166651471274613E-3</v>
      </c>
      <c r="X39">
        <v>1.5099473694189997E-4</v>
      </c>
      <c r="Y39">
        <v>2.2989572970665806E-4</v>
      </c>
      <c r="Z39">
        <v>1.1262644968534966E-3</v>
      </c>
      <c r="AA39">
        <v>2.2082562966231397E-3</v>
      </c>
      <c r="AB39">
        <v>4.9644836349419584E-5</v>
      </c>
      <c r="AC39">
        <v>2.8963760434574183E-4</v>
      </c>
      <c r="AD39">
        <v>2.9663500470632707E-6</v>
      </c>
      <c r="AE39">
        <v>1.8594211829236332E-4</v>
      </c>
      <c r="AF39">
        <v>2.7718836943173906E-5</v>
      </c>
      <c r="AG39">
        <v>1.0265188356644258E-3</v>
      </c>
      <c r="AH39">
        <v>8.5133236602820764E-4</v>
      </c>
      <c r="AI39">
        <v>5.9710216041405275E-3</v>
      </c>
      <c r="AJ39">
        <v>1.4887804961567502E-2</v>
      </c>
      <c r="AK39">
        <v>2.1748563381625429E-3</v>
      </c>
      <c r="AL39">
        <v>3.0611417289590948E-3</v>
      </c>
      <c r="AM39">
        <v>1.0042726471171495</v>
      </c>
      <c r="AN39">
        <v>3.1459384025443E-3</v>
      </c>
      <c r="AO39">
        <v>4.2880983791729568E-2</v>
      </c>
      <c r="AP39">
        <v>1.1601972307137326E-3</v>
      </c>
      <c r="AQ39">
        <v>1.956544924337536E-2</v>
      </c>
      <c r="AR39">
        <v>2.5915735183066756E-4</v>
      </c>
      <c r="AS39">
        <v>7.7304168015290423E-3</v>
      </c>
      <c r="AT39">
        <v>1.8203443320229343E-4</v>
      </c>
      <c r="AU39">
        <v>1.1553327753750886E-3</v>
      </c>
      <c r="AV39">
        <v>6.5724897559541037E-4</v>
      </c>
      <c r="AW39">
        <v>3.5987777005884366E-4</v>
      </c>
      <c r="AX39">
        <v>2.7782013144887823E-3</v>
      </c>
      <c r="AY39">
        <v>2.2892233648033606E-3</v>
      </c>
      <c r="AZ39">
        <v>1.8504800571516569E-4</v>
      </c>
      <c r="BA39">
        <v>2.8211471993316545E-3</v>
      </c>
      <c r="BB39">
        <v>1.1172643286207764E-3</v>
      </c>
      <c r="BC39">
        <v>2.1388248306354126E-3</v>
      </c>
      <c r="BD39">
        <v>1.1525382762351231E-3</v>
      </c>
      <c r="BE39">
        <v>1.0982645733407525E-3</v>
      </c>
      <c r="BF39">
        <v>1.1418448086382409E-3</v>
      </c>
      <c r="BG39">
        <v>1.0807526221093514E-3</v>
      </c>
      <c r="BH39">
        <v>2.6700471532186813E-3</v>
      </c>
      <c r="BI39">
        <v>1.2280616565233818E-3</v>
      </c>
      <c r="BJ39">
        <v>2.095082085338532E-4</v>
      </c>
      <c r="BK39">
        <v>4.4887237361880177E-3</v>
      </c>
      <c r="BL39">
        <v>5.5459817687885987E-4</v>
      </c>
      <c r="BM39">
        <v>3.6484380633715932E-4</v>
      </c>
      <c r="BN39">
        <v>6.4704492857718841E-3</v>
      </c>
      <c r="BO39">
        <v>1.7352971755063968E-2</v>
      </c>
      <c r="BP39">
        <v>1.6588552754707442E-3</v>
      </c>
      <c r="BQ39">
        <v>1.2878476574427408E-2</v>
      </c>
      <c r="BR39">
        <v>7.2325567382150848E-3</v>
      </c>
      <c r="BS39">
        <v>4.2796103647229824E-3</v>
      </c>
      <c r="BT39">
        <v>3.7205701891925911E-3</v>
      </c>
      <c r="BU39">
        <v>2.8145265428246376E-3</v>
      </c>
      <c r="BV39">
        <v>3.2653378798043267E-2</v>
      </c>
      <c r="BW39">
        <v>4.531046398042398E-2</v>
      </c>
      <c r="BX39">
        <v>1.7344067713419693E-2</v>
      </c>
      <c r="BY39">
        <v>1.6242968879007411E-3</v>
      </c>
      <c r="BZ39">
        <v>1.3617064606293638E-2</v>
      </c>
      <c r="CA39">
        <v>4.7302313719254321E-2</v>
      </c>
      <c r="CB39">
        <v>3.3886353196763293E-3</v>
      </c>
      <c r="CC39">
        <v>5.3706505869580996E-3</v>
      </c>
      <c r="CD39">
        <v>3.69086004213112E-3</v>
      </c>
      <c r="CE39">
        <v>6.1419534685227773E-3</v>
      </c>
      <c r="CF39">
        <v>7.1879103986002113E-2</v>
      </c>
      <c r="CG39">
        <v>7.8303767149841691E-3</v>
      </c>
      <c r="CH39">
        <v>1.2031234017921175E-3</v>
      </c>
      <c r="CI39">
        <v>2.3865593756991019E-3</v>
      </c>
      <c r="CJ39">
        <v>8.5365381351248E-3</v>
      </c>
      <c r="CK39">
        <v>1.2936102216741956E-2</v>
      </c>
      <c r="CL39">
        <v>1.9272084697085656E-6</v>
      </c>
      <c r="CM39">
        <v>2.9230169955121326E-2</v>
      </c>
      <c r="CN39">
        <v>3.5035178458324942E-3</v>
      </c>
      <c r="CO39">
        <v>2.1129118913493731E-2</v>
      </c>
      <c r="CP39">
        <v>6.7464290064700649E-3</v>
      </c>
      <c r="CQ39">
        <v>0</v>
      </c>
      <c r="CR39">
        <v>0</v>
      </c>
      <c r="CS39">
        <v>2.3778858673367362E-2</v>
      </c>
      <c r="CT39">
        <v>0.15924477656997449</v>
      </c>
      <c r="CU39">
        <v>1.4765154477951547E-2</v>
      </c>
      <c r="CV39">
        <v>4.5316667251487308E-2</v>
      </c>
      <c r="CW39">
        <v>1.5288204654896212E-2</v>
      </c>
      <c r="CX39">
        <v>6.960334472862104E-3</v>
      </c>
      <c r="CY39">
        <v>9.7553600221149414E-5</v>
      </c>
      <c r="CZ39">
        <v>1.2452844486215602E-2</v>
      </c>
      <c r="DA39">
        <v>2.1951582510250044E-5</v>
      </c>
      <c r="DB39">
        <v>2.0089243642422315E-3</v>
      </c>
      <c r="DC39">
        <v>1.0215005227320313E-3</v>
      </c>
      <c r="DD39">
        <v>5.9174230186758306E-3</v>
      </c>
      <c r="DE39">
        <v>9.8053048238019229E-5</v>
      </c>
      <c r="DF39">
        <v>6.9786518783540987E-4</v>
      </c>
      <c r="DG39">
        <v>9.67636948180207E-4</v>
      </c>
      <c r="DH39">
        <v>2.8533877018479105E-4</v>
      </c>
      <c r="DI39">
        <v>7.3434974576881114E-3</v>
      </c>
      <c r="DJ39">
        <v>1.1249482304533619E-2</v>
      </c>
      <c r="DK39">
        <v>8.7717717822735728E-4</v>
      </c>
      <c r="DL39">
        <v>7.2308956244858597E-4</v>
      </c>
    </row>
    <row r="40" spans="1:116" x14ac:dyDescent="0.4">
      <c r="A40">
        <v>39</v>
      </c>
      <c r="B40">
        <v>8.2820330071530182E-2</v>
      </c>
      <c r="C40">
        <v>9.6545921634785185E-4</v>
      </c>
      <c r="D40">
        <v>7.2321105142622534E-3</v>
      </c>
      <c r="E40">
        <v>1.9571402431566232E-4</v>
      </c>
      <c r="F40">
        <v>4.7426280704822093E-4</v>
      </c>
      <c r="G40">
        <v>1.2556152614787901E-4</v>
      </c>
      <c r="H40">
        <v>6.9179544164601437E-3</v>
      </c>
      <c r="I40">
        <v>1.6626803708883824E-3</v>
      </c>
      <c r="J40">
        <v>1.5952735601293896E-3</v>
      </c>
      <c r="K40">
        <v>1.6577737221838732E-3</v>
      </c>
      <c r="L40">
        <v>1.2193476201060737E-3</v>
      </c>
      <c r="M40">
        <v>1.0888445607278329E-3</v>
      </c>
      <c r="N40">
        <v>4.0781951016973569E-3</v>
      </c>
      <c r="O40">
        <v>2.4103683655868854E-3</v>
      </c>
      <c r="P40">
        <v>9.0700068319506664E-5</v>
      </c>
      <c r="Q40">
        <v>6.3668394217350857E-4</v>
      </c>
      <c r="R40">
        <v>2.0866589467494271E-4</v>
      </c>
      <c r="S40">
        <v>3.3154674788910508E-4</v>
      </c>
      <c r="T40">
        <v>9.8712169765907405E-4</v>
      </c>
      <c r="U40">
        <v>4.1471762964305687E-4</v>
      </c>
      <c r="V40">
        <v>5.3194549407770543E-4</v>
      </c>
      <c r="W40">
        <v>5.828862396273996E-3</v>
      </c>
      <c r="X40">
        <v>7.4626102333259298E-5</v>
      </c>
      <c r="Y40">
        <v>8.8139649128784027E-5</v>
      </c>
      <c r="Z40">
        <v>1.4798011089333656E-4</v>
      </c>
      <c r="AA40">
        <v>1.7484167204491675E-4</v>
      </c>
      <c r="AB40">
        <v>5.8877429132058866E-5</v>
      </c>
      <c r="AC40">
        <v>1.8997535708121599E-4</v>
      </c>
      <c r="AD40">
        <v>1.7561487425510892E-6</v>
      </c>
      <c r="AE40">
        <v>1.7126306780766175E-4</v>
      </c>
      <c r="AF40">
        <v>2.3228036787755251E-5</v>
      </c>
      <c r="AG40">
        <v>5.6948972621654009E-4</v>
      </c>
      <c r="AH40">
        <v>1.0791662370308885E-3</v>
      </c>
      <c r="AI40">
        <v>7.5192968784959394E-4</v>
      </c>
      <c r="AJ40">
        <v>1.7943459295228757E-3</v>
      </c>
      <c r="AK40">
        <v>6.0907177075029278E-4</v>
      </c>
      <c r="AL40">
        <v>1.5905586694608103E-3</v>
      </c>
      <c r="AM40">
        <v>2.0801680135894812E-2</v>
      </c>
      <c r="AN40">
        <v>1.0633578736740137</v>
      </c>
      <c r="AO40">
        <v>6.7370318425835846E-3</v>
      </c>
      <c r="AP40">
        <v>3.3226298737687221E-4</v>
      </c>
      <c r="AQ40">
        <v>3.3227080436807458E-3</v>
      </c>
      <c r="AR40">
        <v>1.1397825356818851E-4</v>
      </c>
      <c r="AS40">
        <v>1.0531957684541664E-3</v>
      </c>
      <c r="AT40">
        <v>1.9704641355559741E-4</v>
      </c>
      <c r="AU40">
        <v>1.2817309970883663E-3</v>
      </c>
      <c r="AV40">
        <v>5.8341284931536451E-4</v>
      </c>
      <c r="AW40">
        <v>6.07647253359171E-4</v>
      </c>
      <c r="AX40">
        <v>1.3741762682418809E-3</v>
      </c>
      <c r="AY40">
        <v>6.0737568847880473E-4</v>
      </c>
      <c r="AZ40">
        <v>1.2235493146538632E-4</v>
      </c>
      <c r="BA40">
        <v>1.9868540206101856E-3</v>
      </c>
      <c r="BB40">
        <v>3.0425191118575365E-4</v>
      </c>
      <c r="BC40">
        <v>1.1961456824699113E-3</v>
      </c>
      <c r="BD40">
        <v>7.3733189802894833E-4</v>
      </c>
      <c r="BE40">
        <v>4.2505623531717345E-4</v>
      </c>
      <c r="BF40">
        <v>5.2343393711213465E-4</v>
      </c>
      <c r="BG40">
        <v>4.8510326886874343E-4</v>
      </c>
      <c r="BH40">
        <v>9.0252304508156177E-4</v>
      </c>
      <c r="BI40">
        <v>7.4273335620265904E-4</v>
      </c>
      <c r="BJ40">
        <v>1.7627898745878936E-4</v>
      </c>
      <c r="BK40">
        <v>1.5151634559106596E-3</v>
      </c>
      <c r="BL40">
        <v>3.4114274287709486E-4</v>
      </c>
      <c r="BM40">
        <v>2.3755012763648447E-4</v>
      </c>
      <c r="BN40">
        <v>2.4017408601829226E-3</v>
      </c>
      <c r="BO40">
        <v>6.4550216806685233E-3</v>
      </c>
      <c r="BP40">
        <v>4.0572375237590781E-4</v>
      </c>
      <c r="BQ40">
        <v>4.7688086633184672E-3</v>
      </c>
      <c r="BR40">
        <v>2.56823062923171E-3</v>
      </c>
      <c r="BS40">
        <v>7.4127235266942329E-3</v>
      </c>
      <c r="BT40">
        <v>4.8462829270866925E-3</v>
      </c>
      <c r="BU40">
        <v>1.9340483728845792E-3</v>
      </c>
      <c r="BV40">
        <v>5.1220549210878E-2</v>
      </c>
      <c r="BW40">
        <v>4.452719869991198E-2</v>
      </c>
      <c r="BX40">
        <v>1.3107992717282357E-2</v>
      </c>
      <c r="BY40">
        <v>4.9161891376162754E-4</v>
      </c>
      <c r="BZ40">
        <v>2.5566774471104431E-3</v>
      </c>
      <c r="CA40">
        <v>2.2264959030151885E-2</v>
      </c>
      <c r="CB40">
        <v>3.3806828767735551E-3</v>
      </c>
      <c r="CC40">
        <v>4.4727200187564924E-3</v>
      </c>
      <c r="CD40">
        <v>2.5735429948209256E-3</v>
      </c>
      <c r="CE40">
        <v>3.2936839390287631E-3</v>
      </c>
      <c r="CF40">
        <v>6.2096445492407525E-2</v>
      </c>
      <c r="CG40">
        <v>1.7596975493612121E-3</v>
      </c>
      <c r="CH40">
        <v>2.9464505804730948E-4</v>
      </c>
      <c r="CI40">
        <v>4.6567349771473824E-4</v>
      </c>
      <c r="CJ40">
        <v>2.4067195134817388E-3</v>
      </c>
      <c r="CK40">
        <v>3.6032757685471764E-3</v>
      </c>
      <c r="CL40">
        <v>8.3517750251854837E-7</v>
      </c>
      <c r="CM40">
        <v>1.2819060331330475E-2</v>
      </c>
      <c r="CN40">
        <v>3.1690019777723226E-3</v>
      </c>
      <c r="CO40">
        <v>1.0346534773662682E-2</v>
      </c>
      <c r="CP40">
        <v>3.2613869683512922E-3</v>
      </c>
      <c r="CQ40">
        <v>0</v>
      </c>
      <c r="CR40">
        <v>0</v>
      </c>
      <c r="CS40">
        <v>1.0574214242753557E-2</v>
      </c>
      <c r="CT40">
        <v>3.232254711944843E-2</v>
      </c>
      <c r="CU40">
        <v>4.3318315768627663E-3</v>
      </c>
      <c r="CV40">
        <v>1.3512848356562615E-2</v>
      </c>
      <c r="CW40">
        <v>3.8956828646036219E-3</v>
      </c>
      <c r="CX40">
        <v>2.6936315970681815E-3</v>
      </c>
      <c r="CY40">
        <v>3.3871862038762639E-5</v>
      </c>
      <c r="CZ40">
        <v>1.28655894273302E-3</v>
      </c>
      <c r="DA40">
        <v>1.0470870694928864E-5</v>
      </c>
      <c r="DB40">
        <v>3.5786068292573039E-4</v>
      </c>
      <c r="DC40">
        <v>8.1781534117681244E-5</v>
      </c>
      <c r="DD40">
        <v>4.0439259453318522E-3</v>
      </c>
      <c r="DE40">
        <v>5.4643989834529227E-5</v>
      </c>
      <c r="DF40">
        <v>1.8944801178441014E-4</v>
      </c>
      <c r="DG40">
        <v>4.0265771352177948E-4</v>
      </c>
      <c r="DH40">
        <v>7.2514949386821766E-5</v>
      </c>
      <c r="DI40">
        <v>2.6600201256163128E-3</v>
      </c>
      <c r="DJ40">
        <v>3.4222237471870001E-3</v>
      </c>
      <c r="DK40">
        <v>4.0016131370489816E-4</v>
      </c>
      <c r="DL40">
        <v>1.2221702719870074E-4</v>
      </c>
    </row>
    <row r="41" spans="1:116" x14ac:dyDescent="0.4">
      <c r="A41">
        <v>40</v>
      </c>
      <c r="B41">
        <v>9.5666961280859285E-3</v>
      </c>
      <c r="C41">
        <v>1.6724116742465782E-3</v>
      </c>
      <c r="D41">
        <v>3.3124301436694855E-3</v>
      </c>
      <c r="E41">
        <v>4.287561498115215E-4</v>
      </c>
      <c r="F41">
        <v>7.3648058128622917E-3</v>
      </c>
      <c r="G41">
        <v>2.5326695252954882E-4</v>
      </c>
      <c r="H41">
        <v>2.7388972201967616E-3</v>
      </c>
      <c r="I41">
        <v>3.1960402391142903E-3</v>
      </c>
      <c r="J41">
        <v>5.0204519528912056E-2</v>
      </c>
      <c r="K41">
        <v>1.8357237343941762E-3</v>
      </c>
      <c r="L41">
        <v>2.0813271893403196E-2</v>
      </c>
      <c r="M41">
        <v>6.1400778274888759E-3</v>
      </c>
      <c r="N41">
        <v>4.9124669401770854E-3</v>
      </c>
      <c r="O41">
        <v>8.9627964694192607E-3</v>
      </c>
      <c r="P41">
        <v>5.1290271270025491E-4</v>
      </c>
      <c r="Q41">
        <v>1.0775377956648603E-3</v>
      </c>
      <c r="R41">
        <v>3.8502749373522043E-4</v>
      </c>
      <c r="S41">
        <v>1.9258911371375521E-3</v>
      </c>
      <c r="T41">
        <v>3.7813691310713363E-4</v>
      </c>
      <c r="U41">
        <v>8.7505349687541406E-4</v>
      </c>
      <c r="V41">
        <v>7.663487413012936E-4</v>
      </c>
      <c r="W41">
        <v>2.7078579334720945E-3</v>
      </c>
      <c r="X41">
        <v>1.0245432447554534E-4</v>
      </c>
      <c r="Y41">
        <v>2.3007361891710058E-4</v>
      </c>
      <c r="Z41">
        <v>7.0617246149930701E-4</v>
      </c>
      <c r="AA41">
        <v>5.3072127570094781E-4</v>
      </c>
      <c r="AB41">
        <v>7.0558886973315539E-5</v>
      </c>
      <c r="AC41">
        <v>6.3580320837252041E-4</v>
      </c>
      <c r="AD41">
        <v>3.4963703040373511E-6</v>
      </c>
      <c r="AE41">
        <v>1.828853117683356E-4</v>
      </c>
      <c r="AF41">
        <v>4.0544496098276436E-5</v>
      </c>
      <c r="AG41">
        <v>6.828853046069519E-4</v>
      </c>
      <c r="AH41">
        <v>9.9656172469639163E-4</v>
      </c>
      <c r="AI41">
        <v>2.7701737598728416E-3</v>
      </c>
      <c r="AJ41">
        <v>5.0615942621539583E-3</v>
      </c>
      <c r="AK41">
        <v>1.8574194766629137E-3</v>
      </c>
      <c r="AL41">
        <v>1.6140956072636745E-2</v>
      </c>
      <c r="AM41">
        <v>9.5797538922745801E-4</v>
      </c>
      <c r="AN41">
        <v>1.3300546364116542E-4</v>
      </c>
      <c r="AO41">
        <v>1.0697159133124272</v>
      </c>
      <c r="AP41">
        <v>3.2306891474477881E-3</v>
      </c>
      <c r="AQ41">
        <v>1.8604810854322862E-2</v>
      </c>
      <c r="AR41">
        <v>3.6845162511552738E-4</v>
      </c>
      <c r="AS41">
        <v>4.6410425967346371E-3</v>
      </c>
      <c r="AT41">
        <v>1.7094569518656723E-4</v>
      </c>
      <c r="AU41">
        <v>1.6197718973617941E-3</v>
      </c>
      <c r="AV41">
        <v>4.9006503284803433E-4</v>
      </c>
      <c r="AW41">
        <v>4.4558481393826272E-4</v>
      </c>
      <c r="AX41">
        <v>2.6619482548004957E-3</v>
      </c>
      <c r="AY41">
        <v>1.4341628953253123E-3</v>
      </c>
      <c r="AZ41">
        <v>2.4414204104557447E-4</v>
      </c>
      <c r="BA41">
        <v>3.2610731817556389E-3</v>
      </c>
      <c r="BB41">
        <v>2.666855813197339E-3</v>
      </c>
      <c r="BC41">
        <v>5.8381855266848703E-3</v>
      </c>
      <c r="BD41">
        <v>1.1295766231340743E-3</v>
      </c>
      <c r="BE41">
        <v>8.3752035227580663E-4</v>
      </c>
      <c r="BF41">
        <v>8.8946647479240136E-4</v>
      </c>
      <c r="BG41">
        <v>8.8785974474979153E-4</v>
      </c>
      <c r="BH41">
        <v>1.8482672245028835E-3</v>
      </c>
      <c r="BI41">
        <v>1.0512095856021187E-3</v>
      </c>
      <c r="BJ41">
        <v>2.2236243789074833E-4</v>
      </c>
      <c r="BK41">
        <v>6.6081349810678805E-3</v>
      </c>
      <c r="BL41">
        <v>6.1924299245367175E-4</v>
      </c>
      <c r="BM41">
        <v>4.7168892144980974E-4</v>
      </c>
      <c r="BN41">
        <v>6.5193950420765643E-3</v>
      </c>
      <c r="BO41">
        <v>1.7496652003238775E-2</v>
      </c>
      <c r="BP41">
        <v>2.1025639834036897E-2</v>
      </c>
      <c r="BQ41">
        <v>6.6119403930672595E-3</v>
      </c>
      <c r="BR41">
        <v>7.9447080181111913E-3</v>
      </c>
      <c r="BS41">
        <v>4.1317675489710879E-3</v>
      </c>
      <c r="BT41">
        <v>3.4092116234481352E-3</v>
      </c>
      <c r="BU41">
        <v>3.3615562448449628E-3</v>
      </c>
      <c r="BV41">
        <v>3.1105115172201169E-2</v>
      </c>
      <c r="BW41">
        <v>6.5461992716643866E-2</v>
      </c>
      <c r="BX41">
        <v>2.291733769842335E-2</v>
      </c>
      <c r="BY41">
        <v>2.038951687356278E-3</v>
      </c>
      <c r="BZ41">
        <v>1.4358948623143275E-2</v>
      </c>
      <c r="CA41">
        <v>4.5658922979949147E-2</v>
      </c>
      <c r="CB41">
        <v>3.4412084692492816E-3</v>
      </c>
      <c r="CC41">
        <v>1.1852325056884133E-2</v>
      </c>
      <c r="CD41">
        <v>4.0400580229133232E-3</v>
      </c>
      <c r="CE41">
        <v>7.0909751288386761E-3</v>
      </c>
      <c r="CF41">
        <v>3.6105031771502608E-2</v>
      </c>
      <c r="CG41">
        <v>7.7344858280963399E-3</v>
      </c>
      <c r="CH41">
        <v>9.7555736412139921E-4</v>
      </c>
      <c r="CI41">
        <v>1.9720182126750471E-3</v>
      </c>
      <c r="CJ41">
        <v>1.0314345213721146E-2</v>
      </c>
      <c r="CK41">
        <v>1.6309297927416103E-2</v>
      </c>
      <c r="CL41">
        <v>2.0883832043453305E-6</v>
      </c>
      <c r="CM41">
        <v>3.3381506005431424E-2</v>
      </c>
      <c r="CN41">
        <v>3.0245888869572606E-3</v>
      </c>
      <c r="CO41">
        <v>2.7703903610819966E-2</v>
      </c>
      <c r="CP41">
        <v>8.4965164231918314E-3</v>
      </c>
      <c r="CQ41">
        <v>0</v>
      </c>
      <c r="CR41">
        <v>0</v>
      </c>
      <c r="CS41">
        <v>2.4577746530799662E-2</v>
      </c>
      <c r="CT41">
        <v>9.2671387897539911E-2</v>
      </c>
      <c r="CU41">
        <v>1.5877730626440139E-2</v>
      </c>
      <c r="CV41">
        <v>2.9877021031111388E-2</v>
      </c>
      <c r="CW41">
        <v>9.0868422293212195E-3</v>
      </c>
      <c r="CX41">
        <v>2.4465185500533608E-2</v>
      </c>
      <c r="CY41">
        <v>1.0477243264878552E-4</v>
      </c>
      <c r="CZ41">
        <v>7.3527163915860973E-3</v>
      </c>
      <c r="DA41">
        <v>2.5266830500991391E-5</v>
      </c>
      <c r="DB41">
        <v>1.5184789391035046E-3</v>
      </c>
      <c r="DC41">
        <v>2.8493689275044444E-4</v>
      </c>
      <c r="DD41">
        <v>1.2757311162942628E-2</v>
      </c>
      <c r="DE41">
        <v>1.7160243036494353E-4</v>
      </c>
      <c r="DF41">
        <v>5.9727335310874586E-4</v>
      </c>
      <c r="DG41">
        <v>1.1180784094543489E-3</v>
      </c>
      <c r="DH41">
        <v>3.7934365522983803E-4</v>
      </c>
      <c r="DI41">
        <v>8.1084541642074213E-3</v>
      </c>
      <c r="DJ41">
        <v>9.0374303573847372E-3</v>
      </c>
      <c r="DK41">
        <v>8.2562960787817957E-4</v>
      </c>
      <c r="DL41">
        <v>1.0659525738372477E-3</v>
      </c>
    </row>
    <row r="42" spans="1:116" x14ac:dyDescent="0.4">
      <c r="A42">
        <v>41</v>
      </c>
      <c r="B42">
        <v>1.9638901129838713E-2</v>
      </c>
      <c r="C42">
        <v>1.5222914840902664E-3</v>
      </c>
      <c r="D42">
        <v>4.4476130265374419E-3</v>
      </c>
      <c r="E42">
        <v>5.0088827504383418E-4</v>
      </c>
      <c r="F42">
        <v>8.802582544901516E-3</v>
      </c>
      <c r="G42">
        <v>2.680822316643825E-4</v>
      </c>
      <c r="H42">
        <v>3.8055904400117187E-3</v>
      </c>
      <c r="I42">
        <v>2.9784323463291338E-3</v>
      </c>
      <c r="J42">
        <v>5.2470336952279081E-3</v>
      </c>
      <c r="K42">
        <v>2.5322821558602876E-3</v>
      </c>
      <c r="L42">
        <v>3.1697563868896923E-3</v>
      </c>
      <c r="M42">
        <v>1.6975193417077868E-3</v>
      </c>
      <c r="N42">
        <v>5.3105642769944294E-3</v>
      </c>
      <c r="O42">
        <v>6.8220940765061338E-3</v>
      </c>
      <c r="P42">
        <v>6.7354486693078821E-4</v>
      </c>
      <c r="Q42">
        <v>1.1296570551995832E-2</v>
      </c>
      <c r="R42">
        <v>5.0200384268284473E-4</v>
      </c>
      <c r="S42">
        <v>2.594706371047353E-3</v>
      </c>
      <c r="T42">
        <v>4.65496184498959E-4</v>
      </c>
      <c r="U42">
        <v>1.181701133758436E-3</v>
      </c>
      <c r="V42">
        <v>2.5726006182968555E-3</v>
      </c>
      <c r="W42">
        <v>3.5139744723187848E-3</v>
      </c>
      <c r="X42">
        <v>2.3653085708688799E-4</v>
      </c>
      <c r="Y42">
        <v>1.5042263046252243E-4</v>
      </c>
      <c r="Z42">
        <v>3.3831912717279786E-4</v>
      </c>
      <c r="AA42">
        <v>1.3484235145662918E-3</v>
      </c>
      <c r="AB42">
        <v>5.0552503401663555E-5</v>
      </c>
      <c r="AC42">
        <v>3.9466671315826807E-4</v>
      </c>
      <c r="AD42">
        <v>3.1242968996651239E-6</v>
      </c>
      <c r="AE42">
        <v>1.9797466477942008E-4</v>
      </c>
      <c r="AF42">
        <v>4.3191570175696927E-5</v>
      </c>
      <c r="AG42">
        <v>7.8998503337711563E-4</v>
      </c>
      <c r="AH42">
        <v>8.2447363621158498E-4</v>
      </c>
      <c r="AI42">
        <v>3.9224449172099614E-3</v>
      </c>
      <c r="AJ42">
        <v>1.0084052662847736E-2</v>
      </c>
      <c r="AK42">
        <v>1.1345880513878104E-3</v>
      </c>
      <c r="AL42">
        <v>5.2318739918032261E-3</v>
      </c>
      <c r="AM42">
        <v>1.1694276647512909E-3</v>
      </c>
      <c r="AN42">
        <v>1.3014843565699386E-3</v>
      </c>
      <c r="AO42">
        <v>2.5097147067327883E-2</v>
      </c>
      <c r="AP42">
        <v>1.0041441807429694</v>
      </c>
      <c r="AQ42">
        <v>2.0519668175565439E-2</v>
      </c>
      <c r="AR42">
        <v>1.9225448104043949E-4</v>
      </c>
      <c r="AS42">
        <v>7.4694634110593636E-3</v>
      </c>
      <c r="AT42">
        <v>1.6126414152237771E-4</v>
      </c>
      <c r="AU42">
        <v>1.0017819401025114E-3</v>
      </c>
      <c r="AV42">
        <v>4.6808487481148981E-4</v>
      </c>
      <c r="AW42">
        <v>3.1888839233740191E-4</v>
      </c>
      <c r="AX42">
        <v>1.6542431356461787E-3</v>
      </c>
      <c r="AY42">
        <v>1.1189265661877823E-3</v>
      </c>
      <c r="AZ42">
        <v>1.9669752172328531E-4</v>
      </c>
      <c r="BA42">
        <v>2.4197474933378756E-3</v>
      </c>
      <c r="BB42">
        <v>5.9369525112277751E-4</v>
      </c>
      <c r="BC42">
        <v>2.1077080286004486E-3</v>
      </c>
      <c r="BD42">
        <v>9.893363944776766E-4</v>
      </c>
      <c r="BE42">
        <v>7.037507475164661E-4</v>
      </c>
      <c r="BF42">
        <v>8.6942309355086294E-4</v>
      </c>
      <c r="BG42">
        <v>7.4275917383434401E-4</v>
      </c>
      <c r="BH42">
        <v>1.4879807354179128E-3</v>
      </c>
      <c r="BI42">
        <v>9.5861668804573185E-4</v>
      </c>
      <c r="BJ42">
        <v>2.1035194520093193E-4</v>
      </c>
      <c r="BK42">
        <v>3.0654948404614116E-3</v>
      </c>
      <c r="BL42">
        <v>5.2726533308750415E-4</v>
      </c>
      <c r="BM42">
        <v>2.9114963869544548E-4</v>
      </c>
      <c r="BN42">
        <v>1.2104077506731602E-2</v>
      </c>
      <c r="BO42">
        <v>3.2271747609757914E-2</v>
      </c>
      <c r="BP42">
        <v>1.8062672527470525E-3</v>
      </c>
      <c r="BQ42">
        <v>5.1666536471273563E-3</v>
      </c>
      <c r="BR42">
        <v>5.4599210733685807E-3</v>
      </c>
      <c r="BS42">
        <v>4.3369493652176492E-3</v>
      </c>
      <c r="BT42">
        <v>3.2622930845542966E-3</v>
      </c>
      <c r="BU42">
        <v>2.1392401085313082E-3</v>
      </c>
      <c r="BV42">
        <v>3.2874267938561512E-2</v>
      </c>
      <c r="BW42">
        <v>4.9101335499900679E-2</v>
      </c>
      <c r="BX42">
        <v>2.2572993578401205E-2</v>
      </c>
      <c r="BY42">
        <v>1.0967689073910496E-3</v>
      </c>
      <c r="BZ42">
        <v>8.4735360999698139E-3</v>
      </c>
      <c r="CA42">
        <v>2.853920109726139E-2</v>
      </c>
      <c r="CB42">
        <v>5.2897619045581485E-3</v>
      </c>
      <c r="CC42">
        <v>5.8732143516603882E-3</v>
      </c>
      <c r="CD42">
        <v>3.9094922129575002E-3</v>
      </c>
      <c r="CE42">
        <v>5.1945850549427524E-3</v>
      </c>
      <c r="CF42">
        <v>8.0591347900770605E-2</v>
      </c>
      <c r="CG42">
        <v>2.9623820155249363E-3</v>
      </c>
      <c r="CH42">
        <v>9.4101897218674263E-4</v>
      </c>
      <c r="CI42">
        <v>2.4890967361490975E-3</v>
      </c>
      <c r="CJ42">
        <v>4.7178834972339805E-3</v>
      </c>
      <c r="CK42">
        <v>8.1409496698841063E-3</v>
      </c>
      <c r="CL42">
        <v>1.8804991635673292E-6</v>
      </c>
      <c r="CM42">
        <v>2.192367071801363E-2</v>
      </c>
      <c r="CN42">
        <v>3.4444458584686343E-3</v>
      </c>
      <c r="CO42">
        <v>1.8987909310402697E-2</v>
      </c>
      <c r="CP42">
        <v>6.1101267979521787E-3</v>
      </c>
      <c r="CQ42">
        <v>0</v>
      </c>
      <c r="CR42">
        <v>0</v>
      </c>
      <c r="CS42">
        <v>1.9062611180034703E-2</v>
      </c>
      <c r="CT42">
        <v>7.1791593214268853E-2</v>
      </c>
      <c r="CU42">
        <v>1.3387630740696805E-2</v>
      </c>
      <c r="CV42">
        <v>2.6406171288678913E-2</v>
      </c>
      <c r="CW42">
        <v>7.8917318372867997E-3</v>
      </c>
      <c r="CX42">
        <v>1.0895171007581023E-2</v>
      </c>
      <c r="CY42">
        <v>1.1624601090247098E-4</v>
      </c>
      <c r="CZ42">
        <v>5.1058228325506268E-3</v>
      </c>
      <c r="DA42">
        <v>2.934573797258401E-5</v>
      </c>
      <c r="DB42">
        <v>1.2252640183467857E-3</v>
      </c>
      <c r="DC42">
        <v>1.9445981835818118E-4</v>
      </c>
      <c r="DD42">
        <v>2.5584362228395309E-2</v>
      </c>
      <c r="DE42">
        <v>3.1052068222853024E-4</v>
      </c>
      <c r="DF42">
        <v>4.5008384117356396E-4</v>
      </c>
      <c r="DG42">
        <v>8.7926982446205149E-4</v>
      </c>
      <c r="DH42">
        <v>2.677682439177999E-4</v>
      </c>
      <c r="DI42">
        <v>5.9751234948890904E-3</v>
      </c>
      <c r="DJ42">
        <v>6.1627748180175914E-3</v>
      </c>
      <c r="DK42">
        <v>1.1179729503832166E-3</v>
      </c>
      <c r="DL42">
        <v>8.5857970989015962E-4</v>
      </c>
    </row>
    <row r="43" spans="1:116" x14ac:dyDescent="0.4">
      <c r="A43">
        <v>42</v>
      </c>
      <c r="B43">
        <v>3.3602827175983328E-3</v>
      </c>
      <c r="C43">
        <v>6.0322687395743973E-4</v>
      </c>
      <c r="D43">
        <v>2.5350042220615931E-2</v>
      </c>
      <c r="E43">
        <v>2.8658614436938989E-4</v>
      </c>
      <c r="F43">
        <v>2.9526059057802443E-3</v>
      </c>
      <c r="G43">
        <v>1.4313107184078263E-4</v>
      </c>
      <c r="H43">
        <v>3.9387238470309028E-3</v>
      </c>
      <c r="I43">
        <v>1.5643630593651322E-3</v>
      </c>
      <c r="J43">
        <v>7.0599135694682956E-3</v>
      </c>
      <c r="K43">
        <v>1.6881833054674066E-3</v>
      </c>
      <c r="L43">
        <v>4.6095509414732254E-3</v>
      </c>
      <c r="M43">
        <v>1.4644010125038241E-3</v>
      </c>
      <c r="N43">
        <v>2.5551123317216285E-3</v>
      </c>
      <c r="O43">
        <v>1.9716664949494516E-3</v>
      </c>
      <c r="P43">
        <v>1.2524890409700148E-4</v>
      </c>
      <c r="Q43">
        <v>6.6942691109381984E-4</v>
      </c>
      <c r="R43">
        <v>1.3391735199956242E-4</v>
      </c>
      <c r="S43">
        <v>2.4870911269511274E-3</v>
      </c>
      <c r="T43">
        <v>2.4288634778935284E-4</v>
      </c>
      <c r="U43">
        <v>5.1903032504256076E-4</v>
      </c>
      <c r="V43">
        <v>6.0032094571640091E-4</v>
      </c>
      <c r="W43">
        <v>8.7476752199457575E-4</v>
      </c>
      <c r="X43">
        <v>1.2176366172590506E-4</v>
      </c>
      <c r="Y43">
        <v>2.0213848522216093E-4</v>
      </c>
      <c r="Z43">
        <v>1.1045485664011761E-3</v>
      </c>
      <c r="AA43">
        <v>4.8378504174314231E-3</v>
      </c>
      <c r="AB43">
        <v>1.0661850233564198E-4</v>
      </c>
      <c r="AC43">
        <v>9.6790107002353121E-4</v>
      </c>
      <c r="AD43">
        <v>1.5686292420812745E-5</v>
      </c>
      <c r="AE43">
        <v>2.3554734128103204E-4</v>
      </c>
      <c r="AF43">
        <v>6.2648909597894076E-5</v>
      </c>
      <c r="AG43">
        <v>7.3770952004345949E-4</v>
      </c>
      <c r="AH43">
        <v>2.0435120211435473E-3</v>
      </c>
      <c r="AI43">
        <v>2.1390032640620235E-3</v>
      </c>
      <c r="AJ43">
        <v>4.0891889270025525E-3</v>
      </c>
      <c r="AK43">
        <v>1.9675496455299479E-3</v>
      </c>
      <c r="AL43">
        <v>8.1958394299786984E-3</v>
      </c>
      <c r="AM43">
        <v>7.6397739648918122E-4</v>
      </c>
      <c r="AN43">
        <v>8.839551517272056E-5</v>
      </c>
      <c r="AO43">
        <v>8.3181537578486481E-2</v>
      </c>
      <c r="AP43">
        <v>2.8298705161025769E-3</v>
      </c>
      <c r="AQ43">
        <v>1.0353033985827087</v>
      </c>
      <c r="AR43">
        <v>8.1666266413958643E-4</v>
      </c>
      <c r="AS43">
        <v>1.1974684643259277E-3</v>
      </c>
      <c r="AT43">
        <v>1.6340067451625363E-4</v>
      </c>
      <c r="AU43">
        <v>1.1990030812168179E-3</v>
      </c>
      <c r="AV43">
        <v>5.6540515437932285E-4</v>
      </c>
      <c r="AW43">
        <v>8.1958887915470021E-4</v>
      </c>
      <c r="AX43">
        <v>3.0473356103225039E-3</v>
      </c>
      <c r="AY43">
        <v>3.380005927234365E-3</v>
      </c>
      <c r="AZ43">
        <v>2.5077029023984186E-4</v>
      </c>
      <c r="BA43">
        <v>8.1756984628349929E-3</v>
      </c>
      <c r="BB43">
        <v>2.8063521956241972E-3</v>
      </c>
      <c r="BC43">
        <v>6.3799211502874606E-3</v>
      </c>
      <c r="BD43">
        <v>9.691214263987532E-4</v>
      </c>
      <c r="BE43">
        <v>6.2237573341436634E-4</v>
      </c>
      <c r="BF43">
        <v>7.3006178535865696E-4</v>
      </c>
      <c r="BG43">
        <v>8.482767322830555E-4</v>
      </c>
      <c r="BH43">
        <v>1.7991956062750562E-3</v>
      </c>
      <c r="BI43">
        <v>1.1539616032530224E-3</v>
      </c>
      <c r="BJ43">
        <v>2.2994539960248826E-4</v>
      </c>
      <c r="BK43">
        <v>7.4662307271882132E-3</v>
      </c>
      <c r="BL43">
        <v>8.9628520735052957E-4</v>
      </c>
      <c r="BM43">
        <v>3.9624865221443142E-4</v>
      </c>
      <c r="BN43">
        <v>3.6903166878130577E-3</v>
      </c>
      <c r="BO43">
        <v>9.9785235421694304E-3</v>
      </c>
      <c r="BP43">
        <v>2.6239556887471855E-3</v>
      </c>
      <c r="BQ43">
        <v>5.8912815434681342E-3</v>
      </c>
      <c r="BR43">
        <v>8.7571042658652534E-3</v>
      </c>
      <c r="BS43">
        <v>4.1852159407037267E-3</v>
      </c>
      <c r="BT43">
        <v>3.5152042971218112E-3</v>
      </c>
      <c r="BU43">
        <v>3.0054302384235889E-3</v>
      </c>
      <c r="BV43">
        <v>3.3769487619865701E-2</v>
      </c>
      <c r="BW43">
        <v>4.110727106424221E-2</v>
      </c>
      <c r="BX43">
        <v>1.5786901147904271E-2</v>
      </c>
      <c r="BY43">
        <v>1.2797995370168497E-3</v>
      </c>
      <c r="BZ43">
        <v>7.7559027595021221E-3</v>
      </c>
      <c r="CA43">
        <v>5.6492051067749634E-2</v>
      </c>
      <c r="CB43">
        <v>2.6283219952288562E-3</v>
      </c>
      <c r="CC43">
        <v>3.9279404319460531E-3</v>
      </c>
      <c r="CD43">
        <v>4.6995513152402997E-3</v>
      </c>
      <c r="CE43">
        <v>1.0026959357785567E-2</v>
      </c>
      <c r="CF43">
        <v>3.7153434486131343E-2</v>
      </c>
      <c r="CG43">
        <v>5.8894533938291006E-3</v>
      </c>
      <c r="CH43">
        <v>8.9468671498474427E-4</v>
      </c>
      <c r="CI43">
        <v>1.4873812574068962E-3</v>
      </c>
      <c r="CJ43">
        <v>1.0709452049312064E-2</v>
      </c>
      <c r="CK43">
        <v>1.747086688308841E-2</v>
      </c>
      <c r="CL43">
        <v>1.6902268917377858E-6</v>
      </c>
      <c r="CM43">
        <v>2.1652857094181396E-2</v>
      </c>
      <c r="CN43">
        <v>2.9475958355334262E-3</v>
      </c>
      <c r="CO43">
        <v>2.3221602330500631E-2</v>
      </c>
      <c r="CP43">
        <v>9.8078282634106086E-3</v>
      </c>
      <c r="CQ43">
        <v>0</v>
      </c>
      <c r="CR43">
        <v>0</v>
      </c>
      <c r="CS43">
        <v>2.3854880622598492E-2</v>
      </c>
      <c r="CT43">
        <v>9.6588457816820905E-2</v>
      </c>
      <c r="CU43">
        <v>1.4130085997580767E-2</v>
      </c>
      <c r="CV43">
        <v>3.9874514543430134E-2</v>
      </c>
      <c r="CW43">
        <v>9.7847361984150383E-3</v>
      </c>
      <c r="CX43">
        <v>1.2791120776566443E-2</v>
      </c>
      <c r="CY43">
        <v>8.138587877991805E-5</v>
      </c>
      <c r="CZ43">
        <v>1.0773056753166409E-2</v>
      </c>
      <c r="DA43">
        <v>1.8059505788092548E-5</v>
      </c>
      <c r="DB43">
        <v>1.4770115576728878E-3</v>
      </c>
      <c r="DC43">
        <v>1.7705275859847879E-4</v>
      </c>
      <c r="DD43">
        <v>1.7743453057745494E-3</v>
      </c>
      <c r="DE43">
        <v>4.760954021021033E-5</v>
      </c>
      <c r="DF43">
        <v>5.6917670783334685E-4</v>
      </c>
      <c r="DG43">
        <v>1.1340209743293935E-3</v>
      </c>
      <c r="DH43">
        <v>4.0934756496490988E-4</v>
      </c>
      <c r="DI43">
        <v>6.2114483499086026E-3</v>
      </c>
      <c r="DJ43">
        <v>2.0494545823875568E-2</v>
      </c>
      <c r="DK43">
        <v>5.8497159243978776E-4</v>
      </c>
      <c r="DL43">
        <v>8.3358414836849756E-4</v>
      </c>
    </row>
    <row r="44" spans="1:116" x14ac:dyDescent="0.4">
      <c r="A44">
        <v>43</v>
      </c>
      <c r="B44">
        <v>2.0354244891436228E-3</v>
      </c>
      <c r="C44">
        <v>5.6499936761560576E-4</v>
      </c>
      <c r="D44">
        <v>4.0157095546146049E-2</v>
      </c>
      <c r="E44">
        <v>1.1392793060833555E-4</v>
      </c>
      <c r="F44">
        <v>8.2124047899946183E-4</v>
      </c>
      <c r="G44">
        <v>1.3076850973536272E-4</v>
      </c>
      <c r="H44">
        <v>5.150062612565523E-3</v>
      </c>
      <c r="I44">
        <v>2.2347909590430741E-3</v>
      </c>
      <c r="J44">
        <v>4.5113355383655908E-3</v>
      </c>
      <c r="K44">
        <v>1.2647947944155892E-3</v>
      </c>
      <c r="L44">
        <v>2.6819209998317035E-3</v>
      </c>
      <c r="M44">
        <v>1.6665230721051565E-3</v>
      </c>
      <c r="N44">
        <v>1.8170441795248879E-3</v>
      </c>
      <c r="O44">
        <v>1.3283331020007086E-3</v>
      </c>
      <c r="P44">
        <v>7.7245577100082359E-5</v>
      </c>
      <c r="Q44">
        <v>4.9084241226168845E-4</v>
      </c>
      <c r="R44">
        <v>1.6286939142414408E-4</v>
      </c>
      <c r="S44">
        <v>1.7559941123542673E-4</v>
      </c>
      <c r="T44">
        <v>4.0021754902332314E-4</v>
      </c>
      <c r="U44">
        <v>2.6072903945408071E-3</v>
      </c>
      <c r="V44">
        <v>5.7301199215265583E-4</v>
      </c>
      <c r="W44">
        <v>8.5304591982565442E-4</v>
      </c>
      <c r="X44">
        <v>7.4528808151449674E-4</v>
      </c>
      <c r="Y44">
        <v>8.5763930743691197E-5</v>
      </c>
      <c r="Z44">
        <v>4.292269905340156E-4</v>
      </c>
      <c r="AA44">
        <v>1.0613897506663901E-4</v>
      </c>
      <c r="AB44">
        <v>2.5736033680739658E-4</v>
      </c>
      <c r="AC44">
        <v>3.4685685921598009E-4</v>
      </c>
      <c r="AD44">
        <v>6.8397579946153796E-6</v>
      </c>
      <c r="AE44">
        <v>1.6758701436930552E-4</v>
      </c>
      <c r="AF44">
        <v>5.4410120232072334E-5</v>
      </c>
      <c r="AG44">
        <v>1.1815558754164344E-3</v>
      </c>
      <c r="AH44">
        <v>2.1365458318927974E-3</v>
      </c>
      <c r="AI44">
        <v>3.2143809891253218E-3</v>
      </c>
      <c r="AJ44">
        <v>3.7498927095886616E-3</v>
      </c>
      <c r="AK44">
        <v>1.1771432275569144E-3</v>
      </c>
      <c r="AL44">
        <v>6.680761884586074E-3</v>
      </c>
      <c r="AM44">
        <v>9.152657415578149E-4</v>
      </c>
      <c r="AN44">
        <v>9.6106309361647591E-5</v>
      </c>
      <c r="AO44">
        <v>7.0450783997585888E-3</v>
      </c>
      <c r="AP44">
        <v>3.2568186326347361E-3</v>
      </c>
      <c r="AQ44">
        <v>3.4986548173618283E-3</v>
      </c>
      <c r="AR44">
        <v>1.0030217522277305</v>
      </c>
      <c r="AS44">
        <v>7.9501099266629776E-4</v>
      </c>
      <c r="AT44">
        <v>3.0749435227425882E-4</v>
      </c>
      <c r="AU44">
        <v>2.1154091235917015E-3</v>
      </c>
      <c r="AV44">
        <v>9.5227813715522878E-4</v>
      </c>
      <c r="AW44">
        <v>4.2147457124963291E-4</v>
      </c>
      <c r="AX44">
        <v>2.588582138969685E-3</v>
      </c>
      <c r="AY44">
        <v>1.5713989176615669E-3</v>
      </c>
      <c r="AZ44">
        <v>1.6604576295615442E-4</v>
      </c>
      <c r="BA44">
        <v>3.1165168569657203E-3</v>
      </c>
      <c r="BB44">
        <v>4.3534487254628213E-4</v>
      </c>
      <c r="BC44">
        <v>1.8595385711438716E-3</v>
      </c>
      <c r="BD44">
        <v>8.6612308277709659E-4</v>
      </c>
      <c r="BE44">
        <v>4.7870660696436036E-4</v>
      </c>
      <c r="BF44">
        <v>6.5067410667955284E-4</v>
      </c>
      <c r="BG44">
        <v>6.4238790984365735E-4</v>
      </c>
      <c r="BH44">
        <v>1.5607269952197396E-3</v>
      </c>
      <c r="BI44">
        <v>1.0707378860933823E-3</v>
      </c>
      <c r="BJ44">
        <v>1.9535596133141362E-4</v>
      </c>
      <c r="BK44">
        <v>2.4080282729967745E-3</v>
      </c>
      <c r="BL44">
        <v>5.8689229973866368E-4</v>
      </c>
      <c r="BM44">
        <v>2.9757965799634715E-4</v>
      </c>
      <c r="BN44">
        <v>1.0439277704269705E-2</v>
      </c>
      <c r="BO44">
        <v>2.7858245635571283E-2</v>
      </c>
      <c r="BP44">
        <v>1.3455820074271699E-3</v>
      </c>
      <c r="BQ44">
        <v>3.8308533479550605E-3</v>
      </c>
      <c r="BR44">
        <v>1.01015401660826E-2</v>
      </c>
      <c r="BS44">
        <v>1.3237301336630883E-2</v>
      </c>
      <c r="BT44">
        <v>9.0913615656120824E-3</v>
      </c>
      <c r="BU44">
        <v>2.170373038836727E-3</v>
      </c>
      <c r="BV44">
        <v>8.8193975475757996E-2</v>
      </c>
      <c r="BW44">
        <v>4.2127834792823844E-2</v>
      </c>
      <c r="BX44">
        <v>1.426800994103357E-2</v>
      </c>
      <c r="BY44">
        <v>7.71067684905294E-4</v>
      </c>
      <c r="BZ44">
        <v>3.6853126164587166E-3</v>
      </c>
      <c r="CA44">
        <v>2.1706016794135485E-2</v>
      </c>
      <c r="CB44">
        <v>1.4174083381729933E-3</v>
      </c>
      <c r="CC44">
        <v>1.7432697447478161E-3</v>
      </c>
      <c r="CD44">
        <v>1.6913481844712472E-3</v>
      </c>
      <c r="CE44">
        <v>3.5572570942788762E-3</v>
      </c>
      <c r="CF44">
        <v>1.2291336877542624E-2</v>
      </c>
      <c r="CG44">
        <v>7.8236568725606904E-3</v>
      </c>
      <c r="CH44">
        <v>1.6051797227683068E-3</v>
      </c>
      <c r="CI44">
        <v>5.0684307562932412E-3</v>
      </c>
      <c r="CJ44">
        <v>6.287934076072782E-3</v>
      </c>
      <c r="CK44">
        <v>7.929905819062822E-3</v>
      </c>
      <c r="CL44">
        <v>2.0356374013960206E-6</v>
      </c>
      <c r="CM44">
        <v>1.6521495326123719E-2</v>
      </c>
      <c r="CN44">
        <v>5.3918800104822339E-3</v>
      </c>
      <c r="CO44">
        <v>2.440752918433441E-2</v>
      </c>
      <c r="CP44">
        <v>6.31293721971377E-3</v>
      </c>
      <c r="CQ44">
        <v>0</v>
      </c>
      <c r="CR44">
        <v>0</v>
      </c>
      <c r="CS44">
        <v>2.0286941965449192E-2</v>
      </c>
      <c r="CT44">
        <v>7.074098874117557E-2</v>
      </c>
      <c r="CU44">
        <v>1.6069822046663858E-2</v>
      </c>
      <c r="CV44">
        <v>5.2930449075433691E-2</v>
      </c>
      <c r="CW44">
        <v>1.9105088705847047E-2</v>
      </c>
      <c r="CX44">
        <v>4.0908690509386175E-3</v>
      </c>
      <c r="CY44">
        <v>1.3344347266704501E-4</v>
      </c>
      <c r="CZ44">
        <v>7.9348504222291581E-3</v>
      </c>
      <c r="DA44">
        <v>2.8998161892912534E-5</v>
      </c>
      <c r="DB44">
        <v>7.9402710081816327E-4</v>
      </c>
      <c r="DC44">
        <v>1.1083110496025885E-4</v>
      </c>
      <c r="DD44">
        <v>5.6590374763788517E-3</v>
      </c>
      <c r="DE44">
        <v>1.0480262182641199E-4</v>
      </c>
      <c r="DF44">
        <v>5.4681342077521344E-4</v>
      </c>
      <c r="DG44">
        <v>8.7750913262701436E-4</v>
      </c>
      <c r="DH44">
        <v>1.9562909206653564E-4</v>
      </c>
      <c r="DI44">
        <v>3.3925256373848211E-3</v>
      </c>
      <c r="DJ44">
        <v>6.0004533590671963E-3</v>
      </c>
      <c r="DK44">
        <v>8.8073872721361902E-4</v>
      </c>
      <c r="DL44">
        <v>3.9834064892093181E-4</v>
      </c>
    </row>
    <row r="45" spans="1:116" x14ac:dyDescent="0.4">
      <c r="A45">
        <v>44</v>
      </c>
      <c r="B45">
        <v>1.4525027777852497E-3</v>
      </c>
      <c r="C45">
        <v>3.8517101802106317E-4</v>
      </c>
      <c r="D45">
        <v>1.4958063169150009E-3</v>
      </c>
      <c r="E45">
        <v>1.2037761920951828E-4</v>
      </c>
      <c r="F45">
        <v>6.2999545123306529E-4</v>
      </c>
      <c r="G45">
        <v>1.3014702475907118E-4</v>
      </c>
      <c r="H45">
        <v>5.9573874861473146E-4</v>
      </c>
      <c r="I45">
        <v>5.0498704601648131E-3</v>
      </c>
      <c r="J45">
        <v>4.7475973055863541E-2</v>
      </c>
      <c r="K45">
        <v>1.5864802866938236E-3</v>
      </c>
      <c r="L45">
        <v>3.0192072423625219E-3</v>
      </c>
      <c r="M45">
        <v>0.10603107208503107</v>
      </c>
      <c r="N45">
        <v>1.2151469611632243E-2</v>
      </c>
      <c r="O45">
        <v>1.3111541736135941E-3</v>
      </c>
      <c r="P45">
        <v>8.1880822345914152E-5</v>
      </c>
      <c r="Q45">
        <v>4.1332707569857009E-4</v>
      </c>
      <c r="R45">
        <v>1.1825791523087372E-4</v>
      </c>
      <c r="S45">
        <v>1.1722016476782465E-4</v>
      </c>
      <c r="T45">
        <v>2.1238006259153216E-4</v>
      </c>
      <c r="U45">
        <v>4.8283292746542075E-4</v>
      </c>
      <c r="V45">
        <v>4.6543390313790031E-4</v>
      </c>
      <c r="W45">
        <v>7.3913568775071416E-4</v>
      </c>
      <c r="X45">
        <v>7.0686333996288845E-5</v>
      </c>
      <c r="Y45">
        <v>1.5115808332379012E-4</v>
      </c>
      <c r="Z45">
        <v>5.0526579059689326E-4</v>
      </c>
      <c r="AA45">
        <v>7.3864398075633149E-5</v>
      </c>
      <c r="AB45">
        <v>4.4431761792637091E-5</v>
      </c>
      <c r="AC45">
        <v>2.7878992332558595E-4</v>
      </c>
      <c r="AD45">
        <v>2.7650144171256471E-6</v>
      </c>
      <c r="AE45">
        <v>6.8109222344491221E-4</v>
      </c>
      <c r="AF45">
        <v>3.25553032349094E-5</v>
      </c>
      <c r="AG45">
        <v>5.5270354722424691E-4</v>
      </c>
      <c r="AH45">
        <v>2.4360208820229969E-3</v>
      </c>
      <c r="AI45">
        <v>7.5812362954256367E-4</v>
      </c>
      <c r="AJ45">
        <v>1.2336581605825782E-3</v>
      </c>
      <c r="AK45">
        <v>1.0435703098937332E-3</v>
      </c>
      <c r="AL45">
        <v>5.6883860789416806E-3</v>
      </c>
      <c r="AM45">
        <v>6.3934773578193512E-4</v>
      </c>
      <c r="AN45">
        <v>5.8390870858216752E-5</v>
      </c>
      <c r="AO45">
        <v>1.2050416522447337E-2</v>
      </c>
      <c r="AP45">
        <v>7.44265997859188E-4</v>
      </c>
      <c r="AQ45">
        <v>5.8210089290521311E-3</v>
      </c>
      <c r="AR45">
        <v>2.4295184287743146E-4</v>
      </c>
      <c r="AS45">
        <v>1.008722363562286</v>
      </c>
      <c r="AT45">
        <v>1.9075818727439908E-4</v>
      </c>
      <c r="AU45">
        <v>3.128895193085205E-3</v>
      </c>
      <c r="AV45">
        <v>5.8645614822489607E-4</v>
      </c>
      <c r="AW45">
        <v>7.1747613280013075E-3</v>
      </c>
      <c r="AX45">
        <v>3.381924802166039E-3</v>
      </c>
      <c r="AY45">
        <v>1.4008863330400147E-3</v>
      </c>
      <c r="AZ45">
        <v>3.5595427557693477E-4</v>
      </c>
      <c r="BA45">
        <v>2.4555283572601408E-2</v>
      </c>
      <c r="BB45">
        <v>5.9506284288525805E-4</v>
      </c>
      <c r="BC45">
        <v>2.2835061694615453E-3</v>
      </c>
      <c r="BD45">
        <v>1.59447589580302E-3</v>
      </c>
      <c r="BE45">
        <v>7.9870910441130489E-4</v>
      </c>
      <c r="BF45">
        <v>7.4150931762480418E-4</v>
      </c>
      <c r="BG45">
        <v>6.240254783043569E-4</v>
      </c>
      <c r="BH45">
        <v>1.4916201914466868E-3</v>
      </c>
      <c r="BI45">
        <v>1.2972672896380867E-3</v>
      </c>
      <c r="BJ45">
        <v>2.1588299265223393E-4</v>
      </c>
      <c r="BK45">
        <v>8.5565128616715939E-3</v>
      </c>
      <c r="BL45">
        <v>5.2041520700549736E-4</v>
      </c>
      <c r="BM45">
        <v>3.1698437115067218E-4</v>
      </c>
      <c r="BN45">
        <v>1.1201686911433723E-2</v>
      </c>
      <c r="BO45">
        <v>2.9956397148621056E-2</v>
      </c>
      <c r="BP45">
        <v>1.9759836077470925E-2</v>
      </c>
      <c r="BQ45">
        <v>3.9075938146669155E-3</v>
      </c>
      <c r="BR45">
        <v>1.9354553864661513E-2</v>
      </c>
      <c r="BS45">
        <v>3.798573222863024E-3</v>
      </c>
      <c r="BT45">
        <v>3.0365652060028265E-3</v>
      </c>
      <c r="BU45">
        <v>4.6468665027520192E-3</v>
      </c>
      <c r="BV45">
        <v>2.8129856179788987E-2</v>
      </c>
      <c r="BW45">
        <v>3.8419705395405193E-2</v>
      </c>
      <c r="BX45">
        <v>1.6936819313165145E-2</v>
      </c>
      <c r="BY45">
        <v>1.0551500710403781E-3</v>
      </c>
      <c r="BZ45">
        <v>5.9680850341594137E-3</v>
      </c>
      <c r="CA45">
        <v>6.0169575018285563E-2</v>
      </c>
      <c r="CB45">
        <v>2.9504613977425656E-3</v>
      </c>
      <c r="CC45">
        <v>9.9428579049020832E-3</v>
      </c>
      <c r="CD45">
        <v>2.0285413584308766E-3</v>
      </c>
      <c r="CE45">
        <v>4.9799221007163106E-3</v>
      </c>
      <c r="CF45">
        <v>2.006930199070648E-2</v>
      </c>
      <c r="CG45">
        <v>4.6118959827388256E-3</v>
      </c>
      <c r="CH45">
        <v>7.1124869982358238E-4</v>
      </c>
      <c r="CI45">
        <v>1.4114534557014718E-3</v>
      </c>
      <c r="CJ45">
        <v>5.9170102458194858E-3</v>
      </c>
      <c r="CK45">
        <v>8.5790863075999226E-3</v>
      </c>
      <c r="CL45">
        <v>2.0602138444920508E-6</v>
      </c>
      <c r="CM45">
        <v>3.1437053647798099E-2</v>
      </c>
      <c r="CN45">
        <v>2.4925658232555184E-3</v>
      </c>
      <c r="CO45">
        <v>2.2343462089414175E-2</v>
      </c>
      <c r="CP45">
        <v>7.7528527456006049E-3</v>
      </c>
      <c r="CQ45">
        <v>0</v>
      </c>
      <c r="CR45">
        <v>0</v>
      </c>
      <c r="CS45">
        <v>2.7545524008540004E-2</v>
      </c>
      <c r="CT45">
        <v>7.2466786936211919E-2</v>
      </c>
      <c r="CU45">
        <v>1.162386176470712E-2</v>
      </c>
      <c r="CV45">
        <v>2.3107773032948399E-2</v>
      </c>
      <c r="CW45">
        <v>1.8419545722418013E-2</v>
      </c>
      <c r="CX45">
        <v>5.5038378611649407E-3</v>
      </c>
      <c r="CY45">
        <v>9.5732695310282072E-5</v>
      </c>
      <c r="CZ45">
        <v>4.0970719534708256E-3</v>
      </c>
      <c r="DA45">
        <v>3.2126619568041928E-5</v>
      </c>
      <c r="DB45">
        <v>1.1079953396687279E-3</v>
      </c>
      <c r="DC45">
        <v>1.4635209260800618E-4</v>
      </c>
      <c r="DD45">
        <v>5.6915750247477537E-4</v>
      </c>
      <c r="DE45">
        <v>3.8206315333248865E-5</v>
      </c>
      <c r="DF45">
        <v>4.8040748864017322E-4</v>
      </c>
      <c r="DG45">
        <v>1.0346901129432934E-3</v>
      </c>
      <c r="DH45">
        <v>2.9838501843317217E-4</v>
      </c>
      <c r="DI45">
        <v>6.5853221590405249E-3</v>
      </c>
      <c r="DJ45">
        <v>8.2927017264830469E-3</v>
      </c>
      <c r="DK45">
        <v>8.2777806941644052E-4</v>
      </c>
      <c r="DL45">
        <v>2.2217522109656355E-4</v>
      </c>
    </row>
    <row r="46" spans="1:116" x14ac:dyDescent="0.4">
      <c r="A46">
        <v>45</v>
      </c>
      <c r="B46">
        <v>1.4430856167972266E-3</v>
      </c>
      <c r="C46">
        <v>4.0797045553480916E-4</v>
      </c>
      <c r="D46">
        <v>1.9508920178634196E-3</v>
      </c>
      <c r="E46">
        <v>1.2898400657769462E-4</v>
      </c>
      <c r="F46">
        <v>4.9444099032989986E-4</v>
      </c>
      <c r="G46">
        <v>1.3125380424428145E-4</v>
      </c>
      <c r="H46">
        <v>6.3757397128370408E-4</v>
      </c>
      <c r="I46">
        <v>4.0685291746599336E-3</v>
      </c>
      <c r="J46">
        <v>2.3121209819080172E-2</v>
      </c>
      <c r="K46">
        <v>1.2391379191571815E-3</v>
      </c>
      <c r="L46">
        <v>5.2653857613264446E-3</v>
      </c>
      <c r="M46">
        <v>0.12183592767517441</v>
      </c>
      <c r="N46">
        <v>1.3281002693737189E-2</v>
      </c>
      <c r="O46">
        <v>1.4552874160258101E-3</v>
      </c>
      <c r="P46">
        <v>8.1720498430152834E-5</v>
      </c>
      <c r="Q46">
        <v>4.3265851103408971E-4</v>
      </c>
      <c r="R46">
        <v>1.213049443238161E-4</v>
      </c>
      <c r="S46">
        <v>1.0303882932341484E-4</v>
      </c>
      <c r="T46">
        <v>2.631723851922037E-4</v>
      </c>
      <c r="U46">
        <v>5.0598276448415077E-4</v>
      </c>
      <c r="V46">
        <v>5.3466813029806929E-4</v>
      </c>
      <c r="W46">
        <v>7.3184416888053439E-4</v>
      </c>
      <c r="X46">
        <v>8.038114201577978E-5</v>
      </c>
      <c r="Y46">
        <v>2.5939186796099934E-4</v>
      </c>
      <c r="Z46">
        <v>2.3322680939918437E-4</v>
      </c>
      <c r="AA46">
        <v>5.4384207623397837E-5</v>
      </c>
      <c r="AB46">
        <v>4.8431590210992978E-5</v>
      </c>
      <c r="AC46">
        <v>2.266094282844859E-4</v>
      </c>
      <c r="AD46">
        <v>2.2312512704568851E-6</v>
      </c>
      <c r="AE46">
        <v>1.5297130795813814E-4</v>
      </c>
      <c r="AF46">
        <v>3.1783575520222832E-5</v>
      </c>
      <c r="AG46">
        <v>5.1268322138771079E-4</v>
      </c>
      <c r="AH46">
        <v>9.338365004003125E-4</v>
      </c>
      <c r="AI46">
        <v>1.1481279352089356E-3</v>
      </c>
      <c r="AJ46">
        <v>1.2527133989312348E-3</v>
      </c>
      <c r="AK46">
        <v>1.3704755511740713E-3</v>
      </c>
      <c r="AL46">
        <v>6.5924194080995641E-3</v>
      </c>
      <c r="AM46">
        <v>7.2785330192457029E-4</v>
      </c>
      <c r="AN46">
        <v>5.5000543221345085E-5</v>
      </c>
      <c r="AO46">
        <v>3.7807889177788297E-3</v>
      </c>
      <c r="AP46">
        <v>1.0032460204886648E-3</v>
      </c>
      <c r="AQ46">
        <v>3.3922128517402026E-3</v>
      </c>
      <c r="AR46">
        <v>2.2150052403452415E-4</v>
      </c>
      <c r="AS46">
        <v>2.081751889230374E-3</v>
      </c>
      <c r="AT46">
        <v>1.0004209922041658</v>
      </c>
      <c r="AU46">
        <v>7.5056524557280003E-3</v>
      </c>
      <c r="AV46">
        <v>1.0137364173464787E-3</v>
      </c>
      <c r="AW46">
        <v>4.3895155567633647E-2</v>
      </c>
      <c r="AX46">
        <v>2.1039474087975606E-3</v>
      </c>
      <c r="AY46">
        <v>1.0853236289929955E-3</v>
      </c>
      <c r="AZ46">
        <v>2.2333218139938702E-4</v>
      </c>
      <c r="BA46">
        <v>5.7572007595911735E-3</v>
      </c>
      <c r="BB46">
        <v>5.0302599572314797E-4</v>
      </c>
      <c r="BC46">
        <v>6.4140374576449706E-3</v>
      </c>
      <c r="BD46">
        <v>9.5298148733419599E-4</v>
      </c>
      <c r="BE46">
        <v>6.9313519984627787E-4</v>
      </c>
      <c r="BF46">
        <v>6.1014739851990762E-4</v>
      </c>
      <c r="BG46">
        <v>5.714816091729149E-4</v>
      </c>
      <c r="BH46">
        <v>1.2530198264626524E-3</v>
      </c>
      <c r="BI46">
        <v>9.0870657896121286E-4</v>
      </c>
      <c r="BJ46">
        <v>2.2045155624089027E-4</v>
      </c>
      <c r="BK46">
        <v>3.8994346452099161E-3</v>
      </c>
      <c r="BL46">
        <v>4.0406990152646146E-4</v>
      </c>
      <c r="BM46">
        <v>2.8761022060313466E-4</v>
      </c>
      <c r="BN46">
        <v>5.4791563897037873E-3</v>
      </c>
      <c r="BO46">
        <v>1.474225020236105E-2</v>
      </c>
      <c r="BP46">
        <v>9.3299325860146595E-3</v>
      </c>
      <c r="BQ46">
        <v>2.4351107623531987E-3</v>
      </c>
      <c r="BR46">
        <v>6.5680522975549273E-3</v>
      </c>
      <c r="BS46">
        <v>3.757521575400399E-3</v>
      </c>
      <c r="BT46">
        <v>2.882781166684101E-3</v>
      </c>
      <c r="BU46">
        <v>3.8360350345732559E-3</v>
      </c>
      <c r="BV46">
        <v>3.1611886684447671E-2</v>
      </c>
      <c r="BW46">
        <v>4.3925033688116254E-2</v>
      </c>
      <c r="BX46">
        <v>1.7800864644643654E-2</v>
      </c>
      <c r="BY46">
        <v>9.9964015501772478E-4</v>
      </c>
      <c r="BZ46">
        <v>8.2596278494650628E-3</v>
      </c>
      <c r="CA46">
        <v>3.2047184319866653E-2</v>
      </c>
      <c r="CB46">
        <v>2.1520675886038659E-3</v>
      </c>
      <c r="CC46">
        <v>5.355458244986672E-3</v>
      </c>
      <c r="CD46">
        <v>1.9907378395686835E-3</v>
      </c>
      <c r="CE46">
        <v>4.7864694491264684E-3</v>
      </c>
      <c r="CF46">
        <v>1.8154492593085766E-2</v>
      </c>
      <c r="CG46">
        <v>4.4898747223404917E-3</v>
      </c>
      <c r="CH46">
        <v>7.1146374370544625E-4</v>
      </c>
      <c r="CI46">
        <v>1.4380709674936731E-3</v>
      </c>
      <c r="CJ46">
        <v>4.8724207799135683E-3</v>
      </c>
      <c r="CK46">
        <v>7.7403281829034037E-3</v>
      </c>
      <c r="CL46">
        <v>1.8346604950014835E-6</v>
      </c>
      <c r="CM46">
        <v>2.0997791337941552E-2</v>
      </c>
      <c r="CN46">
        <v>2.5363874038428925E-3</v>
      </c>
      <c r="CO46">
        <v>1.7265986282963993E-2</v>
      </c>
      <c r="CP46">
        <v>7.9469322417883865E-3</v>
      </c>
      <c r="CQ46">
        <v>0</v>
      </c>
      <c r="CR46">
        <v>0</v>
      </c>
      <c r="CS46">
        <v>2.5119929166542689E-2</v>
      </c>
      <c r="CT46">
        <v>8.5608232081316418E-2</v>
      </c>
      <c r="CU46">
        <v>1.0804533191949288E-2</v>
      </c>
      <c r="CV46">
        <v>2.0584742646593997E-2</v>
      </c>
      <c r="CW46">
        <v>2.8039432288149098E-2</v>
      </c>
      <c r="CX46">
        <v>5.2469780552115205E-3</v>
      </c>
      <c r="CY46">
        <v>8.556705975855275E-5</v>
      </c>
      <c r="CZ46">
        <v>1.9341782210749445E-3</v>
      </c>
      <c r="DA46">
        <v>2.2643953641799236E-5</v>
      </c>
      <c r="DB46">
        <v>8.7241273924850966E-4</v>
      </c>
      <c r="DC46">
        <v>1.2879398199809112E-4</v>
      </c>
      <c r="DD46">
        <v>4.6027788370678118E-4</v>
      </c>
      <c r="DE46">
        <v>3.4617296309084708E-5</v>
      </c>
      <c r="DF46">
        <v>5.2585384708809624E-4</v>
      </c>
      <c r="DG46">
        <v>1.2249526700062535E-3</v>
      </c>
      <c r="DH46">
        <v>4.2559591153445867E-4</v>
      </c>
      <c r="DI46">
        <v>5.1900267180605844E-3</v>
      </c>
      <c r="DJ46">
        <v>8.7690154625325763E-3</v>
      </c>
      <c r="DK46">
        <v>8.7893607284957769E-4</v>
      </c>
      <c r="DL46">
        <v>1.6152091430219928E-4</v>
      </c>
    </row>
    <row r="47" spans="1:116" x14ac:dyDescent="0.4">
      <c r="A47">
        <v>46</v>
      </c>
      <c r="B47">
        <v>1.7452863197899048E-3</v>
      </c>
      <c r="C47">
        <v>4.9519490367239084E-4</v>
      </c>
      <c r="D47">
        <v>1.4969575197198717E-3</v>
      </c>
      <c r="E47">
        <v>1.5752308100851214E-4</v>
      </c>
      <c r="F47">
        <v>7.2579010078869458E-4</v>
      </c>
      <c r="G47">
        <v>1.7540991471163262E-4</v>
      </c>
      <c r="H47">
        <v>7.3790362063514813E-4</v>
      </c>
      <c r="I47">
        <v>1.1846603796286987E-2</v>
      </c>
      <c r="J47">
        <v>8.5495582676252957E-3</v>
      </c>
      <c r="K47">
        <v>2.5331819333913341E-3</v>
      </c>
      <c r="L47">
        <v>2.9904653233553982E-2</v>
      </c>
      <c r="M47">
        <v>0.10550027269054889</v>
      </c>
      <c r="N47">
        <v>1.6071416176404632E-2</v>
      </c>
      <c r="O47">
        <v>1.8056055714917483E-3</v>
      </c>
      <c r="P47">
        <v>1.2522821841476356E-4</v>
      </c>
      <c r="Q47">
        <v>5.5385824311862122E-4</v>
      </c>
      <c r="R47">
        <v>1.3688740079700781E-4</v>
      </c>
      <c r="S47">
        <v>1.1812064865617298E-4</v>
      </c>
      <c r="T47">
        <v>2.3823557870344535E-4</v>
      </c>
      <c r="U47">
        <v>5.2244074845259959E-4</v>
      </c>
      <c r="V47">
        <v>7.8187265239740311E-4</v>
      </c>
      <c r="W47">
        <v>8.1670642707532698E-4</v>
      </c>
      <c r="X47">
        <v>8.6208142088165898E-5</v>
      </c>
      <c r="Y47">
        <v>1.9470815890536522E-4</v>
      </c>
      <c r="Z47">
        <v>2.72565150251399E-4</v>
      </c>
      <c r="AA47">
        <v>4.556791981477798E-5</v>
      </c>
      <c r="AB47">
        <v>5.0536419343525167E-5</v>
      </c>
      <c r="AC47">
        <v>2.7674542136128143E-4</v>
      </c>
      <c r="AD47">
        <v>3.1990587228980976E-6</v>
      </c>
      <c r="AE47">
        <v>1.3699316881620087E-4</v>
      </c>
      <c r="AF47">
        <v>4.2270062039468743E-5</v>
      </c>
      <c r="AG47">
        <v>9.850954358980946E-4</v>
      </c>
      <c r="AH47">
        <v>1.4348661288140986E-3</v>
      </c>
      <c r="AI47">
        <v>3.1680635062097361E-3</v>
      </c>
      <c r="AJ47">
        <v>5.4473294553300505E-3</v>
      </c>
      <c r="AK47">
        <v>1.8385015582292792E-3</v>
      </c>
      <c r="AL47">
        <v>2.4955832437674918E-2</v>
      </c>
      <c r="AM47">
        <v>5.474229241419124E-4</v>
      </c>
      <c r="AN47">
        <v>7.4186751156261335E-5</v>
      </c>
      <c r="AO47">
        <v>4.4642798576942687E-3</v>
      </c>
      <c r="AP47">
        <v>7.1506318226095106E-4</v>
      </c>
      <c r="AQ47">
        <v>3.4272140032005857E-3</v>
      </c>
      <c r="AR47">
        <v>5.9564636030656249E-4</v>
      </c>
      <c r="AS47">
        <v>1.2871176028052211E-3</v>
      </c>
      <c r="AT47">
        <v>3.3063187403791546E-4</v>
      </c>
      <c r="AU47">
        <v>1.0543982941011161</v>
      </c>
      <c r="AV47">
        <v>8.7106546386808378E-4</v>
      </c>
      <c r="AW47">
        <v>1.8926582178889824E-3</v>
      </c>
      <c r="AX47">
        <v>4.5709802947715627E-3</v>
      </c>
      <c r="AY47">
        <v>2.1770278574662141E-3</v>
      </c>
      <c r="AZ47">
        <v>3.4465938106536311E-4</v>
      </c>
      <c r="BA47">
        <v>1.3838530178912376E-2</v>
      </c>
      <c r="BB47">
        <v>8.1942674721850804E-4</v>
      </c>
      <c r="BC47">
        <v>2.2233700203474508E-3</v>
      </c>
      <c r="BD47">
        <v>1.4230102231513819E-3</v>
      </c>
      <c r="BE47">
        <v>8.8296234161333673E-4</v>
      </c>
      <c r="BF47">
        <v>1.0758448167434633E-3</v>
      </c>
      <c r="BG47">
        <v>8.7154090156428738E-4</v>
      </c>
      <c r="BH47">
        <v>1.8060113288850799E-3</v>
      </c>
      <c r="BI47">
        <v>1.4193220020646087E-3</v>
      </c>
      <c r="BJ47">
        <v>2.9677224686942047E-4</v>
      </c>
      <c r="BK47">
        <v>6.6300625116989106E-3</v>
      </c>
      <c r="BL47">
        <v>7.9494075363833701E-4</v>
      </c>
      <c r="BM47">
        <v>4.7853161772147985E-4</v>
      </c>
      <c r="BN47">
        <v>7.4479217203826543E-3</v>
      </c>
      <c r="BO47">
        <v>2.0033945432554792E-2</v>
      </c>
      <c r="BP47">
        <v>2.6457310710779431E-3</v>
      </c>
      <c r="BQ47">
        <v>6.5884859878012052E-3</v>
      </c>
      <c r="BR47">
        <v>9.3708250954670572E-3</v>
      </c>
      <c r="BS47">
        <v>6.9477585902682501E-3</v>
      </c>
      <c r="BT47">
        <v>5.484092867421372E-3</v>
      </c>
      <c r="BU47">
        <v>7.8078389660644794E-3</v>
      </c>
      <c r="BV47">
        <v>5.5234451664145687E-2</v>
      </c>
      <c r="BW47">
        <v>4.3444599643973451E-2</v>
      </c>
      <c r="BX47">
        <v>1.9010708150915424E-2</v>
      </c>
      <c r="BY47">
        <v>1.4519319010578291E-3</v>
      </c>
      <c r="BZ47">
        <v>1.0851747609169083E-2</v>
      </c>
      <c r="CA47">
        <v>0.13758794316688958</v>
      </c>
      <c r="CB47">
        <v>5.3278628782385757E-3</v>
      </c>
      <c r="CC47">
        <v>4.3755315960825689E-3</v>
      </c>
      <c r="CD47">
        <v>4.1031883531651133E-3</v>
      </c>
      <c r="CE47">
        <v>1.0053553523795925E-2</v>
      </c>
      <c r="CF47">
        <v>4.6757509430723432E-2</v>
      </c>
      <c r="CG47">
        <v>6.3725138096036036E-3</v>
      </c>
      <c r="CH47">
        <v>9.3490494897339972E-4</v>
      </c>
      <c r="CI47">
        <v>1.2093243052712077E-3</v>
      </c>
      <c r="CJ47">
        <v>8.1069986130615571E-3</v>
      </c>
      <c r="CK47">
        <v>1.557786421690884E-2</v>
      </c>
      <c r="CL47">
        <v>2.4044673684555875E-6</v>
      </c>
      <c r="CM47">
        <v>2.490138700369551E-2</v>
      </c>
      <c r="CN47">
        <v>3.311228151749807E-3</v>
      </c>
      <c r="CO47">
        <v>2.9397078843968232E-2</v>
      </c>
      <c r="CP47">
        <v>1.2421382958832477E-2</v>
      </c>
      <c r="CQ47">
        <v>0</v>
      </c>
      <c r="CR47">
        <v>0</v>
      </c>
      <c r="CS47">
        <v>3.3206901241413962E-2</v>
      </c>
      <c r="CT47">
        <v>0.11586562744250796</v>
      </c>
      <c r="CU47">
        <v>1.386503159929754E-2</v>
      </c>
      <c r="CV47">
        <v>5.3788709709827451E-2</v>
      </c>
      <c r="CW47">
        <v>1.3125815366045025E-2</v>
      </c>
      <c r="CX47">
        <v>1.1243157859816721E-2</v>
      </c>
      <c r="CY47">
        <v>1.0030978605882441E-4</v>
      </c>
      <c r="CZ47">
        <v>8.1295055885737249E-3</v>
      </c>
      <c r="DA47">
        <v>3.0070203598597063E-5</v>
      </c>
      <c r="DB47">
        <v>2.3923039518995702E-3</v>
      </c>
      <c r="DC47">
        <v>3.1821861081167353E-4</v>
      </c>
      <c r="DD47">
        <v>4.9962336904012521E-4</v>
      </c>
      <c r="DE47">
        <v>4.0367332666805623E-5</v>
      </c>
      <c r="DF47">
        <v>6.9650272714939765E-4</v>
      </c>
      <c r="DG47">
        <v>1.4386671219196305E-3</v>
      </c>
      <c r="DH47">
        <v>4.5732357903337256E-4</v>
      </c>
      <c r="DI47">
        <v>1.2074363702347634E-2</v>
      </c>
      <c r="DJ47">
        <v>3.4946171937355018E-2</v>
      </c>
      <c r="DK47">
        <v>9.7304199275349769E-4</v>
      </c>
      <c r="DL47">
        <v>5.0903334042071168E-4</v>
      </c>
    </row>
    <row r="48" spans="1:116" x14ac:dyDescent="0.4">
      <c r="A48">
        <v>47</v>
      </c>
      <c r="B48">
        <v>1.5963973013644736E-3</v>
      </c>
      <c r="C48">
        <v>4.3688741892964126E-4</v>
      </c>
      <c r="D48">
        <v>1.4753458239497516E-3</v>
      </c>
      <c r="E48">
        <v>1.4211598870903256E-4</v>
      </c>
      <c r="F48">
        <v>1.2750779137254318E-3</v>
      </c>
      <c r="G48">
        <v>1.4142427759826091E-4</v>
      </c>
      <c r="H48">
        <v>6.8010294202056705E-4</v>
      </c>
      <c r="I48">
        <v>3.2665893939974205E-3</v>
      </c>
      <c r="J48">
        <v>2.499945905151945E-2</v>
      </c>
      <c r="K48">
        <v>3.6909655082611411E-3</v>
      </c>
      <c r="L48">
        <v>9.2254029891101E-3</v>
      </c>
      <c r="M48">
        <v>1.9699969436511863E-2</v>
      </c>
      <c r="N48">
        <v>4.4646995907816883E-3</v>
      </c>
      <c r="O48">
        <v>1.5753131495560143E-3</v>
      </c>
      <c r="P48">
        <v>9.1525302422821244E-5</v>
      </c>
      <c r="Q48">
        <v>4.7788057476676763E-4</v>
      </c>
      <c r="R48">
        <v>1.341155277064398E-4</v>
      </c>
      <c r="S48">
        <v>1.1731194706270009E-4</v>
      </c>
      <c r="T48">
        <v>3.6640669987270797E-4</v>
      </c>
      <c r="U48">
        <v>4.258471467965102E-4</v>
      </c>
      <c r="V48">
        <v>6.5320988381246373E-4</v>
      </c>
      <c r="W48">
        <v>8.9262362272922566E-4</v>
      </c>
      <c r="X48">
        <v>9.0460105473284848E-5</v>
      </c>
      <c r="Y48">
        <v>1.9027268866799832E-4</v>
      </c>
      <c r="Z48">
        <v>3.6445423980881208E-4</v>
      </c>
      <c r="AA48">
        <v>6.4237131362334478E-5</v>
      </c>
      <c r="AB48">
        <v>8.778536294899894E-5</v>
      </c>
      <c r="AC48">
        <v>4.5726868084839946E-4</v>
      </c>
      <c r="AD48">
        <v>5.4753010812913759E-6</v>
      </c>
      <c r="AE48">
        <v>1.8209649575316007E-4</v>
      </c>
      <c r="AF48">
        <v>4.251276554344415E-5</v>
      </c>
      <c r="AG48">
        <v>1.1525454701815695E-3</v>
      </c>
      <c r="AH48">
        <v>6.0277719159513073E-3</v>
      </c>
      <c r="AI48">
        <v>3.2317566156818975E-3</v>
      </c>
      <c r="AJ48">
        <v>2.9151876933584883E-3</v>
      </c>
      <c r="AK48">
        <v>1.9778215854081805E-3</v>
      </c>
      <c r="AL48">
        <v>7.9049559407688881E-3</v>
      </c>
      <c r="AM48">
        <v>7.6278636047886106E-4</v>
      </c>
      <c r="AN48">
        <v>6.2165241424278449E-5</v>
      </c>
      <c r="AO48">
        <v>8.5680816161266531E-3</v>
      </c>
      <c r="AP48">
        <v>8.2005593098558862E-4</v>
      </c>
      <c r="AQ48">
        <v>5.3075396889730913E-3</v>
      </c>
      <c r="AR48">
        <v>2.5767606011549779E-4</v>
      </c>
      <c r="AS48">
        <v>3.4927210623338328E-3</v>
      </c>
      <c r="AT48">
        <v>2.0151750687743563E-4</v>
      </c>
      <c r="AU48">
        <v>2.4352331025631262E-2</v>
      </c>
      <c r="AV48">
        <v>1.002386282758857</v>
      </c>
      <c r="AW48">
        <v>1.0360415769877221E-2</v>
      </c>
      <c r="AX48">
        <v>1.6835635881162662E-2</v>
      </c>
      <c r="AY48">
        <v>2.8130567571272381E-3</v>
      </c>
      <c r="AZ48">
        <v>4.0601462672707998E-3</v>
      </c>
      <c r="BA48">
        <v>0.11114007275299451</v>
      </c>
      <c r="BB48">
        <v>1.5199772287730693E-3</v>
      </c>
      <c r="BC48">
        <v>8.5414205743895577E-3</v>
      </c>
      <c r="BD48">
        <v>1.0702965954030497E-3</v>
      </c>
      <c r="BE48">
        <v>7.1039205412096933E-4</v>
      </c>
      <c r="BF48">
        <v>6.820600835320031E-4</v>
      </c>
      <c r="BG48">
        <v>6.2450894690525111E-4</v>
      </c>
      <c r="BH48">
        <v>1.588368664256299E-3</v>
      </c>
      <c r="BI48">
        <v>1.0646614528609522E-3</v>
      </c>
      <c r="BJ48">
        <v>2.2299187109038751E-4</v>
      </c>
      <c r="BK48">
        <v>6.3881366446885482E-3</v>
      </c>
      <c r="BL48">
        <v>9.4783864137499532E-4</v>
      </c>
      <c r="BM48">
        <v>8.4206536179719455E-4</v>
      </c>
      <c r="BN48">
        <v>5.8585770190167441E-3</v>
      </c>
      <c r="BO48">
        <v>1.5753963582822425E-2</v>
      </c>
      <c r="BP48">
        <v>1.0341659137255091E-2</v>
      </c>
      <c r="BQ48">
        <v>4.4786042685045274E-3</v>
      </c>
      <c r="BR48">
        <v>7.4468347942097555E-3</v>
      </c>
      <c r="BS48">
        <v>3.5667668955793414E-3</v>
      </c>
      <c r="BT48">
        <v>2.9555040678862828E-3</v>
      </c>
      <c r="BU48">
        <v>3.0475465528028889E-3</v>
      </c>
      <c r="BV48">
        <v>3.0388032457029174E-2</v>
      </c>
      <c r="BW48">
        <v>4.8064360199190068E-2</v>
      </c>
      <c r="BX48">
        <v>1.9586521056175907E-2</v>
      </c>
      <c r="BY48">
        <v>9.2933402643977754E-4</v>
      </c>
      <c r="BZ48">
        <v>8.6755232046983235E-3</v>
      </c>
      <c r="CA48">
        <v>4.8730568382062384E-2</v>
      </c>
      <c r="CB48">
        <v>2.748938385964462E-3</v>
      </c>
      <c r="CC48">
        <v>6.3050277146705089E-3</v>
      </c>
      <c r="CD48">
        <v>2.2630089032693642E-3</v>
      </c>
      <c r="CE48">
        <v>6.2979321545244748E-3</v>
      </c>
      <c r="CF48">
        <v>2.4760867738751153E-2</v>
      </c>
      <c r="CG48">
        <v>4.1493960311144683E-3</v>
      </c>
      <c r="CH48">
        <v>8.0492208286974212E-4</v>
      </c>
      <c r="CI48">
        <v>1.1017756232883512E-3</v>
      </c>
      <c r="CJ48">
        <v>5.91269648100946E-3</v>
      </c>
      <c r="CK48">
        <v>1.1829837686768844E-2</v>
      </c>
      <c r="CL48">
        <v>1.7595790524887716E-6</v>
      </c>
      <c r="CM48">
        <v>1.7185949827602902E-2</v>
      </c>
      <c r="CN48">
        <v>2.3830825289417891E-3</v>
      </c>
      <c r="CO48">
        <v>1.6702974576423987E-2</v>
      </c>
      <c r="CP48">
        <v>9.750693987030724E-3</v>
      </c>
      <c r="CQ48">
        <v>0</v>
      </c>
      <c r="CR48">
        <v>0</v>
      </c>
      <c r="CS48">
        <v>2.5962831952795133E-2</v>
      </c>
      <c r="CT48">
        <v>0.11991508011355542</v>
      </c>
      <c r="CU48">
        <v>1.115876559920778E-2</v>
      </c>
      <c r="CV48">
        <v>3.5945417021536606E-2</v>
      </c>
      <c r="CW48">
        <v>1.3549525868690968E-2</v>
      </c>
      <c r="CX48">
        <v>5.7367046849369817E-3</v>
      </c>
      <c r="CY48">
        <v>7.7986664044702385E-5</v>
      </c>
      <c r="CZ48">
        <v>8.5058088175004425E-3</v>
      </c>
      <c r="DA48">
        <v>2.142118387197385E-5</v>
      </c>
      <c r="DB48">
        <v>1.337054894482595E-3</v>
      </c>
      <c r="DC48">
        <v>2.5778663961204755E-4</v>
      </c>
      <c r="DD48">
        <v>4.3408767585685138E-4</v>
      </c>
      <c r="DE48">
        <v>3.2522244849676285E-5</v>
      </c>
      <c r="DF48">
        <v>6.3795215247240905E-4</v>
      </c>
      <c r="DG48">
        <v>1.5843213797278656E-3</v>
      </c>
      <c r="DH48">
        <v>6.3596064991414114E-4</v>
      </c>
      <c r="DI48">
        <v>5.337823023396685E-3</v>
      </c>
      <c r="DJ48">
        <v>9.9438379822216934E-3</v>
      </c>
      <c r="DK48">
        <v>6.4866749352727538E-4</v>
      </c>
      <c r="DL48">
        <v>3.6932740247340348E-4</v>
      </c>
    </row>
    <row r="49" spans="1:116" x14ac:dyDescent="0.4">
      <c r="A49">
        <v>48</v>
      </c>
      <c r="B49">
        <v>1.4223707351990278E-3</v>
      </c>
      <c r="C49">
        <v>3.6746454722930047E-4</v>
      </c>
      <c r="D49">
        <v>1.33600113433519E-3</v>
      </c>
      <c r="E49">
        <v>1.109135397670096E-4</v>
      </c>
      <c r="F49">
        <v>5.2092227787879479E-4</v>
      </c>
      <c r="G49">
        <v>1.2116930111090198E-4</v>
      </c>
      <c r="H49">
        <v>6.0085669440356837E-4</v>
      </c>
      <c r="I49">
        <v>5.1080468233880572E-3</v>
      </c>
      <c r="J49">
        <v>1.5475298190105994E-2</v>
      </c>
      <c r="K49">
        <v>2.4704655953769672E-3</v>
      </c>
      <c r="L49">
        <v>3.3791290403693316E-2</v>
      </c>
      <c r="M49">
        <v>7.5641823058689883E-2</v>
      </c>
      <c r="N49">
        <v>1.162011708181249E-2</v>
      </c>
      <c r="O49">
        <v>1.1837439878480728E-3</v>
      </c>
      <c r="P49">
        <v>8.2995803908248958E-5</v>
      </c>
      <c r="Q49">
        <v>6.5403195747141683E-4</v>
      </c>
      <c r="R49">
        <v>1.1335595241898892E-4</v>
      </c>
      <c r="S49">
        <v>1.1523748145856837E-4</v>
      </c>
      <c r="T49">
        <v>2.0654988494451181E-4</v>
      </c>
      <c r="U49">
        <v>3.6391266672611478E-4</v>
      </c>
      <c r="V49">
        <v>3.6532459380607239E-4</v>
      </c>
      <c r="W49">
        <v>7.3808287634609187E-4</v>
      </c>
      <c r="X49">
        <v>6.5405123505434424E-5</v>
      </c>
      <c r="Y49">
        <v>1.784454897775676E-4</v>
      </c>
      <c r="Z49">
        <v>3.0465819651700002E-4</v>
      </c>
      <c r="AA49">
        <v>5.1919296630137564E-4</v>
      </c>
      <c r="AB49">
        <v>7.5519169601445904E-5</v>
      </c>
      <c r="AC49">
        <v>2.3275194335947431E-4</v>
      </c>
      <c r="AD49">
        <v>2.0935060886864033E-6</v>
      </c>
      <c r="AE49">
        <v>1.5104551093322814E-4</v>
      </c>
      <c r="AF49">
        <v>3.4683212594088465E-5</v>
      </c>
      <c r="AG49">
        <v>4.9764375505603655E-4</v>
      </c>
      <c r="AH49">
        <v>1.721754331147932E-3</v>
      </c>
      <c r="AI49">
        <v>1.0073101266220752E-3</v>
      </c>
      <c r="AJ49">
        <v>1.2455957843509138E-3</v>
      </c>
      <c r="AK49">
        <v>1.121205764824249E-3</v>
      </c>
      <c r="AL49">
        <v>5.5325728731661934E-3</v>
      </c>
      <c r="AM49">
        <v>6.1687609758056411E-4</v>
      </c>
      <c r="AN49">
        <v>4.1226146400672653E-5</v>
      </c>
      <c r="AO49">
        <v>1.2567222101447785E-2</v>
      </c>
      <c r="AP49">
        <v>6.7481835466175633E-4</v>
      </c>
      <c r="AQ49">
        <v>6.183031161723313E-3</v>
      </c>
      <c r="AR49">
        <v>2.0548050475900319E-4</v>
      </c>
      <c r="AS49">
        <v>3.1758895046773645E-3</v>
      </c>
      <c r="AT49">
        <v>1.6784684517644359E-4</v>
      </c>
      <c r="AU49">
        <v>6.8061526335644025E-3</v>
      </c>
      <c r="AV49">
        <v>1.0419209875758644E-3</v>
      </c>
      <c r="AW49">
        <v>1.0208535826006646</v>
      </c>
      <c r="AX49">
        <v>1.0051972227693377E-2</v>
      </c>
      <c r="AY49">
        <v>2.2523792484564461E-3</v>
      </c>
      <c r="AZ49">
        <v>5.5118117835094239E-4</v>
      </c>
      <c r="BA49">
        <v>6.1100593006450064E-2</v>
      </c>
      <c r="BB49">
        <v>2.028656905966738E-3</v>
      </c>
      <c r="BC49">
        <v>8.5070823739353974E-3</v>
      </c>
      <c r="BD49">
        <v>1.0850729278801495E-3</v>
      </c>
      <c r="BE49">
        <v>4.7294783292223377E-4</v>
      </c>
      <c r="BF49">
        <v>6.2461813325792169E-4</v>
      </c>
      <c r="BG49">
        <v>5.3296979022289331E-4</v>
      </c>
      <c r="BH49">
        <v>9.6760997611678671E-4</v>
      </c>
      <c r="BI49">
        <v>7.7323309149614986E-4</v>
      </c>
      <c r="BJ49">
        <v>1.7233441708900256E-4</v>
      </c>
      <c r="BK49">
        <v>4.2609909092494744E-3</v>
      </c>
      <c r="BL49">
        <v>4.7475874621688818E-4</v>
      </c>
      <c r="BM49">
        <v>7.4926055756042293E-4</v>
      </c>
      <c r="BN49">
        <v>3.0686667699316526E-3</v>
      </c>
      <c r="BO49">
        <v>8.2933407536314209E-3</v>
      </c>
      <c r="BP49">
        <v>6.1509434158322565E-3</v>
      </c>
      <c r="BQ49">
        <v>2.2327753305214555E-3</v>
      </c>
      <c r="BR49">
        <v>6.0385722610170915E-3</v>
      </c>
      <c r="BS49">
        <v>2.9785319153999689E-3</v>
      </c>
      <c r="BT49">
        <v>2.2375871836691182E-3</v>
      </c>
      <c r="BU49">
        <v>5.4421546199043659E-3</v>
      </c>
      <c r="BV49">
        <v>2.3102147852063756E-2</v>
      </c>
      <c r="BW49">
        <v>3.8005618640977283E-2</v>
      </c>
      <c r="BX49">
        <v>1.6059609687969812E-2</v>
      </c>
      <c r="BY49">
        <v>7.7055840802020201E-4</v>
      </c>
      <c r="BZ49">
        <v>4.6387168962320974E-3</v>
      </c>
      <c r="CA49">
        <v>9.4105721079549232E-2</v>
      </c>
      <c r="CB49">
        <v>3.6630936672049294E-3</v>
      </c>
      <c r="CC49">
        <v>4.5107699533714126E-3</v>
      </c>
      <c r="CD49">
        <v>2.9664634384732498E-3</v>
      </c>
      <c r="CE49">
        <v>6.3482360467638785E-3</v>
      </c>
      <c r="CF49">
        <v>2.3718202665645918E-2</v>
      </c>
      <c r="CG49">
        <v>3.2163736747176852E-3</v>
      </c>
      <c r="CH49">
        <v>5.4101883379739364E-4</v>
      </c>
      <c r="CI49">
        <v>9.6125445543404945E-4</v>
      </c>
      <c r="CJ49">
        <v>4.4607670025265406E-3</v>
      </c>
      <c r="CK49">
        <v>7.8446811644118982E-3</v>
      </c>
      <c r="CL49">
        <v>1.9510826967893294E-6</v>
      </c>
      <c r="CM49">
        <v>1.7664252706641539E-2</v>
      </c>
      <c r="CN49">
        <v>2.4037406251540688E-3</v>
      </c>
      <c r="CO49">
        <v>1.3293533897608539E-2</v>
      </c>
      <c r="CP49">
        <v>6.2667678587481589E-3</v>
      </c>
      <c r="CQ49">
        <v>0</v>
      </c>
      <c r="CR49">
        <v>0</v>
      </c>
      <c r="CS49">
        <v>1.6737100374234298E-2</v>
      </c>
      <c r="CT49">
        <v>5.8349368185732595E-2</v>
      </c>
      <c r="CU49">
        <v>6.8816005513366689E-3</v>
      </c>
      <c r="CV49">
        <v>2.2307195027567308E-2</v>
      </c>
      <c r="CW49">
        <v>1.1725463538210572E-2</v>
      </c>
      <c r="CX49">
        <v>5.481049194032089E-3</v>
      </c>
      <c r="CY49">
        <v>5.1687338667665053E-5</v>
      </c>
      <c r="CZ49">
        <v>2.2309946054899954E-3</v>
      </c>
      <c r="DA49">
        <v>2.3918121758064687E-5</v>
      </c>
      <c r="DB49">
        <v>6.3696678909771316E-4</v>
      </c>
      <c r="DC49">
        <v>1.0259784647373565E-4</v>
      </c>
      <c r="DD49">
        <v>4.5922992688413175E-4</v>
      </c>
      <c r="DE49">
        <v>2.2991202237442627E-5</v>
      </c>
      <c r="DF49">
        <v>3.6165471386245281E-4</v>
      </c>
      <c r="DG49">
        <v>7.8009013657351779E-4</v>
      </c>
      <c r="DH49">
        <v>2.1155572301492759E-4</v>
      </c>
      <c r="DI49">
        <v>7.8267446446582713E-3</v>
      </c>
      <c r="DJ49">
        <v>6.3934084291626687E-3</v>
      </c>
      <c r="DK49">
        <v>7.4110324099792464E-4</v>
      </c>
      <c r="DL49">
        <v>1.7588864981970742E-4</v>
      </c>
    </row>
    <row r="50" spans="1:116" x14ac:dyDescent="0.4">
      <c r="A50">
        <v>49</v>
      </c>
      <c r="B50">
        <v>1.3789370024205356E-3</v>
      </c>
      <c r="C50">
        <v>3.4428180991369638E-4</v>
      </c>
      <c r="D50">
        <v>1.0410322329680124E-3</v>
      </c>
      <c r="E50">
        <v>1.1650592247372392E-4</v>
      </c>
      <c r="F50">
        <v>5.4112035742085373E-4</v>
      </c>
      <c r="G50">
        <v>1.9897242973035591E-4</v>
      </c>
      <c r="H50">
        <v>8.0158538352285036E-4</v>
      </c>
      <c r="I50">
        <v>7.7429873432649038E-2</v>
      </c>
      <c r="J50">
        <v>2.524668806170615E-2</v>
      </c>
      <c r="K50">
        <v>0.1581229705060731</v>
      </c>
      <c r="L50">
        <v>0.11172636237757917</v>
      </c>
      <c r="M50">
        <v>1.0855529608041915E-2</v>
      </c>
      <c r="N50">
        <v>2.1826421324986921E-2</v>
      </c>
      <c r="O50">
        <v>1.2569082175217978E-3</v>
      </c>
      <c r="P50">
        <v>8.7419356666617448E-5</v>
      </c>
      <c r="Q50">
        <v>4.0524475950855519E-4</v>
      </c>
      <c r="R50">
        <v>1.1960995481240091E-4</v>
      </c>
      <c r="S50">
        <v>1.3450111457616589E-4</v>
      </c>
      <c r="T50">
        <v>2.0778995329943803E-4</v>
      </c>
      <c r="U50">
        <v>5.4221336415352173E-4</v>
      </c>
      <c r="V50">
        <v>5.6898500729741554E-4</v>
      </c>
      <c r="W50">
        <v>6.5454602430220791E-4</v>
      </c>
      <c r="X50">
        <v>1.5926534185357018E-4</v>
      </c>
      <c r="Y50">
        <v>2.1523265245563085E-4</v>
      </c>
      <c r="Z50">
        <v>1.8259011194810169E-4</v>
      </c>
      <c r="AA50">
        <v>5.5762821061731807E-5</v>
      </c>
      <c r="AB50">
        <v>3.9716522901714438E-5</v>
      </c>
      <c r="AC50">
        <v>3.2931939805522985E-4</v>
      </c>
      <c r="AD50">
        <v>2.6204745759348859E-6</v>
      </c>
      <c r="AE50">
        <v>1.310730671302184E-4</v>
      </c>
      <c r="AF50">
        <v>3.4543460852271442E-5</v>
      </c>
      <c r="AG50">
        <v>6.4083112351841936E-4</v>
      </c>
      <c r="AH50">
        <v>1.3821415015049983E-3</v>
      </c>
      <c r="AI50">
        <v>4.0081852621232415E-4</v>
      </c>
      <c r="AJ50">
        <v>7.2836426863878397E-4</v>
      </c>
      <c r="AK50">
        <v>1.1103459367302446E-3</v>
      </c>
      <c r="AL50">
        <v>3.1035635668202482E-2</v>
      </c>
      <c r="AM50">
        <v>5.076693722085141E-4</v>
      </c>
      <c r="AN50">
        <v>5.8000210568075021E-5</v>
      </c>
      <c r="AO50">
        <v>9.4742595782604869E-3</v>
      </c>
      <c r="AP50">
        <v>4.0306569514876042E-4</v>
      </c>
      <c r="AQ50">
        <v>2.3343796503371163E-3</v>
      </c>
      <c r="AR50">
        <v>4.4433599458899468E-4</v>
      </c>
      <c r="AS50">
        <v>7.0027136744072176E-4</v>
      </c>
      <c r="AT50">
        <v>1.83958306859534E-4</v>
      </c>
      <c r="AU50">
        <v>2.9851261708950748E-3</v>
      </c>
      <c r="AV50">
        <v>6.7790592818788768E-4</v>
      </c>
      <c r="AW50">
        <v>4.2602478467531024E-4</v>
      </c>
      <c r="AX50">
        <v>1.0389168260944719</v>
      </c>
      <c r="AY50">
        <v>1.5450708584008158E-2</v>
      </c>
      <c r="AZ50">
        <v>1.3330982986386822E-3</v>
      </c>
      <c r="BA50">
        <v>9.013875411546907E-3</v>
      </c>
      <c r="BB50">
        <v>1.2695496071763812E-3</v>
      </c>
      <c r="BC50">
        <v>4.6302252875157351E-3</v>
      </c>
      <c r="BD50">
        <v>9.8502713522149684E-4</v>
      </c>
      <c r="BE50">
        <v>7.0855191860576727E-4</v>
      </c>
      <c r="BF50">
        <v>2.1018229215158924E-3</v>
      </c>
      <c r="BG50">
        <v>5.9305941820683933E-4</v>
      </c>
      <c r="BH50">
        <v>1.348081119746993E-3</v>
      </c>
      <c r="BI50">
        <v>1.0000774679920512E-3</v>
      </c>
      <c r="BJ50">
        <v>1.9664744482970119E-4</v>
      </c>
      <c r="BK50">
        <v>6.5759147874691172E-3</v>
      </c>
      <c r="BL50">
        <v>5.235672125954759E-4</v>
      </c>
      <c r="BM50">
        <v>3.5442153461653843E-4</v>
      </c>
      <c r="BN50">
        <v>2.2894395033844783E-2</v>
      </c>
      <c r="BO50">
        <v>6.0940693863812199E-2</v>
      </c>
      <c r="BP50">
        <v>9.2722979865411375E-3</v>
      </c>
      <c r="BQ50">
        <v>5.6673532805741351E-3</v>
      </c>
      <c r="BR50">
        <v>8.0086900570434747E-3</v>
      </c>
      <c r="BS50">
        <v>6.0342092960020723E-3</v>
      </c>
      <c r="BT50">
        <v>4.6292911248878906E-3</v>
      </c>
      <c r="BU50">
        <v>7.3081308600918358E-3</v>
      </c>
      <c r="BV50">
        <v>4.2543969250828588E-2</v>
      </c>
      <c r="BW50">
        <v>3.7264072353132616E-2</v>
      </c>
      <c r="BX50">
        <v>1.4252100343362611E-2</v>
      </c>
      <c r="BY50">
        <v>1.3247321972171303E-3</v>
      </c>
      <c r="BZ50">
        <v>5.7576150226270285E-3</v>
      </c>
      <c r="CA50">
        <v>4.9975572809383639E-2</v>
      </c>
      <c r="CB50">
        <v>1.4168217717039645E-2</v>
      </c>
      <c r="CC50">
        <v>5.8625528701167547E-3</v>
      </c>
      <c r="CD50">
        <v>2.6362758491702875E-3</v>
      </c>
      <c r="CE50">
        <v>5.4715777789109514E-3</v>
      </c>
      <c r="CF50">
        <v>2.2722139621492388E-2</v>
      </c>
      <c r="CG50">
        <v>3.4150064029142713E-3</v>
      </c>
      <c r="CH50">
        <v>7.4316545327954764E-4</v>
      </c>
      <c r="CI50">
        <v>1.0748863166279031E-3</v>
      </c>
      <c r="CJ50">
        <v>1.2882735143444179E-2</v>
      </c>
      <c r="CK50">
        <v>1.7251537506597775E-2</v>
      </c>
      <c r="CL50">
        <v>1.7446324399654619E-6</v>
      </c>
      <c r="CM50">
        <v>2.9508708104145638E-2</v>
      </c>
      <c r="CN50">
        <v>3.7877286069894329E-3</v>
      </c>
      <c r="CO50">
        <v>3.3096591426750706E-2</v>
      </c>
      <c r="CP50">
        <v>1.5117833298221986E-2</v>
      </c>
      <c r="CQ50">
        <v>0</v>
      </c>
      <c r="CR50">
        <v>0</v>
      </c>
      <c r="CS50">
        <v>2.2765358003100918E-2</v>
      </c>
      <c r="CT50">
        <v>7.4446193053782223E-2</v>
      </c>
      <c r="CU50">
        <v>1.6118996698325779E-2</v>
      </c>
      <c r="CV50">
        <v>3.193260958015965E-2</v>
      </c>
      <c r="CW50">
        <v>7.2563198847927172E-3</v>
      </c>
      <c r="CX50">
        <v>8.8234828752857767E-3</v>
      </c>
      <c r="CY50">
        <v>1.2009644513342315E-4</v>
      </c>
      <c r="CZ50">
        <v>2.8213350592399627E-3</v>
      </c>
      <c r="DA50">
        <v>4.0321883296638593E-5</v>
      </c>
      <c r="DB50">
        <v>1.3404822762696326E-3</v>
      </c>
      <c r="DC50">
        <v>1.9548684037002683E-4</v>
      </c>
      <c r="DD50">
        <v>7.4625911495664954E-4</v>
      </c>
      <c r="DE50">
        <v>4.6892527039722131E-5</v>
      </c>
      <c r="DF50">
        <v>5.0810855407656865E-4</v>
      </c>
      <c r="DG50">
        <v>1.1467830520496354E-3</v>
      </c>
      <c r="DH50">
        <v>2.4740712084075618E-4</v>
      </c>
      <c r="DI50">
        <v>6.2430611557531867E-3</v>
      </c>
      <c r="DJ50">
        <v>1.3767711856095219E-2</v>
      </c>
      <c r="DK50">
        <v>6.3784933409553944E-4</v>
      </c>
      <c r="DL50">
        <v>5.2566811397077029E-4</v>
      </c>
    </row>
    <row r="51" spans="1:116" x14ac:dyDescent="0.4">
      <c r="A51">
        <v>50</v>
      </c>
      <c r="B51">
        <v>1.7115297991559283E-3</v>
      </c>
      <c r="C51">
        <v>4.0286937165234197E-4</v>
      </c>
      <c r="D51">
        <v>1.8181668793644389E-3</v>
      </c>
      <c r="E51">
        <v>1.4294736547920355E-4</v>
      </c>
      <c r="F51">
        <v>6.9271294274283037E-4</v>
      </c>
      <c r="G51">
        <v>2.5688626272902095E-4</v>
      </c>
      <c r="H51">
        <v>2.2216336001260333E-3</v>
      </c>
      <c r="I51">
        <v>2.4177502711281051E-2</v>
      </c>
      <c r="J51">
        <v>3.4111104780306871E-2</v>
      </c>
      <c r="K51">
        <v>4.2187432848537487E-3</v>
      </c>
      <c r="L51">
        <v>0.66380395862714892</v>
      </c>
      <c r="M51">
        <v>3.5750832694024879E-3</v>
      </c>
      <c r="N51">
        <v>5.7437276046326195E-2</v>
      </c>
      <c r="O51">
        <v>1.4201227232727368E-3</v>
      </c>
      <c r="P51">
        <v>1.3930936092456642E-4</v>
      </c>
      <c r="Q51">
        <v>5.8881732060547505E-4</v>
      </c>
      <c r="R51">
        <v>1.505295164056702E-4</v>
      </c>
      <c r="S51">
        <v>1.5660641496789061E-4</v>
      </c>
      <c r="T51">
        <v>2.476391095517183E-4</v>
      </c>
      <c r="U51">
        <v>7.3754422728791518E-4</v>
      </c>
      <c r="V51">
        <v>8.8316325856270463E-4</v>
      </c>
      <c r="W51">
        <v>7.6950307753221074E-4</v>
      </c>
      <c r="X51">
        <v>9.9215302706798461E-5</v>
      </c>
      <c r="Y51">
        <v>2.4159930109314236E-4</v>
      </c>
      <c r="Z51">
        <v>1.9596271422211663E-4</v>
      </c>
      <c r="AA51">
        <v>4.7776797887771747E-5</v>
      </c>
      <c r="AB51">
        <v>4.5287827564593969E-5</v>
      </c>
      <c r="AC51">
        <v>3.2913853474656537E-4</v>
      </c>
      <c r="AD51">
        <v>3.9276761868084933E-6</v>
      </c>
      <c r="AE51">
        <v>1.3962590622995853E-4</v>
      </c>
      <c r="AF51">
        <v>3.3590117966226789E-5</v>
      </c>
      <c r="AG51">
        <v>9.1572214060541837E-4</v>
      </c>
      <c r="AH51">
        <v>1.9162207495467163E-3</v>
      </c>
      <c r="AI51">
        <v>4.4954791330736155E-4</v>
      </c>
      <c r="AJ51">
        <v>8.0462601657489783E-4</v>
      </c>
      <c r="AK51">
        <v>1.19705934174246E-3</v>
      </c>
      <c r="AL51">
        <v>7.9405918622904755E-3</v>
      </c>
      <c r="AM51">
        <v>5.4687221993047694E-4</v>
      </c>
      <c r="AN51">
        <v>7.984208215227115E-5</v>
      </c>
      <c r="AO51">
        <v>8.1047783388483643E-3</v>
      </c>
      <c r="AP51">
        <v>3.9305785383810627E-4</v>
      </c>
      <c r="AQ51">
        <v>3.0307853014246646E-3</v>
      </c>
      <c r="AR51">
        <v>1.0664524174315297E-3</v>
      </c>
      <c r="AS51">
        <v>9.8775253923055685E-4</v>
      </c>
      <c r="AT51">
        <v>4.1913852634675822E-4</v>
      </c>
      <c r="AU51">
        <v>2.6051748099312384E-3</v>
      </c>
      <c r="AV51">
        <v>1.0502073190604114E-3</v>
      </c>
      <c r="AW51">
        <v>5.495437528678284E-4</v>
      </c>
      <c r="AX51">
        <v>4.3780384417809043E-3</v>
      </c>
      <c r="AY51">
        <v>1.0064877037757396</v>
      </c>
      <c r="AZ51">
        <v>7.5226975830263343E-4</v>
      </c>
      <c r="BA51">
        <v>1.0622501267789479E-2</v>
      </c>
      <c r="BB51">
        <v>1.4728157656065759E-3</v>
      </c>
      <c r="BC51">
        <v>3.0550541405882717E-3</v>
      </c>
      <c r="BD51">
        <v>1.2127176008317041E-3</v>
      </c>
      <c r="BE51">
        <v>9.897029493672251E-4</v>
      </c>
      <c r="BF51">
        <v>1.7754500191808091E-3</v>
      </c>
      <c r="BG51">
        <v>7.7939751265139251E-4</v>
      </c>
      <c r="BH51">
        <v>2.1189076930476372E-3</v>
      </c>
      <c r="BI51">
        <v>1.4482170676431375E-3</v>
      </c>
      <c r="BJ51">
        <v>3.0575534170215133E-4</v>
      </c>
      <c r="BK51">
        <v>1.1798339793485334E-2</v>
      </c>
      <c r="BL51">
        <v>5.4739374916787961E-4</v>
      </c>
      <c r="BM51">
        <v>4.188390098740508E-4</v>
      </c>
      <c r="BN51">
        <v>2.9417722345239813E-2</v>
      </c>
      <c r="BO51">
        <v>7.835677349017782E-2</v>
      </c>
      <c r="BP51">
        <v>1.2239567172160635E-2</v>
      </c>
      <c r="BQ51">
        <v>3.376741725002067E-3</v>
      </c>
      <c r="BR51">
        <v>5.2124500634523228E-3</v>
      </c>
      <c r="BS51">
        <v>1.0903925318443275E-2</v>
      </c>
      <c r="BT51">
        <v>7.6313202055479385E-3</v>
      </c>
      <c r="BU51">
        <v>2.0757361696166408E-2</v>
      </c>
      <c r="BV51">
        <v>8.1413721460976349E-2</v>
      </c>
      <c r="BW51">
        <v>4.278478596821271E-2</v>
      </c>
      <c r="BX51">
        <v>1.7017731431413292E-2</v>
      </c>
      <c r="BY51">
        <v>1.1935940709830435E-3</v>
      </c>
      <c r="BZ51">
        <v>6.2601216143946901E-3</v>
      </c>
      <c r="CA51">
        <v>3.0270598119812298E-2</v>
      </c>
      <c r="CB51">
        <v>1.061573922476498E-2</v>
      </c>
      <c r="CC51">
        <v>7.3700129225974008E-3</v>
      </c>
      <c r="CD51">
        <v>2.9241276894558976E-3</v>
      </c>
      <c r="CE51">
        <v>5.7666459795135318E-3</v>
      </c>
      <c r="CF51">
        <v>2.1359058976711087E-2</v>
      </c>
      <c r="CG51">
        <v>2.8996372372426943E-3</v>
      </c>
      <c r="CH51">
        <v>7.5529052125867483E-4</v>
      </c>
      <c r="CI51">
        <v>1.1517251892488797E-3</v>
      </c>
      <c r="CJ51">
        <v>4.4035052466284488E-3</v>
      </c>
      <c r="CK51">
        <v>7.4588549375550709E-3</v>
      </c>
      <c r="CL51">
        <v>1.6731099873662461E-6</v>
      </c>
      <c r="CM51">
        <v>3.7716539409193096E-2</v>
      </c>
      <c r="CN51">
        <v>2.5953263455566881E-3</v>
      </c>
      <c r="CO51">
        <v>2.6915055270734158E-2</v>
      </c>
      <c r="CP51">
        <v>1.8606723053857768E-2</v>
      </c>
      <c r="CQ51">
        <v>0</v>
      </c>
      <c r="CR51">
        <v>0</v>
      </c>
      <c r="CS51">
        <v>3.4491234642484936E-2</v>
      </c>
      <c r="CT51">
        <v>9.9017291747491604E-2</v>
      </c>
      <c r="CU51">
        <v>1.0471867070173925E-2</v>
      </c>
      <c r="CV51">
        <v>2.4872415141439699E-2</v>
      </c>
      <c r="CW51">
        <v>5.5327962540443754E-3</v>
      </c>
      <c r="CX51">
        <v>1.1442378880424167E-2</v>
      </c>
      <c r="CY51">
        <v>1.2379405244858965E-4</v>
      </c>
      <c r="CZ51">
        <v>4.8628816465139078E-3</v>
      </c>
      <c r="DA51">
        <v>4.6189401599798678E-5</v>
      </c>
      <c r="DB51">
        <v>1.2230938231852537E-3</v>
      </c>
      <c r="DC51">
        <v>3.4789734942152454E-4</v>
      </c>
      <c r="DD51">
        <v>4.595607623784468E-4</v>
      </c>
      <c r="DE51">
        <v>4.4880989524337019E-5</v>
      </c>
      <c r="DF51">
        <v>6.4167307318902097E-4</v>
      </c>
      <c r="DG51">
        <v>1.9760945735931876E-3</v>
      </c>
      <c r="DH51">
        <v>2.7289015339686197E-4</v>
      </c>
      <c r="DI51">
        <v>7.8747351236680939E-3</v>
      </c>
      <c r="DJ51">
        <v>3.5749933383564435E-2</v>
      </c>
      <c r="DK51">
        <v>8.0218572430093744E-4</v>
      </c>
      <c r="DL51">
        <v>7.9751248358482215E-4</v>
      </c>
    </row>
    <row r="52" spans="1:116" x14ac:dyDescent="0.4">
      <c r="A52">
        <v>51</v>
      </c>
      <c r="B52">
        <v>1.4245079497086758E-3</v>
      </c>
      <c r="C52">
        <v>3.4647558352919719E-4</v>
      </c>
      <c r="D52">
        <v>9.5730735464941478E-4</v>
      </c>
      <c r="E52">
        <v>1.164429125715368E-4</v>
      </c>
      <c r="F52">
        <v>5.9888199270793083E-4</v>
      </c>
      <c r="G52">
        <v>1.6040956085447815E-4</v>
      </c>
      <c r="H52">
        <v>5.204761100400737E-4</v>
      </c>
      <c r="I52">
        <v>9.6632755860736868E-3</v>
      </c>
      <c r="J52">
        <v>9.8644982995916061E-3</v>
      </c>
      <c r="K52">
        <v>1.5965451920166879E-2</v>
      </c>
      <c r="L52">
        <v>1.8538702263798196E-2</v>
      </c>
      <c r="M52">
        <v>4.2139822308155411E-2</v>
      </c>
      <c r="N52">
        <v>8.4897325435907937E-3</v>
      </c>
      <c r="O52">
        <v>1.0867317073498591E-3</v>
      </c>
      <c r="P52">
        <v>8.0341321242241177E-5</v>
      </c>
      <c r="Q52">
        <v>3.6727752317369274E-4</v>
      </c>
      <c r="R52">
        <v>1.2094422469566958E-4</v>
      </c>
      <c r="S52">
        <v>1.465820625654198E-4</v>
      </c>
      <c r="T52">
        <v>3.0246792961576517E-4</v>
      </c>
      <c r="U52">
        <v>7.0853946727560005E-4</v>
      </c>
      <c r="V52">
        <v>4.0390693283195268E-4</v>
      </c>
      <c r="W52">
        <v>6.9903709173298439E-4</v>
      </c>
      <c r="X52">
        <v>8.7637482135210988E-5</v>
      </c>
      <c r="Y52">
        <v>9.1493811241085172E-5</v>
      </c>
      <c r="Z52">
        <v>1.4369156715251399E-4</v>
      </c>
      <c r="AA52">
        <v>3.6990140282690063E-5</v>
      </c>
      <c r="AB52">
        <v>6.5627290313836177E-5</v>
      </c>
      <c r="AC52">
        <v>3.3710023000086499E-4</v>
      </c>
      <c r="AD52">
        <v>2.6658111645316553E-6</v>
      </c>
      <c r="AE52">
        <v>1.615484345092993E-4</v>
      </c>
      <c r="AF52">
        <v>6.1290456016408626E-5</v>
      </c>
      <c r="AG52">
        <v>8.7710287371404474E-4</v>
      </c>
      <c r="AH52">
        <v>1.8451426494757769E-3</v>
      </c>
      <c r="AI52">
        <v>3.8866705495881672E-4</v>
      </c>
      <c r="AJ52">
        <v>6.0211678328451936E-4</v>
      </c>
      <c r="AK52">
        <v>1.1139781452896009E-3</v>
      </c>
      <c r="AL52">
        <v>5.1342707734633505E-3</v>
      </c>
      <c r="AM52">
        <v>4.7100289015387145E-4</v>
      </c>
      <c r="AN52">
        <v>4.5074343452823015E-5</v>
      </c>
      <c r="AO52">
        <v>3.0127097163094997E-3</v>
      </c>
      <c r="AP52">
        <v>3.0685545271050973E-4</v>
      </c>
      <c r="AQ52">
        <v>2.5125893880944389E-3</v>
      </c>
      <c r="AR52">
        <v>2.1445466370897893E-4</v>
      </c>
      <c r="AS52">
        <v>1.1456508031877999E-3</v>
      </c>
      <c r="AT52">
        <v>3.3095822824338894E-4</v>
      </c>
      <c r="AU52">
        <v>2.8065190903632867E-3</v>
      </c>
      <c r="AV52">
        <v>1.1143121483954638E-3</v>
      </c>
      <c r="AW52">
        <v>5.3957771381004196E-4</v>
      </c>
      <c r="AX52">
        <v>9.6412525542790936E-2</v>
      </c>
      <c r="AY52">
        <v>1.2046361158921345E-2</v>
      </c>
      <c r="AZ52">
        <v>1.0004820468442559</v>
      </c>
      <c r="BA52">
        <v>1.1842968993128911E-2</v>
      </c>
      <c r="BB52">
        <v>6.2782150438858426E-4</v>
      </c>
      <c r="BC52">
        <v>5.8607734312780572E-3</v>
      </c>
      <c r="BD52">
        <v>1.1642410846808126E-3</v>
      </c>
      <c r="BE52">
        <v>7.0016388495828846E-4</v>
      </c>
      <c r="BF52">
        <v>1.0676133114924731E-3</v>
      </c>
      <c r="BG52">
        <v>7.7110232138820085E-4</v>
      </c>
      <c r="BH52">
        <v>1.3910465187351435E-3</v>
      </c>
      <c r="BI52">
        <v>1.0179278909472828E-3</v>
      </c>
      <c r="BJ52">
        <v>2.1385148554785269E-4</v>
      </c>
      <c r="BK52">
        <v>3.5237901397608437E-3</v>
      </c>
      <c r="BL52">
        <v>5.3275575376203574E-4</v>
      </c>
      <c r="BM52">
        <v>3.1889403828598952E-4</v>
      </c>
      <c r="BN52">
        <v>6.2877086187274871E-3</v>
      </c>
      <c r="BO52">
        <v>1.7054891790974552E-2</v>
      </c>
      <c r="BP52">
        <v>3.4351296339590908E-3</v>
      </c>
      <c r="BQ52">
        <v>4.2500836550943381E-3</v>
      </c>
      <c r="BR52">
        <v>1.2243520981362551E-2</v>
      </c>
      <c r="BS52">
        <v>1.2698553463926922E-2</v>
      </c>
      <c r="BT52">
        <v>7.9134884307450384E-3</v>
      </c>
      <c r="BU52">
        <v>4.1304957632018868E-3</v>
      </c>
      <c r="BV52">
        <v>9.2096793936962656E-2</v>
      </c>
      <c r="BW52">
        <v>4.5758878529274294E-2</v>
      </c>
      <c r="BX52">
        <v>1.6583304174176514E-2</v>
      </c>
      <c r="BY52">
        <v>1.1809268564566106E-3</v>
      </c>
      <c r="BZ52">
        <v>3.9698432067386052E-3</v>
      </c>
      <c r="CA52">
        <v>3.123579444186057E-2</v>
      </c>
      <c r="CB52">
        <v>4.5013411399457146E-3</v>
      </c>
      <c r="CC52">
        <v>3.6173945051337984E-3</v>
      </c>
      <c r="CD52">
        <v>2.035352917167027E-3</v>
      </c>
      <c r="CE52">
        <v>4.4367134246936632E-3</v>
      </c>
      <c r="CF52">
        <v>2.7207597141290944E-2</v>
      </c>
      <c r="CG52">
        <v>4.4216042814285627E-3</v>
      </c>
      <c r="CH52">
        <v>6.7128883448872045E-4</v>
      </c>
      <c r="CI52">
        <v>1.2630140709330841E-3</v>
      </c>
      <c r="CJ52">
        <v>1.1567859950039984E-2</v>
      </c>
      <c r="CK52">
        <v>1.2555094700407887E-2</v>
      </c>
      <c r="CL52">
        <v>2.06110844273185E-6</v>
      </c>
      <c r="CM52">
        <v>1.6723138586989005E-2</v>
      </c>
      <c r="CN52">
        <v>3.1994483772219491E-3</v>
      </c>
      <c r="CO52">
        <v>2.066894777230574E-2</v>
      </c>
      <c r="CP52">
        <v>1.1736867000756299E-2</v>
      </c>
      <c r="CQ52">
        <v>0</v>
      </c>
      <c r="CR52">
        <v>0</v>
      </c>
      <c r="CS52">
        <v>4.625992884942811E-2</v>
      </c>
      <c r="CT52">
        <v>5.8035627644719749E-2</v>
      </c>
      <c r="CU52">
        <v>1.5121671464407266E-2</v>
      </c>
      <c r="CV52">
        <v>1.699775690700258E-2</v>
      </c>
      <c r="CW52">
        <v>1.0817561186777789E-2</v>
      </c>
      <c r="CX52">
        <v>5.4230064732044359E-3</v>
      </c>
      <c r="CY52">
        <v>1.1296479631933182E-4</v>
      </c>
      <c r="CZ52">
        <v>1.8702004836014584E-3</v>
      </c>
      <c r="DA52">
        <v>2.6187357416150135E-5</v>
      </c>
      <c r="DB52">
        <v>8.1075954064552291E-4</v>
      </c>
      <c r="DC52">
        <v>1.0327654803710781E-4</v>
      </c>
      <c r="DD52">
        <v>7.9496190740275835E-4</v>
      </c>
      <c r="DE52">
        <v>4.6535878364527347E-5</v>
      </c>
      <c r="DF52">
        <v>4.1580003331426354E-4</v>
      </c>
      <c r="DG52">
        <v>8.827440864967415E-4</v>
      </c>
      <c r="DH52">
        <v>1.6965291456090968E-4</v>
      </c>
      <c r="DI52">
        <v>6.2539530788086901E-3</v>
      </c>
      <c r="DJ52">
        <v>7.1110273527336312E-3</v>
      </c>
      <c r="DK52">
        <v>6.7827515352863164E-4</v>
      </c>
      <c r="DL52">
        <v>2.4064579972968726E-4</v>
      </c>
    </row>
    <row r="53" spans="1:116" x14ac:dyDescent="0.4">
      <c r="A53">
        <v>52</v>
      </c>
      <c r="B53">
        <v>1.6737380481131991E-3</v>
      </c>
      <c r="C53">
        <v>4.6786199692367374E-4</v>
      </c>
      <c r="D53">
        <v>1.1979625484241161E-3</v>
      </c>
      <c r="E53">
        <v>1.4960969236149099E-4</v>
      </c>
      <c r="F53">
        <v>1.0868997180350269E-3</v>
      </c>
      <c r="G53">
        <v>1.6960807940639199E-4</v>
      </c>
      <c r="H53">
        <v>6.2913249156935588E-4</v>
      </c>
      <c r="I53">
        <v>7.3931079567842329E-3</v>
      </c>
      <c r="J53">
        <v>5.9258013363430156E-3</v>
      </c>
      <c r="K53">
        <v>1.3187046563586687E-2</v>
      </c>
      <c r="L53">
        <v>1.653939925000433E-2</v>
      </c>
      <c r="M53">
        <v>3.6004034389720912E-3</v>
      </c>
      <c r="N53">
        <v>6.3825294387213002E-3</v>
      </c>
      <c r="O53">
        <v>1.7545275509829304E-3</v>
      </c>
      <c r="P53">
        <v>9.208939442873378E-5</v>
      </c>
      <c r="Q53">
        <v>4.5302895282572106E-4</v>
      </c>
      <c r="R53">
        <v>1.331113895926707E-4</v>
      </c>
      <c r="S53">
        <v>1.2546827154361051E-4</v>
      </c>
      <c r="T53">
        <v>2.6110504430110199E-4</v>
      </c>
      <c r="U53">
        <v>5.2306889850624815E-4</v>
      </c>
      <c r="V53">
        <v>5.6940195584361138E-4</v>
      </c>
      <c r="W53">
        <v>7.8719442141118011E-4</v>
      </c>
      <c r="X53">
        <v>9.7600485494488145E-5</v>
      </c>
      <c r="Y53">
        <v>2.2438958134606164E-4</v>
      </c>
      <c r="Z53">
        <v>1.9844984759448498E-4</v>
      </c>
      <c r="AA53">
        <v>6.0490003243930764E-5</v>
      </c>
      <c r="AB53">
        <v>5.3994616074081295E-5</v>
      </c>
      <c r="AC53">
        <v>4.0439677188091504E-4</v>
      </c>
      <c r="AD53">
        <v>3.4053738313806774E-6</v>
      </c>
      <c r="AE53">
        <v>1.8970057655113222E-4</v>
      </c>
      <c r="AF53">
        <v>3.5369915419050837E-5</v>
      </c>
      <c r="AG53">
        <v>1.0460022878606397E-3</v>
      </c>
      <c r="AH53">
        <v>6.5703128706474595E-3</v>
      </c>
      <c r="AI53">
        <v>6.3052650186140884E-4</v>
      </c>
      <c r="AJ53">
        <v>1.069645696920503E-3</v>
      </c>
      <c r="AK53">
        <v>1.8035047626785211E-3</v>
      </c>
      <c r="AL53">
        <v>4.4489794049497305E-3</v>
      </c>
      <c r="AM53">
        <v>5.9737608923912666E-4</v>
      </c>
      <c r="AN53">
        <v>7.506142882755187E-5</v>
      </c>
      <c r="AO53">
        <v>3.6349785520191267E-3</v>
      </c>
      <c r="AP53">
        <v>3.3126695679631371E-4</v>
      </c>
      <c r="AQ53">
        <v>5.1174937021918124E-3</v>
      </c>
      <c r="AR53">
        <v>2.8904388544398772E-4</v>
      </c>
      <c r="AS53">
        <v>1.4163473690083373E-2</v>
      </c>
      <c r="AT53">
        <v>4.9739322151581898E-4</v>
      </c>
      <c r="AU53">
        <v>1.6449178383293175E-3</v>
      </c>
      <c r="AV53">
        <v>1.3681493115579636E-3</v>
      </c>
      <c r="AW53">
        <v>6.3139775034715172E-4</v>
      </c>
      <c r="AX53">
        <v>7.4223783769936477E-2</v>
      </c>
      <c r="AY53">
        <v>1.3162343253158322E-2</v>
      </c>
      <c r="AZ53">
        <v>5.5494642865626395E-3</v>
      </c>
      <c r="BA53">
        <v>1.0309058451013513</v>
      </c>
      <c r="BB53">
        <v>3.5918069232447739E-3</v>
      </c>
      <c r="BC53">
        <v>2.2002426259401645E-2</v>
      </c>
      <c r="BD53">
        <v>1.1927507777276369E-3</v>
      </c>
      <c r="BE53">
        <v>8.6680103038834337E-4</v>
      </c>
      <c r="BF53">
        <v>1.0893509210257734E-3</v>
      </c>
      <c r="BG53">
        <v>9.2679640935111975E-4</v>
      </c>
      <c r="BH53">
        <v>2.1520030517139048E-3</v>
      </c>
      <c r="BI53">
        <v>1.2222902408944849E-3</v>
      </c>
      <c r="BJ53">
        <v>2.3583682498372035E-4</v>
      </c>
      <c r="BK53">
        <v>1.0775339761977818E-2</v>
      </c>
      <c r="BL53">
        <v>1.0873011987879236E-3</v>
      </c>
      <c r="BM53">
        <v>6.0985382920501383E-4</v>
      </c>
      <c r="BN53">
        <v>3.9264975564851203E-3</v>
      </c>
      <c r="BO53">
        <v>1.0702002298368636E-2</v>
      </c>
      <c r="BP53">
        <v>2.1185011467223236E-3</v>
      </c>
      <c r="BQ53">
        <v>3.1891926887835029E-3</v>
      </c>
      <c r="BR53">
        <v>1.2058936820046377E-2</v>
      </c>
      <c r="BS53">
        <v>4.3500666838564069E-3</v>
      </c>
      <c r="BT53">
        <v>3.7337158824393667E-3</v>
      </c>
      <c r="BU53">
        <v>3.1525956346141228E-3</v>
      </c>
      <c r="BV53">
        <v>3.2017235636522416E-2</v>
      </c>
      <c r="BW53">
        <v>4.8792100086099452E-2</v>
      </c>
      <c r="BX53">
        <v>1.9472132612099589E-2</v>
      </c>
      <c r="BY53">
        <v>1.3080407970376591E-3</v>
      </c>
      <c r="BZ53">
        <v>1.1263664976984356E-2</v>
      </c>
      <c r="CA53">
        <v>4.0956956663077561E-2</v>
      </c>
      <c r="CB53">
        <v>4.7694045965980189E-3</v>
      </c>
      <c r="CC53">
        <v>5.3521336670380483E-3</v>
      </c>
      <c r="CD53">
        <v>4.1972690133958851E-3</v>
      </c>
      <c r="CE53">
        <v>5.7182539808938891E-3</v>
      </c>
      <c r="CF53">
        <v>6.6516259975810371E-2</v>
      </c>
      <c r="CG53">
        <v>8.3551208244821411E-3</v>
      </c>
      <c r="CH53">
        <v>7.996684647523911E-4</v>
      </c>
      <c r="CI53">
        <v>1.0804185072001813E-3</v>
      </c>
      <c r="CJ53">
        <v>7.3394167471109231E-3</v>
      </c>
      <c r="CK53">
        <v>1.5305718875200264E-2</v>
      </c>
      <c r="CL53">
        <v>1.7385558266711241E-6</v>
      </c>
      <c r="CM53">
        <v>2.0801728570175974E-2</v>
      </c>
      <c r="CN53">
        <v>3.2334830746721592E-3</v>
      </c>
      <c r="CO53">
        <v>2.5098294232115598E-2</v>
      </c>
      <c r="CP53">
        <v>1.176314075832019E-2</v>
      </c>
      <c r="CQ53">
        <v>0</v>
      </c>
      <c r="CR53">
        <v>0</v>
      </c>
      <c r="CS53">
        <v>3.5799145781982671E-2</v>
      </c>
      <c r="CT53">
        <v>0.10024471848331175</v>
      </c>
      <c r="CU53">
        <v>1.2599197728115623E-2</v>
      </c>
      <c r="CV53">
        <v>3.6137424498042831E-2</v>
      </c>
      <c r="CW53">
        <v>6.9131340488726356E-3</v>
      </c>
      <c r="CX53">
        <v>7.8217938233259305E-3</v>
      </c>
      <c r="CY53">
        <v>8.3042418720999804E-5</v>
      </c>
      <c r="CZ53">
        <v>7.8458878559013474E-3</v>
      </c>
      <c r="DA53">
        <v>1.9002223647231812E-5</v>
      </c>
      <c r="DB53">
        <v>1.4543406759074688E-3</v>
      </c>
      <c r="DC53">
        <v>1.914045443042967E-4</v>
      </c>
      <c r="DD53">
        <v>3.9393581572283372E-4</v>
      </c>
      <c r="DE53">
        <v>3.3559802994812098E-5</v>
      </c>
      <c r="DF53">
        <v>5.8709502962337649E-4</v>
      </c>
      <c r="DG53">
        <v>1.0452095300807469E-3</v>
      </c>
      <c r="DH53">
        <v>3.4226336879588872E-4</v>
      </c>
      <c r="DI53">
        <v>5.7303305939764293E-3</v>
      </c>
      <c r="DJ53">
        <v>1.0738235448478364E-2</v>
      </c>
      <c r="DK53">
        <v>5.5310675681299068E-4</v>
      </c>
      <c r="DL53">
        <v>4.0195133267662112E-4</v>
      </c>
    </row>
    <row r="54" spans="1:116" x14ac:dyDescent="0.4">
      <c r="A54">
        <v>53</v>
      </c>
      <c r="B54">
        <v>1.2536872357694676E-3</v>
      </c>
      <c r="C54">
        <v>3.465241997958678E-4</v>
      </c>
      <c r="D54">
        <v>9.4212442298506063E-4</v>
      </c>
      <c r="E54">
        <v>1.1525149515778631E-4</v>
      </c>
      <c r="F54">
        <v>4.7138222842694463E-4</v>
      </c>
      <c r="G54">
        <v>1.1807940290931621E-4</v>
      </c>
      <c r="H54">
        <v>3.9789264334188709E-4</v>
      </c>
      <c r="I54">
        <v>6.4625594520207764E-3</v>
      </c>
      <c r="J54">
        <v>6.6260949042663336E-3</v>
      </c>
      <c r="K54">
        <v>1.1337350753880286E-2</v>
      </c>
      <c r="L54">
        <v>9.5355099959258602E-3</v>
      </c>
      <c r="M54">
        <v>5.3093240048278549E-3</v>
      </c>
      <c r="N54">
        <v>7.0586082890193953E-3</v>
      </c>
      <c r="O54">
        <v>1.2591705524563237E-3</v>
      </c>
      <c r="P54">
        <v>6.9320550545435569E-5</v>
      </c>
      <c r="Q54">
        <v>3.3461489318151118E-4</v>
      </c>
      <c r="R54">
        <v>1.0275565936069208E-4</v>
      </c>
      <c r="S54">
        <v>9.2725869937811055E-5</v>
      </c>
      <c r="T54">
        <v>2.1081219274985636E-4</v>
      </c>
      <c r="U54">
        <v>4.9393795509094466E-4</v>
      </c>
      <c r="V54">
        <v>5.5756136402694383E-4</v>
      </c>
      <c r="W54">
        <v>6.0005324690440428E-4</v>
      </c>
      <c r="X54">
        <v>7.2997372761963514E-5</v>
      </c>
      <c r="Y54">
        <v>1.2473542290886041E-4</v>
      </c>
      <c r="Z54">
        <v>1.9555315317408017E-4</v>
      </c>
      <c r="AA54">
        <v>8.2335338752646556E-5</v>
      </c>
      <c r="AB54">
        <v>4.3674040235074985E-5</v>
      </c>
      <c r="AC54">
        <v>2.441728290256311E-4</v>
      </c>
      <c r="AD54">
        <v>3.6825467560713558E-6</v>
      </c>
      <c r="AE54">
        <v>1.550262177501964E-4</v>
      </c>
      <c r="AF54">
        <v>2.6257557292631408E-5</v>
      </c>
      <c r="AG54">
        <v>5.6379694735206667E-4</v>
      </c>
      <c r="AH54">
        <v>1.5890636281126742E-3</v>
      </c>
      <c r="AI54">
        <v>4.0655336501530919E-4</v>
      </c>
      <c r="AJ54">
        <v>8.0040823811819873E-4</v>
      </c>
      <c r="AK54">
        <v>1.9056110374853108E-3</v>
      </c>
      <c r="AL54">
        <v>3.5472496846851885E-3</v>
      </c>
      <c r="AM54">
        <v>4.4563360072460295E-4</v>
      </c>
      <c r="AN54">
        <v>4.3896502064056373E-5</v>
      </c>
      <c r="AO54">
        <v>3.0049267485478463E-3</v>
      </c>
      <c r="AP54">
        <v>2.5247303282236404E-4</v>
      </c>
      <c r="AQ54">
        <v>3.4533603913988538E-3</v>
      </c>
      <c r="AR54">
        <v>4.1908890851333978E-4</v>
      </c>
      <c r="AS54">
        <v>7.8016659353313973E-4</v>
      </c>
      <c r="AT54">
        <v>2.1593460424318883E-4</v>
      </c>
      <c r="AU54">
        <v>1.3192190026483665E-3</v>
      </c>
      <c r="AV54">
        <v>7.5270476768228621E-4</v>
      </c>
      <c r="AW54">
        <v>5.4374821206727068E-4</v>
      </c>
      <c r="AX54">
        <v>6.2090372694951275E-2</v>
      </c>
      <c r="AY54">
        <v>4.4321000229122732E-3</v>
      </c>
      <c r="AZ54">
        <v>1.2190104630620557E-3</v>
      </c>
      <c r="BA54">
        <v>6.5704103869496239E-3</v>
      </c>
      <c r="BB54">
        <v>1.0060610241425556</v>
      </c>
      <c r="BC54">
        <v>4.3681863045753673E-2</v>
      </c>
      <c r="BD54">
        <v>9.0213939975129277E-4</v>
      </c>
      <c r="BE54">
        <v>7.330889045344518E-4</v>
      </c>
      <c r="BF54">
        <v>8.9151950671137513E-4</v>
      </c>
      <c r="BG54">
        <v>7.0866055242479976E-4</v>
      </c>
      <c r="BH54">
        <v>1.9686962560612545E-3</v>
      </c>
      <c r="BI54">
        <v>1.2656574807599172E-3</v>
      </c>
      <c r="BJ54">
        <v>1.909540215197548E-4</v>
      </c>
      <c r="BK54">
        <v>7.2971197894208554E-3</v>
      </c>
      <c r="BL54">
        <v>4.8437682476966311E-4</v>
      </c>
      <c r="BM54">
        <v>3.3753386777065665E-4</v>
      </c>
      <c r="BN54">
        <v>2.9310110700046634E-3</v>
      </c>
      <c r="BO54">
        <v>7.9962978445016607E-3</v>
      </c>
      <c r="BP54">
        <v>2.4002062103550053E-3</v>
      </c>
      <c r="BQ54">
        <v>2.1299472414550965E-3</v>
      </c>
      <c r="BR54">
        <v>6.8929697295997024E-3</v>
      </c>
      <c r="BS54">
        <v>5.5272152885961143E-3</v>
      </c>
      <c r="BT54">
        <v>4.179054183744208E-3</v>
      </c>
      <c r="BU54">
        <v>2.6285980351755545E-3</v>
      </c>
      <c r="BV54">
        <v>4.0819624668399848E-2</v>
      </c>
      <c r="BW54">
        <v>3.7726241686811712E-2</v>
      </c>
      <c r="BX54">
        <v>1.6352930665707893E-2</v>
      </c>
      <c r="BY54">
        <v>9.3927238339758072E-4</v>
      </c>
      <c r="BZ54">
        <v>7.7264229622405886E-3</v>
      </c>
      <c r="CA54">
        <v>3.0299223030850569E-2</v>
      </c>
      <c r="CB54">
        <v>4.556523761710742E-3</v>
      </c>
      <c r="CC54">
        <v>6.5906833603604064E-3</v>
      </c>
      <c r="CD54">
        <v>3.4879766566583352E-3</v>
      </c>
      <c r="CE54">
        <v>4.9644523934742309E-3</v>
      </c>
      <c r="CF54">
        <v>8.7483464945845704E-2</v>
      </c>
      <c r="CG54">
        <v>4.3306837330470893E-3</v>
      </c>
      <c r="CH54">
        <v>5.5286903223968021E-4</v>
      </c>
      <c r="CI54">
        <v>8.5390347678137462E-4</v>
      </c>
      <c r="CJ54">
        <v>4.8031931766354171E-3</v>
      </c>
      <c r="CK54">
        <v>7.9980251552397297E-3</v>
      </c>
      <c r="CL54">
        <v>1.5182083777241034E-6</v>
      </c>
      <c r="CM54">
        <v>1.5792031651359222E-2</v>
      </c>
      <c r="CN54">
        <v>2.4441255169282325E-3</v>
      </c>
      <c r="CO54">
        <v>1.5105090680276987E-2</v>
      </c>
      <c r="CP54">
        <v>7.707556014211899E-3</v>
      </c>
      <c r="CQ54">
        <v>0</v>
      </c>
      <c r="CR54">
        <v>0</v>
      </c>
      <c r="CS54">
        <v>2.7923399826167213E-2</v>
      </c>
      <c r="CT54">
        <v>6.6914088443276856E-2</v>
      </c>
      <c r="CU54">
        <v>1.0264064030301667E-2</v>
      </c>
      <c r="CV54">
        <v>2.1256783656137434E-2</v>
      </c>
      <c r="CW54">
        <v>6.0158122517979433E-3</v>
      </c>
      <c r="CX54">
        <v>7.1666265345220956E-3</v>
      </c>
      <c r="CY54">
        <v>7.8830715243243988E-5</v>
      </c>
      <c r="CZ54">
        <v>4.1988496721581271E-3</v>
      </c>
      <c r="DA54">
        <v>1.6249884082768449E-5</v>
      </c>
      <c r="DB54">
        <v>7.4502408732421085E-4</v>
      </c>
      <c r="DC54">
        <v>2.4188218054329113E-4</v>
      </c>
      <c r="DD54">
        <v>3.8130645279859396E-4</v>
      </c>
      <c r="DE54">
        <v>3.1403148328616036E-5</v>
      </c>
      <c r="DF54">
        <v>3.9370820818018386E-4</v>
      </c>
      <c r="DG54">
        <v>7.9939045415359144E-4</v>
      </c>
      <c r="DH54">
        <v>2.4759857683994991E-4</v>
      </c>
      <c r="DI54">
        <v>4.3213475791758016E-3</v>
      </c>
      <c r="DJ54">
        <v>7.6669426294485856E-3</v>
      </c>
      <c r="DK54">
        <v>4.7117913998923522E-4</v>
      </c>
      <c r="DL54">
        <v>2.1455633913503703E-4</v>
      </c>
    </row>
    <row r="55" spans="1:116" x14ac:dyDescent="0.4">
      <c r="A55">
        <v>54</v>
      </c>
      <c r="B55">
        <v>1.5685806591416002E-3</v>
      </c>
      <c r="C55">
        <v>4.332424050729928E-4</v>
      </c>
      <c r="D55">
        <v>1.1466927415581566E-3</v>
      </c>
      <c r="E55">
        <v>1.5057471589219939E-4</v>
      </c>
      <c r="F55">
        <v>5.1785981336850532E-4</v>
      </c>
      <c r="G55">
        <v>1.5867315074767193E-4</v>
      </c>
      <c r="H55">
        <v>5.0821105247495087E-4</v>
      </c>
      <c r="I55">
        <v>5.4460282384012513E-3</v>
      </c>
      <c r="J55">
        <v>5.9879772179473722E-3</v>
      </c>
      <c r="K55">
        <v>8.6035424923640302E-3</v>
      </c>
      <c r="L55">
        <v>2.5510511878631816E-2</v>
      </c>
      <c r="M55">
        <v>6.9950531297414383E-3</v>
      </c>
      <c r="N55">
        <v>5.6653186784671001E-3</v>
      </c>
      <c r="O55">
        <v>1.5134777681323093E-3</v>
      </c>
      <c r="P55">
        <v>1.0099321064557467E-4</v>
      </c>
      <c r="Q55">
        <v>4.1368671187137659E-4</v>
      </c>
      <c r="R55">
        <v>1.4083524901923312E-4</v>
      </c>
      <c r="S55">
        <v>1.2940390633188866E-4</v>
      </c>
      <c r="T55">
        <v>2.9724887298236561E-4</v>
      </c>
      <c r="U55">
        <v>5.4770895720675998E-4</v>
      </c>
      <c r="V55">
        <v>6.5495530066280924E-4</v>
      </c>
      <c r="W55">
        <v>8.4823954736903409E-4</v>
      </c>
      <c r="X55">
        <v>1.0249775165473871E-4</v>
      </c>
      <c r="Y55">
        <v>1.3371971603446718E-4</v>
      </c>
      <c r="Z55">
        <v>3.2142902814954333E-4</v>
      </c>
      <c r="AA55">
        <v>9.7974610673140508E-5</v>
      </c>
      <c r="AB55">
        <v>1.0546069995839518E-4</v>
      </c>
      <c r="AC55">
        <v>7.2059288908093305E-4</v>
      </c>
      <c r="AD55">
        <v>3.5941026740160223E-6</v>
      </c>
      <c r="AE55">
        <v>2.3267018079837343E-4</v>
      </c>
      <c r="AF55">
        <v>4.1057205557937639E-5</v>
      </c>
      <c r="AG55">
        <v>5.823984224734755E-4</v>
      </c>
      <c r="AH55">
        <v>1.7223773050903241E-3</v>
      </c>
      <c r="AI55">
        <v>9.920153169915701E-4</v>
      </c>
      <c r="AJ55">
        <v>2.1211048509128757E-3</v>
      </c>
      <c r="AK55">
        <v>2.6514880017627276E-3</v>
      </c>
      <c r="AL55">
        <v>3.7847176952459116E-3</v>
      </c>
      <c r="AM55">
        <v>7.3038900012144746E-4</v>
      </c>
      <c r="AN55">
        <v>5.4456676972967825E-5</v>
      </c>
      <c r="AO55">
        <v>4.9538995400426411E-3</v>
      </c>
      <c r="AP55">
        <v>4.5544302994947035E-4</v>
      </c>
      <c r="AQ55">
        <v>4.6111935155244083E-3</v>
      </c>
      <c r="AR55">
        <v>3.7526361650666611E-4</v>
      </c>
      <c r="AS55">
        <v>9.3639783552865185E-4</v>
      </c>
      <c r="AT55">
        <v>7.1293923017943779E-4</v>
      </c>
      <c r="AU55">
        <v>1.471874516959223E-3</v>
      </c>
      <c r="AV55">
        <v>7.7967916059595637E-4</v>
      </c>
      <c r="AW55">
        <v>8.3985832176514358E-4</v>
      </c>
      <c r="AX55">
        <v>4.7437875022426988E-2</v>
      </c>
      <c r="AY55">
        <v>3.0780473163870403E-2</v>
      </c>
      <c r="AZ55">
        <v>1.8969770269022408E-3</v>
      </c>
      <c r="BA55">
        <v>1.482476412504218E-2</v>
      </c>
      <c r="BB55">
        <v>4.3872556864754204E-3</v>
      </c>
      <c r="BC55">
        <v>1.0313250042270736</v>
      </c>
      <c r="BD55">
        <v>1.2485434106701021E-3</v>
      </c>
      <c r="BE55">
        <v>6.4239422762914244E-4</v>
      </c>
      <c r="BF55">
        <v>1.4273548537642275E-3</v>
      </c>
      <c r="BG55">
        <v>7.5997471142322367E-4</v>
      </c>
      <c r="BH55">
        <v>3.0699216703225151E-3</v>
      </c>
      <c r="BI55">
        <v>1.4562885920919666E-3</v>
      </c>
      <c r="BJ55">
        <v>3.2051766116642069E-4</v>
      </c>
      <c r="BK55">
        <v>2.476945394510735E-2</v>
      </c>
      <c r="BL55">
        <v>6.1440000844225522E-4</v>
      </c>
      <c r="BM55">
        <v>6.9562091631747837E-4</v>
      </c>
      <c r="BN55">
        <v>3.6355317987554077E-3</v>
      </c>
      <c r="BO55">
        <v>9.8912015467517295E-3</v>
      </c>
      <c r="BP55">
        <v>2.127581543857796E-3</v>
      </c>
      <c r="BQ55">
        <v>3.0664250733704939E-3</v>
      </c>
      <c r="BR55">
        <v>8.1820915405907239E-3</v>
      </c>
      <c r="BS55">
        <v>4.804707492387727E-3</v>
      </c>
      <c r="BT55">
        <v>3.9833809141791863E-3</v>
      </c>
      <c r="BU55">
        <v>3.167347615766061E-3</v>
      </c>
      <c r="BV55">
        <v>3.6305673354658285E-2</v>
      </c>
      <c r="BW55">
        <v>6.0154650127996256E-2</v>
      </c>
      <c r="BX55">
        <v>2.2523061426652308E-2</v>
      </c>
      <c r="BY55">
        <v>1.0714472612383984E-3</v>
      </c>
      <c r="BZ55">
        <v>7.788146875025579E-3</v>
      </c>
      <c r="CA55">
        <v>3.3401631068315778E-2</v>
      </c>
      <c r="CB55">
        <v>3.7705541525390523E-3</v>
      </c>
      <c r="CC55">
        <v>3.8281172284417952E-3</v>
      </c>
      <c r="CD55">
        <v>3.1954159461140366E-3</v>
      </c>
      <c r="CE55">
        <v>5.2308567951724182E-3</v>
      </c>
      <c r="CF55">
        <v>3.9749506260690473E-2</v>
      </c>
      <c r="CG55">
        <v>4.3450232421498409E-3</v>
      </c>
      <c r="CH55">
        <v>6.9119724810232108E-4</v>
      </c>
      <c r="CI55">
        <v>1.0454874006859502E-3</v>
      </c>
      <c r="CJ55">
        <v>6.7045939931906842E-3</v>
      </c>
      <c r="CK55">
        <v>1.246377890535446E-2</v>
      </c>
      <c r="CL55">
        <v>1.6949253989177154E-6</v>
      </c>
      <c r="CM55">
        <v>1.8565969847339416E-2</v>
      </c>
      <c r="CN55">
        <v>2.6217644104647359E-3</v>
      </c>
      <c r="CO55">
        <v>1.4513249430780856E-2</v>
      </c>
      <c r="CP55">
        <v>9.7855645938414917E-3</v>
      </c>
      <c r="CQ55">
        <v>0</v>
      </c>
      <c r="CR55">
        <v>0</v>
      </c>
      <c r="CS55">
        <v>3.0949535398430247E-2</v>
      </c>
      <c r="CT55">
        <v>9.3219886458886306E-2</v>
      </c>
      <c r="CU55">
        <v>1.1533457716734915E-2</v>
      </c>
      <c r="CV55">
        <v>2.3304982980225868E-2</v>
      </c>
      <c r="CW55">
        <v>6.0846568170611548E-3</v>
      </c>
      <c r="CX55">
        <v>6.43115919136324E-3</v>
      </c>
      <c r="CY55">
        <v>8.5640809950452627E-5</v>
      </c>
      <c r="CZ55">
        <v>5.2178538260877977E-3</v>
      </c>
      <c r="DA55">
        <v>1.8357720562396762E-5</v>
      </c>
      <c r="DB55">
        <v>9.1318818180688443E-4</v>
      </c>
      <c r="DC55">
        <v>1.4341706614804517E-4</v>
      </c>
      <c r="DD55">
        <v>3.7612109616640723E-4</v>
      </c>
      <c r="DE55">
        <v>3.4112970477344728E-5</v>
      </c>
      <c r="DF55">
        <v>4.7253332882323554E-4</v>
      </c>
      <c r="DG55">
        <v>9.7341535723082732E-4</v>
      </c>
      <c r="DH55">
        <v>2.8663601508746442E-4</v>
      </c>
      <c r="DI55">
        <v>4.6620506095030878E-3</v>
      </c>
      <c r="DJ55">
        <v>9.8558107309175379E-3</v>
      </c>
      <c r="DK55">
        <v>5.0797520079683036E-4</v>
      </c>
      <c r="DL55">
        <v>3.7057300201364643E-4</v>
      </c>
    </row>
    <row r="56" spans="1:116" x14ac:dyDescent="0.4">
      <c r="A56">
        <v>55</v>
      </c>
      <c r="B56">
        <v>1.6935441303881388E-3</v>
      </c>
      <c r="C56">
        <v>4.8941761092429826E-4</v>
      </c>
      <c r="D56">
        <v>1.2563584081046763E-3</v>
      </c>
      <c r="E56">
        <v>1.6123143367012457E-4</v>
      </c>
      <c r="F56">
        <v>7.165916117195017E-4</v>
      </c>
      <c r="G56">
        <v>1.7352452576761319E-4</v>
      </c>
      <c r="H56">
        <v>5.279561265812186E-4</v>
      </c>
      <c r="I56">
        <v>1.8212839213747932E-3</v>
      </c>
      <c r="J56">
        <v>2.0160464295383507E-3</v>
      </c>
      <c r="K56">
        <v>2.8905342251821084E-3</v>
      </c>
      <c r="L56">
        <v>2.3758843183319797E-3</v>
      </c>
      <c r="M56">
        <v>1.1435041653467478E-3</v>
      </c>
      <c r="N56">
        <v>2.5418064911084085E-3</v>
      </c>
      <c r="O56">
        <v>1.8214561000473243E-3</v>
      </c>
      <c r="P56">
        <v>1.0623859980704966E-4</v>
      </c>
      <c r="Q56">
        <v>5.3666050188715044E-4</v>
      </c>
      <c r="R56">
        <v>1.8591921615299906E-4</v>
      </c>
      <c r="S56">
        <v>1.357154929683221E-4</v>
      </c>
      <c r="T56">
        <v>3.0199108772874348E-4</v>
      </c>
      <c r="U56">
        <v>4.1453871484308647E-4</v>
      </c>
      <c r="V56">
        <v>5.7089048812954243E-4</v>
      </c>
      <c r="W56">
        <v>9.3983877099215057E-4</v>
      </c>
      <c r="X56">
        <v>1.3520128886491172E-4</v>
      </c>
      <c r="Y56">
        <v>1.6297068906102573E-4</v>
      </c>
      <c r="Z56">
        <v>2.0059404731362682E-4</v>
      </c>
      <c r="AA56">
        <v>8.7347893685442532E-5</v>
      </c>
      <c r="AB56">
        <v>1.2199215305092317E-4</v>
      </c>
      <c r="AC56">
        <v>7.6332206548294847E-4</v>
      </c>
      <c r="AD56">
        <v>1.9168641853945505E-5</v>
      </c>
      <c r="AE56">
        <v>2.4433138997863297E-4</v>
      </c>
      <c r="AF56">
        <v>3.6430799776101914E-5</v>
      </c>
      <c r="AG56">
        <v>9.5418041440209023E-4</v>
      </c>
      <c r="AH56">
        <v>1.7008356322444735E-3</v>
      </c>
      <c r="AI56">
        <v>5.5887356889640089E-4</v>
      </c>
      <c r="AJ56">
        <v>1.2136015767754407E-3</v>
      </c>
      <c r="AK56">
        <v>1.7379198301559237E-3</v>
      </c>
      <c r="AL56">
        <v>1.8653978935271717E-3</v>
      </c>
      <c r="AM56">
        <v>6.9174098933936828E-4</v>
      </c>
      <c r="AN56">
        <v>6.4058826472483186E-5</v>
      </c>
      <c r="AO56">
        <v>3.4558393756303593E-3</v>
      </c>
      <c r="AP56">
        <v>3.2688353025631952E-4</v>
      </c>
      <c r="AQ56">
        <v>6.9812699756319858E-3</v>
      </c>
      <c r="AR56">
        <v>1.172785935071039E-3</v>
      </c>
      <c r="AS56">
        <v>1.9511595360211672E-3</v>
      </c>
      <c r="AT56">
        <v>1.7292413564573878E-4</v>
      </c>
      <c r="AU56">
        <v>9.3357506306084351E-4</v>
      </c>
      <c r="AV56">
        <v>4.5316238518604231E-4</v>
      </c>
      <c r="AW56">
        <v>2.4448945918629258E-4</v>
      </c>
      <c r="AX56">
        <v>1.0295869647851341E-2</v>
      </c>
      <c r="AY56">
        <v>1.2704462319078219E-3</v>
      </c>
      <c r="AZ56">
        <v>7.4367860288035502E-4</v>
      </c>
      <c r="BA56">
        <v>4.0537670283920246E-3</v>
      </c>
      <c r="BB56">
        <v>8.471200830949998E-3</v>
      </c>
      <c r="BC56">
        <v>8.1636537990066663E-3</v>
      </c>
      <c r="BD56">
        <v>1.0126617620893803</v>
      </c>
      <c r="BE56">
        <v>5.5931869724608124E-4</v>
      </c>
      <c r="BF56">
        <v>6.9300602888737104E-4</v>
      </c>
      <c r="BG56">
        <v>7.5417917170851622E-4</v>
      </c>
      <c r="BH56">
        <v>2.0924407435426004E-3</v>
      </c>
      <c r="BI56">
        <v>1.1292070135543114E-3</v>
      </c>
      <c r="BJ56">
        <v>2.6047457147862339E-4</v>
      </c>
      <c r="BK56">
        <v>6.6561255089503477E-3</v>
      </c>
      <c r="BL56">
        <v>1.1240088231712131E-2</v>
      </c>
      <c r="BM56">
        <v>7.2303026704476753E-4</v>
      </c>
      <c r="BN56">
        <v>1.9477459126784182E-3</v>
      </c>
      <c r="BO56">
        <v>5.3625487631887205E-3</v>
      </c>
      <c r="BP56">
        <v>6.021844029310702E-4</v>
      </c>
      <c r="BQ56">
        <v>8.9812189540675082E-3</v>
      </c>
      <c r="BR56">
        <v>5.958764393477544E-3</v>
      </c>
      <c r="BS56">
        <v>3.4795422569217343E-3</v>
      </c>
      <c r="BT56">
        <v>3.0377855402859018E-3</v>
      </c>
      <c r="BU56">
        <v>2.1917098610924851E-3</v>
      </c>
      <c r="BV56">
        <v>2.8604501869614114E-2</v>
      </c>
      <c r="BW56">
        <v>6.5702810952605523E-2</v>
      </c>
      <c r="BX56">
        <v>2.1372516242259266E-2</v>
      </c>
      <c r="BY56">
        <v>1.271179717975754E-3</v>
      </c>
      <c r="BZ56">
        <v>1.0612381151947783E-2</v>
      </c>
      <c r="CA56">
        <v>3.3560145995935785E-2</v>
      </c>
      <c r="CB56">
        <v>2.4245192160891123E-3</v>
      </c>
      <c r="CC56">
        <v>2.8854167277555885E-3</v>
      </c>
      <c r="CD56">
        <v>3.2386654754926005E-3</v>
      </c>
      <c r="CE56">
        <v>4.6693305981069131E-3</v>
      </c>
      <c r="CF56">
        <v>3.6881306174724938E-2</v>
      </c>
      <c r="CG56">
        <v>5.6619012254100999E-3</v>
      </c>
      <c r="CH56">
        <v>1.3071307882322224E-3</v>
      </c>
      <c r="CI56">
        <v>1.6088218890932275E-3</v>
      </c>
      <c r="CJ56">
        <v>3.5929706429285918E-2</v>
      </c>
      <c r="CK56">
        <v>4.5582738388434463E-2</v>
      </c>
      <c r="CL56">
        <v>1.7103631850524052E-6</v>
      </c>
      <c r="CM56">
        <v>1.7647117973700995E-2</v>
      </c>
      <c r="CN56">
        <v>2.0432638261142742E-3</v>
      </c>
      <c r="CO56">
        <v>2.3371930953583794E-2</v>
      </c>
      <c r="CP56">
        <v>1.0626526884018545E-2</v>
      </c>
      <c r="CQ56">
        <v>0</v>
      </c>
      <c r="CR56">
        <v>0</v>
      </c>
      <c r="CS56">
        <v>2.6199791130172935E-2</v>
      </c>
      <c r="CT56">
        <v>8.1308141806841164E-2</v>
      </c>
      <c r="CU56">
        <v>2.7753167063820361E-2</v>
      </c>
      <c r="CV56">
        <v>4.1286636674941958E-2</v>
      </c>
      <c r="CW56">
        <v>5.2228031391167492E-3</v>
      </c>
      <c r="CX56">
        <v>1.5296693425373025E-2</v>
      </c>
      <c r="CY56">
        <v>8.3314351709547075E-5</v>
      </c>
      <c r="CZ56">
        <v>1.1359898138749375E-2</v>
      </c>
      <c r="DA56">
        <v>1.6403150748304084E-5</v>
      </c>
      <c r="DB56">
        <v>1.8188725768892736E-3</v>
      </c>
      <c r="DC56">
        <v>1.4367160312538527E-4</v>
      </c>
      <c r="DD56">
        <v>3.0598633915053579E-4</v>
      </c>
      <c r="DE56">
        <v>3.2516797647724636E-5</v>
      </c>
      <c r="DF56">
        <v>6.2937823131035996E-4</v>
      </c>
      <c r="DG56">
        <v>1.4002908264890554E-3</v>
      </c>
      <c r="DH56">
        <v>4.4801352398717335E-4</v>
      </c>
      <c r="DI56">
        <v>8.2028843887080507E-3</v>
      </c>
      <c r="DJ56">
        <v>6.8270707184633376E-3</v>
      </c>
      <c r="DK56">
        <v>5.3268722298343207E-4</v>
      </c>
      <c r="DL56">
        <v>1.4232009917282053E-3</v>
      </c>
    </row>
    <row r="57" spans="1:116" x14ac:dyDescent="0.4">
      <c r="A57">
        <v>56</v>
      </c>
      <c r="B57">
        <v>1.8825124081764863E-3</v>
      </c>
      <c r="C57">
        <v>4.2695514722856042E-4</v>
      </c>
      <c r="D57">
        <v>1.1691326249407765E-3</v>
      </c>
      <c r="E57">
        <v>1.3878499073354691E-4</v>
      </c>
      <c r="F57">
        <v>8.5630064196131337E-4</v>
      </c>
      <c r="G57">
        <v>1.7949148107453944E-4</v>
      </c>
      <c r="H57">
        <v>5.7755149272479265E-4</v>
      </c>
      <c r="I57">
        <v>1.9865728897613521E-3</v>
      </c>
      <c r="J57">
        <v>2.114909871356669E-3</v>
      </c>
      <c r="K57">
        <v>3.4134716233311085E-3</v>
      </c>
      <c r="L57">
        <v>4.025099434928116E-3</v>
      </c>
      <c r="M57">
        <v>1.4324493032833313E-3</v>
      </c>
      <c r="N57">
        <v>1.9286099946117907E-3</v>
      </c>
      <c r="O57">
        <v>1.5686167855336239E-3</v>
      </c>
      <c r="P57">
        <v>9.3979913385471196E-5</v>
      </c>
      <c r="Q57">
        <v>6.8684854824852448E-4</v>
      </c>
      <c r="R57">
        <v>1.6353089827166305E-4</v>
      </c>
      <c r="S57">
        <v>1.3769540495182602E-4</v>
      </c>
      <c r="T57">
        <v>2.6080469931479488E-4</v>
      </c>
      <c r="U57">
        <v>6.7296244692004496E-4</v>
      </c>
      <c r="V57">
        <v>6.6009106781340227E-4</v>
      </c>
      <c r="W57">
        <v>7.8845668702445966E-4</v>
      </c>
      <c r="X57">
        <v>1.514475302975685E-4</v>
      </c>
      <c r="Y57">
        <v>2.6127612986502006E-4</v>
      </c>
      <c r="Z57">
        <v>1.8372671934306346E-4</v>
      </c>
      <c r="AA57">
        <v>4.7996582396130923E-4</v>
      </c>
      <c r="AB57">
        <v>8.9195623388672567E-5</v>
      </c>
      <c r="AC57">
        <v>1.7197775922403505E-3</v>
      </c>
      <c r="AD57">
        <v>1.5071227499715715E-5</v>
      </c>
      <c r="AE57">
        <v>1.8623200354308939E-4</v>
      </c>
      <c r="AF57">
        <v>3.8798978957256246E-5</v>
      </c>
      <c r="AG57">
        <v>7.5808783726799827E-4</v>
      </c>
      <c r="AH57">
        <v>3.3057675888163709E-3</v>
      </c>
      <c r="AI57">
        <v>4.130652324854294E-4</v>
      </c>
      <c r="AJ57">
        <v>9.4628510714043969E-4</v>
      </c>
      <c r="AK57">
        <v>1.4431919785827718E-3</v>
      </c>
      <c r="AL57">
        <v>2.3280040077126576E-3</v>
      </c>
      <c r="AM57">
        <v>6.6872670093394231E-4</v>
      </c>
      <c r="AN57">
        <v>1.1552638793437639E-4</v>
      </c>
      <c r="AO57">
        <v>7.5169647717775578E-3</v>
      </c>
      <c r="AP57">
        <v>3.490320312632287E-4</v>
      </c>
      <c r="AQ57">
        <v>5.5309122206863692E-3</v>
      </c>
      <c r="AR57">
        <v>5.8129379891485667E-4</v>
      </c>
      <c r="AS57">
        <v>1.3878864797680398E-3</v>
      </c>
      <c r="AT57">
        <v>2.0640920590795923E-4</v>
      </c>
      <c r="AU57">
        <v>1.2110426019415707E-3</v>
      </c>
      <c r="AV57">
        <v>7.9348876343476372E-4</v>
      </c>
      <c r="AW57">
        <v>4.1602173350574934E-4</v>
      </c>
      <c r="AX57">
        <v>1.3715870897965655E-2</v>
      </c>
      <c r="AY57">
        <v>3.1392595269063451E-3</v>
      </c>
      <c r="AZ57">
        <v>1.925480692699714E-3</v>
      </c>
      <c r="BA57">
        <v>5.8173663988355506E-3</v>
      </c>
      <c r="BB57">
        <v>1.3142975766040714E-3</v>
      </c>
      <c r="BC57">
        <v>1.2561367459883847E-2</v>
      </c>
      <c r="BD57">
        <v>1.6110450092283006E-3</v>
      </c>
      <c r="BE57">
        <v>1.0045735826753763</v>
      </c>
      <c r="BF57">
        <v>8.5077307733900617E-4</v>
      </c>
      <c r="BG57">
        <v>9.0489697813021732E-4</v>
      </c>
      <c r="BH57">
        <v>2.6637887244254071E-3</v>
      </c>
      <c r="BI57">
        <v>3.0511857751644128E-3</v>
      </c>
      <c r="BJ57">
        <v>6.4187716906960901E-4</v>
      </c>
      <c r="BK57">
        <v>1.5585279676828274E-2</v>
      </c>
      <c r="BL57">
        <v>1.5866252978277891E-3</v>
      </c>
      <c r="BM57">
        <v>1.8179734361445557E-3</v>
      </c>
      <c r="BN57">
        <v>1.7771964073188056E-3</v>
      </c>
      <c r="BO57">
        <v>5.004700809871851E-3</v>
      </c>
      <c r="BP57">
        <v>6.4338476877786298E-4</v>
      </c>
      <c r="BQ57">
        <v>4.0710820727995626E-3</v>
      </c>
      <c r="BR57">
        <v>5.5356410494702118E-3</v>
      </c>
      <c r="BS57">
        <v>4.4521532743777847E-3</v>
      </c>
      <c r="BT57">
        <v>4.298200139175019E-3</v>
      </c>
      <c r="BU57">
        <v>2.1146411075979722E-3</v>
      </c>
      <c r="BV57">
        <v>3.3552550881475789E-2</v>
      </c>
      <c r="BW57">
        <v>4.6667996663013418E-2</v>
      </c>
      <c r="BX57">
        <v>1.7493386475901731E-2</v>
      </c>
      <c r="BY57">
        <v>1.1432819182987631E-3</v>
      </c>
      <c r="BZ57">
        <v>8.6211905786011418E-3</v>
      </c>
      <c r="CA57">
        <v>1.682376554724466E-2</v>
      </c>
      <c r="CB57">
        <v>1.912226051417621E-3</v>
      </c>
      <c r="CC57">
        <v>2.0260731994951628E-3</v>
      </c>
      <c r="CD57">
        <v>3.345604540657755E-3</v>
      </c>
      <c r="CE57">
        <v>5.3429898526391652E-3</v>
      </c>
      <c r="CF57">
        <v>2.3197230841880828E-2</v>
      </c>
      <c r="CG57">
        <v>4.4010561543616124E-3</v>
      </c>
      <c r="CH57">
        <v>1.2932411762019017E-3</v>
      </c>
      <c r="CI57">
        <v>2.2966844557292983E-3</v>
      </c>
      <c r="CJ57">
        <v>6.1674579844271139E-3</v>
      </c>
      <c r="CK57">
        <v>1.3886398775034515E-2</v>
      </c>
      <c r="CL57">
        <v>2.2020336914277912E-6</v>
      </c>
      <c r="CM57">
        <v>1.809065565559824E-2</v>
      </c>
      <c r="CN57">
        <v>2.0864278639394999E-3</v>
      </c>
      <c r="CO57">
        <v>1.7417465686539898E-2</v>
      </c>
      <c r="CP57">
        <v>1.5471366845804307E-2</v>
      </c>
      <c r="CQ57">
        <v>0</v>
      </c>
      <c r="CR57">
        <v>0</v>
      </c>
      <c r="CS57">
        <v>3.8107747277139531E-2</v>
      </c>
      <c r="CT57">
        <v>0.23792674375134984</v>
      </c>
      <c r="CU57">
        <v>1.4032827103679809E-2</v>
      </c>
      <c r="CV57">
        <v>2.6860084294615387E-2</v>
      </c>
      <c r="CW57">
        <v>9.6437042674353025E-3</v>
      </c>
      <c r="CX57">
        <v>1.0876163194052333E-2</v>
      </c>
      <c r="CY57">
        <v>1.0499780997291078E-4</v>
      </c>
      <c r="CZ57">
        <v>4.835635275373687E-3</v>
      </c>
      <c r="DA57">
        <v>1.8023797094624819E-5</v>
      </c>
      <c r="DB57">
        <v>1.6408381994442475E-3</v>
      </c>
      <c r="DC57">
        <v>1.4166802824376698E-4</v>
      </c>
      <c r="DD57">
        <v>3.9206979108134734E-4</v>
      </c>
      <c r="DE57">
        <v>4.4127296943601563E-5</v>
      </c>
      <c r="DF57">
        <v>8.7612790998272273E-4</v>
      </c>
      <c r="DG57">
        <v>1.6624389935014914E-3</v>
      </c>
      <c r="DH57">
        <v>5.7460377483316706E-4</v>
      </c>
      <c r="DI57">
        <v>2.6893206217527177E-3</v>
      </c>
      <c r="DJ57">
        <v>1.1295225217807785E-2</v>
      </c>
      <c r="DK57">
        <v>5.6785204707573533E-4</v>
      </c>
      <c r="DL57">
        <v>7.3488308188839838E-4</v>
      </c>
    </row>
    <row r="58" spans="1:116" x14ac:dyDescent="0.4">
      <c r="A58">
        <v>57</v>
      </c>
      <c r="B58">
        <v>2.0154185124424723E-3</v>
      </c>
      <c r="C58">
        <v>5.1329640691065849E-4</v>
      </c>
      <c r="D58">
        <v>1.3756622722072924E-3</v>
      </c>
      <c r="E58">
        <v>1.5795154960257795E-4</v>
      </c>
      <c r="F58">
        <v>1.117830509948548E-3</v>
      </c>
      <c r="G58">
        <v>1.3543549171936886E-4</v>
      </c>
      <c r="H58">
        <v>6.3008372423162446E-4</v>
      </c>
      <c r="I58">
        <v>2.7384061437647654E-3</v>
      </c>
      <c r="J58">
        <v>3.4239282750527684E-3</v>
      </c>
      <c r="K58">
        <v>4.7875650988578548E-3</v>
      </c>
      <c r="L58">
        <v>4.895250779142624E-3</v>
      </c>
      <c r="M58">
        <v>3.6523803662876237E-3</v>
      </c>
      <c r="N58">
        <v>2.117032066734463E-3</v>
      </c>
      <c r="O58">
        <v>1.9729771687328535E-3</v>
      </c>
      <c r="P58">
        <v>9.6660848409131062E-5</v>
      </c>
      <c r="Q58">
        <v>1.1076302503273908E-3</v>
      </c>
      <c r="R58">
        <v>1.5456178644315124E-4</v>
      </c>
      <c r="S58">
        <v>1.5254436873893146E-4</v>
      </c>
      <c r="T58">
        <v>3.2496572537456334E-4</v>
      </c>
      <c r="U58">
        <v>1.0026710806090332E-3</v>
      </c>
      <c r="V58">
        <v>5.919568761851942E-4</v>
      </c>
      <c r="W58">
        <v>9.3105980186645402E-4</v>
      </c>
      <c r="X58">
        <v>2.0012097582637007E-4</v>
      </c>
      <c r="Y58">
        <v>1.861244520848816E-4</v>
      </c>
      <c r="Z58">
        <v>2.4989814233253288E-4</v>
      </c>
      <c r="AA58">
        <v>1.2284577455802875E-4</v>
      </c>
      <c r="AB58">
        <v>1.1100748392761891E-4</v>
      </c>
      <c r="AC58">
        <v>4.9181284474775211E-4</v>
      </c>
      <c r="AD58">
        <v>6.8118867367282519E-6</v>
      </c>
      <c r="AE58">
        <v>2.2068545908752343E-4</v>
      </c>
      <c r="AF58">
        <v>7.0954583645771942E-5</v>
      </c>
      <c r="AG58">
        <v>9.3246489465946677E-4</v>
      </c>
      <c r="AH58">
        <v>6.6168290072056218E-3</v>
      </c>
      <c r="AI58">
        <v>4.2438445586835043E-4</v>
      </c>
      <c r="AJ58">
        <v>1.1830805108467171E-3</v>
      </c>
      <c r="AK58">
        <v>1.2836518646858993E-3</v>
      </c>
      <c r="AL58">
        <v>3.9465974660828265E-3</v>
      </c>
      <c r="AM58">
        <v>7.3501480057912717E-4</v>
      </c>
      <c r="AN58">
        <v>7.7345666834162987E-5</v>
      </c>
      <c r="AO58">
        <v>7.588291550530769E-3</v>
      </c>
      <c r="AP58">
        <v>4.5636945605074153E-4</v>
      </c>
      <c r="AQ58">
        <v>1.0259959931645836E-2</v>
      </c>
      <c r="AR58">
        <v>1.2138127764533457E-3</v>
      </c>
      <c r="AS58">
        <v>1.0985010926276672E-2</v>
      </c>
      <c r="AT58">
        <v>1.9337932931591645E-4</v>
      </c>
      <c r="AU58">
        <v>1.11035205311072E-3</v>
      </c>
      <c r="AV58">
        <v>5.9651141344682287E-4</v>
      </c>
      <c r="AW58">
        <v>3.7591407529316627E-4</v>
      </c>
      <c r="AX58">
        <v>2.506583091967721E-2</v>
      </c>
      <c r="AY58">
        <v>2.7618147251040602E-3</v>
      </c>
      <c r="AZ58">
        <v>3.3068465197046412E-2</v>
      </c>
      <c r="BA58">
        <v>5.6078379425961208E-2</v>
      </c>
      <c r="BB58">
        <v>2.2076938747734552E-3</v>
      </c>
      <c r="BC58">
        <v>9.4114423103705391E-3</v>
      </c>
      <c r="BD58">
        <v>1.7078581573766801E-3</v>
      </c>
      <c r="BE58">
        <v>1.082476477649013E-3</v>
      </c>
      <c r="BF58">
        <v>1.2537523491778122</v>
      </c>
      <c r="BG58">
        <v>6.9489371753783398E-4</v>
      </c>
      <c r="BH58">
        <v>9.524557091038631E-3</v>
      </c>
      <c r="BI58">
        <v>4.3719085558887654E-3</v>
      </c>
      <c r="BJ58">
        <v>3.4263322510969413E-4</v>
      </c>
      <c r="BK58">
        <v>2.7045886959417544E-2</v>
      </c>
      <c r="BL58">
        <v>9.6606688431008373E-4</v>
      </c>
      <c r="BM58">
        <v>2.4432565404695857E-3</v>
      </c>
      <c r="BN58">
        <v>2.2129158442936664E-3</v>
      </c>
      <c r="BO58">
        <v>6.1073344954641869E-3</v>
      </c>
      <c r="BP58">
        <v>1.1552199969745872E-3</v>
      </c>
      <c r="BQ58">
        <v>5.2788668513644825E-3</v>
      </c>
      <c r="BR58">
        <v>1.9466680271331957E-2</v>
      </c>
      <c r="BS58">
        <v>4.2836281451065078E-3</v>
      </c>
      <c r="BT58">
        <v>3.618034768159183E-3</v>
      </c>
      <c r="BU58">
        <v>2.2626685982818505E-3</v>
      </c>
      <c r="BV58">
        <v>3.068701715681886E-2</v>
      </c>
      <c r="BW58">
        <v>5.5426953096372363E-2</v>
      </c>
      <c r="BX58">
        <v>1.9291595096857312E-2</v>
      </c>
      <c r="BY58">
        <v>1.1802912781744422E-3</v>
      </c>
      <c r="BZ58">
        <v>1.226676723117363E-2</v>
      </c>
      <c r="CA58">
        <v>2.2342674423978349E-2</v>
      </c>
      <c r="CB58">
        <v>5.6288020581234579E-3</v>
      </c>
      <c r="CC58">
        <v>2.006408791306162E-3</v>
      </c>
      <c r="CD58">
        <v>2.1219865147735877E-3</v>
      </c>
      <c r="CE58">
        <v>5.0585310805480602E-3</v>
      </c>
      <c r="CF58">
        <v>1.8862904512355654E-2</v>
      </c>
      <c r="CG58">
        <v>4.8988772418191622E-3</v>
      </c>
      <c r="CH58">
        <v>2.3447769004776137E-3</v>
      </c>
      <c r="CI58">
        <v>7.6854934351128813E-3</v>
      </c>
      <c r="CJ58">
        <v>9.1775490110144482E-3</v>
      </c>
      <c r="CK58">
        <v>1.7937815527223368E-2</v>
      </c>
      <c r="CL58">
        <v>2.8097900001768807E-6</v>
      </c>
      <c r="CM58">
        <v>2.5554176510771662E-2</v>
      </c>
      <c r="CN58">
        <v>3.7838996682683533E-3</v>
      </c>
      <c r="CO58">
        <v>1.9470655815735736E-2</v>
      </c>
      <c r="CP58">
        <v>1.2373251060373514E-2</v>
      </c>
      <c r="CQ58">
        <v>0</v>
      </c>
      <c r="CR58">
        <v>0</v>
      </c>
      <c r="CS58">
        <v>2.995348956386543E-2</v>
      </c>
      <c r="CT58">
        <v>0.12272562889198779</v>
      </c>
      <c r="CU58">
        <v>1.9911216975409669E-2</v>
      </c>
      <c r="CV58">
        <v>4.3422929421052407E-2</v>
      </c>
      <c r="CW58">
        <v>7.3885235626706819E-3</v>
      </c>
      <c r="CX58">
        <v>7.0471262087460568E-3</v>
      </c>
      <c r="CY58">
        <v>1.5383816874950531E-4</v>
      </c>
      <c r="CZ58">
        <v>2.5037228001655682E-3</v>
      </c>
      <c r="DA58">
        <v>2.6398279025947496E-5</v>
      </c>
      <c r="DB58">
        <v>1.8106317389424908E-3</v>
      </c>
      <c r="DC58">
        <v>1.2956793699065642E-4</v>
      </c>
      <c r="DD58">
        <v>6.3664836425274414E-4</v>
      </c>
      <c r="DE58">
        <v>6.0350771547311639E-5</v>
      </c>
      <c r="DF58">
        <v>7.1981429539810381E-4</v>
      </c>
      <c r="DG58">
        <v>1.2167116878891745E-3</v>
      </c>
      <c r="DH58">
        <v>4.0850816331998446E-4</v>
      </c>
      <c r="DI58">
        <v>3.322931454310923E-3</v>
      </c>
      <c r="DJ58">
        <v>5.8828746891612087E-3</v>
      </c>
      <c r="DK58">
        <v>5.0643781251646859E-4</v>
      </c>
      <c r="DL58">
        <v>8.6190389224176725E-4</v>
      </c>
    </row>
    <row r="59" spans="1:116" x14ac:dyDescent="0.4">
      <c r="A59">
        <v>58</v>
      </c>
      <c r="B59">
        <v>1.7534988348990152E-3</v>
      </c>
      <c r="C59">
        <v>4.2431939370554818E-4</v>
      </c>
      <c r="D59">
        <v>1.1947541979312889E-3</v>
      </c>
      <c r="E59">
        <v>1.5021627726202131E-4</v>
      </c>
      <c r="F59">
        <v>6.7847194499885374E-4</v>
      </c>
      <c r="G59">
        <v>1.4174182140883252E-4</v>
      </c>
      <c r="H59">
        <v>4.9506091461015429E-4</v>
      </c>
      <c r="I59">
        <v>3.7591697901076617E-3</v>
      </c>
      <c r="J59">
        <v>2.9536841245893846E-3</v>
      </c>
      <c r="K59">
        <v>7.0605076080951434E-3</v>
      </c>
      <c r="L59">
        <v>7.2838840752988869E-3</v>
      </c>
      <c r="M59">
        <v>1.8973010137703983E-3</v>
      </c>
      <c r="N59">
        <v>2.0904705520527335E-3</v>
      </c>
      <c r="O59">
        <v>1.3301200493509621E-3</v>
      </c>
      <c r="P59">
        <v>1.2620058080347018E-4</v>
      </c>
      <c r="Q59">
        <v>7.2351985271144794E-4</v>
      </c>
      <c r="R59">
        <v>1.6321320904942539E-4</v>
      </c>
      <c r="S59">
        <v>1.6123369207508032E-4</v>
      </c>
      <c r="T59">
        <v>3.5669326600107376E-4</v>
      </c>
      <c r="U59">
        <v>1.0461810311528216E-3</v>
      </c>
      <c r="V59">
        <v>4.5505240385548769E-4</v>
      </c>
      <c r="W59">
        <v>1.0197004172228766E-3</v>
      </c>
      <c r="X59">
        <v>2.3496875128685042E-4</v>
      </c>
      <c r="Y59">
        <v>8.1940404976843691E-5</v>
      </c>
      <c r="Z59">
        <v>2.0311629427488187E-4</v>
      </c>
      <c r="AA59">
        <v>2.7483653623291233E-4</v>
      </c>
      <c r="AB59">
        <v>7.751075554182761E-5</v>
      </c>
      <c r="AC59">
        <v>6.7858253026452419E-4</v>
      </c>
      <c r="AD59">
        <v>1.6775844453515061E-4</v>
      </c>
      <c r="AE59">
        <v>2.8639620632038402E-4</v>
      </c>
      <c r="AF59">
        <v>1.3499572729171216E-4</v>
      </c>
      <c r="AG59">
        <v>6.5656645930394625E-4</v>
      </c>
      <c r="AH59">
        <v>3.7147259600429786E-3</v>
      </c>
      <c r="AI59">
        <v>3.6872690418957867E-4</v>
      </c>
      <c r="AJ59">
        <v>1.0771180548713581E-3</v>
      </c>
      <c r="AK59">
        <v>1.3501695002683786E-3</v>
      </c>
      <c r="AL59">
        <v>3.7840260985687719E-3</v>
      </c>
      <c r="AM59">
        <v>1.2451092745397133E-3</v>
      </c>
      <c r="AN59">
        <v>1.5954893980442951E-4</v>
      </c>
      <c r="AO59">
        <v>6.6541131124678203E-3</v>
      </c>
      <c r="AP59">
        <v>4.5093119801407281E-4</v>
      </c>
      <c r="AQ59">
        <v>1.1504186652730841E-2</v>
      </c>
      <c r="AR59">
        <v>8.0756868910557473E-4</v>
      </c>
      <c r="AS59">
        <v>5.0559798503545562E-3</v>
      </c>
      <c r="AT59">
        <v>2.1201702410704993E-4</v>
      </c>
      <c r="AU59">
        <v>1.1318094082324417E-3</v>
      </c>
      <c r="AV59">
        <v>6.4664798637612724E-4</v>
      </c>
      <c r="AW59">
        <v>2.5026288946211313E-4</v>
      </c>
      <c r="AX59">
        <v>3.857226482123359E-2</v>
      </c>
      <c r="AY59">
        <v>4.4417154355196071E-3</v>
      </c>
      <c r="AZ59">
        <v>3.5930326030086734E-4</v>
      </c>
      <c r="BA59">
        <v>5.4312051381017398E-3</v>
      </c>
      <c r="BB59">
        <v>7.6288017771046013E-4</v>
      </c>
      <c r="BC59">
        <v>7.8414996643465604E-3</v>
      </c>
      <c r="BD59">
        <v>1.5110537622849338E-3</v>
      </c>
      <c r="BE59">
        <v>1.7924972439129483E-3</v>
      </c>
      <c r="BF59">
        <v>1.3066118247765574E-3</v>
      </c>
      <c r="BG59">
        <v>1.0152174774831166</v>
      </c>
      <c r="BH59">
        <v>3.7694521980891687E-3</v>
      </c>
      <c r="BI59">
        <v>3.4074718872607731E-3</v>
      </c>
      <c r="BJ59">
        <v>3.2315319749547902E-4</v>
      </c>
      <c r="BK59">
        <v>9.3971036193015185E-3</v>
      </c>
      <c r="BL59">
        <v>1.0637151030519405E-3</v>
      </c>
      <c r="BM59">
        <v>8.3205980428465018E-4</v>
      </c>
      <c r="BN59">
        <v>2.2661838125571784E-3</v>
      </c>
      <c r="BO59">
        <v>6.3216038664235426E-3</v>
      </c>
      <c r="BP59">
        <v>9.8052671719945565E-4</v>
      </c>
      <c r="BQ59">
        <v>2.4358447437270087E-3</v>
      </c>
      <c r="BR59">
        <v>1.3312169948629085E-2</v>
      </c>
      <c r="BS59">
        <v>3.7748519504751774E-3</v>
      </c>
      <c r="BT59">
        <v>3.3560914806460614E-3</v>
      </c>
      <c r="BU59">
        <v>2.0622751480932557E-3</v>
      </c>
      <c r="BV59">
        <v>2.9382062474694663E-2</v>
      </c>
      <c r="BW59">
        <v>7.5596053794424287E-2</v>
      </c>
      <c r="BX59">
        <v>2.2345124855048925E-2</v>
      </c>
      <c r="BY59">
        <v>8.2096492725072996E-4</v>
      </c>
      <c r="BZ59">
        <v>4.0866670949579083E-3</v>
      </c>
      <c r="CA59">
        <v>1.8584557013793464E-2</v>
      </c>
      <c r="CB59">
        <v>2.3213362358425033E-3</v>
      </c>
      <c r="CC59">
        <v>1.800977533184304E-3</v>
      </c>
      <c r="CD59">
        <v>2.110767374643727E-3</v>
      </c>
      <c r="CE59">
        <v>3.8395633249409603E-3</v>
      </c>
      <c r="CF59">
        <v>1.4228094293772335E-2</v>
      </c>
      <c r="CG59">
        <v>3.1683947265170685E-3</v>
      </c>
      <c r="CH59">
        <v>2.1394796882935716E-3</v>
      </c>
      <c r="CI59">
        <v>6.8146210959041491E-3</v>
      </c>
      <c r="CJ59">
        <v>3.7460699449502976E-3</v>
      </c>
      <c r="CK59">
        <v>6.3721409815269883E-3</v>
      </c>
      <c r="CL59">
        <v>2.4397528770038493E-6</v>
      </c>
      <c r="CM59">
        <v>2.1414214783128865E-2</v>
      </c>
      <c r="CN59">
        <v>3.9678330690587783E-3</v>
      </c>
      <c r="CO59">
        <v>1.3000074145487601E-2</v>
      </c>
      <c r="CP59">
        <v>5.2092271216850313E-3</v>
      </c>
      <c r="CQ59">
        <v>0</v>
      </c>
      <c r="CR59">
        <v>0</v>
      </c>
      <c r="CS59">
        <v>3.9285842880220904E-2</v>
      </c>
      <c r="CT59">
        <v>0.20561511558812831</v>
      </c>
      <c r="CU59">
        <v>1.3652458469029263E-2</v>
      </c>
      <c r="CV59">
        <v>2.7777931954148426E-2</v>
      </c>
      <c r="CW59">
        <v>5.2166049605048949E-3</v>
      </c>
      <c r="CX59">
        <v>4.7287976715709237E-3</v>
      </c>
      <c r="CY59">
        <v>1.2080253870170461E-4</v>
      </c>
      <c r="CZ59">
        <v>2.2722441591554307E-3</v>
      </c>
      <c r="DA59">
        <v>2.1805167657703674E-5</v>
      </c>
      <c r="DB59">
        <v>7.2542591593674911E-4</v>
      </c>
      <c r="DC59">
        <v>1.158334419643034E-4</v>
      </c>
      <c r="DD59">
        <v>5.3193183139391197E-4</v>
      </c>
      <c r="DE59">
        <v>5.009818515802534E-5</v>
      </c>
      <c r="DF59">
        <v>6.5767494465143609E-4</v>
      </c>
      <c r="DG59">
        <v>1.0148933745817521E-3</v>
      </c>
      <c r="DH59">
        <v>1.3649553769733304E-4</v>
      </c>
      <c r="DI59">
        <v>2.8230343029035996E-3</v>
      </c>
      <c r="DJ59">
        <v>1.6951882404865823E-2</v>
      </c>
      <c r="DK59">
        <v>5.4712777069206313E-4</v>
      </c>
      <c r="DL59">
        <v>2.4485896065347222E-4</v>
      </c>
    </row>
    <row r="60" spans="1:116" x14ac:dyDescent="0.4">
      <c r="A60">
        <v>59</v>
      </c>
      <c r="B60">
        <v>1.3094910882005758E-3</v>
      </c>
      <c r="C60">
        <v>3.9466520287972522E-4</v>
      </c>
      <c r="D60">
        <v>9.0505401920509549E-4</v>
      </c>
      <c r="E60">
        <v>1.2846964356148647E-4</v>
      </c>
      <c r="F60">
        <v>3.8912301380490162E-4</v>
      </c>
      <c r="G60">
        <v>1.1215910770012954E-4</v>
      </c>
      <c r="H60">
        <v>3.4603178167893562E-4</v>
      </c>
      <c r="I60">
        <v>1.1387588898932174E-3</v>
      </c>
      <c r="J60">
        <v>1.4917094336020706E-3</v>
      </c>
      <c r="K60">
        <v>1.9167989387366086E-3</v>
      </c>
      <c r="L60">
        <v>2.2993246910818798E-3</v>
      </c>
      <c r="M60">
        <v>7.6222051281848329E-4</v>
      </c>
      <c r="N60">
        <v>1.0188695195065803E-3</v>
      </c>
      <c r="O60">
        <v>1.4304889457872273E-3</v>
      </c>
      <c r="P60">
        <v>9.0817913459556647E-5</v>
      </c>
      <c r="Q60">
        <v>4.4632853169076077E-4</v>
      </c>
      <c r="R60">
        <v>1.3322547839379634E-4</v>
      </c>
      <c r="S60">
        <v>1.0975840407929383E-4</v>
      </c>
      <c r="T60">
        <v>2.683560284529044E-4</v>
      </c>
      <c r="U60">
        <v>4.0101920167065101E-4</v>
      </c>
      <c r="V60">
        <v>4.0628993035022064E-4</v>
      </c>
      <c r="W60">
        <v>8.6432250750109122E-4</v>
      </c>
      <c r="X60">
        <v>9.1724536796514158E-5</v>
      </c>
      <c r="Y60">
        <v>1.0178117924836236E-4</v>
      </c>
      <c r="Z60">
        <v>1.701687569656816E-4</v>
      </c>
      <c r="AA60">
        <v>1.399064476041078E-4</v>
      </c>
      <c r="AB60">
        <v>2.208689248712437E-4</v>
      </c>
      <c r="AC60">
        <v>3.229634648256979E-4</v>
      </c>
      <c r="AD60">
        <v>6.7381092617743342E-6</v>
      </c>
      <c r="AE60">
        <v>2.2236492521904725E-4</v>
      </c>
      <c r="AF60">
        <v>3.7320591982803491E-5</v>
      </c>
      <c r="AG60">
        <v>3.6625837332289669E-4</v>
      </c>
      <c r="AH60">
        <v>7.1739542640406116E-4</v>
      </c>
      <c r="AI60">
        <v>6.5643951655647834E-4</v>
      </c>
      <c r="AJ60">
        <v>1.6875894024346205E-3</v>
      </c>
      <c r="AK60">
        <v>1.2739152731011715E-3</v>
      </c>
      <c r="AL60">
        <v>1.2876327824504273E-3</v>
      </c>
      <c r="AM60">
        <v>7.1380130192926839E-4</v>
      </c>
      <c r="AN60">
        <v>6.2070237172984587E-5</v>
      </c>
      <c r="AO60">
        <v>4.3574106273603051E-3</v>
      </c>
      <c r="AP60">
        <v>4.1676840288172839E-4</v>
      </c>
      <c r="AQ60">
        <v>7.3487574869045072E-3</v>
      </c>
      <c r="AR60">
        <v>2.6208374820844554E-4</v>
      </c>
      <c r="AS60">
        <v>6.660578902883932E-4</v>
      </c>
      <c r="AT60">
        <v>1.4429746791577193E-4</v>
      </c>
      <c r="AU60">
        <v>8.2773290361789814E-4</v>
      </c>
      <c r="AV60">
        <v>4.6036825575964627E-4</v>
      </c>
      <c r="AW60">
        <v>2.2838339494000558E-4</v>
      </c>
      <c r="AX60">
        <v>9.0012686955952652E-3</v>
      </c>
      <c r="AY60">
        <v>1.558725576340502E-3</v>
      </c>
      <c r="AZ60">
        <v>5.0271640075194189E-4</v>
      </c>
      <c r="BA60">
        <v>4.9936756057119515E-3</v>
      </c>
      <c r="BB60">
        <v>1.0190190868878508E-3</v>
      </c>
      <c r="BC60">
        <v>5.0325826462667414E-3</v>
      </c>
      <c r="BD60">
        <v>1.4434534301633398E-3</v>
      </c>
      <c r="BE60">
        <v>3.676520905359649E-4</v>
      </c>
      <c r="BF60">
        <v>9.3416382951732008E-4</v>
      </c>
      <c r="BG60">
        <v>5.909978166416921E-4</v>
      </c>
      <c r="BH60">
        <v>1.0093450711967096</v>
      </c>
      <c r="BI60">
        <v>4.9021865451842695E-3</v>
      </c>
      <c r="BJ60">
        <v>2.2927835548043271E-4</v>
      </c>
      <c r="BK60">
        <v>8.4880579372651598E-3</v>
      </c>
      <c r="BL60">
        <v>3.6833974712934355E-4</v>
      </c>
      <c r="BM60">
        <v>4.3832903032673515E-4</v>
      </c>
      <c r="BN60">
        <v>1.0191591045544952E-3</v>
      </c>
      <c r="BO60">
        <v>2.8234424330123194E-3</v>
      </c>
      <c r="BP60">
        <v>4.7617704161769425E-4</v>
      </c>
      <c r="BQ60">
        <v>1.713944123232737E-3</v>
      </c>
      <c r="BR60">
        <v>3.9036038990995742E-3</v>
      </c>
      <c r="BS60">
        <v>2.7494729379488863E-3</v>
      </c>
      <c r="BT60">
        <v>2.0679711540990179E-3</v>
      </c>
      <c r="BU60">
        <v>1.2973918376542948E-3</v>
      </c>
      <c r="BV60">
        <v>2.4187920735859837E-2</v>
      </c>
      <c r="BW60">
        <v>6.7205569004767318E-2</v>
      </c>
      <c r="BX60">
        <v>1.8248729920471059E-2</v>
      </c>
      <c r="BY60">
        <v>6.9516328070679467E-4</v>
      </c>
      <c r="BZ60">
        <v>6.5448371560372243E-3</v>
      </c>
      <c r="CA60">
        <v>1.6911318633537495E-2</v>
      </c>
      <c r="CB60">
        <v>1.3192481867004512E-3</v>
      </c>
      <c r="CC60">
        <v>1.2803950546626916E-3</v>
      </c>
      <c r="CD60">
        <v>2.3009608326105538E-3</v>
      </c>
      <c r="CE60">
        <v>3.0524608153727701E-3</v>
      </c>
      <c r="CF60">
        <v>1.0439526553603744E-2</v>
      </c>
      <c r="CG60">
        <v>2.4972094861567293E-3</v>
      </c>
      <c r="CH60">
        <v>4.3448405602203506E-4</v>
      </c>
      <c r="CI60">
        <v>7.0675485887153333E-4</v>
      </c>
      <c r="CJ60">
        <v>4.2557080729925612E-3</v>
      </c>
      <c r="CK60">
        <v>8.0037143335033624E-3</v>
      </c>
      <c r="CL60">
        <v>1.4279914702867587E-6</v>
      </c>
      <c r="CM60">
        <v>9.9987648385499762E-3</v>
      </c>
      <c r="CN60">
        <v>1.7830149740432908E-3</v>
      </c>
      <c r="CO60">
        <v>9.3802978824046122E-3</v>
      </c>
      <c r="CP60">
        <v>5.1069596623805778E-3</v>
      </c>
      <c r="CQ60">
        <v>0</v>
      </c>
      <c r="CR60">
        <v>0</v>
      </c>
      <c r="CS60">
        <v>1.4919595686389682E-2</v>
      </c>
      <c r="CT60">
        <v>5.1637206331734978E-2</v>
      </c>
      <c r="CU60">
        <v>1.0043610476342309E-2</v>
      </c>
      <c r="CV60">
        <v>1.6122663984851893E-2</v>
      </c>
      <c r="CW60">
        <v>3.1870119207819689E-3</v>
      </c>
      <c r="CX60">
        <v>2.7258631998946861E-3</v>
      </c>
      <c r="CY60">
        <v>7.2289670300183941E-5</v>
      </c>
      <c r="CZ60">
        <v>3.0552130346750139E-3</v>
      </c>
      <c r="DA60">
        <v>1.3864282797064527E-5</v>
      </c>
      <c r="DB60">
        <v>9.3137736747953362E-4</v>
      </c>
      <c r="DC60">
        <v>8.3533443140079781E-5</v>
      </c>
      <c r="DD60">
        <v>2.8276378382737145E-4</v>
      </c>
      <c r="DE60">
        <v>2.8050882138715689E-5</v>
      </c>
      <c r="DF60">
        <v>3.2626468383928776E-4</v>
      </c>
      <c r="DG60">
        <v>8.9571712064063147E-4</v>
      </c>
      <c r="DH60">
        <v>3.5644622721822889E-4</v>
      </c>
      <c r="DI60">
        <v>2.1522693749125923E-3</v>
      </c>
      <c r="DJ60">
        <v>4.3116130241847295E-3</v>
      </c>
      <c r="DK60">
        <v>2.7859245925134526E-4</v>
      </c>
      <c r="DL60">
        <v>2.112124283777863E-4</v>
      </c>
    </row>
    <row r="61" spans="1:116" x14ac:dyDescent="0.4">
      <c r="A61">
        <v>60</v>
      </c>
      <c r="B61">
        <v>1.8317716430634957E-3</v>
      </c>
      <c r="C61">
        <v>4.2545647982178674E-4</v>
      </c>
      <c r="D61">
        <v>1.1572748032518117E-3</v>
      </c>
      <c r="E61">
        <v>1.3948622921341688E-4</v>
      </c>
      <c r="F61">
        <v>4.8664941018528181E-4</v>
      </c>
      <c r="G61">
        <v>1.1655408597396088E-4</v>
      </c>
      <c r="H61">
        <v>4.4260808812362779E-4</v>
      </c>
      <c r="I61">
        <v>1.7361615756611084E-3</v>
      </c>
      <c r="J61">
        <v>2.4933880574991101E-3</v>
      </c>
      <c r="K61">
        <v>2.8060620994540633E-3</v>
      </c>
      <c r="L61">
        <v>3.9684650950577872E-3</v>
      </c>
      <c r="M61">
        <v>1.5521931410074909E-3</v>
      </c>
      <c r="N61">
        <v>1.6487466737612748E-3</v>
      </c>
      <c r="O61">
        <v>1.5504333631958852E-3</v>
      </c>
      <c r="P61">
        <v>9.5608265171647942E-5</v>
      </c>
      <c r="Q61">
        <v>5.9084519297756524E-4</v>
      </c>
      <c r="R61">
        <v>1.5740371129032644E-4</v>
      </c>
      <c r="S61">
        <v>1.6928243332965724E-4</v>
      </c>
      <c r="T61">
        <v>3.4431094146822875E-4</v>
      </c>
      <c r="U61">
        <v>1.5905728969433821E-3</v>
      </c>
      <c r="V61">
        <v>6.7082456076516628E-4</v>
      </c>
      <c r="W61">
        <v>1.0427724917489733E-3</v>
      </c>
      <c r="X61">
        <v>8.492404159176046E-5</v>
      </c>
      <c r="Y61">
        <v>1.0300969507528326E-4</v>
      </c>
      <c r="Z61">
        <v>1.58372761765281E-4</v>
      </c>
      <c r="AA61">
        <v>1.3256561998426369E-3</v>
      </c>
      <c r="AB61">
        <v>6.3347918673611279E-5</v>
      </c>
      <c r="AC61">
        <v>5.465112492058959E-4</v>
      </c>
      <c r="AD61">
        <v>4.0039763546282821E-6</v>
      </c>
      <c r="AE61">
        <v>2.0574467734390799E-4</v>
      </c>
      <c r="AF61">
        <v>3.4733569103036487E-5</v>
      </c>
      <c r="AG61">
        <v>4.4964909962596361E-4</v>
      </c>
      <c r="AH61">
        <v>1.0147379014125285E-3</v>
      </c>
      <c r="AI61">
        <v>7.7339685211308645E-4</v>
      </c>
      <c r="AJ61">
        <v>1.553720043245783E-3</v>
      </c>
      <c r="AK61">
        <v>1.8576250443392286E-3</v>
      </c>
      <c r="AL61">
        <v>1.8884413374209523E-3</v>
      </c>
      <c r="AM61">
        <v>7.9429330582543264E-4</v>
      </c>
      <c r="AN61">
        <v>1.1270680497344078E-4</v>
      </c>
      <c r="AO61">
        <v>1.9150384640540013E-2</v>
      </c>
      <c r="AP61">
        <v>6.9672458123146998E-4</v>
      </c>
      <c r="AQ61">
        <v>9.3980795716270688E-3</v>
      </c>
      <c r="AR61">
        <v>2.6526713982506929E-4</v>
      </c>
      <c r="AS61">
        <v>1.4732216109269384E-3</v>
      </c>
      <c r="AT61">
        <v>1.9385982345236657E-4</v>
      </c>
      <c r="AU61">
        <v>1.1267082787416239E-3</v>
      </c>
      <c r="AV61">
        <v>7.3743835855640146E-4</v>
      </c>
      <c r="AW61">
        <v>2.8913875277247975E-4</v>
      </c>
      <c r="AX61">
        <v>1.1937185141625431E-2</v>
      </c>
      <c r="AY61">
        <v>2.9926245901850832E-3</v>
      </c>
      <c r="AZ61">
        <v>1.9385213585947309E-3</v>
      </c>
      <c r="BA61">
        <v>1.9488896024265224E-2</v>
      </c>
      <c r="BB61">
        <v>1.3093816554152842E-3</v>
      </c>
      <c r="BC61">
        <v>9.3438116057122517E-3</v>
      </c>
      <c r="BD61">
        <v>2.3889579061530481E-3</v>
      </c>
      <c r="BE61">
        <v>1.9213195900699466E-3</v>
      </c>
      <c r="BF61">
        <v>7.500327112102299E-4</v>
      </c>
      <c r="BG61">
        <v>8.5980674009522389E-4</v>
      </c>
      <c r="BH61">
        <v>8.4375122599671948E-3</v>
      </c>
      <c r="BI61">
        <v>1.0111040285832116</v>
      </c>
      <c r="BJ61">
        <v>2.4867246067291769E-4</v>
      </c>
      <c r="BK61">
        <v>1.5138332338480933E-2</v>
      </c>
      <c r="BL61">
        <v>6.0765188764945726E-4</v>
      </c>
      <c r="BM61">
        <v>8.0830430813406116E-4</v>
      </c>
      <c r="BN61">
        <v>1.7382486508252133E-3</v>
      </c>
      <c r="BO61">
        <v>4.8005897536363236E-3</v>
      </c>
      <c r="BP61">
        <v>8.655330115884402E-4</v>
      </c>
      <c r="BQ61">
        <v>3.3194687678689918E-3</v>
      </c>
      <c r="BR61">
        <v>9.2438276130084179E-3</v>
      </c>
      <c r="BS61">
        <v>4.15043175375919E-3</v>
      </c>
      <c r="BT61">
        <v>3.5610037931609979E-3</v>
      </c>
      <c r="BU61">
        <v>1.9919983013602914E-3</v>
      </c>
      <c r="BV61">
        <v>3.1147958068530403E-2</v>
      </c>
      <c r="BW61">
        <v>5.2848132179379656E-2</v>
      </c>
      <c r="BX61">
        <v>1.8800899544767699E-2</v>
      </c>
      <c r="BY61">
        <v>8.6864056978458145E-4</v>
      </c>
      <c r="BZ61">
        <v>6.015628277332285E-3</v>
      </c>
      <c r="CA61">
        <v>2.3426761534476953E-2</v>
      </c>
      <c r="CB61">
        <v>1.7247813105500348E-3</v>
      </c>
      <c r="CC61">
        <v>1.7595087678390789E-3</v>
      </c>
      <c r="CD61">
        <v>3.60957367534451E-3</v>
      </c>
      <c r="CE61">
        <v>6.5473200756960134E-3</v>
      </c>
      <c r="CF61">
        <v>1.6644346095201601E-2</v>
      </c>
      <c r="CG61">
        <v>4.2193642806323756E-3</v>
      </c>
      <c r="CH61">
        <v>1.0196681923199309E-3</v>
      </c>
      <c r="CI61">
        <v>1.495771512361874E-3</v>
      </c>
      <c r="CJ61">
        <v>7.0120917618370889E-3</v>
      </c>
      <c r="CK61">
        <v>1.3619136065008088E-2</v>
      </c>
      <c r="CL61">
        <v>2.0985886653402946E-6</v>
      </c>
      <c r="CM61">
        <v>2.3358779315609434E-2</v>
      </c>
      <c r="CN61">
        <v>3.2077585425356395E-3</v>
      </c>
      <c r="CO61">
        <v>1.6652936587853395E-2</v>
      </c>
      <c r="CP61">
        <v>6.0859161297698574E-3</v>
      </c>
      <c r="CQ61">
        <v>0</v>
      </c>
      <c r="CR61">
        <v>0</v>
      </c>
      <c r="CS61">
        <v>2.4422364964721187E-2</v>
      </c>
      <c r="CT61">
        <v>0.20404849256183946</v>
      </c>
      <c r="CU61">
        <v>1.36116728401913E-2</v>
      </c>
      <c r="CV61">
        <v>3.3854120178135827E-2</v>
      </c>
      <c r="CW61">
        <v>6.2969182429075459E-3</v>
      </c>
      <c r="CX61">
        <v>5.5950824500398044E-3</v>
      </c>
      <c r="CY61">
        <v>9.6881570838365085E-5</v>
      </c>
      <c r="CZ61">
        <v>4.2997411605664483E-3</v>
      </c>
      <c r="DA61">
        <v>1.8048455399823263E-5</v>
      </c>
      <c r="DB61">
        <v>1.3755255760960006E-3</v>
      </c>
      <c r="DC61">
        <v>1.2419074211924116E-4</v>
      </c>
      <c r="DD61">
        <v>7.4515209329662109E-4</v>
      </c>
      <c r="DE61">
        <v>4.4431320733158872E-5</v>
      </c>
      <c r="DF61">
        <v>6.2237807928045106E-4</v>
      </c>
      <c r="DG61">
        <v>1.0153090170663902E-3</v>
      </c>
      <c r="DH61">
        <v>2.2225508523513276E-4</v>
      </c>
      <c r="DI61">
        <v>3.5917971657696878E-3</v>
      </c>
      <c r="DJ61">
        <v>6.689586588605561E-3</v>
      </c>
      <c r="DK61">
        <v>5.9853084166974486E-4</v>
      </c>
      <c r="DL61">
        <v>2.4321717457332289E-4</v>
      </c>
    </row>
    <row r="62" spans="1:116" x14ac:dyDescent="0.4">
      <c r="A62">
        <v>61</v>
      </c>
      <c r="B62">
        <v>1.5263260791899685E-3</v>
      </c>
      <c r="C62">
        <v>3.9004106544378184E-4</v>
      </c>
      <c r="D62">
        <v>1.2381129360980083E-3</v>
      </c>
      <c r="E62">
        <v>1.3808264627557091E-4</v>
      </c>
      <c r="F62">
        <v>5.8749901826520544E-4</v>
      </c>
      <c r="G62">
        <v>1.1879842790959698E-4</v>
      </c>
      <c r="H62">
        <v>4.5369130626513987E-4</v>
      </c>
      <c r="I62">
        <v>2.2736645269053894E-3</v>
      </c>
      <c r="J62">
        <v>3.2084340249318708E-3</v>
      </c>
      <c r="K62">
        <v>3.7481699755550421E-3</v>
      </c>
      <c r="L62">
        <v>4.2815325635233298E-3</v>
      </c>
      <c r="M62">
        <v>1.8631505948004815E-3</v>
      </c>
      <c r="N62">
        <v>1.8222293548696175E-3</v>
      </c>
      <c r="O62">
        <v>1.3232632261617489E-3</v>
      </c>
      <c r="P62">
        <v>9.5946654418475525E-5</v>
      </c>
      <c r="Q62">
        <v>6.1761843923732241E-4</v>
      </c>
      <c r="R62">
        <v>1.7446327854434414E-4</v>
      </c>
      <c r="S62">
        <v>1.7037657703765959E-4</v>
      </c>
      <c r="T62">
        <v>4.8364349295028846E-4</v>
      </c>
      <c r="U62">
        <v>4.8706473106935615E-4</v>
      </c>
      <c r="V62">
        <v>7.183756309676574E-4</v>
      </c>
      <c r="W62">
        <v>1.2548265756443897E-3</v>
      </c>
      <c r="X62">
        <v>9.1255821096793049E-5</v>
      </c>
      <c r="Y62">
        <v>9.1591654899063877E-5</v>
      </c>
      <c r="Z62">
        <v>1.6666812157279756E-4</v>
      </c>
      <c r="AA62">
        <v>3.2617365174957198E-4</v>
      </c>
      <c r="AB62">
        <v>7.5400494922441005E-5</v>
      </c>
      <c r="AC62">
        <v>4.4101358472592412E-4</v>
      </c>
      <c r="AD62">
        <v>1.1754779826228006E-5</v>
      </c>
      <c r="AE62">
        <v>2.1383240636576554E-4</v>
      </c>
      <c r="AF62">
        <v>3.8514644633564205E-5</v>
      </c>
      <c r="AG62">
        <v>7.022102107389173E-4</v>
      </c>
      <c r="AH62">
        <v>1.529461057957615E-3</v>
      </c>
      <c r="AI62">
        <v>1.5904501918990689E-3</v>
      </c>
      <c r="AJ62">
        <v>3.882400078459389E-3</v>
      </c>
      <c r="AK62">
        <v>1.6520380202816635E-3</v>
      </c>
      <c r="AL62">
        <v>2.262766356146279E-3</v>
      </c>
      <c r="AM62">
        <v>7.4750619125699906E-4</v>
      </c>
      <c r="AN62">
        <v>7.7940919751630356E-5</v>
      </c>
      <c r="AO62">
        <v>9.0243533697583617E-3</v>
      </c>
      <c r="AP62">
        <v>5.0747063931346837E-4</v>
      </c>
      <c r="AQ62">
        <v>1.1845762319382587E-2</v>
      </c>
      <c r="AR62">
        <v>1.233777087055244E-3</v>
      </c>
      <c r="AS62">
        <v>3.5364038627641895E-3</v>
      </c>
      <c r="AT62">
        <v>7.1339436972445614E-4</v>
      </c>
      <c r="AU62">
        <v>1.3396450806919663E-3</v>
      </c>
      <c r="AV62">
        <v>6.8058490948346611E-4</v>
      </c>
      <c r="AW62">
        <v>3.838501116152016E-4</v>
      </c>
      <c r="AX62">
        <v>1.9435403915754195E-2</v>
      </c>
      <c r="AY62">
        <v>2.5873329595325623E-3</v>
      </c>
      <c r="AZ62">
        <v>1.2593830079304889E-3</v>
      </c>
      <c r="BA62">
        <v>9.8070189291120189E-3</v>
      </c>
      <c r="BB62">
        <v>8.5571025816880818E-3</v>
      </c>
      <c r="BC62">
        <v>1.253571086305811E-2</v>
      </c>
      <c r="BD62">
        <v>2.7826976737972599E-3</v>
      </c>
      <c r="BE62">
        <v>5.1196616131753787E-4</v>
      </c>
      <c r="BF62">
        <v>7.1994912680823395E-4</v>
      </c>
      <c r="BG62">
        <v>7.7800281726397944E-4</v>
      </c>
      <c r="BH62">
        <v>2.7325991339615875E-3</v>
      </c>
      <c r="BI62">
        <v>9.8850298323322223E-3</v>
      </c>
      <c r="BJ62">
        <v>1.042210716426005</v>
      </c>
      <c r="BK62">
        <v>1.469028404529471E-2</v>
      </c>
      <c r="BL62">
        <v>7.0014362190659314E-4</v>
      </c>
      <c r="BM62">
        <v>1.3219345603899435E-3</v>
      </c>
      <c r="BN62">
        <v>1.8268901825055611E-3</v>
      </c>
      <c r="BO62">
        <v>5.015890915868992E-3</v>
      </c>
      <c r="BP62">
        <v>1.057173875894889E-3</v>
      </c>
      <c r="BQ62">
        <v>3.0831527572586486E-3</v>
      </c>
      <c r="BR62">
        <v>9.9661384977650699E-3</v>
      </c>
      <c r="BS62">
        <v>6.306951147997261E-3</v>
      </c>
      <c r="BT62">
        <v>4.6962847897624388E-3</v>
      </c>
      <c r="BU62">
        <v>2.1259941760062148E-3</v>
      </c>
      <c r="BV62">
        <v>4.4551457080073978E-2</v>
      </c>
      <c r="BW62">
        <v>5.5146198624367856E-2</v>
      </c>
      <c r="BX62">
        <v>1.8679265295644006E-2</v>
      </c>
      <c r="BY62">
        <v>8.5668297915678744E-4</v>
      </c>
      <c r="BZ62">
        <v>5.1770836693893693E-3</v>
      </c>
      <c r="CA62">
        <v>3.0763780316505698E-2</v>
      </c>
      <c r="CB62">
        <v>1.9835135135663402E-3</v>
      </c>
      <c r="CC62">
        <v>1.7422430465986048E-3</v>
      </c>
      <c r="CD62">
        <v>3.1633456965667536E-3</v>
      </c>
      <c r="CE62">
        <v>5.2471352060335496E-3</v>
      </c>
      <c r="CF62">
        <v>1.4658450208030955E-2</v>
      </c>
      <c r="CG62">
        <v>4.4563379905794096E-3</v>
      </c>
      <c r="CH62">
        <v>9.239976914065534E-4</v>
      </c>
      <c r="CI62">
        <v>2.0844437661286129E-3</v>
      </c>
      <c r="CJ62">
        <v>8.4381745925928286E-3</v>
      </c>
      <c r="CK62">
        <v>1.4443354399811483E-2</v>
      </c>
      <c r="CL62">
        <v>1.6653977967268536E-6</v>
      </c>
      <c r="CM62">
        <v>1.4290408336102494E-2</v>
      </c>
      <c r="CN62">
        <v>4.3998416448185135E-3</v>
      </c>
      <c r="CO62">
        <v>1.9105951727666288E-2</v>
      </c>
      <c r="CP62">
        <v>5.9392384685693893E-3</v>
      </c>
      <c r="CQ62">
        <v>0</v>
      </c>
      <c r="CR62">
        <v>0</v>
      </c>
      <c r="CS62">
        <v>2.1035376242302017E-2</v>
      </c>
      <c r="CT62">
        <v>8.4737795934107074E-2</v>
      </c>
      <c r="CU62">
        <v>1.2801915933137306E-2</v>
      </c>
      <c r="CV62">
        <v>3.2497974756601433E-2</v>
      </c>
      <c r="CW62">
        <v>5.805496097805154E-3</v>
      </c>
      <c r="CX62">
        <v>4.8146639742917196E-3</v>
      </c>
      <c r="CY62">
        <v>7.5236359289424732E-5</v>
      </c>
      <c r="CZ62">
        <v>5.1686043568604095E-3</v>
      </c>
      <c r="DA62">
        <v>1.6928263384994205E-5</v>
      </c>
      <c r="DB62">
        <v>1.3762850728420205E-3</v>
      </c>
      <c r="DC62">
        <v>1.4271420926557525E-4</v>
      </c>
      <c r="DD62">
        <v>9.6145110537938382E-4</v>
      </c>
      <c r="DE62">
        <v>3.6886010971817522E-5</v>
      </c>
      <c r="DF62">
        <v>4.5276924838208785E-4</v>
      </c>
      <c r="DG62">
        <v>8.8966568634549551E-4</v>
      </c>
      <c r="DH62">
        <v>2.6147353777666952E-4</v>
      </c>
      <c r="DI62">
        <v>3.3946818346654193E-3</v>
      </c>
      <c r="DJ62">
        <v>4.4591316083273406E-3</v>
      </c>
      <c r="DK62">
        <v>5.9384910918169236E-4</v>
      </c>
      <c r="DL62">
        <v>2.4826336985303712E-4</v>
      </c>
    </row>
    <row r="63" spans="1:116" x14ac:dyDescent="0.4">
      <c r="A63">
        <v>62</v>
      </c>
      <c r="B63">
        <v>1.6294280954520669E-3</v>
      </c>
      <c r="C63">
        <v>4.7599117848790169E-4</v>
      </c>
      <c r="D63">
        <v>1.1245803757136896E-3</v>
      </c>
      <c r="E63">
        <v>1.6627213805995482E-4</v>
      </c>
      <c r="F63">
        <v>5.7105084460533763E-4</v>
      </c>
      <c r="G63">
        <v>1.5078916408664235E-4</v>
      </c>
      <c r="H63">
        <v>4.5574544416312568E-4</v>
      </c>
      <c r="I63">
        <v>2.4995290872775453E-3</v>
      </c>
      <c r="J63">
        <v>2.3159112865477902E-3</v>
      </c>
      <c r="K63">
        <v>4.2835024472843526E-3</v>
      </c>
      <c r="L63">
        <v>5.7344837472473069E-3</v>
      </c>
      <c r="M63">
        <v>1.6249601083373312E-3</v>
      </c>
      <c r="N63">
        <v>2.1377389844949852E-3</v>
      </c>
      <c r="O63">
        <v>1.6413675186336824E-3</v>
      </c>
      <c r="P63">
        <v>1.2631843861135521E-4</v>
      </c>
      <c r="Q63">
        <v>4.7980411880129401E-4</v>
      </c>
      <c r="R63">
        <v>1.7542089130308182E-4</v>
      </c>
      <c r="S63">
        <v>1.4036347635810011E-4</v>
      </c>
      <c r="T63">
        <v>3.5921019343873134E-4</v>
      </c>
      <c r="U63">
        <v>5.3583580191200655E-4</v>
      </c>
      <c r="V63">
        <v>5.0151644617595938E-4</v>
      </c>
      <c r="W63">
        <v>1.1572332941506272E-3</v>
      </c>
      <c r="X63">
        <v>1.2693574125608543E-4</v>
      </c>
      <c r="Y63">
        <v>1.7192332962589755E-4</v>
      </c>
      <c r="Z63">
        <v>2.0973672102384463E-4</v>
      </c>
      <c r="AA63">
        <v>1.0428055124945796E-4</v>
      </c>
      <c r="AB63">
        <v>8.8302815897204828E-5</v>
      </c>
      <c r="AC63">
        <v>3.6704176204128985E-4</v>
      </c>
      <c r="AD63">
        <v>8.0628471407106264E-6</v>
      </c>
      <c r="AE63">
        <v>3.1275064152079947E-4</v>
      </c>
      <c r="AF63">
        <v>5.1857624371800113E-5</v>
      </c>
      <c r="AG63">
        <v>6.5023559969534437E-4</v>
      </c>
      <c r="AH63">
        <v>2.3135736268633284E-3</v>
      </c>
      <c r="AI63">
        <v>8.1779772690349106E-4</v>
      </c>
      <c r="AJ63">
        <v>1.8421579577350678E-3</v>
      </c>
      <c r="AK63">
        <v>1.8772239552424801E-3</v>
      </c>
      <c r="AL63">
        <v>2.4265427397698134E-3</v>
      </c>
      <c r="AM63">
        <v>9.1397125054307302E-4</v>
      </c>
      <c r="AN63">
        <v>9.5118654204316146E-5</v>
      </c>
      <c r="AO63">
        <v>4.5456270502724156E-3</v>
      </c>
      <c r="AP63">
        <v>6.4362859114623682E-4</v>
      </c>
      <c r="AQ63">
        <v>5.3299144786513406E-3</v>
      </c>
      <c r="AR63">
        <v>1.4373996955411698E-3</v>
      </c>
      <c r="AS63">
        <v>1.6870975949757863E-3</v>
      </c>
      <c r="AT63">
        <v>2.5106021948238848E-4</v>
      </c>
      <c r="AU63">
        <v>1.1833104846715361E-3</v>
      </c>
      <c r="AV63">
        <v>7.3639684638623904E-4</v>
      </c>
      <c r="AW63">
        <v>3.3043185032519839E-4</v>
      </c>
      <c r="AX63">
        <v>2.1087440942862242E-2</v>
      </c>
      <c r="AY63">
        <v>4.6985457411776767E-3</v>
      </c>
      <c r="AZ63">
        <v>4.1386315537175825E-3</v>
      </c>
      <c r="BA63">
        <v>2.382378709965734E-2</v>
      </c>
      <c r="BB63">
        <v>1.3488415117260016E-2</v>
      </c>
      <c r="BC63">
        <v>1.1307473154443153E-2</v>
      </c>
      <c r="BD63">
        <v>2.428910183228856E-3</v>
      </c>
      <c r="BE63">
        <v>1.3260426481617172E-3</v>
      </c>
      <c r="BF63">
        <v>8.0293259196291252E-4</v>
      </c>
      <c r="BG63">
        <v>9.7163977184272672E-4</v>
      </c>
      <c r="BH63">
        <v>3.4749440720377679E-3</v>
      </c>
      <c r="BI63">
        <v>6.967448375272892E-3</v>
      </c>
      <c r="BJ63">
        <v>3.3519804827178007E-3</v>
      </c>
      <c r="BK63">
        <v>1.0212910347007282</v>
      </c>
      <c r="BL63">
        <v>6.9871950665889224E-4</v>
      </c>
      <c r="BM63">
        <v>7.5215196571458518E-4</v>
      </c>
      <c r="BN63">
        <v>2.0876733639753177E-3</v>
      </c>
      <c r="BO63">
        <v>5.7497711662976942E-3</v>
      </c>
      <c r="BP63">
        <v>7.4231819649945121E-4</v>
      </c>
      <c r="BQ63">
        <v>4.9367379359692085E-3</v>
      </c>
      <c r="BR63">
        <v>8.7708022550196437E-3</v>
      </c>
      <c r="BS63">
        <v>3.8856155376852325E-3</v>
      </c>
      <c r="BT63">
        <v>3.2880279782522208E-3</v>
      </c>
      <c r="BU63">
        <v>2.3275248788971301E-3</v>
      </c>
      <c r="BV63">
        <v>3.2008749170537386E-2</v>
      </c>
      <c r="BW63">
        <v>8.322809382292555E-2</v>
      </c>
      <c r="BX63">
        <v>2.4158263022697163E-2</v>
      </c>
      <c r="BY63">
        <v>9.9961568756454493E-4</v>
      </c>
      <c r="BZ63">
        <v>7.1947973519909504E-3</v>
      </c>
      <c r="CA63">
        <v>3.2241512139244172E-2</v>
      </c>
      <c r="CB63">
        <v>2.3805719002430608E-3</v>
      </c>
      <c r="CC63">
        <v>2.1344062930015281E-3</v>
      </c>
      <c r="CD63">
        <v>4.6790831174068053E-3</v>
      </c>
      <c r="CE63">
        <v>6.407921968544737E-3</v>
      </c>
      <c r="CF63">
        <v>2.0087285062844896E-2</v>
      </c>
      <c r="CG63">
        <v>4.41110664296038E-3</v>
      </c>
      <c r="CH63">
        <v>9.4042806168133093E-4</v>
      </c>
      <c r="CI63">
        <v>1.2546122056535831E-3</v>
      </c>
      <c r="CJ63">
        <v>8.7900684318330379E-3</v>
      </c>
      <c r="CK63">
        <v>1.8436765660678173E-2</v>
      </c>
      <c r="CL63">
        <v>1.8855844652596047E-6</v>
      </c>
      <c r="CM63">
        <v>1.9879161774191394E-2</v>
      </c>
      <c r="CN63">
        <v>3.071409354392055E-3</v>
      </c>
      <c r="CO63">
        <v>2.0842959453027693E-2</v>
      </c>
      <c r="CP63">
        <v>7.6635277491153269E-3</v>
      </c>
      <c r="CQ63">
        <v>0</v>
      </c>
      <c r="CR63">
        <v>0</v>
      </c>
      <c r="CS63">
        <v>2.7158194037421608E-2</v>
      </c>
      <c r="CT63">
        <v>0.15848281112563853</v>
      </c>
      <c r="CU63">
        <v>1.3667811075962724E-2</v>
      </c>
      <c r="CV63">
        <v>3.7912081326516578E-2</v>
      </c>
      <c r="CW63">
        <v>6.4644072005620471E-3</v>
      </c>
      <c r="CX63">
        <v>5.8876451845102529E-3</v>
      </c>
      <c r="CY63">
        <v>9.0639269138020326E-5</v>
      </c>
      <c r="CZ63">
        <v>5.8354174454081061E-3</v>
      </c>
      <c r="DA63">
        <v>1.7043155955017125E-5</v>
      </c>
      <c r="DB63">
        <v>1.6875126856405322E-3</v>
      </c>
      <c r="DC63">
        <v>1.3022119994241969E-4</v>
      </c>
      <c r="DD63">
        <v>4.4247642187064684E-4</v>
      </c>
      <c r="DE63">
        <v>3.8099425268721133E-5</v>
      </c>
      <c r="DF63">
        <v>5.8278074284031853E-4</v>
      </c>
      <c r="DG63">
        <v>1.0406506741051063E-3</v>
      </c>
      <c r="DH63">
        <v>2.3754095442044603E-4</v>
      </c>
      <c r="DI63">
        <v>4.699284831905591E-3</v>
      </c>
      <c r="DJ63">
        <v>9.4759414859646052E-3</v>
      </c>
      <c r="DK63">
        <v>5.4513761823339754E-4</v>
      </c>
      <c r="DL63">
        <v>3.3031281875588062E-4</v>
      </c>
    </row>
    <row r="64" spans="1:116" x14ac:dyDescent="0.4">
      <c r="A64">
        <v>63</v>
      </c>
      <c r="B64">
        <v>3.5210832950652434E-3</v>
      </c>
      <c r="C64">
        <v>1.0307959917145522E-3</v>
      </c>
      <c r="D64">
        <v>7.7661684174496438E-3</v>
      </c>
      <c r="E64">
        <v>1.858167965783408E-4</v>
      </c>
      <c r="F64">
        <v>2.8216754905074436E-2</v>
      </c>
      <c r="G64">
        <v>2.5878406629269174E-4</v>
      </c>
      <c r="H64">
        <v>6.9040244249412739E-3</v>
      </c>
      <c r="I64">
        <v>2.3924052493058045E-3</v>
      </c>
      <c r="J64">
        <v>3.1573682973446184E-3</v>
      </c>
      <c r="K64">
        <v>3.5767046562066897E-3</v>
      </c>
      <c r="L64">
        <v>8.2843719878114494E-3</v>
      </c>
      <c r="M64">
        <v>2.2965795246363023E-3</v>
      </c>
      <c r="N64">
        <v>2.5614077321527286E-3</v>
      </c>
      <c r="O64">
        <v>4.8094239257099576E-3</v>
      </c>
      <c r="P64">
        <v>1.325257947345724E-4</v>
      </c>
      <c r="Q64">
        <v>5.472792821646982E-4</v>
      </c>
      <c r="R64">
        <v>1.8816826988102492E-4</v>
      </c>
      <c r="S64">
        <v>1.7126885362368378E-4</v>
      </c>
      <c r="T64">
        <v>3.5809752524461553E-4</v>
      </c>
      <c r="U64">
        <v>4.7604551660899129E-4</v>
      </c>
      <c r="V64">
        <v>5.2686844967673291E-4</v>
      </c>
      <c r="W64">
        <v>1.2363047035636218E-3</v>
      </c>
      <c r="X64">
        <v>1.2538118088479253E-4</v>
      </c>
      <c r="Y64">
        <v>1.1802170088180087E-4</v>
      </c>
      <c r="Z64">
        <v>2.8790399686382022E-4</v>
      </c>
      <c r="AA64">
        <v>1.295484868751841E-3</v>
      </c>
      <c r="AB64">
        <v>4.774953237494735E-3</v>
      </c>
      <c r="AC64">
        <v>2.9357897405921855E-3</v>
      </c>
      <c r="AD64">
        <v>7.7719135787067005E-4</v>
      </c>
      <c r="AE64">
        <v>6.4320848738227444E-4</v>
      </c>
      <c r="AF64">
        <v>5.7522706862010781E-5</v>
      </c>
      <c r="AG64">
        <v>5.3309000557918242E-2</v>
      </c>
      <c r="AH64">
        <v>8.005163720789242E-2</v>
      </c>
      <c r="AI64">
        <v>6.6627790196281851E-4</v>
      </c>
      <c r="AJ64">
        <v>1.2366962010324388E-3</v>
      </c>
      <c r="AK64">
        <v>1.850830535064446E-3</v>
      </c>
      <c r="AL64">
        <v>3.4680408478153916E-3</v>
      </c>
      <c r="AM64">
        <v>8.6036168058727124E-4</v>
      </c>
      <c r="AN64">
        <v>6.4458965677574511E-5</v>
      </c>
      <c r="AO64">
        <v>5.7524153486075381E-3</v>
      </c>
      <c r="AP64">
        <v>5.7444585244857791E-4</v>
      </c>
      <c r="AQ64">
        <v>1.8750726736815989E-2</v>
      </c>
      <c r="AR64">
        <v>3.4203770663286204E-4</v>
      </c>
      <c r="AS64">
        <v>5.0072752995314624E-3</v>
      </c>
      <c r="AT64">
        <v>3.1731892066728446E-4</v>
      </c>
      <c r="AU64">
        <v>1.8920040181369877E-3</v>
      </c>
      <c r="AV64">
        <v>9.2515993569208007E-4</v>
      </c>
      <c r="AW64">
        <v>8.7078544812582248E-4</v>
      </c>
      <c r="AX64">
        <v>1.6915829839665553E-2</v>
      </c>
      <c r="AY64">
        <v>8.5732408889654405E-3</v>
      </c>
      <c r="AZ64">
        <v>1.3694787107358408E-3</v>
      </c>
      <c r="BA64">
        <v>1.0386960148020869E-2</v>
      </c>
      <c r="BB64">
        <v>2.0050487948996571E-3</v>
      </c>
      <c r="BC64">
        <v>1.5408358656197958E-2</v>
      </c>
      <c r="BD64">
        <v>1.4634605954514093E-3</v>
      </c>
      <c r="BE64">
        <v>4.6215331976572229E-4</v>
      </c>
      <c r="BF64">
        <v>6.232144625799267E-4</v>
      </c>
      <c r="BG64">
        <v>6.2792112344188218E-4</v>
      </c>
      <c r="BH64">
        <v>1.7262510295684885E-3</v>
      </c>
      <c r="BI64">
        <v>1.3805308694030047E-3</v>
      </c>
      <c r="BJ64">
        <v>3.2344240526559253E-4</v>
      </c>
      <c r="BK64">
        <v>4.9462306512729863E-3</v>
      </c>
      <c r="BL64">
        <v>1.0039065860700507</v>
      </c>
      <c r="BM64">
        <v>1.6117090299618527E-3</v>
      </c>
      <c r="BN64">
        <v>2.4464254701613104E-3</v>
      </c>
      <c r="BO64">
        <v>6.6530003853871346E-3</v>
      </c>
      <c r="BP64">
        <v>1.011775035079119E-3</v>
      </c>
      <c r="BQ64">
        <v>2.5828417893224219E-3</v>
      </c>
      <c r="BR64">
        <v>7.4848387061275494E-3</v>
      </c>
      <c r="BS64">
        <v>8.9370334359671639E-3</v>
      </c>
      <c r="BT64">
        <v>4.8528648990069159E-3</v>
      </c>
      <c r="BU64">
        <v>3.3780254027844727E-3</v>
      </c>
      <c r="BV64">
        <v>7.6471047851446303E-2</v>
      </c>
      <c r="BW64">
        <v>7.8436921140195445E-2</v>
      </c>
      <c r="BX64">
        <v>3.113143535817001E-2</v>
      </c>
      <c r="BY64">
        <v>9.5609611055206829E-4</v>
      </c>
      <c r="BZ64">
        <v>5.6404469050042733E-3</v>
      </c>
      <c r="CA64">
        <v>5.4704900722392251E-2</v>
      </c>
      <c r="CB64">
        <v>2.9241691985230941E-3</v>
      </c>
      <c r="CC64">
        <v>2.4263167888327773E-3</v>
      </c>
      <c r="CD64">
        <v>2.4472877321135207E-3</v>
      </c>
      <c r="CE64">
        <v>5.783257096063108E-3</v>
      </c>
      <c r="CF64">
        <v>2.259277020907606E-2</v>
      </c>
      <c r="CG64">
        <v>3.6514580197206993E-3</v>
      </c>
      <c r="CH64">
        <v>6.4013686103506641E-4</v>
      </c>
      <c r="CI64">
        <v>9.7319180282424414E-4</v>
      </c>
      <c r="CJ64">
        <v>4.5067664735202843E-3</v>
      </c>
      <c r="CK64">
        <v>1.0410040064806112E-2</v>
      </c>
      <c r="CL64">
        <v>2.1834224122862147E-6</v>
      </c>
      <c r="CM64">
        <v>1.4618403763303874E-2</v>
      </c>
      <c r="CN64">
        <v>2.6880818027963135E-3</v>
      </c>
      <c r="CO64">
        <v>1.93015827838076E-2</v>
      </c>
      <c r="CP64">
        <v>7.8412787744653774E-3</v>
      </c>
      <c r="CQ64">
        <v>0</v>
      </c>
      <c r="CR64">
        <v>0</v>
      </c>
      <c r="CS64">
        <v>1.9567000422278106E-2</v>
      </c>
      <c r="CT64">
        <v>7.1376323744602829E-2</v>
      </c>
      <c r="CU64">
        <v>1.1818153673966903E-2</v>
      </c>
      <c r="CV64">
        <v>3.1132793576596009E-2</v>
      </c>
      <c r="CW64">
        <v>7.3377158172794063E-3</v>
      </c>
      <c r="CX64">
        <v>4.7181777431951344E-3</v>
      </c>
      <c r="CY64">
        <v>9.223546378450257E-5</v>
      </c>
      <c r="CZ64">
        <v>4.0310721633194527E-3</v>
      </c>
      <c r="DA64">
        <v>2.3535632863936303E-5</v>
      </c>
      <c r="DB64">
        <v>7.2468110918819562E-4</v>
      </c>
      <c r="DC64">
        <v>2.3509012000229732E-4</v>
      </c>
      <c r="DD64">
        <v>5.5341163786615211E-4</v>
      </c>
      <c r="DE64">
        <v>3.7834210529895076E-5</v>
      </c>
      <c r="DF64">
        <v>5.3906727547416004E-4</v>
      </c>
      <c r="DG64">
        <v>9.8799286914561186E-4</v>
      </c>
      <c r="DH64">
        <v>2.8488206249672625E-4</v>
      </c>
      <c r="DI64">
        <v>8.6905641205961594E-3</v>
      </c>
      <c r="DJ64">
        <v>1.2761619967887057E-2</v>
      </c>
      <c r="DK64">
        <v>6.2797762282309751E-4</v>
      </c>
      <c r="DL64">
        <v>6.0344019014342749E-4</v>
      </c>
    </row>
    <row r="65" spans="1:116" x14ac:dyDescent="0.4">
      <c r="A65">
        <v>64</v>
      </c>
      <c r="B65">
        <v>3.1351912933693504E-3</v>
      </c>
      <c r="C65">
        <v>9.7733150224878673E-4</v>
      </c>
      <c r="D65">
        <v>1.7846736930502221E-3</v>
      </c>
      <c r="E65">
        <v>1.7129081312952313E-4</v>
      </c>
      <c r="F65">
        <v>1.2799818760123537E-3</v>
      </c>
      <c r="G65">
        <v>2.6255450609049955E-4</v>
      </c>
      <c r="H65">
        <v>9.3650007499950015E-4</v>
      </c>
      <c r="I65">
        <v>3.1369371111310369E-3</v>
      </c>
      <c r="J65">
        <v>3.8626935272536083E-3</v>
      </c>
      <c r="K65">
        <v>1.818333629896445E-3</v>
      </c>
      <c r="L65">
        <v>4.2209324275417848E-2</v>
      </c>
      <c r="M65">
        <v>2.6224355965616907E-2</v>
      </c>
      <c r="N65">
        <v>7.2180568610543307E-3</v>
      </c>
      <c r="O65">
        <v>4.915483114101035E-3</v>
      </c>
      <c r="P65">
        <v>8.6240660171309561E-5</v>
      </c>
      <c r="Q65">
        <v>1.0046903411341484E-3</v>
      </c>
      <c r="R65">
        <v>1.2674850183588937E-4</v>
      </c>
      <c r="S65">
        <v>1.3080921444146395E-4</v>
      </c>
      <c r="T65">
        <v>2.3074542191621993E-4</v>
      </c>
      <c r="U65">
        <v>3.226731302913465E-4</v>
      </c>
      <c r="V65">
        <v>8.4223710847457591E-4</v>
      </c>
      <c r="W65">
        <v>8.2811149637533968E-4</v>
      </c>
      <c r="X65">
        <v>7.8518240863199458E-5</v>
      </c>
      <c r="Y65">
        <v>2.5270337980155269E-4</v>
      </c>
      <c r="Z65">
        <v>3.8037055167163312E-4</v>
      </c>
      <c r="AA65">
        <v>1.5763704921656411E-4</v>
      </c>
      <c r="AB65">
        <v>6.1310435764139746E-4</v>
      </c>
      <c r="AC65">
        <v>3.1769537404133973E-4</v>
      </c>
      <c r="AD65">
        <v>1.3701567051548784E-5</v>
      </c>
      <c r="AE65">
        <v>3.0611688296020375E-4</v>
      </c>
      <c r="AF65">
        <v>4.9165585229353023E-5</v>
      </c>
      <c r="AG65">
        <v>1.6195641153815413E-3</v>
      </c>
      <c r="AH65">
        <v>3.3825710547434303E-3</v>
      </c>
      <c r="AI65">
        <v>4.0790761956460453E-4</v>
      </c>
      <c r="AJ65">
        <v>8.8232870850812612E-4</v>
      </c>
      <c r="AK65">
        <v>1.1051262373581354E-3</v>
      </c>
      <c r="AL65">
        <v>4.5244999084783138E-3</v>
      </c>
      <c r="AM65">
        <v>4.4927073080670875E-4</v>
      </c>
      <c r="AN65">
        <v>5.2718240397191918E-5</v>
      </c>
      <c r="AO65">
        <v>8.0848446167718115E-3</v>
      </c>
      <c r="AP65">
        <v>4.4693332644982615E-4</v>
      </c>
      <c r="AQ65">
        <v>1.7556391813906124E-2</v>
      </c>
      <c r="AR65">
        <v>3.1459461072633551E-4</v>
      </c>
      <c r="AS65">
        <v>9.5523867828382057E-4</v>
      </c>
      <c r="AT65">
        <v>7.1439064883806549E-4</v>
      </c>
      <c r="AU65">
        <v>2.0271608648459614E-3</v>
      </c>
      <c r="AV65">
        <v>9.2740970978251621E-4</v>
      </c>
      <c r="AW65">
        <v>6.1183242092964778E-4</v>
      </c>
      <c r="AX65">
        <v>6.1553520076214931E-3</v>
      </c>
      <c r="AY65">
        <v>6.14589303799409E-2</v>
      </c>
      <c r="AZ65">
        <v>7.2486382779143063E-4</v>
      </c>
      <c r="BA65">
        <v>1.1173226618546086E-2</v>
      </c>
      <c r="BB65">
        <v>2.2126239360813942E-3</v>
      </c>
      <c r="BC65">
        <v>5.8409423837447036E-3</v>
      </c>
      <c r="BD65">
        <v>1.1393060344286287E-3</v>
      </c>
      <c r="BE65">
        <v>4.1062097010274363E-4</v>
      </c>
      <c r="BF65">
        <v>5.076700909018995E-4</v>
      </c>
      <c r="BG65">
        <v>4.5630263336459109E-4</v>
      </c>
      <c r="BH65">
        <v>1.8739717437469914E-3</v>
      </c>
      <c r="BI65">
        <v>3.627314485479195E-3</v>
      </c>
      <c r="BJ65">
        <v>2.2359567439431387E-4</v>
      </c>
      <c r="BK65">
        <v>1.0392548219215387E-2</v>
      </c>
      <c r="BL65">
        <v>5.4686488708490075E-4</v>
      </c>
      <c r="BM65">
        <v>1.0075009579941872</v>
      </c>
      <c r="BN65">
        <v>3.1769460307406031E-3</v>
      </c>
      <c r="BO65">
        <v>8.5823597244900525E-3</v>
      </c>
      <c r="BP65">
        <v>1.2009845267873522E-3</v>
      </c>
      <c r="BQ65">
        <v>2.407711755319153E-3</v>
      </c>
      <c r="BR65">
        <v>1.0931774257056694E-2</v>
      </c>
      <c r="BS65">
        <v>1.084744719420116E-2</v>
      </c>
      <c r="BT65">
        <v>5.7897722226353402E-3</v>
      </c>
      <c r="BU65">
        <v>3.9888563711757931E-3</v>
      </c>
      <c r="BV65">
        <v>8.9750787355760697E-2</v>
      </c>
      <c r="BW65">
        <v>3.8039671546357734E-2</v>
      </c>
      <c r="BX65">
        <v>3.3948616937834346E-2</v>
      </c>
      <c r="BY65">
        <v>9.9919404544235443E-4</v>
      </c>
      <c r="BZ65">
        <v>5.4120698081485605E-3</v>
      </c>
      <c r="CA65">
        <v>3.155144518204981E-2</v>
      </c>
      <c r="CB65">
        <v>2.196764699378509E-3</v>
      </c>
      <c r="CC65">
        <v>1.796304353654411E-3</v>
      </c>
      <c r="CD65">
        <v>1.846266169234472E-3</v>
      </c>
      <c r="CE65">
        <v>5.0555816021769437E-3</v>
      </c>
      <c r="CF65">
        <v>1.5193635101351426E-2</v>
      </c>
      <c r="CG65">
        <v>2.6343716159010484E-3</v>
      </c>
      <c r="CH65">
        <v>5.9430236216349332E-4</v>
      </c>
      <c r="CI65">
        <v>8.9891506033567582E-4</v>
      </c>
      <c r="CJ65">
        <v>3.3658280898116043E-3</v>
      </c>
      <c r="CK65">
        <v>8.164466344266352E-3</v>
      </c>
      <c r="CL65">
        <v>1.5821776405536024E-6</v>
      </c>
      <c r="CM65">
        <v>1.4771118541643757E-2</v>
      </c>
      <c r="CN65">
        <v>3.5703476131313718E-3</v>
      </c>
      <c r="CO65">
        <v>1.967748524515826E-2</v>
      </c>
      <c r="CP65">
        <v>9.2406677581108217E-3</v>
      </c>
      <c r="CQ65">
        <v>0</v>
      </c>
      <c r="CR65">
        <v>0</v>
      </c>
      <c r="CS65">
        <v>1.8550347382614477E-2</v>
      </c>
      <c r="CT65">
        <v>6.0123404228087977E-2</v>
      </c>
      <c r="CU65">
        <v>9.0609427767378431E-3</v>
      </c>
      <c r="CV65">
        <v>3.2925960423241599E-2</v>
      </c>
      <c r="CW65">
        <v>6.7791671640280108E-3</v>
      </c>
      <c r="CX65">
        <v>3.9346132096001966E-3</v>
      </c>
      <c r="CY65">
        <v>6.3271289569903278E-5</v>
      </c>
      <c r="CZ65">
        <v>2.8879902255708233E-3</v>
      </c>
      <c r="DA65">
        <v>1.8369113628184959E-5</v>
      </c>
      <c r="DB65">
        <v>6.1583425270809967E-4</v>
      </c>
      <c r="DC65">
        <v>1.3803719482268501E-4</v>
      </c>
      <c r="DD65">
        <v>5.0102495999041375E-4</v>
      </c>
      <c r="DE65">
        <v>2.7327296203908546E-5</v>
      </c>
      <c r="DF65">
        <v>5.539126411867963E-4</v>
      </c>
      <c r="DG65">
        <v>1.5402139313221408E-3</v>
      </c>
      <c r="DH65">
        <v>6.3496459741454591E-4</v>
      </c>
      <c r="DI65">
        <v>7.6726151248964229E-3</v>
      </c>
      <c r="DJ65">
        <v>1.0516088442799644E-2</v>
      </c>
      <c r="DK65">
        <v>7.9529377400075051E-4</v>
      </c>
      <c r="DL65">
        <v>3.2923274185878712E-4</v>
      </c>
    </row>
    <row r="66" spans="1:116" x14ac:dyDescent="0.4">
      <c r="A66">
        <v>65</v>
      </c>
      <c r="B66">
        <v>1.2153330128936463E-3</v>
      </c>
      <c r="C66">
        <v>3.1050844882139327E-4</v>
      </c>
      <c r="D66">
        <v>9.5814496562795755E-4</v>
      </c>
      <c r="E66">
        <v>1.0089988503435414E-4</v>
      </c>
      <c r="F66">
        <v>5.0422960135687827E-4</v>
      </c>
      <c r="G66">
        <v>1.9110535598131429E-4</v>
      </c>
      <c r="H66">
        <v>4.6420191858684431E-4</v>
      </c>
      <c r="I66">
        <v>0.11457242571663082</v>
      </c>
      <c r="J66">
        <v>7.5370122970733658E-2</v>
      </c>
      <c r="K66">
        <v>2.5532710662827208E-3</v>
      </c>
      <c r="L66">
        <v>3.2625093384856993E-3</v>
      </c>
      <c r="M66">
        <v>1.8446472487395583E-3</v>
      </c>
      <c r="N66">
        <v>1.064165712145603E-2</v>
      </c>
      <c r="O66">
        <v>1.2241764073126211E-3</v>
      </c>
      <c r="P66">
        <v>6.9582656905485532E-5</v>
      </c>
      <c r="Q66">
        <v>3.6391012254300011E-4</v>
      </c>
      <c r="R66">
        <v>1.0169465481350037E-4</v>
      </c>
      <c r="S66">
        <v>1.153386933454534E-4</v>
      </c>
      <c r="T66">
        <v>1.5409086180756811E-4</v>
      </c>
      <c r="U66">
        <v>3.1962451781546739E-4</v>
      </c>
      <c r="V66">
        <v>5.5419217082902227E-4</v>
      </c>
      <c r="W66">
        <v>5.5441807886214185E-4</v>
      </c>
      <c r="X66">
        <v>7.8218906105226172E-5</v>
      </c>
      <c r="Y66">
        <v>1.3193154221445582E-4</v>
      </c>
      <c r="Z66">
        <v>1.4302822901496158E-4</v>
      </c>
      <c r="AA66">
        <v>2.9425767339714464E-5</v>
      </c>
      <c r="AB66">
        <v>3.0964295423414868E-5</v>
      </c>
      <c r="AC66">
        <v>2.7507694017254677E-4</v>
      </c>
      <c r="AD66">
        <v>2.5888293355510567E-6</v>
      </c>
      <c r="AE66">
        <v>8.8101064508254724E-5</v>
      </c>
      <c r="AF66">
        <v>4.1230467745343641E-5</v>
      </c>
      <c r="AG66">
        <v>6.6182726184104822E-4</v>
      </c>
      <c r="AH66">
        <v>1.2971718588791065E-3</v>
      </c>
      <c r="AI66">
        <v>5.2892347333896225E-4</v>
      </c>
      <c r="AJ66">
        <v>2.4923989863313545E-3</v>
      </c>
      <c r="AK66">
        <v>1.2701489296653734E-3</v>
      </c>
      <c r="AL66">
        <v>5.9618131078810347E-3</v>
      </c>
      <c r="AM66">
        <v>3.5983215536735839E-4</v>
      </c>
      <c r="AN66">
        <v>6.3674412163143852E-5</v>
      </c>
      <c r="AO66">
        <v>8.0694040058161658E-3</v>
      </c>
      <c r="AP66">
        <v>4.1424302179642893E-4</v>
      </c>
      <c r="AQ66">
        <v>2.1075799481683638E-3</v>
      </c>
      <c r="AR66">
        <v>8.7330500177087002E-4</v>
      </c>
      <c r="AS66">
        <v>6.6948241308636275E-4</v>
      </c>
      <c r="AT66">
        <v>2.3754694915275766E-4</v>
      </c>
      <c r="AU66">
        <v>2.4924176204765471E-3</v>
      </c>
      <c r="AV66">
        <v>9.68429012252305E-4</v>
      </c>
      <c r="AW66">
        <v>4.763938603225578E-4</v>
      </c>
      <c r="AX66">
        <v>2.4077473940125366E-3</v>
      </c>
      <c r="AY66">
        <v>1.2693143683295757E-3</v>
      </c>
      <c r="AZ66">
        <v>5.1090637510904852E-4</v>
      </c>
      <c r="BA66">
        <v>4.2811375232038301E-3</v>
      </c>
      <c r="BB66">
        <v>5.9667732492270939E-4</v>
      </c>
      <c r="BC66">
        <v>1.9760114216129353E-3</v>
      </c>
      <c r="BD66">
        <v>8.0531918174261768E-4</v>
      </c>
      <c r="BE66">
        <v>8.5559256147956886E-4</v>
      </c>
      <c r="BF66">
        <v>1.3771729704888244E-3</v>
      </c>
      <c r="BG66">
        <v>5.9251954155806479E-4</v>
      </c>
      <c r="BH66">
        <v>1.5738622587774442E-3</v>
      </c>
      <c r="BI66">
        <v>1.9625492143781785E-3</v>
      </c>
      <c r="BJ66">
        <v>1.776030346771283E-4</v>
      </c>
      <c r="BK66">
        <v>4.694002590492301E-3</v>
      </c>
      <c r="BL66">
        <v>3.8590807869183378E-4</v>
      </c>
      <c r="BM66">
        <v>2.9303475702695616E-4</v>
      </c>
      <c r="BN66">
        <v>1.0623465922905471</v>
      </c>
      <c r="BO66">
        <v>0.30302383236139191</v>
      </c>
      <c r="BP66">
        <v>3.1296597666007585E-2</v>
      </c>
      <c r="BQ66">
        <v>4.9889320238481047E-3</v>
      </c>
      <c r="BR66">
        <v>1.0565596614277206E-2</v>
      </c>
      <c r="BS66">
        <v>8.8889319548601988E-3</v>
      </c>
      <c r="BT66">
        <v>5.9720155426709496E-3</v>
      </c>
      <c r="BU66">
        <v>4.5044186791764057E-3</v>
      </c>
      <c r="BV66">
        <v>6.5146873112871914E-2</v>
      </c>
      <c r="BW66">
        <v>2.6976584260723298E-2</v>
      </c>
      <c r="BX66">
        <v>1.0391615619062372E-2</v>
      </c>
      <c r="BY66">
        <v>1.4887861681518856E-3</v>
      </c>
      <c r="BZ66">
        <v>6.785537396172635E-3</v>
      </c>
      <c r="CA66">
        <v>1.6864307672523712E-2</v>
      </c>
      <c r="CB66">
        <v>5.3173835606972692E-3</v>
      </c>
      <c r="CC66">
        <v>1.4435521892516661E-2</v>
      </c>
      <c r="CD66">
        <v>2.9331143006727884E-3</v>
      </c>
      <c r="CE66">
        <v>7.1883925329800395E-3</v>
      </c>
      <c r="CF66">
        <v>1.2762506204395627E-2</v>
      </c>
      <c r="CG66">
        <v>3.4917728434975927E-3</v>
      </c>
      <c r="CH66">
        <v>8.1950295381882888E-4</v>
      </c>
      <c r="CI66">
        <v>1.0460322568194736E-3</v>
      </c>
      <c r="CJ66">
        <v>1.0468255914966291E-2</v>
      </c>
      <c r="CK66">
        <v>1.6027287176784526E-2</v>
      </c>
      <c r="CL66">
        <v>2.654849107067566E-6</v>
      </c>
      <c r="CM66">
        <v>0.11201038704958038</v>
      </c>
      <c r="CN66">
        <v>3.7099601684284561E-3</v>
      </c>
      <c r="CO66">
        <v>0.13402751586266742</v>
      </c>
      <c r="CP66">
        <v>1.6015897268848868E-2</v>
      </c>
      <c r="CQ66">
        <v>0</v>
      </c>
      <c r="CR66">
        <v>0</v>
      </c>
      <c r="CS66">
        <v>2.025564301036973E-2</v>
      </c>
      <c r="CT66">
        <v>9.3484406990941946E-2</v>
      </c>
      <c r="CU66">
        <v>2.1740246022295663E-2</v>
      </c>
      <c r="CV66">
        <v>3.5198430816390527E-2</v>
      </c>
      <c r="CW66">
        <v>4.1893667045884439E-3</v>
      </c>
      <c r="CX66">
        <v>6.3314479686838515E-3</v>
      </c>
      <c r="CY66">
        <v>1.8436989324297615E-4</v>
      </c>
      <c r="CZ66">
        <v>3.7235082653761893E-3</v>
      </c>
      <c r="DA66">
        <v>4.2654516258752153E-5</v>
      </c>
      <c r="DB66">
        <v>1.8171613284736952E-3</v>
      </c>
      <c r="DC66">
        <v>1.7412508942444665E-4</v>
      </c>
      <c r="DD66">
        <v>7.0115917948412561E-4</v>
      </c>
      <c r="DE66">
        <v>6.8684183505067853E-5</v>
      </c>
      <c r="DF66">
        <v>8.8199521055805472E-4</v>
      </c>
      <c r="DG66">
        <v>2.0808431143142401E-3</v>
      </c>
      <c r="DH66">
        <v>1.9581115016688755E-4</v>
      </c>
      <c r="DI66">
        <v>5.1705102934230607E-3</v>
      </c>
      <c r="DJ66">
        <v>1.4637195694905151E-2</v>
      </c>
      <c r="DK66">
        <v>8.7263111963103274E-4</v>
      </c>
      <c r="DL66">
        <v>3.641633518758771E-4</v>
      </c>
    </row>
    <row r="67" spans="1:116" x14ac:dyDescent="0.4">
      <c r="A67">
        <v>66</v>
      </c>
      <c r="B67">
        <v>8.7177540042931826E-4</v>
      </c>
      <c r="C67">
        <v>2.1902114691344871E-4</v>
      </c>
      <c r="D67">
        <v>7.3807982413973746E-4</v>
      </c>
      <c r="E67">
        <v>6.9701009914999759E-5</v>
      </c>
      <c r="F67">
        <v>5.3106154965699591E-4</v>
      </c>
      <c r="G67">
        <v>1.4130451975134594E-4</v>
      </c>
      <c r="H67">
        <v>3.5667245958790348E-4</v>
      </c>
      <c r="I67">
        <v>3.7829709153460638E-3</v>
      </c>
      <c r="J67">
        <v>3.7342176142028103E-3</v>
      </c>
      <c r="K67">
        <v>1.3114701456784204E-3</v>
      </c>
      <c r="L67">
        <v>2.4712467388168721E-3</v>
      </c>
      <c r="M67">
        <v>1.6247869448695286E-3</v>
      </c>
      <c r="N67">
        <v>1.3027262695803979E-3</v>
      </c>
      <c r="O67">
        <v>8.8753957304112758E-4</v>
      </c>
      <c r="P67">
        <v>4.7800171425144035E-5</v>
      </c>
      <c r="Q67">
        <v>2.7955060787954536E-4</v>
      </c>
      <c r="R67">
        <v>6.2056315104134873E-5</v>
      </c>
      <c r="S67">
        <v>8.274625075233709E-5</v>
      </c>
      <c r="T67">
        <v>9.8273572491397522E-5</v>
      </c>
      <c r="U67">
        <v>1.9517395591807886E-4</v>
      </c>
      <c r="V67">
        <v>4.0263952744066259E-4</v>
      </c>
      <c r="W67">
        <v>3.5002793099335916E-4</v>
      </c>
      <c r="X67">
        <v>5.3376700900022346E-5</v>
      </c>
      <c r="Y67">
        <v>9.0560282618675641E-5</v>
      </c>
      <c r="Z67">
        <v>1.0325613447197132E-4</v>
      </c>
      <c r="AA67">
        <v>2.3327119868859615E-5</v>
      </c>
      <c r="AB67">
        <v>2.0901686194354585E-5</v>
      </c>
      <c r="AC67">
        <v>2.3268055317853548E-4</v>
      </c>
      <c r="AD67">
        <v>1.8980851596158388E-6</v>
      </c>
      <c r="AE67">
        <v>5.5063852773924533E-5</v>
      </c>
      <c r="AF67">
        <v>2.8559107097063994E-5</v>
      </c>
      <c r="AG67">
        <v>7.6720969468742264E-4</v>
      </c>
      <c r="AH67">
        <v>1.5021913278975702E-3</v>
      </c>
      <c r="AI67">
        <v>3.4902566468299347E-4</v>
      </c>
      <c r="AJ67">
        <v>7.0996651583752159E-4</v>
      </c>
      <c r="AK67">
        <v>9.5115229831076252E-4</v>
      </c>
      <c r="AL67">
        <v>1.4791518423658294E-3</v>
      </c>
      <c r="AM67">
        <v>2.4287087278851698E-4</v>
      </c>
      <c r="AN67">
        <v>4.1291383937242047E-5</v>
      </c>
      <c r="AO67">
        <v>6.6711050569024984E-3</v>
      </c>
      <c r="AP67">
        <v>2.2070593330483535E-4</v>
      </c>
      <c r="AQ67">
        <v>1.9919243144467169E-3</v>
      </c>
      <c r="AR67">
        <v>5.6128600659819511E-4</v>
      </c>
      <c r="AS67">
        <v>6.4399464279610817E-4</v>
      </c>
      <c r="AT67">
        <v>2.7636851099526588E-4</v>
      </c>
      <c r="AU67">
        <v>2.4331194763405101E-3</v>
      </c>
      <c r="AV67">
        <v>9.3875009859614353E-4</v>
      </c>
      <c r="AW67">
        <v>4.8175518099220359E-4</v>
      </c>
      <c r="AX67">
        <v>2.1034301974955753E-3</v>
      </c>
      <c r="AY67">
        <v>9.6590486804611672E-4</v>
      </c>
      <c r="AZ67">
        <v>3.4834265741603992E-4</v>
      </c>
      <c r="BA67">
        <v>3.2509437150825575E-3</v>
      </c>
      <c r="BB67">
        <v>4.1837261331865956E-4</v>
      </c>
      <c r="BC67">
        <v>1.4900730058093519E-3</v>
      </c>
      <c r="BD67">
        <v>5.5691471550952548E-4</v>
      </c>
      <c r="BE67">
        <v>3.1147087514770409E-4</v>
      </c>
      <c r="BF67">
        <v>3.5200220053203658E-4</v>
      </c>
      <c r="BG67">
        <v>4.0103989886830266E-4</v>
      </c>
      <c r="BH67">
        <v>1.1747040547458495E-3</v>
      </c>
      <c r="BI67">
        <v>1.5829871730432268E-3</v>
      </c>
      <c r="BJ67">
        <v>1.3511461119237195E-4</v>
      </c>
      <c r="BK67">
        <v>2.8228819827713736E-3</v>
      </c>
      <c r="BL67">
        <v>3.4690515651945956E-4</v>
      </c>
      <c r="BM67">
        <v>2.2829321988672511E-4</v>
      </c>
      <c r="BN67">
        <v>2.827493378807551E-2</v>
      </c>
      <c r="BO67">
        <v>1.6011075001458481</v>
      </c>
      <c r="BP67">
        <v>1.1347146041195502E-3</v>
      </c>
      <c r="BQ67">
        <v>3.3809364231701484E-3</v>
      </c>
      <c r="BR67">
        <v>9.5370677365838544E-3</v>
      </c>
      <c r="BS67">
        <v>1.0691118955272262E-2</v>
      </c>
      <c r="BT67">
        <v>5.6158367422612099E-3</v>
      </c>
      <c r="BU67">
        <v>4.5658317206348584E-3</v>
      </c>
      <c r="BV67">
        <v>8.6375570517129893E-2</v>
      </c>
      <c r="BW67">
        <v>1.7405487122289783E-2</v>
      </c>
      <c r="BX67">
        <v>7.1861976725544948E-3</v>
      </c>
      <c r="BY67">
        <v>9.3262602665379634E-4</v>
      </c>
      <c r="BZ67">
        <v>5.06833276775476E-3</v>
      </c>
      <c r="CA67">
        <v>9.1342913879323105E-3</v>
      </c>
      <c r="CB67">
        <v>8.3244192135369587E-4</v>
      </c>
      <c r="CC67">
        <v>1.1870526575998813E-3</v>
      </c>
      <c r="CD67">
        <v>2.0601089204360249E-3</v>
      </c>
      <c r="CE67">
        <v>4.9117209050920834E-3</v>
      </c>
      <c r="CF67">
        <v>7.4584798884641439E-3</v>
      </c>
      <c r="CG67">
        <v>2.4002731226614171E-3</v>
      </c>
      <c r="CH67">
        <v>5.9539893647563512E-4</v>
      </c>
      <c r="CI67">
        <v>7.4510850847395258E-4</v>
      </c>
      <c r="CJ67">
        <v>8.1051341078669653E-3</v>
      </c>
      <c r="CK67">
        <v>1.3051613980074579E-2</v>
      </c>
      <c r="CL67">
        <v>1.831774548405319E-6</v>
      </c>
      <c r="CM67">
        <v>6.6158324866554666E-2</v>
      </c>
      <c r="CN67">
        <v>4.1196119583678265E-3</v>
      </c>
      <c r="CO67">
        <v>8.2553938573703675E-2</v>
      </c>
      <c r="CP67">
        <v>1.2429750113596032E-2</v>
      </c>
      <c r="CQ67">
        <v>0</v>
      </c>
      <c r="CR67">
        <v>0</v>
      </c>
      <c r="CS67">
        <v>1.4719926081935251E-2</v>
      </c>
      <c r="CT67">
        <v>6.841417688684194E-2</v>
      </c>
      <c r="CU67">
        <v>1.5605942530153046E-2</v>
      </c>
      <c r="CV67">
        <v>2.6487248794590426E-2</v>
      </c>
      <c r="CW67">
        <v>3.5089188067890871E-3</v>
      </c>
      <c r="CX67">
        <v>4.1838882882841459E-3</v>
      </c>
      <c r="CY67">
        <v>1.2620101831368422E-4</v>
      </c>
      <c r="CZ67">
        <v>2.4782049331423901E-3</v>
      </c>
      <c r="DA67">
        <v>2.7930773765388793E-5</v>
      </c>
      <c r="DB67">
        <v>2.3367633405005192E-3</v>
      </c>
      <c r="DC67">
        <v>1.3302414991835004E-4</v>
      </c>
      <c r="DD67">
        <v>4.8297421500347694E-4</v>
      </c>
      <c r="DE67">
        <v>4.7262804540302546E-5</v>
      </c>
      <c r="DF67">
        <v>8.629916185034902E-4</v>
      </c>
      <c r="DG67">
        <v>1.1089344131841082E-3</v>
      </c>
      <c r="DH67">
        <v>1.705264973150335E-4</v>
      </c>
      <c r="DI67">
        <v>4.1425252215972659E-3</v>
      </c>
      <c r="DJ67">
        <v>1.0848269127134704E-2</v>
      </c>
      <c r="DK67">
        <v>4.3530619490420611E-4</v>
      </c>
      <c r="DL67">
        <v>3.2805232681435391E-4</v>
      </c>
    </row>
    <row r="68" spans="1:116" x14ac:dyDescent="0.4">
      <c r="A68">
        <v>67</v>
      </c>
      <c r="B68">
        <v>7.5612716158697795E-4</v>
      </c>
      <c r="C68">
        <v>1.9689864881677357E-4</v>
      </c>
      <c r="D68">
        <v>8.2526504191361607E-4</v>
      </c>
      <c r="E68">
        <v>7.2842220871470885E-5</v>
      </c>
      <c r="F68">
        <v>5.5497900484217542E-4</v>
      </c>
      <c r="G68">
        <v>2.1831448281957176E-4</v>
      </c>
      <c r="H68">
        <v>4.1688012180375161E-4</v>
      </c>
      <c r="I68">
        <v>1.5404785353939478E-3</v>
      </c>
      <c r="J68">
        <v>4.0926947065505603E-3</v>
      </c>
      <c r="K68">
        <v>2.3171056086827365E-3</v>
      </c>
      <c r="L68">
        <v>2.0813318637245394E-3</v>
      </c>
      <c r="M68">
        <v>1.8777932862518376E-3</v>
      </c>
      <c r="N68">
        <v>1.2827544161519977E-3</v>
      </c>
      <c r="O68">
        <v>7.39258230172894E-4</v>
      </c>
      <c r="P68">
        <v>4.8406581238735057E-5</v>
      </c>
      <c r="Q68">
        <v>2.8470483394739491E-4</v>
      </c>
      <c r="R68">
        <v>7.1623544192589363E-5</v>
      </c>
      <c r="S68">
        <v>1.1895993876323483E-4</v>
      </c>
      <c r="T68">
        <v>1.3201413298277154E-4</v>
      </c>
      <c r="U68">
        <v>7.3710773208771811E-4</v>
      </c>
      <c r="V68">
        <v>5.3958382860923304E-4</v>
      </c>
      <c r="W68">
        <v>5.6894637558641892E-4</v>
      </c>
      <c r="X68">
        <v>6.8154487782673423E-5</v>
      </c>
      <c r="Y68">
        <v>6.3694755820334532E-5</v>
      </c>
      <c r="Z68">
        <v>1.3238383875846391E-4</v>
      </c>
      <c r="AA68">
        <v>2.4114623259882723E-5</v>
      </c>
      <c r="AB68">
        <v>2.4280536991662641E-5</v>
      </c>
      <c r="AC68">
        <v>2.2658023480009946E-4</v>
      </c>
      <c r="AD68">
        <v>2.5491782062736895E-6</v>
      </c>
      <c r="AE68">
        <v>5.5928338868262834E-5</v>
      </c>
      <c r="AF68">
        <v>9.4728361639460516E-5</v>
      </c>
      <c r="AG68">
        <v>8.8481097018150543E-4</v>
      </c>
      <c r="AH68">
        <v>1.6910231556427255E-3</v>
      </c>
      <c r="AI68">
        <v>7.0997251313483271E-4</v>
      </c>
      <c r="AJ68">
        <v>6.433777818988948E-4</v>
      </c>
      <c r="AK68">
        <v>1.6679161233627391E-3</v>
      </c>
      <c r="AL68">
        <v>2.0719153006886941E-3</v>
      </c>
      <c r="AM68">
        <v>2.1897214930799791E-4</v>
      </c>
      <c r="AN68">
        <v>4.3743634458682597E-5</v>
      </c>
      <c r="AO68">
        <v>1.89381588820803E-3</v>
      </c>
      <c r="AP68">
        <v>1.7051031473751469E-4</v>
      </c>
      <c r="AQ68">
        <v>2.5061248352630872E-3</v>
      </c>
      <c r="AR68">
        <v>4.0620845095989955E-4</v>
      </c>
      <c r="AS68">
        <v>7.6248588463238137E-4</v>
      </c>
      <c r="AT68">
        <v>3.1113448754946003E-4</v>
      </c>
      <c r="AU68">
        <v>2.6211215901538036E-3</v>
      </c>
      <c r="AV68">
        <v>1.0595119351208241E-3</v>
      </c>
      <c r="AW68">
        <v>4.8931032157727768E-4</v>
      </c>
      <c r="AX68">
        <v>2.6069903995432414E-3</v>
      </c>
      <c r="AY68">
        <v>8.0981850964899089E-4</v>
      </c>
      <c r="AZ68">
        <v>5.3641814566527508E-4</v>
      </c>
      <c r="BA68">
        <v>3.5696414884371546E-3</v>
      </c>
      <c r="BB68">
        <v>7.277674469394435E-4</v>
      </c>
      <c r="BC68">
        <v>1.7066077350660306E-3</v>
      </c>
      <c r="BD68">
        <v>6.5918202998495995E-4</v>
      </c>
      <c r="BE68">
        <v>1.402585435848795E-3</v>
      </c>
      <c r="BF68">
        <v>4.0530033328115602E-4</v>
      </c>
      <c r="BG68">
        <v>4.1477579881752486E-4</v>
      </c>
      <c r="BH68">
        <v>1.3853656315779544E-3</v>
      </c>
      <c r="BI68">
        <v>9.7895398292356163E-4</v>
      </c>
      <c r="BJ68">
        <v>1.297395023382446E-4</v>
      </c>
      <c r="BK68">
        <v>2.5564319722926228E-3</v>
      </c>
      <c r="BL68">
        <v>3.9797322111706691E-4</v>
      </c>
      <c r="BM68">
        <v>2.3767360834632087E-4</v>
      </c>
      <c r="BN68">
        <v>2.5512431417498128E-3</v>
      </c>
      <c r="BO68">
        <v>6.8825815443588718E-3</v>
      </c>
      <c r="BP68">
        <v>1.7786144670942399</v>
      </c>
      <c r="BQ68">
        <v>2.128139480707131E-3</v>
      </c>
      <c r="BR68">
        <v>4.0969006575780559E-3</v>
      </c>
      <c r="BS68">
        <v>1.3002240691064208E-2</v>
      </c>
      <c r="BT68">
        <v>8.1938515968204857E-3</v>
      </c>
      <c r="BU68">
        <v>3.4697773967785474E-3</v>
      </c>
      <c r="BV68">
        <v>9.4580191818215059E-2</v>
      </c>
      <c r="BW68">
        <v>1.6980610152382308E-2</v>
      </c>
      <c r="BX68">
        <v>7.0395623269629819E-3</v>
      </c>
      <c r="BY68">
        <v>9.8604507545094308E-4</v>
      </c>
      <c r="BZ68">
        <v>3.1482792146051443E-3</v>
      </c>
      <c r="CA68">
        <v>2.5782451016382824E-2</v>
      </c>
      <c r="CB68">
        <v>1.316425901893627E-3</v>
      </c>
      <c r="CC68">
        <v>3.7029050826443512E-2</v>
      </c>
      <c r="CD68">
        <v>1.6143390063579853E-3</v>
      </c>
      <c r="CE68">
        <v>4.058549623773223E-3</v>
      </c>
      <c r="CF68">
        <v>9.2477203036415104E-3</v>
      </c>
      <c r="CG68">
        <v>3.3538115985582953E-3</v>
      </c>
      <c r="CH68">
        <v>8.1932767009890303E-4</v>
      </c>
      <c r="CI68">
        <v>1.3186376691178372E-3</v>
      </c>
      <c r="CJ68">
        <v>4.4418608337102004E-3</v>
      </c>
      <c r="CK68">
        <v>1.0159395301710408E-2</v>
      </c>
      <c r="CL68">
        <v>3.1823814899726266E-6</v>
      </c>
      <c r="CM68">
        <v>6.3240548643532415E-2</v>
      </c>
      <c r="CN68">
        <v>2.624776085879423E-3</v>
      </c>
      <c r="CO68">
        <v>3.5333583971976237E-2</v>
      </c>
      <c r="CP68">
        <v>2.0341103516015254E-2</v>
      </c>
      <c r="CQ68">
        <v>0</v>
      </c>
      <c r="CR68">
        <v>0</v>
      </c>
      <c r="CS68">
        <v>1.5017902332059161E-2</v>
      </c>
      <c r="CT68">
        <v>8.1116766771763396E-2</v>
      </c>
      <c r="CU68">
        <v>2.2296228520986731E-2</v>
      </c>
      <c r="CV68">
        <v>2.0719760038118575E-2</v>
      </c>
      <c r="CW68">
        <v>4.9811448117883256E-3</v>
      </c>
      <c r="CX68">
        <v>3.4968168016961901E-3</v>
      </c>
      <c r="CY68">
        <v>1.9998145137501222E-4</v>
      </c>
      <c r="CZ68">
        <v>2.0475928769572104E-3</v>
      </c>
      <c r="DA68">
        <v>3.0249312481953054E-5</v>
      </c>
      <c r="DB68">
        <v>1.2746341295979927E-3</v>
      </c>
      <c r="DC68">
        <v>7.9868119740538653E-5</v>
      </c>
      <c r="DD68">
        <v>2.9147042865134039E-4</v>
      </c>
      <c r="DE68">
        <v>7.1061938310948921E-5</v>
      </c>
      <c r="DF68">
        <v>3.9933224708569134E-4</v>
      </c>
      <c r="DG68">
        <v>6.7922942613205504E-4</v>
      </c>
      <c r="DH68">
        <v>1.3054660849096941E-4</v>
      </c>
      <c r="DI68">
        <v>3.5611270910260113E-3</v>
      </c>
      <c r="DJ68">
        <v>1.1014160118629051E-2</v>
      </c>
      <c r="DK68">
        <v>3.8028489050820493E-4</v>
      </c>
      <c r="DL68">
        <v>2.176763231486382E-4</v>
      </c>
    </row>
    <row r="69" spans="1:116" x14ac:dyDescent="0.4">
      <c r="A69">
        <v>68</v>
      </c>
      <c r="B69">
        <v>1.2269497737000471E-3</v>
      </c>
      <c r="C69">
        <v>2.8610148242727058E-4</v>
      </c>
      <c r="D69">
        <v>1.4534685681365559E-3</v>
      </c>
      <c r="E69">
        <v>9.3660462559610875E-5</v>
      </c>
      <c r="F69">
        <v>7.2341315915657638E-4</v>
      </c>
      <c r="G69">
        <v>8.9227286893602656E-5</v>
      </c>
      <c r="H69">
        <v>4.7793725791975505E-4</v>
      </c>
      <c r="I69">
        <v>1.9629697555254223E-3</v>
      </c>
      <c r="J69">
        <v>2.6163039439156995E-3</v>
      </c>
      <c r="K69">
        <v>1.2652617821286175E-3</v>
      </c>
      <c r="L69">
        <v>2.9410965763616357E-3</v>
      </c>
      <c r="M69">
        <v>6.4104734847291109E-3</v>
      </c>
      <c r="N69">
        <v>1.6895178499770677E-3</v>
      </c>
      <c r="O69">
        <v>1.1002776650950953E-3</v>
      </c>
      <c r="P69">
        <v>6.4033038300337892E-5</v>
      </c>
      <c r="Q69">
        <v>7.0071035528988356E-4</v>
      </c>
      <c r="R69">
        <v>7.935767515172689E-5</v>
      </c>
      <c r="S69">
        <v>8.2102145002652308E-5</v>
      </c>
      <c r="T69">
        <v>1.4688522771867524E-4</v>
      </c>
      <c r="U69">
        <v>3.5663883106770402E-4</v>
      </c>
      <c r="V69">
        <v>4.2434475389219818E-4</v>
      </c>
      <c r="W69">
        <v>5.0401515605513108E-4</v>
      </c>
      <c r="X69">
        <v>5.6045710016821829E-5</v>
      </c>
      <c r="Y69">
        <v>1.2686575350602677E-4</v>
      </c>
      <c r="Z69">
        <v>2.3052859087003085E-4</v>
      </c>
      <c r="AA69">
        <v>8.6395557808443128E-5</v>
      </c>
      <c r="AB69">
        <v>3.0480332704209377E-5</v>
      </c>
      <c r="AC69">
        <v>4.7504265883893475E-4</v>
      </c>
      <c r="AD69">
        <v>2.7890321865846903E-6</v>
      </c>
      <c r="AE69">
        <v>8.6029265808061257E-5</v>
      </c>
      <c r="AF69">
        <v>1.61014812781106E-5</v>
      </c>
      <c r="AG69">
        <v>9.1286860749587397E-4</v>
      </c>
      <c r="AH69">
        <v>2.4227598169022607E-3</v>
      </c>
      <c r="AI69">
        <v>3.0042628125917932E-4</v>
      </c>
      <c r="AJ69">
        <v>6.0082332455706168E-4</v>
      </c>
      <c r="AK69">
        <v>8.4745662397195571E-4</v>
      </c>
      <c r="AL69">
        <v>1.6885561334720929E-3</v>
      </c>
      <c r="AM69">
        <v>2.762068965760554E-4</v>
      </c>
      <c r="AN69">
        <v>4.0172666220644171E-5</v>
      </c>
      <c r="AO69">
        <v>8.0586940441971597E-3</v>
      </c>
      <c r="AP69">
        <v>6.7484113216961274E-4</v>
      </c>
      <c r="AQ69">
        <v>5.4225780921204813E-3</v>
      </c>
      <c r="AR69">
        <v>2.8172030331685412E-4</v>
      </c>
      <c r="AS69">
        <v>7.8747432257494584E-4</v>
      </c>
      <c r="AT69">
        <v>3.1688097564382605E-4</v>
      </c>
      <c r="AU69">
        <v>6.3098619548990226E-3</v>
      </c>
      <c r="AV69">
        <v>9.2876784993541485E-4</v>
      </c>
      <c r="AW69">
        <v>5.2543653435561748E-4</v>
      </c>
      <c r="AX69">
        <v>2.9246544041699927E-3</v>
      </c>
      <c r="AY69">
        <v>1.4398821179792548E-3</v>
      </c>
      <c r="AZ69">
        <v>2.5016844629949437E-4</v>
      </c>
      <c r="BA69">
        <v>6.1139085530981484E-3</v>
      </c>
      <c r="BB69">
        <v>7.0748441269618406E-4</v>
      </c>
      <c r="BC69">
        <v>7.0560938807302694E-3</v>
      </c>
      <c r="BD69">
        <v>7.1453856859931717E-4</v>
      </c>
      <c r="BE69">
        <v>3.570751806039258E-4</v>
      </c>
      <c r="BF69">
        <v>3.2499298664773923E-4</v>
      </c>
      <c r="BG69">
        <v>4.7125410288501734E-4</v>
      </c>
      <c r="BH69">
        <v>1.0850906581435474E-3</v>
      </c>
      <c r="BI69">
        <v>1.4182147059446559E-3</v>
      </c>
      <c r="BJ69">
        <v>1.8788720266768144E-4</v>
      </c>
      <c r="BK69">
        <v>4.7198682919202704E-3</v>
      </c>
      <c r="BL69">
        <v>5.3833912310757772E-4</v>
      </c>
      <c r="BM69">
        <v>6.3740112234693619E-4</v>
      </c>
      <c r="BN69">
        <v>9.7188716700874148E-3</v>
      </c>
      <c r="BO69">
        <v>2.590321171928613E-2</v>
      </c>
      <c r="BP69">
        <v>7.2867181635354506E-4</v>
      </c>
      <c r="BQ69">
        <v>1.0388443753367982</v>
      </c>
      <c r="BR69">
        <v>6.4674911477968422E-3</v>
      </c>
      <c r="BS69">
        <v>1.0756328931512765E-2</v>
      </c>
      <c r="BT69">
        <v>5.0801818924810236E-3</v>
      </c>
      <c r="BU69">
        <v>2.8267951152382885E-3</v>
      </c>
      <c r="BV69">
        <v>9.349592260226347E-2</v>
      </c>
      <c r="BW69">
        <v>2.661325948858222E-2</v>
      </c>
      <c r="BX69">
        <v>1.1268594583990491E-2</v>
      </c>
      <c r="BY69">
        <v>1.1787538099502634E-3</v>
      </c>
      <c r="BZ69">
        <v>6.0956752582184926E-3</v>
      </c>
      <c r="CA69">
        <v>1.1363304798867865E-2</v>
      </c>
      <c r="CB69">
        <v>9.2922314386188916E-4</v>
      </c>
      <c r="CC69">
        <v>1.1238147804982482E-3</v>
      </c>
      <c r="CD69">
        <v>3.2015837995224903E-3</v>
      </c>
      <c r="CE69">
        <v>6.004434876829866E-3</v>
      </c>
      <c r="CF69">
        <v>9.3759630444772823E-3</v>
      </c>
      <c r="CG69">
        <v>3.1688677801365236E-3</v>
      </c>
      <c r="CH69">
        <v>7.4127507886134097E-4</v>
      </c>
      <c r="CI69">
        <v>1.2558067821214127E-3</v>
      </c>
      <c r="CJ69">
        <v>5.1541034486693778E-3</v>
      </c>
      <c r="CK69">
        <v>1.1375605472088346E-2</v>
      </c>
      <c r="CL69">
        <v>2.3023872236259244E-6</v>
      </c>
      <c r="CM69">
        <v>8.3698971139001987E-2</v>
      </c>
      <c r="CN69">
        <v>3.5418811648930209E-3</v>
      </c>
      <c r="CO69">
        <v>6.8992476864568789E-2</v>
      </c>
      <c r="CP69">
        <v>5.6047724572297333E-3</v>
      </c>
      <c r="CQ69">
        <v>0</v>
      </c>
      <c r="CR69">
        <v>0</v>
      </c>
      <c r="CS69">
        <v>1.4824673743470013E-2</v>
      </c>
      <c r="CT69">
        <v>9.1353553744397548E-2</v>
      </c>
      <c r="CU69">
        <v>1.6169729155156163E-2</v>
      </c>
      <c r="CV69">
        <v>3.3989860040655885E-2</v>
      </c>
      <c r="CW69">
        <v>4.3518019428888614E-3</v>
      </c>
      <c r="CX69">
        <v>1.0632283745725939E-2</v>
      </c>
      <c r="CY69">
        <v>1.4694068986179358E-4</v>
      </c>
      <c r="CZ69">
        <v>3.0904784531368412E-3</v>
      </c>
      <c r="DA69">
        <v>2.9848975341487177E-5</v>
      </c>
      <c r="DB69">
        <v>1.2692007747995468E-3</v>
      </c>
      <c r="DC69">
        <v>1.8658235268540079E-4</v>
      </c>
      <c r="DD69">
        <v>5.0933060479038954E-4</v>
      </c>
      <c r="DE69">
        <v>5.5157319990290742E-5</v>
      </c>
      <c r="DF69">
        <v>5.2875793412478136E-4</v>
      </c>
      <c r="DG69">
        <v>9.6417926367470817E-4</v>
      </c>
      <c r="DH69">
        <v>2.7355559198512437E-4</v>
      </c>
      <c r="DI69">
        <v>6.2438973958064753E-3</v>
      </c>
      <c r="DJ69">
        <v>1.4118485782363972E-2</v>
      </c>
      <c r="DK69">
        <v>4.8804871441318116E-4</v>
      </c>
      <c r="DL69">
        <v>2.4316768196332497E-4</v>
      </c>
    </row>
    <row r="70" spans="1:116" x14ac:dyDescent="0.4">
      <c r="A70">
        <v>69</v>
      </c>
      <c r="B70">
        <v>3.115030562044597E-3</v>
      </c>
      <c r="C70">
        <v>6.9013500240798313E-4</v>
      </c>
      <c r="D70">
        <v>1.3724649195288941E-3</v>
      </c>
      <c r="E70">
        <v>1.8405457236157923E-4</v>
      </c>
      <c r="F70">
        <v>4.9382567384104658E-4</v>
      </c>
      <c r="G70">
        <v>1.4378152595995232E-4</v>
      </c>
      <c r="H70">
        <v>5.7466681451855876E-4</v>
      </c>
      <c r="I70">
        <v>1.3872695697544689E-3</v>
      </c>
      <c r="J70">
        <v>2.8542656174178698E-3</v>
      </c>
      <c r="K70">
        <v>3.9758196723140519E-3</v>
      </c>
      <c r="L70">
        <v>2.3898400047273017E-3</v>
      </c>
      <c r="M70">
        <v>1.8398782417114936E-3</v>
      </c>
      <c r="N70">
        <v>2.2800131446210309E-3</v>
      </c>
      <c r="O70">
        <v>2.9015051987070586E-3</v>
      </c>
      <c r="P70">
        <v>8.1651851037828203E-5</v>
      </c>
      <c r="Q70">
        <v>2.5397800946254843E-3</v>
      </c>
      <c r="R70">
        <v>1.5165568651298052E-4</v>
      </c>
      <c r="S70">
        <v>1.4450368689922159E-4</v>
      </c>
      <c r="T70">
        <v>3.1624598846687692E-4</v>
      </c>
      <c r="U70">
        <v>1.5531838463263309E-3</v>
      </c>
      <c r="V70">
        <v>7.0095041803860817E-4</v>
      </c>
      <c r="W70">
        <v>2.1974766937320322E-3</v>
      </c>
      <c r="X70">
        <v>8.9841489845933966E-5</v>
      </c>
      <c r="Y70">
        <v>1.5395022549466442E-4</v>
      </c>
      <c r="Z70">
        <v>1.377177038332906E-4</v>
      </c>
      <c r="AA70">
        <v>3.6797756220414441E-5</v>
      </c>
      <c r="AB70">
        <v>4.3907249399270046E-5</v>
      </c>
      <c r="AC70">
        <v>4.4828464682226038E-4</v>
      </c>
      <c r="AD70">
        <v>3.1046713934091169E-6</v>
      </c>
      <c r="AE70">
        <v>1.2859660809126978E-4</v>
      </c>
      <c r="AF70">
        <v>2.0403338712262621E-5</v>
      </c>
      <c r="AG70">
        <v>5.440218388116278E-4</v>
      </c>
      <c r="AH70">
        <v>1.431811966370034E-3</v>
      </c>
      <c r="AI70">
        <v>7.8607694769893606E-4</v>
      </c>
      <c r="AJ70">
        <v>1.3032422537957746E-3</v>
      </c>
      <c r="AK70">
        <v>2.4366348513249442E-3</v>
      </c>
      <c r="AL70">
        <v>5.053947564550308E-3</v>
      </c>
      <c r="AM70">
        <v>3.8800163183387533E-4</v>
      </c>
      <c r="AN70">
        <v>7.7162418080846192E-5</v>
      </c>
      <c r="AO70">
        <v>1.0937969262439255E-2</v>
      </c>
      <c r="AP70">
        <v>4.0326054740686909E-4</v>
      </c>
      <c r="AQ70">
        <v>2.3940057394676501E-3</v>
      </c>
      <c r="AR70">
        <v>1.0537399462294092E-3</v>
      </c>
      <c r="AS70">
        <v>6.1624970433118704E-4</v>
      </c>
      <c r="AT70">
        <v>1.6900850633016267E-4</v>
      </c>
      <c r="AU70">
        <v>2.1200189346410069E-3</v>
      </c>
      <c r="AV70">
        <v>5.4729288296183202E-4</v>
      </c>
      <c r="AW70">
        <v>4.8857789198863597E-4</v>
      </c>
      <c r="AX70">
        <v>1.9475095347121177E-3</v>
      </c>
      <c r="AY70">
        <v>1.803101394366494E-3</v>
      </c>
      <c r="AZ70">
        <v>1.7179798059465499E-4</v>
      </c>
      <c r="BA70">
        <v>2.3449726992308948E-3</v>
      </c>
      <c r="BB70">
        <v>4.2428986581169941E-4</v>
      </c>
      <c r="BC70">
        <v>1.911573520088876E-3</v>
      </c>
      <c r="BD70">
        <v>1.6412952357560975E-3</v>
      </c>
      <c r="BE70">
        <v>8.4853112674790788E-4</v>
      </c>
      <c r="BF70">
        <v>1.6111591921355627E-3</v>
      </c>
      <c r="BG70">
        <v>9.81229209859653E-4</v>
      </c>
      <c r="BH70">
        <v>1.5898317216781173E-3</v>
      </c>
      <c r="BI70">
        <v>1.5667637077542991E-3</v>
      </c>
      <c r="BJ70">
        <v>1.6536237520882644E-4</v>
      </c>
      <c r="BK70">
        <v>3.2201215822543127E-3</v>
      </c>
      <c r="BL70">
        <v>6.9309986373390317E-4</v>
      </c>
      <c r="BM70">
        <v>9.7232254545398175E-4</v>
      </c>
      <c r="BN70">
        <v>2.8547301998522439E-3</v>
      </c>
      <c r="BO70">
        <v>7.9337262874944678E-3</v>
      </c>
      <c r="BP70">
        <v>9.6483543269448944E-4</v>
      </c>
      <c r="BQ70">
        <v>1.1453654066964261E-2</v>
      </c>
      <c r="BR70">
        <v>1.0968312342171487</v>
      </c>
      <c r="BS70">
        <v>5.8122210279548132E-3</v>
      </c>
      <c r="BT70">
        <v>5.25711985293488E-3</v>
      </c>
      <c r="BU70">
        <v>4.0063803266752063E-3</v>
      </c>
      <c r="BV70">
        <v>3.8173914580028619E-2</v>
      </c>
      <c r="BW70">
        <v>3.5788053858486421E-2</v>
      </c>
      <c r="BX70">
        <v>2.4024413619386148E-2</v>
      </c>
      <c r="BY70">
        <v>1.7159852142994299E-3</v>
      </c>
      <c r="BZ70">
        <v>9.4600214665085686E-3</v>
      </c>
      <c r="CA70">
        <v>2.5228642817105275E-2</v>
      </c>
      <c r="CB70">
        <v>1.2016263553856158E-2</v>
      </c>
      <c r="CC70">
        <v>2.0103305327477507E-3</v>
      </c>
      <c r="CD70">
        <v>3.704429996964393E-3</v>
      </c>
      <c r="CE70">
        <v>1.7476051915829436E-2</v>
      </c>
      <c r="CF70">
        <v>1.8330377281393903E-2</v>
      </c>
      <c r="CG70">
        <v>8.891863448881392E-3</v>
      </c>
      <c r="CH70">
        <v>1.5972631431135382E-3</v>
      </c>
      <c r="CI70">
        <v>2.2484171324195666E-3</v>
      </c>
      <c r="CJ70">
        <v>1.3188320317923132E-2</v>
      </c>
      <c r="CK70">
        <v>1.9525637578084589E-2</v>
      </c>
      <c r="CL70">
        <v>2.7530067112821611E-6</v>
      </c>
      <c r="CM70">
        <v>3.2562066741310111E-2</v>
      </c>
      <c r="CN70">
        <v>3.8609265881195819E-3</v>
      </c>
      <c r="CO70">
        <v>0.19090080361748299</v>
      </c>
      <c r="CP70">
        <v>8.0562430582812074E-3</v>
      </c>
      <c r="CQ70">
        <v>0</v>
      </c>
      <c r="CR70">
        <v>0</v>
      </c>
      <c r="CS70">
        <v>4.7632764446476517E-2</v>
      </c>
      <c r="CT70">
        <v>0.32727513612358688</v>
      </c>
      <c r="CU70">
        <v>2.3481730530873213E-2</v>
      </c>
      <c r="CV70">
        <v>5.9228653816339183E-2</v>
      </c>
      <c r="CW70">
        <v>1.8750756739783627E-2</v>
      </c>
      <c r="CX70">
        <v>7.3290695201208862E-3</v>
      </c>
      <c r="CY70">
        <v>1.3464153048738667E-4</v>
      </c>
      <c r="CZ70">
        <v>4.3702697749745069E-3</v>
      </c>
      <c r="DA70">
        <v>2.1945240455144139E-5</v>
      </c>
      <c r="DB70">
        <v>5.0590294382665503E-3</v>
      </c>
      <c r="DC70">
        <v>8.3011780539833625E-4</v>
      </c>
      <c r="DD70">
        <v>7.6355592006346516E-4</v>
      </c>
      <c r="DE70">
        <v>5.9785286077998121E-5</v>
      </c>
      <c r="DF70">
        <v>1.0655427470320103E-3</v>
      </c>
      <c r="DG70">
        <v>1.6803302137899565E-3</v>
      </c>
      <c r="DH70">
        <v>2.5709094968896063E-4</v>
      </c>
      <c r="DI70">
        <v>2.371367964060081E-2</v>
      </c>
      <c r="DJ70">
        <v>1.2077495204050114E-2</v>
      </c>
      <c r="DK70">
        <v>3.7266955942384344E-3</v>
      </c>
      <c r="DL70">
        <v>2.3950898029685692E-3</v>
      </c>
    </row>
    <row r="71" spans="1:116" x14ac:dyDescent="0.4">
      <c r="A71">
        <v>70</v>
      </c>
      <c r="B71">
        <v>2.2732129738088466E-3</v>
      </c>
      <c r="C71">
        <v>5.5688754207875975E-4</v>
      </c>
      <c r="D71">
        <v>3.5929021925853993E-3</v>
      </c>
      <c r="E71">
        <v>1.8664451125289627E-4</v>
      </c>
      <c r="F71">
        <v>9.6946439142077557E-3</v>
      </c>
      <c r="G71">
        <v>2.788394692278621E-4</v>
      </c>
      <c r="H71">
        <v>2.7160650059116455E-3</v>
      </c>
      <c r="I71">
        <v>3.3756088801651838E-3</v>
      </c>
      <c r="J71">
        <v>4.9295426413550223E-3</v>
      </c>
      <c r="K71">
        <v>4.4933375097391138E-3</v>
      </c>
      <c r="L71">
        <v>8.826239678460468E-3</v>
      </c>
      <c r="M71">
        <v>1.1463870020695998E-2</v>
      </c>
      <c r="N71">
        <v>3.87044252561648E-3</v>
      </c>
      <c r="O71">
        <v>1.8963873352464875E-3</v>
      </c>
      <c r="P71">
        <v>1.297073509168103E-4</v>
      </c>
      <c r="Q71">
        <v>7.0310466687696703E-4</v>
      </c>
      <c r="R71">
        <v>1.7114699131994462E-4</v>
      </c>
      <c r="S71">
        <v>1.9394290531205051E-4</v>
      </c>
      <c r="T71">
        <v>3.1313960171244803E-4</v>
      </c>
      <c r="U71">
        <v>4.2743847550198158E-4</v>
      </c>
      <c r="V71">
        <v>6.9245144742454421E-4</v>
      </c>
      <c r="W71">
        <v>1.0741928500688225E-3</v>
      </c>
      <c r="X71">
        <v>1.3293048410243153E-4</v>
      </c>
      <c r="Y71">
        <v>1.6589773494884473E-4</v>
      </c>
      <c r="Z71">
        <v>2.3223506234353573E-4</v>
      </c>
      <c r="AA71">
        <v>1.6833452979813989E-4</v>
      </c>
      <c r="AB71">
        <v>1.1610636815648304E-4</v>
      </c>
      <c r="AC71">
        <v>3.2672328026419621E-3</v>
      </c>
      <c r="AD71">
        <v>1.3417483226231684E-5</v>
      </c>
      <c r="AE71">
        <v>2.5123252894210756E-4</v>
      </c>
      <c r="AF71">
        <v>5.4142914543865257E-5</v>
      </c>
      <c r="AG71">
        <v>1.3328554653825816E-2</v>
      </c>
      <c r="AH71">
        <v>5.1719588430628224E-2</v>
      </c>
      <c r="AI71">
        <v>1.7830595215996565E-3</v>
      </c>
      <c r="AJ71">
        <v>3.4465383801684556E-3</v>
      </c>
      <c r="AK71">
        <v>2.2826774196049362E-3</v>
      </c>
      <c r="AL71">
        <v>4.5124607360392047E-3</v>
      </c>
      <c r="AM71">
        <v>7.3931100119148721E-4</v>
      </c>
      <c r="AN71">
        <v>8.5336142504728379E-5</v>
      </c>
      <c r="AO71">
        <v>7.321256417666365E-3</v>
      </c>
      <c r="AP71">
        <v>5.9858786845577944E-4</v>
      </c>
      <c r="AQ71">
        <v>1.4867900623801078E-2</v>
      </c>
      <c r="AR71">
        <v>3.9720740862267943E-4</v>
      </c>
      <c r="AS71">
        <v>8.6861802827776866E-3</v>
      </c>
      <c r="AT71">
        <v>3.4840561747431337E-3</v>
      </c>
      <c r="AU71">
        <v>2.6613455862759806E-2</v>
      </c>
      <c r="AV71">
        <v>8.3047479577398227E-3</v>
      </c>
      <c r="AW71">
        <v>4.9529507100127814E-3</v>
      </c>
      <c r="AX71">
        <v>1.7608695665261867E-2</v>
      </c>
      <c r="AY71">
        <v>2.7219328632817332E-3</v>
      </c>
      <c r="AZ71">
        <v>6.081804696987707E-4</v>
      </c>
      <c r="BA71">
        <v>4.8446162943071955E-2</v>
      </c>
      <c r="BB71">
        <v>4.8162066214413515E-3</v>
      </c>
      <c r="BC71">
        <v>1.0659957857486819E-2</v>
      </c>
      <c r="BD71">
        <v>1.7314436141594252E-3</v>
      </c>
      <c r="BE71">
        <v>7.5768345342989746E-4</v>
      </c>
      <c r="BF71">
        <v>8.8696917318756231E-4</v>
      </c>
      <c r="BG71">
        <v>9.1958087313934709E-4</v>
      </c>
      <c r="BH71">
        <v>2.1814985914230828E-3</v>
      </c>
      <c r="BI71">
        <v>3.5144517110528087E-3</v>
      </c>
      <c r="BJ71">
        <v>1.2416876355699751E-3</v>
      </c>
      <c r="BK71">
        <v>5.9220588509958094E-3</v>
      </c>
      <c r="BL71">
        <v>8.7563287365735858E-3</v>
      </c>
      <c r="BM71">
        <v>1.4668476844694051E-3</v>
      </c>
      <c r="BN71">
        <v>3.3242176990998774E-3</v>
      </c>
      <c r="BO71">
        <v>9.136542397214573E-3</v>
      </c>
      <c r="BP71">
        <v>1.1825452404825997E-3</v>
      </c>
      <c r="BQ71">
        <v>1.2884339223786206E-2</v>
      </c>
      <c r="BR71">
        <v>1.1843830103670251E-2</v>
      </c>
      <c r="BS71">
        <v>1.0514047631730177</v>
      </c>
      <c r="BT71">
        <v>2.0082142313304956E-2</v>
      </c>
      <c r="BU71">
        <v>8.7686045749778268E-3</v>
      </c>
      <c r="BV71">
        <v>0.45033913496255734</v>
      </c>
      <c r="BW71">
        <v>6.6885998320027507E-2</v>
      </c>
      <c r="BX71">
        <v>2.5705488834663576E-2</v>
      </c>
      <c r="BY71">
        <v>2.309188567981867E-3</v>
      </c>
      <c r="BZ71">
        <v>7.6829863662836078E-3</v>
      </c>
      <c r="CA71">
        <v>4.2002764124239776E-2</v>
      </c>
      <c r="CB71">
        <v>2.7335578451722223E-3</v>
      </c>
      <c r="CC71">
        <v>3.3839353267288469E-3</v>
      </c>
      <c r="CD71">
        <v>3.5133427279475924E-3</v>
      </c>
      <c r="CE71">
        <v>9.5784010290624402E-3</v>
      </c>
      <c r="CF71">
        <v>2.707771335994253E-2</v>
      </c>
      <c r="CG71">
        <v>4.5760898529729191E-3</v>
      </c>
      <c r="CH71">
        <v>1.1108688344003549E-3</v>
      </c>
      <c r="CI71">
        <v>1.6897272522954046E-3</v>
      </c>
      <c r="CJ71">
        <v>8.662257070104552E-3</v>
      </c>
      <c r="CK71">
        <v>1.7047960938779232E-2</v>
      </c>
      <c r="CL71">
        <v>2.2022419427720139E-6</v>
      </c>
      <c r="CM71">
        <v>3.5897043170233213E-2</v>
      </c>
      <c r="CN71">
        <v>4.1890128800293079E-3</v>
      </c>
      <c r="CO71">
        <v>3.5425768593960412E-2</v>
      </c>
      <c r="CP71">
        <v>1.9115313728723111E-2</v>
      </c>
      <c r="CQ71">
        <v>0</v>
      </c>
      <c r="CR71">
        <v>0</v>
      </c>
      <c r="CS71">
        <v>4.1007999327200541E-2</v>
      </c>
      <c r="CT71">
        <v>0.12964001327970986</v>
      </c>
      <c r="CU71">
        <v>1.356661652678968E-2</v>
      </c>
      <c r="CV71">
        <v>3.7800165407582097E-2</v>
      </c>
      <c r="CW71">
        <v>1.4124319520369145E-2</v>
      </c>
      <c r="CX71">
        <v>1.6477860882821379E-2</v>
      </c>
      <c r="CY71">
        <v>9.3618866785051189E-5</v>
      </c>
      <c r="CZ71">
        <v>5.1804009458298866E-3</v>
      </c>
      <c r="DA71">
        <v>2.2847016329497663E-5</v>
      </c>
      <c r="DB71">
        <v>1.301052021956829E-3</v>
      </c>
      <c r="DC71">
        <v>2.2109714659876735E-4</v>
      </c>
      <c r="DD71">
        <v>5.6307668237860309E-4</v>
      </c>
      <c r="DE71">
        <v>3.9591330159103881E-5</v>
      </c>
      <c r="DF71">
        <v>7.5022121693987321E-4</v>
      </c>
      <c r="DG71">
        <v>2.7126043192111358E-3</v>
      </c>
      <c r="DH71">
        <v>3.3178901904847745E-4</v>
      </c>
      <c r="DI71">
        <v>9.2984070502206209E-3</v>
      </c>
      <c r="DJ71">
        <v>1.5209983444083275E-2</v>
      </c>
      <c r="DK71">
        <v>7.9418345460048373E-4</v>
      </c>
      <c r="DL71">
        <v>2.1200459479724359E-3</v>
      </c>
    </row>
    <row r="72" spans="1:116" x14ac:dyDescent="0.4">
      <c r="A72">
        <v>71</v>
      </c>
      <c r="B72">
        <v>2.3264350111355508E-3</v>
      </c>
      <c r="C72">
        <v>5.3681280624716052E-4</v>
      </c>
      <c r="D72">
        <v>2.9724907058218332E-3</v>
      </c>
      <c r="E72">
        <v>1.7105244374680399E-4</v>
      </c>
      <c r="F72">
        <v>4.1686437074645623E-3</v>
      </c>
      <c r="G72">
        <v>2.3230912478037436E-4</v>
      </c>
      <c r="H72">
        <v>1.5305599734085355E-3</v>
      </c>
      <c r="I72">
        <v>2.9349961086766571E-3</v>
      </c>
      <c r="J72">
        <v>4.8735507446084226E-3</v>
      </c>
      <c r="K72">
        <v>3.6543117624984701E-3</v>
      </c>
      <c r="L72">
        <v>9.9545763935773926E-3</v>
      </c>
      <c r="M72">
        <v>1.4084454907467618E-2</v>
      </c>
      <c r="N72">
        <v>4.0077335133070725E-3</v>
      </c>
      <c r="O72">
        <v>1.9329277340714981E-3</v>
      </c>
      <c r="P72">
        <v>1.1699782215821433E-4</v>
      </c>
      <c r="Q72">
        <v>8.154207603535455E-4</v>
      </c>
      <c r="R72">
        <v>1.5024875987119363E-4</v>
      </c>
      <c r="S72">
        <v>1.7881362306230278E-4</v>
      </c>
      <c r="T72">
        <v>2.8153323830889539E-4</v>
      </c>
      <c r="U72">
        <v>4.0440846228349711E-4</v>
      </c>
      <c r="V72">
        <v>5.7448579134139444E-4</v>
      </c>
      <c r="W72">
        <v>9.8928115080770492E-4</v>
      </c>
      <c r="X72">
        <v>1.1315528100461251E-4</v>
      </c>
      <c r="Y72">
        <v>1.5009029802684086E-4</v>
      </c>
      <c r="Z72">
        <v>2.3115515811884943E-4</v>
      </c>
      <c r="AA72">
        <v>1.64455191082966E-4</v>
      </c>
      <c r="AB72">
        <v>8.4481566017291962E-5</v>
      </c>
      <c r="AC72">
        <v>4.1941686705840664E-3</v>
      </c>
      <c r="AD72">
        <v>1.0976775092656209E-5</v>
      </c>
      <c r="AE72">
        <v>2.1894320785962316E-4</v>
      </c>
      <c r="AF72">
        <v>3.6549775111062796E-5</v>
      </c>
      <c r="AG72">
        <v>6.3068015414812434E-3</v>
      </c>
      <c r="AH72">
        <v>1.767958386198188E-2</v>
      </c>
      <c r="AI72">
        <v>7.2829856187751939E-4</v>
      </c>
      <c r="AJ72">
        <v>1.5328927137223634E-3</v>
      </c>
      <c r="AK72">
        <v>1.7487630790399835E-3</v>
      </c>
      <c r="AL72">
        <v>4.6474693879772428E-3</v>
      </c>
      <c r="AM72">
        <v>1.5754914367087174E-3</v>
      </c>
      <c r="AN72">
        <v>1.188327419241861E-4</v>
      </c>
      <c r="AO72">
        <v>9.4928983467264336E-3</v>
      </c>
      <c r="AP72">
        <v>1.4021050603799984E-3</v>
      </c>
      <c r="AQ72">
        <v>1.4171890109407195E-2</v>
      </c>
      <c r="AR72">
        <v>5.1151592619918401E-4</v>
      </c>
      <c r="AS72">
        <v>6.981693905400513E-3</v>
      </c>
      <c r="AT72">
        <v>1.7591351303010963E-3</v>
      </c>
      <c r="AU72">
        <v>4.462272438986932E-2</v>
      </c>
      <c r="AV72">
        <v>1.0874519257052608E-2</v>
      </c>
      <c r="AW72">
        <v>5.2278835143530541E-3</v>
      </c>
      <c r="AX72">
        <v>1.4249325243270246E-2</v>
      </c>
      <c r="AY72">
        <v>2.9055747450200662E-3</v>
      </c>
      <c r="AZ72">
        <v>5.9529640483501885E-4</v>
      </c>
      <c r="BA72">
        <v>3.0839024662685028E-2</v>
      </c>
      <c r="BB72">
        <v>3.8227930503808029E-3</v>
      </c>
      <c r="BC72">
        <v>7.2758167692863109E-3</v>
      </c>
      <c r="BD72">
        <v>2.2551707459526307E-3</v>
      </c>
      <c r="BE72">
        <v>1.0384137743095195E-3</v>
      </c>
      <c r="BF72">
        <v>1.0048038750649876E-3</v>
      </c>
      <c r="BG72">
        <v>9.7595703007621469E-4</v>
      </c>
      <c r="BH72">
        <v>2.5893260253750682E-3</v>
      </c>
      <c r="BI72">
        <v>5.0794746428061985E-3</v>
      </c>
      <c r="BJ72">
        <v>6.8660970519279915E-4</v>
      </c>
      <c r="BK72">
        <v>6.6130047190255366E-3</v>
      </c>
      <c r="BL72">
        <v>4.459862382992512E-3</v>
      </c>
      <c r="BM72">
        <v>1.1275868900473909E-3</v>
      </c>
      <c r="BN72">
        <v>3.0440235711513639E-3</v>
      </c>
      <c r="BO72">
        <v>8.3406456644153151E-3</v>
      </c>
      <c r="BP72">
        <v>1.110577225139432E-3</v>
      </c>
      <c r="BQ72">
        <v>5.8658601807337913E-3</v>
      </c>
      <c r="BR72">
        <v>1.0279528725345943E-2</v>
      </c>
      <c r="BS72">
        <v>5.7162891858481099E-2</v>
      </c>
      <c r="BT72">
        <v>1.0183389800555906</v>
      </c>
      <c r="BU72">
        <v>1.0295536427465345E-2</v>
      </c>
      <c r="BV72">
        <v>0.53022004617469043</v>
      </c>
      <c r="BW72">
        <v>5.8027680485319026E-2</v>
      </c>
      <c r="BX72">
        <v>2.2508630103527549E-2</v>
      </c>
      <c r="BY72">
        <v>2.3953113394803429E-3</v>
      </c>
      <c r="BZ72">
        <v>7.5180181029585605E-3</v>
      </c>
      <c r="CA72">
        <v>3.9168643532696223E-2</v>
      </c>
      <c r="CB72">
        <v>2.8262670081848568E-3</v>
      </c>
      <c r="CC72">
        <v>3.2720753699837135E-3</v>
      </c>
      <c r="CD72">
        <v>3.0726701833712002E-3</v>
      </c>
      <c r="CE72">
        <v>8.4988119607816576E-3</v>
      </c>
      <c r="CF72">
        <v>3.2838786696016926E-2</v>
      </c>
      <c r="CG72">
        <v>4.5980919824957084E-3</v>
      </c>
      <c r="CH72">
        <v>1.0821562242168711E-3</v>
      </c>
      <c r="CI72">
        <v>1.6191699549125279E-3</v>
      </c>
      <c r="CJ72">
        <v>7.1898908005209013E-3</v>
      </c>
      <c r="CK72">
        <v>1.6548783685862802E-2</v>
      </c>
      <c r="CL72">
        <v>2.2482305611227056E-6</v>
      </c>
      <c r="CM72">
        <v>3.9572482716353219E-2</v>
      </c>
      <c r="CN72">
        <v>4.2826891548076841E-3</v>
      </c>
      <c r="CO72">
        <v>2.8897817108642251E-2</v>
      </c>
      <c r="CP72">
        <v>1.5656770834277474E-2</v>
      </c>
      <c r="CQ72">
        <v>0</v>
      </c>
      <c r="CR72">
        <v>0</v>
      </c>
      <c r="CS72">
        <v>3.4765760085961876E-2</v>
      </c>
      <c r="CT72">
        <v>0.1361908029734849</v>
      </c>
      <c r="CU72">
        <v>1.4107214845173544E-2</v>
      </c>
      <c r="CV72">
        <v>3.3318489935636339E-2</v>
      </c>
      <c r="CW72">
        <v>1.2877886850093329E-2</v>
      </c>
      <c r="CX72">
        <v>1.599024222070515E-2</v>
      </c>
      <c r="CY72">
        <v>9.8409556290724815E-5</v>
      </c>
      <c r="CZ72">
        <v>5.6998357452704524E-3</v>
      </c>
      <c r="DA72">
        <v>2.2750957892835795E-5</v>
      </c>
      <c r="DB72">
        <v>1.1000839389300183E-3</v>
      </c>
      <c r="DC72">
        <v>2.4673560206569199E-4</v>
      </c>
      <c r="DD72">
        <v>5.8654980725819726E-4</v>
      </c>
      <c r="DE72">
        <v>4.160801243262087E-5</v>
      </c>
      <c r="DF72">
        <v>6.3682978186074715E-4</v>
      </c>
      <c r="DG72">
        <v>2.5361494365010351E-3</v>
      </c>
      <c r="DH72">
        <v>3.1928543036956539E-4</v>
      </c>
      <c r="DI72">
        <v>8.0072101496858564E-3</v>
      </c>
      <c r="DJ72">
        <v>1.0365437973901064E-2</v>
      </c>
      <c r="DK72">
        <v>8.6627342672867332E-4</v>
      </c>
      <c r="DL72">
        <v>2.5262870701136782E-3</v>
      </c>
    </row>
    <row r="73" spans="1:116" x14ac:dyDescent="0.4">
      <c r="A73">
        <v>72</v>
      </c>
      <c r="B73">
        <v>1.6800089858366779E-3</v>
      </c>
      <c r="C73">
        <v>4.2435510725002246E-4</v>
      </c>
      <c r="D73">
        <v>2.0462687487925297E-3</v>
      </c>
      <c r="E73">
        <v>1.3313292945261231E-4</v>
      </c>
      <c r="F73">
        <v>2.736040074965754E-3</v>
      </c>
      <c r="G73">
        <v>2.9740145313836004E-4</v>
      </c>
      <c r="H73">
        <v>1.1235407069449027E-3</v>
      </c>
      <c r="I73">
        <v>2.6250472145874925E-3</v>
      </c>
      <c r="J73">
        <v>3.8333355964404211E-3</v>
      </c>
      <c r="K73">
        <v>3.6267644900578777E-3</v>
      </c>
      <c r="L73">
        <v>6.2164281121981427E-3</v>
      </c>
      <c r="M73">
        <v>8.8864410080743122E-3</v>
      </c>
      <c r="N73">
        <v>3.3391225383321743E-3</v>
      </c>
      <c r="O73">
        <v>1.595475442449759E-3</v>
      </c>
      <c r="P73">
        <v>8.4430223368585675E-5</v>
      </c>
      <c r="Q73">
        <v>6.4587709952822973E-4</v>
      </c>
      <c r="R73">
        <v>1.1912723888936494E-4</v>
      </c>
      <c r="S73">
        <v>1.7626186406424294E-4</v>
      </c>
      <c r="T73">
        <v>1.9986834879844208E-4</v>
      </c>
      <c r="U73">
        <v>3.3512788019255817E-4</v>
      </c>
      <c r="V73">
        <v>5.836908235287556E-4</v>
      </c>
      <c r="W73">
        <v>6.9483425180155072E-4</v>
      </c>
      <c r="X73">
        <v>1.0202571158892645E-4</v>
      </c>
      <c r="Y73">
        <v>1.3779349264379808E-4</v>
      </c>
      <c r="Z73">
        <v>1.6980389667900673E-4</v>
      </c>
      <c r="AA73">
        <v>9.3063928540697809E-5</v>
      </c>
      <c r="AB73">
        <v>5.0173417157498739E-5</v>
      </c>
      <c r="AC73">
        <v>7.3484305374695187E-4</v>
      </c>
      <c r="AD73">
        <v>3.9317085640355213E-6</v>
      </c>
      <c r="AE73">
        <v>1.3521852329292347E-4</v>
      </c>
      <c r="AF73">
        <v>2.3277138686324202E-5</v>
      </c>
      <c r="AG73">
        <v>4.749245758507689E-3</v>
      </c>
      <c r="AH73">
        <v>8.1663303021834339E-3</v>
      </c>
      <c r="AI73">
        <v>1.0086203036351561E-3</v>
      </c>
      <c r="AJ73">
        <v>2.0161653661634727E-3</v>
      </c>
      <c r="AK73">
        <v>1.7209512087311804E-3</v>
      </c>
      <c r="AL73">
        <v>4.5790757996987215E-3</v>
      </c>
      <c r="AM73">
        <v>7.0395207492787097E-4</v>
      </c>
      <c r="AN73">
        <v>1.1522027896082456E-4</v>
      </c>
      <c r="AO73">
        <v>6.795274788127509E-3</v>
      </c>
      <c r="AP73">
        <v>4.5846850979682711E-4</v>
      </c>
      <c r="AQ73">
        <v>1.116656675238511E-2</v>
      </c>
      <c r="AR73">
        <v>3.818974790435923E-4</v>
      </c>
      <c r="AS73">
        <v>3.2138744848046815E-3</v>
      </c>
      <c r="AT73">
        <v>1.3609016628304113E-3</v>
      </c>
      <c r="AU73">
        <v>1.3865447751748916E-2</v>
      </c>
      <c r="AV73">
        <v>4.9803702380915764E-3</v>
      </c>
      <c r="AW73">
        <v>3.7569639251371738E-3</v>
      </c>
      <c r="AX73">
        <v>1.0197320539835799E-2</v>
      </c>
      <c r="AY73">
        <v>2.5117651014736051E-3</v>
      </c>
      <c r="AZ73">
        <v>5.0418224587225262E-4</v>
      </c>
      <c r="BA73">
        <v>1.9264329045238449E-2</v>
      </c>
      <c r="BB73">
        <v>2.6359211408093232E-3</v>
      </c>
      <c r="BC73">
        <v>5.7918934173837961E-3</v>
      </c>
      <c r="BD73">
        <v>1.9187272639266406E-3</v>
      </c>
      <c r="BE73">
        <v>1.4961730338002349E-3</v>
      </c>
      <c r="BF73">
        <v>3.0685237966193591E-3</v>
      </c>
      <c r="BG73">
        <v>8.7881268777300194E-4</v>
      </c>
      <c r="BH73">
        <v>2.0568048384677429E-3</v>
      </c>
      <c r="BI73">
        <v>3.1409354989433698E-3</v>
      </c>
      <c r="BJ73">
        <v>3.0409473168211884E-4</v>
      </c>
      <c r="BK73">
        <v>4.6307389610917449E-3</v>
      </c>
      <c r="BL73">
        <v>1.5992841200197492E-3</v>
      </c>
      <c r="BM73">
        <v>8.057614357575648E-4</v>
      </c>
      <c r="BN73">
        <v>2.7990556709617891E-3</v>
      </c>
      <c r="BO73">
        <v>7.6972494815603356E-3</v>
      </c>
      <c r="BP73">
        <v>8.6641113003629671E-4</v>
      </c>
      <c r="BQ73">
        <v>4.9540341108332189E-3</v>
      </c>
      <c r="BR73">
        <v>1.1920564421285255E-2</v>
      </c>
      <c r="BS73">
        <v>3.4326158602524748E-2</v>
      </c>
      <c r="BT73">
        <v>1.4908522878779312E-2</v>
      </c>
      <c r="BU73">
        <v>1.0064680954493161</v>
      </c>
      <c r="BV73">
        <v>0.29172876292633987</v>
      </c>
      <c r="BW73">
        <v>3.8848125058228225E-2</v>
      </c>
      <c r="BX73">
        <v>1.5960012012332669E-2</v>
      </c>
      <c r="BY73">
        <v>1.962619248001556E-3</v>
      </c>
      <c r="BZ73">
        <v>6.8814427933982158E-3</v>
      </c>
      <c r="CA73">
        <v>2.7054497619327114E-2</v>
      </c>
      <c r="CB73">
        <v>2.3707256471789829E-3</v>
      </c>
      <c r="CC73">
        <v>2.6961715994001643E-3</v>
      </c>
      <c r="CD73">
        <v>2.6349631420226199E-3</v>
      </c>
      <c r="CE73">
        <v>6.6482438641860238E-3</v>
      </c>
      <c r="CF73">
        <v>2.9025143588682623E-2</v>
      </c>
      <c r="CG73">
        <v>4.0656377073455974E-3</v>
      </c>
      <c r="CH73">
        <v>1.119944292683362E-3</v>
      </c>
      <c r="CI73">
        <v>1.4581308761585812E-3</v>
      </c>
      <c r="CJ73">
        <v>5.8848195940062803E-3</v>
      </c>
      <c r="CK73">
        <v>1.2607218024407786E-2</v>
      </c>
      <c r="CL73">
        <v>1.873365408157305E-6</v>
      </c>
      <c r="CM73">
        <v>2.9186636373969701E-2</v>
      </c>
      <c r="CN73">
        <v>3.4868426741408256E-3</v>
      </c>
      <c r="CO73">
        <v>2.0911114218471499E-2</v>
      </c>
      <c r="CP73">
        <v>2.4736092467982952E-2</v>
      </c>
      <c r="CQ73">
        <v>0</v>
      </c>
      <c r="CR73">
        <v>0</v>
      </c>
      <c r="CS73">
        <v>3.5643374626172807E-2</v>
      </c>
      <c r="CT73">
        <v>0.18472515377343313</v>
      </c>
      <c r="CU73">
        <v>1.1833096929692021E-2</v>
      </c>
      <c r="CV73">
        <v>4.0435634271383053E-2</v>
      </c>
      <c r="CW73">
        <v>1.0769944294207953E-2</v>
      </c>
      <c r="CX73">
        <v>1.1810208594487817E-2</v>
      </c>
      <c r="CY73">
        <v>8.3229544457047601E-5</v>
      </c>
      <c r="CZ73">
        <v>4.5375471213358444E-3</v>
      </c>
      <c r="DA73">
        <v>1.739495106053009E-5</v>
      </c>
      <c r="DB73">
        <v>9.9274949948527391E-4</v>
      </c>
      <c r="DC73">
        <v>2.4021045809110374E-4</v>
      </c>
      <c r="DD73">
        <v>4.9967303403103012E-4</v>
      </c>
      <c r="DE73">
        <v>3.6746229158812515E-5</v>
      </c>
      <c r="DF73">
        <v>6.8029664923374234E-4</v>
      </c>
      <c r="DG73">
        <v>2.0580314030601379E-3</v>
      </c>
      <c r="DH73">
        <v>2.648215013387942E-4</v>
      </c>
      <c r="DI73">
        <v>7.0803675993991412E-3</v>
      </c>
      <c r="DJ73">
        <v>1.0153147998520998E-2</v>
      </c>
      <c r="DK73">
        <v>1.1890680553283928E-3</v>
      </c>
      <c r="DL73">
        <v>1.5007683673354819E-3</v>
      </c>
    </row>
    <row r="74" spans="1:116" x14ac:dyDescent="0.4">
      <c r="A74">
        <v>73</v>
      </c>
      <c r="B74">
        <v>2.3928562453941209E-3</v>
      </c>
      <c r="C74">
        <v>6.3600491489130813E-4</v>
      </c>
      <c r="D74">
        <v>3.7917135763477282E-3</v>
      </c>
      <c r="E74">
        <v>2.0741057541692314E-4</v>
      </c>
      <c r="F74">
        <v>5.2503744047347764E-3</v>
      </c>
      <c r="G74">
        <v>2.9037728449649643E-4</v>
      </c>
      <c r="H74">
        <v>1.8759983054439553E-3</v>
      </c>
      <c r="I74">
        <v>3.0726462913398152E-3</v>
      </c>
      <c r="J74">
        <v>4.6825333849810479E-3</v>
      </c>
      <c r="K74">
        <v>4.4070143886601838E-3</v>
      </c>
      <c r="L74">
        <v>7.9177813417349811E-3</v>
      </c>
      <c r="M74">
        <v>1.7562616033244636E-2</v>
      </c>
      <c r="N74">
        <v>3.7790694175148763E-3</v>
      </c>
      <c r="O74">
        <v>2.4234984567312861E-3</v>
      </c>
      <c r="P74">
        <v>1.0879238515449434E-4</v>
      </c>
      <c r="Q74">
        <v>7.2634593788434179E-4</v>
      </c>
      <c r="R74">
        <v>1.5882125415001602E-4</v>
      </c>
      <c r="S74">
        <v>2.1081862846458019E-4</v>
      </c>
      <c r="T74">
        <v>2.9679549144884807E-4</v>
      </c>
      <c r="U74">
        <v>5.0496713108797245E-4</v>
      </c>
      <c r="V74">
        <v>6.7258130811678188E-4</v>
      </c>
      <c r="W74">
        <v>1.0241187690944178E-3</v>
      </c>
      <c r="X74">
        <v>1.1816397897276653E-4</v>
      </c>
      <c r="Y74">
        <v>2.1434902226272163E-4</v>
      </c>
      <c r="Z74">
        <v>2.3497459653921491E-4</v>
      </c>
      <c r="AA74">
        <v>1.5132325849063206E-4</v>
      </c>
      <c r="AB74">
        <v>7.0300664930235968E-5</v>
      </c>
      <c r="AC74">
        <v>1.6119524236612201E-3</v>
      </c>
      <c r="AD74">
        <v>5.9776265069363326E-6</v>
      </c>
      <c r="AE74">
        <v>1.9221951588079453E-4</v>
      </c>
      <c r="AF74">
        <v>3.3493642554808141E-5</v>
      </c>
      <c r="AG74">
        <v>9.4188989380259523E-3</v>
      </c>
      <c r="AH74">
        <v>1.5057993864502673E-2</v>
      </c>
      <c r="AI74">
        <v>7.0474582569924238E-4</v>
      </c>
      <c r="AJ74">
        <v>1.3626656054563577E-3</v>
      </c>
      <c r="AK74">
        <v>1.5692391987774501E-3</v>
      </c>
      <c r="AL74">
        <v>5.4444153376385206E-3</v>
      </c>
      <c r="AM74">
        <v>6.2685442751704383E-4</v>
      </c>
      <c r="AN74">
        <v>6.9541455882467712E-5</v>
      </c>
      <c r="AO74">
        <v>1.1850592732142517E-2</v>
      </c>
      <c r="AP74">
        <v>6.3902994687456015E-4</v>
      </c>
      <c r="AQ74">
        <v>1.8518578583338718E-2</v>
      </c>
      <c r="AR74">
        <v>3.7045903739005217E-4</v>
      </c>
      <c r="AS74">
        <v>5.7257041957165895E-3</v>
      </c>
      <c r="AT74">
        <v>3.5894789734123556E-3</v>
      </c>
      <c r="AU74">
        <v>2.1656338332669663E-2</v>
      </c>
      <c r="AV74">
        <v>1.0224823266205559E-2</v>
      </c>
      <c r="AW74">
        <v>4.4056973597244552E-3</v>
      </c>
      <c r="AX74">
        <v>1.8464009956967852E-2</v>
      </c>
      <c r="AY74">
        <v>1.9880598760397944E-3</v>
      </c>
      <c r="AZ74">
        <v>5.1402907844447785E-4</v>
      </c>
      <c r="BA74">
        <v>2.2845782763941131E-2</v>
      </c>
      <c r="BB74">
        <v>2.3748661106636824E-3</v>
      </c>
      <c r="BC74">
        <v>7.7679673097937807E-3</v>
      </c>
      <c r="BD74">
        <v>1.9023755264236965E-3</v>
      </c>
      <c r="BE74">
        <v>7.1928605570397753E-4</v>
      </c>
      <c r="BF74">
        <v>8.3130621503601783E-4</v>
      </c>
      <c r="BG74">
        <v>7.7842339220200848E-4</v>
      </c>
      <c r="BH74">
        <v>1.8565358610393864E-3</v>
      </c>
      <c r="BI74">
        <v>3.2788601548519557E-3</v>
      </c>
      <c r="BJ74">
        <v>6.2373334234091821E-4</v>
      </c>
      <c r="BK74">
        <v>4.8688377526718762E-3</v>
      </c>
      <c r="BL74">
        <v>2.4522261793133186E-3</v>
      </c>
      <c r="BM74">
        <v>9.5541340093476413E-4</v>
      </c>
      <c r="BN74">
        <v>3.0610146560881499E-3</v>
      </c>
      <c r="BO74">
        <v>8.4460593555096657E-3</v>
      </c>
      <c r="BP74">
        <v>1.1273525835969037E-3</v>
      </c>
      <c r="BQ74">
        <v>6.8082228582195268E-3</v>
      </c>
      <c r="BR74">
        <v>1.1949834669219736E-2</v>
      </c>
      <c r="BS74">
        <v>4.2342015195814278E-2</v>
      </c>
      <c r="BT74">
        <v>1.4622555814574034E-2</v>
      </c>
      <c r="BU74">
        <v>8.1956808312302568E-3</v>
      </c>
      <c r="BV74">
        <v>1.3868294829158987</v>
      </c>
      <c r="BW74">
        <v>5.3908975520242076E-2</v>
      </c>
      <c r="BX74">
        <v>2.3520597855066005E-2</v>
      </c>
      <c r="BY74">
        <v>5.0218907864789464E-3</v>
      </c>
      <c r="BZ74">
        <v>1.0955106320935649E-2</v>
      </c>
      <c r="CA74">
        <v>3.6259404281200086E-2</v>
      </c>
      <c r="CB74">
        <v>2.466825810302145E-3</v>
      </c>
      <c r="CC74">
        <v>2.4923773349696272E-3</v>
      </c>
      <c r="CD74">
        <v>2.3452064853233881E-3</v>
      </c>
      <c r="CE74">
        <v>6.4529816836250376E-3</v>
      </c>
      <c r="CF74">
        <v>2.1988701350856042E-2</v>
      </c>
      <c r="CG74">
        <v>4.3536072011308574E-3</v>
      </c>
      <c r="CH74">
        <v>1.3018709624077951E-3</v>
      </c>
      <c r="CI74">
        <v>2.2494237780070611E-3</v>
      </c>
      <c r="CJ74">
        <v>6.0693787895175254E-3</v>
      </c>
      <c r="CK74">
        <v>1.189522439284136E-2</v>
      </c>
      <c r="CL74">
        <v>1.8527261986242277E-6</v>
      </c>
      <c r="CM74">
        <v>2.7673651668485986E-2</v>
      </c>
      <c r="CN74">
        <v>4.1621654492442449E-3</v>
      </c>
      <c r="CO74">
        <v>3.2489756299142129E-2</v>
      </c>
      <c r="CP74">
        <v>2.0958749005563805E-2</v>
      </c>
      <c r="CQ74">
        <v>0</v>
      </c>
      <c r="CR74">
        <v>0</v>
      </c>
      <c r="CS74">
        <v>4.5237418123768865E-2</v>
      </c>
      <c r="CT74">
        <v>0.10179932358263784</v>
      </c>
      <c r="CU74">
        <v>1.1614937327873691E-2</v>
      </c>
      <c r="CV74">
        <v>3.3658040436397134E-2</v>
      </c>
      <c r="CW74">
        <v>1.3843624718477485E-2</v>
      </c>
      <c r="CX74">
        <v>8.0168695799034632E-3</v>
      </c>
      <c r="CY74">
        <v>7.862445271052106E-5</v>
      </c>
      <c r="CZ74">
        <v>5.1275306399917878E-3</v>
      </c>
      <c r="DA74">
        <v>1.9757900241556157E-5</v>
      </c>
      <c r="DB74">
        <v>1.0920041436902846E-3</v>
      </c>
      <c r="DC74">
        <v>2.685358075104091E-4</v>
      </c>
      <c r="DD74">
        <v>5.4613180199174075E-4</v>
      </c>
      <c r="DE74">
        <v>3.3842433571468088E-5</v>
      </c>
      <c r="DF74">
        <v>6.2162269755416792E-4</v>
      </c>
      <c r="DG74">
        <v>1.9650381404572388E-3</v>
      </c>
      <c r="DH74">
        <v>4.0553420641079355E-4</v>
      </c>
      <c r="DI74">
        <v>1.2299995947089927E-2</v>
      </c>
      <c r="DJ74">
        <v>1.0068352773105957E-2</v>
      </c>
      <c r="DK74">
        <v>7.7229449422869722E-4</v>
      </c>
      <c r="DL74">
        <v>1.0017978100677191E-3</v>
      </c>
    </row>
    <row r="75" spans="1:116" x14ac:dyDescent="0.4">
      <c r="A75">
        <v>74</v>
      </c>
      <c r="B75">
        <v>5.3821017123727791E-3</v>
      </c>
      <c r="C75">
        <v>2.0771917697370622E-3</v>
      </c>
      <c r="D75">
        <v>2.0069099948041937E-3</v>
      </c>
      <c r="E75">
        <v>2.6303761700819598E-4</v>
      </c>
      <c r="F75">
        <v>5.540921181589484E-4</v>
      </c>
      <c r="G75">
        <v>3.1540407146413217E-4</v>
      </c>
      <c r="H75">
        <v>9.3604110431764922E-4</v>
      </c>
      <c r="I75">
        <v>1.6045680901608198E-3</v>
      </c>
      <c r="J75">
        <v>2.128641133402566E-3</v>
      </c>
      <c r="K75">
        <v>3.407893994339265E-3</v>
      </c>
      <c r="L75">
        <v>1.5754120011205121E-3</v>
      </c>
      <c r="M75">
        <v>1.2500515473326933E-3</v>
      </c>
      <c r="N75">
        <v>2.2967066411183237E-3</v>
      </c>
      <c r="O75">
        <v>6.4713014671171363E-3</v>
      </c>
      <c r="P75">
        <v>2.9790609622461369E-4</v>
      </c>
      <c r="Q75">
        <v>7.3200824793116077E-4</v>
      </c>
      <c r="R75">
        <v>1.5854407132341925E-4</v>
      </c>
      <c r="S75">
        <v>9.9394312614860123E-5</v>
      </c>
      <c r="T75">
        <v>2.1908041028611744E-4</v>
      </c>
      <c r="U75">
        <v>5.2677551778236619E-4</v>
      </c>
      <c r="V75">
        <v>5.1579590023407803E-4</v>
      </c>
      <c r="W75">
        <v>9.6801043577452741E-4</v>
      </c>
      <c r="X75">
        <v>6.6567579779087642E-5</v>
      </c>
      <c r="Y75">
        <v>1.3768532059697772E-4</v>
      </c>
      <c r="Z75">
        <v>1.0668312113945498E-4</v>
      </c>
      <c r="AA75">
        <v>3.4106585959735569E-5</v>
      </c>
      <c r="AB75">
        <v>8.1640241027309667E-4</v>
      </c>
      <c r="AC75">
        <v>2.5028501276222611E-4</v>
      </c>
      <c r="AD75">
        <v>2.9631444408426528E-6</v>
      </c>
      <c r="AE75">
        <v>1.5083809162665156E-4</v>
      </c>
      <c r="AF75">
        <v>2.5899133172614358E-5</v>
      </c>
      <c r="AG75">
        <v>9.2969017520846367E-4</v>
      </c>
      <c r="AH75">
        <v>1.0535302760008814E-3</v>
      </c>
      <c r="AI75">
        <v>1.7636224537396915E-3</v>
      </c>
      <c r="AJ75">
        <v>3.3985368763467041E-3</v>
      </c>
      <c r="AK75">
        <v>1.7204029184282321E-3</v>
      </c>
      <c r="AL75">
        <v>2.2179317531459512E-3</v>
      </c>
      <c r="AM75">
        <v>3.2949974582332419E-4</v>
      </c>
      <c r="AN75">
        <v>7.9773988254270285E-5</v>
      </c>
      <c r="AO75">
        <v>2.2159150427970039E-3</v>
      </c>
      <c r="AP75">
        <v>6.9076308606829729E-4</v>
      </c>
      <c r="AQ75">
        <v>3.5582693869376904E-3</v>
      </c>
      <c r="AR75">
        <v>7.8400121449057308E-4</v>
      </c>
      <c r="AS75">
        <v>1.589487402384979E-3</v>
      </c>
      <c r="AT75">
        <v>1.7219083359029975E-4</v>
      </c>
      <c r="AU75">
        <v>1.1803123335398411E-3</v>
      </c>
      <c r="AV75">
        <v>5.3762917595126026E-4</v>
      </c>
      <c r="AW75">
        <v>2.5704199703606158E-4</v>
      </c>
      <c r="AX75">
        <v>1.514317397142802E-3</v>
      </c>
      <c r="AY75">
        <v>6.8778564800905202E-4</v>
      </c>
      <c r="AZ75">
        <v>2.0163536476313062E-4</v>
      </c>
      <c r="BA75">
        <v>2.5806643225622602E-3</v>
      </c>
      <c r="BB75">
        <v>4.5190707465838639E-4</v>
      </c>
      <c r="BC75">
        <v>1.2980888059957445E-3</v>
      </c>
      <c r="BD75">
        <v>1.2757700542824809E-3</v>
      </c>
      <c r="BE75">
        <v>1.330614937476047E-3</v>
      </c>
      <c r="BF75">
        <v>1.6797467032885066E-3</v>
      </c>
      <c r="BG75">
        <v>1.292692254555284E-3</v>
      </c>
      <c r="BH75">
        <v>1.4538097802175931E-3</v>
      </c>
      <c r="BI75">
        <v>7.3751339327999253E-4</v>
      </c>
      <c r="BJ75">
        <v>1.3967848951997004E-4</v>
      </c>
      <c r="BK75">
        <v>3.1021051582269298E-3</v>
      </c>
      <c r="BL75">
        <v>4.9852951719349284E-4</v>
      </c>
      <c r="BM75">
        <v>3.2998495524976657E-4</v>
      </c>
      <c r="BN75">
        <v>3.3863272720226381E-3</v>
      </c>
      <c r="BO75">
        <v>9.5742106291113165E-3</v>
      </c>
      <c r="BP75">
        <v>6.0424665804964062E-4</v>
      </c>
      <c r="BQ75">
        <v>2.9281823450553394E-3</v>
      </c>
      <c r="BR75">
        <v>8.7110635531454234E-3</v>
      </c>
      <c r="BS75">
        <v>6.8843002765771851E-3</v>
      </c>
      <c r="BT75">
        <v>5.4961825904594674E-3</v>
      </c>
      <c r="BU75">
        <v>3.6907109888709541E-3</v>
      </c>
      <c r="BV75">
        <v>4.5542524902647756E-2</v>
      </c>
      <c r="BW75">
        <v>1.0358749198647064</v>
      </c>
      <c r="BX75">
        <v>1.804575202350707E-2</v>
      </c>
      <c r="BY75">
        <v>1.7530345966549818E-3</v>
      </c>
      <c r="BZ75">
        <v>5.9728443480155467E-3</v>
      </c>
      <c r="CA75">
        <v>4.3083510643264336E-2</v>
      </c>
      <c r="CB75">
        <v>8.6275778195173923E-3</v>
      </c>
      <c r="CC75">
        <v>1.0449119318680863E-2</v>
      </c>
      <c r="CD75">
        <v>5.4927812980393054E-3</v>
      </c>
      <c r="CE75">
        <v>9.0978859276522866E-3</v>
      </c>
      <c r="CF75">
        <v>5.9036535321130068E-2</v>
      </c>
      <c r="CG75">
        <v>7.0993337021209302E-3</v>
      </c>
      <c r="CH75">
        <v>1.0743107339923547E-3</v>
      </c>
      <c r="CI75">
        <v>1.9682322027557769E-3</v>
      </c>
      <c r="CJ75">
        <v>1.0675651125658811E-2</v>
      </c>
      <c r="CK75">
        <v>1.8854215403715353E-2</v>
      </c>
      <c r="CL75">
        <v>2.1785799281434046E-6</v>
      </c>
      <c r="CM75">
        <v>3.6196916084781608E-2</v>
      </c>
      <c r="CN75">
        <v>3.4679284372511805E-3</v>
      </c>
      <c r="CO75">
        <v>2.6303710681649956E-2</v>
      </c>
      <c r="CP75">
        <v>1.0405028929757663E-2</v>
      </c>
      <c r="CQ75">
        <v>0</v>
      </c>
      <c r="CR75">
        <v>0</v>
      </c>
      <c r="CS75">
        <v>7.613253045903387E-2</v>
      </c>
      <c r="CT75">
        <v>9.8328582615489754E-2</v>
      </c>
      <c r="CU75">
        <v>1.8204427448976317E-2</v>
      </c>
      <c r="CV75">
        <v>3.4523743901812572E-2</v>
      </c>
      <c r="CW75">
        <v>1.5926555902368734E-2</v>
      </c>
      <c r="CX75">
        <v>6.3285804367665737E-3</v>
      </c>
      <c r="CY75">
        <v>1.3009730203204382E-4</v>
      </c>
      <c r="CZ75">
        <v>3.5605469746148536E-3</v>
      </c>
      <c r="DA75">
        <v>2.1496892470173609E-5</v>
      </c>
      <c r="DB75">
        <v>9.1666228156320401E-4</v>
      </c>
      <c r="DC75">
        <v>2.1488075545630648E-4</v>
      </c>
      <c r="DD75">
        <v>4.5398989285894787E-4</v>
      </c>
      <c r="DE75">
        <v>4.9860508585208507E-5</v>
      </c>
      <c r="DF75">
        <v>6.4690697807709852E-4</v>
      </c>
      <c r="DG75">
        <v>2.78727082618342E-3</v>
      </c>
      <c r="DH75">
        <v>1.6682402546715081E-4</v>
      </c>
      <c r="DI75">
        <v>7.7184020478111137E-3</v>
      </c>
      <c r="DJ75">
        <v>1.1015484255040427E-2</v>
      </c>
      <c r="DK75">
        <v>9.3238463394828392E-4</v>
      </c>
      <c r="DL75">
        <v>2.3713396274420496E-4</v>
      </c>
    </row>
    <row r="76" spans="1:116" x14ac:dyDescent="0.4">
      <c r="A76">
        <v>75</v>
      </c>
      <c r="B76">
        <v>7.9457903961907897E-3</v>
      </c>
      <c r="C76">
        <v>3.465152023886238E-3</v>
      </c>
      <c r="D76">
        <v>6.158168347290667E-3</v>
      </c>
      <c r="E76">
        <v>3.0281842609640483E-3</v>
      </c>
      <c r="F76">
        <v>4.4743857791213317E-4</v>
      </c>
      <c r="G76">
        <v>3.3765166712936014E-3</v>
      </c>
      <c r="H76">
        <v>2.0055627509912863E-3</v>
      </c>
      <c r="I76">
        <v>1.3169510807712103E-3</v>
      </c>
      <c r="J76">
        <v>1.9242489226111972E-3</v>
      </c>
      <c r="K76">
        <v>1.5124069167424591E-3</v>
      </c>
      <c r="L76">
        <v>1.3066116058094146E-3</v>
      </c>
      <c r="M76">
        <v>1.2692555288734584E-3</v>
      </c>
      <c r="N76">
        <v>1.1961518502316226E-3</v>
      </c>
      <c r="O76">
        <v>4.716040049002725E-3</v>
      </c>
      <c r="P76">
        <v>2.7560305506617018E-4</v>
      </c>
      <c r="Q76">
        <v>2.6409379594592762E-3</v>
      </c>
      <c r="R76">
        <v>4.4238474380469279E-4</v>
      </c>
      <c r="S76">
        <v>2.344129141560682E-4</v>
      </c>
      <c r="T76">
        <v>1.3535054880278034E-3</v>
      </c>
      <c r="U76">
        <v>1.4854242882179193E-3</v>
      </c>
      <c r="V76">
        <v>1.2555982208803452E-3</v>
      </c>
      <c r="W76">
        <v>3.229181187111622E-3</v>
      </c>
      <c r="X76">
        <v>8.1221811710648607E-5</v>
      </c>
      <c r="Y76">
        <v>1.4686139883714853E-4</v>
      </c>
      <c r="Z76">
        <v>9.4161316804307419E-5</v>
      </c>
      <c r="AA76">
        <v>3.1679317820915621E-5</v>
      </c>
      <c r="AB76">
        <v>3.9811553291807561E-5</v>
      </c>
      <c r="AC76">
        <v>2.5284533135679814E-4</v>
      </c>
      <c r="AD76">
        <v>7.036021542630564E-6</v>
      </c>
      <c r="AE76">
        <v>1.0665843221130546E-4</v>
      </c>
      <c r="AF76">
        <v>1.8464088030828769E-5</v>
      </c>
      <c r="AG76">
        <v>7.230532326389891E-4</v>
      </c>
      <c r="AH76">
        <v>7.9709423769094769E-4</v>
      </c>
      <c r="AI76">
        <v>1.3580292206208963E-3</v>
      </c>
      <c r="AJ76">
        <v>2.8705703161148849E-3</v>
      </c>
      <c r="AK76">
        <v>3.1405824363285903E-3</v>
      </c>
      <c r="AL76">
        <v>1.8367633427469783E-3</v>
      </c>
      <c r="AM76">
        <v>2.8353329830157955E-4</v>
      </c>
      <c r="AN76">
        <v>8.5948474616716626E-5</v>
      </c>
      <c r="AO76">
        <v>1.6854721194072154E-3</v>
      </c>
      <c r="AP76">
        <v>4.5459071601051753E-4</v>
      </c>
      <c r="AQ76">
        <v>2.5654933452867899E-3</v>
      </c>
      <c r="AR76">
        <v>2.450057550049138E-4</v>
      </c>
      <c r="AS76">
        <v>5.957454268774228E-4</v>
      </c>
      <c r="AT76">
        <v>1.2777812989315856E-4</v>
      </c>
      <c r="AU76">
        <v>8.5540203325366914E-4</v>
      </c>
      <c r="AV76">
        <v>3.9948172124645051E-4</v>
      </c>
      <c r="AW76">
        <v>1.9079975328655416E-4</v>
      </c>
      <c r="AX76">
        <v>1.2435802013217696E-3</v>
      </c>
      <c r="AY76">
        <v>7.141368898020172E-4</v>
      </c>
      <c r="AZ76">
        <v>1.7369096982117359E-4</v>
      </c>
      <c r="BA76">
        <v>2.5993836477080719E-3</v>
      </c>
      <c r="BB76">
        <v>6.6041403530629772E-4</v>
      </c>
      <c r="BC76">
        <v>1.3479046092723793E-3</v>
      </c>
      <c r="BD76">
        <v>1.1569845504973621E-3</v>
      </c>
      <c r="BE76">
        <v>1.1035351011011258E-3</v>
      </c>
      <c r="BF76">
        <v>1.1262936799721712E-3</v>
      </c>
      <c r="BG76">
        <v>1.1143341936090986E-3</v>
      </c>
      <c r="BH76">
        <v>1.0547907089126145E-3</v>
      </c>
      <c r="BI76">
        <v>6.3153212711707085E-4</v>
      </c>
      <c r="BJ76">
        <v>1.5078586179074991E-4</v>
      </c>
      <c r="BK76">
        <v>2.0261162070344257E-3</v>
      </c>
      <c r="BL76">
        <v>6.1232145031641944E-4</v>
      </c>
      <c r="BM76">
        <v>4.7841290935852706E-4</v>
      </c>
      <c r="BN76">
        <v>5.6301738374189281E-3</v>
      </c>
      <c r="BO76">
        <v>1.553204156448702E-2</v>
      </c>
      <c r="BP76">
        <v>5.4337129345255995E-4</v>
      </c>
      <c r="BQ76">
        <v>2.7324863091650517E-3</v>
      </c>
      <c r="BR76">
        <v>5.2046508115398942E-3</v>
      </c>
      <c r="BS76">
        <v>4.616378726171432E-3</v>
      </c>
      <c r="BT76">
        <v>4.2000932394498838E-3</v>
      </c>
      <c r="BU76">
        <v>2.4253026892572483E-3</v>
      </c>
      <c r="BV76">
        <v>3.0625714653214998E-2</v>
      </c>
      <c r="BW76">
        <v>3.2679473721897966E-2</v>
      </c>
      <c r="BX76">
        <v>1.0226878127694536</v>
      </c>
      <c r="BY76">
        <v>1.4946156495576754E-3</v>
      </c>
      <c r="BZ76">
        <v>6.3152801712014293E-3</v>
      </c>
      <c r="CA76">
        <v>2.8439221386104368E-2</v>
      </c>
      <c r="CB76">
        <v>1.730465008130175E-3</v>
      </c>
      <c r="CC76">
        <v>1.7845893295993396E-3</v>
      </c>
      <c r="CD76">
        <v>3.2023630213487168E-3</v>
      </c>
      <c r="CE76">
        <v>8.5226639580849167E-3</v>
      </c>
      <c r="CF76">
        <v>1.822308670683831E-2</v>
      </c>
      <c r="CG76">
        <v>8.2840337286470347E-3</v>
      </c>
      <c r="CH76">
        <v>1.7477729253508277E-3</v>
      </c>
      <c r="CI76">
        <v>4.2839663679742615E-3</v>
      </c>
      <c r="CJ76">
        <v>1.435230673844809E-2</v>
      </c>
      <c r="CK76">
        <v>2.4957913242920508E-2</v>
      </c>
      <c r="CL76">
        <v>1.9990336696383298E-6</v>
      </c>
      <c r="CM76">
        <v>2.9041934832774261E-2</v>
      </c>
      <c r="CN76">
        <v>3.3285081342271428E-3</v>
      </c>
      <c r="CO76">
        <v>2.5323240454746876E-2</v>
      </c>
      <c r="CP76">
        <v>9.5656971917242335E-3</v>
      </c>
      <c r="CQ76">
        <v>0</v>
      </c>
      <c r="CR76">
        <v>0</v>
      </c>
      <c r="CS76">
        <v>7.5333851653340847E-2</v>
      </c>
      <c r="CT76">
        <v>0.11376584773818635</v>
      </c>
      <c r="CU76">
        <v>1.5605835573603797E-2</v>
      </c>
      <c r="CV76">
        <v>3.3635207076328701E-2</v>
      </c>
      <c r="CW76">
        <v>9.7834865642541912E-3</v>
      </c>
      <c r="CX76">
        <v>6.9924340890216352E-3</v>
      </c>
      <c r="CY76">
        <v>1.1807280964544458E-4</v>
      </c>
      <c r="CZ76">
        <v>3.4921520960421921E-3</v>
      </c>
      <c r="DA76">
        <v>2.2179033856690677E-5</v>
      </c>
      <c r="DB76">
        <v>8.3239949391845762E-4</v>
      </c>
      <c r="DC76">
        <v>1.9088738206938903E-4</v>
      </c>
      <c r="DD76">
        <v>4.4393097842917946E-4</v>
      </c>
      <c r="DE76">
        <v>4.5846382578860798E-5</v>
      </c>
      <c r="DF76">
        <v>7.8311692570645099E-4</v>
      </c>
      <c r="DG76">
        <v>2.7803268761055215E-3</v>
      </c>
      <c r="DH76">
        <v>1.6973562535825849E-4</v>
      </c>
      <c r="DI76">
        <v>5.2152102162000072E-3</v>
      </c>
      <c r="DJ76">
        <v>1.066931424924426E-2</v>
      </c>
      <c r="DK76">
        <v>1.7874527178320021E-3</v>
      </c>
      <c r="DL76">
        <v>2.9849159467718072E-4</v>
      </c>
    </row>
    <row r="77" spans="1:116" x14ac:dyDescent="0.4">
      <c r="A77">
        <v>76</v>
      </c>
      <c r="B77">
        <v>1.5535543127226386E-2</v>
      </c>
      <c r="C77">
        <v>7.0468127749073453E-3</v>
      </c>
      <c r="D77">
        <v>1.8972579164742275E-2</v>
      </c>
      <c r="E77">
        <v>9.0540099254058561E-3</v>
      </c>
      <c r="F77">
        <v>5.853514233815436E-4</v>
      </c>
      <c r="G77">
        <v>1.4007997066044651E-3</v>
      </c>
      <c r="H77">
        <v>4.0855548909005512E-3</v>
      </c>
      <c r="I77">
        <v>1.9934404187506847E-3</v>
      </c>
      <c r="J77">
        <v>8.8832068918096741E-3</v>
      </c>
      <c r="K77">
        <v>1.2611910652909769E-3</v>
      </c>
      <c r="L77">
        <v>1.9082087310938033E-3</v>
      </c>
      <c r="M77">
        <v>1.7119719881184983E-3</v>
      </c>
      <c r="N77">
        <v>1.5834244099247221E-3</v>
      </c>
      <c r="O77">
        <v>2.0911448752695887E-2</v>
      </c>
      <c r="P77">
        <v>7.2768528255308168E-4</v>
      </c>
      <c r="Q77">
        <v>5.745315647681817E-3</v>
      </c>
      <c r="R77">
        <v>1.5312130579909565E-3</v>
      </c>
      <c r="S77">
        <v>7.9173921354902305E-4</v>
      </c>
      <c r="T77">
        <v>4.3083519261572631E-3</v>
      </c>
      <c r="U77">
        <v>5.6773329786755471E-3</v>
      </c>
      <c r="V77">
        <v>7.955042744948293E-3</v>
      </c>
      <c r="W77">
        <v>5.6785269879651044E-3</v>
      </c>
      <c r="X77">
        <v>3.8501236707363213E-4</v>
      </c>
      <c r="Y77">
        <v>9.2342516769059E-3</v>
      </c>
      <c r="Z77">
        <v>1.8562022389535873E-3</v>
      </c>
      <c r="AA77">
        <v>3.7965574759144792E-5</v>
      </c>
      <c r="AB77">
        <v>4.2795886186755155E-5</v>
      </c>
      <c r="AC77">
        <v>3.8661141514561697E-4</v>
      </c>
      <c r="AD77">
        <v>2.7649317210093828E-6</v>
      </c>
      <c r="AE77">
        <v>1.2887826469326749E-4</v>
      </c>
      <c r="AF77">
        <v>3.7208229476856971E-5</v>
      </c>
      <c r="AG77">
        <v>8.2661583772697693E-4</v>
      </c>
      <c r="AH77">
        <v>1.63564395599994E-3</v>
      </c>
      <c r="AI77">
        <v>6.4123196510092347E-4</v>
      </c>
      <c r="AJ77">
        <v>1.8678268615149728E-3</v>
      </c>
      <c r="AK77">
        <v>1.6464607270738124E-3</v>
      </c>
      <c r="AL77">
        <v>1.9631459411348297E-3</v>
      </c>
      <c r="AM77">
        <v>3.9790627158900401E-4</v>
      </c>
      <c r="AN77">
        <v>1.2239848568576715E-4</v>
      </c>
      <c r="AO77">
        <v>2.7578044318172078E-3</v>
      </c>
      <c r="AP77">
        <v>8.3094681080843498E-4</v>
      </c>
      <c r="AQ77">
        <v>3.3698913824108953E-3</v>
      </c>
      <c r="AR77">
        <v>3.6680814905510299E-4</v>
      </c>
      <c r="AS77">
        <v>1.0003378590314404E-3</v>
      </c>
      <c r="AT77">
        <v>9.3715815401304472E-4</v>
      </c>
      <c r="AU77">
        <v>1.862081934582163E-3</v>
      </c>
      <c r="AV77">
        <v>8.0331467418114739E-4</v>
      </c>
      <c r="AW77">
        <v>4.1260505183937266E-4</v>
      </c>
      <c r="AX77">
        <v>1.7964824714427248E-3</v>
      </c>
      <c r="AY77">
        <v>9.3152887870375173E-4</v>
      </c>
      <c r="AZ77">
        <v>1.3273098304312771E-4</v>
      </c>
      <c r="BA77">
        <v>2.8254120155437809E-3</v>
      </c>
      <c r="BB77">
        <v>5.7484184491252025E-4</v>
      </c>
      <c r="BC77">
        <v>1.4799784102002889E-3</v>
      </c>
      <c r="BD77">
        <v>8.9253034974672799E-4</v>
      </c>
      <c r="BE77">
        <v>7.999888684229392E-4</v>
      </c>
      <c r="BF77">
        <v>6.1043756421057921E-4</v>
      </c>
      <c r="BG77">
        <v>9.1727489473725015E-4</v>
      </c>
      <c r="BH77">
        <v>1.2397358611886664E-3</v>
      </c>
      <c r="BI77">
        <v>9.9218449887026792E-4</v>
      </c>
      <c r="BJ77">
        <v>1.7182669021271389E-4</v>
      </c>
      <c r="BK77">
        <v>2.2687736336528034E-3</v>
      </c>
      <c r="BL77">
        <v>7.13662379686272E-4</v>
      </c>
      <c r="BM77">
        <v>1.4652750666328102E-3</v>
      </c>
      <c r="BN77">
        <v>9.3094905787716956E-3</v>
      </c>
      <c r="BO77">
        <v>2.4973917749157217E-2</v>
      </c>
      <c r="BP77">
        <v>3.1366004677740307E-3</v>
      </c>
      <c r="BQ77">
        <v>6.2984314978091144E-3</v>
      </c>
      <c r="BR77">
        <v>6.6465172600981889E-3</v>
      </c>
      <c r="BS77">
        <v>1.1836993812206887E-2</v>
      </c>
      <c r="BT77">
        <v>8.6755932478447297E-3</v>
      </c>
      <c r="BU77">
        <v>2.2118175812336138E-3</v>
      </c>
      <c r="BV77">
        <v>7.5925676892190916E-2</v>
      </c>
      <c r="BW77">
        <v>3.705208635182386E-2</v>
      </c>
      <c r="BX77">
        <v>1.5354244250534747E-2</v>
      </c>
      <c r="BY77">
        <v>1.0009422728658739</v>
      </c>
      <c r="BZ77">
        <v>4.7105409460389937E-3</v>
      </c>
      <c r="CA77">
        <v>1.8675354261837654E-2</v>
      </c>
      <c r="CB77">
        <v>1.4207930973169911E-3</v>
      </c>
      <c r="CC77">
        <v>4.2518112156626833E-3</v>
      </c>
      <c r="CD77">
        <v>6.7100393205793132E-3</v>
      </c>
      <c r="CE77">
        <v>6.8106653880474904E-3</v>
      </c>
      <c r="CF77">
        <v>1.2033002875574976E-2</v>
      </c>
      <c r="CG77">
        <v>4.8397637092240592E-3</v>
      </c>
      <c r="CH77">
        <v>3.2840073614605969E-3</v>
      </c>
      <c r="CI77">
        <v>1.0914763929914124E-2</v>
      </c>
      <c r="CJ77">
        <v>8.0170311966270974E-3</v>
      </c>
      <c r="CK77">
        <v>1.3144608344571923E-2</v>
      </c>
      <c r="CL77">
        <v>2.0152419973853746E-6</v>
      </c>
      <c r="CM77">
        <v>4.6898512235774389E-2</v>
      </c>
      <c r="CN77">
        <v>4.6854417803238891E-3</v>
      </c>
      <c r="CO77">
        <v>5.4790697354370844E-2</v>
      </c>
      <c r="CP77">
        <v>1.1145631821090865E-2</v>
      </c>
      <c r="CQ77">
        <v>0</v>
      </c>
      <c r="CR77">
        <v>0</v>
      </c>
      <c r="CS77">
        <v>3.4451864645928747E-2</v>
      </c>
      <c r="CT77">
        <v>6.813391217779477E-2</v>
      </c>
      <c r="CU77">
        <v>1.4909037554981627E-2</v>
      </c>
      <c r="CV77">
        <v>6.8760054453070846E-2</v>
      </c>
      <c r="CW77">
        <v>4.3104433987023898E-2</v>
      </c>
      <c r="CX77">
        <v>5.1260251470774537E-3</v>
      </c>
      <c r="CY77">
        <v>1.2147489206738742E-4</v>
      </c>
      <c r="CZ77">
        <v>3.2790036728710535E-3</v>
      </c>
      <c r="DA77">
        <v>2.7372064505194424E-5</v>
      </c>
      <c r="DB77">
        <v>1.1728060374852445E-3</v>
      </c>
      <c r="DC77">
        <v>1.5402686277307274E-4</v>
      </c>
      <c r="DD77">
        <v>8.6397608100709461E-4</v>
      </c>
      <c r="DE77">
        <v>4.9997428473845003E-5</v>
      </c>
      <c r="DF77">
        <v>1.5138691006551354E-3</v>
      </c>
      <c r="DG77">
        <v>1.8602975956745569E-3</v>
      </c>
      <c r="DH77">
        <v>1.7159570825060251E-4</v>
      </c>
      <c r="DI77">
        <v>3.7018761213172555E-3</v>
      </c>
      <c r="DJ77">
        <v>6.1538305042642544E-3</v>
      </c>
      <c r="DK77">
        <v>2.9152908150653365E-3</v>
      </c>
      <c r="DL77">
        <v>2.9889320323967503E-4</v>
      </c>
    </row>
    <row r="78" spans="1:116" x14ac:dyDescent="0.4">
      <c r="A78">
        <v>77</v>
      </c>
      <c r="B78">
        <v>4.9323125489345976E-2</v>
      </c>
      <c r="C78">
        <v>1.7370932068741352E-2</v>
      </c>
      <c r="D78">
        <v>2.5042226790098251E-2</v>
      </c>
      <c r="E78">
        <v>3.4798166265533489E-3</v>
      </c>
      <c r="F78">
        <v>4.3319984506747861E-4</v>
      </c>
      <c r="G78">
        <v>9.5804748291706274E-4</v>
      </c>
      <c r="H78">
        <v>7.2438835701149045E-3</v>
      </c>
      <c r="I78">
        <v>1.8418678751254095E-3</v>
      </c>
      <c r="J78">
        <v>8.214616354489496E-3</v>
      </c>
      <c r="K78">
        <v>1.3568148054340808E-3</v>
      </c>
      <c r="L78">
        <v>1.5904758457167775E-3</v>
      </c>
      <c r="M78">
        <v>1.1001476695480178E-3</v>
      </c>
      <c r="N78">
        <v>1.2450616940264739E-3</v>
      </c>
      <c r="O78">
        <v>9.3997961513822517E-2</v>
      </c>
      <c r="P78">
        <v>9.6686125273664277E-4</v>
      </c>
      <c r="Q78">
        <v>1.0177114096794899E-2</v>
      </c>
      <c r="R78">
        <v>2.8514406822718009E-3</v>
      </c>
      <c r="S78">
        <v>1.5949248981869488E-3</v>
      </c>
      <c r="T78">
        <v>4.5267547534672686E-3</v>
      </c>
      <c r="U78">
        <v>1.6244929516609965E-2</v>
      </c>
      <c r="V78">
        <v>1.454449463342368E-2</v>
      </c>
      <c r="W78">
        <v>1.1702486677180119E-2</v>
      </c>
      <c r="X78">
        <v>1.1570660312552792E-3</v>
      </c>
      <c r="Y78">
        <v>1.1917919863857315E-2</v>
      </c>
      <c r="Z78">
        <v>3.8096258444731777E-3</v>
      </c>
      <c r="AA78">
        <v>3.5618754015127716E-5</v>
      </c>
      <c r="AB78">
        <v>5.640549754239878E-5</v>
      </c>
      <c r="AC78">
        <v>2.3361549067951184E-4</v>
      </c>
      <c r="AD78">
        <v>2.6129787929588209E-6</v>
      </c>
      <c r="AE78">
        <v>1.7461437452423844E-4</v>
      </c>
      <c r="AF78">
        <v>2.9261690844845221E-5</v>
      </c>
      <c r="AG78">
        <v>5.1438485416720431E-4</v>
      </c>
      <c r="AH78">
        <v>9.4556303431429681E-4</v>
      </c>
      <c r="AI78">
        <v>8.1754289109212314E-4</v>
      </c>
      <c r="AJ78">
        <v>2.684060696894675E-3</v>
      </c>
      <c r="AK78">
        <v>1.4072367801899555E-3</v>
      </c>
      <c r="AL78">
        <v>2.1880345449691238E-3</v>
      </c>
      <c r="AM78">
        <v>5.0539079442350776E-4</v>
      </c>
      <c r="AN78">
        <v>2.5520048203683311E-4</v>
      </c>
      <c r="AO78">
        <v>2.9573960954070878E-3</v>
      </c>
      <c r="AP78">
        <v>6.540306928553897E-4</v>
      </c>
      <c r="AQ78">
        <v>2.0093111310334859E-3</v>
      </c>
      <c r="AR78">
        <v>1.7643831416078436E-4</v>
      </c>
      <c r="AS78">
        <v>7.9984864445640147E-4</v>
      </c>
      <c r="AT78">
        <v>5.5755010918253094E-4</v>
      </c>
      <c r="AU78">
        <v>1.1149802610590867E-3</v>
      </c>
      <c r="AV78">
        <v>4.9498318834996242E-4</v>
      </c>
      <c r="AW78">
        <v>2.5519109583076649E-4</v>
      </c>
      <c r="AX78">
        <v>1.3220653340155419E-3</v>
      </c>
      <c r="AY78">
        <v>7.6103268078121116E-4</v>
      </c>
      <c r="AZ78">
        <v>1.6462423662039484E-4</v>
      </c>
      <c r="BA78">
        <v>2.2779856990131474E-3</v>
      </c>
      <c r="BB78">
        <v>4.9889676263823184E-4</v>
      </c>
      <c r="BC78">
        <v>1.3280060310006986E-3</v>
      </c>
      <c r="BD78">
        <v>1.3592826565803986E-3</v>
      </c>
      <c r="BE78">
        <v>1.0194144170368488E-3</v>
      </c>
      <c r="BF78">
        <v>1.3202647018211559E-3</v>
      </c>
      <c r="BG78">
        <v>1.2550816642909173E-3</v>
      </c>
      <c r="BH78">
        <v>1.1712943720756824E-3</v>
      </c>
      <c r="BI78">
        <v>9.4941783129650281E-4</v>
      </c>
      <c r="BJ78">
        <v>2.084112147673395E-4</v>
      </c>
      <c r="BK78">
        <v>2.4261750429267277E-3</v>
      </c>
      <c r="BL78">
        <v>4.8548014685556541E-4</v>
      </c>
      <c r="BM78">
        <v>4.4473688321830821E-4</v>
      </c>
      <c r="BN78">
        <v>9.9613961074699331E-3</v>
      </c>
      <c r="BO78">
        <v>2.7156772058256454E-2</v>
      </c>
      <c r="BP78">
        <v>2.9504857511331306E-3</v>
      </c>
      <c r="BQ78">
        <v>7.8629753575380039E-3</v>
      </c>
      <c r="BR78">
        <v>7.1146780194983102E-3</v>
      </c>
      <c r="BS78">
        <v>5.9111887073317665E-3</v>
      </c>
      <c r="BT78">
        <v>5.2125437485875375E-3</v>
      </c>
      <c r="BU78">
        <v>2.6789092897250861E-3</v>
      </c>
      <c r="BV78">
        <v>3.61406633238123E-2</v>
      </c>
      <c r="BW78">
        <v>5.1901305473564523E-2</v>
      </c>
      <c r="BX78">
        <v>2.386986009660224E-2</v>
      </c>
      <c r="BY78">
        <v>1.364777665052932E-3</v>
      </c>
      <c r="BZ78">
        <v>1.0052036911191444</v>
      </c>
      <c r="CA78">
        <v>2.287350179370647E-2</v>
      </c>
      <c r="CB78">
        <v>1.9425865852696039E-3</v>
      </c>
      <c r="CC78">
        <v>2.7435579803988439E-3</v>
      </c>
      <c r="CD78">
        <v>2.7245230247995651E-3</v>
      </c>
      <c r="CE78">
        <v>3.8630184432304412E-3</v>
      </c>
      <c r="CF78">
        <v>1.4616334960047918E-2</v>
      </c>
      <c r="CG78">
        <v>3.5678423928590893E-3</v>
      </c>
      <c r="CH78">
        <v>2.1934412614422606E-3</v>
      </c>
      <c r="CI78">
        <v>6.7139434365863946E-3</v>
      </c>
      <c r="CJ78">
        <v>4.2348404619109072E-3</v>
      </c>
      <c r="CK78">
        <v>8.1537044707896862E-3</v>
      </c>
      <c r="CL78">
        <v>1.6793564517641583E-6</v>
      </c>
      <c r="CM78">
        <v>3.357426666836795E-2</v>
      </c>
      <c r="CN78">
        <v>3.9261862453278595E-3</v>
      </c>
      <c r="CO78">
        <v>3.1311272508024186E-2</v>
      </c>
      <c r="CP78">
        <v>8.3400127754442166E-3</v>
      </c>
      <c r="CQ78">
        <v>0</v>
      </c>
      <c r="CR78">
        <v>0</v>
      </c>
      <c r="CS78">
        <v>9.0006740731700507E-2</v>
      </c>
      <c r="CT78">
        <v>6.2230552747853468E-2</v>
      </c>
      <c r="CU78">
        <v>1.0621027220909671E-2</v>
      </c>
      <c r="CV78">
        <v>5.8609805304972236E-2</v>
      </c>
      <c r="CW78">
        <v>1.4680914198490765E-2</v>
      </c>
      <c r="CX78">
        <v>4.2121772111636752E-3</v>
      </c>
      <c r="CY78">
        <v>9.3836330929179433E-5</v>
      </c>
      <c r="CZ78">
        <v>3.84249723150703E-3</v>
      </c>
      <c r="DA78">
        <v>2.5605883945192829E-5</v>
      </c>
      <c r="DB78">
        <v>8.479429470079912E-4</v>
      </c>
      <c r="DC78">
        <v>1.1974798148250485E-4</v>
      </c>
      <c r="DD78">
        <v>4.7617372180974081E-4</v>
      </c>
      <c r="DE78">
        <v>3.6505463924236745E-5</v>
      </c>
      <c r="DF78">
        <v>8.5136106695363233E-4</v>
      </c>
      <c r="DG78">
        <v>1.1882273169155843E-3</v>
      </c>
      <c r="DH78">
        <v>1.4401001126490567E-4</v>
      </c>
      <c r="DI78">
        <v>3.507244933394861E-3</v>
      </c>
      <c r="DJ78">
        <v>5.6916803885841772E-3</v>
      </c>
      <c r="DK78">
        <v>6.935970224894979E-4</v>
      </c>
      <c r="DL78">
        <v>2.412293270354189E-4</v>
      </c>
    </row>
    <row r="79" spans="1:116" x14ac:dyDescent="0.4">
      <c r="A79">
        <v>78</v>
      </c>
      <c r="B79">
        <v>1.4050232626284782E-3</v>
      </c>
      <c r="C79">
        <v>3.957030535657951E-4</v>
      </c>
      <c r="D79">
        <v>1.0236091776385124E-3</v>
      </c>
      <c r="E79">
        <v>1.6889821352838945E-4</v>
      </c>
      <c r="F79">
        <v>3.6992835828193266E-4</v>
      </c>
      <c r="G79">
        <v>1.9405301326977094E-4</v>
      </c>
      <c r="H79">
        <v>4.5112293186649085E-4</v>
      </c>
      <c r="I79">
        <v>1.0992324030373107E-3</v>
      </c>
      <c r="J79">
        <v>2.5526035391893746E-3</v>
      </c>
      <c r="K79">
        <v>2.9637438150899773E-3</v>
      </c>
      <c r="L79">
        <v>1.1699091382024345E-3</v>
      </c>
      <c r="M79">
        <v>9.6032370102034248E-4</v>
      </c>
      <c r="N79">
        <v>2.0020754024186976E-3</v>
      </c>
      <c r="O79">
        <v>1.2544977887840808E-3</v>
      </c>
      <c r="P79">
        <v>7.3498495917542674E-5</v>
      </c>
      <c r="Q79">
        <v>4.7465612915018599E-4</v>
      </c>
      <c r="R79">
        <v>1.017658093725279E-4</v>
      </c>
      <c r="S79">
        <v>8.7471316640630684E-5</v>
      </c>
      <c r="T79">
        <v>2.0967682293764886E-4</v>
      </c>
      <c r="U79">
        <v>2.891279808434932E-4</v>
      </c>
      <c r="V79">
        <v>4.9549653256521231E-4</v>
      </c>
      <c r="W79">
        <v>6.4823774723517821E-4</v>
      </c>
      <c r="X79">
        <v>8.1778884193587097E-5</v>
      </c>
      <c r="Y79">
        <v>1.1979482651895487E-4</v>
      </c>
      <c r="Z79">
        <v>1.1634930845833892E-4</v>
      </c>
      <c r="AA79">
        <v>2.9603320453041853E-5</v>
      </c>
      <c r="AB79">
        <v>4.5969908525143348E-5</v>
      </c>
      <c r="AC79">
        <v>3.6368070442744749E-4</v>
      </c>
      <c r="AD79">
        <v>2.6880608331038872E-6</v>
      </c>
      <c r="AE79">
        <v>1.4085262710767998E-4</v>
      </c>
      <c r="AF79">
        <v>2.765215723787448E-5</v>
      </c>
      <c r="AG79">
        <v>4.8229123775265196E-4</v>
      </c>
      <c r="AH79">
        <v>9.7176678286044682E-4</v>
      </c>
      <c r="AI79">
        <v>4.7297467080606106E-4</v>
      </c>
      <c r="AJ79">
        <v>7.7223794940633203E-4</v>
      </c>
      <c r="AK79">
        <v>1.3523620597237578E-3</v>
      </c>
      <c r="AL79">
        <v>1.6746008058598459E-2</v>
      </c>
      <c r="AM79">
        <v>3.9541175774930983E-4</v>
      </c>
      <c r="AN79">
        <v>4.5947814028850009E-5</v>
      </c>
      <c r="AO79">
        <v>1.6421665862575616E-3</v>
      </c>
      <c r="AP79">
        <v>3.165902747567472E-4</v>
      </c>
      <c r="AQ79">
        <v>2.7789112913289278E-3</v>
      </c>
      <c r="AR79">
        <v>2.4618930453140206E-4</v>
      </c>
      <c r="AS79">
        <v>6.1893246328772794E-4</v>
      </c>
      <c r="AT79">
        <v>1.5333966482324377E-4</v>
      </c>
      <c r="AU79">
        <v>1.1165103136278516E-3</v>
      </c>
      <c r="AV79">
        <v>4.8024169749031037E-4</v>
      </c>
      <c r="AW79">
        <v>2.6495106100906654E-4</v>
      </c>
      <c r="AX79">
        <v>1.3817054009763719E-3</v>
      </c>
      <c r="AY79">
        <v>6.540202723675292E-4</v>
      </c>
      <c r="AZ79">
        <v>1.7513901769913992E-4</v>
      </c>
      <c r="BA79">
        <v>2.2534946836553524E-3</v>
      </c>
      <c r="BB79">
        <v>6.9729168292226892E-4</v>
      </c>
      <c r="BC79">
        <v>1.330221212091198E-3</v>
      </c>
      <c r="BD79">
        <v>4.2619716904767051E-3</v>
      </c>
      <c r="BE79">
        <v>6.6478132180846587E-4</v>
      </c>
      <c r="BF79">
        <v>1.4742706499039737E-3</v>
      </c>
      <c r="BG79">
        <v>8.6599185474064619E-4</v>
      </c>
      <c r="BH79">
        <v>1.3079369731907298E-3</v>
      </c>
      <c r="BI79">
        <v>1.1763398933340872E-3</v>
      </c>
      <c r="BJ79">
        <v>1.8095745516642474E-4</v>
      </c>
      <c r="BK79">
        <v>2.5661474526259449E-3</v>
      </c>
      <c r="BL79">
        <v>5.2324139941636752E-4</v>
      </c>
      <c r="BM79">
        <v>4.6639249523193038E-4</v>
      </c>
      <c r="BN79">
        <v>2.6180250876099266E-3</v>
      </c>
      <c r="BO79">
        <v>7.1962583718641624E-3</v>
      </c>
      <c r="BP79">
        <v>4.9143117698786172E-4</v>
      </c>
      <c r="BQ79">
        <v>3.1451320253198197E-3</v>
      </c>
      <c r="BR79">
        <v>7.7627258820219432E-3</v>
      </c>
      <c r="BS79">
        <v>4.2679860521714361E-3</v>
      </c>
      <c r="BT79">
        <v>3.4538399145818675E-3</v>
      </c>
      <c r="BU79">
        <v>3.0898210173938328E-2</v>
      </c>
      <c r="BV79">
        <v>3.1630241182072791E-2</v>
      </c>
      <c r="BW79">
        <v>4.4750995887865241E-2</v>
      </c>
      <c r="BX79">
        <v>3.6377602057666797E-2</v>
      </c>
      <c r="BY79">
        <v>1.2039154203005314E-3</v>
      </c>
      <c r="BZ79">
        <v>5.6216090331501966E-3</v>
      </c>
      <c r="CA79">
        <v>1.0864346269496525</v>
      </c>
      <c r="CB79">
        <v>1.1011344957531262E-2</v>
      </c>
      <c r="CC79">
        <v>4.6438205710045257E-3</v>
      </c>
      <c r="CD79">
        <v>4.6953717121178329E-3</v>
      </c>
      <c r="CE79">
        <v>1.5279307798529434E-2</v>
      </c>
      <c r="CF79">
        <v>3.7381651415435056E-2</v>
      </c>
      <c r="CG79">
        <v>7.2600832611587852E-3</v>
      </c>
      <c r="CH79">
        <v>8.2416852172279161E-4</v>
      </c>
      <c r="CI79">
        <v>1.242597305166333E-3</v>
      </c>
      <c r="CJ79">
        <v>7.0409580166429318E-3</v>
      </c>
      <c r="CK79">
        <v>1.1706933912113819E-2</v>
      </c>
      <c r="CL79">
        <v>1.6265894033364722E-6</v>
      </c>
      <c r="CM79">
        <v>2.328922438316898E-2</v>
      </c>
      <c r="CN79">
        <v>4.3214944967745819E-3</v>
      </c>
      <c r="CO79">
        <v>2.5610512552225288E-2</v>
      </c>
      <c r="CP79">
        <v>9.1993909626418239E-3</v>
      </c>
      <c r="CQ79">
        <v>0</v>
      </c>
      <c r="CR79">
        <v>0</v>
      </c>
      <c r="CS79">
        <v>3.2788426286327596E-2</v>
      </c>
      <c r="CT79">
        <v>0.10103919663687938</v>
      </c>
      <c r="CU79">
        <v>1.3531250228265953E-2</v>
      </c>
      <c r="CV79">
        <v>3.5487822707523028E-2</v>
      </c>
      <c r="CW79">
        <v>7.9190423921250939E-3</v>
      </c>
      <c r="CX79">
        <v>2.6816509931593971E-2</v>
      </c>
      <c r="CY79">
        <v>8.9178658254809756E-5</v>
      </c>
      <c r="CZ79">
        <v>3.5119264555405019E-3</v>
      </c>
      <c r="DA79">
        <v>1.5351809678514518E-5</v>
      </c>
      <c r="DB79">
        <v>1.0534883022926317E-3</v>
      </c>
      <c r="DC79">
        <v>3.3609097608344068E-4</v>
      </c>
      <c r="DD79">
        <v>4.0564559757000031E-4</v>
      </c>
      <c r="DE79">
        <v>3.5889488489028654E-5</v>
      </c>
      <c r="DF79">
        <v>5.4590707923242562E-4</v>
      </c>
      <c r="DG79">
        <v>1.0190042656935711E-3</v>
      </c>
      <c r="DH79">
        <v>2.1245713266810498E-4</v>
      </c>
      <c r="DI79">
        <v>6.3906109063024519E-2</v>
      </c>
      <c r="DJ79">
        <v>8.4731524231910719E-3</v>
      </c>
      <c r="DK79">
        <v>3.7448071181747419E-3</v>
      </c>
      <c r="DL79">
        <v>2.6854792347859828E-4</v>
      </c>
    </row>
    <row r="80" spans="1:116" x14ac:dyDescent="0.4">
      <c r="A80">
        <v>79</v>
      </c>
      <c r="B80">
        <v>1.3307100236712387E-3</v>
      </c>
      <c r="C80">
        <v>2.9250802378270397E-4</v>
      </c>
      <c r="D80">
        <v>1.2415634476828168E-3</v>
      </c>
      <c r="E80">
        <v>9.1847168649671028E-5</v>
      </c>
      <c r="F80">
        <v>1.0025518337393488E-3</v>
      </c>
      <c r="G80">
        <v>1.3723035598404615E-4</v>
      </c>
      <c r="H80">
        <v>5.3540471705917567E-4</v>
      </c>
      <c r="I80">
        <v>2.4922349359691089E-3</v>
      </c>
      <c r="J80">
        <v>2.9700566207622047E-3</v>
      </c>
      <c r="K80">
        <v>6.6509499207564058E-3</v>
      </c>
      <c r="L80">
        <v>2.6740202506795306E-3</v>
      </c>
      <c r="M80">
        <v>2.1930364277777856E-3</v>
      </c>
      <c r="N80">
        <v>2.0423832365659722E-3</v>
      </c>
      <c r="O80">
        <v>9.9802342508397215E-4</v>
      </c>
      <c r="P80">
        <v>5.7397612443617392E-5</v>
      </c>
      <c r="Q80">
        <v>4.5811100427043896E-4</v>
      </c>
      <c r="R80">
        <v>9.0757926107964702E-5</v>
      </c>
      <c r="S80">
        <v>8.5465638268949855E-5</v>
      </c>
      <c r="T80">
        <v>1.5161406073185303E-4</v>
      </c>
      <c r="U80">
        <v>3.0823185031257281E-4</v>
      </c>
      <c r="V80">
        <v>4.7452258029030995E-4</v>
      </c>
      <c r="W80">
        <v>4.8707884526116792E-4</v>
      </c>
      <c r="X80">
        <v>7.2896059981659587E-5</v>
      </c>
      <c r="Y80">
        <v>1.4211694593654881E-4</v>
      </c>
      <c r="Z80">
        <v>1.1423279209411964E-4</v>
      </c>
      <c r="AA80">
        <v>3.4742649133238224E-5</v>
      </c>
      <c r="AB80">
        <v>3.9218759319987627E-5</v>
      </c>
      <c r="AC80">
        <v>3.3371583903990933E-4</v>
      </c>
      <c r="AD80">
        <v>2.5159766007111565E-6</v>
      </c>
      <c r="AE80">
        <v>1.1012199363902852E-4</v>
      </c>
      <c r="AF80">
        <v>3.0229069889963105E-5</v>
      </c>
      <c r="AG80">
        <v>1.1791601032239451E-3</v>
      </c>
      <c r="AH80">
        <v>2.6411150328154885E-3</v>
      </c>
      <c r="AI80">
        <v>4.3755838346497473E-4</v>
      </c>
      <c r="AJ80">
        <v>7.5989866175950349E-4</v>
      </c>
      <c r="AK80">
        <v>8.5242544841822711E-4</v>
      </c>
      <c r="AL80">
        <v>9.0296013924501019E-3</v>
      </c>
      <c r="AM80">
        <v>3.3959401328020704E-4</v>
      </c>
      <c r="AN80">
        <v>3.8529126826497922E-5</v>
      </c>
      <c r="AO80">
        <v>2.5708117713978359E-3</v>
      </c>
      <c r="AP80">
        <v>5.6670620707768881E-4</v>
      </c>
      <c r="AQ80">
        <v>3.1679437409010314E-3</v>
      </c>
      <c r="AR80">
        <v>2.9392365733217515E-4</v>
      </c>
      <c r="AS80">
        <v>1.5796723515910502E-3</v>
      </c>
      <c r="AT80">
        <v>3.665586669000165E-4</v>
      </c>
      <c r="AU80">
        <v>2.6805129857101762E-3</v>
      </c>
      <c r="AV80">
        <v>1.1061245183695088E-3</v>
      </c>
      <c r="AW80">
        <v>5.5079591358147054E-4</v>
      </c>
      <c r="AX80">
        <v>5.4772850333363338E-3</v>
      </c>
      <c r="AY80">
        <v>1.1949949215394496E-3</v>
      </c>
      <c r="AZ80">
        <v>2.585912788010868E-3</v>
      </c>
      <c r="BA80">
        <v>1.808312289282123E-2</v>
      </c>
      <c r="BB80">
        <v>1.0396113176509751E-3</v>
      </c>
      <c r="BC80">
        <v>2.4485185886203493E-3</v>
      </c>
      <c r="BD80">
        <v>1.2405953231373469E-3</v>
      </c>
      <c r="BE80">
        <v>5.9550652975531176E-4</v>
      </c>
      <c r="BF80">
        <v>7.7089009657486912E-2</v>
      </c>
      <c r="BG80">
        <v>7.6088563000981818E-4</v>
      </c>
      <c r="BH80">
        <v>1.5016463480057097E-3</v>
      </c>
      <c r="BI80">
        <v>1.0672816076180858E-3</v>
      </c>
      <c r="BJ80">
        <v>2.1075202953964344E-4</v>
      </c>
      <c r="BK80">
        <v>4.0802716068554E-3</v>
      </c>
      <c r="BL80">
        <v>6.1780985533077049E-4</v>
      </c>
      <c r="BM80">
        <v>5.7101095645334778E-4</v>
      </c>
      <c r="BN80">
        <v>9.5675314212758759E-3</v>
      </c>
      <c r="BO80">
        <v>2.573194207553204E-2</v>
      </c>
      <c r="BP80">
        <v>6.4635796213816023E-4</v>
      </c>
      <c r="BQ80">
        <v>2.4439134068018889E-3</v>
      </c>
      <c r="BR80">
        <v>5.6024415212538791E-3</v>
      </c>
      <c r="BS80">
        <v>1.6940906725818661E-2</v>
      </c>
      <c r="BT80">
        <v>1.164375654175104E-2</v>
      </c>
      <c r="BU80">
        <v>2.4510759279910071E-2</v>
      </c>
      <c r="BV80">
        <v>0.1099859800720934</v>
      </c>
      <c r="BW80">
        <v>3.088142135389263E-2</v>
      </c>
      <c r="BX80">
        <v>1.3036548242074087E-2</v>
      </c>
      <c r="BY80">
        <v>1.0718325639111626E-3</v>
      </c>
      <c r="BZ80">
        <v>4.5670963034147999E-3</v>
      </c>
      <c r="CA80">
        <v>3.6046009796284861E-2</v>
      </c>
      <c r="CB80">
        <v>1.0329691214774652</v>
      </c>
      <c r="CC80">
        <v>1.6217617929661769E-3</v>
      </c>
      <c r="CD80">
        <v>3.0677058419418179E-3</v>
      </c>
      <c r="CE80">
        <v>4.3327844860369313E-3</v>
      </c>
      <c r="CF80">
        <v>3.2801262745739024E-2</v>
      </c>
      <c r="CG80">
        <v>3.7851370276802865E-3</v>
      </c>
      <c r="CH80">
        <v>6.772396953128823E-4</v>
      </c>
      <c r="CI80">
        <v>1.2063783049379754E-3</v>
      </c>
      <c r="CJ80">
        <v>3.7859831076139639E-3</v>
      </c>
      <c r="CK80">
        <v>6.8888284699794517E-3</v>
      </c>
      <c r="CL80">
        <v>1.4676755909774264E-6</v>
      </c>
      <c r="CM80">
        <v>3.3983290776854767E-2</v>
      </c>
      <c r="CN80">
        <v>3.0392621982379673E-3</v>
      </c>
      <c r="CO80">
        <v>2.1740363919068039E-2</v>
      </c>
      <c r="CP80">
        <v>1.0715249035334756E-2</v>
      </c>
      <c r="CQ80">
        <v>0</v>
      </c>
      <c r="CR80">
        <v>0</v>
      </c>
      <c r="CS80">
        <v>4.461939238803686E-2</v>
      </c>
      <c r="CT80">
        <v>5.1226504129140212E-2</v>
      </c>
      <c r="CU80">
        <v>1.1350459603723636E-2</v>
      </c>
      <c r="CV80">
        <v>3.2868524092669313E-2</v>
      </c>
      <c r="CW80">
        <v>1.4006457114854057E-2</v>
      </c>
      <c r="CX80">
        <v>5.8272236305902036E-3</v>
      </c>
      <c r="CY80">
        <v>9.6698488937949008E-5</v>
      </c>
      <c r="CZ80">
        <v>6.1995180003555405E-3</v>
      </c>
      <c r="DA80">
        <v>2.2709680801358856E-5</v>
      </c>
      <c r="DB80">
        <v>9.8409606316405543E-4</v>
      </c>
      <c r="DC80">
        <v>1.5557845722017616E-4</v>
      </c>
      <c r="DD80">
        <v>3.3759061541407953E-4</v>
      </c>
      <c r="DE80">
        <v>3.5774469197034829E-5</v>
      </c>
      <c r="DF80">
        <v>1.3104778505549136E-3</v>
      </c>
      <c r="DG80">
        <v>8.3526613399087242E-4</v>
      </c>
      <c r="DH80">
        <v>1.602243475802149E-4</v>
      </c>
      <c r="DI80">
        <v>5.769050719704771E-3</v>
      </c>
      <c r="DJ80">
        <v>9.1584507783237443E-3</v>
      </c>
      <c r="DK80">
        <v>5.6382653461489697E-4</v>
      </c>
      <c r="DL80">
        <v>3.2009794726239361E-4</v>
      </c>
    </row>
    <row r="81" spans="1:116" x14ac:dyDescent="0.4">
      <c r="A81">
        <v>80</v>
      </c>
      <c r="B81">
        <v>1.0367187825368255E-3</v>
      </c>
      <c r="C81">
        <v>2.6621453442043881E-4</v>
      </c>
      <c r="D81">
        <v>1.3305224469764793E-3</v>
      </c>
      <c r="E81">
        <v>9.246173883369886E-5</v>
      </c>
      <c r="F81">
        <v>3.8643729719635563E-4</v>
      </c>
      <c r="G81">
        <v>1.003708036987798E-4</v>
      </c>
      <c r="H81">
        <v>3.7596011388873682E-4</v>
      </c>
      <c r="I81">
        <v>1.3882845835849551E-3</v>
      </c>
      <c r="J81">
        <v>4.4529089274710776E-3</v>
      </c>
      <c r="K81">
        <v>2.8199178604247544E-3</v>
      </c>
      <c r="L81">
        <v>1.5120700241224279E-3</v>
      </c>
      <c r="M81">
        <v>1.195260697266924E-3</v>
      </c>
      <c r="N81">
        <v>1.3744844641440882E-3</v>
      </c>
      <c r="O81">
        <v>9.1795433178781956E-4</v>
      </c>
      <c r="P81">
        <v>5.1357651775447263E-5</v>
      </c>
      <c r="Q81">
        <v>3.3209627151278782E-4</v>
      </c>
      <c r="R81">
        <v>7.8042529323627948E-5</v>
      </c>
      <c r="S81">
        <v>8.0158422294245783E-5</v>
      </c>
      <c r="T81">
        <v>1.7929208203634932E-4</v>
      </c>
      <c r="U81">
        <v>9.2200841684268633E-4</v>
      </c>
      <c r="V81">
        <v>5.0022411111472209E-4</v>
      </c>
      <c r="W81">
        <v>4.7609832043997923E-4</v>
      </c>
      <c r="X81">
        <v>5.3834470448297702E-5</v>
      </c>
      <c r="Y81">
        <v>8.719142336300695E-5</v>
      </c>
      <c r="Z81">
        <v>8.7632409969128907E-5</v>
      </c>
      <c r="AA81">
        <v>4.1846982846242549E-5</v>
      </c>
      <c r="AB81">
        <v>6.7000076292750494E-5</v>
      </c>
      <c r="AC81">
        <v>2.5972462606853666E-4</v>
      </c>
      <c r="AD81">
        <v>2.897789795953599E-6</v>
      </c>
      <c r="AE81">
        <v>8.5551607240850263E-5</v>
      </c>
      <c r="AF81">
        <v>1.4865071539647544E-5</v>
      </c>
      <c r="AG81">
        <v>5.1300148283526473E-4</v>
      </c>
      <c r="AH81">
        <v>9.9780926498806025E-4</v>
      </c>
      <c r="AI81">
        <v>8.4338392472217672E-4</v>
      </c>
      <c r="AJ81">
        <v>1.2180268431217962E-3</v>
      </c>
      <c r="AK81">
        <v>4.42369339906143E-3</v>
      </c>
      <c r="AL81">
        <v>1.7151710409973792E-2</v>
      </c>
      <c r="AM81">
        <v>3.1796858568037341E-4</v>
      </c>
      <c r="AN81">
        <v>1.96375760296073E-4</v>
      </c>
      <c r="AO81">
        <v>1.7190395481744541E-3</v>
      </c>
      <c r="AP81">
        <v>1.9282319871558634E-4</v>
      </c>
      <c r="AQ81">
        <v>2.4631076510144788E-3</v>
      </c>
      <c r="AR81">
        <v>2.2083515684657971E-4</v>
      </c>
      <c r="AS81">
        <v>1.3028463708976081E-3</v>
      </c>
      <c r="AT81">
        <v>2.7752266668669087E-4</v>
      </c>
      <c r="AU81">
        <v>1.6777941807295375E-3</v>
      </c>
      <c r="AV81">
        <v>1.629480184759984E-3</v>
      </c>
      <c r="AW81">
        <v>8.0523329449213221E-4</v>
      </c>
      <c r="AX81">
        <v>1.9217790649746478E-3</v>
      </c>
      <c r="AY81">
        <v>8.2022041963295369E-4</v>
      </c>
      <c r="AZ81">
        <v>2.9509578181287962E-4</v>
      </c>
      <c r="BA81">
        <v>2.3840012494934708E-3</v>
      </c>
      <c r="BB81">
        <v>9.7098802697371677E-4</v>
      </c>
      <c r="BC81">
        <v>1.3667029676730006E-3</v>
      </c>
      <c r="BD81">
        <v>1.2471408738278591E-3</v>
      </c>
      <c r="BE81">
        <v>3.250618411240852E-2</v>
      </c>
      <c r="BF81">
        <v>2.3359233093517744E-3</v>
      </c>
      <c r="BG81">
        <v>2.4364966434320397E-3</v>
      </c>
      <c r="BH81">
        <v>5.334687531449351E-3</v>
      </c>
      <c r="BI81">
        <v>1.5975280010867886E-3</v>
      </c>
      <c r="BJ81">
        <v>1.743978289100913E-4</v>
      </c>
      <c r="BK81">
        <v>5.4932532264288791E-3</v>
      </c>
      <c r="BL81">
        <v>4.7095724244240538E-4</v>
      </c>
      <c r="BM81">
        <v>3.3256026650163849E-4</v>
      </c>
      <c r="BN81">
        <v>5.1967026681472408E-3</v>
      </c>
      <c r="BO81">
        <v>1.3959864778496863E-2</v>
      </c>
      <c r="BP81">
        <v>1.0046079354395963E-3</v>
      </c>
      <c r="BQ81">
        <v>2.605887404897542E-3</v>
      </c>
      <c r="BR81">
        <v>8.255153573310206E-3</v>
      </c>
      <c r="BS81">
        <v>5.7536922949520909E-3</v>
      </c>
      <c r="BT81">
        <v>5.6473281439592213E-3</v>
      </c>
      <c r="BU81">
        <v>6.0721956520657927E-3</v>
      </c>
      <c r="BV81">
        <v>3.9371808907175017E-2</v>
      </c>
      <c r="BW81">
        <v>2.6433353449520552E-2</v>
      </c>
      <c r="BX81">
        <v>1.414927413748044E-2</v>
      </c>
      <c r="BY81">
        <v>9.6736753270847088E-4</v>
      </c>
      <c r="BZ81">
        <v>4.3424890686427449E-3</v>
      </c>
      <c r="CA81">
        <v>7.194006922352171E-2</v>
      </c>
      <c r="CB81">
        <v>8.9247911602779919E-3</v>
      </c>
      <c r="CC81">
        <v>1.0886332324499963</v>
      </c>
      <c r="CD81">
        <v>4.3201286716063395E-3</v>
      </c>
      <c r="CE81">
        <v>6.8328028825378959E-3</v>
      </c>
      <c r="CF81">
        <v>5.7974789311374036E-2</v>
      </c>
      <c r="CG81">
        <v>4.2367306872326078E-3</v>
      </c>
      <c r="CH81">
        <v>3.3098933099671378E-3</v>
      </c>
      <c r="CI81">
        <v>1.1267490382858671E-3</v>
      </c>
      <c r="CJ81">
        <v>5.677193612193843E-3</v>
      </c>
      <c r="CK81">
        <v>9.7189302551482174E-3</v>
      </c>
      <c r="CL81">
        <v>1.8053556846183019E-6</v>
      </c>
      <c r="CM81">
        <v>5.4837499008127073E-2</v>
      </c>
      <c r="CN81">
        <v>4.1641807958541196E-3</v>
      </c>
      <c r="CO81">
        <v>5.2247729485858541E-2</v>
      </c>
      <c r="CP81">
        <v>6.4924338787823383E-3</v>
      </c>
      <c r="CQ81">
        <v>0</v>
      </c>
      <c r="CR81">
        <v>0</v>
      </c>
      <c r="CS81">
        <v>2.4269915834189588E-2</v>
      </c>
      <c r="CT81">
        <v>8.993124229706892E-2</v>
      </c>
      <c r="CU81">
        <v>1.4006215485308554E-2</v>
      </c>
      <c r="CV81">
        <v>5.5346914418819691E-2</v>
      </c>
      <c r="CW81">
        <v>1.103777331323386E-2</v>
      </c>
      <c r="CX81">
        <v>5.9286076612427305E-3</v>
      </c>
      <c r="CY81">
        <v>1.0942107064667291E-4</v>
      </c>
      <c r="CZ81">
        <v>3.3847768078181903E-3</v>
      </c>
      <c r="DA81">
        <v>2.0129723317327962E-5</v>
      </c>
      <c r="DB81">
        <v>1.1050596419075159E-3</v>
      </c>
      <c r="DC81">
        <v>2.0060707480245009E-4</v>
      </c>
      <c r="DD81">
        <v>5.9307892064563484E-4</v>
      </c>
      <c r="DE81">
        <v>4.4060760777724375E-5</v>
      </c>
      <c r="DF81">
        <v>6.626855327498246E-4</v>
      </c>
      <c r="DG81">
        <v>1.7377523872012237E-3</v>
      </c>
      <c r="DH81">
        <v>1.9975524701369894E-4</v>
      </c>
      <c r="DI81">
        <v>1.0815355934225796E-2</v>
      </c>
      <c r="DJ81">
        <v>1.3457611039484478E-2</v>
      </c>
      <c r="DK81">
        <v>1.8501075484970955E-3</v>
      </c>
      <c r="DL81">
        <v>5.9967452408521838E-4</v>
      </c>
    </row>
    <row r="82" spans="1:116" x14ac:dyDescent="0.4">
      <c r="A82">
        <v>81</v>
      </c>
      <c r="B82">
        <v>1.1843056601805709E-3</v>
      </c>
      <c r="C82">
        <v>2.7640375938740245E-4</v>
      </c>
      <c r="D82">
        <v>1.0294740300462934E-3</v>
      </c>
      <c r="E82">
        <v>8.8354400350247489E-5</v>
      </c>
      <c r="F82">
        <v>3.4885540318664712E-4</v>
      </c>
      <c r="G82">
        <v>9.554973698732001E-5</v>
      </c>
      <c r="H82">
        <v>3.4250345025413625E-4</v>
      </c>
      <c r="I82">
        <v>9.7542208103220665E-4</v>
      </c>
      <c r="J82">
        <v>1.1629205730780668E-3</v>
      </c>
      <c r="K82">
        <v>1.7228479934903367E-3</v>
      </c>
      <c r="L82">
        <v>1.5178986673148999E-3</v>
      </c>
      <c r="M82">
        <v>1.1397180499376502E-3</v>
      </c>
      <c r="N82">
        <v>9.8228342305983068E-4</v>
      </c>
      <c r="O82">
        <v>9.304905856157992E-4</v>
      </c>
      <c r="P82">
        <v>5.7839978017980268E-5</v>
      </c>
      <c r="Q82">
        <v>3.3999672765951117E-4</v>
      </c>
      <c r="R82">
        <v>7.2950257506653734E-5</v>
      </c>
      <c r="S82">
        <v>6.5936540162122429E-5</v>
      </c>
      <c r="T82">
        <v>1.4708615355575946E-4</v>
      </c>
      <c r="U82">
        <v>2.5203137375308078E-4</v>
      </c>
      <c r="V82">
        <v>3.7183514516207615E-4</v>
      </c>
      <c r="W82">
        <v>4.7797911051852783E-4</v>
      </c>
      <c r="X82">
        <v>6.2908021319878237E-5</v>
      </c>
      <c r="Y82">
        <v>4.9991885357527537E-4</v>
      </c>
      <c r="Z82">
        <v>2.7310172083457621E-4</v>
      </c>
      <c r="AA82">
        <v>4.0170133538563938E-5</v>
      </c>
      <c r="AB82">
        <v>3.8352506934719633E-5</v>
      </c>
      <c r="AC82">
        <v>1.7820305138457378E-4</v>
      </c>
      <c r="AD82">
        <v>1.2062167074232972E-5</v>
      </c>
      <c r="AE82">
        <v>9.9289935738064864E-5</v>
      </c>
      <c r="AF82">
        <v>2.2062044776967327E-5</v>
      </c>
      <c r="AG82">
        <v>4.6078056536384221E-4</v>
      </c>
      <c r="AH82">
        <v>1.0188229747239597E-3</v>
      </c>
      <c r="AI82">
        <v>6.9509997899779041E-4</v>
      </c>
      <c r="AJ82">
        <v>9.8922443066203265E-4</v>
      </c>
      <c r="AK82">
        <v>5.0462708071984906E-3</v>
      </c>
      <c r="AL82">
        <v>2.3442570679366509E-3</v>
      </c>
      <c r="AM82">
        <v>3.46494790034645E-4</v>
      </c>
      <c r="AN82">
        <v>5.6421259600737046E-5</v>
      </c>
      <c r="AO82">
        <v>1.6377189315410962E-3</v>
      </c>
      <c r="AP82">
        <v>2.1692412731310571E-4</v>
      </c>
      <c r="AQ82">
        <v>2.7250805565507915E-3</v>
      </c>
      <c r="AR82">
        <v>2.1272252099825581E-4</v>
      </c>
      <c r="AS82">
        <v>1.5792641309033751E-3</v>
      </c>
      <c r="AT82">
        <v>2.868117868428136E-4</v>
      </c>
      <c r="AU82">
        <v>1.6678115775962143E-3</v>
      </c>
      <c r="AV82">
        <v>1.7184934789106477E-3</v>
      </c>
      <c r="AW82">
        <v>8.3275889942334587E-4</v>
      </c>
      <c r="AX82">
        <v>3.6015016346496636E-3</v>
      </c>
      <c r="AY82">
        <v>9.4020133586755273E-4</v>
      </c>
      <c r="AZ82">
        <v>1.379604557574597E-4</v>
      </c>
      <c r="BA82">
        <v>2.2581364634087059E-3</v>
      </c>
      <c r="BB82">
        <v>3.6806844339476506E-4</v>
      </c>
      <c r="BC82">
        <v>1.4132574365955295E-3</v>
      </c>
      <c r="BD82">
        <v>1.1270466865755113E-3</v>
      </c>
      <c r="BE82">
        <v>8.9823686016227112E-4</v>
      </c>
      <c r="BF82">
        <v>8.1290870738657216E-4</v>
      </c>
      <c r="BG82">
        <v>6.2640634666326966E-2</v>
      </c>
      <c r="BH82">
        <v>5.7098427746846842E-3</v>
      </c>
      <c r="BI82">
        <v>1.7383470134069894E-3</v>
      </c>
      <c r="BJ82">
        <v>1.6510672398918687E-4</v>
      </c>
      <c r="BK82">
        <v>5.4990773372934343E-3</v>
      </c>
      <c r="BL82">
        <v>5.3109749088600775E-4</v>
      </c>
      <c r="BM82">
        <v>3.1266036050889154E-4</v>
      </c>
      <c r="BN82">
        <v>1.3483391662999025E-3</v>
      </c>
      <c r="BO82">
        <v>3.8808906415208656E-3</v>
      </c>
      <c r="BP82">
        <v>3.3353611536978653E-4</v>
      </c>
      <c r="BQ82">
        <v>2.296564950820903E-3</v>
      </c>
      <c r="BR82">
        <v>5.9687932647389565E-3</v>
      </c>
      <c r="BS82">
        <v>5.6422001680382474E-3</v>
      </c>
      <c r="BT82">
        <v>6.093015397270524E-3</v>
      </c>
      <c r="BU82">
        <v>2.959461614215154E-3</v>
      </c>
      <c r="BV82">
        <v>3.4640936470747521E-2</v>
      </c>
      <c r="BW82">
        <v>2.9717780578382966E-2</v>
      </c>
      <c r="BX82">
        <v>1.0817538803180702E-2</v>
      </c>
      <c r="BY82">
        <v>1.5888631081235518E-3</v>
      </c>
      <c r="BZ82">
        <v>4.649685198278063E-3</v>
      </c>
      <c r="CA82">
        <v>2.726640594408963E-2</v>
      </c>
      <c r="CB82">
        <v>2.1305115173531719E-3</v>
      </c>
      <c r="CC82">
        <v>4.4251084199594211E-3</v>
      </c>
      <c r="CD82">
        <v>1.0337500462380542</v>
      </c>
      <c r="CE82">
        <v>8.5571498558605751E-3</v>
      </c>
      <c r="CF82">
        <v>0.10350484917878806</v>
      </c>
      <c r="CG82">
        <v>4.0254364400263629E-3</v>
      </c>
      <c r="CH82">
        <v>2.4795200844482707E-3</v>
      </c>
      <c r="CI82">
        <v>6.8262237962757434E-3</v>
      </c>
      <c r="CJ82">
        <v>3.7241006637511675E-3</v>
      </c>
      <c r="CK82">
        <v>8.2498338575916815E-3</v>
      </c>
      <c r="CL82">
        <v>1.5797264573368185E-6</v>
      </c>
      <c r="CM82">
        <v>2.1118489724679088E-2</v>
      </c>
      <c r="CN82">
        <v>2.9062534246319712E-3</v>
      </c>
      <c r="CO82">
        <v>1.5541966266866197E-2</v>
      </c>
      <c r="CP82">
        <v>6.6763319251390727E-3</v>
      </c>
      <c r="CQ82">
        <v>0</v>
      </c>
      <c r="CR82">
        <v>0</v>
      </c>
      <c r="CS82">
        <v>3.9132460564019582E-2</v>
      </c>
      <c r="CT82">
        <v>0.1000383177557823</v>
      </c>
      <c r="CU82">
        <v>1.0295004267445774E-2</v>
      </c>
      <c r="CV82">
        <v>0.13741504964075177</v>
      </c>
      <c r="CW82">
        <v>1.0283303807296196E-2</v>
      </c>
      <c r="CX82">
        <v>5.1792193576014221E-3</v>
      </c>
      <c r="CY82">
        <v>7.502402050853891E-5</v>
      </c>
      <c r="CZ82">
        <v>2.3870640622903646E-3</v>
      </c>
      <c r="DA82">
        <v>1.3684362038599454E-5</v>
      </c>
      <c r="DB82">
        <v>9.3703512588012036E-4</v>
      </c>
      <c r="DC82">
        <v>1.0366044662626158E-4</v>
      </c>
      <c r="DD82">
        <v>3.2279035405556318E-4</v>
      </c>
      <c r="DE82">
        <v>3.0430246126300545E-5</v>
      </c>
      <c r="DF82">
        <v>7.0751084703131819E-4</v>
      </c>
      <c r="DG82">
        <v>1.6379923565716578E-3</v>
      </c>
      <c r="DH82">
        <v>1.730778728403991E-4</v>
      </c>
      <c r="DI82">
        <v>3.9062413952417954E-3</v>
      </c>
      <c r="DJ82">
        <v>1.0041837349226432E-2</v>
      </c>
      <c r="DK82">
        <v>5.5269506895463938E-4</v>
      </c>
      <c r="DL82">
        <v>1.8142003452104375E-4</v>
      </c>
    </row>
    <row r="83" spans="1:116" x14ac:dyDescent="0.4">
      <c r="A83">
        <v>82</v>
      </c>
      <c r="B83">
        <v>2.5440612704134471E-3</v>
      </c>
      <c r="C83">
        <v>5.5750906605871273E-4</v>
      </c>
      <c r="D83">
        <v>1.8844846089747767E-3</v>
      </c>
      <c r="E83">
        <v>1.8514551552068205E-4</v>
      </c>
      <c r="F83">
        <v>4.5790366753967844E-4</v>
      </c>
      <c r="G83">
        <v>2.3249148083185077E-4</v>
      </c>
      <c r="H83">
        <v>6.3829512784508845E-4</v>
      </c>
      <c r="I83">
        <v>1.3197392937419859E-3</v>
      </c>
      <c r="J83">
        <v>2.2282415457185335E-3</v>
      </c>
      <c r="K83">
        <v>2.4254187486199529E-3</v>
      </c>
      <c r="L83">
        <v>1.8249384276364977E-3</v>
      </c>
      <c r="M83">
        <v>1.0249864427707837E-3</v>
      </c>
      <c r="N83">
        <v>2.3351995013424194E-3</v>
      </c>
      <c r="O83">
        <v>1.9287526314895526E-3</v>
      </c>
      <c r="P83">
        <v>1.1229593115136825E-4</v>
      </c>
      <c r="Q83">
        <v>1.4000420097039343E-3</v>
      </c>
      <c r="R83">
        <v>1.3056214690096879E-4</v>
      </c>
      <c r="S83">
        <v>1.2656914321497104E-4</v>
      </c>
      <c r="T83">
        <v>2.4101820305503699E-4</v>
      </c>
      <c r="U83">
        <v>6.2317726354171096E-4</v>
      </c>
      <c r="V83">
        <v>7.6191039993462944E-4</v>
      </c>
      <c r="W83">
        <v>7.7886907448788826E-4</v>
      </c>
      <c r="X83">
        <v>9.0007139954192855E-5</v>
      </c>
      <c r="Y83">
        <v>1.9084209534199636E-4</v>
      </c>
      <c r="Z83">
        <v>1.5304657475143676E-4</v>
      </c>
      <c r="AA83">
        <v>4.9513925438986631E-5</v>
      </c>
      <c r="AB83">
        <v>6.0407878978754371E-5</v>
      </c>
      <c r="AC83">
        <v>2.7698131673724546E-4</v>
      </c>
      <c r="AD83">
        <v>4.4664597977917616E-6</v>
      </c>
      <c r="AE83">
        <v>1.3045147619740493E-4</v>
      </c>
      <c r="AF83">
        <v>5.6715824002658432E-5</v>
      </c>
      <c r="AG83">
        <v>6.0056870959757135E-4</v>
      </c>
      <c r="AH83">
        <v>1.1165244144268136E-3</v>
      </c>
      <c r="AI83">
        <v>1.0259615759755831E-3</v>
      </c>
      <c r="AJ83">
        <v>1.4653160700233902E-3</v>
      </c>
      <c r="AK83">
        <v>3.3759299080482392E-3</v>
      </c>
      <c r="AL83">
        <v>4.3684133195179215E-3</v>
      </c>
      <c r="AM83">
        <v>3.7778588961954551E-4</v>
      </c>
      <c r="AN83">
        <v>5.7573716903468101E-5</v>
      </c>
      <c r="AO83">
        <v>2.3321056864711079E-3</v>
      </c>
      <c r="AP83">
        <v>3.2262342067154184E-4</v>
      </c>
      <c r="AQ83">
        <v>5.8362403307604966E-3</v>
      </c>
      <c r="AR83">
        <v>5.9981086824813137E-4</v>
      </c>
      <c r="AS83">
        <v>7.2931925163694173E-4</v>
      </c>
      <c r="AT83">
        <v>1.7100268103584771E-4</v>
      </c>
      <c r="AU83">
        <v>1.1297646303601084E-3</v>
      </c>
      <c r="AV83">
        <v>5.7215315780288789E-4</v>
      </c>
      <c r="AW83">
        <v>2.506065549872924E-4</v>
      </c>
      <c r="AX83">
        <v>2.3670967325116945E-3</v>
      </c>
      <c r="AY83">
        <v>1.4302667762057177E-3</v>
      </c>
      <c r="AZ83">
        <v>3.5132237084269211E-4</v>
      </c>
      <c r="BA83">
        <v>6.6529102534174205E-3</v>
      </c>
      <c r="BB83">
        <v>2.6884749832440128E-3</v>
      </c>
      <c r="BC83">
        <v>2.1826053229867235E-3</v>
      </c>
      <c r="BD83">
        <v>2.6466375196818699E-3</v>
      </c>
      <c r="BE83">
        <v>1.0201519339711348E-3</v>
      </c>
      <c r="BF83">
        <v>1.6183663183106252E-3</v>
      </c>
      <c r="BG83">
        <v>8.9121882712748009E-3</v>
      </c>
      <c r="BH83">
        <v>2.3969955263139719E-3</v>
      </c>
      <c r="BI83">
        <v>2.0513032692218909E-3</v>
      </c>
      <c r="BJ83">
        <v>2.541820036475201E-4</v>
      </c>
      <c r="BK83">
        <v>4.726725513812014E-3</v>
      </c>
      <c r="BL83">
        <v>7.3627605071925064E-4</v>
      </c>
      <c r="BM83">
        <v>7.1018276514577385E-4</v>
      </c>
      <c r="BN83">
        <v>2.9801900870882261E-3</v>
      </c>
      <c r="BO83">
        <v>8.5429255960330248E-3</v>
      </c>
      <c r="BP83">
        <v>6.1927092170230508E-4</v>
      </c>
      <c r="BQ83">
        <v>2.9445483276599642E-3</v>
      </c>
      <c r="BR83">
        <v>6.689931577049885E-3</v>
      </c>
      <c r="BS83">
        <v>5.6334910232419683E-3</v>
      </c>
      <c r="BT83">
        <v>5.3288910830018906E-3</v>
      </c>
      <c r="BU83">
        <v>5.2765806987772708E-3</v>
      </c>
      <c r="BV83">
        <v>3.9296347255445528E-2</v>
      </c>
      <c r="BW83">
        <v>4.8807925564085287E-2</v>
      </c>
      <c r="BX83">
        <v>2.8035669801254479E-2</v>
      </c>
      <c r="BY83">
        <v>1.8289683238857501E-3</v>
      </c>
      <c r="BZ83">
        <v>1.1807850344803771E-2</v>
      </c>
      <c r="CA83">
        <v>0.1193111727811984</v>
      </c>
      <c r="CB83">
        <v>6.6292141650163587E-3</v>
      </c>
      <c r="CC83">
        <v>4.0361419088282306E-3</v>
      </c>
      <c r="CD83">
        <v>1.3982877186405968E-2</v>
      </c>
      <c r="CE83">
        <v>1.069074608665169</v>
      </c>
      <c r="CF83">
        <v>5.7269861444018633E-2</v>
      </c>
      <c r="CG83">
        <v>1.4232934329317968E-2</v>
      </c>
      <c r="CH83">
        <v>1.1783991943613032E-3</v>
      </c>
      <c r="CI83">
        <v>2.2048922644136459E-3</v>
      </c>
      <c r="CJ83">
        <v>9.9875541902987603E-3</v>
      </c>
      <c r="CK83">
        <v>2.0599890868884422E-2</v>
      </c>
      <c r="CL83">
        <v>1.8512748613331861E-6</v>
      </c>
      <c r="CM83">
        <v>2.5789820976124443E-2</v>
      </c>
      <c r="CN83">
        <v>4.8143634966823032E-3</v>
      </c>
      <c r="CO83">
        <v>2.2933744827473169E-2</v>
      </c>
      <c r="CP83">
        <v>1.7832420012215671E-2</v>
      </c>
      <c r="CQ83">
        <v>0</v>
      </c>
      <c r="CR83">
        <v>0</v>
      </c>
      <c r="CS83">
        <v>8.2388028140752703E-2</v>
      </c>
      <c r="CT83">
        <v>9.1308855679799808E-2</v>
      </c>
      <c r="CU83">
        <v>1.5059791962094761E-2</v>
      </c>
      <c r="CV83">
        <v>4.9315391530005227E-2</v>
      </c>
      <c r="CW83">
        <v>2.0867792233029234E-2</v>
      </c>
      <c r="CX83">
        <v>1.8663646102535805E-2</v>
      </c>
      <c r="CY83">
        <v>1.0115701794548244E-4</v>
      </c>
      <c r="CZ83">
        <v>6.202472984208166E-3</v>
      </c>
      <c r="DA83">
        <v>1.8071938190358606E-5</v>
      </c>
      <c r="DB83">
        <v>1.2792120881328652E-3</v>
      </c>
      <c r="DC83">
        <v>1.9011680152676306E-4</v>
      </c>
      <c r="DD83">
        <v>2.8847304191002092E-3</v>
      </c>
      <c r="DE83">
        <v>6.594728945221305E-5</v>
      </c>
      <c r="DF83">
        <v>7.5938205918273398E-4</v>
      </c>
      <c r="DG83">
        <v>1.1927172794717463E-3</v>
      </c>
      <c r="DH83">
        <v>2.9237664667569315E-4</v>
      </c>
      <c r="DI83">
        <v>3.444883930787742E-2</v>
      </c>
      <c r="DJ83">
        <v>3.0716342219122669E-2</v>
      </c>
      <c r="DK83">
        <v>1.1994716202504167E-3</v>
      </c>
      <c r="DL83">
        <v>2.4556375072795237E-4</v>
      </c>
    </row>
    <row r="84" spans="1:116" x14ac:dyDescent="0.4">
      <c r="A84">
        <v>83</v>
      </c>
      <c r="B84">
        <v>1.2913012793343273E-3</v>
      </c>
      <c r="C84">
        <v>2.7950096586288665E-4</v>
      </c>
      <c r="D84">
        <v>1.3691017202409181E-3</v>
      </c>
      <c r="E84">
        <v>8.2591510262978852E-5</v>
      </c>
      <c r="F84">
        <v>3.7963046591167057E-4</v>
      </c>
      <c r="G84">
        <v>1.4006738461147311E-4</v>
      </c>
      <c r="H84">
        <v>4.4868051239523558E-4</v>
      </c>
      <c r="I84">
        <v>1.2690459612843346E-3</v>
      </c>
      <c r="J84">
        <v>1.7937492282748412E-3</v>
      </c>
      <c r="K84">
        <v>2.7233098488855336E-3</v>
      </c>
      <c r="L84">
        <v>1.5341512564334059E-3</v>
      </c>
      <c r="M84">
        <v>1.1177419256458059E-3</v>
      </c>
      <c r="N84">
        <v>1.9162960498792711E-3</v>
      </c>
      <c r="O84">
        <v>1.0733004312815592E-3</v>
      </c>
      <c r="P84">
        <v>5.375264322685677E-5</v>
      </c>
      <c r="Q84">
        <v>3.6095174539949704E-4</v>
      </c>
      <c r="R84">
        <v>6.5432055735352104E-5</v>
      </c>
      <c r="S84">
        <v>7.0527706182817786E-5</v>
      </c>
      <c r="T84">
        <v>1.028430381198553E-4</v>
      </c>
      <c r="U84">
        <v>2.3330513304774315E-4</v>
      </c>
      <c r="V84">
        <v>4.2470680674959747E-4</v>
      </c>
      <c r="W84">
        <v>3.5650566750997304E-4</v>
      </c>
      <c r="X84">
        <v>5.2517342613638054E-5</v>
      </c>
      <c r="Y84">
        <v>1.2274764598969515E-4</v>
      </c>
      <c r="Z84">
        <v>8.150795100622542E-5</v>
      </c>
      <c r="AA84">
        <v>1.8970782386073865E-5</v>
      </c>
      <c r="AB84">
        <v>2.3848969331609807E-5</v>
      </c>
      <c r="AC84">
        <v>1.5237457454581478E-4</v>
      </c>
      <c r="AD84">
        <v>2.3096746517173185E-6</v>
      </c>
      <c r="AE84">
        <v>4.6104777589344223E-5</v>
      </c>
      <c r="AF84">
        <v>1.2093407272790882E-5</v>
      </c>
      <c r="AG84">
        <v>5.328460473070809E-4</v>
      </c>
      <c r="AH84">
        <v>1.1649012545165405E-3</v>
      </c>
      <c r="AI84">
        <v>2.5638484170108699E-4</v>
      </c>
      <c r="AJ84">
        <v>4.1947137453032655E-4</v>
      </c>
      <c r="AK84">
        <v>1.3070194436269084E-3</v>
      </c>
      <c r="AL84">
        <v>2.8063492839116196E-3</v>
      </c>
      <c r="AM84">
        <v>2.3858745261448133E-4</v>
      </c>
      <c r="AN84">
        <v>5.6111391918159573E-5</v>
      </c>
      <c r="AO84">
        <v>1.5007733560329431E-3</v>
      </c>
      <c r="AP84">
        <v>2.0724696241518998E-4</v>
      </c>
      <c r="AQ84">
        <v>1.5305229659428106E-3</v>
      </c>
      <c r="AR84">
        <v>2.6464018643174365E-4</v>
      </c>
      <c r="AS84">
        <v>5.4752854473583612E-4</v>
      </c>
      <c r="AT84">
        <v>1.8373186026396309E-4</v>
      </c>
      <c r="AU84">
        <v>1.3050892018809169E-3</v>
      </c>
      <c r="AV84">
        <v>6.3194148791091253E-4</v>
      </c>
      <c r="AW84">
        <v>2.6765072180143739E-4</v>
      </c>
      <c r="AX84">
        <v>1.5441828042118142E-3</v>
      </c>
      <c r="AY84">
        <v>9.466812968558808E-4</v>
      </c>
      <c r="AZ84">
        <v>1.3599870849713438E-4</v>
      </c>
      <c r="BA84">
        <v>2.2852415104958213E-3</v>
      </c>
      <c r="BB84">
        <v>3.7251949048612635E-4</v>
      </c>
      <c r="BC84">
        <v>8.3366965812453652E-4</v>
      </c>
      <c r="BD84">
        <v>8.8724265163866523E-4</v>
      </c>
      <c r="BE84">
        <v>2.4127691653451555E-3</v>
      </c>
      <c r="BF84">
        <v>1.7083340338592619E-3</v>
      </c>
      <c r="BG84">
        <v>2.4611004561234558E-3</v>
      </c>
      <c r="BH84">
        <v>1.0923875172418832E-3</v>
      </c>
      <c r="BI84">
        <v>6.9424534787278528E-4</v>
      </c>
      <c r="BJ84">
        <v>1.2644777172223062E-4</v>
      </c>
      <c r="BK84">
        <v>2.4057480083693587E-3</v>
      </c>
      <c r="BL84">
        <v>4.5896427547851589E-4</v>
      </c>
      <c r="BM84">
        <v>2.6762065484966575E-4</v>
      </c>
      <c r="BN84">
        <v>2.4696422461268426E-3</v>
      </c>
      <c r="BO84">
        <v>6.8337303356829854E-3</v>
      </c>
      <c r="BP84">
        <v>4.6109864233810665E-4</v>
      </c>
      <c r="BQ84">
        <v>2.7865020456502975E-3</v>
      </c>
      <c r="BR84">
        <v>9.1871245160419085E-3</v>
      </c>
      <c r="BS84">
        <v>7.9023344269663707E-3</v>
      </c>
      <c r="BT84">
        <v>6.3049905985013421E-3</v>
      </c>
      <c r="BU84">
        <v>3.490107139714252E-3</v>
      </c>
      <c r="BV84">
        <v>5.0881239724811851E-2</v>
      </c>
      <c r="BW84">
        <v>1.8186250361378224E-2</v>
      </c>
      <c r="BX84">
        <v>8.7432559791081697E-3</v>
      </c>
      <c r="BY84">
        <v>1.2115782239569511E-3</v>
      </c>
      <c r="BZ84">
        <v>6.9421226481261918E-3</v>
      </c>
      <c r="CA84">
        <v>4.1958307965809002E-2</v>
      </c>
      <c r="CB84">
        <v>8.6912883945131983E-3</v>
      </c>
      <c r="CC84">
        <v>4.5791698058494932E-3</v>
      </c>
      <c r="CD84">
        <v>2.3101260892546324E-2</v>
      </c>
      <c r="CE84">
        <v>1.6567325006360222E-2</v>
      </c>
      <c r="CF84">
        <v>1.1206774585762298</v>
      </c>
      <c r="CG84">
        <v>4.6233100413087458E-3</v>
      </c>
      <c r="CH84">
        <v>1.16859583279851E-3</v>
      </c>
      <c r="CI84">
        <v>1.780448209415063E-3</v>
      </c>
      <c r="CJ84">
        <v>9.0570098536010141E-3</v>
      </c>
      <c r="CK84">
        <v>1.6151620715526598E-2</v>
      </c>
      <c r="CL84">
        <v>2.008916082396339E-6</v>
      </c>
      <c r="CM84">
        <v>5.0247205807052789E-2</v>
      </c>
      <c r="CN84">
        <v>3.1543693049832723E-3</v>
      </c>
      <c r="CO84">
        <v>3.6654918725939165E-2</v>
      </c>
      <c r="CP84">
        <v>1.3297626513047224E-2</v>
      </c>
      <c r="CQ84">
        <v>0</v>
      </c>
      <c r="CR84">
        <v>0</v>
      </c>
      <c r="CS84">
        <v>3.9443245274208068E-2</v>
      </c>
      <c r="CT84">
        <v>0.10385846842285652</v>
      </c>
      <c r="CU84">
        <v>1.6729805448587619E-2</v>
      </c>
      <c r="CV84">
        <v>8.7431557732567958E-2</v>
      </c>
      <c r="CW84">
        <v>2.2817740869555368E-2</v>
      </c>
      <c r="CX84">
        <v>1.7098606588356938E-2</v>
      </c>
      <c r="CY84">
        <v>1.1411905386547937E-4</v>
      </c>
      <c r="CZ84">
        <v>6.444210358359832E-3</v>
      </c>
      <c r="DA84">
        <v>1.8220029447600142E-5</v>
      </c>
      <c r="DB84">
        <v>1.691764529957332E-3</v>
      </c>
      <c r="DC84">
        <v>1.4890656742161862E-4</v>
      </c>
      <c r="DD84">
        <v>6.1813277574362837E-4</v>
      </c>
      <c r="DE84">
        <v>4.6512224600958821E-5</v>
      </c>
      <c r="DF84">
        <v>6.4840262231162732E-4</v>
      </c>
      <c r="DG84">
        <v>9.2601915908541524E-4</v>
      </c>
      <c r="DH84">
        <v>1.8046325704704986E-4</v>
      </c>
      <c r="DI84">
        <v>7.0306667446802407E-3</v>
      </c>
      <c r="DJ84">
        <v>1.5407305259500568E-2</v>
      </c>
      <c r="DK84">
        <v>1.2255405767129016E-3</v>
      </c>
      <c r="DL84">
        <v>2.5013073382766594E-4</v>
      </c>
    </row>
    <row r="85" spans="1:116" x14ac:dyDescent="0.4">
      <c r="A85">
        <v>84</v>
      </c>
      <c r="B85">
        <v>1.4892932681518627E-3</v>
      </c>
      <c r="C85">
        <v>3.5522445014295239E-4</v>
      </c>
      <c r="D85">
        <v>9.4777565110762494E-4</v>
      </c>
      <c r="E85">
        <v>1.0313589156007164E-4</v>
      </c>
      <c r="F85">
        <v>9.0180740762947978E-4</v>
      </c>
      <c r="G85">
        <v>9.7301157796350567E-5</v>
      </c>
      <c r="H85">
        <v>4.8755300959702093E-4</v>
      </c>
      <c r="I85">
        <v>1.3492904506141013E-3</v>
      </c>
      <c r="J85">
        <v>2.0672000940137785E-3</v>
      </c>
      <c r="K85">
        <v>1.7418072592173481E-3</v>
      </c>
      <c r="L85">
        <v>1.6481866618693562E-3</v>
      </c>
      <c r="M85">
        <v>1.0456251139675803E-3</v>
      </c>
      <c r="N85">
        <v>1.2205030797112833E-3</v>
      </c>
      <c r="O85">
        <v>1.2615272309300146E-3</v>
      </c>
      <c r="P85">
        <v>6.3601085967593588E-5</v>
      </c>
      <c r="Q85">
        <v>4.4195187381481109E-4</v>
      </c>
      <c r="R85">
        <v>7.9333445707936563E-5</v>
      </c>
      <c r="S85">
        <v>6.3335333814978646E-5</v>
      </c>
      <c r="T85">
        <v>1.4725179022510835E-4</v>
      </c>
      <c r="U85">
        <v>2.7900744067100956E-4</v>
      </c>
      <c r="V85">
        <v>5.5457055667436123E-4</v>
      </c>
      <c r="W85">
        <v>5.3868955513288136E-4</v>
      </c>
      <c r="X85">
        <v>6.8293510202870042E-5</v>
      </c>
      <c r="Y85">
        <v>1.2777470788317161E-4</v>
      </c>
      <c r="Z85">
        <v>1.2638453182791276E-4</v>
      </c>
      <c r="AA85">
        <v>3.9381111740315935E-5</v>
      </c>
      <c r="AB85">
        <v>5.7842007765385082E-5</v>
      </c>
      <c r="AC85">
        <v>2.6610665746059736E-4</v>
      </c>
      <c r="AD85">
        <v>5.609302938583915E-6</v>
      </c>
      <c r="AE85">
        <v>8.364796357665104E-5</v>
      </c>
      <c r="AF85">
        <v>1.8123642790298195E-5</v>
      </c>
      <c r="AG85">
        <v>1.7557794781356201E-3</v>
      </c>
      <c r="AH85">
        <v>8.9263692726000276E-4</v>
      </c>
      <c r="AI85">
        <v>1.2280280360233091E-2</v>
      </c>
      <c r="AJ85">
        <v>7.2324700550922359E-3</v>
      </c>
      <c r="AK85">
        <v>1.8915342838228537E-2</v>
      </c>
      <c r="AL85">
        <v>1.4294597812152278E-3</v>
      </c>
      <c r="AM85">
        <v>3.9057070205748373E-4</v>
      </c>
      <c r="AN85">
        <v>7.6797487849522393E-5</v>
      </c>
      <c r="AO85">
        <v>2.2694222587282976E-3</v>
      </c>
      <c r="AP85">
        <v>2.6218200672330081E-4</v>
      </c>
      <c r="AQ85">
        <v>2.6187996876164696E-3</v>
      </c>
      <c r="AR85">
        <v>2.1894002971875281E-4</v>
      </c>
      <c r="AS85">
        <v>5.4471117089917613E-4</v>
      </c>
      <c r="AT85">
        <v>1.6106103056918262E-4</v>
      </c>
      <c r="AU85">
        <v>1.1391662821925877E-3</v>
      </c>
      <c r="AV85">
        <v>5.7250292181040504E-4</v>
      </c>
      <c r="AW85">
        <v>2.4466053277605809E-4</v>
      </c>
      <c r="AX85">
        <v>1.5174750755492386E-3</v>
      </c>
      <c r="AY85">
        <v>1.021624971463935E-3</v>
      </c>
      <c r="AZ85">
        <v>1.188724479726272E-4</v>
      </c>
      <c r="BA85">
        <v>2.2634270432459391E-3</v>
      </c>
      <c r="BB85">
        <v>3.3433525658490442E-4</v>
      </c>
      <c r="BC85">
        <v>9.4450849800486601E-4</v>
      </c>
      <c r="BD85">
        <v>1.1410318771460529E-3</v>
      </c>
      <c r="BE85">
        <v>1.0003853690306122E-3</v>
      </c>
      <c r="BF85">
        <v>8.9767921296929386E-4</v>
      </c>
      <c r="BG85">
        <v>1.1853004489653883E-3</v>
      </c>
      <c r="BH85">
        <v>1.6480252576891235E-3</v>
      </c>
      <c r="BI85">
        <v>7.8442904169382971E-4</v>
      </c>
      <c r="BJ85">
        <v>1.3689835086022753E-4</v>
      </c>
      <c r="BK85">
        <v>2.4136835575516843E-3</v>
      </c>
      <c r="BL85">
        <v>4.3879305469208488E-4</v>
      </c>
      <c r="BM85">
        <v>2.7281588774109416E-4</v>
      </c>
      <c r="BN85">
        <v>3.9387496046128191E-3</v>
      </c>
      <c r="BO85">
        <v>1.085342091223941E-2</v>
      </c>
      <c r="BP85">
        <v>6.9431663800937086E-4</v>
      </c>
      <c r="BQ85">
        <v>4.2861502587483672E-3</v>
      </c>
      <c r="BR85">
        <v>1.441856744507101E-2</v>
      </c>
      <c r="BS85">
        <v>6.0235201848752333E-3</v>
      </c>
      <c r="BT85">
        <v>6.0662736845646728E-3</v>
      </c>
      <c r="BU85">
        <v>3.1396254424574067E-3</v>
      </c>
      <c r="BV85">
        <v>3.6816246182587782E-2</v>
      </c>
      <c r="BW85">
        <v>4.1020518644919936E-2</v>
      </c>
      <c r="BX85">
        <v>1.2265336806613127E-2</v>
      </c>
      <c r="BY85">
        <v>1.6415290008745852E-3</v>
      </c>
      <c r="BZ85">
        <v>7.024458437919952E-3</v>
      </c>
      <c r="CA85">
        <v>2.3845954454549515E-2</v>
      </c>
      <c r="CB85">
        <v>1.5216329017872896E-3</v>
      </c>
      <c r="CC85">
        <v>1.5747427187556529E-3</v>
      </c>
      <c r="CD85">
        <v>7.0818024581229067E-3</v>
      </c>
      <c r="CE85">
        <v>9.7881133164335141E-3</v>
      </c>
      <c r="CF85">
        <v>1.4389359810066636E-2</v>
      </c>
      <c r="CG85">
        <v>1.0474692706276723</v>
      </c>
      <c r="CH85">
        <v>1.6402796742715244E-3</v>
      </c>
      <c r="CI85">
        <v>1.5918043065166821E-3</v>
      </c>
      <c r="CJ85">
        <v>2.3985574729445333E-2</v>
      </c>
      <c r="CK85">
        <v>3.4990795970885349E-2</v>
      </c>
      <c r="CL85">
        <v>8.7178930952982327E-6</v>
      </c>
      <c r="CM85">
        <v>2.566533299897485E-2</v>
      </c>
      <c r="CN85">
        <v>2.8666524955499127E-3</v>
      </c>
      <c r="CO85">
        <v>1.7266214531143999E-2</v>
      </c>
      <c r="CP85">
        <v>1.4484517943981992E-2</v>
      </c>
      <c r="CQ85">
        <v>0</v>
      </c>
      <c r="CR85">
        <v>0</v>
      </c>
      <c r="CS85">
        <v>5.2942886769843309E-2</v>
      </c>
      <c r="CT85">
        <v>0.17898840673688046</v>
      </c>
      <c r="CU85">
        <v>8.9348308324756626E-2</v>
      </c>
      <c r="CV85">
        <v>8.5740648413969139E-2</v>
      </c>
      <c r="CW85">
        <v>6.2746928964942479E-3</v>
      </c>
      <c r="CX85">
        <v>1.4425912469930744E-2</v>
      </c>
      <c r="CY85">
        <v>5.5325718436167526E-4</v>
      </c>
      <c r="CZ85">
        <v>5.3458885018609218E-3</v>
      </c>
      <c r="DA85">
        <v>7.9618135564434308E-5</v>
      </c>
      <c r="DB85">
        <v>2.581191990893177E-3</v>
      </c>
      <c r="DC85">
        <v>5.0221527719786891E-4</v>
      </c>
      <c r="DD85">
        <v>1.5608867325065557E-3</v>
      </c>
      <c r="DE85">
        <v>2.0393645050255076E-4</v>
      </c>
      <c r="DF85">
        <v>1.0473935291537326E-2</v>
      </c>
      <c r="DG85">
        <v>1.3011377309907334E-3</v>
      </c>
      <c r="DH85">
        <v>2.4669511369732159E-4</v>
      </c>
      <c r="DI85">
        <v>8.4165195478422619E-3</v>
      </c>
      <c r="DJ85">
        <v>1.10874769519308E-2</v>
      </c>
      <c r="DK85">
        <v>2.010209992739165E-3</v>
      </c>
      <c r="DL85">
        <v>5.5812569411970684E-4</v>
      </c>
    </row>
    <row r="86" spans="1:116" x14ac:dyDescent="0.4">
      <c r="A86">
        <v>85</v>
      </c>
      <c r="B86">
        <v>2.3841594322592898E-3</v>
      </c>
      <c r="C86">
        <v>9.7050068842395695E-4</v>
      </c>
      <c r="D86">
        <v>3.9750105726645705E-3</v>
      </c>
      <c r="E86">
        <v>1.9090388672885199E-4</v>
      </c>
      <c r="F86">
        <v>4.0808167448290131E-4</v>
      </c>
      <c r="G86">
        <v>1.5319961347553632E-4</v>
      </c>
      <c r="H86">
        <v>8.2336386777224168E-4</v>
      </c>
      <c r="I86">
        <v>1.3691485640234583E-3</v>
      </c>
      <c r="J86">
        <v>1.7417485387891155E-3</v>
      </c>
      <c r="K86">
        <v>1.9998556858678396E-3</v>
      </c>
      <c r="L86">
        <v>1.387915912778256E-3</v>
      </c>
      <c r="M86">
        <v>9.7801099896013583E-4</v>
      </c>
      <c r="N86">
        <v>1.0311688303620372E-3</v>
      </c>
      <c r="O86">
        <v>2.6254000730651351E-3</v>
      </c>
      <c r="P86">
        <v>8.8133116608973201E-5</v>
      </c>
      <c r="Q86">
        <v>6.739636546478796E-4</v>
      </c>
      <c r="R86">
        <v>1.5643048503176014E-4</v>
      </c>
      <c r="S86">
        <v>1.2253788890171741E-4</v>
      </c>
      <c r="T86">
        <v>2.7430108209984262E-4</v>
      </c>
      <c r="U86">
        <v>5.2829532563482143E-4</v>
      </c>
      <c r="V86">
        <v>1.1575194785885257E-3</v>
      </c>
      <c r="W86">
        <v>2.9409609041776098E-3</v>
      </c>
      <c r="X86">
        <v>1.0682606996369228E-4</v>
      </c>
      <c r="Y86">
        <v>2.4524513489752647E-4</v>
      </c>
      <c r="Z86">
        <v>1.548997994164466E-4</v>
      </c>
      <c r="AA86">
        <v>4.057408000272172E-5</v>
      </c>
      <c r="AB86">
        <v>1.486102242818199E-4</v>
      </c>
      <c r="AC86">
        <v>3.1608010365956471E-4</v>
      </c>
      <c r="AD86">
        <v>3.965754158982516E-6</v>
      </c>
      <c r="AE86">
        <v>1.0714344210867165E-4</v>
      </c>
      <c r="AF86">
        <v>4.6555112838081907E-5</v>
      </c>
      <c r="AG86">
        <v>5.5919180014725976E-4</v>
      </c>
      <c r="AH86">
        <v>1.07809952663132E-3</v>
      </c>
      <c r="AI86">
        <v>1.2957098852133171E-3</v>
      </c>
      <c r="AJ86">
        <v>1.2547199215211843E-3</v>
      </c>
      <c r="AK86">
        <v>2.3246824599372544E-2</v>
      </c>
      <c r="AL86">
        <v>1.2885603178878556E-3</v>
      </c>
      <c r="AM86">
        <v>4.4283588074927103E-4</v>
      </c>
      <c r="AN86">
        <v>4.0671913181243428E-4</v>
      </c>
      <c r="AO86">
        <v>3.521858321967177E-3</v>
      </c>
      <c r="AP86">
        <v>3.2017904310118362E-4</v>
      </c>
      <c r="AQ86">
        <v>2.2114697335368586E-3</v>
      </c>
      <c r="AR86">
        <v>1.7313377608986556E-4</v>
      </c>
      <c r="AS86">
        <v>4.8404426294227634E-4</v>
      </c>
      <c r="AT86">
        <v>1.3545366743334474E-4</v>
      </c>
      <c r="AU86">
        <v>8.3848149211241025E-4</v>
      </c>
      <c r="AV86">
        <v>3.8734983577066654E-4</v>
      </c>
      <c r="AW86">
        <v>2.5694360444284255E-4</v>
      </c>
      <c r="AX86">
        <v>1.2979306855248032E-3</v>
      </c>
      <c r="AY86">
        <v>7.3344071527853456E-4</v>
      </c>
      <c r="AZ86">
        <v>1.290663388845786E-4</v>
      </c>
      <c r="BA86">
        <v>2.5938467743267181E-3</v>
      </c>
      <c r="BB86">
        <v>3.8549928076914489E-4</v>
      </c>
      <c r="BC86">
        <v>2.1245601658598126E-3</v>
      </c>
      <c r="BD86">
        <v>1.015945584098668E-3</v>
      </c>
      <c r="BE86">
        <v>6.6423909340243645E-4</v>
      </c>
      <c r="BF86">
        <v>8.6692697844497301E-4</v>
      </c>
      <c r="BG86">
        <v>1.0146666778493275E-3</v>
      </c>
      <c r="BH86">
        <v>2.2283949080766428E-3</v>
      </c>
      <c r="BI86">
        <v>1.625943224231791E-3</v>
      </c>
      <c r="BJ86">
        <v>1.3945514772489582E-4</v>
      </c>
      <c r="BK86">
        <v>2.6853424516304612E-3</v>
      </c>
      <c r="BL86">
        <v>1.999966492502512E-3</v>
      </c>
      <c r="BM86">
        <v>1.2461915655521576E-3</v>
      </c>
      <c r="BN86">
        <v>4.2171979903801752E-3</v>
      </c>
      <c r="BO86">
        <v>1.1596711425345208E-2</v>
      </c>
      <c r="BP86">
        <v>5.2255393161690995E-4</v>
      </c>
      <c r="BQ86">
        <v>3.6050987447148919E-3</v>
      </c>
      <c r="BR86">
        <v>6.6164608342201871E-3</v>
      </c>
      <c r="BS86">
        <v>4.3877390419046142E-3</v>
      </c>
      <c r="BT86">
        <v>4.3615190219657672E-3</v>
      </c>
      <c r="BU86">
        <v>2.1562213265079039E-3</v>
      </c>
      <c r="BV86">
        <v>2.7171910347636462E-2</v>
      </c>
      <c r="BW86">
        <v>8.945655383021768E-2</v>
      </c>
      <c r="BX86">
        <v>1.470718010051111E-2</v>
      </c>
      <c r="BY86">
        <v>1.5074344954031846E-3</v>
      </c>
      <c r="BZ86">
        <v>1.6666117062441518E-2</v>
      </c>
      <c r="CA86">
        <v>1.8289968534276405E-2</v>
      </c>
      <c r="CB86">
        <v>1.7877463520497049E-3</v>
      </c>
      <c r="CC86">
        <v>1.8769058389702148E-3</v>
      </c>
      <c r="CD86">
        <v>4.8957769924865713E-3</v>
      </c>
      <c r="CE86">
        <v>1.006263631228343E-2</v>
      </c>
      <c r="CF86">
        <v>1.5138321570159256E-2</v>
      </c>
      <c r="CG86">
        <v>9.2513617848609276E-3</v>
      </c>
      <c r="CH86">
        <v>1.3029749160354869</v>
      </c>
      <c r="CI86">
        <v>1.3542987978473715E-2</v>
      </c>
      <c r="CJ86">
        <v>8.5784511486825983E-3</v>
      </c>
      <c r="CK86">
        <v>1.3647606682534197E-2</v>
      </c>
      <c r="CL86">
        <v>2.2165726368571638E-6</v>
      </c>
      <c r="CM86">
        <v>2.6454937804071984E-2</v>
      </c>
      <c r="CN86">
        <v>3.1789108763474925E-3</v>
      </c>
      <c r="CO86">
        <v>2.1828024761437716E-2</v>
      </c>
      <c r="CP86">
        <v>1.529913493060491E-2</v>
      </c>
      <c r="CQ86">
        <v>0</v>
      </c>
      <c r="CR86">
        <v>0</v>
      </c>
      <c r="CS86">
        <v>5.1909890040745574E-2</v>
      </c>
      <c r="CT86">
        <v>0.11628481672489593</v>
      </c>
      <c r="CU86">
        <v>1.6951420165276201E-2</v>
      </c>
      <c r="CV86">
        <v>4.8587261476376341E-2</v>
      </c>
      <c r="CW86">
        <v>8.6936827488191554E-3</v>
      </c>
      <c r="CX86">
        <v>6.689367627950615E-3</v>
      </c>
      <c r="CY86">
        <v>1.2617735279493467E-4</v>
      </c>
      <c r="CZ86">
        <v>9.5868061107552173E-3</v>
      </c>
      <c r="DA86">
        <v>2.2495880998644202E-5</v>
      </c>
      <c r="DB86">
        <v>1.1048118026161496E-3</v>
      </c>
      <c r="DC86">
        <v>7.1072060310429749E-4</v>
      </c>
      <c r="DD86">
        <v>4.0667526386671955E-4</v>
      </c>
      <c r="DE86">
        <v>4.8354485451572263E-5</v>
      </c>
      <c r="DF86">
        <v>3.1294088039291935E-2</v>
      </c>
      <c r="DG86">
        <v>2.4141846529541277E-2</v>
      </c>
      <c r="DH86">
        <v>2.2359208214126319E-4</v>
      </c>
      <c r="DI86">
        <v>5.8584107520173049E-3</v>
      </c>
      <c r="DJ86">
        <v>5.9615307377412011E-3</v>
      </c>
      <c r="DK86">
        <v>1.8890366493167242E-2</v>
      </c>
      <c r="DL86">
        <v>2.3917169380850212E-4</v>
      </c>
    </row>
    <row r="87" spans="1:116" x14ac:dyDescent="0.4">
      <c r="A87">
        <v>86</v>
      </c>
      <c r="B87">
        <v>1.4353362144559558E-3</v>
      </c>
      <c r="C87">
        <v>4.3213364128627741E-4</v>
      </c>
      <c r="D87">
        <v>1.3209222642989078E-3</v>
      </c>
      <c r="E87">
        <v>1.0801859535597857E-4</v>
      </c>
      <c r="F87">
        <v>3.3227445421755151E-4</v>
      </c>
      <c r="G87">
        <v>9.6920235405068892E-5</v>
      </c>
      <c r="H87">
        <v>4.5432560352167301E-4</v>
      </c>
      <c r="I87">
        <v>1.0357733516796728E-3</v>
      </c>
      <c r="J87">
        <v>1.4085070016857583E-3</v>
      </c>
      <c r="K87">
        <v>1.1621462881121793E-3</v>
      </c>
      <c r="L87">
        <v>1.1969329795490744E-3</v>
      </c>
      <c r="M87">
        <v>9.2059143395748855E-4</v>
      </c>
      <c r="N87">
        <v>8.4964169251742496E-4</v>
      </c>
      <c r="O87">
        <v>1.4334429011819002E-3</v>
      </c>
      <c r="P87">
        <v>5.7124021497302836E-5</v>
      </c>
      <c r="Q87">
        <v>3.5749228112029582E-4</v>
      </c>
      <c r="R87">
        <v>8.343253527973381E-5</v>
      </c>
      <c r="S87">
        <v>6.2783684823244809E-5</v>
      </c>
      <c r="T87">
        <v>1.4705880078850765E-4</v>
      </c>
      <c r="U87">
        <v>2.8664216617925128E-4</v>
      </c>
      <c r="V87">
        <v>4.7648954546848773E-4</v>
      </c>
      <c r="W87">
        <v>8.8462304254413723E-4</v>
      </c>
      <c r="X87">
        <v>5.5215864597606141E-5</v>
      </c>
      <c r="Y87">
        <v>1.609183219153094E-4</v>
      </c>
      <c r="Z87">
        <v>1.0030873998556385E-4</v>
      </c>
      <c r="AA87">
        <v>2.0889030967535535E-5</v>
      </c>
      <c r="AB87">
        <v>6.0367062841260929E-5</v>
      </c>
      <c r="AC87">
        <v>1.6577229726237274E-4</v>
      </c>
      <c r="AD87">
        <v>2.3064468001153159E-6</v>
      </c>
      <c r="AE87">
        <v>7.784785215685722E-5</v>
      </c>
      <c r="AF87">
        <v>1.7980737872297555E-5</v>
      </c>
      <c r="AG87">
        <v>4.8390629818602073E-4</v>
      </c>
      <c r="AH87">
        <v>9.5830602534895701E-4</v>
      </c>
      <c r="AI87">
        <v>5.3812235643848824E-4</v>
      </c>
      <c r="AJ87">
        <v>7.004334665608559E-4</v>
      </c>
      <c r="AK87">
        <v>6.2227175902514892E-3</v>
      </c>
      <c r="AL87">
        <v>9.9415889834803808E-4</v>
      </c>
      <c r="AM87">
        <v>2.6551930348197417E-4</v>
      </c>
      <c r="AN87">
        <v>1.0606530295004987E-4</v>
      </c>
      <c r="AO87">
        <v>1.5273248928135206E-3</v>
      </c>
      <c r="AP87">
        <v>3.3668592981629262E-4</v>
      </c>
      <c r="AQ87">
        <v>1.427378523552241E-3</v>
      </c>
      <c r="AR87">
        <v>1.3782936954926671E-4</v>
      </c>
      <c r="AS87">
        <v>4.5863027827266448E-4</v>
      </c>
      <c r="AT87">
        <v>1.6204017345151946E-4</v>
      </c>
      <c r="AU87">
        <v>1.0970505318719055E-3</v>
      </c>
      <c r="AV87">
        <v>5.1345946001470121E-4</v>
      </c>
      <c r="AW87">
        <v>2.4474489298143232E-4</v>
      </c>
      <c r="AX87">
        <v>1.2007946446192465E-3</v>
      </c>
      <c r="AY87">
        <v>5.9590775228907642E-4</v>
      </c>
      <c r="AZ87">
        <v>9.461065479881912E-5</v>
      </c>
      <c r="BA87">
        <v>1.903463777502618E-3</v>
      </c>
      <c r="BB87">
        <v>2.6906126135310584E-4</v>
      </c>
      <c r="BC87">
        <v>1.0169569731101153E-3</v>
      </c>
      <c r="BD87">
        <v>7.5307102068264452E-4</v>
      </c>
      <c r="BE87">
        <v>5.9788864863920602E-4</v>
      </c>
      <c r="BF87">
        <v>7.0578299796179649E-4</v>
      </c>
      <c r="BG87">
        <v>9.0728796994484255E-4</v>
      </c>
      <c r="BH87">
        <v>1.5037195629233906E-3</v>
      </c>
      <c r="BI87">
        <v>1.0063023132336139E-3</v>
      </c>
      <c r="BJ87">
        <v>1.1217462342450024E-4</v>
      </c>
      <c r="BK87">
        <v>1.6798964159611873E-3</v>
      </c>
      <c r="BL87">
        <v>6.5620366734037454E-4</v>
      </c>
      <c r="BM87">
        <v>5.8489425575213656E-4</v>
      </c>
      <c r="BN87">
        <v>3.75156679261539E-3</v>
      </c>
      <c r="BO87">
        <v>1.0287466437094814E-2</v>
      </c>
      <c r="BP87">
        <v>4.1341394498308691E-4</v>
      </c>
      <c r="BQ87">
        <v>2.8607880561136363E-3</v>
      </c>
      <c r="BR87">
        <v>4.2508535084301007E-3</v>
      </c>
      <c r="BS87">
        <v>6.6199499086634335E-3</v>
      </c>
      <c r="BT87">
        <v>5.4972256100691581E-3</v>
      </c>
      <c r="BU87">
        <v>2.3921929050154185E-3</v>
      </c>
      <c r="BV87">
        <v>4.1784005212022045E-2</v>
      </c>
      <c r="BW87">
        <v>4.8758918277175163E-2</v>
      </c>
      <c r="BX87">
        <v>1.0336039259542464E-2</v>
      </c>
      <c r="BY87">
        <v>1.6850527819407784E-3</v>
      </c>
      <c r="BZ87">
        <v>9.1047380356517431E-3</v>
      </c>
      <c r="CA87">
        <v>1.1738462956890726E-2</v>
      </c>
      <c r="CB87">
        <v>1.0769395490998845E-3</v>
      </c>
      <c r="CC87">
        <v>1.3587443989832877E-3</v>
      </c>
      <c r="CD87">
        <v>4.5093152281432255E-3</v>
      </c>
      <c r="CE87">
        <v>7.1840261321546445E-3</v>
      </c>
      <c r="CF87">
        <v>1.0216127678496497E-2</v>
      </c>
      <c r="CG87">
        <v>5.9328220669008051E-3</v>
      </c>
      <c r="CH87">
        <v>0.22426505100093516</v>
      </c>
      <c r="CI87">
        <v>1.0045972006093833</v>
      </c>
      <c r="CJ87">
        <v>6.3486051576456225E-3</v>
      </c>
      <c r="CK87">
        <v>2.3835386908891091E-2</v>
      </c>
      <c r="CL87">
        <v>2.379073552217873E-6</v>
      </c>
      <c r="CM87">
        <v>3.1257560306244034E-2</v>
      </c>
      <c r="CN87">
        <v>2.3670145914442939E-3</v>
      </c>
      <c r="CO87">
        <v>1.6854569856741438E-2</v>
      </c>
      <c r="CP87">
        <v>9.2341427955954982E-3</v>
      </c>
      <c r="CQ87">
        <v>0</v>
      </c>
      <c r="CR87">
        <v>0</v>
      </c>
      <c r="CS87">
        <v>4.2626845775561459E-2</v>
      </c>
      <c r="CT87">
        <v>0.12555009163740902</v>
      </c>
      <c r="CU87">
        <v>1.6724025181422089E-2</v>
      </c>
      <c r="CV87">
        <v>3.0475174326460498E-2</v>
      </c>
      <c r="CW87">
        <v>5.9719051706511673E-3</v>
      </c>
      <c r="CX87">
        <v>0.10934280404492608</v>
      </c>
      <c r="CY87">
        <v>1.2857115782343551E-4</v>
      </c>
      <c r="CZ87">
        <v>3.7446565730375483E-3</v>
      </c>
      <c r="DA87">
        <v>2.1687607690219378E-5</v>
      </c>
      <c r="DB87">
        <v>1.1469214663005797E-3</v>
      </c>
      <c r="DC87">
        <v>3.10673424877458E-4</v>
      </c>
      <c r="DD87">
        <v>4.205831297643401E-4</v>
      </c>
      <c r="DE87">
        <v>4.9555457909809092E-5</v>
      </c>
      <c r="DF87">
        <v>1.4299968903684139E-2</v>
      </c>
      <c r="DG87">
        <v>4.9618289865840772E-3</v>
      </c>
      <c r="DH87">
        <v>1.6982729915923162E-4</v>
      </c>
      <c r="DI87">
        <v>3.129832899334409E-3</v>
      </c>
      <c r="DJ87">
        <v>5.5436540393962496E-3</v>
      </c>
      <c r="DK87">
        <v>4.4021676565779363E-3</v>
      </c>
      <c r="DL87">
        <v>1.8758923692938962E-4</v>
      </c>
    </row>
    <row r="88" spans="1:116" x14ac:dyDescent="0.4">
      <c r="A88">
        <v>87</v>
      </c>
      <c r="B88">
        <v>1.5975194460541161E-3</v>
      </c>
      <c r="C88">
        <v>3.9303415789911138E-4</v>
      </c>
      <c r="D88">
        <v>1.3105493067518614E-3</v>
      </c>
      <c r="E88">
        <v>1.4423308234763556E-4</v>
      </c>
      <c r="F88">
        <v>1.2480655198225852E-3</v>
      </c>
      <c r="G88">
        <v>1.3823576832796726E-4</v>
      </c>
      <c r="H88">
        <v>6.7178970379665962E-4</v>
      </c>
      <c r="I88">
        <v>2.0765527319071427E-3</v>
      </c>
      <c r="J88">
        <v>2.0145635787976283E-3</v>
      </c>
      <c r="K88">
        <v>2.1360022696245711E-3</v>
      </c>
      <c r="L88">
        <v>2.3145455352243747E-3</v>
      </c>
      <c r="M88">
        <v>1.2744592254640527E-3</v>
      </c>
      <c r="N88">
        <v>1.2001350330514144E-3</v>
      </c>
      <c r="O88">
        <v>1.3886467899091471E-3</v>
      </c>
      <c r="P88">
        <v>8.8896290315115993E-5</v>
      </c>
      <c r="Q88">
        <v>6.0773639421803788E-4</v>
      </c>
      <c r="R88">
        <v>8.2531669199695359E-5</v>
      </c>
      <c r="S88">
        <v>6.6654152498330088E-5</v>
      </c>
      <c r="T88">
        <v>1.6699038630128249E-4</v>
      </c>
      <c r="U88">
        <v>3.137511777559543E-4</v>
      </c>
      <c r="V88">
        <v>1.4801362052391271E-3</v>
      </c>
      <c r="W88">
        <v>6.450471958813329E-4</v>
      </c>
      <c r="X88">
        <v>1.0505811848109474E-4</v>
      </c>
      <c r="Y88">
        <v>1.7083541356190446E-4</v>
      </c>
      <c r="Z88">
        <v>2.1376255164743733E-4</v>
      </c>
      <c r="AA88">
        <v>2.1581698302772616E-5</v>
      </c>
      <c r="AB88">
        <v>3.2446458041279345E-5</v>
      </c>
      <c r="AC88">
        <v>1.5286452948653009E-4</v>
      </c>
      <c r="AD88">
        <v>3.1760389161255518E-6</v>
      </c>
      <c r="AE88">
        <v>7.1030190536315664E-5</v>
      </c>
      <c r="AF88">
        <v>3.2520388452868579E-5</v>
      </c>
      <c r="AG88">
        <v>5.4339961109412427E-4</v>
      </c>
      <c r="AH88">
        <v>9.8541785954398193E-4</v>
      </c>
      <c r="AI88">
        <v>2.9966568568835685E-4</v>
      </c>
      <c r="AJ88">
        <v>7.7413828774332413E-4</v>
      </c>
      <c r="AK88">
        <v>1.3484253116240431E-3</v>
      </c>
      <c r="AL88">
        <v>9.9452736541748668E-4</v>
      </c>
      <c r="AM88">
        <v>4.5247396358469766E-4</v>
      </c>
      <c r="AN88">
        <v>8.5322978188495923E-5</v>
      </c>
      <c r="AO88">
        <v>2.0882407005710689E-3</v>
      </c>
      <c r="AP88">
        <v>2.0866908430648611E-4</v>
      </c>
      <c r="AQ88">
        <v>1.8154086257654808E-3</v>
      </c>
      <c r="AR88">
        <v>4.1616559845812298E-4</v>
      </c>
      <c r="AS88">
        <v>5.3207391052567242E-4</v>
      </c>
      <c r="AT88">
        <v>1.839074006697978E-4</v>
      </c>
      <c r="AU88">
        <v>1.2919755985671361E-3</v>
      </c>
      <c r="AV88">
        <v>6.1769655525164375E-4</v>
      </c>
      <c r="AW88">
        <v>2.7726580335904233E-4</v>
      </c>
      <c r="AX88">
        <v>1.8703394731549119E-3</v>
      </c>
      <c r="AY88">
        <v>1.5391115831489915E-3</v>
      </c>
      <c r="AZ88">
        <v>1.3547892936381542E-4</v>
      </c>
      <c r="BA88">
        <v>2.2952043878706248E-3</v>
      </c>
      <c r="BB88">
        <v>3.731590195349666E-4</v>
      </c>
      <c r="BC88">
        <v>9.3973419553386559E-4</v>
      </c>
      <c r="BD88">
        <v>9.3353556155949301E-4</v>
      </c>
      <c r="BE88">
        <v>7.0884435048215364E-4</v>
      </c>
      <c r="BF88">
        <v>8.4827686921980228E-4</v>
      </c>
      <c r="BG88">
        <v>8.4655675473223433E-4</v>
      </c>
      <c r="BH88">
        <v>5.3226724468601891E-3</v>
      </c>
      <c r="BI88">
        <v>9.8413479345774374E-4</v>
      </c>
      <c r="BJ88">
        <v>1.835590238401843E-4</v>
      </c>
      <c r="BK88">
        <v>3.374424898982771E-3</v>
      </c>
      <c r="BL88">
        <v>3.4029859379614854E-4</v>
      </c>
      <c r="BM88">
        <v>2.4280682573826165E-4</v>
      </c>
      <c r="BN88">
        <v>9.6994107937398953E-3</v>
      </c>
      <c r="BO88">
        <v>2.6109652355628052E-2</v>
      </c>
      <c r="BP88">
        <v>5.6817427469446093E-4</v>
      </c>
      <c r="BQ88">
        <v>3.2547552747115311E-3</v>
      </c>
      <c r="BR88">
        <v>1.013822572356597E-2</v>
      </c>
      <c r="BS88">
        <v>5.1017437259236031E-3</v>
      </c>
      <c r="BT88">
        <v>4.1331769553147523E-3</v>
      </c>
      <c r="BU88">
        <v>1.8666291906572984E-3</v>
      </c>
      <c r="BV88">
        <v>5.4428580235087801E-2</v>
      </c>
      <c r="BW88">
        <v>2.6383264975262551E-2</v>
      </c>
      <c r="BX88">
        <v>1.779532321718056E-2</v>
      </c>
      <c r="BY88">
        <v>1.39117918710733E-3</v>
      </c>
      <c r="BZ88">
        <v>9.5863182141466656E-3</v>
      </c>
      <c r="CA88">
        <v>8.1951504983698159E-3</v>
      </c>
      <c r="CB88">
        <v>1.0559806813717914E-3</v>
      </c>
      <c r="CC88">
        <v>1.1623320270782776E-3</v>
      </c>
      <c r="CD88">
        <v>2.5543139587471007E-3</v>
      </c>
      <c r="CE88">
        <v>4.0218894543326503E-3</v>
      </c>
      <c r="CF88">
        <v>1.2832647961282171E-2</v>
      </c>
      <c r="CG88">
        <v>6.5554091747047133E-3</v>
      </c>
      <c r="CH88">
        <v>4.7104347107947203E-3</v>
      </c>
      <c r="CI88">
        <v>1.1537498349721535E-2</v>
      </c>
      <c r="CJ88">
        <v>1.0856591573676</v>
      </c>
      <c r="CK88">
        <v>0.23812398870441831</v>
      </c>
      <c r="CL88">
        <v>3.8870101324129846E-6</v>
      </c>
      <c r="CM88">
        <v>4.0608246973176582E-2</v>
      </c>
      <c r="CN88">
        <v>2.5031407814430041E-3</v>
      </c>
      <c r="CO88">
        <v>1.9155088056627106E-2</v>
      </c>
      <c r="CP88">
        <v>1.9571260429489534E-2</v>
      </c>
      <c r="CQ88">
        <v>0</v>
      </c>
      <c r="CR88">
        <v>0</v>
      </c>
      <c r="CS88">
        <v>4.8115619183112114E-2</v>
      </c>
      <c r="CT88">
        <v>0.10976162672150831</v>
      </c>
      <c r="CU88">
        <v>5.1497922858298052E-2</v>
      </c>
      <c r="CV88">
        <v>3.6032509489905495E-2</v>
      </c>
      <c r="CW88">
        <v>5.9852873275539854E-3</v>
      </c>
      <c r="CX88">
        <v>5.6630112148680113E-3</v>
      </c>
      <c r="CY88">
        <v>2.53805049161922E-4</v>
      </c>
      <c r="CZ88">
        <v>2.5878878816227528E-3</v>
      </c>
      <c r="DA88">
        <v>4.3505589885530672E-5</v>
      </c>
      <c r="DB88">
        <v>7.2882674025075589E-4</v>
      </c>
      <c r="DC88">
        <v>1.3997317364869508E-4</v>
      </c>
      <c r="DD88">
        <v>3.1511344012779158E-4</v>
      </c>
      <c r="DE88">
        <v>8.9022445075639351E-5</v>
      </c>
      <c r="DF88">
        <v>2.2347059418213809E-3</v>
      </c>
      <c r="DG88">
        <v>4.1352600271407532E-3</v>
      </c>
      <c r="DH88">
        <v>2.1545072251018538E-3</v>
      </c>
      <c r="DI88">
        <v>3.4488076783390359E-3</v>
      </c>
      <c r="DJ88">
        <v>2.8426326673002929E-2</v>
      </c>
      <c r="DK88">
        <v>4.7259435157197835E-4</v>
      </c>
      <c r="DL88">
        <v>2.0816647552669997E-4</v>
      </c>
    </row>
    <row r="89" spans="1:116" x14ac:dyDescent="0.4">
      <c r="A89">
        <v>88</v>
      </c>
      <c r="B89">
        <v>2.0189952104641587E-3</v>
      </c>
      <c r="C89">
        <v>4.6590888695478703E-4</v>
      </c>
      <c r="D89">
        <v>1.1344709518751959E-3</v>
      </c>
      <c r="E89">
        <v>1.3174202704083183E-4</v>
      </c>
      <c r="F89">
        <v>4.399597068403886E-4</v>
      </c>
      <c r="G89">
        <v>1.2837592778185537E-4</v>
      </c>
      <c r="H89">
        <v>4.7602571466973695E-4</v>
      </c>
      <c r="I89">
        <v>1.5594551613273885E-3</v>
      </c>
      <c r="J89">
        <v>1.6803212066490672E-3</v>
      </c>
      <c r="K89">
        <v>2.1209397452158188E-3</v>
      </c>
      <c r="L89">
        <v>3.281614977681091E-3</v>
      </c>
      <c r="M89">
        <v>1.3783305030718844E-3</v>
      </c>
      <c r="N89">
        <v>2.3615921142498379E-3</v>
      </c>
      <c r="O89">
        <v>1.7447775858061587E-3</v>
      </c>
      <c r="P89">
        <v>9.3709729197278467E-5</v>
      </c>
      <c r="Q89">
        <v>5.3161399726475852E-4</v>
      </c>
      <c r="R89">
        <v>9.4861070504768336E-5</v>
      </c>
      <c r="S89">
        <v>7.9016512084557677E-5</v>
      </c>
      <c r="T89">
        <v>1.6807717376870251E-4</v>
      </c>
      <c r="U89">
        <v>3.7702668514716787E-4</v>
      </c>
      <c r="V89">
        <v>7.3773405874434791E-4</v>
      </c>
      <c r="W89">
        <v>5.9115800513966142E-4</v>
      </c>
      <c r="X89">
        <v>7.5757006905031465E-5</v>
      </c>
      <c r="Y89">
        <v>1.8713894025177769E-4</v>
      </c>
      <c r="Z89">
        <v>1.2060764188187203E-4</v>
      </c>
      <c r="AA89">
        <v>2.8357303854332696E-5</v>
      </c>
      <c r="AB89">
        <v>4.6902381649087217E-5</v>
      </c>
      <c r="AC89">
        <v>1.8633344273097103E-4</v>
      </c>
      <c r="AD89">
        <v>5.7477311869640424E-6</v>
      </c>
      <c r="AE89">
        <v>7.9863628363476382E-5</v>
      </c>
      <c r="AF89">
        <v>4.3492778026462337E-5</v>
      </c>
      <c r="AG89">
        <v>5.9022926772017063E-4</v>
      </c>
      <c r="AH89">
        <v>1.1618415058510473E-3</v>
      </c>
      <c r="AI89">
        <v>4.1019922830252059E-4</v>
      </c>
      <c r="AJ89">
        <v>7.9209542490121874E-4</v>
      </c>
      <c r="AK89">
        <v>2.6466351196293794E-3</v>
      </c>
      <c r="AL89">
        <v>1.4376719359459639E-3</v>
      </c>
      <c r="AM89">
        <v>1.0215910715683399E-3</v>
      </c>
      <c r="AN89">
        <v>1.7730813825398499E-4</v>
      </c>
      <c r="AO89">
        <v>2.9934430950408226E-3</v>
      </c>
      <c r="AP89">
        <v>2.8966151294053155E-4</v>
      </c>
      <c r="AQ89">
        <v>1.877820582166502E-3</v>
      </c>
      <c r="AR89">
        <v>4.830599932033113E-4</v>
      </c>
      <c r="AS89">
        <v>7.2418998888618016E-4</v>
      </c>
      <c r="AT89">
        <v>2.0985191663027566E-4</v>
      </c>
      <c r="AU89">
        <v>1.4573653349444448E-3</v>
      </c>
      <c r="AV89">
        <v>7.3560557743086643E-4</v>
      </c>
      <c r="AW89">
        <v>2.9122230080695579E-4</v>
      </c>
      <c r="AX89">
        <v>3.506311479274648E-3</v>
      </c>
      <c r="AY89">
        <v>3.1690833155581348E-3</v>
      </c>
      <c r="AZ89">
        <v>1.9472243159028986E-4</v>
      </c>
      <c r="BA89">
        <v>3.0380335796260484E-3</v>
      </c>
      <c r="BB89">
        <v>5.1269704157361012E-4</v>
      </c>
      <c r="BC89">
        <v>1.4112640993311342E-3</v>
      </c>
      <c r="BD89">
        <v>1.3908044661256897E-3</v>
      </c>
      <c r="BE89">
        <v>1.5496151418003799E-3</v>
      </c>
      <c r="BF89">
        <v>1.8132783763986971E-3</v>
      </c>
      <c r="BG89">
        <v>1.7018016245867185E-3</v>
      </c>
      <c r="BH89">
        <v>3.4228326346396748E-3</v>
      </c>
      <c r="BI89">
        <v>2.0021130858920502E-3</v>
      </c>
      <c r="BJ89">
        <v>2.2523099776139806E-4</v>
      </c>
      <c r="BK89">
        <v>5.3687600346357216E-3</v>
      </c>
      <c r="BL89">
        <v>4.6267000584820705E-4</v>
      </c>
      <c r="BM89">
        <v>3.2412523215701364E-4</v>
      </c>
      <c r="BN89">
        <v>4.1799968999784269E-3</v>
      </c>
      <c r="BO89">
        <v>1.1687510264908593E-2</v>
      </c>
      <c r="BP89">
        <v>4.9435471837309443E-4</v>
      </c>
      <c r="BQ89">
        <v>6.5341809319869031E-3</v>
      </c>
      <c r="BR89">
        <v>3.6320420074469277E-2</v>
      </c>
      <c r="BS89">
        <v>7.2851392488491587E-3</v>
      </c>
      <c r="BT89">
        <v>6.3821565862158952E-3</v>
      </c>
      <c r="BU89">
        <v>3.3075415804711449E-3</v>
      </c>
      <c r="BV89">
        <v>5.2286390546316112E-2</v>
      </c>
      <c r="BW89">
        <v>3.5848949386417792E-2</v>
      </c>
      <c r="BX89">
        <v>1.3163651765596623E-2</v>
      </c>
      <c r="BY89">
        <v>1.8438368059269759E-3</v>
      </c>
      <c r="BZ89">
        <v>1.2238593625520244E-2</v>
      </c>
      <c r="CA89">
        <v>1.3016222598703718E-2</v>
      </c>
      <c r="CB89">
        <v>2.1207422064559701E-3</v>
      </c>
      <c r="CC89">
        <v>2.223064182153824E-3</v>
      </c>
      <c r="CD89">
        <v>3.5219508268997312E-3</v>
      </c>
      <c r="CE89">
        <v>7.7285554539501793E-3</v>
      </c>
      <c r="CF89">
        <v>3.7557059760388763E-2</v>
      </c>
      <c r="CG89">
        <v>9.4141253442225209E-3</v>
      </c>
      <c r="CH89">
        <v>1.1328341613209692E-2</v>
      </c>
      <c r="CI89">
        <v>1.2482115319226526E-2</v>
      </c>
      <c r="CJ89">
        <v>2.0520365832423369E-2</v>
      </c>
      <c r="CK89">
        <v>1.171333941873794</v>
      </c>
      <c r="CL89">
        <v>8.8042842904560587E-6</v>
      </c>
      <c r="CM89">
        <v>5.1769032836195814E-2</v>
      </c>
      <c r="CN89">
        <v>3.1724203591686636E-3</v>
      </c>
      <c r="CO89">
        <v>2.7309101762511005E-2</v>
      </c>
      <c r="CP89">
        <v>1.274534338595364E-2</v>
      </c>
      <c r="CQ89">
        <v>0</v>
      </c>
      <c r="CR89">
        <v>0</v>
      </c>
      <c r="CS89">
        <v>8.0945302205344793E-2</v>
      </c>
      <c r="CT89">
        <v>0.17303836533425063</v>
      </c>
      <c r="CU89">
        <v>7.7446193871428273E-2</v>
      </c>
      <c r="CV89">
        <v>3.4048631478197811E-2</v>
      </c>
      <c r="CW89">
        <v>1.0392838775723995E-2</v>
      </c>
      <c r="CX89">
        <v>1.1048526010641541E-2</v>
      </c>
      <c r="CY89">
        <v>5.6374387996168264E-4</v>
      </c>
      <c r="CZ89">
        <v>3.1402197517433578E-3</v>
      </c>
      <c r="DA89">
        <v>8.1280550374689502E-5</v>
      </c>
      <c r="DB89">
        <v>1.1987564654856199E-3</v>
      </c>
      <c r="DC89">
        <v>1.7243958985718483E-4</v>
      </c>
      <c r="DD89">
        <v>4.4696298340993283E-4</v>
      </c>
      <c r="DE89">
        <v>1.9543742874417695E-4</v>
      </c>
      <c r="DF89">
        <v>2.0487943874530966E-3</v>
      </c>
      <c r="DG89">
        <v>1.3887704317628034E-3</v>
      </c>
      <c r="DH89">
        <v>2.8317771405270999E-4</v>
      </c>
      <c r="DI89">
        <v>8.6113702135610561E-3</v>
      </c>
      <c r="DJ89">
        <v>3.0455671385138456E-2</v>
      </c>
      <c r="DK89">
        <v>7.8652865329446051E-4</v>
      </c>
      <c r="DL89">
        <v>3.494016921239854E-4</v>
      </c>
    </row>
    <row r="90" spans="1:116" x14ac:dyDescent="0.4">
      <c r="A90">
        <v>89</v>
      </c>
      <c r="B90">
        <v>3.7083803745885645E-4</v>
      </c>
      <c r="C90">
        <v>9.3541843073569511E-5</v>
      </c>
      <c r="D90">
        <v>3.9383202518806815E-4</v>
      </c>
      <c r="E90">
        <v>2.6853125060166292E-5</v>
      </c>
      <c r="F90">
        <v>1.6550533664891275E-4</v>
      </c>
      <c r="G90">
        <v>2.1307189939968621E-5</v>
      </c>
      <c r="H90">
        <v>1.2594260666600932E-4</v>
      </c>
      <c r="I90">
        <v>5.6490320174870082E-4</v>
      </c>
      <c r="J90">
        <v>5.3650977150024716E-4</v>
      </c>
      <c r="K90">
        <v>4.8398447050154101E-4</v>
      </c>
      <c r="L90">
        <v>4.5036889734675716E-4</v>
      </c>
      <c r="M90">
        <v>2.0183199168752365E-3</v>
      </c>
      <c r="N90">
        <v>4.4510517585504049E-4</v>
      </c>
      <c r="O90">
        <v>3.6057574123539118E-4</v>
      </c>
      <c r="P90">
        <v>1.3774589674265431E-5</v>
      </c>
      <c r="Q90">
        <v>1.2815918768885443E-4</v>
      </c>
      <c r="R90">
        <v>1.9978721796743801E-5</v>
      </c>
      <c r="S90">
        <v>1.4675444237628863E-5</v>
      </c>
      <c r="T90">
        <v>3.6322110760403272E-5</v>
      </c>
      <c r="U90">
        <v>7.5674015439818268E-5</v>
      </c>
      <c r="V90">
        <v>1.5948597021774434E-4</v>
      </c>
      <c r="W90">
        <v>1.4359472909684088E-4</v>
      </c>
      <c r="X90">
        <v>1.5299683353721893E-5</v>
      </c>
      <c r="Y90">
        <v>3.9808245844857373E-5</v>
      </c>
      <c r="Z90">
        <v>2.7379663207934507E-5</v>
      </c>
      <c r="AA90">
        <v>5.5142141094397498E-6</v>
      </c>
      <c r="AB90">
        <v>8.8106013209244675E-6</v>
      </c>
      <c r="AC90">
        <v>4.4885436791302503E-5</v>
      </c>
      <c r="AD90">
        <v>7.3703897041717454E-7</v>
      </c>
      <c r="AE90">
        <v>1.7820951092512068E-5</v>
      </c>
      <c r="AF90">
        <v>3.9839288220920122E-6</v>
      </c>
      <c r="AG90">
        <v>1.8896183679671387E-4</v>
      </c>
      <c r="AH90">
        <v>4.8920769895829485E-4</v>
      </c>
      <c r="AI90">
        <v>5.9381730644669946E-4</v>
      </c>
      <c r="AJ90">
        <v>4.6495197233961818E-4</v>
      </c>
      <c r="AK90">
        <v>7.6139716922852326E-4</v>
      </c>
      <c r="AL90">
        <v>3.8813835003064678E-4</v>
      </c>
      <c r="AM90">
        <v>7.5303013432527531E-5</v>
      </c>
      <c r="AN90">
        <v>1.835094904071778E-5</v>
      </c>
      <c r="AO90">
        <v>4.5084272709545087E-4</v>
      </c>
      <c r="AP90">
        <v>5.6972956605588792E-5</v>
      </c>
      <c r="AQ90">
        <v>4.3884429047547351E-4</v>
      </c>
      <c r="AR90">
        <v>4.3326499410770325E-5</v>
      </c>
      <c r="AS90">
        <v>1.0270542531832499E-4</v>
      </c>
      <c r="AT90">
        <v>3.4641323251628165E-5</v>
      </c>
      <c r="AU90">
        <v>2.3113343263993284E-4</v>
      </c>
      <c r="AV90">
        <v>1.1404162718308704E-4</v>
      </c>
      <c r="AW90">
        <v>6.5934218418019886E-5</v>
      </c>
      <c r="AX90">
        <v>3.0834294676032413E-4</v>
      </c>
      <c r="AY90">
        <v>2.0388428412869257E-4</v>
      </c>
      <c r="AZ90">
        <v>2.6063192824092371E-5</v>
      </c>
      <c r="BA90">
        <v>4.4411521720851444E-4</v>
      </c>
      <c r="BB90">
        <v>7.385887156822289E-5</v>
      </c>
      <c r="BC90">
        <v>3.3148802039235616E-4</v>
      </c>
      <c r="BD90">
        <v>2.0512202221639988E-4</v>
      </c>
      <c r="BE90">
        <v>1.4323323839544687E-4</v>
      </c>
      <c r="BF90">
        <v>1.6598624311791343E-4</v>
      </c>
      <c r="BG90">
        <v>1.9435895890343761E-4</v>
      </c>
      <c r="BH90">
        <v>4.8698219573155716E-4</v>
      </c>
      <c r="BI90">
        <v>1.6631090202465576E-4</v>
      </c>
      <c r="BJ90">
        <v>2.8547616443051477E-5</v>
      </c>
      <c r="BK90">
        <v>6.310117627786238E-4</v>
      </c>
      <c r="BL90">
        <v>2.1428483967888894E-4</v>
      </c>
      <c r="BM90">
        <v>9.6694853397253912E-5</v>
      </c>
      <c r="BN90">
        <v>2.7363337560393276E-3</v>
      </c>
      <c r="BO90">
        <v>7.3373105550586593E-3</v>
      </c>
      <c r="BP90">
        <v>1.4713123370855178E-4</v>
      </c>
      <c r="BQ90">
        <v>1.2467583992155039E-3</v>
      </c>
      <c r="BR90">
        <v>1.8789833076260712E-3</v>
      </c>
      <c r="BS90">
        <v>1.1128685518600611E-3</v>
      </c>
      <c r="BT90">
        <v>9.8398814901149052E-4</v>
      </c>
      <c r="BU90">
        <v>4.9247642954772946E-4</v>
      </c>
      <c r="BV90">
        <v>8.324539028615012E-3</v>
      </c>
      <c r="BW90">
        <v>6.4568403721496689E-3</v>
      </c>
      <c r="BX90">
        <v>2.7296356349781215E-3</v>
      </c>
      <c r="BY90">
        <v>4.8526744559357045E-4</v>
      </c>
      <c r="BZ90">
        <v>2.3810666018814282E-3</v>
      </c>
      <c r="CA90">
        <v>2.7047410845689665E-3</v>
      </c>
      <c r="CB90">
        <v>2.658462017287815E-4</v>
      </c>
      <c r="CC90">
        <v>3.9809974597892659E-4</v>
      </c>
      <c r="CD90">
        <v>9.0583746702371164E-4</v>
      </c>
      <c r="CE90">
        <v>1.7430810850589766E-3</v>
      </c>
      <c r="CF90">
        <v>3.6868022779480889E-3</v>
      </c>
      <c r="CG90">
        <v>6.1684553968009252E-3</v>
      </c>
      <c r="CH90">
        <v>3.2117119585135315E-3</v>
      </c>
      <c r="CI90">
        <v>3.8867777727731858E-3</v>
      </c>
      <c r="CJ90">
        <v>2.640209209561134E-2</v>
      </c>
      <c r="CK90">
        <v>9.0837646725189323E-3</v>
      </c>
      <c r="CL90">
        <v>1.0000008887346512</v>
      </c>
      <c r="CM90">
        <v>5.8104291156107855E-3</v>
      </c>
      <c r="CN90">
        <v>8.2048854297256347E-4</v>
      </c>
      <c r="CO90">
        <v>4.7367682959850348E-3</v>
      </c>
      <c r="CP90">
        <v>2.6203124749473315E-3</v>
      </c>
      <c r="CQ90">
        <v>0</v>
      </c>
      <c r="CR90">
        <v>0</v>
      </c>
      <c r="CS90">
        <v>1.0111817872849387E-2</v>
      </c>
      <c r="CT90">
        <v>2.3997697994596681E-2</v>
      </c>
      <c r="CU90">
        <v>8.4649244975238298E-3</v>
      </c>
      <c r="CV90">
        <v>0.10069696413367651</v>
      </c>
      <c r="CW90">
        <v>1.7455876051589924E-3</v>
      </c>
      <c r="CX90">
        <v>2.1268127058478008E-3</v>
      </c>
      <c r="CY90">
        <v>5.434994762044963E-5</v>
      </c>
      <c r="CZ90">
        <v>1.1979606569410546E-3</v>
      </c>
      <c r="DA90">
        <v>9.9245483529597718E-6</v>
      </c>
      <c r="DB90">
        <v>7.1620457588126533E-4</v>
      </c>
      <c r="DC90">
        <v>4.8790813604435931E-5</v>
      </c>
      <c r="DD90">
        <v>1.1188572902605041E-4</v>
      </c>
      <c r="DE90">
        <v>1.9482296760872014E-5</v>
      </c>
      <c r="DF90">
        <v>1.1200181618891982E-3</v>
      </c>
      <c r="DG90">
        <v>8.1683390206403078E-4</v>
      </c>
      <c r="DH90">
        <v>1.2434316658297347E-4</v>
      </c>
      <c r="DI90">
        <v>1.0425685031371366E-3</v>
      </c>
      <c r="DJ90">
        <v>2.094915306915004E-3</v>
      </c>
      <c r="DK90">
        <v>5.9839600653442833E-4</v>
      </c>
      <c r="DL90">
        <v>6.42273092088068E-5</v>
      </c>
    </row>
    <row r="91" spans="1:116" x14ac:dyDescent="0.4">
      <c r="A91">
        <v>90</v>
      </c>
      <c r="B91">
        <v>4.2078259739162155E-4</v>
      </c>
      <c r="C91">
        <v>1.1905155388612938E-4</v>
      </c>
      <c r="D91">
        <v>3.1864668735230486E-4</v>
      </c>
      <c r="E91">
        <v>3.8921902660499117E-5</v>
      </c>
      <c r="F91">
        <v>1.0257100851991006E-4</v>
      </c>
      <c r="G91">
        <v>2.9961081310989575E-5</v>
      </c>
      <c r="H91">
        <v>1.2804887941605478E-4</v>
      </c>
      <c r="I91">
        <v>2.9602667372969612E-4</v>
      </c>
      <c r="J91">
        <v>2.9492932248987289E-4</v>
      </c>
      <c r="K91">
        <v>4.1841824878781266E-4</v>
      </c>
      <c r="L91">
        <v>3.9311536863212334E-4</v>
      </c>
      <c r="M91">
        <v>2.5848467169390656E-4</v>
      </c>
      <c r="N91">
        <v>3.8462667870806284E-4</v>
      </c>
      <c r="O91">
        <v>4.7349851127550851E-4</v>
      </c>
      <c r="P91">
        <v>1.9845498289684366E-5</v>
      </c>
      <c r="Q91">
        <v>1.3014899421679606E-4</v>
      </c>
      <c r="R91">
        <v>2.5984317788947593E-5</v>
      </c>
      <c r="S91">
        <v>1.7172572838568183E-5</v>
      </c>
      <c r="T91">
        <v>4.757808351134277E-5</v>
      </c>
      <c r="U91">
        <v>9.5961075193550332E-5</v>
      </c>
      <c r="V91">
        <v>1.9098363129293691E-4</v>
      </c>
      <c r="W91">
        <v>1.5148253428448895E-4</v>
      </c>
      <c r="X91">
        <v>2.8299651494765174E-5</v>
      </c>
      <c r="Y91">
        <v>1.4097896227777213E-4</v>
      </c>
      <c r="Z91">
        <v>1.7679912402118251E-4</v>
      </c>
      <c r="AA91">
        <v>5.0953747195643753E-6</v>
      </c>
      <c r="AB91">
        <v>1.5444141006449741E-5</v>
      </c>
      <c r="AC91">
        <v>3.8422785563424897E-5</v>
      </c>
      <c r="AD91">
        <v>3.9814085233009502E-6</v>
      </c>
      <c r="AE91">
        <v>1.7384283170493691E-5</v>
      </c>
      <c r="AF91">
        <v>3.7175816842676101E-6</v>
      </c>
      <c r="AG91">
        <v>1.3269768370060723E-4</v>
      </c>
      <c r="AH91">
        <v>2.1994630331558185E-4</v>
      </c>
      <c r="AI91">
        <v>2.3796387097468259E-4</v>
      </c>
      <c r="AJ91">
        <v>3.7786231551395721E-4</v>
      </c>
      <c r="AK91">
        <v>5.9708009171204979E-4</v>
      </c>
      <c r="AL91">
        <v>3.3122207409616621E-4</v>
      </c>
      <c r="AM91">
        <v>9.2746255764632356E-5</v>
      </c>
      <c r="AN91">
        <v>1.8886060903001299E-5</v>
      </c>
      <c r="AO91">
        <v>3.9042537823481556E-4</v>
      </c>
      <c r="AP91">
        <v>5.5573032674272235E-5</v>
      </c>
      <c r="AQ91">
        <v>3.8126732752269806E-4</v>
      </c>
      <c r="AR91">
        <v>7.3925300258782404E-5</v>
      </c>
      <c r="AS91">
        <v>1.2844652434133871E-4</v>
      </c>
      <c r="AT91">
        <v>4.0937560445115282E-5</v>
      </c>
      <c r="AU91">
        <v>2.7579739079736489E-4</v>
      </c>
      <c r="AV91">
        <v>1.3112631112237975E-4</v>
      </c>
      <c r="AW91">
        <v>5.7739176104908268E-5</v>
      </c>
      <c r="AX91">
        <v>3.4528578057151251E-4</v>
      </c>
      <c r="AY91">
        <v>2.430014392115245E-4</v>
      </c>
      <c r="AZ91">
        <v>2.716223278474806E-5</v>
      </c>
      <c r="BA91">
        <v>4.8515153545073688E-4</v>
      </c>
      <c r="BB91">
        <v>8.9147677289414974E-5</v>
      </c>
      <c r="BC91">
        <v>2.1218984373944859E-4</v>
      </c>
      <c r="BD91">
        <v>2.3507729054658908E-4</v>
      </c>
      <c r="BE91">
        <v>1.5917178107020133E-4</v>
      </c>
      <c r="BF91">
        <v>1.3989523934099425E-4</v>
      </c>
      <c r="BG91">
        <v>1.965748145903E-4</v>
      </c>
      <c r="BH91">
        <v>3.8045065976016957E-4</v>
      </c>
      <c r="BI91">
        <v>2.2948037601044306E-4</v>
      </c>
      <c r="BJ91">
        <v>3.9989804435837346E-5</v>
      </c>
      <c r="BK91">
        <v>6.153278047775502E-4</v>
      </c>
      <c r="BL91">
        <v>8.7349153137704564E-5</v>
      </c>
      <c r="BM91">
        <v>6.5094176536950528E-5</v>
      </c>
      <c r="BN91">
        <v>6.0373094067319561E-4</v>
      </c>
      <c r="BO91">
        <v>1.6633065032394406E-3</v>
      </c>
      <c r="BP91">
        <v>8.6459810183799762E-5</v>
      </c>
      <c r="BQ91">
        <v>7.6311287665186073E-4</v>
      </c>
      <c r="BR91">
        <v>2.5700893050217928E-3</v>
      </c>
      <c r="BS91">
        <v>1.3711649333873407E-3</v>
      </c>
      <c r="BT91">
        <v>1.2856566961365944E-3</v>
      </c>
      <c r="BU91">
        <v>6.36028527217759E-4</v>
      </c>
      <c r="BV91">
        <v>1.0537605178210384E-2</v>
      </c>
      <c r="BW91">
        <v>1.0410637466244793E-2</v>
      </c>
      <c r="BX91">
        <v>4.3309298944084291E-3</v>
      </c>
      <c r="BY91">
        <v>7.95646417804889E-4</v>
      </c>
      <c r="BZ91">
        <v>3.4212733051504508E-3</v>
      </c>
      <c r="CA91">
        <v>2.7097660270522348E-3</v>
      </c>
      <c r="CB91">
        <v>2.9822194409875522E-4</v>
      </c>
      <c r="CC91">
        <v>4.4520656605754439E-4</v>
      </c>
      <c r="CD91">
        <v>1.1981728507692343E-3</v>
      </c>
      <c r="CE91">
        <v>2.5964273786280708E-3</v>
      </c>
      <c r="CF91">
        <v>5.0707067394727429E-3</v>
      </c>
      <c r="CG91">
        <v>1.369229986086804E-2</v>
      </c>
      <c r="CH91">
        <v>5.0436430184472108E-4</v>
      </c>
      <c r="CI91">
        <v>8.1656261915662273E-4</v>
      </c>
      <c r="CJ91">
        <v>7.2082956295765367E-3</v>
      </c>
      <c r="CK91">
        <v>1.0772007554069759E-2</v>
      </c>
      <c r="CL91">
        <v>8.0487862557275849E-6</v>
      </c>
      <c r="CM91">
        <v>1.0716300694503376</v>
      </c>
      <c r="CN91">
        <v>9.8793613565932182E-3</v>
      </c>
      <c r="CO91">
        <v>8.5758649373757767E-3</v>
      </c>
      <c r="CP91">
        <v>3.6770594110111677E-3</v>
      </c>
      <c r="CQ91">
        <v>0</v>
      </c>
      <c r="CR91">
        <v>0</v>
      </c>
      <c r="CS91">
        <v>8.0840566301709355E-3</v>
      </c>
      <c r="CT91">
        <v>2.4569369665501668E-2</v>
      </c>
      <c r="CU91">
        <v>5.3866049440213733E-2</v>
      </c>
      <c r="CV91">
        <v>2.732865933664223E-2</v>
      </c>
      <c r="CW91">
        <v>1.3431245857990345E-3</v>
      </c>
      <c r="CX91">
        <v>2.8783169572831257E-3</v>
      </c>
      <c r="CY91">
        <v>5.3234053739050868E-4</v>
      </c>
      <c r="CZ91">
        <v>1.3095240256420586E-3</v>
      </c>
      <c r="DA91">
        <v>7.3074311279119084E-5</v>
      </c>
      <c r="DB91">
        <v>1.3370517960206154E-3</v>
      </c>
      <c r="DC91">
        <v>6.1602601005995158E-5</v>
      </c>
      <c r="DD91">
        <v>6.6210655743490898E-4</v>
      </c>
      <c r="DE91">
        <v>1.8438581575381741E-4</v>
      </c>
      <c r="DF91">
        <v>7.0668461662336344E-4</v>
      </c>
      <c r="DG91">
        <v>5.9167126705923778E-4</v>
      </c>
      <c r="DH91">
        <v>1.1011048337250964E-4</v>
      </c>
      <c r="DI91">
        <v>1.7976853950122224E-3</v>
      </c>
      <c r="DJ91">
        <v>4.903163399465108E-3</v>
      </c>
      <c r="DK91">
        <v>2.6573380864089826E-4</v>
      </c>
      <c r="DL91">
        <v>1.6318148678570873E-4</v>
      </c>
    </row>
    <row r="92" spans="1:116" x14ac:dyDescent="0.4">
      <c r="A92">
        <v>91</v>
      </c>
      <c r="B92">
        <v>1.0954801096034238E-3</v>
      </c>
      <c r="C92">
        <v>2.7599446936988801E-4</v>
      </c>
      <c r="D92">
        <v>6.938069706261741E-4</v>
      </c>
      <c r="E92">
        <v>7.3127555951898795E-5</v>
      </c>
      <c r="F92">
        <v>2.6382411206791806E-4</v>
      </c>
      <c r="G92">
        <v>6.2703788424444559E-5</v>
      </c>
      <c r="H92">
        <v>3.176582147635223E-4</v>
      </c>
      <c r="I92">
        <v>8.6532887228883346E-4</v>
      </c>
      <c r="J92">
        <v>7.5741797066461967E-4</v>
      </c>
      <c r="K92">
        <v>1.2953593878166022E-3</v>
      </c>
      <c r="L92">
        <v>1.0676077504750204E-3</v>
      </c>
      <c r="M92">
        <v>7.1919570794847767E-4</v>
      </c>
      <c r="N92">
        <v>9.1584464291598951E-4</v>
      </c>
      <c r="O92">
        <v>1.0047235577472836E-3</v>
      </c>
      <c r="P92">
        <v>4.3639849785439513E-5</v>
      </c>
      <c r="Q92">
        <v>4.258922035014211E-4</v>
      </c>
      <c r="R92">
        <v>6.455414898983412E-5</v>
      </c>
      <c r="S92">
        <v>4.0272985120349942E-5</v>
      </c>
      <c r="T92">
        <v>1.1442792793463128E-4</v>
      </c>
      <c r="U92">
        <v>2.0966851945702707E-4</v>
      </c>
      <c r="V92">
        <v>4.2958561290292987E-4</v>
      </c>
      <c r="W92">
        <v>3.7653101120025247E-4</v>
      </c>
      <c r="X92">
        <v>1.4191143141904815E-4</v>
      </c>
      <c r="Y92">
        <v>1.0769258033178962E-4</v>
      </c>
      <c r="Z92">
        <v>9.6270695575644322E-5</v>
      </c>
      <c r="AA92">
        <v>1.3558633570500201E-5</v>
      </c>
      <c r="AB92">
        <v>4.2634516331586792E-5</v>
      </c>
      <c r="AC92">
        <v>1.0242282672284353E-4</v>
      </c>
      <c r="AD92">
        <v>1.1050600690329606E-5</v>
      </c>
      <c r="AE92">
        <v>4.5389122009462872E-5</v>
      </c>
      <c r="AF92">
        <v>1.1859185834392667E-5</v>
      </c>
      <c r="AG92">
        <v>3.304644876861909E-4</v>
      </c>
      <c r="AH92">
        <v>5.6336305380435647E-4</v>
      </c>
      <c r="AI92">
        <v>6.3467194198230982E-4</v>
      </c>
      <c r="AJ92">
        <v>7.3016086702180287E-4</v>
      </c>
      <c r="AK92">
        <v>1.9467337125725175E-3</v>
      </c>
      <c r="AL92">
        <v>8.4232514818786681E-4</v>
      </c>
      <c r="AM92">
        <v>2.792197895288346E-4</v>
      </c>
      <c r="AN92">
        <v>5.5683772546501538E-5</v>
      </c>
      <c r="AO92">
        <v>9.6716216067991852E-4</v>
      </c>
      <c r="AP92">
        <v>1.450417644929213E-4</v>
      </c>
      <c r="AQ92">
        <v>9.9321232030351726E-4</v>
      </c>
      <c r="AR92">
        <v>1.1997758811671118E-4</v>
      </c>
      <c r="AS92">
        <v>3.2537330650130589E-4</v>
      </c>
      <c r="AT92">
        <v>1.1075848475770782E-4</v>
      </c>
      <c r="AU92">
        <v>7.3434223803791406E-4</v>
      </c>
      <c r="AV92">
        <v>3.5260809444349032E-4</v>
      </c>
      <c r="AW92">
        <v>1.5372447828119923E-4</v>
      </c>
      <c r="AX92">
        <v>8.97185977135545E-4</v>
      </c>
      <c r="AY92">
        <v>5.1272171248526333E-4</v>
      </c>
      <c r="AZ92">
        <v>6.8322561274103476E-5</v>
      </c>
      <c r="BA92">
        <v>1.2639581651833019E-3</v>
      </c>
      <c r="BB92">
        <v>2.3208749976379276E-4</v>
      </c>
      <c r="BC92">
        <v>5.3589708233723124E-4</v>
      </c>
      <c r="BD92">
        <v>7.1040825010847792E-4</v>
      </c>
      <c r="BE92">
        <v>5.3824232464721349E-4</v>
      </c>
      <c r="BF92">
        <v>5.3134845291288467E-4</v>
      </c>
      <c r="BG92">
        <v>7.0610187819543423E-4</v>
      </c>
      <c r="BH92">
        <v>1.2915898664093213E-3</v>
      </c>
      <c r="BI92">
        <v>4.2964954425664333E-4</v>
      </c>
      <c r="BJ92">
        <v>8.2806675132207213E-5</v>
      </c>
      <c r="BK92">
        <v>1.2374507225535862E-3</v>
      </c>
      <c r="BL92">
        <v>2.6097369565202921E-4</v>
      </c>
      <c r="BM92">
        <v>1.837643556954489E-4</v>
      </c>
      <c r="BN92">
        <v>1.5047974270463479E-3</v>
      </c>
      <c r="BO92">
        <v>4.2469983331273851E-3</v>
      </c>
      <c r="BP92">
        <v>2.2049138781676683E-4</v>
      </c>
      <c r="BQ92">
        <v>2.8309875339447149E-3</v>
      </c>
      <c r="BR92">
        <v>7.6858080029788512E-3</v>
      </c>
      <c r="BS92">
        <v>3.9088043463205132E-3</v>
      </c>
      <c r="BT92">
        <v>3.7335145091009791E-3</v>
      </c>
      <c r="BU92">
        <v>1.876031475367171E-3</v>
      </c>
      <c r="BV92">
        <v>2.6109999127154414E-2</v>
      </c>
      <c r="BW92">
        <v>2.6860414969081464E-2</v>
      </c>
      <c r="BX92">
        <v>8.754536566367252E-3</v>
      </c>
      <c r="BY92">
        <v>9.5847294714821601E-4</v>
      </c>
      <c r="BZ92">
        <v>5.7894094105205279E-3</v>
      </c>
      <c r="CA92">
        <v>8.5319290190440569E-3</v>
      </c>
      <c r="CB92">
        <v>8.6491920917055752E-4</v>
      </c>
      <c r="CC92">
        <v>1.1604997872081454E-3</v>
      </c>
      <c r="CD92">
        <v>3.1315230543598358E-3</v>
      </c>
      <c r="CE92">
        <v>1.552444718108051E-2</v>
      </c>
      <c r="CF92">
        <v>9.3747946721001122E-3</v>
      </c>
      <c r="CG92">
        <v>3.5906420137440921E-2</v>
      </c>
      <c r="CH92">
        <v>1.2800435859558448E-3</v>
      </c>
      <c r="CI92">
        <v>1.263017967952557E-3</v>
      </c>
      <c r="CJ92">
        <v>1.1589640879502485E-2</v>
      </c>
      <c r="CK92">
        <v>1.7638162922225035E-2</v>
      </c>
      <c r="CL92">
        <v>2.2476858727435829E-5</v>
      </c>
      <c r="CM92">
        <v>0.1925673650903463</v>
      </c>
      <c r="CN92">
        <v>1.0081440077129427</v>
      </c>
      <c r="CO92">
        <v>0.10908913052633083</v>
      </c>
      <c r="CP92">
        <v>8.321043146154802E-3</v>
      </c>
      <c r="CQ92">
        <v>0</v>
      </c>
      <c r="CR92">
        <v>0</v>
      </c>
      <c r="CS92">
        <v>3.385690060322305E-2</v>
      </c>
      <c r="CT92">
        <v>9.9147046182962384E-2</v>
      </c>
      <c r="CU92">
        <v>0.15386862463644549</v>
      </c>
      <c r="CV92">
        <v>0.1185349113921783</v>
      </c>
      <c r="CW92">
        <v>4.112276615910777E-3</v>
      </c>
      <c r="CX92">
        <v>8.3917496471907008E-3</v>
      </c>
      <c r="CY92">
        <v>1.4813022921599354E-3</v>
      </c>
      <c r="CZ92">
        <v>3.374634885309276E-3</v>
      </c>
      <c r="DA92">
        <v>2.0316277584944245E-4</v>
      </c>
      <c r="DB92">
        <v>2.1879864806722354E-3</v>
      </c>
      <c r="DC92">
        <v>1.7468882415330191E-4</v>
      </c>
      <c r="DD92">
        <v>3.1861393469691586E-2</v>
      </c>
      <c r="DE92">
        <v>8.3254762434985046E-4</v>
      </c>
      <c r="DF92">
        <v>1.1620216509539629E-3</v>
      </c>
      <c r="DG92">
        <v>1.8160653431232568E-3</v>
      </c>
      <c r="DH92">
        <v>2.3652468750635317E-4</v>
      </c>
      <c r="DI92">
        <v>4.5272699706010886E-3</v>
      </c>
      <c r="DJ92">
        <v>5.9455370831503866E-3</v>
      </c>
      <c r="DK92">
        <v>9.2387216902117342E-4</v>
      </c>
      <c r="DL92">
        <v>5.0287991482705072E-4</v>
      </c>
    </row>
    <row r="93" spans="1:116" x14ac:dyDescent="0.4">
      <c r="A93">
        <v>92</v>
      </c>
      <c r="B93">
        <v>1.217848272943341E-3</v>
      </c>
      <c r="C93">
        <v>2.9599113371345221E-4</v>
      </c>
      <c r="D93">
        <v>7.4264529139973659E-4</v>
      </c>
      <c r="E93">
        <v>8.0932275949404823E-5</v>
      </c>
      <c r="F93">
        <v>3.0293645416268382E-4</v>
      </c>
      <c r="G93">
        <v>6.815122742814769E-5</v>
      </c>
      <c r="H93">
        <v>3.0171752858598316E-4</v>
      </c>
      <c r="I93">
        <v>1.2375527313217851E-3</v>
      </c>
      <c r="J93">
        <v>8.7381835039599418E-4</v>
      </c>
      <c r="K93">
        <v>2.3426176649370151E-3</v>
      </c>
      <c r="L93">
        <v>1.4108430302171876E-3</v>
      </c>
      <c r="M93">
        <v>1.0063695087393504E-3</v>
      </c>
      <c r="N93">
        <v>8.3788629904669304E-4</v>
      </c>
      <c r="O93">
        <v>1.0753710533210356E-3</v>
      </c>
      <c r="P93">
        <v>4.2198505236310909E-5</v>
      </c>
      <c r="Q93">
        <v>3.926852315405724E-4</v>
      </c>
      <c r="R93">
        <v>5.6455997528434624E-5</v>
      </c>
      <c r="S93">
        <v>4.4125335361696958E-5</v>
      </c>
      <c r="T93">
        <v>1.0993159754844625E-4</v>
      </c>
      <c r="U93">
        <v>2.4447955046405837E-4</v>
      </c>
      <c r="V93">
        <v>5.948033631667589E-4</v>
      </c>
      <c r="W93">
        <v>4.0178359159184166E-4</v>
      </c>
      <c r="X93">
        <v>9.4277645337821313E-5</v>
      </c>
      <c r="Y93">
        <v>1.1515923930624233E-4</v>
      </c>
      <c r="Z93">
        <v>7.5294563394709128E-5</v>
      </c>
      <c r="AA93">
        <v>1.5884131394649527E-5</v>
      </c>
      <c r="AB93">
        <v>3.14688319196957E-5</v>
      </c>
      <c r="AC93">
        <v>1.0829295545064562E-4</v>
      </c>
      <c r="AD93">
        <v>3.1818808605778505E-6</v>
      </c>
      <c r="AE93">
        <v>4.761544543674986E-5</v>
      </c>
      <c r="AF93">
        <v>1.1833421050777443E-5</v>
      </c>
      <c r="AG93">
        <v>3.8043843558449521E-4</v>
      </c>
      <c r="AH93">
        <v>6.6260395750678707E-4</v>
      </c>
      <c r="AI93">
        <v>6.9091866457502674E-4</v>
      </c>
      <c r="AJ93">
        <v>8.7485761418903073E-4</v>
      </c>
      <c r="AK93">
        <v>2.4763125813628095E-3</v>
      </c>
      <c r="AL93">
        <v>9.8173114916717472E-4</v>
      </c>
      <c r="AM93">
        <v>3.2087827032498925E-4</v>
      </c>
      <c r="AN93">
        <v>7.4957524360702463E-5</v>
      </c>
      <c r="AO93">
        <v>1.1855875628811782E-3</v>
      </c>
      <c r="AP93">
        <v>1.5591708135574421E-4</v>
      </c>
      <c r="AQ93">
        <v>1.1093256999948882E-3</v>
      </c>
      <c r="AR93">
        <v>1.4994703821226372E-4</v>
      </c>
      <c r="AS93">
        <v>3.7603127417741659E-4</v>
      </c>
      <c r="AT93">
        <v>1.212470395522761E-4</v>
      </c>
      <c r="AU93">
        <v>8.652902597931848E-4</v>
      </c>
      <c r="AV93">
        <v>4.0010009849564043E-4</v>
      </c>
      <c r="AW93">
        <v>1.7843423257212515E-4</v>
      </c>
      <c r="AX93">
        <v>1.258590059948143E-3</v>
      </c>
      <c r="AY93">
        <v>8.143226262715249E-4</v>
      </c>
      <c r="AZ93">
        <v>8.9683211042679997E-5</v>
      </c>
      <c r="BA93">
        <v>1.5520328862299747E-3</v>
      </c>
      <c r="BB93">
        <v>2.7400284526155234E-4</v>
      </c>
      <c r="BC93">
        <v>6.1683606308897767E-4</v>
      </c>
      <c r="BD93">
        <v>8.9042328513058168E-4</v>
      </c>
      <c r="BE93">
        <v>7.037506692931109E-4</v>
      </c>
      <c r="BF93">
        <v>7.9987355603409755E-4</v>
      </c>
      <c r="BG93">
        <v>1.053923688499185E-3</v>
      </c>
      <c r="BH93">
        <v>1.641802494934412E-3</v>
      </c>
      <c r="BI93">
        <v>5.3033009081795296E-4</v>
      </c>
      <c r="BJ93">
        <v>1.0235321384748352E-4</v>
      </c>
      <c r="BK93">
        <v>1.6555035131220011E-3</v>
      </c>
      <c r="BL93">
        <v>3.7792472297419713E-4</v>
      </c>
      <c r="BM93">
        <v>2.3104030846896002E-4</v>
      </c>
      <c r="BN93">
        <v>1.5184750820735561E-3</v>
      </c>
      <c r="BO93">
        <v>4.3678339243624518E-3</v>
      </c>
      <c r="BP93">
        <v>2.5217542670964152E-4</v>
      </c>
      <c r="BQ93">
        <v>3.7168476598971934E-3</v>
      </c>
      <c r="BR93">
        <v>8.8296194473576287E-3</v>
      </c>
      <c r="BS93">
        <v>4.5652013053241198E-3</v>
      </c>
      <c r="BT93">
        <v>4.7590620248147272E-3</v>
      </c>
      <c r="BU93">
        <v>2.3402423044370977E-3</v>
      </c>
      <c r="BV93">
        <v>2.9428383652698332E-2</v>
      </c>
      <c r="BW93">
        <v>2.3439309793260445E-2</v>
      </c>
      <c r="BX93">
        <v>9.0260095241096149E-3</v>
      </c>
      <c r="BY93">
        <v>1.4052898280036267E-3</v>
      </c>
      <c r="BZ93">
        <v>6.7707786523068135E-3</v>
      </c>
      <c r="CA93">
        <v>1.5404490817470492E-2</v>
      </c>
      <c r="CB93">
        <v>1.0206149784491192E-3</v>
      </c>
      <c r="CC93">
        <v>1.0164885981296706E-3</v>
      </c>
      <c r="CD93">
        <v>4.2338354543907135E-3</v>
      </c>
      <c r="CE93">
        <v>2.5684740595677442E-2</v>
      </c>
      <c r="CF93">
        <v>1.0845537747410846E-2</v>
      </c>
      <c r="CG93">
        <v>5.0995882544571111E-3</v>
      </c>
      <c r="CH93">
        <v>1.4238284096640395E-3</v>
      </c>
      <c r="CI93">
        <v>1.5982599709759922E-3</v>
      </c>
      <c r="CJ93">
        <v>2.1095490075374763E-2</v>
      </c>
      <c r="CK93">
        <v>2.9949302740263944E-2</v>
      </c>
      <c r="CL93">
        <v>5.1189809224506627E-6</v>
      </c>
      <c r="CM93">
        <v>4.9537054380197072E-2</v>
      </c>
      <c r="CN93">
        <v>4.5173180835174093E-3</v>
      </c>
      <c r="CO93">
        <v>1.0352943414158986</v>
      </c>
      <c r="CP93">
        <v>7.3023469844424507E-3</v>
      </c>
      <c r="CQ93">
        <v>0</v>
      </c>
      <c r="CR93">
        <v>0</v>
      </c>
      <c r="CS93">
        <v>4.431190140137653E-2</v>
      </c>
      <c r="CT93">
        <v>0.24430446883396423</v>
      </c>
      <c r="CU93">
        <v>5.2113741789369797E-2</v>
      </c>
      <c r="CV93">
        <v>7.5322074301093417E-2</v>
      </c>
      <c r="CW93">
        <v>6.0029112185849059E-3</v>
      </c>
      <c r="CX93">
        <v>1.1620707595505849E-2</v>
      </c>
      <c r="CY93">
        <v>3.0297140343242378E-4</v>
      </c>
      <c r="CZ93">
        <v>3.0450255051631629E-3</v>
      </c>
      <c r="DA93">
        <v>4.2981565310096491E-5</v>
      </c>
      <c r="DB93">
        <v>7.2431420237965595E-3</v>
      </c>
      <c r="DC93">
        <v>1.5925200402673866E-4</v>
      </c>
      <c r="DD93">
        <v>1.7686573083896737E-3</v>
      </c>
      <c r="DE93">
        <v>1.2470151490627689E-4</v>
      </c>
      <c r="DF93">
        <v>1.0133643506673323E-3</v>
      </c>
      <c r="DG93">
        <v>2.9092706258210597E-3</v>
      </c>
      <c r="DH93">
        <v>2.5031657108137402E-4</v>
      </c>
      <c r="DI93">
        <v>4.6352499438350597E-3</v>
      </c>
      <c r="DJ93">
        <v>1.0071791713137915E-2</v>
      </c>
      <c r="DK93">
        <v>5.8272792583123232E-4</v>
      </c>
      <c r="DL93">
        <v>2.7445395470867894E-4</v>
      </c>
    </row>
    <row r="94" spans="1:116" x14ac:dyDescent="0.4">
      <c r="A94">
        <v>93</v>
      </c>
      <c r="B94">
        <v>3.3171778601929478E-3</v>
      </c>
      <c r="C94">
        <v>5.5811311129494369E-4</v>
      </c>
      <c r="D94">
        <v>2.1215964080260209E-3</v>
      </c>
      <c r="E94">
        <v>1.4376012934069188E-4</v>
      </c>
      <c r="F94">
        <v>5.6514020095142239E-4</v>
      </c>
      <c r="G94">
        <v>1.6929979705575216E-4</v>
      </c>
      <c r="H94">
        <v>7.1669875315375203E-4</v>
      </c>
      <c r="I94">
        <v>2.4709506294759665E-3</v>
      </c>
      <c r="J94">
        <v>3.1718011350386072E-3</v>
      </c>
      <c r="K94">
        <v>2.5231473040094226E-3</v>
      </c>
      <c r="L94">
        <v>2.2181263284686715E-3</v>
      </c>
      <c r="M94">
        <v>1.4741746463387032E-3</v>
      </c>
      <c r="N94">
        <v>1.4705533522691924E-3</v>
      </c>
      <c r="O94">
        <v>1.5529568551485775E-3</v>
      </c>
      <c r="P94">
        <v>7.8561010079143624E-5</v>
      </c>
      <c r="Q94">
        <v>6.8500095681350685E-4</v>
      </c>
      <c r="R94">
        <v>9.862144974425188E-5</v>
      </c>
      <c r="S94">
        <v>8.8788723668044777E-5</v>
      </c>
      <c r="T94">
        <v>1.7463222153092357E-4</v>
      </c>
      <c r="U94">
        <v>3.6602490714251356E-4</v>
      </c>
      <c r="V94">
        <v>6.2707405639656952E-4</v>
      </c>
      <c r="W94">
        <v>6.663650264419215E-4</v>
      </c>
      <c r="X94">
        <v>7.6188678065508333E-5</v>
      </c>
      <c r="Y94">
        <v>2.0555220869561861E-4</v>
      </c>
      <c r="Z94">
        <v>1.3106184124087847E-4</v>
      </c>
      <c r="AA94">
        <v>3.0959745691317986E-5</v>
      </c>
      <c r="AB94">
        <v>5.3516086290241846E-5</v>
      </c>
      <c r="AC94">
        <v>2.2534016588625071E-4</v>
      </c>
      <c r="AD94">
        <v>3.0518333601869305E-6</v>
      </c>
      <c r="AE94">
        <v>8.6567766051809606E-5</v>
      </c>
      <c r="AF94">
        <v>2.0448667360971936E-5</v>
      </c>
      <c r="AG94">
        <v>6.2954400210637888E-4</v>
      </c>
      <c r="AH94">
        <v>1.3475915451369779E-3</v>
      </c>
      <c r="AI94">
        <v>4.6325797125403896E-4</v>
      </c>
      <c r="AJ94">
        <v>8.4702166015791585E-4</v>
      </c>
      <c r="AK94">
        <v>2.1921286777545901E-3</v>
      </c>
      <c r="AL94">
        <v>5.2997251215682667E-3</v>
      </c>
      <c r="AM94">
        <v>3.5539865729563772E-4</v>
      </c>
      <c r="AN94">
        <v>1.0466545683529575E-4</v>
      </c>
      <c r="AO94">
        <v>3.1351241492632324E-3</v>
      </c>
      <c r="AP94">
        <v>1.0002358669483863E-3</v>
      </c>
      <c r="AQ94">
        <v>2.1460425447342108E-3</v>
      </c>
      <c r="AR94">
        <v>2.6437459834632464E-4</v>
      </c>
      <c r="AS94">
        <v>8.4509630951075973E-4</v>
      </c>
      <c r="AT94">
        <v>2.1912433291422162E-4</v>
      </c>
      <c r="AU94">
        <v>1.6935373314761752E-3</v>
      </c>
      <c r="AV94">
        <v>6.4984814991918944E-4</v>
      </c>
      <c r="AW94">
        <v>3.1070357961380504E-4</v>
      </c>
      <c r="AX94">
        <v>1.9279465180921075E-3</v>
      </c>
      <c r="AY94">
        <v>1.0722752587223469E-3</v>
      </c>
      <c r="AZ94">
        <v>1.9974422933150966E-4</v>
      </c>
      <c r="BA94">
        <v>3.2691349167662935E-3</v>
      </c>
      <c r="BB94">
        <v>4.3659693844583865E-4</v>
      </c>
      <c r="BC94">
        <v>1.3153228859401182E-3</v>
      </c>
      <c r="BD94">
        <v>2.1275079459287926E-3</v>
      </c>
      <c r="BE94">
        <v>1.832431570661934E-3</v>
      </c>
      <c r="BF94">
        <v>2.7393261371881014E-3</v>
      </c>
      <c r="BG94">
        <v>2.4465565154255142E-3</v>
      </c>
      <c r="BH94">
        <v>1.4697766127591474E-3</v>
      </c>
      <c r="BI94">
        <v>8.3669138527496273E-4</v>
      </c>
      <c r="BJ94">
        <v>1.7396890074377897E-4</v>
      </c>
      <c r="BK94">
        <v>3.2197511513227554E-3</v>
      </c>
      <c r="BL94">
        <v>6.3600923266647516E-4</v>
      </c>
      <c r="BM94">
        <v>4.9399112441720857E-4</v>
      </c>
      <c r="BN94">
        <v>1.3446958447734945E-2</v>
      </c>
      <c r="BO94">
        <v>3.7265457014014118E-2</v>
      </c>
      <c r="BP94">
        <v>8.6393312032761571E-4</v>
      </c>
      <c r="BQ94">
        <v>1.3703507234430732E-2</v>
      </c>
      <c r="BR94">
        <v>1.0151185323397737E-2</v>
      </c>
      <c r="BS94">
        <v>9.5704833863126827E-3</v>
      </c>
      <c r="BT94">
        <v>9.5207184607140252E-3</v>
      </c>
      <c r="BU94">
        <v>4.0958409021240655E-3</v>
      </c>
      <c r="BV94">
        <v>5.4685680947277264E-2</v>
      </c>
      <c r="BW94">
        <v>3.8953555340943795E-2</v>
      </c>
      <c r="BX94">
        <v>1.9586624131898624E-2</v>
      </c>
      <c r="BY94">
        <v>2.7572338476203641E-3</v>
      </c>
      <c r="BZ94">
        <v>7.5671288098371394E-3</v>
      </c>
      <c r="CA94">
        <v>2.6305763114345765E-2</v>
      </c>
      <c r="CB94">
        <v>2.5026480056960158E-3</v>
      </c>
      <c r="CC94">
        <v>2.2620273974128403E-3</v>
      </c>
      <c r="CD94">
        <v>3.0889488922210603E-3</v>
      </c>
      <c r="CE94">
        <v>1.1818667828260632E-2</v>
      </c>
      <c r="CF94">
        <v>2.2194664105107363E-2</v>
      </c>
      <c r="CG94">
        <v>7.2549541650336778E-3</v>
      </c>
      <c r="CH94">
        <v>5.9561338956091326E-3</v>
      </c>
      <c r="CI94">
        <v>5.1400617770463843E-3</v>
      </c>
      <c r="CJ94">
        <v>9.6024698007869617E-3</v>
      </c>
      <c r="CK94">
        <v>2.1445138572474407E-2</v>
      </c>
      <c r="CL94">
        <v>2.790403520128093E-6</v>
      </c>
      <c r="CM94">
        <v>6.9538364826722807E-2</v>
      </c>
      <c r="CN94">
        <v>6.7884789717705483E-3</v>
      </c>
      <c r="CO94">
        <v>5.2229310084511371E-2</v>
      </c>
      <c r="CP94">
        <v>1.0186582745151975</v>
      </c>
      <c r="CQ94">
        <v>0</v>
      </c>
      <c r="CR94">
        <v>0</v>
      </c>
      <c r="CS94">
        <v>0.21068914857826843</v>
      </c>
      <c r="CT94">
        <v>0.14039192112514262</v>
      </c>
      <c r="CU94">
        <v>2.2174931715188757E-2</v>
      </c>
      <c r="CV94">
        <v>7.7495918350676457E-2</v>
      </c>
      <c r="CW94">
        <v>2.4025781919185051E-2</v>
      </c>
      <c r="CX94">
        <v>1.0330133884361294E-2</v>
      </c>
      <c r="CY94">
        <v>1.7888269131171019E-4</v>
      </c>
      <c r="CZ94">
        <v>1.0734396930923425E-2</v>
      </c>
      <c r="DA94">
        <v>3.642461407455843E-5</v>
      </c>
      <c r="DB94">
        <v>2.2321694222717636E-3</v>
      </c>
      <c r="DC94">
        <v>3.1953855664281899E-4</v>
      </c>
      <c r="DD94">
        <v>8.8140138871081264E-4</v>
      </c>
      <c r="DE94">
        <v>7.0427627428890739E-5</v>
      </c>
      <c r="DF94">
        <v>2.4030663805552637E-3</v>
      </c>
      <c r="DG94">
        <v>3.2853825599041811E-3</v>
      </c>
      <c r="DH94">
        <v>3.618290705809065E-4</v>
      </c>
      <c r="DI94">
        <v>8.4113584047190524E-3</v>
      </c>
      <c r="DJ94">
        <v>1.2748895600280044E-2</v>
      </c>
      <c r="DK94">
        <v>1.3611459724392515E-3</v>
      </c>
      <c r="DL94">
        <v>5.2241882391899398E-4</v>
      </c>
    </row>
    <row r="95" spans="1:116" x14ac:dyDescent="0.4">
      <c r="A95">
        <v>94</v>
      </c>
      <c r="B95">
        <v>2.2932674264303075E-4</v>
      </c>
      <c r="C95">
        <v>5.789137895252474E-5</v>
      </c>
      <c r="D95">
        <v>3.1116802990102687E-4</v>
      </c>
      <c r="E95">
        <v>1.8938654455550873E-5</v>
      </c>
      <c r="F95">
        <v>3.8488277354760056E-4</v>
      </c>
      <c r="G95">
        <v>2.3751671923051497E-5</v>
      </c>
      <c r="H95">
        <v>1.4876793846394599E-4</v>
      </c>
      <c r="I95">
        <v>6.508822561583894E-4</v>
      </c>
      <c r="J95">
        <v>9.8114819296176228E-4</v>
      </c>
      <c r="K95">
        <v>3.6185669182274473E-4</v>
      </c>
      <c r="L95">
        <v>7.9910146353789273E-4</v>
      </c>
      <c r="M95">
        <v>1.1517488405387362E-3</v>
      </c>
      <c r="N95">
        <v>9.4978436825706087E-4</v>
      </c>
      <c r="O95">
        <v>2.1376443835034853E-4</v>
      </c>
      <c r="P95">
        <v>1.0529062630995469E-5</v>
      </c>
      <c r="Q95">
        <v>9.6614428506476037E-5</v>
      </c>
      <c r="R95">
        <v>2.3428624613292112E-5</v>
      </c>
      <c r="S95">
        <v>1.8750610599031032E-5</v>
      </c>
      <c r="T95">
        <v>2.8472514445818706E-5</v>
      </c>
      <c r="U95">
        <v>4.8568721078558998E-5</v>
      </c>
      <c r="V95">
        <v>1.1328847539394967E-4</v>
      </c>
      <c r="W95">
        <v>9.6969916393839053E-5</v>
      </c>
      <c r="X95">
        <v>1.4031446385497164E-5</v>
      </c>
      <c r="Y95">
        <v>2.3673540875654657E-5</v>
      </c>
      <c r="Z95">
        <v>2.8797726438699232E-5</v>
      </c>
      <c r="AA95">
        <v>1.5171800007368444E-5</v>
      </c>
      <c r="AB95">
        <v>7.4700650315207073E-6</v>
      </c>
      <c r="AC95">
        <v>1.4120755428093147E-4</v>
      </c>
      <c r="AD95">
        <v>8.8360535679134641E-7</v>
      </c>
      <c r="AE95">
        <v>1.7996615248292117E-5</v>
      </c>
      <c r="AF95">
        <v>3.1944014221487688E-6</v>
      </c>
      <c r="AG95">
        <v>6.3161419815280337E-4</v>
      </c>
      <c r="AH95">
        <v>1.354098208019386E-3</v>
      </c>
      <c r="AI95">
        <v>8.5563099243745716E-5</v>
      </c>
      <c r="AJ95">
        <v>1.566781048700445E-4</v>
      </c>
      <c r="AK95">
        <v>2.2349270184235273E-4</v>
      </c>
      <c r="AL95">
        <v>4.1018194023965617E-4</v>
      </c>
      <c r="AM95">
        <v>7.5262209109425209E-5</v>
      </c>
      <c r="AN95">
        <v>8.239263670341454E-6</v>
      </c>
      <c r="AO95">
        <v>8.9663699374012114E-4</v>
      </c>
      <c r="AP95">
        <v>6.2881033700991931E-5</v>
      </c>
      <c r="AQ95">
        <v>2.0694232432221437E-3</v>
      </c>
      <c r="AR95">
        <v>4.139185135851887E-5</v>
      </c>
      <c r="AS95">
        <v>4.1833671893722432E-4</v>
      </c>
      <c r="AT95">
        <v>2.4076067188806999E-4</v>
      </c>
      <c r="AU95">
        <v>1.6565977872337722E-3</v>
      </c>
      <c r="AV95">
        <v>6.5407745381160991E-4</v>
      </c>
      <c r="AW95">
        <v>2.9856580478387343E-4</v>
      </c>
      <c r="AX95">
        <v>1.2797766359822068E-3</v>
      </c>
      <c r="AY95">
        <v>2.6892867664189435E-4</v>
      </c>
      <c r="AZ95">
        <v>4.1673273873079948E-5</v>
      </c>
      <c r="BA95">
        <v>1.8923159235376679E-3</v>
      </c>
      <c r="BB95">
        <v>3.5915722003237609E-4</v>
      </c>
      <c r="BC95">
        <v>7.2327615240491531E-4</v>
      </c>
      <c r="BD95">
        <v>1.6365333368495956E-4</v>
      </c>
      <c r="BE95">
        <v>8.0547876008966131E-5</v>
      </c>
      <c r="BF95">
        <v>8.9724535605524786E-5</v>
      </c>
      <c r="BG95">
        <v>8.4064909379284616E-5</v>
      </c>
      <c r="BH95">
        <v>2.0636773010480059E-4</v>
      </c>
      <c r="BI95">
        <v>2.8036308422559189E-4</v>
      </c>
      <c r="BJ95">
        <v>5.3991990658514591E-5</v>
      </c>
      <c r="BK95">
        <v>4.6432902447323749E-4</v>
      </c>
      <c r="BL95">
        <v>2.4739019230343251E-4</v>
      </c>
      <c r="BM95">
        <v>1.3084288804095831E-4</v>
      </c>
      <c r="BN95">
        <v>2.9408131453965796E-4</v>
      </c>
      <c r="BO95">
        <v>8.5906070208674262E-4</v>
      </c>
      <c r="BP95">
        <v>2.4711822864908518E-4</v>
      </c>
      <c r="BQ95">
        <v>6.3574103384176749E-4</v>
      </c>
      <c r="BR95">
        <v>3.8341048115527725E-3</v>
      </c>
      <c r="BS95">
        <v>1.1691628836168559E-2</v>
      </c>
      <c r="BT95">
        <v>7.7278721981842427E-3</v>
      </c>
      <c r="BU95">
        <v>6.9040176555720302E-4</v>
      </c>
      <c r="BV95">
        <v>7.4236235474443663E-2</v>
      </c>
      <c r="BW95">
        <v>5.4880171853109319E-3</v>
      </c>
      <c r="BX95">
        <v>2.4024028423498774E-3</v>
      </c>
      <c r="BY95">
        <v>3.4730299672875949E-4</v>
      </c>
      <c r="BZ95">
        <v>9.9967459393046718E-4</v>
      </c>
      <c r="CA95">
        <v>3.07456012391393E-3</v>
      </c>
      <c r="CB95">
        <v>2.5149312611539096E-4</v>
      </c>
      <c r="CC95">
        <v>3.1208920721466224E-4</v>
      </c>
      <c r="CD95">
        <v>3.1191294341704969E-4</v>
      </c>
      <c r="CE95">
        <v>8.9323106843379452E-4</v>
      </c>
      <c r="CF95">
        <v>2.2099727833271902E-3</v>
      </c>
      <c r="CG95">
        <v>1.5176325825465794E-3</v>
      </c>
      <c r="CH95">
        <v>1.4469534440849342E-4</v>
      </c>
      <c r="CI95">
        <v>2.3289106919791768E-4</v>
      </c>
      <c r="CJ95">
        <v>1.0492016525247057E-3</v>
      </c>
      <c r="CK95">
        <v>1.8060545332036254E-3</v>
      </c>
      <c r="CL95">
        <v>8.458884696520464E-7</v>
      </c>
      <c r="CM95">
        <v>6.366780993050887E-2</v>
      </c>
      <c r="CN95">
        <v>1.1743275023184003E-2</v>
      </c>
      <c r="CO95">
        <v>4.4340099459897189E-3</v>
      </c>
      <c r="CP95">
        <v>1.7389122679693034E-3</v>
      </c>
      <c r="CQ95">
        <v>1</v>
      </c>
      <c r="CR95">
        <v>0</v>
      </c>
      <c r="CS95">
        <v>4.2192092439682491E-3</v>
      </c>
      <c r="CT95">
        <v>1.3444009971631957E-2</v>
      </c>
      <c r="CU95">
        <v>5.637202375269503E-3</v>
      </c>
      <c r="CV95">
        <v>5.8468315062795012E-3</v>
      </c>
      <c r="CW95">
        <v>3.575782369367177E-3</v>
      </c>
      <c r="CX95">
        <v>1.0086324663171285E-3</v>
      </c>
      <c r="CY95">
        <v>5.2220726272731962E-5</v>
      </c>
      <c r="CZ95">
        <v>5.4046311759047298E-4</v>
      </c>
      <c r="DA95">
        <v>7.8299932411029094E-6</v>
      </c>
      <c r="DB95">
        <v>2.0220584578366775E-4</v>
      </c>
      <c r="DC95">
        <v>2.6381694719093705E-5</v>
      </c>
      <c r="DD95">
        <v>4.2857466925794906E-4</v>
      </c>
      <c r="DE95">
        <v>2.2167743223506115E-5</v>
      </c>
      <c r="DF95">
        <v>1.1048585121132789E-4</v>
      </c>
      <c r="DG95">
        <v>2.0998211390324298E-4</v>
      </c>
      <c r="DH95">
        <v>3.6903901176132553E-5</v>
      </c>
      <c r="DI95">
        <v>1.0064184683195902E-3</v>
      </c>
      <c r="DJ95">
        <v>1.4618839570749241E-3</v>
      </c>
      <c r="DK95">
        <v>1.8313231802686065E-4</v>
      </c>
      <c r="DL95">
        <v>1.0787471766581771E-4</v>
      </c>
    </row>
    <row r="96" spans="1:116" x14ac:dyDescent="0.4">
      <c r="A96">
        <v>95</v>
      </c>
      <c r="B96">
        <v>5.4470305569101615E-4</v>
      </c>
      <c r="C96">
        <v>9.8780787804326534E-5</v>
      </c>
      <c r="D96">
        <v>4.442725528023723E-4</v>
      </c>
      <c r="E96">
        <v>2.6290359286945085E-5</v>
      </c>
      <c r="F96">
        <v>4.7187401923120712E-4</v>
      </c>
      <c r="G96">
        <v>3.1630619302237748E-5</v>
      </c>
      <c r="H96">
        <v>2.1200929970067569E-4</v>
      </c>
      <c r="I96">
        <v>8.0457517908792231E-4</v>
      </c>
      <c r="J96">
        <v>1.1561862820337622E-3</v>
      </c>
      <c r="K96">
        <v>4.789654921473992E-4</v>
      </c>
      <c r="L96">
        <v>9.920065111542612E-4</v>
      </c>
      <c r="M96">
        <v>1.3869085818423962E-3</v>
      </c>
      <c r="N96">
        <v>1.1551775705429725E-3</v>
      </c>
      <c r="O96">
        <v>2.9953688126475766E-4</v>
      </c>
      <c r="P96">
        <v>1.4961854659405838E-5</v>
      </c>
      <c r="Q96">
        <v>1.3105267903193768E-4</v>
      </c>
      <c r="R96">
        <v>3.0240020050710317E-5</v>
      </c>
      <c r="S96">
        <v>2.3978541638838615E-5</v>
      </c>
      <c r="T96">
        <v>3.8294368371879234E-5</v>
      </c>
      <c r="U96">
        <v>6.7103436889495187E-5</v>
      </c>
      <c r="V96">
        <v>1.5363863910612037E-4</v>
      </c>
      <c r="W96">
        <v>1.3399457676479371E-4</v>
      </c>
      <c r="X96">
        <v>1.9027216952210794E-5</v>
      </c>
      <c r="Y96">
        <v>3.9865509733819917E-5</v>
      </c>
      <c r="Z96">
        <v>4.7983485363442659E-5</v>
      </c>
      <c r="AA96">
        <v>1.8494062116168657E-5</v>
      </c>
      <c r="AB96">
        <v>1.0910166548452522E-5</v>
      </c>
      <c r="AC96">
        <v>1.7119898730175184E-4</v>
      </c>
      <c r="AD96">
        <v>1.3514314150819433E-6</v>
      </c>
      <c r="AE96">
        <v>2.2884998765855773E-5</v>
      </c>
      <c r="AF96">
        <v>4.2486081498989756E-6</v>
      </c>
      <c r="AG96">
        <v>7.6267595751683599E-4</v>
      </c>
      <c r="AH96">
        <v>1.6355442229163261E-3</v>
      </c>
      <c r="AI96">
        <v>1.2265939414411508E-4</v>
      </c>
      <c r="AJ96">
        <v>2.1915393471567255E-4</v>
      </c>
      <c r="AK96">
        <v>3.4974178003513928E-4</v>
      </c>
      <c r="AL96">
        <v>5.4512249122476908E-4</v>
      </c>
      <c r="AM96">
        <v>9.9277394370303265E-5</v>
      </c>
      <c r="AN96">
        <v>1.3288679555672764E-5</v>
      </c>
      <c r="AO96">
        <v>1.1101661735205108E-3</v>
      </c>
      <c r="AP96">
        <v>8.292852326967053E-5</v>
      </c>
      <c r="AQ96">
        <v>2.4360491211760961E-3</v>
      </c>
      <c r="AR96">
        <v>5.6782707389900074E-5</v>
      </c>
      <c r="AS96">
        <v>5.0947552466173551E-4</v>
      </c>
      <c r="AT96">
        <v>2.8537946714180028E-4</v>
      </c>
      <c r="AU96">
        <v>1.9585422187981447E-3</v>
      </c>
      <c r="AV96">
        <v>7.8640332028000616E-4</v>
      </c>
      <c r="AW96">
        <v>3.5955512191017559E-4</v>
      </c>
      <c r="AX96">
        <v>1.5462479105028918E-3</v>
      </c>
      <c r="AY96">
        <v>3.4783924509699805E-4</v>
      </c>
      <c r="AZ96">
        <v>5.2894258233192214E-5</v>
      </c>
      <c r="BA96">
        <v>2.2995610312479737E-3</v>
      </c>
      <c r="BB96">
        <v>4.0591133656427136E-4</v>
      </c>
      <c r="BC96">
        <v>8.7112321610033512E-4</v>
      </c>
      <c r="BD96">
        <v>2.2217345324338105E-4</v>
      </c>
      <c r="BE96">
        <v>1.2129971943902526E-4</v>
      </c>
      <c r="BF96">
        <v>1.2966469814224512E-4</v>
      </c>
      <c r="BG96">
        <v>1.2700069191293059E-4</v>
      </c>
      <c r="BH96">
        <v>2.8649889272196064E-4</v>
      </c>
      <c r="BI96">
        <v>3.539353273972811E-4</v>
      </c>
      <c r="BJ96">
        <v>6.7881421221350656E-5</v>
      </c>
      <c r="BK96">
        <v>6.2013868762045841E-4</v>
      </c>
      <c r="BL96">
        <v>3.1531170846551545E-4</v>
      </c>
      <c r="BM96">
        <v>1.584277180167754E-4</v>
      </c>
      <c r="BN96">
        <v>4.6495312498681998E-4</v>
      </c>
      <c r="BO96">
        <v>1.299233656459022E-3</v>
      </c>
      <c r="BP96">
        <v>2.8697929868242393E-4</v>
      </c>
      <c r="BQ96">
        <v>1.0395600029427501E-3</v>
      </c>
      <c r="BR96">
        <v>4.8144396416218193E-3</v>
      </c>
      <c r="BS96">
        <v>1.422488233468428E-2</v>
      </c>
      <c r="BT96">
        <v>9.2848685445500925E-3</v>
      </c>
      <c r="BU96">
        <v>9.32376814700748E-4</v>
      </c>
      <c r="BV96">
        <v>8.8761805068609798E-2</v>
      </c>
      <c r="BW96">
        <v>7.4204878017847071E-3</v>
      </c>
      <c r="BX96">
        <v>3.2484874317772372E-3</v>
      </c>
      <c r="BY96">
        <v>4.8356714339867451E-4</v>
      </c>
      <c r="BZ96">
        <v>1.4927615737357187E-3</v>
      </c>
      <c r="CA96">
        <v>3.9301698856248927E-3</v>
      </c>
      <c r="CB96">
        <v>3.3154927185554561E-4</v>
      </c>
      <c r="CC96">
        <v>4.1043323912809924E-4</v>
      </c>
      <c r="CD96">
        <v>4.9198815079534459E-4</v>
      </c>
      <c r="CE96">
        <v>1.3210367494650307E-3</v>
      </c>
      <c r="CF96">
        <v>3.159131041619656E-3</v>
      </c>
      <c r="CG96">
        <v>2.8200101355795428E-3</v>
      </c>
      <c r="CH96">
        <v>2.4589676314858307E-4</v>
      </c>
      <c r="CI96">
        <v>3.9712557649493118E-4</v>
      </c>
      <c r="CJ96">
        <v>1.8639704779138571E-3</v>
      </c>
      <c r="CK96">
        <v>3.0972654714773677E-3</v>
      </c>
      <c r="CL96">
        <v>1.5835661619524984E-6</v>
      </c>
      <c r="CM96">
        <v>0.15521889194699512</v>
      </c>
      <c r="CN96">
        <v>1.2505546498273075E-2</v>
      </c>
      <c r="CO96">
        <v>7.0450617306173123E-3</v>
      </c>
      <c r="CP96">
        <v>2.5166910885073765E-3</v>
      </c>
      <c r="CQ96">
        <v>0</v>
      </c>
      <c r="CR96">
        <v>1</v>
      </c>
      <c r="CS96">
        <v>3.0073496337502028E-2</v>
      </c>
      <c r="CT96">
        <v>2.0207724878487696E-2</v>
      </c>
      <c r="CU96">
        <v>1.0615312877714628E-2</v>
      </c>
      <c r="CV96">
        <v>9.3335331405387714E-3</v>
      </c>
      <c r="CW96">
        <v>5.1500692513865663E-3</v>
      </c>
      <c r="CX96">
        <v>1.4866585719542288E-3</v>
      </c>
      <c r="CY96">
        <v>1.0007263482553108E-4</v>
      </c>
      <c r="CZ96">
        <v>8.3204323279995052E-4</v>
      </c>
      <c r="DA96">
        <v>1.4581733605906536E-5</v>
      </c>
      <c r="DB96">
        <v>3.6289411968915409E-4</v>
      </c>
      <c r="DC96">
        <v>4.2032319518257833E-5</v>
      </c>
      <c r="DD96">
        <v>4.9707916813418874E-4</v>
      </c>
      <c r="DE96">
        <v>3.8925553422813176E-5</v>
      </c>
      <c r="DF96">
        <v>1.9577069281642869E-4</v>
      </c>
      <c r="DG96">
        <v>3.2582310495260421E-4</v>
      </c>
      <c r="DH96">
        <v>5.5701798169163576E-5</v>
      </c>
      <c r="DI96">
        <v>1.3739146931340783E-3</v>
      </c>
      <c r="DJ96">
        <v>2.1905340019992116E-3</v>
      </c>
      <c r="DK96">
        <v>2.2878632730454599E-4</v>
      </c>
      <c r="DL96">
        <v>1.4282203040424707E-4</v>
      </c>
    </row>
    <row r="97" spans="1:116" x14ac:dyDescent="0.4">
      <c r="A97">
        <v>96</v>
      </c>
      <c r="B97">
        <v>1.0846663397741606E-2</v>
      </c>
      <c r="C97">
        <v>1.0271724561496916E-3</v>
      </c>
      <c r="D97">
        <v>2.6790479903766725E-3</v>
      </c>
      <c r="E97">
        <v>7.4744696470139171E-5</v>
      </c>
      <c r="F97">
        <v>6.8337545012497143E-4</v>
      </c>
      <c r="G97">
        <v>9.1750571111724326E-5</v>
      </c>
      <c r="H97">
        <v>1.3120725193809782E-3</v>
      </c>
      <c r="I97">
        <v>1.2970530126923333E-3</v>
      </c>
      <c r="J97">
        <v>1.7351620610351812E-3</v>
      </c>
      <c r="K97">
        <v>1.414410322429929E-3</v>
      </c>
      <c r="L97">
        <v>1.6968449696974524E-3</v>
      </c>
      <c r="M97">
        <v>1.5572229871990166E-3</v>
      </c>
      <c r="N97">
        <v>1.1753687045573066E-3</v>
      </c>
      <c r="O97">
        <v>8.574484763923016E-4</v>
      </c>
      <c r="P97">
        <v>6.3010569483873546E-5</v>
      </c>
      <c r="Q97">
        <v>4.6087114634607535E-4</v>
      </c>
      <c r="R97">
        <v>5.9573005628225229E-5</v>
      </c>
      <c r="S97">
        <v>5.1647987749617072E-5</v>
      </c>
      <c r="T97">
        <v>9.601454550291391E-5</v>
      </c>
      <c r="U97">
        <v>1.9101144911708604E-4</v>
      </c>
      <c r="V97">
        <v>4.0136401047140583E-4</v>
      </c>
      <c r="W97">
        <v>5.1502232746357629E-4</v>
      </c>
      <c r="X97">
        <v>4.3833692369739509E-5</v>
      </c>
      <c r="Y97">
        <v>9.770886046467585E-5</v>
      </c>
      <c r="Z97">
        <v>7.9498148146546263E-5</v>
      </c>
      <c r="AA97">
        <v>3.0511773079392291E-5</v>
      </c>
      <c r="AB97">
        <v>5.3971032510258505E-5</v>
      </c>
      <c r="AC97">
        <v>1.8800171812419821E-4</v>
      </c>
      <c r="AD97">
        <v>2.3897380237395535E-6</v>
      </c>
      <c r="AE97">
        <v>4.3430095052051919E-5</v>
      </c>
      <c r="AF97">
        <v>1.3858059785810288E-5</v>
      </c>
      <c r="AG97">
        <v>7.3955425127020138E-4</v>
      </c>
      <c r="AH97">
        <v>1.512151654247702E-3</v>
      </c>
      <c r="AI97">
        <v>3.0795705372034694E-4</v>
      </c>
      <c r="AJ97">
        <v>4.7723016984876373E-4</v>
      </c>
      <c r="AK97">
        <v>2.2079800584961281E-3</v>
      </c>
      <c r="AL97">
        <v>2.0933701864844279E-3</v>
      </c>
      <c r="AM97">
        <v>2.6558004523894287E-4</v>
      </c>
      <c r="AN97">
        <v>1.0901104110432952E-4</v>
      </c>
      <c r="AO97">
        <v>2.0077112133306827E-3</v>
      </c>
      <c r="AP97">
        <v>2.86460545764719E-4</v>
      </c>
      <c r="AQ97">
        <v>1.8041352244697511E-3</v>
      </c>
      <c r="AR97">
        <v>1.7068876886534769E-4</v>
      </c>
      <c r="AS97">
        <v>6.1690415286950843E-4</v>
      </c>
      <c r="AT97">
        <v>2.5019494982375591E-4</v>
      </c>
      <c r="AU97">
        <v>1.8736672922441862E-3</v>
      </c>
      <c r="AV97">
        <v>8.0521351347426944E-4</v>
      </c>
      <c r="AW97">
        <v>3.5668616936166677E-4</v>
      </c>
      <c r="AX97">
        <v>1.8622909726882682E-3</v>
      </c>
      <c r="AY97">
        <v>8.7117656349897186E-4</v>
      </c>
      <c r="AZ97">
        <v>1.2273522692661472E-4</v>
      </c>
      <c r="BA97">
        <v>2.6448732482026965E-3</v>
      </c>
      <c r="BB97">
        <v>3.7244439223542522E-4</v>
      </c>
      <c r="BC97">
        <v>1.0026172224852359E-3</v>
      </c>
      <c r="BD97">
        <v>7.4850993369522548E-4</v>
      </c>
      <c r="BE97">
        <v>7.9994229673485359E-4</v>
      </c>
      <c r="BF97">
        <v>7.2761401491351868E-4</v>
      </c>
      <c r="BG97">
        <v>7.322793054120643E-4</v>
      </c>
      <c r="BH97">
        <v>1.0058006724844727E-3</v>
      </c>
      <c r="BI97">
        <v>6.1321906598537897E-4</v>
      </c>
      <c r="BJ97">
        <v>1.0561184954911148E-4</v>
      </c>
      <c r="BK97">
        <v>1.7845025455691815E-3</v>
      </c>
      <c r="BL97">
        <v>9.3733623126533608E-4</v>
      </c>
      <c r="BM97">
        <v>3.6671292386843742E-4</v>
      </c>
      <c r="BN97">
        <v>3.6810034478981625E-3</v>
      </c>
      <c r="BO97">
        <v>1.0115512285603884E-2</v>
      </c>
      <c r="BP97">
        <v>4.500412326627545E-4</v>
      </c>
      <c r="BQ97">
        <v>1.0881185039974508E-2</v>
      </c>
      <c r="BR97">
        <v>9.4496176693381721E-3</v>
      </c>
      <c r="BS97">
        <v>1.1536368736625401E-2</v>
      </c>
      <c r="BT97">
        <v>9.6438458474371012E-3</v>
      </c>
      <c r="BU97">
        <v>3.9258740618975134E-3</v>
      </c>
      <c r="BV97">
        <v>7.6071056600701084E-2</v>
      </c>
      <c r="BW97">
        <v>1.7433920985865891E-2</v>
      </c>
      <c r="BX97">
        <v>8.0009820296046072E-3</v>
      </c>
      <c r="BY97">
        <v>1.0320864824311902E-3</v>
      </c>
      <c r="BZ97">
        <v>4.1460203505199657E-3</v>
      </c>
      <c r="CA97">
        <v>9.1693665711553071E-3</v>
      </c>
      <c r="CB97">
        <v>9.2289708979155353E-4</v>
      </c>
      <c r="CC97">
        <v>1.185237303929213E-3</v>
      </c>
      <c r="CD97">
        <v>2.1544286602519168E-3</v>
      </c>
      <c r="CE97">
        <v>5.6107815296105581E-3</v>
      </c>
      <c r="CF97">
        <v>1.117409794067196E-2</v>
      </c>
      <c r="CG97">
        <v>5.2320212529786735E-3</v>
      </c>
      <c r="CH97">
        <v>1.9229382683555636E-3</v>
      </c>
      <c r="CI97">
        <v>3.0555289916581541E-3</v>
      </c>
      <c r="CJ97">
        <v>6.0498562072749621E-3</v>
      </c>
      <c r="CK97">
        <v>1.0627892514552602E-2</v>
      </c>
      <c r="CL97">
        <v>2.2885225068458042E-6</v>
      </c>
      <c r="CM97">
        <v>0.10708231094114595</v>
      </c>
      <c r="CN97">
        <v>5.3146884016758824E-3</v>
      </c>
      <c r="CO97">
        <v>6.450377493375023E-2</v>
      </c>
      <c r="CP97">
        <v>1.0752137147730854E-2</v>
      </c>
      <c r="CQ97">
        <v>0</v>
      </c>
      <c r="CR97">
        <v>0</v>
      </c>
      <c r="CS97">
        <v>1.0658523401434639</v>
      </c>
      <c r="CT97">
        <v>0.14303507062927667</v>
      </c>
      <c r="CU97">
        <v>1.7390946563214348E-2</v>
      </c>
      <c r="CV97">
        <v>3.4421078872146002E-2</v>
      </c>
      <c r="CW97">
        <v>4.3682624448184694E-2</v>
      </c>
      <c r="CX97">
        <v>5.3298985229621679E-3</v>
      </c>
      <c r="CY97">
        <v>1.3333367807618685E-4</v>
      </c>
      <c r="CZ97">
        <v>5.6898496854211724E-3</v>
      </c>
      <c r="DA97">
        <v>2.1938790701112972E-5</v>
      </c>
      <c r="DB97">
        <v>1.5103582517720564E-3</v>
      </c>
      <c r="DC97">
        <v>3.1806570175288245E-4</v>
      </c>
      <c r="DD97">
        <v>5.8930723234790617E-4</v>
      </c>
      <c r="DE97">
        <v>5.3323549349639391E-5</v>
      </c>
      <c r="DF97">
        <v>8.0190690531286527E-4</v>
      </c>
      <c r="DG97">
        <v>1.8518970399228913E-3</v>
      </c>
      <c r="DH97">
        <v>2.3167530093892805E-4</v>
      </c>
      <c r="DI97">
        <v>3.7060986110739624E-3</v>
      </c>
      <c r="DJ97">
        <v>7.4620762395577987E-3</v>
      </c>
      <c r="DK97">
        <v>6.2612653026297824E-4</v>
      </c>
      <c r="DL97">
        <v>2.7565944451554724E-4</v>
      </c>
    </row>
    <row r="98" spans="1:116" x14ac:dyDescent="0.4">
      <c r="A98">
        <v>97</v>
      </c>
      <c r="B98">
        <v>1.9693171813604132E-3</v>
      </c>
      <c r="C98">
        <v>5.0098461517788975E-4</v>
      </c>
      <c r="D98">
        <v>1.1221572708789936E-3</v>
      </c>
      <c r="E98">
        <v>1.1320898040482351E-4</v>
      </c>
      <c r="F98">
        <v>4.3074320708345822E-4</v>
      </c>
      <c r="G98">
        <v>8.6895700282790524E-5</v>
      </c>
      <c r="H98">
        <v>4.5987624945083728E-4</v>
      </c>
      <c r="I98">
        <v>1.7056905712718928E-3</v>
      </c>
      <c r="J98">
        <v>1.5383323047683394E-3</v>
      </c>
      <c r="K98">
        <v>2.9541900494676663E-3</v>
      </c>
      <c r="L98">
        <v>2.3488517101487799E-3</v>
      </c>
      <c r="M98">
        <v>1.4718775105840372E-3</v>
      </c>
      <c r="N98">
        <v>1.2074495280828435E-3</v>
      </c>
      <c r="O98">
        <v>2.1516607594712473E-3</v>
      </c>
      <c r="P98">
        <v>6.149545614655852E-5</v>
      </c>
      <c r="Q98">
        <v>7.8496015075212651E-4</v>
      </c>
      <c r="R98">
        <v>8.9628556844359295E-5</v>
      </c>
      <c r="S98">
        <v>6.8551858641661652E-5</v>
      </c>
      <c r="T98">
        <v>1.6388112615435375E-4</v>
      </c>
      <c r="U98">
        <v>4.8448884295149218E-4</v>
      </c>
      <c r="V98">
        <v>7.8819670561733671E-4</v>
      </c>
      <c r="W98">
        <v>5.8934109225217883E-4</v>
      </c>
      <c r="X98">
        <v>6.3411313978657506E-5</v>
      </c>
      <c r="Y98">
        <v>2.0788790231917567E-4</v>
      </c>
      <c r="Z98">
        <v>1.1460157478106352E-4</v>
      </c>
      <c r="AA98">
        <v>2.4367047682317159E-5</v>
      </c>
      <c r="AB98">
        <v>4.2206847387384175E-5</v>
      </c>
      <c r="AC98">
        <v>1.5063603559480854E-4</v>
      </c>
      <c r="AD98">
        <v>3.0690332425315838E-6</v>
      </c>
      <c r="AE98">
        <v>5.3156783889469697E-5</v>
      </c>
      <c r="AF98">
        <v>1.631731758212606E-5</v>
      </c>
      <c r="AG98">
        <v>4.946268246636868E-4</v>
      </c>
      <c r="AH98">
        <v>9.4552460953843405E-4</v>
      </c>
      <c r="AI98">
        <v>3.6304232181300376E-4</v>
      </c>
      <c r="AJ98">
        <v>6.4235465470641835E-4</v>
      </c>
      <c r="AK98">
        <v>2.6018006283156734E-3</v>
      </c>
      <c r="AL98">
        <v>1.2881075666383484E-3</v>
      </c>
      <c r="AM98">
        <v>4.0657284494330142E-4</v>
      </c>
      <c r="AN98">
        <v>1.298003538521289E-4</v>
      </c>
      <c r="AO98">
        <v>2.1182813820472966E-3</v>
      </c>
      <c r="AP98">
        <v>3.1618051896773863E-4</v>
      </c>
      <c r="AQ98">
        <v>1.5777021003347102E-3</v>
      </c>
      <c r="AR98">
        <v>2.7470433383034414E-4</v>
      </c>
      <c r="AS98">
        <v>6.6247466185834734E-4</v>
      </c>
      <c r="AT98">
        <v>2.1250374176743823E-4</v>
      </c>
      <c r="AU98">
        <v>1.3589121234991413E-3</v>
      </c>
      <c r="AV98">
        <v>7.7782225947689869E-4</v>
      </c>
      <c r="AW98">
        <v>2.9656895332824879E-4</v>
      </c>
      <c r="AX98">
        <v>2.1199063302798308E-3</v>
      </c>
      <c r="AY98">
        <v>1.5447675496502579E-3</v>
      </c>
      <c r="AZ98">
        <v>1.3580223155667195E-4</v>
      </c>
      <c r="BA98">
        <v>2.2912382409381047E-3</v>
      </c>
      <c r="BB98">
        <v>4.0552809372235523E-4</v>
      </c>
      <c r="BC98">
        <v>9.9060952437682163E-4</v>
      </c>
      <c r="BD98">
        <v>1.0030914743420604E-3</v>
      </c>
      <c r="BE98">
        <v>1.5766194591702598E-3</v>
      </c>
      <c r="BF98">
        <v>8.3829340203725195E-4</v>
      </c>
      <c r="BG98">
        <v>1.0097020928733771E-3</v>
      </c>
      <c r="BH98">
        <v>2.2008479289473953E-3</v>
      </c>
      <c r="BI98">
        <v>9.4758971042135248E-4</v>
      </c>
      <c r="BJ98">
        <v>1.1703142017857981E-4</v>
      </c>
      <c r="BK98">
        <v>3.0336458655348532E-3</v>
      </c>
      <c r="BL98">
        <v>1.0934660113867331E-3</v>
      </c>
      <c r="BM98">
        <v>4.5656928110078294E-4</v>
      </c>
      <c r="BN98">
        <v>2.4890011342710984E-3</v>
      </c>
      <c r="BO98">
        <v>6.9251056777053753E-3</v>
      </c>
      <c r="BP98">
        <v>4.4957336125086384E-4</v>
      </c>
      <c r="BQ98">
        <v>7.8798324855607789E-3</v>
      </c>
      <c r="BR98">
        <v>1.0329231487243438E-2</v>
      </c>
      <c r="BS98">
        <v>5.9916307546223789E-3</v>
      </c>
      <c r="BT98">
        <v>5.9474506227154078E-3</v>
      </c>
      <c r="BU98">
        <v>2.5469448304587883E-3</v>
      </c>
      <c r="BV98">
        <v>4.4339687173539137E-2</v>
      </c>
      <c r="BW98">
        <v>2.105426087631803E-2</v>
      </c>
      <c r="BX98">
        <v>9.0198478548066726E-3</v>
      </c>
      <c r="BY98">
        <v>1.4797944250613546E-3</v>
      </c>
      <c r="BZ98">
        <v>1.4117072614997409E-2</v>
      </c>
      <c r="CA98">
        <v>1.0658751426754062E-2</v>
      </c>
      <c r="CB98">
        <v>1.0966488989800779E-3</v>
      </c>
      <c r="CC98">
        <v>1.5523702809971741E-3</v>
      </c>
      <c r="CD98">
        <v>4.7134479918585727E-3</v>
      </c>
      <c r="CE98">
        <v>1.0019863307747527E-2</v>
      </c>
      <c r="CF98">
        <v>1.7561704716681229E-2</v>
      </c>
      <c r="CG98">
        <v>9.7321234430664833E-3</v>
      </c>
      <c r="CH98">
        <v>3.4533617242771533E-3</v>
      </c>
      <c r="CI98">
        <v>2.8387668311013405E-3</v>
      </c>
      <c r="CJ98">
        <v>8.2759301314593702E-3</v>
      </c>
      <c r="CK98">
        <v>1.3378514893252272E-2</v>
      </c>
      <c r="CL98">
        <v>5.2215374935565018E-6</v>
      </c>
      <c r="CM98">
        <v>4.3205787758543085E-2</v>
      </c>
      <c r="CN98">
        <v>4.220561041951898E-3</v>
      </c>
      <c r="CO98">
        <v>2.4876128332890289E-2</v>
      </c>
      <c r="CP98">
        <v>9.7383349082283098E-3</v>
      </c>
      <c r="CQ98">
        <v>0</v>
      </c>
      <c r="CR98">
        <v>0</v>
      </c>
      <c r="CS98">
        <v>4.6471420729857923E-2</v>
      </c>
      <c r="CT98">
        <v>1.2324155772735075</v>
      </c>
      <c r="CU98">
        <v>2.5617991560401347E-2</v>
      </c>
      <c r="CV98">
        <v>6.987710851003362E-2</v>
      </c>
      <c r="CW98">
        <v>1.1029008455375491E-2</v>
      </c>
      <c r="CX98">
        <v>1.231139406709247E-2</v>
      </c>
      <c r="CY98">
        <v>1.9171621423075513E-4</v>
      </c>
      <c r="CZ98">
        <v>6.8835306104320596E-3</v>
      </c>
      <c r="DA98">
        <v>2.8777312197852398E-5</v>
      </c>
      <c r="DB98">
        <v>2.4605139629406453E-3</v>
      </c>
      <c r="DC98">
        <v>3.4452312741008363E-4</v>
      </c>
      <c r="DD98">
        <v>5.3770711405722103E-4</v>
      </c>
      <c r="DE98">
        <v>9.6460143414591897E-5</v>
      </c>
      <c r="DF98">
        <v>2.4824070639824303E-3</v>
      </c>
      <c r="DG98">
        <v>3.110757983125901E-3</v>
      </c>
      <c r="DH98">
        <v>4.5496731369741063E-4</v>
      </c>
      <c r="DI98">
        <v>3.3297222216817721E-3</v>
      </c>
      <c r="DJ98">
        <v>9.8252799151098483E-3</v>
      </c>
      <c r="DK98">
        <v>1.7458061078985542E-3</v>
      </c>
      <c r="DL98">
        <v>7.8640998977981904E-4</v>
      </c>
    </row>
    <row r="99" spans="1:116" x14ac:dyDescent="0.4">
      <c r="A99">
        <v>98</v>
      </c>
      <c r="B99">
        <v>1.3343633243017696E-3</v>
      </c>
      <c r="C99">
        <v>3.0476935863809338E-4</v>
      </c>
      <c r="D99">
        <v>8.2804889224373534E-4</v>
      </c>
      <c r="E99">
        <v>8.9470009360554157E-5</v>
      </c>
      <c r="F99">
        <v>4.9663094656523426E-4</v>
      </c>
      <c r="G99">
        <v>7.8551498787616327E-5</v>
      </c>
      <c r="H99">
        <v>3.8107822322965197E-4</v>
      </c>
      <c r="I99">
        <v>1.3817279214027153E-3</v>
      </c>
      <c r="J99">
        <v>1.0481360585110307E-3</v>
      </c>
      <c r="K99">
        <v>2.3190975439341412E-3</v>
      </c>
      <c r="L99">
        <v>1.889795209016107E-3</v>
      </c>
      <c r="M99">
        <v>1.3353715579134131E-3</v>
      </c>
      <c r="N99">
        <v>1.0932933522324172E-3</v>
      </c>
      <c r="O99">
        <v>1.0779676984730233E-3</v>
      </c>
      <c r="P99">
        <v>4.5547078919205429E-5</v>
      </c>
      <c r="Q99">
        <v>4.4823000454672425E-4</v>
      </c>
      <c r="R99">
        <v>5.8776855480479161E-5</v>
      </c>
      <c r="S99">
        <v>4.4480866182715466E-5</v>
      </c>
      <c r="T99">
        <v>1.1187572155182935E-4</v>
      </c>
      <c r="U99">
        <v>2.433088188801694E-4</v>
      </c>
      <c r="V99">
        <v>6.8252807822705185E-4</v>
      </c>
      <c r="W99">
        <v>4.0704424000804806E-4</v>
      </c>
      <c r="X99">
        <v>5.8638867838522172E-5</v>
      </c>
      <c r="Y99">
        <v>1.1406231726297057E-4</v>
      </c>
      <c r="Z99">
        <v>9.2537245479790817E-5</v>
      </c>
      <c r="AA99">
        <v>1.8374811471007672E-5</v>
      </c>
      <c r="AB99">
        <v>3.4115312603997451E-5</v>
      </c>
      <c r="AC99">
        <v>1.3265462884418401E-4</v>
      </c>
      <c r="AD99">
        <v>4.3577904258436045E-6</v>
      </c>
      <c r="AE99">
        <v>4.5812285651912051E-5</v>
      </c>
      <c r="AF99">
        <v>1.2441157979225796E-5</v>
      </c>
      <c r="AG99">
        <v>4.5629675538902387E-4</v>
      </c>
      <c r="AH99">
        <v>9.1563929347272365E-4</v>
      </c>
      <c r="AI99">
        <v>2.7655230704624629E-4</v>
      </c>
      <c r="AJ99">
        <v>5.4582218820434746E-4</v>
      </c>
      <c r="AK99">
        <v>1.5908922163785982E-3</v>
      </c>
      <c r="AL99">
        <v>1.2759371986663262E-3</v>
      </c>
      <c r="AM99">
        <v>3.5310781627881843E-4</v>
      </c>
      <c r="AN99">
        <v>9.1438462049743804E-5</v>
      </c>
      <c r="AO99">
        <v>1.6938066216514666E-3</v>
      </c>
      <c r="AP99">
        <v>1.768653435083687E-4</v>
      </c>
      <c r="AQ99">
        <v>1.3644905841574495E-3</v>
      </c>
      <c r="AR99">
        <v>1.5505025667910194E-4</v>
      </c>
      <c r="AS99">
        <v>6.0297820042831457E-4</v>
      </c>
      <c r="AT99">
        <v>1.8156879194886619E-4</v>
      </c>
      <c r="AU99">
        <v>1.284971021003522E-3</v>
      </c>
      <c r="AV99">
        <v>7.1348038366994483E-4</v>
      </c>
      <c r="AW99">
        <v>2.6659222102458639E-4</v>
      </c>
      <c r="AX99">
        <v>1.7217275484255063E-3</v>
      </c>
      <c r="AY99">
        <v>1.1163133890886362E-3</v>
      </c>
      <c r="AZ99">
        <v>9.8572094653606409E-5</v>
      </c>
      <c r="BA99">
        <v>2.0376602128027114E-3</v>
      </c>
      <c r="BB99">
        <v>3.1332288724449201E-4</v>
      </c>
      <c r="BC99">
        <v>7.883505029241027E-4</v>
      </c>
      <c r="BD99">
        <v>1.0900379264262437E-3</v>
      </c>
      <c r="BE99">
        <v>1.2012428842841582E-3</v>
      </c>
      <c r="BF99">
        <v>8.4148694594090418E-4</v>
      </c>
      <c r="BG99">
        <v>1.0606396084795711E-3</v>
      </c>
      <c r="BH99">
        <v>1.9679677177685622E-3</v>
      </c>
      <c r="BI99">
        <v>6.996920548672554E-4</v>
      </c>
      <c r="BJ99">
        <v>9.8499355377946139E-5</v>
      </c>
      <c r="BK99">
        <v>2.245843174145697E-3</v>
      </c>
      <c r="BL99">
        <v>4.4259038368933348E-4</v>
      </c>
      <c r="BM99">
        <v>2.1378680725524587E-4</v>
      </c>
      <c r="BN99">
        <v>2.5328592406325318E-3</v>
      </c>
      <c r="BO99">
        <v>7.1034164898706696E-3</v>
      </c>
      <c r="BP99">
        <v>2.9145440045651649E-4</v>
      </c>
      <c r="BQ99">
        <v>2.5523345989713685E-3</v>
      </c>
      <c r="BR99">
        <v>2.3552638454339542E-2</v>
      </c>
      <c r="BS99">
        <v>6.3583447642297205E-3</v>
      </c>
      <c r="BT99">
        <v>6.0333265230040085E-3</v>
      </c>
      <c r="BU99">
        <v>2.8750782508207631E-3</v>
      </c>
      <c r="BV99">
        <v>4.5118839269363741E-2</v>
      </c>
      <c r="BW99">
        <v>2.5518512271625226E-2</v>
      </c>
      <c r="BX99">
        <v>1.1315501882847358E-2</v>
      </c>
      <c r="BY99">
        <v>1.3716794403840077E-3</v>
      </c>
      <c r="BZ99">
        <v>6.5034061371540266E-3</v>
      </c>
      <c r="CA99">
        <v>8.6164168209205191E-3</v>
      </c>
      <c r="CB99">
        <v>1.0535061740117526E-3</v>
      </c>
      <c r="CC99">
        <v>9.3310473234255783E-4</v>
      </c>
      <c r="CD99">
        <v>6.2357666534577231E-3</v>
      </c>
      <c r="CE99">
        <v>3.6772489227543796E-3</v>
      </c>
      <c r="CF99">
        <v>8.9741823712780489E-3</v>
      </c>
      <c r="CG99">
        <v>5.5275712115780192E-3</v>
      </c>
      <c r="CH99">
        <v>1.1834888518171328E-3</v>
      </c>
      <c r="CI99">
        <v>1.2075301093149437E-3</v>
      </c>
      <c r="CJ99">
        <v>1.4137834779724924E-2</v>
      </c>
      <c r="CK99">
        <v>2.1531579900367536E-2</v>
      </c>
      <c r="CL99">
        <v>7.4968310595623757E-6</v>
      </c>
      <c r="CM99">
        <v>2.4315318545481315E-2</v>
      </c>
      <c r="CN99">
        <v>3.6736921737096002E-3</v>
      </c>
      <c r="CO99">
        <v>1.9679323927690409E-2</v>
      </c>
      <c r="CP99">
        <v>1.6930524506387049E-2</v>
      </c>
      <c r="CQ99">
        <v>0</v>
      </c>
      <c r="CR99">
        <v>0</v>
      </c>
      <c r="CS99">
        <v>5.2039603154924501E-2</v>
      </c>
      <c r="CT99">
        <v>0.16416006542842199</v>
      </c>
      <c r="CU99">
        <v>1.083628515919236</v>
      </c>
      <c r="CV99">
        <v>7.2117103190856582E-2</v>
      </c>
      <c r="CW99">
        <v>5.6662032680415289E-3</v>
      </c>
      <c r="CX99">
        <v>1.4574830446972864E-2</v>
      </c>
      <c r="CY99">
        <v>4.7435026330338854E-4</v>
      </c>
      <c r="CZ99">
        <v>7.7290576851097911E-3</v>
      </c>
      <c r="DA99">
        <v>6.7208037037888772E-5</v>
      </c>
      <c r="DB99">
        <v>1.8165009211671853E-3</v>
      </c>
      <c r="DC99">
        <v>1.4000193673578803E-4</v>
      </c>
      <c r="DD99">
        <v>3.7501040321642157E-4</v>
      </c>
      <c r="DE99">
        <v>1.6495521010828629E-4</v>
      </c>
      <c r="DF99">
        <v>8.9928499525605994E-4</v>
      </c>
      <c r="DG99">
        <v>1.6472494423723527E-3</v>
      </c>
      <c r="DH99">
        <v>5.5511504772427301E-4</v>
      </c>
      <c r="DI99">
        <v>8.5744554310591536E-3</v>
      </c>
      <c r="DJ99">
        <v>8.1455951306641256E-3</v>
      </c>
      <c r="DK99">
        <v>5.0972401063351168E-4</v>
      </c>
      <c r="DL99">
        <v>2.9671406216283809E-4</v>
      </c>
    </row>
    <row r="100" spans="1:116" x14ac:dyDescent="0.4">
      <c r="A100">
        <v>99</v>
      </c>
      <c r="B100">
        <v>1.8016831600032467E-3</v>
      </c>
      <c r="C100">
        <v>4.5806754106463227E-4</v>
      </c>
      <c r="D100">
        <v>1.0311434185187483E-3</v>
      </c>
      <c r="E100">
        <v>1.0902284156009411E-4</v>
      </c>
      <c r="F100">
        <v>3.3981499470383614E-4</v>
      </c>
      <c r="G100">
        <v>7.4033260475045125E-5</v>
      </c>
      <c r="H100">
        <v>3.8603321311029448E-4</v>
      </c>
      <c r="I100">
        <v>1.5328863921087112E-3</v>
      </c>
      <c r="J100">
        <v>9.6740658653624576E-4</v>
      </c>
      <c r="K100">
        <v>2.9775043409352325E-3</v>
      </c>
      <c r="L100">
        <v>1.5594087523714902E-3</v>
      </c>
      <c r="M100">
        <v>1.1841785926184581E-3</v>
      </c>
      <c r="N100">
        <v>1.0908025172333908E-3</v>
      </c>
      <c r="O100">
        <v>2.0132619943122577E-3</v>
      </c>
      <c r="P100">
        <v>5.3466157776388437E-5</v>
      </c>
      <c r="Q100">
        <v>7.8653877451216516E-4</v>
      </c>
      <c r="R100">
        <v>8.2622979615154101E-5</v>
      </c>
      <c r="S100">
        <v>5.7035208463518019E-5</v>
      </c>
      <c r="T100">
        <v>1.44676811931781E-4</v>
      </c>
      <c r="U100">
        <v>4.1191827579258993E-4</v>
      </c>
      <c r="V100">
        <v>6.9679998061680131E-4</v>
      </c>
      <c r="W100">
        <v>5.4904525838213444E-4</v>
      </c>
      <c r="X100">
        <v>5.8312580133482608E-5</v>
      </c>
      <c r="Y100">
        <v>2.1317001873793004E-4</v>
      </c>
      <c r="Z100">
        <v>1.0899806800153598E-4</v>
      </c>
      <c r="AA100">
        <v>1.5021766434857002E-5</v>
      </c>
      <c r="AB100">
        <v>2.6917983667760317E-5</v>
      </c>
      <c r="AC100">
        <v>1.0662923186058893E-4</v>
      </c>
      <c r="AD100">
        <v>2.2496366994266728E-6</v>
      </c>
      <c r="AE100">
        <v>4.312421275534742E-5</v>
      </c>
      <c r="AF100">
        <v>1.2284301461640096E-5</v>
      </c>
      <c r="AG100">
        <v>3.1991105941950505E-4</v>
      </c>
      <c r="AH100">
        <v>6.0339903676810984E-4</v>
      </c>
      <c r="AI100">
        <v>3.5713179049324026E-4</v>
      </c>
      <c r="AJ100">
        <v>7.4821531858899112E-4</v>
      </c>
      <c r="AK100">
        <v>1.6285610886639886E-3</v>
      </c>
      <c r="AL100">
        <v>1.5394924096356101E-3</v>
      </c>
      <c r="AM100">
        <v>2.9187467797529365E-4</v>
      </c>
      <c r="AN100">
        <v>8.0574663335623576E-5</v>
      </c>
      <c r="AO100">
        <v>1.2342520454689504E-3</v>
      </c>
      <c r="AP100">
        <v>2.8029838830359496E-4</v>
      </c>
      <c r="AQ100">
        <v>1.0935113719585743E-3</v>
      </c>
      <c r="AR100">
        <v>1.6172148438962905E-4</v>
      </c>
      <c r="AS100">
        <v>4.1805858519497344E-4</v>
      </c>
      <c r="AT100">
        <v>1.2674789101799609E-4</v>
      </c>
      <c r="AU100">
        <v>8.4411691835639614E-4</v>
      </c>
      <c r="AV100">
        <v>4.8181184379177599E-4</v>
      </c>
      <c r="AW100">
        <v>1.9683765342638849E-4</v>
      </c>
      <c r="AX100">
        <v>1.1339530254923461E-3</v>
      </c>
      <c r="AY100">
        <v>7.8666125176853996E-4</v>
      </c>
      <c r="AZ100">
        <v>8.5074795971263706E-5</v>
      </c>
      <c r="BA100">
        <v>1.4274275285601778E-3</v>
      </c>
      <c r="BB100">
        <v>2.6107389273239215E-4</v>
      </c>
      <c r="BC100">
        <v>6.0301930889222484E-4</v>
      </c>
      <c r="BD100">
        <v>9.1165052173940847E-4</v>
      </c>
      <c r="BE100">
        <v>6.478000194393306E-4</v>
      </c>
      <c r="BF100">
        <v>7.4871206283894207E-4</v>
      </c>
      <c r="BG100">
        <v>9.1966571903399777E-4</v>
      </c>
      <c r="BH100">
        <v>1.5370077126289235E-3</v>
      </c>
      <c r="BI100">
        <v>5.9224512018024513E-4</v>
      </c>
      <c r="BJ100">
        <v>8.8341306731512395E-5</v>
      </c>
      <c r="BK100">
        <v>2.0263197626848371E-3</v>
      </c>
      <c r="BL100">
        <v>3.2671635498906685E-4</v>
      </c>
      <c r="BM100">
        <v>3.7342359463349387E-4</v>
      </c>
      <c r="BN100">
        <v>1.3776320199536357E-3</v>
      </c>
      <c r="BO100">
        <v>3.9853921864197251E-3</v>
      </c>
      <c r="BP100">
        <v>2.626954390135915E-4</v>
      </c>
      <c r="BQ100">
        <v>5.1741984079542933E-3</v>
      </c>
      <c r="BR100">
        <v>1.1969831176667172E-2</v>
      </c>
      <c r="BS100">
        <v>3.9244935564196528E-3</v>
      </c>
      <c r="BT100">
        <v>3.7288800083106681E-3</v>
      </c>
      <c r="BU100">
        <v>1.7607156463039636E-3</v>
      </c>
      <c r="BV100">
        <v>2.83738805710455E-2</v>
      </c>
      <c r="BW100">
        <v>1.7982255540116055E-2</v>
      </c>
      <c r="BX100">
        <v>8.4199772285086048E-3</v>
      </c>
      <c r="BY100">
        <v>1.4002272643651422E-3</v>
      </c>
      <c r="BZ100">
        <v>1.4864170694126594E-2</v>
      </c>
      <c r="CA100">
        <v>8.7372257092112309E-3</v>
      </c>
      <c r="CB100">
        <v>1.0314702355324102E-3</v>
      </c>
      <c r="CC100">
        <v>2.0295034097023278E-3</v>
      </c>
      <c r="CD100">
        <v>4.6521031603366757E-3</v>
      </c>
      <c r="CE100">
        <v>8.899070420986803E-3</v>
      </c>
      <c r="CF100">
        <v>1.8005124785031891E-2</v>
      </c>
      <c r="CG100">
        <v>8.607026757857357E-3</v>
      </c>
      <c r="CH100">
        <v>4.7401445346879813E-3</v>
      </c>
      <c r="CI100">
        <v>2.5025357107547356E-3</v>
      </c>
      <c r="CJ100">
        <v>5.9255112252332024E-3</v>
      </c>
      <c r="CK100">
        <v>1.180765198664507E-2</v>
      </c>
      <c r="CL100">
        <v>3.7938463409797638E-6</v>
      </c>
      <c r="CM100">
        <v>2.4594013700773177E-2</v>
      </c>
      <c r="CN100">
        <v>2.6933903913208494E-3</v>
      </c>
      <c r="CO100">
        <v>2.3095500367411616E-2</v>
      </c>
      <c r="CP100">
        <v>7.0819280303236355E-3</v>
      </c>
      <c r="CQ100">
        <v>0</v>
      </c>
      <c r="CR100">
        <v>0</v>
      </c>
      <c r="CS100">
        <v>4.5736436146708061E-2</v>
      </c>
      <c r="CT100">
        <v>0.11634943557908653</v>
      </c>
      <c r="CU100">
        <v>2.6230376128671646E-2</v>
      </c>
      <c r="CV100">
        <v>1.0555490844040207</v>
      </c>
      <c r="CW100">
        <v>4.9858427606898556E-3</v>
      </c>
      <c r="CX100">
        <v>7.8041996628358638E-3</v>
      </c>
      <c r="CY100">
        <v>1.8580979107628119E-4</v>
      </c>
      <c r="CZ100">
        <v>3.9044740157421955E-3</v>
      </c>
      <c r="DA100">
        <v>2.6872319346511613E-5</v>
      </c>
      <c r="DB100">
        <v>1.9667451637572705E-3</v>
      </c>
      <c r="DC100">
        <v>2.3634853335380431E-4</v>
      </c>
      <c r="DD100">
        <v>5.3869023519270524E-4</v>
      </c>
      <c r="DE100">
        <v>6.9891008774326113E-5</v>
      </c>
      <c r="DF100">
        <v>2.3594420934154817E-3</v>
      </c>
      <c r="DG100">
        <v>2.8420815753344062E-3</v>
      </c>
      <c r="DH100">
        <v>4.6699272757595863E-4</v>
      </c>
      <c r="DI100">
        <v>3.9097801062879262E-3</v>
      </c>
      <c r="DJ100">
        <v>8.1726924105611637E-3</v>
      </c>
      <c r="DK100">
        <v>7.8681012151706343E-4</v>
      </c>
      <c r="DL100">
        <v>3.7955552268239038E-4</v>
      </c>
    </row>
    <row r="101" spans="1:116" x14ac:dyDescent="0.4">
      <c r="A101">
        <v>100</v>
      </c>
      <c r="B101">
        <v>3.0812231037783801E-3</v>
      </c>
      <c r="C101">
        <v>6.1280299509311941E-4</v>
      </c>
      <c r="D101">
        <v>1.7260374403083906E-3</v>
      </c>
      <c r="E101">
        <v>1.5835931531389008E-4</v>
      </c>
      <c r="F101">
        <v>5.4746996564453945E-4</v>
      </c>
      <c r="G101">
        <v>3.0088696210149341E-4</v>
      </c>
      <c r="H101">
        <v>7.3596488554592519E-4</v>
      </c>
      <c r="I101">
        <v>1.1631057870044206E-3</v>
      </c>
      <c r="J101">
        <v>1.744855345130279E-3</v>
      </c>
      <c r="K101">
        <v>2.0628930925088709E-3</v>
      </c>
      <c r="L101">
        <v>1.828036797278206E-3</v>
      </c>
      <c r="M101">
        <v>1.3006645410600717E-3</v>
      </c>
      <c r="N101">
        <v>1.2524124090161244E-3</v>
      </c>
      <c r="O101">
        <v>2.3186107376703736E-3</v>
      </c>
      <c r="P101">
        <v>1.1083219512652419E-4</v>
      </c>
      <c r="Q101">
        <v>1.3538765779452478E-3</v>
      </c>
      <c r="R101">
        <v>1.2226183084545716E-4</v>
      </c>
      <c r="S101">
        <v>1.5019724323282003E-4</v>
      </c>
      <c r="T101">
        <v>2.1017825718103907E-4</v>
      </c>
      <c r="U101">
        <v>5.333775593917427E-4</v>
      </c>
      <c r="V101">
        <v>1.2091576447163146E-3</v>
      </c>
      <c r="W101">
        <v>8.1689583749387383E-4</v>
      </c>
      <c r="X101">
        <v>1.0378956019388971E-4</v>
      </c>
      <c r="Y101">
        <v>1.7507659885339049E-4</v>
      </c>
      <c r="Z101">
        <v>1.5180984582931946E-4</v>
      </c>
      <c r="AA101">
        <v>3.3979720071979963E-5</v>
      </c>
      <c r="AB101">
        <v>5.4007357516788092E-5</v>
      </c>
      <c r="AC101">
        <v>2.5388488240398263E-4</v>
      </c>
      <c r="AD101">
        <v>3.0922640669729252E-6</v>
      </c>
      <c r="AE101">
        <v>9.4545932378003347E-5</v>
      </c>
      <c r="AF101">
        <v>4.0223981029389612E-5</v>
      </c>
      <c r="AG101">
        <v>5.7692309995450042E-4</v>
      </c>
      <c r="AH101">
        <v>1.1182788615627867E-3</v>
      </c>
      <c r="AI101">
        <v>5.9512717531899097E-4</v>
      </c>
      <c r="AJ101">
        <v>9.0789239459377366E-4</v>
      </c>
      <c r="AK101">
        <v>2.399742864167039E-3</v>
      </c>
      <c r="AL101">
        <v>2.3810669432069533E-3</v>
      </c>
      <c r="AM101">
        <v>4.2142718818014875E-4</v>
      </c>
      <c r="AN101">
        <v>2.1565572978809387E-4</v>
      </c>
      <c r="AO101">
        <v>4.2849013259455846E-3</v>
      </c>
      <c r="AP101">
        <v>1.4123846239175693E-3</v>
      </c>
      <c r="AQ101">
        <v>2.6740047151938601E-3</v>
      </c>
      <c r="AR101">
        <v>1.0254097035928506E-3</v>
      </c>
      <c r="AS101">
        <v>6.7142498479047725E-4</v>
      </c>
      <c r="AT101">
        <v>1.8384914664978344E-4</v>
      </c>
      <c r="AU101">
        <v>1.3377629497366061E-3</v>
      </c>
      <c r="AV101">
        <v>6.0098746069982582E-4</v>
      </c>
      <c r="AW101">
        <v>2.8211360798558957E-4</v>
      </c>
      <c r="AX101">
        <v>1.7896998901269473E-3</v>
      </c>
      <c r="AY101">
        <v>1.3408850592581637E-3</v>
      </c>
      <c r="AZ101">
        <v>1.8582669738161824E-4</v>
      </c>
      <c r="BA101">
        <v>2.9472765359535749E-3</v>
      </c>
      <c r="BB101">
        <v>5.4511127015374533E-4</v>
      </c>
      <c r="BC101">
        <v>1.3071970612010238E-3</v>
      </c>
      <c r="BD101">
        <v>1.6831636658485882E-3</v>
      </c>
      <c r="BE101">
        <v>1.2649417697788868E-3</v>
      </c>
      <c r="BF101">
        <v>1.5073378121225045E-3</v>
      </c>
      <c r="BG101">
        <v>1.5214112604169799E-3</v>
      </c>
      <c r="BH101">
        <v>2.1203166475929026E-3</v>
      </c>
      <c r="BI101">
        <v>9.7762273298198201E-4</v>
      </c>
      <c r="BJ101">
        <v>2.1660137021163429E-4</v>
      </c>
      <c r="BK101">
        <v>4.320043314002279E-3</v>
      </c>
      <c r="BL101">
        <v>6.3735838936503618E-4</v>
      </c>
      <c r="BM101">
        <v>8.2148667872577411E-4</v>
      </c>
      <c r="BN101">
        <v>2.3793568057446047E-3</v>
      </c>
      <c r="BO101">
        <v>7.1240491188606283E-3</v>
      </c>
      <c r="BP101">
        <v>4.1384131900355352E-4</v>
      </c>
      <c r="BQ101">
        <v>1.0949588224979679E-2</v>
      </c>
      <c r="BR101">
        <v>2.568243253372168E-2</v>
      </c>
      <c r="BS101">
        <v>7.2231656824413093E-3</v>
      </c>
      <c r="BT101">
        <v>7.0822204146792651E-3</v>
      </c>
      <c r="BU101">
        <v>3.2264539103390895E-3</v>
      </c>
      <c r="BV101">
        <v>4.5065019908726904E-2</v>
      </c>
      <c r="BW101">
        <v>3.9365062269557771E-2</v>
      </c>
      <c r="BX101">
        <v>1.9786377861628478E-2</v>
      </c>
      <c r="BY101">
        <v>1.6330765036942239E-3</v>
      </c>
      <c r="BZ101">
        <v>9.7850964130263372E-3</v>
      </c>
      <c r="CA101">
        <v>1.7989685221802599E-2</v>
      </c>
      <c r="CB101">
        <v>1.8722571227740661E-3</v>
      </c>
      <c r="CC101">
        <v>1.988879144689469E-3</v>
      </c>
      <c r="CD101">
        <v>4.4028344875668623E-3</v>
      </c>
      <c r="CE101">
        <v>1.0250038258668898E-2</v>
      </c>
      <c r="CF101">
        <v>2.160312659816653E-2</v>
      </c>
      <c r="CG101">
        <v>1.0481899613429295E-2</v>
      </c>
      <c r="CH101">
        <v>3.1252593680588994E-3</v>
      </c>
      <c r="CI101">
        <v>9.452467848634993E-3</v>
      </c>
      <c r="CJ101">
        <v>9.2976501316957578E-3</v>
      </c>
      <c r="CK101">
        <v>2.0822256301882364E-2</v>
      </c>
      <c r="CL101">
        <v>2.4854068004677096E-6</v>
      </c>
      <c r="CM101">
        <v>4.0211810668991647E-2</v>
      </c>
      <c r="CN101">
        <v>5.0766269131852114E-3</v>
      </c>
      <c r="CO101">
        <v>3.5079455284255115E-2</v>
      </c>
      <c r="CP101">
        <v>2.7816675605738438E-2</v>
      </c>
      <c r="CQ101">
        <v>0</v>
      </c>
      <c r="CR101">
        <v>0</v>
      </c>
      <c r="CS101">
        <v>0.11718760030721281</v>
      </c>
      <c r="CT101">
        <v>0.14384346805012177</v>
      </c>
      <c r="CU101">
        <v>1.9814106017112944E-2</v>
      </c>
      <c r="CV101">
        <v>7.291703915613286E-2</v>
      </c>
      <c r="CW101">
        <v>1.0511333437794044</v>
      </c>
      <c r="CX101">
        <v>1.6327149666992554E-2</v>
      </c>
      <c r="CY101">
        <v>1.284093750237498E-4</v>
      </c>
      <c r="CZ101">
        <v>7.9184027725244365E-3</v>
      </c>
      <c r="DA101">
        <v>2.0348997669663065E-5</v>
      </c>
      <c r="DB101">
        <v>4.12919999946618E-3</v>
      </c>
      <c r="DC101">
        <v>4.0985832160068779E-4</v>
      </c>
      <c r="DD101">
        <v>2.3985835214245439E-3</v>
      </c>
      <c r="DE101">
        <v>7.1078204572140707E-5</v>
      </c>
      <c r="DF101">
        <v>2.9688930741671874E-3</v>
      </c>
      <c r="DG101">
        <v>1.9003873274294287E-3</v>
      </c>
      <c r="DH101">
        <v>4.1561614960502872E-4</v>
      </c>
      <c r="DI101">
        <v>1.3844643539818062E-2</v>
      </c>
      <c r="DJ101">
        <v>2.9140713237447654E-2</v>
      </c>
      <c r="DK101">
        <v>1.3373232614085763E-3</v>
      </c>
      <c r="DL101">
        <v>4.6236138997972522E-4</v>
      </c>
    </row>
    <row r="102" spans="1:116" x14ac:dyDescent="0.4">
      <c r="A102">
        <v>101</v>
      </c>
      <c r="B102">
        <v>1.3422620691500035E-3</v>
      </c>
      <c r="C102">
        <v>3.3521806252232225E-4</v>
      </c>
      <c r="D102">
        <v>1.4055086392330742E-3</v>
      </c>
      <c r="E102">
        <v>1.0032677852971733E-4</v>
      </c>
      <c r="F102">
        <v>5.519486127601611E-4</v>
      </c>
      <c r="G102">
        <v>1.3137838245718861E-4</v>
      </c>
      <c r="H102">
        <v>1.1191913620714194E-3</v>
      </c>
      <c r="I102">
        <v>1.4561588818225346E-3</v>
      </c>
      <c r="J102">
        <v>2.4227180633407171E-3</v>
      </c>
      <c r="K102">
        <v>1.3461730746281359E-3</v>
      </c>
      <c r="L102">
        <v>1.9905827458259005E-3</v>
      </c>
      <c r="M102">
        <v>1.6158892032328638E-3</v>
      </c>
      <c r="N102">
        <v>1.5031776592818662E-3</v>
      </c>
      <c r="O102">
        <v>1.2983768855547887E-3</v>
      </c>
      <c r="P102">
        <v>7.4342388042705377E-5</v>
      </c>
      <c r="Q102">
        <v>3.795229229182231E-4</v>
      </c>
      <c r="R102">
        <v>8.2445345940225089E-5</v>
      </c>
      <c r="S102">
        <v>6.4474977845519651E-5</v>
      </c>
      <c r="T102">
        <v>1.3597908642545706E-4</v>
      </c>
      <c r="U102">
        <v>3.4579460698347923E-4</v>
      </c>
      <c r="V102">
        <v>4.642117918960912E-4</v>
      </c>
      <c r="W102">
        <v>6.6978779459149311E-4</v>
      </c>
      <c r="X102">
        <v>6.136511033787632E-5</v>
      </c>
      <c r="Y102">
        <v>3.1655029525827375E-4</v>
      </c>
      <c r="Z102">
        <v>1.7636187637018054E-4</v>
      </c>
      <c r="AA102">
        <v>2.5111983711837557E-5</v>
      </c>
      <c r="AB102">
        <v>3.275896258436273E-5</v>
      </c>
      <c r="AC102">
        <v>2.2412417059833569E-4</v>
      </c>
      <c r="AD102">
        <v>4.0680774406910056E-6</v>
      </c>
      <c r="AE102">
        <v>5.6421646806777674E-5</v>
      </c>
      <c r="AF102">
        <v>1.127637811964201E-5</v>
      </c>
      <c r="AG102">
        <v>8.5845624813065953E-4</v>
      </c>
      <c r="AH102">
        <v>1.6006016081551743E-3</v>
      </c>
      <c r="AI102">
        <v>1.0416345202521671E-3</v>
      </c>
      <c r="AJ102">
        <v>1.5521144147502273E-3</v>
      </c>
      <c r="AK102">
        <v>2.7172505773505593E-3</v>
      </c>
      <c r="AL102">
        <v>1.5281284078295389E-3</v>
      </c>
      <c r="AM102">
        <v>3.3670051464084323E-4</v>
      </c>
      <c r="AN102">
        <v>8.4650800798037159E-5</v>
      </c>
      <c r="AO102">
        <v>1.9771936789656484E-3</v>
      </c>
      <c r="AP102">
        <v>1.9531793135520566E-4</v>
      </c>
      <c r="AQ102">
        <v>2.2206924340998869E-3</v>
      </c>
      <c r="AR102">
        <v>1.4795675459623462E-4</v>
      </c>
      <c r="AS102">
        <v>7.6645156145942455E-4</v>
      </c>
      <c r="AT102">
        <v>2.8607662803157782E-4</v>
      </c>
      <c r="AU102">
        <v>2.0248420904417403E-3</v>
      </c>
      <c r="AV102">
        <v>1.0071433768967534E-3</v>
      </c>
      <c r="AW102">
        <v>4.1082781974178411E-4</v>
      </c>
      <c r="AX102">
        <v>1.9870114677328693E-3</v>
      </c>
      <c r="AY102">
        <v>9.4233647247181059E-4</v>
      </c>
      <c r="AZ102">
        <v>1.062619391037072E-4</v>
      </c>
      <c r="BA102">
        <v>2.7861548839205976E-3</v>
      </c>
      <c r="BB102">
        <v>4.1500882676233028E-4</v>
      </c>
      <c r="BC102">
        <v>1.196774227001905E-3</v>
      </c>
      <c r="BD102">
        <v>7.3278344485296814E-4</v>
      </c>
      <c r="BE102">
        <v>6.2105881860021145E-4</v>
      </c>
      <c r="BF102">
        <v>6.1969592893079965E-4</v>
      </c>
      <c r="BG102">
        <v>1.2209883712786067E-3</v>
      </c>
      <c r="BH102">
        <v>1.4644640308843389E-3</v>
      </c>
      <c r="BI102">
        <v>9.5975423872846609E-4</v>
      </c>
      <c r="BJ102">
        <v>1.2057751092401416E-4</v>
      </c>
      <c r="BK102">
        <v>2.3581936576830744E-3</v>
      </c>
      <c r="BL102">
        <v>8.0784855042998036E-4</v>
      </c>
      <c r="BM102">
        <v>3.4491641104977952E-4</v>
      </c>
      <c r="BN102">
        <v>3.9977159025958347E-3</v>
      </c>
      <c r="BO102">
        <v>1.0853148089791376E-2</v>
      </c>
      <c r="BP102">
        <v>7.5075799278258781E-4</v>
      </c>
      <c r="BQ102">
        <v>4.3761004053935416E-3</v>
      </c>
      <c r="BR102">
        <v>5.1750468710656198E-3</v>
      </c>
      <c r="BS102">
        <v>1.2558613416609906E-2</v>
      </c>
      <c r="BT102">
        <v>9.4076999664228413E-3</v>
      </c>
      <c r="BU102">
        <v>7.2156855070317572E-3</v>
      </c>
      <c r="BV102">
        <v>8.0134314636913284E-2</v>
      </c>
      <c r="BW102">
        <v>2.2758573510313546E-2</v>
      </c>
      <c r="BX102">
        <v>8.6287938265142659E-3</v>
      </c>
      <c r="BY102">
        <v>1.4185860361889742E-3</v>
      </c>
      <c r="BZ102">
        <v>9.0863518866439678E-3</v>
      </c>
      <c r="CA102">
        <v>1.305200775239599E-2</v>
      </c>
      <c r="CB102">
        <v>1.1655220653387858E-3</v>
      </c>
      <c r="CC102">
        <v>2.4081724540415709E-3</v>
      </c>
      <c r="CD102">
        <v>4.8575666606945293E-3</v>
      </c>
      <c r="CE102">
        <v>1.6025878572407198E-2</v>
      </c>
      <c r="CF102">
        <v>1.6712268299491472E-2</v>
      </c>
      <c r="CG102">
        <v>1.3620401769451642E-2</v>
      </c>
      <c r="CH102">
        <v>1.1700904260588711E-3</v>
      </c>
      <c r="CI102">
        <v>1.4413936670527616E-3</v>
      </c>
      <c r="CJ102">
        <v>1.0271579748336737E-2</v>
      </c>
      <c r="CK102">
        <v>2.0648230672399043E-2</v>
      </c>
      <c r="CL102">
        <v>7.5578274292025774E-6</v>
      </c>
      <c r="CM102">
        <v>3.7600910902787284E-2</v>
      </c>
      <c r="CN102">
        <v>3.9250646045012084E-3</v>
      </c>
      <c r="CO102">
        <v>6.3275727573244012E-2</v>
      </c>
      <c r="CP102">
        <v>1.1566536527112092E-2</v>
      </c>
      <c r="CQ102">
        <v>0</v>
      </c>
      <c r="CR102">
        <v>0</v>
      </c>
      <c r="CS102">
        <v>3.2745580992356541E-2</v>
      </c>
      <c r="CT102">
        <v>0.12446075537225418</v>
      </c>
      <c r="CU102">
        <v>4.734829229703099E-2</v>
      </c>
      <c r="CV102">
        <v>3.8078321486753101E-2</v>
      </c>
      <c r="CW102">
        <v>1.1180418196250963E-2</v>
      </c>
      <c r="CX102">
        <v>1.0409260933516249</v>
      </c>
      <c r="CY102">
        <v>3.6726538833949221E-4</v>
      </c>
      <c r="CZ102">
        <v>6.3004569700807009E-3</v>
      </c>
      <c r="DA102">
        <v>5.4123131579979581E-5</v>
      </c>
      <c r="DB102">
        <v>1.8350638906367708E-3</v>
      </c>
      <c r="DC102">
        <v>5.2229066645475988E-4</v>
      </c>
      <c r="DD102">
        <v>1.9657077935951563E-3</v>
      </c>
      <c r="DE102">
        <v>1.4521583204760217E-4</v>
      </c>
      <c r="DF102">
        <v>1.0474859947230922E-3</v>
      </c>
      <c r="DG102">
        <v>2.170462769600469E-3</v>
      </c>
      <c r="DH102">
        <v>2.1125802238545496E-4</v>
      </c>
      <c r="DI102">
        <v>4.7770864549684369E-3</v>
      </c>
      <c r="DJ102">
        <v>6.5281089438237469E-3</v>
      </c>
      <c r="DK102">
        <v>9.1724078889659306E-4</v>
      </c>
      <c r="DL102">
        <v>2.9338437753679685E-4</v>
      </c>
    </row>
    <row r="103" spans="1:116" x14ac:dyDescent="0.4">
      <c r="A103">
        <v>102</v>
      </c>
      <c r="B103">
        <v>1.4732240031822281E-3</v>
      </c>
      <c r="C103">
        <v>3.9445387712731665E-4</v>
      </c>
      <c r="D103">
        <v>1.6912656715022951E-3</v>
      </c>
      <c r="E103">
        <v>1.6163596268494053E-4</v>
      </c>
      <c r="F103">
        <v>1.1505893307485154E-3</v>
      </c>
      <c r="G103">
        <v>1.4376413492719491E-4</v>
      </c>
      <c r="H103">
        <v>6.24660670785385E-4</v>
      </c>
      <c r="I103">
        <v>2.1820815562327068E-3</v>
      </c>
      <c r="J103">
        <v>3.0857463333975581E-3</v>
      </c>
      <c r="K103">
        <v>1.4339653213684101E-3</v>
      </c>
      <c r="L103">
        <v>2.7484186983363027E-3</v>
      </c>
      <c r="M103">
        <v>3.1812198373142261E-3</v>
      </c>
      <c r="N103">
        <v>2.7083515911658271E-3</v>
      </c>
      <c r="O103">
        <v>1.4114150662347799E-3</v>
      </c>
      <c r="P103">
        <v>1.4270620600606061E-4</v>
      </c>
      <c r="Q103">
        <v>6.2553673795038536E-4</v>
      </c>
      <c r="R103">
        <v>3.9168481073841238E-4</v>
      </c>
      <c r="S103">
        <v>1.6983826439629829E-4</v>
      </c>
      <c r="T103">
        <v>4.7523078487996889E-4</v>
      </c>
      <c r="U103">
        <v>1.4132438290756714E-3</v>
      </c>
      <c r="V103">
        <v>1.1215181517128276E-3</v>
      </c>
      <c r="W103">
        <v>2.2816613804437255E-3</v>
      </c>
      <c r="X103">
        <v>2.5242725587367419E-4</v>
      </c>
      <c r="Y103">
        <v>2.8214074654001774E-4</v>
      </c>
      <c r="Z103">
        <v>1.081202564147426E-4</v>
      </c>
      <c r="AA103">
        <v>5.4939323970750892E-5</v>
      </c>
      <c r="AB103">
        <v>5.5465805267076712E-5</v>
      </c>
      <c r="AC103">
        <v>5.5178306139963551E-4</v>
      </c>
      <c r="AD103">
        <v>4.8011331644892082E-6</v>
      </c>
      <c r="AE103">
        <v>1.3137918529629829E-4</v>
      </c>
      <c r="AF103">
        <v>2.1854946175791858E-5</v>
      </c>
      <c r="AG103">
        <v>1.8147451280621457E-3</v>
      </c>
      <c r="AH103">
        <v>3.9129871512232142E-3</v>
      </c>
      <c r="AI103">
        <v>4.1196821797045079E-4</v>
      </c>
      <c r="AJ103">
        <v>8.2952561850415307E-4</v>
      </c>
      <c r="AK103">
        <v>1.9720234615316465E-3</v>
      </c>
      <c r="AL103">
        <v>2.1271416019002973E-3</v>
      </c>
      <c r="AM103">
        <v>4.0690125723478397E-4</v>
      </c>
      <c r="AN103">
        <v>6.4007971135192376E-5</v>
      </c>
      <c r="AO103">
        <v>4.2828306939298793E-3</v>
      </c>
      <c r="AP103">
        <v>5.5495145193449464E-4</v>
      </c>
      <c r="AQ103">
        <v>5.2706042299021736E-3</v>
      </c>
      <c r="AR103">
        <v>3.7471735421503453E-4</v>
      </c>
      <c r="AS103">
        <v>1.4189043407354708E-3</v>
      </c>
      <c r="AT103">
        <v>6.0185357730626222E-4</v>
      </c>
      <c r="AU103">
        <v>4.4309844453748722E-3</v>
      </c>
      <c r="AV103">
        <v>1.8711948382471102E-3</v>
      </c>
      <c r="AW103">
        <v>9.3900188098746361E-4</v>
      </c>
      <c r="AX103">
        <v>4.3635408869212395E-3</v>
      </c>
      <c r="AY103">
        <v>1.1863539423274368E-3</v>
      </c>
      <c r="AZ103">
        <v>2.3245142788155761E-4</v>
      </c>
      <c r="BA103">
        <v>6.4166115755538537E-3</v>
      </c>
      <c r="BB103">
        <v>9.7703606865090541E-4</v>
      </c>
      <c r="BC103">
        <v>3.5791613235844773E-3</v>
      </c>
      <c r="BD103">
        <v>2.0007771028435182E-2</v>
      </c>
      <c r="BE103">
        <v>1.5073765784806631E-2</v>
      </c>
      <c r="BF103">
        <v>4.7237564737763764E-4</v>
      </c>
      <c r="BG103">
        <v>3.9100617320498273E-3</v>
      </c>
      <c r="BH103">
        <v>1.8776491013210437E-3</v>
      </c>
      <c r="BI103">
        <v>1.2051287405595889E-3</v>
      </c>
      <c r="BJ103">
        <v>2.2047711348087025E-4</v>
      </c>
      <c r="BK103">
        <v>4.4859508374570428E-3</v>
      </c>
      <c r="BL103">
        <v>1.0783466405478233E-3</v>
      </c>
      <c r="BM103">
        <v>5.9998299118022035E-4</v>
      </c>
      <c r="BN103">
        <v>3.8969140857062533E-3</v>
      </c>
      <c r="BO103">
        <v>1.0474536834079217E-2</v>
      </c>
      <c r="BP103">
        <v>8.54090931311092E-4</v>
      </c>
      <c r="BQ103">
        <v>3.7277455229281042E-3</v>
      </c>
      <c r="BR103">
        <v>6.2869164154801191E-3</v>
      </c>
      <c r="BS103">
        <v>2.9308378494348593E-2</v>
      </c>
      <c r="BT103">
        <v>1.9575182644289351E-2</v>
      </c>
      <c r="BU103">
        <v>3.0884768493036882E-2</v>
      </c>
      <c r="BV103">
        <v>0.18928842677026869</v>
      </c>
      <c r="BW103">
        <v>3.3378958400195564E-2</v>
      </c>
      <c r="BX103">
        <v>1.50687842500929E-2</v>
      </c>
      <c r="BY103">
        <v>1.2702114673897162E-3</v>
      </c>
      <c r="BZ103">
        <v>5.0849496837891374E-3</v>
      </c>
      <c r="CA103">
        <v>1.4705456483286663E-2</v>
      </c>
      <c r="CB103">
        <v>1.2232255223731661E-3</v>
      </c>
      <c r="CC103">
        <v>5.4349692347683215E-3</v>
      </c>
      <c r="CD103">
        <v>7.0516376540051542E-3</v>
      </c>
      <c r="CE103">
        <v>3.5325944786230817E-3</v>
      </c>
      <c r="CF103">
        <v>1.7547005582426202E-2</v>
      </c>
      <c r="CG103">
        <v>2.5859864879614588E-3</v>
      </c>
      <c r="CH103">
        <v>9.5112157140324284E-4</v>
      </c>
      <c r="CI103">
        <v>1.6645349146896453E-3</v>
      </c>
      <c r="CJ103">
        <v>3.7464035804354611E-3</v>
      </c>
      <c r="CK103">
        <v>7.7903034098530197E-3</v>
      </c>
      <c r="CL103">
        <v>2.3782355305594037E-6</v>
      </c>
      <c r="CM103">
        <v>1.5821102396836068E-2</v>
      </c>
      <c r="CN103">
        <v>1.5380501931857066E-3</v>
      </c>
      <c r="CO103">
        <v>1.1242439218401509E-2</v>
      </c>
      <c r="CP103">
        <v>7.9894124668975167E-3</v>
      </c>
      <c r="CQ103">
        <v>0</v>
      </c>
      <c r="CR103">
        <v>0</v>
      </c>
      <c r="CS103">
        <v>1.7614185328917668E-2</v>
      </c>
      <c r="CT103">
        <v>7.2606868856276485E-2</v>
      </c>
      <c r="CU103">
        <v>2.5399664096737697E-2</v>
      </c>
      <c r="CV103">
        <v>1.6298898008975469E-2</v>
      </c>
      <c r="CW103">
        <v>6.2363889375145112E-3</v>
      </c>
      <c r="CX103">
        <v>7.8134315516342444E-3</v>
      </c>
      <c r="CY103">
        <v>1.0001438948012558</v>
      </c>
      <c r="CZ103">
        <v>2.2849700012251228E-3</v>
      </c>
      <c r="DA103">
        <v>2.4819343481620876E-5</v>
      </c>
      <c r="DB103">
        <v>1.020725865006717E-3</v>
      </c>
      <c r="DC103">
        <v>1.2821414401609655E-4</v>
      </c>
      <c r="DD103">
        <v>4.2513634751458742E-3</v>
      </c>
      <c r="DE103">
        <v>9.4127574715880641E-5</v>
      </c>
      <c r="DF103">
        <v>1.2478585630516894E-3</v>
      </c>
      <c r="DG103">
        <v>3.9667467831973483E-3</v>
      </c>
      <c r="DH103">
        <v>1.7515350004114596E-4</v>
      </c>
      <c r="DI103">
        <v>4.8131359858631694E-3</v>
      </c>
      <c r="DJ103">
        <v>6.5396323923190888E-3</v>
      </c>
      <c r="DK103">
        <v>3.7660174098352434E-3</v>
      </c>
      <c r="DL103">
        <v>8.472078171827711E-3</v>
      </c>
    </row>
    <row r="104" spans="1:116" x14ac:dyDescent="0.4">
      <c r="A104">
        <v>103</v>
      </c>
      <c r="B104">
        <v>2.7464232739641131E-3</v>
      </c>
      <c r="C104">
        <v>7.0533229938963865E-4</v>
      </c>
      <c r="D104">
        <v>1.715001044442236E-3</v>
      </c>
      <c r="E104">
        <v>1.6551786427416632E-4</v>
      </c>
      <c r="F104">
        <v>3.2706379659906026E-4</v>
      </c>
      <c r="G104">
        <v>1.4542671668513562E-4</v>
      </c>
      <c r="H104">
        <v>5.9554912581735535E-4</v>
      </c>
      <c r="I104">
        <v>9.5729105650828783E-4</v>
      </c>
      <c r="J104">
        <v>2.1006451773806622E-3</v>
      </c>
      <c r="K104">
        <v>1.0954076528399235E-3</v>
      </c>
      <c r="L104">
        <v>1.0982453385521868E-3</v>
      </c>
      <c r="M104">
        <v>7.7954830078104235E-4</v>
      </c>
      <c r="N104">
        <v>8.7701149753324824E-4</v>
      </c>
      <c r="O104">
        <v>2.6254310749239014E-3</v>
      </c>
      <c r="P104">
        <v>1.630835440070036E-4</v>
      </c>
      <c r="Q104">
        <v>2.0965238698847821E-3</v>
      </c>
      <c r="R104">
        <v>6.0552201287277342E-4</v>
      </c>
      <c r="S104">
        <v>1.2930177853388278E-4</v>
      </c>
      <c r="T104">
        <v>5.8126019710121935E-4</v>
      </c>
      <c r="U104">
        <v>9.9094108463504481E-4</v>
      </c>
      <c r="V104">
        <v>1.1568526088899553E-3</v>
      </c>
      <c r="W104">
        <v>2.4780179313954129E-3</v>
      </c>
      <c r="X104">
        <v>8.5614758373893737E-5</v>
      </c>
      <c r="Y104">
        <v>1.6283373717795448E-4</v>
      </c>
      <c r="Z104">
        <v>9.8503437915433559E-5</v>
      </c>
      <c r="AA104">
        <v>1.8328389212539891E-5</v>
      </c>
      <c r="AB104">
        <v>3.2018919990913411E-5</v>
      </c>
      <c r="AC104">
        <v>2.1589996987798809E-4</v>
      </c>
      <c r="AD104">
        <v>3.608910872506277E-6</v>
      </c>
      <c r="AE104">
        <v>6.7944720947770367E-5</v>
      </c>
      <c r="AF104">
        <v>2.1021148747737286E-5</v>
      </c>
      <c r="AG104">
        <v>3.6058254899287863E-4</v>
      </c>
      <c r="AH104">
        <v>7.2687799824160332E-4</v>
      </c>
      <c r="AI104">
        <v>5.0083200055204885E-4</v>
      </c>
      <c r="AJ104">
        <v>7.6455731493051582E-4</v>
      </c>
      <c r="AK104">
        <v>1.345402743084612E-3</v>
      </c>
      <c r="AL104">
        <v>1.316409621678767E-3</v>
      </c>
      <c r="AM104">
        <v>2.8307299387752969E-4</v>
      </c>
      <c r="AN104">
        <v>7.5858917807750351E-5</v>
      </c>
      <c r="AO104">
        <v>2.0898517981062124E-3</v>
      </c>
      <c r="AP104">
        <v>2.9073947778486732E-4</v>
      </c>
      <c r="AQ104">
        <v>1.3246091718327338E-3</v>
      </c>
      <c r="AR104">
        <v>3.1892294598119764E-4</v>
      </c>
      <c r="AS104">
        <v>3.6251117188651656E-4</v>
      </c>
      <c r="AT104">
        <v>1.1433970815300223E-4</v>
      </c>
      <c r="AU104">
        <v>8.2567773962016039E-4</v>
      </c>
      <c r="AV104">
        <v>3.6140475057156135E-4</v>
      </c>
      <c r="AW104">
        <v>1.8720331098065642E-4</v>
      </c>
      <c r="AX104">
        <v>1.1037164223071767E-3</v>
      </c>
      <c r="AY104">
        <v>6.5141844522949755E-4</v>
      </c>
      <c r="AZ104">
        <v>9.551832863372256E-5</v>
      </c>
      <c r="BA104">
        <v>1.423829936036619E-3</v>
      </c>
      <c r="BB104">
        <v>2.5463379949707958E-4</v>
      </c>
      <c r="BC104">
        <v>9.0992638515693242E-4</v>
      </c>
      <c r="BD104">
        <v>7.2059764621954057E-4</v>
      </c>
      <c r="BE104">
        <v>5.0983819898971878E-4</v>
      </c>
      <c r="BF104">
        <v>5.7683268015993629E-4</v>
      </c>
      <c r="BG104">
        <v>7.0250004301558729E-4</v>
      </c>
      <c r="BH104">
        <v>1.0090797777133494E-3</v>
      </c>
      <c r="BI104">
        <v>5.7163896528958304E-4</v>
      </c>
      <c r="BJ104">
        <v>9.7754860447260195E-5</v>
      </c>
      <c r="BK104">
        <v>1.7414263264042391E-3</v>
      </c>
      <c r="BL104">
        <v>3.7268660598343872E-4</v>
      </c>
      <c r="BM104">
        <v>3.3137990807540841E-4</v>
      </c>
      <c r="BN104">
        <v>3.84183631545779E-3</v>
      </c>
      <c r="BO104">
        <v>1.0451839858936674E-2</v>
      </c>
      <c r="BP104">
        <v>6.9873638040696161E-4</v>
      </c>
      <c r="BQ104">
        <v>7.3350154317106857E-3</v>
      </c>
      <c r="BR104">
        <v>1.251340028794588E-2</v>
      </c>
      <c r="BS104">
        <v>4.337969469982818E-3</v>
      </c>
      <c r="BT104">
        <v>4.0133412159805773E-3</v>
      </c>
      <c r="BU104">
        <v>2.3817074157924437E-3</v>
      </c>
      <c r="BV104">
        <v>2.9520622816088356E-2</v>
      </c>
      <c r="BW104">
        <v>2.5156590404980094E-2</v>
      </c>
      <c r="BX104">
        <v>1.1062232884989722E-2</v>
      </c>
      <c r="BY104">
        <v>1.1010172888108736E-3</v>
      </c>
      <c r="BZ104">
        <v>9.2104072507836737E-3</v>
      </c>
      <c r="CA104">
        <v>9.8625172745626065E-3</v>
      </c>
      <c r="CB104">
        <v>9.9068575701537296E-4</v>
      </c>
      <c r="CC104">
        <v>1.5744954853997364E-3</v>
      </c>
      <c r="CD104">
        <v>3.3439389003179819E-3</v>
      </c>
      <c r="CE104">
        <v>8.3555849174208833E-3</v>
      </c>
      <c r="CF104">
        <v>1.4464506310639693E-2</v>
      </c>
      <c r="CG104">
        <v>6.8029385486613175E-3</v>
      </c>
      <c r="CH104">
        <v>2.7159790247293027E-3</v>
      </c>
      <c r="CI104">
        <v>2.6700953735181734E-3</v>
      </c>
      <c r="CJ104">
        <v>6.4801958975018942E-3</v>
      </c>
      <c r="CK104">
        <v>1.3207815689244787E-2</v>
      </c>
      <c r="CL104">
        <v>7.5895241194232834E-6</v>
      </c>
      <c r="CM104">
        <v>2.0325478299916367E-2</v>
      </c>
      <c r="CN104">
        <v>2.2710314549821793E-3</v>
      </c>
      <c r="CO104">
        <v>1.3980920664937358E-2</v>
      </c>
      <c r="CP104">
        <v>1.0367605931135731E-2</v>
      </c>
      <c r="CQ104">
        <v>0</v>
      </c>
      <c r="CR104">
        <v>0</v>
      </c>
      <c r="CS104">
        <v>3.4966548795171137E-2</v>
      </c>
      <c r="CT104">
        <v>6.5462062126103449E-2</v>
      </c>
      <c r="CU104">
        <v>5.4615303488281343E-2</v>
      </c>
      <c r="CV104">
        <v>7.4651090284986343E-2</v>
      </c>
      <c r="CW104">
        <v>2.0986932144448151E-2</v>
      </c>
      <c r="CX104">
        <v>1.1750331377754721E-2</v>
      </c>
      <c r="CY104">
        <v>3.6335017475179362E-4</v>
      </c>
      <c r="CZ104">
        <v>1.0075313395802286</v>
      </c>
      <c r="DA104">
        <v>5.336075527789092E-5</v>
      </c>
      <c r="DB104">
        <v>2.4510831642842257E-3</v>
      </c>
      <c r="DC104">
        <v>1.4702383614861723E-4</v>
      </c>
      <c r="DD104">
        <v>7.4431561602247549E-4</v>
      </c>
      <c r="DE104">
        <v>1.2965557332882368E-4</v>
      </c>
      <c r="DF104">
        <v>1.3442870011822973E-3</v>
      </c>
      <c r="DG104">
        <v>2.7444605162148358E-3</v>
      </c>
      <c r="DH104">
        <v>3.0556229132349918E-4</v>
      </c>
      <c r="DI104">
        <v>5.380009475949723E-3</v>
      </c>
      <c r="DJ104">
        <v>7.3982690806173278E-3</v>
      </c>
      <c r="DK104">
        <v>6.8483706988003079E-4</v>
      </c>
      <c r="DL104">
        <v>4.6642551640450788E-4</v>
      </c>
    </row>
    <row r="105" spans="1:116" x14ac:dyDescent="0.4">
      <c r="A105">
        <v>104</v>
      </c>
      <c r="B105">
        <v>1.6144680972422622E-3</v>
      </c>
      <c r="C105">
        <v>5.4662541305050061E-4</v>
      </c>
      <c r="D105">
        <v>1.0566791696054027E-3</v>
      </c>
      <c r="E105">
        <v>9.8253152417321856E-5</v>
      </c>
      <c r="F105">
        <v>2.5080081651400975E-4</v>
      </c>
      <c r="G105">
        <v>7.2200304698093152E-5</v>
      </c>
      <c r="H105">
        <v>3.4569775336417796E-4</v>
      </c>
      <c r="I105">
        <v>6.9180627702050267E-4</v>
      </c>
      <c r="J105">
        <v>1.6220349955568514E-3</v>
      </c>
      <c r="K105">
        <v>8.0034264671635148E-4</v>
      </c>
      <c r="L105">
        <v>7.70106878289238E-4</v>
      </c>
      <c r="M105">
        <v>5.5079609725465213E-4</v>
      </c>
      <c r="N105">
        <v>6.9854372939629991E-4</v>
      </c>
      <c r="O105">
        <v>1.4825936156254577E-3</v>
      </c>
      <c r="P105">
        <v>9.9157360937277922E-5</v>
      </c>
      <c r="Q105">
        <v>1.1468361447026017E-3</v>
      </c>
      <c r="R105">
        <v>1.8325219861785997E-4</v>
      </c>
      <c r="S105">
        <v>1.6491324673103441E-4</v>
      </c>
      <c r="T105">
        <v>3.7224008094075543E-4</v>
      </c>
      <c r="U105">
        <v>1.0381270286656001E-3</v>
      </c>
      <c r="V105">
        <v>5.7518446189855701E-4</v>
      </c>
      <c r="W105">
        <v>1.0274216001617074E-3</v>
      </c>
      <c r="X105">
        <v>5.2173728263135618E-5</v>
      </c>
      <c r="Y105">
        <v>7.6275134430388219E-5</v>
      </c>
      <c r="Z105">
        <v>7.0157677397663894E-5</v>
      </c>
      <c r="AA105">
        <v>8.4974679095005642E-5</v>
      </c>
      <c r="AB105">
        <v>2.8835896042841062E-5</v>
      </c>
      <c r="AC105">
        <v>2.5231868647248304E-4</v>
      </c>
      <c r="AD105">
        <v>8.7660352117050325E-6</v>
      </c>
      <c r="AE105">
        <v>6.0716920079629096E-5</v>
      </c>
      <c r="AF105">
        <v>1.5459165215921536E-5</v>
      </c>
      <c r="AG105">
        <v>3.0226738406066115E-4</v>
      </c>
      <c r="AH105">
        <v>9.1838748889175987E-4</v>
      </c>
      <c r="AI105">
        <v>2.572625783998435E-4</v>
      </c>
      <c r="AJ105">
        <v>6.6377848030191528E-4</v>
      </c>
      <c r="AK105">
        <v>1.565273245841876E-3</v>
      </c>
      <c r="AL105">
        <v>8.9461199372092501E-4</v>
      </c>
      <c r="AM105">
        <v>2.9390492566780591E-4</v>
      </c>
      <c r="AN105">
        <v>1.6152785356973457E-4</v>
      </c>
      <c r="AO105">
        <v>1.018333199060538E-3</v>
      </c>
      <c r="AP105">
        <v>2.838886261824042E-4</v>
      </c>
      <c r="AQ105">
        <v>1.0403317249492664E-3</v>
      </c>
      <c r="AR105">
        <v>1.2394734666726817E-4</v>
      </c>
      <c r="AS105">
        <v>3.5481666358641475E-4</v>
      </c>
      <c r="AT105">
        <v>2.1869401342615438E-4</v>
      </c>
      <c r="AU105">
        <v>5.0530125569049763E-4</v>
      </c>
      <c r="AV105">
        <v>2.5363684913821093E-4</v>
      </c>
      <c r="AW105">
        <v>1.2286189641585768E-4</v>
      </c>
      <c r="AX105">
        <v>8.2596962047332904E-4</v>
      </c>
      <c r="AY105">
        <v>4.8233306495422369E-4</v>
      </c>
      <c r="AZ105">
        <v>7.5126301371236979E-5</v>
      </c>
      <c r="BA105">
        <v>2.1220435799820321E-3</v>
      </c>
      <c r="BB105">
        <v>2.0311503094970894E-4</v>
      </c>
      <c r="BC105">
        <v>7.1878915283868946E-4</v>
      </c>
      <c r="BD105">
        <v>5.7562523387553815E-4</v>
      </c>
      <c r="BE105">
        <v>3.2260084150850977E-4</v>
      </c>
      <c r="BF105">
        <v>3.6876567740707158E-4</v>
      </c>
      <c r="BG105">
        <v>5.2817864479733534E-4</v>
      </c>
      <c r="BH105">
        <v>8.0968713385322821E-4</v>
      </c>
      <c r="BI105">
        <v>4.8518498832645474E-4</v>
      </c>
      <c r="BJ105">
        <v>8.8949749956765124E-5</v>
      </c>
      <c r="BK105">
        <v>1.4032659311588504E-3</v>
      </c>
      <c r="BL105">
        <v>3.5486617016913157E-4</v>
      </c>
      <c r="BM105">
        <v>5.3299766817305389E-4</v>
      </c>
      <c r="BN105">
        <v>2.4369932463479222E-3</v>
      </c>
      <c r="BO105">
        <v>6.6322639819584384E-3</v>
      </c>
      <c r="BP105">
        <v>5.2931040504876142E-4</v>
      </c>
      <c r="BQ105">
        <v>2.1992406153577945E-3</v>
      </c>
      <c r="BR105">
        <v>3.0893377195837153E-3</v>
      </c>
      <c r="BS105">
        <v>2.4978166820756641E-3</v>
      </c>
      <c r="BT105">
        <v>2.1726172887706805E-3</v>
      </c>
      <c r="BU105">
        <v>1.0473771897528761E-3</v>
      </c>
      <c r="BV105">
        <v>1.7914201315106588E-2</v>
      </c>
      <c r="BW105">
        <v>2.0861286017177915E-2</v>
      </c>
      <c r="BX105">
        <v>7.4309103263573532E-3</v>
      </c>
      <c r="BY105">
        <v>7.3516302790618165E-4</v>
      </c>
      <c r="BZ105">
        <v>4.4783438974715676E-3</v>
      </c>
      <c r="CA105">
        <v>8.0505909152833195E-3</v>
      </c>
      <c r="CB105">
        <v>7.1392119602646856E-4</v>
      </c>
      <c r="CC105">
        <v>1.4099486058044685E-3</v>
      </c>
      <c r="CD105">
        <v>3.1110200314606426E-3</v>
      </c>
      <c r="CE105">
        <v>7.2153032440620745E-3</v>
      </c>
      <c r="CF105">
        <v>9.8207473414952118E-3</v>
      </c>
      <c r="CG105">
        <v>5.6852600705083571E-3</v>
      </c>
      <c r="CH105">
        <v>1.4181180585710854E-3</v>
      </c>
      <c r="CI105">
        <v>1.1077319353464945E-3</v>
      </c>
      <c r="CJ105">
        <v>5.5178263955696187E-3</v>
      </c>
      <c r="CK105">
        <v>1.2650612999194642E-2</v>
      </c>
      <c r="CL105">
        <v>4.6966615448604166E-6</v>
      </c>
      <c r="CM105">
        <v>2.1346097292167698E-2</v>
      </c>
      <c r="CN105">
        <v>1.7669285707684332E-3</v>
      </c>
      <c r="CO105">
        <v>1.9851999514417792E-2</v>
      </c>
      <c r="CP105">
        <v>4.0562546924802715E-3</v>
      </c>
      <c r="CQ105">
        <v>0</v>
      </c>
      <c r="CR105">
        <v>0</v>
      </c>
      <c r="CS105">
        <v>2.3981272369766299E-2</v>
      </c>
      <c r="CT105">
        <v>4.5482765776681713E-2</v>
      </c>
      <c r="CU105">
        <v>1.6973026779484684E-2</v>
      </c>
      <c r="CV105">
        <v>3.0866429516721777E-2</v>
      </c>
      <c r="CW105">
        <v>1.120935650215932E-2</v>
      </c>
      <c r="CX105">
        <v>1.1916560534580154E-2</v>
      </c>
      <c r="CY105">
        <v>1.1809962751798637E-4</v>
      </c>
      <c r="CZ105">
        <v>3.4489158754380917E-3</v>
      </c>
      <c r="DA105">
        <v>1.0000188726941008</v>
      </c>
      <c r="DB105">
        <v>4.9996910563974957E-3</v>
      </c>
      <c r="DC105">
        <v>1.3275677892561157E-3</v>
      </c>
      <c r="DD105">
        <v>1.5487767928824955E-3</v>
      </c>
      <c r="DE105">
        <v>5.6423724267429205E-5</v>
      </c>
      <c r="DF105">
        <v>4.5493978092065743E-3</v>
      </c>
      <c r="DG105">
        <v>5.2558742817669455E-3</v>
      </c>
      <c r="DH105">
        <v>1.3162660922552929E-4</v>
      </c>
      <c r="DI105">
        <v>2.3464870175623452E-3</v>
      </c>
      <c r="DJ105">
        <v>5.8991020654149129E-3</v>
      </c>
      <c r="DK105">
        <v>7.9437637569317466E-4</v>
      </c>
      <c r="DL105">
        <v>6.5368586708124696E-4</v>
      </c>
    </row>
    <row r="106" spans="1:116" x14ac:dyDescent="0.4">
      <c r="A106">
        <v>105</v>
      </c>
      <c r="B106">
        <v>2.7969502928496506E-3</v>
      </c>
      <c r="C106">
        <v>9.0328308898483063E-4</v>
      </c>
      <c r="D106">
        <v>1.9950021578537687E-3</v>
      </c>
      <c r="E106">
        <v>1.8317418268712688E-4</v>
      </c>
      <c r="F106">
        <v>4.3589554286264665E-4</v>
      </c>
      <c r="G106">
        <v>1.2080962872494002E-4</v>
      </c>
      <c r="H106">
        <v>6.0906335976738501E-4</v>
      </c>
      <c r="I106">
        <v>9.2640259323626642E-4</v>
      </c>
      <c r="J106">
        <v>1.8747769926538598E-3</v>
      </c>
      <c r="K106">
        <v>1.1656493963770342E-3</v>
      </c>
      <c r="L106">
        <v>1.1678183533860268E-3</v>
      </c>
      <c r="M106">
        <v>7.7240214196057377E-4</v>
      </c>
      <c r="N106">
        <v>1.1195637793090846E-3</v>
      </c>
      <c r="O106">
        <v>2.4395114242439521E-3</v>
      </c>
      <c r="P106">
        <v>1.9423302960291044E-4</v>
      </c>
      <c r="Q106">
        <v>2.1631287990377928E-3</v>
      </c>
      <c r="R106">
        <v>3.4076260533406053E-4</v>
      </c>
      <c r="S106">
        <v>3.8555013026229652E-4</v>
      </c>
      <c r="T106">
        <v>7.5112899924217056E-4</v>
      </c>
      <c r="U106">
        <v>2.3419791673036793E-3</v>
      </c>
      <c r="V106">
        <v>9.995924698396341E-4</v>
      </c>
      <c r="W106">
        <v>1.9213855255073619E-3</v>
      </c>
      <c r="X106">
        <v>8.7795370144393281E-5</v>
      </c>
      <c r="Y106">
        <v>4.086931956145324E-4</v>
      </c>
      <c r="Z106">
        <v>2.128927652388317E-4</v>
      </c>
      <c r="AA106">
        <v>7.4053458379339345E-5</v>
      </c>
      <c r="AB106">
        <v>3.9404388863967323E-5</v>
      </c>
      <c r="AC106">
        <v>2.717204574771783E-4</v>
      </c>
      <c r="AD106">
        <v>7.3335703015006161E-6</v>
      </c>
      <c r="AE106">
        <v>9.4191860803242576E-5</v>
      </c>
      <c r="AF106">
        <v>2.0154443242536509E-5</v>
      </c>
      <c r="AG106">
        <v>4.7294329914153574E-4</v>
      </c>
      <c r="AH106">
        <v>1.8156006819505708E-3</v>
      </c>
      <c r="AI106">
        <v>4.2101905776924529E-4</v>
      </c>
      <c r="AJ106">
        <v>1.1631073611000908E-3</v>
      </c>
      <c r="AK106">
        <v>2.2659568868040603E-3</v>
      </c>
      <c r="AL106">
        <v>1.2773297310492396E-3</v>
      </c>
      <c r="AM106">
        <v>4.7834348056359098E-4</v>
      </c>
      <c r="AN106">
        <v>3.145233697488962E-4</v>
      </c>
      <c r="AO106">
        <v>1.6684286815045891E-3</v>
      </c>
      <c r="AP106">
        <v>4.9603640037360628E-4</v>
      </c>
      <c r="AQ106">
        <v>1.8106828579579823E-3</v>
      </c>
      <c r="AR106">
        <v>1.9392522840575016E-4</v>
      </c>
      <c r="AS106">
        <v>5.893412361871026E-4</v>
      </c>
      <c r="AT106">
        <v>3.6990032593285584E-4</v>
      </c>
      <c r="AU106">
        <v>6.5173099924947732E-4</v>
      </c>
      <c r="AV106">
        <v>3.5170330035413141E-4</v>
      </c>
      <c r="AW106">
        <v>1.7211957443527618E-4</v>
      </c>
      <c r="AX106">
        <v>1.3148925988388412E-3</v>
      </c>
      <c r="AY106">
        <v>8.3726546670294128E-4</v>
      </c>
      <c r="AZ106">
        <v>1.2211824064859236E-4</v>
      </c>
      <c r="BA106">
        <v>3.7008797375022618E-3</v>
      </c>
      <c r="BB106">
        <v>3.2015182842861842E-4</v>
      </c>
      <c r="BC106">
        <v>1.2053729101373343E-3</v>
      </c>
      <c r="BD106">
        <v>1.0223808648809091E-3</v>
      </c>
      <c r="BE106">
        <v>4.9085465102511043E-4</v>
      </c>
      <c r="BF106">
        <v>5.4166545878347409E-4</v>
      </c>
      <c r="BG106">
        <v>1.1807610107585911E-3</v>
      </c>
      <c r="BH106">
        <v>1.3648430195296812E-3</v>
      </c>
      <c r="BI106">
        <v>8.2943598094570011E-4</v>
      </c>
      <c r="BJ106">
        <v>1.3434712567025675E-4</v>
      </c>
      <c r="BK106">
        <v>2.3762663909615176E-3</v>
      </c>
      <c r="BL106">
        <v>6.4402644604313788E-4</v>
      </c>
      <c r="BM106">
        <v>8.1139644979303716E-4</v>
      </c>
      <c r="BN106">
        <v>2.7873369657533875E-3</v>
      </c>
      <c r="BO106">
        <v>7.6274822077480632E-3</v>
      </c>
      <c r="BP106">
        <v>6.5839019430623843E-4</v>
      </c>
      <c r="BQ106">
        <v>3.8367375902329443E-3</v>
      </c>
      <c r="BR106">
        <v>5.7142585561254997E-3</v>
      </c>
      <c r="BS106">
        <v>2.9531045311773992E-3</v>
      </c>
      <c r="BT106">
        <v>2.6629404778161715E-3</v>
      </c>
      <c r="BU106">
        <v>1.5106282625681141E-3</v>
      </c>
      <c r="BV106">
        <v>2.0965299964019048E-2</v>
      </c>
      <c r="BW106">
        <v>3.1440325438331265E-2</v>
      </c>
      <c r="BX106">
        <v>1.1655844072948316E-2</v>
      </c>
      <c r="BY106">
        <v>1.2461084682873066E-3</v>
      </c>
      <c r="BZ106">
        <v>8.1599227338538891E-3</v>
      </c>
      <c r="CA106">
        <v>1.3124318038348218E-2</v>
      </c>
      <c r="CB106">
        <v>1.1474777524936696E-3</v>
      </c>
      <c r="CC106">
        <v>2.3094327997051061E-3</v>
      </c>
      <c r="CD106">
        <v>4.9221727540338144E-3</v>
      </c>
      <c r="CE106">
        <v>9.9579085911834977E-3</v>
      </c>
      <c r="CF106">
        <v>1.7054144633875244E-2</v>
      </c>
      <c r="CG106">
        <v>9.8033063458260253E-3</v>
      </c>
      <c r="CH106">
        <v>2.2665171821935515E-3</v>
      </c>
      <c r="CI106">
        <v>1.7708640227049116E-3</v>
      </c>
      <c r="CJ106">
        <v>1.0605958778531658E-2</v>
      </c>
      <c r="CK106">
        <v>1.856089367112413E-2</v>
      </c>
      <c r="CL106">
        <v>8.9924867576662016E-6</v>
      </c>
      <c r="CM106">
        <v>1.9992280656023643E-2</v>
      </c>
      <c r="CN106">
        <v>1.6298721291717643E-3</v>
      </c>
      <c r="CO106">
        <v>2.640186223030425E-2</v>
      </c>
      <c r="CP106">
        <v>6.5986017712126822E-3</v>
      </c>
      <c r="CQ106">
        <v>0</v>
      </c>
      <c r="CR106">
        <v>0</v>
      </c>
      <c r="CS106">
        <v>3.7480775179404395E-2</v>
      </c>
      <c r="CT106">
        <v>6.8093262626212556E-2</v>
      </c>
      <c r="CU106">
        <v>2.3650618110437709E-2</v>
      </c>
      <c r="CV106">
        <v>4.4461243974585313E-2</v>
      </c>
      <c r="CW106">
        <v>1.4517079126042933E-2</v>
      </c>
      <c r="CX106">
        <v>1.5685550761451748E-2</v>
      </c>
      <c r="CY106">
        <v>1.5955454142835014E-4</v>
      </c>
      <c r="CZ106">
        <v>4.6659208488884045E-3</v>
      </c>
      <c r="DA106">
        <v>2.5251054363031457E-5</v>
      </c>
      <c r="DB106">
        <v>1.0070756133086327</v>
      </c>
      <c r="DC106">
        <v>2.7327234125091855E-3</v>
      </c>
      <c r="DD106">
        <v>2.9821413562261109E-3</v>
      </c>
      <c r="DE106">
        <v>8.5881562531142341E-5</v>
      </c>
      <c r="DF106">
        <v>7.1806162670117277E-3</v>
      </c>
      <c r="DG106">
        <v>7.2299753590880618E-3</v>
      </c>
      <c r="DH106">
        <v>2.4108901859210707E-4</v>
      </c>
      <c r="DI106">
        <v>3.9049050229068558E-3</v>
      </c>
      <c r="DJ106">
        <v>8.6619510476940997E-3</v>
      </c>
      <c r="DK106">
        <v>1.7186645027391101E-3</v>
      </c>
      <c r="DL106">
        <v>1.0375336567108721E-3</v>
      </c>
    </row>
    <row r="107" spans="1:116" x14ac:dyDescent="0.4">
      <c r="A107">
        <v>106</v>
      </c>
      <c r="B107">
        <v>1.6951387905500164E-3</v>
      </c>
      <c r="C107">
        <v>4.307308177744702E-4</v>
      </c>
      <c r="D107">
        <v>1.1173405282622769E-3</v>
      </c>
      <c r="E107">
        <v>9.4208601354454382E-5</v>
      </c>
      <c r="F107">
        <v>3.4796478341865257E-4</v>
      </c>
      <c r="G107">
        <v>6.9813227494822002E-5</v>
      </c>
      <c r="H107">
        <v>3.7429637837756158E-4</v>
      </c>
      <c r="I107">
        <v>7.7012324376895202E-4</v>
      </c>
      <c r="J107">
        <v>1.5974285300490295E-3</v>
      </c>
      <c r="K107">
        <v>9.8988524690475969E-4</v>
      </c>
      <c r="L107">
        <v>8.6656604044614278E-4</v>
      </c>
      <c r="M107">
        <v>6.3654803269604153E-4</v>
      </c>
      <c r="N107">
        <v>9.3583080652778468E-4</v>
      </c>
      <c r="O107">
        <v>1.1237394707961311E-3</v>
      </c>
      <c r="P107">
        <v>7.9351738831843449E-5</v>
      </c>
      <c r="Q107">
        <v>1.1534605197512059E-3</v>
      </c>
      <c r="R107">
        <v>1.2915904015298329E-4</v>
      </c>
      <c r="S107">
        <v>1.2874668050624294E-4</v>
      </c>
      <c r="T107">
        <v>4.0501810667187738E-4</v>
      </c>
      <c r="U107">
        <v>1.0241576321127288E-3</v>
      </c>
      <c r="V107">
        <v>4.5987296191845169E-4</v>
      </c>
      <c r="W107">
        <v>7.8816255025720245E-4</v>
      </c>
      <c r="X107">
        <v>4.6049770964598171E-5</v>
      </c>
      <c r="Y107">
        <v>1.6168307093059677E-4</v>
      </c>
      <c r="Z107">
        <v>7.8343204331783839E-5</v>
      </c>
      <c r="AA107">
        <v>1.5475332166301328E-5</v>
      </c>
      <c r="AB107">
        <v>5.0417095761740221E-5</v>
      </c>
      <c r="AC107">
        <v>1.1114387485550232E-4</v>
      </c>
      <c r="AD107">
        <v>1.9319941755209909E-6</v>
      </c>
      <c r="AE107">
        <v>5.3954788933107278E-5</v>
      </c>
      <c r="AF107">
        <v>9.9157714482703049E-6</v>
      </c>
      <c r="AG107">
        <v>3.641906324954246E-4</v>
      </c>
      <c r="AH107">
        <v>1.5539159190950838E-3</v>
      </c>
      <c r="AI107">
        <v>2.6998495112691315E-4</v>
      </c>
      <c r="AJ107">
        <v>6.4123307817690186E-4</v>
      </c>
      <c r="AK107">
        <v>2.0567647137387937E-3</v>
      </c>
      <c r="AL107">
        <v>1.0319770649863192E-3</v>
      </c>
      <c r="AM107">
        <v>2.7341546279651817E-4</v>
      </c>
      <c r="AN107">
        <v>1.2272907425734064E-4</v>
      </c>
      <c r="AO107">
        <v>1.189415662315391E-3</v>
      </c>
      <c r="AP107">
        <v>2.2373647962695687E-4</v>
      </c>
      <c r="AQ107">
        <v>1.1822969409174709E-3</v>
      </c>
      <c r="AR107">
        <v>1.3555463783836448E-4</v>
      </c>
      <c r="AS107">
        <v>3.5002067341518515E-4</v>
      </c>
      <c r="AT107">
        <v>1.1623761425467133E-4</v>
      </c>
      <c r="AU107">
        <v>5.962354761496415E-4</v>
      </c>
      <c r="AV107">
        <v>2.7744604958318807E-4</v>
      </c>
      <c r="AW107">
        <v>1.3064019610875116E-4</v>
      </c>
      <c r="AX107">
        <v>9.7926878576677558E-4</v>
      </c>
      <c r="AY107">
        <v>5.3397739604328631E-4</v>
      </c>
      <c r="AZ107">
        <v>9.0320514893513327E-5</v>
      </c>
      <c r="BA107">
        <v>2.5261210319233816E-3</v>
      </c>
      <c r="BB107">
        <v>2.2414510330360593E-4</v>
      </c>
      <c r="BC107">
        <v>6.8163526187190121E-4</v>
      </c>
      <c r="BD107">
        <v>7.7971148137178194E-4</v>
      </c>
      <c r="BE107">
        <v>5.4639979668828439E-4</v>
      </c>
      <c r="BF107">
        <v>7.3055887444779604E-4</v>
      </c>
      <c r="BG107">
        <v>1.3877888072064291E-3</v>
      </c>
      <c r="BH107">
        <v>8.2825816912584171E-4</v>
      </c>
      <c r="BI107">
        <v>4.9154411082192207E-4</v>
      </c>
      <c r="BJ107">
        <v>8.8602198371311636E-5</v>
      </c>
      <c r="BK107">
        <v>1.613246515084033E-3</v>
      </c>
      <c r="BL107">
        <v>4.6159106514654443E-4</v>
      </c>
      <c r="BM107">
        <v>6.7846994630877517E-4</v>
      </c>
      <c r="BN107">
        <v>2.6889417410193434E-3</v>
      </c>
      <c r="BO107">
        <v>7.5161176591388434E-3</v>
      </c>
      <c r="BP107">
        <v>5.6963808809941418E-4</v>
      </c>
      <c r="BQ107">
        <v>2.365981209488791E-3</v>
      </c>
      <c r="BR107">
        <v>1.7422742362154221E-2</v>
      </c>
      <c r="BS107">
        <v>3.2695705924910261E-3</v>
      </c>
      <c r="BT107">
        <v>2.9598814628500831E-3</v>
      </c>
      <c r="BU107">
        <v>1.4837891989600445E-3</v>
      </c>
      <c r="BV107">
        <v>2.0527433507943303E-2</v>
      </c>
      <c r="BW107">
        <v>1.8524546099808907E-2</v>
      </c>
      <c r="BX107">
        <v>8.3042870326257932E-3</v>
      </c>
      <c r="BY107">
        <v>9.8387842720140347E-4</v>
      </c>
      <c r="BZ107">
        <v>5.5102795478473065E-3</v>
      </c>
      <c r="CA107">
        <v>8.8847193426923494E-3</v>
      </c>
      <c r="CB107">
        <v>1.0532605030548195E-3</v>
      </c>
      <c r="CC107">
        <v>1.3144941500775151E-3</v>
      </c>
      <c r="CD107">
        <v>2.9780693563709972E-3</v>
      </c>
      <c r="CE107">
        <v>7.1014799998815074E-3</v>
      </c>
      <c r="CF107">
        <v>1.7097163180307021E-2</v>
      </c>
      <c r="CG107">
        <v>5.3189741180900297E-3</v>
      </c>
      <c r="CH107">
        <v>1.2261168537664687E-3</v>
      </c>
      <c r="CI107">
        <v>1.6579786717964965E-3</v>
      </c>
      <c r="CJ107">
        <v>1.5033997571652817E-2</v>
      </c>
      <c r="CK107">
        <v>1.8634726016084263E-2</v>
      </c>
      <c r="CL107">
        <v>1.3556422842650138E-5</v>
      </c>
      <c r="CM107">
        <v>2.5152406333866308E-2</v>
      </c>
      <c r="CN107">
        <v>2.8484810896545042E-3</v>
      </c>
      <c r="CO107">
        <v>2.6108914180187265E-2</v>
      </c>
      <c r="CP107">
        <v>4.7703955321858208E-3</v>
      </c>
      <c r="CQ107">
        <v>0</v>
      </c>
      <c r="CR107">
        <v>0</v>
      </c>
      <c r="CS107">
        <v>5.0527078908809954E-2</v>
      </c>
      <c r="CT107">
        <v>5.3288748154580262E-2</v>
      </c>
      <c r="CU107">
        <v>1.6241328366228519E-2</v>
      </c>
      <c r="CV107">
        <v>3.5495023929940805E-2</v>
      </c>
      <c r="CW107">
        <v>1.1083168897100952E-2</v>
      </c>
      <c r="CX107">
        <v>1.0475222786257477E-2</v>
      </c>
      <c r="CY107">
        <v>1.1514170572312074E-4</v>
      </c>
      <c r="CZ107">
        <v>3.4199269248689993E-3</v>
      </c>
      <c r="DA107">
        <v>1.8502536366867394E-5</v>
      </c>
      <c r="DB107">
        <v>3.794518893220552E-3</v>
      </c>
      <c r="DC107">
        <v>1.015903887112994</v>
      </c>
      <c r="DD107">
        <v>1.133358043506256E-3</v>
      </c>
      <c r="DE107">
        <v>5.1177514003138624E-5</v>
      </c>
      <c r="DF107">
        <v>4.5904181992728627E-3</v>
      </c>
      <c r="DG107">
        <v>5.0716118865830155E-3</v>
      </c>
      <c r="DH107">
        <v>1.6318038751163272E-4</v>
      </c>
      <c r="DI107">
        <v>2.5315199782588549E-3</v>
      </c>
      <c r="DJ107">
        <v>6.2775633653544809E-3</v>
      </c>
      <c r="DK107">
        <v>4.0012476408183228E-4</v>
      </c>
      <c r="DL107">
        <v>2.7424539652525924E-4</v>
      </c>
    </row>
    <row r="108" spans="1:116" x14ac:dyDescent="0.4">
      <c r="A108">
        <v>107</v>
      </c>
      <c r="B108">
        <v>3.0379144343016919E-3</v>
      </c>
      <c r="C108">
        <v>8.3843684879260415E-4</v>
      </c>
      <c r="D108">
        <v>2.4176114357922305E-3</v>
      </c>
      <c r="E108">
        <v>1.3508363672840807E-4</v>
      </c>
      <c r="F108">
        <v>2.054879068420898E-4</v>
      </c>
      <c r="G108">
        <v>1.3484904210113089E-4</v>
      </c>
      <c r="H108">
        <v>6.241947932952767E-4</v>
      </c>
      <c r="I108">
        <v>9.474021992788306E-4</v>
      </c>
      <c r="J108">
        <v>2.172078849688308E-3</v>
      </c>
      <c r="K108">
        <v>8.7410075758758592E-4</v>
      </c>
      <c r="L108">
        <v>1.0428111757294117E-3</v>
      </c>
      <c r="M108">
        <v>7.2222278301450026E-4</v>
      </c>
      <c r="N108">
        <v>8.8099420597906482E-4</v>
      </c>
      <c r="O108">
        <v>2.565021868590615E-3</v>
      </c>
      <c r="P108">
        <v>1.8349231789434827E-4</v>
      </c>
      <c r="Q108">
        <v>3.3186398907158088E-3</v>
      </c>
      <c r="R108">
        <v>3.4323325490881956E-4</v>
      </c>
      <c r="S108">
        <v>1.5398153259751134E-4</v>
      </c>
      <c r="T108">
        <v>6.1655576389177316E-4</v>
      </c>
      <c r="U108">
        <v>6.1234853724980505E-4</v>
      </c>
      <c r="V108">
        <v>5.2524257190566972E-4</v>
      </c>
      <c r="W108">
        <v>1.2044331399985468E-3</v>
      </c>
      <c r="X108">
        <v>1.0159460575346033E-4</v>
      </c>
      <c r="Y108">
        <v>6.9528128549497845E-5</v>
      </c>
      <c r="Z108">
        <v>9.7141186383535854E-5</v>
      </c>
      <c r="AA108">
        <v>3.3053086135269527E-5</v>
      </c>
      <c r="AB108">
        <v>3.8926070467744575E-5</v>
      </c>
      <c r="AC108">
        <v>1.9483323244101923E-4</v>
      </c>
      <c r="AD108">
        <v>5.6036957008114596E-6</v>
      </c>
      <c r="AE108">
        <v>1.5403320439486411E-4</v>
      </c>
      <c r="AF108">
        <v>9.2424271919946651E-5</v>
      </c>
      <c r="AG108">
        <v>2.5128617057677507E-4</v>
      </c>
      <c r="AH108">
        <v>5.1674431913822634E-4</v>
      </c>
      <c r="AI108">
        <v>2.9299357128109461E-4</v>
      </c>
      <c r="AJ108">
        <v>1.1329842437881503E-3</v>
      </c>
      <c r="AK108">
        <v>9.0007929984617851E-4</v>
      </c>
      <c r="AL108">
        <v>1.0096160460738538E-3</v>
      </c>
      <c r="AM108">
        <v>9.220074407423497E-4</v>
      </c>
      <c r="AN108">
        <v>9.0200662056584696E-5</v>
      </c>
      <c r="AO108">
        <v>1.9407718945621418E-3</v>
      </c>
      <c r="AP108">
        <v>3.6402938485163687E-4</v>
      </c>
      <c r="AQ108">
        <v>1.8077604931704366E-3</v>
      </c>
      <c r="AR108">
        <v>3.56532639977936E-4</v>
      </c>
      <c r="AS108">
        <v>3.7469275079517536E-4</v>
      </c>
      <c r="AT108">
        <v>2.7012579715220397E-4</v>
      </c>
      <c r="AU108">
        <v>6.5366204193168941E-4</v>
      </c>
      <c r="AV108">
        <v>3.2509341709737296E-4</v>
      </c>
      <c r="AW108">
        <v>1.8914439237436125E-4</v>
      </c>
      <c r="AX108">
        <v>8.9727171947219433E-4</v>
      </c>
      <c r="AY108">
        <v>5.9686167653356351E-4</v>
      </c>
      <c r="AZ108">
        <v>1.0318600425160274E-4</v>
      </c>
      <c r="BA108">
        <v>1.4265218763658005E-3</v>
      </c>
      <c r="BB108">
        <v>3.6849331924470967E-4</v>
      </c>
      <c r="BC108">
        <v>1.0035555415739232E-3</v>
      </c>
      <c r="BD108">
        <v>7.0302389672756557E-4</v>
      </c>
      <c r="BE108">
        <v>3.3375919612698801E-4</v>
      </c>
      <c r="BF108">
        <v>3.8854455611915089E-4</v>
      </c>
      <c r="BG108">
        <v>4.6556655902134586E-4</v>
      </c>
      <c r="BH108">
        <v>1.024065438826916E-2</v>
      </c>
      <c r="BI108">
        <v>8.3474603289760102E-4</v>
      </c>
      <c r="BJ108">
        <v>1.5324701547200263E-4</v>
      </c>
      <c r="BK108">
        <v>1.6576114525509911E-3</v>
      </c>
      <c r="BL108">
        <v>3.3696911332268609E-4</v>
      </c>
      <c r="BM108">
        <v>4.7550380496107583E-4</v>
      </c>
      <c r="BN108">
        <v>4.2378163128025132E-3</v>
      </c>
      <c r="BO108">
        <v>1.1396357706340489E-2</v>
      </c>
      <c r="BP108">
        <v>7.2525822514441505E-4</v>
      </c>
      <c r="BQ108">
        <v>3.8828382448702608E-3</v>
      </c>
      <c r="BR108">
        <v>1.3641390094970153E-2</v>
      </c>
      <c r="BS108">
        <v>2.8376494963670397E-3</v>
      </c>
      <c r="BT108">
        <v>2.5855388124222506E-3</v>
      </c>
      <c r="BU108">
        <v>1.5665038240142242E-3</v>
      </c>
      <c r="BV108">
        <v>1.9992687526457872E-2</v>
      </c>
      <c r="BW108">
        <v>3.7594061392881656E-2</v>
      </c>
      <c r="BX108">
        <v>1.3685755267685656E-2</v>
      </c>
      <c r="BY108">
        <v>4.7106608028246613E-4</v>
      </c>
      <c r="BZ108">
        <v>3.5723733031459634E-3</v>
      </c>
      <c r="CA108">
        <v>1.1211787814435497E-2</v>
      </c>
      <c r="CB108">
        <v>9.5419522170260085E-4</v>
      </c>
      <c r="CC108">
        <v>1.2397879799681635E-3</v>
      </c>
      <c r="CD108">
        <v>1.6113192637535868E-3</v>
      </c>
      <c r="CE108">
        <v>7.1146219967449147E-3</v>
      </c>
      <c r="CF108">
        <v>8.9085578983832212E-3</v>
      </c>
      <c r="CG108">
        <v>2.4403206394149083E-3</v>
      </c>
      <c r="CH108">
        <v>7.818837821841892E-4</v>
      </c>
      <c r="CI108">
        <v>1.3645660241144505E-3</v>
      </c>
      <c r="CJ108">
        <v>3.6078993890123804E-3</v>
      </c>
      <c r="CK108">
        <v>8.9282860021281142E-3</v>
      </c>
      <c r="CL108">
        <v>1.2535411175033139E-6</v>
      </c>
      <c r="CM108">
        <v>2.8294671009876378E-2</v>
      </c>
      <c r="CN108">
        <v>2.947771232304882E-3</v>
      </c>
      <c r="CO108">
        <v>2.7506642036826057E-2</v>
      </c>
      <c r="CP108">
        <v>8.5815987288867072E-3</v>
      </c>
      <c r="CQ108">
        <v>0</v>
      </c>
      <c r="CR108">
        <v>0</v>
      </c>
      <c r="CS108">
        <v>1.9785947897999839E-2</v>
      </c>
      <c r="CT108">
        <v>6.4764634783599048E-2</v>
      </c>
      <c r="CU108">
        <v>9.6234453348972206E-3</v>
      </c>
      <c r="CV108">
        <v>4.9032328789867179E-2</v>
      </c>
      <c r="CW108">
        <v>1.1166738045822026E-2</v>
      </c>
      <c r="CX108">
        <v>4.8488221569925665E-3</v>
      </c>
      <c r="CY108">
        <v>7.2829326350137334E-5</v>
      </c>
      <c r="CZ108">
        <v>2.6939735666122247E-3</v>
      </c>
      <c r="DA108">
        <v>1.4701659796741509E-5</v>
      </c>
      <c r="DB108">
        <v>1.0617001542787123E-3</v>
      </c>
      <c r="DC108">
        <v>1.5378616674499441E-4</v>
      </c>
      <c r="DD108">
        <v>1.011775857078411</v>
      </c>
      <c r="DE108">
        <v>1.0769025132770072E-2</v>
      </c>
      <c r="DF108">
        <v>7.6565066524542406E-4</v>
      </c>
      <c r="DG108">
        <v>2.5229539775022511E-3</v>
      </c>
      <c r="DH108">
        <v>1.0471783154042919E-4</v>
      </c>
      <c r="DI108">
        <v>2.7584900510003937E-3</v>
      </c>
      <c r="DJ108">
        <v>3.7459107072416345E-3</v>
      </c>
      <c r="DK108">
        <v>1.1943442973470123E-2</v>
      </c>
      <c r="DL108">
        <v>7.8202008127896774E-4</v>
      </c>
    </row>
    <row r="109" spans="1:116" x14ac:dyDescent="0.4">
      <c r="A109">
        <v>108</v>
      </c>
      <c r="B109">
        <v>6.5626428991409956E-3</v>
      </c>
      <c r="C109">
        <v>1.3777945147052E-3</v>
      </c>
      <c r="D109">
        <v>3.629712027042621E-3</v>
      </c>
      <c r="E109">
        <v>3.1218251414042521E-4</v>
      </c>
      <c r="F109">
        <v>2.3342754607558625E-4</v>
      </c>
      <c r="G109">
        <v>2.1830798253156386E-4</v>
      </c>
      <c r="H109">
        <v>1.0528509107471094E-3</v>
      </c>
      <c r="I109">
        <v>6.7741332989143576E-4</v>
      </c>
      <c r="J109">
        <v>2.2434913766249944E-3</v>
      </c>
      <c r="K109">
        <v>7.8604117830706781E-4</v>
      </c>
      <c r="L109">
        <v>1.0233622319616757E-3</v>
      </c>
      <c r="M109">
        <v>8.4296495317709528E-4</v>
      </c>
      <c r="N109">
        <v>7.4696264027483835E-4</v>
      </c>
      <c r="O109">
        <v>5.6029292887589399E-3</v>
      </c>
      <c r="P109">
        <v>5.0449637148285425E-4</v>
      </c>
      <c r="Q109">
        <v>7.2353745090387766E-3</v>
      </c>
      <c r="R109">
        <v>1.1240330656651677E-3</v>
      </c>
      <c r="S109">
        <v>4.2441205390561265E-4</v>
      </c>
      <c r="T109">
        <v>2.2515552622202053E-3</v>
      </c>
      <c r="U109">
        <v>2.7913990216892038E-3</v>
      </c>
      <c r="V109">
        <v>2.9368422772224727E-3</v>
      </c>
      <c r="W109">
        <v>4.6064511637835615E-3</v>
      </c>
      <c r="X109">
        <v>2.7865545416099597E-4</v>
      </c>
      <c r="Y109">
        <v>9.7422224563109891E-5</v>
      </c>
      <c r="Z109">
        <v>8.5765593205312958E-5</v>
      </c>
      <c r="AA109">
        <v>4.088138703225354E-5</v>
      </c>
      <c r="AB109">
        <v>3.2695804369857455E-5</v>
      </c>
      <c r="AC109">
        <v>3.8063611789777472E-4</v>
      </c>
      <c r="AD109">
        <v>6.7924281157247697E-6</v>
      </c>
      <c r="AE109">
        <v>1.4932580606561951E-4</v>
      </c>
      <c r="AF109">
        <v>6.5443665712807013E-5</v>
      </c>
      <c r="AG109">
        <v>2.8473054565385166E-4</v>
      </c>
      <c r="AH109">
        <v>5.3304255733487385E-4</v>
      </c>
      <c r="AI109">
        <v>4.493323629915584E-4</v>
      </c>
      <c r="AJ109">
        <v>1.6726298698047403E-3</v>
      </c>
      <c r="AK109">
        <v>9.7110733791362549E-4</v>
      </c>
      <c r="AL109">
        <v>8.764507895614893E-4</v>
      </c>
      <c r="AM109">
        <v>4.1428083769611451E-4</v>
      </c>
      <c r="AN109">
        <v>1.8537750865977744E-4</v>
      </c>
      <c r="AO109">
        <v>3.1299580483360409E-3</v>
      </c>
      <c r="AP109">
        <v>7.0431979820078196E-4</v>
      </c>
      <c r="AQ109">
        <v>1.749109817404446E-3</v>
      </c>
      <c r="AR109">
        <v>2.9036654499162574E-4</v>
      </c>
      <c r="AS109">
        <v>3.5910197635900028E-4</v>
      </c>
      <c r="AT109">
        <v>1.0253510979840999E-3</v>
      </c>
      <c r="AU109">
        <v>6.3298123812414466E-4</v>
      </c>
      <c r="AV109">
        <v>2.9125845081368041E-4</v>
      </c>
      <c r="AW109">
        <v>1.8746482926449513E-4</v>
      </c>
      <c r="AX109">
        <v>8.5564331865397843E-4</v>
      </c>
      <c r="AY109">
        <v>7.719280121191559E-4</v>
      </c>
      <c r="AZ109">
        <v>8.8561414290721705E-5</v>
      </c>
      <c r="BA109">
        <v>1.3271974500922198E-3</v>
      </c>
      <c r="BB109">
        <v>2.9441095321641752E-4</v>
      </c>
      <c r="BC109">
        <v>9.8007360688587741E-4</v>
      </c>
      <c r="BD109">
        <v>6.5297142472707764E-4</v>
      </c>
      <c r="BE109">
        <v>3.5583346140157803E-4</v>
      </c>
      <c r="BF109">
        <v>4.2766074925916037E-4</v>
      </c>
      <c r="BG109">
        <v>4.9778981806402689E-4</v>
      </c>
      <c r="BH109">
        <v>1.7341645242471243E-3</v>
      </c>
      <c r="BI109">
        <v>6.7316287653118232E-4</v>
      </c>
      <c r="BJ109">
        <v>1.2284254127841205E-4</v>
      </c>
      <c r="BK109">
        <v>1.5594577529610798E-3</v>
      </c>
      <c r="BL109">
        <v>3.7168728773293524E-4</v>
      </c>
      <c r="BM109">
        <v>9.4576460041411207E-4</v>
      </c>
      <c r="BN109">
        <v>2.1198693570849284E-3</v>
      </c>
      <c r="BO109">
        <v>5.8078224186996381E-3</v>
      </c>
      <c r="BP109">
        <v>7.9555271184158344E-4</v>
      </c>
      <c r="BQ109">
        <v>4.199555321068354E-3</v>
      </c>
      <c r="BR109">
        <v>7.136128017133256E-3</v>
      </c>
      <c r="BS109">
        <v>3.0233433836629629E-3</v>
      </c>
      <c r="BT109">
        <v>2.7481977652729118E-3</v>
      </c>
      <c r="BU109">
        <v>1.5316958240613133E-3</v>
      </c>
      <c r="BV109">
        <v>2.1298753524560916E-2</v>
      </c>
      <c r="BW109">
        <v>3.0475781854905005E-2</v>
      </c>
      <c r="BX109">
        <v>1.7520791469817498E-2</v>
      </c>
      <c r="BY109">
        <v>7.8328014913868005E-4</v>
      </c>
      <c r="BZ109">
        <v>3.3523573911345582E-3</v>
      </c>
      <c r="CA109">
        <v>1.1615364755795615E-2</v>
      </c>
      <c r="CB109">
        <v>8.9545543561026105E-4</v>
      </c>
      <c r="CC109">
        <v>1.2781983858750129E-3</v>
      </c>
      <c r="CD109">
        <v>1.6180353320802653E-3</v>
      </c>
      <c r="CE109">
        <v>8.3243573113599683E-3</v>
      </c>
      <c r="CF109">
        <v>8.7515318072837051E-3</v>
      </c>
      <c r="CG109">
        <v>4.1170794312459869E-3</v>
      </c>
      <c r="CH109">
        <v>1.0767751611515867E-3</v>
      </c>
      <c r="CI109">
        <v>2.5738171165791907E-3</v>
      </c>
      <c r="CJ109">
        <v>4.8856995281772132E-3</v>
      </c>
      <c r="CK109">
        <v>9.5532351373472327E-3</v>
      </c>
      <c r="CL109">
        <v>1.5100426120623665E-6</v>
      </c>
      <c r="CM109">
        <v>1.2029059844191005E-2</v>
      </c>
      <c r="CN109">
        <v>1.738937489785969E-3</v>
      </c>
      <c r="CO109">
        <v>1.3307663313227532E-2</v>
      </c>
      <c r="CP109">
        <v>9.0896281977419953E-3</v>
      </c>
      <c r="CQ109">
        <v>0</v>
      </c>
      <c r="CR109">
        <v>0</v>
      </c>
      <c r="CS109">
        <v>2.4037517230487315E-2</v>
      </c>
      <c r="CT109">
        <v>5.4129652425586101E-2</v>
      </c>
      <c r="CU109">
        <v>1.0956925900450411E-2</v>
      </c>
      <c r="CV109">
        <v>2.9807973947691337E-2</v>
      </c>
      <c r="CW109">
        <v>1.8871024209544056E-2</v>
      </c>
      <c r="CX109">
        <v>7.3858408787397679E-3</v>
      </c>
      <c r="CY109">
        <v>8.6461951000839206E-5</v>
      </c>
      <c r="CZ109">
        <v>3.7551489976368375E-3</v>
      </c>
      <c r="DA109">
        <v>1.4935008253567995E-5</v>
      </c>
      <c r="DB109">
        <v>1.7537092838892873E-3</v>
      </c>
      <c r="DC109">
        <v>5.3491814074558349E-4</v>
      </c>
      <c r="DD109">
        <v>4.6439059526502454E-3</v>
      </c>
      <c r="DE109">
        <v>1.0009338788977273</v>
      </c>
      <c r="DF109">
        <v>2.0322782500381028E-3</v>
      </c>
      <c r="DG109">
        <v>4.1375379573437071E-3</v>
      </c>
      <c r="DH109">
        <v>1.0491243874128786E-4</v>
      </c>
      <c r="DI109">
        <v>2.6852775899566797E-3</v>
      </c>
      <c r="DJ109">
        <v>6.334215485386048E-3</v>
      </c>
      <c r="DK109">
        <v>5.1901162744682778E-3</v>
      </c>
      <c r="DL109">
        <v>1.1469230816196583E-3</v>
      </c>
    </row>
    <row r="110" spans="1:116" x14ac:dyDescent="0.4">
      <c r="A110">
        <v>109</v>
      </c>
      <c r="B110">
        <v>2.3980230296687041E-3</v>
      </c>
      <c r="C110">
        <v>6.801220364607807E-4</v>
      </c>
      <c r="D110">
        <v>3.6855144905576218E-3</v>
      </c>
      <c r="E110">
        <v>2.4280222427973318E-4</v>
      </c>
      <c r="F110">
        <v>4.6930050593406848E-4</v>
      </c>
      <c r="G110">
        <v>4.4976298113887493E-4</v>
      </c>
      <c r="H110">
        <v>8.4269311002800845E-4</v>
      </c>
      <c r="I110">
        <v>1.2880601392498711E-3</v>
      </c>
      <c r="J110">
        <v>2.4557250478959148E-3</v>
      </c>
      <c r="K110">
        <v>1.5952006551253361E-3</v>
      </c>
      <c r="L110">
        <v>1.3592272724158253E-3</v>
      </c>
      <c r="M110">
        <v>1.0472974120591231E-3</v>
      </c>
      <c r="N110">
        <v>1.3183109831490069E-3</v>
      </c>
      <c r="O110">
        <v>2.3625278615553216E-3</v>
      </c>
      <c r="P110">
        <v>9.6567925825153736E-5</v>
      </c>
      <c r="Q110">
        <v>1.0704206586952421E-3</v>
      </c>
      <c r="R110">
        <v>2.681843831047443E-4</v>
      </c>
      <c r="S110">
        <v>1.7417311523861635E-4</v>
      </c>
      <c r="T110">
        <v>4.1562134165773875E-4</v>
      </c>
      <c r="U110">
        <v>5.7623142324583515E-4</v>
      </c>
      <c r="V110">
        <v>2.470975429167405E-3</v>
      </c>
      <c r="W110">
        <v>6.4719766491614103E-3</v>
      </c>
      <c r="X110">
        <v>1.4031664282656596E-4</v>
      </c>
      <c r="Y110">
        <v>1.8652892643958538E-4</v>
      </c>
      <c r="Z110">
        <v>1.4222240640139245E-4</v>
      </c>
      <c r="AA110">
        <v>2.9415139914469193E-5</v>
      </c>
      <c r="AB110">
        <v>8.7183263381456817E-5</v>
      </c>
      <c r="AC110">
        <v>2.6074202736674299E-4</v>
      </c>
      <c r="AD110">
        <v>3.0728386948595364E-6</v>
      </c>
      <c r="AE110">
        <v>1.0888614346014836E-4</v>
      </c>
      <c r="AF110">
        <v>7.9458806260065829E-5</v>
      </c>
      <c r="AG110">
        <v>5.8688580358760346E-4</v>
      </c>
      <c r="AH110">
        <v>1.6842999792384332E-3</v>
      </c>
      <c r="AI110">
        <v>1.2985081421816504E-3</v>
      </c>
      <c r="AJ110">
        <v>1.3700884010952423E-3</v>
      </c>
      <c r="AK110">
        <v>6.9400773469723391E-3</v>
      </c>
      <c r="AL110">
        <v>1.6692870193910489E-3</v>
      </c>
      <c r="AM110">
        <v>4.3297868288862123E-4</v>
      </c>
      <c r="AN110">
        <v>3.8260878834556493E-4</v>
      </c>
      <c r="AO110">
        <v>2.5096326970837296E-3</v>
      </c>
      <c r="AP110">
        <v>2.7835719674458321E-4</v>
      </c>
      <c r="AQ110">
        <v>2.1495863217552828E-3</v>
      </c>
      <c r="AR110">
        <v>2.1699709723168597E-4</v>
      </c>
      <c r="AS110">
        <v>5.1297898949386129E-4</v>
      </c>
      <c r="AT110">
        <v>1.4852681090094303E-4</v>
      </c>
      <c r="AU110">
        <v>9.8014617659625118E-4</v>
      </c>
      <c r="AV110">
        <v>4.3855696015865326E-4</v>
      </c>
      <c r="AW110">
        <v>2.6725061625159421E-4</v>
      </c>
      <c r="AX110">
        <v>1.4879009913528524E-3</v>
      </c>
      <c r="AY110">
        <v>7.6199628584244208E-4</v>
      </c>
      <c r="AZ110">
        <v>1.3597311477037846E-4</v>
      </c>
      <c r="BA110">
        <v>3.3588444926221359E-3</v>
      </c>
      <c r="BB110">
        <v>4.1671322519500238E-4</v>
      </c>
      <c r="BC110">
        <v>1.999213206695561E-3</v>
      </c>
      <c r="BD110">
        <v>1.1138874324764987E-3</v>
      </c>
      <c r="BE110">
        <v>7.1086087384064514E-4</v>
      </c>
      <c r="BF110">
        <v>8.5601461809886148E-4</v>
      </c>
      <c r="BG110">
        <v>1.1325656731815945E-3</v>
      </c>
      <c r="BH110">
        <v>2.1958024332766621E-3</v>
      </c>
      <c r="BI110">
        <v>1.677921558834061E-3</v>
      </c>
      <c r="BJ110">
        <v>1.4394408893543057E-4</v>
      </c>
      <c r="BK110">
        <v>2.5993434572698449E-3</v>
      </c>
      <c r="BL110">
        <v>8.9493260949514845E-4</v>
      </c>
      <c r="BM110">
        <v>8.3883744823849097E-4</v>
      </c>
      <c r="BN110">
        <v>4.6440654590296036E-3</v>
      </c>
      <c r="BO110">
        <v>1.2733361741678856E-2</v>
      </c>
      <c r="BP110">
        <v>5.5018680154945542E-4</v>
      </c>
      <c r="BQ110">
        <v>4.4069935513521997E-3</v>
      </c>
      <c r="BR110">
        <v>2.4077528531387678E-2</v>
      </c>
      <c r="BS110">
        <v>5.3118617191390757E-3</v>
      </c>
      <c r="BT110">
        <v>4.9208647452297543E-3</v>
      </c>
      <c r="BU110">
        <v>2.3488344778426467E-3</v>
      </c>
      <c r="BV110">
        <v>3.2457579519118762E-2</v>
      </c>
      <c r="BW110">
        <v>3.7344153926489869E-2</v>
      </c>
      <c r="BX110">
        <v>1.535266828758867E-2</v>
      </c>
      <c r="BY110">
        <v>1.4941182631645143E-3</v>
      </c>
      <c r="BZ110">
        <v>1.2072290497629685E-2</v>
      </c>
      <c r="CA110">
        <v>1.6352895786658855E-2</v>
      </c>
      <c r="CB110">
        <v>1.7144847805194655E-3</v>
      </c>
      <c r="CC110">
        <v>1.993944814697949E-3</v>
      </c>
      <c r="CD110">
        <v>6.6049482249680627E-3</v>
      </c>
      <c r="CE110">
        <v>1.1494327641669893E-2</v>
      </c>
      <c r="CF110">
        <v>1.5323358337715231E-2</v>
      </c>
      <c r="CG110">
        <v>1.2187497728439373E-2</v>
      </c>
      <c r="CH110">
        <v>2.4970449374790985E-2</v>
      </c>
      <c r="CI110">
        <v>9.5698521283538972E-3</v>
      </c>
      <c r="CJ110">
        <v>2.5601335129416643E-2</v>
      </c>
      <c r="CK110">
        <v>2.6049774839435255E-2</v>
      </c>
      <c r="CL110">
        <v>2.8010711100854044E-6</v>
      </c>
      <c r="CM110">
        <v>2.3386944474739015E-2</v>
      </c>
      <c r="CN110">
        <v>3.1666885874287367E-3</v>
      </c>
      <c r="CO110">
        <v>2.2338662016078707E-2</v>
      </c>
      <c r="CP110">
        <v>1.3332596905179751E-2</v>
      </c>
      <c r="CQ110">
        <v>0</v>
      </c>
      <c r="CR110">
        <v>0</v>
      </c>
      <c r="CS110">
        <v>5.3438076954433686E-2</v>
      </c>
      <c r="CT110">
        <v>0.12549025732307656</v>
      </c>
      <c r="CU110">
        <v>2.5556476249956255E-2</v>
      </c>
      <c r="CV110">
        <v>8.2924241665697812E-2</v>
      </c>
      <c r="CW110">
        <v>1.1629174040617481E-2</v>
      </c>
      <c r="CX110">
        <v>1.0005127788562322E-2</v>
      </c>
      <c r="CY110">
        <v>1.5698189948651513E-4</v>
      </c>
      <c r="CZ110">
        <v>1.068974532008583E-2</v>
      </c>
      <c r="DA110">
        <v>2.6420891609212217E-5</v>
      </c>
      <c r="DB110">
        <v>4.0599933628797909E-3</v>
      </c>
      <c r="DC110">
        <v>1.0255458273375172E-2</v>
      </c>
      <c r="DD110">
        <v>4.0137511447935626E-4</v>
      </c>
      <c r="DE110">
        <v>5.8689327293870642E-5</v>
      </c>
      <c r="DF110">
        <v>1.0721905271430505</v>
      </c>
      <c r="DG110">
        <v>8.947503146349978E-3</v>
      </c>
      <c r="DH110">
        <v>2.3847470410492947E-4</v>
      </c>
      <c r="DI110">
        <v>8.1452577276747758E-3</v>
      </c>
      <c r="DJ110">
        <v>7.1068769089629273E-3</v>
      </c>
      <c r="DK110">
        <v>9.9873650295309434E-3</v>
      </c>
      <c r="DL110">
        <v>2.5840795379886031E-4</v>
      </c>
    </row>
    <row r="111" spans="1:116" x14ac:dyDescent="0.4">
      <c r="A111">
        <v>110</v>
      </c>
      <c r="B111">
        <v>5.0265188453447879E-3</v>
      </c>
      <c r="C111">
        <v>4.7106269361945809E-3</v>
      </c>
      <c r="D111">
        <v>1.0870542550766089E-2</v>
      </c>
      <c r="E111">
        <v>7.4539911857202492E-4</v>
      </c>
      <c r="F111">
        <v>3.5830712356129437E-4</v>
      </c>
      <c r="G111">
        <v>2.7552750663524094E-4</v>
      </c>
      <c r="H111">
        <v>1.9503295294453396E-3</v>
      </c>
      <c r="I111">
        <v>1.2169367210208065E-3</v>
      </c>
      <c r="J111">
        <v>2.9746556586957057E-3</v>
      </c>
      <c r="K111">
        <v>1.5006894111491917E-3</v>
      </c>
      <c r="L111">
        <v>1.6292016374000581E-3</v>
      </c>
      <c r="M111">
        <v>2.4459103581211555E-3</v>
      </c>
      <c r="N111">
        <v>1.2410384329305977E-3</v>
      </c>
      <c r="O111">
        <v>4.9414951206067275E-3</v>
      </c>
      <c r="P111">
        <v>2.177285045794756E-4</v>
      </c>
      <c r="Q111">
        <v>1.8555078432980093E-3</v>
      </c>
      <c r="R111">
        <v>6.6167666745568375E-4</v>
      </c>
      <c r="S111">
        <v>5.155815136520703E-4</v>
      </c>
      <c r="T111">
        <v>1.2561732449417359E-3</v>
      </c>
      <c r="U111">
        <v>8.9347928692118123E-4</v>
      </c>
      <c r="V111">
        <v>4.1140072479606497E-3</v>
      </c>
      <c r="W111">
        <v>3.2454362994094176E-2</v>
      </c>
      <c r="X111">
        <v>1.24976822128436E-3</v>
      </c>
      <c r="Y111">
        <v>4.76478706351101E-4</v>
      </c>
      <c r="Z111">
        <v>1.525918159766857E-4</v>
      </c>
      <c r="AA111">
        <v>3.3713408625120646E-5</v>
      </c>
      <c r="AB111">
        <v>1.4191688069601439E-4</v>
      </c>
      <c r="AC111">
        <v>2.7402154962868631E-4</v>
      </c>
      <c r="AD111">
        <v>3.2041361922075196E-6</v>
      </c>
      <c r="AE111">
        <v>1.5918466967104156E-4</v>
      </c>
      <c r="AF111">
        <v>4.0514685438617322E-5</v>
      </c>
      <c r="AG111">
        <v>4.1758214965463753E-4</v>
      </c>
      <c r="AH111">
        <v>8.3361161588243375E-4</v>
      </c>
      <c r="AI111">
        <v>5.480552377640452E-4</v>
      </c>
      <c r="AJ111">
        <v>1.0352771191022648E-3</v>
      </c>
      <c r="AK111">
        <v>3.4995340548116187E-3</v>
      </c>
      <c r="AL111">
        <v>2.0365956891576081E-3</v>
      </c>
      <c r="AM111">
        <v>2.8916368387108451E-3</v>
      </c>
      <c r="AN111">
        <v>7.7345762645796168E-3</v>
      </c>
      <c r="AO111">
        <v>3.5172470157812203E-3</v>
      </c>
      <c r="AP111">
        <v>4.7461924826359145E-4</v>
      </c>
      <c r="AQ111">
        <v>1.8568825345059155E-3</v>
      </c>
      <c r="AR111">
        <v>1.8115552296711675E-4</v>
      </c>
      <c r="AS111">
        <v>6.9524137508000653E-4</v>
      </c>
      <c r="AT111">
        <v>1.6430070655937867E-4</v>
      </c>
      <c r="AU111">
        <v>1.1306511731619721E-3</v>
      </c>
      <c r="AV111">
        <v>5.4736836717993501E-4</v>
      </c>
      <c r="AW111">
        <v>2.4669602809559808E-4</v>
      </c>
      <c r="AX111">
        <v>1.3430206793738496E-3</v>
      </c>
      <c r="AY111">
        <v>1.2410785321853568E-3</v>
      </c>
      <c r="AZ111">
        <v>1.5775652294233746E-4</v>
      </c>
      <c r="BA111">
        <v>2.6905017564935571E-3</v>
      </c>
      <c r="BB111">
        <v>4.9637675955042882E-4</v>
      </c>
      <c r="BC111">
        <v>1.7896423531766589E-3</v>
      </c>
      <c r="BD111">
        <v>1.2166397624966375E-3</v>
      </c>
      <c r="BE111">
        <v>8.0383337222935856E-4</v>
      </c>
      <c r="BF111">
        <v>9.1054591958974053E-4</v>
      </c>
      <c r="BG111">
        <v>1.2260300862443922E-3</v>
      </c>
      <c r="BH111">
        <v>1.7172846308829144E-3</v>
      </c>
      <c r="BI111">
        <v>1.766010565344555E-3</v>
      </c>
      <c r="BJ111">
        <v>1.7580920622632277E-4</v>
      </c>
      <c r="BK111">
        <v>2.5791989939473168E-3</v>
      </c>
      <c r="BL111">
        <v>7.1071292557698426E-4</v>
      </c>
      <c r="BM111">
        <v>4.522256959426073E-3</v>
      </c>
      <c r="BN111">
        <v>3.8861621633275419E-3</v>
      </c>
      <c r="BO111">
        <v>1.073613337115736E-2</v>
      </c>
      <c r="BP111">
        <v>6.2334620835382323E-4</v>
      </c>
      <c r="BQ111">
        <v>1.4829348837336793E-2</v>
      </c>
      <c r="BR111">
        <v>6.494780859162658E-3</v>
      </c>
      <c r="BS111">
        <v>4.7902510269137574E-3</v>
      </c>
      <c r="BT111">
        <v>4.5956431346480973E-3</v>
      </c>
      <c r="BU111">
        <v>2.1897652058452395E-3</v>
      </c>
      <c r="BV111">
        <v>3.0674568137446508E-2</v>
      </c>
      <c r="BW111">
        <v>4.8110935238946627E-2</v>
      </c>
      <c r="BX111">
        <v>2.0420097868246802E-2</v>
      </c>
      <c r="BY111">
        <v>1.3352533780900111E-3</v>
      </c>
      <c r="BZ111">
        <v>1.064519192309768E-2</v>
      </c>
      <c r="CA111">
        <v>1.7394139304982091E-2</v>
      </c>
      <c r="CB111">
        <v>1.9834080994808627E-3</v>
      </c>
      <c r="CC111">
        <v>2.1655884339372928E-3</v>
      </c>
      <c r="CD111">
        <v>7.2593041857186551E-3</v>
      </c>
      <c r="CE111">
        <v>1.1869395700704685E-2</v>
      </c>
      <c r="CF111">
        <v>1.7155786204201384E-2</v>
      </c>
      <c r="CG111">
        <v>5.0829164193411883E-3</v>
      </c>
      <c r="CH111">
        <v>1.9674327999318971E-3</v>
      </c>
      <c r="CI111">
        <v>4.023020379050668E-3</v>
      </c>
      <c r="CJ111">
        <v>8.5051036904100312E-3</v>
      </c>
      <c r="CK111">
        <v>1.5205802262448621E-2</v>
      </c>
      <c r="CL111">
        <v>2.2548042465006714E-6</v>
      </c>
      <c r="CM111">
        <v>2.8139504245178082E-2</v>
      </c>
      <c r="CN111">
        <v>3.5040048997494167E-3</v>
      </c>
      <c r="CO111">
        <v>2.1533261819567086E-2</v>
      </c>
      <c r="CP111">
        <v>1.7692457433213068E-2</v>
      </c>
      <c r="CQ111">
        <v>0</v>
      </c>
      <c r="CR111">
        <v>0</v>
      </c>
      <c r="CS111">
        <v>5.4632611523586887E-2</v>
      </c>
      <c r="CT111">
        <v>0.14769251817812931</v>
      </c>
      <c r="CU111">
        <v>1.4441774447640677E-2</v>
      </c>
      <c r="CV111">
        <v>7.9556090823416858E-2</v>
      </c>
      <c r="CW111">
        <v>2.4878599079911801E-2</v>
      </c>
      <c r="CX111">
        <v>5.5831433349943383E-3</v>
      </c>
      <c r="CY111">
        <v>1.1387441038092557E-4</v>
      </c>
      <c r="CZ111">
        <v>6.3884935560889573E-3</v>
      </c>
      <c r="DA111">
        <v>2.0990271734161963E-5</v>
      </c>
      <c r="DB111">
        <v>1.0221428105340682E-3</v>
      </c>
      <c r="DC111">
        <v>9.4806244587981748E-3</v>
      </c>
      <c r="DD111">
        <v>1.0787664652313822E-3</v>
      </c>
      <c r="DE111">
        <v>5.2136123828450705E-5</v>
      </c>
      <c r="DF111">
        <v>1.0854292146695532E-2</v>
      </c>
      <c r="DG111">
        <v>1.0911139664438296</v>
      </c>
      <c r="DH111">
        <v>2.4435857711958684E-4</v>
      </c>
      <c r="DI111">
        <v>4.5310518547949643E-3</v>
      </c>
      <c r="DJ111">
        <v>6.507884395785429E-3</v>
      </c>
      <c r="DK111">
        <v>1.6002385596921589E-3</v>
      </c>
      <c r="DL111">
        <v>1.5287288021760483E-3</v>
      </c>
    </row>
    <row r="112" spans="1:116" x14ac:dyDescent="0.4">
      <c r="A112">
        <v>111</v>
      </c>
      <c r="B112">
        <v>4.856960948325161E-3</v>
      </c>
      <c r="C112">
        <v>2.6723921399796143E-3</v>
      </c>
      <c r="D112">
        <v>1.1581860231817715E-2</v>
      </c>
      <c r="E112">
        <v>1.9411543362004955E-3</v>
      </c>
      <c r="F112">
        <v>4.5706012925744217E-4</v>
      </c>
      <c r="G112">
        <v>4.5888082711881295E-4</v>
      </c>
      <c r="H112">
        <v>2.0497630484306649E-3</v>
      </c>
      <c r="I112">
        <v>1.7334152571539389E-3</v>
      </c>
      <c r="J112">
        <v>2.5014436731963354E-3</v>
      </c>
      <c r="K112">
        <v>1.8352154245608672E-3</v>
      </c>
      <c r="L112">
        <v>2.2614047560332636E-3</v>
      </c>
      <c r="M112">
        <v>4.0491371424660498E-3</v>
      </c>
      <c r="N112">
        <v>1.6152768953265214E-3</v>
      </c>
      <c r="O112">
        <v>3.825486068317242E-3</v>
      </c>
      <c r="P112">
        <v>6.610831138909902E-4</v>
      </c>
      <c r="Q112">
        <v>3.2211843226355977E-3</v>
      </c>
      <c r="R112">
        <v>9.043434563539073E-4</v>
      </c>
      <c r="S112">
        <v>3.6153469269642854E-4</v>
      </c>
      <c r="T112">
        <v>1.5718776341104215E-3</v>
      </c>
      <c r="U112">
        <v>2.7856228812547998E-3</v>
      </c>
      <c r="V112">
        <v>4.0293919538422901E-3</v>
      </c>
      <c r="W112">
        <v>6.392953590604546E-3</v>
      </c>
      <c r="X112">
        <v>2.7916079009613981E-3</v>
      </c>
      <c r="Y112">
        <v>3.7552036385923421E-3</v>
      </c>
      <c r="Z112">
        <v>6.1566818836756622E-4</v>
      </c>
      <c r="AA112">
        <v>3.658449317195629E-5</v>
      </c>
      <c r="AB112">
        <v>9.4875466107387335E-5</v>
      </c>
      <c r="AC112">
        <v>4.1383913050588859E-4</v>
      </c>
      <c r="AD112">
        <v>4.294076151759003E-6</v>
      </c>
      <c r="AE112">
        <v>1.5332506428625801E-4</v>
      </c>
      <c r="AF112">
        <v>5.6349205883585217E-5</v>
      </c>
      <c r="AG112">
        <v>5.6438928638250256E-4</v>
      </c>
      <c r="AH112">
        <v>1.0782349245164414E-3</v>
      </c>
      <c r="AI112">
        <v>6.6009359524762034E-4</v>
      </c>
      <c r="AJ112">
        <v>1.099286184785679E-3</v>
      </c>
      <c r="AK112">
        <v>5.6387100959253344E-3</v>
      </c>
      <c r="AL112">
        <v>1.595628560537767E-3</v>
      </c>
      <c r="AM112">
        <v>5.8231609774107168E-4</v>
      </c>
      <c r="AN112">
        <v>5.03525204030664E-4</v>
      </c>
      <c r="AO112">
        <v>5.6866388883572653E-3</v>
      </c>
      <c r="AP112">
        <v>4.4669939724296508E-4</v>
      </c>
      <c r="AQ112">
        <v>2.2988119611900984E-3</v>
      </c>
      <c r="AR112">
        <v>2.1997407004741503E-4</v>
      </c>
      <c r="AS112">
        <v>8.0655549542870699E-4</v>
      </c>
      <c r="AT112">
        <v>2.2284655857611314E-4</v>
      </c>
      <c r="AU112">
        <v>1.3748342733445166E-3</v>
      </c>
      <c r="AV112">
        <v>7.6605265951407652E-4</v>
      </c>
      <c r="AW112">
        <v>3.5994440958514614E-4</v>
      </c>
      <c r="AX112">
        <v>1.7564171432283276E-3</v>
      </c>
      <c r="AY112">
        <v>1.5983501386305635E-3</v>
      </c>
      <c r="AZ112">
        <v>1.8771321258083886E-4</v>
      </c>
      <c r="BA112">
        <v>2.6369361363461755E-3</v>
      </c>
      <c r="BB112">
        <v>7.5486871813576462E-4</v>
      </c>
      <c r="BC112">
        <v>2.6719392882475252E-3</v>
      </c>
      <c r="BD112">
        <v>1.2672765036962942E-3</v>
      </c>
      <c r="BE112">
        <v>8.7108803312247406E-4</v>
      </c>
      <c r="BF112">
        <v>8.81996990457209E-4</v>
      </c>
      <c r="BG112">
        <v>1.2711585625730824E-3</v>
      </c>
      <c r="BH112">
        <v>2.4605513787609294E-3</v>
      </c>
      <c r="BI112">
        <v>3.020405730380094E-3</v>
      </c>
      <c r="BJ112">
        <v>1.9363963922874584E-4</v>
      </c>
      <c r="BK112">
        <v>3.5894128041453542E-3</v>
      </c>
      <c r="BL112">
        <v>1.0060285302989293E-3</v>
      </c>
      <c r="BM112">
        <v>2.4291552759095718E-3</v>
      </c>
      <c r="BN112">
        <v>6.6115116323799362E-3</v>
      </c>
      <c r="BO112">
        <v>1.7933065683400432E-2</v>
      </c>
      <c r="BP112">
        <v>7.3850068240767475E-4</v>
      </c>
      <c r="BQ112">
        <v>5.0789908781128101E-3</v>
      </c>
      <c r="BR112">
        <v>6.8049284234296386E-3</v>
      </c>
      <c r="BS112">
        <v>6.6931337654227629E-3</v>
      </c>
      <c r="BT112">
        <v>5.9431647520353298E-3</v>
      </c>
      <c r="BU112">
        <v>2.657977871161957E-3</v>
      </c>
      <c r="BV112">
        <v>4.6190141232460721E-2</v>
      </c>
      <c r="BW112">
        <v>4.9195819300087519E-2</v>
      </c>
      <c r="BX112">
        <v>1.9602811697818353E-2</v>
      </c>
      <c r="BY112">
        <v>1.751236198428153E-3</v>
      </c>
      <c r="BZ112">
        <v>1.5326923910682216E-2</v>
      </c>
      <c r="CA112">
        <v>1.8197031122905213E-2</v>
      </c>
      <c r="CB112">
        <v>1.6413434309436982E-3</v>
      </c>
      <c r="CC112">
        <v>2.228348486004427E-3</v>
      </c>
      <c r="CD112">
        <v>7.8276999977743549E-3</v>
      </c>
      <c r="CE112">
        <v>1.5849918721005735E-2</v>
      </c>
      <c r="CF112">
        <v>1.9312345158033099E-2</v>
      </c>
      <c r="CG112">
        <v>7.5120938474176275E-3</v>
      </c>
      <c r="CH112">
        <v>6.905782924597881E-3</v>
      </c>
      <c r="CI112">
        <v>1.035997979520388E-2</v>
      </c>
      <c r="CJ112">
        <v>1.3769806554583474E-2</v>
      </c>
      <c r="CK112">
        <v>2.481405136300225E-2</v>
      </c>
      <c r="CL112">
        <v>1.5976156090166167E-5</v>
      </c>
      <c r="CM112">
        <v>3.9377147414387949E-2</v>
      </c>
      <c r="CN112">
        <v>5.4180133907688506E-3</v>
      </c>
      <c r="CO112">
        <v>2.6774238702123209E-2</v>
      </c>
      <c r="CP112">
        <v>2.1346539785770398E-2</v>
      </c>
      <c r="CQ112">
        <v>0</v>
      </c>
      <c r="CR112">
        <v>0</v>
      </c>
      <c r="CS112">
        <v>5.0867841185007347E-2</v>
      </c>
      <c r="CT112">
        <v>0.18734614212206649</v>
      </c>
      <c r="CU112">
        <v>2.1535961600549876E-2</v>
      </c>
      <c r="CV112">
        <v>7.073005696953745E-2</v>
      </c>
      <c r="CW112">
        <v>2.3097009729201992E-2</v>
      </c>
      <c r="CX112">
        <v>7.7394354314165061E-3</v>
      </c>
      <c r="CY112">
        <v>1.7726964768509168E-4</v>
      </c>
      <c r="CZ112">
        <v>1.1199983005642141E-2</v>
      </c>
      <c r="DA112">
        <v>3.1754236173235287E-5</v>
      </c>
      <c r="DB112">
        <v>1.3046504589357508E-3</v>
      </c>
      <c r="DC112">
        <v>5.4215088438289963E-4</v>
      </c>
      <c r="DD112">
        <v>9.2594115363027821E-4</v>
      </c>
      <c r="DE112">
        <v>7.2146980442815622E-5</v>
      </c>
      <c r="DF112">
        <v>9.1033901970125758E-3</v>
      </c>
      <c r="DG112">
        <v>3.6062028441074208E-2</v>
      </c>
      <c r="DH112">
        <v>1.0183206737383301</v>
      </c>
      <c r="DI112">
        <v>5.4464799173928836E-3</v>
      </c>
      <c r="DJ112">
        <v>8.9281221549528111E-3</v>
      </c>
      <c r="DK112">
        <v>4.5900235737125952E-3</v>
      </c>
      <c r="DL112">
        <v>4.5145862407934046E-4</v>
      </c>
    </row>
    <row r="113" spans="1:116" x14ac:dyDescent="0.4">
      <c r="A113">
        <v>112</v>
      </c>
      <c r="B113">
        <v>2.423523555446702E-3</v>
      </c>
      <c r="C113">
        <v>6.7148764647206459E-4</v>
      </c>
      <c r="D113">
        <v>1.4158681770896884E-3</v>
      </c>
      <c r="E113">
        <v>1.6971526466262696E-4</v>
      </c>
      <c r="F113">
        <v>4.7223702003474033E-4</v>
      </c>
      <c r="G113">
        <v>1.6412056326233117E-4</v>
      </c>
      <c r="H113">
        <v>5.319336954927482E-4</v>
      </c>
      <c r="I113">
        <v>1.3641605666264692E-3</v>
      </c>
      <c r="J113">
        <v>3.9834194377530892E-3</v>
      </c>
      <c r="K113">
        <v>1.4941965944188145E-3</v>
      </c>
      <c r="L113">
        <v>1.4466857528672385E-3</v>
      </c>
      <c r="M113">
        <v>1.195896206299163E-3</v>
      </c>
      <c r="N113">
        <v>1.7295302835548701E-3</v>
      </c>
      <c r="O113">
        <v>2.8423213815960257E-3</v>
      </c>
      <c r="P113">
        <v>1.2317008423043239E-4</v>
      </c>
      <c r="Q113">
        <v>1.2206502964368889E-3</v>
      </c>
      <c r="R113">
        <v>1.8309994447444667E-4</v>
      </c>
      <c r="S113">
        <v>1.5076492676036586E-4</v>
      </c>
      <c r="T113">
        <v>3.6873544036019213E-4</v>
      </c>
      <c r="U113">
        <v>3.6082546334147088E-4</v>
      </c>
      <c r="V113">
        <v>5.3840732035506287E-4</v>
      </c>
      <c r="W113">
        <v>1.1716526340597195E-3</v>
      </c>
      <c r="X113">
        <v>1.6735290241418725E-4</v>
      </c>
      <c r="Y113">
        <v>1.589180984940694E-4</v>
      </c>
      <c r="Z113">
        <v>2.4256881099445068E-4</v>
      </c>
      <c r="AA113">
        <v>7.5784311584827741E-5</v>
      </c>
      <c r="AB113">
        <v>8.4015995443046163E-5</v>
      </c>
      <c r="AC113">
        <v>3.3219698725002564E-4</v>
      </c>
      <c r="AD113">
        <v>4.6595749542387216E-6</v>
      </c>
      <c r="AE113">
        <v>3.3188821295631547E-4</v>
      </c>
      <c r="AF113">
        <v>7.5418772695019326E-5</v>
      </c>
      <c r="AG113">
        <v>4.1450384791080243E-4</v>
      </c>
      <c r="AH113">
        <v>1.014225191538891E-3</v>
      </c>
      <c r="AI113">
        <v>4.5106156684367724E-4</v>
      </c>
      <c r="AJ113">
        <v>9.9551706840129571E-4</v>
      </c>
      <c r="AK113">
        <v>2.0399309237354299E-3</v>
      </c>
      <c r="AL113">
        <v>6.0221618186487675E-3</v>
      </c>
      <c r="AM113">
        <v>8.0910292029208344E-4</v>
      </c>
      <c r="AN113">
        <v>6.4870314075868144E-5</v>
      </c>
      <c r="AO113">
        <v>3.3200260515423678E-3</v>
      </c>
      <c r="AP113">
        <v>5.6940978418646858E-4</v>
      </c>
      <c r="AQ113">
        <v>1.0915551876712393E-2</v>
      </c>
      <c r="AR113">
        <v>6.1153505376157599E-4</v>
      </c>
      <c r="AS113">
        <v>3.2907217387318469E-3</v>
      </c>
      <c r="AT113">
        <v>1.8517771377513681E-4</v>
      </c>
      <c r="AU113">
        <v>9.9470206586042245E-4</v>
      </c>
      <c r="AV113">
        <v>5.2581331408846322E-4</v>
      </c>
      <c r="AW113">
        <v>2.3916257843089233E-4</v>
      </c>
      <c r="AX113">
        <v>2.0940911152604997E-3</v>
      </c>
      <c r="AY113">
        <v>8.7703646312763421E-4</v>
      </c>
      <c r="AZ113">
        <v>5.0379438871157921E-4</v>
      </c>
      <c r="BA113">
        <v>3.3491144487669015E-3</v>
      </c>
      <c r="BB113">
        <v>1.2809720631230751E-3</v>
      </c>
      <c r="BC113">
        <v>3.326920913223235E-3</v>
      </c>
      <c r="BD113">
        <v>3.4223007384095096E-2</v>
      </c>
      <c r="BE113">
        <v>5.5989994657792822E-4</v>
      </c>
      <c r="BF113">
        <v>5.4387279749157217E-4</v>
      </c>
      <c r="BG113">
        <v>6.8752407646919384E-4</v>
      </c>
      <c r="BH113">
        <v>2.0795287331257638E-3</v>
      </c>
      <c r="BI113">
        <v>2.7538498682256195E-3</v>
      </c>
      <c r="BJ113">
        <v>4.5665578592030023E-4</v>
      </c>
      <c r="BK113">
        <v>1.1245935820702584E-2</v>
      </c>
      <c r="BL113">
        <v>1.0124952699758804E-3</v>
      </c>
      <c r="BM113">
        <v>2.3424265851650855E-3</v>
      </c>
      <c r="BN113">
        <v>4.4730644537206736E-3</v>
      </c>
      <c r="BO113">
        <v>1.2059922608846151E-2</v>
      </c>
      <c r="BP113">
        <v>1.3273817415289596E-3</v>
      </c>
      <c r="BQ113">
        <v>5.6624894478582728E-3</v>
      </c>
      <c r="BR113">
        <v>5.0182625965605058E-3</v>
      </c>
      <c r="BS113">
        <v>3.5269539571632148E-3</v>
      </c>
      <c r="BT113">
        <v>3.2031016332639806E-3</v>
      </c>
      <c r="BU113">
        <v>1.7698397278274247E-3</v>
      </c>
      <c r="BV113">
        <v>2.7823529567116749E-2</v>
      </c>
      <c r="BW113">
        <v>8.6028990254382612E-2</v>
      </c>
      <c r="BX113">
        <v>2.7784861088672889E-2</v>
      </c>
      <c r="BY113">
        <v>7.6619088654791292E-4</v>
      </c>
      <c r="BZ113">
        <v>5.0682260333081101E-3</v>
      </c>
      <c r="CA113">
        <v>1.7333007382661584E-2</v>
      </c>
      <c r="CB113">
        <v>1.6733532339935054E-3</v>
      </c>
      <c r="CC113">
        <v>2.67471867695204E-3</v>
      </c>
      <c r="CD113">
        <v>2.3663302678656149E-3</v>
      </c>
      <c r="CE113">
        <v>7.503367332927168E-3</v>
      </c>
      <c r="CF113">
        <v>2.3060381709150049E-2</v>
      </c>
      <c r="CG113">
        <v>4.6301242738299771E-3</v>
      </c>
      <c r="CH113">
        <v>9.9440691908524864E-4</v>
      </c>
      <c r="CI113">
        <v>1.3733002590815711E-3</v>
      </c>
      <c r="CJ113">
        <v>6.8656012736425581E-3</v>
      </c>
      <c r="CK113">
        <v>1.7315104932468108E-2</v>
      </c>
      <c r="CL113">
        <v>1.383313684580862E-6</v>
      </c>
      <c r="CM113">
        <v>1.8066846682101408E-2</v>
      </c>
      <c r="CN113">
        <v>3.5002064735033321E-3</v>
      </c>
      <c r="CO113">
        <v>2.5001692972165059E-2</v>
      </c>
      <c r="CP113">
        <v>1.6058513526255393E-2</v>
      </c>
      <c r="CQ113">
        <v>0</v>
      </c>
      <c r="CR113">
        <v>0</v>
      </c>
      <c r="CS113">
        <v>2.5528411158774012E-2</v>
      </c>
      <c r="CT113">
        <v>9.9053269202647176E-2</v>
      </c>
      <c r="CU113">
        <v>1.0317767267752478E-2</v>
      </c>
      <c r="CV113">
        <v>2.561400720898608E-2</v>
      </c>
      <c r="CW113">
        <v>6.3022898894121602E-3</v>
      </c>
      <c r="CX113">
        <v>1.3338581586670499E-2</v>
      </c>
      <c r="CY113">
        <v>7.2706412371227055E-5</v>
      </c>
      <c r="CZ113">
        <v>4.4272295804247625E-3</v>
      </c>
      <c r="DA113">
        <v>1.5658601326973426E-5</v>
      </c>
      <c r="DB113">
        <v>2.5593890596654501E-3</v>
      </c>
      <c r="DC113">
        <v>1.6678076590857533E-4</v>
      </c>
      <c r="DD113">
        <v>6.1534383372703703E-4</v>
      </c>
      <c r="DE113">
        <v>3.2387592729225937E-5</v>
      </c>
      <c r="DF113">
        <v>5.7114327288434379E-4</v>
      </c>
      <c r="DG113">
        <v>1.3156299461439995E-3</v>
      </c>
      <c r="DH113">
        <v>4.2952570739746297E-4</v>
      </c>
      <c r="DI113">
        <v>1.0068035165113072</v>
      </c>
      <c r="DJ113">
        <v>4.4926891738555916E-3</v>
      </c>
      <c r="DK113">
        <v>4.6327820360367376E-4</v>
      </c>
      <c r="DL113">
        <v>2.1072707770392914E-4</v>
      </c>
    </row>
    <row r="114" spans="1:116" x14ac:dyDescent="0.4">
      <c r="A114">
        <v>113</v>
      </c>
      <c r="B114">
        <v>2.1758975978413086E-3</v>
      </c>
      <c r="C114">
        <v>5.8276660790044805E-4</v>
      </c>
      <c r="D114">
        <v>1.9849638051238185E-3</v>
      </c>
      <c r="E114">
        <v>2.1762298745717489E-4</v>
      </c>
      <c r="F114">
        <v>1.4653347606001933E-3</v>
      </c>
      <c r="G114">
        <v>7.2604209801117837E-4</v>
      </c>
      <c r="H114">
        <v>1.1493163846892436E-3</v>
      </c>
      <c r="I114">
        <v>2.2987425222245027E-3</v>
      </c>
      <c r="J114">
        <v>3.8063935521040803E-3</v>
      </c>
      <c r="K114">
        <v>3.7902167436290597E-3</v>
      </c>
      <c r="L114">
        <v>3.0009687667440885E-3</v>
      </c>
      <c r="M114">
        <v>1.8618940885640645E-3</v>
      </c>
      <c r="N114">
        <v>1.9482492565521417E-3</v>
      </c>
      <c r="O114">
        <v>1.9981389858023499E-3</v>
      </c>
      <c r="P114">
        <v>1.5548913525128083E-4</v>
      </c>
      <c r="Q114">
        <v>9.7563030614934536E-4</v>
      </c>
      <c r="R114">
        <v>2.2437994263173591E-4</v>
      </c>
      <c r="S114">
        <v>3.600282343161551E-4</v>
      </c>
      <c r="T114">
        <v>4.0289240741242597E-4</v>
      </c>
      <c r="U114">
        <v>4.624048459331674E-4</v>
      </c>
      <c r="V114">
        <v>1.0470918436022809E-3</v>
      </c>
      <c r="W114">
        <v>1.3667051356092265E-3</v>
      </c>
      <c r="X114">
        <v>2.4952125766712358E-4</v>
      </c>
      <c r="Y114">
        <v>1.2402438143518767E-4</v>
      </c>
      <c r="Z114">
        <v>2.9503732774569549E-4</v>
      </c>
      <c r="AA114">
        <v>1.3153817471177228E-4</v>
      </c>
      <c r="AB114">
        <v>9.4065364477943582E-5</v>
      </c>
      <c r="AC114">
        <v>4.4966312592525335E-4</v>
      </c>
      <c r="AD114">
        <v>2.2802890229384797E-5</v>
      </c>
      <c r="AE114">
        <v>3.2822411318570691E-4</v>
      </c>
      <c r="AF114">
        <v>1.2180193105186924E-4</v>
      </c>
      <c r="AG114">
        <v>2.2771910297843994E-3</v>
      </c>
      <c r="AH114">
        <v>3.1999956105488257E-3</v>
      </c>
      <c r="AI114">
        <v>6.078682782284532E-4</v>
      </c>
      <c r="AJ114">
        <v>1.4311681153604404E-3</v>
      </c>
      <c r="AK114">
        <v>2.0968203794771087E-3</v>
      </c>
      <c r="AL114">
        <v>2.1522520636282779E-3</v>
      </c>
      <c r="AM114">
        <v>8.9501552940471167E-4</v>
      </c>
      <c r="AN114">
        <v>1.0665601201345065E-4</v>
      </c>
      <c r="AO114">
        <v>4.5046869964022697E-3</v>
      </c>
      <c r="AP114">
        <v>7.051818255044359E-4</v>
      </c>
      <c r="AQ114">
        <v>1.026257532142431E-2</v>
      </c>
      <c r="AR114">
        <v>3.0060663248176705E-3</v>
      </c>
      <c r="AS114">
        <v>3.4045498377293804E-3</v>
      </c>
      <c r="AT114">
        <v>2.4729439031505112E-4</v>
      </c>
      <c r="AU114">
        <v>2.0966231653116452E-3</v>
      </c>
      <c r="AV114">
        <v>1.3026683170643193E-3</v>
      </c>
      <c r="AW114">
        <v>4.8540753978728809E-4</v>
      </c>
      <c r="AX114">
        <v>7.2830193104803593E-3</v>
      </c>
      <c r="AY114">
        <v>2.0144425224054249E-3</v>
      </c>
      <c r="AZ114">
        <v>1.4636774457752646E-3</v>
      </c>
      <c r="BA114">
        <v>1.0504764015016248E-2</v>
      </c>
      <c r="BB114">
        <v>2.5475751242699371E-3</v>
      </c>
      <c r="BC114">
        <v>5.8916637180332857E-3</v>
      </c>
      <c r="BD114">
        <v>2.8055341708176198E-3</v>
      </c>
      <c r="BE114">
        <v>8.2398894829042296E-4</v>
      </c>
      <c r="BF114">
        <v>8.0351561573983616E-4</v>
      </c>
      <c r="BG114">
        <v>9.5787999748620347E-4</v>
      </c>
      <c r="BH114">
        <v>3.3845878637453011E-3</v>
      </c>
      <c r="BI114">
        <v>3.2310377977400702E-3</v>
      </c>
      <c r="BJ114">
        <v>3.7218319132691045E-3</v>
      </c>
      <c r="BK114">
        <v>2.1265331235418052E-2</v>
      </c>
      <c r="BL114">
        <v>1.0289343669492186E-3</v>
      </c>
      <c r="BM114">
        <v>1.6570748918720418E-3</v>
      </c>
      <c r="BN114">
        <v>4.6647632905899416E-3</v>
      </c>
      <c r="BO114">
        <v>1.2671747562263034E-2</v>
      </c>
      <c r="BP114">
        <v>8.5576761587791389E-4</v>
      </c>
      <c r="BQ114">
        <v>5.3920106314830369E-3</v>
      </c>
      <c r="BR114">
        <v>6.4004926701931517E-3</v>
      </c>
      <c r="BS114">
        <v>8.8740511514735082E-3</v>
      </c>
      <c r="BT114">
        <v>9.5797548059202743E-3</v>
      </c>
      <c r="BU114">
        <v>3.8923645631481316E-3</v>
      </c>
      <c r="BV114">
        <v>4.737269162268487E-2</v>
      </c>
      <c r="BW114">
        <v>9.5325028082872743E-2</v>
      </c>
      <c r="BX114">
        <v>3.0810033247973212E-2</v>
      </c>
      <c r="BY114">
        <v>1.0379830947232316E-3</v>
      </c>
      <c r="BZ114">
        <v>6.4110241949807256E-3</v>
      </c>
      <c r="CA114">
        <v>2.8794208490771057E-2</v>
      </c>
      <c r="CB114">
        <v>2.1753356933237474E-3</v>
      </c>
      <c r="CC114">
        <v>2.8790761493248745E-3</v>
      </c>
      <c r="CD114">
        <v>4.0494522816641489E-3</v>
      </c>
      <c r="CE114">
        <v>7.221044901252578E-3</v>
      </c>
      <c r="CF114">
        <v>2.0830691499413488E-2</v>
      </c>
      <c r="CG114">
        <v>4.1370844989426538E-3</v>
      </c>
      <c r="CH114">
        <v>1.481550197796474E-3</v>
      </c>
      <c r="CI114">
        <v>2.3949377653998617E-3</v>
      </c>
      <c r="CJ114">
        <v>7.1801775816603521E-3</v>
      </c>
      <c r="CK114">
        <v>1.9290712119980687E-2</v>
      </c>
      <c r="CL114">
        <v>2.2750631451504001E-6</v>
      </c>
      <c r="CM114">
        <v>2.1372252173064255E-2</v>
      </c>
      <c r="CN114">
        <v>2.9681462165489277E-3</v>
      </c>
      <c r="CO114">
        <v>2.1288595570542097E-2</v>
      </c>
      <c r="CP114">
        <v>7.5187162113485875E-2</v>
      </c>
      <c r="CQ114">
        <v>0</v>
      </c>
      <c r="CR114">
        <v>0</v>
      </c>
      <c r="CS114">
        <v>3.8524376190645783E-2</v>
      </c>
      <c r="CT114">
        <v>0.13921999932308413</v>
      </c>
      <c r="CU114">
        <v>1.6850329052594596E-2</v>
      </c>
      <c r="CV114">
        <v>4.5871434852395331E-2</v>
      </c>
      <c r="CW114">
        <v>1.001608683561671E-2</v>
      </c>
      <c r="CX114">
        <v>1.0503214085580772E-2</v>
      </c>
      <c r="CY114">
        <v>1.2148678543020816E-4</v>
      </c>
      <c r="CZ114">
        <v>1.0731336705320772E-2</v>
      </c>
      <c r="DA114">
        <v>2.33632437613585E-5</v>
      </c>
      <c r="DB114">
        <v>1.858140324843334E-3</v>
      </c>
      <c r="DC114">
        <v>2.0423949623112267E-4</v>
      </c>
      <c r="DD114">
        <v>9.958581580837018E-4</v>
      </c>
      <c r="DE114">
        <v>5.3507577218445568E-5</v>
      </c>
      <c r="DF114">
        <v>8.4940026357870979E-4</v>
      </c>
      <c r="DG114">
        <v>1.828343457735377E-3</v>
      </c>
      <c r="DH114">
        <v>5.6045103406724274E-4</v>
      </c>
      <c r="DI114">
        <v>1.3990361733457635E-2</v>
      </c>
      <c r="DJ114">
        <v>1.0108442384234055</v>
      </c>
      <c r="DK114">
        <v>1.2046029445814573E-3</v>
      </c>
      <c r="DL114">
        <v>2.7046656475667369E-4</v>
      </c>
    </row>
    <row r="115" spans="1:116" x14ac:dyDescent="0.4">
      <c r="A115">
        <v>114</v>
      </c>
      <c r="B115">
        <v>2.8115772736590004E-3</v>
      </c>
      <c r="C115">
        <v>7.4863428156680815E-4</v>
      </c>
      <c r="D115">
        <v>4.8428238621254782E-3</v>
      </c>
      <c r="E115">
        <v>2.1568324483111281E-4</v>
      </c>
      <c r="F115">
        <v>5.6307889856491969E-4</v>
      </c>
      <c r="G115">
        <v>3.1444554953899168E-4</v>
      </c>
      <c r="H115">
        <v>1.0943789328143872E-3</v>
      </c>
      <c r="I115">
        <v>1.7436828805866271E-3</v>
      </c>
      <c r="J115">
        <v>4.1388040801911153E-3</v>
      </c>
      <c r="K115">
        <v>2.1000455014218928E-3</v>
      </c>
      <c r="L115">
        <v>2.219307018322261E-3</v>
      </c>
      <c r="M115">
        <v>2.6644438812526423E-3</v>
      </c>
      <c r="N115">
        <v>1.6948797024770915E-3</v>
      </c>
      <c r="O115">
        <v>2.6118475500267473E-3</v>
      </c>
      <c r="P115">
        <v>1.1038751596825926E-4</v>
      </c>
      <c r="Q115">
        <v>1.830016999726853E-3</v>
      </c>
      <c r="R115">
        <v>2.0010565332554805E-4</v>
      </c>
      <c r="S115">
        <v>2.1058038569994091E-4</v>
      </c>
      <c r="T115">
        <v>3.4030187070013996E-4</v>
      </c>
      <c r="U115">
        <v>7.7076696590373242E-4</v>
      </c>
      <c r="V115">
        <v>1.200642382973341E-3</v>
      </c>
      <c r="W115">
        <v>3.7007954173534849E-3</v>
      </c>
      <c r="X115">
        <v>1.8328114807997006E-4</v>
      </c>
      <c r="Y115">
        <v>3.1260846001667723E-4</v>
      </c>
      <c r="Z115">
        <v>1.7340020931362173E-4</v>
      </c>
      <c r="AA115">
        <v>4.9514501573301272E-5</v>
      </c>
      <c r="AB115">
        <v>7.6644444470776841E-5</v>
      </c>
      <c r="AC115">
        <v>5.0936853860702905E-4</v>
      </c>
      <c r="AD115">
        <v>4.1335516239572091E-6</v>
      </c>
      <c r="AE115">
        <v>1.6752803507245933E-4</v>
      </c>
      <c r="AF115">
        <v>5.3040602833454528E-5</v>
      </c>
      <c r="AG115">
        <v>7.4541195397021833E-4</v>
      </c>
      <c r="AH115">
        <v>1.347101454556436E-3</v>
      </c>
      <c r="AI115">
        <v>1.2107420918477491E-3</v>
      </c>
      <c r="AJ115">
        <v>2.1685234826113358E-3</v>
      </c>
      <c r="AK115">
        <v>3.3967089128835804E-3</v>
      </c>
      <c r="AL115">
        <v>3.6851425674766583E-3</v>
      </c>
      <c r="AM115">
        <v>5.5394939998250619E-4</v>
      </c>
      <c r="AN115">
        <v>2.6728822548358945E-4</v>
      </c>
      <c r="AO115">
        <v>4.773218655514451E-3</v>
      </c>
      <c r="AP115">
        <v>2.2722241555776499E-3</v>
      </c>
      <c r="AQ115">
        <v>4.0674048112224279E-3</v>
      </c>
      <c r="AR115">
        <v>3.5497359136970458E-4</v>
      </c>
      <c r="AS115">
        <v>9.7666708093183531E-4</v>
      </c>
      <c r="AT115">
        <v>2.4527794346396132E-4</v>
      </c>
      <c r="AU115">
        <v>1.7877018276715928E-3</v>
      </c>
      <c r="AV115">
        <v>8.4066651398565157E-4</v>
      </c>
      <c r="AW115">
        <v>4.6915885490404503E-3</v>
      </c>
      <c r="AX115">
        <v>2.1143315757695493E-3</v>
      </c>
      <c r="AY115">
        <v>1.2392756306752403E-3</v>
      </c>
      <c r="AZ115">
        <v>1.8634615257984765E-4</v>
      </c>
      <c r="BA115">
        <v>3.4617162173113439E-3</v>
      </c>
      <c r="BB115">
        <v>6.9309569579579003E-4</v>
      </c>
      <c r="BC115">
        <v>2.550104727192136E-3</v>
      </c>
      <c r="BD115">
        <v>1.1076432081712629E-3</v>
      </c>
      <c r="BE115">
        <v>6.5504077801876407E-4</v>
      </c>
      <c r="BF115">
        <v>7.4740482082825738E-4</v>
      </c>
      <c r="BG115">
        <v>8.7926705347031735E-4</v>
      </c>
      <c r="BH115">
        <v>2.0749434298390685E-3</v>
      </c>
      <c r="BI115">
        <v>1.3474539859336338E-3</v>
      </c>
      <c r="BJ115">
        <v>2.2168177539289439E-4</v>
      </c>
      <c r="BK115">
        <v>3.5536676511505869E-3</v>
      </c>
      <c r="BL115">
        <v>9.6923920888073378E-4</v>
      </c>
      <c r="BM115">
        <v>1.6393564548194944E-3</v>
      </c>
      <c r="BN115">
        <v>5.5197298926869575E-3</v>
      </c>
      <c r="BO115">
        <v>1.4957983877529621E-2</v>
      </c>
      <c r="BP115">
        <v>1.3312903381135696E-3</v>
      </c>
      <c r="BQ115">
        <v>6.2330651571428208E-3</v>
      </c>
      <c r="BR115">
        <v>9.700935163763174E-3</v>
      </c>
      <c r="BS115">
        <v>8.5314457349536851E-3</v>
      </c>
      <c r="BT115">
        <v>7.5580158097840744E-3</v>
      </c>
      <c r="BU115">
        <v>3.3824808388591343E-3</v>
      </c>
      <c r="BV115">
        <v>5.9098960462418533E-2</v>
      </c>
      <c r="BW115">
        <v>5.0069179642794566E-2</v>
      </c>
      <c r="BX115">
        <v>2.2238142625420048E-2</v>
      </c>
      <c r="BY115">
        <v>1.6457887560441943E-3</v>
      </c>
      <c r="BZ115">
        <v>8.9617114830867813E-3</v>
      </c>
      <c r="CA115">
        <v>1.5311958562690025E-2</v>
      </c>
      <c r="CB115">
        <v>1.4960163363847729E-3</v>
      </c>
      <c r="CC115">
        <v>2.2635468624137723E-3</v>
      </c>
      <c r="CD115">
        <v>3.1886449986073275E-3</v>
      </c>
      <c r="CE115">
        <v>1.4867226282444277E-2</v>
      </c>
      <c r="CF115">
        <v>2.0353182486045906E-2</v>
      </c>
      <c r="CG115">
        <v>1.70524424677473E-2</v>
      </c>
      <c r="CH115">
        <v>2.9063226001597308E-3</v>
      </c>
      <c r="CI115">
        <v>3.0335655280074986E-3</v>
      </c>
      <c r="CJ115">
        <v>1.6412273341263744E-2</v>
      </c>
      <c r="CK115">
        <v>3.892948123909256E-2</v>
      </c>
      <c r="CL115">
        <v>3.4716714989110575E-6</v>
      </c>
      <c r="CM115">
        <v>4.7531278283886376E-2</v>
      </c>
      <c r="CN115">
        <v>7.3359286048810118E-3</v>
      </c>
      <c r="CO115">
        <v>1.7328587132141249E-2</v>
      </c>
      <c r="CP115">
        <v>2.9237448519840212E-2</v>
      </c>
      <c r="CQ115">
        <v>0</v>
      </c>
      <c r="CR115">
        <v>0</v>
      </c>
      <c r="CS115">
        <v>4.2659396770643065E-2</v>
      </c>
      <c r="CT115">
        <v>0.11272869833575516</v>
      </c>
      <c r="CU115">
        <v>3.3832321923838837E-2</v>
      </c>
      <c r="CV115">
        <v>7.9314453475798963E-2</v>
      </c>
      <c r="CW115">
        <v>4.2064912019862177E-2</v>
      </c>
      <c r="CX115">
        <v>1.4199673385605889E-2</v>
      </c>
      <c r="CY115">
        <v>2.0942477920855057E-4</v>
      </c>
      <c r="CZ115">
        <v>9.9027321739895528E-3</v>
      </c>
      <c r="DA115">
        <v>3.4726362962597809E-5</v>
      </c>
      <c r="DB115">
        <v>4.9621528748156592E-3</v>
      </c>
      <c r="DC115">
        <v>3.9918551775718839E-4</v>
      </c>
      <c r="DD115">
        <v>1.5948902056595565E-3</v>
      </c>
      <c r="DE115">
        <v>8.8403180889338583E-5</v>
      </c>
      <c r="DF115">
        <v>2.3057844934856139E-3</v>
      </c>
      <c r="DG115">
        <v>6.3314551521827427E-3</v>
      </c>
      <c r="DH115">
        <v>2.8209101392006046E-4</v>
      </c>
      <c r="DI115">
        <v>5.652874128434582E-3</v>
      </c>
      <c r="DJ115">
        <v>1.7718817916800324E-2</v>
      </c>
      <c r="DK115">
        <v>1.0127468199705263</v>
      </c>
      <c r="DL115">
        <v>1.7725743246997186E-3</v>
      </c>
    </row>
    <row r="116" spans="1:116" x14ac:dyDescent="0.4">
      <c r="A116">
        <v>115</v>
      </c>
      <c r="B116">
        <v>3.1926596391546403E-3</v>
      </c>
      <c r="C116">
        <v>3.8145694981803668E-4</v>
      </c>
      <c r="D116">
        <v>7.1367823331985598E-4</v>
      </c>
      <c r="E116">
        <v>3.9596685841285733E-5</v>
      </c>
      <c r="F116">
        <v>7.9711789892512546E-5</v>
      </c>
      <c r="G116">
        <v>3.1697834038759895E-5</v>
      </c>
      <c r="H116">
        <v>3.5165914473952027E-4</v>
      </c>
      <c r="I116">
        <v>2.9090227639704295E-4</v>
      </c>
      <c r="J116">
        <v>1.7973174320140748E-3</v>
      </c>
      <c r="K116">
        <v>1.9399112457360351E-4</v>
      </c>
      <c r="L116">
        <v>3.0263913497542634E-4</v>
      </c>
      <c r="M116">
        <v>2.6133855006063952E-4</v>
      </c>
      <c r="N116">
        <v>2.20108159061442E-4</v>
      </c>
      <c r="O116">
        <v>1.9885790003728132E-3</v>
      </c>
      <c r="P116">
        <v>1.8522658832807218E-5</v>
      </c>
      <c r="Q116">
        <v>2.5459718410838191E-3</v>
      </c>
      <c r="R116">
        <v>4.6984078340104641E-4</v>
      </c>
      <c r="S116">
        <v>4.1790824202338023E-5</v>
      </c>
      <c r="T116">
        <v>9.9592903811487855E-5</v>
      </c>
      <c r="U116">
        <v>3.9249250990800708E-4</v>
      </c>
      <c r="V116">
        <v>1.8968354127887633E-4</v>
      </c>
      <c r="W116">
        <v>5.0697700328126299E-4</v>
      </c>
      <c r="X116">
        <v>3.3949925982864346E-4</v>
      </c>
      <c r="Y116">
        <v>9.1629997217583845E-5</v>
      </c>
      <c r="Z116">
        <v>2.8032001329855722E-5</v>
      </c>
      <c r="AA116">
        <v>9.8188785542584332E-6</v>
      </c>
      <c r="AB116">
        <v>1.0081270391134562E-5</v>
      </c>
      <c r="AC116">
        <v>3.1135403023980742E-4</v>
      </c>
      <c r="AD116">
        <v>1.0236131194003849E-6</v>
      </c>
      <c r="AE116">
        <v>3.9838515729633526E-5</v>
      </c>
      <c r="AF116">
        <v>2.3204954647060879E-5</v>
      </c>
      <c r="AG116">
        <v>9.7917441635413777E-5</v>
      </c>
      <c r="AH116">
        <v>1.7404563181566991E-4</v>
      </c>
      <c r="AI116">
        <v>2.0338715311989702E-4</v>
      </c>
      <c r="AJ116">
        <v>3.5755755967213426E-4</v>
      </c>
      <c r="AK116">
        <v>4.3073074196990548E-4</v>
      </c>
      <c r="AL116">
        <v>1.1059629985943687E-3</v>
      </c>
      <c r="AM116">
        <v>9.9358925332897606E-5</v>
      </c>
      <c r="AN116">
        <v>3.3218473435861681E-5</v>
      </c>
      <c r="AO116">
        <v>4.4502831691561797E-4</v>
      </c>
      <c r="AP116">
        <v>1.0502448083791865E-4</v>
      </c>
      <c r="AQ116">
        <v>3.6032179046405471E-4</v>
      </c>
      <c r="AR116">
        <v>6.9727468777838845E-5</v>
      </c>
      <c r="AS116">
        <v>1.2994801314258794E-4</v>
      </c>
      <c r="AT116">
        <v>3.1828662179427076E-5</v>
      </c>
      <c r="AU116">
        <v>2.005416809305535E-4</v>
      </c>
      <c r="AV116">
        <v>1.0501887877607459E-4</v>
      </c>
      <c r="AW116">
        <v>5.2954040788484699E-5</v>
      </c>
      <c r="AX116">
        <v>2.752936290765122E-4</v>
      </c>
      <c r="AY116">
        <v>1.8110643119141696E-4</v>
      </c>
      <c r="AZ116">
        <v>3.9894672862165536E-5</v>
      </c>
      <c r="BA116">
        <v>3.6280069456036548E-4</v>
      </c>
      <c r="BB116">
        <v>7.574299485172965E-5</v>
      </c>
      <c r="BC116">
        <v>4.3780999493754635E-4</v>
      </c>
      <c r="BD116">
        <v>1.7219948622815252E-4</v>
      </c>
      <c r="BE116">
        <v>1.003144271419478E-4</v>
      </c>
      <c r="BF116">
        <v>1.1636155325920378E-4</v>
      </c>
      <c r="BG116">
        <v>1.2560852487139272E-4</v>
      </c>
      <c r="BH116">
        <v>3.0187934424355479E-4</v>
      </c>
      <c r="BI116">
        <v>2.4985374335803156E-4</v>
      </c>
      <c r="BJ116">
        <v>3.6707132242686548E-5</v>
      </c>
      <c r="BK116">
        <v>5.2959220329504362E-4</v>
      </c>
      <c r="BL116">
        <v>1.1692476885532772E-4</v>
      </c>
      <c r="BM116">
        <v>2.0669632373715118E-4</v>
      </c>
      <c r="BN116">
        <v>1.627858818421957E-3</v>
      </c>
      <c r="BO116">
        <v>4.3678051019969862E-3</v>
      </c>
      <c r="BP116">
        <v>5.7387541069811858E-4</v>
      </c>
      <c r="BQ116">
        <v>8.0809207978500375E-4</v>
      </c>
      <c r="BR116">
        <v>1.2984219816928359E-3</v>
      </c>
      <c r="BS116">
        <v>9.4893176858648837E-4</v>
      </c>
      <c r="BT116">
        <v>7.9796173356006688E-4</v>
      </c>
      <c r="BU116">
        <v>4.2311704727287998E-4</v>
      </c>
      <c r="BV116">
        <v>6.9292209638923546E-3</v>
      </c>
      <c r="BW116">
        <v>8.3822727000888164E-3</v>
      </c>
      <c r="BX116">
        <v>5.2209050337303515E-3</v>
      </c>
      <c r="BY116">
        <v>2.3235603949736054E-4</v>
      </c>
      <c r="BZ116">
        <v>1.7719026207274459E-3</v>
      </c>
      <c r="CA116">
        <v>3.0065706120523824E-3</v>
      </c>
      <c r="CB116">
        <v>2.3916054489054103E-4</v>
      </c>
      <c r="CC116">
        <v>6.5322691694015794E-4</v>
      </c>
      <c r="CD116">
        <v>3.8043888883815301E-4</v>
      </c>
      <c r="CE116">
        <v>1.3080219812279905E-3</v>
      </c>
      <c r="CF116">
        <v>2.1785864103807348E-3</v>
      </c>
      <c r="CG116">
        <v>1.5524537713300197E-3</v>
      </c>
      <c r="CH116">
        <v>3.9205818160326252E-4</v>
      </c>
      <c r="CI116">
        <v>3.4410137983737551E-4</v>
      </c>
      <c r="CJ116">
        <v>1.8393999588193226E-3</v>
      </c>
      <c r="CK116">
        <v>3.6735219437135352E-3</v>
      </c>
      <c r="CL116">
        <v>7.5213583630988377E-7</v>
      </c>
      <c r="CM116">
        <v>6.72287552849774E-3</v>
      </c>
      <c r="CN116">
        <v>7.2093660870695586E-4</v>
      </c>
      <c r="CO116">
        <v>2.4553516777938043E-3</v>
      </c>
      <c r="CP116">
        <v>2.3526845887321618E-3</v>
      </c>
      <c r="CQ116">
        <v>0</v>
      </c>
      <c r="CR116">
        <v>0</v>
      </c>
      <c r="CS116">
        <v>6.5387056241228633E-3</v>
      </c>
      <c r="CT116">
        <v>1.2336911642342891E-2</v>
      </c>
      <c r="CU116">
        <v>5.9183497194678419E-3</v>
      </c>
      <c r="CV116">
        <v>4.8158130150817132E-3</v>
      </c>
      <c r="CW116">
        <v>9.742667653556766E-3</v>
      </c>
      <c r="CX116">
        <v>1.00975158088103E-3</v>
      </c>
      <c r="CY116">
        <v>4.8615315119379485E-5</v>
      </c>
      <c r="CZ116">
        <v>5.8397433325957729E-4</v>
      </c>
      <c r="DA116">
        <v>8.370099079716846E-6</v>
      </c>
      <c r="DB116">
        <v>9.8101572264539471E-4</v>
      </c>
      <c r="DC116">
        <v>4.6289287789657079E-5</v>
      </c>
      <c r="DD116">
        <v>1.6471671260004503E-4</v>
      </c>
      <c r="DE116">
        <v>1.7995072984404314E-5</v>
      </c>
      <c r="DF116">
        <v>1.5675739489841192E-3</v>
      </c>
      <c r="DG116">
        <v>1.3251520405492369E-3</v>
      </c>
      <c r="DH116">
        <v>5.5537638006521997E-5</v>
      </c>
      <c r="DI116">
        <v>8.5379923625218907E-4</v>
      </c>
      <c r="DJ116">
        <v>2.087969026307764E-3</v>
      </c>
      <c r="DK116">
        <v>4.5586173899854162E-4</v>
      </c>
      <c r="DL116">
        <v>1.0001155954221943</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I134"/>
  <sheetViews>
    <sheetView showGridLines="0" tabSelected="1" zoomScale="90" zoomScaleNormal="90" workbookViewId="0">
      <pane xSplit="4" ySplit="4" topLeftCell="K79" activePane="bottomRight" state="frozen"/>
      <selection pane="topRight" activeCell="D1" sqref="D1"/>
      <selection pane="bottomLeft" activeCell="A5" sqref="A5"/>
      <selection pane="bottomRight" activeCell="X128" sqref="X128"/>
    </sheetView>
  </sheetViews>
  <sheetFormatPr defaultRowHeight="14.6" x14ac:dyDescent="0.4"/>
  <cols>
    <col min="1" max="1" width="5" customWidth="1"/>
    <col min="2" max="3" width="6" customWidth="1"/>
    <col min="4" max="4" width="54.15234375" customWidth="1"/>
    <col min="5" max="11" width="9" customWidth="1"/>
    <col min="12" max="27" width="11" customWidth="1"/>
    <col min="28" max="28" width="10.61328125" customWidth="1"/>
    <col min="29" max="31" width="11" customWidth="1"/>
    <col min="32" max="33" width="9" customWidth="1"/>
    <col min="34" max="35" width="10.4609375" customWidth="1"/>
    <col min="36" max="36" width="10.23046875" customWidth="1"/>
    <col min="37" max="47" width="12.4609375" customWidth="1"/>
    <col min="48" max="53" width="11" customWidth="1"/>
    <col min="54" max="55" width="14.23046875" customWidth="1"/>
    <col min="56" max="56" width="12.3828125" customWidth="1"/>
    <col min="59" max="59" width="10.84375" bestFit="1" customWidth="1"/>
  </cols>
  <sheetData>
    <row r="1" spans="1:59" ht="20.05" customHeight="1" x14ac:dyDescent="0.4">
      <c r="A1" s="251" t="s">
        <v>546</v>
      </c>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18"/>
      <c r="AY1" s="218"/>
      <c r="AZ1" s="218"/>
      <c r="BA1" s="218"/>
      <c r="BB1" s="218"/>
      <c r="BC1" s="218"/>
    </row>
    <row r="2" spans="1:59" ht="14.05" customHeight="1" x14ac:dyDescent="0.4">
      <c r="A2" s="256" t="s">
        <v>547</v>
      </c>
      <c r="B2" s="230"/>
      <c r="C2" s="230"/>
      <c r="D2" s="230"/>
      <c r="E2" s="255" t="s">
        <v>548</v>
      </c>
      <c r="F2" s="230"/>
      <c r="G2" s="230"/>
      <c r="H2" s="230"/>
      <c r="I2" s="230"/>
      <c r="J2" s="230"/>
      <c r="K2" s="230"/>
      <c r="L2" s="253" t="s">
        <v>549</v>
      </c>
      <c r="M2" s="230"/>
      <c r="N2" s="230"/>
      <c r="O2" s="230"/>
      <c r="P2" s="230"/>
      <c r="Q2" s="230"/>
      <c r="R2" s="230"/>
      <c r="S2" s="230"/>
      <c r="T2" s="258" t="s">
        <v>550</v>
      </c>
      <c r="U2" s="230"/>
      <c r="V2" s="230"/>
      <c r="W2" s="230"/>
      <c r="X2" s="230"/>
      <c r="Y2" s="230"/>
      <c r="Z2" s="230"/>
      <c r="AA2" s="230"/>
      <c r="AB2" s="230"/>
      <c r="AC2" s="255" t="s">
        <v>551</v>
      </c>
      <c r="AD2" s="230"/>
      <c r="AE2" s="230"/>
      <c r="AF2" s="230"/>
      <c r="AG2" s="230"/>
      <c r="AH2" s="250" t="s">
        <v>552</v>
      </c>
      <c r="AI2" s="250"/>
      <c r="AJ2" s="230"/>
      <c r="AK2" s="257" t="s">
        <v>553</v>
      </c>
      <c r="AL2" s="230"/>
      <c r="AM2" s="230"/>
      <c r="AN2" s="230"/>
      <c r="AO2" s="230"/>
      <c r="AP2" s="230"/>
      <c r="AQ2" s="230"/>
      <c r="AR2" s="230"/>
      <c r="AS2" s="230"/>
      <c r="AT2" s="230"/>
      <c r="AU2" s="230"/>
      <c r="AV2" s="254" t="s">
        <v>554</v>
      </c>
      <c r="AW2" s="230"/>
      <c r="AX2" s="250" t="s">
        <v>403</v>
      </c>
      <c r="AY2" s="230"/>
      <c r="AZ2" s="230"/>
      <c r="BA2" s="230"/>
      <c r="BB2" s="260" t="s">
        <v>626</v>
      </c>
      <c r="BC2" s="260"/>
    </row>
    <row r="3" spans="1:59" ht="52" customHeight="1" x14ac:dyDescent="0.4">
      <c r="A3" s="89" t="s">
        <v>444</v>
      </c>
      <c r="B3" s="89" t="s">
        <v>555</v>
      </c>
      <c r="C3" s="89" t="s">
        <v>556</v>
      </c>
      <c r="D3" s="89" t="s">
        <v>12</v>
      </c>
      <c r="E3" s="90" t="s">
        <v>452</v>
      </c>
      <c r="F3" s="90" t="s">
        <v>557</v>
      </c>
      <c r="G3" s="90" t="s">
        <v>558</v>
      </c>
      <c r="H3" s="90" t="s">
        <v>559</v>
      </c>
      <c r="I3" s="90" t="s">
        <v>560</v>
      </c>
      <c r="J3" s="90" t="s">
        <v>561</v>
      </c>
      <c r="K3" s="90" t="s">
        <v>562</v>
      </c>
      <c r="L3" s="91" t="s">
        <v>510</v>
      </c>
      <c r="M3" s="91" t="s">
        <v>511</v>
      </c>
      <c r="N3" s="91" t="s">
        <v>512</v>
      </c>
      <c r="O3" s="91" t="s">
        <v>513</v>
      </c>
      <c r="P3" s="91" t="s">
        <v>514</v>
      </c>
      <c r="Q3" s="91" t="s">
        <v>563</v>
      </c>
      <c r="R3" s="91" t="s">
        <v>516</v>
      </c>
      <c r="S3" s="91" t="s">
        <v>564</v>
      </c>
      <c r="T3" s="92" t="s">
        <v>510</v>
      </c>
      <c r="U3" s="92" t="s">
        <v>511</v>
      </c>
      <c r="V3" s="92" t="s">
        <v>512</v>
      </c>
      <c r="W3" s="92" t="s">
        <v>513</v>
      </c>
      <c r="X3" s="92" t="s">
        <v>514</v>
      </c>
      <c r="Y3" s="92" t="s">
        <v>563</v>
      </c>
      <c r="Z3" s="92" t="s">
        <v>516</v>
      </c>
      <c r="AA3" s="92" t="s">
        <v>565</v>
      </c>
      <c r="AB3" s="92" t="s">
        <v>566</v>
      </c>
      <c r="AC3" s="90" t="s">
        <v>567</v>
      </c>
      <c r="AD3" s="90" t="s">
        <v>568</v>
      </c>
      <c r="AE3" s="90" t="s">
        <v>569</v>
      </c>
      <c r="AF3" s="90" t="s">
        <v>570</v>
      </c>
      <c r="AG3" s="90" t="s">
        <v>571</v>
      </c>
      <c r="AH3" s="93" t="s">
        <v>572</v>
      </c>
      <c r="AI3" s="93" t="s">
        <v>628</v>
      </c>
      <c r="AJ3" s="93" t="s">
        <v>573</v>
      </c>
      <c r="AK3" s="252" t="s">
        <v>522</v>
      </c>
      <c r="AL3" s="230"/>
      <c r="AM3" s="252" t="s">
        <v>390</v>
      </c>
      <c r="AN3" s="230"/>
      <c r="AO3" s="252" t="s">
        <v>525</v>
      </c>
      <c r="AP3" s="230"/>
      <c r="AQ3" s="252" t="s">
        <v>527</v>
      </c>
      <c r="AR3" s="230"/>
      <c r="AS3" s="94" t="s">
        <v>529</v>
      </c>
      <c r="AT3" s="259" t="s">
        <v>531</v>
      </c>
      <c r="AU3" s="230"/>
      <c r="AV3" s="90" t="s">
        <v>574</v>
      </c>
      <c r="AW3" s="90" t="s">
        <v>575</v>
      </c>
      <c r="AX3" s="93" t="s">
        <v>576</v>
      </c>
      <c r="AY3" s="93" t="s">
        <v>577</v>
      </c>
      <c r="AZ3" s="93" t="s">
        <v>636</v>
      </c>
      <c r="BA3" s="93" t="s">
        <v>578</v>
      </c>
      <c r="BB3" s="208" t="s">
        <v>625</v>
      </c>
      <c r="BC3" s="208" t="s">
        <v>627</v>
      </c>
    </row>
    <row r="4" spans="1:59" ht="17.25" customHeight="1" x14ac:dyDescent="0.4">
      <c r="A4" s="89"/>
      <c r="B4" s="89"/>
      <c r="C4" s="89"/>
      <c r="D4" s="89"/>
      <c r="E4" s="90"/>
      <c r="F4" s="90"/>
      <c r="G4" s="90"/>
      <c r="H4" s="90"/>
      <c r="I4" s="90"/>
      <c r="J4" s="90"/>
      <c r="K4" s="90"/>
      <c r="L4" s="91"/>
      <c r="M4" s="91"/>
      <c r="N4" s="91"/>
      <c r="O4" s="91"/>
      <c r="P4" s="91"/>
      <c r="Q4" s="91"/>
      <c r="R4" s="91"/>
      <c r="S4" s="91"/>
      <c r="T4" s="92"/>
      <c r="U4" s="92"/>
      <c r="V4" s="92"/>
      <c r="W4" s="92"/>
      <c r="X4" s="92"/>
      <c r="Y4" s="92"/>
      <c r="Z4" s="92"/>
      <c r="AA4" s="92"/>
      <c r="AB4" s="92"/>
      <c r="AC4" s="90"/>
      <c r="AD4" s="90"/>
      <c r="AE4" s="90"/>
      <c r="AF4" s="90"/>
      <c r="AG4" s="90"/>
      <c r="AH4" s="93"/>
      <c r="AI4" s="93"/>
      <c r="AJ4" s="93"/>
      <c r="AK4" s="94" t="s">
        <v>579</v>
      </c>
      <c r="AL4" s="94" t="s">
        <v>580</v>
      </c>
      <c r="AM4" s="94" t="s">
        <v>581</v>
      </c>
      <c r="AN4" s="94" t="s">
        <v>582</v>
      </c>
      <c r="AO4" s="94" t="s">
        <v>583</v>
      </c>
      <c r="AP4" s="95" t="s">
        <v>584</v>
      </c>
      <c r="AQ4" s="94" t="s">
        <v>585</v>
      </c>
      <c r="AR4" s="94" t="s">
        <v>586</v>
      </c>
      <c r="AS4" s="95" t="s">
        <v>587</v>
      </c>
      <c r="AT4" s="95" t="s">
        <v>588</v>
      </c>
      <c r="AU4" s="95" t="s">
        <v>589</v>
      </c>
      <c r="AV4" s="90"/>
      <c r="AW4" s="90"/>
      <c r="AX4" s="93"/>
      <c r="AY4" s="93"/>
      <c r="AZ4" s="93"/>
      <c r="BA4" s="93"/>
      <c r="BB4" s="207"/>
      <c r="BC4" s="207"/>
    </row>
    <row r="5" spans="1:59" x14ac:dyDescent="0.4">
      <c r="A5" s="142">
        <v>1</v>
      </c>
      <c r="B5" s="142">
        <f>INDEX(Industries!$D:$D,MATCH($A5,Industries!$A:$A,0))</f>
        <v>1</v>
      </c>
      <c r="C5" s="162" t="str">
        <f>Industries!N2</f>
        <v>A</v>
      </c>
      <c r="D5" s="142" t="str">
        <f>Industries!C2</f>
        <v>Sheep, grains, beef and dairy cattle</v>
      </c>
      <c r="E5" s="143">
        <f>-Industries!K2</f>
        <v>-0.15</v>
      </c>
      <c r="F5" s="143">
        <f>Industries!L2</f>
        <v>0.45378776785278468</v>
      </c>
      <c r="G5" s="144">
        <f>E5*F5*'Base Table 5'!ED4</f>
        <v>-2.6028793517570786E-2</v>
      </c>
      <c r="H5" s="145">
        <f t="array" ref="H5">MMULT('Price L_T'!B2:DL2,$G$5:$G$119)</f>
        <v>-8.6321592853440932E-2</v>
      </c>
      <c r="I5" s="144">
        <f>INDEX('Scenario Parameters'!$J:$J,MATCH($B5,'Scenario Parameters'!$A:$A,0))</f>
        <v>0.05</v>
      </c>
      <c r="J5" s="144">
        <f>INDEX('Scenario Parameters'!$K:$K,MATCH($B5,'Scenario Parameters'!$A:$A,0))</f>
        <v>0</v>
      </c>
      <c r="K5" s="143">
        <f>INDEX('Scenario Parameters'!$L:$L,MATCH($B5,'Scenario Parameters'!$A:$A,0))</f>
        <v>0</v>
      </c>
      <c r="L5" s="146">
        <f>'Base Table 5'!DQ4</f>
        <v>355.01069999999999</v>
      </c>
      <c r="M5" s="146">
        <f>'Base Table 5'!DR4</f>
        <v>28.335100000000001</v>
      </c>
      <c r="N5" s="146">
        <f>'Base Table 5'!DS4</f>
        <v>3607.2873</v>
      </c>
      <c r="O5" s="146">
        <f>'Base Table 5'!DT4</f>
        <v>57.950499999999998</v>
      </c>
      <c r="P5" s="146">
        <f>'Base Table 5'!DU4</f>
        <v>370.05880000000002</v>
      </c>
      <c r="Q5" s="146">
        <f>'Base Table 5'!DV4</f>
        <v>-948.59190000000001</v>
      </c>
      <c r="R5" s="146">
        <f>'Base Table 5'!DW4</f>
        <v>17843.473999999998</v>
      </c>
      <c r="S5" s="147">
        <f t="shared" ref="S5:S36" si="0">SUM(L5:R5)</f>
        <v>21313.5245</v>
      </c>
      <c r="T5" s="146">
        <f ca="1">L5*(1+K5)*(1+H5)*(1/(1+(H5*I5)))*('Income Distribution'!$C$50/(1+EXP(-J5*'Income Distribution'!$C$50/('Income Distribution'!$C$50-1)*('Scenario Parameters'!$C$57)+LN('Income Distribution'!$C$50-1))))</f>
        <v>325.77166735762648</v>
      </c>
      <c r="U5" s="146">
        <f ca="1">M5*(1+K5)*(1+H5)*(1+'Scenario Parameters'!$C$62)</f>
        <v>40.215801777517996</v>
      </c>
      <c r="V5" s="146">
        <f>N5*(1+$K5)*(1+$H5)*(1+'Scenario Parameters'!$C$63)</f>
        <v>3725.0370096328129</v>
      </c>
      <c r="W5" s="146">
        <f>O5*(1+$K5)*(1+$H5)*(1+'Scenario Parameters'!$C$63)</f>
        <v>59.842130463721688</v>
      </c>
      <c r="X5" s="146">
        <f>P5*(1+$K5)*(1+$H5)*(1+'Scenario Parameters'!$C$63)</f>
        <v>382.13832475730658</v>
      </c>
      <c r="Y5" s="146">
        <f>Q5</f>
        <v>-948.59190000000001</v>
      </c>
      <c r="Z5" s="146">
        <f t="shared" ref="Z5:Z36" si="1">R5*(1+K5)*(1+H5)*(1+(-H5*I5))</f>
        <v>16373.562798541449</v>
      </c>
      <c r="AA5" s="147">
        <f t="shared" ref="AA5:AA36" ca="1" si="2">SUM(T5:Z5)</f>
        <v>19957.975832530436</v>
      </c>
      <c r="AB5" s="147">
        <f t="shared" ref="AB5:AB36" ca="1" si="3">AA5/(1+H5)</f>
        <v>21843.545471168243</v>
      </c>
      <c r="AC5" s="146">
        <f>'Base Table 5'!DY4</f>
        <v>55727.999900000024</v>
      </c>
      <c r="AD5" s="148">
        <f t="array" aca="1" ref="AD5" ca="1">MMULT('Leontief L'!$B2:$DL2,'Projection Engine'!$AA$5:$AA$119)</f>
        <v>55808.882312576949</v>
      </c>
      <c r="AE5" s="148">
        <f t="array" aca="1" ref="AE5" ca="1">MMULT('Leontief L'!$B2:$DL2,$AB$5:$AB$119)</f>
        <v>61052.704091484949</v>
      </c>
      <c r="AF5" s="143">
        <f t="shared" ref="AF5:AF36" ca="1" si="4">IF(AC5=0,0,AD5/AC5-1)</f>
        <v>1.4513783505969435E-3</v>
      </c>
      <c r="AG5" s="143">
        <f t="shared" ref="AG5:AG36" ca="1" si="5">IF(AC5=0,0,AE5/AC5-1)</f>
        <v>9.5548094333902656E-2</v>
      </c>
      <c r="AH5" s="143">
        <f>INDEX('Scenario Parameters'!$C:$C,MATCH($B5,'Scenario Parameters'!$A:$A,0))</f>
        <v>0.15</v>
      </c>
      <c r="AI5" s="143">
        <f t="shared" ref="AI5:AI36" ca="1" si="6">(1-AH5)*(1+AG5)-1</f>
        <v>-6.878411981618282E-2</v>
      </c>
      <c r="AJ5" s="143">
        <f>INDEX('Scenario Parameters'!$H:$H,MATCH($B5,'Scenario Parameters'!$A:$A,0))*-E5</f>
        <v>1.7369888999492891E-2</v>
      </c>
      <c r="AK5" s="146">
        <f>INDEX('Base Table 5'!$124:$124,1,$A5+4)</f>
        <v>3787</v>
      </c>
      <c r="AL5" s="146">
        <f t="shared" ref="AL5:AL36" ca="1" si="7">AK5*(1-AH5)*(1+AJ5)*(1+AG5)</f>
        <v>3587.7697043407225</v>
      </c>
      <c r="AM5" s="146">
        <f>INDEX('Base Table 5'!$125:$125,1,$A5+4)</f>
        <v>16700</v>
      </c>
      <c r="AN5" s="146">
        <f ca="1">(AC5-INDEX('Base Table 5'!$122:$122,1,$A5+4))*(1+AF5)-AL5-AP5-AR5-AS5*(1+AF5)-AU5</f>
        <v>18615.528763361377</v>
      </c>
      <c r="AO5" s="146">
        <f>INDEX('Base Table 5'!$126:$126,1,$A5+4)</f>
        <v>871.88009999999997</v>
      </c>
      <c r="AP5" s="146">
        <f t="shared" ref="AP5:AP36" ca="1" si="8">AO5*(1+AF5)</f>
        <v>873.14552790145626</v>
      </c>
      <c r="AQ5" s="146">
        <f>INDEX('Base Table 5'!$127:$127,1,$A5+4)</f>
        <v>823</v>
      </c>
      <c r="AR5" s="146">
        <f t="shared" ref="AR5:AR36" ca="1" si="9">AQ5*(1+AF5)</f>
        <v>824.1944843825413</v>
      </c>
      <c r="AS5" s="146">
        <f>INDEX('Base Table 5'!$128:$128,1,$A5+4)</f>
        <v>0</v>
      </c>
      <c r="AT5" s="146">
        <f>INDEX('Base Table 5'!$129:$129,1,$A5+4)</f>
        <v>4525.9452000000001</v>
      </c>
      <c r="AU5" s="146">
        <f ca="1">AT5*(1+AF5)*(1+H5)*'Scenario Parameters'!$C$67</f>
        <v>2845.9500795915055</v>
      </c>
      <c r="AV5" s="146">
        <f t="shared" ref="AV5:AV36" si="10">AK5+AM5+AO5+AQ5+AS5+AT5</f>
        <v>26707.825299999997</v>
      </c>
      <c r="AW5" s="146">
        <f t="shared" ref="AW5:AW36" ca="1" si="11">AL5+AN5+AP5+AR5+AS5*(1+AF5)+AU5</f>
        <v>26746.588559577602</v>
      </c>
      <c r="AX5" s="143">
        <f>E5*'Base Table 5'!ED4</f>
        <v>-5.7358958000857586E-2</v>
      </c>
      <c r="AY5" s="143">
        <f t="array" ref="AY5">MMULT('Price L_T'!B2:DL2,$AX$5:$AX$119)</f>
        <v>-0.22117170649479459</v>
      </c>
      <c r="AZ5" s="143">
        <f t="shared" ref="AZ5:AZ36" si="12">1+H5</f>
        <v>0.91367840714655912</v>
      </c>
      <c r="BA5" s="146">
        <f t="shared" ref="BA5:BA36" si="13">-AY5*S5</f>
        <v>4713.9485850836136</v>
      </c>
      <c r="BB5" s="146">
        <f ca="1">L5*(1+H5)*(1/(1+(H5*I5)))*(1+'Scenario Parameters'!$C$57*J5)</f>
        <v>325.77166735762648</v>
      </c>
      <c r="BC5" s="209">
        <f>L5*(1+K5)*(1+H5)*(1/(1+(H5*I5))-1)</f>
        <v>1.4060564616415534</v>
      </c>
      <c r="BG5" s="54"/>
    </row>
    <row r="6" spans="1:59" x14ac:dyDescent="0.4">
      <c r="A6" s="149">
        <v>2</v>
      </c>
      <c r="B6" s="149">
        <f>INDEX(Industries!$D:$D,MATCH($A6,Industries!$A:$A,0))</f>
        <v>1</v>
      </c>
      <c r="C6" s="163" t="str">
        <f>Industries!N3</f>
        <v>A</v>
      </c>
      <c r="D6" s="149" t="str">
        <f>Industries!C3</f>
        <v>Poultry and other livestock</v>
      </c>
      <c r="E6" s="150">
        <f>-Industries!K3</f>
        <v>-0.15</v>
      </c>
      <c r="F6" s="150">
        <f>Industries!L3</f>
        <v>0.45890353805073431</v>
      </c>
      <c r="G6" s="151">
        <f>E6*F6*'Base Table 5'!ED5</f>
        <v>-3.4947268559567583E-2</v>
      </c>
      <c r="H6" s="151">
        <f t="array" ref="H6">MMULT('Price L_T'!B3:DL3,$G$5:$G$119)</f>
        <v>-8.1249909612593291E-2</v>
      </c>
      <c r="I6" s="151">
        <f>INDEX('Scenario Parameters'!$J:$J,MATCH($B6,'Scenario Parameters'!$A:$A,0))</f>
        <v>0.05</v>
      </c>
      <c r="J6" s="151">
        <f>INDEX('Scenario Parameters'!$K:$K,MATCH($B6,'Scenario Parameters'!$A:$A,0))</f>
        <v>0</v>
      </c>
      <c r="K6" s="150">
        <f>INDEX('Scenario Parameters'!$L:$L,MATCH($B6,'Scenario Parameters'!$A:$A,0))</f>
        <v>0</v>
      </c>
      <c r="L6" s="152">
        <f>'Base Table 5'!DQ5</f>
        <v>1158.7046</v>
      </c>
      <c r="M6" s="152">
        <f>'Base Table 5'!DR5</f>
        <v>1.3385</v>
      </c>
      <c r="N6" s="152">
        <f>'Base Table 5'!DS5</f>
        <v>1447.9547</v>
      </c>
      <c r="O6" s="152">
        <f>'Base Table 5'!DT5</f>
        <v>1.4763999999999999</v>
      </c>
      <c r="P6" s="152">
        <f>'Base Table 5'!DU5</f>
        <v>7.3920000000000003</v>
      </c>
      <c r="Q6" s="152">
        <f>'Base Table 5'!DV5</f>
        <v>33.825200000000002</v>
      </c>
      <c r="R6" s="152">
        <f>'Base Table 5'!DW5</f>
        <v>321.90320000000003</v>
      </c>
      <c r="S6" s="153">
        <f t="shared" si="0"/>
        <v>2972.5946000000004</v>
      </c>
      <c r="T6" s="152">
        <f ca="1">L6*(1+K6)*(1+H6)*(1/(1+(H6*I6)))*('Income Distribution'!$C$50/(1+EXP(-J6*'Income Distribution'!$C$50/('Income Distribution'!$C$50-1)*('Scenario Parameters'!$C$57)+LN('Income Distribution'!$C$50-1))))</f>
        <v>1068.902367017547</v>
      </c>
      <c r="U6" s="152">
        <f ca="1">M6*(1+K6)*(1+H6)*(1+'Scenario Parameters'!$C$62)</f>
        <v>1.9102683968487646</v>
      </c>
      <c r="V6" s="152">
        <f>N6*(1+$K6)*(1+$H6)*(1+'Scenario Parameters'!$C$63)</f>
        <v>1503.5188161618878</v>
      </c>
      <c r="W6" s="152">
        <f>O6*(1+$K6)*(1+$H6)*(1+'Scenario Parameters'!$C$63)</f>
        <v>1.5330556820468286</v>
      </c>
      <c r="X6" s="152">
        <f>P6*(1+$K6)*(1+$H6)*(1+'Scenario Parameters'!$C$63)</f>
        <v>7.6756621523233255</v>
      </c>
      <c r="Y6" s="152">
        <f t="shared" ref="Y6:Y69" si="14">Q6</f>
        <v>33.825200000000002</v>
      </c>
      <c r="Z6" s="152">
        <f t="shared" si="1"/>
        <v>296.95007142291303</v>
      </c>
      <c r="AA6" s="153">
        <f t="shared" ca="1" si="2"/>
        <v>2914.3154408335668</v>
      </c>
      <c r="AB6" s="153">
        <f t="shared" ca="1" si="3"/>
        <v>3172.0437051654553</v>
      </c>
      <c r="AC6" s="152">
        <f>'Base Table 5'!DY5</f>
        <v>11959.999799999998</v>
      </c>
      <c r="AD6" s="152">
        <f t="array" aca="1" ref="AD6" ca="1">MMULT('Leontief L'!$B3:$DL3,'Projection Engine'!$AA$5:$AA$119)</f>
        <v>12698.718850124025</v>
      </c>
      <c r="AE6" s="152">
        <f t="array" aca="1" ref="AE6" ca="1">MMULT('Leontief L'!$B3:$DL3,$AB$5:$AB$119)</f>
        <v>13842.782957083427</v>
      </c>
      <c r="AF6" s="150">
        <f t="shared" ca="1" si="4"/>
        <v>6.1765807899430536E-2</v>
      </c>
      <c r="AG6" s="150">
        <f t="shared" ca="1" si="5"/>
        <v>0.15742334352576082</v>
      </c>
      <c r="AH6" s="150">
        <f>INDEX('Scenario Parameters'!$C:$C,MATCH($B6,'Scenario Parameters'!$A:$A,0))</f>
        <v>0.15</v>
      </c>
      <c r="AI6" s="150">
        <f t="shared" ca="1" si="6"/>
        <v>-1.6190158003103305E-2</v>
      </c>
      <c r="AJ6" s="150">
        <f>INDEX('Scenario Parameters'!$H:$H,MATCH($B6,'Scenario Parameters'!$A:$A,0))*-E6</f>
        <v>1.7369888999492891E-2</v>
      </c>
      <c r="AK6" s="152">
        <f>INDEX('Base Table 5'!$124:$124,1,$A6+4)</f>
        <v>985</v>
      </c>
      <c r="AL6" s="152">
        <f t="shared" ca="1" si="7"/>
        <v>985.88503210275644</v>
      </c>
      <c r="AM6" s="152">
        <f>INDEX('Base Table 5'!$125:$125,1,$A6+4)</f>
        <v>5007</v>
      </c>
      <c r="AN6" s="152">
        <f ca="1">(AC6-INDEX('Base Table 5'!$122:$122,1,$A6+4))*(1+AF6)-AL6-AP6-AR6-AS6*(1+AF6)-AU6</f>
        <v>5606.2492998908947</v>
      </c>
      <c r="AO6" s="152">
        <f>INDEX('Base Table 5'!$126:$126,1,$A6+4)</f>
        <v>117.577</v>
      </c>
      <c r="AP6" s="152">
        <f t="shared" ca="1" si="8"/>
        <v>124.83923839539135</v>
      </c>
      <c r="AQ6" s="152">
        <f>INDEX('Base Table 5'!$127:$127,1,$A6+4)</f>
        <v>80</v>
      </c>
      <c r="AR6" s="152">
        <f t="shared" ca="1" si="9"/>
        <v>84.941264631954439</v>
      </c>
      <c r="AS6" s="152">
        <f>INDEX('Base Table 5'!$128:$128,1,$A6+4)</f>
        <v>0</v>
      </c>
      <c r="AT6" s="152">
        <f>INDEX('Base Table 5'!$129:$129,1,$A6+4)</f>
        <v>587.7423</v>
      </c>
      <c r="AU6" s="152">
        <f ca="1">AT6*(1+AF6)*(1+H6)*'Scenario Parameters'!$C$67</f>
        <v>394.01053605302167</v>
      </c>
      <c r="AV6" s="152">
        <f t="shared" si="10"/>
        <v>6777.3193000000001</v>
      </c>
      <c r="AW6" s="152">
        <f t="shared" ca="1" si="11"/>
        <v>7195.9253710740186</v>
      </c>
      <c r="AX6" s="150">
        <f>E6*'Base Table 5'!ED5</f>
        <v>-7.6153844243632682E-2</v>
      </c>
      <c r="AY6" s="150">
        <f t="array" ref="AY6">MMULT('Price L_T'!B3:DL3,$AX$5:$AX$119)</f>
        <v>-0.202573802930401</v>
      </c>
      <c r="AZ6" s="150">
        <f t="shared" si="12"/>
        <v>0.91875009038740674</v>
      </c>
      <c r="BA6" s="152">
        <f t="shared" si="13"/>
        <v>602.16979269237424</v>
      </c>
      <c r="BB6" s="152">
        <f ca="1">L6*(1+H6)*(1/(1+(H6*I6)))*(1+'Scenario Parameters'!$C$57*J6)</f>
        <v>1068.902367017547</v>
      </c>
      <c r="BC6" s="152">
        <f t="shared" ref="BC6:BC69" si="15">L6*(1+K6)*(1+H6)*(1/(1+(H6*I6))-1)</f>
        <v>4.3424110352431171</v>
      </c>
    </row>
    <row r="7" spans="1:59" x14ac:dyDescent="0.4">
      <c r="A7" s="142">
        <v>3</v>
      </c>
      <c r="B7" s="142">
        <f>INDEX(Industries!$D:$D,MATCH($A7,Industries!$A:$A,0))</f>
        <v>1</v>
      </c>
      <c r="C7" s="162" t="str">
        <f>Industries!N4</f>
        <v>A</v>
      </c>
      <c r="D7" s="142" t="str">
        <f>Industries!C4</f>
        <v>Other agriculture</v>
      </c>
      <c r="E7" s="143">
        <f>-Industries!K4</f>
        <v>-0.15</v>
      </c>
      <c r="F7" s="143">
        <f>Industries!L4</f>
        <v>0.44956606942889138</v>
      </c>
      <c r="G7" s="144">
        <f>E7*F7*'Base Table 5'!ED6</f>
        <v>-3.3028898721147108E-2</v>
      </c>
      <c r="H7" s="144">
        <f t="array" ref="H7">MMULT('Price L_T'!B4:DL4,$G$5:$G$119)</f>
        <v>-8.009227180847428E-2</v>
      </c>
      <c r="I7" s="144">
        <f>INDEX('Scenario Parameters'!$J:$J,MATCH($B7,'Scenario Parameters'!$A:$A,0))</f>
        <v>0.05</v>
      </c>
      <c r="J7" s="144">
        <f>INDEX('Scenario Parameters'!$K:$K,MATCH($B7,'Scenario Parameters'!$A:$A,0))</f>
        <v>0</v>
      </c>
      <c r="K7" s="143">
        <f>INDEX('Scenario Parameters'!$L:$L,MATCH($B7,'Scenario Parameters'!$A:$A,0))</f>
        <v>0</v>
      </c>
      <c r="L7" s="146">
        <f>'Base Table 5'!DQ6</f>
        <v>11196.7587</v>
      </c>
      <c r="M7" s="146">
        <f>'Base Table 5'!DR6</f>
        <v>6.0586000000000002</v>
      </c>
      <c r="N7" s="146">
        <f>'Base Table 5'!DS6</f>
        <v>1178.4002</v>
      </c>
      <c r="O7" s="146">
        <f>'Base Table 5'!DT6</f>
        <v>20.9833</v>
      </c>
      <c r="P7" s="146">
        <f>'Base Table 5'!DU6</f>
        <v>150.35169999999999</v>
      </c>
      <c r="Q7" s="146">
        <f>'Base Table 5'!DV6</f>
        <v>-496.73509999999999</v>
      </c>
      <c r="R7" s="146">
        <f>'Base Table 5'!DW6</f>
        <v>2757.6097</v>
      </c>
      <c r="S7" s="147">
        <f t="shared" si="0"/>
        <v>14813.427100000001</v>
      </c>
      <c r="T7" s="146">
        <f ca="1">L7*(1+K7)*(1+H7)*(1/(1+(H7*I7)))*('Income Distribution'!$C$50/(1+EXP(-J7*'Income Distribution'!$C$50/('Income Distribution'!$C$50-1)*('Scenario Parameters'!$C$57)+LN('Income Distribution'!$C$50-1))))</f>
        <v>10341.398162451034</v>
      </c>
      <c r="U7" s="146">
        <f ca="1">M7*(1+K7)*(1+H7)*(1+'Scenario Parameters'!$C$62)</f>
        <v>8.6575531898879952</v>
      </c>
      <c r="V7" s="146">
        <f>N7*(1+$K7)*(1+$H7)*(1+'Scenario Parameters'!$C$63)</f>
        <v>1225.1621540383821</v>
      </c>
      <c r="W7" s="146">
        <f>O7*(1+$K7)*(1+$H7)*(1+'Scenario Parameters'!$C$63)</f>
        <v>21.815971371044895</v>
      </c>
      <c r="X7" s="146">
        <f>P7*(1+$K7)*(1+$H7)*(1+'Scenario Parameters'!$C$63)</f>
        <v>156.31804257614058</v>
      </c>
      <c r="Y7" s="146">
        <f t="shared" si="14"/>
        <v>-496.73509999999999</v>
      </c>
      <c r="Z7" s="146">
        <f t="shared" si="1"/>
        <v>2546.9051637726197</v>
      </c>
      <c r="AA7" s="147">
        <f t="shared" ca="1" si="2"/>
        <v>13803.521947399109</v>
      </c>
      <c r="AB7" s="147">
        <f t="shared" ca="1" si="3"/>
        <v>15005.333170247268</v>
      </c>
      <c r="AC7" s="146">
        <f>'Base Table 5'!DY6</f>
        <v>37069.000599999985</v>
      </c>
      <c r="AD7" s="146">
        <f t="array" aca="1" ref="AD7" ca="1">MMULT('Leontief L'!$B4:$DL4,'Projection Engine'!$AA$5:$AA$119)</f>
        <v>37386.759434340056</v>
      </c>
      <c r="AE7" s="146">
        <f t="array" aca="1" ref="AE7" ca="1">MMULT('Leontief L'!$B4:$DL4,$AB$5:$AB$119)</f>
        <v>40741.67667863558</v>
      </c>
      <c r="AF7" s="143">
        <f t="shared" ca="1" si="4"/>
        <v>8.5720906740622826E-3</v>
      </c>
      <c r="AG7" s="143">
        <f t="shared" ca="1" si="5"/>
        <v>9.9076749283486087E-2</v>
      </c>
      <c r="AH7" s="143">
        <f>INDEX('Scenario Parameters'!$C:$C,MATCH($B7,'Scenario Parameters'!$A:$A,0))</f>
        <v>0.15</v>
      </c>
      <c r="AI7" s="143">
        <f t="shared" ca="1" si="6"/>
        <v>-6.5784763109036803E-2</v>
      </c>
      <c r="AJ7" s="143">
        <f>INDEX('Scenario Parameters'!$H:$H,MATCH($B7,'Scenario Parameters'!$A:$A,0))*-E7</f>
        <v>1.7369888999492891E-2</v>
      </c>
      <c r="AK7" s="146">
        <f>INDEX('Base Table 5'!$124:$124,1,$A7+4)</f>
        <v>3603</v>
      </c>
      <c r="AL7" s="146">
        <f t="shared" ca="1" si="7"/>
        <v>3424.4441540421908</v>
      </c>
      <c r="AM7" s="146">
        <f>INDEX('Base Table 5'!$125:$125,1,$A7+4)</f>
        <v>14257</v>
      </c>
      <c r="AN7" s="146">
        <f ca="1">(AC7-INDEX('Base Table 5'!$122:$122,1,$A7+4))*(1+AF7)-AL7-AP7-AR7-AS7*(1+AF7)-AU7</f>
        <v>15528.031046480812</v>
      </c>
      <c r="AO7" s="146">
        <f>INDEX('Base Table 5'!$126:$126,1,$A7+4)</f>
        <v>544.99620000000004</v>
      </c>
      <c r="AP7" s="146">
        <f t="shared" ca="1" si="8"/>
        <v>549.66795684341946</v>
      </c>
      <c r="AQ7" s="146">
        <f>INDEX('Base Table 5'!$127:$127,1,$A7+4)</f>
        <v>296</v>
      </c>
      <c r="AR7" s="146">
        <f t="shared" ca="1" si="9"/>
        <v>298.53733883952242</v>
      </c>
      <c r="AS7" s="146">
        <f>INDEX('Base Table 5'!$128:$128,1,$A7+4)</f>
        <v>0</v>
      </c>
      <c r="AT7" s="146">
        <f>INDEX('Base Table 5'!$129:$129,1,$A7+4)</f>
        <v>2532.1795999999999</v>
      </c>
      <c r="AU7" s="146">
        <f ca="1">AT7*(1+AF7)*(1+H7)*'Scenario Parameters'!$C$67</f>
        <v>1614.5090206223206</v>
      </c>
      <c r="AV7" s="146">
        <f t="shared" si="10"/>
        <v>21233.175800000001</v>
      </c>
      <c r="AW7" s="146">
        <f t="shared" ca="1" si="11"/>
        <v>21415.189516828268</v>
      </c>
      <c r="AX7" s="143">
        <f>E7*'Base Table 5'!ED6</f>
        <v>-7.3468397566358923E-2</v>
      </c>
      <c r="AY7" s="143">
        <f t="array" ref="AY7">MMULT('Price L_T'!B4:DL4,$AX$5:$AX$119)</f>
        <v>-0.20239688482520704</v>
      </c>
      <c r="AZ7" s="143">
        <f t="shared" si="12"/>
        <v>0.91990772819152578</v>
      </c>
      <c r="BA7" s="146">
        <f t="shared" si="13"/>
        <v>2998.1914986253009</v>
      </c>
      <c r="BB7" s="146">
        <f ca="1">L7*(1+H7)*(1/(1+(H7*I7)))*(1+'Scenario Parameters'!$C$57*J7)</f>
        <v>10341.398162451034</v>
      </c>
      <c r="BC7" s="146">
        <f t="shared" si="15"/>
        <v>41.413303625333334</v>
      </c>
    </row>
    <row r="8" spans="1:59" x14ac:dyDescent="0.4">
      <c r="A8" s="149">
        <v>4</v>
      </c>
      <c r="B8" s="149">
        <f>INDEX(Industries!$D:$D,MATCH($A8,Industries!$A:$A,0))</f>
        <v>1</v>
      </c>
      <c r="C8" s="163" t="str">
        <f>Industries!N5</f>
        <v>A</v>
      </c>
      <c r="D8" s="149" t="str">
        <f>Industries!C5</f>
        <v>Aquaculture</v>
      </c>
      <c r="E8" s="150">
        <f>-Industries!K5</f>
        <v>-0.15</v>
      </c>
      <c r="F8" s="150">
        <f>Industries!L5</f>
        <v>0.3849443969204448</v>
      </c>
      <c r="G8" s="151">
        <f>E8*F8*'Base Table 5'!ED7</f>
        <v>-2.0063353422627214E-2</v>
      </c>
      <c r="H8" s="151">
        <f t="array" ref="H8">MMULT('Price L_T'!B5:DL5,$G$5:$G$119)</f>
        <v>-7.5957741727408698E-2</v>
      </c>
      <c r="I8" s="151">
        <f>INDEX('Scenario Parameters'!$J:$J,MATCH($B8,'Scenario Parameters'!$A:$A,0))</f>
        <v>0.05</v>
      </c>
      <c r="J8" s="151">
        <f>INDEX('Scenario Parameters'!$K:$K,MATCH($B8,'Scenario Parameters'!$A:$A,0))</f>
        <v>0</v>
      </c>
      <c r="K8" s="150">
        <f>INDEX('Scenario Parameters'!$L:$L,MATCH($B8,'Scenario Parameters'!$A:$A,0))</f>
        <v>0</v>
      </c>
      <c r="L8" s="152">
        <f>'Base Table 5'!DQ7</f>
        <v>1177.4662000000001</v>
      </c>
      <c r="M8" s="152">
        <f>'Base Table 5'!DR7</f>
        <v>0</v>
      </c>
      <c r="N8" s="152">
        <f>'Base Table 5'!DS7</f>
        <v>8.6867000000000001</v>
      </c>
      <c r="O8" s="152">
        <f>'Base Table 5'!DT7</f>
        <v>7.9200000000000007E-2</v>
      </c>
      <c r="P8" s="152">
        <f>'Base Table 5'!DU7</f>
        <v>2.234</v>
      </c>
      <c r="Q8" s="152">
        <f>'Base Table 5'!DV7</f>
        <v>74.664100000000005</v>
      </c>
      <c r="R8" s="152">
        <f>'Base Table 5'!DW7</f>
        <v>72.5107</v>
      </c>
      <c r="S8" s="153">
        <f t="shared" si="0"/>
        <v>1335.6408999999999</v>
      </c>
      <c r="T8" s="152">
        <f ca="1">L8*(1+K8)*(1+H8)*(1/(1+(H8*I8)))*('Income Distribution'!$C$50/(1+EXP(-J8*'Income Distribution'!$C$50/('Income Distribution'!$C$50-1)*('Scenario Parameters'!$C$57)+LN('Income Distribution'!$C$50-1))))</f>
        <v>1092.1764894730538</v>
      </c>
      <c r="U8" s="152">
        <f ca="1">M8*(1+K8)*(1+H8)*(1+'Scenario Parameters'!$C$62)</f>
        <v>0</v>
      </c>
      <c r="V8" s="152">
        <f>N8*(1+$K8)*(1+$H8)*(1+'Scenario Parameters'!$C$63)</f>
        <v>9.0720023443365179</v>
      </c>
      <c r="W8" s="152">
        <f>O8*(1+$K8)*(1+$H8)*(1+'Scenario Parameters'!$C$63)</f>
        <v>8.2712950334586477E-2</v>
      </c>
      <c r="X8" s="152">
        <f>P8*(1+$K8)*(1+$H8)*(1+'Scenario Parameters'!$C$63)</f>
        <v>2.3330900384781081</v>
      </c>
      <c r="Y8" s="152">
        <f t="shared" si="14"/>
        <v>74.664100000000005</v>
      </c>
      <c r="Z8" s="152">
        <f t="shared" si="1"/>
        <v>67.25742061919037</v>
      </c>
      <c r="AA8" s="153">
        <f t="shared" ca="1" si="2"/>
        <v>1245.5858154253933</v>
      </c>
      <c r="AB8" s="153">
        <f t="shared" ca="1" si="3"/>
        <v>1347.97494841188</v>
      </c>
      <c r="AC8" s="152">
        <f>'Base Table 5'!DY7</f>
        <v>3395.9995000000004</v>
      </c>
      <c r="AD8" s="152">
        <f t="array" aca="1" ref="AD8" ca="1">MMULT('Leontief L'!$B5:$DL5,'Projection Engine'!$AA$5:$AA$119)</f>
        <v>3664.1296564345894</v>
      </c>
      <c r="AE8" s="152">
        <f t="array" aca="1" ref="AE8" ca="1">MMULT('Leontief L'!$B5:$DL5,$AB$5:$AB$119)</f>
        <v>3978.7987100753817</v>
      </c>
      <c r="AF8" s="150">
        <f t="shared" ca="1" si="4"/>
        <v>7.8954710221420532E-2</v>
      </c>
      <c r="AG8" s="150">
        <f t="shared" ca="1" si="5"/>
        <v>0.17161345579567411</v>
      </c>
      <c r="AH8" s="150">
        <f>INDEX('Scenario Parameters'!$C:$C,MATCH($B8,'Scenario Parameters'!$A:$A,0))</f>
        <v>0.15</v>
      </c>
      <c r="AI8" s="150">
        <f t="shared" ca="1" si="6"/>
        <v>-4.1285625736769971E-3</v>
      </c>
      <c r="AJ8" s="150">
        <f>INDEX('Scenario Parameters'!$H:$H,MATCH($B8,'Scenario Parameters'!$A:$A,0))*-E8</f>
        <v>1.7369888999492891E-2</v>
      </c>
      <c r="AK8" s="152">
        <f>INDEX('Base Table 5'!$124:$124,1,$A8+4)</f>
        <v>538</v>
      </c>
      <c r="AL8" s="152">
        <f t="shared" ca="1" si="7"/>
        <v>545.08525219867488</v>
      </c>
      <c r="AM8" s="152">
        <f>INDEX('Base Table 5'!$125:$125,1,$A8+4)</f>
        <v>631</v>
      </c>
      <c r="AN8" s="152">
        <f ca="1">(AC8-INDEX('Base Table 5'!$122:$122,1,$A8+4))*(1+AF8)-AL8-AP8-AR8-AS8*(1+AF8)-AU8</f>
        <v>908.76879372129952</v>
      </c>
      <c r="AO8" s="152">
        <f>INDEX('Base Table 5'!$126:$126,1,$A8+4)</f>
        <v>33.900599999999997</v>
      </c>
      <c r="AP8" s="152">
        <f t="shared" ca="1" si="8"/>
        <v>36.577212049332289</v>
      </c>
      <c r="AQ8" s="152">
        <f>INDEX('Base Table 5'!$127:$127,1,$A8+4)</f>
        <v>11</v>
      </c>
      <c r="AR8" s="152">
        <f t="shared" ca="1" si="9"/>
        <v>11.868501812435627</v>
      </c>
      <c r="AS8" s="152">
        <f>INDEX('Base Table 5'!$128:$128,1,$A8+4)</f>
        <v>0</v>
      </c>
      <c r="AT8" s="152">
        <f>INDEX('Base Table 5'!$129:$129,1,$A8+4)</f>
        <v>488.97399999999999</v>
      </c>
      <c r="AU8" s="152">
        <f ca="1">AT8*(1+AF8)*(1+H8)*'Scenario Parameters'!$C$67</f>
        <v>335.02373185000198</v>
      </c>
      <c r="AV8" s="152">
        <f t="shared" si="10"/>
        <v>1702.8745999999999</v>
      </c>
      <c r="AW8" s="152">
        <f t="shared" ca="1" si="11"/>
        <v>1837.3234916317442</v>
      </c>
      <c r="AX8" s="150">
        <f>E8*'Base Table 5'!ED7</f>
        <v>-5.2120133669002693E-2</v>
      </c>
      <c r="AY8" s="150">
        <f t="array" ref="AY8">MMULT('Price L_T'!B5:DL5,$AX$5:$AX$119)</f>
        <v>-0.2100817898827364</v>
      </c>
      <c r="AZ8" s="150">
        <f t="shared" si="12"/>
        <v>0.92404225827259134</v>
      </c>
      <c r="BA8" s="152">
        <f t="shared" si="13"/>
        <v>280.59383091258894</v>
      </c>
      <c r="BB8" s="152">
        <f ca="1">L8*(1+H8)*(1/(1+(H8*I8)))*(1+'Scenario Parameters'!$C$57*J8)</f>
        <v>1092.1764894730538</v>
      </c>
      <c r="BC8" s="152">
        <f t="shared" si="15"/>
        <v>4.1479629854071458</v>
      </c>
    </row>
    <row r="9" spans="1:59" x14ac:dyDescent="0.4">
      <c r="A9" s="142">
        <v>5</v>
      </c>
      <c r="B9" s="142">
        <f>INDEX(Industries!$D:$D,MATCH($A9,Industries!$A:$A,0))</f>
        <v>1</v>
      </c>
      <c r="C9" s="162" t="str">
        <f>Industries!N6</f>
        <v>A</v>
      </c>
      <c r="D9" s="142" t="str">
        <f>Industries!C6</f>
        <v>Forestry and logging</v>
      </c>
      <c r="E9" s="143">
        <f>-Industries!K6</f>
        <v>-0.15</v>
      </c>
      <c r="F9" s="143">
        <f>Industries!L6</f>
        <v>0.39383402874362539</v>
      </c>
      <c r="G9" s="144">
        <f>E9*F9*'Base Table 5'!ED8</f>
        <v>-2.933219762567368E-2</v>
      </c>
      <c r="H9" s="144">
        <f t="array" ref="H9">MMULT('Price L_T'!B6:DL6,$G$5:$G$119)</f>
        <v>-6.6984471911924956E-2</v>
      </c>
      <c r="I9" s="144">
        <f>INDEX('Scenario Parameters'!$J:$J,MATCH($B9,'Scenario Parameters'!$A:$A,0))</f>
        <v>0.05</v>
      </c>
      <c r="J9" s="144">
        <f>INDEX('Scenario Parameters'!$K:$K,MATCH($B9,'Scenario Parameters'!$A:$A,0))</f>
        <v>0</v>
      </c>
      <c r="K9" s="143">
        <f>INDEX('Scenario Parameters'!$L:$L,MATCH($B9,'Scenario Parameters'!$A:$A,0))</f>
        <v>0</v>
      </c>
      <c r="L9" s="146">
        <f>'Base Table 5'!DQ8</f>
        <v>119.6113</v>
      </c>
      <c r="M9" s="146">
        <f>'Base Table 5'!DR8</f>
        <v>82</v>
      </c>
      <c r="N9" s="146">
        <f>'Base Table 5'!DS8</f>
        <v>43.7303</v>
      </c>
      <c r="O9" s="146">
        <f>'Base Table 5'!DT8</f>
        <v>0.41720000000000002</v>
      </c>
      <c r="P9" s="146">
        <f>'Base Table 5'!DU8</f>
        <v>11.2676</v>
      </c>
      <c r="Q9" s="146">
        <f>'Base Table 5'!DV8</f>
        <v>70.909199999999998</v>
      </c>
      <c r="R9" s="146">
        <f>'Base Table 5'!DW8</f>
        <v>201.60919999999999</v>
      </c>
      <c r="S9" s="147">
        <f t="shared" si="0"/>
        <v>529.54480000000001</v>
      </c>
      <c r="T9" s="146">
        <f ca="1">L9*(1+K9)*(1+H9)*(1/(1+(H9*I9)))*('Income Distribution'!$C$50/(1+EXP(-J9*'Income Distribution'!$C$50/('Income Distribution'!$C$50-1)*('Scenario Parameters'!$C$57)+LN('Income Distribution'!$C$50-1))))</f>
        <v>111.97422695782697</v>
      </c>
      <c r="U9" s="146">
        <f ca="1">M9*(1+K9)*(1+H9)*(1+'Scenario Parameters'!$C$62)</f>
        <v>118.8451175709741</v>
      </c>
      <c r="V9" s="146">
        <f>N9*(1+$K9)*(1+$H9)*(1+'Scenario Parameters'!$C$63)</f>
        <v>46.11347238779107</v>
      </c>
      <c r="W9" s="146">
        <f>O9*(1+$K9)*(1+$H9)*(1+'Scenario Parameters'!$C$63)</f>
        <v>0.43993616966237226</v>
      </c>
      <c r="X9" s="146">
        <f>P9*(1+$K9)*(1+$H9)*(1+'Scenario Parameters'!$C$63)</f>
        <v>11.881650971447137</v>
      </c>
      <c r="Y9" s="146">
        <f t="shared" si="14"/>
        <v>70.909199999999998</v>
      </c>
      <c r="Z9" s="146">
        <f t="shared" si="1"/>
        <v>188.7345182828293</v>
      </c>
      <c r="AA9" s="147">
        <f t="shared" ca="1" si="2"/>
        <v>548.89812234053102</v>
      </c>
      <c r="AB9" s="147">
        <f t="shared" ca="1" si="3"/>
        <v>588.30545239190917</v>
      </c>
      <c r="AC9" s="146">
        <f>'Base Table 5'!DY8</f>
        <v>4459.0000000000009</v>
      </c>
      <c r="AD9" s="146">
        <f t="array" aca="1" ref="AD9" ca="1">MMULT('Leontief L'!$B6:$DL6,'Projection Engine'!$AA$5:$AA$119)</f>
        <v>5119.0963268637806</v>
      </c>
      <c r="AE9" s="146">
        <f t="array" aca="1" ref="AE9" ca="1">MMULT('Leontief L'!$B6:$DL6,$AB$5:$AB$119)</f>
        <v>5665.0609249127701</v>
      </c>
      <c r="AF9" s="143">
        <f t="shared" ca="1" si="4"/>
        <v>0.14803685285126256</v>
      </c>
      <c r="AG9" s="143">
        <f t="shared" ca="1" si="5"/>
        <v>0.27047789300577918</v>
      </c>
      <c r="AH9" s="143">
        <f>INDEX('Scenario Parameters'!$C:$C,MATCH($B9,'Scenario Parameters'!$A:$A,0))</f>
        <v>0.15</v>
      </c>
      <c r="AI9" s="143">
        <f t="shared" ca="1" si="6"/>
        <v>7.9906209054912303E-2</v>
      </c>
      <c r="AJ9" s="143">
        <f>INDEX('Scenario Parameters'!$H:$H,MATCH($B9,'Scenario Parameters'!$A:$A,0))*-E9</f>
        <v>1.7369888999492891E-2</v>
      </c>
      <c r="AK9" s="146">
        <f>INDEX('Base Table 5'!$124:$124,1,$A9+4)</f>
        <v>916</v>
      </c>
      <c r="AL9" s="146">
        <f t="shared" ca="1" si="7"/>
        <v>1006.3762789930303</v>
      </c>
      <c r="AM9" s="146">
        <f>INDEX('Base Table 5'!$125:$125,1,$A9+4)</f>
        <v>1241</v>
      </c>
      <c r="AN9" s="146">
        <f ca="1">(AC9-INDEX('Base Table 5'!$122:$122,1,$A9+4))*(1+AF9)-AL9-AP9-AR9-AS9*(1+AF9)-AU9</f>
        <v>1671.7079693646604</v>
      </c>
      <c r="AO9" s="146">
        <f>INDEX('Base Table 5'!$126:$126,1,$A9+4)</f>
        <v>115.71980000000001</v>
      </c>
      <c r="AP9" s="146">
        <f t="shared" ca="1" si="8"/>
        <v>132.85059500457754</v>
      </c>
      <c r="AQ9" s="146">
        <f>INDEX('Base Table 5'!$127:$127,1,$A9+4)</f>
        <v>57</v>
      </c>
      <c r="AR9" s="146">
        <f t="shared" ca="1" si="9"/>
        <v>65.438100612521964</v>
      </c>
      <c r="AS9" s="146">
        <f>INDEX('Base Table 5'!$128:$128,1,$A9+4)</f>
        <v>0</v>
      </c>
      <c r="AT9" s="146">
        <f>INDEX('Base Table 5'!$129:$129,1,$A9+4)</f>
        <v>489.81150000000002</v>
      </c>
      <c r="AU9" s="146">
        <f ca="1">AT9*(1+AF9)*(1+H9)*'Scenario Parameters'!$C$67</f>
        <v>360.55243697807248</v>
      </c>
      <c r="AV9" s="146">
        <f t="shared" si="10"/>
        <v>2819.5312999999996</v>
      </c>
      <c r="AW9" s="146">
        <f t="shared" ca="1" si="11"/>
        <v>3236.9253809528623</v>
      </c>
      <c r="AX9" s="143">
        <f>E9*'Base Table 5'!ED8</f>
        <v>-7.4478575960657004E-2</v>
      </c>
      <c r="AY9" s="143">
        <f t="array" ref="AY9">MMULT('Price L_T'!B6:DL6,$AX$5:$AX$119)</f>
        <v>-0.17925868487679777</v>
      </c>
      <c r="AZ9" s="143">
        <f t="shared" si="12"/>
        <v>0.93301552808807509</v>
      </c>
      <c r="BA9" s="146">
        <f t="shared" si="13"/>
        <v>94.925504431346909</v>
      </c>
      <c r="BB9" s="146">
        <f ca="1">L9*(1+H9)*(1/(1+(H9*I9)))*(1+'Scenario Parameters'!$C$57*J9)</f>
        <v>111.97422695782697</v>
      </c>
      <c r="BC9" s="146">
        <f t="shared" si="15"/>
        <v>0.37502672302580042</v>
      </c>
    </row>
    <row r="10" spans="1:59" x14ac:dyDescent="0.4">
      <c r="A10" s="149">
        <v>6</v>
      </c>
      <c r="B10" s="149">
        <f>INDEX(Industries!$D:$D,MATCH($A10,Industries!$A:$A,0))</f>
        <v>1</v>
      </c>
      <c r="C10" s="163" t="str">
        <f>Industries!N7</f>
        <v>A</v>
      </c>
      <c r="D10" s="149" t="str">
        <f>Industries!C7</f>
        <v>Fishing, hunting and trapping</v>
      </c>
      <c r="E10" s="150">
        <f>-Industries!K7</f>
        <v>-0.15</v>
      </c>
      <c r="F10" s="150">
        <f>Industries!L7</f>
        <v>0.42416356877323419</v>
      </c>
      <c r="G10" s="151">
        <f>E10*F10*'Base Table 5'!ED9</f>
        <v>-2.7481208690559554E-2</v>
      </c>
      <c r="H10" s="151">
        <f t="array" ref="H10">MMULT('Price L_T'!B7:DL7,$G$5:$G$119)</f>
        <v>-7.6207796215552903E-2</v>
      </c>
      <c r="I10" s="151">
        <f>INDEX('Scenario Parameters'!$J:$J,MATCH($B10,'Scenario Parameters'!$A:$A,0))</f>
        <v>0.05</v>
      </c>
      <c r="J10" s="151">
        <f>INDEX('Scenario Parameters'!$K:$K,MATCH($B10,'Scenario Parameters'!$A:$A,0))</f>
        <v>0</v>
      </c>
      <c r="K10" s="150">
        <f>INDEX('Scenario Parameters'!$L:$L,MATCH($B10,'Scenario Parameters'!$A:$A,0))</f>
        <v>0</v>
      </c>
      <c r="L10" s="152">
        <f>'Base Table 5'!DQ9</f>
        <v>830.62450000000001</v>
      </c>
      <c r="M10" s="152">
        <f>'Base Table 5'!DR9</f>
        <v>28</v>
      </c>
      <c r="N10" s="152">
        <f>'Base Table 5'!DS9</f>
        <v>28.598800000000001</v>
      </c>
      <c r="O10" s="152">
        <f>'Base Table 5'!DT9</f>
        <v>0.27129999999999999</v>
      </c>
      <c r="P10" s="152">
        <f>'Base Table 5'!DU9</f>
        <v>7.3670999999999998</v>
      </c>
      <c r="Q10" s="152">
        <f>'Base Table 5'!DV9</f>
        <v>51.931800000000003</v>
      </c>
      <c r="R10" s="152">
        <f>'Base Table 5'!DW9</f>
        <v>822.06669999999997</v>
      </c>
      <c r="S10" s="153">
        <f t="shared" si="0"/>
        <v>1768.8602000000001</v>
      </c>
      <c r="T10" s="152">
        <f ca="1">L10*(1+K10)*(1+H10)*(1/(1+(H10*I10)))*('Income Distribution'!$C$50/(1+EXP(-J10*'Income Distribution'!$C$50/('Income Distribution'!$C$50-1)*('Scenario Parameters'!$C$57)+LN('Income Distribution'!$C$50-1))))</f>
        <v>770.25942604099646</v>
      </c>
      <c r="U10" s="152">
        <f ca="1">M10*(1+K10)*(1+H10)*(1+'Scenario Parameters'!$C$62)</f>
        <v>40.180093646443751</v>
      </c>
      <c r="V10" s="152">
        <f>N10*(1+$K10)*(1+$H10)*(1+'Scenario Parameters'!$C$63)</f>
        <v>29.859229797718697</v>
      </c>
      <c r="W10" s="152">
        <f>O10*(1+$K10)*(1+$H10)*(1+'Scenario Parameters'!$C$63)</f>
        <v>0.28325695638002579</v>
      </c>
      <c r="X10" s="152">
        <f>P10*(1+$K10)*(1+$H10)*(1+'Scenario Parameters'!$C$63)</f>
        <v>7.6917888807493107</v>
      </c>
      <c r="Y10" s="152">
        <f t="shared" si="14"/>
        <v>51.931800000000003</v>
      </c>
      <c r="Z10" s="152">
        <f t="shared" si="1"/>
        <v>762.31249014064178</v>
      </c>
      <c r="AA10" s="153">
        <f t="shared" ca="1" si="2"/>
        <v>1662.51808546293</v>
      </c>
      <c r="AB10" s="153">
        <f t="shared" ca="1" si="3"/>
        <v>1799.6667201262217</v>
      </c>
      <c r="AC10" s="152">
        <f>'Base Table 5'!DY9</f>
        <v>3107.0003000000006</v>
      </c>
      <c r="AD10" s="152">
        <f t="array" aca="1" ref="AD10" ca="1">MMULT('Leontief L'!$B7:$DL7,'Projection Engine'!$AA$5:$AA$119)</f>
        <v>3151.7874259614982</v>
      </c>
      <c r="AE10" s="152">
        <f t="array" aca="1" ref="AE10" ca="1">MMULT('Leontief L'!$B7:$DL7,$AB$5:$AB$119)</f>
        <v>3430.4754831053156</v>
      </c>
      <c r="AF10" s="150">
        <f t="shared" ca="1" si="4"/>
        <v>1.441490879852747E-2</v>
      </c>
      <c r="AG10" s="150">
        <f t="shared" ca="1" si="5"/>
        <v>0.10411173217631009</v>
      </c>
      <c r="AH10" s="150">
        <f>INDEX('Scenario Parameters'!$C:$C,MATCH($B10,'Scenario Parameters'!$A:$A,0))</f>
        <v>0.15</v>
      </c>
      <c r="AI10" s="150">
        <f t="shared" ca="1" si="6"/>
        <v>-6.1505027650136435E-2</v>
      </c>
      <c r="AJ10" s="150">
        <f>INDEX('Scenario Parameters'!$H:$H,MATCH($B10,'Scenario Parameters'!$A:$A,0))*-E10</f>
        <v>1.7369888999492891E-2</v>
      </c>
      <c r="AK10" s="152">
        <f>INDEX('Base Table 5'!$124:$124,1,$A10+4)</f>
        <v>408</v>
      </c>
      <c r="AL10" s="152">
        <f t="shared" ca="1" si="7"/>
        <v>389.55698254523446</v>
      </c>
      <c r="AM10" s="152">
        <f>INDEX('Base Table 5'!$125:$125,1,$A10+4)</f>
        <v>937</v>
      </c>
      <c r="AN10" s="152">
        <f ca="1">(AC10-INDEX('Base Table 5'!$122:$122,1,$A10+4))*(1+AF10)-AL10-AP10-AR10-AS10*(1+AF10)-AU10</f>
        <v>1098.6387431925459</v>
      </c>
      <c r="AO10" s="152">
        <f>INDEX('Base Table 5'!$126:$126,1,$A10+4)</f>
        <v>34.9465</v>
      </c>
      <c r="AP10" s="152">
        <f t="shared" ca="1" si="8"/>
        <v>35.450250610327743</v>
      </c>
      <c r="AQ10" s="152">
        <f>INDEX('Base Table 5'!$127:$127,1,$A10+4)</f>
        <v>-3</v>
      </c>
      <c r="AR10" s="152">
        <f t="shared" ca="1" si="9"/>
        <v>-3.0432447263955824</v>
      </c>
      <c r="AS10" s="152">
        <f>INDEX('Base Table 5'!$128:$128,1,$A10+4)</f>
        <v>0</v>
      </c>
      <c r="AT10" s="152">
        <f>INDEX('Base Table 5'!$129:$129,1,$A10+4)</f>
        <v>334.23919999999998</v>
      </c>
      <c r="AU10" s="152">
        <f ca="1">AT10*(1+AF10)*(1+H10)*'Scenario Parameters'!$C$67</f>
        <v>215.24945273968015</v>
      </c>
      <c r="AV10" s="152">
        <f t="shared" si="10"/>
        <v>1711.1857</v>
      </c>
      <c r="AW10" s="152">
        <f t="shared" ca="1" si="11"/>
        <v>1735.8521843613926</v>
      </c>
      <c r="AX10" s="150">
        <f>E10*'Base Table 5'!ED9</f>
        <v>-6.4789177368628575E-2</v>
      </c>
      <c r="AY10" s="150">
        <f t="array" ref="AY10">MMULT('Price L_T'!B7:DL7,$AX$5:$AX$119)</f>
        <v>-0.19986119564738219</v>
      </c>
      <c r="AZ10" s="150">
        <f t="shared" si="12"/>
        <v>0.92379220378444704</v>
      </c>
      <c r="BA10" s="152">
        <f t="shared" si="13"/>
        <v>353.52651450506761</v>
      </c>
      <c r="BB10" s="152">
        <f ca="1">L10*(1+H10)*(1/(1+(H10*I10)))*(1+'Scenario Parameters'!$C$57*J10)</f>
        <v>770.25942604099646</v>
      </c>
      <c r="BC10" s="152">
        <f t="shared" si="15"/>
        <v>2.9349886686420845</v>
      </c>
    </row>
    <row r="11" spans="1:59" x14ac:dyDescent="0.4">
      <c r="A11" s="142">
        <v>7</v>
      </c>
      <c r="B11" s="142">
        <f>INDEX(Industries!$D:$D,MATCH($A11,Industries!$A:$A,0))</f>
        <v>1</v>
      </c>
      <c r="C11" s="162" t="str">
        <f>Industries!N8</f>
        <v>A</v>
      </c>
      <c r="D11" s="142" t="str">
        <f>Industries!C8</f>
        <v>Agriculture, forestry and fishing support services</v>
      </c>
      <c r="E11" s="143">
        <f>-Industries!K8</f>
        <v>-0.15</v>
      </c>
      <c r="F11" s="143">
        <f>Industries!L8</f>
        <v>0.37632884479092843</v>
      </c>
      <c r="G11" s="144">
        <f>E11*F11*'Base Table 5'!ED10</f>
        <v>-1.5550438462054129E-2</v>
      </c>
      <c r="H11" s="144">
        <f t="array" ref="H11">MMULT('Price L_T'!B8:DL8,$G$5:$G$119)</f>
        <v>-8.2456093301022576E-2</v>
      </c>
      <c r="I11" s="144">
        <f>INDEX('Scenario Parameters'!$J:$J,MATCH($B11,'Scenario Parameters'!$A:$A,0))</f>
        <v>0.05</v>
      </c>
      <c r="J11" s="144">
        <f>INDEX('Scenario Parameters'!$K:$K,MATCH($B11,'Scenario Parameters'!$A:$A,0))</f>
        <v>0</v>
      </c>
      <c r="K11" s="143">
        <f>INDEX('Scenario Parameters'!$L:$L,MATCH($B11,'Scenario Parameters'!$A:$A,0))</f>
        <v>0</v>
      </c>
      <c r="L11" s="146">
        <f>'Base Table 5'!DQ10</f>
        <v>4.2744</v>
      </c>
      <c r="M11" s="146">
        <f>'Base Table 5'!DR10</f>
        <v>844.67060000000004</v>
      </c>
      <c r="N11" s="146">
        <f>'Base Table 5'!DS10</f>
        <v>86.334299999999999</v>
      </c>
      <c r="O11" s="146">
        <f>'Base Table 5'!DT10</f>
        <v>1.1483000000000001</v>
      </c>
      <c r="P11" s="146">
        <f>'Base Table 5'!DU10</f>
        <v>21.125299999999999</v>
      </c>
      <c r="Q11" s="146">
        <f>'Base Table 5'!DV10</f>
        <v>-89.748099999999994</v>
      </c>
      <c r="R11" s="146">
        <f>'Base Table 5'!DW10</f>
        <v>4084.3024999999998</v>
      </c>
      <c r="S11" s="147">
        <f t="shared" si="0"/>
        <v>4952.1072999999997</v>
      </c>
      <c r="T11" s="146">
        <f ca="1">L11*(1+K11)*(1+H11)*(1/(1+(H11*I11)))*('Income Distribution'!$C$50/(1+EXP(-J11*'Income Distribution'!$C$50/('Income Distribution'!$C$50-1)*('Scenario Parameters'!$C$57)+LN('Income Distribution'!$C$50-1))))</f>
        <v>3.9381860465988661</v>
      </c>
      <c r="U11" s="146">
        <f ca="1">M11*(1+K11)*(1+H11)*(1+'Scenario Parameters'!$C$62)</f>
        <v>1203.9067630926638</v>
      </c>
      <c r="V11" s="146">
        <f>N11*(1+$K11)*(1+$H11)*(1+'Scenario Parameters'!$C$63)</f>
        <v>89.529616736618507</v>
      </c>
      <c r="W11" s="146">
        <f>O11*(1+$K11)*(1+$H11)*(1+'Scenario Parameters'!$C$63)</f>
        <v>1.1907997041576643</v>
      </c>
      <c r="X11" s="146">
        <f>P11*(1+$K11)*(1+$H11)*(1+'Scenario Parameters'!$C$63)</f>
        <v>21.907167978961859</v>
      </c>
      <c r="Y11" s="146">
        <f t="shared" si="14"/>
        <v>-89.748099999999994</v>
      </c>
      <c r="Z11" s="146">
        <f t="shared" si="1"/>
        <v>3762.9771932606468</v>
      </c>
      <c r="AA11" s="147">
        <f t="shared" ca="1" si="2"/>
        <v>4993.7016268196476</v>
      </c>
      <c r="AB11" s="147">
        <f t="shared" ca="1" si="3"/>
        <v>5442.4661210877102</v>
      </c>
      <c r="AC11" s="146">
        <f>'Base Table 5'!DY10</f>
        <v>15544.000099999996</v>
      </c>
      <c r="AD11" s="146">
        <f t="array" aca="1" ref="AD11" ca="1">MMULT('Leontief L'!$B8:$DL8,'Projection Engine'!$AA$5:$AA$119)</f>
        <v>15822.64643272992</v>
      </c>
      <c r="AE11" s="146">
        <f t="array" aca="1" ref="AE11" ca="1">MMULT('Leontief L'!$B8:$DL8,$AB$5:$AB$119)</f>
        <v>17277.0032343985</v>
      </c>
      <c r="AF11" s="143">
        <f t="shared" ca="1" si="4"/>
        <v>1.7926295093752875E-2</v>
      </c>
      <c r="AG11" s="143">
        <f t="shared" ca="1" si="5"/>
        <v>0.11149016490282349</v>
      </c>
      <c r="AH11" s="143">
        <f>INDEX('Scenario Parameters'!$C:$C,MATCH($B11,'Scenario Parameters'!$A:$A,0))</f>
        <v>0.15</v>
      </c>
      <c r="AI11" s="143">
        <f t="shared" ca="1" si="6"/>
        <v>-5.5233359832600026E-2</v>
      </c>
      <c r="AJ11" s="143">
        <f>INDEX('Scenario Parameters'!$H:$H,MATCH($B11,'Scenario Parameters'!$A:$A,0))*-E11</f>
        <v>1.7369888999492891E-2</v>
      </c>
      <c r="AK11" s="146">
        <f>INDEX('Base Table 5'!$124:$124,1,$A11+4)</f>
        <v>2094</v>
      </c>
      <c r="AL11" s="146">
        <f t="shared" ca="1" si="7"/>
        <v>2012.7049140677909</v>
      </c>
      <c r="AM11" s="146">
        <f>INDEX('Base Table 5'!$125:$125,1,$A11+4)</f>
        <v>2139</v>
      </c>
      <c r="AN11" s="146">
        <f ca="1">(AC11-INDEX('Base Table 5'!$122:$122,1,$A11+4))*(1+AF11)-AL11-AP11-AR11-AS11*(1+AF11)-AU11</f>
        <v>2540.8430983626845</v>
      </c>
      <c r="AO11" s="146">
        <f>INDEX('Base Table 5'!$126:$126,1,$A11+4)</f>
        <v>130.80439999999999</v>
      </c>
      <c r="AP11" s="146">
        <f t="shared" ca="1" si="8"/>
        <v>133.14923827396129</v>
      </c>
      <c r="AQ11" s="146">
        <f>INDEX('Base Table 5'!$127:$127,1,$A11+4)</f>
        <v>49</v>
      </c>
      <c r="AR11" s="146">
        <f t="shared" ca="1" si="9"/>
        <v>49.878388459593893</v>
      </c>
      <c r="AS11" s="146">
        <f>INDEX('Base Table 5'!$128:$128,1,$A11+4)</f>
        <v>0</v>
      </c>
      <c r="AT11" s="146">
        <f>INDEX('Base Table 5'!$129:$129,1,$A11+4)</f>
        <v>650.58669999999995</v>
      </c>
      <c r="AU11" s="146">
        <f ca="1">AT11*(1+AF11)*(1+H11)*'Scenario Parameters'!$C$67</f>
        <v>417.58330386972801</v>
      </c>
      <c r="AV11" s="146">
        <f t="shared" si="10"/>
        <v>5063.3910999999998</v>
      </c>
      <c r="AW11" s="146">
        <f t="shared" ca="1" si="11"/>
        <v>5154.1589430337599</v>
      </c>
      <c r="AX11" s="143">
        <f>E11*'Base Table 5'!ED10</f>
        <v>-4.1321409924592045E-2</v>
      </c>
      <c r="AY11" s="143">
        <f t="array" ref="AY11">MMULT('Price L_T'!B8:DL8,$AX$5:$AX$119)</f>
        <v>-0.22116635185526112</v>
      </c>
      <c r="AZ11" s="143">
        <f t="shared" si="12"/>
        <v>0.91754390669897745</v>
      </c>
      <c r="BA11" s="146">
        <f t="shared" si="13"/>
        <v>1095.239505536807</v>
      </c>
      <c r="BB11" s="146">
        <f ca="1">L11*(1+H11)*(1/(1+(H11*I11)))*(1+'Scenario Parameters'!$C$57*J11)</f>
        <v>3.9381860465988661</v>
      </c>
      <c r="BC11" s="146">
        <f t="shared" si="15"/>
        <v>1.623637180475699E-2</v>
      </c>
    </row>
    <row r="12" spans="1:59" x14ac:dyDescent="0.4">
      <c r="A12" s="149">
        <v>8</v>
      </c>
      <c r="B12" s="149">
        <f>INDEX(Industries!$D:$D,MATCH($A12,Industries!$A:$A,0))</f>
        <v>2</v>
      </c>
      <c r="C12" s="163" t="str">
        <f>Industries!N9</f>
        <v>B</v>
      </c>
      <c r="D12" s="149" t="str">
        <f>Industries!C9</f>
        <v>Coal mining</v>
      </c>
      <c r="E12" s="150">
        <f>-Industries!K9</f>
        <v>-5.000000000000001E-2</v>
      </c>
      <c r="F12" s="150">
        <f>Industries!L9</f>
        <v>0.45979807491106928</v>
      </c>
      <c r="G12" s="151">
        <f>E12*F12*'Base Table 5'!ED11</f>
        <v>-1.3414117719078746E-2</v>
      </c>
      <c r="H12" s="151">
        <f t="array" ref="H12">MMULT('Price L_T'!B9:DL9,$G$5:$G$119)</f>
        <v>-5.4803348010448838E-2</v>
      </c>
      <c r="I12" s="151">
        <f>INDEX('Scenario Parameters'!$J:$J,MATCH($B12,'Scenario Parameters'!$A:$A,0))</f>
        <v>0</v>
      </c>
      <c r="J12" s="151">
        <f>INDEX('Scenario Parameters'!$K:$K,MATCH($B12,'Scenario Parameters'!$A:$A,0))</f>
        <v>0</v>
      </c>
      <c r="K12" s="150">
        <f>INDEX('Scenario Parameters'!$L:$L,MATCH($B12,'Scenario Parameters'!$A:$A,0))</f>
        <v>-0.9</v>
      </c>
      <c r="L12" s="152">
        <f>'Base Table 5'!DQ11</f>
        <v>65.518900000000002</v>
      </c>
      <c r="M12" s="152">
        <f>'Base Table 5'!DR11</f>
        <v>38.479799999999997</v>
      </c>
      <c r="N12" s="152">
        <f>'Base Table 5'!DS11</f>
        <v>224.09530000000001</v>
      </c>
      <c r="O12" s="152">
        <f>'Base Table 5'!DT11</f>
        <v>76.094099999999997</v>
      </c>
      <c r="P12" s="152">
        <f>'Base Table 5'!DU11</f>
        <v>120.23050000000001</v>
      </c>
      <c r="Q12" s="152">
        <f>'Base Table 5'!DV11</f>
        <v>-247.01730000000001</v>
      </c>
      <c r="R12" s="152">
        <f>'Base Table 5'!DW11</f>
        <v>88462.065300000002</v>
      </c>
      <c r="S12" s="153">
        <f t="shared" si="0"/>
        <v>88739.4666</v>
      </c>
      <c r="T12" s="152">
        <f ca="1">L12*(1+K12)*(1+H12)*(1/(1+(H12*I12)))*('Income Distribution'!$C$50/(1+EXP(-J12*'Income Distribution'!$C$50/('Income Distribution'!$C$50-1)*('Scenario Parameters'!$C$57)+LN('Income Distribution'!$C$50-1))))</f>
        <v>6.1928244922038189</v>
      </c>
      <c r="U12" s="152">
        <f ca="1">M12*(1+K12)*(1+H12)*(1+'Scenario Parameters'!$C$62)</f>
        <v>5.6498068553664247</v>
      </c>
      <c r="V12" s="152">
        <f>N12*(1+$K12)*(1+$H12)*(1+'Scenario Parameters'!$C$63)</f>
        <v>23.939298527434513</v>
      </c>
      <c r="W12" s="152">
        <f>O12*(1+$K12)*(1+$H12)*(1+'Scenario Parameters'!$C$63)</f>
        <v>8.1288602486373183</v>
      </c>
      <c r="X12" s="152">
        <f>P12*(1+$K12)*(1+$H12)*(1+'Scenario Parameters'!$C$63)</f>
        <v>12.843793830583305</v>
      </c>
      <c r="Y12" s="152">
        <f t="shared" si="14"/>
        <v>-247.01730000000001</v>
      </c>
      <c r="Z12" s="152">
        <f t="shared" si="1"/>
        <v>8361.4047949641026</v>
      </c>
      <c r="AA12" s="153">
        <f t="shared" ca="1" si="2"/>
        <v>8171.1420789183276</v>
      </c>
      <c r="AB12" s="153">
        <f t="shared" ca="1" si="3"/>
        <v>8644.9122113571102</v>
      </c>
      <c r="AC12" s="152">
        <f>'Base Table 5'!DY11</f>
        <v>99217.000199999995</v>
      </c>
      <c r="AD12" s="152">
        <f t="array" aca="1" ref="AD12" ca="1">MMULT('Leontief L'!$B9:$DL9,'Projection Engine'!$AA$5:$AA$119)</f>
        <v>18397.420073518984</v>
      </c>
      <c r="AE12" s="152">
        <f t="array" aca="1" ref="AE12" ca="1">MMULT('Leontief L'!$B9:$DL9,$AB$5:$AB$119)</f>
        <v>19755.559373977907</v>
      </c>
      <c r="AF12" s="150">
        <f t="shared" ca="1" si="4"/>
        <v>-0.81457391337740748</v>
      </c>
      <c r="AG12" s="150">
        <f t="shared" ca="1" si="5"/>
        <v>-0.80088533886173763</v>
      </c>
      <c r="AH12" s="150">
        <f>INDEX('Scenario Parameters'!$C:$C,MATCH($B12,'Scenario Parameters'!$A:$A,0))</f>
        <v>0.05</v>
      </c>
      <c r="AI12" s="150">
        <f t="shared" ca="1" si="6"/>
        <v>-0.81084107191865074</v>
      </c>
      <c r="AJ12" s="150">
        <f>INDEX('Scenario Parameters'!$H:$H,MATCH($B12,'Scenario Parameters'!$A:$A,0))*-E12</f>
        <v>2.7279542918866684E-3</v>
      </c>
      <c r="AK12" s="152">
        <f>INDEX('Base Table 5'!$124:$124,1,$A12+4)</f>
        <v>9222</v>
      </c>
      <c r="AL12" s="152">
        <f t="shared" ca="1" si="7"/>
        <v>1749.1823427075321</v>
      </c>
      <c r="AM12" s="152">
        <f>INDEX('Base Table 5'!$125:$125,1,$A12+4)</f>
        <v>48126</v>
      </c>
      <c r="AN12" s="152">
        <f ca="1">(AC12-INDEX('Base Table 5'!$122:$122,1,$A12+4))*(1+AF12)-AL12-AP12-AR12-AS12*(1+AF12)-AU12</f>
        <v>9324.7908683160767</v>
      </c>
      <c r="AO12" s="152">
        <f>INDEX('Base Table 5'!$126:$126,1,$A12+4)</f>
        <v>343.11770000000001</v>
      </c>
      <c r="AP12" s="152">
        <f t="shared" ca="1" si="8"/>
        <v>63.622972361944719</v>
      </c>
      <c r="AQ12" s="152">
        <f>INDEX('Base Table 5'!$127:$127,1,$A12+4)</f>
        <v>543</v>
      </c>
      <c r="AR12" s="152">
        <f t="shared" ca="1" si="9"/>
        <v>100.68636503606774</v>
      </c>
      <c r="AS12" s="152">
        <f>INDEX('Base Table 5'!$128:$128,1,$A12+4)</f>
        <v>0</v>
      </c>
      <c r="AT12" s="152">
        <f>INDEX('Base Table 5'!$129:$129,1,$A12+4)</f>
        <v>6773.6026000000002</v>
      </c>
      <c r="AU12" s="152">
        <f ca="1">AT12*(1+AF12)*(1+H12)*'Scenario Parameters'!$C$67</f>
        <v>815.84466414882957</v>
      </c>
      <c r="AV12" s="152">
        <f t="shared" si="10"/>
        <v>65007.720300000001</v>
      </c>
      <c r="AW12" s="152">
        <f t="shared" ca="1" si="11"/>
        <v>12054.127212570453</v>
      </c>
      <c r="AX12" s="150">
        <f>E12*'Base Table 5'!ED11</f>
        <v>-2.9173931886672656E-2</v>
      </c>
      <c r="AY12" s="150">
        <f t="array" ref="AY12">MMULT('Price L_T'!B9:DL9,$AX$5:$AX$119)</f>
        <v>-0.14573936371749077</v>
      </c>
      <c r="AZ12" s="150">
        <f t="shared" si="12"/>
        <v>0.94519665198955116</v>
      </c>
      <c r="BA12" s="152">
        <f t="shared" si="13"/>
        <v>12932.833398913524</v>
      </c>
      <c r="BB12" s="152">
        <f ca="1">L12*(1+H12)*(1/(1+(H12*I12)))*(1+'Scenario Parameters'!$C$57*J12)</f>
        <v>61.928244922038203</v>
      </c>
      <c r="BC12" s="152">
        <f t="shared" si="15"/>
        <v>0</v>
      </c>
    </row>
    <row r="13" spans="1:59" x14ac:dyDescent="0.4">
      <c r="A13" s="142">
        <v>9</v>
      </c>
      <c r="B13" s="142">
        <f>INDEX(Industries!$D:$D,MATCH($A13,Industries!$A:$A,0))</f>
        <v>2</v>
      </c>
      <c r="C13" s="162" t="str">
        <f>Industries!N10</f>
        <v>B</v>
      </c>
      <c r="D13" s="142" t="str">
        <f>Industries!C10</f>
        <v>Oil and gas extraction</v>
      </c>
      <c r="E13" s="143">
        <f>-Industries!K10</f>
        <v>-5.000000000000001E-2</v>
      </c>
      <c r="F13" s="143">
        <f>Industries!L10</f>
        <v>0.48352735224227716</v>
      </c>
      <c r="G13" s="144">
        <f>E13*F13*'Base Table 5'!ED12</f>
        <v>-1.8518113447702465E-2</v>
      </c>
      <c r="H13" s="144">
        <f t="array" ref="H13">MMULT('Price L_T'!B10:DL10,$G$5:$G$119)</f>
        <v>-4.4968094354921745E-2</v>
      </c>
      <c r="I13" s="144">
        <f>INDEX('Scenario Parameters'!$J:$J,MATCH($B13,'Scenario Parameters'!$A:$A,0))</f>
        <v>0</v>
      </c>
      <c r="J13" s="144">
        <f>INDEX('Scenario Parameters'!$K:$K,MATCH($B13,'Scenario Parameters'!$A:$A,0))</f>
        <v>0</v>
      </c>
      <c r="K13" s="143">
        <f>INDEX('Scenario Parameters'!$L:$L,MATCH($B13,'Scenario Parameters'!$A:$A,0))</f>
        <v>-0.9</v>
      </c>
      <c r="L13" s="146">
        <f>'Base Table 5'!DQ12</f>
        <v>6577.3293000000003</v>
      </c>
      <c r="M13" s="146">
        <f>'Base Table 5'!DR12</f>
        <v>118.2936</v>
      </c>
      <c r="N13" s="146">
        <f>'Base Table 5'!DS12</f>
        <v>1283.3104000000001</v>
      </c>
      <c r="O13" s="146">
        <f>'Base Table 5'!DT12</f>
        <v>149.5934</v>
      </c>
      <c r="P13" s="146">
        <f>'Base Table 5'!DU12</f>
        <v>447.584</v>
      </c>
      <c r="Q13" s="146">
        <f>'Base Table 5'!DV12</f>
        <v>67.855999999999995</v>
      </c>
      <c r="R13" s="146">
        <f>'Base Table 5'!DW12</f>
        <v>81461.365099999995</v>
      </c>
      <c r="S13" s="147">
        <f t="shared" si="0"/>
        <v>90105.3318</v>
      </c>
      <c r="T13" s="146">
        <f ca="1">L13*(1+K13)*(1+H13)*(1/(1+(H13*I13)))*('Income Distribution'!$C$50/(1+EXP(-J13*'Income Distribution'!$C$50/('Income Distribution'!$C$50-1)*('Scenario Parameters'!$C$57)+LN('Income Distribution'!$C$50-1))))</f>
        <v>628.1559335434207</v>
      </c>
      <c r="U13" s="146">
        <f ca="1">M13*(1+K13)*(1+H13)*(1+'Scenario Parameters'!$C$62)</f>
        <v>17.549217235756593</v>
      </c>
      <c r="V13" s="146">
        <f>N13*(1+$K13)*(1+$H13)*(1+'Scenario Parameters'!$C$63)</f>
        <v>138.51796172006408</v>
      </c>
      <c r="W13" s="146">
        <f>O13*(1+$K13)*(1+$H13)*(1+'Scenario Parameters'!$C$63)</f>
        <v>16.146812848064066</v>
      </c>
      <c r="X13" s="146">
        <f>P13*(1+$K13)*(1+$H13)*(1+'Scenario Parameters'!$C$63)</f>
        <v>48.311323105082884</v>
      </c>
      <c r="Y13" s="146">
        <f t="shared" si="14"/>
        <v>67.855999999999995</v>
      </c>
      <c r="Z13" s="146">
        <f t="shared" si="1"/>
        <v>7779.8202747902442</v>
      </c>
      <c r="AA13" s="147">
        <f t="shared" ca="1" si="2"/>
        <v>8696.3575232426319</v>
      </c>
      <c r="AB13" s="147">
        <f t="shared" ca="1" si="3"/>
        <v>9105.8293150621594</v>
      </c>
      <c r="AC13" s="146">
        <f>'Base Table 5'!DY12</f>
        <v>103670.0001</v>
      </c>
      <c r="AD13" s="146">
        <f t="array" aca="1" ref="AD13" ca="1">MMULT('Leontief L'!$B10:$DL10,'Projection Engine'!$AA$5:$AA$119)</f>
        <v>22640.209181234553</v>
      </c>
      <c r="AE13" s="146">
        <f t="array" aca="1" ref="AE13" ca="1">MMULT('Leontief L'!$B10:$DL10,$AB$5:$AB$119)</f>
        <v>24282.58802392385</v>
      </c>
      <c r="AF13" s="143">
        <f t="shared" ca="1" si="4"/>
        <v>-0.78161272152603622</v>
      </c>
      <c r="AG13" s="143">
        <f t="shared" ca="1" si="5"/>
        <v>-0.76577034821548295</v>
      </c>
      <c r="AH13" s="143">
        <f>INDEX('Scenario Parameters'!$C:$C,MATCH($B13,'Scenario Parameters'!$A:$A,0))</f>
        <v>0.05</v>
      </c>
      <c r="AI13" s="143">
        <f t="shared" ca="1" si="6"/>
        <v>-0.77748183080470878</v>
      </c>
      <c r="AJ13" s="143">
        <f>INDEX('Scenario Parameters'!$H:$H,MATCH($B13,'Scenario Parameters'!$A:$A,0))*-E13</f>
        <v>2.7279542918866684E-3</v>
      </c>
      <c r="AK13" s="146">
        <f>INDEX('Base Table 5'!$124:$124,1,$A13+4)</f>
        <v>5213</v>
      </c>
      <c r="AL13" s="146">
        <f t="shared" ca="1" si="7"/>
        <v>1163.151608119515</v>
      </c>
      <c r="AM13" s="146">
        <f>INDEX('Base Table 5'!$125:$125,1,$A13+4)</f>
        <v>73903</v>
      </c>
      <c r="AN13" s="146">
        <f ca="1">(AC13-INDEX('Base Table 5'!$122:$122,1,$A13+4))*(1+AF13)-AL13-AP13-AR13-AS13*(1+AF13)-AU13</f>
        <v>16302.972198204185</v>
      </c>
      <c r="AO13" s="146">
        <f>INDEX('Base Table 5'!$126:$126,1,$A13+4)</f>
        <v>117.32259999999999</v>
      </c>
      <c r="AP13" s="146">
        <f t="shared" ca="1" si="8"/>
        <v>25.62176331748946</v>
      </c>
      <c r="AQ13" s="146">
        <f>INDEX('Base Table 5'!$127:$127,1,$A13+4)</f>
        <v>291</v>
      </c>
      <c r="AR13" s="146">
        <f t="shared" ca="1" si="9"/>
        <v>63.55069803592346</v>
      </c>
      <c r="AS13" s="146">
        <f>INDEX('Base Table 5'!$128:$128,1,$A13+4)</f>
        <v>0</v>
      </c>
      <c r="AT13" s="146">
        <f>INDEX('Base Table 5'!$129:$129,1,$A13+4)</f>
        <v>2507.3951999999999</v>
      </c>
      <c r="AU13" s="146">
        <f ca="1">AT13*(1+AF13)*(1+H13)*'Scenario Parameters'!$C$67</f>
        <v>359.38733120916572</v>
      </c>
      <c r="AV13" s="146">
        <f t="shared" si="10"/>
        <v>82031.717799999999</v>
      </c>
      <c r="AW13" s="146">
        <f t="shared" ca="1" si="11"/>
        <v>17914.68359888628</v>
      </c>
      <c r="AX13" s="143">
        <f>E13*'Base Table 5'!ED12</f>
        <v>-3.8297964658726778E-2</v>
      </c>
      <c r="AY13" s="143">
        <f t="array" ref="AY13">MMULT('Price L_T'!B10:DL10,$AX$5:$AX$119)</f>
        <v>-0.10824945796483358</v>
      </c>
      <c r="AZ13" s="143">
        <f t="shared" si="12"/>
        <v>0.95503190564507823</v>
      </c>
      <c r="BA13" s="146">
        <f t="shared" si="13"/>
        <v>9753.8533270914832</v>
      </c>
      <c r="BB13" s="146">
        <f ca="1">L13*(1+H13)*(1/(1+(H13*I13)))*(1+'Scenario Parameters'!$C$57*J13)</f>
        <v>6281.5593354342091</v>
      </c>
      <c r="BC13" s="146">
        <f t="shared" si="15"/>
        <v>0</v>
      </c>
    </row>
    <row r="14" spans="1:59" x14ac:dyDescent="0.4">
      <c r="A14" s="149">
        <v>10</v>
      </c>
      <c r="B14" s="149">
        <f>INDEX(Industries!$D:$D,MATCH($A14,Industries!$A:$A,0))</f>
        <v>3</v>
      </c>
      <c r="C14" s="163" t="str">
        <f>Industries!N11</f>
        <v>B</v>
      </c>
      <c r="D14" s="149" t="str">
        <f>Industries!C11</f>
        <v>Iron ore mining</v>
      </c>
      <c r="E14" s="150">
        <f>-Industries!K11</f>
        <v>-0.05</v>
      </c>
      <c r="F14" s="150">
        <f>Industries!L11</f>
        <v>0.47810918846894862</v>
      </c>
      <c r="G14" s="151">
        <f>E14*F14*'Base Table 5'!ED13</f>
        <v>-1.9099871765053303E-2</v>
      </c>
      <c r="H14" s="151">
        <f t="array" ref="H14">MMULT('Price L_T'!B11:DL11,$G$5:$G$119)</f>
        <v>-3.9106345258137477E-2</v>
      </c>
      <c r="I14" s="151">
        <f>INDEX('Scenario Parameters'!$J:$J,MATCH($B14,'Scenario Parameters'!$A:$A,0))</f>
        <v>0.3</v>
      </c>
      <c r="J14" s="151">
        <f>INDEX('Scenario Parameters'!$K:$K,MATCH($B14,'Scenario Parameters'!$A:$A,0))</f>
        <v>0</v>
      </c>
      <c r="K14" s="150">
        <f>INDEX('Scenario Parameters'!$L:$L,MATCH($B14,'Scenario Parameters'!$A:$A,0))</f>
        <v>0.1</v>
      </c>
      <c r="L14" s="152">
        <f>'Base Table 5'!DQ13</f>
        <v>62.792400000000001</v>
      </c>
      <c r="M14" s="152">
        <f>'Base Table 5'!DR13</f>
        <v>35.520099999999999</v>
      </c>
      <c r="N14" s="152">
        <f>'Base Table 5'!DS13</f>
        <v>392.76530000000002</v>
      </c>
      <c r="O14" s="152">
        <f>'Base Table 5'!DT13</f>
        <v>48.676400000000001</v>
      </c>
      <c r="P14" s="152">
        <f>'Base Table 5'!DU13</f>
        <v>170.648</v>
      </c>
      <c r="Q14" s="152">
        <f>'Base Table 5'!DV13</f>
        <v>-445.25889999999998</v>
      </c>
      <c r="R14" s="152">
        <f>'Base Table 5'!DW13</f>
        <v>133430.71849999999</v>
      </c>
      <c r="S14" s="153">
        <f t="shared" si="0"/>
        <v>133695.86179999998</v>
      </c>
      <c r="T14" s="152">
        <f ca="1">L14*(1+K14)*(1+H14)*(1/(1+(H14*I14)))*('Income Distribution'!$C$50/(1+EXP(-J14*'Income Distribution'!$C$50/('Income Distribution'!$C$50-1)*('Scenario Parameters'!$C$57)+LN('Income Distribution'!$C$50-1))))</f>
        <v>67.158396429945924</v>
      </c>
      <c r="U14" s="152">
        <f ca="1">M14*(1+K14)*(1+H14)*(1+'Scenario Parameters'!$C$62)</f>
        <v>58.320442566378993</v>
      </c>
      <c r="V14" s="152">
        <f>N14*(1+$K14)*(1+$H14)*(1+'Scenario Parameters'!$C$63)</f>
        <v>469.19958603070654</v>
      </c>
      <c r="W14" s="152">
        <f>O14*(1+$K14)*(1+$H14)*(1+'Scenario Parameters'!$C$63)</f>
        <v>58.149094967058147</v>
      </c>
      <c r="X14" s="152">
        <f>P14*(1+$K14)*(1+$H14)*(1+'Scenario Parameters'!$C$63)</f>
        <v>203.85703868689012</v>
      </c>
      <c r="Y14" s="152">
        <f t="shared" si="14"/>
        <v>-445.25889999999998</v>
      </c>
      <c r="Z14" s="152">
        <f t="shared" si="1"/>
        <v>142688.60116379824</v>
      </c>
      <c r="AA14" s="153">
        <f t="shared" ca="1" si="2"/>
        <v>143100.02682247924</v>
      </c>
      <c r="AB14" s="153">
        <f t="shared" ca="1" si="3"/>
        <v>148923.89612138929</v>
      </c>
      <c r="AC14" s="152">
        <f>'Base Table 5'!DY13</f>
        <v>139748.99949999998</v>
      </c>
      <c r="AD14" s="152">
        <f t="array" aca="1" ref="AD14" ca="1">MMULT('Leontief L'!$B11:$DL11,'Projection Engine'!$AA$5:$AA$119)</f>
        <v>149580.09399136758</v>
      </c>
      <c r="AE14" s="152">
        <f t="array" aca="1" ref="AE14" ca="1">MMULT('Leontief L'!$B11:$DL11,$AB$5:$AB$119)</f>
        <v>156103.08885549055</v>
      </c>
      <c r="AF14" s="150">
        <f t="shared" ca="1" si="4"/>
        <v>7.0348228084220477E-2</v>
      </c>
      <c r="AG14" s="150">
        <f t="shared" ca="1" si="5"/>
        <v>0.1170247330142109</v>
      </c>
      <c r="AH14" s="150">
        <f>INDEX('Scenario Parameters'!$C:$C,MATCH($B14,'Scenario Parameters'!$A:$A,0))</f>
        <v>0.05</v>
      </c>
      <c r="AI14" s="150">
        <f t="shared" ca="1" si="6"/>
        <v>6.1173496363500224E-2</v>
      </c>
      <c r="AJ14" s="150">
        <f>INDEX('Scenario Parameters'!$H:$H,MATCH($B14,'Scenario Parameters'!$A:$A,0))*-E14</f>
        <v>3.7242418141815621E-3</v>
      </c>
      <c r="AK14" s="152">
        <f>INDEX('Base Table 5'!$124:$124,1,$A14+4)</f>
        <v>9726</v>
      </c>
      <c r="AL14" s="152">
        <f t="shared" ca="1" si="7"/>
        <v>10359.411226426197</v>
      </c>
      <c r="AM14" s="152">
        <f>INDEX('Base Table 5'!$125:$125,1,$A14+4)</f>
        <v>101348</v>
      </c>
      <c r="AN14" s="152">
        <f ca="1">(AC14-INDEX('Base Table 5'!$122:$122,1,$A14+4))*(1+AF14)-AL14-AP14-AR14-AS14*(1+AF14)-AU14</f>
        <v>110116.00349190073</v>
      </c>
      <c r="AO14" s="152">
        <f>INDEX('Base Table 5'!$126:$126,1,$A14+4)</f>
        <v>507.13150000000002</v>
      </c>
      <c r="AP14" s="152">
        <f t="shared" ca="1" si="8"/>
        <v>542.80730243069286</v>
      </c>
      <c r="AQ14" s="152">
        <f>INDEX('Base Table 5'!$127:$127,1,$A14+4)</f>
        <v>582</v>
      </c>
      <c r="AR14" s="152">
        <f t="shared" ca="1" si="9"/>
        <v>622.94266874501636</v>
      </c>
      <c r="AS14" s="152">
        <f>INDEX('Base Table 5'!$128:$128,1,$A14+4)</f>
        <v>0</v>
      </c>
      <c r="AT14" s="152">
        <f>INDEX('Base Table 5'!$129:$129,1,$A14+4)</f>
        <v>4366.8109000000004</v>
      </c>
      <c r="AU14" s="152">
        <f ca="1">AT14*(1+AF14)*(1+H14)*'Scenario Parameters'!$C$67</f>
        <v>3086.452248955487</v>
      </c>
      <c r="AV14" s="152">
        <f t="shared" si="10"/>
        <v>116529.9424</v>
      </c>
      <c r="AW14" s="152">
        <f t="shared" ca="1" si="11"/>
        <v>124727.61693845812</v>
      </c>
      <c r="AX14" s="150">
        <f>E14*'Base Table 5'!ED13</f>
        <v>-3.9948765314920871E-2</v>
      </c>
      <c r="AY14" s="150">
        <f t="array" ref="AY14">MMULT('Price L_T'!B11:DL11,$AX$5:$AX$119)</f>
        <v>-9.6174453243789759E-2</v>
      </c>
      <c r="AZ14" s="150">
        <f t="shared" si="12"/>
        <v>0.9608936547418625</v>
      </c>
      <c r="BA14" s="152">
        <f t="shared" si="13"/>
        <v>12858.126409572276</v>
      </c>
      <c r="BB14" s="152">
        <f ca="1">L14*(1+H14)*(1/(1+(H14*I14)))*(1+'Scenario Parameters'!$C$57*J14)</f>
        <v>61.053087663587199</v>
      </c>
      <c r="BC14" s="152">
        <f t="shared" si="15"/>
        <v>0.78789583133169672</v>
      </c>
    </row>
    <row r="15" spans="1:59" x14ac:dyDescent="0.4">
      <c r="A15" s="142">
        <v>11</v>
      </c>
      <c r="B15" s="142">
        <f>INDEX(Industries!$D:$D,MATCH($A15,Industries!$A:$A,0))</f>
        <v>3</v>
      </c>
      <c r="C15" s="162" t="str">
        <f>Industries!N12</f>
        <v>B</v>
      </c>
      <c r="D15" s="142" t="str">
        <f>Industries!C12</f>
        <v>Non-ferrous metal ore mining</v>
      </c>
      <c r="E15" s="143">
        <f>-Industries!K12</f>
        <v>-0.05</v>
      </c>
      <c r="F15" s="143">
        <f>Industries!L12</f>
        <v>0.37225582437275984</v>
      </c>
      <c r="G15" s="144">
        <f>E15*F15*'Base Table 5'!ED14</f>
        <v>-5.1766158824288607E-3</v>
      </c>
      <c r="H15" s="144">
        <f t="array" ref="H15">MMULT('Price L_T'!B12:DL12,$G$5:$G$119)</f>
        <v>-7.5585929691104864E-2</v>
      </c>
      <c r="I15" s="144">
        <f>INDEX('Scenario Parameters'!$J:$J,MATCH($B15,'Scenario Parameters'!$A:$A,0))</f>
        <v>0.3</v>
      </c>
      <c r="J15" s="144">
        <f>INDEX('Scenario Parameters'!$K:$K,MATCH($B15,'Scenario Parameters'!$A:$A,0))</f>
        <v>0</v>
      </c>
      <c r="K15" s="143">
        <f>INDEX('Scenario Parameters'!$L:$L,MATCH($B15,'Scenario Parameters'!$A:$A,0))</f>
        <v>0.1</v>
      </c>
      <c r="L15" s="146">
        <f>'Base Table 5'!DQ14</f>
        <v>370.60079999999999</v>
      </c>
      <c r="M15" s="146">
        <f>'Base Table 5'!DR14</f>
        <v>130.7501</v>
      </c>
      <c r="N15" s="146">
        <f>'Base Table 5'!DS14</f>
        <v>691.85329999999999</v>
      </c>
      <c r="O15" s="146">
        <f>'Base Table 5'!DT14</f>
        <v>88.302400000000006</v>
      </c>
      <c r="P15" s="146">
        <f>'Base Table 5'!DU14</f>
        <v>295.34539999999998</v>
      </c>
      <c r="Q15" s="146">
        <f>'Base Table 5'!DV14</f>
        <v>520.36059999999998</v>
      </c>
      <c r="R15" s="146">
        <f>'Base Table 5'!DW14</f>
        <v>18454.3662</v>
      </c>
      <c r="S15" s="147">
        <f t="shared" si="0"/>
        <v>20551.578799999999</v>
      </c>
      <c r="T15" s="146">
        <f ca="1">L15*(1+K15)*(1+H15)*(1/(1+(H15*I15)))*('Income Distribution'!$C$50/(1+EXP(-J15*'Income Distribution'!$C$50/('Income Distribution'!$C$50-1)*('Scenario Parameters'!$C$57)+LN('Income Distribution'!$C$50-1))))</f>
        <v>385.59103033912618</v>
      </c>
      <c r="U15" s="146">
        <f ca="1">M15*(1+K15)*(1+H15)*(1+'Scenario Parameters'!$C$62)</f>
        <v>206.52844850714214</v>
      </c>
      <c r="V15" s="146">
        <f>N15*(1+$K15)*(1+$H15)*(1+'Scenario Parameters'!$C$63)</f>
        <v>795.11463438441024</v>
      </c>
      <c r="W15" s="146">
        <f>O15*(1+$K15)*(1+$H15)*(1+'Scenario Parameters'!$C$63)</f>
        <v>101.48181773689011</v>
      </c>
      <c r="X15" s="146">
        <f>P15*(1+$K15)*(1+$H15)*(1+'Scenario Parameters'!$C$63)</f>
        <v>339.42665264170512</v>
      </c>
      <c r="Y15" s="146">
        <f t="shared" si="14"/>
        <v>520.36059999999998</v>
      </c>
      <c r="Z15" s="146">
        <f t="shared" si="1"/>
        <v>19190.943942320839</v>
      </c>
      <c r="AA15" s="147">
        <f t="shared" ca="1" si="2"/>
        <v>21539.447125930114</v>
      </c>
      <c r="AB15" s="147">
        <f t="shared" ca="1" si="3"/>
        <v>23300.64828928086</v>
      </c>
      <c r="AC15" s="146">
        <f>'Base Table 5'!DY14</f>
        <v>66284.00019999998</v>
      </c>
      <c r="AD15" s="146">
        <f t="array" aca="1" ref="AD15" ca="1">MMULT('Leontief L'!$B12:$DL12,'Projection Engine'!$AA$5:$AA$119)</f>
        <v>66482.006993712072</v>
      </c>
      <c r="AE15" s="146">
        <f t="array" aca="1" ref="AE15" ca="1">MMULT('Leontief L'!$B12:$DL12,$AB$5:$AB$119)</f>
        <v>71649.578915222228</v>
      </c>
      <c r="AF15" s="143">
        <f t="shared" ca="1" si="4"/>
        <v>2.9872487042821305E-3</v>
      </c>
      <c r="AG15" s="143">
        <f t="shared" ca="1" si="5"/>
        <v>8.0948323864470817E-2</v>
      </c>
      <c r="AH15" s="143">
        <f>INDEX('Scenario Parameters'!$C:$C,MATCH($B15,'Scenario Parameters'!$A:$A,0))</f>
        <v>0.05</v>
      </c>
      <c r="AI15" s="143">
        <f t="shared" ca="1" si="6"/>
        <v>2.6900907671247198E-2</v>
      </c>
      <c r="AJ15" s="143">
        <f>INDEX('Scenario Parameters'!$H:$H,MATCH($B15,'Scenario Parameters'!$A:$A,0))*-E15</f>
        <v>3.7242418141815621E-3</v>
      </c>
      <c r="AK15" s="146">
        <f>INDEX('Base Table 5'!$124:$124,1,$A15+4)</f>
        <v>9124</v>
      </c>
      <c r="AL15" s="146">
        <f t="shared" ca="1" si="7"/>
        <v>9404.3379562719147</v>
      </c>
      <c r="AM15" s="146">
        <f>INDEX('Base Table 5'!$125:$125,1,$A15+4)</f>
        <v>8732</v>
      </c>
      <c r="AN15" s="146">
        <f ca="1">(AC15-INDEX('Base Table 5'!$122:$122,1,$A15+4))*(1+AF15)-AL15-AP15-AR15-AS15*(1+AF15)-AU15</f>
        <v>10965.305840000707</v>
      </c>
      <c r="AO15" s="146">
        <f>INDEX('Base Table 5'!$126:$126,1,$A15+4)</f>
        <v>398.70389999999998</v>
      </c>
      <c r="AP15" s="146">
        <f t="shared" ca="1" si="8"/>
        <v>399.89492770866718</v>
      </c>
      <c r="AQ15" s="146">
        <f>INDEX('Base Table 5'!$127:$127,1,$A15+4)</f>
        <v>579</v>
      </c>
      <c r="AR15" s="146">
        <f t="shared" ca="1" si="9"/>
        <v>580.72961699977941</v>
      </c>
      <c r="AS15" s="146">
        <f>INDEX('Base Table 5'!$128:$128,1,$A15+4)</f>
        <v>0</v>
      </c>
      <c r="AT15" s="146">
        <f>INDEX('Base Table 5'!$129:$129,1,$A15+4)</f>
        <v>6725.5353999999998</v>
      </c>
      <c r="AU15" s="146">
        <f ca="1">AT15*(1+AF15)*(1+H15)*'Scenario Parameters'!$C$67</f>
        <v>4285.3231646966306</v>
      </c>
      <c r="AV15" s="146">
        <f t="shared" si="10"/>
        <v>25559.239300000001</v>
      </c>
      <c r="AW15" s="146">
        <f t="shared" ca="1" si="11"/>
        <v>25635.591505677698</v>
      </c>
      <c r="AX15" s="143">
        <f>E15*'Base Table 5'!ED14</f>
        <v>-1.3906070888618886E-2</v>
      </c>
      <c r="AY15" s="143">
        <f t="array" ref="AY15">MMULT('Price L_T'!B12:DL12,$AX$5:$AX$119)</f>
        <v>-0.21374734879886564</v>
      </c>
      <c r="AZ15" s="143">
        <f t="shared" si="12"/>
        <v>0.92441407030889511</v>
      </c>
      <c r="BA15" s="146">
        <f t="shared" si="13"/>
        <v>4392.8454821309724</v>
      </c>
      <c r="BB15" s="146">
        <f ca="1">L15*(1+H15)*(1/(1+(H15*I15)))*(1+'Scenario Parameters'!$C$57*J15)</f>
        <v>350.53730030829655</v>
      </c>
      <c r="BC15" s="146">
        <f t="shared" si="15"/>
        <v>8.7435769526201081</v>
      </c>
    </row>
    <row r="16" spans="1:59" x14ac:dyDescent="0.4">
      <c r="A16" s="149">
        <v>12</v>
      </c>
      <c r="B16" s="149">
        <f>INDEX(Industries!$D:$D,MATCH($A16,Industries!$A:$A,0))</f>
        <v>3</v>
      </c>
      <c r="C16" s="163" t="str">
        <f>Industries!N13</f>
        <v>B</v>
      </c>
      <c r="D16" s="149" t="str">
        <f>Industries!C13</f>
        <v>Non-metallic mineral mining</v>
      </c>
      <c r="E16" s="150">
        <f>-Industries!K13</f>
        <v>-0.05</v>
      </c>
      <c r="F16" s="150">
        <f>Industries!L13</f>
        <v>0.45397458628841608</v>
      </c>
      <c r="G16" s="151">
        <f>E16*F16*'Base Table 5'!ED15</f>
        <v>-1.2189492845201291E-2</v>
      </c>
      <c r="H16" s="151">
        <f t="array" ref="H16">MMULT('Price L_T'!B13:DL13,$G$5:$G$119)</f>
        <v>-6.2262561207750526E-2</v>
      </c>
      <c r="I16" s="151">
        <f>INDEX('Scenario Parameters'!$J:$J,MATCH($B16,'Scenario Parameters'!$A:$A,0))</f>
        <v>0.3</v>
      </c>
      <c r="J16" s="151">
        <f>INDEX('Scenario Parameters'!$K:$K,MATCH($B16,'Scenario Parameters'!$A:$A,0))</f>
        <v>0</v>
      </c>
      <c r="K16" s="150">
        <f>INDEX('Scenario Parameters'!$L:$L,MATCH($B16,'Scenario Parameters'!$A:$A,0))</f>
        <v>0.1</v>
      </c>
      <c r="L16" s="152">
        <f>'Base Table 5'!DQ15</f>
        <v>56.622999999999998</v>
      </c>
      <c r="M16" s="152">
        <f>'Base Table 5'!DR15</f>
        <v>9.7094000000000005</v>
      </c>
      <c r="N16" s="152">
        <f>'Base Table 5'!DS15</f>
        <v>89.532799999999995</v>
      </c>
      <c r="O16" s="152">
        <f>'Base Table 5'!DT15</f>
        <v>9.3985000000000003</v>
      </c>
      <c r="P16" s="152">
        <f>'Base Table 5'!DU15</f>
        <v>27.8505</v>
      </c>
      <c r="Q16" s="152">
        <f>'Base Table 5'!DV15</f>
        <v>488.57339999999999</v>
      </c>
      <c r="R16" s="152">
        <f>'Base Table 5'!DW15</f>
        <v>10246.167799999999</v>
      </c>
      <c r="S16" s="153">
        <f t="shared" si="0"/>
        <v>10927.855399999999</v>
      </c>
      <c r="T16" s="152">
        <f ca="1">L16*(1+K16)*(1+H16)*(1/(1+(H16*I16)))*('Income Distribution'!$C$50/(1+EXP(-J16*'Income Distribution'!$C$50/('Income Distribution'!$C$50-1)*('Scenario Parameters'!$C$57)+LN('Income Distribution'!$C$50-1))))</f>
        <v>59.518999297441198</v>
      </c>
      <c r="U16" s="152">
        <f ca="1">M16*(1+K16)*(1+H16)*(1+'Scenario Parameters'!$C$62)</f>
        <v>15.557684292175075</v>
      </c>
      <c r="V16" s="152">
        <f>N16*(1+$K16)*(1+$H16)*(1+'Scenario Parameters'!$C$63)</f>
        <v>104.37887337270983</v>
      </c>
      <c r="W16" s="152">
        <f>O16*(1+$K16)*(1+$H16)*(1+'Scenario Parameters'!$C$63)</f>
        <v>10.956932447029621</v>
      </c>
      <c r="X16" s="152">
        <f>P16*(1+$K16)*(1+$H16)*(1+'Scenario Parameters'!$C$63)</f>
        <v>32.468590425706061</v>
      </c>
      <c r="Y16" s="152">
        <f t="shared" si="14"/>
        <v>488.57339999999999</v>
      </c>
      <c r="Z16" s="152">
        <f t="shared" si="1"/>
        <v>10766.4532529111</v>
      </c>
      <c r="AA16" s="153">
        <f t="shared" ca="1" si="2"/>
        <v>11477.907732746162</v>
      </c>
      <c r="AB16" s="153">
        <f t="shared" ca="1" si="3"/>
        <v>12240.001580324051</v>
      </c>
      <c r="AC16" s="152">
        <f>'Base Table 5'!DY15</f>
        <v>19317.9997</v>
      </c>
      <c r="AD16" s="152">
        <f t="array" aca="1" ref="AD16" ca="1">MMULT('Leontief L'!$B13:$DL13,'Projection Engine'!$AA$5:$AA$119)</f>
        <v>20770.885693221422</v>
      </c>
      <c r="AE16" s="152">
        <f t="array" aca="1" ref="AE16" ca="1">MMULT('Leontief L'!$B13:$DL13,$AB$5:$AB$119)</f>
        <v>22537.842893488461</v>
      </c>
      <c r="AF16" s="150">
        <f t="shared" ca="1" si="4"/>
        <v>7.5208925136354576E-2</v>
      </c>
      <c r="AG16" s="150">
        <f t="shared" ca="1" si="5"/>
        <v>0.1666758072000829</v>
      </c>
      <c r="AH16" s="150">
        <f>INDEX('Scenario Parameters'!$C:$C,MATCH($B16,'Scenario Parameters'!$A:$A,0))</f>
        <v>0.05</v>
      </c>
      <c r="AI16" s="150">
        <f t="shared" ca="1" si="6"/>
        <v>0.1083420168400786</v>
      </c>
      <c r="AJ16" s="150">
        <f>INDEX('Scenario Parameters'!$H:$H,MATCH($B16,'Scenario Parameters'!$A:$A,0))*-E16</f>
        <v>3.7242418141815621E-3</v>
      </c>
      <c r="AK16" s="152">
        <f>INDEX('Base Table 5'!$124:$124,1,$A16+4)</f>
        <v>1869</v>
      </c>
      <c r="AL16" s="152">
        <f t="shared" ca="1" si="7"/>
        <v>2079.2059637286252</v>
      </c>
      <c r="AM16" s="152">
        <f>INDEX('Base Table 5'!$125:$125,1,$A16+4)</f>
        <v>8283</v>
      </c>
      <c r="AN16" s="152">
        <f ca="1">(AC16-INDEX('Base Table 5'!$122:$122,1,$A16+4))*(1+AF16)-AL16-AP16-AR16-AS16*(1+AF16)-AU16</f>
        <v>9283.1396010272401</v>
      </c>
      <c r="AO16" s="152">
        <f>INDEX('Base Table 5'!$126:$126,1,$A16+4)</f>
        <v>115.87869999999999</v>
      </c>
      <c r="AP16" s="152">
        <f t="shared" ca="1" si="8"/>
        <v>124.59381247319808</v>
      </c>
      <c r="AQ16" s="152">
        <f>INDEX('Base Table 5'!$127:$127,1,$A16+4)</f>
        <v>222</v>
      </c>
      <c r="AR16" s="152">
        <f t="shared" ca="1" si="9"/>
        <v>238.69638138027071</v>
      </c>
      <c r="AS16" s="152">
        <f>INDEX('Base Table 5'!$128:$128,1,$A16+4)</f>
        <v>0</v>
      </c>
      <c r="AT16" s="152">
        <f>INDEX('Base Table 5'!$129:$129,1,$A16+4)</f>
        <v>1168.7440999999999</v>
      </c>
      <c r="AU16" s="152">
        <f ca="1">AT16*(1+AF16)*(1+H16)*'Scenario Parameters'!$C$67</f>
        <v>809.81963826992444</v>
      </c>
      <c r="AV16" s="152">
        <f t="shared" si="10"/>
        <v>11658.622799999999</v>
      </c>
      <c r="AW16" s="152">
        <f t="shared" ca="1" si="11"/>
        <v>12535.455396879259</v>
      </c>
      <c r="AX16" s="150">
        <f>E16*'Base Table 5'!ED15</f>
        <v>-2.6850606208729807E-2</v>
      </c>
      <c r="AY16" s="150">
        <f t="array" ref="AY16">MMULT('Price L_T'!B13:DL13,$AX$5:$AX$119)</f>
        <v>-0.16894821300074636</v>
      </c>
      <c r="AZ16" s="150">
        <f t="shared" si="12"/>
        <v>0.93773743879224947</v>
      </c>
      <c r="BA16" s="152">
        <f t="shared" si="13"/>
        <v>1846.2416417605561</v>
      </c>
      <c r="BB16" s="152">
        <f ca="1">L16*(1+H16)*(1/(1+(H16*I16)))*(1+'Scenario Parameters'!$C$57*J16)</f>
        <v>54.108181179491993</v>
      </c>
      <c r="BC16" s="152">
        <f t="shared" si="15"/>
        <v>1.1117416010343011</v>
      </c>
    </row>
    <row r="17" spans="1:55" x14ac:dyDescent="0.4">
      <c r="A17" s="142">
        <v>13</v>
      </c>
      <c r="B17" s="142">
        <f>INDEX(Industries!$D:$D,MATCH($A17,Industries!$A:$A,0))</f>
        <v>4</v>
      </c>
      <c r="C17" s="162" t="str">
        <f>Industries!N14</f>
        <v>B</v>
      </c>
      <c r="D17" s="142" t="str">
        <f>Industries!C14</f>
        <v>Exploration and mining support services</v>
      </c>
      <c r="E17" s="143">
        <f>-Industries!K14</f>
        <v>-0.5</v>
      </c>
      <c r="F17" s="143">
        <f>Industries!L14</f>
        <v>0.34867335716249659</v>
      </c>
      <c r="G17" s="144">
        <f>E17*F17*'Base Table 5'!ED16</f>
        <v>-9.0693173556480794E-2</v>
      </c>
      <c r="H17" s="144">
        <f t="array" ref="H17">MMULT('Price L_T'!B14:DL14,$G$5:$G$119)</f>
        <v>-0.14829767658438367</v>
      </c>
      <c r="I17" s="144">
        <f>INDEX('Scenario Parameters'!$J:$J,MATCH($B17,'Scenario Parameters'!$A:$A,0))</f>
        <v>0</v>
      </c>
      <c r="J17" s="144">
        <f>INDEX('Scenario Parameters'!$K:$K,MATCH($B17,'Scenario Parameters'!$A:$A,0))</f>
        <v>0</v>
      </c>
      <c r="K17" s="143">
        <f>INDEX('Scenario Parameters'!$L:$L,MATCH($B17,'Scenario Parameters'!$A:$A,0))</f>
        <v>-0.6</v>
      </c>
      <c r="L17" s="146">
        <f>'Base Table 5'!DQ16</f>
        <v>190.76150000000001</v>
      </c>
      <c r="M17" s="146">
        <f>'Base Table 5'!DR16</f>
        <v>242.28749999999999</v>
      </c>
      <c r="N17" s="146">
        <f>'Base Table 5'!DS16</f>
        <v>5628.4062000000004</v>
      </c>
      <c r="O17" s="146">
        <f>'Base Table 5'!DT16</f>
        <v>6.6292</v>
      </c>
      <c r="P17" s="146">
        <f>'Base Table 5'!DU16</f>
        <v>73.941999999999993</v>
      </c>
      <c r="Q17" s="146">
        <f>'Base Table 5'!DV16</f>
        <v>3.78E-2</v>
      </c>
      <c r="R17" s="146">
        <f>'Base Table 5'!DW16</f>
        <v>311.1497</v>
      </c>
      <c r="S17" s="147">
        <f t="shared" si="0"/>
        <v>6453.2139000000006</v>
      </c>
      <c r="T17" s="146">
        <f ca="1">L17*(1+K17)*(1+H17)*(1/(1+(H17*I17)))*('Income Distribution'!$C$50/(1+EXP(-J17*'Income Distribution'!$C$50/('Income Distribution'!$C$50-1)*('Scenario Parameters'!$C$57)+LN('Income Distribution'!$C$50-1))))</f>
        <v>64.988805107299243</v>
      </c>
      <c r="U17" s="146">
        <f ca="1">M17*(1+K17)*(1+H17)*(1+'Scenario Parameters'!$C$62)</f>
        <v>128.22049601324338</v>
      </c>
      <c r="V17" s="146">
        <f>N17*(1+$K17)*(1+$H17)*(1+'Scenario Parameters'!$C$63)</f>
        <v>2167.1539006035896</v>
      </c>
      <c r="W17" s="146">
        <f>O17*(1+$K17)*(1+$H17)*(1+'Scenario Parameters'!$C$63)</f>
        <v>2.5524981899638508</v>
      </c>
      <c r="X17" s="146">
        <f>P17*(1+$K17)*(1+$H17)*(1+'Scenario Parameters'!$C$63)</f>
        <v>28.470527539115889</v>
      </c>
      <c r="Y17" s="146">
        <f t="shared" si="14"/>
        <v>3.78E-2</v>
      </c>
      <c r="Z17" s="146">
        <f t="shared" si="1"/>
        <v>106.0027689680288</v>
      </c>
      <c r="AA17" s="147">
        <f t="shared" ca="1" si="2"/>
        <v>2497.4267964212404</v>
      </c>
      <c r="AB17" s="147">
        <f t="shared" ca="1" si="3"/>
        <v>2932.2766038792856</v>
      </c>
      <c r="AC17" s="146">
        <f>'Base Table 5'!DY16</f>
        <v>28735.999999999985</v>
      </c>
      <c r="AD17" s="146">
        <f t="array" aca="1" ref="AD17" ca="1">MMULT('Leontief L'!$B14:$DL14,'Projection Engine'!$AA$5:$AA$119)</f>
        <v>18719.930510786653</v>
      </c>
      <c r="AE17" s="146">
        <f t="array" aca="1" ref="AE17" ca="1">MMULT('Leontief L'!$B14:$DL14,$AB$5:$AB$119)</f>
        <v>20370.515147241276</v>
      </c>
      <c r="AF17" s="143">
        <f t="shared" ca="1" si="4"/>
        <v>-0.34855475672373804</v>
      </c>
      <c r="AG17" s="143">
        <f t="shared" ca="1" si="5"/>
        <v>-0.29111514660212667</v>
      </c>
      <c r="AH17" s="143">
        <f>INDEX('Scenario Parameters'!$C:$C,MATCH($B17,'Scenario Parameters'!$A:$A,0))</f>
        <v>0.5</v>
      </c>
      <c r="AI17" s="143">
        <f t="shared" ca="1" si="6"/>
        <v>-0.64555757330106334</v>
      </c>
      <c r="AJ17" s="143">
        <f>INDEX('Scenario Parameters'!$H:$H,MATCH($B17,'Scenario Parameters'!$A:$A,0))*-E17</f>
        <v>0.15132664283750344</v>
      </c>
      <c r="AK17" s="146">
        <f>INDEX('Base Table 5'!$124:$124,1,$A17+4)</f>
        <v>8806</v>
      </c>
      <c r="AL17" s="146">
        <f t="shared" ca="1" si="7"/>
        <v>3593.5437551073519</v>
      </c>
      <c r="AM17" s="146">
        <f>INDEX('Base Table 5'!$125:$125,1,$A17+4)</f>
        <v>5742</v>
      </c>
      <c r="AN17" s="146">
        <f ca="1">(AC17-INDEX('Base Table 5'!$122:$122,1,$A17+4))*(1+AF17)-AL17-AP17-AR17-AS17*(1+AF17)-AU17</f>
        <v>6213.6283260013188</v>
      </c>
      <c r="AO17" s="146">
        <f>INDEX('Base Table 5'!$126:$126,1,$A17+4)</f>
        <v>71.089799999999997</v>
      </c>
      <c r="AP17" s="146">
        <f t="shared" ca="1" si="8"/>
        <v>46.311112055460804</v>
      </c>
      <c r="AQ17" s="146">
        <f>INDEX('Base Table 5'!$127:$127,1,$A17+4)</f>
        <v>401</v>
      </c>
      <c r="AR17" s="146">
        <f t="shared" ca="1" si="9"/>
        <v>261.22954255378107</v>
      </c>
      <c r="AS17" s="146">
        <f>INDEX('Base Table 5'!$128:$128,1,$A17+4)</f>
        <v>0</v>
      </c>
      <c r="AT17" s="146">
        <f>INDEX('Base Table 5'!$129:$129,1,$A17+4)</f>
        <v>1221.3420000000001</v>
      </c>
      <c r="AU17" s="146">
        <f ca="1">AT17*(1+AF17)*(1+H17)*'Scenario Parameters'!$C$67</f>
        <v>465.69094982157418</v>
      </c>
      <c r="AV17" s="146">
        <f t="shared" si="10"/>
        <v>16241.4318</v>
      </c>
      <c r="AW17" s="146">
        <f t="shared" ca="1" si="11"/>
        <v>10580.403685539486</v>
      </c>
      <c r="AX17" s="143">
        <f>E17*'Base Table 5'!ED16</f>
        <v>-0.2601092733168423</v>
      </c>
      <c r="AY17" s="143">
        <f t="array" ref="AY17">MMULT('Price L_T'!B14:DL14,$AX$5:$AX$119)</f>
        <v>-0.43162849519438889</v>
      </c>
      <c r="AZ17" s="143">
        <f t="shared" si="12"/>
        <v>0.85170232341561636</v>
      </c>
      <c r="BA17" s="146">
        <f t="shared" si="13"/>
        <v>2785.3910048245139</v>
      </c>
      <c r="BB17" s="146">
        <f ca="1">L17*(1+H17)*(1/(1+(H17*I17)))*(1+'Scenario Parameters'!$C$57*J17)</f>
        <v>162.47201276824811</v>
      </c>
      <c r="BC17" s="146">
        <f t="shared" si="15"/>
        <v>0</v>
      </c>
    </row>
    <row r="18" spans="1:55" x14ac:dyDescent="0.4">
      <c r="A18" s="149">
        <v>14</v>
      </c>
      <c r="B18" s="149">
        <f>INDEX(Industries!$D:$D,MATCH($A18,Industries!$A:$A,0))</f>
        <v>5</v>
      </c>
      <c r="C18" s="163" t="str">
        <f>Industries!N15</f>
        <v>C</v>
      </c>
      <c r="D18" s="149" t="str">
        <f>Industries!C15</f>
        <v>Meat and meat product manufacturing</v>
      </c>
      <c r="E18" s="150">
        <f>-Industries!K15</f>
        <v>-0.25</v>
      </c>
      <c r="F18" s="150">
        <f>Industries!L15</f>
        <v>0.36288816823899372</v>
      </c>
      <c r="G18" s="151">
        <f>E18*F18*'Base Table 5'!ED17</f>
        <v>-2.1266518690136984E-2</v>
      </c>
      <c r="H18" s="151">
        <f t="array" ref="H18">MMULT('Price L_T'!B15:DL15,$G$5:$G$119)</f>
        <v>-9.0823427170819385E-2</v>
      </c>
      <c r="I18" s="151">
        <f>INDEX('Scenario Parameters'!$J:$J,MATCH($B18,'Scenario Parameters'!$A:$A,0))</f>
        <v>0.2</v>
      </c>
      <c r="J18" s="151">
        <f>INDEX('Scenario Parameters'!$K:$K,MATCH($B18,'Scenario Parameters'!$A:$A,0))</f>
        <v>0</v>
      </c>
      <c r="K18" s="150">
        <f>INDEX('Scenario Parameters'!$L:$L,MATCH($B18,'Scenario Parameters'!$A:$A,0))</f>
        <v>0</v>
      </c>
      <c r="L18" s="152">
        <f>'Base Table 5'!DQ17</f>
        <v>10819.2305</v>
      </c>
      <c r="M18" s="152">
        <f>'Base Table 5'!DR17</f>
        <v>7.4945000000000004</v>
      </c>
      <c r="N18" s="152">
        <f>'Base Table 5'!DS17</f>
        <v>100.5271</v>
      </c>
      <c r="O18" s="152">
        <f>'Base Table 5'!DT17</f>
        <v>3.1271</v>
      </c>
      <c r="P18" s="152">
        <f>'Base Table 5'!DU17</f>
        <v>26.9175</v>
      </c>
      <c r="Q18" s="152">
        <f>'Base Table 5'!DV17</f>
        <v>209.1739</v>
      </c>
      <c r="R18" s="152">
        <f>'Base Table 5'!DW17</f>
        <v>15614.2868</v>
      </c>
      <c r="S18" s="153">
        <f t="shared" si="0"/>
        <v>26780.757399999999</v>
      </c>
      <c r="T18" s="152">
        <f ca="1">L18*(1+K18)*(1+H18)*(1/(1+(H18*I18)))*('Income Distribution'!$C$50/(1+EXP(-J18*'Income Distribution'!$C$50/('Income Distribution'!$C$50-1)*('Scenario Parameters'!$C$57)+LN('Income Distribution'!$C$50-1))))</f>
        <v>10018.575173157877</v>
      </c>
      <c r="U18" s="152">
        <f ca="1">M18*(1+K18)*(1+H18)*(1+'Scenario Parameters'!$C$62)</f>
        <v>10.58447986230926</v>
      </c>
      <c r="V18" s="152">
        <f>N18*(1+$K18)*(1+$H18)*(1+'Scenario Parameters'!$C$63)</f>
        <v>103.29704277394006</v>
      </c>
      <c r="W18" s="152">
        <f>O18*(1+$K18)*(1+$H18)*(1+'Scenario Parameters'!$C$63)</f>
        <v>3.2132647063168833</v>
      </c>
      <c r="X18" s="152">
        <f>P18*(1+$K18)*(1+$H18)*(1+'Scenario Parameters'!$C$63)</f>
        <v>27.65918989871917</v>
      </c>
      <c r="Y18" s="152">
        <f t="shared" si="14"/>
        <v>209.1739</v>
      </c>
      <c r="Z18" s="152">
        <f t="shared" si="1"/>
        <v>14454.012245774409</v>
      </c>
      <c r="AA18" s="153">
        <f t="shared" ca="1" si="2"/>
        <v>24826.515296173573</v>
      </c>
      <c r="AB18" s="153">
        <f t="shared" ca="1" si="3"/>
        <v>27306.593722403435</v>
      </c>
      <c r="AC18" s="152">
        <f>'Base Table 5'!DY17</f>
        <v>44446.999799999991</v>
      </c>
      <c r="AD18" s="152">
        <f t="array" aca="1" ref="AD18" ca="1">MMULT('Leontief L'!$B15:$DL15,'Projection Engine'!$AA$5:$AA$119)</f>
        <v>47740.964935682052</v>
      </c>
      <c r="AE18" s="152">
        <f t="array" aca="1" ref="AE18" ca="1">MMULT('Leontief L'!$B15:$DL15,$AB$5:$AB$119)</f>
        <v>52008.027681584528</v>
      </c>
      <c r="AF18" s="150">
        <f t="shared" ca="1" si="4"/>
        <v>7.4109954563953861E-2</v>
      </c>
      <c r="AG18" s="150">
        <f t="shared" ca="1" si="5"/>
        <v>0.17011334658373367</v>
      </c>
      <c r="AH18" s="150">
        <f>INDEX('Scenario Parameters'!$C:$C,MATCH($B18,'Scenario Parameters'!$A:$A,0))</f>
        <v>0.25</v>
      </c>
      <c r="AI18" s="150">
        <f t="shared" ca="1" si="6"/>
        <v>-0.1224149900621998</v>
      </c>
      <c r="AJ18" s="150">
        <f>INDEX('Scenario Parameters'!$H:$H,MATCH($B18,'Scenario Parameters'!$A:$A,0))*-E18</f>
        <v>7.3429683873962148E-2</v>
      </c>
      <c r="AK18" s="152">
        <f>INDEX('Base Table 5'!$124:$124,1,$A18+4)</f>
        <v>5581</v>
      </c>
      <c r="AL18" s="152">
        <f t="shared" ca="1" si="7"/>
        <v>5257.4459886283303</v>
      </c>
      <c r="AM18" s="152">
        <f>INDEX('Base Table 5'!$125:$125,1,$A18+4)</f>
        <v>4595</v>
      </c>
      <c r="AN18" s="152">
        <f ca="1">(AC18-INDEX('Base Table 5'!$122:$122,1,$A18+4))*(1+AF18)-AL18-AP18-AR18-AS18*(1+AF18)-AU18</f>
        <v>5977.7681168084237</v>
      </c>
      <c r="AO18" s="152">
        <f>INDEX('Base Table 5'!$126:$126,1,$A18+4)</f>
        <v>147.22460000000001</v>
      </c>
      <c r="AP18" s="152">
        <f t="shared" ca="1" si="8"/>
        <v>158.13540841669629</v>
      </c>
      <c r="AQ18" s="152">
        <f>INDEX('Base Table 5'!$127:$127,1,$A18+4)</f>
        <v>243</v>
      </c>
      <c r="AR18" s="152">
        <f t="shared" ca="1" si="9"/>
        <v>261.00871895904078</v>
      </c>
      <c r="AS18" s="152">
        <f>INDEX('Base Table 5'!$128:$128,1,$A18+4)</f>
        <v>0</v>
      </c>
      <c r="AT18" s="152">
        <f>INDEX('Base Table 5'!$129:$129,1,$A18+4)</f>
        <v>756.99540000000002</v>
      </c>
      <c r="AU18" s="152">
        <f ca="1">AT18*(1+AF18)*(1+H18)*'Scenario Parameters'!$C$67</f>
        <v>508.02487208311544</v>
      </c>
      <c r="AV18" s="152">
        <f t="shared" si="10"/>
        <v>11323.22</v>
      </c>
      <c r="AW18" s="152">
        <f t="shared" ca="1" si="11"/>
        <v>12162.383104895605</v>
      </c>
      <c r="AX18" s="150">
        <f>E18*'Base Table 5'!ED17</f>
        <v>-5.8603505298445317E-2</v>
      </c>
      <c r="AY18" s="150">
        <f t="array" ref="AY18">MMULT('Price L_T'!B15:DL15,$AX$5:$AX$119)</f>
        <v>-0.24187441940566054</v>
      </c>
      <c r="AZ18" s="150">
        <f t="shared" si="12"/>
        <v>0.90917657282918063</v>
      </c>
      <c r="BA18" s="152">
        <f t="shared" si="13"/>
        <v>6477.5801473688471</v>
      </c>
      <c r="BB18" s="152">
        <f ca="1">L18*(1+H18)*(1/(1+(H18*I18)))*(1+'Scenario Parameters'!$C$57*J18)</f>
        <v>10018.575173157877</v>
      </c>
      <c r="BC18" s="152">
        <f t="shared" si="15"/>
        <v>181.98426651893536</v>
      </c>
    </row>
    <row r="19" spans="1:55" x14ac:dyDescent="0.4">
      <c r="A19" s="142">
        <v>15</v>
      </c>
      <c r="B19" s="142">
        <f>INDEX(Industries!$D:$D,MATCH($A19,Industries!$A:$A,0))</f>
        <v>5</v>
      </c>
      <c r="C19" s="162" t="str">
        <f>Industries!N16</f>
        <v>C</v>
      </c>
      <c r="D19" s="142" t="str">
        <f>Industries!C16</f>
        <v>Processed seafood manufacturing</v>
      </c>
      <c r="E19" s="143">
        <f>-Industries!K16</f>
        <v>-0.25</v>
      </c>
      <c r="F19" s="143">
        <f>Industries!L16</f>
        <v>0.42942345924453279</v>
      </c>
      <c r="G19" s="144">
        <f>E19*F19*'Base Table 5'!ED18</f>
        <v>-3.3814442184598406E-2</v>
      </c>
      <c r="H19" s="144">
        <f t="array" ref="H19">MMULT('Price L_T'!B16:DL16,$G$5:$G$119)</f>
        <v>-9.0523702379071869E-2</v>
      </c>
      <c r="I19" s="144">
        <f>INDEX('Scenario Parameters'!$J:$J,MATCH($B19,'Scenario Parameters'!$A:$A,0))</f>
        <v>0.2</v>
      </c>
      <c r="J19" s="144">
        <f>INDEX('Scenario Parameters'!$K:$K,MATCH($B19,'Scenario Parameters'!$A:$A,0))</f>
        <v>0</v>
      </c>
      <c r="K19" s="143">
        <f>INDEX('Scenario Parameters'!$L:$L,MATCH($B19,'Scenario Parameters'!$A:$A,0))</f>
        <v>0</v>
      </c>
      <c r="L19" s="146">
        <f>'Base Table 5'!DQ18</f>
        <v>755.40520000000004</v>
      </c>
      <c r="M19" s="146">
        <f>'Base Table 5'!DR18</f>
        <v>0.43580000000000002</v>
      </c>
      <c r="N19" s="146">
        <f>'Base Table 5'!DS18</f>
        <v>13.9191</v>
      </c>
      <c r="O19" s="146">
        <f>'Base Table 5'!DT18</f>
        <v>0.62150000000000005</v>
      </c>
      <c r="P19" s="146">
        <f>'Base Table 5'!DU18</f>
        <v>2.5301</v>
      </c>
      <c r="Q19" s="146">
        <f>'Base Table 5'!DV18</f>
        <v>-19.113600000000002</v>
      </c>
      <c r="R19" s="146">
        <f>'Base Table 5'!DW18</f>
        <v>322.8698</v>
      </c>
      <c r="S19" s="147">
        <f t="shared" si="0"/>
        <v>1076.6678999999999</v>
      </c>
      <c r="T19" s="146">
        <f ca="1">L19*(1+K19)*(1+H19)*(1/(1+(H19*I19)))*('Income Distribution'!$C$50/(1+EXP(-J19*'Income Distribution'!$C$50/('Income Distribution'!$C$50-1)*('Scenario Parameters'!$C$57)+LN('Income Distribution'!$C$50-1))))</f>
        <v>699.69084567382447</v>
      </c>
      <c r="U19" s="146">
        <f ca="1">M19*(1+K19)*(1+H19)*(1+'Scenario Parameters'!$C$62)</f>
        <v>0.61568309836363788</v>
      </c>
      <c r="V19" s="146">
        <f>N19*(1+$K19)*(1+$H19)*(1+'Scenario Parameters'!$C$63)</f>
        <v>14.307344614160835</v>
      </c>
      <c r="W19" s="146">
        <f>O19*(1+$K19)*(1+$H19)*(1+'Scenario Parameters'!$C$63)</f>
        <v>0.6388354618977492</v>
      </c>
      <c r="X19" s="146">
        <f>P19*(1+$K19)*(1+$H19)*(1+'Scenario Parameters'!$C$63)</f>
        <v>2.6006719262228399</v>
      </c>
      <c r="Y19" s="146">
        <f t="shared" si="14"/>
        <v>-19.113600000000002</v>
      </c>
      <c r="Z19" s="146">
        <f t="shared" si="1"/>
        <v>298.95875031119726</v>
      </c>
      <c r="AA19" s="147">
        <f t="shared" ca="1" si="2"/>
        <v>997.69853108566679</v>
      </c>
      <c r="AB19" s="147">
        <f t="shared" ca="1" si="3"/>
        <v>1097.0033344414985</v>
      </c>
      <c r="AC19" s="146">
        <f>'Base Table 5'!DY18</f>
        <v>1616</v>
      </c>
      <c r="AD19" s="146">
        <f t="array" aca="1" ref="AD19" ca="1">MMULT('Leontief L'!$B16:$DL16,'Projection Engine'!$AA$5:$AA$119)</f>
        <v>1590.5321406700962</v>
      </c>
      <c r="AE19" s="146">
        <f t="array" aca="1" ref="AE19" ca="1">MMULT('Leontief L'!$B16:$DL16,$AB$5:$AB$119)</f>
        <v>1746.3296883572218</v>
      </c>
      <c r="AF19" s="143">
        <f t="shared" ca="1" si="4"/>
        <v>-1.5759813941772172E-2</v>
      </c>
      <c r="AG19" s="143">
        <f t="shared" ca="1" si="5"/>
        <v>8.0649559626993605E-2</v>
      </c>
      <c r="AH19" s="143">
        <f>INDEX('Scenario Parameters'!$C:$C,MATCH($B19,'Scenario Parameters'!$A:$A,0))</f>
        <v>0.25</v>
      </c>
      <c r="AI19" s="143">
        <f t="shared" ca="1" si="6"/>
        <v>-0.18951283027975485</v>
      </c>
      <c r="AJ19" s="143">
        <f>INDEX('Scenario Parameters'!$H:$H,MATCH($B19,'Scenario Parameters'!$A:$A,0))*-E19</f>
        <v>7.3429683873962148E-2</v>
      </c>
      <c r="AK19" s="146">
        <f>INDEX('Base Table 5'!$124:$124,1,$A19+4)</f>
        <v>142</v>
      </c>
      <c r="AL19" s="146">
        <f t="shared" ca="1" si="7"/>
        <v>123.54014006549212</v>
      </c>
      <c r="AM19" s="146">
        <f>INDEX('Base Table 5'!$125:$125,1,$A19+4)</f>
        <v>361</v>
      </c>
      <c r="AN19" s="146">
        <f ca="1">(AC19-INDEX('Base Table 5'!$122:$122,1,$A19+4))*(1+AF19)-AL19-AP19-AR19-AS19*(1+AF19)-AU19</f>
        <v>408.37661744711153</v>
      </c>
      <c r="AO19" s="146">
        <f>INDEX('Base Table 5'!$126:$126,1,$A19+4)</f>
        <v>4.0251999999999999</v>
      </c>
      <c r="AP19" s="146">
        <f t="shared" ca="1" si="8"/>
        <v>3.9617635969215788</v>
      </c>
      <c r="AQ19" s="146">
        <f>INDEX('Base Table 5'!$127:$127,1,$A19+4)</f>
        <v>6</v>
      </c>
      <c r="AR19" s="146">
        <f t="shared" ca="1" si="9"/>
        <v>5.9054411163493672</v>
      </c>
      <c r="AS19" s="146">
        <f>INDEX('Base Table 5'!$128:$128,1,$A19+4)</f>
        <v>0</v>
      </c>
      <c r="AT19" s="146">
        <f>INDEX('Base Table 5'!$129:$129,1,$A19+4)</f>
        <v>99.825800000000001</v>
      </c>
      <c r="AU19" s="146">
        <f ca="1">AT19*(1+AF19)*(1+H19)*'Scenario Parameters'!$C$67</f>
        <v>61.408718464128775</v>
      </c>
      <c r="AV19" s="146">
        <f t="shared" si="10"/>
        <v>612.851</v>
      </c>
      <c r="AW19" s="146">
        <f t="shared" ca="1" si="11"/>
        <v>603.1926806900035</v>
      </c>
      <c r="AX19" s="143">
        <f>E19*'Base Table 5'!ED18</f>
        <v>-7.8743816753949064E-2</v>
      </c>
      <c r="AY19" s="143">
        <f t="array" ref="AY19">MMULT('Price L_T'!B16:DL16,$AX$5:$AX$119)</f>
        <v>-0.23512378977579382</v>
      </c>
      <c r="AZ19" s="143">
        <f t="shared" si="12"/>
        <v>0.90947629762092808</v>
      </c>
      <c r="BA19" s="146">
        <f t="shared" si="13"/>
        <v>253.15023697794538</v>
      </c>
      <c r="BB19" s="146">
        <f ca="1">L19*(1+H19)*(1/(1+(H19*I19)))*(1+'Scenario Parameters'!$C$57*J19)</f>
        <v>699.69084567382447</v>
      </c>
      <c r="BC19" s="146">
        <f t="shared" si="15"/>
        <v>12.667721174227694</v>
      </c>
    </row>
    <row r="20" spans="1:55" x14ac:dyDescent="0.4">
      <c r="A20" s="149">
        <v>16</v>
      </c>
      <c r="B20" s="149">
        <f>INDEX(Industries!$D:$D,MATCH($A20,Industries!$A:$A,0))</f>
        <v>5</v>
      </c>
      <c r="C20" s="163" t="str">
        <f>Industries!N17</f>
        <v>C</v>
      </c>
      <c r="D20" s="149" t="str">
        <f>Industries!C17</f>
        <v>Dairy product manufacturing</v>
      </c>
      <c r="E20" s="150">
        <f>-Industries!K17</f>
        <v>-0.25</v>
      </c>
      <c r="F20" s="150">
        <f>Industries!L17</f>
        <v>0.34090909090909094</v>
      </c>
      <c r="G20" s="151">
        <f>E20*F20*'Base Table 5'!ED19</f>
        <v>-1.6376477570735241E-2</v>
      </c>
      <c r="H20" s="151">
        <f t="array" ref="H20">MMULT('Price L_T'!B17:DL17,$G$5:$G$119)</f>
        <v>-9.3440751235683114E-2</v>
      </c>
      <c r="I20" s="151">
        <f>INDEX('Scenario Parameters'!$J:$J,MATCH($B20,'Scenario Parameters'!$A:$A,0))</f>
        <v>0.2</v>
      </c>
      <c r="J20" s="151">
        <f>INDEX('Scenario Parameters'!$K:$K,MATCH($B20,'Scenario Parameters'!$A:$A,0))</f>
        <v>0</v>
      </c>
      <c r="K20" s="150">
        <f>INDEX('Scenario Parameters'!$L:$L,MATCH($B20,'Scenario Parameters'!$A:$A,0))</f>
        <v>0</v>
      </c>
      <c r="L20" s="152">
        <f>'Base Table 5'!DQ19</f>
        <v>7683.9448000000002</v>
      </c>
      <c r="M20" s="152">
        <f>'Base Table 5'!DR19</f>
        <v>0.4103</v>
      </c>
      <c r="N20" s="152">
        <f>'Base Table 5'!DS19</f>
        <v>56.0623</v>
      </c>
      <c r="O20" s="152">
        <f>'Base Table 5'!DT19</f>
        <v>0.872</v>
      </c>
      <c r="P20" s="152">
        <f>'Base Table 5'!DU19</f>
        <v>13.867900000000001</v>
      </c>
      <c r="Q20" s="152">
        <f>'Base Table 5'!DV19</f>
        <v>206.52760000000001</v>
      </c>
      <c r="R20" s="152">
        <f>'Base Table 5'!DW19</f>
        <v>3301.0061000000001</v>
      </c>
      <c r="S20" s="153">
        <f t="shared" si="0"/>
        <v>11262.691000000001</v>
      </c>
      <c r="T20" s="152">
        <f ca="1">L20*(1+K20)*(1+H20)*(1/(1+(H20*I20)))*('Income Distribution'!$C$50/(1+EXP(-J20*'Income Distribution'!$C$50/('Income Distribution'!$C$50-1)*('Scenario Parameters'!$C$57)+LN('Income Distribution'!$C$50-1))))</f>
        <v>7098.6111369069949</v>
      </c>
      <c r="U20" s="152">
        <f ca="1">M20*(1+K20)*(1+H20)*(1+'Scenario Parameters'!$C$62)</f>
        <v>0.5777983940660677</v>
      </c>
      <c r="V20" s="152">
        <f>N20*(1+$K20)*(1+$H20)*(1+'Scenario Parameters'!$C$63)</f>
        <v>57.441212917232583</v>
      </c>
      <c r="W20" s="152">
        <f>O20*(1+$K20)*(1+$H20)*(1+'Scenario Parameters'!$C$63)</f>
        <v>0.89344778333794395</v>
      </c>
      <c r="X20" s="152">
        <f>P20*(1+$K20)*(1+$H20)*(1+'Scenario Parameters'!$C$63)</f>
        <v>14.208996002926918</v>
      </c>
      <c r="Y20" s="152">
        <f t="shared" si="14"/>
        <v>206.52760000000001</v>
      </c>
      <c r="Z20" s="152">
        <f t="shared" si="1"/>
        <v>3048.4829764247288</v>
      </c>
      <c r="AA20" s="153">
        <f t="shared" ca="1" si="2"/>
        <v>10426.743168429288</v>
      </c>
      <c r="AB20" s="153">
        <f t="shared" ca="1" si="3"/>
        <v>11501.447018097748</v>
      </c>
      <c r="AC20" s="152">
        <f>'Base Table 5'!DY19</f>
        <v>18371.000200000002</v>
      </c>
      <c r="AD20" s="152">
        <f t="array" aca="1" ref="AD20" ca="1">MMULT('Leontief L'!$B17:$DL17,'Projection Engine'!$AA$5:$AA$119)</f>
        <v>17738.937940827043</v>
      </c>
      <c r="AE20" s="152">
        <f t="array" aca="1" ref="AE20" ca="1">MMULT('Leontief L'!$B17:$DL17,$AB$5:$AB$119)</f>
        <v>19488.580693677424</v>
      </c>
      <c r="AF20" s="150">
        <f t="shared" ca="1" si="4"/>
        <v>-3.4405435321532396E-2</v>
      </c>
      <c r="AG20" s="150">
        <f t="shared" ca="1" si="5"/>
        <v>6.0833949241229757E-2</v>
      </c>
      <c r="AH20" s="150">
        <f>INDEX('Scenario Parameters'!$C:$C,MATCH($B20,'Scenario Parameters'!$A:$A,0))</f>
        <v>0.25</v>
      </c>
      <c r="AI20" s="150">
        <f t="shared" ca="1" si="6"/>
        <v>-0.20437453806907768</v>
      </c>
      <c r="AJ20" s="150">
        <f>INDEX('Scenario Parameters'!$H:$H,MATCH($B20,'Scenario Parameters'!$A:$A,0))*-E20</f>
        <v>7.3429683873962148E-2</v>
      </c>
      <c r="AK20" s="152">
        <f>INDEX('Base Table 5'!$124:$124,1,$A20+4)</f>
        <v>2156</v>
      </c>
      <c r="AL20" s="152">
        <f t="shared" ca="1" si="7"/>
        <v>1841.3274623060533</v>
      </c>
      <c r="AM20" s="152">
        <f>INDEX('Base Table 5'!$125:$125,1,$A20+4)</f>
        <v>1232</v>
      </c>
      <c r="AN20" s="152">
        <f ca="1">(AC20-INDEX('Base Table 5'!$122:$122,1,$A20+4))*(1+AF20)-AL20-AP20-AR20-AS20*(1+AF20)-AU20</f>
        <v>1815.4500559050239</v>
      </c>
      <c r="AO20" s="152">
        <f>INDEX('Base Table 5'!$126:$126,1,$A20+4)</f>
        <v>41.277200000000001</v>
      </c>
      <c r="AP20" s="152">
        <f t="shared" ca="1" si="8"/>
        <v>39.857039965146043</v>
      </c>
      <c r="AQ20" s="152">
        <f>INDEX('Base Table 5'!$127:$127,1,$A20+4)</f>
        <v>142</v>
      </c>
      <c r="AR20" s="152">
        <f t="shared" ca="1" si="9"/>
        <v>137.11442818434239</v>
      </c>
      <c r="AS20" s="152">
        <f>INDEX('Base Table 5'!$128:$128,1,$A20+4)</f>
        <v>0</v>
      </c>
      <c r="AT20" s="152">
        <f>INDEX('Base Table 5'!$129:$129,1,$A20+4)</f>
        <v>1058.5618999999999</v>
      </c>
      <c r="AU20" s="152">
        <f ca="1">AT20*(1+AF20)*(1+H20)*'Scenario Parameters'!$C$67</f>
        <v>636.79848393542488</v>
      </c>
      <c r="AV20" s="152">
        <f t="shared" si="10"/>
        <v>4629.8391000000001</v>
      </c>
      <c r="AW20" s="152">
        <f t="shared" ca="1" si="11"/>
        <v>4470.5474702959909</v>
      </c>
      <c r="AX20" s="150">
        <f>E20*'Base Table 5'!ED19</f>
        <v>-4.8037667540823371E-2</v>
      </c>
      <c r="AY20" s="150">
        <f t="array" ref="AY20">MMULT('Price L_T'!B17:DL17,$AX$5:$AX$119)</f>
        <v>-0.25753319602074243</v>
      </c>
      <c r="AZ20" s="150">
        <f t="shared" si="12"/>
        <v>0.90655924876431693</v>
      </c>
      <c r="BA20" s="152">
        <f t="shared" si="13"/>
        <v>2900.5168090240518</v>
      </c>
      <c r="BB20" s="152">
        <f ca="1">L20*(1+H20)*(1/(1+(H20*I20)))*(1+'Scenario Parameters'!$C$57*J20)</f>
        <v>7098.6111369069949</v>
      </c>
      <c r="BC20" s="152">
        <f t="shared" si="15"/>
        <v>132.65991147251512</v>
      </c>
    </row>
    <row r="21" spans="1:55" x14ac:dyDescent="0.4">
      <c r="A21" s="142">
        <v>17</v>
      </c>
      <c r="B21" s="142">
        <f>INDEX(Industries!$D:$D,MATCH($A21,Industries!$A:$A,0))</f>
        <v>5</v>
      </c>
      <c r="C21" s="162" t="str">
        <f>Industries!N18</f>
        <v>C</v>
      </c>
      <c r="D21" s="142" t="str">
        <f>Industries!C18</f>
        <v>Fruit and vegetable product manufacturing</v>
      </c>
      <c r="E21" s="143">
        <f>-Industries!K18</f>
        <v>-0.25</v>
      </c>
      <c r="F21" s="143">
        <f>Industries!L18</f>
        <v>0.31469002695417791</v>
      </c>
      <c r="G21" s="144">
        <f>E21*F21*'Base Table 5'!ED20</f>
        <v>-1.682540307903729E-2</v>
      </c>
      <c r="H21" s="144">
        <f t="array" ref="H21">MMULT('Price L_T'!B18:DL18,$G$5:$G$119)</f>
        <v>-8.4811205030945233E-2</v>
      </c>
      <c r="I21" s="144">
        <f>INDEX('Scenario Parameters'!$J:$J,MATCH($B21,'Scenario Parameters'!$A:$A,0))</f>
        <v>0.2</v>
      </c>
      <c r="J21" s="144">
        <f>INDEX('Scenario Parameters'!$K:$K,MATCH($B21,'Scenario Parameters'!$A:$A,0))</f>
        <v>0</v>
      </c>
      <c r="K21" s="143">
        <f>INDEX('Scenario Parameters'!$L:$L,MATCH($B21,'Scenario Parameters'!$A:$A,0))</f>
        <v>0</v>
      </c>
      <c r="L21" s="146">
        <f>'Base Table 5'!DQ20</f>
        <v>2790.2869999999998</v>
      </c>
      <c r="M21" s="146">
        <f>'Base Table 5'!DR20</f>
        <v>0.58430000000000004</v>
      </c>
      <c r="N21" s="146">
        <f>'Base Table 5'!DS20</f>
        <v>48.275300000000001</v>
      </c>
      <c r="O21" s="146">
        <f>'Base Table 5'!DT20</f>
        <v>3.3437999999999999</v>
      </c>
      <c r="P21" s="146">
        <f>'Base Table 5'!DU20</f>
        <v>13.9251</v>
      </c>
      <c r="Q21" s="146">
        <f>'Base Table 5'!DV20</f>
        <v>-0.29580000000000001</v>
      </c>
      <c r="R21" s="146">
        <f>'Base Table 5'!DW20</f>
        <v>2872.2918</v>
      </c>
      <c r="S21" s="147">
        <f t="shared" si="0"/>
        <v>5728.4115000000002</v>
      </c>
      <c r="T21" s="146">
        <f ca="1">L21*(1+K21)*(1+H21)*(1/(1+(H21*I21)))*('Income Distribution'!$C$50/(1+EXP(-J21*'Income Distribution'!$C$50/('Income Distribution'!$C$50-1)*('Scenario Parameters'!$C$57)+LN('Income Distribution'!$C$50-1))))</f>
        <v>2597.7022487534946</v>
      </c>
      <c r="U21" s="146">
        <f ca="1">M21*(1+K21)*(1+H21)*(1+'Scenario Parameters'!$C$62)</f>
        <v>0.83066364040635965</v>
      </c>
      <c r="V21" s="146">
        <f>N21*(1+$K21)*(1+$H21)*(1+'Scenario Parameters'!$C$63)</f>
        <v>49.933518985369673</v>
      </c>
      <c r="W21" s="146">
        <f>O21*(1+$K21)*(1+$H21)*(1+'Scenario Parameters'!$C$63)</f>
        <v>3.4586569277307255</v>
      </c>
      <c r="X21" s="146">
        <f>P21*(1+$K21)*(1+$H21)*(1+'Scenario Parameters'!$C$63)</f>
        <v>14.40341634797031</v>
      </c>
      <c r="Y21" s="146">
        <f t="shared" si="14"/>
        <v>-0.29580000000000001</v>
      </c>
      <c r="Z21" s="146">
        <f t="shared" si="1"/>
        <v>2673.2777321906792</v>
      </c>
      <c r="AA21" s="147">
        <f t="shared" ca="1" si="2"/>
        <v>5339.3104368456516</v>
      </c>
      <c r="AB21" s="147">
        <f t="shared" ca="1" si="3"/>
        <v>5834.1081820458576</v>
      </c>
      <c r="AC21" s="146">
        <f>'Base Table 5'!DY20</f>
        <v>7154.0006000000003</v>
      </c>
      <c r="AD21" s="146">
        <f t="array" aca="1" ref="AD21" ca="1">MMULT('Leontief L'!$B18:$DL18,'Projection Engine'!$AA$5:$AA$119)</f>
        <v>6881.7761944721851</v>
      </c>
      <c r="AE21" s="146">
        <f t="array" aca="1" ref="AE21" ca="1">MMULT('Leontief L'!$B18:$DL18,$AB$5:$AB$119)</f>
        <v>7510.3517420025255</v>
      </c>
      <c r="AF21" s="143">
        <f t="shared" ca="1" si="4"/>
        <v>-3.8052052375815437E-2</v>
      </c>
      <c r="AG21" s="143">
        <f t="shared" ca="1" si="5"/>
        <v>4.9811449834449961E-2</v>
      </c>
      <c r="AH21" s="143">
        <f>INDEX('Scenario Parameters'!$C:$C,MATCH($B21,'Scenario Parameters'!$A:$A,0))</f>
        <v>0.25</v>
      </c>
      <c r="AI21" s="143">
        <f t="shared" ca="1" si="6"/>
        <v>-0.21264141262416247</v>
      </c>
      <c r="AJ21" s="143">
        <f>INDEX('Scenario Parameters'!$H:$H,MATCH($B21,'Scenario Parameters'!$A:$A,0))*-E21</f>
        <v>7.3429683873962148E-2</v>
      </c>
      <c r="AK21" s="146">
        <f>INDEX('Base Table 5'!$124:$124,1,$A21+4)</f>
        <v>1100</v>
      </c>
      <c r="AL21" s="146">
        <f t="shared" ca="1" si="7"/>
        <v>929.69148749652402</v>
      </c>
      <c r="AM21" s="146">
        <f>INDEX('Base Table 5'!$125:$125,1,$A21+4)</f>
        <v>384</v>
      </c>
      <c r="AN21" s="146">
        <f ca="1">(AC21-INDEX('Base Table 5'!$122:$122,1,$A21+4))*(1+AF21)-AL21-AP21-AR21-AS21*(1+AF21)-AU21</f>
        <v>869.08242845394284</v>
      </c>
      <c r="AO21" s="146">
        <f>INDEX('Base Table 5'!$126:$126,1,$A21+4)</f>
        <v>14.7539</v>
      </c>
      <c r="AP21" s="146">
        <f t="shared" ca="1" si="8"/>
        <v>14.192483824452456</v>
      </c>
      <c r="AQ21" s="146">
        <f>INDEX('Base Table 5'!$127:$127,1,$A21+4)</f>
        <v>46</v>
      </c>
      <c r="AR21" s="146">
        <f t="shared" ca="1" si="9"/>
        <v>44.249605590712491</v>
      </c>
      <c r="AS21" s="146">
        <f>INDEX('Base Table 5'!$128:$128,1,$A21+4)</f>
        <v>0</v>
      </c>
      <c r="AT21" s="146">
        <f>INDEX('Base Table 5'!$129:$129,1,$A21+4)</f>
        <v>1040.0537999999999</v>
      </c>
      <c r="AU21" s="146">
        <f ca="1">AT21*(1+AF21)*(1+H21)*'Scenario Parameters'!$C$67</f>
        <v>629.23493762672399</v>
      </c>
      <c r="AV21" s="146">
        <f t="shared" si="10"/>
        <v>2584.8076999999998</v>
      </c>
      <c r="AW21" s="146">
        <f t="shared" ca="1" si="11"/>
        <v>2486.4509429923555</v>
      </c>
      <c r="AX21" s="143">
        <f>E21*'Base Table 5'!ED20</f>
        <v>-5.3466591368932198E-2</v>
      </c>
      <c r="AY21" s="143">
        <f t="array" ref="AY21">MMULT('Price L_T'!B18:DL18,$AX$5:$AX$119)</f>
        <v>-0.24042225038082438</v>
      </c>
      <c r="AZ21" s="143">
        <f t="shared" si="12"/>
        <v>0.91518879496905481</v>
      </c>
      <c r="BA21" s="146">
        <f t="shared" si="13"/>
        <v>1377.2375839373938</v>
      </c>
      <c r="BB21" s="146">
        <f ca="1">L21*(1+H21)*(1/(1+(H21*I21)))*(1+'Scenario Parameters'!$C$57*J21)</f>
        <v>2597.7022487534946</v>
      </c>
      <c r="BC21" s="146">
        <f t="shared" si="15"/>
        <v>44.062851605675867</v>
      </c>
    </row>
    <row r="22" spans="1:55" x14ac:dyDescent="0.4">
      <c r="A22" s="149">
        <v>18</v>
      </c>
      <c r="B22" s="149">
        <f>INDEX(Industries!$D:$D,MATCH($A22,Industries!$A:$A,0))</f>
        <v>5</v>
      </c>
      <c r="C22" s="163" t="str">
        <f>Industries!N19</f>
        <v>C</v>
      </c>
      <c r="D22" s="149" t="str">
        <f>Industries!C19</f>
        <v>Oils and fats manufacturing</v>
      </c>
      <c r="E22" s="150">
        <f>-Industries!K19</f>
        <v>-0.25</v>
      </c>
      <c r="F22" s="150">
        <f>Industries!L19</f>
        <v>0.40346975088967973</v>
      </c>
      <c r="G22" s="151">
        <f>E22*F22*'Base Table 5'!ED21</f>
        <v>-2.016643704783919E-2</v>
      </c>
      <c r="H22" s="151">
        <f t="array" ref="H22">MMULT('Price L_T'!B19:DL19,$G$5:$G$119)</f>
        <v>-8.595282502450996E-2</v>
      </c>
      <c r="I22" s="151">
        <f>INDEX('Scenario Parameters'!$J:$J,MATCH($B22,'Scenario Parameters'!$A:$A,0))</f>
        <v>0.2</v>
      </c>
      <c r="J22" s="151">
        <f>INDEX('Scenario Parameters'!$K:$K,MATCH($B22,'Scenario Parameters'!$A:$A,0))</f>
        <v>0</v>
      </c>
      <c r="K22" s="150">
        <f>INDEX('Scenario Parameters'!$L:$L,MATCH($B22,'Scenario Parameters'!$A:$A,0))</f>
        <v>0</v>
      </c>
      <c r="L22" s="152">
        <f>'Base Table 5'!DQ21</f>
        <v>656.82780000000002</v>
      </c>
      <c r="M22" s="152">
        <f>'Base Table 5'!DR21</f>
        <v>0</v>
      </c>
      <c r="N22" s="152">
        <f>'Base Table 5'!DS21</f>
        <v>15.0296</v>
      </c>
      <c r="O22" s="152">
        <f>'Base Table 5'!DT21</f>
        <v>0.48459999999999998</v>
      </c>
      <c r="P22" s="152">
        <f>'Base Table 5'!DU21</f>
        <v>3.0983000000000001</v>
      </c>
      <c r="Q22" s="152">
        <f>'Base Table 5'!DV21</f>
        <v>15.9308</v>
      </c>
      <c r="R22" s="152">
        <f>'Base Table 5'!DW21</f>
        <v>701.73860000000002</v>
      </c>
      <c r="S22" s="153">
        <f t="shared" si="0"/>
        <v>1393.1097</v>
      </c>
      <c r="T22" s="152">
        <f ca="1">L22*(1+K22)*(1+H22)*(1/(1+(H22*I22)))*('Income Distribution'!$C$50/(1+EXP(-J22*'Income Distribution'!$C$50/('Income Distribution'!$C$50-1)*('Scenario Parameters'!$C$57)+LN('Income Distribution'!$C$50-1))))</f>
        <v>610.87284437634719</v>
      </c>
      <c r="U22" s="152">
        <f ca="1">M22*(1+K22)*(1+H22)*(1+'Scenario Parameters'!$C$62)</f>
        <v>0</v>
      </c>
      <c r="V22" s="152">
        <f>N22*(1+$K22)*(1+$H22)*(1+'Scenario Parameters'!$C$63)</f>
        <v>15.526462934641188</v>
      </c>
      <c r="W22" s="152">
        <f>O22*(1+$K22)*(1+$H22)*(1+'Scenario Parameters'!$C$63)</f>
        <v>0.50062037167503592</v>
      </c>
      <c r="X22" s="152">
        <f>P22*(1+$K22)*(1+$H22)*(1+'Scenario Parameters'!$C$63)</f>
        <v>3.2007265735880392</v>
      </c>
      <c r="Y22" s="152">
        <f t="shared" si="14"/>
        <v>15.9308</v>
      </c>
      <c r="Z22" s="152">
        <f t="shared" si="1"/>
        <v>652.44859466638673</v>
      </c>
      <c r="AA22" s="153">
        <f t="shared" ca="1" si="2"/>
        <v>1298.4800489226382</v>
      </c>
      <c r="AB22" s="153">
        <f t="shared" ca="1" si="3"/>
        <v>1420.5831870302061</v>
      </c>
      <c r="AC22" s="152">
        <f>'Base Table 5'!DY21</f>
        <v>2860.9998000000005</v>
      </c>
      <c r="AD22" s="152">
        <f t="array" aca="1" ref="AD22" ca="1">MMULT('Leontief L'!$B19:$DL19,'Projection Engine'!$AA$5:$AA$119)</f>
        <v>2792.9411658240406</v>
      </c>
      <c r="AE22" s="152">
        <f t="array" aca="1" ref="AE22" ca="1">MMULT('Leontief L'!$B19:$DL19,$AB$5:$AB$119)</f>
        <v>3051.7826215067448</v>
      </c>
      <c r="AF22" s="150">
        <f t="shared" ca="1" si="4"/>
        <v>-2.3788409274254407E-2</v>
      </c>
      <c r="AG22" s="150">
        <f t="shared" ca="1" si="5"/>
        <v>6.6683968837307983E-2</v>
      </c>
      <c r="AH22" s="150">
        <f>INDEX('Scenario Parameters'!$C:$C,MATCH($B22,'Scenario Parameters'!$A:$A,0))</f>
        <v>0.25</v>
      </c>
      <c r="AI22" s="150">
        <f t="shared" ca="1" si="6"/>
        <v>-0.19998702337201901</v>
      </c>
      <c r="AJ22" s="150">
        <f>INDEX('Scenario Parameters'!$H:$H,MATCH($B22,'Scenario Parameters'!$A:$A,0))*-E22</f>
        <v>7.3429683873962148E-2</v>
      </c>
      <c r="AK22" s="152">
        <f>INDEX('Base Table 5'!$124:$124,1,$A22+4)</f>
        <v>217</v>
      </c>
      <c r="AL22" s="152">
        <f t="shared" ca="1" si="7"/>
        <v>186.3504158215145</v>
      </c>
      <c r="AM22" s="152">
        <f>INDEX('Base Table 5'!$125:$125,1,$A22+4)</f>
        <v>345</v>
      </c>
      <c r="AN22" s="152">
        <f ca="1">(AC22-INDEX('Base Table 5'!$122:$122,1,$A22+4))*(1+AF22)-AL22-AP22-AR22-AS22*(1+AF22)-AU22</f>
        <v>513.1414925560648</v>
      </c>
      <c r="AO22" s="152">
        <f>INDEX('Base Table 5'!$126:$126,1,$A22+4)</f>
        <v>19.151299999999999</v>
      </c>
      <c r="AP22" s="152">
        <f t="shared" ca="1" si="8"/>
        <v>18.695721037465972</v>
      </c>
      <c r="AQ22" s="152">
        <f>INDEX('Base Table 5'!$127:$127,1,$A22+4)</f>
        <v>10</v>
      </c>
      <c r="AR22" s="152">
        <f t="shared" ca="1" si="9"/>
        <v>9.7621159072574564</v>
      </c>
      <c r="AS22" s="152">
        <f>INDEX('Base Table 5'!$128:$128,1,$A22+4)</f>
        <v>0</v>
      </c>
      <c r="AT22" s="152">
        <f>INDEX('Base Table 5'!$129:$129,1,$A22+4)</f>
        <v>415.59039999999999</v>
      </c>
      <c r="AU22" s="152">
        <f ca="1">AT22*(1+AF22)*(1+H22)*'Scenario Parameters'!$C$67</f>
        <v>254.84307346354862</v>
      </c>
      <c r="AV22" s="152">
        <f t="shared" si="10"/>
        <v>1006.7417</v>
      </c>
      <c r="AW22" s="152">
        <f t="shared" ca="1" si="11"/>
        <v>982.79281878585141</v>
      </c>
      <c r="AX22" s="150">
        <f>E22*'Base Table 5'!ED21</f>
        <v>-4.9982525340179156E-2</v>
      </c>
      <c r="AY22" s="150">
        <f t="array" ref="AY22">MMULT('Price L_T'!B19:DL19,$AX$5:$AX$119)</f>
        <v>-0.2317401213338364</v>
      </c>
      <c r="AZ22" s="150">
        <f t="shared" si="12"/>
        <v>0.91404717497549004</v>
      </c>
      <c r="BA22" s="152">
        <f t="shared" si="13"/>
        <v>322.83941090934439</v>
      </c>
      <c r="BB22" s="152">
        <f ca="1">L22*(1+H22)*(1/(1+(H22*I22)))*(1+'Scenario Parameters'!$C$57*J22)</f>
        <v>610.87284437634719</v>
      </c>
      <c r="BC22" s="152">
        <f t="shared" si="15"/>
        <v>10.501249340981001</v>
      </c>
    </row>
    <row r="23" spans="1:55" x14ac:dyDescent="0.4">
      <c r="A23" s="142">
        <v>19</v>
      </c>
      <c r="B23" s="142">
        <f>INDEX(Industries!$D:$D,MATCH($A23,Industries!$A:$A,0))</f>
        <v>5</v>
      </c>
      <c r="C23" s="162" t="str">
        <f>Industries!N20</f>
        <v>C</v>
      </c>
      <c r="D23" s="142" t="str">
        <f>Industries!C20</f>
        <v>Grain mill and cereal product manufacturing</v>
      </c>
      <c r="E23" s="143">
        <f>-Industries!K20</f>
        <v>-0.25</v>
      </c>
      <c r="F23" s="143">
        <f>Industries!L20</f>
        <v>0.32074175824175821</v>
      </c>
      <c r="G23" s="144">
        <f>E23*F23*'Base Table 5'!ED22</f>
        <v>-1.5543230006450139E-2</v>
      </c>
      <c r="H23" s="144">
        <f t="array" ref="H23">MMULT('Price L_T'!B20:DL20,$G$5:$G$119)</f>
        <v>-9.8602124786488693E-2</v>
      </c>
      <c r="I23" s="144">
        <f>INDEX('Scenario Parameters'!$J:$J,MATCH($B23,'Scenario Parameters'!$A:$A,0))</f>
        <v>0.2</v>
      </c>
      <c r="J23" s="144">
        <f>INDEX('Scenario Parameters'!$K:$K,MATCH($B23,'Scenario Parameters'!$A:$A,0))</f>
        <v>0</v>
      </c>
      <c r="K23" s="143">
        <f>INDEX('Scenario Parameters'!$L:$L,MATCH($B23,'Scenario Parameters'!$A:$A,0))</f>
        <v>0</v>
      </c>
      <c r="L23" s="146">
        <f>'Base Table 5'!DQ22</f>
        <v>2975.4542000000001</v>
      </c>
      <c r="M23" s="146">
        <f>'Base Table 5'!DR22</f>
        <v>2E-3</v>
      </c>
      <c r="N23" s="146">
        <f>'Base Table 5'!DS22</f>
        <v>59.448700000000002</v>
      </c>
      <c r="O23" s="146">
        <f>'Base Table 5'!DT22</f>
        <v>2.0779000000000001</v>
      </c>
      <c r="P23" s="146">
        <f>'Base Table 5'!DU22</f>
        <v>11.7789</v>
      </c>
      <c r="Q23" s="146">
        <f>'Base Table 5'!DV22</f>
        <v>46.1648</v>
      </c>
      <c r="R23" s="146">
        <f>'Base Table 5'!DW22</f>
        <v>1754.7684999999999</v>
      </c>
      <c r="S23" s="147">
        <f t="shared" si="0"/>
        <v>4849.6949999999997</v>
      </c>
      <c r="T23" s="146">
        <f ca="1">L23*(1+K23)*(1+H23)*(1/(1+(H23*I23)))*('Income Distribution'!$C$50/(1+EXP(-J23*'Income Distribution'!$C$50/('Income Distribution'!$C$50-1)*('Scenario Parameters'!$C$57)+LN('Income Distribution'!$C$50-1))))</f>
        <v>2736.0236426004121</v>
      </c>
      <c r="U23" s="146">
        <f ca="1">M23*(1+K23)*(1+H23)*(1+'Scenario Parameters'!$C$62)</f>
        <v>2.8004327388168535E-3</v>
      </c>
      <c r="V23" s="146">
        <f>N23*(1+$K23)*(1+$H23)*(1+'Scenario Parameters'!$C$63)</f>
        <v>60.564117016178827</v>
      </c>
      <c r="W23" s="146">
        <f>O23*(1+$K23)*(1+$H23)*(1+'Scenario Parameters'!$C$63)</f>
        <v>2.1168869756263464</v>
      </c>
      <c r="X23" s="146">
        <f>P23*(1+$K23)*(1+$H23)*(1+'Scenario Parameters'!$C$63)</f>
        <v>11.999903747632306</v>
      </c>
      <c r="Y23" s="146">
        <f t="shared" si="14"/>
        <v>46.1648</v>
      </c>
      <c r="Z23" s="146">
        <f t="shared" si="1"/>
        <v>1612.9372730260725</v>
      </c>
      <c r="AA23" s="147">
        <f t="shared" ca="1" si="2"/>
        <v>4469.8094237986606</v>
      </c>
      <c r="AB23" s="147">
        <f t="shared" ca="1" si="3"/>
        <v>4958.7530065343353</v>
      </c>
      <c r="AC23" s="146">
        <f>'Base Table 5'!DY22</f>
        <v>7826.0005000000001</v>
      </c>
      <c r="AD23" s="146">
        <f t="array" aca="1" ref="AD23" ca="1">MMULT('Leontief L'!$B20:$DL20,'Projection Engine'!$AA$5:$AA$119)</f>
        <v>7621.9976027569382</v>
      </c>
      <c r="AE23" s="146">
        <f t="array" aca="1" ref="AE23" ca="1">MMULT('Leontief L'!$B20:$DL20,$AB$5:$AB$119)</f>
        <v>8390.6863848448502</v>
      </c>
      <c r="AF23" s="143">
        <f t="shared" ca="1" si="4"/>
        <v>-2.6067324841477002E-2</v>
      </c>
      <c r="AG23" s="143">
        <f t="shared" ca="1" si="5"/>
        <v>7.2155104621428379E-2</v>
      </c>
      <c r="AH23" s="143">
        <f>INDEX('Scenario Parameters'!$C:$C,MATCH($B23,'Scenario Parameters'!$A:$A,0))</f>
        <v>0.25</v>
      </c>
      <c r="AI23" s="143">
        <f t="shared" ca="1" si="6"/>
        <v>-0.19588367153392872</v>
      </c>
      <c r="AJ23" s="143">
        <f>INDEX('Scenario Parameters'!$H:$H,MATCH($B23,'Scenario Parameters'!$A:$A,0))*-E23</f>
        <v>7.3429683873962148E-2</v>
      </c>
      <c r="AK23" s="146">
        <f>INDEX('Base Table 5'!$124:$124,1,$A23+4)</f>
        <v>1044</v>
      </c>
      <c r="AL23" s="146">
        <f t="shared" ca="1" si="7"/>
        <v>901.14147905880793</v>
      </c>
      <c r="AM23" s="146">
        <f>INDEX('Base Table 5'!$125:$125,1,$A23+4)</f>
        <v>412</v>
      </c>
      <c r="AN23" s="146">
        <f ca="1">(AC23-INDEX('Base Table 5'!$122:$122,1,$A23+4))*(1+AF23)-AL23-AP23-AR23-AS23*(1+AF23)-AU23</f>
        <v>687.13726598916037</v>
      </c>
      <c r="AO23" s="146">
        <f>INDEX('Base Table 5'!$126:$126,1,$A23+4)</f>
        <v>54.235999999999997</v>
      </c>
      <c r="AP23" s="146">
        <f t="shared" ca="1" si="8"/>
        <v>52.822212569897651</v>
      </c>
      <c r="AQ23" s="146">
        <f>INDEX('Base Table 5'!$127:$127,1,$A23+4)</f>
        <v>61</v>
      </c>
      <c r="AR23" s="146">
        <f t="shared" ca="1" si="9"/>
        <v>59.409893184669905</v>
      </c>
      <c r="AS23" s="146">
        <f>INDEX('Base Table 5'!$128:$128,1,$A23+4)</f>
        <v>0</v>
      </c>
      <c r="AT23" s="146">
        <f>INDEX('Base Table 5'!$129:$129,1,$A23+4)</f>
        <v>459.31270000000001</v>
      </c>
      <c r="AU23" s="146">
        <f ca="1">AT23*(1+AF23)*(1+H23)*'Scenario Parameters'!$C$67</f>
        <v>277.10775316759214</v>
      </c>
      <c r="AV23" s="146">
        <f t="shared" si="10"/>
        <v>2030.5487000000001</v>
      </c>
      <c r="AW23" s="146">
        <f t="shared" ca="1" si="11"/>
        <v>1977.6186039701279</v>
      </c>
      <c r="AX23" s="143">
        <f>E23*'Base Table 5'!ED22</f>
        <v>-4.8460263146448405E-2</v>
      </c>
      <c r="AY23" s="143">
        <f t="array" ref="AY23">MMULT('Price L_T'!B20:DL20,$AX$5:$AX$119)</f>
        <v>-0.27622606788971982</v>
      </c>
      <c r="AZ23" s="143">
        <f t="shared" si="12"/>
        <v>0.90139787521351133</v>
      </c>
      <c r="BA23" s="146">
        <f t="shared" si="13"/>
        <v>1339.6121803144347</v>
      </c>
      <c r="BB23" s="146">
        <f ca="1">L23*(1+H23)*(1/(1+(H23*I23)))*(1+'Scenario Parameters'!$C$57*J23)</f>
        <v>2736.0236426004121</v>
      </c>
      <c r="BC23" s="146">
        <f t="shared" si="15"/>
        <v>53.955548925293719</v>
      </c>
    </row>
    <row r="24" spans="1:55" x14ac:dyDescent="0.4">
      <c r="A24" s="149">
        <v>20</v>
      </c>
      <c r="B24" s="149">
        <f>INDEX(Industries!$D:$D,MATCH($A24,Industries!$A:$A,0))</f>
        <v>5</v>
      </c>
      <c r="C24" s="163" t="str">
        <f>Industries!N21</f>
        <v>C</v>
      </c>
      <c r="D24" s="149" t="str">
        <f>Industries!C21</f>
        <v>Bakery product manufacturing</v>
      </c>
      <c r="E24" s="150">
        <f>-Industries!K21</f>
        <v>-0.25</v>
      </c>
      <c r="F24" s="150">
        <f>Industries!L21</f>
        <v>0.27987465181058496</v>
      </c>
      <c r="G24" s="151">
        <f>E24*F24*'Base Table 5'!ED23</f>
        <v>-2.4288318112525593E-2</v>
      </c>
      <c r="H24" s="151">
        <f t="array" ref="H24">MMULT('Price L_T'!B21:DL21,$G$5:$G$119)</f>
        <v>-8.0335216843745394E-2</v>
      </c>
      <c r="I24" s="151">
        <f>INDEX('Scenario Parameters'!$J:$J,MATCH($B24,'Scenario Parameters'!$A:$A,0))</f>
        <v>0.2</v>
      </c>
      <c r="J24" s="151">
        <f>INDEX('Scenario Parameters'!$K:$K,MATCH($B24,'Scenario Parameters'!$A:$A,0))</f>
        <v>0</v>
      </c>
      <c r="K24" s="150">
        <f>INDEX('Scenario Parameters'!$L:$L,MATCH($B24,'Scenario Parameters'!$A:$A,0))</f>
        <v>0</v>
      </c>
      <c r="L24" s="152">
        <f>'Base Table 5'!DQ23</f>
        <v>6153.9696999999996</v>
      </c>
      <c r="M24" s="152">
        <f>'Base Table 5'!DR23</f>
        <v>2E-3</v>
      </c>
      <c r="N24" s="152">
        <f>'Base Table 5'!DS23</f>
        <v>37.511200000000002</v>
      </c>
      <c r="O24" s="152">
        <f>'Base Table 5'!DT23</f>
        <v>1.0471999999999999</v>
      </c>
      <c r="P24" s="152">
        <f>'Base Table 5'!DU23</f>
        <v>8.0747999999999998</v>
      </c>
      <c r="Q24" s="152">
        <f>'Base Table 5'!DV23</f>
        <v>40.573900000000002</v>
      </c>
      <c r="R24" s="152">
        <f>'Base Table 5'!DW23</f>
        <v>574.77070000000003</v>
      </c>
      <c r="S24" s="153">
        <f t="shared" si="0"/>
        <v>6815.9495000000006</v>
      </c>
      <c r="T24" s="152">
        <f ca="1">L24*(1+K24)*(1+H24)*(1/(1+(H24*I24)))*('Income Distribution'!$C$50/(1+EXP(-J24*'Income Distribution'!$C$50/('Income Distribution'!$C$50-1)*('Scenario Parameters'!$C$57)+LN('Income Distribution'!$C$50-1))))</f>
        <v>5752.0069549024247</v>
      </c>
      <c r="U24" s="152">
        <f ca="1">M24*(1+K24)*(1+H24)*(1+'Scenario Parameters'!$C$62)</f>
        <v>2.8571837568150873E-3</v>
      </c>
      <c r="V24" s="152">
        <f>N24*(1+$K24)*(1+$H24)*(1+'Scenario Parameters'!$C$63)</f>
        <v>38.989441276935977</v>
      </c>
      <c r="W24" s="152">
        <f>O24*(1+$K24)*(1+$H24)*(1+'Scenario Parameters'!$C$63)</f>
        <v>1.0884680550130985</v>
      </c>
      <c r="X24" s="152">
        <f>P24*(1+$K24)*(1+$H24)*(1+'Scenario Parameters'!$C$63)</f>
        <v>8.3930116984527974</v>
      </c>
      <c r="Y24" s="152">
        <f t="shared" si="14"/>
        <v>40.573900000000002</v>
      </c>
      <c r="Z24" s="152">
        <f t="shared" si="1"/>
        <v>537.08935200038218</v>
      </c>
      <c r="AA24" s="153">
        <f t="shared" ca="1" si="2"/>
        <v>6378.1439851169662</v>
      </c>
      <c r="AB24" s="153">
        <f t="shared" ca="1" si="3"/>
        <v>6935.2921868198746</v>
      </c>
      <c r="AC24" s="152">
        <f>'Base Table 5'!DY23</f>
        <v>10701.9997</v>
      </c>
      <c r="AD24" s="152">
        <f t="array" aca="1" ref="AD24" ca="1">MMULT('Leontief L'!$B21:$DL21,'Projection Engine'!$AA$5:$AA$119)</f>
        <v>11148.286626028501</v>
      </c>
      <c r="AE24" s="152">
        <f t="array" aca="1" ref="AE24" ca="1">MMULT('Leontief L'!$B21:$DL21,$AB$5:$AB$119)</f>
        <v>12080.7029346236</v>
      </c>
      <c r="AF24" s="150">
        <f t="shared" ca="1" si="4"/>
        <v>4.1701265047549896E-2</v>
      </c>
      <c r="AG24" s="150">
        <f t="shared" ca="1" si="5"/>
        <v>0.12882669344716935</v>
      </c>
      <c r="AH24" s="150">
        <f>INDEX('Scenario Parameters'!$C:$C,MATCH($B24,'Scenario Parameters'!$A:$A,0))</f>
        <v>0.25</v>
      </c>
      <c r="AI24" s="150">
        <f t="shared" ca="1" si="6"/>
        <v>-0.15337997991462293</v>
      </c>
      <c r="AJ24" s="150">
        <f>INDEX('Scenario Parameters'!$H:$H,MATCH($B24,'Scenario Parameters'!$A:$A,0))*-E24</f>
        <v>7.3429683873962148E-2</v>
      </c>
      <c r="AK24" s="152">
        <f>INDEX('Base Table 5'!$124:$124,1,$A24+4)</f>
        <v>3161</v>
      </c>
      <c r="AL24" s="152">
        <f t="shared" ca="1" si="7"/>
        <v>2872.6758983088207</v>
      </c>
      <c r="AM24" s="152">
        <f>INDEX('Base Table 5'!$125:$125,1,$A24+4)</f>
        <v>429</v>
      </c>
      <c r="AN24" s="152">
        <f ca="1">(AC24-INDEX('Base Table 5'!$122:$122,1,$A24+4))*(1+AF24)-AL24-AP24-AR24-AS24*(1+AF24)-AU24</f>
        <v>1349.7972009118703</v>
      </c>
      <c r="AO24" s="152">
        <f>INDEX('Base Table 5'!$126:$126,1,$A24+4)</f>
        <v>30.703700000000001</v>
      </c>
      <c r="AP24" s="152">
        <f t="shared" ca="1" si="8"/>
        <v>31.98408313164046</v>
      </c>
      <c r="AQ24" s="152">
        <f>INDEX('Base Table 5'!$127:$127,1,$A24+4)</f>
        <v>125</v>
      </c>
      <c r="AR24" s="152">
        <f t="shared" ca="1" si="9"/>
        <v>130.21265813094374</v>
      </c>
      <c r="AS24" s="152">
        <f>INDEX('Base Table 5'!$128:$128,1,$A24+4)</f>
        <v>0</v>
      </c>
      <c r="AT24" s="152">
        <f>INDEX('Base Table 5'!$129:$129,1,$A24+4)</f>
        <v>1259.3837000000001</v>
      </c>
      <c r="AU24" s="152">
        <f ca="1">AT24*(1+AF24)*(1+H24)*'Scenario Parameters'!$C$67</f>
        <v>829.13561908988095</v>
      </c>
      <c r="AV24" s="152">
        <f t="shared" si="10"/>
        <v>5005.0874000000003</v>
      </c>
      <c r="AW24" s="152">
        <f t="shared" ca="1" si="11"/>
        <v>5213.8054595731573</v>
      </c>
      <c r="AX24" s="150">
        <f>E24*'Base Table 5'!ED23</f>
        <v>-8.6782843517259886E-2</v>
      </c>
      <c r="AY24" s="150">
        <f t="array" ref="AY24">MMULT('Price L_T'!B21:DL21,$AX$5:$AX$119)</f>
        <v>-0.24284601877525189</v>
      </c>
      <c r="AZ24" s="150">
        <f t="shared" si="12"/>
        <v>0.91966478315625455</v>
      </c>
      <c r="BA24" s="152">
        <f t="shared" si="13"/>
        <v>1655.2262002481689</v>
      </c>
      <c r="BB24" s="152">
        <f ca="1">L24*(1+H24)*(1/(1+(H24*I24)))*(1+'Scenario Parameters'!$C$57*J24)</f>
        <v>5752.0069549024247</v>
      </c>
      <c r="BC24" s="152">
        <f t="shared" si="15"/>
        <v>92.417745201764134</v>
      </c>
    </row>
    <row r="25" spans="1:55" x14ac:dyDescent="0.4">
      <c r="A25" s="142">
        <v>21</v>
      </c>
      <c r="B25" s="142">
        <f>INDEX(Industries!$D:$D,MATCH($A25,Industries!$A:$A,0))</f>
        <v>5</v>
      </c>
      <c r="C25" s="162" t="str">
        <f>Industries!N22</f>
        <v>C</v>
      </c>
      <c r="D25" s="142" t="str">
        <f>Industries!C22</f>
        <v>Sugar and confectionery manufacturing</v>
      </c>
      <c r="E25" s="143">
        <f>-Industries!K22</f>
        <v>-0.25</v>
      </c>
      <c r="F25" s="143">
        <f>Industries!L22</f>
        <v>0.36185522941008835</v>
      </c>
      <c r="G25" s="144">
        <f>E25*F25*'Base Table 5'!ED24</f>
        <v>-2.5322239531177914E-2</v>
      </c>
      <c r="H25" s="144">
        <f t="array" ref="H25">MMULT('Price L_T'!B22:DL22,$G$5:$G$119)</f>
        <v>-8.8856512649227407E-2</v>
      </c>
      <c r="I25" s="144">
        <f>INDEX('Scenario Parameters'!$J:$J,MATCH($B25,'Scenario Parameters'!$A:$A,0))</f>
        <v>0.2</v>
      </c>
      <c r="J25" s="144">
        <f>INDEX('Scenario Parameters'!$K:$K,MATCH($B25,'Scenario Parameters'!$A:$A,0))</f>
        <v>0</v>
      </c>
      <c r="K25" s="143">
        <f>INDEX('Scenario Parameters'!$L:$L,MATCH($B25,'Scenario Parameters'!$A:$A,0))</f>
        <v>0</v>
      </c>
      <c r="L25" s="146">
        <f>'Base Table 5'!DQ24</f>
        <v>3535.9176000000002</v>
      </c>
      <c r="M25" s="146">
        <f>'Base Table 5'!DR24</f>
        <v>7.1307</v>
      </c>
      <c r="N25" s="146">
        <f>'Base Table 5'!DS24</f>
        <v>98.349199999999996</v>
      </c>
      <c r="O25" s="146">
        <f>'Base Table 5'!DT24</f>
        <v>12.0985</v>
      </c>
      <c r="P25" s="146">
        <f>'Base Table 5'!DU24</f>
        <v>35.746499999999997</v>
      </c>
      <c r="Q25" s="146">
        <f>'Base Table 5'!DV24</f>
        <v>-147.97900000000001</v>
      </c>
      <c r="R25" s="146">
        <f>'Base Table 5'!DW24</f>
        <v>3286.6073000000001</v>
      </c>
      <c r="S25" s="147">
        <f t="shared" si="0"/>
        <v>6827.8708000000006</v>
      </c>
      <c r="T25" s="146">
        <f ca="1">L25*(1+K25)*(1+H25)*(1/(1+(H25*I25)))*('Income Distribution'!$C$50/(1+EXP(-J25*'Income Distribution'!$C$50/('Income Distribution'!$C$50-1)*('Scenario Parameters'!$C$57)+LN('Income Distribution'!$C$50-1))))</f>
        <v>3280.018494009505</v>
      </c>
      <c r="U25" s="146">
        <f ca="1">M25*(1+K25)*(1+H25)*(1+'Scenario Parameters'!$C$62)</f>
        <v>10.092472184833104</v>
      </c>
      <c r="V25" s="146">
        <f>N25*(1+$K25)*(1+$H25)*(1+'Scenario Parameters'!$C$63)</f>
        <v>101.27776404551118</v>
      </c>
      <c r="W25" s="146">
        <f>O25*(1+$K25)*(1+$H25)*(1+'Scenario Parameters'!$C$63)</f>
        <v>12.458759484618248</v>
      </c>
      <c r="X25" s="146">
        <f>P25*(1+$K25)*(1+$H25)*(1+'Scenario Parameters'!$C$63)</f>
        <v>36.810930769674435</v>
      </c>
      <c r="Y25" s="146">
        <f t="shared" si="14"/>
        <v>-147.97900000000001</v>
      </c>
      <c r="Z25" s="146">
        <f t="shared" si="1"/>
        <v>3047.788261163656</v>
      </c>
      <c r="AA25" s="147">
        <f t="shared" ca="1" si="2"/>
        <v>6340.4676816577985</v>
      </c>
      <c r="AB25" s="147">
        <f t="shared" ca="1" si="3"/>
        <v>6958.8026141670061</v>
      </c>
      <c r="AC25" s="146">
        <f>'Base Table 5'!DY24</f>
        <v>12811.000000000002</v>
      </c>
      <c r="AD25" s="146">
        <f t="array" aca="1" ref="AD25" ca="1">MMULT('Leontief L'!$B22:$DL22,'Projection Engine'!$AA$5:$AA$119)</f>
        <v>13173.397301486359</v>
      </c>
      <c r="AE25" s="146">
        <f t="array" aca="1" ref="AE25" ca="1">MMULT('Leontief L'!$B22:$DL22,$AB$5:$AB$119)</f>
        <v>14372.92139888067</v>
      </c>
      <c r="AF25" s="143">
        <f t="shared" ca="1" si="4"/>
        <v>2.8287979196499613E-2</v>
      </c>
      <c r="AG25" s="143">
        <f t="shared" ca="1" si="5"/>
        <v>0.12192033400052038</v>
      </c>
      <c r="AH25" s="143">
        <f>INDEX('Scenario Parameters'!$C:$C,MATCH($B25,'Scenario Parameters'!$A:$A,0))</f>
        <v>0.25</v>
      </c>
      <c r="AI25" s="143">
        <f t="shared" ca="1" si="6"/>
        <v>-0.15855974949960971</v>
      </c>
      <c r="AJ25" s="143">
        <f>INDEX('Scenario Parameters'!$H:$H,MATCH($B25,'Scenario Parameters'!$A:$A,0))*-E25</f>
        <v>7.3429683873962148E-2</v>
      </c>
      <c r="AK25" s="146">
        <f>INDEX('Base Table 5'!$124:$124,1,$A25+4)</f>
        <v>1939</v>
      </c>
      <c r="AL25" s="146">
        <f t="shared" ca="1" si="7"/>
        <v>1751.3570407192217</v>
      </c>
      <c r="AM25" s="146">
        <f>INDEX('Base Table 5'!$125:$125,1,$A25+4)</f>
        <v>1570</v>
      </c>
      <c r="AN25" s="146">
        <f ca="1">(AC25-INDEX('Base Table 5'!$122:$122,1,$A25+4))*(1+AF25)-AL25-AP25-AR25-AS25*(1+AF25)-AU25</f>
        <v>2238.0458313197523</v>
      </c>
      <c r="AO25" s="146">
        <f>INDEX('Base Table 5'!$126:$126,1,$A25+4)</f>
        <v>46.271900000000002</v>
      </c>
      <c r="AP25" s="146">
        <f t="shared" ca="1" si="8"/>
        <v>47.580838544582512</v>
      </c>
      <c r="AQ25" s="146">
        <f>INDEX('Base Table 5'!$127:$127,1,$A25+4)</f>
        <v>77</v>
      </c>
      <c r="AR25" s="146">
        <f t="shared" ca="1" si="9"/>
        <v>79.178174398130466</v>
      </c>
      <c r="AS25" s="146">
        <f>INDEX('Base Table 5'!$128:$128,1,$A25+4)</f>
        <v>0</v>
      </c>
      <c r="AT25" s="146">
        <f>INDEX('Base Table 5'!$129:$129,1,$A25+4)</f>
        <v>991.46680000000003</v>
      </c>
      <c r="AU25" s="146">
        <f ca="1">AT25*(1+AF25)*(1+H25)*'Scenario Parameters'!$C$67</f>
        <v>638.37293634527919</v>
      </c>
      <c r="AV25" s="146">
        <f t="shared" si="10"/>
        <v>4623.7386999999999</v>
      </c>
      <c r="AW25" s="146">
        <f t="shared" ca="1" si="11"/>
        <v>4754.5348213269663</v>
      </c>
      <c r="AX25" s="143">
        <f>E25*'Base Table 5'!ED24</f>
        <v>-6.9978923815635599E-2</v>
      </c>
      <c r="AY25" s="143">
        <f t="array" ref="AY25">MMULT('Price L_T'!B22:DL22,$AX$5:$AX$119)</f>
        <v>-0.2435928917232785</v>
      </c>
      <c r="AZ25" s="143">
        <f t="shared" si="12"/>
        <v>0.91114348735077255</v>
      </c>
      <c r="BA25" s="146">
        <f t="shared" si="13"/>
        <v>1663.2207924849351</v>
      </c>
      <c r="BB25" s="146">
        <f ca="1">L25*(1+H25)*(1/(1+(H25*I25)))*(1+'Scenario Parameters'!$C$57*J25)</f>
        <v>3280.018494009505</v>
      </c>
      <c r="BC25" s="146">
        <f t="shared" si="15"/>
        <v>58.290200960531067</v>
      </c>
    </row>
    <row r="26" spans="1:55" x14ac:dyDescent="0.4">
      <c r="A26" s="149">
        <v>22</v>
      </c>
      <c r="B26" s="149">
        <f>INDEX(Industries!$D:$D,MATCH($A26,Industries!$A:$A,0))</f>
        <v>5</v>
      </c>
      <c r="C26" s="163" t="str">
        <f>Industries!N23</f>
        <v>C</v>
      </c>
      <c r="D26" s="149" t="str">
        <f>Industries!C23</f>
        <v>Other food product manufacturing</v>
      </c>
      <c r="E26" s="150">
        <f>-Industries!K23</f>
        <v>-0.25</v>
      </c>
      <c r="F26" s="150">
        <f>Industries!L23</f>
        <v>0.38315850815850816</v>
      </c>
      <c r="G26" s="151">
        <f>E26*F26*'Base Table 5'!ED25</f>
        <v>-2.86427619436204E-2</v>
      </c>
      <c r="H26" s="151">
        <f t="array" ref="H26">MMULT('Price L_T'!B23:DL23,$G$5:$G$119)</f>
        <v>-9.2269212444416479E-2</v>
      </c>
      <c r="I26" s="151">
        <f>INDEX('Scenario Parameters'!$J:$J,MATCH($B26,'Scenario Parameters'!$A:$A,0))</f>
        <v>0.2</v>
      </c>
      <c r="J26" s="151">
        <f>INDEX('Scenario Parameters'!$K:$K,MATCH($B26,'Scenario Parameters'!$A:$A,0))</f>
        <v>0</v>
      </c>
      <c r="K26" s="150">
        <f>INDEX('Scenario Parameters'!$L:$L,MATCH($B26,'Scenario Parameters'!$A:$A,0))</f>
        <v>0</v>
      </c>
      <c r="L26" s="152">
        <f>'Base Table 5'!DQ25</f>
        <v>6943.7709999999997</v>
      </c>
      <c r="M26" s="152">
        <f>'Base Table 5'!DR25</f>
        <v>1.0184</v>
      </c>
      <c r="N26" s="152">
        <f>'Base Table 5'!DS25</f>
        <v>152.15960000000001</v>
      </c>
      <c r="O26" s="152">
        <f>'Base Table 5'!DT25</f>
        <v>6.1196000000000002</v>
      </c>
      <c r="P26" s="152">
        <f>'Base Table 5'!DU25</f>
        <v>29.291599999999999</v>
      </c>
      <c r="Q26" s="152">
        <f>'Base Table 5'!DV25</f>
        <v>23.299099999999999</v>
      </c>
      <c r="R26" s="152">
        <f>'Base Table 5'!DW25</f>
        <v>2338.8888000000002</v>
      </c>
      <c r="S26" s="153">
        <f t="shared" si="0"/>
        <v>9494.5481</v>
      </c>
      <c r="T26" s="152">
        <f ca="1">L26*(1+K26)*(1+H26)*(1/(1+(H26*I26)))*('Income Distribution'!$C$50/(1+EXP(-J26*'Income Distribution'!$C$50/('Income Distribution'!$C$50-1)*('Scenario Parameters'!$C$57)+LN('Income Distribution'!$C$50-1))))</f>
        <v>6421.5774981160121</v>
      </c>
      <c r="U26" s="152">
        <f ca="1">M26*(1+K26)*(1+H26)*(1+'Scenario Parameters'!$C$62)</f>
        <v>1.4359987995171983</v>
      </c>
      <c r="V26" s="152">
        <f>N26*(1+$K26)*(1+$H26)*(1+'Scenario Parameters'!$C$63)</f>
        <v>156.10360096363644</v>
      </c>
      <c r="W26" s="152">
        <f>O26*(1+$K26)*(1+$H26)*(1+'Scenario Parameters'!$C$63)</f>
        <v>6.2782210025333232</v>
      </c>
      <c r="X26" s="152">
        <f>P26*(1+$K26)*(1+$H26)*(1+'Scenario Parameters'!$C$63)</f>
        <v>30.050842917479098</v>
      </c>
      <c r="Y26" s="152">
        <f t="shared" si="14"/>
        <v>23.299099999999999</v>
      </c>
      <c r="Z26" s="152">
        <f t="shared" si="1"/>
        <v>2162.2603816668197</v>
      </c>
      <c r="AA26" s="153">
        <f t="shared" ca="1" si="2"/>
        <v>8801.0056434659982</v>
      </c>
      <c r="AB26" s="153">
        <f t="shared" ca="1" si="3"/>
        <v>9695.6121397690076</v>
      </c>
      <c r="AC26" s="152">
        <f>'Base Table 5'!DY25</f>
        <v>17504.000100000001</v>
      </c>
      <c r="AD26" s="152">
        <f t="array" aca="1" ref="AD26" ca="1">MMULT('Leontief L'!$B23:$DL23,'Projection Engine'!$AA$5:$AA$119)</f>
        <v>17792.273290665664</v>
      </c>
      <c r="AE26" s="152">
        <f t="array" aca="1" ref="AE26" ca="1">MMULT('Leontief L'!$B23:$DL23,$AB$5:$AB$119)</f>
        <v>19458.894966469488</v>
      </c>
      <c r="AF26" s="150">
        <f t="shared" ca="1" si="4"/>
        <v>1.6468989317799609E-2</v>
      </c>
      <c r="AG26" s="150">
        <f t="shared" ca="1" si="5"/>
        <v>0.11168274996007832</v>
      </c>
      <c r="AH26" s="150">
        <f>INDEX('Scenario Parameters'!$C:$C,MATCH($B26,'Scenario Parameters'!$A:$A,0))</f>
        <v>0.25</v>
      </c>
      <c r="AI26" s="150">
        <f t="shared" ca="1" si="6"/>
        <v>-0.1662379375299412</v>
      </c>
      <c r="AJ26" s="150">
        <f>INDEX('Scenario Parameters'!$H:$H,MATCH($B26,'Scenario Parameters'!$A:$A,0))*-E26</f>
        <v>7.3429683873962148E-2</v>
      </c>
      <c r="AK26" s="152">
        <f>INDEX('Base Table 5'!$124:$124,1,$A26+4)</f>
        <v>2406</v>
      </c>
      <c r="AL26" s="152">
        <f t="shared" ca="1" si="7"/>
        <v>2153.3337828268709</v>
      </c>
      <c r="AM26" s="152">
        <f>INDEX('Base Table 5'!$125:$125,1,$A26+4)</f>
        <v>2742</v>
      </c>
      <c r="AN26" s="152">
        <f ca="1">(AC26-INDEX('Base Table 5'!$122:$122,1,$A26+4))*(1+AF26)-AL26-AP26-AR26-AS26*(1+AF26)-AU26</f>
        <v>3799.5789027327664</v>
      </c>
      <c r="AO26" s="152">
        <f>INDEX('Base Table 5'!$126:$126,1,$A26+4)</f>
        <v>59.560699999999997</v>
      </c>
      <c r="AP26" s="152">
        <f t="shared" ca="1" si="8"/>
        <v>60.541604532060667</v>
      </c>
      <c r="AQ26" s="152">
        <f>INDEX('Base Table 5'!$127:$127,1,$A26+4)</f>
        <v>86</v>
      </c>
      <c r="AR26" s="152">
        <f t="shared" ca="1" si="9"/>
        <v>87.416333081330762</v>
      </c>
      <c r="AS26" s="152">
        <f>INDEX('Base Table 5'!$128:$128,1,$A26+4)</f>
        <v>0</v>
      </c>
      <c r="AT26" s="152">
        <f>INDEX('Base Table 5'!$129:$129,1,$A26+4)</f>
        <v>1883.2538999999999</v>
      </c>
      <c r="AU26" s="152">
        <f ca="1">AT26*(1+AF26)*(1+H26)*'Scenario Parameters'!$C$67</f>
        <v>1194.1388598104259</v>
      </c>
      <c r="AV26" s="152">
        <f t="shared" si="10"/>
        <v>7176.8145999999997</v>
      </c>
      <c r="AW26" s="152">
        <f t="shared" ca="1" si="11"/>
        <v>7295.0094829834543</v>
      </c>
      <c r="AX26" s="150">
        <f>E26*'Base Table 5'!ED25</f>
        <v>-7.4754341437646546E-2</v>
      </c>
      <c r="AY26" s="150">
        <f t="array" ref="AY26">MMULT('Price L_T'!B23:DL23,$AX$5:$AX$119)</f>
        <v>-0.25092143017211144</v>
      </c>
      <c r="AZ26" s="150">
        <f t="shared" si="12"/>
        <v>0.90773078755558356</v>
      </c>
      <c r="BA26" s="152">
        <f t="shared" si="13"/>
        <v>2382.3855880899032</v>
      </c>
      <c r="BB26" s="152">
        <f ca="1">L26*(1+H26)*(1/(1+(H26*I26)))*(1+'Scenario Parameters'!$C$57*J26)</f>
        <v>6421.5774981160121</v>
      </c>
      <c r="BC26" s="152">
        <f t="shared" si="15"/>
        <v>118.50277968039028</v>
      </c>
    </row>
    <row r="27" spans="1:55" x14ac:dyDescent="0.4">
      <c r="A27" s="142">
        <v>23</v>
      </c>
      <c r="B27" s="142">
        <f>INDEX(Industries!$D:$D,MATCH($A27,Industries!$A:$A,0))</f>
        <v>5</v>
      </c>
      <c r="C27" s="162" t="str">
        <f>Industries!N24</f>
        <v>C</v>
      </c>
      <c r="D27" s="142" t="str">
        <f>Industries!C24</f>
        <v>Soft drinks, cordials and syrup manufacturing</v>
      </c>
      <c r="E27" s="143">
        <f>-Industries!K24</f>
        <v>-0.25</v>
      </c>
      <c r="F27" s="143">
        <f>Industries!L24</f>
        <v>0.35088365243004416</v>
      </c>
      <c r="G27" s="144">
        <f>E27*F27*'Base Table 5'!ED26</f>
        <v>-1.6361062163805496E-2</v>
      </c>
      <c r="H27" s="144">
        <f t="array" ref="H27">MMULT('Price L_T'!B24:DL24,$G$5:$G$119)</f>
        <v>-9.2446614685994868E-2</v>
      </c>
      <c r="I27" s="144">
        <f>INDEX('Scenario Parameters'!$J:$J,MATCH($B27,'Scenario Parameters'!$A:$A,0))</f>
        <v>0.2</v>
      </c>
      <c r="J27" s="144">
        <f>INDEX('Scenario Parameters'!$K:$K,MATCH($B27,'Scenario Parameters'!$A:$A,0))</f>
        <v>0</v>
      </c>
      <c r="K27" s="143">
        <f>INDEX('Scenario Parameters'!$L:$L,MATCH($B27,'Scenario Parameters'!$A:$A,0))</f>
        <v>0</v>
      </c>
      <c r="L27" s="146">
        <f>'Base Table 5'!DQ26</f>
        <v>6216.4619000000002</v>
      </c>
      <c r="M27" s="146">
        <f>'Base Table 5'!DR26</f>
        <v>9.2999999999999992E-3</v>
      </c>
      <c r="N27" s="146">
        <f>'Base Table 5'!DS26</f>
        <v>35.9452</v>
      </c>
      <c r="O27" s="146">
        <f>'Base Table 5'!DT26</f>
        <v>1.3965000000000001</v>
      </c>
      <c r="P27" s="146">
        <f>'Base Table 5'!DU26</f>
        <v>7.2195999999999998</v>
      </c>
      <c r="Q27" s="146">
        <f>'Base Table 5'!DV26</f>
        <v>91.8857</v>
      </c>
      <c r="R27" s="146">
        <f>'Base Table 5'!DW26</f>
        <v>560.05589999999995</v>
      </c>
      <c r="S27" s="147">
        <f t="shared" si="0"/>
        <v>6912.9741000000004</v>
      </c>
      <c r="T27" s="146">
        <f ca="1">L27*(1+K27)*(1+H27)*(1/(1+(H27*I27)))*('Income Distribution'!$C$50/(1+EXP(-J27*'Income Distribution'!$C$50/('Income Distribution'!$C$50-1)*('Scenario Parameters'!$C$57)+LN('Income Distribution'!$C$50-1))))</f>
        <v>5748.0485682577537</v>
      </c>
      <c r="U27" s="146">
        <f ca="1">M27*(1+K27)*(1+H27)*(1+'Scenario Parameters'!$C$62)</f>
        <v>1.3110937592489449E-2</v>
      </c>
      <c r="V27" s="146">
        <f>N27*(1+$K27)*(1+$H27)*(1+'Scenario Parameters'!$C$63)</f>
        <v>36.869698251791029</v>
      </c>
      <c r="W27" s="146">
        <f>O27*(1+$K27)*(1+$H27)*(1+'Scenario Parameters'!$C$63)</f>
        <v>1.4324175024377714</v>
      </c>
      <c r="X27" s="146">
        <f>P27*(1+$K27)*(1+$H27)*(1+'Scenario Parameters'!$C$63)</f>
        <v>7.4052856431075789</v>
      </c>
      <c r="Y27" s="146">
        <f t="shared" si="14"/>
        <v>91.8857</v>
      </c>
      <c r="Z27" s="146">
        <f t="shared" si="1"/>
        <v>517.6783926840825</v>
      </c>
      <c r="AA27" s="147">
        <f t="shared" ca="1" si="2"/>
        <v>6403.3331732767647</v>
      </c>
      <c r="AB27" s="147">
        <f t="shared" ca="1" si="3"/>
        <v>7055.5994577236588</v>
      </c>
      <c r="AC27" s="146">
        <f>'Base Table 5'!DY26</f>
        <v>7533.0003999999999</v>
      </c>
      <c r="AD27" s="146">
        <f t="array" aca="1" ref="AD27" ca="1">MMULT('Leontief L'!$B24:$DL24,'Projection Engine'!$AA$5:$AA$119)</f>
        <v>7114.8344658083761</v>
      </c>
      <c r="AE27" s="146">
        <f t="array" aca="1" ref="AE27" ca="1">MMULT('Leontief L'!$B24:$DL24,$AB$5:$AB$119)</f>
        <v>7828.9120638138975</v>
      </c>
      <c r="AF27" s="143">
        <f t="shared" ca="1" si="4"/>
        <v>-5.5511205626860738E-2</v>
      </c>
      <c r="AG27" s="143">
        <f t="shared" ca="1" si="5"/>
        <v>3.9282045413657096E-2</v>
      </c>
      <c r="AH27" s="143">
        <f>INDEX('Scenario Parameters'!$C:$C,MATCH($B27,'Scenario Parameters'!$A:$A,0))</f>
        <v>0.25</v>
      </c>
      <c r="AI27" s="143">
        <f t="shared" ca="1" si="6"/>
        <v>-0.22053846593975712</v>
      </c>
      <c r="AJ27" s="143">
        <f>INDEX('Scenario Parameters'!$H:$H,MATCH($B27,'Scenario Parameters'!$A:$A,0))*-E27</f>
        <v>7.3429683873962148E-2</v>
      </c>
      <c r="AK27" s="146">
        <f>INDEX('Base Table 5'!$124:$124,1,$A27+4)</f>
        <v>810</v>
      </c>
      <c r="AL27" s="146">
        <f t="shared" ca="1" si="7"/>
        <v>677.72468995954205</v>
      </c>
      <c r="AM27" s="146">
        <f>INDEX('Base Table 5'!$125:$125,1,$A27+4)</f>
        <v>548</v>
      </c>
      <c r="AN27" s="146">
        <f ca="1">(AC27-INDEX('Base Table 5'!$122:$122,1,$A27+4))*(1+AF27)-AL27-AP27-AR27-AS27*(1+AF27)-AU27</f>
        <v>933.78663530313349</v>
      </c>
      <c r="AO27" s="146">
        <f>INDEX('Base Table 5'!$126:$126,1,$A27+4)</f>
        <v>34.8249</v>
      </c>
      <c r="AP27" s="146">
        <f t="shared" ca="1" si="8"/>
        <v>32.89172781516514</v>
      </c>
      <c r="AQ27" s="146">
        <f>INDEX('Base Table 5'!$127:$127,1,$A27+4)</f>
        <v>47</v>
      </c>
      <c r="AR27" s="146">
        <f t="shared" ca="1" si="9"/>
        <v>44.390973335537545</v>
      </c>
      <c r="AS27" s="146">
        <f>INDEX('Base Table 5'!$128:$128,1,$A27+4)</f>
        <v>0</v>
      </c>
      <c r="AT27" s="146">
        <f>INDEX('Base Table 5'!$129:$129,1,$A27+4)</f>
        <v>925.36270000000002</v>
      </c>
      <c r="AU27" s="146">
        <f ca="1">AT27*(1+AF27)*(1+H27)*'Scenario Parameters'!$C$67</f>
        <v>545.09944172374696</v>
      </c>
      <c r="AV27" s="146">
        <f t="shared" si="10"/>
        <v>2365.1876000000002</v>
      </c>
      <c r="AW27" s="146">
        <f t="shared" ca="1" si="11"/>
        <v>2233.8934681371252</v>
      </c>
      <c r="AX27" s="143">
        <f>E27*'Base Table 5'!ED26</f>
        <v>-4.6628168769040641E-2</v>
      </c>
      <c r="AY27" s="143">
        <f t="array" ref="AY27">MMULT('Price L_T'!B24:DL24,$AX$5:$AX$119)</f>
        <v>-0.26189597297216316</v>
      </c>
      <c r="AZ27" s="143">
        <f t="shared" si="12"/>
        <v>0.90755338531400509</v>
      </c>
      <c r="BA27" s="146">
        <f t="shared" si="13"/>
        <v>1810.480078050864</v>
      </c>
      <c r="BB27" s="146">
        <f ca="1">L27*(1+H27)*(1/(1+(H27*I27)))*(1+'Scenario Parameters'!$C$57*J27)</f>
        <v>5748.0485682577537</v>
      </c>
      <c r="BC27" s="146">
        <f t="shared" si="15"/>
        <v>106.27752623722145</v>
      </c>
    </row>
    <row r="28" spans="1:55" x14ac:dyDescent="0.4">
      <c r="A28" s="149">
        <v>24</v>
      </c>
      <c r="B28" s="149">
        <f>INDEX(Industries!$D:$D,MATCH($A28,Industries!$A:$A,0))</f>
        <v>5</v>
      </c>
      <c r="C28" s="163" t="str">
        <f>Industries!N25</f>
        <v>C</v>
      </c>
      <c r="D28" s="149" t="str">
        <f>Industries!C25</f>
        <v>Beer manufacturing</v>
      </c>
      <c r="E28" s="150">
        <f>-Industries!K25</f>
        <v>-0.25</v>
      </c>
      <c r="F28" s="150">
        <f>Industries!L25</f>
        <v>0.40095465393794749</v>
      </c>
      <c r="G28" s="151">
        <f>E28*F28*'Base Table 5'!ED27</f>
        <v>-3.8578746697737247E-2</v>
      </c>
      <c r="H28" s="151">
        <f t="array" ref="H28">MMULT('Price L_T'!B25:DL25,$G$5:$G$119)</f>
        <v>-0.10522372823423684</v>
      </c>
      <c r="I28" s="151">
        <f>INDEX('Scenario Parameters'!$J:$J,MATCH($B28,'Scenario Parameters'!$A:$A,0))</f>
        <v>0.2</v>
      </c>
      <c r="J28" s="151">
        <f>INDEX('Scenario Parameters'!$K:$K,MATCH($B28,'Scenario Parameters'!$A:$A,0))</f>
        <v>0</v>
      </c>
      <c r="K28" s="150">
        <f>INDEX('Scenario Parameters'!$L:$L,MATCH($B28,'Scenario Parameters'!$A:$A,0))</f>
        <v>0</v>
      </c>
      <c r="L28" s="152">
        <f>'Base Table 5'!DQ27</f>
        <v>4248.7955000000002</v>
      </c>
      <c r="M28" s="152">
        <f>'Base Table 5'!DR27</f>
        <v>1.2526999999999999</v>
      </c>
      <c r="N28" s="152">
        <f>'Base Table 5'!DS27</f>
        <v>8.5740999999999996</v>
      </c>
      <c r="O28" s="152">
        <f>'Base Table 5'!DT27</f>
        <v>0.1047</v>
      </c>
      <c r="P28" s="152">
        <f>'Base Table 5'!DU27</f>
        <v>2.1415999999999999</v>
      </c>
      <c r="Q28" s="152">
        <f>'Base Table 5'!DV27</f>
        <v>88.697299999999998</v>
      </c>
      <c r="R28" s="152">
        <f>'Base Table 5'!DW27</f>
        <v>296.69569999999999</v>
      </c>
      <c r="S28" s="153">
        <f t="shared" si="0"/>
        <v>4646.2615999999998</v>
      </c>
      <c r="T28" s="152">
        <f ca="1">L28*(1+K28)*(1+H28)*(1/(1+(H28*I28)))*('Income Distribution'!$C$50/(1+EXP(-J28*'Income Distribution'!$C$50/('Income Distribution'!$C$50-1)*('Scenario Parameters'!$C$57)+LN('Income Distribution'!$C$50-1))))</f>
        <v>3883.4475631852542</v>
      </c>
      <c r="U28" s="152">
        <f ca="1">M28*(1+K28)*(1+H28)*(1+'Scenario Parameters'!$C$62)</f>
        <v>1.741165914127899</v>
      </c>
      <c r="V28" s="152">
        <f>N28*(1+$K28)*(1+$H28)*(1+'Scenario Parameters'!$C$63)</f>
        <v>8.6708066271368072</v>
      </c>
      <c r="W28" s="152">
        <f>O28*(1+$K28)*(1+$H28)*(1+'Scenario Parameters'!$C$63)</f>
        <v>0.10588090340224908</v>
      </c>
      <c r="X28" s="152">
        <f>P28*(1+$K28)*(1+$H28)*(1+'Scenario Parameters'!$C$63)</f>
        <v>2.1657549448544091</v>
      </c>
      <c r="Y28" s="152">
        <f t="shared" si="14"/>
        <v>88.697299999999998</v>
      </c>
      <c r="Z28" s="152">
        <f t="shared" si="1"/>
        <v>271.06315292065341</v>
      </c>
      <c r="AA28" s="153">
        <f t="shared" ca="1" si="2"/>
        <v>4255.8916244954289</v>
      </c>
      <c r="AB28" s="153">
        <f t="shared" ca="1" si="3"/>
        <v>4756.375150736616</v>
      </c>
      <c r="AC28" s="152">
        <f>'Base Table 5'!DY27</f>
        <v>6674.9997999999996</v>
      </c>
      <c r="AD28" s="152">
        <f t="array" aca="1" ref="AD28" ca="1">MMULT('Leontief L'!$B25:$DL25,'Projection Engine'!$AA$5:$AA$119)</f>
        <v>7080.4626377850418</v>
      </c>
      <c r="AE28" s="152">
        <f t="array" aca="1" ref="AE28" ca="1">MMULT('Leontief L'!$B25:$DL25,$AB$5:$AB$119)</f>
        <v>7788.745474267198</v>
      </c>
      <c r="AF28" s="150">
        <f t="shared" ca="1" si="4"/>
        <v>6.0743498117414418E-2</v>
      </c>
      <c r="AG28" s="150">
        <f t="shared" ca="1" si="5"/>
        <v>0.16685328953376133</v>
      </c>
      <c r="AH28" s="150">
        <f>INDEX('Scenario Parameters'!$C:$C,MATCH($B28,'Scenario Parameters'!$A:$A,0))</f>
        <v>0.25</v>
      </c>
      <c r="AI28" s="150">
        <f t="shared" ca="1" si="6"/>
        <v>-0.12486003284967895</v>
      </c>
      <c r="AJ28" s="150">
        <f>INDEX('Scenario Parameters'!$H:$H,MATCH($B28,'Scenario Parameters'!$A:$A,0))*-E28</f>
        <v>7.3429683873962148E-2</v>
      </c>
      <c r="AK28" s="152">
        <f>INDEX('Base Table 5'!$124:$124,1,$A28+4)</f>
        <v>996</v>
      </c>
      <c r="AL28" s="152">
        <f t="shared" ca="1" si="7"/>
        <v>935.64361341050414</v>
      </c>
      <c r="AM28" s="152">
        <f>INDEX('Base Table 5'!$125:$125,1,$A28+4)</f>
        <v>1518</v>
      </c>
      <c r="AN28" s="152">
        <f ca="1">(AC28-INDEX('Base Table 5'!$122:$122,1,$A28+4))*(1+AF28)-AL28-AP28-AR28-AS28*(1+AF28)-AU28</f>
        <v>1847.1457278516323</v>
      </c>
      <c r="AO28" s="152">
        <f>INDEX('Base Table 5'!$126:$126,1,$A28+4)</f>
        <v>229.95830000000001</v>
      </c>
      <c r="AP28" s="152">
        <f t="shared" ca="1" si="8"/>
        <v>243.92677156313383</v>
      </c>
      <c r="AQ28" s="152">
        <f>INDEX('Base Table 5'!$127:$127,1,$A28+4)</f>
        <v>55</v>
      </c>
      <c r="AR28" s="152">
        <f t="shared" ca="1" si="9"/>
        <v>58.340892396457789</v>
      </c>
      <c r="AS28" s="152">
        <f>INDEX('Base Table 5'!$128:$128,1,$A28+4)</f>
        <v>0</v>
      </c>
      <c r="AT28" s="152">
        <f>INDEX('Base Table 5'!$129:$129,1,$A28+4)</f>
        <v>284.17230000000001</v>
      </c>
      <c r="AU28" s="152">
        <f ca="1">AT28*(1+AF28)*(1+H28)*'Scenario Parameters'!$C$67</f>
        <v>185.35373257508209</v>
      </c>
      <c r="AV28" s="152">
        <f t="shared" si="10"/>
        <v>3083.1306000000004</v>
      </c>
      <c r="AW28" s="152">
        <f t="shared" ca="1" si="11"/>
        <v>3270.4107377968107</v>
      </c>
      <c r="AX28" s="150">
        <f>E28*'Base Table 5'!ED27</f>
        <v>-9.6217231347332774E-2</v>
      </c>
      <c r="AY28" s="150">
        <f t="array" ref="AY28">MMULT('Price L_T'!B25:DL25,$AX$5:$AX$119)</f>
        <v>-0.27676703464961705</v>
      </c>
      <c r="AZ28" s="150">
        <f t="shared" si="12"/>
        <v>0.89477627176576313</v>
      </c>
      <c r="BA28" s="152">
        <f t="shared" si="13"/>
        <v>1285.9320452383852</v>
      </c>
      <c r="BB28" s="152">
        <f ca="1">L28*(1+H28)*(1/(1+(H28*I28)))*(1+'Scenario Parameters'!$C$57*J28)</f>
        <v>3883.4475631852542</v>
      </c>
      <c r="BC28" s="152">
        <f t="shared" si="15"/>
        <v>81.726166200102881</v>
      </c>
    </row>
    <row r="29" spans="1:55" x14ac:dyDescent="0.4">
      <c r="A29" s="142">
        <v>25</v>
      </c>
      <c r="B29" s="142">
        <f>INDEX(Industries!$D:$D,MATCH($A29,Industries!$A:$A,0))</f>
        <v>5</v>
      </c>
      <c r="C29" s="162" t="str">
        <f>Industries!N26</f>
        <v>C</v>
      </c>
      <c r="D29" s="142" t="str">
        <f>Industries!C26</f>
        <v>Wine, spirits and tobacco</v>
      </c>
      <c r="E29" s="143">
        <f>-Industries!K26</f>
        <v>-0.25</v>
      </c>
      <c r="F29" s="143">
        <f>Industries!L26</f>
        <v>0.33470290771175726</v>
      </c>
      <c r="G29" s="144">
        <f>E29*F29*'Base Table 5'!ED28</f>
        <v>-2.81663669500621E-2</v>
      </c>
      <c r="H29" s="144">
        <f t="array" ref="H29">MMULT('Price L_T'!B26:DL26,$G$5:$G$119)</f>
        <v>-9.1295552135793184E-2</v>
      </c>
      <c r="I29" s="144">
        <f>INDEX('Scenario Parameters'!$J:$J,MATCH($B29,'Scenario Parameters'!$A:$A,0))</f>
        <v>0.2</v>
      </c>
      <c r="J29" s="144">
        <f>INDEX('Scenario Parameters'!$K:$K,MATCH($B29,'Scenario Parameters'!$A:$A,0))</f>
        <v>0</v>
      </c>
      <c r="K29" s="143">
        <f>INDEX('Scenario Parameters'!$L:$L,MATCH($B29,'Scenario Parameters'!$A:$A,0))</f>
        <v>0</v>
      </c>
      <c r="L29" s="146">
        <f>'Base Table 5'!DQ28</f>
        <v>3559.7226000000001</v>
      </c>
      <c r="M29" s="146">
        <f>'Base Table 5'!DR28</f>
        <v>3.1253000000000002</v>
      </c>
      <c r="N29" s="146">
        <f>'Base Table 5'!DS28</f>
        <v>39.831899999999997</v>
      </c>
      <c r="O29" s="146">
        <f>'Base Table 5'!DT28</f>
        <v>1.2988999999999999</v>
      </c>
      <c r="P29" s="146">
        <f>'Base Table 5'!DU28</f>
        <v>8.0534999999999997</v>
      </c>
      <c r="Q29" s="146">
        <f>'Base Table 5'!DV28</f>
        <v>217.26320000000001</v>
      </c>
      <c r="R29" s="146">
        <f>'Base Table 5'!DW28</f>
        <v>2648.6821</v>
      </c>
      <c r="S29" s="147">
        <f t="shared" si="0"/>
        <v>6477.9775</v>
      </c>
      <c r="T29" s="146">
        <f ca="1">L29*(1+K29)*(1+H29)*(1/(1+(H29*I29)))*('Income Distribution'!$C$50/(1+EXP(-J29*'Income Distribution'!$C$50/('Income Distribution'!$C$50-1)*('Scenario Parameters'!$C$57)+LN('Income Distribution'!$C$50-1))))</f>
        <v>3294.8976600029187</v>
      </c>
      <c r="U29" s="146">
        <f ca="1">M29*(1+K29)*(1+H29)*(1+'Scenario Parameters'!$C$62)</f>
        <v>4.4115680856567092</v>
      </c>
      <c r="V29" s="146">
        <f>N29*(1+$K29)*(1+$H29)*(1+'Scenario Parameters'!$C$63)</f>
        <v>40.908181538502255</v>
      </c>
      <c r="W29" s="146">
        <f>O29*(1+$K29)*(1+$H29)*(1+'Scenario Parameters'!$C$63)</f>
        <v>1.3339970476015599</v>
      </c>
      <c r="X29" s="146">
        <f>P29*(1+$K29)*(1+$H29)*(1+'Scenario Parameters'!$C$63)</f>
        <v>8.2711103417192717</v>
      </c>
      <c r="Y29" s="146">
        <f t="shared" si="14"/>
        <v>217.26320000000001</v>
      </c>
      <c r="Z29" s="146">
        <f t="shared" si="1"/>
        <v>2450.8164958506641</v>
      </c>
      <c r="AA29" s="147">
        <f t="shared" ca="1" si="2"/>
        <v>6017.9022128670622</v>
      </c>
      <c r="AB29" s="147">
        <f t="shared" ca="1" si="3"/>
        <v>6622.5077108529285</v>
      </c>
      <c r="AC29" s="146">
        <f>'Base Table 5'!DY28</f>
        <v>7316.9989999999998</v>
      </c>
      <c r="AD29" s="146">
        <f t="array" aca="1" ref="AD29" ca="1">MMULT('Leontief L'!$B26:$DL26,'Projection Engine'!$AA$5:$AA$119)</f>
        <v>7102.4330347943196</v>
      </c>
      <c r="AE29" s="146">
        <f t="array" aca="1" ref="AE29" ca="1">MMULT('Leontief L'!$B26:$DL26,$AB$5:$AB$119)</f>
        <v>7793.8692557409559</v>
      </c>
      <c r="AF29" s="143">
        <f t="shared" ca="1" si="4"/>
        <v>-2.9324312495557336E-2</v>
      </c>
      <c r="AG29" s="143">
        <f t="shared" ca="1" si="5"/>
        <v>6.5172928920853579E-2</v>
      </c>
      <c r="AH29" s="143">
        <f>INDEX('Scenario Parameters'!$C:$C,MATCH($B29,'Scenario Parameters'!$A:$A,0))</f>
        <v>0.25</v>
      </c>
      <c r="AI29" s="143">
        <f t="shared" ca="1" si="6"/>
        <v>-0.20112030330935982</v>
      </c>
      <c r="AJ29" s="143">
        <f>INDEX('Scenario Parameters'!$H:$H,MATCH($B29,'Scenario Parameters'!$A:$A,0))*-E29</f>
        <v>7.3429683873962148E-2</v>
      </c>
      <c r="AK29" s="146">
        <f>INDEX('Base Table 5'!$124:$124,1,$A29+4)</f>
        <v>1569</v>
      </c>
      <c r="AL29" s="146">
        <f t="shared" ca="1" si="7"/>
        <v>1345.4821118467062</v>
      </c>
      <c r="AM29" s="146">
        <f>INDEX('Base Table 5'!$125:$125,1,$A29+4)</f>
        <v>804</v>
      </c>
      <c r="AN29" s="146">
        <f ca="1">(AC29-INDEX('Base Table 5'!$122:$122,1,$A29+4))*(1+AF29)-AL29-AP29-AR29-AS29*(1+AF29)-AU29</f>
        <v>1050.0884375280427</v>
      </c>
      <c r="AO29" s="146">
        <f>INDEX('Base Table 5'!$126:$126,1,$A29+4)</f>
        <v>35.961300000000001</v>
      </c>
      <c r="AP29" s="146">
        <f t="shared" ca="1" si="8"/>
        <v>34.906759601053515</v>
      </c>
      <c r="AQ29" s="146">
        <f>INDEX('Base Table 5'!$127:$127,1,$A29+4)</f>
        <v>90</v>
      </c>
      <c r="AR29" s="146">
        <f t="shared" ca="1" si="9"/>
        <v>87.360811875399833</v>
      </c>
      <c r="AS29" s="146">
        <f>INDEX('Base Table 5'!$128:$128,1,$A29+4)</f>
        <v>0</v>
      </c>
      <c r="AT29" s="146">
        <f>INDEX('Base Table 5'!$129:$129,1,$A29+4)</f>
        <v>252.82839999999999</v>
      </c>
      <c r="AU29" s="146">
        <f ca="1">AT29*(1+AF29)*(1+H29)*'Scenario Parameters'!$C$67</f>
        <v>153.25597618558476</v>
      </c>
      <c r="AV29" s="146">
        <f t="shared" si="10"/>
        <v>2751.7896999999998</v>
      </c>
      <c r="AW29" s="146">
        <f t="shared" ca="1" si="11"/>
        <v>2671.0940970367874</v>
      </c>
      <c r="AX29" s="143">
        <f>E29*'Base Table 5'!ED28</f>
        <v>-8.4153338083093943E-2</v>
      </c>
      <c r="AY29" s="143">
        <f t="array" ref="AY29">MMULT('Price L_T'!B26:DL26,$AX$5:$AX$119)</f>
        <v>-0.25336483188608433</v>
      </c>
      <c r="AZ29" s="143">
        <f t="shared" si="12"/>
        <v>0.90870444786420679</v>
      </c>
      <c r="BA29" s="146">
        <f t="shared" si="13"/>
        <v>1641.2916802493369</v>
      </c>
      <c r="BB29" s="146">
        <f ca="1">L29*(1+H29)*(1/(1+(H29*I29)))*(1+'Scenario Parameters'!$C$57*J29)</f>
        <v>3294.8976600029187</v>
      </c>
      <c r="BC29" s="146">
        <f t="shared" si="15"/>
        <v>60.161900220179959</v>
      </c>
    </row>
    <row r="30" spans="1:55" x14ac:dyDescent="0.4">
      <c r="A30" s="149">
        <v>26</v>
      </c>
      <c r="B30" s="149">
        <f>INDEX(Industries!$D:$D,MATCH($A30,Industries!$A:$A,0))</f>
        <v>5</v>
      </c>
      <c r="C30" s="163" t="str">
        <f>Industries!N27</f>
        <v>C</v>
      </c>
      <c r="D30" s="149" t="str">
        <f>Industries!C27</f>
        <v>Textile manufacturing</v>
      </c>
      <c r="E30" s="150">
        <f>-Industries!K27</f>
        <v>-0.25</v>
      </c>
      <c r="F30" s="150">
        <f>Industries!L27</f>
        <v>0.34375</v>
      </c>
      <c r="G30" s="151">
        <f>E30*F30*'Base Table 5'!ED29</f>
        <v>-3.7276805078859769E-2</v>
      </c>
      <c r="H30" s="151">
        <f t="array" ref="H30">MMULT('Price L_T'!B27:DL27,$G$5:$G$119)</f>
        <v>-0.10077631361970524</v>
      </c>
      <c r="I30" s="151">
        <f>INDEX('Scenario Parameters'!$J:$J,MATCH($B30,'Scenario Parameters'!$A:$A,0))</f>
        <v>0.2</v>
      </c>
      <c r="J30" s="151">
        <f>INDEX('Scenario Parameters'!$K:$K,MATCH($B30,'Scenario Parameters'!$A:$A,0))</f>
        <v>0</v>
      </c>
      <c r="K30" s="150">
        <f>INDEX('Scenario Parameters'!$L:$L,MATCH($B30,'Scenario Parameters'!$A:$A,0))</f>
        <v>0</v>
      </c>
      <c r="L30" s="152">
        <f>'Base Table 5'!DQ29</f>
        <v>16.607700000000001</v>
      </c>
      <c r="M30" s="152">
        <f>'Base Table 5'!DR29</f>
        <v>2E-3</v>
      </c>
      <c r="N30" s="152">
        <f>'Base Table 5'!DS29</f>
        <v>1.3651</v>
      </c>
      <c r="O30" s="152">
        <f>'Base Table 5'!DT29</f>
        <v>3.78E-2</v>
      </c>
      <c r="P30" s="152">
        <f>'Base Table 5'!DU29</f>
        <v>0.32200000000000001</v>
      </c>
      <c r="Q30" s="152">
        <f>'Base Table 5'!DV29</f>
        <v>4.4273999999999996</v>
      </c>
      <c r="R30" s="152">
        <f>'Base Table 5'!DW29</f>
        <v>136.21459999999999</v>
      </c>
      <c r="S30" s="153">
        <f t="shared" si="0"/>
        <v>158.97659999999999</v>
      </c>
      <c r="T30" s="152">
        <f ca="1">L30*(1+K30)*(1+H30)*(1/(1+(H30*I30)))*('Income Distribution'!$C$50/(1+EXP(-J30*'Income Distribution'!$C$50/('Income Distribution'!$C$50-1)*('Scenario Parameters'!$C$57)+LN('Income Distribution'!$C$50-1))))</f>
        <v>15.24122817438835</v>
      </c>
      <c r="U30" s="152">
        <f ca="1">M30*(1+K30)*(1+H30)*(1+'Scenario Parameters'!$C$62)</f>
        <v>2.7936780417443011E-3</v>
      </c>
      <c r="V30" s="152">
        <f>N30*(1+$K30)*(1+$H30)*(1+'Scenario Parameters'!$C$63)</f>
        <v>1.387358510268371</v>
      </c>
      <c r="W30" s="152">
        <f>O30*(1+$K30)*(1+$H30)*(1+'Scenario Parameters'!$C$63)</f>
        <v>3.8416344361691029E-2</v>
      </c>
      <c r="X30" s="152">
        <f>P30*(1+$K30)*(1+$H30)*(1+'Scenario Parameters'!$C$63)</f>
        <v>0.32725034085884952</v>
      </c>
      <c r="Y30" s="152">
        <f t="shared" si="14"/>
        <v>4.4273999999999996</v>
      </c>
      <c r="Z30" s="152">
        <f t="shared" si="1"/>
        <v>124.95616037239108</v>
      </c>
      <c r="AA30" s="153">
        <f t="shared" ca="1" si="2"/>
        <v>146.3806074203101</v>
      </c>
      <c r="AB30" s="153">
        <f t="shared" ca="1" si="3"/>
        <v>162.7855333855203</v>
      </c>
      <c r="AC30" s="152">
        <f>'Base Table 5'!DY29</f>
        <v>384.99979999999994</v>
      </c>
      <c r="AD30" s="152">
        <f t="array" aca="1" ref="AD30" ca="1">MMULT('Leontief L'!$B27:$DL27,'Projection Engine'!$AA$5:$AA$119)</f>
        <v>375.91836450973301</v>
      </c>
      <c r="AE30" s="152">
        <f t="array" aca="1" ref="AE30" ca="1">MMULT('Leontief L'!$B27:$DL27,$AB$5:$AB$119)</f>
        <v>416.96884711666706</v>
      </c>
      <c r="AF30" s="150">
        <f t="shared" ca="1" si="4"/>
        <v>-2.3588156384151127E-2</v>
      </c>
      <c r="AG30" s="150">
        <f t="shared" ca="1" si="5"/>
        <v>8.3036529153176497E-2</v>
      </c>
      <c r="AH30" s="150">
        <f>INDEX('Scenario Parameters'!$C:$C,MATCH($B30,'Scenario Parameters'!$A:$A,0))</f>
        <v>0.25</v>
      </c>
      <c r="AI30" s="150">
        <f t="shared" ca="1" si="6"/>
        <v>-0.18772260313511757</v>
      </c>
      <c r="AJ30" s="150">
        <f>INDEX('Scenario Parameters'!$H:$H,MATCH($B30,'Scenario Parameters'!$A:$A,0))*-E30</f>
        <v>7.3429683873962148E-2</v>
      </c>
      <c r="AK30" s="152">
        <f>INDEX('Base Table 5'!$124:$124,1,$A30+4)</f>
        <v>105</v>
      </c>
      <c r="AL30" s="152">
        <f t="shared" ca="1" si="7"/>
        <v>91.551880280136729</v>
      </c>
      <c r="AM30" s="152">
        <f>INDEX('Base Table 5'!$125:$125,1,$A30+4)</f>
        <v>63</v>
      </c>
      <c r="AN30" s="152">
        <f ca="1">(AC30-INDEX('Base Table 5'!$122:$122,1,$A30+4))*(1+AF30)-AL30-AP30-AR30-AS30*(1+AF30)-AU30</f>
        <v>80.49733595419508</v>
      </c>
      <c r="AO30" s="152">
        <f>INDEX('Base Table 5'!$126:$126,1,$A30+4)</f>
        <v>2.0488</v>
      </c>
      <c r="AP30" s="152">
        <f t="shared" ca="1" si="8"/>
        <v>2.0004725852001513</v>
      </c>
      <c r="AQ30" s="152">
        <f>INDEX('Base Table 5'!$127:$127,1,$A30+4)</f>
        <v>-1</v>
      </c>
      <c r="AR30" s="152">
        <f t="shared" ca="1" si="9"/>
        <v>-0.97641184361584887</v>
      </c>
      <c r="AS30" s="152">
        <f>INDEX('Base Table 5'!$128:$128,1,$A30+4)</f>
        <v>0</v>
      </c>
      <c r="AT30" s="152">
        <f>INDEX('Base Table 5'!$129:$129,1,$A30+4)</f>
        <v>21.4785</v>
      </c>
      <c r="AU30" s="152">
        <f ca="1">AT30*(1+AF30)*(1+H30)*'Scenario Parameters'!$C$67</f>
        <v>12.959835276236767</v>
      </c>
      <c r="AV30" s="152">
        <f t="shared" si="10"/>
        <v>190.5273</v>
      </c>
      <c r="AW30" s="152">
        <f t="shared" ca="1" si="11"/>
        <v>186.0331122521529</v>
      </c>
      <c r="AX30" s="150">
        <f>E30*'Base Table 5'!ED29</f>
        <v>-0.10844161477486479</v>
      </c>
      <c r="AY30" s="150">
        <f t="array" ref="AY30">MMULT('Price L_T'!B27:DL27,$AX$5:$AX$119)</f>
        <v>-0.28728805464039375</v>
      </c>
      <c r="AZ30" s="150">
        <f t="shared" si="12"/>
        <v>0.89922368638029471</v>
      </c>
      <c r="BA30" s="152">
        <f t="shared" si="13"/>
        <v>45.672078147344017</v>
      </c>
      <c r="BB30" s="152">
        <f ca="1">L30*(1+H30)*(1/(1+(H30*I30)))*(1+'Scenario Parameters'!$C$57*J30)</f>
        <v>15.24122817438835</v>
      </c>
      <c r="BC30" s="152">
        <f t="shared" si="15"/>
        <v>0.30719095809032942</v>
      </c>
    </row>
    <row r="31" spans="1:55" x14ac:dyDescent="0.4">
      <c r="A31" s="142">
        <v>27</v>
      </c>
      <c r="B31" s="142">
        <f>INDEX(Industries!$D:$D,MATCH($A31,Industries!$A:$A,0))</f>
        <v>5</v>
      </c>
      <c r="C31" s="162" t="str">
        <f>Industries!N28</f>
        <v>C</v>
      </c>
      <c r="D31" s="142" t="str">
        <f>Industries!C28</f>
        <v>Tanned leather, dressed fur and leather product manufacturing</v>
      </c>
      <c r="E31" s="143">
        <f>-Industries!K28</f>
        <v>-0.25</v>
      </c>
      <c r="F31" s="143">
        <f>Industries!L28</f>
        <v>0.41004184100418412</v>
      </c>
      <c r="G31" s="144">
        <f>E31*F31*'Base Table 5'!ED30</f>
        <v>-3.0187129399081043E-2</v>
      </c>
      <c r="H31" s="144">
        <f t="array" ref="H31">MMULT('Price L_T'!B28:DL28,$G$5:$G$119)</f>
        <v>-9.9795809345636227E-2</v>
      </c>
      <c r="I31" s="144">
        <f>INDEX('Scenario Parameters'!$J:$J,MATCH($B31,'Scenario Parameters'!$A:$A,0))</f>
        <v>0.2</v>
      </c>
      <c r="J31" s="144">
        <f>INDEX('Scenario Parameters'!$K:$K,MATCH($B31,'Scenario Parameters'!$A:$A,0))</f>
        <v>0</v>
      </c>
      <c r="K31" s="143">
        <f>INDEX('Scenario Parameters'!$L:$L,MATCH($B31,'Scenario Parameters'!$A:$A,0))</f>
        <v>0</v>
      </c>
      <c r="L31" s="146">
        <f>'Base Table 5'!DQ30</f>
        <v>121.18600000000001</v>
      </c>
      <c r="M31" s="146">
        <f>'Base Table 5'!DR30</f>
        <v>5.8999999999999999E-3</v>
      </c>
      <c r="N31" s="146">
        <f>'Base Table 5'!DS30</f>
        <v>3.867</v>
      </c>
      <c r="O31" s="146">
        <f>'Base Table 5'!DT30</f>
        <v>0.13339999999999999</v>
      </c>
      <c r="P31" s="146">
        <f>'Base Table 5'!DU30</f>
        <v>0.6784</v>
      </c>
      <c r="Q31" s="146">
        <f>'Base Table 5'!DV30</f>
        <v>8.3516999999999992</v>
      </c>
      <c r="R31" s="146">
        <f>'Base Table 5'!DW30</f>
        <v>438.72699999999998</v>
      </c>
      <c r="S31" s="147">
        <f t="shared" si="0"/>
        <v>572.94939999999997</v>
      </c>
      <c r="T31" s="146">
        <f ca="1">L31*(1+K31)*(1+H31)*(1/(1+(H31*I31)))*('Income Distribution'!$C$50/(1+EXP(-J31*'Income Distribution'!$C$50/('Income Distribution'!$C$50-1)*('Scenario Parameters'!$C$57)+LN('Income Distribution'!$C$50-1))))</f>
        <v>111.3138767326263</v>
      </c>
      <c r="U31" s="146">
        <f ca="1">M31*(1+K31)*(1+H31)*(1+'Scenario Parameters'!$C$62)</f>
        <v>8.2503365068037852E-3</v>
      </c>
      <c r="V31" s="146">
        <f>N31*(1+$K31)*(1+$H31)*(1+'Scenario Parameters'!$C$63)</f>
        <v>3.9343382959684594</v>
      </c>
      <c r="W31" s="146">
        <f>O31*(1+$K31)*(1+$H31)*(1+'Scenario Parameters'!$C$63)</f>
        <v>0.13572297095479505</v>
      </c>
      <c r="X31" s="146">
        <f>P31*(1+$K31)*(1+$H31)*(1+'Scenario Parameters'!$C$63)</f>
        <v>0.69021336953323054</v>
      </c>
      <c r="Y31" s="146">
        <f t="shared" si="14"/>
        <v>8.3516999999999992</v>
      </c>
      <c r="Z31" s="146">
        <f t="shared" si="1"/>
        <v>402.82663286226114</v>
      </c>
      <c r="AA31" s="147">
        <f t="shared" ca="1" si="2"/>
        <v>527.2607345678507</v>
      </c>
      <c r="AB31" s="147">
        <f t="shared" ca="1" si="3"/>
        <v>585.7123750830151</v>
      </c>
      <c r="AC31" s="146">
        <f>'Base Table 5'!DY30</f>
        <v>815.00030000000004</v>
      </c>
      <c r="AD31" s="146">
        <f t="array" aca="1" ref="AD31" ca="1">MMULT('Leontief L'!$B28:$DL28,'Projection Engine'!$AA$5:$AA$119)</f>
        <v>782.30230797548415</v>
      </c>
      <c r="AE31" s="146">
        <f t="array" aca="1" ref="AE31" ca="1">MMULT('Leontief L'!$B28:$DL28,$AB$5:$AB$119)</f>
        <v>877.86179134287363</v>
      </c>
      <c r="AF31" s="143">
        <f t="shared" ca="1" si="4"/>
        <v>-4.0120220844723442E-2</v>
      </c>
      <c r="AG31" s="143">
        <f t="shared" ca="1" si="5"/>
        <v>7.7130635832739713E-2</v>
      </c>
      <c r="AH31" s="143">
        <f>INDEX('Scenario Parameters'!$C:$C,MATCH($B31,'Scenario Parameters'!$A:$A,0))</f>
        <v>0.25</v>
      </c>
      <c r="AI31" s="143">
        <f t="shared" ca="1" si="6"/>
        <v>-0.19215202312544521</v>
      </c>
      <c r="AJ31" s="143">
        <f>INDEX('Scenario Parameters'!$H:$H,MATCH($B31,'Scenario Parameters'!$A:$A,0))*-E31</f>
        <v>7.3429683873962148E-2</v>
      </c>
      <c r="AK31" s="146">
        <f>INDEX('Base Table 5'!$124:$124,1,$A31+4)</f>
        <v>86</v>
      </c>
      <c r="AL31" s="146">
        <f t="shared" ca="1" si="7"/>
        <v>74.576447865381894</v>
      </c>
      <c r="AM31" s="146">
        <f>INDEX('Base Table 5'!$125:$125,1,$A31+4)</f>
        <v>153</v>
      </c>
      <c r="AN31" s="146">
        <f ca="1">(AC31-INDEX('Base Table 5'!$122:$122,1,$A31+4))*(1+AF31)-AL31-AP31-AR31-AS31*(1+AF31)-AU31</f>
        <v>165.97194492652335</v>
      </c>
      <c r="AO31" s="146">
        <f>INDEX('Base Table 5'!$126:$126,1,$A31+4)</f>
        <v>0.26840000000000003</v>
      </c>
      <c r="AP31" s="146">
        <f t="shared" ca="1" si="8"/>
        <v>0.25763173272527623</v>
      </c>
      <c r="AQ31" s="146">
        <f>INDEX('Base Table 5'!$127:$127,1,$A31+4)</f>
        <v>1</v>
      </c>
      <c r="AR31" s="146">
        <f t="shared" ca="1" si="9"/>
        <v>0.95987977915527656</v>
      </c>
      <c r="AS31" s="146">
        <f>INDEX('Base Table 5'!$128:$128,1,$A31+4)</f>
        <v>0</v>
      </c>
      <c r="AT31" s="146">
        <f>INDEX('Base Table 5'!$129:$129,1,$A31+4)</f>
        <v>30.423300000000001</v>
      </c>
      <c r="AU31" s="146">
        <f ca="1">AT31*(1+AF31)*(1+H31)*'Scenario Parameters'!$C$67</f>
        <v>18.065872875319794</v>
      </c>
      <c r="AV31" s="146">
        <f t="shared" si="10"/>
        <v>270.69170000000003</v>
      </c>
      <c r="AW31" s="146">
        <f t="shared" ca="1" si="11"/>
        <v>259.83177717910559</v>
      </c>
      <c r="AX31" s="143">
        <f>E31*'Base Table 5'!ED30</f>
        <v>-7.3619631901840496E-2</v>
      </c>
      <c r="AY31" s="143">
        <f t="array" ref="AY31">MMULT('Price L_T'!B28:DL28,$AX$5:$AX$119)</f>
        <v>-0.26364820641071379</v>
      </c>
      <c r="AZ31" s="143">
        <f t="shared" si="12"/>
        <v>0.90020419065436375</v>
      </c>
      <c r="BA31" s="146">
        <f t="shared" si="13"/>
        <v>151.0570816740946</v>
      </c>
      <c r="BB31" s="146">
        <f ca="1">L31*(1+H31)*(1/(1+(H31*I31)))*(1+'Scenario Parameters'!$C$57*J31)</f>
        <v>111.3138767326263</v>
      </c>
      <c r="BC31" s="146">
        <f t="shared" si="15"/>
        <v>2.2217316839865631</v>
      </c>
    </row>
    <row r="32" spans="1:55" x14ac:dyDescent="0.4">
      <c r="A32" s="149">
        <v>28</v>
      </c>
      <c r="B32" s="149">
        <f>INDEX(Industries!$D:$D,MATCH($A32,Industries!$A:$A,0))</f>
        <v>5</v>
      </c>
      <c r="C32" s="163" t="str">
        <f>Industries!N29</f>
        <v>C</v>
      </c>
      <c r="D32" s="149" t="str">
        <f>Industries!C29</f>
        <v>Textile product manufacturing</v>
      </c>
      <c r="E32" s="150">
        <f>-Industries!K29</f>
        <v>-0.25</v>
      </c>
      <c r="F32" s="150">
        <f>Industries!L29</f>
        <v>0.35114777618364418</v>
      </c>
      <c r="G32" s="151">
        <f>E32*F32*'Base Table 5'!ED31</f>
        <v>-3.5104955104632629E-2</v>
      </c>
      <c r="H32" s="151">
        <f t="array" ref="H32">MMULT('Price L_T'!B29:DL29,$G$5:$G$119)</f>
        <v>-8.8464872982202222E-2</v>
      </c>
      <c r="I32" s="151">
        <f>INDEX('Scenario Parameters'!$J:$J,MATCH($B32,'Scenario Parameters'!$A:$A,0))</f>
        <v>0.2</v>
      </c>
      <c r="J32" s="151">
        <f>INDEX('Scenario Parameters'!$K:$K,MATCH($B32,'Scenario Parameters'!$A:$A,0))</f>
        <v>0</v>
      </c>
      <c r="K32" s="150">
        <f>INDEX('Scenario Parameters'!$L:$L,MATCH($B32,'Scenario Parameters'!$A:$A,0))</f>
        <v>0</v>
      </c>
      <c r="L32" s="152">
        <f>'Base Table 5'!DQ31</f>
        <v>1026.1884</v>
      </c>
      <c r="M32" s="152">
        <f>'Base Table 5'!DR31</f>
        <v>0</v>
      </c>
      <c r="N32" s="152">
        <f>'Base Table 5'!DS31</f>
        <v>416.49509999999998</v>
      </c>
      <c r="O32" s="152">
        <f>'Base Table 5'!DT31</f>
        <v>36.063899999999997</v>
      </c>
      <c r="P32" s="152">
        <f>'Base Table 5'!DU31</f>
        <v>403.4513</v>
      </c>
      <c r="Q32" s="152">
        <f>'Base Table 5'!DV31</f>
        <v>13.369</v>
      </c>
      <c r="R32" s="152">
        <f>'Base Table 5'!DW31</f>
        <v>197.69470000000001</v>
      </c>
      <c r="S32" s="153">
        <f t="shared" si="0"/>
        <v>2093.2624000000001</v>
      </c>
      <c r="T32" s="152">
        <f ca="1">L32*(1+K32)*(1+H32)*(1/(1+(H32*I32)))*('Income Distribution'!$C$50/(1+EXP(-J32*'Income Distribution'!$C$50/('Income Distribution'!$C$50-1)*('Scenario Parameters'!$C$57)+LN('Income Distribution'!$C$50-1))))</f>
        <v>952.25499700961529</v>
      </c>
      <c r="U32" s="152">
        <f ca="1">M32*(1+K32)*(1+H32)*(1+'Scenario Parameters'!$C$62)</f>
        <v>0</v>
      </c>
      <c r="V32" s="152">
        <f>N32*(1+$K32)*(1+$H32)*(1+'Scenario Parameters'!$C$63)</f>
        <v>429.08151315185057</v>
      </c>
      <c r="W32" s="152">
        <f>O32*(1+$K32)*(1+$H32)*(1+'Scenario Parameters'!$C$63)</f>
        <v>37.153745103260576</v>
      </c>
      <c r="X32" s="152">
        <f>P32*(1+$K32)*(1+$H32)*(1+'Scenario Parameters'!$C$63)</f>
        <v>415.64353166959518</v>
      </c>
      <c r="Y32" s="152">
        <f t="shared" si="14"/>
        <v>13.369</v>
      </c>
      <c r="Z32" s="152">
        <f t="shared" si="1"/>
        <v>183.39403770124767</v>
      </c>
      <c r="AA32" s="153">
        <f t="shared" ca="1" si="2"/>
        <v>2030.8968246355691</v>
      </c>
      <c r="AB32" s="153">
        <f t="shared" ca="1" si="3"/>
        <v>2227.9962279456026</v>
      </c>
      <c r="AC32" s="152">
        <f>'Base Table 5'!DY31</f>
        <v>3576.0000999999997</v>
      </c>
      <c r="AD32" s="152">
        <f t="array" aca="1" ref="AD32" ca="1">MMULT('Leontief L'!$B29:$DL29,'Projection Engine'!$AA$5:$AA$119)</f>
        <v>3711.8590444569145</v>
      </c>
      <c r="AE32" s="152">
        <f t="array" aca="1" ref="AE32" ca="1">MMULT('Leontief L'!$B29:$DL29,$AB$5:$AB$119)</f>
        <v>4096.9655367131818</v>
      </c>
      <c r="AF32" s="150">
        <f t="shared" ca="1" si="4"/>
        <v>3.7991873785717889E-2</v>
      </c>
      <c r="AG32" s="150">
        <f t="shared" ca="1" si="5"/>
        <v>0.14568384288165492</v>
      </c>
      <c r="AH32" s="150">
        <f>INDEX('Scenario Parameters'!$C:$C,MATCH($B32,'Scenario Parameters'!$A:$A,0))</f>
        <v>0.25</v>
      </c>
      <c r="AI32" s="150">
        <f t="shared" ca="1" si="6"/>
        <v>-0.14073711783875886</v>
      </c>
      <c r="AJ32" s="150">
        <f>INDEX('Scenario Parameters'!$H:$H,MATCH($B32,'Scenario Parameters'!$A:$A,0))*-E32</f>
        <v>7.3429683873962148E-2</v>
      </c>
      <c r="AK32" s="152">
        <f>INDEX('Base Table 5'!$124:$124,1,$A32+4)</f>
        <v>830</v>
      </c>
      <c r="AL32" s="152">
        <f t="shared" ca="1" si="7"/>
        <v>765.55737568926565</v>
      </c>
      <c r="AM32" s="152">
        <f>INDEX('Base Table 5'!$125:$125,1,$A32+4)</f>
        <v>564</v>
      </c>
      <c r="AN32" s="152">
        <f ca="1">(AC32-INDEX('Base Table 5'!$122:$122,1,$A32+4))*(1+AF32)-AL32-AP32-AR32-AS32*(1+AF32)-AU32</f>
        <v>868.45076774914446</v>
      </c>
      <c r="AO32" s="152">
        <f>INDEX('Base Table 5'!$126:$126,1,$A32+4)</f>
        <v>15.166</v>
      </c>
      <c r="AP32" s="152">
        <f t="shared" ca="1" si="8"/>
        <v>15.742184757834197</v>
      </c>
      <c r="AQ32" s="152">
        <f>INDEX('Base Table 5'!$127:$127,1,$A32+4)</f>
        <v>36</v>
      </c>
      <c r="AR32" s="152">
        <f t="shared" ca="1" si="9"/>
        <v>37.367707456285842</v>
      </c>
      <c r="AS32" s="152">
        <f>INDEX('Base Table 5'!$128:$128,1,$A32+4)</f>
        <v>0</v>
      </c>
      <c r="AT32" s="152">
        <f>INDEX('Base Table 5'!$129:$129,1,$A32+4)</f>
        <v>482.36860000000001</v>
      </c>
      <c r="AU32" s="152">
        <f ca="1">AT32*(1+AF32)*(1+H32)*'Scenario Parameters'!$C$67</f>
        <v>313.64700798996381</v>
      </c>
      <c r="AV32" s="152">
        <f t="shared" si="10"/>
        <v>1927.5346</v>
      </c>
      <c r="AW32" s="152">
        <f t="shared" ca="1" si="11"/>
        <v>2000.765043642494</v>
      </c>
      <c r="AX32" s="150">
        <f>E32*'Base Table 5'!ED31</f>
        <v>-9.9972027407268405E-2</v>
      </c>
      <c r="AY32" s="150">
        <f t="array" ref="AY32">MMULT('Price L_T'!B29:DL29,$AX$5:$AX$119)</f>
        <v>-0.25067329409710221</v>
      </c>
      <c r="AZ32" s="150">
        <f t="shared" si="12"/>
        <v>0.91153512701779782</v>
      </c>
      <c r="BA32" s="152">
        <f t="shared" si="13"/>
        <v>524.724981217606</v>
      </c>
      <c r="BB32" s="152">
        <f ca="1">L32*(1+H32)*(1/(1+(H32*I32)))*(1+'Scenario Parameters'!$C$57*J32)</f>
        <v>952.25499700961529</v>
      </c>
      <c r="BC32" s="152">
        <f t="shared" si="15"/>
        <v>16.848223471424564</v>
      </c>
    </row>
    <row r="33" spans="1:55" x14ac:dyDescent="0.4">
      <c r="A33" s="142">
        <v>29</v>
      </c>
      <c r="B33" s="142">
        <f>INDEX(Industries!$D:$D,MATCH($A33,Industries!$A:$A,0))</f>
        <v>5</v>
      </c>
      <c r="C33" s="162" t="str">
        <f>Industries!N30</f>
        <v>C</v>
      </c>
      <c r="D33" s="142" t="str">
        <f>Industries!C30</f>
        <v>Knitted product manufacturing</v>
      </c>
      <c r="E33" s="143">
        <f>-Industries!K30</f>
        <v>-0.25</v>
      </c>
      <c r="F33" s="143">
        <f>Industries!L30</f>
        <v>0.31818181818181818</v>
      </c>
      <c r="G33" s="144">
        <f>E33*F33*'Base Table 5'!ED32</f>
        <v>-4.9911069169968229E-2</v>
      </c>
      <c r="H33" s="144">
        <f t="array" ref="H33">MMULT('Price L_T'!B30:DL30,$G$5:$G$119)</f>
        <v>-9.1734457014836401E-2</v>
      </c>
      <c r="I33" s="144">
        <f>INDEX('Scenario Parameters'!$J:$J,MATCH($B33,'Scenario Parameters'!$A:$A,0))</f>
        <v>0.2</v>
      </c>
      <c r="J33" s="144">
        <f>INDEX('Scenario Parameters'!$K:$K,MATCH($B33,'Scenario Parameters'!$A:$A,0))</f>
        <v>0</v>
      </c>
      <c r="K33" s="143">
        <f>INDEX('Scenario Parameters'!$L:$L,MATCH($B33,'Scenario Parameters'!$A:$A,0))</f>
        <v>0</v>
      </c>
      <c r="L33" s="146">
        <f>'Base Table 5'!DQ32</f>
        <v>14.5212</v>
      </c>
      <c r="M33" s="146">
        <f>'Base Table 5'!DR32</f>
        <v>0</v>
      </c>
      <c r="N33" s="146">
        <f>'Base Table 5'!DS32</f>
        <v>1.9165000000000001</v>
      </c>
      <c r="O33" s="146">
        <f>'Base Table 5'!DT32</f>
        <v>7.5200000000000003E-2</v>
      </c>
      <c r="P33" s="146">
        <f>'Base Table 5'!DU32</f>
        <v>0.28349999999999997</v>
      </c>
      <c r="Q33" s="146">
        <f>'Base Table 5'!DV32</f>
        <v>3.8069000000000002</v>
      </c>
      <c r="R33" s="146">
        <f>'Base Table 5'!DW32</f>
        <v>10.273899999999999</v>
      </c>
      <c r="S33" s="147">
        <f t="shared" si="0"/>
        <v>30.877199999999995</v>
      </c>
      <c r="T33" s="146">
        <f ca="1">L33*(1+K33)*(1+H33)*(1/(1+(H33*I33)))*('Income Distribution'!$C$50/(1+EXP(-J33*'Income Distribution'!$C$50/('Income Distribution'!$C$50-1)*('Scenario Parameters'!$C$57)+LN('Income Distribution'!$C$50-1))))</f>
        <v>13.435607229570001</v>
      </c>
      <c r="U33" s="146">
        <f ca="1">M33*(1+K33)*(1+H33)*(1+'Scenario Parameters'!$C$62)</f>
        <v>0</v>
      </c>
      <c r="V33" s="146">
        <f>N33*(1+$K33)*(1+$H33)*(1+'Scenario Parameters'!$C$63)</f>
        <v>1.9673342825266109</v>
      </c>
      <c r="W33" s="146">
        <f>O33*(1+$K33)*(1+$H33)*(1+'Scenario Parameters'!$C$63)</f>
        <v>7.7194645471432899E-2</v>
      </c>
      <c r="X33" s="146">
        <f>P33*(1+$K33)*(1+$H33)*(1+'Scenario Parameters'!$C$63)</f>
        <v>0.29101970732913857</v>
      </c>
      <c r="Y33" s="146">
        <f t="shared" si="14"/>
        <v>3.8069000000000002</v>
      </c>
      <c r="Z33" s="146">
        <f t="shared" si="1"/>
        <v>9.5026320832157261</v>
      </c>
      <c r="AA33" s="147">
        <f t="shared" ca="1" si="2"/>
        <v>29.08068794811291</v>
      </c>
      <c r="AB33" s="147">
        <f t="shared" ca="1" si="3"/>
        <v>32.017825813951347</v>
      </c>
      <c r="AC33" s="146">
        <f>'Base Table 5'!DY32</f>
        <v>50.999799999999993</v>
      </c>
      <c r="AD33" s="146">
        <f t="array" aca="1" ref="AD33" ca="1">MMULT('Leontief L'!$B30:$DL30,'Projection Engine'!$AA$5:$AA$119)</f>
        <v>50.450864833290467</v>
      </c>
      <c r="AE33" s="146">
        <f t="array" aca="1" ref="AE33" ca="1">MMULT('Leontief L'!$B30:$DL30,$AB$5:$AB$119)</f>
        <v>55.626903211628978</v>
      </c>
      <c r="AF33" s="143">
        <f t="shared" ca="1" si="4"/>
        <v>-1.076347685107637E-2</v>
      </c>
      <c r="AG33" s="143">
        <f t="shared" ca="1" si="5"/>
        <v>9.0727869749077206E-2</v>
      </c>
      <c r="AH33" s="143">
        <f>INDEX('Scenario Parameters'!$C:$C,MATCH($B33,'Scenario Parameters'!$A:$A,0))</f>
        <v>0.25</v>
      </c>
      <c r="AI33" s="143">
        <f t="shared" ca="1" si="6"/>
        <v>-0.18195409768819215</v>
      </c>
      <c r="AJ33" s="143">
        <f>INDEX('Scenario Parameters'!$H:$H,MATCH($B33,'Scenario Parameters'!$A:$A,0))*-E33</f>
        <v>7.3429683873962148E-2</v>
      </c>
      <c r="AK33" s="146">
        <f>INDEX('Base Table 5'!$124:$124,1,$A33+4)</f>
        <v>24</v>
      </c>
      <c r="AL33" s="146">
        <f t="shared" ca="1" si="7"/>
        <v>21.074754103510898</v>
      </c>
      <c r="AM33" s="146">
        <f>INDEX('Base Table 5'!$125:$125,1,$A33+4)</f>
        <v>9</v>
      </c>
      <c r="AN33" s="146">
        <f ca="1">(AC33-INDEX('Base Table 5'!$122:$122,1,$A33+4))*(1+AF33)-AL33-AP33-AR33-AS33*(1+AF33)-AU33</f>
        <v>12.265201803569145</v>
      </c>
      <c r="AO33" s="146">
        <f>INDEX('Base Table 5'!$126:$126,1,$A33+4)</f>
        <v>0.5141</v>
      </c>
      <c r="AP33" s="146">
        <f t="shared" ca="1" si="8"/>
        <v>0.50856649655086161</v>
      </c>
      <c r="AQ33" s="146">
        <f>INDEX('Base Table 5'!$127:$127,1,$A33+4)</f>
        <v>-1</v>
      </c>
      <c r="AR33" s="146">
        <f t="shared" ca="1" si="9"/>
        <v>-0.98923652314892363</v>
      </c>
      <c r="AS33" s="146">
        <f>INDEX('Base Table 5'!$128:$128,1,$A33+4)</f>
        <v>0</v>
      </c>
      <c r="AT33" s="146">
        <f>INDEX('Base Table 5'!$129:$129,1,$A33+4)</f>
        <v>1.8697999999999999</v>
      </c>
      <c r="AU33" s="146">
        <f ca="1">AT33*(1+AF33)*(1+H33)*'Scenario Parameters'!$C$67</f>
        <v>1.1545238078186724</v>
      </c>
      <c r="AV33" s="146">
        <f t="shared" si="10"/>
        <v>34.383899999999997</v>
      </c>
      <c r="AW33" s="146">
        <f t="shared" ca="1" si="11"/>
        <v>34.013809688300647</v>
      </c>
      <c r="AX33" s="143">
        <f>E33*'Base Table 5'!ED32</f>
        <v>-0.15686336024847158</v>
      </c>
      <c r="AY33" s="143">
        <f t="array" ref="AY33">MMULT('Price L_T'!B30:DL30,$AX$5:$AX$119)</f>
        <v>-0.27248253161598918</v>
      </c>
      <c r="AZ33" s="143">
        <f t="shared" si="12"/>
        <v>0.9082655429851636</v>
      </c>
      <c r="BA33" s="146">
        <f t="shared" si="13"/>
        <v>8.4134976252132194</v>
      </c>
      <c r="BB33" s="146">
        <f ca="1">L33*(1+H33)*(1/(1+(H33*I33)))*(1+'Scenario Parameters'!$C$57*J33)</f>
        <v>13.435607229570001</v>
      </c>
      <c r="BC33" s="146">
        <f t="shared" si="15"/>
        <v>0.24650162677384305</v>
      </c>
    </row>
    <row r="34" spans="1:55" x14ac:dyDescent="0.4">
      <c r="A34" s="149">
        <v>30</v>
      </c>
      <c r="B34" s="149">
        <f>INDEX(Industries!$D:$D,MATCH($A34,Industries!$A:$A,0))</f>
        <v>5</v>
      </c>
      <c r="C34" s="163" t="str">
        <f>Industries!N31</f>
        <v>C</v>
      </c>
      <c r="D34" s="149" t="str">
        <f>Industries!C31</f>
        <v>Clothing manufacturing</v>
      </c>
      <c r="E34" s="150">
        <f>-Industries!K31</f>
        <v>-0.25</v>
      </c>
      <c r="F34" s="150">
        <f>Industries!L31</f>
        <v>0.31451612903225806</v>
      </c>
      <c r="G34" s="151">
        <f>E34*F34*'Base Table 5'!ED33</f>
        <v>-4.7733958784614484E-2</v>
      </c>
      <c r="H34" s="151">
        <f t="array" ref="H34">MMULT('Price L_T'!B31:DL31,$G$5:$G$119)</f>
        <v>-7.4176823581122001E-2</v>
      </c>
      <c r="I34" s="151">
        <f>INDEX('Scenario Parameters'!$J:$J,MATCH($B34,'Scenario Parameters'!$A:$A,0))</f>
        <v>0.2</v>
      </c>
      <c r="J34" s="151">
        <f>INDEX('Scenario Parameters'!$K:$K,MATCH($B34,'Scenario Parameters'!$A:$A,0))</f>
        <v>0</v>
      </c>
      <c r="K34" s="150">
        <f>INDEX('Scenario Parameters'!$L:$L,MATCH($B34,'Scenario Parameters'!$A:$A,0))</f>
        <v>0</v>
      </c>
      <c r="L34" s="152">
        <f>'Base Table 5'!DQ33</f>
        <v>289.54829999999998</v>
      </c>
      <c r="M34" s="152">
        <f>'Base Table 5'!DR33</f>
        <v>5.5999999999999999E-3</v>
      </c>
      <c r="N34" s="152">
        <f>'Base Table 5'!DS33</f>
        <v>62.917200000000001</v>
      </c>
      <c r="O34" s="152">
        <f>'Base Table 5'!DT33</f>
        <v>2.5257000000000001</v>
      </c>
      <c r="P34" s="152">
        <f>'Base Table 5'!DU33</f>
        <v>11.6632</v>
      </c>
      <c r="Q34" s="152">
        <f>'Base Table 5'!DV33</f>
        <v>-0.51759999999999995</v>
      </c>
      <c r="R34" s="152">
        <f>'Base Table 5'!DW33</f>
        <v>398.68380000000002</v>
      </c>
      <c r="S34" s="153">
        <f t="shared" si="0"/>
        <v>764.82619999999997</v>
      </c>
      <c r="T34" s="152">
        <f ca="1">L34*(1+K34)*(1+H34)*(1/(1+(H34*I34)))*('Income Distribution'!$C$50/(1+EXP(-J34*'Income Distribution'!$C$50/('Income Distribution'!$C$50-1)*('Scenario Parameters'!$C$57)+LN('Income Distribution'!$C$50-1))))</f>
        <v>272.10733844041079</v>
      </c>
      <c r="U34" s="152">
        <f ca="1">M34*(1+K34)*(1+H34)*(1+'Scenario Parameters'!$C$62)</f>
        <v>8.0536860510761598E-3</v>
      </c>
      <c r="V34" s="152">
        <f>N34*(1+$K34)*(1+$H34)*(1+'Scenario Parameters'!$C$63)</f>
        <v>65.834559373202524</v>
      </c>
      <c r="W34" s="152">
        <f>O34*(1+$K34)*(1+$H34)*(1+'Scenario Parameters'!$C$63)</f>
        <v>2.6428122454415903</v>
      </c>
      <c r="X34" s="152">
        <f>P34*(1+$K34)*(1+$H34)*(1+'Scenario Parameters'!$C$63)</f>
        <v>12.204001972140142</v>
      </c>
      <c r="Y34" s="152">
        <f t="shared" si="14"/>
        <v>-0.51759999999999995</v>
      </c>
      <c r="Z34" s="152">
        <f t="shared" si="1"/>
        <v>374.58659398910464</v>
      </c>
      <c r="AA34" s="153">
        <f t="shared" ca="1" si="2"/>
        <v>726.86575970635067</v>
      </c>
      <c r="AB34" s="153">
        <f t="shared" ca="1" si="3"/>
        <v>785.10214284967162</v>
      </c>
      <c r="AC34" s="152">
        <f>'Base Table 5'!DY33</f>
        <v>1102.0002999999999</v>
      </c>
      <c r="AD34" s="152">
        <f t="array" aca="1" ref="AD34" ca="1">MMULT('Leontief L'!$B31:$DL31,'Projection Engine'!$AA$5:$AA$119)</f>
        <v>1081.826538574611</v>
      </c>
      <c r="AE34" s="152">
        <f t="array" aca="1" ref="AE34" ca="1">MMULT('Leontief L'!$B31:$DL31,$AB$5:$AB$119)</f>
        <v>1177.7212376676137</v>
      </c>
      <c r="AF34" s="150">
        <f t="shared" ca="1" si="4"/>
        <v>-1.830649358751435E-2</v>
      </c>
      <c r="AG34" s="150">
        <f t="shared" ca="1" si="5"/>
        <v>6.8712265929159688E-2</v>
      </c>
      <c r="AH34" s="150">
        <f>INDEX('Scenario Parameters'!$C:$C,MATCH($B34,'Scenario Parameters'!$A:$A,0))</f>
        <v>0.25</v>
      </c>
      <c r="AI34" s="150">
        <f t="shared" ca="1" si="6"/>
        <v>-0.19846580055313023</v>
      </c>
      <c r="AJ34" s="150">
        <f>INDEX('Scenario Parameters'!$H:$H,MATCH($B34,'Scenario Parameters'!$A:$A,0))*-E34</f>
        <v>7.3429683873962148E-2</v>
      </c>
      <c r="AK34" s="152">
        <f>INDEX('Base Table 5'!$124:$124,1,$A34+4)</f>
        <v>483</v>
      </c>
      <c r="AL34" s="152">
        <f t="shared" ca="1" si="7"/>
        <v>415.56866092366215</v>
      </c>
      <c r="AM34" s="152">
        <f>INDEX('Base Table 5'!$125:$125,1,$A34+4)</f>
        <v>168</v>
      </c>
      <c r="AN34" s="152">
        <f ca="1">(AC34-INDEX('Base Table 5'!$122:$122,1,$A34+4))*(1+AF34)-AL34-AP34-AR34-AS34*(1+AF34)-AU34</f>
        <v>277.92440755305319</v>
      </c>
      <c r="AO34" s="152">
        <f>INDEX('Base Table 5'!$126:$126,1,$A34+4)</f>
        <v>1.0431999999999999</v>
      </c>
      <c r="AP34" s="152">
        <f t="shared" ca="1" si="8"/>
        <v>1.0241026658895049</v>
      </c>
      <c r="AQ34" s="152">
        <f>INDEX('Base Table 5'!$127:$127,1,$A34+4)</f>
        <v>18</v>
      </c>
      <c r="AR34" s="152">
        <f t="shared" ca="1" si="9"/>
        <v>17.670483115424741</v>
      </c>
      <c r="AS34" s="152">
        <f>INDEX('Base Table 5'!$128:$128,1,$A34+4)</f>
        <v>0</v>
      </c>
      <c r="AT34" s="152">
        <f>INDEX('Base Table 5'!$129:$129,1,$A34+4)</f>
        <v>152.36789999999999</v>
      </c>
      <c r="AU34" s="152">
        <f ca="1">AT34*(1+AF34)*(1+H34)*'Scenario Parameters'!$C$67</f>
        <v>95.168276721597152</v>
      </c>
      <c r="AV34" s="152">
        <f t="shared" si="10"/>
        <v>822.41109999999992</v>
      </c>
      <c r="AW34" s="152">
        <f t="shared" ca="1" si="11"/>
        <v>807.35593097962669</v>
      </c>
      <c r="AX34" s="150">
        <f>E34*'Base Table 5'!ED33</f>
        <v>-0.15176950998185118</v>
      </c>
      <c r="AY34" s="150">
        <f t="array" ref="AY34">MMULT('Price L_T'!B31:DL31,$AX$5:$AX$119)</f>
        <v>-0.22838875709115014</v>
      </c>
      <c r="AZ34" s="150">
        <f t="shared" si="12"/>
        <v>0.92582317641887801</v>
      </c>
      <c r="BA34" s="152">
        <f t="shared" si="13"/>
        <v>174.6777052087474</v>
      </c>
      <c r="BB34" s="152">
        <f ca="1">L34*(1+H34)*(1/(1+(H34*I34)))*(1+'Scenario Parameters'!$C$57*J34)</f>
        <v>272.10733844041079</v>
      </c>
      <c r="BC34" s="152">
        <f t="shared" si="15"/>
        <v>4.0368116077245757</v>
      </c>
    </row>
    <row r="35" spans="1:55" x14ac:dyDescent="0.4">
      <c r="A35" s="142">
        <v>31</v>
      </c>
      <c r="B35" s="142">
        <f>INDEX(Industries!$D:$D,MATCH($A35,Industries!$A:$A,0))</f>
        <v>5</v>
      </c>
      <c r="C35" s="162" t="str">
        <f>Industries!N32</f>
        <v>C</v>
      </c>
      <c r="D35" s="142" t="str">
        <f>Industries!C32</f>
        <v>Footwear manufacturing</v>
      </c>
      <c r="E35" s="143">
        <f>-Industries!K32</f>
        <v>-0.25</v>
      </c>
      <c r="F35" s="143">
        <f>Industries!L32</f>
        <v>0.35911016949152541</v>
      </c>
      <c r="G35" s="144">
        <f>E35*F35*'Base Table 5'!ED34</f>
        <v>-4.7712566399347699E-2</v>
      </c>
      <c r="H35" s="144">
        <f t="array" ref="H35">MMULT('Price L_T'!B32:DL32,$G$5:$G$119)</f>
        <v>-8.908450483223547E-2</v>
      </c>
      <c r="I35" s="144">
        <f>INDEX('Scenario Parameters'!$J:$J,MATCH($B35,'Scenario Parameters'!$A:$A,0))</f>
        <v>0.2</v>
      </c>
      <c r="J35" s="144">
        <f>INDEX('Scenario Parameters'!$K:$K,MATCH($B35,'Scenario Parameters'!$A:$A,0))</f>
        <v>0</v>
      </c>
      <c r="K35" s="143">
        <f>INDEX('Scenario Parameters'!$L:$L,MATCH($B35,'Scenario Parameters'!$A:$A,0))</f>
        <v>0</v>
      </c>
      <c r="L35" s="146">
        <f>'Base Table 5'!DQ34</f>
        <v>146.13630000000001</v>
      </c>
      <c r="M35" s="146">
        <f>'Base Table 5'!DR34</f>
        <v>9.7799999999999998E-2</v>
      </c>
      <c r="N35" s="146">
        <f>'Base Table 5'!DS34</f>
        <v>7.4679000000000002</v>
      </c>
      <c r="O35" s="146">
        <f>'Base Table 5'!DT34</f>
        <v>0.3004</v>
      </c>
      <c r="P35" s="146">
        <f>'Base Table 5'!DU34</f>
        <v>1.383</v>
      </c>
      <c r="Q35" s="146">
        <f>'Base Table 5'!DV34</f>
        <v>1.1324000000000001</v>
      </c>
      <c r="R35" s="146">
        <f>'Base Table 5'!DW34</f>
        <v>217.41</v>
      </c>
      <c r="S35" s="147">
        <f t="shared" si="0"/>
        <v>373.92779999999999</v>
      </c>
      <c r="T35" s="146">
        <f ca="1">L35*(1+K35)*(1+H35)*(1/(1+(H35*I35)))*('Income Distribution'!$C$50/(1+EXP(-J35*'Income Distribution'!$C$50/('Income Distribution'!$C$50-1)*('Scenario Parameters'!$C$57)+LN('Income Distribution'!$C$50-1))))</f>
        <v>135.53259082493889</v>
      </c>
      <c r="U35" s="146">
        <f ca="1">M35*(1+K35)*(1+H35)*(1+'Scenario Parameters'!$C$62)</f>
        <v>0.13838708615344997</v>
      </c>
      <c r="V35" s="146">
        <f>N35*(1+$K35)*(1+$H35)*(1+'Scenario Parameters'!$C$63)</f>
        <v>7.6883488610466761</v>
      </c>
      <c r="W35" s="146">
        <f>O35*(1+$K35)*(1+$H35)*(1+'Scenario Parameters'!$C$63)</f>
        <v>0.30926766532203454</v>
      </c>
      <c r="X35" s="146">
        <f>P35*(1+$K35)*(1+$H35)*(1+'Scenario Parameters'!$C$63)</f>
        <v>1.4238255031304052</v>
      </c>
      <c r="Y35" s="146">
        <f t="shared" si="14"/>
        <v>1.1324000000000001</v>
      </c>
      <c r="Z35" s="146">
        <f t="shared" si="1"/>
        <v>201.57063496086855</v>
      </c>
      <c r="AA35" s="147">
        <f t="shared" ca="1" si="2"/>
        <v>347.79545490146</v>
      </c>
      <c r="AB35" s="147">
        <f t="shared" ca="1" si="3"/>
        <v>381.80869328324036</v>
      </c>
      <c r="AC35" s="146">
        <f>'Base Table 5'!DY34</f>
        <v>461.00059999999996</v>
      </c>
      <c r="AD35" s="146">
        <f t="array" aca="1" ref="AD35" ca="1">MMULT('Leontief L'!$B32:$DL32,'Projection Engine'!$AA$5:$AA$119)</f>
        <v>434.28917044148818</v>
      </c>
      <c r="AE35" s="146">
        <f t="array" aca="1" ref="AE35" ca="1">MMULT('Leontief L'!$B32:$DL32,$AB$5:$AB$119)</f>
        <v>477.47446674721084</v>
      </c>
      <c r="AF35" s="143">
        <f t="shared" ca="1" si="4"/>
        <v>-5.7942288054531388E-2</v>
      </c>
      <c r="AG35" s="143">
        <f t="shared" ca="1" si="5"/>
        <v>3.573502235617676E-2</v>
      </c>
      <c r="AH35" s="143">
        <f>INDEX('Scenario Parameters'!$C:$C,MATCH($B35,'Scenario Parameters'!$A:$A,0))</f>
        <v>0.25</v>
      </c>
      <c r="AI35" s="143">
        <f t="shared" ca="1" si="6"/>
        <v>-0.22319873323286743</v>
      </c>
      <c r="AJ35" s="143">
        <f>INDEX('Scenario Parameters'!$H:$H,MATCH($B35,'Scenario Parameters'!$A:$A,0))*-E35</f>
        <v>7.3429683873962148E-2</v>
      </c>
      <c r="AK35" s="146">
        <f>INDEX('Base Table 5'!$124:$124,1,$A35+4)</f>
        <v>133</v>
      </c>
      <c r="AL35" s="146">
        <f t="shared" ca="1" si="7"/>
        <v>110.90092458309194</v>
      </c>
      <c r="AM35" s="146">
        <f>INDEX('Base Table 5'!$125:$125,1,$A35+4)</f>
        <v>103</v>
      </c>
      <c r="AN35" s="146">
        <f ca="1">(AC35-INDEX('Base Table 5'!$122:$122,1,$A35+4))*(1+AF35)-AL35-AP35-AR35-AS35*(1+AF35)-AU35</f>
        <v>133.21719322314695</v>
      </c>
      <c r="AO35" s="146">
        <f>INDEX('Base Table 5'!$126:$126,1,$A35+4)</f>
        <v>5.0053999999999998</v>
      </c>
      <c r="AP35" s="146">
        <f t="shared" ca="1" si="8"/>
        <v>4.7153756713718487</v>
      </c>
      <c r="AQ35" s="146">
        <f>INDEX('Base Table 5'!$127:$127,1,$A35+4)</f>
        <v>9</v>
      </c>
      <c r="AR35" s="146">
        <f t="shared" ca="1" si="9"/>
        <v>8.4785194075092178</v>
      </c>
      <c r="AS35" s="146">
        <f>INDEX('Base Table 5'!$128:$128,1,$A35+4)</f>
        <v>0</v>
      </c>
      <c r="AT35" s="146">
        <f>INDEX('Base Table 5'!$129:$129,1,$A35+4)</f>
        <v>61.850900000000003</v>
      </c>
      <c r="AU35" s="146">
        <f ca="1">AT35*(1+AF35)*(1+H35)*'Scenario Parameters'!$C$67</f>
        <v>36.475090577526579</v>
      </c>
      <c r="AV35" s="146">
        <f t="shared" si="10"/>
        <v>311.85630000000003</v>
      </c>
      <c r="AW35" s="146">
        <f t="shared" ca="1" si="11"/>
        <v>293.78710346264654</v>
      </c>
      <c r="AX35" s="143">
        <f>E35*'Base Table 5'!ED34</f>
        <v>-0.13286331174331631</v>
      </c>
      <c r="AY35" s="143">
        <f t="array" ref="AY35">MMULT('Price L_T'!B32:DL32,$AX$5:$AX$119)</f>
        <v>-0.2515517709579525</v>
      </c>
      <c r="AZ35" s="143">
        <f t="shared" si="12"/>
        <v>0.91091549516776449</v>
      </c>
      <c r="BA35" s="146">
        <f t="shared" si="13"/>
        <v>94.062200300411064</v>
      </c>
      <c r="BB35" s="146">
        <f ca="1">L35*(1+H35)*(1/(1+(H35*I35)))*(1+'Scenario Parameters'!$C$57*J35)</f>
        <v>135.53259082493889</v>
      </c>
      <c r="BC35" s="146">
        <f t="shared" si="15"/>
        <v>2.4147707484539285</v>
      </c>
    </row>
    <row r="36" spans="1:55" x14ac:dyDescent="0.4">
      <c r="A36" s="149">
        <v>32</v>
      </c>
      <c r="B36" s="149">
        <f>INDEX(Industries!$D:$D,MATCH($A36,Industries!$A:$A,0))</f>
        <v>6</v>
      </c>
      <c r="C36" s="163" t="str">
        <f>Industries!N33</f>
        <v>C</v>
      </c>
      <c r="D36" s="149" t="str">
        <f>Industries!C33</f>
        <v>Sawmill product manufacturing</v>
      </c>
      <c r="E36" s="150">
        <f>-Industries!K33</f>
        <v>-0.25</v>
      </c>
      <c r="F36" s="150">
        <f>Industries!L33</f>
        <v>0.365040415704388</v>
      </c>
      <c r="G36" s="151">
        <f>E36*F36*'Base Table 5'!ED35</f>
        <v>-2.7704774264325521E-2</v>
      </c>
      <c r="H36" s="151">
        <f t="array" ref="H36">MMULT('Price L_T'!B33:DL33,$G$5:$G$119)</f>
        <v>-9.1279919773196896E-2</v>
      </c>
      <c r="I36" s="151">
        <f>INDEX('Scenario Parameters'!$J:$J,MATCH($B36,'Scenario Parameters'!$A:$A,0))</f>
        <v>0.35</v>
      </c>
      <c r="J36" s="151">
        <f>INDEX('Scenario Parameters'!$K:$K,MATCH($B36,'Scenario Parameters'!$A:$A,0))</f>
        <v>0</v>
      </c>
      <c r="K36" s="150">
        <f>INDEX('Scenario Parameters'!$L:$L,MATCH($B36,'Scenario Parameters'!$A:$A,0))</f>
        <v>0</v>
      </c>
      <c r="L36" s="152">
        <f>'Base Table 5'!DQ35</f>
        <v>41.379800000000003</v>
      </c>
      <c r="M36" s="152">
        <f>'Base Table 5'!DR35</f>
        <v>0.4778</v>
      </c>
      <c r="N36" s="152">
        <f>'Base Table 5'!DS35</f>
        <v>7.9339000000000004</v>
      </c>
      <c r="O36" s="152">
        <f>'Base Table 5'!DT35</f>
        <v>0.1467</v>
      </c>
      <c r="P36" s="152">
        <f>'Base Table 5'!DU35</f>
        <v>2.0933999999999999</v>
      </c>
      <c r="Q36" s="152">
        <f>'Base Table 5'!DV35</f>
        <v>25.140699999999999</v>
      </c>
      <c r="R36" s="152">
        <f>'Base Table 5'!DW35</f>
        <v>1078.3758</v>
      </c>
      <c r="S36" s="153">
        <f t="shared" si="0"/>
        <v>1155.5481</v>
      </c>
      <c r="T36" s="152">
        <f ca="1">L36*(1+K36)*(1+H36)*(1/(1+(H36*I36)))*('Income Distribution'!$C$50/(1+EXP(-J36*'Income Distribution'!$C$50/('Income Distribution'!$C$50-1)*('Scenario Parameters'!$C$57)+LN('Income Distribution'!$C$50-1))))</f>
        <v>38.843630388722886</v>
      </c>
      <c r="U36" s="152">
        <f ca="1">M36*(1+K36)*(1+H36)*(1+'Scenario Parameters'!$C$62)</f>
        <v>0.67445796961478255</v>
      </c>
      <c r="V36" s="152">
        <f>N36*(1+$K36)*(1+$H36)*(1+'Scenario Parameters'!$C$63)</f>
        <v>8.148418852976544</v>
      </c>
      <c r="W36" s="152">
        <f>O36*(1+$K36)*(1+$H36)*(1+'Scenario Parameters'!$C$63)</f>
        <v>0.15066651277828796</v>
      </c>
      <c r="X36" s="152">
        <f>P36*(1+$K36)*(1+$H36)*(1+'Scenario Parameters'!$C$63)</f>
        <v>2.1500018940018273</v>
      </c>
      <c r="Y36" s="152">
        <f t="shared" si="14"/>
        <v>25.140699999999999</v>
      </c>
      <c r="Z36" s="152">
        <f t="shared" si="1"/>
        <v>1011.2488947955243</v>
      </c>
      <c r="AA36" s="153">
        <f t="shared" ca="1" si="2"/>
        <v>1086.3567704136185</v>
      </c>
      <c r="AB36" s="153">
        <f t="shared" ca="1" si="3"/>
        <v>1195.4800978343958</v>
      </c>
      <c r="AC36" s="152">
        <f>'Base Table 5'!DY35</f>
        <v>6005.0003999999999</v>
      </c>
      <c r="AD36" s="152">
        <f t="array" aca="1" ref="AD36" ca="1">MMULT('Leontief L'!$B33:$DL33,'Projection Engine'!$AA$5:$AA$119)</f>
        <v>6884.8538646223215</v>
      </c>
      <c r="AE36" s="152">
        <f t="array" aca="1" ref="AE36" ca="1">MMULT('Leontief L'!$B33:$DL33,$AB$5:$AB$119)</f>
        <v>7650.9832476876845</v>
      </c>
      <c r="AF36" s="150">
        <f t="shared" ca="1" si="4"/>
        <v>0.14652013422385801</v>
      </c>
      <c r="AG36" s="150">
        <f t="shared" ca="1" si="5"/>
        <v>0.27410203797616473</v>
      </c>
      <c r="AH36" s="150">
        <f>INDEX('Scenario Parameters'!$C:$C,MATCH($B36,'Scenario Parameters'!$A:$A,0))</f>
        <v>0.25</v>
      </c>
      <c r="AI36" s="150">
        <f t="shared" ca="1" si="6"/>
        <v>-4.4423471517876401E-2</v>
      </c>
      <c r="AJ36" s="150">
        <f>INDEX('Scenario Parameters'!$H:$H,MATCH($B36,'Scenario Parameters'!$A:$A,0))*-E36</f>
        <v>7.2732980536370978E-2</v>
      </c>
      <c r="AK36" s="152">
        <f>INDEX('Base Table 5'!$124:$124,1,$A36+4)</f>
        <v>935</v>
      </c>
      <c r="AL36" s="152">
        <f t="shared" ca="1" si="7"/>
        <v>958.44835778982713</v>
      </c>
      <c r="AM36" s="152">
        <f>INDEX('Base Table 5'!$125:$125,1,$A36+4)</f>
        <v>797</v>
      </c>
      <c r="AN36" s="152">
        <f ca="1">(AC36-INDEX('Base Table 5'!$122:$122,1,$A36+4))*(1+AF36)-AL36-AP36-AR36-AS36*(1+AF36)-AU36</f>
        <v>1061.9082189427586</v>
      </c>
      <c r="AO36" s="152">
        <f>INDEX('Base Table 5'!$126:$126,1,$A36+4)</f>
        <v>15.415699999999999</v>
      </c>
      <c r="AP36" s="152">
        <f t="shared" ca="1" si="8"/>
        <v>17.674410433154726</v>
      </c>
      <c r="AQ36" s="152">
        <f>INDEX('Base Table 5'!$127:$127,1,$A36+4)</f>
        <v>91</v>
      </c>
      <c r="AR36" s="152">
        <f t="shared" ca="1" si="9"/>
        <v>104.33333221437108</v>
      </c>
      <c r="AS36" s="152">
        <f>INDEX('Base Table 5'!$128:$128,1,$A36+4)</f>
        <v>0</v>
      </c>
      <c r="AT36" s="152">
        <f>INDEX('Base Table 5'!$129:$129,1,$A36+4)</f>
        <v>80.326999999999998</v>
      </c>
      <c r="AU36" s="152">
        <f ca="1">AT36*(1+AF36)*(1+H36)*'Scenario Parameters'!$C$67</f>
        <v>57.51327717295441</v>
      </c>
      <c r="AV36" s="152">
        <f t="shared" si="10"/>
        <v>1918.7427</v>
      </c>
      <c r="AW36" s="152">
        <f t="shared" ca="1" si="11"/>
        <v>2199.8775965530663</v>
      </c>
      <c r="AX36" s="150">
        <f>E36*'Base Table 5'!ED35</f>
        <v>-7.5895087427144015E-2</v>
      </c>
      <c r="AY36" s="150">
        <f t="array" ref="AY36">MMULT('Price L_T'!B33:DL33,$AX$5:$AX$119)</f>
        <v>-0.25326964464076313</v>
      </c>
      <c r="AZ36" s="150">
        <f t="shared" si="12"/>
        <v>0.90872008022680306</v>
      </c>
      <c r="BA36" s="152">
        <f t="shared" si="13"/>
        <v>292.66525665230898</v>
      </c>
      <c r="BB36" s="152">
        <f ca="1">L36*(1+H36)*(1/(1+(H36*I36)))*(1+'Scenario Parameters'!$C$57*J36)</f>
        <v>38.843630388722886</v>
      </c>
      <c r="BC36" s="152">
        <f t="shared" si="15"/>
        <v>1.2409752129538221</v>
      </c>
    </row>
    <row r="37" spans="1:55" x14ac:dyDescent="0.4">
      <c r="A37" s="142">
        <v>33</v>
      </c>
      <c r="B37" s="142">
        <f>INDEX(Industries!$D:$D,MATCH($A37,Industries!$A:$A,0))</f>
        <v>6</v>
      </c>
      <c r="C37" s="162" t="str">
        <f>Industries!N34</f>
        <v>C</v>
      </c>
      <c r="D37" s="142" t="str">
        <f>Industries!C34</f>
        <v>Other wood product manufacturing</v>
      </c>
      <c r="E37" s="143">
        <f>-Industries!K34</f>
        <v>-0.25</v>
      </c>
      <c r="F37" s="143">
        <f>Industries!L34</f>
        <v>0.36471840526417654</v>
      </c>
      <c r="G37" s="144">
        <f>E37*F37*'Base Table 5'!ED36</f>
        <v>-3.8953357100758118E-2</v>
      </c>
      <c r="H37" s="144">
        <f t="array" ref="H37">MMULT('Price L_T'!B34:DL34,$G$5:$G$119)</f>
        <v>-9.5362785350836934E-2</v>
      </c>
      <c r="I37" s="144">
        <f>INDEX('Scenario Parameters'!$J:$J,MATCH($B37,'Scenario Parameters'!$A:$A,0))</f>
        <v>0.35</v>
      </c>
      <c r="J37" s="144">
        <f>INDEX('Scenario Parameters'!$K:$K,MATCH($B37,'Scenario Parameters'!$A:$A,0))</f>
        <v>0</v>
      </c>
      <c r="K37" s="143">
        <f>INDEX('Scenario Parameters'!$L:$L,MATCH($B37,'Scenario Parameters'!$A:$A,0))</f>
        <v>0</v>
      </c>
      <c r="L37" s="146">
        <f>'Base Table 5'!DQ36</f>
        <v>321.99939999999998</v>
      </c>
      <c r="M37" s="146">
        <f>'Base Table 5'!DR36</f>
        <v>0.127</v>
      </c>
      <c r="N37" s="146">
        <f>'Base Table 5'!DS36</f>
        <v>363.93630000000002</v>
      </c>
      <c r="O37" s="146">
        <f>'Base Table 5'!DT36</f>
        <v>23.337299999999999</v>
      </c>
      <c r="P37" s="146">
        <f>'Base Table 5'!DU36</f>
        <v>124.3879</v>
      </c>
      <c r="Q37" s="146">
        <f>'Base Table 5'!DV36</f>
        <v>5.0537000000000001</v>
      </c>
      <c r="R37" s="146">
        <f>'Base Table 5'!DW36</f>
        <v>159.6395</v>
      </c>
      <c r="S37" s="147">
        <f t="shared" ref="S37:S68" si="16">SUM(L37:R37)</f>
        <v>998.48110000000008</v>
      </c>
      <c r="T37" s="146">
        <f ca="1">L37*(1+K37)*(1+H37)*(1/(1+(H37*I37)))*('Income Distribution'!$C$50/(1+EXP(-J37*'Income Distribution'!$C$50/('Income Distribution'!$C$50-1)*('Scenario Parameters'!$C$57)+LN('Income Distribution'!$C$50-1))))</f>
        <v>301.35081905003005</v>
      </c>
      <c r="U37" s="146">
        <f ca="1">M37*(1+K37)*(1+H37)*(1+'Scenario Parameters'!$C$62)</f>
        <v>0.17846653474252569</v>
      </c>
      <c r="V37" s="146">
        <f>N37*(1+$K37)*(1+$H37)*(1+'Scenario Parameters'!$C$63)</f>
        <v>372.0971322113478</v>
      </c>
      <c r="W37" s="146">
        <f>O37*(1+$K37)*(1+$H37)*(1+'Scenario Parameters'!$C$63)</f>
        <v>23.860610781490845</v>
      </c>
      <c r="X37" s="146">
        <f>P37*(1+$K37)*(1+$H37)*(1+'Scenario Parameters'!$C$63)</f>
        <v>127.17714850591135</v>
      </c>
      <c r="Y37" s="146">
        <f t="shared" si="14"/>
        <v>5.0537000000000001</v>
      </c>
      <c r="Z37" s="146">
        <f t="shared" ref="Z37:Z66" si="17">R37*(1+K37)*(1+H37)*(1+(-H37*I37))</f>
        <v>149.2359962448428</v>
      </c>
      <c r="AA37" s="147">
        <f t="shared" ref="AA37:AA68" ca="1" si="18">SUM(T37:Z37)</f>
        <v>978.95387332836549</v>
      </c>
      <c r="AB37" s="147">
        <f t="shared" ref="AB37:AB68" ca="1" si="19">AA37/(1+H37)</f>
        <v>1082.1507864984574</v>
      </c>
      <c r="AC37" s="146">
        <f>'Base Table 5'!DY36</f>
        <v>12433.999800000001</v>
      </c>
      <c r="AD37" s="146">
        <f t="array" aca="1" ref="AD37" ca="1">MMULT('Leontief L'!$B34:$DL34,'Projection Engine'!$AA$5:$AA$119)</f>
        <v>15650.675489710256</v>
      </c>
      <c r="AE37" s="146">
        <f t="array" aca="1" ref="AE37" ca="1">MMULT('Leontief L'!$B34:$DL34,$AB$5:$AB$119)</f>
        <v>17455.819734084114</v>
      </c>
      <c r="AF37" s="143">
        <f t="shared" ref="AF37:AF68" ca="1" si="20">IF(AC37=0,0,AD37/AC37-1)</f>
        <v>0.2586999952911575</v>
      </c>
      <c r="AG37" s="143">
        <f t="shared" ref="AG37:AG68" ca="1" si="21">IF(AC37=0,0,AE37/AC37-1)</f>
        <v>0.40387807743764892</v>
      </c>
      <c r="AH37" s="143">
        <f>INDEX('Scenario Parameters'!$C:$C,MATCH($B37,'Scenario Parameters'!$A:$A,0))</f>
        <v>0.25</v>
      </c>
      <c r="AI37" s="143">
        <f t="shared" ref="AI37:AI68" ca="1" si="22">(1-AH37)*(1+AG37)-1</f>
        <v>5.2908558078236689E-2</v>
      </c>
      <c r="AJ37" s="143">
        <f>INDEX('Scenario Parameters'!$H:$H,MATCH($B37,'Scenario Parameters'!$A:$A,0))*-E37</f>
        <v>7.2732980536370978E-2</v>
      </c>
      <c r="AK37" s="146">
        <f>INDEX('Base Table 5'!$124:$124,1,$A37+4)</f>
        <v>2796</v>
      </c>
      <c r="AL37" s="146">
        <f t="shared" ref="AL37:AL68" ca="1" si="23">AK37*(1-AH37)*(1+AJ37)*(1+AG37)</f>
        <v>3158.0533011276962</v>
      </c>
      <c r="AM37" s="146">
        <f>INDEX('Base Table 5'!$125:$125,1,$A37+4)</f>
        <v>2371</v>
      </c>
      <c r="AN37" s="146">
        <f ca="1">(AC37-INDEX('Base Table 5'!$122:$122,1,$A37+4))*(1+AF37)-AL37-AP37-AR37-AS37*(1+AF37)-AU37</f>
        <v>3646.3590280986809</v>
      </c>
      <c r="AO37" s="146">
        <f>INDEX('Base Table 5'!$126:$126,1,$A37+4)</f>
        <v>38.555999999999997</v>
      </c>
      <c r="AP37" s="146">
        <f t="shared" ref="AP37:AP68" ca="1" si="24">AO37*(1+AF37)</f>
        <v>48.530437018445866</v>
      </c>
      <c r="AQ37" s="146">
        <f>INDEX('Base Table 5'!$127:$127,1,$A37+4)</f>
        <v>145</v>
      </c>
      <c r="AR37" s="146">
        <f t="shared" ref="AR37:AR68" ca="1" si="25">AQ37*(1+AF37)</f>
        <v>182.51149931721784</v>
      </c>
      <c r="AS37" s="146">
        <f>INDEX('Base Table 5'!$128:$128,1,$A37+4)</f>
        <v>0</v>
      </c>
      <c r="AT37" s="146">
        <f>INDEX('Base Table 5'!$129:$129,1,$A37+4)</f>
        <v>631.49469999999997</v>
      </c>
      <c r="AU37" s="146">
        <f ca="1">AT37*(1+AF37)*(1+H37)*'Scenario Parameters'!$C$67</f>
        <v>494.15267061930228</v>
      </c>
      <c r="AV37" s="146">
        <f t="shared" ref="AV37:AV68" si="26">AK37+AM37+AO37+AQ37+AS37+AT37</f>
        <v>5982.0506999999998</v>
      </c>
      <c r="AW37" s="146">
        <f t="shared" ref="AW37:AW68" ca="1" si="27">AL37+AN37+AP37+AR37+AS37*(1+AF37)+AU37</f>
        <v>7529.6069361813434</v>
      </c>
      <c r="AX37" s="143">
        <f>E37*'Base Table 5'!ED36</f>
        <v>-0.10680392472253498</v>
      </c>
      <c r="AY37" s="143">
        <f t="array" ref="AY37">MMULT('Price L_T'!B34:DL34,$AX$5:$AX$119)</f>
        <v>-0.26721327664418348</v>
      </c>
      <c r="AZ37" s="143">
        <f t="shared" ref="AZ37:AZ68" si="28">1+H37</f>
        <v>0.90463721464916302</v>
      </c>
      <c r="BA37" s="146">
        <f t="shared" ref="BA37:BA68" si="29">-AY37*S37</f>
        <v>266.80740639828866</v>
      </c>
      <c r="BB37" s="146">
        <f ca="1">L37*(1+H37)*(1/(1+(H37*I37)))*(1+'Scenario Parameters'!$C$57*J37)</f>
        <v>301.35081905003005</v>
      </c>
      <c r="BC37" s="146">
        <f t="shared" si="15"/>
        <v>10.058178715328403</v>
      </c>
    </row>
    <row r="38" spans="1:55" x14ac:dyDescent="0.4">
      <c r="A38" s="149">
        <v>34</v>
      </c>
      <c r="B38" s="149">
        <f>INDEX(Industries!$D:$D,MATCH($A38,Industries!$A:$A,0))</f>
        <v>6</v>
      </c>
      <c r="C38" s="163" t="str">
        <f>Industries!N35</f>
        <v>C</v>
      </c>
      <c r="D38" s="149" t="str">
        <f>Industries!C35</f>
        <v>Pulp, paper and paperboard manufacturing</v>
      </c>
      <c r="E38" s="150">
        <f>-Industries!K35</f>
        <v>-0.25</v>
      </c>
      <c r="F38" s="150">
        <f>Industries!L35</f>
        <v>0.35561160151324089</v>
      </c>
      <c r="G38" s="151">
        <f>E38*F38*'Base Table 5'!ED37</f>
        <v>-2.4187894351420051E-2</v>
      </c>
      <c r="H38" s="151">
        <f t="array" ref="H38">MMULT('Price L_T'!B35:DL35,$G$5:$G$119)</f>
        <v>-8.3047167886439052E-2</v>
      </c>
      <c r="I38" s="151">
        <f>INDEX('Scenario Parameters'!$J:$J,MATCH($B38,'Scenario Parameters'!$A:$A,0))</f>
        <v>0.35</v>
      </c>
      <c r="J38" s="151">
        <f>INDEX('Scenario Parameters'!$K:$K,MATCH($B38,'Scenario Parameters'!$A:$A,0))</f>
        <v>0</v>
      </c>
      <c r="K38" s="150">
        <f>INDEX('Scenario Parameters'!$L:$L,MATCH($B38,'Scenario Parameters'!$A:$A,0))</f>
        <v>0</v>
      </c>
      <c r="L38" s="152">
        <f>'Base Table 5'!DQ37</f>
        <v>109.47190000000001</v>
      </c>
      <c r="M38" s="152">
        <f>'Base Table 5'!DR37</f>
        <v>4.0932000000000004</v>
      </c>
      <c r="N38" s="152">
        <f>'Base Table 5'!DS37</f>
        <v>8.6974</v>
      </c>
      <c r="O38" s="152">
        <f>'Base Table 5'!DT37</f>
        <v>0.14249999999999999</v>
      </c>
      <c r="P38" s="152">
        <f>'Base Table 5'!DU37</f>
        <v>2.0948000000000002</v>
      </c>
      <c r="Q38" s="152">
        <f>'Base Table 5'!DV37</f>
        <v>23.965299999999999</v>
      </c>
      <c r="R38" s="152">
        <f>'Base Table 5'!DW37</f>
        <v>419.0179</v>
      </c>
      <c r="S38" s="153">
        <f t="shared" si="16"/>
        <v>567.48299999999995</v>
      </c>
      <c r="T38" s="152">
        <f ca="1">L38*(1+K38)*(1+H38)*(1/(1+(H38*I38)))*('Income Distribution'!$C$50/(1+EXP(-J38*'Income Distribution'!$C$50/('Income Distribution'!$C$50-1)*('Scenario Parameters'!$C$57)+LN('Income Distribution'!$C$50-1))))</f>
        <v>103.3856280039126</v>
      </c>
      <c r="U38" s="152">
        <f ca="1">M38*(1+K38)*(1+H38)*(1+'Scenario Parameters'!$C$62)</f>
        <v>5.8302688557182902</v>
      </c>
      <c r="V38" s="152">
        <f>N38*(1+$K38)*(1+$H38)*(1+'Scenario Parameters'!$C$63)</f>
        <v>9.0134891040004295</v>
      </c>
      <c r="W38" s="152">
        <f>O38*(1+$K38)*(1+$H38)*(1+'Scenario Parameters'!$C$63)</f>
        <v>0.14767886923908996</v>
      </c>
      <c r="X38" s="152">
        <f>P38*(1+$K38)*(1+$H38)*(1+'Scenario Parameters'!$C$63)</f>
        <v>2.1709311949617245</v>
      </c>
      <c r="Y38" s="152">
        <f t="shared" si="14"/>
        <v>23.965299999999999</v>
      </c>
      <c r="Z38" s="152">
        <f t="shared" si="17"/>
        <v>395.3875739370979</v>
      </c>
      <c r="AA38" s="153">
        <f t="shared" ca="1" si="18"/>
        <v>539.90086996493005</v>
      </c>
      <c r="AB38" s="153">
        <f t="shared" ca="1" si="19"/>
        <v>588.79895568943016</v>
      </c>
      <c r="AC38" s="152">
        <f>'Base Table 5'!DY37</f>
        <v>3047</v>
      </c>
      <c r="AD38" s="152">
        <f t="array" aca="1" ref="AD38" ca="1">MMULT('Leontief L'!$B35:$DL35,'Projection Engine'!$AA$5:$AA$119)</f>
        <v>3284.7927556760037</v>
      </c>
      <c r="AE38" s="152">
        <f t="array" aca="1" ref="AE38" ca="1">MMULT('Leontief L'!$B35:$DL35,$AB$5:$AB$119)</f>
        <v>3625.1680889527315</v>
      </c>
      <c r="AF38" s="150">
        <f t="shared" ca="1" si="20"/>
        <v>7.8041600156220525E-2</v>
      </c>
      <c r="AG38" s="150">
        <f t="shared" ca="1" si="21"/>
        <v>0.18974994714562898</v>
      </c>
      <c r="AH38" s="150">
        <f>INDEX('Scenario Parameters'!$C:$C,MATCH($B38,'Scenario Parameters'!$A:$A,0))</f>
        <v>0.25</v>
      </c>
      <c r="AI38" s="150">
        <f t="shared" ca="1" si="22"/>
        <v>-0.10768753964077826</v>
      </c>
      <c r="AJ38" s="150">
        <f>INDEX('Scenario Parameters'!$H:$H,MATCH($B38,'Scenario Parameters'!$A:$A,0))*-E38</f>
        <v>7.2732980536370978E-2</v>
      </c>
      <c r="AK38" s="152">
        <f>INDEX('Base Table 5'!$124:$124,1,$A38+4)</f>
        <v>458</v>
      </c>
      <c r="AL38" s="152">
        <f t="shared" ca="1" si="23"/>
        <v>438.4035563682678</v>
      </c>
      <c r="AM38" s="152">
        <f>INDEX('Base Table 5'!$125:$125,1,$A38+4)</f>
        <v>335</v>
      </c>
      <c r="AN38" s="152">
        <f ca="1">(AC38-INDEX('Base Table 5'!$122:$122,1,$A38+4))*(1+AF38)-AL38-AP38-AR38-AS38*(1+AF38)-AU38</f>
        <v>590.52021315826028</v>
      </c>
      <c r="AO38" s="152">
        <f>INDEX('Base Table 5'!$126:$126,1,$A38+4)</f>
        <v>18.309200000000001</v>
      </c>
      <c r="AP38" s="152">
        <f t="shared" ca="1" si="24"/>
        <v>19.738079265580275</v>
      </c>
      <c r="AQ38" s="152">
        <f>INDEX('Base Table 5'!$127:$127,1,$A38+4)</f>
        <v>36</v>
      </c>
      <c r="AR38" s="152">
        <f t="shared" ca="1" si="25"/>
        <v>38.809497605623939</v>
      </c>
      <c r="AS38" s="152">
        <f>INDEX('Base Table 5'!$128:$128,1,$A38+4)</f>
        <v>0</v>
      </c>
      <c r="AT38" s="152">
        <f>INDEX('Base Table 5'!$129:$129,1,$A38+4)</f>
        <v>436.49079999999998</v>
      </c>
      <c r="AU38" s="152">
        <f ca="1">AT38*(1+AF38)*(1+H38)*'Scenario Parameters'!$C$67</f>
        <v>296.51889109948991</v>
      </c>
      <c r="AV38" s="152">
        <f t="shared" si="26"/>
        <v>1283.8</v>
      </c>
      <c r="AW38" s="152">
        <f t="shared" ca="1" si="27"/>
        <v>1383.9902374972221</v>
      </c>
      <c r="AX38" s="150">
        <f>E38*'Base Table 5'!ED37</f>
        <v>-6.8017731278993257E-2</v>
      </c>
      <c r="AY38" s="150">
        <f t="array" ref="AY38">MMULT('Price L_T'!B35:DL35,$AX$5:$AX$119)</f>
        <v>-0.23286231053831083</v>
      </c>
      <c r="AZ38" s="150">
        <f t="shared" si="28"/>
        <v>0.91695283211356093</v>
      </c>
      <c r="BA38" s="152">
        <f t="shared" si="29"/>
        <v>132.14540257121223</v>
      </c>
      <c r="BB38" s="152">
        <f ca="1">L38*(1+H38)*(1/(1+(H38*I38)))*(1+'Scenario Parameters'!$C$57*J38)</f>
        <v>103.3856280039126</v>
      </c>
      <c r="BC38" s="152">
        <f t="shared" si="15"/>
        <v>3.0050592620600542</v>
      </c>
    </row>
    <row r="39" spans="1:55" x14ac:dyDescent="0.4">
      <c r="A39" s="142">
        <v>35</v>
      </c>
      <c r="B39" s="142">
        <f>INDEX(Industries!$D:$D,MATCH($A39,Industries!$A:$A,0))</f>
        <v>6</v>
      </c>
      <c r="C39" s="162" t="str">
        <f>Industries!N36</f>
        <v>C</v>
      </c>
      <c r="D39" s="142" t="str">
        <f>Industries!C36</f>
        <v>Paper stationery and other converted paper product manufacturing</v>
      </c>
      <c r="E39" s="143">
        <f>-Industries!K36</f>
        <v>-0.25</v>
      </c>
      <c r="F39" s="143">
        <f>Industries!L36</f>
        <v>0.33628005657708626</v>
      </c>
      <c r="G39" s="144">
        <f>E39*F39*'Base Table 5'!ED38</f>
        <v>-2.4557908394815291E-2</v>
      </c>
      <c r="H39" s="144">
        <f t="array" ref="H39">MMULT('Price L_T'!B36:DL36,$G$5:$G$119)</f>
        <v>-9.0724728579933606E-2</v>
      </c>
      <c r="I39" s="144">
        <f>INDEX('Scenario Parameters'!$J:$J,MATCH($B39,'Scenario Parameters'!$A:$A,0))</f>
        <v>0.35</v>
      </c>
      <c r="J39" s="144">
        <f>INDEX('Scenario Parameters'!$K:$K,MATCH($B39,'Scenario Parameters'!$A:$A,0))</f>
        <v>0</v>
      </c>
      <c r="K39" s="143">
        <f>INDEX('Scenario Parameters'!$L:$L,MATCH($B39,'Scenario Parameters'!$A:$A,0))</f>
        <v>0</v>
      </c>
      <c r="L39" s="146">
        <f>'Base Table 5'!DQ38</f>
        <v>1870.7773</v>
      </c>
      <c r="M39" s="146">
        <f>'Base Table 5'!DR38</f>
        <v>0.91390000000000005</v>
      </c>
      <c r="N39" s="146">
        <f>'Base Table 5'!DS38</f>
        <v>42.825899999999997</v>
      </c>
      <c r="O39" s="146">
        <f>'Base Table 5'!DT38</f>
        <v>1.357</v>
      </c>
      <c r="P39" s="146">
        <f>'Base Table 5'!DU38</f>
        <v>8.6271000000000004</v>
      </c>
      <c r="Q39" s="146">
        <f>'Base Table 5'!DV38</f>
        <v>62.401800000000001</v>
      </c>
      <c r="R39" s="146">
        <f>'Base Table 5'!DW38</f>
        <v>767.81230000000005</v>
      </c>
      <c r="S39" s="147">
        <f t="shared" si="16"/>
        <v>2754.7152999999998</v>
      </c>
      <c r="T39" s="146">
        <f ca="1">L39*(1+K39)*(1+H39)*(1/(1+(H39*I39)))*('Income Distribution'!$C$50/(1+EXP(-J39*'Income Distribution'!$C$50/('Income Distribution'!$C$50-1)*('Scenario Parameters'!$C$57)+LN('Income Distribution'!$C$50-1))))</f>
        <v>1756.837550705372</v>
      </c>
      <c r="U39" s="146">
        <f ca="1">M39*(1+K39)*(1+H39)*(1+'Scenario Parameters'!$C$62)</f>
        <v>1.2908407828117263</v>
      </c>
      <c r="V39" s="146">
        <f>N39*(1+$K39)*(1+$H39)*(1+'Scenario Parameters'!$C$63)</f>
        <v>44.010710174422499</v>
      </c>
      <c r="W39" s="146">
        <f>O39*(1+$K39)*(1+$H39)*(1+'Scenario Parameters'!$C$63)</f>
        <v>1.3945424079048272</v>
      </c>
      <c r="X39" s="146">
        <f>P39*(1+$K39)*(1+$H39)*(1+'Scenario Parameters'!$C$63)</f>
        <v>8.8657750974471146</v>
      </c>
      <c r="Y39" s="146">
        <f t="shared" si="14"/>
        <v>62.401800000000001</v>
      </c>
      <c r="Z39" s="146">
        <f t="shared" si="17"/>
        <v>720.32163864755785</v>
      </c>
      <c r="AA39" s="147">
        <f t="shared" ca="1" si="18"/>
        <v>2595.122857815516</v>
      </c>
      <c r="AB39" s="147">
        <f t="shared" ca="1" si="19"/>
        <v>2854.0563450742111</v>
      </c>
      <c r="AC39" s="146">
        <f>'Base Table 5'!DY38</f>
        <v>7569.000100000002</v>
      </c>
      <c r="AD39" s="146">
        <f t="array" aca="1" ref="AD39" ca="1">MMULT('Leontief L'!$B36:$DL36,'Projection Engine'!$AA$5:$AA$119)</f>
        <v>7823.3128092559837</v>
      </c>
      <c r="AE39" s="146">
        <f t="array" aca="1" ref="AE39" ca="1">MMULT('Leontief L'!$B36:$DL36,$AB$5:$AB$119)</f>
        <v>8647.8121939233588</v>
      </c>
      <c r="AF39" s="143">
        <f t="shared" ca="1" si="20"/>
        <v>3.3599247707234436E-2</v>
      </c>
      <c r="AG39" s="143">
        <f t="shared" ca="1" si="21"/>
        <v>0.14253033157224504</v>
      </c>
      <c r="AH39" s="143">
        <f>INDEX('Scenario Parameters'!$C:$C,MATCH($B39,'Scenario Parameters'!$A:$A,0))</f>
        <v>0.25</v>
      </c>
      <c r="AI39" s="143">
        <f t="shared" ca="1" si="22"/>
        <v>-0.14310225132081622</v>
      </c>
      <c r="AJ39" s="143">
        <f>INDEX('Scenario Parameters'!$H:$H,MATCH($B39,'Scenario Parameters'!$A:$A,0))*-E39</f>
        <v>7.2732980536370978E-2</v>
      </c>
      <c r="AK39" s="146">
        <f>INDEX('Base Table 5'!$124:$124,1,$A39+4)</f>
        <v>1389</v>
      </c>
      <c r="AL39" s="146">
        <f t="shared" ca="1" si="23"/>
        <v>1276.800019102227</v>
      </c>
      <c r="AM39" s="146">
        <f>INDEX('Base Table 5'!$125:$125,1,$A39+4)</f>
        <v>732</v>
      </c>
      <c r="AN39" s="146">
        <f ca="1">(AC39-INDEX('Base Table 5'!$122:$122,1,$A39+4))*(1+AF39)-AL39-AP39-AR39-AS39*(1+AF39)-AU39</f>
        <v>1358.6882625193934</v>
      </c>
      <c r="AO39" s="146">
        <f>INDEX('Base Table 5'!$126:$126,1,$A39+4)</f>
        <v>16.6233</v>
      </c>
      <c r="AP39" s="146">
        <f t="shared" ca="1" si="24"/>
        <v>17.181830374411671</v>
      </c>
      <c r="AQ39" s="146">
        <f>INDEX('Base Table 5'!$127:$127,1,$A39+4)</f>
        <v>90</v>
      </c>
      <c r="AR39" s="146">
        <f t="shared" ca="1" si="25"/>
        <v>93.0239322936511</v>
      </c>
      <c r="AS39" s="146">
        <f>INDEX('Base Table 5'!$128:$128,1,$A39+4)</f>
        <v>0</v>
      </c>
      <c r="AT39" s="146">
        <f>INDEX('Base Table 5'!$129:$129,1,$A39+4)</f>
        <v>1143.115</v>
      </c>
      <c r="AU39" s="146">
        <f ca="1">AT39*(1+AF39)*(1+H39)*'Scenario Parameters'!$C$67</f>
        <v>738.29894024808868</v>
      </c>
      <c r="AV39" s="146">
        <f t="shared" si="26"/>
        <v>3370.7383</v>
      </c>
      <c r="AW39" s="146">
        <f t="shared" ca="1" si="27"/>
        <v>3483.9929845377719</v>
      </c>
      <c r="AX39" s="143">
        <f>E39*'Base Table 5'!ED38</f>
        <v>-7.3028143996359249E-2</v>
      </c>
      <c r="AY39" s="143">
        <f t="array" ref="AY39">MMULT('Price L_T'!B36:DL36,$AX$5:$AX$119)</f>
        <v>-0.25991253891207611</v>
      </c>
      <c r="AZ39" s="143">
        <f t="shared" si="28"/>
        <v>0.90927527142006637</v>
      </c>
      <c r="BA39" s="146">
        <f t="shared" si="29"/>
        <v>715.98504760294134</v>
      </c>
      <c r="BB39" s="146">
        <f ca="1">L39*(1+H39)*(1/(1+(H39*I39)))*(1+'Scenario Parameters'!$C$57*J39)</f>
        <v>1756.837550705372</v>
      </c>
      <c r="BC39" s="146">
        <f t="shared" si="15"/>
        <v>55.786013481373274</v>
      </c>
    </row>
    <row r="40" spans="1:55" x14ac:dyDescent="0.4">
      <c r="A40" s="149">
        <v>36</v>
      </c>
      <c r="B40" s="149">
        <f>INDEX(Industries!$D:$D,MATCH($A40,Industries!$A:$A,0))</f>
        <v>7</v>
      </c>
      <c r="C40" s="163" t="str">
        <f>Industries!N37</f>
        <v>C</v>
      </c>
      <c r="D40" s="149" t="str">
        <f>Industries!C37</f>
        <v>Printing (including the reproduction of recorded media)</v>
      </c>
      <c r="E40" s="150">
        <f>-Industries!K37</f>
        <v>-0.05</v>
      </c>
      <c r="F40" s="150">
        <f>Industries!L37</f>
        <v>0.29790609137055835</v>
      </c>
      <c r="G40" s="151">
        <f>E40*F40*'Base Table 5'!ED39</f>
        <v>-6.5291963405366416E-3</v>
      </c>
      <c r="H40" s="151">
        <f t="array" ref="H40">MMULT('Price L_T'!B37:DL37,$G$5:$G$119)</f>
        <v>-5.6783574641992601E-2</v>
      </c>
      <c r="I40" s="151">
        <f>INDEX('Scenario Parameters'!$J:$J,MATCH($B40,'Scenario Parameters'!$A:$A,0))</f>
        <v>0.6</v>
      </c>
      <c r="J40" s="151">
        <f>INDEX('Scenario Parameters'!$K:$K,MATCH($B40,'Scenario Parameters'!$A:$A,0))</f>
        <v>1.7475227042483994</v>
      </c>
      <c r="K40" s="150">
        <f>INDEX('Scenario Parameters'!$L:$L,MATCH($B40,'Scenario Parameters'!$A:$A,0))</f>
        <v>0</v>
      </c>
      <c r="L40" s="152">
        <f>'Base Table 5'!DQ39</f>
        <v>303.48360000000002</v>
      </c>
      <c r="M40" s="152">
        <f>'Base Table 5'!DR39</f>
        <v>6.7799999999999999E-2</v>
      </c>
      <c r="N40" s="152">
        <f>'Base Table 5'!DS39</f>
        <v>84.679400000000001</v>
      </c>
      <c r="O40" s="152">
        <f>'Base Table 5'!DT39</f>
        <v>6.3806000000000003</v>
      </c>
      <c r="P40" s="152">
        <f>'Base Table 5'!DU39</f>
        <v>20.485099999999999</v>
      </c>
      <c r="Q40" s="152">
        <f>'Base Table 5'!DV39</f>
        <v>14.166700000000001</v>
      </c>
      <c r="R40" s="152">
        <f>'Base Table 5'!DW39</f>
        <v>298.58080000000001</v>
      </c>
      <c r="S40" s="153">
        <f t="shared" si="16"/>
        <v>727.84400000000005</v>
      </c>
      <c r="T40" s="152">
        <f ca="1">L40*(1+K40)*(1+H40)*(1/(1+(H40*I40)))*('Income Distribution'!$C$50/(1+EXP(-J40*'Income Distribution'!$C$50/('Income Distribution'!$C$50-1)*('Scenario Parameters'!$C$57)+LN('Income Distribution'!$C$50-1))))</f>
        <v>506.27408339084536</v>
      </c>
      <c r="U40" s="152">
        <f ca="1">M40*(1+K40)*(1+H40)*(1+'Scenario Parameters'!$C$62)</f>
        <v>9.9338973828149144E-2</v>
      </c>
      <c r="V40" s="152">
        <f>N40*(1+$K40)*(1+$H40)*(1+'Scenario Parameters'!$C$63)</f>
        <v>90.270453646646402</v>
      </c>
      <c r="W40" s="152">
        <f>O40*(1+$K40)*(1+$H40)*(1+'Scenario Parameters'!$C$63)</f>
        <v>6.8018863683232524</v>
      </c>
      <c r="X40" s="152">
        <f>P40*(1+$K40)*(1+$H40)*(1+'Scenario Parameters'!$C$63)</f>
        <v>21.837652014503128</v>
      </c>
      <c r="Y40" s="152">
        <f t="shared" si="14"/>
        <v>14.166700000000001</v>
      </c>
      <c r="Z40" s="152">
        <f t="shared" si="17"/>
        <v>291.22136417901737</v>
      </c>
      <c r="AA40" s="153">
        <f t="shared" ca="1" si="18"/>
        <v>930.67147857316354</v>
      </c>
      <c r="AB40" s="153">
        <f t="shared" ca="1" si="19"/>
        <v>986.69982153874992</v>
      </c>
      <c r="AC40" s="152">
        <f>'Base Table 5'!DY39</f>
        <v>5659.9999000000016</v>
      </c>
      <c r="AD40" s="152">
        <f t="array" aca="1" ref="AD40" ca="1">MMULT('Leontief L'!$B37:$DL37,'Projection Engine'!$AA$5:$AA$119)</f>
        <v>6745.3382479782385</v>
      </c>
      <c r="AE40" s="152">
        <f t="array" aca="1" ref="AE40" ca="1">MMULT('Leontief L'!$B37:$DL37,$AB$5:$AB$119)</f>
        <v>7381.7337218022067</v>
      </c>
      <c r="AF40" s="150">
        <f t="shared" ca="1" si="20"/>
        <v>0.19175589525685965</v>
      </c>
      <c r="AG40" s="150">
        <f t="shared" ca="1" si="21"/>
        <v>0.30419326010981096</v>
      </c>
      <c r="AH40" s="150">
        <f>INDEX('Scenario Parameters'!$C:$C,MATCH($B40,'Scenario Parameters'!$A:$A,0))</f>
        <v>0.05</v>
      </c>
      <c r="AI40" s="150">
        <f t="shared" ca="1" si="22"/>
        <v>0.23898359710432038</v>
      </c>
      <c r="AJ40" s="150">
        <f>INDEX('Scenario Parameters'!$H:$H,MATCH($B40,'Scenario Parameters'!$A:$A,0))*-E40</f>
        <v>1.6693497357254523E-2</v>
      </c>
      <c r="AK40" s="152">
        <f>INDEX('Base Table 5'!$124:$124,1,$A40+4)</f>
        <v>1911</v>
      </c>
      <c r="AL40" s="152">
        <f t="shared" ca="1" si="23"/>
        <v>2407.2228085972906</v>
      </c>
      <c r="AM40" s="152">
        <f>INDEX('Base Table 5'!$125:$125,1,$A40+4)</f>
        <v>453</v>
      </c>
      <c r="AN40" s="152">
        <f ca="1">(AC40-INDEX('Base Table 5'!$122:$122,1,$A40+4))*(1+AF40)-AL40-AP40-AR40-AS40*(1+AF40)-AU40</f>
        <v>698.06928662386099</v>
      </c>
      <c r="AO40" s="152">
        <f>INDEX('Base Table 5'!$126:$126,1,$A40+4)</f>
        <v>10.1919</v>
      </c>
      <c r="AP40" s="152">
        <f t="shared" ca="1" si="24"/>
        <v>12.146256908868388</v>
      </c>
      <c r="AQ40" s="152">
        <f>INDEX('Base Table 5'!$127:$127,1,$A40+4)</f>
        <v>117</v>
      </c>
      <c r="AR40" s="152">
        <f t="shared" ca="1" si="25"/>
        <v>139.43543974505258</v>
      </c>
      <c r="AS40" s="152">
        <f>INDEX('Base Table 5'!$128:$128,1,$A40+4)</f>
        <v>0</v>
      </c>
      <c r="AT40" s="152">
        <f>INDEX('Base Table 5'!$129:$129,1,$A40+4)</f>
        <v>686.87159999999994</v>
      </c>
      <c r="AU40" s="152">
        <f ca="1">AT40*(1+AF40)*(1+H40)*'Scenario Parameters'!$C$67</f>
        <v>530.60211975056041</v>
      </c>
      <c r="AV40" s="152">
        <f t="shared" si="26"/>
        <v>3178.0634999999997</v>
      </c>
      <c r="AW40" s="152">
        <f t="shared" ca="1" si="27"/>
        <v>3787.4759116256328</v>
      </c>
      <c r="AX40" s="150">
        <f>E40*'Base Table 5'!ED39</f>
        <v>-2.1916961517967515E-2</v>
      </c>
      <c r="AY40" s="150">
        <f t="array" ref="AY40">MMULT('Price L_T'!B37:DL37,$AX$5:$AX$119)</f>
        <v>-0.16715989706740914</v>
      </c>
      <c r="AZ40" s="150">
        <f t="shared" si="28"/>
        <v>0.94321642535800743</v>
      </c>
      <c r="BA40" s="152">
        <f t="shared" si="29"/>
        <v>121.66632812113134</v>
      </c>
      <c r="BB40" s="152">
        <f ca="1">L40*(1+H40)*(1/(1+(H40*I40)))*(1+'Scenario Parameters'!$C$57*J40)</f>
        <v>558.29652486239388</v>
      </c>
      <c r="BC40" s="152">
        <f t="shared" si="15"/>
        <v>10.096595832656938</v>
      </c>
    </row>
    <row r="41" spans="1:55" x14ac:dyDescent="0.4">
      <c r="A41" s="142">
        <v>37</v>
      </c>
      <c r="B41" s="142">
        <f>INDEX(Industries!$D:$D,MATCH($A41,Industries!$A:$A,0))</f>
        <v>2</v>
      </c>
      <c r="C41" s="162" t="str">
        <f>Industries!N38</f>
        <v>C</v>
      </c>
      <c r="D41" s="142" t="str">
        <f>Industries!C38</f>
        <v>Petroleum and coal product manufacturing</v>
      </c>
      <c r="E41" s="143">
        <f>-Industries!K38</f>
        <v>-5.000000000000001E-2</v>
      </c>
      <c r="F41" s="143">
        <f>Industries!L38</f>
        <v>0.43676814988290397</v>
      </c>
      <c r="G41" s="144">
        <f>E41*F41*'Base Table 5'!ED40</f>
        <v>-2.762922580617042E-3</v>
      </c>
      <c r="H41" s="144">
        <f t="array" ref="H41">MMULT('Price L_T'!B38:DL38,$G$5:$G$119)</f>
        <v>-2.0870082181626191E-2</v>
      </c>
      <c r="I41" s="144">
        <f>INDEX('Scenario Parameters'!$J:$J,MATCH($B41,'Scenario Parameters'!$A:$A,0))</f>
        <v>0</v>
      </c>
      <c r="J41" s="144">
        <f>INDEX('Scenario Parameters'!$K:$K,MATCH($B41,'Scenario Parameters'!$A:$A,0))</f>
        <v>0</v>
      </c>
      <c r="K41" s="143">
        <f>INDEX('Scenario Parameters'!$L:$L,MATCH($B41,'Scenario Parameters'!$A:$A,0))</f>
        <v>-0.9</v>
      </c>
      <c r="L41" s="146">
        <f>'Base Table 5'!DQ40</f>
        <v>4261.7919000000002</v>
      </c>
      <c r="M41" s="146">
        <f>'Base Table 5'!DR40</f>
        <v>1.3425</v>
      </c>
      <c r="N41" s="146">
        <f>'Base Table 5'!DS40</f>
        <v>92.995199999999997</v>
      </c>
      <c r="O41" s="146">
        <f>'Base Table 5'!DT40</f>
        <v>2.6915</v>
      </c>
      <c r="P41" s="146">
        <f>'Base Table 5'!DU40</f>
        <v>19.303799999999999</v>
      </c>
      <c r="Q41" s="146">
        <f>'Base Table 5'!DV40</f>
        <v>184.3364</v>
      </c>
      <c r="R41" s="146">
        <f>'Base Table 5'!DW40</f>
        <v>3492.9002999999998</v>
      </c>
      <c r="S41" s="147">
        <f t="shared" si="16"/>
        <v>8055.3616000000002</v>
      </c>
      <c r="T41" s="146">
        <f ca="1">L41*(1+K41)*(1+H41)*(1/(1+(H41*I41)))*('Income Distribution'!$C$50/(1+EXP(-J41*'Income Distribution'!$C$50/('Income Distribution'!$C$50-1)*('Scenario Parameters'!$C$57)+LN('Income Distribution'!$C$50-1))))</f>
        <v>417.28479528060103</v>
      </c>
      <c r="U41" s="146">
        <f ca="1">M41*(1+K41)*(1+H41)*(1+'Scenario Parameters'!$C$62)</f>
        <v>0.20418942010240826</v>
      </c>
      <c r="V41" s="146">
        <f>N41*(1+$K41)*(1+$H41)*(1+'Scenario Parameters'!$C$63)</f>
        <v>10.290994626394371</v>
      </c>
      <c r="W41" s="146">
        <f>O41*(1+$K41)*(1+$H41)*(1+'Scenario Parameters'!$C$63)</f>
        <v>0.29784560963297513</v>
      </c>
      <c r="X41" s="146">
        <f>P41*(1+$K41)*(1+$H41)*(1+'Scenario Parameters'!$C$63)</f>
        <v>2.1361887717752275</v>
      </c>
      <c r="Y41" s="146">
        <f t="shared" si="14"/>
        <v>184.3364</v>
      </c>
      <c r="Z41" s="146">
        <f t="shared" si="17"/>
        <v>342.0003183686772</v>
      </c>
      <c r="AA41" s="147">
        <f t="shared" ca="1" si="18"/>
        <v>956.55073207718317</v>
      </c>
      <c r="AB41" s="147">
        <f t="shared" ca="1" si="19"/>
        <v>976.93954057547342</v>
      </c>
      <c r="AC41" s="146">
        <f>'Base Table 5'!DY40</f>
        <v>16978.0003</v>
      </c>
      <c r="AD41" s="146">
        <f t="array" aca="1" ref="AD41" ca="1">MMULT('Leontief L'!$B38:$DL38,'Projection Engine'!$AA$5:$AA$119)</f>
        <v>9402.3851664654594</v>
      </c>
      <c r="AE41" s="146">
        <f t="array" aca="1" ref="AE41" ca="1">MMULT('Leontief L'!$B38:$DL38,$AB$5:$AB$119)</f>
        <v>10301.011618679408</v>
      </c>
      <c r="AF41" s="143">
        <f t="shared" ca="1" si="20"/>
        <v>-0.4462018494330301</v>
      </c>
      <c r="AG41" s="143">
        <f t="shared" ca="1" si="21"/>
        <v>-0.393272974634156</v>
      </c>
      <c r="AH41" s="143">
        <f>INDEX('Scenario Parameters'!$C:$C,MATCH($B41,'Scenario Parameters'!$A:$A,0))</f>
        <v>0.05</v>
      </c>
      <c r="AI41" s="143">
        <f t="shared" ca="1" si="22"/>
        <v>-0.42360932590244826</v>
      </c>
      <c r="AJ41" s="143">
        <f>INDEX('Scenario Parameters'!$H:$H,MATCH($B41,'Scenario Parameters'!$A:$A,0))*-E41</f>
        <v>2.7279542918866684E-3</v>
      </c>
      <c r="AK41" s="146">
        <f>INDEX('Base Table 5'!$124:$124,1,$A41+4)</f>
        <v>540</v>
      </c>
      <c r="AL41" s="146">
        <f t="shared" ca="1" si="23"/>
        <v>312.10004241581026</v>
      </c>
      <c r="AM41" s="146">
        <f>INDEX('Base Table 5'!$125:$125,1,$A41+4)</f>
        <v>1595</v>
      </c>
      <c r="AN41" s="146">
        <f ca="1">(AC41-INDEX('Base Table 5'!$122:$122,1,$A41+4))*(1+AF41)-AL41-AP41-AR41-AS41*(1+AF41)-AU41</f>
        <v>2844.0189958449305</v>
      </c>
      <c r="AO41" s="146">
        <f>INDEX('Base Table 5'!$126:$126,1,$A41+4)</f>
        <v>380.10930000000002</v>
      </c>
      <c r="AP41" s="146">
        <f t="shared" ca="1" si="24"/>
        <v>210.50382735330555</v>
      </c>
      <c r="AQ41" s="146">
        <f>INDEX('Base Table 5'!$127:$127,1,$A41+4)</f>
        <v>13</v>
      </c>
      <c r="AR41" s="146">
        <f t="shared" ca="1" si="25"/>
        <v>7.1993759573706084</v>
      </c>
      <c r="AS41" s="146">
        <f>INDEX('Base Table 5'!$128:$128,1,$A41+4)</f>
        <v>0</v>
      </c>
      <c r="AT41" s="146">
        <f>INDEX('Base Table 5'!$129:$129,1,$A41+4)</f>
        <v>10895.081</v>
      </c>
      <c r="AU41" s="146">
        <f ca="1">AT41*(1+AF41)*(1+H41)*'Scenario Parameters'!$C$67</f>
        <v>4059.915942797049</v>
      </c>
      <c r="AV41" s="146">
        <f t="shared" si="26"/>
        <v>13423.1903</v>
      </c>
      <c r="AW41" s="146">
        <f t="shared" ca="1" si="27"/>
        <v>7433.7381843684652</v>
      </c>
      <c r="AX41" s="143">
        <f>E41*'Base Table 5'!ED40</f>
        <v>-6.3258334687585904E-3</v>
      </c>
      <c r="AY41" s="143">
        <f t="array" ref="AY41">MMULT('Price L_T'!B38:DL38,$AX$5:$AX$119)</f>
        <v>-5.6959877558649286E-2</v>
      </c>
      <c r="AZ41" s="143">
        <f t="shared" si="28"/>
        <v>0.97912991781837377</v>
      </c>
      <c r="BA41" s="146">
        <f t="shared" si="29"/>
        <v>458.8324104266452</v>
      </c>
      <c r="BB41" s="146">
        <f ca="1">L41*(1+H41)*(1/(1+(H41*I41)))*(1+'Scenario Parameters'!$C$57*J41)</f>
        <v>4172.8479528060116</v>
      </c>
      <c r="BC41" s="146">
        <f t="shared" si="15"/>
        <v>0</v>
      </c>
    </row>
    <row r="42" spans="1:55" x14ac:dyDescent="0.4">
      <c r="A42" s="149">
        <v>38</v>
      </c>
      <c r="B42" s="149">
        <f>INDEX(Industries!$D:$D,MATCH($A42,Industries!$A:$A,0))</f>
        <v>8</v>
      </c>
      <c r="C42" s="163" t="str">
        <f>Industries!N39</f>
        <v>C</v>
      </c>
      <c r="D42" s="149" t="str">
        <f>Industries!C39</f>
        <v>Human pharmaceutical and medicinal product manufacturing</v>
      </c>
      <c r="E42" s="150">
        <f>-Industries!K39</f>
        <v>-0.5</v>
      </c>
      <c r="F42" s="150">
        <f>Industries!L39</f>
        <v>0.34609690444145358</v>
      </c>
      <c r="G42" s="151">
        <f>E42*F42*'Base Table 5'!ED41</f>
        <v>-5.9905025943760508E-2</v>
      </c>
      <c r="H42" s="151">
        <f t="array" ref="H42">MMULT('Price L_T'!B39:DL39,$G$5:$G$119)</f>
        <v>-0.12001676655097099</v>
      </c>
      <c r="I42" s="151">
        <f>INDEX('Scenario Parameters'!$J:$J,MATCH($B42,'Scenario Parameters'!$A:$A,0))</f>
        <v>0.05</v>
      </c>
      <c r="J42" s="151">
        <f>INDEX('Scenario Parameters'!$K:$K,MATCH($B42,'Scenario Parameters'!$A:$A,0))</f>
        <v>2.1303933018764591</v>
      </c>
      <c r="K42" s="150">
        <f>INDEX('Scenario Parameters'!$L:$L,MATCH($B42,'Scenario Parameters'!$A:$A,0))</f>
        <v>-0.5</v>
      </c>
      <c r="L42" s="152">
        <f>'Base Table 5'!DQ41</f>
        <v>3215.5268000000001</v>
      </c>
      <c r="M42" s="152">
        <f>'Base Table 5'!DR41</f>
        <v>3679.3326000000002</v>
      </c>
      <c r="N42" s="152">
        <f>'Base Table 5'!DS41</f>
        <v>338.14100000000002</v>
      </c>
      <c r="O42" s="152">
        <f>'Base Table 5'!DT41</f>
        <v>7.4257999999999997</v>
      </c>
      <c r="P42" s="152">
        <f>'Base Table 5'!DU41</f>
        <v>76.783900000000003</v>
      </c>
      <c r="Q42" s="152">
        <f>'Base Table 5'!DV41</f>
        <v>31.150700000000001</v>
      </c>
      <c r="R42" s="152">
        <f>'Base Table 5'!DW41</f>
        <v>2201.9546</v>
      </c>
      <c r="S42" s="153">
        <f t="shared" si="16"/>
        <v>9550.3153999999995</v>
      </c>
      <c r="T42" s="152">
        <f ca="1">L42*(1+K42)*(1+H42)*(1/(1+(H42*I42)))*('Income Distribution'!$C$50/(1+EXP(-J42*'Income Distribution'!$C$50/('Income Distribution'!$C$50-1)*('Scenario Parameters'!$C$57)+LN('Income Distribution'!$C$50-1))))</f>
        <v>2551.0678144826907</v>
      </c>
      <c r="U42" s="152">
        <f ca="1">M42*(1+K42)*(1+H42)*(1+'Scenario Parameters'!$C$62)</f>
        <v>2514.7340994062556</v>
      </c>
      <c r="V42" s="152">
        <f>N42*(1+$K42)*(1+$H42)*(1+'Scenario Parameters'!$C$63)</f>
        <v>168.15072041130168</v>
      </c>
      <c r="W42" s="152">
        <f>O42*(1+$K42)*(1+$H42)*(1+'Scenario Parameters'!$C$63)</f>
        <v>3.6927010319075295</v>
      </c>
      <c r="X42" s="152">
        <f>P42*(1+$K42)*(1+$H42)*(1+'Scenario Parameters'!$C$63)</f>
        <v>38.183089601643545</v>
      </c>
      <c r="Y42" s="152">
        <f t="shared" si="14"/>
        <v>31.150700000000001</v>
      </c>
      <c r="Z42" s="152">
        <f t="shared" si="17"/>
        <v>974.65542600100309</v>
      </c>
      <c r="AA42" s="153">
        <f t="shared" ca="1" si="18"/>
        <v>6281.634550934803</v>
      </c>
      <c r="AB42" s="153">
        <f t="shared" ca="1" si="19"/>
        <v>7138.3570870031272</v>
      </c>
      <c r="AC42" s="152">
        <f>'Base Table 5'!DY41</f>
        <v>10980.000400000001</v>
      </c>
      <c r="AD42" s="152">
        <f t="array" aca="1" ref="AD42" ca="1">MMULT('Leontief L'!$B39:$DL39,'Projection Engine'!$AA$5:$AA$119)</f>
        <v>7790.4622410507891</v>
      </c>
      <c r="AE42" s="152">
        <f t="array" aca="1" ref="AE42" ca="1">MMULT('Leontief L'!$B39:$DL39,$AB$5:$AB$119)</f>
        <v>8804.7847145119686</v>
      </c>
      <c r="AF42" s="150">
        <f t="shared" ca="1" si="20"/>
        <v>-0.29048616054232668</v>
      </c>
      <c r="AG42" s="150">
        <f t="shared" ca="1" si="21"/>
        <v>-0.1981070679640442</v>
      </c>
      <c r="AH42" s="150">
        <f>INDEX('Scenario Parameters'!$C:$C,MATCH($B42,'Scenario Parameters'!$A:$A,0))</f>
        <v>0.5</v>
      </c>
      <c r="AI42" s="150">
        <f t="shared" ca="1" si="22"/>
        <v>-0.5990535339820221</v>
      </c>
      <c r="AJ42" s="150">
        <f>INDEX('Scenario Parameters'!$H:$H,MATCH($B42,'Scenario Parameters'!$A:$A,0))*-E42</f>
        <v>0.14985380116959066</v>
      </c>
      <c r="AK42" s="152">
        <f>INDEX('Base Table 5'!$124:$124,1,$A42+4)</f>
        <v>2287</v>
      </c>
      <c r="AL42" s="152">
        <f t="shared" ca="1" si="23"/>
        <v>1054.375193803246</v>
      </c>
      <c r="AM42" s="152">
        <f>INDEX('Base Table 5'!$125:$125,1,$A42+4)</f>
        <v>1428</v>
      </c>
      <c r="AN42" s="152">
        <f ca="1">(AC42-INDEX('Base Table 5'!$122:$122,1,$A42+4))*(1+AF42)-AL42-AP42-AR42-AS42*(1+AF42)-AU42</f>
        <v>2091.4052107593034</v>
      </c>
      <c r="AO42" s="152">
        <f>INDEX('Base Table 5'!$126:$126,1,$A42+4)</f>
        <v>12.5413</v>
      </c>
      <c r="AP42" s="152">
        <f t="shared" ca="1" si="24"/>
        <v>8.8982259147905189</v>
      </c>
      <c r="AQ42" s="152">
        <f>INDEX('Base Table 5'!$127:$127,1,$A42+4)</f>
        <v>86</v>
      </c>
      <c r="AR42" s="152">
        <f t="shared" ca="1" si="25"/>
        <v>61.018190193359906</v>
      </c>
      <c r="AS42" s="152">
        <f>INDEX('Base Table 5'!$128:$128,1,$A42+4)</f>
        <v>0</v>
      </c>
      <c r="AT42" s="152">
        <f>INDEX('Base Table 5'!$129:$129,1,$A42+4)</f>
        <v>1818.3297</v>
      </c>
      <c r="AU42" s="152">
        <f ca="1">AT42*(1+AF42)*(1+H42)*'Scenario Parameters'!$C$67</f>
        <v>780.19409252934099</v>
      </c>
      <c r="AV42" s="152">
        <f t="shared" si="26"/>
        <v>5631.8710000000001</v>
      </c>
      <c r="AW42" s="152">
        <f t="shared" ca="1" si="27"/>
        <v>3995.8909132000408</v>
      </c>
      <c r="AX42" s="150">
        <f>E42*'Base Table 5'!ED41</f>
        <v>-0.17308743642315402</v>
      </c>
      <c r="AY42" s="150">
        <f t="array" ref="AY42">MMULT('Price L_T'!B39:DL39,$AX$5:$AX$119)</f>
        <v>-0.34374530711184836</v>
      </c>
      <c r="AZ42" s="150">
        <f t="shared" si="28"/>
        <v>0.87998323344902896</v>
      </c>
      <c r="BA42" s="152">
        <f t="shared" si="29"/>
        <v>3282.8761001880148</v>
      </c>
      <c r="BB42" s="152">
        <f ca="1">L42*(1+H42)*(1/(1+(H42*I42)))*(1+'Scenario Parameters'!$C$57*J42)</f>
        <v>5914.2558325749233</v>
      </c>
      <c r="BC42" s="152">
        <f t="shared" si="15"/>
        <v>8.541269861538149</v>
      </c>
    </row>
    <row r="43" spans="1:55" x14ac:dyDescent="0.4">
      <c r="A43" s="142">
        <v>39</v>
      </c>
      <c r="B43" s="142">
        <f>INDEX(Industries!$D:$D,MATCH($A43,Industries!$A:$A,0))</f>
        <v>8</v>
      </c>
      <c r="C43" s="162" t="str">
        <f>Industries!N40</f>
        <v>C</v>
      </c>
      <c r="D43" s="142" t="str">
        <f>Industries!C40</f>
        <v>Veterinary pharmaceutical and medicinal product manufacturing</v>
      </c>
      <c r="E43" s="143">
        <f>-Industries!K40</f>
        <v>-0.5</v>
      </c>
      <c r="F43" s="143">
        <f>Industries!L40</f>
        <v>0.38881748071979433</v>
      </c>
      <c r="G43" s="144">
        <f>E43*F43*'Base Table 5'!ED42</f>
        <v>-5.8366497915951374E-2</v>
      </c>
      <c r="H43" s="144">
        <f t="array" ref="H43">MMULT('Price L_T'!B40:DL40,$G$5:$G$119)</f>
        <v>-9.7394613732195864E-2</v>
      </c>
      <c r="I43" s="144">
        <f>INDEX('Scenario Parameters'!$J:$J,MATCH($B43,'Scenario Parameters'!$A:$A,0))</f>
        <v>0.05</v>
      </c>
      <c r="J43" s="144">
        <f>INDEX('Scenario Parameters'!$K:$K,MATCH($B43,'Scenario Parameters'!$A:$A,0))</f>
        <v>2.1303933018764591</v>
      </c>
      <c r="K43" s="143">
        <f>INDEX('Scenario Parameters'!$L:$L,MATCH($B43,'Scenario Parameters'!$A:$A,0))</f>
        <v>-0.5</v>
      </c>
      <c r="L43" s="146">
        <f>'Base Table 5'!DQ42</f>
        <v>42.508200000000002</v>
      </c>
      <c r="M43" s="146">
        <f>'Base Table 5'!DR42</f>
        <v>13.6897</v>
      </c>
      <c r="N43" s="146">
        <f>'Base Table 5'!DS42</f>
        <v>24.592199999999998</v>
      </c>
      <c r="O43" s="146">
        <f>'Base Table 5'!DT42</f>
        <v>0.29730000000000001</v>
      </c>
      <c r="P43" s="146">
        <f>'Base Table 5'!DU42</f>
        <v>5.4954000000000001</v>
      </c>
      <c r="Q43" s="146">
        <f>'Base Table 5'!DV42</f>
        <v>-5.7275</v>
      </c>
      <c r="R43" s="146">
        <f>'Base Table 5'!DW42</f>
        <v>570.63869999999997</v>
      </c>
      <c r="S43" s="147">
        <f t="shared" si="16"/>
        <v>651.49399999999991</v>
      </c>
      <c r="T43" s="146">
        <f ca="1">L43*(1+K43)*(1+H43)*(1/(1+(H43*I43)))*('Income Distribution'!$C$50/(1+EXP(-J43*'Income Distribution'!$C$50/('Income Distribution'!$C$50-1)*('Scenario Parameters'!$C$57)+LN('Income Distribution'!$C$50-1))))</f>
        <v>34.55192036391454</v>
      </c>
      <c r="U43" s="146">
        <f ca="1">M43*(1+K43)*(1+H43)*(1+'Scenario Parameters'!$C$62)</f>
        <v>9.5971100892311618</v>
      </c>
      <c r="V43" s="146">
        <f>N43*(1+$K43)*(1+$H43)*(1+'Scenario Parameters'!$C$63)</f>
        <v>12.54358869678388</v>
      </c>
      <c r="W43" s="146">
        <f>O43*(1+$K43)*(1+$H43)*(1+'Scenario Parameters'!$C$63)</f>
        <v>0.15164194010921545</v>
      </c>
      <c r="X43" s="146">
        <f>P43*(1+$K43)*(1+$H43)*(1+'Scenario Parameters'!$C$63)</f>
        <v>2.8030040957826525</v>
      </c>
      <c r="Y43" s="146">
        <f t="shared" si="14"/>
        <v>-5.7275</v>
      </c>
      <c r="Z43" s="146">
        <f t="shared" si="17"/>
        <v>258.78488766884783</v>
      </c>
      <c r="AA43" s="147">
        <f t="shared" ca="1" si="18"/>
        <v>312.70465285466929</v>
      </c>
      <c r="AB43" s="147">
        <f t="shared" ca="1" si="19"/>
        <v>346.44669488144336</v>
      </c>
      <c r="AC43" s="146">
        <f>'Base Table 5'!DY42</f>
        <v>1328.9994000000002</v>
      </c>
      <c r="AD43" s="146">
        <f t="array" aca="1" ref="AD43" ca="1">MMULT('Leontief L'!$B40:$DL40,'Projection Engine'!$AA$5:$AA$119)</f>
        <v>1068.3000089556585</v>
      </c>
      <c r="AE43" s="146">
        <f t="array" aca="1" ref="AE43" ca="1">MMULT('Leontief L'!$B40:$DL40,$AB$5:$AB$119)</f>
        <v>1167.9986117279423</v>
      </c>
      <c r="AF43" s="143">
        <f t="shared" ca="1" si="20"/>
        <v>-0.19616215857158514</v>
      </c>
      <c r="AG43" s="143">
        <f t="shared" ca="1" si="21"/>
        <v>-0.12114436490494873</v>
      </c>
      <c r="AH43" s="143">
        <f>INDEX('Scenario Parameters'!$C:$C,MATCH($B43,'Scenario Parameters'!$A:$A,0))</f>
        <v>0.5</v>
      </c>
      <c r="AI43" s="143">
        <f t="shared" ca="1" si="22"/>
        <v>-0.56057218245247431</v>
      </c>
      <c r="AJ43" s="143">
        <f>INDEX('Scenario Parameters'!$H:$H,MATCH($B43,'Scenario Parameters'!$A:$A,0))*-E43</f>
        <v>0.14985380116959066</v>
      </c>
      <c r="AK43" s="146">
        <f>INDEX('Base Table 5'!$124:$124,1,$A43+4)</f>
        <v>173</v>
      </c>
      <c r="AL43" s="146">
        <f t="shared" ca="1" si="23"/>
        <v>87.413050117975601</v>
      </c>
      <c r="AM43" s="146">
        <f>INDEX('Base Table 5'!$125:$125,1,$A43+4)</f>
        <v>216</v>
      </c>
      <c r="AN43" s="146">
        <f ca="1">(AC43-INDEX('Base Table 5'!$122:$122,1,$A43+4))*(1+AF43)-AL43-AP43-AR43-AS43*(1+AF43)-AU43</f>
        <v>378.38140107495758</v>
      </c>
      <c r="AO43" s="146">
        <f>INDEX('Base Table 5'!$126:$126,1,$A43+4)</f>
        <v>3.9603999999999999</v>
      </c>
      <c r="AP43" s="146">
        <f t="shared" ca="1" si="24"/>
        <v>3.183519387193094</v>
      </c>
      <c r="AQ43" s="146">
        <f>INDEX('Base Table 5'!$127:$127,1,$A43+4)</f>
        <v>10</v>
      </c>
      <c r="AR43" s="146">
        <f t="shared" ca="1" si="25"/>
        <v>8.0383784142841481</v>
      </c>
      <c r="AS43" s="146">
        <f>INDEX('Base Table 5'!$128:$128,1,$A43+4)</f>
        <v>0</v>
      </c>
      <c r="AT43" s="146">
        <f>INDEX('Base Table 5'!$129:$129,1,$A43+4)</f>
        <v>501.59989999999999</v>
      </c>
      <c r="AU43" s="146">
        <f ca="1">AT43*(1+AF43)*(1+H43)*'Scenario Parameters'!$C$67</f>
        <v>250.10280692918195</v>
      </c>
      <c r="AV43" s="146">
        <f t="shared" si="26"/>
        <v>904.56029999999998</v>
      </c>
      <c r="AW43" s="146">
        <f t="shared" ca="1" si="27"/>
        <v>727.11915592359242</v>
      </c>
      <c r="AX43" s="143">
        <f>E43*'Base Table 5'!ED42</f>
        <v>-0.15011284422681048</v>
      </c>
      <c r="AY43" s="143">
        <f t="array" ref="AY43">MMULT('Price L_T'!B40:DL40,$AX$5:$AX$119)</f>
        <v>-0.25525630903006646</v>
      </c>
      <c r="AZ43" s="143">
        <f t="shared" si="28"/>
        <v>0.90260538626780418</v>
      </c>
      <c r="BA43" s="146">
        <f t="shared" si="29"/>
        <v>166.29795379523409</v>
      </c>
      <c r="BB43" s="146">
        <f ca="1">L43*(1+H43)*(1/(1+(H43*I43)))*(1+'Scenario Parameters'!$C$57*J43)</f>
        <v>80.103278861829878</v>
      </c>
      <c r="BC43" s="146">
        <f t="shared" si="15"/>
        <v>9.3878393199688423E-2</v>
      </c>
    </row>
    <row r="44" spans="1:55" x14ac:dyDescent="0.4">
      <c r="A44" s="149">
        <v>40</v>
      </c>
      <c r="B44" s="149">
        <f>INDEX(Industries!$D:$D,MATCH($A44,Industries!$A:$A,0))</f>
        <v>6</v>
      </c>
      <c r="C44" s="163" t="str">
        <f>Industries!N41</f>
        <v>C</v>
      </c>
      <c r="D44" s="149" t="str">
        <f>Industries!C41</f>
        <v>Basic chemical manufacturing</v>
      </c>
      <c r="E44" s="150">
        <f>-Industries!K41</f>
        <v>-0.25</v>
      </c>
      <c r="F44" s="150">
        <f>Industries!L41</f>
        <v>0.35760211800302572</v>
      </c>
      <c r="G44" s="151">
        <f>E44*F44*'Base Table 5'!ED43</f>
        <v>-2.5440268480202411E-2</v>
      </c>
      <c r="H44" s="151">
        <f t="array" ref="H44">MMULT('Price L_T'!B41:DL41,$G$5:$G$119)</f>
        <v>-8.1039586739023742E-2</v>
      </c>
      <c r="I44" s="151">
        <f>INDEX('Scenario Parameters'!$J:$J,MATCH($B44,'Scenario Parameters'!$A:$A,0))</f>
        <v>0.35</v>
      </c>
      <c r="J44" s="151">
        <f>INDEX('Scenario Parameters'!$K:$K,MATCH($B44,'Scenario Parameters'!$A:$A,0))</f>
        <v>0</v>
      </c>
      <c r="K44" s="150">
        <f>INDEX('Scenario Parameters'!$L:$L,MATCH($B44,'Scenario Parameters'!$A:$A,0))</f>
        <v>0</v>
      </c>
      <c r="L44" s="152">
        <f>'Base Table 5'!DQ43</f>
        <v>1432.2408</v>
      </c>
      <c r="M44" s="152">
        <f>'Base Table 5'!DR43</f>
        <v>122.7171</v>
      </c>
      <c r="N44" s="152">
        <f>'Base Table 5'!DS43</f>
        <v>571.24580000000003</v>
      </c>
      <c r="O44" s="152">
        <f>'Base Table 5'!DT43</f>
        <v>12.147</v>
      </c>
      <c r="P44" s="152">
        <f>'Base Table 5'!DU43</f>
        <v>128.22800000000001</v>
      </c>
      <c r="Q44" s="152">
        <f>'Base Table 5'!DV43</f>
        <v>191.25659999999999</v>
      </c>
      <c r="R44" s="152">
        <f>'Base Table 5'!DW43</f>
        <v>4632.3540000000003</v>
      </c>
      <c r="S44" s="153">
        <f t="shared" si="16"/>
        <v>7090.1893</v>
      </c>
      <c r="T44" s="152">
        <f ca="1">L44*(1+K44)*(1+H44)*(1/(1+(H44*I44)))*('Income Distribution'!$C$50/(1+EXP(-J44*'Income Distribution'!$C$50/('Income Distribution'!$C$50-1)*('Scenario Parameters'!$C$57)+LN('Income Distribution'!$C$50-1))))</f>
        <v>1354.5941088297693</v>
      </c>
      <c r="U44" s="152">
        <f ca="1">M44*(1+K44)*(1+H44)*(1+'Scenario Parameters'!$C$62)</f>
        <v>175.17838070091233</v>
      </c>
      <c r="V44" s="152">
        <f>N44*(1+$K44)*(1+$H44)*(1+'Scenario Parameters'!$C$63)</f>
        <v>593.30269512137011</v>
      </c>
      <c r="W44" s="152">
        <f>O44*(1+$K44)*(1+$H44)*(1+'Scenario Parameters'!$C$63)</f>
        <v>12.616018949529751</v>
      </c>
      <c r="X44" s="152">
        <f>P44*(1+$K44)*(1+$H44)*(1+'Scenario Parameters'!$C$63)</f>
        <v>133.17912882689561</v>
      </c>
      <c r="Y44" s="152">
        <f t="shared" si="14"/>
        <v>191.25659999999999</v>
      </c>
      <c r="Z44" s="152">
        <f t="shared" si="17"/>
        <v>4377.6934587545165</v>
      </c>
      <c r="AA44" s="153">
        <f t="shared" ca="1" si="18"/>
        <v>6837.8203911829933</v>
      </c>
      <c r="AB44" s="153">
        <f t="shared" ca="1" si="19"/>
        <v>7440.8214897077569</v>
      </c>
      <c r="AC44" s="152">
        <f>'Base Table 5'!DY43</f>
        <v>19268.000300000003</v>
      </c>
      <c r="AD44" s="152">
        <f t="array" aca="1" ref="AD44" ca="1">MMULT('Leontief L'!$B41:$DL41,'Projection Engine'!$AA$5:$AA$119)</f>
        <v>19426.056812005674</v>
      </c>
      <c r="AE44" s="152">
        <f t="array" aca="1" ref="AE44" ca="1">MMULT('Leontief L'!$B41:$DL41,$AB$5:$AB$119)</f>
        <v>21306.645752013588</v>
      </c>
      <c r="AF44" s="150">
        <f t="shared" ca="1" si="20"/>
        <v>8.2030573772449156E-3</v>
      </c>
      <c r="AG44" s="150">
        <f t="shared" ca="1" si="21"/>
        <v>0.10580472390866547</v>
      </c>
      <c r="AH44" s="150">
        <f>INDEX('Scenario Parameters'!$C:$C,MATCH($B44,'Scenario Parameters'!$A:$A,0))</f>
        <v>0.25</v>
      </c>
      <c r="AI44" s="150">
        <f t="shared" ca="1" si="22"/>
        <v>-0.1706464570685009</v>
      </c>
      <c r="AJ44" s="150">
        <f>INDEX('Scenario Parameters'!$H:$H,MATCH($B44,'Scenario Parameters'!$A:$A,0))*-E44</f>
        <v>7.2732980536370978E-2</v>
      </c>
      <c r="AK44" s="152">
        <f>INDEX('Base Table 5'!$124:$124,1,$A44+4)</f>
        <v>3012</v>
      </c>
      <c r="AL44" s="152">
        <f t="shared" ca="1" si="23"/>
        <v>2679.7007928582461</v>
      </c>
      <c r="AM44" s="152">
        <f>INDEX('Base Table 5'!$125:$125,1,$A44+4)</f>
        <v>2276</v>
      </c>
      <c r="AN44" s="152">
        <f ca="1">(AC44-INDEX('Base Table 5'!$122:$122,1,$A44+4))*(1+AF44)-AL44-AP44-AR44-AS44*(1+AF44)-AU44</f>
        <v>3969.2725510464638</v>
      </c>
      <c r="AO44" s="152">
        <f>INDEX('Base Table 5'!$126:$126,1,$A44+4)</f>
        <v>74.735500000000002</v>
      </c>
      <c r="AP44" s="152">
        <f t="shared" ca="1" si="24"/>
        <v>75.348559594617086</v>
      </c>
      <c r="AQ44" s="152">
        <f>INDEX('Base Table 5'!$127:$127,1,$A44+4)</f>
        <v>195</v>
      </c>
      <c r="AR44" s="152">
        <f t="shared" ca="1" si="25"/>
        <v>196.59959618856277</v>
      </c>
      <c r="AS44" s="152">
        <f>INDEX('Base Table 5'!$128:$128,1,$A44+4)</f>
        <v>0</v>
      </c>
      <c r="AT44" s="152">
        <f>INDEX('Base Table 5'!$129:$129,1,$A44+4)</f>
        <v>3546.7278000000001</v>
      </c>
      <c r="AU44" s="152">
        <f ca="1">AT44*(1+AF44)*(1+H44)*'Scenario Parameters'!$C$67</f>
        <v>2258.2261343312266</v>
      </c>
      <c r="AV44" s="152">
        <f t="shared" si="26"/>
        <v>9104.4632999999994</v>
      </c>
      <c r="AW44" s="152">
        <f t="shared" ca="1" si="27"/>
        <v>9179.1476340191166</v>
      </c>
      <c r="AX44" s="150">
        <f>E44*'Base Table 5'!ED43</f>
        <v>-7.1141269023432235E-2</v>
      </c>
      <c r="AY44" s="150">
        <f t="array" ref="AY44">MMULT('Price L_T'!B41:DL41,$AX$5:$AX$119)</f>
        <v>-0.22804418805566812</v>
      </c>
      <c r="AZ44" s="150">
        <f t="shared" si="28"/>
        <v>0.91896041326097622</v>
      </c>
      <c r="BA44" s="152">
        <f t="shared" si="29"/>
        <v>1616.8764620794859</v>
      </c>
      <c r="BB44" s="152">
        <f ca="1">L44*(1+H44)*(1/(1+(H44*I44)))*(1+'Scenario Parameters'!$C$57*J44)</f>
        <v>1354.5941088297693</v>
      </c>
      <c r="BC44" s="152">
        <f t="shared" si="15"/>
        <v>38.42151137253812</v>
      </c>
    </row>
    <row r="45" spans="1:55" x14ac:dyDescent="0.4">
      <c r="A45" s="142">
        <v>41</v>
      </c>
      <c r="B45" s="142">
        <f>INDEX(Industries!$D:$D,MATCH($A45,Industries!$A:$A,0))</f>
        <v>6</v>
      </c>
      <c r="C45" s="162" t="str">
        <f>Industries!N42</f>
        <v>C</v>
      </c>
      <c r="D45" s="142" t="str">
        <f>Industries!C42</f>
        <v>Cleaning compounds and toiletry preparation manufacturing</v>
      </c>
      <c r="E45" s="143">
        <f>-Industries!K42</f>
        <v>-0.25</v>
      </c>
      <c r="F45" s="143">
        <f>Industries!L42</f>
        <v>0.3814918533604888</v>
      </c>
      <c r="G45" s="144">
        <f>E45*F45*'Base Table 5'!ED44</f>
        <v>-4.1518697983597065E-2</v>
      </c>
      <c r="H45" s="144">
        <f t="array" ref="H45">MMULT('Price L_T'!B42:DL42,$G$5:$G$119)</f>
        <v>-9.1483819912481168E-2</v>
      </c>
      <c r="I45" s="144">
        <f>INDEX('Scenario Parameters'!$J:$J,MATCH($B45,'Scenario Parameters'!$A:$A,0))</f>
        <v>0.35</v>
      </c>
      <c r="J45" s="144">
        <f>INDEX('Scenario Parameters'!$K:$K,MATCH($B45,'Scenario Parameters'!$A:$A,0))</f>
        <v>0</v>
      </c>
      <c r="K45" s="143">
        <f>INDEX('Scenario Parameters'!$L:$L,MATCH($B45,'Scenario Parameters'!$A:$A,0))</f>
        <v>0</v>
      </c>
      <c r="L45" s="146">
        <f>'Base Table 5'!DQ44</f>
        <v>1725.9947</v>
      </c>
      <c r="M45" s="146">
        <f>'Base Table 5'!DR44</f>
        <v>41.164299999999997</v>
      </c>
      <c r="N45" s="146">
        <f>'Base Table 5'!DS44</f>
        <v>132.79519999999999</v>
      </c>
      <c r="O45" s="146">
        <f>'Base Table 5'!DT44</f>
        <v>2.5851000000000002</v>
      </c>
      <c r="P45" s="146">
        <f>'Base Table 5'!DU44</f>
        <v>30.9437</v>
      </c>
      <c r="Q45" s="146">
        <f>'Base Table 5'!DV44</f>
        <v>47.624699999999997</v>
      </c>
      <c r="R45" s="146">
        <f>'Base Table 5'!DW44</f>
        <v>1376.0017</v>
      </c>
      <c r="S45" s="147">
        <f t="shared" si="16"/>
        <v>3357.1094000000003</v>
      </c>
      <c r="T45" s="146">
        <f ca="1">L45*(1+K45)*(1+H45)*(1/(1+(H45*I45)))*('Income Distribution'!$C$50/(1+EXP(-J45*'Income Distribution'!$C$50/('Income Distribution'!$C$50-1)*('Scenario Parameters'!$C$57)+LN('Income Distribution'!$C$50-1))))</f>
        <v>1619.9642943132644</v>
      </c>
      <c r="U45" s="146">
        <f ca="1">M45*(1+K45)*(1+H45)*(1+'Scenario Parameters'!$C$62)</f>
        <v>58.094099115886607</v>
      </c>
      <c r="V45" s="146">
        <f>N45*(1+$K45)*(1+$H45)*(1+'Scenario Parameters'!$C$63)</f>
        <v>136.35514871306819</v>
      </c>
      <c r="W45" s="146">
        <f>O45*(1+$K45)*(1+$H45)*(1+'Scenario Parameters'!$C$63)</f>
        <v>2.654400873963461</v>
      </c>
      <c r="X45" s="146">
        <f>P45*(1+$K45)*(1+$H45)*(1+'Scenario Parameters'!$C$63)</f>
        <v>31.773232882156641</v>
      </c>
      <c r="Y45" s="146">
        <f t="shared" si="14"/>
        <v>47.624699999999997</v>
      </c>
      <c r="Z45" s="146">
        <f t="shared" si="17"/>
        <v>1290.1478156712653</v>
      </c>
      <c r="AA45" s="147">
        <f t="shared" ca="1" si="18"/>
        <v>3186.6136915696047</v>
      </c>
      <c r="AB45" s="147">
        <f t="shared" ca="1" si="19"/>
        <v>3507.4925041650149</v>
      </c>
      <c r="AC45" s="146">
        <f>'Base Table 5'!DY44</f>
        <v>4608</v>
      </c>
      <c r="AD45" s="146">
        <f t="array" aca="1" ref="AD45" ca="1">MMULT('Leontief L'!$B42:$DL42,'Projection Engine'!$AA$5:$AA$119)</f>
        <v>4524.5315317565182</v>
      </c>
      <c r="AE45" s="146">
        <f t="array" aca="1" ref="AE45" ca="1">MMULT('Leontief L'!$B42:$DL42,$AB$5:$AB$119)</f>
        <v>4986.6138860554738</v>
      </c>
      <c r="AF45" s="143">
        <f t="shared" ca="1" si="20"/>
        <v>-1.8113816893116752E-2</v>
      </c>
      <c r="AG45" s="143">
        <f t="shared" ca="1" si="21"/>
        <v>8.2164471800233008E-2</v>
      </c>
      <c r="AH45" s="143">
        <f>INDEX('Scenario Parameters'!$C:$C,MATCH($B45,'Scenario Parameters'!$A:$A,0))</f>
        <v>0.25</v>
      </c>
      <c r="AI45" s="143">
        <f t="shared" ca="1" si="22"/>
        <v>-0.1883766461498253</v>
      </c>
      <c r="AJ45" s="143">
        <f>INDEX('Scenario Parameters'!$H:$H,MATCH($B45,'Scenario Parameters'!$A:$A,0))*-E45</f>
        <v>7.2732980536370978E-2</v>
      </c>
      <c r="AK45" s="146">
        <f>INDEX('Base Table 5'!$124:$124,1,$A45+4)</f>
        <v>931</v>
      </c>
      <c r="AL45" s="146">
        <f t="shared" ca="1" si="23"/>
        <v>810.5799348266687</v>
      </c>
      <c r="AM45" s="146">
        <f>INDEX('Base Table 5'!$125:$125,1,$A45+4)</f>
        <v>1033</v>
      </c>
      <c r="AN45" s="146">
        <f ca="1">(AC45-INDEX('Base Table 5'!$122:$122,1,$A45+4))*(1+AF45)-AL45-AP45-AR45-AS45*(1+AF45)-AU45</f>
        <v>1372.8408310416344</v>
      </c>
      <c r="AO45" s="146">
        <f>INDEX('Base Table 5'!$126:$126,1,$A45+4)</f>
        <v>7.6254999999999997</v>
      </c>
      <c r="AP45" s="146">
        <f t="shared" ca="1" si="24"/>
        <v>7.4873730892815376</v>
      </c>
      <c r="AQ45" s="146">
        <f>INDEX('Base Table 5'!$127:$127,1,$A45+4)</f>
        <v>42</v>
      </c>
      <c r="AR45" s="146">
        <f t="shared" ca="1" si="25"/>
        <v>41.239219690489094</v>
      </c>
      <c r="AS45" s="146">
        <f>INDEX('Base Table 5'!$128:$128,1,$A45+4)</f>
        <v>0</v>
      </c>
      <c r="AT45" s="146">
        <f>INDEX('Base Table 5'!$129:$129,1,$A45+4)</f>
        <v>691.3347</v>
      </c>
      <c r="AU45" s="146">
        <f ca="1">AT45*(1+AF45)*(1+H45)*'Scenario Parameters'!$C$67</f>
        <v>423.81558939746139</v>
      </c>
      <c r="AV45" s="146">
        <f t="shared" si="26"/>
        <v>2704.9602</v>
      </c>
      <c r="AW45" s="146">
        <f t="shared" ca="1" si="27"/>
        <v>2655.9629480455346</v>
      </c>
      <c r="AX45" s="143">
        <f>E45*'Base Table 5'!ED44</f>
        <v>-0.10883246291596214</v>
      </c>
      <c r="AY45" s="143">
        <f t="array" ref="AY45">MMULT('Price L_T'!B42:DL42,$AX$5:$AX$119)</f>
        <v>-0.24800239048190703</v>
      </c>
      <c r="AZ45" s="143">
        <f t="shared" si="28"/>
        <v>0.90851618008751878</v>
      </c>
      <c r="BA45" s="146">
        <f t="shared" si="29"/>
        <v>832.5711563092807</v>
      </c>
      <c r="BB45" s="146">
        <f ca="1">L45*(1+H45)*(1/(1+(H45*I45)))*(1+'Scenario Parameters'!$C$57*J45)</f>
        <v>1619.9642943132644</v>
      </c>
      <c r="BC45" s="146">
        <f t="shared" si="15"/>
        <v>51.870182617961483</v>
      </c>
    </row>
    <row r="46" spans="1:55" x14ac:dyDescent="0.4">
      <c r="A46" s="149">
        <v>42</v>
      </c>
      <c r="B46" s="149">
        <f>INDEX(Industries!$D:$D,MATCH($A46,Industries!$A:$A,0))</f>
        <v>6</v>
      </c>
      <c r="C46" s="163" t="str">
        <f>Industries!N43</f>
        <v>C</v>
      </c>
      <c r="D46" s="149" t="str">
        <f>Industries!C43</f>
        <v>Polymer product manufacturing</v>
      </c>
      <c r="E46" s="150">
        <f>-Industries!K43</f>
        <v>-0.25</v>
      </c>
      <c r="F46" s="150">
        <f>Industries!L43</f>
        <v>0.35600945307224852</v>
      </c>
      <c r="G46" s="151">
        <f>E46*F46*'Base Table 5'!ED45</f>
        <v>-3.4456154420634474E-2</v>
      </c>
      <c r="H46" s="151">
        <f t="array" ref="H46">MMULT('Price L_T'!B43:DL43,$G$5:$G$119)</f>
        <v>-8.4332705311757974E-2</v>
      </c>
      <c r="I46" s="151">
        <f>INDEX('Scenario Parameters'!$J:$J,MATCH($B46,'Scenario Parameters'!$A:$A,0))</f>
        <v>0.35</v>
      </c>
      <c r="J46" s="151">
        <f>INDEX('Scenario Parameters'!$K:$K,MATCH($B46,'Scenario Parameters'!$A:$A,0))</f>
        <v>0</v>
      </c>
      <c r="K46" s="150">
        <f>INDEX('Scenario Parameters'!$L:$L,MATCH($B46,'Scenario Parameters'!$A:$A,0))</f>
        <v>0</v>
      </c>
      <c r="L46" s="152">
        <f>'Base Table 5'!DQ45</f>
        <v>1706.9511</v>
      </c>
      <c r="M46" s="152">
        <f>'Base Table 5'!DR45</f>
        <v>0.28010000000000002</v>
      </c>
      <c r="N46" s="152">
        <f>'Base Table 5'!DS45</f>
        <v>867.13580000000002</v>
      </c>
      <c r="O46" s="152">
        <f>'Base Table 5'!DT45</f>
        <v>30.790500000000002</v>
      </c>
      <c r="P46" s="152">
        <f>'Base Table 5'!DU45</f>
        <v>110.4162</v>
      </c>
      <c r="Q46" s="152">
        <f>'Base Table 5'!DV45</f>
        <v>-112.9734</v>
      </c>
      <c r="R46" s="152">
        <f>'Base Table 5'!DW45</f>
        <v>1546.9766999999999</v>
      </c>
      <c r="S46" s="153">
        <f t="shared" si="16"/>
        <v>4149.5770000000002</v>
      </c>
      <c r="T46" s="152">
        <f ca="1">L46*(1+K46)*(1+H46)*(1/(1+(H46*I46)))*('Income Distribution'!$C$50/(1+EXP(-J46*'Income Distribution'!$C$50/('Income Distribution'!$C$50-1)*('Scenario Parameters'!$C$57)+LN('Income Distribution'!$C$50-1))))</f>
        <v>1610.5366142925445</v>
      </c>
      <c r="U46" s="152">
        <f ca="1">M46*(1+K46)*(1+H46)*(1+'Scenario Parameters'!$C$62)</f>
        <v>0.39840926731235565</v>
      </c>
      <c r="V46" s="152">
        <f>N46*(1+$K46)*(1+$H46)*(1+'Scenario Parameters'!$C$63)</f>
        <v>897.39018855532822</v>
      </c>
      <c r="W46" s="152">
        <f>O46*(1+$K46)*(1+$H46)*(1+'Scenario Parameters'!$C$63)</f>
        <v>31.864781272682819</v>
      </c>
      <c r="X46" s="152">
        <f>P46*(1+$K46)*(1+$H46)*(1+'Scenario Parameters'!$C$63)</f>
        <v>114.26862382750527</v>
      </c>
      <c r="Y46" s="152">
        <f t="shared" si="14"/>
        <v>-112.9734</v>
      </c>
      <c r="Z46" s="152">
        <f t="shared" si="17"/>
        <v>1458.3264881834596</v>
      </c>
      <c r="AA46" s="153">
        <f t="shared" ca="1" si="18"/>
        <v>3999.8117053988326</v>
      </c>
      <c r="AB46" s="153">
        <f t="shared" ca="1" si="19"/>
        <v>4368.1932603704618</v>
      </c>
      <c r="AC46" s="152">
        <f>'Base Table 5'!DY45</f>
        <v>15828.999799999998</v>
      </c>
      <c r="AD46" s="152">
        <f t="array" aca="1" ref="AD46" ca="1">MMULT('Leontief L'!$B43:$DL43,'Projection Engine'!$AA$5:$AA$119)</f>
        <v>16901.607593248264</v>
      </c>
      <c r="AE46" s="152">
        <f t="array" aca="1" ref="AE46" ca="1">MMULT('Leontief L'!$B43:$DL43,$AB$5:$AB$119)</f>
        <v>18673.071162165968</v>
      </c>
      <c r="AF46" s="150">
        <f t="shared" ca="1" si="20"/>
        <v>6.7762196399059116E-2</v>
      </c>
      <c r="AG46" s="150">
        <f t="shared" ca="1" si="21"/>
        <v>0.17967473612362861</v>
      </c>
      <c r="AH46" s="150">
        <f>INDEX('Scenario Parameters'!$C:$C,MATCH($B46,'Scenario Parameters'!$A:$A,0))</f>
        <v>0.25</v>
      </c>
      <c r="AI46" s="150">
        <f t="shared" ca="1" si="22"/>
        <v>-0.11524394790727854</v>
      </c>
      <c r="AJ46" s="150">
        <f>INDEX('Scenario Parameters'!$H:$H,MATCH($B46,'Scenario Parameters'!$A:$A,0))*-E46</f>
        <v>7.2732980536370978E-2</v>
      </c>
      <c r="AK46" s="152">
        <f>INDEX('Base Table 5'!$124:$124,1,$A46+4)</f>
        <v>3412</v>
      </c>
      <c r="AL46" s="152">
        <f t="shared" ca="1" si="23"/>
        <v>3238.3530731123687</v>
      </c>
      <c r="AM46" s="152">
        <f>INDEX('Base Table 5'!$125:$125,1,$A46+4)</f>
        <v>2512</v>
      </c>
      <c r="AN46" s="152">
        <f ca="1">(AC46-INDEX('Base Table 5'!$122:$122,1,$A46+4))*(1+AF46)-AL46-AP46-AR46-AS46*(1+AF46)-AU46</f>
        <v>4049.7671217054303</v>
      </c>
      <c r="AO46" s="152">
        <f>INDEX('Base Table 5'!$126:$126,1,$A46+4)</f>
        <v>26.398499999999999</v>
      </c>
      <c r="AP46" s="152">
        <f t="shared" ca="1" si="24"/>
        <v>28.187320341640561</v>
      </c>
      <c r="AQ46" s="152">
        <f>INDEX('Base Table 5'!$127:$127,1,$A46+4)</f>
        <v>204</v>
      </c>
      <c r="AR46" s="152">
        <f t="shared" ca="1" si="25"/>
        <v>217.82348806540807</v>
      </c>
      <c r="AS46" s="152">
        <f>INDEX('Base Table 5'!$128:$128,1,$A46+4)</f>
        <v>0</v>
      </c>
      <c r="AT46" s="152">
        <f>INDEX('Base Table 5'!$129:$129,1,$A46+4)</f>
        <v>2431.9232000000002</v>
      </c>
      <c r="AU46" s="152">
        <f ca="1">AT46*(1+AF46)*(1+H46)*'Scenario Parameters'!$C$67</f>
        <v>1634.0180734989465</v>
      </c>
      <c r="AV46" s="152">
        <f t="shared" si="26"/>
        <v>8586.3217000000004</v>
      </c>
      <c r="AW46" s="152">
        <f t="shared" ca="1" si="27"/>
        <v>9168.1490767237938</v>
      </c>
      <c r="AX46" s="150">
        <f>E46*'Base Table 5'!ED45</f>
        <v>-9.6784380648572116E-2</v>
      </c>
      <c r="AY46" s="150">
        <f t="array" ref="AY46">MMULT('Price L_T'!B43:DL43,$AX$5:$AX$119)</f>
        <v>-0.23882334634474026</v>
      </c>
      <c r="AZ46" s="150">
        <f t="shared" si="28"/>
        <v>0.91566729468824204</v>
      </c>
      <c r="BA46" s="152">
        <f t="shared" si="29"/>
        <v>991.01586505516832</v>
      </c>
      <c r="BB46" s="152">
        <f ca="1">L46*(1+H46)*(1/(1+(H46*I46)))*(1+'Scenario Parameters'!$C$57*J46)</f>
        <v>1610.5366142925445</v>
      </c>
      <c r="BC46" s="152">
        <f t="shared" si="15"/>
        <v>47.537318390425426</v>
      </c>
    </row>
    <row r="47" spans="1:55" x14ac:dyDescent="0.4">
      <c r="A47" s="142">
        <v>43</v>
      </c>
      <c r="B47" s="142">
        <f>INDEX(Industries!$D:$D,MATCH($A47,Industries!$A:$A,0))</f>
        <v>6</v>
      </c>
      <c r="C47" s="162" t="str">
        <f>Industries!N44</f>
        <v>C</v>
      </c>
      <c r="D47" s="142" t="str">
        <f>Industries!C44</f>
        <v>Natural rubber product manufacturing</v>
      </c>
      <c r="E47" s="143">
        <f>-Industries!K44</f>
        <v>-0.25</v>
      </c>
      <c r="F47" s="143">
        <f>Industries!L44</f>
        <v>0.37246777163904232</v>
      </c>
      <c r="G47" s="144">
        <f>E47*F47*'Base Table 5'!ED46</f>
        <v>-4.7452990136816642E-2</v>
      </c>
      <c r="H47" s="144">
        <f t="array" ref="H47">MMULT('Price L_T'!B44:DL44,$G$5:$G$119)</f>
        <v>-8.5492644345850632E-2</v>
      </c>
      <c r="I47" s="144">
        <f>INDEX('Scenario Parameters'!$J:$J,MATCH($B47,'Scenario Parameters'!$A:$A,0))</f>
        <v>0.35</v>
      </c>
      <c r="J47" s="144">
        <f>INDEX('Scenario Parameters'!$K:$K,MATCH($B47,'Scenario Parameters'!$A:$A,0))</f>
        <v>0</v>
      </c>
      <c r="K47" s="143">
        <f>INDEX('Scenario Parameters'!$L:$L,MATCH($B47,'Scenario Parameters'!$A:$A,0))</f>
        <v>0</v>
      </c>
      <c r="L47" s="146">
        <f>'Base Table 5'!DQ46</f>
        <v>23.915700000000001</v>
      </c>
      <c r="M47" s="146">
        <f>'Base Table 5'!DR46</f>
        <v>0</v>
      </c>
      <c r="N47" s="146">
        <f>'Base Table 5'!DS46</f>
        <v>102.4538</v>
      </c>
      <c r="O47" s="146">
        <f>'Base Table 5'!DT46</f>
        <v>0.68010000000000004</v>
      </c>
      <c r="P47" s="146">
        <f>'Base Table 5'!DU46</f>
        <v>6.6506999999999996</v>
      </c>
      <c r="Q47" s="146">
        <f>'Base Table 5'!DV46</f>
        <v>-92.976100000000002</v>
      </c>
      <c r="R47" s="146">
        <f>'Base Table 5'!DW46</f>
        <v>115.8378</v>
      </c>
      <c r="S47" s="147">
        <f t="shared" si="16"/>
        <v>156.56200000000001</v>
      </c>
      <c r="T47" s="146">
        <f ca="1">L47*(1+K47)*(1+H47)*(1/(1+(H47*I47)))*('Income Distribution'!$C$50/(1+EXP(-J47*'Income Distribution'!$C$50/('Income Distribution'!$C$50-1)*('Scenario Parameters'!$C$57)+LN('Income Distribution'!$C$50-1))))</f>
        <v>22.545705767258184</v>
      </c>
      <c r="U47" s="146">
        <f ca="1">M47*(1+K47)*(1+H47)*(1+'Scenario Parameters'!$C$62)</f>
        <v>0</v>
      </c>
      <c r="V47" s="146">
        <f>N47*(1+$K47)*(1+$H47)*(1+'Scenario Parameters'!$C$63)</f>
        <v>105.8941019829264</v>
      </c>
      <c r="W47" s="146">
        <f>O47*(1+$K47)*(1+$H47)*(1+'Scenario Parameters'!$C$63)</f>
        <v>0.70293711661830249</v>
      </c>
      <c r="X47" s="146">
        <f>P47*(1+$K47)*(1+$H47)*(1+'Scenario Parameters'!$C$63)</f>
        <v>6.8740242339263995</v>
      </c>
      <c r="Y47" s="146">
        <f t="shared" si="14"/>
        <v>-92.976100000000002</v>
      </c>
      <c r="Z47" s="146">
        <f t="shared" si="17"/>
        <v>109.10433795247337</v>
      </c>
      <c r="AA47" s="147">
        <f t="shared" ca="1" si="18"/>
        <v>152.14500705320265</v>
      </c>
      <c r="AB47" s="147">
        <f t="shared" ca="1" si="19"/>
        <v>166.36827042727606</v>
      </c>
      <c r="AC47" s="146">
        <f>'Base Table 5'!DY46</f>
        <v>1093.0001000000002</v>
      </c>
      <c r="AD47" s="146">
        <f t="array" aca="1" ref="AD47" ca="1">MMULT('Leontief L'!$B44:$DL44,'Projection Engine'!$AA$5:$AA$119)</f>
        <v>1070.1342904753101</v>
      </c>
      <c r="AE47" s="146">
        <f t="array" aca="1" ref="AE47" ca="1">MMULT('Leontief L'!$B44:$DL44,$AB$5:$AB$119)</f>
        <v>1185.6668164641624</v>
      </c>
      <c r="AF47" s="143">
        <f t="shared" ca="1" si="20"/>
        <v>-2.0920226379384732E-2</v>
      </c>
      <c r="AG47" s="143">
        <f t="shared" ca="1" si="21"/>
        <v>8.4781983518722681E-2</v>
      </c>
      <c r="AH47" s="143">
        <f>INDEX('Scenario Parameters'!$C:$C,MATCH($B47,'Scenario Parameters'!$A:$A,0))</f>
        <v>0.25</v>
      </c>
      <c r="AI47" s="143">
        <f t="shared" ca="1" si="22"/>
        <v>-0.18641351236095804</v>
      </c>
      <c r="AJ47" s="143">
        <f>INDEX('Scenario Parameters'!$H:$H,MATCH($B47,'Scenario Parameters'!$A:$A,0))*-E47</f>
        <v>7.2732980536370978E-2</v>
      </c>
      <c r="AK47" s="146">
        <f>INDEX('Base Table 5'!$124:$124,1,$A47+4)</f>
        <v>277</v>
      </c>
      <c r="AL47" s="146">
        <f t="shared" ca="1" si="23"/>
        <v>241.75481301313368</v>
      </c>
      <c r="AM47" s="146">
        <f>INDEX('Base Table 5'!$125:$125,1,$A47+4)</f>
        <v>266</v>
      </c>
      <c r="AN47" s="146">
        <f ca="1">(AC47-INDEX('Base Table 5'!$122:$122,1,$A47+4))*(1+AF47)-AL47-AP47-AR47-AS47*(1+AF47)-AU47</f>
        <v>338.7588166319714</v>
      </c>
      <c r="AO47" s="146">
        <f>INDEX('Base Table 5'!$126:$126,1,$A47+4)</f>
        <v>5.2413999999999996</v>
      </c>
      <c r="AP47" s="146">
        <f t="shared" ca="1" si="24"/>
        <v>5.1317487254550924</v>
      </c>
      <c r="AQ47" s="146">
        <f>INDEX('Base Table 5'!$127:$127,1,$A47+4)</f>
        <v>14</v>
      </c>
      <c r="AR47" s="146">
        <f t="shared" ca="1" si="25"/>
        <v>13.707116830688614</v>
      </c>
      <c r="AS47" s="146">
        <f>INDEX('Base Table 5'!$128:$128,1,$A47+4)</f>
        <v>0</v>
      </c>
      <c r="AT47" s="146">
        <f>INDEX('Base Table 5'!$129:$129,1,$A47+4)</f>
        <v>134.3563</v>
      </c>
      <c r="AU47" s="146">
        <f ca="1">AT47*(1+AF47)*(1+H47)*'Scenario Parameters'!$C$67</f>
        <v>82.671929495470351</v>
      </c>
      <c r="AV47" s="146">
        <f t="shared" si="26"/>
        <v>696.59770000000003</v>
      </c>
      <c r="AW47" s="146">
        <f t="shared" ca="1" si="27"/>
        <v>682.02442469671905</v>
      </c>
      <c r="AX47" s="143">
        <f>E47*'Base Table 5'!ED46</f>
        <v>-0.12740160021899352</v>
      </c>
      <c r="AY47" s="143">
        <f t="array" ref="AY47">MMULT('Price L_T'!B44:DL44,$AX$5:$AX$119)</f>
        <v>-0.23650224007277024</v>
      </c>
      <c r="AZ47" s="143">
        <f t="shared" si="28"/>
        <v>0.91450735565414942</v>
      </c>
      <c r="BA47" s="146">
        <f t="shared" si="29"/>
        <v>37.027263710273054</v>
      </c>
      <c r="BB47" s="146">
        <f ca="1">L47*(1+H47)*(1/(1+(H47*I47)))*(1+'Scenario Parameters'!$C$57*J47)</f>
        <v>22.545705767258184</v>
      </c>
      <c r="BC47" s="146">
        <f t="shared" si="15"/>
        <v>0.67462220164023989</v>
      </c>
    </row>
    <row r="48" spans="1:55" x14ac:dyDescent="0.4">
      <c r="A48" s="149">
        <v>44</v>
      </c>
      <c r="B48" s="149">
        <f>INDEX(Industries!$D:$D,MATCH($A48,Industries!$A:$A,0))</f>
        <v>6</v>
      </c>
      <c r="C48" s="163" t="str">
        <f>Industries!N45</f>
        <v>C</v>
      </c>
      <c r="D48" s="149" t="str">
        <f>Industries!C45</f>
        <v>Glass and glass product manufacturing</v>
      </c>
      <c r="E48" s="150">
        <f>-Industries!K45</f>
        <v>-0.25</v>
      </c>
      <c r="F48" s="150">
        <f>Industries!L45</f>
        <v>0.35929892891918208</v>
      </c>
      <c r="G48" s="151">
        <f>E48*F48*'Base Table 5'!ED47</f>
        <v>-3.8100420382519581E-2</v>
      </c>
      <c r="H48" s="151">
        <f t="array" ref="H48">MMULT('Price L_T'!B45:DL45,$G$5:$G$119)</f>
        <v>-8.3497070279675484E-2</v>
      </c>
      <c r="I48" s="151">
        <f>INDEX('Scenario Parameters'!$J:$J,MATCH($B48,'Scenario Parameters'!$A:$A,0))</f>
        <v>0.35</v>
      </c>
      <c r="J48" s="151">
        <f>INDEX('Scenario Parameters'!$K:$K,MATCH($B48,'Scenario Parameters'!$A:$A,0))</f>
        <v>0</v>
      </c>
      <c r="K48" s="150">
        <f>INDEX('Scenario Parameters'!$L:$L,MATCH($B48,'Scenario Parameters'!$A:$A,0))</f>
        <v>0</v>
      </c>
      <c r="L48" s="152">
        <f>'Base Table 5'!DQ47</f>
        <v>446.40699999999998</v>
      </c>
      <c r="M48" s="152">
        <f>'Base Table 5'!DR47</f>
        <v>2.18E-2</v>
      </c>
      <c r="N48" s="152">
        <f>'Base Table 5'!DS47</f>
        <v>35.255099999999999</v>
      </c>
      <c r="O48" s="152">
        <f>'Base Table 5'!DT47</f>
        <v>0.54720000000000002</v>
      </c>
      <c r="P48" s="152">
        <f>'Base Table 5'!DU47</f>
        <v>5.7077</v>
      </c>
      <c r="Q48" s="152">
        <f>'Base Table 5'!DV47</f>
        <v>-63.647100000000002</v>
      </c>
      <c r="R48" s="152">
        <f>'Base Table 5'!DW47</f>
        <v>195.47210000000001</v>
      </c>
      <c r="S48" s="153">
        <f t="shared" si="16"/>
        <v>619.76379999999995</v>
      </c>
      <c r="T48" s="152">
        <f ca="1">L48*(1+K48)*(1+H48)*(1/(1+(H48*I48)))*('Income Distribution'!$C$50/(1+EXP(-J48*'Income Distribution'!$C$50/('Income Distribution'!$C$50-1)*('Scenario Parameters'!$C$57)+LN('Income Distribution'!$C$50-1))))</f>
        <v>421.44976044107619</v>
      </c>
      <c r="U48" s="152">
        <f ca="1">M48*(1+K48)*(1+H48)*(1+'Scenario Parameters'!$C$62)</f>
        <v>3.1036230719011092E-2</v>
      </c>
      <c r="V48" s="152">
        <f>N48*(1+$K48)*(1+$H48)*(1+'Scenario Parameters'!$C$63)</f>
        <v>36.518447504059914</v>
      </c>
      <c r="W48" s="152">
        <f>O48*(1+$K48)*(1+$H48)*(1+'Scenario Parameters'!$C$63)</f>
        <v>0.56680861702907059</v>
      </c>
      <c r="X48" s="152">
        <f>P48*(1+$K48)*(1+$H48)*(1+'Scenario Parameters'!$C$63)</f>
        <v>5.9122323527354288</v>
      </c>
      <c r="Y48" s="152">
        <f t="shared" si="14"/>
        <v>-63.647100000000002</v>
      </c>
      <c r="Z48" s="152">
        <f t="shared" si="17"/>
        <v>184.38624936382706</v>
      </c>
      <c r="AA48" s="153">
        <f t="shared" ca="1" si="18"/>
        <v>585.21743450944666</v>
      </c>
      <c r="AB48" s="153">
        <f t="shared" ca="1" si="19"/>
        <v>638.53307559860036</v>
      </c>
      <c r="AC48" s="152">
        <f>'Base Table 5'!DY47</f>
        <v>5023.9997000000003</v>
      </c>
      <c r="AD48" s="152">
        <f t="array" aca="1" ref="AD48" ca="1">MMULT('Leontief L'!$B45:$DL45,'Projection Engine'!$AA$5:$AA$119)</f>
        <v>5581.3816762853876</v>
      </c>
      <c r="AE48" s="152">
        <f t="array" aca="1" ref="AE48" ca="1">MMULT('Leontief L'!$B45:$DL45,$AB$5:$AB$119)</f>
        <v>6199.4630803065202</v>
      </c>
      <c r="AF48" s="150">
        <f t="shared" ca="1" si="20"/>
        <v>0.11094387133131933</v>
      </c>
      <c r="AG48" s="150">
        <f t="shared" ca="1" si="21"/>
        <v>0.23396963584741459</v>
      </c>
      <c r="AH48" s="150">
        <f>INDEX('Scenario Parameters'!$C:$C,MATCH($B48,'Scenario Parameters'!$A:$A,0))</f>
        <v>0.25</v>
      </c>
      <c r="AI48" s="150">
        <f t="shared" ca="1" si="22"/>
        <v>-7.4522773114439111E-2</v>
      </c>
      <c r="AJ48" s="150">
        <f>INDEX('Scenario Parameters'!$H:$H,MATCH($B48,'Scenario Parameters'!$A:$A,0))*-E48</f>
        <v>7.2732980536370978E-2</v>
      </c>
      <c r="AK48" s="152">
        <f>INDEX('Base Table 5'!$124:$124,1,$A48+4)</f>
        <v>1156</v>
      </c>
      <c r="AL48" s="152">
        <f t="shared" ca="1" si="23"/>
        <v>1147.6651752818984</v>
      </c>
      <c r="AM48" s="152">
        <f>INDEX('Base Table 5'!$125:$125,1,$A48+4)</f>
        <v>898</v>
      </c>
      <c r="AN48" s="152">
        <f ca="1">(AC48-INDEX('Base Table 5'!$122:$122,1,$A48+4))*(1+AF48)-AL48-AP48-AR48-AS48*(1+AF48)-AU48</f>
        <v>1351.3662588476273</v>
      </c>
      <c r="AO48" s="152">
        <f>INDEX('Base Table 5'!$126:$126,1,$A48+4)</f>
        <v>17.815200000000001</v>
      </c>
      <c r="AP48" s="152">
        <f t="shared" ca="1" si="24"/>
        <v>19.791687256541721</v>
      </c>
      <c r="AQ48" s="152">
        <f>INDEX('Base Table 5'!$127:$127,1,$A48+4)</f>
        <v>77</v>
      </c>
      <c r="AR48" s="152">
        <f t="shared" ca="1" si="25"/>
        <v>85.542678092511593</v>
      </c>
      <c r="AS48" s="152">
        <f>INDEX('Base Table 5'!$128:$128,1,$A48+4)</f>
        <v>0</v>
      </c>
      <c r="AT48" s="152">
        <f>INDEX('Base Table 5'!$129:$129,1,$A48+4)</f>
        <v>528.05740000000003</v>
      </c>
      <c r="AU48" s="152">
        <f ca="1">AT48*(1+AF48)*(1+H48)*'Scenario Parameters'!$C$67</f>
        <v>369.48929873177815</v>
      </c>
      <c r="AV48" s="152">
        <f t="shared" si="26"/>
        <v>2676.8726000000001</v>
      </c>
      <c r="AW48" s="152">
        <f t="shared" ca="1" si="27"/>
        <v>2973.855098210357</v>
      </c>
      <c r="AX48" s="150">
        <f>E48*'Base Table 5'!ED47</f>
        <v>-0.10604100740609108</v>
      </c>
      <c r="AY48" s="150">
        <f t="array" ref="AY48">MMULT('Price L_T'!B45:DL45,$AX$5:$AX$119)</f>
        <v>-0.23299909092796237</v>
      </c>
      <c r="AZ48" s="150">
        <f t="shared" si="28"/>
        <v>0.91650292972032454</v>
      </c>
      <c r="BA48" s="152">
        <f t="shared" si="29"/>
        <v>144.40440199005948</v>
      </c>
      <c r="BB48" s="152">
        <f ca="1">L48*(1+H48)*(1/(1+(H48*I48)))*(1+'Scenario Parameters'!$C$57*J48)</f>
        <v>421.44976044107619</v>
      </c>
      <c r="BC48" s="152">
        <f t="shared" si="15"/>
        <v>12.316437093415272</v>
      </c>
    </row>
    <row r="49" spans="1:55" x14ac:dyDescent="0.4">
      <c r="A49" s="142">
        <v>45</v>
      </c>
      <c r="B49" s="142">
        <f>INDEX(Industries!$D:$D,MATCH($A49,Industries!$A:$A,0))</f>
        <v>6</v>
      </c>
      <c r="C49" s="162" t="str">
        <f>Industries!N46</f>
        <v>C</v>
      </c>
      <c r="D49" s="142" t="str">
        <f>Industries!C46</f>
        <v>Ceramic product manufacturing</v>
      </c>
      <c r="E49" s="143">
        <f>-Industries!K46</f>
        <v>-0.25</v>
      </c>
      <c r="F49" s="143">
        <f>Industries!L46</f>
        <v>0.39672746781115881</v>
      </c>
      <c r="G49" s="144">
        <f>E49*F49*'Base Table 5'!ED48</f>
        <v>-4.9616240290383785E-2</v>
      </c>
      <c r="H49" s="144">
        <f t="array" ref="H49">MMULT('Price L_T'!B46:DL46,$G$5:$G$119)</f>
        <v>-9.0995761781280396E-2</v>
      </c>
      <c r="I49" s="144">
        <f>INDEX('Scenario Parameters'!$J:$J,MATCH($B49,'Scenario Parameters'!$A:$A,0))</f>
        <v>0.35</v>
      </c>
      <c r="J49" s="144">
        <f>INDEX('Scenario Parameters'!$K:$K,MATCH($B49,'Scenario Parameters'!$A:$A,0))</f>
        <v>0</v>
      </c>
      <c r="K49" s="143">
        <f>INDEX('Scenario Parameters'!$L:$L,MATCH($B49,'Scenario Parameters'!$A:$A,0))</f>
        <v>0</v>
      </c>
      <c r="L49" s="146">
        <f>'Base Table 5'!DQ48</f>
        <v>305.45159999999998</v>
      </c>
      <c r="M49" s="146">
        <f>'Base Table 5'!DR48</f>
        <v>1.78E-2</v>
      </c>
      <c r="N49" s="146">
        <f>'Base Table 5'!DS48</f>
        <v>21.196300000000001</v>
      </c>
      <c r="O49" s="146">
        <f>'Base Table 5'!DT48</f>
        <v>0.65949999999999998</v>
      </c>
      <c r="P49" s="146">
        <f>'Base Table 5'!DU48</f>
        <v>3.7027000000000001</v>
      </c>
      <c r="Q49" s="146">
        <f>'Base Table 5'!DV48</f>
        <v>-23.624400000000001</v>
      </c>
      <c r="R49" s="146">
        <f>'Base Table 5'!DW48</f>
        <v>48.114600000000003</v>
      </c>
      <c r="S49" s="147">
        <f t="shared" si="16"/>
        <v>355.5181</v>
      </c>
      <c r="T49" s="146">
        <f ca="1">L49*(1+K49)*(1+H49)*(1/(1+(H49*I49)))*('Income Distribution'!$C$50/(1+EXP(-J49*'Income Distribution'!$C$50/('Income Distribution'!$C$50-1)*('Scenario Parameters'!$C$57)+LN('Income Distribution'!$C$50-1))))</f>
        <v>286.79065594397014</v>
      </c>
      <c r="U49" s="146">
        <f ca="1">M49*(1+K49)*(1+H49)*(1+'Scenario Parameters'!$C$62)</f>
        <v>2.5134169001307289E-2</v>
      </c>
      <c r="V49" s="146">
        <f>N49*(1+$K49)*(1+$H49)*(1+'Scenario Parameters'!$C$63)</f>
        <v>21.776218399818781</v>
      </c>
      <c r="W49" s="146">
        <f>O49*(1+$K49)*(1+$H49)*(1+'Scenario Parameters'!$C$63)</f>
        <v>0.67754353517738863</v>
      </c>
      <c r="X49" s="146">
        <f>P49*(1+$K49)*(1+$H49)*(1+'Scenario Parameters'!$C$63)</f>
        <v>3.804003711450064</v>
      </c>
      <c r="Y49" s="146">
        <f t="shared" si="14"/>
        <v>-23.624400000000001</v>
      </c>
      <c r="Z49" s="146">
        <f t="shared" si="17"/>
        <v>45.129313996633108</v>
      </c>
      <c r="AA49" s="147">
        <f t="shared" ca="1" si="18"/>
        <v>334.57846975605082</v>
      </c>
      <c r="AB49" s="147">
        <f t="shared" ca="1" si="19"/>
        <v>368.07140790860251</v>
      </c>
      <c r="AC49" s="146">
        <f>'Base Table 5'!DY48</f>
        <v>1958.9995999999994</v>
      </c>
      <c r="AD49" s="146">
        <f t="array" aca="1" ref="AD49" ca="1">MMULT('Leontief L'!$B46:$DL46,'Projection Engine'!$AA$5:$AA$119)</f>
        <v>2190.9249563435551</v>
      </c>
      <c r="AE49" s="146">
        <f t="array" aca="1" ref="AE49" ca="1">MMULT('Leontief L'!$B46:$DL46,$AB$5:$AB$119)</f>
        <v>2426.5429381135068</v>
      </c>
      <c r="AF49" s="143">
        <f t="shared" ca="1" si="20"/>
        <v>0.11838969050506987</v>
      </c>
      <c r="AG49" s="143">
        <f t="shared" ca="1" si="21"/>
        <v>0.23866433567087375</v>
      </c>
      <c r="AH49" s="143">
        <f>INDEX('Scenario Parameters'!$C:$C,MATCH($B49,'Scenario Parameters'!$A:$A,0))</f>
        <v>0.25</v>
      </c>
      <c r="AI49" s="143">
        <f t="shared" ca="1" si="22"/>
        <v>-7.1001748246844687E-2</v>
      </c>
      <c r="AJ49" s="143">
        <f>INDEX('Scenario Parameters'!$H:$H,MATCH($B49,'Scenario Parameters'!$A:$A,0))*-E49</f>
        <v>7.2732980536370978E-2</v>
      </c>
      <c r="AK49" s="146">
        <f>INDEX('Base Table 5'!$124:$124,1,$A49+4)</f>
        <v>385</v>
      </c>
      <c r="AL49" s="146">
        <f t="shared" ca="1" si="23"/>
        <v>383.67831945375252</v>
      </c>
      <c r="AM49" s="146">
        <f>INDEX('Base Table 5'!$125:$125,1,$A49+4)</f>
        <v>547</v>
      </c>
      <c r="AN49" s="146">
        <f ca="1">(AC49-INDEX('Base Table 5'!$122:$122,1,$A49+4))*(1+AF49)-AL49-AP49-AR49-AS49*(1+AF49)-AU49</f>
        <v>719.14207155045119</v>
      </c>
      <c r="AO49" s="146">
        <f>INDEX('Base Table 5'!$126:$126,1,$A49+4)</f>
        <v>3.2888999999999999</v>
      </c>
      <c r="AP49" s="146">
        <f t="shared" ca="1" si="24"/>
        <v>3.6782718531021241</v>
      </c>
      <c r="AQ49" s="146">
        <f>INDEX('Base Table 5'!$127:$127,1,$A49+4)</f>
        <v>48</v>
      </c>
      <c r="AR49" s="146">
        <f t="shared" ca="1" si="25"/>
        <v>53.682705144243357</v>
      </c>
      <c r="AS49" s="146">
        <f>INDEX('Base Table 5'!$128:$128,1,$A49+4)</f>
        <v>0</v>
      </c>
      <c r="AT49" s="146">
        <f>INDEX('Base Table 5'!$129:$129,1,$A49+4)</f>
        <v>144.0908</v>
      </c>
      <c r="AU49" s="146">
        <f ca="1">AT49*(1+AF49)*(1+H49)*'Scenario Parameters'!$C$67</f>
        <v>100.66768289035544</v>
      </c>
      <c r="AV49" s="146">
        <f t="shared" si="26"/>
        <v>1127.3797</v>
      </c>
      <c r="AW49" s="146">
        <f t="shared" ca="1" si="27"/>
        <v>1260.8490508919047</v>
      </c>
      <c r="AX49" s="143">
        <f>E49*'Base Table 5'!ED48</f>
        <v>-0.12506378891315129</v>
      </c>
      <c r="AY49" s="143">
        <f t="array" ref="AY49">MMULT('Price L_T'!B46:DL46,$AX$5:$AX$119)</f>
        <v>-0.24195497607223382</v>
      </c>
      <c r="AZ49" s="143">
        <f t="shared" si="28"/>
        <v>0.90900423821871956</v>
      </c>
      <c r="BA49" s="146">
        <f t="shared" si="29"/>
        <v>86.019373378746025</v>
      </c>
      <c r="BB49" s="146">
        <f ca="1">L49*(1+H49)*(1/(1+(H49*I49)))*(1+'Scenario Parameters'!$C$57*J49)</f>
        <v>286.79065594397014</v>
      </c>
      <c r="BC49" s="146">
        <f t="shared" si="15"/>
        <v>9.1338569732811052</v>
      </c>
    </row>
    <row r="50" spans="1:55" x14ac:dyDescent="0.4">
      <c r="A50" s="149">
        <v>46</v>
      </c>
      <c r="B50" s="149">
        <f>INDEX(Industries!$D:$D,MATCH($A50,Industries!$A:$A,0))</f>
        <v>6</v>
      </c>
      <c r="C50" s="163" t="str">
        <f>Industries!N47</f>
        <v>C</v>
      </c>
      <c r="D50" s="149" t="str">
        <f>Industries!C47</f>
        <v>Cement, lime and ready-mixed concrete manufacturing</v>
      </c>
      <c r="E50" s="150">
        <f>-Industries!K47</f>
        <v>-0.25</v>
      </c>
      <c r="F50" s="150">
        <f>Industries!L47</f>
        <v>0.3851429396477043</v>
      </c>
      <c r="G50" s="151">
        <f>E50*F50*'Base Table 5'!ED49</f>
        <v>-2.8523308976808433E-2</v>
      </c>
      <c r="H50" s="151">
        <f t="array" ref="H50">MMULT('Price L_T'!B47:DL47,$G$5:$G$119)</f>
        <v>-9.5135711240335735E-2</v>
      </c>
      <c r="I50" s="151">
        <f>INDEX('Scenario Parameters'!$J:$J,MATCH($B50,'Scenario Parameters'!$A:$A,0))</f>
        <v>0.35</v>
      </c>
      <c r="J50" s="151">
        <f>INDEX('Scenario Parameters'!$K:$K,MATCH($B50,'Scenario Parameters'!$A:$A,0))</f>
        <v>0</v>
      </c>
      <c r="K50" s="150">
        <f>INDEX('Scenario Parameters'!$L:$L,MATCH($B50,'Scenario Parameters'!$A:$A,0))</f>
        <v>0</v>
      </c>
      <c r="L50" s="152">
        <f>'Base Table 5'!DQ49</f>
        <v>108.2968</v>
      </c>
      <c r="M50" s="152">
        <f>'Base Table 5'!DR49</f>
        <v>1.5946</v>
      </c>
      <c r="N50" s="152">
        <f>'Base Table 5'!DS49</f>
        <v>87.695499999999996</v>
      </c>
      <c r="O50" s="152">
        <f>'Base Table 5'!DT49</f>
        <v>2.2648999999999999</v>
      </c>
      <c r="P50" s="152">
        <f>'Base Table 5'!DU49</f>
        <v>17.1328</v>
      </c>
      <c r="Q50" s="152">
        <f>'Base Table 5'!DV49</f>
        <v>-51.885100000000001</v>
      </c>
      <c r="R50" s="152">
        <f>'Base Table 5'!DW49</f>
        <v>127.62739999999999</v>
      </c>
      <c r="S50" s="153">
        <f t="shared" si="16"/>
        <v>292.7269</v>
      </c>
      <c r="T50" s="152">
        <f ca="1">L50*(1+K50)*(1+H50)*(1/(1+(H50*I50)))*('Income Distribution'!$C$50/(1+EXP(-J50*'Income Distribution'!$C$50/('Income Distribution'!$C$50-1)*('Scenario Parameters'!$C$57)+LN('Income Distribution'!$C$50-1))))</f>
        <v>101.36924938013495</v>
      </c>
      <c r="U50" s="152">
        <f ca="1">M50*(1+K50)*(1+H50)*(1+'Scenario Parameters'!$C$62)</f>
        <v>2.2413714154836639</v>
      </c>
      <c r="V50" s="152">
        <f>N50*(1+$K50)*(1+$H50)*(1+'Scenario Parameters'!$C$63)</f>
        <v>89.684471889526066</v>
      </c>
      <c r="W50" s="152">
        <f>O50*(1+$K50)*(1+$H50)*(1+'Scenario Parameters'!$C$63)</f>
        <v>2.3162689121173559</v>
      </c>
      <c r="X50" s="152">
        <f>P50*(1+$K50)*(1+$H50)*(1+'Scenario Parameters'!$C$63)</f>
        <v>17.52137931808214</v>
      </c>
      <c r="Y50" s="152">
        <f t="shared" si="14"/>
        <v>-51.885100000000001</v>
      </c>
      <c r="Z50" s="152">
        <f t="shared" si="17"/>
        <v>119.33085405881717</v>
      </c>
      <c r="AA50" s="153">
        <f t="shared" ca="1" si="18"/>
        <v>280.57849497416134</v>
      </c>
      <c r="AB50" s="153">
        <f t="shared" ca="1" si="19"/>
        <v>310.07798457684981</v>
      </c>
      <c r="AC50" s="152">
        <f>'Base Table 5'!DY49</f>
        <v>12300.999899999995</v>
      </c>
      <c r="AD50" s="152">
        <f t="array" aca="1" ref="AD50" ca="1">MMULT('Leontief L'!$B47:$DL47,'Projection Engine'!$AA$5:$AA$119)</f>
        <v>14343.032404918113</v>
      </c>
      <c r="AE50" s="152">
        <f t="array" aca="1" ref="AE50" ca="1">MMULT('Leontief L'!$B47:$DL47,$AB$5:$AB$119)</f>
        <v>15982.291425880279</v>
      </c>
      <c r="AF50" s="150">
        <f t="shared" ca="1" si="20"/>
        <v>0.16600540781388995</v>
      </c>
      <c r="AG50" s="150">
        <f t="shared" ca="1" si="21"/>
        <v>0.29926766570254881</v>
      </c>
      <c r="AH50" s="150">
        <f>INDEX('Scenario Parameters'!$C:$C,MATCH($B50,'Scenario Parameters'!$A:$A,0))</f>
        <v>0.25</v>
      </c>
      <c r="AI50" s="150">
        <f t="shared" ca="1" si="22"/>
        <v>-2.5549250723088335E-2</v>
      </c>
      <c r="AJ50" s="150">
        <f>INDEX('Scenario Parameters'!$H:$H,MATCH($B50,'Scenario Parameters'!$A:$A,0))*-E50</f>
        <v>7.2732980536370978E-2</v>
      </c>
      <c r="AK50" s="152">
        <f>INDEX('Base Table 5'!$124:$124,1,$A50+4)</f>
        <v>1591</v>
      </c>
      <c r="AL50" s="152">
        <f t="shared" ca="1" si="23"/>
        <v>1663.1128015424347</v>
      </c>
      <c r="AM50" s="152">
        <f>INDEX('Base Table 5'!$125:$125,1,$A50+4)</f>
        <v>1872</v>
      </c>
      <c r="AN50" s="152">
        <f ca="1">(AC50-INDEX('Base Table 5'!$122:$122,1,$A50+4))*(1+AF50)-AL50-AP50-AR50-AS50*(1+AF50)-AU50</f>
        <v>2808.2798926310843</v>
      </c>
      <c r="AO50" s="152">
        <f>INDEX('Base Table 5'!$126:$126,1,$A50+4)</f>
        <v>55.235300000000002</v>
      </c>
      <c r="AP50" s="152">
        <f t="shared" ca="1" si="24"/>
        <v>64.40465850222256</v>
      </c>
      <c r="AQ50" s="152">
        <f>INDEX('Base Table 5'!$127:$127,1,$A50+4)</f>
        <v>181</v>
      </c>
      <c r="AR50" s="152">
        <f t="shared" ca="1" si="25"/>
        <v>211.04697881431409</v>
      </c>
      <c r="AS50" s="152">
        <f>INDEX('Base Table 5'!$128:$128,1,$A50+4)</f>
        <v>0</v>
      </c>
      <c r="AT50" s="152">
        <f>INDEX('Base Table 5'!$129:$129,1,$A50+4)</f>
        <v>983.16880000000003</v>
      </c>
      <c r="AU50" s="152">
        <f ca="1">AT50*(1+AF50)*(1+H50)*'Scenario Parameters'!$C$67</f>
        <v>712.86428728039368</v>
      </c>
      <c r="AV50" s="152">
        <f t="shared" si="26"/>
        <v>4682.4040999999997</v>
      </c>
      <c r="AW50" s="152">
        <f t="shared" ca="1" si="27"/>
        <v>5459.708618770449</v>
      </c>
      <c r="AX50" s="150">
        <f>E50*'Base Table 5'!ED49</f>
        <v>-7.405902079601695E-2</v>
      </c>
      <c r="AY50" s="150">
        <f t="array" ref="AY50">MMULT('Price L_T'!B47:DL47,$AX$5:$AX$119)</f>
        <v>-0.26429569935413794</v>
      </c>
      <c r="AZ50" s="150">
        <f t="shared" si="28"/>
        <v>0.90486428875966429</v>
      </c>
      <c r="BA50" s="152">
        <f t="shared" si="29"/>
        <v>77.366460755268804</v>
      </c>
      <c r="BB50" s="152">
        <f ca="1">L50*(1+H50)*(1/(1+(H50*I50)))*(1+'Scenario Parameters'!$C$57*J50)</f>
        <v>101.36924938013495</v>
      </c>
      <c r="BC50" s="152">
        <f t="shared" si="15"/>
        <v>3.3753424731873323</v>
      </c>
    </row>
    <row r="51" spans="1:55" x14ac:dyDescent="0.4">
      <c r="A51" s="142">
        <v>47</v>
      </c>
      <c r="B51" s="142">
        <f>INDEX(Industries!$D:$D,MATCH($A51,Industries!$A:$A,0))</f>
        <v>6</v>
      </c>
      <c r="C51" s="162" t="str">
        <f>Industries!N48</f>
        <v>C</v>
      </c>
      <c r="D51" s="142" t="str">
        <f>Industries!C48</f>
        <v>Plaster and concrete product manufacturing</v>
      </c>
      <c r="E51" s="143">
        <f>-Industries!K48</f>
        <v>-0.25</v>
      </c>
      <c r="F51" s="143">
        <f>Industries!L48</f>
        <v>0.37141249296567247</v>
      </c>
      <c r="G51" s="144">
        <f>E51*F51*'Base Table 5'!ED50</f>
        <v>-3.6993042390429019E-2</v>
      </c>
      <c r="H51" s="144">
        <f t="array" ref="H51">MMULT('Price L_T'!B48:DL48,$G$5:$G$119)</f>
        <v>-8.706037441473953E-2</v>
      </c>
      <c r="I51" s="144">
        <f>INDEX('Scenario Parameters'!$J:$J,MATCH($B51,'Scenario Parameters'!$A:$A,0))</f>
        <v>0.35</v>
      </c>
      <c r="J51" s="144">
        <f>INDEX('Scenario Parameters'!$K:$K,MATCH($B51,'Scenario Parameters'!$A:$A,0))</f>
        <v>0</v>
      </c>
      <c r="K51" s="143">
        <f>INDEX('Scenario Parameters'!$L:$L,MATCH($B51,'Scenario Parameters'!$A:$A,0))</f>
        <v>0</v>
      </c>
      <c r="L51" s="146">
        <f>'Base Table 5'!DQ50</f>
        <v>62.399799999999999</v>
      </c>
      <c r="M51" s="146">
        <f>'Base Table 5'!DR50</f>
        <v>0</v>
      </c>
      <c r="N51" s="146">
        <f>'Base Table 5'!DS50</f>
        <v>107.3408</v>
      </c>
      <c r="O51" s="146">
        <f>'Base Table 5'!DT50</f>
        <v>3.0602</v>
      </c>
      <c r="P51" s="146">
        <f>'Base Table 5'!DU50</f>
        <v>12.2651</v>
      </c>
      <c r="Q51" s="146">
        <f>'Base Table 5'!DV50</f>
        <v>-35.242899999999999</v>
      </c>
      <c r="R51" s="146">
        <f>'Base Table 5'!DW50</f>
        <v>87.729900000000001</v>
      </c>
      <c r="S51" s="147">
        <f t="shared" si="16"/>
        <v>237.55290000000002</v>
      </c>
      <c r="T51" s="146">
        <f ca="1">L51*(1+K51)*(1+H51)*(1/(1+(H51*I51)))*('Income Distribution'!$C$50/(1+EXP(-J51*'Income Distribution'!$C$50/('Income Distribution'!$C$50-1)*('Scenario Parameters'!$C$57)+LN('Income Distribution'!$C$50-1))))</f>
        <v>58.757662481991098</v>
      </c>
      <c r="U51" s="146">
        <f ca="1">M51*(1+K51)*(1+H51)*(1+'Scenario Parameters'!$C$62)</f>
        <v>0</v>
      </c>
      <c r="V51" s="146">
        <f>N51*(1+$K51)*(1+$H51)*(1+'Scenario Parameters'!$C$63)</f>
        <v>110.75501067286072</v>
      </c>
      <c r="W51" s="146">
        <f>O51*(1+$K51)*(1+$H51)*(1+'Scenario Parameters'!$C$63)</f>
        <v>3.1575364042478564</v>
      </c>
      <c r="X51" s="146">
        <f>P51*(1+$K51)*(1+$H51)*(1+'Scenario Parameters'!$C$63)</f>
        <v>12.655218532037248</v>
      </c>
      <c r="Y51" s="146">
        <f t="shared" si="14"/>
        <v>-35.242899999999999</v>
      </c>
      <c r="Z51" s="146">
        <f t="shared" si="17"/>
        <v>82.532598996143165</v>
      </c>
      <c r="AA51" s="147">
        <f t="shared" ca="1" si="18"/>
        <v>232.61512708728009</v>
      </c>
      <c r="AB51" s="147">
        <f t="shared" ca="1" si="19"/>
        <v>254.79793029923192</v>
      </c>
      <c r="AC51" s="146">
        <f>'Base Table 5'!DY50</f>
        <v>4636.0003999999999</v>
      </c>
      <c r="AD51" s="146">
        <f t="array" aca="1" ref="AD51" ca="1">MMULT('Leontief L'!$B48:$DL48,'Projection Engine'!$AA$5:$AA$119)</f>
        <v>5369.6841122269743</v>
      </c>
      <c r="AE51" s="146">
        <f t="array" aca="1" ref="AE51" ca="1">MMULT('Leontief L'!$B48:$DL48,$AB$5:$AB$119)</f>
        <v>5967.5550728925464</v>
      </c>
      <c r="AF51" s="143">
        <f t="shared" ca="1" si="20"/>
        <v>0.1582579052898645</v>
      </c>
      <c r="AG51" s="143">
        <f t="shared" ca="1" si="21"/>
        <v>0.28722056902595328</v>
      </c>
      <c r="AH51" s="143">
        <f>INDEX('Scenario Parameters'!$C:$C,MATCH($B51,'Scenario Parameters'!$A:$A,0))</f>
        <v>0.25</v>
      </c>
      <c r="AI51" s="143">
        <f t="shared" ca="1" si="22"/>
        <v>-3.4584573230534987E-2</v>
      </c>
      <c r="AJ51" s="143">
        <f>INDEX('Scenario Parameters'!$H:$H,MATCH($B51,'Scenario Parameters'!$A:$A,0))*-E51</f>
        <v>7.2732980536370978E-2</v>
      </c>
      <c r="AK51" s="146">
        <f>INDEX('Base Table 5'!$124:$124,1,$A51+4)</f>
        <v>914</v>
      </c>
      <c r="AL51" s="146">
        <f t="shared" ca="1" si="23"/>
        <v>946.56853294777954</v>
      </c>
      <c r="AM51" s="146">
        <f>INDEX('Base Table 5'!$125:$125,1,$A51+4)</f>
        <v>863</v>
      </c>
      <c r="AN51" s="146">
        <f ca="1">(AC51-INDEX('Base Table 5'!$122:$122,1,$A51+4))*(1+AF51)-AL51-AP51-AR51-AS51*(1+AF51)-AU51</f>
        <v>1353.6153369060444</v>
      </c>
      <c r="AO51" s="146">
        <f>INDEX('Base Table 5'!$126:$126,1,$A51+4)</f>
        <v>15.4232</v>
      </c>
      <c r="AP51" s="146">
        <f t="shared" ca="1" si="24"/>
        <v>17.864043324866639</v>
      </c>
      <c r="AQ51" s="146">
        <f>INDEX('Base Table 5'!$127:$127,1,$A51+4)</f>
        <v>70</v>
      </c>
      <c r="AR51" s="146">
        <f t="shared" ca="1" si="25"/>
        <v>81.078053370290519</v>
      </c>
      <c r="AS51" s="146">
        <f>INDEX('Base Table 5'!$128:$128,1,$A51+4)</f>
        <v>0</v>
      </c>
      <c r="AT51" s="146">
        <f>INDEX('Base Table 5'!$129:$129,1,$A51+4)</f>
        <v>560.63400000000001</v>
      </c>
      <c r="AU51" s="146">
        <f ca="1">AT51*(1+AF51)*(1+H51)*'Scenario Parameters'!$C$67</f>
        <v>407.40046440425169</v>
      </c>
      <c r="AV51" s="146">
        <f t="shared" si="26"/>
        <v>2423.0572000000002</v>
      </c>
      <c r="AW51" s="146">
        <f t="shared" ca="1" si="27"/>
        <v>2806.5264309532326</v>
      </c>
      <c r="AX51" s="143">
        <f>E51*'Base Table 5'!ED50</f>
        <v>-9.9600964133018735E-2</v>
      </c>
      <c r="AY51" s="143">
        <f t="array" ref="AY51">MMULT('Price L_T'!B48:DL48,$AX$5:$AX$119)</f>
        <v>-0.24342494664493688</v>
      </c>
      <c r="AZ51" s="143">
        <f t="shared" si="28"/>
        <v>0.91293962558526043</v>
      </c>
      <c r="BA51" s="146">
        <f t="shared" si="29"/>
        <v>57.826302007850032</v>
      </c>
      <c r="BB51" s="146">
        <f ca="1">L51*(1+H51)*(1/(1+(H51*I51)))*(1+'Scenario Parameters'!$C$57*J51)</f>
        <v>58.757662481991098</v>
      </c>
      <c r="BC51" s="146">
        <f t="shared" si="15"/>
        <v>1.7904124333959643</v>
      </c>
    </row>
    <row r="52" spans="1:55" x14ac:dyDescent="0.4">
      <c r="A52" s="149">
        <v>48</v>
      </c>
      <c r="B52" s="149">
        <f>INDEX(Industries!$D:$D,MATCH($A52,Industries!$A:$A,0))</f>
        <v>6</v>
      </c>
      <c r="C52" s="163" t="str">
        <f>Industries!N49</f>
        <v>C</v>
      </c>
      <c r="D52" s="149" t="str">
        <f>Industries!C49</f>
        <v>Other non-metallic mineral product manufacturing</v>
      </c>
      <c r="E52" s="150">
        <f>-Industries!K49</f>
        <v>-0.25</v>
      </c>
      <c r="F52" s="150">
        <f>Industries!L49</f>
        <v>0.36914893617021277</v>
      </c>
      <c r="G52" s="151">
        <f>E52*F52*'Base Table 5'!ED51</f>
        <v>-4.2850206363071394E-2</v>
      </c>
      <c r="H52" s="151">
        <f t="array" ref="H52">MMULT('Price L_T'!B49:DL49,$G$5:$G$119)</f>
        <v>-8.6652200499392901E-2</v>
      </c>
      <c r="I52" s="151">
        <f>INDEX('Scenario Parameters'!$J:$J,MATCH($B52,'Scenario Parameters'!$A:$A,0))</f>
        <v>0.35</v>
      </c>
      <c r="J52" s="151">
        <f>INDEX('Scenario Parameters'!$K:$K,MATCH($B52,'Scenario Parameters'!$A:$A,0))</f>
        <v>0</v>
      </c>
      <c r="K52" s="150">
        <f>INDEX('Scenario Parameters'!$L:$L,MATCH($B52,'Scenario Parameters'!$A:$A,0))</f>
        <v>0</v>
      </c>
      <c r="L52" s="152">
        <f>'Base Table 5'!DQ51</f>
        <v>16.893000000000001</v>
      </c>
      <c r="M52" s="152">
        <f>'Base Table 5'!DR51</f>
        <v>9.5999999999999992E-3</v>
      </c>
      <c r="N52" s="152">
        <f>'Base Table 5'!DS51</f>
        <v>19.050899999999999</v>
      </c>
      <c r="O52" s="152">
        <f>'Base Table 5'!DT51</f>
        <v>1.4493</v>
      </c>
      <c r="P52" s="152">
        <f>'Base Table 5'!DU51</f>
        <v>5.2595999999999998</v>
      </c>
      <c r="Q52" s="152">
        <f>'Base Table 5'!DV51</f>
        <v>4.7487000000000004</v>
      </c>
      <c r="R52" s="152">
        <f>'Base Table 5'!DW51</f>
        <v>137.04179999999999</v>
      </c>
      <c r="S52" s="153">
        <f t="shared" si="16"/>
        <v>184.4529</v>
      </c>
      <c r="T52" s="152">
        <f ca="1">L52*(1+K52)*(1+H52)*(1/(1+(H52*I52)))*('Income Distribution'!$C$50/(1+EXP(-J52*'Income Distribution'!$C$50/('Income Distribution'!$C$50-1)*('Scenario Parameters'!$C$57)+LN('Income Distribution'!$C$50-1))))</f>
        <v>15.91176054987695</v>
      </c>
      <c r="U52" s="152">
        <f ca="1">M52*(1+K52)*(1+H52)*(1+'Scenario Parameters'!$C$62)</f>
        <v>1.3620280144771261E-2</v>
      </c>
      <c r="V52" s="152">
        <f>N52*(1+$K52)*(1+$H52)*(1+'Scenario Parameters'!$C$63)</f>
        <v>19.665644404059606</v>
      </c>
      <c r="W52" s="152">
        <f>O52*(1+$K52)*(1+$H52)*(1+'Scenario Parameters'!$C$63)</f>
        <v>1.496066770326</v>
      </c>
      <c r="X52" s="152">
        <f>P52*(1+$K52)*(1+$H52)*(1+'Scenario Parameters'!$C$63)</f>
        <v>5.4293195233606761</v>
      </c>
      <c r="Y52" s="152">
        <f t="shared" si="14"/>
        <v>4.7487000000000004</v>
      </c>
      <c r="Z52" s="152">
        <f t="shared" si="17"/>
        <v>128.96291979969314</v>
      </c>
      <c r="AA52" s="153">
        <f t="shared" ca="1" si="18"/>
        <v>176.22803132746114</v>
      </c>
      <c r="AB52" s="153">
        <f t="shared" ca="1" si="19"/>
        <v>192.94734319589719</v>
      </c>
      <c r="AC52" s="152">
        <f>'Base Table 5'!DY51</f>
        <v>2578.0004000000008</v>
      </c>
      <c r="AD52" s="152">
        <f t="array" aca="1" ref="AD52" ca="1">MMULT('Leontief L'!$B49:$DL49,'Projection Engine'!$AA$5:$AA$119)</f>
        <v>3009.6959709111411</v>
      </c>
      <c r="AE52" s="152">
        <f t="array" aca="1" ref="AE52" ca="1">MMULT('Leontief L'!$B49:$DL49,$AB$5:$AB$119)</f>
        <v>3343.4425348626805</v>
      </c>
      <c r="AF52" s="150">
        <f t="shared" ca="1" si="20"/>
        <v>0.16745364776170724</v>
      </c>
      <c r="AG52" s="150">
        <f t="shared" ca="1" si="21"/>
        <v>0.29691311718286761</v>
      </c>
      <c r="AH52" s="150">
        <f>INDEX('Scenario Parameters'!$C:$C,MATCH($B52,'Scenario Parameters'!$A:$A,0))</f>
        <v>0.25</v>
      </c>
      <c r="AI52" s="150">
        <f t="shared" ca="1" si="22"/>
        <v>-2.7315162112849345E-2</v>
      </c>
      <c r="AJ52" s="150">
        <f>INDEX('Scenario Parameters'!$H:$H,MATCH($B52,'Scenario Parameters'!$A:$A,0))*-E52</f>
        <v>7.2732980536370978E-2</v>
      </c>
      <c r="AK52" s="152">
        <f>INDEX('Base Table 5'!$124:$124,1,$A52+4)</f>
        <v>615</v>
      </c>
      <c r="AL52" s="152">
        <f t="shared" ca="1" si="23"/>
        <v>641.71012974057032</v>
      </c>
      <c r="AM52" s="152">
        <f>INDEX('Base Table 5'!$125:$125,1,$A52+4)</f>
        <v>560</v>
      </c>
      <c r="AN52" s="152">
        <f ca="1">(AC52-INDEX('Base Table 5'!$122:$122,1,$A52+4))*(1+AF52)-AL52-AP52-AR52-AS52*(1+AF52)-AU52</f>
        <v>861.14561449312009</v>
      </c>
      <c r="AO52" s="152">
        <f>INDEX('Base Table 5'!$126:$126,1,$A52+4)</f>
        <v>3.1783000000000001</v>
      </c>
      <c r="AP52" s="152">
        <f t="shared" ca="1" si="24"/>
        <v>3.7105179286810341</v>
      </c>
      <c r="AQ52" s="152">
        <f>INDEX('Base Table 5'!$127:$127,1,$A52+4)</f>
        <v>22</v>
      </c>
      <c r="AR52" s="152">
        <f t="shared" ca="1" si="25"/>
        <v>25.683980250757561</v>
      </c>
      <c r="AS52" s="152">
        <f>INDEX('Base Table 5'!$128:$128,1,$A52+4)</f>
        <v>0</v>
      </c>
      <c r="AT52" s="152">
        <f>INDEX('Base Table 5'!$129:$129,1,$A52+4)</f>
        <v>301.5949</v>
      </c>
      <c r="AU52" s="152">
        <f ca="1">AT52*(1+AF52)*(1+H52)*'Scenario Parameters'!$C$67</f>
        <v>221.00117525521043</v>
      </c>
      <c r="AV52" s="152">
        <f t="shared" si="26"/>
        <v>1501.7732000000001</v>
      </c>
      <c r="AW52" s="152">
        <f t="shared" ca="1" si="27"/>
        <v>1753.2514176683394</v>
      </c>
      <c r="AX52" s="150">
        <f>E52*'Base Table 5'!ED51</f>
        <v>-0.11607836882215306</v>
      </c>
      <c r="AY52" s="150">
        <f t="array" ref="AY52">MMULT('Price L_T'!B49:DL49,$AX$5:$AX$119)</f>
        <v>-0.24038432973550822</v>
      </c>
      <c r="AZ52" s="150">
        <f t="shared" si="28"/>
        <v>0.91334779950060707</v>
      </c>
      <c r="BA52" s="152">
        <f t="shared" si="29"/>
        <v>44.339586734270725</v>
      </c>
      <c r="BB52" s="152">
        <f ca="1">L52*(1+H52)*(1/(1+(H52*I52)))*(1+'Scenario Parameters'!$C$57*J52)</f>
        <v>15.91176054987695</v>
      </c>
      <c r="BC52" s="152">
        <f t="shared" si="15"/>
        <v>0.48257617291319516</v>
      </c>
    </row>
    <row r="53" spans="1:55" x14ac:dyDescent="0.4">
      <c r="A53" s="142">
        <v>49</v>
      </c>
      <c r="B53" s="142">
        <f>INDEX(Industries!$D:$D,MATCH($A53,Industries!$A:$A,0))</f>
        <v>6</v>
      </c>
      <c r="C53" s="162" t="str">
        <f>Industries!N50</f>
        <v>C</v>
      </c>
      <c r="D53" s="142" t="str">
        <f>Industries!C50</f>
        <v>Iron and steel manufacturing</v>
      </c>
      <c r="E53" s="143">
        <f>-Industries!K50</f>
        <v>-0.25</v>
      </c>
      <c r="F53" s="143">
        <f>Industries!L50</f>
        <v>0.29210700132100398</v>
      </c>
      <c r="G53" s="144">
        <f>E53*F53*'Base Table 5'!ED52</f>
        <v>-1.7214632633268358E-2</v>
      </c>
      <c r="H53" s="144">
        <f t="array" ref="H53">MMULT('Price L_T'!B50:DL50,$G$5:$G$119)</f>
        <v>-6.8007186987201013E-2</v>
      </c>
      <c r="I53" s="144">
        <f>INDEX('Scenario Parameters'!$J:$J,MATCH($B53,'Scenario Parameters'!$A:$A,0))</f>
        <v>0.35</v>
      </c>
      <c r="J53" s="144">
        <f>INDEX('Scenario Parameters'!$K:$K,MATCH($B53,'Scenario Parameters'!$A:$A,0))</f>
        <v>0</v>
      </c>
      <c r="K53" s="143">
        <f>INDEX('Scenario Parameters'!$L:$L,MATCH($B53,'Scenario Parameters'!$A:$A,0))</f>
        <v>0</v>
      </c>
      <c r="L53" s="146">
        <f>'Base Table 5'!DQ52</f>
        <v>131.61840000000001</v>
      </c>
      <c r="M53" s="146">
        <f>'Base Table 5'!DR52</f>
        <v>202.99760000000001</v>
      </c>
      <c r="N53" s="146">
        <f>'Base Table 5'!DS52</f>
        <v>115.4089</v>
      </c>
      <c r="O53" s="146">
        <f>'Base Table 5'!DT52</f>
        <v>2.5093000000000001</v>
      </c>
      <c r="P53" s="146">
        <f>'Base Table 5'!DU52</f>
        <v>19.500699999999998</v>
      </c>
      <c r="Q53" s="146">
        <f>'Base Table 5'!DV52</f>
        <v>48.976100000000002</v>
      </c>
      <c r="R53" s="146">
        <f>'Base Table 5'!DW52</f>
        <v>1822.6035999999999</v>
      </c>
      <c r="S53" s="147">
        <f t="shared" si="16"/>
        <v>2343.6145999999999</v>
      </c>
      <c r="T53" s="146">
        <f ca="1">L53*(1+K53)*(1+H53)*(1/(1+(H53*I53)))*('Income Distribution'!$C$50/(1+EXP(-J53*'Income Distribution'!$C$50/('Income Distribution'!$C$50-1)*('Scenario Parameters'!$C$57)+LN('Income Distribution'!$C$50-1))))</f>
        <v>125.65838859565099</v>
      </c>
      <c r="U53" s="146">
        <f ca="1">M53*(1+K53)*(1+H53)*(1+'Scenario Parameters'!$C$62)</f>
        <v>293.88815824154091</v>
      </c>
      <c r="V53" s="146">
        <f>N53*(1+$K53)*(1+$H53)*(1+'Scenario Parameters'!$C$63)</f>
        <v>121.5649463552722</v>
      </c>
      <c r="W53" s="146">
        <f>O53*(1+$K53)*(1+$H53)*(1+'Scenario Parameters'!$C$63)</f>
        <v>2.6431490109452955</v>
      </c>
      <c r="X53" s="146">
        <f>P53*(1+$K53)*(1+$H53)*(1+'Scenario Parameters'!$C$63)</f>
        <v>20.540890255346479</v>
      </c>
      <c r="Y53" s="146">
        <f t="shared" si="14"/>
        <v>48.976100000000002</v>
      </c>
      <c r="Z53" s="146">
        <f t="shared" si="17"/>
        <v>1739.085681298357</v>
      </c>
      <c r="AA53" s="147">
        <f t="shared" ca="1" si="18"/>
        <v>2352.3573137571129</v>
      </c>
      <c r="AB53" s="147">
        <f t="shared" ca="1" si="19"/>
        <v>2524.007997607604</v>
      </c>
      <c r="AC53" s="146">
        <f>'Base Table 5'!DY52</f>
        <v>13209.9997</v>
      </c>
      <c r="AD53" s="146">
        <f t="array" aca="1" ref="AD53" ca="1">MMULT('Leontief L'!$B50:$DL50,'Projection Engine'!$AA$5:$AA$119)</f>
        <v>14466.825343611008</v>
      </c>
      <c r="AE53" s="146">
        <f t="array" aca="1" ref="AE53" ca="1">MMULT('Leontief L'!$B50:$DL50,$AB$5:$AB$119)</f>
        <v>15950.404639856084</v>
      </c>
      <c r="AF53" s="143">
        <f t="shared" ca="1" si="20"/>
        <v>9.5141988807994293E-2</v>
      </c>
      <c r="AG53" s="143">
        <f t="shared" ca="1" si="21"/>
        <v>0.2074492810061217</v>
      </c>
      <c r="AH53" s="143">
        <f>INDEX('Scenario Parameters'!$C:$C,MATCH($B53,'Scenario Parameters'!$A:$A,0))</f>
        <v>0.25</v>
      </c>
      <c r="AI53" s="143">
        <f t="shared" ca="1" si="22"/>
        <v>-9.4413039245408781E-2</v>
      </c>
      <c r="AJ53" s="143">
        <f>INDEX('Scenario Parameters'!$H:$H,MATCH($B53,'Scenario Parameters'!$A:$A,0))*-E53</f>
        <v>7.2732980536370978E-2</v>
      </c>
      <c r="AK53" s="146">
        <f>INDEX('Base Table 5'!$124:$124,1,$A53+4)</f>
        <v>2518</v>
      </c>
      <c r="AL53" s="146">
        <f t="shared" ca="1" si="23"/>
        <v>2446.1186528546787</v>
      </c>
      <c r="AM53" s="146">
        <f>INDEX('Base Table 5'!$125:$125,1,$A53+4)</f>
        <v>510</v>
      </c>
      <c r="AN53" s="146">
        <f ca="1">(AC53-INDEX('Base Table 5'!$122:$122,1,$A53+4))*(1+AF53)-AL53-AP53-AR53-AS53*(1+AF53)-AU53</f>
        <v>1361.1587342987139</v>
      </c>
      <c r="AO53" s="146">
        <f>INDEX('Base Table 5'!$126:$126,1,$A53+4)</f>
        <v>19.365500000000001</v>
      </c>
      <c r="AP53" s="146">
        <f t="shared" ca="1" si="24"/>
        <v>21.207972184261216</v>
      </c>
      <c r="AQ53" s="146">
        <f>INDEX('Base Table 5'!$127:$127,1,$A53+4)</f>
        <v>86</v>
      </c>
      <c r="AR53" s="146">
        <f t="shared" ca="1" si="25"/>
        <v>94.182211037487505</v>
      </c>
      <c r="AS53" s="146">
        <f>INDEX('Base Table 5'!$128:$128,1,$A53+4)</f>
        <v>0</v>
      </c>
      <c r="AT53" s="146">
        <f>INDEX('Base Table 5'!$129:$129,1,$A53+4)</f>
        <v>1247.5482999999999</v>
      </c>
      <c r="AU53" s="146">
        <f ca="1">AT53*(1+AF53)*(1+H53)*'Scenario Parameters'!$C$67</f>
        <v>875.0545337823504</v>
      </c>
      <c r="AV53" s="146">
        <f t="shared" si="26"/>
        <v>4380.9138000000003</v>
      </c>
      <c r="AW53" s="146">
        <f t="shared" ca="1" si="27"/>
        <v>4797.7221041574912</v>
      </c>
      <c r="AX53" s="143">
        <f>E53*'Base Table 5'!ED52</f>
        <v>-5.8932625905637748E-2</v>
      </c>
      <c r="AY53" s="143">
        <f t="array" ref="AY53">MMULT('Price L_T'!B50:DL50,$AX$5:$AX$119)</f>
        <v>-0.199688176882792</v>
      </c>
      <c r="AZ53" s="143">
        <f t="shared" si="28"/>
        <v>0.93199281301279902</v>
      </c>
      <c r="BA53" s="146">
        <f t="shared" si="29"/>
        <v>467.9921267898938</v>
      </c>
      <c r="BB53" s="146">
        <f ca="1">L53*(1+H53)*(1/(1+(H53*I53)))*(1+'Scenario Parameters'!$C$57*J53)</f>
        <v>125.65838859565099</v>
      </c>
      <c r="BC53" s="146">
        <f t="shared" si="15"/>
        <v>2.990985735407194</v>
      </c>
    </row>
    <row r="54" spans="1:55" x14ac:dyDescent="0.4">
      <c r="A54" s="149">
        <v>50</v>
      </c>
      <c r="B54" s="149">
        <f>INDEX(Industries!$D:$D,MATCH($A54,Industries!$A:$A,0))</f>
        <v>6</v>
      </c>
      <c r="C54" s="163" t="str">
        <f>Industries!N51</f>
        <v>C</v>
      </c>
      <c r="D54" s="149" t="str">
        <f>Industries!C51</f>
        <v>Basic non-ferrous metal manufacturing</v>
      </c>
      <c r="E54" s="150">
        <f>-Industries!K51</f>
        <v>-0.25</v>
      </c>
      <c r="F54" s="150">
        <f>Industries!L51</f>
        <v>0.33746648793565681</v>
      </c>
      <c r="G54" s="151">
        <f>E54*F54*'Base Table 5'!ED53</f>
        <v>-6.4208863625314187E-3</v>
      </c>
      <c r="H54" s="151">
        <f t="array" ref="H54">MMULT('Price L_T'!B51:DL51,$G$5:$G$119)</f>
        <v>-6.4678150844768148E-2</v>
      </c>
      <c r="I54" s="151">
        <f>INDEX('Scenario Parameters'!$J:$J,MATCH($B54,'Scenario Parameters'!$A:$A,0))</f>
        <v>0.35</v>
      </c>
      <c r="J54" s="151">
        <f>INDEX('Scenario Parameters'!$K:$K,MATCH($B54,'Scenario Parameters'!$A:$A,0))</f>
        <v>0</v>
      </c>
      <c r="K54" s="150">
        <f>INDEX('Scenario Parameters'!$L:$L,MATCH($B54,'Scenario Parameters'!$A:$A,0))</f>
        <v>0</v>
      </c>
      <c r="L54" s="152">
        <f>'Base Table 5'!DQ53</f>
        <v>185.0119</v>
      </c>
      <c r="M54" s="152">
        <f>'Base Table 5'!DR53</f>
        <v>243.9641</v>
      </c>
      <c r="N54" s="152">
        <f>'Base Table 5'!DS53</f>
        <v>1499.8749</v>
      </c>
      <c r="O54" s="152">
        <f>'Base Table 5'!DT53</f>
        <v>35.732599999999998</v>
      </c>
      <c r="P54" s="152">
        <f>'Base Table 5'!DU53</f>
        <v>129.39009999999999</v>
      </c>
      <c r="Q54" s="152">
        <f>'Base Table 5'!DV53</f>
        <v>-61.000399999999999</v>
      </c>
      <c r="R54" s="152">
        <f>'Base Table 5'!DW53</f>
        <v>55184.293100000003</v>
      </c>
      <c r="S54" s="153">
        <f t="shared" si="16"/>
        <v>57217.266300000003</v>
      </c>
      <c r="T54" s="152">
        <f ca="1">L54*(1+K54)*(1+H54)*(1/(1+(H54*I54)))*('Income Distribution'!$C$50/(1+EXP(-J54*'Income Distribution'!$C$50/('Income Distribution'!$C$50-1)*('Scenario Parameters'!$C$57)+LN('Income Distribution'!$C$50-1))))</f>
        <v>177.05369948269086</v>
      </c>
      <c r="U54" s="152">
        <f ca="1">M54*(1+K54)*(1+H54)*(1+'Scenario Parameters'!$C$62)</f>
        <v>354.45868625209528</v>
      </c>
      <c r="V54" s="152">
        <f>N54*(1+$K54)*(1+$H54)*(1+'Scenario Parameters'!$C$63)</f>
        <v>1585.5232496406122</v>
      </c>
      <c r="W54" s="152">
        <f>O54*(1+$K54)*(1+$H54)*(1+'Scenario Parameters'!$C$63)</f>
        <v>37.773062320136255</v>
      </c>
      <c r="X54" s="152">
        <f>P54*(1+$K54)*(1+$H54)*(1+'Scenario Parameters'!$C$63)</f>
        <v>136.77874856317933</v>
      </c>
      <c r="Y54" s="152">
        <f t="shared" si="14"/>
        <v>-61.000399999999999</v>
      </c>
      <c r="Z54" s="152">
        <f t="shared" si="17"/>
        <v>52783.503730474236</v>
      </c>
      <c r="AA54" s="153">
        <f t="shared" ca="1" si="18"/>
        <v>55014.090776732948</v>
      </c>
      <c r="AB54" s="153">
        <f t="shared" ca="1" si="19"/>
        <v>58818.353090351542</v>
      </c>
      <c r="AC54" s="152">
        <f>'Base Table 5'!DY53</f>
        <v>60887.999800000005</v>
      </c>
      <c r="AD54" s="152">
        <f t="array" aca="1" ref="AD54" ca="1">MMULT('Leontief L'!$B51:$DL51,'Projection Engine'!$AA$5:$AA$119)</f>
        <v>59018.738624005753</v>
      </c>
      <c r="AE54" s="152">
        <f t="array" aca="1" ref="AE54" ca="1">MMULT('Leontief L'!$B51:$DL51,$AB$5:$AB$119)</f>
        <v>63227.760319123488</v>
      </c>
      <c r="AF54" s="150">
        <f t="shared" ca="1" si="20"/>
        <v>-3.0699993137141113E-2</v>
      </c>
      <c r="AG54" s="150">
        <f t="shared" ca="1" si="21"/>
        <v>3.842728496270098E-2</v>
      </c>
      <c r="AH54" s="150">
        <f>INDEX('Scenario Parameters'!$C:$C,MATCH($B54,'Scenario Parameters'!$A:$A,0))</f>
        <v>0.25</v>
      </c>
      <c r="AI54" s="150">
        <f t="shared" ca="1" si="22"/>
        <v>-0.22117953627797426</v>
      </c>
      <c r="AJ54" s="150">
        <f>INDEX('Scenario Parameters'!$H:$H,MATCH($B54,'Scenario Parameters'!$A:$A,0))*-E54</f>
        <v>7.2732980536370978E-2</v>
      </c>
      <c r="AK54" s="152">
        <f>INDEX('Base Table 5'!$124:$124,1,$A54+4)</f>
        <v>2910</v>
      </c>
      <c r="AL54" s="152">
        <f t="shared" ca="1" si="23"/>
        <v>2431.2072162921295</v>
      </c>
      <c r="AM54" s="152">
        <f>INDEX('Base Table 5'!$125:$125,1,$A54+4)</f>
        <v>1566</v>
      </c>
      <c r="AN54" s="152">
        <f ca="1">(AC54-INDEX('Base Table 5'!$122:$122,1,$A54+4))*(1+AF54)-AL54-AP54-AR54-AS54*(1+AF54)-AU54</f>
        <v>5296.9745755067115</v>
      </c>
      <c r="AO54" s="152">
        <f>INDEX('Base Table 5'!$126:$126,1,$A54+4)</f>
        <v>55.5349</v>
      </c>
      <c r="AP54" s="152">
        <f t="shared" ca="1" si="24"/>
        <v>53.829978951128183</v>
      </c>
      <c r="AQ54" s="152">
        <f>INDEX('Base Table 5'!$127:$127,1,$A54+4)</f>
        <v>158</v>
      </c>
      <c r="AR54" s="152">
        <f t="shared" ca="1" si="25"/>
        <v>153.14940108433171</v>
      </c>
      <c r="AS54" s="152">
        <f>INDEX('Base Table 5'!$128:$128,1,$A54+4)</f>
        <v>0</v>
      </c>
      <c r="AT54" s="152">
        <f>INDEX('Base Table 5'!$129:$129,1,$A54+4)</f>
        <v>9789.0843000000004</v>
      </c>
      <c r="AU54" s="152">
        <f ca="1">AT54*(1+AF54)*(1+H54)*'Scenario Parameters'!$C$67</f>
        <v>6098.964711952688</v>
      </c>
      <c r="AV54" s="152">
        <f t="shared" si="26"/>
        <v>14478.619200000001</v>
      </c>
      <c r="AW54" s="152">
        <f t="shared" ca="1" si="27"/>
        <v>14034.12588378699</v>
      </c>
      <c r="AX54" s="150">
        <f>E54*'Base Table 5'!ED53</f>
        <v>-1.9026737741602538E-2</v>
      </c>
      <c r="AY54" s="150">
        <f t="array" ref="AY54">MMULT('Price L_T'!B51:DL51,$AX$5:$AX$119)</f>
        <v>-0.18249884905581815</v>
      </c>
      <c r="AZ54" s="150">
        <f t="shared" si="28"/>
        <v>0.93532184915523187</v>
      </c>
      <c r="BA54" s="152">
        <f t="shared" si="29"/>
        <v>10442.08524587025</v>
      </c>
      <c r="BB54" s="152">
        <f ca="1">L54*(1+H54)*(1/(1+(H54*I54)))*(1+'Scenario Parameters'!$C$57*J54)</f>
        <v>177.05369948269086</v>
      </c>
      <c r="BC54" s="152">
        <f t="shared" si="15"/>
        <v>4.0080270589680138</v>
      </c>
    </row>
    <row r="55" spans="1:55" x14ac:dyDescent="0.4">
      <c r="A55" s="142">
        <v>51</v>
      </c>
      <c r="B55" s="142">
        <f>INDEX(Industries!$D:$D,MATCH($A55,Industries!$A:$A,0))</f>
        <v>6</v>
      </c>
      <c r="C55" s="162" t="str">
        <f>Industries!N52</f>
        <v>C</v>
      </c>
      <c r="D55" s="142" t="str">
        <f>Industries!C52</f>
        <v>Forged iron and steel product manufacturing</v>
      </c>
      <c r="E55" s="143">
        <f>-Industries!K52</f>
        <v>-0.25</v>
      </c>
      <c r="F55" s="143">
        <f>Industries!L52</f>
        <v>0.40510597302504814</v>
      </c>
      <c r="G55" s="144">
        <f>E55*F55*'Base Table 5'!ED54</f>
        <v>-4.8030861574185853E-2</v>
      </c>
      <c r="H55" s="144">
        <f t="array" ref="H55">MMULT('Price L_T'!B52:DL52,$G$5:$G$119)</f>
        <v>-8.9822694715056287E-2</v>
      </c>
      <c r="I55" s="144">
        <f>INDEX('Scenario Parameters'!$J:$J,MATCH($B55,'Scenario Parameters'!$A:$A,0))</f>
        <v>0.35</v>
      </c>
      <c r="J55" s="144">
        <f>INDEX('Scenario Parameters'!$K:$K,MATCH($B55,'Scenario Parameters'!$A:$A,0))</f>
        <v>0</v>
      </c>
      <c r="K55" s="143">
        <f>INDEX('Scenario Parameters'!$L:$L,MATCH($B55,'Scenario Parameters'!$A:$A,0))</f>
        <v>0</v>
      </c>
      <c r="L55" s="146">
        <f>'Base Table 5'!DQ54</f>
        <v>51.321399999999997</v>
      </c>
      <c r="M55" s="146">
        <f>'Base Table 5'!DR54</f>
        <v>0</v>
      </c>
      <c r="N55" s="146">
        <f>'Base Table 5'!DS54</f>
        <v>59.799599999999998</v>
      </c>
      <c r="O55" s="146">
        <f>'Base Table 5'!DT54</f>
        <v>1.9098999999999999</v>
      </c>
      <c r="P55" s="146">
        <f>'Base Table 5'!DU54</f>
        <v>5.4389000000000003</v>
      </c>
      <c r="Q55" s="146">
        <f>'Base Table 5'!DV54</f>
        <v>21.756900000000002</v>
      </c>
      <c r="R55" s="146">
        <f>'Base Table 5'!DW54</f>
        <v>77.786299999999997</v>
      </c>
      <c r="S55" s="147">
        <f t="shared" si="16"/>
        <v>218.01299999999998</v>
      </c>
      <c r="T55" s="146">
        <f ca="1">L55*(1+K55)*(1+H55)*(1/(1+(H55*I55)))*('Income Distribution'!$C$50/(1+EXP(-J55*'Income Distribution'!$C$50/('Income Distribution'!$C$50-1)*('Scenario Parameters'!$C$57)+LN('Income Distribution'!$C$50-1))))</f>
        <v>48.227754974607549</v>
      </c>
      <c r="U55" s="146">
        <f ca="1">M55*(1+K55)*(1+H55)*(1+'Scenario Parameters'!$C$62)</f>
        <v>0</v>
      </c>
      <c r="V55" s="146">
        <f>N55*(1+$K55)*(1+$H55)*(1+'Scenario Parameters'!$C$63)</f>
        <v>61.514964714154104</v>
      </c>
      <c r="W55" s="146">
        <f>O55*(1+$K55)*(1+$H55)*(1+'Scenario Parameters'!$C$63)</f>
        <v>1.9646859027077594</v>
      </c>
      <c r="X55" s="146">
        <f>P55*(1+$K55)*(1+$H55)*(1+'Scenario Parameters'!$C$63)</f>
        <v>5.5949160459904883</v>
      </c>
      <c r="Y55" s="146">
        <f t="shared" si="14"/>
        <v>21.756900000000002</v>
      </c>
      <c r="Z55" s="146">
        <f t="shared" si="17"/>
        <v>73.02511007406423</v>
      </c>
      <c r="AA55" s="147">
        <f t="shared" ca="1" si="18"/>
        <v>212.08433171152413</v>
      </c>
      <c r="AB55" s="147">
        <f t="shared" ca="1" si="19"/>
        <v>233.01430444382282</v>
      </c>
      <c r="AC55" s="146">
        <f>'Base Table 5'!DY54</f>
        <v>1107</v>
      </c>
      <c r="AD55" s="146">
        <f t="array" aca="1" ref="AD55" ca="1">MMULT('Leontief L'!$B52:$DL52,'Projection Engine'!$AA$5:$AA$119)</f>
        <v>1081.3802028530968</v>
      </c>
      <c r="AE55" s="146">
        <f t="array" aca="1" ref="AE55" ca="1">MMULT('Leontief L'!$B52:$DL52,$AB$5:$AB$119)</f>
        <v>1189.7384334455744</v>
      </c>
      <c r="AF55" s="143">
        <f t="shared" ca="1" si="20"/>
        <v>-2.3143448190517835E-2</v>
      </c>
      <c r="AG55" s="143">
        <f t="shared" ca="1" si="21"/>
        <v>7.4741132290491841E-2</v>
      </c>
      <c r="AH55" s="143">
        <f>INDEX('Scenario Parameters'!$C:$C,MATCH($B55,'Scenario Parameters'!$A:$A,0))</f>
        <v>0.25</v>
      </c>
      <c r="AI55" s="143">
        <f t="shared" ca="1" si="22"/>
        <v>-0.19394415078213112</v>
      </c>
      <c r="AJ55" s="143">
        <f>INDEX('Scenario Parameters'!$H:$H,MATCH($B55,'Scenario Parameters'!$A:$A,0))*-E55</f>
        <v>7.2732980536370978E-2</v>
      </c>
      <c r="AK55" s="146">
        <f>INDEX('Base Table 5'!$124:$124,1,$A55+4)</f>
        <v>197</v>
      </c>
      <c r="AL55" s="146">
        <f t="shared" ca="1" si="23"/>
        <v>170.34249064122125</v>
      </c>
      <c r="AM55" s="146">
        <f>INDEX('Base Table 5'!$125:$125,1,$A55+4)</f>
        <v>322</v>
      </c>
      <c r="AN55" s="146">
        <f ca="1">(AC55-INDEX('Base Table 5'!$122:$122,1,$A55+4))*(1+AF55)-AL55-AP55-AR55-AS55*(1+AF55)-AU55</f>
        <v>380.59508626496762</v>
      </c>
      <c r="AO55" s="146">
        <f>INDEX('Base Table 5'!$126:$126,1,$A55+4)</f>
        <v>1.0814999999999999</v>
      </c>
      <c r="AP55" s="146">
        <f t="shared" ca="1" si="24"/>
        <v>1.0564703607819548</v>
      </c>
      <c r="AQ55" s="146">
        <f>INDEX('Base Table 5'!$127:$127,1,$A55+4)</f>
        <v>6</v>
      </c>
      <c r="AR55" s="146">
        <f t="shared" ca="1" si="25"/>
        <v>5.8611393108568928</v>
      </c>
      <c r="AS55" s="146">
        <f>INDEX('Base Table 5'!$128:$128,1,$A55+4)</f>
        <v>0</v>
      </c>
      <c r="AT55" s="146">
        <f>INDEX('Base Table 5'!$129:$129,1,$A55+4)</f>
        <v>120.1309</v>
      </c>
      <c r="AU55" s="146">
        <f ca="1">AT55*(1+AF55)*(1+H55)*'Scenario Parameters'!$C$67</f>
        <v>73.401727908371271</v>
      </c>
      <c r="AV55" s="146">
        <f t="shared" si="26"/>
        <v>646.2124</v>
      </c>
      <c r="AW55" s="146">
        <f t="shared" ca="1" si="27"/>
        <v>631.25691448619898</v>
      </c>
      <c r="AX55" s="143">
        <f>E55*'Base Table 5'!ED54</f>
        <v>-0.1185636963472174</v>
      </c>
      <c r="AY55" s="143">
        <f t="array" ref="AY55">MMULT('Price L_T'!B52:DL52,$AX$5:$AX$119)</f>
        <v>-0.23684896495771018</v>
      </c>
      <c r="AZ55" s="143">
        <f t="shared" si="28"/>
        <v>0.91017730528494367</v>
      </c>
      <c r="BA55" s="146">
        <f t="shared" si="29"/>
        <v>51.636153397325266</v>
      </c>
      <c r="BB55" s="146">
        <f ca="1">L55*(1+H55)*(1/(1+(H55*I55)))*(1+'Scenario Parameters'!$C$57*J55)</f>
        <v>48.227754974607549</v>
      </c>
      <c r="BC55" s="146">
        <f t="shared" si="15"/>
        <v>1.5161814191568452</v>
      </c>
    </row>
    <row r="56" spans="1:55" x14ac:dyDescent="0.4">
      <c r="A56" s="149">
        <v>52</v>
      </c>
      <c r="B56" s="149">
        <f>INDEX(Industries!$D:$D,MATCH($A56,Industries!$A:$A,0))</f>
        <v>6</v>
      </c>
      <c r="C56" s="163" t="str">
        <f>Industries!N53</f>
        <v>C</v>
      </c>
      <c r="D56" s="149" t="str">
        <f>Industries!C53</f>
        <v>Structural metal product manufacturing</v>
      </c>
      <c r="E56" s="150">
        <f>-Industries!K53</f>
        <v>-0.25</v>
      </c>
      <c r="F56" s="150">
        <f>Industries!L53</f>
        <v>0.35660847880299251</v>
      </c>
      <c r="G56" s="151">
        <f>E56*F56*'Base Table 5'!ED55</f>
        <v>-3.4949841280366586E-2</v>
      </c>
      <c r="H56" s="151">
        <f t="array" ref="H56">MMULT('Price L_T'!B53:DL53,$G$5:$G$119)</f>
        <v>-8.7555015644432299E-2</v>
      </c>
      <c r="I56" s="151">
        <f>INDEX('Scenario Parameters'!$J:$J,MATCH($B56,'Scenario Parameters'!$A:$A,0))</f>
        <v>0.35</v>
      </c>
      <c r="J56" s="151">
        <f>INDEX('Scenario Parameters'!$K:$K,MATCH($B56,'Scenario Parameters'!$A:$A,0))</f>
        <v>0</v>
      </c>
      <c r="K56" s="150">
        <f>INDEX('Scenario Parameters'!$L:$L,MATCH($B56,'Scenario Parameters'!$A:$A,0))</f>
        <v>0</v>
      </c>
      <c r="L56" s="152">
        <f>'Base Table 5'!DQ55</f>
        <v>356.26850000000002</v>
      </c>
      <c r="M56" s="152">
        <f>'Base Table 5'!DR55</f>
        <v>1.2005999999999999</v>
      </c>
      <c r="N56" s="152">
        <f>'Base Table 5'!DS55</f>
        <v>1243.0772999999999</v>
      </c>
      <c r="O56" s="152">
        <f>'Base Table 5'!DT55</f>
        <v>50.0989</v>
      </c>
      <c r="P56" s="152">
        <f>'Base Table 5'!DU55</f>
        <v>112.4877</v>
      </c>
      <c r="Q56" s="152">
        <f>'Base Table 5'!DV55</f>
        <v>340.3073</v>
      </c>
      <c r="R56" s="152">
        <f>'Base Table 5'!DW55</f>
        <v>993.82950000000005</v>
      </c>
      <c r="S56" s="153">
        <f t="shared" si="16"/>
        <v>3097.2698</v>
      </c>
      <c r="T56" s="152">
        <f ca="1">L56*(1+K56)*(1+H56)*(1/(1+(H56*I56)))*('Income Distribution'!$C$50/(1+EXP(-J56*'Income Distribution'!$C$50/('Income Distribution'!$C$50-1)*('Scenario Parameters'!$C$57)+LN('Income Distribution'!$C$50-1))))</f>
        <v>335.35201884872379</v>
      </c>
      <c r="U56" s="152">
        <f ca="1">M56*(1+K56)*(1+H56)*(1+'Scenario Parameters'!$C$62)</f>
        <v>1.7017025426355401</v>
      </c>
      <c r="V56" s="152">
        <f>N56*(1+$K56)*(1+$H56)*(1+'Scenario Parameters'!$C$63)</f>
        <v>1281.9211764682088</v>
      </c>
      <c r="W56" s="152">
        <f>O56*(1+$K56)*(1+$H56)*(1+'Scenario Parameters'!$C$63)</f>
        <v>51.664398366668863</v>
      </c>
      <c r="X56" s="152">
        <f>P56*(1+$K56)*(1+$H56)*(1+'Scenario Parameters'!$C$63)</f>
        <v>116.00273347619084</v>
      </c>
      <c r="Y56" s="152">
        <f t="shared" si="14"/>
        <v>340.3073</v>
      </c>
      <c r="Z56" s="152">
        <f t="shared" si="17"/>
        <v>934.60340522020738</v>
      </c>
      <c r="AA56" s="153">
        <f t="shared" ca="1" si="18"/>
        <v>3061.552734922635</v>
      </c>
      <c r="AB56" s="153">
        <f t="shared" ca="1" si="19"/>
        <v>3355.3285813554194</v>
      </c>
      <c r="AC56" s="152">
        <f>'Base Table 5'!DY55</f>
        <v>22268.999700000008</v>
      </c>
      <c r="AD56" s="152">
        <f t="array" aca="1" ref="AD56" ca="1">MMULT('Leontief L'!$B53:$DL53,'Projection Engine'!$AA$5:$AA$119)</f>
        <v>24979.971032057041</v>
      </c>
      <c r="AE56" s="152">
        <f t="array" aca="1" ref="AE56" ca="1">MMULT('Leontief L'!$B53:$DL53,$AB$5:$AB$119)</f>
        <v>27709.617105464204</v>
      </c>
      <c r="AF56" s="150">
        <f t="shared" ca="1" si="20"/>
        <v>0.12173745424483662</v>
      </c>
      <c r="AG56" s="150">
        <f t="shared" ca="1" si="21"/>
        <v>0.24431350661270135</v>
      </c>
      <c r="AH56" s="150">
        <f>INDEX('Scenario Parameters'!$C:$C,MATCH($B56,'Scenario Parameters'!$A:$A,0))</f>
        <v>0.25</v>
      </c>
      <c r="AI56" s="150">
        <f t="shared" ca="1" si="22"/>
        <v>-6.6764870040473934E-2</v>
      </c>
      <c r="AJ56" s="150">
        <f>INDEX('Scenario Parameters'!$H:$H,MATCH($B56,'Scenario Parameters'!$A:$A,0))*-E56</f>
        <v>7.2732980536370978E-2</v>
      </c>
      <c r="AK56" s="152">
        <f>INDEX('Base Table 5'!$124:$124,1,$A56+4)</f>
        <v>4830</v>
      </c>
      <c r="AL56" s="152">
        <f t="shared" ca="1" si="23"/>
        <v>4835.371455088185</v>
      </c>
      <c r="AM56" s="152">
        <f>INDEX('Base Table 5'!$125:$125,1,$A56+4)</f>
        <v>3591</v>
      </c>
      <c r="AN56" s="152">
        <f ca="1">(AC56-INDEX('Base Table 5'!$122:$122,1,$A56+4))*(1+AF56)-AL56-AP56-AR56-AS56*(1+AF56)-AU56</f>
        <v>5913.826958458827</v>
      </c>
      <c r="AO56" s="152">
        <f>INDEX('Base Table 5'!$126:$126,1,$A56+4)</f>
        <v>45.915100000000002</v>
      </c>
      <c r="AP56" s="152">
        <f t="shared" ca="1" si="24"/>
        <v>51.504687385397098</v>
      </c>
      <c r="AQ56" s="152">
        <f>INDEX('Base Table 5'!$127:$127,1,$A56+4)</f>
        <v>309</v>
      </c>
      <c r="AR56" s="152">
        <f t="shared" ca="1" si="25"/>
        <v>346.61687336165454</v>
      </c>
      <c r="AS56" s="152">
        <f>INDEX('Base Table 5'!$128:$128,1,$A56+4)</f>
        <v>0</v>
      </c>
      <c r="AT56" s="152">
        <f>INDEX('Base Table 5'!$129:$129,1,$A56+4)</f>
        <v>3114.7064999999998</v>
      </c>
      <c r="AU56" s="152">
        <f ca="1">AT56*(1+AF56)*(1+H56)*'Scenario Parameters'!$C$67</f>
        <v>2190.8356286786611</v>
      </c>
      <c r="AV56" s="152">
        <f t="shared" si="26"/>
        <v>11890.6216</v>
      </c>
      <c r="AW56" s="152">
        <f t="shared" ca="1" si="27"/>
        <v>13338.155602972725</v>
      </c>
      <c r="AX56" s="150">
        <f>E56*'Base Table 5'!ED55</f>
        <v>-9.8006198275713302E-2</v>
      </c>
      <c r="AY56" s="150">
        <f t="array" ref="AY56">MMULT('Price L_T'!B53:DL53,$AX$5:$AX$119)</f>
        <v>-0.24670118489649012</v>
      </c>
      <c r="AZ56" s="150">
        <f t="shared" si="28"/>
        <v>0.91244498435556776</v>
      </c>
      <c r="BA56" s="152">
        <f t="shared" si="29"/>
        <v>764.10012960411495</v>
      </c>
      <c r="BB56" s="152">
        <f ca="1">L56*(1+H56)*(1/(1+(H56*I56)))*(1+'Scenario Parameters'!$C$57*J56)</f>
        <v>335.35201884872379</v>
      </c>
      <c r="BC56" s="152">
        <f t="shared" si="15"/>
        <v>10.276612939842179</v>
      </c>
    </row>
    <row r="57" spans="1:55" x14ac:dyDescent="0.4">
      <c r="A57" s="142">
        <v>53</v>
      </c>
      <c r="B57" s="142">
        <f>INDEX(Industries!$D:$D,MATCH($A57,Industries!$A:$A,0))</f>
        <v>6</v>
      </c>
      <c r="C57" s="162" t="str">
        <f>Industries!N54</f>
        <v>C</v>
      </c>
      <c r="D57" s="142" t="str">
        <f>Industries!C54</f>
        <v>Metal containers and other sheet metal product manufacturing</v>
      </c>
      <c r="E57" s="143">
        <f>-Industries!K54</f>
        <v>-0.25</v>
      </c>
      <c r="F57" s="143">
        <f>Industries!L54</f>
        <v>0.35858393604872479</v>
      </c>
      <c r="G57" s="144">
        <f>E57*F57*'Base Table 5'!ED56</f>
        <v>-4.3753077685260863E-2</v>
      </c>
      <c r="H57" s="144">
        <f t="array" ref="H57">MMULT('Price L_T'!B54:DL54,$G$5:$G$119)</f>
        <v>-8.7941920713075328E-2</v>
      </c>
      <c r="I57" s="144">
        <f>INDEX('Scenario Parameters'!$J:$J,MATCH($B57,'Scenario Parameters'!$A:$A,0))</f>
        <v>0.35</v>
      </c>
      <c r="J57" s="144">
        <f>INDEX('Scenario Parameters'!$K:$K,MATCH($B57,'Scenario Parameters'!$A:$A,0))</f>
        <v>0</v>
      </c>
      <c r="K57" s="143">
        <f>INDEX('Scenario Parameters'!$L:$L,MATCH($B57,'Scenario Parameters'!$A:$A,0))</f>
        <v>0</v>
      </c>
      <c r="L57" s="146">
        <f>'Base Table 5'!DQ56</f>
        <v>113.0791</v>
      </c>
      <c r="M57" s="146">
        <f>'Base Table 5'!DR56</f>
        <v>3.04E-2</v>
      </c>
      <c r="N57" s="146">
        <f>'Base Table 5'!DS56</f>
        <v>1555.3720000000001</v>
      </c>
      <c r="O57" s="146">
        <f>'Base Table 5'!DT56</f>
        <v>196.2807</v>
      </c>
      <c r="P57" s="146">
        <f>'Base Table 5'!DU56</f>
        <v>397.2269</v>
      </c>
      <c r="Q57" s="146">
        <f>'Base Table 5'!DV56</f>
        <v>72.552400000000006</v>
      </c>
      <c r="R57" s="146">
        <f>'Base Table 5'!DW56</f>
        <v>240.13939999999999</v>
      </c>
      <c r="S57" s="147">
        <f t="shared" si="16"/>
        <v>2574.6809000000003</v>
      </c>
      <c r="T57" s="146">
        <f ca="1">L57*(1+K57)*(1+H57)*(1/(1+(H57*I57)))*('Income Distribution'!$C$50/(1+EXP(-J57*'Income Distribution'!$C$50/('Income Distribution'!$C$50-1)*('Scenario Parameters'!$C$57)+LN('Income Distribution'!$C$50-1))))</f>
        <v>106.40997077813196</v>
      </c>
      <c r="U57" s="146">
        <f ca="1">M57*(1+K57)*(1+H57)*(1+'Scenario Parameters'!$C$62)</f>
        <v>4.3069982859516277E-2</v>
      </c>
      <c r="V57" s="146">
        <f>N57*(1+$K57)*(1+$H57)*(1+'Scenario Parameters'!$C$63)</f>
        <v>1603.2943756367738</v>
      </c>
      <c r="W57" s="146">
        <f>O57*(1+$K57)*(1+$H57)*(1+'Scenario Parameters'!$C$63)</f>
        <v>202.32828053742057</v>
      </c>
      <c r="X57" s="146">
        <f>P57*(1+$K57)*(1+$H57)*(1+'Scenario Parameters'!$C$63)</f>
        <v>409.46580922225115</v>
      </c>
      <c r="Y57" s="146">
        <f t="shared" si="14"/>
        <v>72.552400000000006</v>
      </c>
      <c r="Z57" s="146">
        <f t="shared" si="17"/>
        <v>225.76247698095779</v>
      </c>
      <c r="AA57" s="147">
        <f t="shared" ca="1" si="18"/>
        <v>2619.8563831383949</v>
      </c>
      <c r="AB57" s="147">
        <f t="shared" ca="1" si="19"/>
        <v>2872.4666143922327</v>
      </c>
      <c r="AC57" s="146">
        <f>'Base Table 5'!DY56</f>
        <v>5529.9999000000007</v>
      </c>
      <c r="AD57" s="146">
        <f t="array" aca="1" ref="AD57" ca="1">MMULT('Leontief L'!$B54:$DL54,'Projection Engine'!$AA$5:$AA$119)</f>
        <v>5808.2094325798762</v>
      </c>
      <c r="AE57" s="146">
        <f t="array" aca="1" ref="AE57" ca="1">MMULT('Leontief L'!$B54:$DL54,$AB$5:$AB$119)</f>
        <v>6405.4709708297451</v>
      </c>
      <c r="AF57" s="143">
        <f t="shared" ca="1" si="20"/>
        <v>5.0309138808461107E-2</v>
      </c>
      <c r="AG57" s="143">
        <f t="shared" ca="1" si="21"/>
        <v>0.15831303556257637</v>
      </c>
      <c r="AH57" s="143">
        <f>INDEX('Scenario Parameters'!$C:$C,MATCH($B57,'Scenario Parameters'!$A:$A,0))</f>
        <v>0.25</v>
      </c>
      <c r="AI57" s="143">
        <f t="shared" ca="1" si="22"/>
        <v>-0.13126522332806778</v>
      </c>
      <c r="AJ57" s="143">
        <f>INDEX('Scenario Parameters'!$H:$H,MATCH($B57,'Scenario Parameters'!$A:$A,0))*-E57</f>
        <v>7.2732980536370978E-2</v>
      </c>
      <c r="AK57" s="146">
        <f>INDEX('Base Table 5'!$124:$124,1,$A57+4)</f>
        <v>1486</v>
      </c>
      <c r="AL57" s="146">
        <f t="shared" ca="1" si="23"/>
        <v>1384.8337831644724</v>
      </c>
      <c r="AM57" s="146">
        <f>INDEX('Base Table 5'!$125:$125,1,$A57+4)</f>
        <v>1141</v>
      </c>
      <c r="AN57" s="146">
        <f ca="1">(AC57-INDEX('Base Table 5'!$122:$122,1,$A57+4))*(1+AF57)-AL57-AP57-AR57-AS57*(1+AF57)-AU57</f>
        <v>1670.5240283529927</v>
      </c>
      <c r="AO57" s="146">
        <f>INDEX('Base Table 5'!$126:$126,1,$A57+4)</f>
        <v>7.8764000000000003</v>
      </c>
      <c r="AP57" s="146">
        <f t="shared" ca="1" si="24"/>
        <v>8.2726549009109629</v>
      </c>
      <c r="AQ57" s="146">
        <f>INDEX('Base Table 5'!$127:$127,1,$A57+4)</f>
        <v>72</v>
      </c>
      <c r="AR57" s="146">
        <f t="shared" ca="1" si="25"/>
        <v>75.622257994209207</v>
      </c>
      <c r="AS57" s="146">
        <f>INDEX('Base Table 5'!$128:$128,1,$A57+4)</f>
        <v>0</v>
      </c>
      <c r="AT57" s="146">
        <f>INDEX('Base Table 5'!$129:$129,1,$A57+4)</f>
        <v>755.61419999999998</v>
      </c>
      <c r="AU57" s="146">
        <f ca="1">AT57*(1+AF57)*(1+H57)*'Scenario Parameters'!$C$67</f>
        <v>497.43290083681683</v>
      </c>
      <c r="AV57" s="146">
        <f t="shared" si="26"/>
        <v>3462.4906000000001</v>
      </c>
      <c r="AW57" s="146">
        <f t="shared" ca="1" si="27"/>
        <v>3636.6856252494017</v>
      </c>
      <c r="AX57" s="143">
        <f>E57*'Base Table 5'!ED56</f>
        <v>-0.12201627927726144</v>
      </c>
      <c r="AY57" s="143">
        <f t="array" ref="AY57">MMULT('Price L_T'!B54:DL54,$AX$5:$AX$119)</f>
        <v>-0.24455864833314203</v>
      </c>
      <c r="AZ57" s="143">
        <f t="shared" si="28"/>
        <v>0.91205807928692462</v>
      </c>
      <c r="BA57" s="146">
        <f t="shared" si="29"/>
        <v>629.66048079315772</v>
      </c>
      <c r="BB57" s="146">
        <f ca="1">L57*(1+H57)*(1/(1+(H57*I57)))*(1+'Scenario Parameters'!$C$57*J57)</f>
        <v>106.40997077813196</v>
      </c>
      <c r="BC57" s="146">
        <f t="shared" si="15"/>
        <v>3.2752640246378952</v>
      </c>
    </row>
    <row r="58" spans="1:55" x14ac:dyDescent="0.4">
      <c r="A58" s="149">
        <v>54</v>
      </c>
      <c r="B58" s="149">
        <f>INDEX(Industries!$D:$D,MATCH($A58,Industries!$A:$A,0))</f>
        <v>6</v>
      </c>
      <c r="C58" s="163" t="str">
        <f>Industries!N55</f>
        <v>C</v>
      </c>
      <c r="D58" s="149" t="str">
        <f>Industries!C55</f>
        <v>Other fabricated metal product manufacturing</v>
      </c>
      <c r="E58" s="150">
        <f>-Industries!K55</f>
        <v>-0.25</v>
      </c>
      <c r="F58" s="150">
        <f>Industries!L55</f>
        <v>0.32464581662657044</v>
      </c>
      <c r="G58" s="151">
        <f>E58*F58*'Base Table 5'!ED57</f>
        <v>-3.0911803647254016E-2</v>
      </c>
      <c r="H58" s="151">
        <f t="array" ref="H58">MMULT('Price L_T'!B55:DL55,$G$5:$G$119)</f>
        <v>-7.6943840001254968E-2</v>
      </c>
      <c r="I58" s="151">
        <f>INDEX('Scenario Parameters'!$J:$J,MATCH($B58,'Scenario Parameters'!$A:$A,0))</f>
        <v>0.35</v>
      </c>
      <c r="J58" s="151">
        <f>INDEX('Scenario Parameters'!$K:$K,MATCH($B58,'Scenario Parameters'!$A:$A,0))</f>
        <v>0</v>
      </c>
      <c r="K58" s="150">
        <f>INDEX('Scenario Parameters'!$L:$L,MATCH($B58,'Scenario Parameters'!$A:$A,0))</f>
        <v>0</v>
      </c>
      <c r="L58" s="152">
        <f>'Base Table 5'!DQ57</f>
        <v>1068.5407</v>
      </c>
      <c r="M58" s="152">
        <f>'Base Table 5'!DR57</f>
        <v>8.0699999999999994E-2</v>
      </c>
      <c r="N58" s="152">
        <f>'Base Table 5'!DS57</f>
        <v>457.36520000000002</v>
      </c>
      <c r="O58" s="152">
        <f>'Base Table 5'!DT57</f>
        <v>31.897500000000001</v>
      </c>
      <c r="P58" s="152">
        <f>'Base Table 5'!DU57</f>
        <v>93.560299999999998</v>
      </c>
      <c r="Q58" s="152">
        <f>'Base Table 5'!DV57</f>
        <v>108.70310000000001</v>
      </c>
      <c r="R58" s="152">
        <f>'Base Table 5'!DW57</f>
        <v>1431.5505000000001</v>
      </c>
      <c r="S58" s="153">
        <f t="shared" si="16"/>
        <v>3191.6980000000003</v>
      </c>
      <c r="T58" s="152">
        <f ca="1">L58*(1+K58)*(1+H58)*(1/(1+(H58*I58)))*('Income Distribution'!$C$50/(1+EXP(-J58*'Income Distribution'!$C$50/('Income Distribution'!$C$50-1)*('Scenario Parameters'!$C$57)+LN('Income Distribution'!$C$50-1))))</f>
        <v>1013.6202164594229</v>
      </c>
      <c r="U58" s="152">
        <f ca="1">M58*(1+K58)*(1+H58)*(1+'Scenario Parameters'!$C$62)</f>
        <v>0.11571250090417137</v>
      </c>
      <c r="V58" s="152">
        <f>N58*(1+$K58)*(1+$H58)*(1+'Scenario Parameters'!$C$63)</f>
        <v>477.14210216936402</v>
      </c>
      <c r="W58" s="152">
        <f>O58*(1+$K58)*(1+$H58)*(1+'Scenario Parameters'!$C$63)</f>
        <v>33.276777953257678</v>
      </c>
      <c r="X58" s="152">
        <f>P58*(1+$K58)*(1+$H58)*(1+'Scenario Parameters'!$C$63)</f>
        <v>97.605935522852079</v>
      </c>
      <c r="Y58" s="152">
        <f t="shared" si="14"/>
        <v>108.70310000000001</v>
      </c>
      <c r="Z58" s="152">
        <f t="shared" si="17"/>
        <v>1356.9873045305717</v>
      </c>
      <c r="AA58" s="153">
        <f t="shared" ca="1" si="18"/>
        <v>3087.4511491363724</v>
      </c>
      <c r="AB58" s="153">
        <f t="shared" ca="1" si="19"/>
        <v>3344.8139809180948</v>
      </c>
      <c r="AC58" s="152">
        <f>'Base Table 5'!DY57</f>
        <v>10161.000300000003</v>
      </c>
      <c r="AD58" s="152">
        <f t="array" aca="1" ref="AD58" ca="1">MMULT('Leontief L'!$B55:$DL55,'Projection Engine'!$AA$5:$AA$119)</f>
        <v>10681.499264278604</v>
      </c>
      <c r="AE58" s="152">
        <f t="array" aca="1" ref="AE58" ca="1">MMULT('Leontief L'!$B55:$DL55,$AB$5:$AB$119)</f>
        <v>11752.987126692056</v>
      </c>
      <c r="AF58" s="150">
        <f t="shared" ca="1" si="20"/>
        <v>5.1225169659585568E-2</v>
      </c>
      <c r="AG58" s="150">
        <f t="shared" ca="1" si="21"/>
        <v>0.15667619128916388</v>
      </c>
      <c r="AH58" s="150">
        <f>INDEX('Scenario Parameters'!$C:$C,MATCH($B58,'Scenario Parameters'!$A:$A,0))</f>
        <v>0.25</v>
      </c>
      <c r="AI58" s="150">
        <f t="shared" ca="1" si="22"/>
        <v>-0.13249285653312715</v>
      </c>
      <c r="AJ58" s="150">
        <f>INDEX('Scenario Parameters'!$H:$H,MATCH($B58,'Scenario Parameters'!$A:$A,0))*-E58</f>
        <v>7.2732980536370978E-2</v>
      </c>
      <c r="AK58" s="152">
        <f>INDEX('Base Table 5'!$124:$124,1,$A58+4)</f>
        <v>2624</v>
      </c>
      <c r="AL58" s="152">
        <f t="shared" ca="1" si="23"/>
        <v>2441.9036460518582</v>
      </c>
      <c r="AM58" s="152">
        <f>INDEX('Base Table 5'!$125:$125,1,$A58+4)</f>
        <v>1117</v>
      </c>
      <c r="AN58" s="152">
        <f ca="1">(AC58-INDEX('Base Table 5'!$122:$122,1,$A58+4))*(1+AF58)-AL58-AP58-AR58-AS58*(1+AF58)-AU58</f>
        <v>2299.8583643181428</v>
      </c>
      <c r="AO58" s="152">
        <f>INDEX('Base Table 5'!$126:$126,1,$A58+4)</f>
        <v>21.980499999999999</v>
      </c>
      <c r="AP58" s="152">
        <f t="shared" ca="1" si="24"/>
        <v>23.106454841702519</v>
      </c>
      <c r="AQ58" s="152">
        <f>INDEX('Base Table 5'!$127:$127,1,$A58+4)</f>
        <v>129</v>
      </c>
      <c r="AR58" s="152">
        <f t="shared" ca="1" si="25"/>
        <v>135.60804688608653</v>
      </c>
      <c r="AS58" s="152">
        <f>INDEX('Base Table 5'!$128:$128,1,$A58+4)</f>
        <v>0</v>
      </c>
      <c r="AT58" s="152">
        <f>INDEX('Base Table 5'!$129:$129,1,$A58+4)</f>
        <v>2104.9675000000002</v>
      </c>
      <c r="AU58" s="152">
        <f ca="1">AT58*(1+AF58)*(1+H58)*'Scenario Parameters'!$C$67</f>
        <v>1403.6667973772389</v>
      </c>
      <c r="AV58" s="152">
        <f t="shared" si="26"/>
        <v>5996.9480000000003</v>
      </c>
      <c r="AW58" s="152">
        <f t="shared" ca="1" si="27"/>
        <v>6304.1433094750291</v>
      </c>
      <c r="AX58" s="150">
        <f>E58*'Base Table 5'!ED57</f>
        <v>-9.5217009011426323E-2</v>
      </c>
      <c r="AY58" s="150">
        <f t="array" ref="AY58">MMULT('Price L_T'!B55:DL55,$AX$5:$AX$119)</f>
        <v>-0.22635620952805716</v>
      </c>
      <c r="AZ58" s="150">
        <f t="shared" si="28"/>
        <v>0.92305615999874502</v>
      </c>
      <c r="BA58" s="152">
        <f t="shared" si="29"/>
        <v>722.46066123828109</v>
      </c>
      <c r="BB58" s="152">
        <f ca="1">L58*(1+H58)*(1/(1+(H58*I58)))*(1+'Scenario Parameters'!$C$57*J58)</f>
        <v>1013.6202164594229</v>
      </c>
      <c r="BC58" s="152">
        <f t="shared" si="15"/>
        <v>27.297141115051868</v>
      </c>
    </row>
    <row r="59" spans="1:55" x14ac:dyDescent="0.4">
      <c r="A59" s="142">
        <v>55</v>
      </c>
      <c r="B59" s="142">
        <f>INDEX(Industries!$D:$D,MATCH($A59,Industries!$A:$A,0))</f>
        <v>9</v>
      </c>
      <c r="C59" s="162" t="str">
        <f>Industries!N56</f>
        <v>C</v>
      </c>
      <c r="D59" s="142" t="str">
        <f>Industries!C56</f>
        <v>Motor vehicles and parts; other transport equipment manufacturing</v>
      </c>
      <c r="E59" s="143">
        <f>-Industries!K56</f>
        <v>-0.5</v>
      </c>
      <c r="F59" s="143">
        <f>Industries!L56</f>
        <v>0.33463270963270964</v>
      </c>
      <c r="G59" s="144">
        <f>E59*F59*'Base Table 5'!ED58</f>
        <v>-6.2149663525239672E-2</v>
      </c>
      <c r="H59" s="144">
        <f t="array" ref="H59">MMULT('Price L_T'!B56:DL56,$G$5:$G$119)</f>
        <v>-0.10851911733982418</v>
      </c>
      <c r="I59" s="144">
        <f>INDEX('Scenario Parameters'!$J:$J,MATCH($B59,'Scenario Parameters'!$A:$A,0))</f>
        <v>0</v>
      </c>
      <c r="J59" s="144">
        <f>INDEX('Scenario Parameters'!$K:$K,MATCH($B59,'Scenario Parameters'!$A:$A,0))</f>
        <v>0</v>
      </c>
      <c r="K59" s="143">
        <f>INDEX('Scenario Parameters'!$L:$L,MATCH($B59,'Scenario Parameters'!$A:$A,0))</f>
        <v>-0.7</v>
      </c>
      <c r="L59" s="146">
        <f>'Base Table 5'!DQ58</f>
        <v>10816.209199999999</v>
      </c>
      <c r="M59" s="146">
        <f>'Base Table 5'!DR58</f>
        <v>15.5038</v>
      </c>
      <c r="N59" s="146">
        <f>'Base Table 5'!DS58</f>
        <v>-2775.8791999999999</v>
      </c>
      <c r="O59" s="146">
        <f>'Base Table 5'!DT58</f>
        <v>199.2363</v>
      </c>
      <c r="P59" s="146">
        <f>'Base Table 5'!DU58</f>
        <v>454.34829999999999</v>
      </c>
      <c r="Q59" s="146">
        <f>'Base Table 5'!DV58</f>
        <v>90.674999999999997</v>
      </c>
      <c r="R59" s="146">
        <f>'Base Table 5'!DW58</f>
        <v>2806.2818000000002</v>
      </c>
      <c r="S59" s="147">
        <f t="shared" si="16"/>
        <v>11606.3752</v>
      </c>
      <c r="T59" s="146">
        <f ca="1">L59*(1+K59)*(1+H59)*(1/(1+(H59*I59)))*('Income Distribution'!$C$50/(1+EXP(-J59*'Income Distribution'!$C$50/('Income Distribution'!$C$50-1)*('Scenario Parameters'!$C$57)+LN('Income Distribution'!$C$50-1))))</f>
        <v>2892.7331173959346</v>
      </c>
      <c r="U59" s="146">
        <f ca="1">M59*(1+K59)*(1+H59)*(1+'Scenario Parameters'!$C$62)</f>
        <v>6.4409520633316735</v>
      </c>
      <c r="V59" s="146">
        <f>N59*(1+$K59)*(1+$H59)*(1+'Scenario Parameters'!$C$63)</f>
        <v>-839.0548451395257</v>
      </c>
      <c r="W59" s="146">
        <f>O59*(1+$K59)*(1+$H59)*(1+'Scenario Parameters'!$C$63)</f>
        <v>60.222427129635932</v>
      </c>
      <c r="X59" s="146">
        <f>P59*(1+$K59)*(1+$H59)*(1+'Scenario Parameters'!$C$63)</f>
        <v>137.33419757455829</v>
      </c>
      <c r="Y59" s="146">
        <f t="shared" si="14"/>
        <v>90.674999999999997</v>
      </c>
      <c r="Z59" s="146">
        <f t="shared" si="17"/>
        <v>750.52397281715616</v>
      </c>
      <c r="AA59" s="147">
        <f t="shared" ca="1" si="18"/>
        <v>3098.874821841091</v>
      </c>
      <c r="AB59" s="147">
        <f t="shared" ca="1" si="19"/>
        <v>3476.0978974603017</v>
      </c>
      <c r="AC59" s="146">
        <f>'Base Table 5'!DY58</f>
        <v>15986</v>
      </c>
      <c r="AD59" s="146">
        <f t="array" aca="1" ref="AD59" ca="1">MMULT('Leontief L'!$B56:$DL56,'Projection Engine'!$AA$5:$AA$119)</f>
        <v>7721.9564274438535</v>
      </c>
      <c r="AE59" s="146">
        <f t="array" aca="1" ref="AE59" ca="1">MMULT('Leontief L'!$B56:$DL56,$AB$5:$AB$119)</f>
        <v>8590.6473314348732</v>
      </c>
      <c r="AF59" s="143">
        <f t="shared" ca="1" si="20"/>
        <v>-0.5169550589613503</v>
      </c>
      <c r="AG59" s="143">
        <f t="shared" ca="1" si="21"/>
        <v>-0.46261432932347846</v>
      </c>
      <c r="AH59" s="143">
        <f>INDEX('Scenario Parameters'!$C:$C,MATCH($B59,'Scenario Parameters'!$A:$A,0))</f>
        <v>0.5</v>
      </c>
      <c r="AI59" s="143">
        <f t="shared" ca="1" si="22"/>
        <v>-0.73130716466173928</v>
      </c>
      <c r="AJ59" s="143">
        <f>INDEX('Scenario Parameters'!$H:$H,MATCH($B59,'Scenario Parameters'!$A:$A,0))*-E59</f>
        <v>0.16536729036729036</v>
      </c>
      <c r="AK59" s="146">
        <f>INDEX('Base Table 5'!$124:$124,1,$A59+4)</f>
        <v>3818</v>
      </c>
      <c r="AL59" s="146">
        <f t="shared" ca="1" si="23"/>
        <v>1195.5144626914298</v>
      </c>
      <c r="AM59" s="146">
        <f>INDEX('Base Table 5'!$125:$125,1,$A59+4)</f>
        <v>1954</v>
      </c>
      <c r="AN59" s="146">
        <f ca="1">(AC59-INDEX('Base Table 5'!$122:$122,1,$A59+4))*(1+AF59)-AL59-AP59-AR59-AS59*(1+AF59)-AU59</f>
        <v>2253.2978144873168</v>
      </c>
      <c r="AO59" s="146">
        <f>INDEX('Base Table 5'!$126:$126,1,$A59+4)</f>
        <v>74.892600000000002</v>
      </c>
      <c r="AP59" s="146">
        <f t="shared" ca="1" si="24"/>
        <v>36.17649155123118</v>
      </c>
      <c r="AQ59" s="146">
        <f>INDEX('Base Table 5'!$127:$127,1,$A59+4)</f>
        <v>166</v>
      </c>
      <c r="AR59" s="146">
        <f t="shared" ca="1" si="25"/>
        <v>80.185460212415848</v>
      </c>
      <c r="AS59" s="146">
        <f>INDEX('Base Table 5'!$128:$128,1,$A59+4)</f>
        <v>0</v>
      </c>
      <c r="AT59" s="146">
        <f>INDEX('Base Table 5'!$129:$129,1,$A59+4)</f>
        <v>3530.9295000000002</v>
      </c>
      <c r="AU59" s="146">
        <f ca="1">AT59*(1+AF59)*(1+H59)*'Scenario Parameters'!$C$67</f>
        <v>1044.9208029401757</v>
      </c>
      <c r="AV59" s="146">
        <f t="shared" si="26"/>
        <v>9543.8221000000012</v>
      </c>
      <c r="AW59" s="146">
        <f t="shared" ca="1" si="27"/>
        <v>4610.0950318825689</v>
      </c>
      <c r="AX59" s="143">
        <f>E59*'Base Table 5'!ED58</f>
        <v>-0.18572501054500823</v>
      </c>
      <c r="AY59" s="143">
        <f t="array" ref="AY59">MMULT('Price L_T'!B56:DL56,$AX$5:$AX$119)</f>
        <v>-0.31778057641820961</v>
      </c>
      <c r="AZ59" s="143">
        <f t="shared" si="28"/>
        <v>0.89148088266017578</v>
      </c>
      <c r="BA59" s="146">
        <f t="shared" si="29"/>
        <v>3688.280601182013</v>
      </c>
      <c r="BB59" s="146">
        <f ca="1">L59*(1+H59)*(1/(1+(H59*I59)))*(1+'Scenario Parameters'!$C$57*J59)</f>
        <v>9642.4437246531124</v>
      </c>
      <c r="BC59" s="146">
        <f t="shared" si="15"/>
        <v>0</v>
      </c>
    </row>
    <row r="60" spans="1:55" x14ac:dyDescent="0.4">
      <c r="A60" s="149">
        <v>56</v>
      </c>
      <c r="B60" s="149">
        <f>INDEX(Industries!$D:$D,MATCH($A60,Industries!$A:$A,0))</f>
        <v>10</v>
      </c>
      <c r="C60" s="163" t="str">
        <f>Industries!N57</f>
        <v>C</v>
      </c>
      <c r="D60" s="149" t="str">
        <f>Industries!C57</f>
        <v>Ships and boat manufacturing</v>
      </c>
      <c r="E60" s="150">
        <f>-Industries!K57</f>
        <v>-0.25</v>
      </c>
      <c r="F60" s="150">
        <f>Industries!L57</f>
        <v>0.33436395759717313</v>
      </c>
      <c r="G60" s="151">
        <f>E60*F60*'Base Table 5'!ED59</f>
        <v>-3.5874637604959854E-2</v>
      </c>
      <c r="H60" s="151">
        <f t="array" ref="H60">MMULT('Price L_T'!B57:DL57,$G$5:$G$119)</f>
        <v>-8.8472909265008032E-2</v>
      </c>
      <c r="I60" s="151">
        <f>INDEX('Scenario Parameters'!$J:$J,MATCH($B60,'Scenario Parameters'!$A:$A,0))</f>
        <v>0</v>
      </c>
      <c r="J60" s="151">
        <f>INDEX('Scenario Parameters'!$K:$K,MATCH($B60,'Scenario Parameters'!$A:$A,0))</f>
        <v>0</v>
      </c>
      <c r="K60" s="150">
        <f>INDEX('Scenario Parameters'!$L:$L,MATCH($B60,'Scenario Parameters'!$A:$A,0))</f>
        <v>0</v>
      </c>
      <c r="L60" s="152">
        <f>'Base Table 5'!DQ59</f>
        <v>849.07500000000005</v>
      </c>
      <c r="M60" s="152">
        <f>'Base Table 5'!DR59</f>
        <v>1.5335000000000001</v>
      </c>
      <c r="N60" s="152">
        <f>'Base Table 5'!DS59</f>
        <v>1477.6717000000001</v>
      </c>
      <c r="O60" s="152">
        <f>'Base Table 5'!DT59</f>
        <v>142.4555</v>
      </c>
      <c r="P60" s="152">
        <f>'Base Table 5'!DU59</f>
        <v>1955.4606000000001</v>
      </c>
      <c r="Q60" s="152">
        <f>'Base Table 5'!DV59</f>
        <v>13.302300000000001</v>
      </c>
      <c r="R60" s="152">
        <f>'Base Table 5'!DW59</f>
        <v>726.47730000000001</v>
      </c>
      <c r="S60" s="153">
        <f t="shared" si="16"/>
        <v>5165.9759000000013</v>
      </c>
      <c r="T60" s="152">
        <f ca="1">L60*(1+K60)*(1+H60)*(1/(1+(H60*I60)))*('Income Distribution'!$C$50/(1+EXP(-J60*'Income Distribution'!$C$50/('Income Distribution'!$C$50-1)*('Scenario Parameters'!$C$57)+LN('Income Distribution'!$C$50-1))))</f>
        <v>773.9548645658133</v>
      </c>
      <c r="U60" s="152">
        <f ca="1">M60*(1+K60)*(1+H60)*(1+'Scenario Parameters'!$C$62)</f>
        <v>2.1713607407736206</v>
      </c>
      <c r="V60" s="152">
        <f>N60*(1+$K60)*(1+$H60)*(1+'Scenario Parameters'!$C$63)</f>
        <v>1522.3132736382522</v>
      </c>
      <c r="W60" s="152">
        <f>O60*(1+$K60)*(1+$H60)*(1+'Scenario Parameters'!$C$63)</f>
        <v>146.75918781741171</v>
      </c>
      <c r="X60" s="152">
        <f>P60*(1+$K60)*(1+$H60)*(1+'Scenario Parameters'!$C$63)</f>
        <v>2014.5365357248304</v>
      </c>
      <c r="Y60" s="152">
        <f t="shared" si="14"/>
        <v>13.302300000000001</v>
      </c>
      <c r="Z60" s="152">
        <f t="shared" si="17"/>
        <v>662.20373975401196</v>
      </c>
      <c r="AA60" s="153">
        <f t="shared" ca="1" si="18"/>
        <v>5135.241262241093</v>
      </c>
      <c r="AB60" s="153">
        <f t="shared" ca="1" si="19"/>
        <v>5633.6682852732247</v>
      </c>
      <c r="AC60" s="152">
        <f>'Base Table 5'!DY59</f>
        <v>8132.0002000000022</v>
      </c>
      <c r="AD60" s="152">
        <f t="array" aca="1" ref="AD60" ca="1">MMULT('Leontief L'!$B57:$DL57,'Projection Engine'!$AA$5:$AA$119)</f>
        <v>8768.661496218685</v>
      </c>
      <c r="AE60" s="152">
        <f t="array" aca="1" ref="AE60" ca="1">MMULT('Leontief L'!$B57:$DL57,$AB$5:$AB$119)</f>
        <v>9652.8078133343624</v>
      </c>
      <c r="AF60" s="150">
        <f t="shared" ca="1" si="20"/>
        <v>7.8290860865778411E-2</v>
      </c>
      <c r="AG60" s="150">
        <f t="shared" ca="1" si="21"/>
        <v>0.1870151962532367</v>
      </c>
      <c r="AH60" s="150">
        <f>INDEX('Scenario Parameters'!$C:$C,MATCH($B60,'Scenario Parameters'!$A:$A,0))</f>
        <v>0.25</v>
      </c>
      <c r="AI60" s="150">
        <f t="shared" ca="1" si="22"/>
        <v>-0.10973860281007242</v>
      </c>
      <c r="AJ60" s="150">
        <f>INDEX('Scenario Parameters'!$H:$H,MATCH($B60,'Scenario Parameters'!$A:$A,0))*-E60</f>
        <v>7.5841922727862054E-2</v>
      </c>
      <c r="AK60" s="152">
        <f>INDEX('Base Table 5'!$124:$124,1,$A60+4)</f>
        <v>2250</v>
      </c>
      <c r="AL60" s="152">
        <f t="shared" ca="1" si="23"/>
        <v>2155.0061998872102</v>
      </c>
      <c r="AM60" s="152">
        <f>INDEX('Base Table 5'!$125:$125,1,$A60+4)</f>
        <v>1146</v>
      </c>
      <c r="AN60" s="152">
        <f ca="1">(AC60-INDEX('Base Table 5'!$122:$122,1,$A60+4))*(1+AF60)-AL60-AP60-AR60-AS60*(1+AF60)-AU60</f>
        <v>2011.9660501059784</v>
      </c>
      <c r="AO60" s="152">
        <f>INDEX('Base Table 5'!$126:$126,1,$A60+4)</f>
        <v>16.986999999999998</v>
      </c>
      <c r="AP60" s="152">
        <f t="shared" ca="1" si="24"/>
        <v>18.316926853526976</v>
      </c>
      <c r="AQ60" s="152">
        <f>INDEX('Base Table 5'!$127:$127,1,$A60+4)</f>
        <v>94</v>
      </c>
      <c r="AR60" s="152">
        <f t="shared" ca="1" si="25"/>
        <v>101.35934092138316</v>
      </c>
      <c r="AS60" s="152">
        <f>INDEX('Base Table 5'!$128:$128,1,$A60+4)</f>
        <v>0</v>
      </c>
      <c r="AT60" s="152">
        <f>INDEX('Base Table 5'!$129:$129,1,$A60+4)</f>
        <v>1253.8698999999999</v>
      </c>
      <c r="AU60" s="152">
        <f ca="1">AT60*(1+AF60)*(1+H60)*'Scenario Parameters'!$C$67</f>
        <v>846.94018305006819</v>
      </c>
      <c r="AV60" s="152">
        <f t="shared" si="26"/>
        <v>4760.8568999999998</v>
      </c>
      <c r="AW60" s="152">
        <f t="shared" ca="1" si="27"/>
        <v>5133.5887008181671</v>
      </c>
      <c r="AX60" s="150">
        <f>E60*'Base Table 5'!ED59</f>
        <v>-0.1072921790457452</v>
      </c>
      <c r="AY60" s="150">
        <f t="array" ref="AY60">MMULT('Price L_T'!B57:DL57,$AX$5:$AX$119)</f>
        <v>-0.26263446644479227</v>
      </c>
      <c r="AZ60" s="150">
        <f t="shared" si="28"/>
        <v>0.91152709073499194</v>
      </c>
      <c r="BA60" s="152">
        <f t="shared" si="29"/>
        <v>1356.7633241631559</v>
      </c>
      <c r="BB60" s="152">
        <f ca="1">L60*(1+H60)*(1/(1+(H60*I60)))*(1+'Scenario Parameters'!$C$57*J60)</f>
        <v>773.9548645658133</v>
      </c>
      <c r="BC60" s="152">
        <f t="shared" si="15"/>
        <v>0</v>
      </c>
    </row>
    <row r="61" spans="1:55" x14ac:dyDescent="0.4">
      <c r="A61" s="142">
        <v>57</v>
      </c>
      <c r="B61" s="142">
        <f>INDEX(Industries!$D:$D,MATCH($A61,Industries!$A:$A,0))</f>
        <v>10</v>
      </c>
      <c r="C61" s="162" t="str">
        <f>Industries!N58</f>
        <v>C</v>
      </c>
      <c r="D61" s="142" t="str">
        <f>Industries!C58</f>
        <v>Railway rolling stock manufacturing</v>
      </c>
      <c r="E61" s="143">
        <f>-Industries!K58</f>
        <v>-0.25</v>
      </c>
      <c r="F61" s="143">
        <f>Industries!L58</f>
        <v>0.32666867107636799</v>
      </c>
      <c r="G61" s="144">
        <f>E61*F61*'Base Table 5'!ED60</f>
        <v>-2.0818075548585564E-2</v>
      </c>
      <c r="H61" s="144">
        <f t="array" ref="H61">MMULT('Price L_T'!B58:DL58,$G$5:$G$119)</f>
        <v>-7.5508642854789143E-2</v>
      </c>
      <c r="I61" s="144">
        <f>INDEX('Scenario Parameters'!$J:$J,MATCH($B61,'Scenario Parameters'!$A:$A,0))</f>
        <v>0</v>
      </c>
      <c r="J61" s="144">
        <f>INDEX('Scenario Parameters'!$K:$K,MATCH($B61,'Scenario Parameters'!$A:$A,0))</f>
        <v>0</v>
      </c>
      <c r="K61" s="143">
        <f>INDEX('Scenario Parameters'!$L:$L,MATCH($B61,'Scenario Parameters'!$A:$A,0))</f>
        <v>0</v>
      </c>
      <c r="L61" s="146">
        <f>'Base Table 5'!DQ60</f>
        <v>27.106000000000002</v>
      </c>
      <c r="M61" s="146">
        <f>'Base Table 5'!DR60</f>
        <v>72.391099999999994</v>
      </c>
      <c r="N61" s="146">
        <f>'Base Table 5'!DS60</f>
        <v>1931.1985999999999</v>
      </c>
      <c r="O61" s="146">
        <f>'Base Table 5'!DT60</f>
        <v>7.6771000000000003</v>
      </c>
      <c r="P61" s="146">
        <f>'Base Table 5'!DU60</f>
        <v>45.664299999999997</v>
      </c>
      <c r="Q61" s="146">
        <f>'Base Table 5'!DV60</f>
        <v>32.121499999999997</v>
      </c>
      <c r="R61" s="146">
        <f>'Base Table 5'!DW60</f>
        <v>90.381399999999999</v>
      </c>
      <c r="S61" s="147">
        <f t="shared" si="16"/>
        <v>2206.5400000000004</v>
      </c>
      <c r="T61" s="146">
        <f ca="1">L61*(1+K61)*(1+H61)*(1/(1+(H61*I61)))*('Income Distribution'!$C$50/(1+EXP(-J61*'Income Distribution'!$C$50/('Income Distribution'!$C$50-1)*('Scenario Parameters'!$C$57)+LN('Income Distribution'!$C$50-1))))</f>
        <v>25.059262726778087</v>
      </c>
      <c r="U61" s="146">
        <f ca="1">M61*(1+K61)*(1+H61)*(1+'Scenario Parameters'!$C$62)</f>
        <v>103.96009119365675</v>
      </c>
      <c r="V61" s="146">
        <f>N61*(1+$K61)*(1+$H61)*(1+'Scenario Parameters'!$C$63)</f>
        <v>2017.8379752668968</v>
      </c>
      <c r="W61" s="146">
        <f>O61*(1+$K61)*(1+$H61)*(1+'Scenario Parameters'!$C$63)</f>
        <v>8.0215177868922929</v>
      </c>
      <c r="X61" s="146">
        <f>P61*(1+$K61)*(1+$H61)*(1+'Scenario Parameters'!$C$63)</f>
        <v>47.712937785880825</v>
      </c>
      <c r="Y61" s="146">
        <f t="shared" si="14"/>
        <v>32.121499999999997</v>
      </c>
      <c r="Z61" s="146">
        <f t="shared" si="17"/>
        <v>83.556823146684167</v>
      </c>
      <c r="AA61" s="147">
        <f t="shared" ca="1" si="18"/>
        <v>2318.2701079067892</v>
      </c>
      <c r="AB61" s="147">
        <f t="shared" ca="1" si="19"/>
        <v>2507.6168532992092</v>
      </c>
      <c r="AC61" s="146">
        <f>'Base Table 5'!DY60</f>
        <v>6715.9995000000035</v>
      </c>
      <c r="AD61" s="146">
        <f t="array" aca="1" ref="AD61" ca="1">MMULT('Leontief L'!$B58:$DL58,'Projection Engine'!$AA$5:$AA$119)</f>
        <v>6811.7122373688762</v>
      </c>
      <c r="AE61" s="146">
        <f t="array" aca="1" ref="AE61" ca="1">MMULT('Leontief L'!$B58:$DL58,$AB$5:$AB$119)</f>
        <v>7439.3278223767666</v>
      </c>
      <c r="AF61" s="143">
        <f t="shared" ca="1" si="20"/>
        <v>1.4251450937253995E-2</v>
      </c>
      <c r="AG61" s="143">
        <f t="shared" ca="1" si="21"/>
        <v>0.10770225971231273</v>
      </c>
      <c r="AH61" s="143">
        <f>INDEX('Scenario Parameters'!$C:$C,MATCH($B61,'Scenario Parameters'!$A:$A,0))</f>
        <v>0.25</v>
      </c>
      <c r="AI61" s="143">
        <f t="shared" ca="1" si="22"/>
        <v>-0.16922330521576545</v>
      </c>
      <c r="AJ61" s="143">
        <f>INDEX('Scenario Parameters'!$H:$H,MATCH($B61,'Scenario Parameters'!$A:$A,0))*-E61</f>
        <v>7.5841922727862054E-2</v>
      </c>
      <c r="AK61" s="146">
        <f>INDEX('Base Table 5'!$124:$124,1,$A61+4)</f>
        <v>1153</v>
      </c>
      <c r="AL61" s="146">
        <f t="shared" ca="1" si="23"/>
        <v>1030.5334093653171</v>
      </c>
      <c r="AM61" s="146">
        <f>INDEX('Base Table 5'!$125:$125,1,$A61+4)</f>
        <v>510</v>
      </c>
      <c r="AN61" s="146">
        <f ca="1">(AC61-INDEX('Base Table 5'!$122:$122,1,$A61+4))*(1+AF61)-AL61-AP61-AR61-AS61*(1+AF61)-AU61</f>
        <v>1100.1874112891248</v>
      </c>
      <c r="AO61" s="146">
        <f>INDEX('Base Table 5'!$126:$126,1,$A61+4)</f>
        <v>11.498900000000001</v>
      </c>
      <c r="AP61" s="146">
        <f t="shared" ca="1" si="24"/>
        <v>11.662776009182391</v>
      </c>
      <c r="AQ61" s="146">
        <f>INDEX('Base Table 5'!$127:$127,1,$A61+4)</f>
        <v>49</v>
      </c>
      <c r="AR61" s="146">
        <f t="shared" ca="1" si="25"/>
        <v>49.698321095925444</v>
      </c>
      <c r="AS61" s="146">
        <f>INDEX('Base Table 5'!$128:$128,1,$A61+4)</f>
        <v>0</v>
      </c>
      <c r="AT61" s="146">
        <f>INDEX('Base Table 5'!$129:$129,1,$A61+4)</f>
        <v>1200.4794999999999</v>
      </c>
      <c r="AU61" s="146">
        <f ca="1">AT61*(1+AF61)*(1+H61)*'Scenario Parameters'!$C$67</f>
        <v>773.56711267436242</v>
      </c>
      <c r="AV61" s="146">
        <f t="shared" si="26"/>
        <v>2923.9784</v>
      </c>
      <c r="AW61" s="146">
        <f t="shared" ca="1" si="27"/>
        <v>2965.6490304339122</v>
      </c>
      <c r="AX61" s="143">
        <f>E61*'Base Table 5'!ED60</f>
        <v>-6.3728411665527465E-2</v>
      </c>
      <c r="AY61" s="143">
        <f t="array" ref="AY61">MMULT('Price L_T'!B58:DL58,$AX$5:$AX$119)</f>
        <v>-0.22161464097987146</v>
      </c>
      <c r="AZ61" s="143">
        <f t="shared" si="28"/>
        <v>0.92449135714521091</v>
      </c>
      <c r="BA61" s="146">
        <f t="shared" si="29"/>
        <v>489.0015699077257</v>
      </c>
      <c r="BB61" s="146">
        <f ca="1">L61*(1+H61)*(1/(1+(H61*I61)))*(1+'Scenario Parameters'!$C$57*J61)</f>
        <v>25.059262726778087</v>
      </c>
      <c r="BC61" s="146">
        <f t="shared" si="15"/>
        <v>0</v>
      </c>
    </row>
    <row r="62" spans="1:55" x14ac:dyDescent="0.4">
      <c r="A62" s="149">
        <v>58</v>
      </c>
      <c r="B62" s="149">
        <f>INDEX(Industries!$D:$D,MATCH($A62,Industries!$A:$A,0))</f>
        <v>10</v>
      </c>
      <c r="C62" s="163" t="str">
        <f>Industries!N59</f>
        <v>C</v>
      </c>
      <c r="D62" s="149" t="str">
        <f>Industries!C59</f>
        <v>Aircraft manufacturing</v>
      </c>
      <c r="E62" s="150">
        <f>-Industries!K59</f>
        <v>-0.25</v>
      </c>
      <c r="F62" s="150">
        <f>Industries!L59</f>
        <v>0.30966697502312673</v>
      </c>
      <c r="G62" s="151">
        <f>E62*F62*'Base Table 5'!ED61</f>
        <v>-2.6185246582711839E-2</v>
      </c>
      <c r="H62" s="151">
        <f t="array" ref="H62">MMULT('Price L_T'!B59:DL59,$G$5:$G$119)</f>
        <v>-7.8773146258854593E-2</v>
      </c>
      <c r="I62" s="151">
        <f>INDEX('Scenario Parameters'!$J:$J,MATCH($B62,'Scenario Parameters'!$A:$A,0))</f>
        <v>0</v>
      </c>
      <c r="J62" s="151">
        <f>INDEX('Scenario Parameters'!$K:$K,MATCH($B62,'Scenario Parameters'!$A:$A,0))</f>
        <v>0</v>
      </c>
      <c r="K62" s="150">
        <f>INDEX('Scenario Parameters'!$L:$L,MATCH($B62,'Scenario Parameters'!$A:$A,0))</f>
        <v>0</v>
      </c>
      <c r="L62" s="152">
        <f>'Base Table 5'!DQ61</f>
        <v>150.1018</v>
      </c>
      <c r="M62" s="152">
        <f>'Base Table 5'!DR61</f>
        <v>77.335400000000007</v>
      </c>
      <c r="N62" s="152">
        <f>'Base Table 5'!DS61</f>
        <v>726.0521</v>
      </c>
      <c r="O62" s="152">
        <f>'Base Table 5'!DT61</f>
        <v>2.5163000000000002</v>
      </c>
      <c r="P62" s="152">
        <f>'Base Table 5'!DU61</f>
        <v>628.61019999999996</v>
      </c>
      <c r="Q62" s="152">
        <f>'Base Table 5'!DV61</f>
        <v>16.3871</v>
      </c>
      <c r="R62" s="152">
        <f>'Base Table 5'!DW61</f>
        <v>1033.0234</v>
      </c>
      <c r="S62" s="153">
        <f t="shared" si="16"/>
        <v>2634.0263</v>
      </c>
      <c r="T62" s="152">
        <f ca="1">L62*(1+K62)*(1+H62)*(1/(1+(H62*I62)))*('Income Distribution'!$C$50/(1+EXP(-J62*'Income Distribution'!$C$50/('Income Distribution'!$C$50-1)*('Scenario Parameters'!$C$57)+LN('Income Distribution'!$C$50-1))))</f>
        <v>138.27780895488266</v>
      </c>
      <c r="U62" s="152">
        <f ca="1">M62*(1+K62)*(1+H62)*(1+'Scenario Parameters'!$C$62)</f>
        <v>110.66837826042084</v>
      </c>
      <c r="V62" s="152">
        <f>N62*(1+$K62)*(1+$H62)*(1+'Scenario Parameters'!$C$63)</f>
        <v>755.94617314888171</v>
      </c>
      <c r="W62" s="152">
        <f>O62*(1+$K62)*(1+$H62)*(1+'Scenario Parameters'!$C$63)</f>
        <v>2.619904763713969</v>
      </c>
      <c r="X62" s="152">
        <f>P62*(1+$K62)*(1+$H62)*(1+'Scenario Parameters'!$C$63)</f>
        <v>654.49225350681183</v>
      </c>
      <c r="Y62" s="152">
        <f t="shared" si="14"/>
        <v>16.3871</v>
      </c>
      <c r="Z62" s="152">
        <f t="shared" si="17"/>
        <v>951.64889662298083</v>
      </c>
      <c r="AA62" s="153">
        <f t="shared" ca="1" si="18"/>
        <v>2630.0405152576918</v>
      </c>
      <c r="AB62" s="153">
        <f t="shared" ca="1" si="19"/>
        <v>2854.932533259288</v>
      </c>
      <c r="AC62" s="152">
        <f>'Base Table 5'!DY61</f>
        <v>6593.0005000000001</v>
      </c>
      <c r="AD62" s="152">
        <f t="array" aca="1" ref="AD62" ca="1">MMULT('Leontief L'!$B59:$DL59,'Projection Engine'!$AA$5:$AA$119)</f>
        <v>7447.8489210080934</v>
      </c>
      <c r="AE62" s="152">
        <f t="array" aca="1" ref="AE62" ca="1">MMULT('Leontief L'!$B59:$DL59,$AB$5:$AB$119)</f>
        <v>8142.1059861918984</v>
      </c>
      <c r="AF62" s="150">
        <f t="shared" ca="1" si="20"/>
        <v>0.12965999638678838</v>
      </c>
      <c r="AG62" s="150">
        <f t="shared" ca="1" si="21"/>
        <v>0.23496213691958601</v>
      </c>
      <c r="AH62" s="150">
        <f>INDEX('Scenario Parameters'!$C:$C,MATCH($B62,'Scenario Parameters'!$A:$A,0))</f>
        <v>0.25</v>
      </c>
      <c r="AI62" s="150">
        <f t="shared" ca="1" si="22"/>
        <v>-7.3778397310310551E-2</v>
      </c>
      <c r="AJ62" s="150">
        <f>INDEX('Scenario Parameters'!$H:$H,MATCH($B62,'Scenario Parameters'!$A:$A,0))*-E62</f>
        <v>7.5841922727862054E-2</v>
      </c>
      <c r="AK62" s="152">
        <f>INDEX('Base Table 5'!$124:$124,1,$A62+4)</f>
        <v>1646</v>
      </c>
      <c r="AL62" s="152">
        <f t="shared" ca="1" si="23"/>
        <v>1640.1863772314609</v>
      </c>
      <c r="AM62" s="152">
        <f>INDEX('Base Table 5'!$125:$125,1,$A62+4)</f>
        <v>516</v>
      </c>
      <c r="AN62" s="152">
        <f ca="1">(AC62-INDEX('Base Table 5'!$122:$122,1,$A62+4))*(1+AF62)-AL62-AP62-AR62-AS62*(1+AF62)-AU62</f>
        <v>1461.9624927111704</v>
      </c>
      <c r="AO62" s="152">
        <f>INDEX('Base Table 5'!$126:$126,1,$A62+4)</f>
        <v>10.0588</v>
      </c>
      <c r="AP62" s="152">
        <f t="shared" ca="1" si="24"/>
        <v>11.363023971655426</v>
      </c>
      <c r="AQ62" s="152">
        <f>INDEX('Base Table 5'!$127:$127,1,$A62+4)</f>
        <v>68</v>
      </c>
      <c r="AR62" s="152">
        <f t="shared" ca="1" si="25"/>
        <v>76.81687975430161</v>
      </c>
      <c r="AS62" s="152">
        <f>INDEX('Base Table 5'!$128:$128,1,$A62+4)</f>
        <v>0</v>
      </c>
      <c r="AT62" s="152">
        <f>INDEX('Base Table 5'!$129:$129,1,$A62+4)</f>
        <v>1591.8918000000001</v>
      </c>
      <c r="AU62" s="152">
        <f ca="1">AT62*(1+AF62)*(1+H62)*'Scenario Parameters'!$C$67</f>
        <v>1138.4727532138681</v>
      </c>
      <c r="AV62" s="152">
        <f t="shared" si="26"/>
        <v>3831.9506000000001</v>
      </c>
      <c r="AW62" s="152">
        <f t="shared" ca="1" si="27"/>
        <v>4328.8015268824565</v>
      </c>
      <c r="AX62" s="150">
        <f>E62*'Base Table 5'!ED61</f>
        <v>-8.4559377314149364E-2</v>
      </c>
      <c r="AY62" s="150">
        <f t="array" ref="AY62">MMULT('Price L_T'!B59:DL59,$AX$5:$AX$119)</f>
        <v>-0.23895427635710206</v>
      </c>
      <c r="AZ62" s="150">
        <f t="shared" si="28"/>
        <v>0.92122685374114543</v>
      </c>
      <c r="BA62" s="152">
        <f t="shared" si="29"/>
        <v>629.41184842207508</v>
      </c>
      <c r="BB62" s="152">
        <f ca="1">L62*(1+H62)*(1/(1+(H62*I62)))*(1+'Scenario Parameters'!$C$57*J62)</f>
        <v>138.27780895488266</v>
      </c>
      <c r="BC62" s="152">
        <f t="shared" si="15"/>
        <v>0</v>
      </c>
    </row>
    <row r="63" spans="1:55" x14ac:dyDescent="0.4">
      <c r="A63" s="142">
        <v>59</v>
      </c>
      <c r="B63" s="142">
        <f>INDEX(Industries!$D:$D,MATCH($A63,Industries!$A:$A,0))</f>
        <v>10</v>
      </c>
      <c r="C63" s="162" t="str">
        <f>Industries!N60</f>
        <v>C</v>
      </c>
      <c r="D63" s="142" t="str">
        <f>Industries!C60</f>
        <v>Professional, scientific, computer and electronic equipment manufacturing</v>
      </c>
      <c r="E63" s="143">
        <f>-Industries!K60</f>
        <v>-0.25</v>
      </c>
      <c r="F63" s="143">
        <f>Industries!L60</f>
        <v>0.38627976190476188</v>
      </c>
      <c r="G63" s="144">
        <f>E63*F63*'Base Table 5'!ED62</f>
        <v>-5.5064567828561208E-2</v>
      </c>
      <c r="H63" s="144">
        <f t="array" ref="H63">MMULT('Price L_T'!B60:DL60,$G$5:$G$119)</f>
        <v>-8.373498218287076E-2</v>
      </c>
      <c r="I63" s="144">
        <f>INDEX('Scenario Parameters'!$J:$J,MATCH($B63,'Scenario Parameters'!$A:$A,0))</f>
        <v>0</v>
      </c>
      <c r="J63" s="144">
        <f>INDEX('Scenario Parameters'!$K:$K,MATCH($B63,'Scenario Parameters'!$A:$A,0))</f>
        <v>0</v>
      </c>
      <c r="K63" s="143">
        <f>INDEX('Scenario Parameters'!$L:$L,MATCH($B63,'Scenario Parameters'!$A:$A,0))</f>
        <v>0</v>
      </c>
      <c r="L63" s="146">
        <f>'Base Table 5'!DQ62</f>
        <v>1664.893</v>
      </c>
      <c r="M63" s="146">
        <f>'Base Table 5'!DR62</f>
        <v>117.1422</v>
      </c>
      <c r="N63" s="146">
        <f>'Base Table 5'!DS62</f>
        <v>1522.4817</v>
      </c>
      <c r="O63" s="146">
        <f>'Base Table 5'!DT62</f>
        <v>54.488900000000001</v>
      </c>
      <c r="P63" s="146">
        <f>'Base Table 5'!DU62</f>
        <v>417.05779999999999</v>
      </c>
      <c r="Q63" s="146">
        <f>'Base Table 5'!DV62</f>
        <v>56.001199999999997</v>
      </c>
      <c r="R63" s="146">
        <f>'Base Table 5'!DW62</f>
        <v>5527.7599</v>
      </c>
      <c r="S63" s="147">
        <f t="shared" si="16"/>
        <v>9359.824700000001</v>
      </c>
      <c r="T63" s="146">
        <f ca="1">L63*(1+K63)*(1+H63)*(1/(1+(H63*I63)))*('Income Distribution'!$C$50/(1+EXP(-J63*'Income Distribution'!$C$50/('Income Distribution'!$C$50-1)*('Scenario Parameters'!$C$57)+LN('Income Distribution'!$C$50-1))))</f>
        <v>1525.4832143086137</v>
      </c>
      <c r="U63" s="146">
        <f ca="1">M63*(1+K63)*(1+H63)*(1+'Scenario Parameters'!$C$62)</f>
        <v>166.72975134894025</v>
      </c>
      <c r="V63" s="146">
        <f>N63*(1+$K63)*(1+$H63)*(1+'Scenario Parameters'!$C$63)</f>
        <v>1576.6296327821797</v>
      </c>
      <c r="W63" s="146">
        <f>O63*(1+$K63)*(1+$H63)*(1+'Scenario Parameters'!$C$63)</f>
        <v>56.426828905532929</v>
      </c>
      <c r="X63" s="146">
        <f>P63*(1+$K63)*(1+$H63)*(1+'Scenario Parameters'!$C$63)</f>
        <v>431.8906992858723</v>
      </c>
      <c r="Y63" s="146">
        <f t="shared" si="14"/>
        <v>56.001199999999997</v>
      </c>
      <c r="Z63" s="146">
        <f t="shared" si="17"/>
        <v>5064.8930232623125</v>
      </c>
      <c r="AA63" s="147">
        <f t="shared" ca="1" si="18"/>
        <v>8878.0543498934512</v>
      </c>
      <c r="AB63" s="147">
        <f t="shared" ca="1" si="19"/>
        <v>9689.395728589694</v>
      </c>
      <c r="AC63" s="146">
        <f>'Base Table 5'!DY62</f>
        <v>15048.999900000003</v>
      </c>
      <c r="AD63" s="146">
        <f t="array" aca="1" ref="AD63" ca="1">MMULT('Leontief L'!$B60:$DL60,'Projection Engine'!$AA$5:$AA$119)</f>
        <v>14583.698579561167</v>
      </c>
      <c r="AE63" s="146">
        <f t="array" aca="1" ref="AE63" ca="1">MMULT('Leontief L'!$B60:$DL60,$AB$5:$AB$119)</f>
        <v>16027.707628220462</v>
      </c>
      <c r="AF63" s="143">
        <f t="shared" ca="1" si="20"/>
        <v>-3.091908588814829E-2</v>
      </c>
      <c r="AG63" s="143">
        <f t="shared" ca="1" si="21"/>
        <v>6.5034735512255359E-2</v>
      </c>
      <c r="AH63" s="143">
        <f>INDEX('Scenario Parameters'!$C:$C,MATCH($B63,'Scenario Parameters'!$A:$A,0))</f>
        <v>0.25</v>
      </c>
      <c r="AI63" s="143">
        <f t="shared" ca="1" si="22"/>
        <v>-0.20122394836580848</v>
      </c>
      <c r="AJ63" s="143">
        <f>INDEX('Scenario Parameters'!$H:$H,MATCH($B63,'Scenario Parameters'!$A:$A,0))*-E63</f>
        <v>7.5841922727862054E-2</v>
      </c>
      <c r="AK63" s="146">
        <f>INDEX('Base Table 5'!$124:$124,1,$A63+4)</f>
        <v>3821</v>
      </c>
      <c r="AL63" s="146">
        <f t="shared" ca="1" si="23"/>
        <v>3283.6021922601758</v>
      </c>
      <c r="AM63" s="146">
        <f>INDEX('Base Table 5'!$125:$125,1,$A63+4)</f>
        <v>4579</v>
      </c>
      <c r="AN63" s="146">
        <f ca="1">(AC63-INDEX('Base Table 5'!$122:$122,1,$A63+4))*(1+AF63)-AL63-AP63-AR63-AS63*(1+AF63)-AU63</f>
        <v>5954.933646905145</v>
      </c>
      <c r="AO63" s="146">
        <f>INDEX('Base Table 5'!$126:$126,1,$A63+4)</f>
        <v>11.3849</v>
      </c>
      <c r="AP63" s="146">
        <f t="shared" ca="1" si="24"/>
        <v>11.032889299072021</v>
      </c>
      <c r="AQ63" s="146">
        <f>INDEX('Base Table 5'!$127:$127,1,$A63+4)</f>
        <v>181</v>
      </c>
      <c r="AR63" s="146">
        <f t="shared" ca="1" si="25"/>
        <v>175.40364545424515</v>
      </c>
      <c r="AS63" s="146">
        <f>INDEX('Base Table 5'!$128:$128,1,$A63+4)</f>
        <v>0</v>
      </c>
      <c r="AT63" s="146">
        <f>INDEX('Base Table 5'!$129:$129,1,$A63+4)</f>
        <v>3060.268</v>
      </c>
      <c r="AU63" s="146">
        <f ca="1">AT63*(1+AF63)*(1+H63)*'Scenario Parameters'!$C$67</f>
        <v>1867.3914409662366</v>
      </c>
      <c r="AV63" s="146">
        <f t="shared" si="26"/>
        <v>11652.652899999999</v>
      </c>
      <c r="AW63" s="146">
        <f t="shared" ca="1" si="27"/>
        <v>11292.363814884877</v>
      </c>
      <c r="AX63" s="143">
        <f>E63*'Base Table 5'!ED62</f>
        <v>-0.14255100385543237</v>
      </c>
      <c r="AY63" s="143">
        <f t="array" ref="AY63">MMULT('Price L_T'!B60:DL60,$AX$5:$AX$119)</f>
        <v>-0.22469519043845487</v>
      </c>
      <c r="AZ63" s="143">
        <f t="shared" si="28"/>
        <v>0.91626501781712921</v>
      </c>
      <c r="BA63" s="146">
        <f t="shared" si="29"/>
        <v>2103.1075934370538</v>
      </c>
      <c r="BB63" s="146">
        <f ca="1">L63*(1+H63)*(1/(1+(H63*I63)))*(1+'Scenario Parameters'!$C$57*J63)</f>
        <v>1525.4832143086137</v>
      </c>
      <c r="BC63" s="146">
        <f t="shared" si="15"/>
        <v>0</v>
      </c>
    </row>
    <row r="64" spans="1:55" x14ac:dyDescent="0.4">
      <c r="A64" s="149">
        <v>60</v>
      </c>
      <c r="B64" s="149">
        <f>INDEX(Industries!$D:$D,MATCH($A64,Industries!$A:$A,0))</f>
        <v>10</v>
      </c>
      <c r="C64" s="163" t="str">
        <f>Industries!N61</f>
        <v>C</v>
      </c>
      <c r="D64" s="149" t="str">
        <f>Industries!C61</f>
        <v>Electrical equipment manufacturing</v>
      </c>
      <c r="E64" s="150">
        <f>-Industries!K61</f>
        <v>-0.25</v>
      </c>
      <c r="F64" s="150">
        <f>Industries!L61</f>
        <v>0.34923954372623578</v>
      </c>
      <c r="G64" s="151">
        <f>E64*F64*'Base Table 5'!ED63</f>
        <v>-3.3479638823659244E-2</v>
      </c>
      <c r="H64" s="151">
        <f t="array" ref="H64">MMULT('Price L_T'!B61:DL61,$G$5:$G$119)</f>
        <v>-8.4319975714143736E-2</v>
      </c>
      <c r="I64" s="151">
        <f>INDEX('Scenario Parameters'!$J:$J,MATCH($B64,'Scenario Parameters'!$A:$A,0))</f>
        <v>0</v>
      </c>
      <c r="J64" s="151">
        <f>INDEX('Scenario Parameters'!$K:$K,MATCH($B64,'Scenario Parameters'!$A:$A,0))</f>
        <v>0</v>
      </c>
      <c r="K64" s="150">
        <f>INDEX('Scenario Parameters'!$L:$L,MATCH($B64,'Scenario Parameters'!$A:$A,0))</f>
        <v>0</v>
      </c>
      <c r="L64" s="152">
        <f>'Base Table 5'!DQ63</f>
        <v>459.3879</v>
      </c>
      <c r="M64" s="152">
        <f>'Base Table 5'!DR63</f>
        <v>37.023200000000003</v>
      </c>
      <c r="N64" s="152">
        <f>'Base Table 5'!DS63</f>
        <v>1626.3367000000001</v>
      </c>
      <c r="O64" s="152">
        <f>'Base Table 5'!DT63</f>
        <v>24.394400000000001</v>
      </c>
      <c r="P64" s="152">
        <f>'Base Table 5'!DU63</f>
        <v>106.1741</v>
      </c>
      <c r="Q64" s="152">
        <f>'Base Table 5'!DV63</f>
        <v>51.447000000000003</v>
      </c>
      <c r="R64" s="152">
        <f>'Base Table 5'!DW63</f>
        <v>1257.252</v>
      </c>
      <c r="S64" s="153">
        <f t="shared" si="16"/>
        <v>3562.0153000000005</v>
      </c>
      <c r="T64" s="152">
        <f ca="1">L64*(1+K64)*(1+H64)*(1/(1+(H64*I64)))*('Income Distribution'!$C$50/(1+EXP(-J64*'Income Distribution'!$C$50/('Income Distribution'!$C$50-1)*('Scenario Parameters'!$C$57)+LN('Income Distribution'!$C$50-1))))</f>
        <v>420.65232342862851</v>
      </c>
      <c r="U64" s="152">
        <f ca="1">M64*(1+K64)*(1+H64)*(1+'Scenario Parameters'!$C$62)</f>
        <v>52.661874492245332</v>
      </c>
      <c r="V64" s="152">
        <f>N64*(1+$K64)*(1+$H64)*(1+'Scenario Parameters'!$C$63)</f>
        <v>1683.1030240549949</v>
      </c>
      <c r="W64" s="152">
        <f>O64*(1+$K64)*(1+$H64)*(1+'Scenario Parameters'!$C$63)</f>
        <v>25.245872155505786</v>
      </c>
      <c r="X64" s="152">
        <f>P64*(1+$K64)*(1+$H64)*(1+'Scenario Parameters'!$C$63)</f>
        <v>109.88004438829759</v>
      </c>
      <c r="Y64" s="152">
        <f t="shared" si="14"/>
        <v>51.447000000000003</v>
      </c>
      <c r="Z64" s="152">
        <f t="shared" si="17"/>
        <v>1151.2405418934413</v>
      </c>
      <c r="AA64" s="153">
        <f t="shared" ca="1" si="18"/>
        <v>3494.2306804131135</v>
      </c>
      <c r="AB64" s="153">
        <f t="shared" ca="1" si="19"/>
        <v>3815.9953124873318</v>
      </c>
      <c r="AC64" s="152">
        <f>'Base Table 5'!DY63</f>
        <v>7109</v>
      </c>
      <c r="AD64" s="152">
        <f t="array" aca="1" ref="AD64" ca="1">MMULT('Leontief L'!$B61:$DL61,'Projection Engine'!$AA$5:$AA$119)</f>
        <v>7433.2485220557364</v>
      </c>
      <c r="AE64" s="152">
        <f t="array" aca="1" ref="AE64" ca="1">MMULT('Leontief L'!$B61:$DL61,$AB$5:$AB$119)</f>
        <v>8174.9167519484663</v>
      </c>
      <c r="AF64" s="150">
        <f t="shared" ca="1" si="20"/>
        <v>4.561098917649975E-2</v>
      </c>
      <c r="AG64" s="150">
        <f t="shared" ca="1" si="21"/>
        <v>0.14993905640012195</v>
      </c>
      <c r="AH64" s="150">
        <f>INDEX('Scenario Parameters'!$C:$C,MATCH($B64,'Scenario Parameters'!$A:$A,0))</f>
        <v>0.25</v>
      </c>
      <c r="AI64" s="150">
        <f t="shared" ca="1" si="22"/>
        <v>-0.13754570769990848</v>
      </c>
      <c r="AJ64" s="150">
        <f>INDEX('Scenario Parameters'!$H:$H,MATCH($B64,'Scenario Parameters'!$A:$A,0))*-E64</f>
        <v>7.5841922727862054E-2</v>
      </c>
      <c r="AK64" s="152">
        <f>INDEX('Base Table 5'!$124:$124,1,$A64+4)</f>
        <v>1586</v>
      </c>
      <c r="AL64" s="152">
        <f t="shared" ca="1" si="23"/>
        <v>1471.5930717715426</v>
      </c>
      <c r="AM64" s="152">
        <f>INDEX('Base Table 5'!$125:$125,1,$A64+4)</f>
        <v>1044</v>
      </c>
      <c r="AN64" s="152">
        <f ca="1">(AC64-INDEX('Base Table 5'!$122:$122,1,$A64+4))*(1+AF64)-AL64-AP64-AR64-AS64*(1+AF64)-AU64</f>
        <v>1856.4997978312572</v>
      </c>
      <c r="AO64" s="152">
        <f>INDEX('Base Table 5'!$126:$126,1,$A64+4)</f>
        <v>11.624000000000001</v>
      </c>
      <c r="AP64" s="152">
        <f t="shared" ca="1" si="24"/>
        <v>12.154182138187634</v>
      </c>
      <c r="AQ64" s="152">
        <f>INDEX('Base Table 5'!$127:$127,1,$A64+4)</f>
        <v>96</v>
      </c>
      <c r="AR64" s="152">
        <f t="shared" ca="1" si="25"/>
        <v>100.37865496094398</v>
      </c>
      <c r="AS64" s="152">
        <f>INDEX('Base Table 5'!$128:$128,1,$A64+4)</f>
        <v>0</v>
      </c>
      <c r="AT64" s="152">
        <f>INDEX('Base Table 5'!$129:$129,1,$A64+4)</f>
        <v>1491.4357</v>
      </c>
      <c r="AU64" s="152">
        <f ca="1">AT64*(1+AF64)*(1+H64)*'Scenario Parameters'!$C$67</f>
        <v>981.32569406285302</v>
      </c>
      <c r="AV64" s="152">
        <f t="shared" si="26"/>
        <v>4229.0596999999998</v>
      </c>
      <c r="AW64" s="152">
        <f t="shared" ca="1" si="27"/>
        <v>4421.951400764784</v>
      </c>
      <c r="AX64" s="150">
        <f>E64*'Base Table 5'!ED63</f>
        <v>-9.5864398591424926E-2</v>
      </c>
      <c r="AY64" s="150">
        <f t="array" ref="AY64">MMULT('Price L_T'!B61:DL61,$AX$5:$AX$119)</f>
        <v>-0.24498726585810712</v>
      </c>
      <c r="AZ64" s="150">
        <f t="shared" si="28"/>
        <v>0.91568002428585626</v>
      </c>
      <c r="BA64" s="152">
        <f t="shared" si="29"/>
        <v>872.64838929174527</v>
      </c>
      <c r="BB64" s="152">
        <f ca="1">L64*(1+H64)*(1/(1+(H64*I64)))*(1+'Scenario Parameters'!$C$57*J64)</f>
        <v>420.65232342862851</v>
      </c>
      <c r="BC64" s="152">
        <f t="shared" si="15"/>
        <v>0</v>
      </c>
    </row>
    <row r="65" spans="1:55" x14ac:dyDescent="0.4">
      <c r="A65" s="142">
        <v>61</v>
      </c>
      <c r="B65" s="142">
        <f>INDEX(Industries!$D:$D,MATCH($A65,Industries!$A:$A,0))</f>
        <v>10</v>
      </c>
      <c r="C65" s="162" t="str">
        <f>Industries!N62</f>
        <v>C</v>
      </c>
      <c r="D65" s="142" t="str">
        <f>Industries!C62</f>
        <v>Domestic appliance manufacturing</v>
      </c>
      <c r="E65" s="143">
        <f>-Industries!K62</f>
        <v>-0.25</v>
      </c>
      <c r="F65" s="143">
        <f>Industries!L62</f>
        <v>0.36426014319809069</v>
      </c>
      <c r="G65" s="144">
        <f>E65*F65*'Base Table 5'!ED64</f>
        <v>-4.1067604915610137E-2</v>
      </c>
      <c r="H65" s="144">
        <f t="array" ref="H65">MMULT('Price L_T'!B62:DL62,$G$5:$G$119)</f>
        <v>-8.1681366868853578E-2</v>
      </c>
      <c r="I65" s="144">
        <f>INDEX('Scenario Parameters'!$J:$J,MATCH($B65,'Scenario Parameters'!$A:$A,0))</f>
        <v>0</v>
      </c>
      <c r="J65" s="144">
        <f>INDEX('Scenario Parameters'!$K:$K,MATCH($B65,'Scenario Parameters'!$A:$A,0))</f>
        <v>0</v>
      </c>
      <c r="K65" s="143">
        <f>INDEX('Scenario Parameters'!$L:$L,MATCH($B65,'Scenario Parameters'!$A:$A,0))</f>
        <v>0</v>
      </c>
      <c r="L65" s="146">
        <f>'Base Table 5'!DQ64</f>
        <v>349.11619999999999</v>
      </c>
      <c r="M65" s="146">
        <f>'Base Table 5'!DR64</f>
        <v>0.53</v>
      </c>
      <c r="N65" s="146">
        <f>'Base Table 5'!DS64</f>
        <v>256.04660000000001</v>
      </c>
      <c r="O65" s="146">
        <f>'Base Table 5'!DT64</f>
        <v>19.508199999999999</v>
      </c>
      <c r="P65" s="146">
        <f>'Base Table 5'!DU64</f>
        <v>37.507399999999997</v>
      </c>
      <c r="Q65" s="146">
        <f>'Base Table 5'!DV64</f>
        <v>13.492900000000001</v>
      </c>
      <c r="R65" s="146">
        <f>'Base Table 5'!DW64</f>
        <v>529.89790000000005</v>
      </c>
      <c r="S65" s="147">
        <f t="shared" si="16"/>
        <v>1206.0992000000001</v>
      </c>
      <c r="T65" s="146">
        <f ca="1">L65*(1+K65)*(1+H65)*(1/(1+(H65*I65)))*('Income Distribution'!$C$50/(1+EXP(-J65*'Income Distribution'!$C$50/('Income Distribution'!$C$50-1)*('Scenario Parameters'!$C$57)+LN('Income Distribution'!$C$50-1))))</f>
        <v>320.59991158793991</v>
      </c>
      <c r="U65" s="146">
        <f ca="1">M65*(1+K65)*(1+H65)*(1+'Scenario Parameters'!$C$62)</f>
        <v>0.7560454194917724</v>
      </c>
      <c r="V65" s="146">
        <f>N65*(1+$K65)*(1+$H65)*(1+'Scenario Parameters'!$C$63)</f>
        <v>265.74732860828919</v>
      </c>
      <c r="W65" s="146">
        <f>O65*(1+$K65)*(1+$H65)*(1+'Scenario Parameters'!$C$63)</f>
        <v>20.247298874330795</v>
      </c>
      <c r="X65" s="146">
        <f>P65*(1+$K65)*(1+$H65)*(1+'Scenario Parameters'!$C$63)</f>
        <v>38.928426907611922</v>
      </c>
      <c r="Y65" s="146">
        <f t="shared" si="14"/>
        <v>13.492900000000001</v>
      </c>
      <c r="Z65" s="146">
        <f t="shared" si="17"/>
        <v>486.6151152270649</v>
      </c>
      <c r="AA65" s="147">
        <f t="shared" ca="1" si="18"/>
        <v>1146.3870266247284</v>
      </c>
      <c r="AB65" s="147">
        <f t="shared" ca="1" si="19"/>
        <v>1248.3543132691846</v>
      </c>
      <c r="AC65" s="146">
        <f>'Base Table 5'!DY64</f>
        <v>1907.0002000000004</v>
      </c>
      <c r="AD65" s="146">
        <f t="array" aca="1" ref="AD65" ca="1">MMULT('Leontief L'!$B62:$DL62,'Projection Engine'!$AA$5:$AA$119)</f>
        <v>1935.7111838694275</v>
      </c>
      <c r="AE65" s="146">
        <f t="array" aca="1" ref="AE65" ca="1">MMULT('Leontief L'!$B62:$DL62,$AB$5:$AB$119)</f>
        <v>2122.0573279608489</v>
      </c>
      <c r="AF65" s="143">
        <f t="shared" ca="1" si="20"/>
        <v>1.505557465039975E-2</v>
      </c>
      <c r="AG65" s="143">
        <f t="shared" ca="1" si="21"/>
        <v>0.11277247268293333</v>
      </c>
      <c r="AH65" s="143">
        <f>INDEX('Scenario Parameters'!$C:$C,MATCH($B65,'Scenario Parameters'!$A:$A,0))</f>
        <v>0.25</v>
      </c>
      <c r="AI65" s="143">
        <f t="shared" ca="1" si="22"/>
        <v>-0.1654206454878</v>
      </c>
      <c r="AJ65" s="143">
        <f>INDEX('Scenario Parameters'!$H:$H,MATCH($B65,'Scenario Parameters'!$A:$A,0))*-E65</f>
        <v>7.5841922727862054E-2</v>
      </c>
      <c r="AK65" s="146">
        <f>INDEX('Base Table 5'!$124:$124,1,$A65+4)</f>
        <v>455</v>
      </c>
      <c r="AL65" s="146">
        <f t="shared" ca="1" si="23"/>
        <v>408.53333312945938</v>
      </c>
      <c r="AM65" s="146">
        <f>INDEX('Base Table 5'!$125:$125,1,$A65+4)</f>
        <v>383</v>
      </c>
      <c r="AN65" s="146">
        <f ca="1">(AC65-INDEX('Base Table 5'!$122:$122,1,$A65+4))*(1+AF65)-AL65-AP65-AR65-AS65*(1+AF65)-AU65</f>
        <v>572.56917313327176</v>
      </c>
      <c r="AO65" s="146">
        <f>INDEX('Base Table 5'!$126:$126,1,$A65+4)</f>
        <v>3.5688</v>
      </c>
      <c r="AP65" s="146">
        <f t="shared" ca="1" si="24"/>
        <v>3.6225303348123465</v>
      </c>
      <c r="AQ65" s="146">
        <f>INDEX('Base Table 5'!$127:$127,1,$A65+4)</f>
        <v>22</v>
      </c>
      <c r="AR65" s="146">
        <f t="shared" ca="1" si="25"/>
        <v>22.331222642308795</v>
      </c>
      <c r="AS65" s="146">
        <f>INDEX('Base Table 5'!$128:$128,1,$A65+4)</f>
        <v>0</v>
      </c>
      <c r="AT65" s="146">
        <f>INDEX('Base Table 5'!$129:$129,1,$A65+4)</f>
        <v>348.45609999999999</v>
      </c>
      <c r="AU65" s="146">
        <f ca="1">AT65*(1+AF65)*(1+H65)*'Scenario Parameters'!$C$67</f>
        <v>223.21637212029549</v>
      </c>
      <c r="AV65" s="146">
        <f t="shared" si="26"/>
        <v>1212.0248999999999</v>
      </c>
      <c r="AW65" s="146">
        <f t="shared" ca="1" si="27"/>
        <v>1230.2726313601479</v>
      </c>
      <c r="AX65" s="143">
        <f>E65*'Base Table 5'!ED64</f>
        <v>-0.11274251570608124</v>
      </c>
      <c r="AY65" s="143">
        <f t="array" ref="AY65">MMULT('Price L_T'!B62:DL62,$AX$5:$AX$119)</f>
        <v>-0.22992699724723137</v>
      </c>
      <c r="AZ65" s="143">
        <f t="shared" si="28"/>
        <v>0.91831863313114637</v>
      </c>
      <c r="BA65" s="146">
        <f t="shared" si="29"/>
        <v>277.31476743828796</v>
      </c>
      <c r="BB65" s="146">
        <f ca="1">L65*(1+H65)*(1/(1+(H65*I65)))*(1+'Scenario Parameters'!$C$57*J65)</f>
        <v>320.59991158793991</v>
      </c>
      <c r="BC65" s="146">
        <f t="shared" si="15"/>
        <v>0</v>
      </c>
    </row>
    <row r="66" spans="1:55" x14ac:dyDescent="0.4">
      <c r="A66" s="149">
        <v>62</v>
      </c>
      <c r="B66" s="149">
        <f>INDEX(Industries!$D:$D,MATCH($A66,Industries!$A:$A,0))</f>
        <v>10</v>
      </c>
      <c r="C66" s="163" t="str">
        <f>Industries!N63</f>
        <v>C</v>
      </c>
      <c r="D66" s="149" t="str">
        <f>Industries!C63</f>
        <v>Specialised and other machinery and equipment manufacturing</v>
      </c>
      <c r="E66" s="150">
        <f>-Industries!K63</f>
        <v>-0.25</v>
      </c>
      <c r="F66" s="150">
        <f>Industries!L63</f>
        <v>0.32526637214137211</v>
      </c>
      <c r="G66" s="151">
        <f>E66*F66*'Base Table 5'!ED65</f>
        <v>-3.2393191099618857E-2</v>
      </c>
      <c r="H66" s="151">
        <f t="array" ref="H66">MMULT('Price L_T'!B63:DL63,$G$5:$G$119)</f>
        <v>-8.599387463590806E-2</v>
      </c>
      <c r="I66" s="151">
        <f>INDEX('Scenario Parameters'!$J:$J,MATCH($B66,'Scenario Parameters'!$A:$A,0))</f>
        <v>0</v>
      </c>
      <c r="J66" s="151">
        <f>INDEX('Scenario Parameters'!$K:$K,MATCH($B66,'Scenario Parameters'!$A:$A,0))</f>
        <v>0</v>
      </c>
      <c r="K66" s="150">
        <f>INDEX('Scenario Parameters'!$L:$L,MATCH($B66,'Scenario Parameters'!$A:$A,0))</f>
        <v>0</v>
      </c>
      <c r="L66" s="152">
        <f>'Base Table 5'!DQ65</f>
        <v>755.48749999999995</v>
      </c>
      <c r="M66" s="152">
        <f>'Base Table 5'!DR65</f>
        <v>120.5359</v>
      </c>
      <c r="N66" s="152">
        <f>'Base Table 5'!DS65</f>
        <v>4987.6324999999997</v>
      </c>
      <c r="O66" s="152">
        <f>'Base Table 5'!DT65</f>
        <v>144.61089999999999</v>
      </c>
      <c r="P66" s="152">
        <f>'Base Table 5'!DU65</f>
        <v>365.44850000000002</v>
      </c>
      <c r="Q66" s="152">
        <f>'Base Table 5'!DV65</f>
        <v>231.05869999999999</v>
      </c>
      <c r="R66" s="152">
        <f>'Base Table 5'!DW65</f>
        <v>3503.8208</v>
      </c>
      <c r="S66" s="153">
        <f t="shared" si="16"/>
        <v>10108.594799999999</v>
      </c>
      <c r="T66" s="152">
        <f ca="1">L66*(1+K66)*(1+H66)*(1/(1+(H66*I66)))*('Income Distribution'!$C$50/(1+EXP(-J66*'Income Distribution'!$C$50/('Income Distribution'!$C$50-1)*('Scenario Parameters'!$C$57)+LN('Income Distribution'!$C$50-1))))</f>
        <v>690.52020263600446</v>
      </c>
      <c r="U66" s="152">
        <f ca="1">M66*(1+K66)*(1+H66)*(1+'Scenario Parameters'!$C$62)</f>
        <v>171.13708948689651</v>
      </c>
      <c r="V66" s="152">
        <f>N66*(1+$K66)*(1+$H66)*(1+'Scenario Parameters'!$C$63)</f>
        <v>5152.2870415934212</v>
      </c>
      <c r="W66" s="152">
        <f>O66*(1+$K66)*(1+$H66)*(1+'Scenario Parameters'!$C$63)</f>
        <v>149.38487672120229</v>
      </c>
      <c r="X66" s="152">
        <f>P66*(1+$K66)*(1+$H66)*(1+'Scenario Parameters'!$C$63)</f>
        <v>377.51289232311188</v>
      </c>
      <c r="Y66" s="152">
        <f t="shared" si="14"/>
        <v>231.05869999999999</v>
      </c>
      <c r="Z66" s="152">
        <f t="shared" si="17"/>
        <v>3202.5136733781128</v>
      </c>
      <c r="AA66" s="153">
        <f t="shared" ca="1" si="18"/>
        <v>9974.4144761387488</v>
      </c>
      <c r="AB66" s="153">
        <f t="shared" ca="1" si="19"/>
        <v>10912.852987900345</v>
      </c>
      <c r="AC66" s="152">
        <f>'Base Table 5'!DY65</f>
        <v>19987</v>
      </c>
      <c r="AD66" s="152">
        <f t="array" aca="1" ref="AD66" ca="1">MMULT('Leontief L'!$B63:$DL63,'Projection Engine'!$AA$5:$AA$119)</f>
        <v>20151.553738396469</v>
      </c>
      <c r="AE66" s="152">
        <f t="array" aca="1" ref="AE66" ca="1">MMULT('Leontief L'!$B63:$DL63,$AB$5:$AB$119)</f>
        <v>22127.924273327197</v>
      </c>
      <c r="AF66" s="150">
        <f t="shared" ca="1" si="20"/>
        <v>8.2330383947801788E-3</v>
      </c>
      <c r="AG66" s="150">
        <f t="shared" ca="1" si="21"/>
        <v>0.10711583896168486</v>
      </c>
      <c r="AH66" s="150">
        <f>INDEX('Scenario Parameters'!$C:$C,MATCH($B66,'Scenario Parameters'!$A:$A,0))</f>
        <v>0.25</v>
      </c>
      <c r="AI66" s="150">
        <f t="shared" ca="1" si="22"/>
        <v>-0.16966312077873635</v>
      </c>
      <c r="AJ66" s="150">
        <f>INDEX('Scenario Parameters'!$H:$H,MATCH($B66,'Scenario Parameters'!$A:$A,0))*-E66</f>
        <v>7.5841922727862054E-2</v>
      </c>
      <c r="AK66" s="152">
        <f>INDEX('Base Table 5'!$124:$124,1,$A66+4)</f>
        <v>5379</v>
      </c>
      <c r="AL66" s="152">
        <f t="shared" ca="1" si="23"/>
        <v>4805.121077409869</v>
      </c>
      <c r="AM66" s="152">
        <f>INDEX('Base Table 5'!$125:$125,1,$A66+4)</f>
        <v>2317</v>
      </c>
      <c r="AN66" s="152">
        <f ca="1">(AC66-INDEX('Base Table 5'!$122:$122,1,$A66+4))*(1+AF66)-AL66-AP66-AR66-AS66*(1+AF66)-AU66</f>
        <v>4219.7848415134013</v>
      </c>
      <c r="AO66" s="152">
        <f>INDEX('Base Table 5'!$126:$126,1,$A66+4)</f>
        <v>34.2973</v>
      </c>
      <c r="AP66" s="152">
        <f t="shared" ca="1" si="24"/>
        <v>34.579670987737295</v>
      </c>
      <c r="AQ66" s="152">
        <f>INDEX('Base Table 5'!$127:$127,1,$A66+4)</f>
        <v>266</v>
      </c>
      <c r="AR66" s="152">
        <f t="shared" ca="1" si="25"/>
        <v>268.18998821301153</v>
      </c>
      <c r="AS66" s="152">
        <f>INDEX('Base Table 5'!$128:$128,1,$A66+4)</f>
        <v>0</v>
      </c>
      <c r="AT66" s="152">
        <f>INDEX('Base Table 5'!$129:$129,1,$A66+4)</f>
        <v>3375.3265000000001</v>
      </c>
      <c r="AU66" s="152">
        <f ca="1">AT66*(1+AF66)*(1+H66)*'Scenario Parameters'!$C$67</f>
        <v>2137.5711364096037</v>
      </c>
      <c r="AV66" s="152">
        <f t="shared" si="26"/>
        <v>11371.623800000001</v>
      </c>
      <c r="AW66" s="152">
        <f t="shared" ca="1" si="27"/>
        <v>11465.246714533623</v>
      </c>
      <c r="AX66" s="150">
        <f>E66*'Base Table 5'!ED65</f>
        <v>-9.9589732828389788E-2</v>
      </c>
      <c r="AY66" s="150">
        <f t="array" ref="AY66">MMULT('Price L_T'!B63:DL63,$AX$5:$AX$119)</f>
        <v>-0.25542356595397581</v>
      </c>
      <c r="AZ66" s="150">
        <f t="shared" si="28"/>
        <v>0.91400612536409198</v>
      </c>
      <c r="BA66" s="152">
        <f t="shared" si="29"/>
        <v>2581.9733305998166</v>
      </c>
      <c r="BB66" s="152">
        <f ca="1">L66*(1+H66)*(1/(1+(H66*I66)))*(1+'Scenario Parameters'!$C$57*J66)</f>
        <v>690.52020263600446</v>
      </c>
      <c r="BC66" s="152">
        <f t="shared" si="15"/>
        <v>0</v>
      </c>
    </row>
    <row r="67" spans="1:55" x14ac:dyDescent="0.4">
      <c r="A67" s="142">
        <v>63</v>
      </c>
      <c r="B67" s="142">
        <f>INDEX(Industries!$D:$D,MATCH($A67,Industries!$A:$A,0))</f>
        <v>10</v>
      </c>
      <c r="C67" s="162" t="str">
        <f>Industries!N64</f>
        <v>C</v>
      </c>
      <c r="D67" s="142" t="str">
        <f>Industries!C64</f>
        <v>Furniture manufacturing</v>
      </c>
      <c r="E67" s="143">
        <f>-Industries!K64</f>
        <v>-0.25</v>
      </c>
      <c r="F67" s="143">
        <f>Industries!L64</f>
        <v>0.34570610687022901</v>
      </c>
      <c r="G67" s="144">
        <f>E67*F67*'Base Table 5'!ED66</f>
        <v>-3.4224105554002911E-2</v>
      </c>
      <c r="H67" s="144">
        <f t="array" ref="H67">MMULT('Price L_T'!B64:DL64,$G$5:$G$119)</f>
        <v>-8.6710042484649627E-2</v>
      </c>
      <c r="I67" s="144">
        <f>INDEX('Scenario Parameters'!$J:$J,MATCH($B67,'Scenario Parameters'!$A:$A,0))</f>
        <v>0</v>
      </c>
      <c r="J67" s="144">
        <f>INDEX('Scenario Parameters'!$K:$K,MATCH($B67,'Scenario Parameters'!$A:$A,0))</f>
        <v>0</v>
      </c>
      <c r="K67" s="143">
        <f>INDEX('Scenario Parameters'!$L:$L,MATCH($B67,'Scenario Parameters'!$A:$A,0))</f>
        <v>0</v>
      </c>
      <c r="L67" s="146">
        <f>'Base Table 5'!DQ66</f>
        <v>2044.0616</v>
      </c>
      <c r="M67" s="146">
        <f>'Base Table 5'!DR66</f>
        <v>6.1100000000000002E-2</v>
      </c>
      <c r="N67" s="146">
        <f>'Base Table 5'!DS66</f>
        <v>653.80269999999996</v>
      </c>
      <c r="O67" s="146">
        <f>'Base Table 5'!DT66</f>
        <v>91.222899999999996</v>
      </c>
      <c r="P67" s="146">
        <f>'Base Table 5'!DU66</f>
        <v>773.02639999999997</v>
      </c>
      <c r="Q67" s="146">
        <f>'Base Table 5'!DV66</f>
        <v>2.1640000000000001</v>
      </c>
      <c r="R67" s="146">
        <f>'Base Table 5'!DW66</f>
        <v>476.1404</v>
      </c>
      <c r="S67" s="147">
        <f t="shared" si="16"/>
        <v>4040.4791000000005</v>
      </c>
      <c r="T67" s="146">
        <f ca="1">L67*(1+K67)*(1+H67)*(1/(1+(H67*I67)))*('Income Distribution'!$C$50/(1+EXP(-J67*'Income Distribution'!$C$50/('Income Distribution'!$C$50-1)*('Scenario Parameters'!$C$57)+LN('Income Distribution'!$C$50-1))))</f>
        <v>1866.8209318227591</v>
      </c>
      <c r="U67" s="146">
        <f ca="1">M67*(1+K67)*(1+H67)*(1+'Scenario Parameters'!$C$62)</f>
        <v>8.6681918122598081E-2</v>
      </c>
      <c r="V67" s="146">
        <f>N67*(1+$K67)*(1+$H67)*(1+'Scenario Parameters'!$C$63)</f>
        <v>674.85720626712259</v>
      </c>
      <c r="W67" s="146">
        <f>O67*(1+$K67)*(1+$H67)*(1+'Scenario Parameters'!$C$63)</f>
        <v>94.160564711013109</v>
      </c>
      <c r="X67" s="146">
        <f>P67*(1+$K67)*(1+$H67)*(1+'Scenario Parameters'!$C$63)</f>
        <v>797.92028493417229</v>
      </c>
      <c r="Y67" s="146">
        <f t="shared" si="14"/>
        <v>2.1640000000000001</v>
      </c>
      <c r="Z67" s="146">
        <f>R67*(1+K67)*(1+H67)*(1/(1+(H67*I67)))</f>
        <v>434.85424568734192</v>
      </c>
      <c r="AA67" s="147">
        <f t="shared" ca="1" si="18"/>
        <v>3870.863915340532</v>
      </c>
      <c r="AB67" s="147">
        <f t="shared" ca="1" si="19"/>
        <v>4238.3734579447309</v>
      </c>
      <c r="AC67" s="146">
        <f>'Base Table 5'!DY66</f>
        <v>6883.9999000000007</v>
      </c>
      <c r="AD67" s="146">
        <f t="array" aca="1" ref="AD67" ca="1">MMULT('Leontief L'!$B64:$DL64,'Projection Engine'!$AA$5:$AA$119)</f>
        <v>7271.1409468340325</v>
      </c>
      <c r="AE67" s="146">
        <f t="array" aca="1" ref="AE67" ca="1">MMULT('Leontief L'!$B64:$DL64,$AB$5:$AB$119)</f>
        <v>8024.3124843628757</v>
      </c>
      <c r="AF67" s="143">
        <f t="shared" ca="1" si="20"/>
        <v>5.6237805412233E-2</v>
      </c>
      <c r="AG67" s="143">
        <f t="shared" ca="1" si="21"/>
        <v>0.16564680431835499</v>
      </c>
      <c r="AH67" s="143">
        <f>INDEX('Scenario Parameters'!$C:$C,MATCH($B67,'Scenario Parameters'!$A:$A,0))</f>
        <v>0.25</v>
      </c>
      <c r="AI67" s="143">
        <f t="shared" ca="1" si="22"/>
        <v>-0.1257648967612337</v>
      </c>
      <c r="AJ67" s="143">
        <f>INDEX('Scenario Parameters'!$H:$H,MATCH($B67,'Scenario Parameters'!$A:$A,0))*-E67</f>
        <v>7.5841922727862054E-2</v>
      </c>
      <c r="AK67" s="146">
        <f>INDEX('Base Table 5'!$124:$124,1,$A67+4)</f>
        <v>1617</v>
      </c>
      <c r="AL67" s="146">
        <f t="shared" ca="1" si="23"/>
        <v>1520.8511981798745</v>
      </c>
      <c r="AM67" s="146">
        <f>INDEX('Base Table 5'!$125:$125,1,$A67+4)</f>
        <v>1003</v>
      </c>
      <c r="AN67" s="146">
        <f ca="1">(AC67-INDEX('Base Table 5'!$122:$122,1,$A67+4))*(1+AF67)-AL67-AP67-AR67-AS67*(1+AF67)-AU67</f>
        <v>1628.04736817922</v>
      </c>
      <c r="AO67" s="146">
        <f>INDEX('Base Table 5'!$126:$126,1,$A67+4)</f>
        <v>10.0768</v>
      </c>
      <c r="AP67" s="146">
        <f t="shared" ca="1" si="24"/>
        <v>10.64349711757799</v>
      </c>
      <c r="AQ67" s="146">
        <f>INDEX('Base Table 5'!$127:$127,1,$A67+4)</f>
        <v>106</v>
      </c>
      <c r="AR67" s="146">
        <f t="shared" ca="1" si="25"/>
        <v>111.96120737369669</v>
      </c>
      <c r="AS67" s="146">
        <f>INDEX('Base Table 5'!$128:$128,1,$A67+4)</f>
        <v>0</v>
      </c>
      <c r="AT67" s="146">
        <f>INDEX('Base Table 5'!$129:$129,1,$A67+4)</f>
        <v>970.10770000000002</v>
      </c>
      <c r="AU67" s="146">
        <f ca="1">AT67*(1+AF67)*(1+H67)*'Scenario Parameters'!$C$67</f>
        <v>643.10975687281018</v>
      </c>
      <c r="AV67" s="146">
        <f t="shared" si="26"/>
        <v>3706.1844999999998</v>
      </c>
      <c r="AW67" s="146">
        <f t="shared" ca="1" si="27"/>
        <v>3914.6130277231796</v>
      </c>
      <c r="AX67" s="143">
        <f>E67*'Base Table 5'!ED66</f>
        <v>-9.8997688712655393E-2</v>
      </c>
      <c r="AY67" s="143">
        <f t="array" ref="AY67">MMULT('Price L_T'!B64:DL64,$AX$5:$AX$119)</f>
        <v>-0.24867962579193592</v>
      </c>
      <c r="AZ67" s="143">
        <f t="shared" si="28"/>
        <v>0.91328995751535036</v>
      </c>
      <c r="BA67" s="146">
        <f t="shared" si="29"/>
        <v>1004.7848306081381</v>
      </c>
      <c r="BB67" s="146">
        <f ca="1">L67*(1+H67)*(1/(1+(H67*I67)))*(1+'Scenario Parameters'!$C$57*J67)</f>
        <v>1866.8209318227591</v>
      </c>
      <c r="BC67" s="146">
        <f t="shared" si="15"/>
        <v>0</v>
      </c>
    </row>
    <row r="68" spans="1:55" x14ac:dyDescent="0.4">
      <c r="A68" s="149">
        <v>64</v>
      </c>
      <c r="B68" s="149">
        <f>INDEX(Industries!$D:$D,MATCH($A68,Industries!$A:$A,0))</f>
        <v>10</v>
      </c>
      <c r="C68" s="163" t="str">
        <f>Industries!N65</f>
        <v>C</v>
      </c>
      <c r="D68" s="149" t="str">
        <f>Industries!C65</f>
        <v>Other manufactured products</v>
      </c>
      <c r="E68" s="150">
        <f>-Industries!K65</f>
        <v>-0.25</v>
      </c>
      <c r="F68" s="150">
        <f>Industries!L65</f>
        <v>0.35970974429854874</v>
      </c>
      <c r="G68" s="151">
        <f>E68*F68*'Base Table 5'!ED67</f>
        <v>-4.4187964163551703E-2</v>
      </c>
      <c r="H68" s="151">
        <f t="array" ref="H68">MMULT('Price L_T'!B65:DL65,$G$5:$G$119)</f>
        <v>-8.1856209101178926E-2</v>
      </c>
      <c r="I68" s="151">
        <f>INDEX('Scenario Parameters'!$J:$J,MATCH($B68,'Scenario Parameters'!$A:$A,0))</f>
        <v>0</v>
      </c>
      <c r="J68" s="151">
        <f>INDEX('Scenario Parameters'!$K:$K,MATCH($B68,'Scenario Parameters'!$A:$A,0))</f>
        <v>0</v>
      </c>
      <c r="K68" s="150">
        <f>INDEX('Scenario Parameters'!$L:$L,MATCH($B68,'Scenario Parameters'!$A:$A,0))</f>
        <v>0</v>
      </c>
      <c r="L68" s="152">
        <f>'Base Table 5'!DQ67</f>
        <v>629.5127</v>
      </c>
      <c r="M68" s="152">
        <f>'Base Table 5'!DR67</f>
        <v>0.35299999999999998</v>
      </c>
      <c r="N68" s="152">
        <f>'Base Table 5'!DS67</f>
        <v>89.480900000000005</v>
      </c>
      <c r="O68" s="152">
        <f>'Base Table 5'!DT67</f>
        <v>2.8896000000000002</v>
      </c>
      <c r="P68" s="152">
        <f>'Base Table 5'!DU67</f>
        <v>37.116900000000001</v>
      </c>
      <c r="Q68" s="152">
        <f>'Base Table 5'!DV67</f>
        <v>0.87570000000000003</v>
      </c>
      <c r="R68" s="152">
        <f>'Base Table 5'!DW67</f>
        <v>687.69770000000005</v>
      </c>
      <c r="S68" s="153">
        <f t="shared" si="16"/>
        <v>1447.9265</v>
      </c>
      <c r="T68" s="152">
        <f ca="1">L68*(1+K68)*(1+H68)*(1/(1+(H68*I68)))*('Income Distribution'!$C$50/(1+EXP(-J68*'Income Distribution'!$C$50/('Income Distribution'!$C$50-1)*('Scenario Parameters'!$C$57)+LN('Income Distribution'!$C$50-1))))</f>
        <v>577.98317679695231</v>
      </c>
      <c r="U68" s="152">
        <f ca="1">M68*(1+K68)*(1+H68)*(1+'Scenario Parameters'!$C$62)</f>
        <v>0.50345890565750495</v>
      </c>
      <c r="V68" s="152">
        <f>N68*(1+$K68)*(1+$H68)*(1+'Scenario Parameters'!$C$63)</f>
        <v>92.853342718635503</v>
      </c>
      <c r="W68" s="152">
        <f>O68*(1+$K68)*(1+$H68)*(1+'Scenario Parameters'!$C$63)</f>
        <v>2.9985060400573658</v>
      </c>
      <c r="X68" s="152">
        <f>P68*(1+$K68)*(1+$H68)*(1+'Scenario Parameters'!$C$63)</f>
        <v>38.515797632269255</v>
      </c>
      <c r="Y68" s="152">
        <f t="shared" si="14"/>
        <v>0.87570000000000003</v>
      </c>
      <c r="Z68" s="152">
        <f t="shared" ref="Z68:Z119" si="30">R68*(1+K68)*(1+H68)*(1/(1+(H68*I68)))</f>
        <v>631.40537327040022</v>
      </c>
      <c r="AA68" s="153">
        <f t="shared" ca="1" si="18"/>
        <v>1345.1353553639722</v>
      </c>
      <c r="AB68" s="153">
        <f t="shared" ca="1" si="19"/>
        <v>1465.0595785733581</v>
      </c>
      <c r="AC68" s="152">
        <f>'Base Table 5'!DY67</f>
        <v>3014.0001000000002</v>
      </c>
      <c r="AD68" s="152">
        <f t="array" aca="1" ref="AD68" ca="1">MMULT('Leontief L'!$B65:$DL65,'Projection Engine'!$AA$5:$AA$119)</f>
        <v>3102.5235854872581</v>
      </c>
      <c r="AE68" s="152">
        <f t="array" aca="1" ref="AE68" ca="1">MMULT('Leontief L'!$B65:$DL65,$AB$5:$AB$119)</f>
        <v>3399.7042469115345</v>
      </c>
      <c r="AF68" s="150">
        <f t="shared" ca="1" si="20"/>
        <v>2.9370763951619638E-2</v>
      </c>
      <c r="AG68" s="150">
        <f t="shared" ca="1" si="21"/>
        <v>0.12797084741687104</v>
      </c>
      <c r="AH68" s="150">
        <f>INDEX('Scenario Parameters'!$C:$C,MATCH($B68,'Scenario Parameters'!$A:$A,0))</f>
        <v>0.25</v>
      </c>
      <c r="AI68" s="150">
        <f t="shared" ca="1" si="22"/>
        <v>-0.15402186443734678</v>
      </c>
      <c r="AJ68" s="150">
        <f>INDEX('Scenario Parameters'!$H:$H,MATCH($B68,'Scenario Parameters'!$A:$A,0))*-E68</f>
        <v>7.5841922727862054E-2</v>
      </c>
      <c r="AK68" s="152">
        <f>INDEX('Base Table 5'!$124:$124,1,$A68+4)</f>
        <v>812</v>
      </c>
      <c r="AL68" s="152">
        <f t="shared" ca="1" si="23"/>
        <v>739.03266008695914</v>
      </c>
      <c r="AM68" s="152">
        <f>INDEX('Base Table 5'!$125:$125,1,$A68+4)</f>
        <v>635</v>
      </c>
      <c r="AN68" s="152">
        <f ca="1">(AC68-INDEX('Base Table 5'!$122:$122,1,$A68+4))*(1+AF68)-AL68-AP68-AR68-AS68*(1+AF68)-AU68</f>
        <v>897.55981382301422</v>
      </c>
      <c r="AO68" s="152">
        <f>INDEX('Base Table 5'!$126:$126,1,$A68+4)</f>
        <v>13.670199999999999</v>
      </c>
      <c r="AP68" s="152">
        <f t="shared" ca="1" si="24"/>
        <v>14.07170421737143</v>
      </c>
      <c r="AQ68" s="152">
        <f>INDEX('Base Table 5'!$127:$127,1,$A68+4)</f>
        <v>34</v>
      </c>
      <c r="AR68" s="152">
        <f t="shared" ca="1" si="25"/>
        <v>34.998605974355065</v>
      </c>
      <c r="AS68" s="152">
        <f>INDEX('Base Table 5'!$128:$128,1,$A68+4)</f>
        <v>0</v>
      </c>
      <c r="AT68" s="152">
        <f>INDEX('Base Table 5'!$129:$129,1,$A68+4)</f>
        <v>387.21589999999998</v>
      </c>
      <c r="AU68" s="152">
        <f ca="1">AT68*(1+AF68)*(1+H68)*'Scenario Parameters'!$C$67</f>
        <v>251.49564538819408</v>
      </c>
      <c r="AV68" s="152">
        <f t="shared" si="26"/>
        <v>1881.8860999999999</v>
      </c>
      <c r="AW68" s="152">
        <f t="shared" ca="1" si="27"/>
        <v>1937.1584294898939</v>
      </c>
      <c r="AX68" s="150">
        <f>E68*'Base Table 5'!ED67</f>
        <v>-0.1228433893269151</v>
      </c>
      <c r="AY68" s="150">
        <f t="array" ref="AY68">MMULT('Price L_T'!B65:DL65,$AX$5:$AX$119)</f>
        <v>-0.23079324344607272</v>
      </c>
      <c r="AZ68" s="150">
        <f t="shared" si="28"/>
        <v>0.91814379089882103</v>
      </c>
      <c r="BA68" s="152">
        <f t="shared" si="29"/>
        <v>334.17165320652003</v>
      </c>
      <c r="BB68" s="152">
        <f ca="1">L68*(1+H68)*(1/(1+(H68*I68)))*(1+'Scenario Parameters'!$C$57*J68)</f>
        <v>577.98317679695231</v>
      </c>
      <c r="BC68" s="152">
        <f t="shared" si="15"/>
        <v>0</v>
      </c>
    </row>
    <row r="69" spans="1:55" x14ac:dyDescent="0.4">
      <c r="A69" s="142">
        <v>65</v>
      </c>
      <c r="B69" s="142">
        <f>INDEX(Industries!$D:$D,MATCH($A69,Industries!$A:$A,0))</f>
        <v>11</v>
      </c>
      <c r="C69" s="162" t="str">
        <f>Industries!N66</f>
        <v>D</v>
      </c>
      <c r="D69" s="142" t="str">
        <f>Industries!C66</f>
        <v>Electricity generation</v>
      </c>
      <c r="E69" s="143">
        <f>-Industries!K66</f>
        <v>-0.1</v>
      </c>
      <c r="F69" s="143">
        <f>Industries!L66</f>
        <v>0.42458560040490956</v>
      </c>
      <c r="G69" s="144">
        <f>E69*F69*'Base Table 5'!ED68</f>
        <v>-9.171314179349464E-3</v>
      </c>
      <c r="H69" s="144">
        <f t="array" ref="H69">MMULT('Price L_T'!B66:DL66,$G$5:$G$119)</f>
        <v>-7.9231116128185591E-2</v>
      </c>
      <c r="I69" s="144">
        <f>INDEX('Scenario Parameters'!$J:$J,MATCH($B69,'Scenario Parameters'!$A:$A,0))</f>
        <v>0.1</v>
      </c>
      <c r="J69" s="144">
        <f>INDEX('Scenario Parameters'!$K:$K,MATCH($B69,'Scenario Parameters'!$A:$A,0))</f>
        <v>0.77141935050474586</v>
      </c>
      <c r="K69" s="143">
        <f>INDEX('Scenario Parameters'!$L:$L,MATCH($B69,'Scenario Parameters'!$A:$A,0))</f>
        <v>0.25</v>
      </c>
      <c r="L69" s="146">
        <f>'Base Table 5'!DQ68</f>
        <v>8333.1697999999997</v>
      </c>
      <c r="M69" s="146">
        <f>'Base Table 5'!DR68</f>
        <v>2386.6122</v>
      </c>
      <c r="N69" s="146">
        <f>'Base Table 5'!DS68</f>
        <v>638.35320000000002</v>
      </c>
      <c r="O69" s="146">
        <f>'Base Table 5'!DT68</f>
        <v>295.5652</v>
      </c>
      <c r="P69" s="146">
        <f>'Base Table 5'!DU68</f>
        <v>294.61919999999998</v>
      </c>
      <c r="Q69" s="146">
        <f>'Base Table 5'!DV68</f>
        <v>0</v>
      </c>
      <c r="R69" s="146">
        <f>'Base Table 5'!DW68</f>
        <v>132.57839999999999</v>
      </c>
      <c r="S69" s="147">
        <f t="shared" ref="S69:S100" si="31">SUM(L69:R69)</f>
        <v>12080.897999999997</v>
      </c>
      <c r="T69" s="146">
        <f ca="1">L69*(1+K69)*(1+H69)*(1/(1+(H69*I69)))*('Income Distribution'!$C$50/(1+EXP(-J69*'Income Distribution'!$C$50/('Income Distribution'!$C$50-1)*('Scenario Parameters'!$C$57)+LN('Income Distribution'!$C$50-1))))</f>
        <v>13259.612844953994</v>
      </c>
      <c r="U69" s="146">
        <f ca="1">M69*(1+K69)*(1+H69)*(1+'Scenario Parameters'!$C$62)</f>
        <v>4266.98508036153</v>
      </c>
      <c r="V69" s="146">
        <f>N69*(1+$K69)*(1+$H69)*(1+'Scenario Parameters'!$C$63)</f>
        <v>830.38249439447645</v>
      </c>
      <c r="W69" s="146">
        <f>O69*(1+$K69)*(1+$H69)*(1+'Scenario Parameters'!$C$63)</f>
        <v>384.47707011134639</v>
      </c>
      <c r="X69" s="146">
        <f>P69*(1+$K69)*(1+$H69)*(1+'Scenario Parameters'!$C$63)</f>
        <v>383.24649456210943</v>
      </c>
      <c r="Y69" s="146">
        <f t="shared" si="14"/>
        <v>0</v>
      </c>
      <c r="Z69" s="146">
        <f t="shared" si="30"/>
        <v>153.81124540655142</v>
      </c>
      <c r="AA69" s="147">
        <f t="shared" ref="AA69:AA100" ca="1" si="32">SUM(T69:Z69)</f>
        <v>19278.515229790009</v>
      </c>
      <c r="AB69" s="147">
        <f t="shared" ref="AB69:AB100" ca="1" si="33">AA69/(1+H69)</f>
        <v>20937.409557894967</v>
      </c>
      <c r="AC69" s="146">
        <f>'Base Table 5'!DY68</f>
        <v>25615.000299999992</v>
      </c>
      <c r="AD69" s="146">
        <f t="array" aca="1" ref="AD69" ca="1">MMULT('Leontief L'!$B66:$DL66,'Projection Engine'!$AA$5:$AA$119)</f>
        <v>34107.249995216378</v>
      </c>
      <c r="AE69" s="146">
        <f t="array" aca="1" ref="AE69" ca="1">MMULT('Leontief L'!$B66:$DL66,$AB$5:$AB$119)</f>
        <v>37143.47305422357</v>
      </c>
      <c r="AF69" s="143">
        <f t="shared" ref="AF69:AF100" ca="1" si="34">IF(AC69=0,0,AD69/AC69-1)</f>
        <v>0.33153424148960053</v>
      </c>
      <c r="AG69" s="143">
        <f t="shared" ref="AG69:AG100" ca="1" si="35">IF(AC69=0,0,AE69/AC69-1)</f>
        <v>0.45006725040809714</v>
      </c>
      <c r="AH69" s="143">
        <f>INDEX('Scenario Parameters'!$C:$C,MATCH($B69,'Scenario Parameters'!$A:$A,0))</f>
        <v>0.1</v>
      </c>
      <c r="AI69" s="143">
        <f t="shared" ref="AI69:AI100" ca="1" si="36">(1-AH69)*(1+AG69)-1</f>
        <v>0.30506052536728756</v>
      </c>
      <c r="AJ69" s="143">
        <f>INDEX('Scenario Parameters'!$H:$H,MATCH($B69,'Scenario Parameters'!$A:$A,0))*-E69</f>
        <v>1.5754462782081511E-2</v>
      </c>
      <c r="AK69" s="146">
        <f>INDEX('Base Table 5'!$124:$124,1,$A69+4)</f>
        <v>2384</v>
      </c>
      <c r="AL69" s="146">
        <f t="shared" ref="AL69:AL100" ca="1" si="37">AK69*(1-AH69)*(1+AJ69)*(1+AG69)</f>
        <v>3160.2805899766395</v>
      </c>
      <c r="AM69" s="146">
        <f>INDEX('Base Table 5'!$125:$125,1,$A69+4)</f>
        <v>5519</v>
      </c>
      <c r="AN69" s="146">
        <f ca="1">(AC69-INDEX('Base Table 5'!$122:$122,1,$A69+4))*(1+AF69)-AL69-AP69-AR69-AS69*(1+AF69)-AU69</f>
        <v>7856.7913461005046</v>
      </c>
      <c r="AO69" s="146">
        <f>INDEX('Base Table 5'!$126:$126,1,$A69+4)</f>
        <v>132.001</v>
      </c>
      <c r="AP69" s="146">
        <f t="shared" ref="AP69:AP100" ca="1" si="38">AO69*(1+AF69)</f>
        <v>175.76385141086877</v>
      </c>
      <c r="AQ69" s="146">
        <f>INDEX('Base Table 5'!$127:$127,1,$A69+4)</f>
        <v>-2370</v>
      </c>
      <c r="AR69" s="146">
        <f t="shared" ref="AR69:AR100" ca="1" si="39">AQ69*(1+AF69)</f>
        <v>-3155.7361523303534</v>
      </c>
      <c r="AS69" s="146">
        <f>INDEX('Base Table 5'!$128:$128,1,$A69+4)</f>
        <v>0</v>
      </c>
      <c r="AT69" s="146">
        <f>INDEX('Base Table 5'!$129:$129,1,$A69+4)</f>
        <v>1010.1766</v>
      </c>
      <c r="AU69" s="146">
        <f ca="1">AT69*(1+AF69)*(1+H69)*'Scenario Parameters'!$C$67</f>
        <v>851.12830672816892</v>
      </c>
      <c r="AV69" s="146">
        <f t="shared" ref="AV69:AV100" si="40">AK69+AM69+AO69+AQ69+AS69+AT69</f>
        <v>6675.1776</v>
      </c>
      <c r="AW69" s="146">
        <f t="shared" ref="AW69:AW100" ca="1" si="41">AL69+AN69+AP69+AR69+AS69*(1+AF69)+AU69</f>
        <v>8888.2279418858288</v>
      </c>
      <c r="AX69" s="143">
        <f>E69*'Base Table 5'!ED68</f>
        <v>-2.1600624634003519E-2</v>
      </c>
      <c r="AY69" s="143">
        <f t="array" ref="AY69">MMULT('Price L_T'!B66:DL66,$AX$5:$AX$119)</f>
        <v>-0.2097546977481981</v>
      </c>
      <c r="AZ69" s="143">
        <f t="shared" ref="AZ69:AZ100" si="42">1+H69</f>
        <v>0.92076888387181444</v>
      </c>
      <c r="BA69" s="146">
        <f t="shared" ref="BA69:BA100" si="43">-AY69*S69</f>
        <v>2534.0251085168106</v>
      </c>
      <c r="BB69" s="146">
        <f ca="1">L69*(1+H69)*(1/(1+(H69*I69)))*(1+'Scenario Parameters'!$C$57*J69)</f>
        <v>10752.064150353333</v>
      </c>
      <c r="BC69" s="146">
        <f t="shared" si="15"/>
        <v>76.598686111196898</v>
      </c>
    </row>
    <row r="70" spans="1:55" x14ac:dyDescent="0.4">
      <c r="A70" s="149">
        <v>66</v>
      </c>
      <c r="B70" s="149">
        <f>INDEX(Industries!$D:$D,MATCH($A70,Industries!$A:$A,0))</f>
        <v>11</v>
      </c>
      <c r="C70" s="163" t="str">
        <f>Industries!N67</f>
        <v>D</v>
      </c>
      <c r="D70" s="149" t="str">
        <f>Industries!C67</f>
        <v>Electricity transmission, distribution, on selling and electricity market operation</v>
      </c>
      <c r="E70" s="150">
        <f>-Industries!K67</f>
        <v>-0.1</v>
      </c>
      <c r="F70" s="150">
        <f>Industries!L67</f>
        <v>0.42000963877541653</v>
      </c>
      <c r="G70" s="151">
        <f>E70*F70*'Base Table 5'!ED69</f>
        <v>-1.7072163044891356E-2</v>
      </c>
      <c r="H70" s="151">
        <f t="array" ref="H70">MMULT('Price L_T'!B67:DL67,$G$5:$G$119)</f>
        <v>-6.861878146427941E-2</v>
      </c>
      <c r="I70" s="151">
        <f>INDEX('Scenario Parameters'!$J:$J,MATCH($B70,'Scenario Parameters'!$A:$A,0))</f>
        <v>0.1</v>
      </c>
      <c r="J70" s="151">
        <f>INDEX('Scenario Parameters'!$K:$K,MATCH($B70,'Scenario Parameters'!$A:$A,0))</f>
        <v>0.77141935050474586</v>
      </c>
      <c r="K70" s="150">
        <f>INDEX('Scenario Parameters'!$L:$L,MATCH($B70,'Scenario Parameters'!$A:$A,0))</f>
        <v>0.25</v>
      </c>
      <c r="L70" s="152">
        <f>'Base Table 5'!DQ69</f>
        <v>9661.9606999999996</v>
      </c>
      <c r="M70" s="152">
        <f>'Base Table 5'!DR69</f>
        <v>195.40479999999999</v>
      </c>
      <c r="N70" s="152">
        <f>'Base Table 5'!DS69</f>
        <v>4434.7188999999998</v>
      </c>
      <c r="O70" s="152">
        <f>'Base Table 5'!DT69</f>
        <v>2211.1388000000002</v>
      </c>
      <c r="P70" s="152">
        <f>'Base Table 5'!DU69</f>
        <v>2128.1423</v>
      </c>
      <c r="Q70" s="152">
        <f>'Base Table 5'!DV69</f>
        <v>5.8799999999999998E-2</v>
      </c>
      <c r="R70" s="152">
        <f>'Base Table 5'!DW69</f>
        <v>244.24879999999999</v>
      </c>
      <c r="S70" s="153">
        <f t="shared" si="31"/>
        <v>18875.6731</v>
      </c>
      <c r="T70" s="152">
        <f ca="1">L70*(1+K70)*(1+H70)*(1/(1+(H70*I70)))*('Income Distribution'!$C$50/(1+EXP(-J70*'Income Distribution'!$C$50/('Income Distribution'!$C$50-1)*('Scenario Parameters'!$C$57)+LN('Income Distribution'!$C$50-1))))</f>
        <v>15534.540092901036</v>
      </c>
      <c r="U70" s="152">
        <f ca="1">M70*(1+K70)*(1+H70)*(1+'Scenario Parameters'!$C$62)</f>
        <v>353.3876250387292</v>
      </c>
      <c r="V70" s="152">
        <f>N70*(1+$K70)*(1+$H70)*(1+'Scenario Parameters'!$C$63)</f>
        <v>5835.2582811494094</v>
      </c>
      <c r="W70" s="152">
        <f>O70*(1+$K70)*(1+$H70)*(1+'Scenario Parameters'!$C$63)</f>
        <v>2909.4439319413846</v>
      </c>
      <c r="X70" s="152">
        <f>P70*(1+$K70)*(1+$H70)*(1+'Scenario Parameters'!$C$63)</f>
        <v>2800.2361050526456</v>
      </c>
      <c r="Y70" s="152">
        <f t="shared" ref="Y70:Y121" si="44">Q70</f>
        <v>5.8799999999999998E-2</v>
      </c>
      <c r="Z70" s="152">
        <f t="shared" si="30"/>
        <v>286.32566302221295</v>
      </c>
      <c r="AA70" s="153">
        <f t="shared" ca="1" si="32"/>
        <v>27719.250499105416</v>
      </c>
      <c r="AB70" s="153">
        <f t="shared" ca="1" si="33"/>
        <v>29761.444559387277</v>
      </c>
      <c r="AC70" s="152">
        <f>'Base Table 5'!DY69</f>
        <v>67102.000100000005</v>
      </c>
      <c r="AD70" s="152">
        <f t="array" aca="1" ref="AD70" ca="1">MMULT('Leontief L'!$B67:$DL67,'Projection Engine'!$AA$5:$AA$119)</f>
        <v>85182.891470296367</v>
      </c>
      <c r="AE70" s="152">
        <f t="array" aca="1" ref="AE70" ca="1">MMULT('Leontief L'!$B67:$DL67,$AB$5:$AB$119)</f>
        <v>92273.54985408223</v>
      </c>
      <c r="AF70" s="150">
        <f t="shared" ca="1" si="34"/>
        <v>0.26945383659728428</v>
      </c>
      <c r="AG70" s="150">
        <f t="shared" ca="1" si="35"/>
        <v>0.37512368806548024</v>
      </c>
      <c r="AH70" s="150">
        <f>INDEX('Scenario Parameters'!$C:$C,MATCH($B70,'Scenario Parameters'!$A:$A,0))</f>
        <v>0.1</v>
      </c>
      <c r="AI70" s="150">
        <f t="shared" ca="1" si="36"/>
        <v>0.2376113192589322</v>
      </c>
      <c r="AJ70" s="150">
        <f>INDEX('Scenario Parameters'!$H:$H,MATCH($B70,'Scenario Parameters'!$A:$A,0))*-E70</f>
        <v>1.5754462782081511E-2</v>
      </c>
      <c r="AK70" s="152">
        <f>INDEX('Base Table 5'!$124:$124,1,$A70+4)</f>
        <v>6971</v>
      </c>
      <c r="AL70" s="152">
        <f t="shared" ca="1" si="37"/>
        <v>8763.3083776870808</v>
      </c>
      <c r="AM70" s="152">
        <f>INDEX('Base Table 5'!$125:$125,1,$A70+4)</f>
        <v>14816</v>
      </c>
      <c r="AN70" s="152">
        <f ca="1">(AC70-INDEX('Base Table 5'!$122:$122,1,$A70+4))*(1+AF70)-AL70-AP70-AR70-AS70*(1+AF70)-AU70</f>
        <v>19366.499228891564</v>
      </c>
      <c r="AO70" s="152">
        <f>INDEX('Base Table 5'!$126:$126,1,$A70+4)</f>
        <v>50.709000000000003</v>
      </c>
      <c r="AP70" s="152">
        <f t="shared" ca="1" si="38"/>
        <v>64.372734600011697</v>
      </c>
      <c r="AQ70" s="152">
        <f>INDEX('Base Table 5'!$127:$127,1,$A70+4)</f>
        <v>5488</v>
      </c>
      <c r="AR70" s="152">
        <f t="shared" ca="1" si="39"/>
        <v>6966.762655245896</v>
      </c>
      <c r="AS70" s="152">
        <f>INDEX('Base Table 5'!$128:$128,1,$A70+4)</f>
        <v>0</v>
      </c>
      <c r="AT70" s="152">
        <f>INDEX('Base Table 5'!$129:$129,1,$A70+4)</f>
        <v>1033.4690000000001</v>
      </c>
      <c r="AU70" s="152">
        <f ca="1">AT70*(1+AF70)*(1+H70)*'Scenario Parameters'!$C$67</f>
        <v>839.72406452771418</v>
      </c>
      <c r="AV70" s="152">
        <f t="shared" si="40"/>
        <v>28359.178</v>
      </c>
      <c r="AW70" s="152">
        <f t="shared" ca="1" si="41"/>
        <v>36000.667060952263</v>
      </c>
      <c r="AX70" s="150">
        <f>E70*'Base Table 5'!ED69</f>
        <v>-4.0647074421118264E-2</v>
      </c>
      <c r="AY70" s="150">
        <f t="array" ref="AY70">MMULT('Price L_T'!B67:DL67,$AX$5:$AX$119)</f>
        <v>-0.17934198764038858</v>
      </c>
      <c r="AZ70" s="150">
        <f t="shared" si="42"/>
        <v>0.93138121853572065</v>
      </c>
      <c r="BA70" s="152">
        <f t="shared" si="43"/>
        <v>3385.2007318042151</v>
      </c>
      <c r="BB70" s="152">
        <f ca="1">L70*(1+H70)*(1/(1+(H70*I70)))*(1+'Scenario Parameters'!$C$57*J70)</f>
        <v>12596.775907274787</v>
      </c>
      <c r="BC70" s="152">
        <f t="shared" ref="BC70:BC119" si="45">L70*(1+K70)*(1+H70)*(1/(1+(H70*I70))-1)</f>
        <v>77.720592825206054</v>
      </c>
    </row>
    <row r="71" spans="1:55" x14ac:dyDescent="0.4">
      <c r="A71" s="142">
        <v>67</v>
      </c>
      <c r="B71" s="142">
        <f>INDEX(Industries!$D:$D,MATCH($A71,Industries!$A:$A,0))</f>
        <v>2</v>
      </c>
      <c r="C71" s="162" t="str">
        <f>Industries!N68</f>
        <v>D</v>
      </c>
      <c r="D71" s="142" t="str">
        <f>Industries!C68</f>
        <v>Gas supply</v>
      </c>
      <c r="E71" s="143">
        <f>-Industries!K68</f>
        <v>-5.000000000000001E-2</v>
      </c>
      <c r="F71" s="143">
        <f>Industries!L68</f>
        <v>0.455188679245283</v>
      </c>
      <c r="G71" s="144">
        <f>E71*F71*'Base Table 5'!ED70</f>
        <v>-8.2850633569750212E-3</v>
      </c>
      <c r="H71" s="144">
        <f t="array" ref="H71">MMULT('Price L_T'!B68:DL68,$G$5:$G$119)</f>
        <v>-5.6133098888435297E-2</v>
      </c>
      <c r="I71" s="144">
        <f>INDEX('Scenario Parameters'!$J:$J,MATCH($B71,'Scenario Parameters'!$A:$A,0))</f>
        <v>0</v>
      </c>
      <c r="J71" s="144">
        <f>INDEX('Scenario Parameters'!$K:$K,MATCH($B71,'Scenario Parameters'!$A:$A,0))</f>
        <v>0</v>
      </c>
      <c r="K71" s="143">
        <f>INDEX('Scenario Parameters'!$L:$L,MATCH($B71,'Scenario Parameters'!$A:$A,0))</f>
        <v>-0.9</v>
      </c>
      <c r="L71" s="146">
        <f>'Base Table 5'!DQ70</f>
        <v>1315.8742999999999</v>
      </c>
      <c r="M71" s="146">
        <f>'Base Table 5'!DR70</f>
        <v>1.78E-2</v>
      </c>
      <c r="N71" s="146">
        <f>'Base Table 5'!DS70</f>
        <v>19.0108</v>
      </c>
      <c r="O71" s="146">
        <f>'Base Table 5'!DT70</f>
        <v>8.5667000000000009</v>
      </c>
      <c r="P71" s="146">
        <f>'Base Table 5'!DU70</f>
        <v>8.7331000000000003</v>
      </c>
      <c r="Q71" s="146">
        <f>'Base Table 5'!DV70</f>
        <v>2.9399999999999999E-2</v>
      </c>
      <c r="R71" s="146">
        <f>'Base Table 5'!DW70</f>
        <v>1.8067</v>
      </c>
      <c r="S71" s="147">
        <f t="shared" si="31"/>
        <v>1354.0388</v>
      </c>
      <c r="T71" s="146">
        <f ca="1">L71*(1+K71)*(1+H71)*(1/(1+(H71*I71)))*('Income Distribution'!$C$50/(1+EXP(-J71*'Income Distribution'!$C$50/('Income Distribution'!$C$50-1)*('Scenario Parameters'!$C$57)+LN('Income Distribution'!$C$50-1))))</f>
        <v>124.2010197793349</v>
      </c>
      <c r="U71" s="146">
        <f ca="1">M71*(1+K71)*(1+H71)*(1+'Scenario Parameters'!$C$62)</f>
        <v>2.6098129370404634E-3</v>
      </c>
      <c r="V71" s="146">
        <f>N71*(1+$K71)*(1+$H71)*(1+'Scenario Parameters'!$C$63)</f>
        <v>2.0279985845550796</v>
      </c>
      <c r="W71" s="146">
        <f>O71*(1+$K71)*(1+$H71)*(1+'Scenario Parameters'!$C$63)</f>
        <v>0.91386240843667843</v>
      </c>
      <c r="X71" s="146">
        <f>P71*(1+$K71)*(1+$H71)*(1+'Scenario Parameters'!$C$63)</f>
        <v>0.93161331657678637</v>
      </c>
      <c r="Y71" s="146">
        <f t="shared" si="44"/>
        <v>2.9399999999999999E-2</v>
      </c>
      <c r="Z71" s="146">
        <f t="shared" si="30"/>
        <v>0.17052843302382636</v>
      </c>
      <c r="AA71" s="147">
        <f t="shared" ca="1" si="32"/>
        <v>128.27703233486432</v>
      </c>
      <c r="AB71" s="147">
        <f t="shared" ca="1" si="33"/>
        <v>135.90584878418363</v>
      </c>
      <c r="AC71" s="146">
        <f>'Base Table 5'!DY70</f>
        <v>6504.9999000000007</v>
      </c>
      <c r="AD71" s="146">
        <f t="array" aca="1" ref="AD71" ca="1">MMULT('Leontief L'!$B68:$DL68,'Projection Engine'!$AA$5:$AA$119)</f>
        <v>4652.2604288861921</v>
      </c>
      <c r="AE71" s="146">
        <f t="array" aca="1" ref="AE71" ca="1">MMULT('Leontief L'!$B68:$DL68,$AB$5:$AB$119)</f>
        <v>5050.7424860882693</v>
      </c>
      <c r="AF71" s="143">
        <f t="shared" ca="1" si="34"/>
        <v>-0.2848177555104664</v>
      </c>
      <c r="AG71" s="143">
        <f t="shared" ca="1" si="35"/>
        <v>-0.22355994408420077</v>
      </c>
      <c r="AH71" s="143">
        <f>INDEX('Scenario Parameters'!$C:$C,MATCH($B71,'Scenario Parameters'!$A:$A,0))</f>
        <v>0.05</v>
      </c>
      <c r="AI71" s="143">
        <f t="shared" ca="1" si="36"/>
        <v>-0.26238194687999072</v>
      </c>
      <c r="AJ71" s="143">
        <f>INDEX('Scenario Parameters'!$H:$H,MATCH($B71,'Scenario Parameters'!$A:$A,0))*-E71</f>
        <v>2.7279542918866684E-3</v>
      </c>
      <c r="AK71" s="146">
        <f>INDEX('Base Table 5'!$124:$124,1,$A71+4)</f>
        <v>380</v>
      </c>
      <c r="AL71" s="146">
        <f t="shared" ca="1" si="37"/>
        <v>281.05949175244064</v>
      </c>
      <c r="AM71" s="146">
        <f>INDEX('Base Table 5'!$125:$125,1,$A71+4)</f>
        <v>1740</v>
      </c>
      <c r="AN71" s="146">
        <f ca="1">(AC71-INDEX('Base Table 5'!$122:$122,1,$A71+4))*(1+AF71)-AL71-AP71-AR71-AS71*(1+AF71)-AU71</f>
        <v>1258.6959381759953</v>
      </c>
      <c r="AO71" s="146">
        <f>INDEX('Base Table 5'!$126:$126,1,$A71+4)</f>
        <v>2.5198</v>
      </c>
      <c r="AP71" s="146">
        <f t="shared" ca="1" si="38"/>
        <v>1.8021162196647269</v>
      </c>
      <c r="AQ71" s="146">
        <f>INDEX('Base Table 5'!$127:$127,1,$A71+4)</f>
        <v>248</v>
      </c>
      <c r="AR71" s="146">
        <f t="shared" ca="1" si="39"/>
        <v>177.36519663340434</v>
      </c>
      <c r="AS71" s="146">
        <f>INDEX('Base Table 5'!$128:$128,1,$A71+4)</f>
        <v>0</v>
      </c>
      <c r="AT71" s="146">
        <f>INDEX('Base Table 5'!$129:$129,1,$A71+4)</f>
        <v>93.795500000000004</v>
      </c>
      <c r="AU71" s="146">
        <f ca="1">AT71*(1+AF71)*(1+H71)*'Scenario Parameters'!$C$67</f>
        <v>43.51151852945663</v>
      </c>
      <c r="AV71" s="146">
        <f t="shared" si="40"/>
        <v>2464.3153000000002</v>
      </c>
      <c r="AW71" s="146">
        <f t="shared" ca="1" si="41"/>
        <v>1762.4342613109616</v>
      </c>
      <c r="AX71" s="143">
        <f>E71*'Base Table 5'!ED70</f>
        <v>-1.8201382711696423E-2</v>
      </c>
      <c r="AY71" s="143">
        <f t="array" ref="AY71">MMULT('Price L_T'!B68:DL68,$AX$5:$AX$119)</f>
        <v>-0.14707379982276828</v>
      </c>
      <c r="AZ71" s="143">
        <f t="shared" si="42"/>
        <v>0.94386690111156468</v>
      </c>
      <c r="BA71" s="146">
        <f t="shared" si="43"/>
        <v>199.14363142346139</v>
      </c>
      <c r="BB71" s="146">
        <f ca="1">L71*(1+H71)*(1/(1+(H71*I71)))*(1+'Scenario Parameters'!$C$57*J71)</f>
        <v>1242.0101977933493</v>
      </c>
      <c r="BC71" s="146">
        <f t="shared" si="45"/>
        <v>0</v>
      </c>
    </row>
    <row r="72" spans="1:55" x14ac:dyDescent="0.4">
      <c r="A72" s="149">
        <v>68</v>
      </c>
      <c r="B72" s="149">
        <f>INDEX(Industries!$D:$D,MATCH($A72,Industries!$A:$A,0))</f>
        <v>12</v>
      </c>
      <c r="C72" s="163" t="str">
        <f>Industries!N69</f>
        <v>D</v>
      </c>
      <c r="D72" s="149" t="str">
        <f>Industries!C69</f>
        <v>Water supply, sewerage and drainage services</v>
      </c>
      <c r="E72" s="150">
        <f>-Industries!K69</f>
        <v>-0.25</v>
      </c>
      <c r="F72" s="150">
        <f>Industries!L69</f>
        <v>0.41886589456363521</v>
      </c>
      <c r="G72" s="151">
        <f>E72*F72*'Base Table 5'!ED71</f>
        <v>-5.6216672895063158E-2</v>
      </c>
      <c r="H72" s="151">
        <f t="array" ref="H72">MMULT('Price L_T'!B69:DL69,$G$5:$G$119)</f>
        <v>-0.10713526786503079</v>
      </c>
      <c r="I72" s="151">
        <f>INDEX('Scenario Parameters'!$J:$J,MATCH($B72,'Scenario Parameters'!$A:$A,0))</f>
        <v>0</v>
      </c>
      <c r="J72" s="151">
        <f>INDEX('Scenario Parameters'!$K:$K,MATCH($B72,'Scenario Parameters'!$A:$A,0))</f>
        <v>0</v>
      </c>
      <c r="K72" s="150">
        <f>INDEX('Scenario Parameters'!$L:$L,MATCH($B72,'Scenario Parameters'!$A:$A,0))</f>
        <v>0</v>
      </c>
      <c r="L72" s="152">
        <f>'Base Table 5'!DQ71</f>
        <v>12713.028899999999</v>
      </c>
      <c r="M72" s="152">
        <f>'Base Table 5'!DR71</f>
        <v>1317.3291999999999</v>
      </c>
      <c r="N72" s="152">
        <f>'Base Table 5'!DS71</f>
        <v>2032.3677</v>
      </c>
      <c r="O72" s="152">
        <f>'Base Table 5'!DT71</f>
        <v>1027.3764000000001</v>
      </c>
      <c r="P72" s="152">
        <f>'Base Table 5'!DU71</f>
        <v>983.16250000000002</v>
      </c>
      <c r="Q72" s="152">
        <f>'Base Table 5'!DV71</f>
        <v>3.3599999999999998E-2</v>
      </c>
      <c r="R72" s="152">
        <f>'Base Table 5'!DW71</f>
        <v>85.358900000000006</v>
      </c>
      <c r="S72" s="153">
        <f t="shared" si="31"/>
        <v>18158.657199999998</v>
      </c>
      <c r="T72" s="152">
        <f ca="1">L72*(1+K72)*(1+H72)*(1/(1+(H72*I72)))*('Income Distribution'!$C$50/(1+EXP(-J72*'Income Distribution'!$C$50/('Income Distribution'!$C$50-1)*('Scenario Parameters'!$C$57)+LN('Income Distribution'!$C$50-1))))</f>
        <v>11351.015143422621</v>
      </c>
      <c r="U72" s="152">
        <f ca="1">M72*(1+K72)*(1+H72)*(1+'Scenario Parameters'!$C$62)</f>
        <v>1827.084392916162</v>
      </c>
      <c r="V72" s="152">
        <f>N72*(1+$K72)*(1+$H72)*(1+'Scenario Parameters'!$C$63)</f>
        <v>2050.8998378269175</v>
      </c>
      <c r="W72" s="152">
        <f>O72*(1+$K72)*(1+$H72)*(1+'Scenario Parameters'!$C$63)</f>
        <v>1036.7445281418331</v>
      </c>
      <c r="X72" s="152">
        <f>P72*(1+$K72)*(1+$H72)*(1+'Scenario Parameters'!$C$63)</f>
        <v>992.12746384795764</v>
      </c>
      <c r="Y72" s="152">
        <f t="shared" si="44"/>
        <v>3.3599999999999998E-2</v>
      </c>
      <c r="Z72" s="152">
        <f t="shared" si="30"/>
        <v>76.213951383835621</v>
      </c>
      <c r="AA72" s="153">
        <f t="shared" ca="1" si="32"/>
        <v>17334.118917539327</v>
      </c>
      <c r="AB72" s="153">
        <f t="shared" ca="1" si="33"/>
        <v>19414.048168406127</v>
      </c>
      <c r="AC72" s="152">
        <f>'Base Table 5'!DY71</f>
        <v>31101.999799999998</v>
      </c>
      <c r="AD72" s="152">
        <f t="array" aca="1" ref="AD72" ca="1">MMULT('Leontief L'!$B69:$DL69,'Projection Engine'!$AA$5:$AA$119)</f>
        <v>32028.191239229276</v>
      </c>
      <c r="AE72" s="152">
        <f t="array" aca="1" ref="AE72" ca="1">MMULT('Leontief L'!$B69:$DL69,$AB$5:$AB$119)</f>
        <v>35633.263313762378</v>
      </c>
      <c r="AF72" s="150">
        <f t="shared" ca="1" si="34"/>
        <v>2.977916034933803E-2</v>
      </c>
      <c r="AG72" s="150">
        <f t="shared" ca="1" si="35"/>
        <v>0.14569042321717141</v>
      </c>
      <c r="AH72" s="150">
        <f>INDEX('Scenario Parameters'!$C:$C,MATCH($B72,'Scenario Parameters'!$A:$A,0))</f>
        <v>0.25</v>
      </c>
      <c r="AI72" s="150">
        <f t="shared" ca="1" si="36"/>
        <v>-0.1407321825871215</v>
      </c>
      <c r="AJ72" s="150">
        <f>INDEX('Scenario Parameters'!$H:$H,MATCH($B72,'Scenario Parameters'!$A:$A,0))*-E72</f>
        <v>5.3277938012177811E-2</v>
      </c>
      <c r="AK72" s="152">
        <f>INDEX('Base Table 5'!$124:$124,1,$A72+4)</f>
        <v>5128</v>
      </c>
      <c r="AL72" s="152">
        <f t="shared" ca="1" si="37"/>
        <v>4641.0852974946883</v>
      </c>
      <c r="AM72" s="152">
        <f>INDEX('Base Table 5'!$125:$125,1,$A72+4)</f>
        <v>10673</v>
      </c>
      <c r="AN72" s="152">
        <f ca="1">(AC72-INDEX('Base Table 5'!$122:$122,1,$A72+4))*(1+AF72)-AL72-AP72-AR72-AS72*(1+AF72)-AU72</f>
        <v>12325.010462580136</v>
      </c>
      <c r="AO72" s="152">
        <f>INDEX('Base Table 5'!$126:$126,1,$A72+4)</f>
        <v>64.786799999999999</v>
      </c>
      <c r="AP72" s="152">
        <f t="shared" ca="1" si="38"/>
        <v>66.716096505720486</v>
      </c>
      <c r="AQ72" s="152">
        <f>INDEX('Base Table 5'!$127:$127,1,$A72+4)</f>
        <v>896</v>
      </c>
      <c r="AR72" s="152">
        <f t="shared" ca="1" si="39"/>
        <v>922.6821276730069</v>
      </c>
      <c r="AS72" s="152">
        <f>INDEX('Base Table 5'!$128:$128,1,$A72+4)</f>
        <v>0</v>
      </c>
      <c r="AT72" s="152">
        <f>INDEX('Base Table 5'!$129:$129,1,$A72+4)</f>
        <v>1745.4920999999999</v>
      </c>
      <c r="AU72" s="152">
        <f ca="1">AT72*(1+AF72)*(1+H72)*'Scenario Parameters'!$C$67</f>
        <v>1102.9159357837198</v>
      </c>
      <c r="AV72" s="152">
        <f t="shared" si="40"/>
        <v>18507.278900000001</v>
      </c>
      <c r="AW72" s="152">
        <f t="shared" ca="1" si="41"/>
        <v>19058.409920037269</v>
      </c>
      <c r="AX72" s="150">
        <f>E72*'Base Table 5'!ED71</f>
        <v>-0.13421162626197672</v>
      </c>
      <c r="AY72" s="150">
        <f t="array" ref="AY72">MMULT('Price L_T'!B69:DL69,$AX$5:$AX$119)</f>
        <v>-0.27397869478060494</v>
      </c>
      <c r="AZ72" s="150">
        <f t="shared" si="42"/>
        <v>0.8928647321349692</v>
      </c>
      <c r="BA72" s="152">
        <f t="shared" si="43"/>
        <v>4975.0851986244334</v>
      </c>
      <c r="BB72" s="152">
        <f ca="1">L72*(1+H72)*(1/(1+(H72*I72)))*(1+'Scenario Parameters'!$C$57*J72)</f>
        <v>11351.015143422621</v>
      </c>
      <c r="BC72" s="152">
        <f t="shared" si="45"/>
        <v>0</v>
      </c>
    </row>
    <row r="73" spans="1:55" x14ac:dyDescent="0.4">
      <c r="A73" s="142">
        <v>69</v>
      </c>
      <c r="B73" s="142">
        <f>INDEX(Industries!$D:$D,MATCH($A73,Industries!$A:$A,0))</f>
        <v>12</v>
      </c>
      <c r="C73" s="162" t="str">
        <f>Industries!N70</f>
        <v>D</v>
      </c>
      <c r="D73" s="142" t="str">
        <f>Industries!C70</f>
        <v>Waste collection, treatment and disposal services</v>
      </c>
      <c r="E73" s="143">
        <f>-Industries!K70</f>
        <v>-0.25</v>
      </c>
      <c r="F73" s="143">
        <f>Industries!L70</f>
        <v>0.32696127110228401</v>
      </c>
      <c r="G73" s="144">
        <f>E73*F73*'Base Table 5'!ED72</f>
        <v>-2.229818623275907E-2</v>
      </c>
      <c r="H73" s="144">
        <f t="array" ref="H73">MMULT('Price L_T'!B70:DL70,$G$5:$G$119)</f>
        <v>-0.10597010996864605</v>
      </c>
      <c r="I73" s="144">
        <f>INDEX('Scenario Parameters'!$J:$J,MATCH($B73,'Scenario Parameters'!$A:$A,0))</f>
        <v>0</v>
      </c>
      <c r="J73" s="144">
        <f>INDEX('Scenario Parameters'!$K:$K,MATCH($B73,'Scenario Parameters'!$A:$A,0))</f>
        <v>0</v>
      </c>
      <c r="K73" s="143">
        <f>INDEX('Scenario Parameters'!$L:$L,MATCH($B73,'Scenario Parameters'!$A:$A,0))</f>
        <v>0</v>
      </c>
      <c r="L73" s="146">
        <f>'Base Table 5'!DQ72</f>
        <v>573.48860000000002</v>
      </c>
      <c r="M73" s="146">
        <f>'Base Table 5'!DR72</f>
        <v>794.90819999999997</v>
      </c>
      <c r="N73" s="146">
        <f>'Base Table 5'!DS72</f>
        <v>257.18040000000002</v>
      </c>
      <c r="O73" s="146">
        <f>'Base Table 5'!DT72</f>
        <v>8.8214000000000006</v>
      </c>
      <c r="P73" s="146">
        <f>'Base Table 5'!DU72</f>
        <v>54.127400000000002</v>
      </c>
      <c r="Q73" s="146">
        <f>'Base Table 5'!DV72</f>
        <v>0.24759999999999999</v>
      </c>
      <c r="R73" s="146">
        <f>'Base Table 5'!DW72</f>
        <v>20.846399999999999</v>
      </c>
      <c r="S73" s="147">
        <f t="shared" si="31"/>
        <v>1709.62</v>
      </c>
      <c r="T73" s="146">
        <f ca="1">L73*(1+K73)*(1+H73)*(1/(1+(H73*I73)))*('Income Distribution'!$C$50/(1+EXP(-J73*'Income Distribution'!$C$50/('Income Distribution'!$C$50-1)*('Scenario Parameters'!$C$57)+LN('Income Distribution'!$C$50-1))))</f>
        <v>512.7159499922351</v>
      </c>
      <c r="U73" s="146">
        <f ca="1">M73*(1+K73)*(1+H73)*(1+'Scenario Parameters'!$C$62)</f>
        <v>1103.9455071502277</v>
      </c>
      <c r="V73" s="146">
        <f>N73*(1+$K73)*(1+$H73)*(1+'Scenario Parameters'!$C$63)</f>
        <v>259.86417047320367</v>
      </c>
      <c r="W73" s="146">
        <f>O73*(1+$K73)*(1+$H73)*(1+'Scenario Parameters'!$C$63)</f>
        <v>8.9134544989132873</v>
      </c>
      <c r="X73" s="146">
        <f>P73*(1+$K73)*(1+$H73)*(1+'Scenario Parameters'!$C$63)</f>
        <v>54.692238992051045</v>
      </c>
      <c r="Y73" s="146">
        <f t="shared" si="44"/>
        <v>0.24759999999999999</v>
      </c>
      <c r="Z73" s="146">
        <f t="shared" si="30"/>
        <v>18.637304699549617</v>
      </c>
      <c r="AA73" s="147">
        <f t="shared" ca="1" si="32"/>
        <v>1959.0162258061803</v>
      </c>
      <c r="AB73" s="147">
        <f t="shared" ca="1" si="33"/>
        <v>2191.2200561185678</v>
      </c>
      <c r="AC73" s="146">
        <f>'Base Table 5'!DY72</f>
        <v>23515.999899999999</v>
      </c>
      <c r="AD73" s="146">
        <f t="array" aca="1" ref="AD73" ca="1">MMULT('Leontief L'!$B70:$DL70,'Projection Engine'!$AA$5:$AA$119)</f>
        <v>29270.307546282496</v>
      </c>
      <c r="AE73" s="146">
        <f t="array" aca="1" ref="AE73" ca="1">MMULT('Leontief L'!$B70:$DL70,$AB$5:$AB$119)</f>
        <v>32251.109181907297</v>
      </c>
      <c r="AF73" s="143">
        <f t="shared" ca="1" si="34"/>
        <v>0.24469755361252998</v>
      </c>
      <c r="AG73" s="143">
        <f t="shared" ca="1" si="35"/>
        <v>0.37145387476835712</v>
      </c>
      <c r="AH73" s="143">
        <f>INDEX('Scenario Parameters'!$C:$C,MATCH($B73,'Scenario Parameters'!$A:$A,0))</f>
        <v>0.25</v>
      </c>
      <c r="AI73" s="143">
        <f t="shared" ca="1" si="36"/>
        <v>2.8590406076267838E-2</v>
      </c>
      <c r="AJ73" s="143">
        <f>INDEX('Scenario Parameters'!$H:$H,MATCH($B73,'Scenario Parameters'!$A:$A,0))*-E73</f>
        <v>5.3277938012177811E-2</v>
      </c>
      <c r="AK73" s="146">
        <f>INDEX('Base Table 5'!$124:$124,1,$A73+4)</f>
        <v>4182</v>
      </c>
      <c r="AL73" s="146">
        <f t="shared" ca="1" si="37"/>
        <v>4530.7435958032238</v>
      </c>
      <c r="AM73" s="146">
        <f>INDEX('Base Table 5'!$125:$125,1,$A73+4)</f>
        <v>1860</v>
      </c>
      <c r="AN73" s="146">
        <f ca="1">(AC73-INDEX('Base Table 5'!$122:$122,1,$A73+4))*(1+AF73)-AL73-AP73-AR73-AS73*(1+AF73)-AU73</f>
        <v>3697.0158371695852</v>
      </c>
      <c r="AO73" s="146">
        <f>INDEX('Base Table 5'!$126:$126,1,$A73+4)</f>
        <v>74.1631</v>
      </c>
      <c r="AP73" s="146">
        <f t="shared" ca="1" si="38"/>
        <v>92.310629138321417</v>
      </c>
      <c r="AQ73" s="146">
        <f>INDEX('Base Table 5'!$127:$127,1,$A73+4)</f>
        <v>373</v>
      </c>
      <c r="AR73" s="146">
        <f t="shared" ca="1" si="39"/>
        <v>464.27218749747368</v>
      </c>
      <c r="AS73" s="146">
        <f>INDEX('Base Table 5'!$128:$128,1,$A73+4)</f>
        <v>0</v>
      </c>
      <c r="AT73" s="146">
        <f>INDEX('Base Table 5'!$129:$129,1,$A73+4)</f>
        <v>1473.6474000000001</v>
      </c>
      <c r="AU73" s="146">
        <f ca="1">AT73*(1+AF73)*(1+H73)*'Scenario Parameters'!$C$67</f>
        <v>1126.9488730307937</v>
      </c>
      <c r="AV73" s="146">
        <f t="shared" si="40"/>
        <v>7962.8104999999996</v>
      </c>
      <c r="AW73" s="146">
        <f t="shared" ca="1" si="41"/>
        <v>9911.2911226393971</v>
      </c>
      <c r="AX73" s="143">
        <f>E73*'Base Table 5'!ED72</f>
        <v>-6.8198249161392208E-2</v>
      </c>
      <c r="AY73" s="143">
        <f t="array" ref="AY73">MMULT('Price L_T'!B70:DL70,$AX$5:$AX$119)</f>
        <v>-0.31692580353568972</v>
      </c>
      <c r="AZ73" s="143">
        <f t="shared" si="42"/>
        <v>0.89402989003135391</v>
      </c>
      <c r="BA73" s="146">
        <f t="shared" si="43"/>
        <v>541.8226922406858</v>
      </c>
      <c r="BB73" s="146">
        <f ca="1">L73*(1+H73)*(1/(1+(H73*I73)))*(1+'Scenario Parameters'!$C$57*J73)</f>
        <v>512.7159499922351</v>
      </c>
      <c r="BC73" s="146">
        <f t="shared" si="45"/>
        <v>0</v>
      </c>
    </row>
    <row r="74" spans="1:55" x14ac:dyDescent="0.4">
      <c r="A74" s="149">
        <v>70</v>
      </c>
      <c r="B74" s="149">
        <f>INDEX(Industries!$D:$D,MATCH($A74,Industries!$A:$A,0))</f>
        <v>13</v>
      </c>
      <c r="C74" s="163" t="str">
        <f>Industries!N71</f>
        <v>E</v>
      </c>
      <c r="D74" s="149" t="str">
        <f>Industries!C71</f>
        <v>Residential building construction</v>
      </c>
      <c r="E74" s="150">
        <f>-Industries!K71</f>
        <v>-0.4</v>
      </c>
      <c r="F74" s="150">
        <f>Industries!L71</f>
        <v>0.37405689548546694</v>
      </c>
      <c r="G74" s="151">
        <f>E74*F74*'Base Table 5'!ED73</f>
        <v>-2.8978033691524518E-2</v>
      </c>
      <c r="H74" s="151">
        <f t="array" ref="H74">MMULT('Price L_T'!B71:DL71,$G$5:$G$119)</f>
        <v>-0.11126394494864587</v>
      </c>
      <c r="I74" s="151">
        <f>INDEX('Scenario Parameters'!$J:$J,MATCH($B74,'Scenario Parameters'!$A:$A,0))</f>
        <v>0.4</v>
      </c>
      <c r="J74" s="151">
        <f>INDEX('Scenario Parameters'!$K:$K,MATCH($B74,'Scenario Parameters'!$A:$A,0))</f>
        <v>1.8291199065675103</v>
      </c>
      <c r="K74" s="150">
        <f>INDEX('Scenario Parameters'!$L:$L,MATCH($B74,'Scenario Parameters'!$A:$A,0))</f>
        <v>0</v>
      </c>
      <c r="L74" s="152">
        <f>'Base Table 5'!DQ73</f>
        <v>64.804299999999998</v>
      </c>
      <c r="M74" s="152">
        <f>'Base Table 5'!DR73</f>
        <v>35.716900000000003</v>
      </c>
      <c r="N74" s="152">
        <f>'Base Table 5'!DS73</f>
        <v>91007.138000000006</v>
      </c>
      <c r="O74" s="152">
        <f>'Base Table 5'!DT73</f>
        <v>1545.3273999999999</v>
      </c>
      <c r="P74" s="152">
        <f>'Base Table 5'!DU73</f>
        <v>3478.0637000000002</v>
      </c>
      <c r="Q74" s="152">
        <f>'Base Table 5'!DV73</f>
        <v>0.1217</v>
      </c>
      <c r="R74" s="152">
        <f>'Base Table 5'!DW73</f>
        <v>211.25380000000001</v>
      </c>
      <c r="S74" s="153">
        <f t="shared" si="31"/>
        <v>96342.425800000012</v>
      </c>
      <c r="T74" s="152">
        <f ca="1">L74*(1+K74)*(1+H74)*(1/(1+(H74*I74)))*('Income Distribution'!$C$50/(1+EXP(-J74*'Income Distribution'!$C$50/('Income Distribution'!$C$50-1)*('Scenario Parameters'!$C$57)+LN('Income Distribution'!$C$50-1))))</f>
        <v>104.17887094289848</v>
      </c>
      <c r="U74" s="152">
        <f ca="1">M74*(1+K74)*(1+H74)*(1+'Scenario Parameters'!$C$62)</f>
        <v>49.308884500980845</v>
      </c>
      <c r="V74" s="154">
        <f ca="1">'Scenario Parameters'!C68+'Scenario Parameters'!C69</f>
        <v>144618.31326096208</v>
      </c>
      <c r="W74" s="152">
        <f>O74*(1+$K74)*(1+$H74)*(1+'Scenario Parameters'!$C$63)</f>
        <v>1552.2075883296779</v>
      </c>
      <c r="X74" s="152">
        <f>P74*(1+$K74)*(1+$H74)*(1+'Scenario Parameters'!$C$63)</f>
        <v>3493.5489190407143</v>
      </c>
      <c r="Y74" s="152">
        <f t="shared" si="44"/>
        <v>0.1217</v>
      </c>
      <c r="Z74" s="152">
        <f t="shared" si="30"/>
        <v>196.49394543778035</v>
      </c>
      <c r="AA74" s="153">
        <f t="shared" ca="1" si="32"/>
        <v>150014.1731692141</v>
      </c>
      <c r="AB74" s="153">
        <f t="shared" ca="1" si="33"/>
        <v>168794.9670957659</v>
      </c>
      <c r="AC74" s="152">
        <f>'Base Table 5'!DY73</f>
        <v>129718.00020000001</v>
      </c>
      <c r="AD74" s="152">
        <f t="array" aca="1" ref="AD74" ca="1">MMULT('Leontief L'!$B71:$DL71,'Projection Engine'!$AA$5:$AA$119)</f>
        <v>190119.80814438764</v>
      </c>
      <c r="AE74" s="152">
        <f t="array" aca="1" ref="AE74" ca="1">MMULT('Leontief L'!$B71:$DL71,$AB$5:$AB$119)</f>
        <v>212979.46112481924</v>
      </c>
      <c r="AF74" s="150">
        <f t="shared" ca="1" si="34"/>
        <v>0.46563937041320225</v>
      </c>
      <c r="AG74" s="150">
        <f t="shared" ca="1" si="35"/>
        <v>0.64186512894468151</v>
      </c>
      <c r="AH74" s="150">
        <f>INDEX('Scenario Parameters'!$C:$C,MATCH($B74,'Scenario Parameters'!$A:$A,0))</f>
        <v>0.4</v>
      </c>
      <c r="AI74" s="150">
        <f t="shared" ca="1" si="36"/>
        <v>-1.4880922633191185E-2</v>
      </c>
      <c r="AJ74" s="150">
        <f>INDEX('Scenario Parameters'!$H:$H,MATCH($B74,'Scenario Parameters'!$A:$A,0))*-E74</f>
        <v>0.10075448361162648</v>
      </c>
      <c r="AK74" s="152">
        <f>INDEX('Base Table 5'!$124:$124,1,$A74+4)</f>
        <v>12219</v>
      </c>
      <c r="AL74" s="152">
        <f t="shared" ca="1" si="37"/>
        <v>13249.96885447969</v>
      </c>
      <c r="AM74" s="152">
        <f>INDEX('Base Table 5'!$125:$125,1,$A74+4)</f>
        <v>12036</v>
      </c>
      <c r="AN74" s="152">
        <f ca="1">(AC74-INDEX('Base Table 5'!$122:$122,1,$A74+4))*(1+AF74)-AL74-AP74-AR74-AS74*(1+AF74)-AU74</f>
        <v>27546.823936203087</v>
      </c>
      <c r="AO74" s="152">
        <f>INDEX('Base Table 5'!$126:$126,1,$A74+4)</f>
        <v>179.6266</v>
      </c>
      <c r="AP74" s="152">
        <f t="shared" ca="1" si="38"/>
        <v>263.26781693346413</v>
      </c>
      <c r="AQ74" s="152">
        <f>INDEX('Base Table 5'!$127:$127,1,$A74+4)</f>
        <v>868</v>
      </c>
      <c r="AR74" s="152">
        <f t="shared" ca="1" si="39"/>
        <v>1272.1749735186595</v>
      </c>
      <c r="AS74" s="152">
        <f>INDEX('Base Table 5'!$128:$128,1,$A74+4)</f>
        <v>0</v>
      </c>
      <c r="AT74" s="152">
        <f>INDEX('Base Table 5'!$129:$129,1,$A74+4)</f>
        <v>9198.5709999999999</v>
      </c>
      <c r="AU74" s="152">
        <f ca="1">AT74*(1+AF74)*(1+H74)*'Scenario Parameters'!$C$67</f>
        <v>8234.079266903811</v>
      </c>
      <c r="AV74" s="152">
        <f t="shared" si="40"/>
        <v>34501.1976</v>
      </c>
      <c r="AW74" s="152">
        <f t="shared" ca="1" si="41"/>
        <v>50566.31484803871</v>
      </c>
      <c r="AX74" s="150">
        <f>E74*'Base Table 5'!ED73</f>
        <v>-7.746958829328783E-2</v>
      </c>
      <c r="AY74" s="150">
        <f t="array" ref="AY74">MMULT('Price L_T'!B71:DL71,$AX$5:$AX$119)</f>
        <v>-0.31190343097225309</v>
      </c>
      <c r="AZ74" s="150">
        <f t="shared" si="42"/>
        <v>0.88873605505135411</v>
      </c>
      <c r="BA74" s="152">
        <f t="shared" si="43"/>
        <v>30049.53315520972</v>
      </c>
      <c r="BB74" s="152">
        <f ca="1">L74*(1+H74)*(1/(1+(H74*I74)))*(1+'Scenario Parameters'!$C$57*J74)</f>
        <v>116.04441365759479</v>
      </c>
      <c r="BC74" s="152">
        <f t="shared" si="45"/>
        <v>2.6826431914285593</v>
      </c>
    </row>
    <row r="75" spans="1:55" x14ac:dyDescent="0.4">
      <c r="A75" s="142">
        <v>71</v>
      </c>
      <c r="B75" s="142">
        <f>INDEX(Industries!$D:$D,MATCH($A75,Industries!$A:$A,0))</f>
        <v>14</v>
      </c>
      <c r="C75" s="162" t="str">
        <f>Industries!N72</f>
        <v>E</v>
      </c>
      <c r="D75" s="142" t="str">
        <f>Industries!C72</f>
        <v>Non-residential building construction</v>
      </c>
      <c r="E75" s="143">
        <f>-Industries!K72</f>
        <v>-0.4</v>
      </c>
      <c r="F75" s="143">
        <f>Industries!L72</f>
        <v>0.34882446095748565</v>
      </c>
      <c r="G75" s="144">
        <f>E75*F75*'Base Table 5'!ED74</f>
        <v>-2.8417304157350182E-2</v>
      </c>
      <c r="H75" s="144">
        <f t="array" ref="H75">MMULT('Price L_T'!B72:DL72,$G$5:$G$119)</f>
        <v>-0.11061460554067901</v>
      </c>
      <c r="I75" s="144">
        <f>INDEX('Scenario Parameters'!$J:$J,MATCH($B75,'Scenario Parameters'!$A:$A,0))</f>
        <v>0.05</v>
      </c>
      <c r="J75" s="144">
        <f>INDEX('Scenario Parameters'!$K:$K,MATCH($B75,'Scenario Parameters'!$A:$A,0))</f>
        <v>0</v>
      </c>
      <c r="K75" s="143">
        <f>INDEX('Scenario Parameters'!$L:$L,MATCH($B75,'Scenario Parameters'!$A:$A,0))</f>
        <v>0</v>
      </c>
      <c r="L75" s="146">
        <f>'Base Table 5'!DQ74</f>
        <v>87.2577</v>
      </c>
      <c r="M75" s="146">
        <f>'Base Table 5'!DR74</f>
        <v>415.93819999999999</v>
      </c>
      <c r="N75" s="146">
        <f>'Base Table 5'!DS74</f>
        <v>49299.434800000003</v>
      </c>
      <c r="O75" s="146">
        <f>'Base Table 5'!DT74</f>
        <v>1729.8271999999999</v>
      </c>
      <c r="P75" s="146">
        <f>'Base Table 5'!DU74</f>
        <v>12027.5108</v>
      </c>
      <c r="Q75" s="146">
        <f>'Base Table 5'!DV74</f>
        <v>8.3999999999999995E-3</v>
      </c>
      <c r="R75" s="146">
        <f>'Base Table 5'!DW74</f>
        <v>316.51330000000002</v>
      </c>
      <c r="S75" s="147">
        <f t="shared" si="31"/>
        <v>63876.490399999995</v>
      </c>
      <c r="T75" s="146">
        <f ca="1">L75*(1+K75)*(1+H75)*(1/(1+(H75*I75)))*('Income Distribution'!$C$50/(1+EXP(-J75*'Income Distribution'!$C$50/('Income Distribution'!$C$50-1)*('Scenario Parameters'!$C$57)+LN('Income Distribution'!$C$50-1))))</f>
        <v>78.037327343188863</v>
      </c>
      <c r="U75" s="146">
        <f ca="1">M75*(1+K75)*(1+H75)*(1+'Scenario Parameters'!$C$62)</f>
        <v>574.64207510239248</v>
      </c>
      <c r="V75" s="146">
        <f>N75*(1+$K75)*(1+$H75)*(1+'Scenario Parameters'!$C$63)</f>
        <v>49555.108485686302</v>
      </c>
      <c r="W75" s="146">
        <f>O75*(1+$K75)*(1+$H75)*(1+'Scenario Parameters'!$C$63)</f>
        <v>1738.7983230487455</v>
      </c>
      <c r="X75" s="146">
        <f>P75*(1+$K75)*(1+$H75)*(1+'Scenario Parameters'!$C$63)</f>
        <v>12089.887134096793</v>
      </c>
      <c r="Y75" s="146">
        <f t="shared" si="44"/>
        <v>8.3999999999999995E-3</v>
      </c>
      <c r="Z75" s="146">
        <f t="shared" si="30"/>
        <v>283.06787825685234</v>
      </c>
      <c r="AA75" s="147">
        <f t="shared" ca="1" si="32"/>
        <v>64319.549623534273</v>
      </c>
      <c r="AB75" s="147">
        <f t="shared" ca="1" si="33"/>
        <v>72319.098137018198</v>
      </c>
      <c r="AC75" s="146">
        <f>'Base Table 5'!DY74</f>
        <v>83278.999400000001</v>
      </c>
      <c r="AD75" s="146">
        <f t="array" aca="1" ref="AD75" ca="1">MMULT('Leontief L'!$B72:$DL72,'Projection Engine'!$AA$5:$AA$119)</f>
        <v>87806.124248230975</v>
      </c>
      <c r="AE75" s="146">
        <f t="array" aca="1" ref="AE75" ca="1">MMULT('Leontief L'!$B72:$DL72,$AB$5:$AB$119)</f>
        <v>98065.567023408948</v>
      </c>
      <c r="AF75" s="143">
        <f t="shared" ca="1" si="34"/>
        <v>5.4360941904292082E-2</v>
      </c>
      <c r="AG75" s="143">
        <f t="shared" ca="1" si="35"/>
        <v>0.17755457834438082</v>
      </c>
      <c r="AH75" s="143">
        <f>INDEX('Scenario Parameters'!$C:$C,MATCH($B75,'Scenario Parameters'!$A:$A,0))</f>
        <v>0.4</v>
      </c>
      <c r="AI75" s="143">
        <f t="shared" ca="1" si="36"/>
        <v>-0.29346725299337151</v>
      </c>
      <c r="AJ75" s="143">
        <f>INDEX('Scenario Parameters'!$H:$H,MATCH($B75,'Scenario Parameters'!$A:$A,0))*-E75</f>
        <v>0.12094043123401146</v>
      </c>
      <c r="AK75" s="146">
        <f>INDEX('Base Table 5'!$124:$124,1,$A75+4)</f>
        <v>9928</v>
      </c>
      <c r="AL75" s="146">
        <f t="shared" ca="1" si="37"/>
        <v>7862.7885803136478</v>
      </c>
      <c r="AM75" s="146">
        <f>INDEX('Base Table 5'!$125:$125,1,$A75+4)</f>
        <v>6490</v>
      </c>
      <c r="AN75" s="146">
        <f ca="1">(AC75-INDEX('Base Table 5'!$122:$122,1,$A75+4))*(1+AF75)-AL75-AP75-AR75-AS75*(1+AF75)-AU75</f>
        <v>12094.781962683483</v>
      </c>
      <c r="AO75" s="146">
        <f>INDEX('Base Table 5'!$126:$126,1,$A75+4)</f>
        <v>106.06270000000001</v>
      </c>
      <c r="AP75" s="146">
        <f t="shared" ca="1" si="38"/>
        <v>111.82836827291237</v>
      </c>
      <c r="AQ75" s="146">
        <f>INDEX('Base Table 5'!$127:$127,1,$A75+4)</f>
        <v>543</v>
      </c>
      <c r="AR75" s="146">
        <f t="shared" ca="1" si="39"/>
        <v>572.51799145403061</v>
      </c>
      <c r="AS75" s="146">
        <f>INDEX('Base Table 5'!$128:$128,1,$A75+4)</f>
        <v>0</v>
      </c>
      <c r="AT75" s="146">
        <f>INDEX('Base Table 5'!$129:$129,1,$A75+4)</f>
        <v>6457.3243000000002</v>
      </c>
      <c r="AU75" s="146">
        <f ca="1">AT75*(1+AF75)*(1+H75)*'Scenario Parameters'!$C$67</f>
        <v>4161.2772997015791</v>
      </c>
      <c r="AV75" s="146">
        <f t="shared" si="40"/>
        <v>23524.386999999999</v>
      </c>
      <c r="AW75" s="146">
        <f t="shared" ca="1" si="41"/>
        <v>24803.194202425653</v>
      </c>
      <c r="AX75" s="143">
        <f>E75*'Base Table 5'!ED74</f>
        <v>-8.1465915777086673E-2</v>
      </c>
      <c r="AY75" s="143">
        <f t="array" ref="AY75">MMULT('Price L_T'!B72:DL72,$AX$5:$AX$119)</f>
        <v>-0.31526754131468582</v>
      </c>
      <c r="AZ75" s="143">
        <f t="shared" si="42"/>
        <v>0.88938539445932097</v>
      </c>
      <c r="BA75" s="146">
        <f t="shared" si="43"/>
        <v>20138.184076219131</v>
      </c>
      <c r="BB75" s="146">
        <f ca="1">L75*(1+H75)*(1/(1+(H75*I75)))*(1+'Scenario Parameters'!$C$57*J75)</f>
        <v>78.037327343188863</v>
      </c>
      <c r="BC75" s="146">
        <f t="shared" si="45"/>
        <v>0.43160340907578343</v>
      </c>
    </row>
    <row r="76" spans="1:55" x14ac:dyDescent="0.4">
      <c r="A76" s="149">
        <v>72</v>
      </c>
      <c r="B76" s="149">
        <f>INDEX(Industries!$D:$D,MATCH($A76,Industries!$A:$A,0))</f>
        <v>15</v>
      </c>
      <c r="C76" s="163" t="str">
        <f>Industries!N73</f>
        <v>E</v>
      </c>
      <c r="D76" s="149" t="str">
        <f>Industries!C73</f>
        <v>Heavy and civil engineering construction</v>
      </c>
      <c r="E76" s="150">
        <f>-Industries!K73</f>
        <v>-0.4</v>
      </c>
      <c r="F76" s="150">
        <f>Industries!L73</f>
        <v>0.37390860442191243</v>
      </c>
      <c r="G76" s="151">
        <f>E76*F76*'Base Table 5'!ED75</f>
        <v>-5.7713369678427946E-2</v>
      </c>
      <c r="H76" s="151">
        <f t="array" ref="H76">MMULT('Price L_T'!B73:DL73,$G$5:$G$119)</f>
        <v>-0.12293003275045172</v>
      </c>
      <c r="I76" s="151">
        <f>INDEX('Scenario Parameters'!$J:$J,MATCH($B76,'Scenario Parameters'!$A:$A,0))</f>
        <v>0.3</v>
      </c>
      <c r="J76" s="151">
        <f>INDEX('Scenario Parameters'!$K:$K,MATCH($B76,'Scenario Parameters'!$A:$A,0))</f>
        <v>0</v>
      </c>
      <c r="K76" s="150">
        <f>INDEX('Scenario Parameters'!$L:$L,MATCH($B76,'Scenario Parameters'!$A:$A,0))</f>
        <v>0</v>
      </c>
      <c r="L76" s="152">
        <f>'Base Table 5'!DQ75</f>
        <v>39.280799999999999</v>
      </c>
      <c r="M76" s="152">
        <f>'Base Table 5'!DR75</f>
        <v>11.4541</v>
      </c>
      <c r="N76" s="152">
        <f>'Base Table 5'!DS75</f>
        <v>45302.465900000003</v>
      </c>
      <c r="O76" s="152">
        <f>'Base Table 5'!DT75</f>
        <v>18077.329900000001</v>
      </c>
      <c r="P76" s="152">
        <f>'Base Table 5'!DU75</f>
        <v>34279.523500000003</v>
      </c>
      <c r="Q76" s="152">
        <f>'Base Table 5'!DV75</f>
        <v>9.6500000000000002E-2</v>
      </c>
      <c r="R76" s="152">
        <f>'Base Table 5'!DW75</f>
        <v>315.58440000000002</v>
      </c>
      <c r="S76" s="153">
        <f t="shared" si="31"/>
        <v>98025.73510000002</v>
      </c>
      <c r="T76" s="152">
        <f ca="1">L76*(1+K76)*(1+H76)*(1/(1+(H76*I76)))*('Income Distribution'!$C$50/(1+EXP(-J76*'Income Distribution'!$C$50/('Income Distribution'!$C$50-1)*('Scenario Parameters'!$C$57)+LN('Income Distribution'!$C$50-1))))</f>
        <v>35.771217033989615</v>
      </c>
      <c r="U76" s="152">
        <f ca="1">M76*(1+K76)*(1+H76)*(1+'Scenario Parameters'!$C$62)</f>
        <v>15.605361406649617</v>
      </c>
      <c r="V76" s="152">
        <f>N76*(1+$K76)*(1+$H76)*(1+'Scenario Parameters'!$C$63)</f>
        <v>44906.848713684041</v>
      </c>
      <c r="W76" s="152">
        <f>O76*(1+$K76)*(1+$H76)*(1+'Scenario Parameters'!$C$63)</f>
        <v>17919.464268426436</v>
      </c>
      <c r="X76" s="152">
        <f>P76*(1+$K76)*(1+$H76)*(1+'Scenario Parameters'!$C$63)</f>
        <v>33980.167419356236</v>
      </c>
      <c r="Y76" s="152">
        <f t="shared" si="44"/>
        <v>9.6500000000000002E-2</v>
      </c>
      <c r="Z76" s="152">
        <f t="shared" si="30"/>
        <v>287.38819130316574</v>
      </c>
      <c r="AA76" s="153">
        <f t="shared" ca="1" si="32"/>
        <v>97145.341671210525</v>
      </c>
      <c r="AB76" s="153">
        <f t="shared" ca="1" si="33"/>
        <v>110761.22236388268</v>
      </c>
      <c r="AC76" s="152">
        <f>'Base Table 5'!DY75</f>
        <v>112327.99990000002</v>
      </c>
      <c r="AD76" s="152">
        <f t="array" aca="1" ref="AD76" ca="1">MMULT('Leontief L'!$B73:$DL73,'Projection Engine'!$AA$5:$AA$119)</f>
        <v>113066.91524455578</v>
      </c>
      <c r="AE76" s="152">
        <f t="array" aca="1" ref="AE76" ca="1">MMULT('Leontief L'!$B73:$DL73,$AB$5:$AB$119)</f>
        <v>128344.53746222921</v>
      </c>
      <c r="AF76" s="150">
        <f t="shared" ca="1" si="34"/>
        <v>6.5781937291999881E-3</v>
      </c>
      <c r="AG76" s="150">
        <f t="shared" ca="1" si="35"/>
        <v>0.14258722292293924</v>
      </c>
      <c r="AH76" s="150">
        <f>INDEX('Scenario Parameters'!$C:$C,MATCH($B76,'Scenario Parameters'!$A:$A,0))</f>
        <v>0.4</v>
      </c>
      <c r="AI76" s="150">
        <f t="shared" ca="1" si="36"/>
        <v>-0.31444766624623643</v>
      </c>
      <c r="AJ76" s="150">
        <f>INDEX('Scenario Parameters'!$H:$H,MATCH($B76,'Scenario Parameters'!$A:$A,0))*-E76</f>
        <v>0.10087311646247009</v>
      </c>
      <c r="AK76" s="152">
        <f>INDEX('Base Table 5'!$124:$124,1,$A76+4)</f>
        <v>21489</v>
      </c>
      <c r="AL76" s="152">
        <f t="shared" ca="1" si="37"/>
        <v>16217.880116913204</v>
      </c>
      <c r="AM76" s="152">
        <f>INDEX('Base Table 5'!$125:$125,1,$A76+4)</f>
        <v>21117</v>
      </c>
      <c r="AN76" s="152">
        <f ca="1">(AC76-INDEX('Base Table 5'!$122:$122,1,$A76+4))*(1+AF76)-AL76-AP76-AR76-AS76*(1+AF76)-AU76</f>
        <v>29329.824956479068</v>
      </c>
      <c r="AO76" s="152">
        <f>INDEX('Base Table 5'!$126:$126,1,$A76+4)</f>
        <v>311.37619999999998</v>
      </c>
      <c r="AP76" s="152">
        <f t="shared" ca="1" si="38"/>
        <v>313.42449296626211</v>
      </c>
      <c r="AQ76" s="152">
        <f>INDEX('Base Table 5'!$127:$127,1,$A76+4)</f>
        <v>739</v>
      </c>
      <c r="AR76" s="152">
        <f t="shared" ca="1" si="39"/>
        <v>743.86128516587883</v>
      </c>
      <c r="AS76" s="152">
        <f>INDEX('Base Table 5'!$128:$128,1,$A76+4)</f>
        <v>0</v>
      </c>
      <c r="AT76" s="152">
        <f>INDEX('Base Table 5'!$129:$129,1,$A76+4)</f>
        <v>6655.6716999999999</v>
      </c>
      <c r="AU76" s="152">
        <f ca="1">AT76*(1+AF76)*(1+H76)*'Scenario Parameters'!$C$67</f>
        <v>4038.0194464759707</v>
      </c>
      <c r="AV76" s="152">
        <f t="shared" si="40"/>
        <v>50312.047899999998</v>
      </c>
      <c r="AW76" s="152">
        <f t="shared" ca="1" si="41"/>
        <v>50643.010298000379</v>
      </c>
      <c r="AX76" s="150">
        <f>E76*'Base Table 5'!ED75</f>
        <v>-0.1543515420503806</v>
      </c>
      <c r="AY76" s="150">
        <f t="array" ref="AY76">MMULT('Price L_T'!B73:DL73,$AX$5:$AX$119)</f>
        <v>-0.34274878670881082</v>
      </c>
      <c r="AZ76" s="150">
        <f t="shared" si="42"/>
        <v>0.87706996724954833</v>
      </c>
      <c r="BA76" s="152">
        <f t="shared" si="43"/>
        <v>33598.201771764296</v>
      </c>
      <c r="BB76" s="152">
        <f ca="1">L76*(1+H76)*(1/(1+(H76*I76)))*(1+'Scenario Parameters'!$C$57*J76)</f>
        <v>35.771217033989615</v>
      </c>
      <c r="BC76" s="152">
        <f t="shared" si="45"/>
        <v>1.3192070644535574</v>
      </c>
    </row>
    <row r="77" spans="1:55" x14ac:dyDescent="0.4">
      <c r="A77" s="142">
        <v>73</v>
      </c>
      <c r="B77" s="142">
        <f>INDEX(Industries!$D:$D,MATCH($A77,Industries!$A:$A,0))</f>
        <v>16</v>
      </c>
      <c r="C77" s="162" t="str">
        <f>Industries!N74</f>
        <v>E</v>
      </c>
      <c r="D77" s="142" t="str">
        <f>Industries!C74</f>
        <v>Construction services</v>
      </c>
      <c r="E77" s="143">
        <f>-Industries!K74</f>
        <v>-0.4</v>
      </c>
      <c r="F77" s="143">
        <f>Industries!L74</f>
        <v>0.34750986926937649</v>
      </c>
      <c r="G77" s="144">
        <f>E77*F77*'Base Table 5'!ED76</f>
        <v>-4.2090581225209381E-2</v>
      </c>
      <c r="H77" s="144">
        <f t="array" ref="H77">MMULT('Price L_T'!B74:DL74,$G$5:$G$119)</f>
        <v>-0.10941285966695286</v>
      </c>
      <c r="I77" s="144">
        <f>INDEX('Scenario Parameters'!$J:$J,MATCH($B77,'Scenario Parameters'!$A:$A,0))</f>
        <v>0.25</v>
      </c>
      <c r="J77" s="144">
        <f>INDEX('Scenario Parameters'!$K:$K,MATCH($B77,'Scenario Parameters'!$A:$A,0))</f>
        <v>0</v>
      </c>
      <c r="K77" s="143">
        <f>INDEX('Scenario Parameters'!$L:$L,MATCH($B77,'Scenario Parameters'!$A:$A,0))</f>
        <v>0</v>
      </c>
      <c r="L77" s="146">
        <f>'Base Table 5'!DQ76</f>
        <v>2215.9850999999999</v>
      </c>
      <c r="M77" s="146">
        <f>'Base Table 5'!DR76</f>
        <v>97.109300000000005</v>
      </c>
      <c r="N77" s="146">
        <f>'Base Table 5'!DS76</f>
        <v>55827.958400000003</v>
      </c>
      <c r="O77" s="146">
        <f>'Base Table 5'!DT76</f>
        <v>7104.7575999999999</v>
      </c>
      <c r="P77" s="146">
        <f>'Base Table 5'!DU76</f>
        <v>17353.108800000002</v>
      </c>
      <c r="Q77" s="146">
        <f>'Base Table 5'!DV76</f>
        <v>0.57499999999999996</v>
      </c>
      <c r="R77" s="146">
        <f>'Base Table 5'!DW76</f>
        <v>1474.3471999999999</v>
      </c>
      <c r="S77" s="147">
        <f t="shared" si="31"/>
        <v>84073.841400000005</v>
      </c>
      <c r="T77" s="146">
        <f ca="1">L77*(1+K77)*(1+H77)*(1/(1+(H77*I77)))*('Income Distribution'!$C$50/(1+EXP(-J77*'Income Distribution'!$C$50/('Income Distribution'!$C$50-1)*('Scenario Parameters'!$C$57)+LN('Income Distribution'!$C$50-1))))</f>
        <v>2029.0282798402518</v>
      </c>
      <c r="U77" s="146">
        <f ca="1">M77*(1+K77)*(1+H77)*(1+'Scenario Parameters'!$C$62)</f>
        <v>134.34325416869063</v>
      </c>
      <c r="V77" s="146">
        <f>N77*(1+$K77)*(1+$H77)*(1+'Scenario Parameters'!$C$63)</f>
        <v>56193.316389685097</v>
      </c>
      <c r="W77" s="146">
        <f>O77*(1+$K77)*(1+$H77)*(1+'Scenario Parameters'!$C$63)</f>
        <v>7151.2536573219868</v>
      </c>
      <c r="X77" s="146">
        <f>P77*(1+$K77)*(1+$H77)*(1+'Scenario Parameters'!$C$63)</f>
        <v>17466.673707756949</v>
      </c>
      <c r="Y77" s="146">
        <f t="shared" si="44"/>
        <v>0.57499999999999996</v>
      </c>
      <c r="Z77" s="146">
        <f t="shared" si="30"/>
        <v>1349.9604140403703</v>
      </c>
      <c r="AA77" s="147">
        <f t="shared" ca="1" si="32"/>
        <v>84325.150702813335</v>
      </c>
      <c r="AB77" s="147">
        <f t="shared" ca="1" si="33"/>
        <v>94684.89593424715</v>
      </c>
      <c r="AC77" s="146">
        <f>'Base Table 5'!DY76</f>
        <v>342515.00020000001</v>
      </c>
      <c r="AD77" s="146">
        <f t="array" aca="1" ref="AD77" ca="1">MMULT('Leontief L'!$B74:$DL74,'Projection Engine'!$AA$5:$AA$119)</f>
        <v>392630.56399477302</v>
      </c>
      <c r="AE77" s="146">
        <f t="array" aca="1" ref="AE77" ca="1">MMULT('Leontief L'!$B74:$DL74,$AB$5:$AB$119)</f>
        <v>435511.33815597277</v>
      </c>
      <c r="AF77" s="143">
        <f t="shared" ca="1" si="34"/>
        <v>0.1463164058961206</v>
      </c>
      <c r="AG77" s="143">
        <f t="shared" ca="1" si="35"/>
        <v>0.2715102634969877</v>
      </c>
      <c r="AH77" s="143">
        <f>INDEX('Scenario Parameters'!$C:$C,MATCH($B77,'Scenario Parameters'!$A:$A,0))</f>
        <v>0.4</v>
      </c>
      <c r="AI77" s="143">
        <f t="shared" ca="1" si="36"/>
        <v>-0.23709384190180738</v>
      </c>
      <c r="AJ77" s="143">
        <f>INDEX('Scenario Parameters'!$H:$H,MATCH($B77,'Scenario Parameters'!$A:$A,0))*-E77</f>
        <v>0.12199210458449881</v>
      </c>
      <c r="AK77" s="146">
        <f>INDEX('Base Table 5'!$124:$124,1,$A77+4)</f>
        <v>61495</v>
      </c>
      <c r="AL77" s="146">
        <f t="shared" ca="1" si="37"/>
        <v>52638.163310961892</v>
      </c>
      <c r="AM77" s="146">
        <f>INDEX('Base Table 5'!$125:$125,1,$A77+4)</f>
        <v>39323</v>
      </c>
      <c r="AN77" s="146">
        <f ca="1">(AC77-INDEX('Base Table 5'!$122:$122,1,$A77+4))*(1+AF77)-AL77-AP77-AR77-AS77*(1+AF77)-AU77</f>
        <v>75085.507343340185</v>
      </c>
      <c r="AO77" s="146">
        <f>INDEX('Base Table 5'!$126:$126,1,$A77+4)</f>
        <v>2618.0106999999998</v>
      </c>
      <c r="AP77" s="146">
        <f t="shared" ca="1" si="38"/>
        <v>3001.0686162215866</v>
      </c>
      <c r="AQ77" s="146">
        <f>INDEX('Base Table 5'!$127:$127,1,$A77+4)</f>
        <v>2896</v>
      </c>
      <c r="AR77" s="146">
        <f t="shared" ca="1" si="39"/>
        <v>3319.7323114751653</v>
      </c>
      <c r="AS77" s="146">
        <f>INDEX('Base Table 5'!$128:$128,1,$A77+4)</f>
        <v>0</v>
      </c>
      <c r="AT77" s="146">
        <f>INDEX('Base Table 5'!$129:$129,1,$A77+4)</f>
        <v>27329.168600000001</v>
      </c>
      <c r="AU77" s="146">
        <f ca="1">AT77*(1+AF77)*(1+H77)*'Scenario Parameters'!$C$67</f>
        <v>19173.531195646916</v>
      </c>
      <c r="AV77" s="146">
        <f t="shared" si="40"/>
        <v>133661.17929999999</v>
      </c>
      <c r="AW77" s="146">
        <f t="shared" ca="1" si="41"/>
        <v>153218.00277764574</v>
      </c>
      <c r="AX77" s="143">
        <f>E77*'Base Table 5'!ED76</f>
        <v>-0.12112053483172402</v>
      </c>
      <c r="AY77" s="143">
        <f t="array" ref="AY77">MMULT('Price L_T'!B74:DL74,$AX$5:$AX$119)</f>
        <v>-0.31312038398569397</v>
      </c>
      <c r="AZ77" s="143">
        <f t="shared" si="42"/>
        <v>0.8905871403330472</v>
      </c>
      <c r="BA77" s="146">
        <f t="shared" si="43"/>
        <v>26325.233502320338</v>
      </c>
      <c r="BB77" s="146">
        <f ca="1">L77*(1+H77)*(1/(1+(H77*I77)))*(1+'Scenario Parameters'!$C$57*J77)</f>
        <v>2029.0282798402518</v>
      </c>
      <c r="BC77" s="146">
        <f t="shared" si="45"/>
        <v>55.50044661061024</v>
      </c>
    </row>
    <row r="78" spans="1:55" x14ac:dyDescent="0.4">
      <c r="A78" s="149">
        <v>74</v>
      </c>
      <c r="B78" s="149">
        <f>INDEX(Industries!$D:$D,MATCH($A78,Industries!$A:$A,0))</f>
        <v>17</v>
      </c>
      <c r="C78" s="163" t="str">
        <f>Industries!N75</f>
        <v>F</v>
      </c>
      <c r="D78" s="149" t="str">
        <f>Industries!C75</f>
        <v>Wholesale trade</v>
      </c>
      <c r="E78" s="150">
        <f>-Industries!K75</f>
        <v>-0.75</v>
      </c>
      <c r="F78" s="150">
        <f>Industries!L75</f>
        <v>0.35437065486897756</v>
      </c>
      <c r="G78" s="151">
        <f>E78*F78*'Base Table 5'!ED77</f>
        <v>-0.1476620044276897</v>
      </c>
      <c r="H78" s="151">
        <f t="array" ref="H78">MMULT('Price L_T'!B75:DL75,$G$5:$G$119)</f>
        <v>-0.1981911985931836</v>
      </c>
      <c r="I78" s="151">
        <f>INDEX('Scenario Parameters'!$J:$J,MATCH($B78,'Scenario Parameters'!$A:$A,0))</f>
        <v>0.3</v>
      </c>
      <c r="J78" s="151">
        <f>INDEX('Scenario Parameters'!$K:$K,MATCH($B78,'Scenario Parameters'!$A:$A,0))</f>
        <v>0.53554713892327255</v>
      </c>
      <c r="K78" s="150">
        <f>INDEX('Scenario Parameters'!$L:$L,MATCH($B78,'Scenario Parameters'!$A:$A,0))</f>
        <v>0</v>
      </c>
      <c r="L78" s="152">
        <f>'Base Table 5'!DQ77</f>
        <v>51841.531300000002</v>
      </c>
      <c r="M78" s="152">
        <f>'Base Table 5'!DR77</f>
        <v>732.73839999999996</v>
      </c>
      <c r="N78" s="152">
        <f>'Base Table 5'!DS77</f>
        <v>15228.096</v>
      </c>
      <c r="O78" s="152">
        <f>'Base Table 5'!DT77</f>
        <v>706.98620000000005</v>
      </c>
      <c r="P78" s="152">
        <f>'Base Table 5'!DU77</f>
        <v>2724.4614999999999</v>
      </c>
      <c r="Q78" s="152">
        <f>'Base Table 5'!DV77</f>
        <v>233.87289999999999</v>
      </c>
      <c r="R78" s="152">
        <f>'Base Table 5'!DW77</f>
        <v>25784.8338</v>
      </c>
      <c r="S78" s="153">
        <f t="shared" si="31"/>
        <v>97252.520100000023</v>
      </c>
      <c r="T78" s="152">
        <f ca="1">L78*(1+K78)*(1+H78)*(1/(1+(H78*I78)))*('Income Distribution'!$C$50/(1+EXP(-J78*'Income Distribution'!$C$50/('Income Distribution'!$C$50-1)*('Scenario Parameters'!$C$57)+LN('Income Distribution'!$C$50-1))))</f>
        <v>55882.055502857547</v>
      </c>
      <c r="U78" s="152">
        <f ca="1">M78*(1+K78)*(1+H78)*(1+'Scenario Parameters'!$C$62)</f>
        <v>912.63767164306716</v>
      </c>
      <c r="V78" s="152">
        <f>N78*(1+$K78)*(1+$H78)*(1+'Scenario Parameters'!$C$63)</f>
        <v>13799.80415379051</v>
      </c>
      <c r="W78" s="152">
        <f>O78*(1+$K78)*(1+$H78)*(1+'Scenario Parameters'!$C$63)</f>
        <v>640.67570229610908</v>
      </c>
      <c r="X78" s="152">
        <f>P78*(1+$K78)*(1+$H78)*(1+'Scenario Parameters'!$C$63)</f>
        <v>2468.9255389867731</v>
      </c>
      <c r="Y78" s="152">
        <f t="shared" si="44"/>
        <v>233.87289999999999</v>
      </c>
      <c r="Z78" s="152">
        <f t="shared" si="30"/>
        <v>21981.46665033156</v>
      </c>
      <c r="AA78" s="153">
        <f t="shared" ca="1" si="32"/>
        <v>95919.438119905564</v>
      </c>
      <c r="AB78" s="153">
        <f t="shared" ca="1" si="33"/>
        <v>119628.81668498747</v>
      </c>
      <c r="AC78" s="152">
        <f>'Base Table 5'!DY77</f>
        <v>191278.00020000001</v>
      </c>
      <c r="AD78" s="152">
        <f t="array" aca="1" ref="AD78" ca="1">MMULT('Leontief L'!$B75:$DL75,'Projection Engine'!$AA$5:$AA$119)</f>
        <v>198871.79615920087</v>
      </c>
      <c r="AE78" s="152">
        <f t="array" aca="1" ref="AE78" ca="1">MMULT('Leontief L'!$B75:$DL75,$AB$5:$AB$119)</f>
        <v>233355.02949356518</v>
      </c>
      <c r="AF78" s="150">
        <f t="shared" ca="1" si="34"/>
        <v>3.970031028796206E-2</v>
      </c>
      <c r="AG78" s="150">
        <f t="shared" ca="1" si="35"/>
        <v>0.21997840446663752</v>
      </c>
      <c r="AH78" s="150">
        <f>INDEX('Scenario Parameters'!$C:$C,MATCH($B78,'Scenario Parameters'!$A:$A,0))</f>
        <v>0.75</v>
      </c>
      <c r="AI78" s="150">
        <f t="shared" ca="1" si="36"/>
        <v>-0.69500539888334067</v>
      </c>
      <c r="AJ78" s="150">
        <f>INDEX('Scenario Parameters'!$H:$H,MATCH($B78,'Scenario Parameters'!$A:$A,0))*-E78</f>
        <v>0.2184440176965336</v>
      </c>
      <c r="AK78" s="152">
        <f>INDEX('Base Table 5'!$124:$124,1,$A78+4)</f>
        <v>59909</v>
      </c>
      <c r="AL78" s="152">
        <f t="shared" ca="1" si="37"/>
        <v>22263.313514528458</v>
      </c>
      <c r="AM78" s="152">
        <f>INDEX('Base Table 5'!$125:$125,1,$A78+4)</f>
        <v>42936</v>
      </c>
      <c r="AN78" s="152">
        <f ca="1">(AC78-INDEX('Base Table 5'!$122:$122,1,$A78+4))*(1+AF78)-AL78-AP78-AR78-AS78*(1+AF78)-AU78</f>
        <v>87751.398947487178</v>
      </c>
      <c r="AO78" s="152">
        <f>INDEX('Base Table 5'!$126:$126,1,$A78+4)</f>
        <v>177.01570000000001</v>
      </c>
      <c r="AP78" s="152">
        <f t="shared" ca="1" si="38"/>
        <v>184.04327821584081</v>
      </c>
      <c r="AQ78" s="152">
        <f>INDEX('Base Table 5'!$127:$127,1,$A78+4)</f>
        <v>3426</v>
      </c>
      <c r="AR78" s="152">
        <f t="shared" ca="1" si="39"/>
        <v>3562.0132630465582</v>
      </c>
      <c r="AS78" s="152">
        <f>INDEX('Base Table 5'!$128:$128,1,$A78+4)</f>
        <v>0</v>
      </c>
      <c r="AT78" s="152">
        <f>INDEX('Base Table 5'!$129:$129,1,$A78+4)</f>
        <v>6612.4413999999997</v>
      </c>
      <c r="AU78" s="152">
        <f ca="1">AT78*(1+AF78)*(1+H78)*'Scenario Parameters'!$C$67</f>
        <v>3788.2234288600766</v>
      </c>
      <c r="AV78" s="152">
        <f t="shared" si="40"/>
        <v>113060.4571</v>
      </c>
      <c r="AW78" s="152">
        <f t="shared" ca="1" si="41"/>
        <v>117548.99243213811</v>
      </c>
      <c r="AX78" s="150">
        <f>E78*'Base Table 5'!ED77</f>
        <v>-0.41668801408594397</v>
      </c>
      <c r="AY78" s="150">
        <f t="array" ref="AY78">MMULT('Price L_T'!B75:DL75,$AX$5:$AX$119)</f>
        <v>-0.55730477832722303</v>
      </c>
      <c r="AZ78" s="150">
        <f t="shared" si="42"/>
        <v>0.80180880140681643</v>
      </c>
      <c r="BA78" s="152">
        <f t="shared" si="43"/>
        <v>54199.294156094315</v>
      </c>
      <c r="BB78" s="152">
        <f ca="1">L78*(1+H78)*(1/(1+(H78*I78)))*(1+'Scenario Parameters'!$C$57*J78)</f>
        <v>56166.5423026192</v>
      </c>
      <c r="BC78" s="152">
        <f t="shared" si="45"/>
        <v>2627.6999319059819</v>
      </c>
    </row>
    <row r="79" spans="1:55" x14ac:dyDescent="0.4">
      <c r="A79" s="142">
        <v>75</v>
      </c>
      <c r="B79" s="142">
        <f>INDEX(Industries!$D:$D,MATCH($A79,Industries!$A:$A,0))</f>
        <v>18</v>
      </c>
      <c r="C79" s="162" t="str">
        <f>Industries!N76</f>
        <v>G</v>
      </c>
      <c r="D79" s="142" t="str">
        <f>Industries!C76</f>
        <v>Retail trade</v>
      </c>
      <c r="E79" s="143">
        <f>-Industries!K76</f>
        <v>-0.2</v>
      </c>
      <c r="F79" s="143">
        <f>Industries!L76</f>
        <v>0.3364915759979622</v>
      </c>
      <c r="G79" s="144">
        <f>E79*F79*'Base Table 5'!ED78</f>
        <v>-4.0169124549517231E-2</v>
      </c>
      <c r="H79" s="144">
        <f t="array" ref="H79">MMULT('Price L_T'!B76:DL76,$G$5:$G$119)</f>
        <v>-8.2208793207863937E-2</v>
      </c>
      <c r="I79" s="144">
        <f>INDEX('Scenario Parameters'!$J:$J,MATCH($B79,'Scenario Parameters'!$A:$A,0))</f>
        <v>0.4</v>
      </c>
      <c r="J79" s="144">
        <f>INDEX('Scenario Parameters'!$K:$K,MATCH($B79,'Scenario Parameters'!$A:$A,0))</f>
        <v>0.51523929934495127</v>
      </c>
      <c r="K79" s="143">
        <f>INDEX('Scenario Parameters'!$L:$L,MATCH($B79,'Scenario Parameters'!$A:$A,0))</f>
        <v>0</v>
      </c>
      <c r="L79" s="146">
        <f>'Base Table 5'!DQ78</f>
        <v>134712.0833</v>
      </c>
      <c r="M79" s="146">
        <f>'Base Table 5'!DR78</f>
        <v>5037.9822999999997</v>
      </c>
      <c r="N79" s="146">
        <f>'Base Table 5'!DS78</f>
        <v>3974.7936</v>
      </c>
      <c r="O79" s="146">
        <f>'Base Table 5'!DT78</f>
        <v>190.42439999999999</v>
      </c>
      <c r="P79" s="146">
        <f>'Base Table 5'!DU78</f>
        <v>819.12139999999999</v>
      </c>
      <c r="Q79" s="146">
        <f>'Base Table 5'!DV78</f>
        <v>5.2615999999999996</v>
      </c>
      <c r="R79" s="146">
        <f>'Base Table 5'!DW78</f>
        <v>7220.7847000000002</v>
      </c>
      <c r="S79" s="147">
        <f t="shared" si="31"/>
        <v>151960.45129999999</v>
      </c>
      <c r="T79" s="146">
        <f ca="1">L79*(1+K79)*(1+H79)*(1/(1+(H79*I79)))*('Income Distribution'!$C$50/(1+EXP(-J79*'Income Distribution'!$C$50/('Income Distribution'!$C$50-1)*('Scenario Parameters'!$C$57)+LN('Income Distribution'!$C$50-1))))</f>
        <v>160424.68051918005</v>
      </c>
      <c r="U79" s="146">
        <f ca="1">M79*(1+K79)*(1+H79)*(1+'Scenario Parameters'!$C$62)</f>
        <v>7182.5581435365975</v>
      </c>
      <c r="V79" s="146">
        <f>N79*(1+$K79)*(1+$H79)*(1+'Scenario Parameters'!$C$63)</f>
        <v>4123.0155441424658</v>
      </c>
      <c r="W79" s="146">
        <f>O79*(1+$K79)*(1+$H79)*(1+'Scenario Parameters'!$C$63)</f>
        <v>197.52541646036724</v>
      </c>
      <c r="X79" s="146">
        <f>P79*(1+$K79)*(1+$H79)*(1+'Scenario Parameters'!$C$63)</f>
        <v>849.66682665981398</v>
      </c>
      <c r="Y79" s="146">
        <f t="shared" si="44"/>
        <v>5.2615999999999996</v>
      </c>
      <c r="Z79" s="146">
        <f t="shared" si="30"/>
        <v>6852.5072441966113</v>
      </c>
      <c r="AA79" s="147">
        <f t="shared" ca="1" si="32"/>
        <v>179635.21529417587</v>
      </c>
      <c r="AB79" s="147">
        <f t="shared" ca="1" si="33"/>
        <v>195725.57893863125</v>
      </c>
      <c r="AC79" s="146">
        <f>'Base Table 5'!DY78</f>
        <v>191955.99959999998</v>
      </c>
      <c r="AD79" s="146">
        <f t="array" aca="1" ref="AD79" ca="1">MMULT('Leontief L'!$B76:$DL76,'Projection Engine'!$AA$5:$AA$119)</f>
        <v>223925.63330698633</v>
      </c>
      <c r="AE79" s="146">
        <f t="array" aca="1" ref="AE79" ca="1">MMULT('Leontief L'!$B76:$DL76,$AB$5:$AB$119)</f>
        <v>244682.30184848321</v>
      </c>
      <c r="AF79" s="143">
        <f t="shared" ca="1" si="34"/>
        <v>0.16654667618415164</v>
      </c>
      <c r="AG79" s="143">
        <f t="shared" ca="1" si="35"/>
        <v>0.27467910541142171</v>
      </c>
      <c r="AH79" s="143">
        <f>INDEX('Scenario Parameters'!$C:$C,MATCH($B79,'Scenario Parameters'!$A:$A,0))</f>
        <v>0.2</v>
      </c>
      <c r="AI79" s="143">
        <f t="shared" ca="1" si="36"/>
        <v>1.9743284329137412E-2</v>
      </c>
      <c r="AJ79" s="143">
        <f>INDEX('Scenario Parameters'!$H:$H,MATCH($B79,'Scenario Parameters'!$A:$A,0))*-E79</f>
        <v>6.5403369600815109E-2</v>
      </c>
      <c r="AK79" s="146">
        <f>INDEX('Base Table 5'!$124:$124,1,$A79+4)</f>
        <v>71894</v>
      </c>
      <c r="AL79" s="146">
        <f t="shared" ca="1" si="37"/>
        <v>78108.36862943598</v>
      </c>
      <c r="AM79" s="146">
        <f>INDEX('Base Table 5'!$125:$125,1,$A79+4)</f>
        <v>38030</v>
      </c>
      <c r="AN79" s="146">
        <f ca="1">(AC79-INDEX('Base Table 5'!$122:$122,1,$A79+4))*(1+AF79)-AL79-AP79-AR79-AS79*(1+AF79)-AU79</f>
        <v>52661.604265144131</v>
      </c>
      <c r="AO79" s="146">
        <f>INDEX('Base Table 5'!$126:$126,1,$A79+4)</f>
        <v>430.41849999999999</v>
      </c>
      <c r="AP79" s="146">
        <f t="shared" ca="1" si="38"/>
        <v>502.10327054316826</v>
      </c>
      <c r="AQ79" s="146">
        <f>INDEX('Base Table 5'!$127:$127,1,$A79+4)</f>
        <v>4651</v>
      </c>
      <c r="AR79" s="146">
        <f t="shared" ca="1" si="39"/>
        <v>5425.6085909324893</v>
      </c>
      <c r="AS79" s="146">
        <f>INDEX('Base Table 5'!$128:$128,1,$A79+4)</f>
        <v>0</v>
      </c>
      <c r="AT79" s="146">
        <f>INDEX('Base Table 5'!$129:$129,1,$A79+4)</f>
        <v>5892.8056999999999</v>
      </c>
      <c r="AU79" s="146">
        <f ca="1">AT79*(1+AF79)*(1+H79)*'Scenario Parameters'!$C$67</f>
        <v>4335.7366077086872</v>
      </c>
      <c r="AV79" s="146">
        <f t="shared" si="40"/>
        <v>120898.2242</v>
      </c>
      <c r="AW79" s="146">
        <f t="shared" ca="1" si="41"/>
        <v>141033.42136376441</v>
      </c>
      <c r="AX79" s="143">
        <f>E79*'Base Table 5'!ED78</f>
        <v>-0.11937631552999264</v>
      </c>
      <c r="AY79" s="143">
        <f t="array" ref="AY79">MMULT('Price L_T'!B76:DL76,$AX$5:$AX$119)</f>
        <v>-0.23892317325987875</v>
      </c>
      <c r="AZ79" s="143">
        <f t="shared" si="42"/>
        <v>0.91779120679213611</v>
      </c>
      <c r="BA79" s="146">
        <f t="shared" si="43"/>
        <v>36306.873234599261</v>
      </c>
      <c r="BB79" s="146">
        <f ca="1">L79*(1+H79)*(1/(1+(H79*I79)))*(1+'Scenario Parameters'!$C$57*J79)</f>
        <v>161159.05778511142</v>
      </c>
      <c r="BC79" s="146">
        <f t="shared" si="45"/>
        <v>4203.8762596514325</v>
      </c>
    </row>
    <row r="80" spans="1:55" x14ac:dyDescent="0.4">
      <c r="A80" s="149">
        <v>76</v>
      </c>
      <c r="B80" s="149">
        <f>INDEX(Industries!$D:$D,MATCH($A80,Industries!$A:$A,0))</f>
        <v>19</v>
      </c>
      <c r="C80" s="163" t="str">
        <f>Industries!N77</f>
        <v>H</v>
      </c>
      <c r="D80" s="149" t="str">
        <f>Industries!C77</f>
        <v>Accommodation</v>
      </c>
      <c r="E80" s="150">
        <f>-Industries!K77</f>
        <v>-0.2</v>
      </c>
      <c r="F80" s="150">
        <f>Industries!L77</f>
        <v>0.34452532736044106</v>
      </c>
      <c r="G80" s="151">
        <f>E80*F80*'Base Table 5'!ED79</f>
        <v>-3.4278061926176502E-2</v>
      </c>
      <c r="H80" s="151">
        <f t="array" ref="H80">MMULT('Price L_T'!B77:DL77,$G$5:$G$119)</f>
        <v>-8.1514538985330218E-2</v>
      </c>
      <c r="I80" s="151">
        <f>INDEX('Scenario Parameters'!$J:$J,MATCH($B80,'Scenario Parameters'!$A:$A,0))</f>
        <v>0.7</v>
      </c>
      <c r="J80" s="151">
        <f>INDEX('Scenario Parameters'!$K:$K,MATCH($B80,'Scenario Parameters'!$A:$A,0))</f>
        <v>2.8335230415412043</v>
      </c>
      <c r="K80" s="150">
        <f>INDEX('Scenario Parameters'!$L:$L,MATCH($B80,'Scenario Parameters'!$A:$A,0))</f>
        <v>0</v>
      </c>
      <c r="L80" s="152">
        <f>'Base Table 5'!DQ79</f>
        <v>14697.3838</v>
      </c>
      <c r="M80" s="152">
        <f>'Base Table 5'!DR79</f>
        <v>14.7027</v>
      </c>
      <c r="N80" s="152">
        <f>'Base Table 5'!DS79</f>
        <v>13.1624</v>
      </c>
      <c r="O80" s="152">
        <f>'Base Table 5'!DT79</f>
        <v>0.39639999999999997</v>
      </c>
      <c r="P80" s="152">
        <f>'Base Table 5'!DU79</f>
        <v>2.4085999999999999</v>
      </c>
      <c r="Q80" s="152">
        <f>'Base Table 5'!DV79</f>
        <v>2.52E-2</v>
      </c>
      <c r="R80" s="152">
        <f>'Base Table 5'!DW79</f>
        <v>6599.8163000000004</v>
      </c>
      <c r="S80" s="153">
        <f t="shared" si="31"/>
        <v>21327.895400000001</v>
      </c>
      <c r="T80" s="152">
        <f ca="1">L80*(1+K80)*(1+H80)*(1/(1+(H80*I80)))*('Income Distribution'!$C$50/(1+EXP(-J80*'Income Distribution'!$C$50/('Income Distribution'!$C$50-1)*('Scenario Parameters'!$C$57)+LN('Income Distribution'!$C$50-1))))</f>
        <v>27091.002818188208</v>
      </c>
      <c r="U80" s="152">
        <f ca="1">M80*(1+K80)*(1+H80)*(1+'Scenario Parameters'!$C$62)</f>
        <v>20.977223357125681</v>
      </c>
      <c r="V80" s="152">
        <f>N80*(1+$K80)*(1+$H80)*(1+'Scenario Parameters'!$C$63)</f>
        <v>13.663560011851878</v>
      </c>
      <c r="W80" s="152">
        <f>O80*(1+$K80)*(1+$H80)*(1+'Scenario Parameters'!$C$63)</f>
        <v>0.41149297914499516</v>
      </c>
      <c r="X80" s="152">
        <f>P80*(1+$K80)*(1+$H80)*(1+'Scenario Parameters'!$C$63)</f>
        <v>2.500307743614115</v>
      </c>
      <c r="Y80" s="152">
        <f t="shared" si="44"/>
        <v>2.52E-2</v>
      </c>
      <c r="Z80" s="152">
        <f t="shared" si="30"/>
        <v>6428.6555418714288</v>
      </c>
      <c r="AA80" s="153">
        <f t="shared" ca="1" si="32"/>
        <v>33557.236144151379</v>
      </c>
      <c r="AB80" s="153">
        <f t="shared" ca="1" si="33"/>
        <v>36535.402647615141</v>
      </c>
      <c r="AC80" s="152">
        <f>'Base Table 5'!DY79</f>
        <v>25276</v>
      </c>
      <c r="AD80" s="152">
        <f t="array" aca="1" ref="AD80" ca="1">MMULT('Leontief L'!$B77:$DL77,'Projection Engine'!$AA$5:$AA$119)</f>
        <v>37764.384406366116</v>
      </c>
      <c r="AE80" s="152">
        <f t="array" aca="1" ref="AE80" ca="1">MMULT('Leontief L'!$B77:$DL77,$AB$5:$AB$119)</f>
        <v>41186.21372539462</v>
      </c>
      <c r="AF80" s="150">
        <f t="shared" ca="1" si="34"/>
        <v>0.4940807250500916</v>
      </c>
      <c r="AG80" s="150">
        <f t="shared" ca="1" si="35"/>
        <v>0.62945931814348088</v>
      </c>
      <c r="AH80" s="150">
        <f>INDEX('Scenario Parameters'!$C:$C,MATCH($B80,'Scenario Parameters'!$A:$A,0))</f>
        <v>0.2</v>
      </c>
      <c r="AI80" s="150">
        <f t="shared" ca="1" si="36"/>
        <v>0.30356745451478484</v>
      </c>
      <c r="AJ80" s="150">
        <f>INDEX('Scenario Parameters'!$H:$H,MATCH($B80,'Scenario Parameters'!$A:$A,0))*-E80</f>
        <v>6.218986905582357E-2</v>
      </c>
      <c r="AK80" s="152">
        <f>INDEX('Base Table 5'!$124:$124,1,$A80+4)</f>
        <v>7219</v>
      </c>
      <c r="AL80" s="152">
        <f t="shared" ca="1" si="37"/>
        <v>9995.6883222112592</v>
      </c>
      <c r="AM80" s="152">
        <f>INDEX('Base Table 5'!$125:$125,1,$A80+4)</f>
        <v>4389</v>
      </c>
      <c r="AN80" s="152">
        <f ca="1">(AC80-INDEX('Base Table 5'!$122:$122,1,$A80+4))*(1+AF80)-AL80-AP80-AR80-AS80*(1+AF80)-AU80</f>
        <v>7928.8657168882883</v>
      </c>
      <c r="AO80" s="152">
        <f>INDEX('Base Table 5'!$126:$126,1,$A80+4)</f>
        <v>400.61950000000002</v>
      </c>
      <c r="AP80" s="152">
        <f t="shared" ca="1" si="38"/>
        <v>598.55787302920521</v>
      </c>
      <c r="AQ80" s="152">
        <f>INDEX('Base Table 5'!$127:$127,1,$A80+4)</f>
        <v>966</v>
      </c>
      <c r="AR80" s="152">
        <f t="shared" ca="1" si="39"/>
        <v>1443.2819803983884</v>
      </c>
      <c r="AS80" s="152">
        <f>INDEX('Base Table 5'!$128:$128,1,$A80+4)</f>
        <v>0</v>
      </c>
      <c r="AT80" s="152">
        <f>INDEX('Base Table 5'!$129:$129,1,$A80+4)</f>
        <v>1054.8951</v>
      </c>
      <c r="AU80" s="152">
        <f ca="1">AT80*(1+AF80)*(1+H80)*'Scenario Parameters'!$C$67</f>
        <v>994.83345314115275</v>
      </c>
      <c r="AV80" s="152">
        <f t="shared" si="40"/>
        <v>14029.5146</v>
      </c>
      <c r="AW80" s="152">
        <f t="shared" ca="1" si="41"/>
        <v>20961.227345668292</v>
      </c>
      <c r="AX80" s="150">
        <f>E80*'Base Table 5'!ED79</f>
        <v>-9.9493590758031339E-2</v>
      </c>
      <c r="AY80" s="150">
        <f t="array" ref="AY80">MMULT('Price L_T'!B77:DL77,$AX$5:$AX$119)</f>
        <v>-0.23192525805619849</v>
      </c>
      <c r="AZ80" s="150">
        <f t="shared" si="42"/>
        <v>0.91848546101466977</v>
      </c>
      <c r="BA80" s="152">
        <f t="shared" si="43"/>
        <v>4946.4776444406089</v>
      </c>
      <c r="BB80" s="152">
        <f ca="1">L80*(1+H80)*(1/(1+(H80*I80)))*(1+'Scenario Parameters'!$C$57*J80)</f>
        <v>34834.849833644425</v>
      </c>
      <c r="BC80" s="152">
        <f t="shared" si="45"/>
        <v>816.88601419834606</v>
      </c>
    </row>
    <row r="81" spans="1:55" x14ac:dyDescent="0.4">
      <c r="A81" s="142">
        <v>77</v>
      </c>
      <c r="B81" s="142">
        <f>INDEX(Industries!$D:$D,MATCH($A81,Industries!$A:$A,0))</f>
        <v>20</v>
      </c>
      <c r="C81" s="162" t="str">
        <f>Industries!N78</f>
        <v>H</v>
      </c>
      <c r="D81" s="142" t="str">
        <f>Industries!C78</f>
        <v>Food and beverage services</v>
      </c>
      <c r="E81" s="143">
        <f>-Industries!K78</f>
        <v>-0.05</v>
      </c>
      <c r="F81" s="143">
        <f>Industries!L78</f>
        <v>0.32398158342508254</v>
      </c>
      <c r="G81" s="144">
        <f>E81*F81*'Base Table 5'!ED80</f>
        <v>-7.6602950900272453E-3</v>
      </c>
      <c r="H81" s="144">
        <f t="array" ref="H81">MMULT('Price L_T'!B78:DL78,$G$5:$G$119)</f>
        <v>-5.4522568688929081E-2</v>
      </c>
      <c r="I81" s="144">
        <f>INDEX('Scenario Parameters'!$J:$J,MATCH($B81,'Scenario Parameters'!$A:$A,0))</f>
        <v>0.7</v>
      </c>
      <c r="J81" s="144">
        <f>INDEX('Scenario Parameters'!$K:$K,MATCH($B81,'Scenario Parameters'!$A:$A,0))</f>
        <v>1.7543352707900994</v>
      </c>
      <c r="K81" s="143">
        <f>INDEX('Scenario Parameters'!$L:$L,MATCH($B81,'Scenario Parameters'!$A:$A,0))</f>
        <v>0</v>
      </c>
      <c r="L81" s="146">
        <f>'Base Table 5'!DQ80</f>
        <v>79128.500199999995</v>
      </c>
      <c r="M81" s="146">
        <f>'Base Table 5'!DR80</f>
        <v>6.6814999999999998</v>
      </c>
      <c r="N81" s="146">
        <f>'Base Table 5'!DS80</f>
        <v>52.3401</v>
      </c>
      <c r="O81" s="146">
        <f>'Base Table 5'!DT80</f>
        <v>1.4511000000000001</v>
      </c>
      <c r="P81" s="146">
        <f>'Base Table 5'!DU80</f>
        <v>10.2004</v>
      </c>
      <c r="Q81" s="146">
        <f>'Base Table 5'!DV80</f>
        <v>0.1469</v>
      </c>
      <c r="R81" s="146">
        <f>'Base Table 5'!DW80</f>
        <v>14011.2354</v>
      </c>
      <c r="S81" s="147">
        <f t="shared" si="31"/>
        <v>93210.555600000022</v>
      </c>
      <c r="T81" s="146">
        <f ca="1">L81*(1+K81)*(1+H81)*(1/(1+(H81*I81)))*('Income Distribution'!$C$50/(1+EXP(-J81*'Income Distribution'!$C$50/('Income Distribution'!$C$50-1)*('Scenario Parameters'!$C$57)+LN('Income Distribution'!$C$50-1))))</f>
        <v>133015.95147171122</v>
      </c>
      <c r="U81" s="146">
        <f ca="1">M81*(1+K81)*(1+H81)*(1+'Scenario Parameters'!$C$62)</f>
        <v>9.8130443102854414</v>
      </c>
      <c r="V81" s="146">
        <f>N81*(1+$K81)*(1+$H81)*(1+'Scenario Parameters'!$C$63)</f>
        <v>55.929664281562928</v>
      </c>
      <c r="W81" s="146">
        <f>O81*(1+$K81)*(1+$H81)*(1+'Scenario Parameters'!$C$63)</f>
        <v>1.550618662153415</v>
      </c>
      <c r="X81" s="146">
        <f>P81*(1+$K81)*(1+$H81)*(1+'Scenario Parameters'!$C$63)</f>
        <v>10.899959066521738</v>
      </c>
      <c r="Y81" s="146">
        <f t="shared" si="44"/>
        <v>0.1469</v>
      </c>
      <c r="Z81" s="146">
        <f t="shared" si="30"/>
        <v>13772.962979558899</v>
      </c>
      <c r="AA81" s="147">
        <f t="shared" ca="1" si="32"/>
        <v>146867.25463759067</v>
      </c>
      <c r="AB81" s="147">
        <f t="shared" ca="1" si="33"/>
        <v>155336.60537399963</v>
      </c>
      <c r="AC81" s="146">
        <f>'Base Table 5'!DY80</f>
        <v>110251.00020000001</v>
      </c>
      <c r="AD81" s="146">
        <f t="array" aca="1" ref="AD81" ca="1">MMULT('Leontief L'!$B78:$DL78,'Projection Engine'!$AA$5:$AA$119)</f>
        <v>166177.22054981819</v>
      </c>
      <c r="AE81" s="146">
        <f t="array" aca="1" ref="AE81" ca="1">MMULT('Leontief L'!$B78:$DL78,$AB$5:$AB$119)</f>
        <v>176686.41534414105</v>
      </c>
      <c r="AF81" s="143">
        <f t="shared" ca="1" si="34"/>
        <v>0.50726270281780339</v>
      </c>
      <c r="AG81" s="143">
        <f t="shared" ca="1" si="35"/>
        <v>0.60258333279176024</v>
      </c>
      <c r="AH81" s="143">
        <f>INDEX('Scenario Parameters'!$C:$C,MATCH($B81,'Scenario Parameters'!$A:$A,0))</f>
        <v>0.05</v>
      </c>
      <c r="AI81" s="143">
        <f t="shared" ca="1" si="36"/>
        <v>0.52245416615217222</v>
      </c>
      <c r="AJ81" s="143">
        <f>INDEX('Scenario Parameters'!$H:$H,MATCH($B81,'Scenario Parameters'!$A:$A,0))*-E81</f>
        <v>1.7601841657491745E-2</v>
      </c>
      <c r="AK81" s="146">
        <f>INDEX('Base Table 5'!$124:$124,1,$A81+4)</f>
        <v>35172</v>
      </c>
      <c r="AL81" s="146">
        <f t="shared" ca="1" si="37"/>
        <v>54490.297088135274</v>
      </c>
      <c r="AM81" s="146">
        <f>INDEX('Base Table 5'!$125:$125,1,$A81+4)</f>
        <v>14783</v>
      </c>
      <c r="AN81" s="146">
        <f ca="1">(AC81-INDEX('Base Table 5'!$122:$122,1,$A81+4))*(1+AF81)-AL81-AP81-AR81-AS81*(1+AF81)-AU81</f>
        <v>22835.270235450102</v>
      </c>
      <c r="AO81" s="146">
        <f>INDEX('Base Table 5'!$126:$126,1,$A81+4)</f>
        <v>2936.9787999999999</v>
      </c>
      <c r="AP81" s="146">
        <f t="shared" ca="1" si="38"/>
        <v>4426.7986042065886</v>
      </c>
      <c r="AQ81" s="146">
        <f>INDEX('Base Table 5'!$127:$127,1,$A81+4)</f>
        <v>2181</v>
      </c>
      <c r="AR81" s="146">
        <f t="shared" ca="1" si="39"/>
        <v>3287.3399548456291</v>
      </c>
      <c r="AS81" s="146">
        <f>INDEX('Base Table 5'!$128:$128,1,$A81+4)</f>
        <v>0</v>
      </c>
      <c r="AT81" s="146">
        <f>INDEX('Base Table 5'!$129:$129,1,$A81+4)</f>
        <v>3845.7718</v>
      </c>
      <c r="AU81" s="146">
        <f ca="1">AT81*(1+AF81)*(1+H81)*'Scenario Parameters'!$C$67</f>
        <v>3766.3301469929916</v>
      </c>
      <c r="AV81" s="146">
        <f t="shared" si="40"/>
        <v>58918.750599999999</v>
      </c>
      <c r="AW81" s="146">
        <f t="shared" ca="1" si="41"/>
        <v>88806.036029630573</v>
      </c>
      <c r="AX81" s="143">
        <f>E81*'Base Table 5'!ED80</f>
        <v>-2.3644230048645992E-2</v>
      </c>
      <c r="AY81" s="143">
        <f t="array" ref="AY81">MMULT('Price L_T'!B78:DL78,$AX$5:$AX$119)</f>
        <v>-0.15349984900450089</v>
      </c>
      <c r="AZ81" s="143">
        <f t="shared" si="42"/>
        <v>0.94547743131107087</v>
      </c>
      <c r="BA81" s="146">
        <f t="shared" si="43"/>
        <v>14307.806210225639</v>
      </c>
      <c r="BB81" s="146">
        <f ca="1">L81*(1+H81)*(1/(1+(H81*I81)))*(1+'Scenario Parameters'!$C$57*J81)</f>
        <v>146805.2084220117</v>
      </c>
      <c r="BC81" s="146">
        <f t="shared" si="45"/>
        <v>2968.6447719502821</v>
      </c>
    </row>
    <row r="82" spans="1:55" x14ac:dyDescent="0.4">
      <c r="A82" s="149">
        <v>78</v>
      </c>
      <c r="B82" s="149">
        <f>INDEX(Industries!$D:$D,MATCH($A82,Industries!$A:$A,0))</f>
        <v>21</v>
      </c>
      <c r="C82" s="163" t="str">
        <f>Industries!N79</f>
        <v>I</v>
      </c>
      <c r="D82" s="149" t="str">
        <f>Industries!C79</f>
        <v>Road transport</v>
      </c>
      <c r="E82" s="150">
        <f>-Industries!K79</f>
        <v>-0.8</v>
      </c>
      <c r="F82" s="150">
        <f>Industries!L79</f>
        <v>0.33573588247869773</v>
      </c>
      <c r="G82" s="151">
        <f>E82*F82*'Base Table 5'!ED81</f>
        <v>-0.10840017398598562</v>
      </c>
      <c r="H82" s="151">
        <f t="array" ref="H82">MMULT('Price L_T'!B79:DL79,$G$5:$G$119)</f>
        <v>-0.16370832660227513</v>
      </c>
      <c r="I82" s="151">
        <f>INDEX('Scenario Parameters'!$J:$J,MATCH($B82,'Scenario Parameters'!$A:$A,0))</f>
        <v>0.3</v>
      </c>
      <c r="J82" s="151">
        <f>INDEX('Scenario Parameters'!$K:$K,MATCH($B82,'Scenario Parameters'!$A:$A,0))</f>
        <v>0</v>
      </c>
      <c r="K82" s="150">
        <f>INDEX('Scenario Parameters'!$L:$L,MATCH($B82,'Scenario Parameters'!$A:$A,0))</f>
        <v>0.2</v>
      </c>
      <c r="L82" s="152">
        <f>'Base Table 5'!DQ81</f>
        <v>12301.8261</v>
      </c>
      <c r="M82" s="152">
        <f>'Base Table 5'!DR81</f>
        <v>1914.1456000000001</v>
      </c>
      <c r="N82" s="152">
        <f>'Base Table 5'!DS81</f>
        <v>1764.0893000000001</v>
      </c>
      <c r="O82" s="152">
        <f>'Base Table 5'!DT81</f>
        <v>144.9008</v>
      </c>
      <c r="P82" s="152">
        <f>'Base Table 5'!DU81</f>
        <v>521.62850000000003</v>
      </c>
      <c r="Q82" s="152">
        <f>'Base Table 5'!DV81</f>
        <v>167.1499</v>
      </c>
      <c r="R82" s="152">
        <f>'Base Table 5'!DW81</f>
        <v>9647.3616000000002</v>
      </c>
      <c r="S82" s="153">
        <f t="shared" si="31"/>
        <v>26461.1018</v>
      </c>
      <c r="T82" s="152">
        <f ca="1">L82*(1+K82)*(1+H82)*(1/(1+(H82*I82)))*('Income Distribution'!$C$50/(1+EXP(-J82*'Income Distribution'!$C$50/('Income Distribution'!$C$50-1)*('Scenario Parameters'!$C$57)+LN('Income Distribution'!$C$50-1))))</f>
        <v>12983.131712009152</v>
      </c>
      <c r="U82" s="152">
        <f ca="1">M82*(1+K82)*(1+H82)*(1+'Scenario Parameters'!$C$62)</f>
        <v>2983.9573312416633</v>
      </c>
      <c r="V82" s="152">
        <f>N82*(1+$K82)*(1+$H82)*(1+'Scenario Parameters'!$C$63)</f>
        <v>2000.8571444281667</v>
      </c>
      <c r="W82" s="152">
        <f>O82*(1+$K82)*(1+$H82)*(1+'Scenario Parameters'!$C$63)</f>
        <v>164.34871007570695</v>
      </c>
      <c r="X82" s="152">
        <f>P82*(1+$K82)*(1+$H82)*(1+'Scenario Parameters'!$C$63)</f>
        <v>591.63904625596206</v>
      </c>
      <c r="Y82" s="152">
        <f t="shared" si="44"/>
        <v>167.1499</v>
      </c>
      <c r="Z82" s="152">
        <f t="shared" si="30"/>
        <v>10181.656390523951</v>
      </c>
      <c r="AA82" s="153">
        <f t="shared" ca="1" si="32"/>
        <v>29072.740234534605</v>
      </c>
      <c r="AB82" s="153">
        <f t="shared" ca="1" si="33"/>
        <v>34763.876239992343</v>
      </c>
      <c r="AC82" s="152">
        <f>'Base Table 5'!DY81</f>
        <v>86309.99980000002</v>
      </c>
      <c r="AD82" s="152">
        <f t="array" aca="1" ref="AD82" ca="1">MMULT('Leontief L'!$B79:$DL79,'Projection Engine'!$AA$5:$AA$119)</f>
        <v>93988.810067953396</v>
      </c>
      <c r="AE82" s="152">
        <f t="array" aca="1" ref="AE82" ca="1">MMULT('Leontief L'!$B79:$DL79,$AB$5:$AB$119)</f>
        <v>107185.14551997697</v>
      </c>
      <c r="AF82" s="150">
        <f t="shared" ca="1" si="34"/>
        <v>8.8967793833239828E-2</v>
      </c>
      <c r="AG82" s="150">
        <f t="shared" ca="1" si="35"/>
        <v>0.24186242345440201</v>
      </c>
      <c r="AH82" s="150">
        <f>INDEX('Scenario Parameters'!$C:$C,MATCH($B82,'Scenario Parameters'!$A:$A,0))</f>
        <v>0.8</v>
      </c>
      <c r="AI82" s="150">
        <f t="shared" ca="1" si="36"/>
        <v>-0.75162751530911964</v>
      </c>
      <c r="AJ82" s="150">
        <f>INDEX('Scenario Parameters'!$H:$H,MATCH($B82,'Scenario Parameters'!$A:$A,0))*-E82</f>
        <v>0.26282258803408365</v>
      </c>
      <c r="AK82" s="152">
        <f>INDEX('Base Table 5'!$124:$124,1,$A82+4)</f>
        <v>21514</v>
      </c>
      <c r="AL82" s="152">
        <f t="shared" ca="1" si="37"/>
        <v>6747.87435952135</v>
      </c>
      <c r="AM82" s="152">
        <f>INDEX('Base Table 5'!$125:$125,1,$A82+4)</f>
        <v>11229</v>
      </c>
      <c r="AN82" s="152">
        <f ca="1">(AC82-INDEX('Base Table 5'!$122:$122,1,$A82+4))*(1+AF82)-AL82-AP82-AR82-AS82*(1+AF82)-AU82</f>
        <v>34114.21396508097</v>
      </c>
      <c r="AO82" s="152">
        <f>INDEX('Base Table 5'!$126:$126,1,$A82+4)</f>
        <v>1672.4239</v>
      </c>
      <c r="AP82" s="152">
        <f t="shared" ca="1" si="38"/>
        <v>1821.2157647369829</v>
      </c>
      <c r="AQ82" s="152">
        <f>INDEX('Base Table 5'!$127:$127,1,$A82+4)</f>
        <v>2091</v>
      </c>
      <c r="AR82" s="152">
        <f t="shared" ca="1" si="39"/>
        <v>2277.0316569053043</v>
      </c>
      <c r="AS82" s="152">
        <f>INDEX('Base Table 5'!$128:$128,1,$A82+4)</f>
        <v>0</v>
      </c>
      <c r="AT82" s="152">
        <f>INDEX('Base Table 5'!$129:$129,1,$A82+4)</f>
        <v>11241.1404</v>
      </c>
      <c r="AU82" s="152">
        <f ca="1">AT82*(1+AF82)*(1+H82)*'Scenario Parameters'!$C$67</f>
        <v>7035.2241193346235</v>
      </c>
      <c r="AV82" s="152">
        <f t="shared" si="40"/>
        <v>47747.564299999998</v>
      </c>
      <c r="AW82" s="152">
        <f t="shared" ca="1" si="41"/>
        <v>51995.559865579227</v>
      </c>
      <c r="AX82" s="150">
        <f>E82*'Base Table 5'!ED81</f>
        <v>-0.32287336457956217</v>
      </c>
      <c r="AY82" s="150">
        <f t="array" ref="AY82">MMULT('Price L_T'!B79:DL79,$AX$5:$AX$119)</f>
        <v>-0.48244575813854157</v>
      </c>
      <c r="AZ82" s="150">
        <f t="shared" si="42"/>
        <v>0.83629167339772481</v>
      </c>
      <c r="BA82" s="152">
        <f t="shared" si="43"/>
        <v>12766.046319082127</v>
      </c>
      <c r="BB82" s="152">
        <f ca="1">L82*(1+H82)*(1/(1+(H82*I82)))*(1+'Scenario Parameters'!$C$57*J82)</f>
        <v>10819.276426674294</v>
      </c>
      <c r="BC82" s="152">
        <f t="shared" si="45"/>
        <v>637.63402998898403</v>
      </c>
    </row>
    <row r="83" spans="1:55" x14ac:dyDescent="0.4">
      <c r="A83" s="142">
        <v>79</v>
      </c>
      <c r="B83" s="142">
        <f>INDEX(Industries!$D:$D,MATCH($A83,Industries!$A:$A,0))</f>
        <v>22</v>
      </c>
      <c r="C83" s="162" t="str">
        <f>Industries!N80</f>
        <v>I</v>
      </c>
      <c r="D83" s="142" t="str">
        <f>Industries!C80</f>
        <v>Rail transport</v>
      </c>
      <c r="E83" s="143">
        <f>-Industries!K80</f>
        <v>-0.2</v>
      </c>
      <c r="F83" s="143">
        <f>Industries!L80</f>
        <v>0.33030848579213701</v>
      </c>
      <c r="G83" s="144">
        <f>E83*F83*'Base Table 5'!ED82</f>
        <v>-3.3599818453239366E-2</v>
      </c>
      <c r="H83" s="144">
        <f t="array" ref="H83">MMULT('Price L_T'!B80:DL80,$G$5:$G$119)</f>
        <v>-7.8493831288281163E-2</v>
      </c>
      <c r="I83" s="144">
        <f>INDEX('Scenario Parameters'!$J:$J,MATCH($B83,'Scenario Parameters'!$A:$A,0))</f>
        <v>0.3</v>
      </c>
      <c r="J83" s="144">
        <f>INDEX('Scenario Parameters'!$K:$K,MATCH($B83,'Scenario Parameters'!$A:$A,0))</f>
        <v>1.1641782486066241</v>
      </c>
      <c r="K83" s="143">
        <f>INDEX('Scenario Parameters'!$L:$L,MATCH($B83,'Scenario Parameters'!$A:$A,0))</f>
        <v>0</v>
      </c>
      <c r="L83" s="146">
        <f>'Base Table 5'!DQ82</f>
        <v>5127.0618999999997</v>
      </c>
      <c r="M83" s="146">
        <f>'Base Table 5'!DR82</f>
        <v>12.5146</v>
      </c>
      <c r="N83" s="146">
        <f>'Base Table 5'!DS82</f>
        <v>491.58159999999998</v>
      </c>
      <c r="O83" s="146">
        <f>'Base Table 5'!DT82</f>
        <v>215.43350000000001</v>
      </c>
      <c r="P83" s="146">
        <f>'Base Table 5'!DU82</f>
        <v>260.32240000000002</v>
      </c>
      <c r="Q83" s="146">
        <f>'Base Table 5'!DV82</f>
        <v>-18.603999999999999</v>
      </c>
      <c r="R83" s="146">
        <f>'Base Table 5'!DW82</f>
        <v>5573.7295999999997</v>
      </c>
      <c r="S83" s="147">
        <f t="shared" si="31"/>
        <v>11662.0396</v>
      </c>
      <c r="T83" s="146">
        <f ca="1">L83*(1+K83)*(1+H83)*(1/(1+(H83*I83)))*('Income Distribution'!$C$50/(1+EXP(-J83*'Income Distribution'!$C$50/('Income Distribution'!$C$50-1)*('Scenario Parameters'!$C$57)+LN('Income Distribution'!$C$50-1))))</f>
        <v>7398.5228253290843</v>
      </c>
      <c r="U83" s="146">
        <f ca="1">M83*(1+K83)*(1+H83)*(1+'Scenario Parameters'!$C$62)</f>
        <v>17.914052401729801</v>
      </c>
      <c r="V83" s="146">
        <f>N83*(1+$K83)*(1+$H83)*(1+'Scenario Parameters'!$C$63)</f>
        <v>511.97689645235488</v>
      </c>
      <c r="W83" s="146">
        <f>O83*(1+$K83)*(1+$H83)*(1+'Scenario Parameters'!$C$63)</f>
        <v>224.37165004114965</v>
      </c>
      <c r="X83" s="146">
        <f>P83*(1+$K83)*(1+$H83)*(1+'Scenario Parameters'!$C$63)</f>
        <v>271.1229517724596</v>
      </c>
      <c r="Y83" s="146">
        <f t="shared" si="44"/>
        <v>-18.603999999999999</v>
      </c>
      <c r="Z83" s="146">
        <f t="shared" si="30"/>
        <v>5260.0916326841434</v>
      </c>
      <c r="AA83" s="147">
        <f t="shared" ca="1" si="32"/>
        <v>13665.39600868092</v>
      </c>
      <c r="AB83" s="147">
        <f t="shared" ca="1" si="33"/>
        <v>14829.413489206887</v>
      </c>
      <c r="AC83" s="146">
        <f>'Base Table 5'!DY82</f>
        <v>20492.9997</v>
      </c>
      <c r="AD83" s="146">
        <f t="array" aca="1" ref="AD83" ca="1">MMULT('Leontief L'!$B80:$DL80,'Projection Engine'!$AA$5:$AA$119)</f>
        <v>21614.429282332818</v>
      </c>
      <c r="AE83" s="146">
        <f t="array" aca="1" ref="AE83" ca="1">MMULT('Leontief L'!$B80:$DL80,$AB$5:$AB$119)</f>
        <v>23688.277712652231</v>
      </c>
      <c r="AF83" s="143">
        <f t="shared" ca="1" si="34"/>
        <v>5.4722568620972467E-2</v>
      </c>
      <c r="AG83" s="143">
        <f t="shared" ca="1" si="35"/>
        <v>0.15592046354503331</v>
      </c>
      <c r="AH83" s="143">
        <f>INDEX('Scenario Parameters'!$C:$C,MATCH($B83,'Scenario Parameters'!$A:$A,0))</f>
        <v>0.2</v>
      </c>
      <c r="AI83" s="143">
        <f t="shared" ca="1" si="36"/>
        <v>-7.5263629163973333E-2</v>
      </c>
      <c r="AJ83" s="143">
        <f>INDEX('Scenario Parameters'!$H:$H,MATCH($B83,'Scenario Parameters'!$A:$A,0))*-E83</f>
        <v>5.6649477048227773E-2</v>
      </c>
      <c r="AK83" s="146">
        <f>INDEX('Base Table 5'!$124:$124,1,$A83+4)</f>
        <v>6975</v>
      </c>
      <c r="AL83" s="146">
        <f t="shared" ca="1" si="37"/>
        <v>6815.4273634932615</v>
      </c>
      <c r="AM83" s="146">
        <f>INDEX('Base Table 5'!$125:$125,1,$A83+4)</f>
        <v>3301</v>
      </c>
      <c r="AN83" s="146">
        <f ca="1">(AC83-INDEX('Base Table 5'!$122:$122,1,$A83+4))*(1+AF83)-AL83-AP83-AR83-AS83*(1+AF83)-AU83</f>
        <v>4561.3398597406076</v>
      </c>
      <c r="AO83" s="146">
        <f>INDEX('Base Table 5'!$126:$126,1,$A83+4)</f>
        <v>100.15170000000001</v>
      </c>
      <c r="AP83" s="146">
        <f t="shared" ca="1" si="38"/>
        <v>105.63225827575705</v>
      </c>
      <c r="AQ83" s="146">
        <f>INDEX('Base Table 5'!$127:$127,1,$A83+4)</f>
        <v>147</v>
      </c>
      <c r="AR83" s="146">
        <f t="shared" ca="1" si="39"/>
        <v>155.04421758728296</v>
      </c>
      <c r="AS83" s="146">
        <f>INDEX('Base Table 5'!$128:$128,1,$A83+4)</f>
        <v>0</v>
      </c>
      <c r="AT83" s="146">
        <f>INDEX('Base Table 5'!$129:$129,1,$A83+4)</f>
        <v>1392.0607</v>
      </c>
      <c r="AU83" s="146">
        <f ca="1">AT83*(1+AF83)*(1+H83)*'Scenario Parameters'!$C$67</f>
        <v>929.79972909552896</v>
      </c>
      <c r="AV83" s="146">
        <f t="shared" si="40"/>
        <v>11915.2124</v>
      </c>
      <c r="AW83" s="146">
        <f t="shared" ca="1" si="41"/>
        <v>12567.243428192438</v>
      </c>
      <c r="AX83" s="143">
        <f>E83*'Base Table 5'!ED82</f>
        <v>-0.10172254089282987</v>
      </c>
      <c r="AY83" s="143">
        <f t="array" ref="AY83">MMULT('Price L_T'!B80:DL80,$AX$5:$AX$119)</f>
        <v>-0.22710864409960116</v>
      </c>
      <c r="AZ83" s="143">
        <f t="shared" si="42"/>
        <v>0.92150616871171886</v>
      </c>
      <c r="BA83" s="146">
        <f t="shared" si="43"/>
        <v>2648.5500009918551</v>
      </c>
      <c r="BB83" s="146">
        <f ca="1">L83*(1+H83)*(1/(1+(H83*I83)))*(1+'Scenario Parameters'!$C$57*J83)</f>
        <v>7687.7962972960431</v>
      </c>
      <c r="BC83" s="146">
        <f t="shared" si="45"/>
        <v>113.93909274432055</v>
      </c>
    </row>
    <row r="84" spans="1:55" x14ac:dyDescent="0.4">
      <c r="A84" s="149">
        <v>80</v>
      </c>
      <c r="B84" s="149">
        <f>INDEX(Industries!$D:$D,MATCH($A84,Industries!$A:$A,0))</f>
        <v>22</v>
      </c>
      <c r="C84" s="163" t="str">
        <f>Industries!N81</f>
        <v>I</v>
      </c>
      <c r="D84" s="149" t="str">
        <f>Industries!C81</f>
        <v>Water, pipeline and other transport</v>
      </c>
      <c r="E84" s="150">
        <f>-Industries!K81</f>
        <v>-0.2</v>
      </c>
      <c r="F84" s="150">
        <f>Industries!L81</f>
        <v>0.38229771252987366</v>
      </c>
      <c r="G84" s="151">
        <f>E84*F84*'Base Table 5'!ED83</f>
        <v>-3.4495325275534998E-2</v>
      </c>
      <c r="H84" s="151">
        <f t="array" ref="H84">MMULT('Price L_T'!B81:DL81,$G$5:$G$119)</f>
        <v>-9.2783543658742515E-2</v>
      </c>
      <c r="I84" s="151">
        <f>INDEX('Scenario Parameters'!$J:$J,MATCH($B84,'Scenario Parameters'!$A:$A,0))</f>
        <v>0.3</v>
      </c>
      <c r="J84" s="151">
        <f>INDEX('Scenario Parameters'!$K:$K,MATCH($B84,'Scenario Parameters'!$A:$A,0))</f>
        <v>1.1641782486066241</v>
      </c>
      <c r="K84" s="150">
        <f>INDEX('Scenario Parameters'!$L:$L,MATCH($B84,'Scenario Parameters'!$A:$A,0))</f>
        <v>0</v>
      </c>
      <c r="L84" s="152">
        <f>'Base Table 5'!DQ83</f>
        <v>3064.7905000000001</v>
      </c>
      <c r="M84" s="152">
        <f>'Base Table 5'!DR83</f>
        <v>209.0959</v>
      </c>
      <c r="N84" s="152">
        <f>'Base Table 5'!DS83</f>
        <v>583.1567</v>
      </c>
      <c r="O84" s="152">
        <f>'Base Table 5'!DT83</f>
        <v>273.23480000000001</v>
      </c>
      <c r="P84" s="152">
        <f>'Base Table 5'!DU83</f>
        <v>260.40989999999999</v>
      </c>
      <c r="Q84" s="152">
        <f>'Base Table 5'!DV83</f>
        <v>8.3480000000000008</v>
      </c>
      <c r="R84" s="152">
        <f>'Base Table 5'!DW83</f>
        <v>1029.0259000000001</v>
      </c>
      <c r="S84" s="153">
        <f t="shared" si="31"/>
        <v>5428.0617000000002</v>
      </c>
      <c r="T84" s="152">
        <f ca="1">L84*(1+K84)*(1+H84)*(1/(1+(H84*I84)))*('Income Distribution'!$C$50/(1+EXP(-J84*'Income Distribution'!$C$50/('Income Distribution'!$C$50-1)*('Scenario Parameters'!$C$57)+LN('Income Distribution'!$C$50-1))))</f>
        <v>4373.2147293357693</v>
      </c>
      <c r="U84" s="152">
        <f ca="1">M84*(1+K84)*(1+H84)*(1+'Scenario Parameters'!$C$62)</f>
        <v>294.66941242915107</v>
      </c>
      <c r="V84" s="152">
        <f>N84*(1+$K84)*(1+$H84)*(1+'Scenario Parameters'!$C$63)</f>
        <v>597.93322589570755</v>
      </c>
      <c r="W84" s="152">
        <f>O84*(1+$K84)*(1+$H84)*(1+'Scenario Parameters'!$C$63)</f>
        <v>280.15825830513216</v>
      </c>
      <c r="X84" s="152">
        <f>P84*(1+$K84)*(1+$H84)*(1+'Scenario Parameters'!$C$63)</f>
        <v>267.00838996135786</v>
      </c>
      <c r="Y84" s="152">
        <f t="shared" si="44"/>
        <v>8.3480000000000008</v>
      </c>
      <c r="Z84" s="152">
        <f t="shared" si="30"/>
        <v>960.27864721798574</v>
      </c>
      <c r="AA84" s="153">
        <f t="shared" ca="1" si="32"/>
        <v>6781.6106631451039</v>
      </c>
      <c r="AB84" s="153">
        <f t="shared" ca="1" si="33"/>
        <v>7475.1847982287272</v>
      </c>
      <c r="AC84" s="152">
        <f>'Base Table 5'!DY83</f>
        <v>13257</v>
      </c>
      <c r="AD84" s="152">
        <f t="array" aca="1" ref="AD84" ca="1">MMULT('Leontief L'!$B81:$DL81,'Projection Engine'!$AA$5:$AA$119)</f>
        <v>15215.26534925852</v>
      </c>
      <c r="AE84" s="152">
        <f t="array" aca="1" ref="AE84" ca="1">MMULT('Leontief L'!$B81:$DL81,$AB$5:$AB$119)</f>
        <v>16903.708549654308</v>
      </c>
      <c r="AF84" s="150">
        <f t="shared" ca="1" si="34"/>
        <v>0.14771557284894921</v>
      </c>
      <c r="AG84" s="150">
        <f t="shared" ca="1" si="35"/>
        <v>0.2750779625597275</v>
      </c>
      <c r="AH84" s="150">
        <f>INDEX('Scenario Parameters'!$C:$C,MATCH($B84,'Scenario Parameters'!$A:$A,0))</f>
        <v>0.2</v>
      </c>
      <c r="AI84" s="150">
        <f t="shared" ca="1" si="36"/>
        <v>2.0062370047781997E-2</v>
      </c>
      <c r="AJ84" s="150">
        <f>INDEX('Scenario Parameters'!$H:$H,MATCH($B84,'Scenario Parameters'!$A:$A,0))*-E84</f>
        <v>5.6649477048227773E-2</v>
      </c>
      <c r="AK84" s="152">
        <f>INDEX('Base Table 5'!$124:$124,1,$A84+4)</f>
        <v>2758</v>
      </c>
      <c r="AL84" s="152">
        <f t="shared" ca="1" si="37"/>
        <v>2972.7058040947436</v>
      </c>
      <c r="AM84" s="152">
        <f>INDEX('Base Table 5'!$125:$125,1,$A84+4)</f>
        <v>3100</v>
      </c>
      <c r="AN84" s="152">
        <f ca="1">(AC84-INDEX('Base Table 5'!$122:$122,1,$A84+4))*(1+AF84)-AL84-AP84-AR84-AS84*(1+AF84)-AU84</f>
        <v>4062.2964722506244</v>
      </c>
      <c r="AO84" s="152">
        <f>INDEX('Base Table 5'!$126:$126,1,$A84+4)</f>
        <v>128.04400000000001</v>
      </c>
      <c r="AP84" s="152">
        <f t="shared" ca="1" si="38"/>
        <v>146.95809280987086</v>
      </c>
      <c r="AQ84" s="152">
        <f>INDEX('Base Table 5'!$127:$127,1,$A84+4)</f>
        <v>123</v>
      </c>
      <c r="AR84" s="152">
        <f t="shared" ca="1" si="39"/>
        <v>141.16901546042075</v>
      </c>
      <c r="AS84" s="152">
        <f>INDEX('Base Table 5'!$128:$128,1,$A84+4)</f>
        <v>0</v>
      </c>
      <c r="AT84" s="152">
        <f>INDEX('Base Table 5'!$129:$129,1,$A84+4)</f>
        <v>721.21500000000003</v>
      </c>
      <c r="AU84" s="152">
        <f ca="1">AT84*(1+AF84)*(1+H84)*'Scenario Parameters'!$C$67</f>
        <v>516.06535104749764</v>
      </c>
      <c r="AV84" s="152">
        <f t="shared" si="40"/>
        <v>6830.259</v>
      </c>
      <c r="AW84" s="152">
        <f t="shared" ca="1" si="41"/>
        <v>7839.1947356631581</v>
      </c>
      <c r="AX84" s="150">
        <f>E84*'Base Table 5'!ED83</f>
        <v>-9.0231576451924089E-2</v>
      </c>
      <c r="AY84" s="150">
        <f t="array" ref="AY84">MMULT('Price L_T'!B81:DL81,$AX$5:$AX$119)</f>
        <v>-0.25235762571277148</v>
      </c>
      <c r="AZ84" s="150">
        <f t="shared" si="42"/>
        <v>0.90721645634125747</v>
      </c>
      <c r="BA84" s="152">
        <f t="shared" si="43"/>
        <v>1369.81276283443</v>
      </c>
      <c r="BB84" s="152">
        <f ca="1">L84*(1+H84)*(1/(1+(H84*I84)))*(1+'Scenario Parameters'!$C$57*J84)</f>
        <v>4544.2022410700092</v>
      </c>
      <c r="BC84" s="152">
        <f t="shared" si="45"/>
        <v>79.609330032325687</v>
      </c>
    </row>
    <row r="85" spans="1:55" x14ac:dyDescent="0.4">
      <c r="A85" s="142">
        <v>81</v>
      </c>
      <c r="B85" s="142">
        <f>INDEX(Industries!$D:$D,MATCH($A85,Industries!$A:$A,0))</f>
        <v>22</v>
      </c>
      <c r="C85" s="162" t="str">
        <f>Industries!N82</f>
        <v>I</v>
      </c>
      <c r="D85" s="142" t="str">
        <f>Industries!C82</f>
        <v>Air and space transport</v>
      </c>
      <c r="E85" s="143">
        <f>-Industries!K82</f>
        <v>-0.2</v>
      </c>
      <c r="F85" s="143">
        <f>Industries!L82</f>
        <v>0.37138221364672863</v>
      </c>
      <c r="G85" s="144">
        <f>E85*F85*'Base Table 5'!ED84</f>
        <v>-2.4280681415784496E-2</v>
      </c>
      <c r="H85" s="144">
        <f t="array" ref="H85">MMULT('Price L_T'!B82:DL82,$G$5:$G$119)</f>
        <v>-7.5158222113457129E-2</v>
      </c>
      <c r="I85" s="144">
        <f>INDEX('Scenario Parameters'!$J:$J,MATCH($B85,'Scenario Parameters'!$A:$A,0))</f>
        <v>0.3</v>
      </c>
      <c r="J85" s="144">
        <f>INDEX('Scenario Parameters'!$K:$K,MATCH($B85,'Scenario Parameters'!$A:$A,0))</f>
        <v>1.1641782486066241</v>
      </c>
      <c r="K85" s="143">
        <f>INDEX('Scenario Parameters'!$L:$L,MATCH($B85,'Scenario Parameters'!$A:$A,0))</f>
        <v>0</v>
      </c>
      <c r="L85" s="146">
        <f>'Base Table 5'!DQ84</f>
        <v>15656.3717</v>
      </c>
      <c r="M85" s="146">
        <f>'Base Table 5'!DR84</f>
        <v>69.306899999999999</v>
      </c>
      <c r="N85" s="146">
        <f>'Base Table 5'!DS84</f>
        <v>135.6865</v>
      </c>
      <c r="O85" s="146">
        <f>'Base Table 5'!DT84</f>
        <v>4.0304000000000002</v>
      </c>
      <c r="P85" s="146">
        <f>'Base Table 5'!DU84</f>
        <v>24.363199999999999</v>
      </c>
      <c r="Q85" s="146">
        <f>'Base Table 5'!DV84</f>
        <v>5.7572000000000001</v>
      </c>
      <c r="R85" s="146">
        <f>'Base Table 5'!DW84</f>
        <v>10080.7713</v>
      </c>
      <c r="S85" s="147">
        <f t="shared" si="31"/>
        <v>25976.287199999999</v>
      </c>
      <c r="T85" s="146">
        <f ca="1">L85*(1+K85)*(1+H85)*(1/(1+(H85*I85)))*('Income Distribution'!$C$50/(1+EXP(-J85*'Income Distribution'!$C$50/('Income Distribution'!$C$50-1)*('Scenario Parameters'!$C$57)+LN('Income Distribution'!$C$50-1))))</f>
        <v>22651.237307293901</v>
      </c>
      <c r="U85" s="146">
        <f ca="1">M85*(1+K85)*(1+H85)*(1+'Scenario Parameters'!$C$62)</f>
        <v>99.568630632912559</v>
      </c>
      <c r="V85" s="146">
        <f>N85*(1+$K85)*(1+$H85)*(1+'Scenario Parameters'!$C$63)</f>
        <v>141.82754250454821</v>
      </c>
      <c r="W85" s="146">
        <f>O85*(1+$K85)*(1+$H85)*(1+'Scenario Parameters'!$C$63)</f>
        <v>4.2128120874982491</v>
      </c>
      <c r="X85" s="146">
        <f>P85*(1+$K85)*(1+$H85)*(1+'Scenario Parameters'!$C$63)</f>
        <v>25.465855361784769</v>
      </c>
      <c r="Y85" s="146">
        <f t="shared" si="44"/>
        <v>5.7572000000000001</v>
      </c>
      <c r="Z85" s="146">
        <f t="shared" si="30"/>
        <v>9538.1802525535186</v>
      </c>
      <c r="AA85" s="147">
        <f t="shared" ca="1" si="32"/>
        <v>32466.249600434159</v>
      </c>
      <c r="AB85" s="147">
        <f t="shared" ca="1" si="33"/>
        <v>35104.652900333218</v>
      </c>
      <c r="AC85" s="146">
        <f>'Base Table 5'!DY84</f>
        <v>35678.000100000005</v>
      </c>
      <c r="AD85" s="146">
        <f t="array" aca="1" ref="AD85" ca="1">MMULT('Leontief L'!$B82:$DL82,'Projection Engine'!$AA$5:$AA$119)</f>
        <v>44260.835224595998</v>
      </c>
      <c r="AE85" s="146">
        <f t="array" aca="1" ref="AE85" ca="1">MMULT('Leontief L'!$B82:$DL82,$AB$5:$AB$119)</f>
        <v>48237.720869507517</v>
      </c>
      <c r="AF85" s="143">
        <f t="shared" ca="1" si="34"/>
        <v>0.24056379563147079</v>
      </c>
      <c r="AG85" s="143">
        <f t="shared" ca="1" si="35"/>
        <v>0.35202984288089367</v>
      </c>
      <c r="AH85" s="143">
        <f>INDEX('Scenario Parameters'!$C:$C,MATCH($B85,'Scenario Parameters'!$A:$A,0))</f>
        <v>0.2</v>
      </c>
      <c r="AI85" s="143">
        <f t="shared" ca="1" si="36"/>
        <v>8.1623874304715072E-2</v>
      </c>
      <c r="AJ85" s="143">
        <f>INDEX('Scenario Parameters'!$H:$H,MATCH($B85,'Scenario Parameters'!$A:$A,0))*-E85</f>
        <v>5.6649477048227773E-2</v>
      </c>
      <c r="AK85" s="146">
        <f>INDEX('Base Table 5'!$124:$124,1,$A85+4)</f>
        <v>5866</v>
      </c>
      <c r="AL85" s="146">
        <f t="shared" ca="1" si="37"/>
        <v>6704.2355685280381</v>
      </c>
      <c r="AM85" s="146">
        <f>INDEX('Base Table 5'!$125:$125,1,$A85+4)</f>
        <v>5536</v>
      </c>
      <c r="AN85" s="146">
        <f ca="1">(AC85-INDEX('Base Table 5'!$122:$122,1,$A85+4))*(1+AF85)-AL85-AP85-AR85-AS85*(1+AF85)-AU85</f>
        <v>10831.592793237063</v>
      </c>
      <c r="AO85" s="146">
        <f>INDEX('Base Table 5'!$126:$126,1,$A85+4)</f>
        <v>189.2825</v>
      </c>
      <c r="AP85" s="146">
        <f t="shared" ca="1" si="38"/>
        <v>234.81701664661387</v>
      </c>
      <c r="AQ85" s="146">
        <f>INDEX('Base Table 5'!$127:$127,1,$A85+4)</f>
        <v>261</v>
      </c>
      <c r="AR85" s="146">
        <f t="shared" ca="1" si="39"/>
        <v>323.7871506598139</v>
      </c>
      <c r="AS85" s="146">
        <f>INDEX('Base Table 5'!$128:$128,1,$A85+4)</f>
        <v>0</v>
      </c>
      <c r="AT85" s="146">
        <f>INDEX('Base Table 5'!$129:$129,1,$A85+4)</f>
        <v>7500.3618999999999</v>
      </c>
      <c r="AU85" s="146">
        <f ca="1">AT85*(1+AF85)*(1+H85)*'Scenario Parameters'!$C$67</f>
        <v>5913.7575873544629</v>
      </c>
      <c r="AV85" s="146">
        <f t="shared" si="40"/>
        <v>19352.644399999997</v>
      </c>
      <c r="AW85" s="146">
        <f t="shared" ca="1" si="41"/>
        <v>24008.190116425994</v>
      </c>
      <c r="AX85" s="143">
        <f>E85*'Base Table 5'!ED84</f>
        <v>-6.537922529289758E-2</v>
      </c>
      <c r="AY85" s="143">
        <f t="array" ref="AY85">MMULT('Price L_T'!B82:DL82,$AX$5:$AX$119)</f>
        <v>-0.20869431554226989</v>
      </c>
      <c r="AZ85" s="143">
        <f t="shared" si="42"/>
        <v>0.92484177788654287</v>
      </c>
      <c r="BA85" s="146">
        <f t="shared" si="43"/>
        <v>5421.1034775334265</v>
      </c>
      <c r="BB85" s="146">
        <f ca="1">L85*(1+H85)*(1/(1+(H85*I85)))*(1+'Scenario Parameters'!$C$57*J85)</f>
        <v>23536.873834330898</v>
      </c>
      <c r="BC85" s="146">
        <f t="shared" si="45"/>
        <v>334.01090002226931</v>
      </c>
    </row>
    <row r="86" spans="1:55" x14ac:dyDescent="0.4">
      <c r="A86" s="149">
        <v>82</v>
      </c>
      <c r="B86" s="149">
        <f>INDEX(Industries!$D:$D,MATCH($A86,Industries!$A:$A,0))</f>
        <v>23</v>
      </c>
      <c r="C86" s="163" t="str">
        <f>Industries!N83</f>
        <v>I</v>
      </c>
      <c r="D86" s="149" t="str">
        <f>Industries!C83</f>
        <v>Postal and courier pick-up and delivery service</v>
      </c>
      <c r="E86" s="150">
        <f>-Industries!K83</f>
        <v>-0.6</v>
      </c>
      <c r="F86" s="150">
        <f>Industries!L83</f>
        <v>0.34836857662573895</v>
      </c>
      <c r="G86" s="151">
        <f>E86*F86*'Base Table 5'!ED85</f>
        <v>-7.6907338600919056E-2</v>
      </c>
      <c r="H86" s="151">
        <f t="array" ref="H86">MMULT('Price L_T'!B83:DL83,$G$5:$G$119)</f>
        <v>-0.14409107869896767</v>
      </c>
      <c r="I86" s="151">
        <f>INDEX('Scenario Parameters'!$J:$J,MATCH($B86,'Scenario Parameters'!$A:$A,0))</f>
        <v>0.3</v>
      </c>
      <c r="J86" s="151">
        <f>INDEX('Scenario Parameters'!$K:$K,MATCH($B86,'Scenario Parameters'!$A:$A,0))</f>
        <v>4.6064473485106721</v>
      </c>
      <c r="K86" s="150">
        <f>INDEX('Scenario Parameters'!$L:$L,MATCH($B86,'Scenario Parameters'!$A:$A,0))</f>
        <v>0</v>
      </c>
      <c r="L86" s="152">
        <f>'Base Table 5'!DQ85</f>
        <v>2188.5868999999998</v>
      </c>
      <c r="M86" s="152">
        <f>'Base Table 5'!DR85</f>
        <v>47.396999999999998</v>
      </c>
      <c r="N86" s="152">
        <f>'Base Table 5'!DS85</f>
        <v>234.08629999999999</v>
      </c>
      <c r="O86" s="152">
        <f>'Base Table 5'!DT85</f>
        <v>28.247900000000001</v>
      </c>
      <c r="P86" s="152">
        <f>'Base Table 5'!DU85</f>
        <v>49.747799999999998</v>
      </c>
      <c r="Q86" s="152">
        <f>'Base Table 5'!DV85</f>
        <v>15.400499999999999</v>
      </c>
      <c r="R86" s="152">
        <f>'Base Table 5'!DW85</f>
        <v>2394.6480000000001</v>
      </c>
      <c r="S86" s="153">
        <f t="shared" si="31"/>
        <v>4958.1144000000004</v>
      </c>
      <c r="T86" s="152">
        <f ca="1">L86*(1+K86)*(1+H86)*(1/(1+(H86*I86)))*('Income Distribution'!$C$50/(1+EXP(-J86*'Income Distribution'!$C$50/('Income Distribution'!$C$50-1)*('Scenario Parameters'!$C$57)+LN('Income Distribution'!$C$50-1))))</f>
        <v>3879.0094412091125</v>
      </c>
      <c r="U86" s="152">
        <f ca="1">M86*(1+K86)*(1+H86)*(1+'Scenario Parameters'!$C$62)</f>
        <v>63.016898898130897</v>
      </c>
      <c r="V86" s="152">
        <f>N86*(1+$K86)*(1+$H86)*(1+'Scenario Parameters'!$C$63)</f>
        <v>226.44359865186354</v>
      </c>
      <c r="W86" s="152">
        <f>O86*(1+$K86)*(1+$H86)*(1+'Scenario Parameters'!$C$63)</f>
        <v>27.325632172228691</v>
      </c>
      <c r="X86" s="152">
        <f>P86*(1+$K86)*(1+$H86)*(1+'Scenario Parameters'!$C$63)</f>
        <v>48.123580307831674</v>
      </c>
      <c r="Y86" s="152">
        <f t="shared" si="44"/>
        <v>15.400499999999999</v>
      </c>
      <c r="Z86" s="152">
        <f t="shared" si="30"/>
        <v>2142.2022567663216</v>
      </c>
      <c r="AA86" s="153">
        <f t="shared" ca="1" si="32"/>
        <v>6401.5219080054885</v>
      </c>
      <c r="AB86" s="153">
        <f t="shared" ca="1" si="33"/>
        <v>7479.209234406384</v>
      </c>
      <c r="AC86" s="152">
        <f>'Base Table 5'!DY85</f>
        <v>24859.999799999998</v>
      </c>
      <c r="AD86" s="152">
        <f t="array" aca="1" ref="AD86" ca="1">MMULT('Leontief L'!$B83:$DL83,'Projection Engine'!$AA$5:$AA$119)</f>
        <v>28508.562771727968</v>
      </c>
      <c r="AE86" s="152">
        <f t="array" aca="1" ref="AE86" ca="1">MMULT('Leontief L'!$B83:$DL83,$AB$5:$AB$119)</f>
        <v>32111.870807473799</v>
      </c>
      <c r="AF86" s="150">
        <f t="shared" ca="1" si="34"/>
        <v>0.14676440068708163</v>
      </c>
      <c r="AG86" s="150">
        <f t="shared" ca="1" si="35"/>
        <v>0.291708409727091</v>
      </c>
      <c r="AH86" s="150">
        <f>INDEX('Scenario Parameters'!$C:$C,MATCH($B86,'Scenario Parameters'!$A:$A,0))</f>
        <v>0.6</v>
      </c>
      <c r="AI86" s="150">
        <f t="shared" ca="1" si="36"/>
        <v>-0.48331663610916353</v>
      </c>
      <c r="AJ86" s="150">
        <f>INDEX('Scenario Parameters'!$H:$H,MATCH($B86,'Scenario Parameters'!$A:$A,0))*-E86</f>
        <v>0.1081651376146789</v>
      </c>
      <c r="AK86" s="152">
        <f>INDEX('Base Table 5'!$124:$124,1,$A86+4)</f>
        <v>5335</v>
      </c>
      <c r="AL86" s="152">
        <f t="shared" ca="1" si="37"/>
        <v>3054.6635697480365</v>
      </c>
      <c r="AM86" s="152">
        <f>INDEX('Base Table 5'!$125:$125,1,$A86+4)</f>
        <v>3461</v>
      </c>
      <c r="AN86" s="152">
        <f ca="1">(AC86-INDEX('Base Table 5'!$122:$122,1,$A86+4))*(1+AF86)-AL86-AP86-AR86-AS86*(1+AF86)-AU86</f>
        <v>7994.2399443307004</v>
      </c>
      <c r="AO86" s="152">
        <f>INDEX('Base Table 5'!$126:$126,1,$A86+4)</f>
        <v>96.443200000000004</v>
      </c>
      <c r="AP86" s="152">
        <f t="shared" ca="1" si="38"/>
        <v>110.59762844834435</v>
      </c>
      <c r="AQ86" s="152">
        <f>INDEX('Base Table 5'!$127:$127,1,$A86+4)</f>
        <v>351</v>
      </c>
      <c r="AR86" s="152">
        <f t="shared" ca="1" si="39"/>
        <v>402.51430464116567</v>
      </c>
      <c r="AS86" s="152">
        <f>INDEX('Base Table 5'!$128:$128,1,$A86+4)</f>
        <v>0</v>
      </c>
      <c r="AT86" s="152">
        <f>INDEX('Base Table 5'!$129:$129,1,$A86+4)</f>
        <v>2037.0155</v>
      </c>
      <c r="AU86" s="152">
        <f ca="1">AT86*(1+AF86)*(1+H86)*'Scenario Parameters'!$C$67</f>
        <v>1374.0130134127278</v>
      </c>
      <c r="AV86" s="152">
        <f t="shared" si="40"/>
        <v>11280.458699999999</v>
      </c>
      <c r="AW86" s="152">
        <f t="shared" ca="1" si="41"/>
        <v>12936.028460580974</v>
      </c>
      <c r="AX86" s="150">
        <f>E86*'Base Table 5'!ED85</f>
        <v>-0.22076428174387994</v>
      </c>
      <c r="AY86" s="150">
        <f t="array" ref="AY86">MMULT('Price L_T'!B83:DL83,$AX$5:$AX$119)</f>
        <v>-0.41249492744944699</v>
      </c>
      <c r="AZ86" s="150">
        <f t="shared" si="42"/>
        <v>0.85590892130103235</v>
      </c>
      <c r="BA86" s="152">
        <f t="shared" si="43"/>
        <v>2045.1970397140585</v>
      </c>
      <c r="BB86" s="152">
        <f ca="1">L86*(1+H86)*(1/(1+(H86*I86)))*(1+'Scenario Parameters'!$C$57*J86)</f>
        <v>6519.7245046912249</v>
      </c>
      <c r="BC86" s="152">
        <f t="shared" si="45"/>
        <v>84.633233066976899</v>
      </c>
    </row>
    <row r="87" spans="1:55" x14ac:dyDescent="0.4">
      <c r="A87" s="142">
        <v>83</v>
      </c>
      <c r="B87" s="142">
        <f>INDEX(Industries!$D:$D,MATCH($A87,Industries!$A:$A,0))</f>
        <v>23</v>
      </c>
      <c r="C87" s="162" t="str">
        <f>Industries!N84</f>
        <v>I</v>
      </c>
      <c r="D87" s="142" t="str">
        <f>Industries!C84</f>
        <v>Transport support services and storage</v>
      </c>
      <c r="E87" s="143">
        <f>-Industries!K84</f>
        <v>-0.6</v>
      </c>
      <c r="F87" s="143">
        <f>Industries!L84</f>
        <v>0.42198637199085487</v>
      </c>
      <c r="G87" s="144">
        <f>E87*F87*'Base Table 5'!ED86</f>
        <v>-0.12835143916420694</v>
      </c>
      <c r="H87" s="144">
        <f t="array" ref="H87">MMULT('Price L_T'!B84:DL84,$G$5:$G$119)</f>
        <v>-0.18886161803541571</v>
      </c>
      <c r="I87" s="144">
        <f>INDEX('Scenario Parameters'!$J:$J,MATCH($B87,'Scenario Parameters'!$A:$A,0))</f>
        <v>0.3</v>
      </c>
      <c r="J87" s="144">
        <f>INDEX('Scenario Parameters'!$K:$K,MATCH($B87,'Scenario Parameters'!$A:$A,0))</f>
        <v>4.6064473485106721</v>
      </c>
      <c r="K87" s="143">
        <f>INDEX('Scenario Parameters'!$L:$L,MATCH($B87,'Scenario Parameters'!$A:$A,0))</f>
        <v>0</v>
      </c>
      <c r="L87" s="146">
        <f>'Base Table 5'!DQ86</f>
        <v>3838.5272</v>
      </c>
      <c r="M87" s="146">
        <f>'Base Table 5'!DR86</f>
        <v>23966.343799999999</v>
      </c>
      <c r="N87" s="146">
        <f>'Base Table 5'!DS86</f>
        <v>1180.4708000000001</v>
      </c>
      <c r="O87" s="146">
        <f>'Base Table 5'!DT86</f>
        <v>245.7269</v>
      </c>
      <c r="P87" s="146">
        <f>'Base Table 5'!DU86</f>
        <v>587.38630000000001</v>
      </c>
      <c r="Q87" s="146">
        <f>'Base Table 5'!DV86</f>
        <v>43.732300000000002</v>
      </c>
      <c r="R87" s="146">
        <f>'Base Table 5'!DW86</f>
        <v>3145.924</v>
      </c>
      <c r="S87" s="147">
        <f t="shared" si="31"/>
        <v>33008.111299999997</v>
      </c>
      <c r="T87" s="146">
        <f ca="1">L87*(1+K87)*(1+H87)*(1/(1+(H87*I87)))*('Income Distribution'!$C$50/(1+EXP(-J87*'Income Distribution'!$C$50/('Income Distribution'!$C$50-1)*('Scenario Parameters'!$C$57)+LN('Income Distribution'!$C$50-1))))</f>
        <v>6539.2641306521455</v>
      </c>
      <c r="U87" s="146">
        <f ca="1">M87*(1+K87)*(1+H87)*(1+'Scenario Parameters'!$C$62)</f>
        <v>30197.803698641132</v>
      </c>
      <c r="V87" s="146">
        <f>N87*(1+$K87)*(1+$H87)*(1+'Scenario Parameters'!$C$63)</f>
        <v>1082.1979297399025</v>
      </c>
      <c r="W87" s="146">
        <f>O87*(1+$K87)*(1+$H87)*(1+'Scenario Parameters'!$C$63)</f>
        <v>225.27041114562431</v>
      </c>
      <c r="X87" s="146">
        <f>P87*(1+$K87)*(1+$H87)*(1+'Scenario Parameters'!$C$63)</f>
        <v>538.48704924982576</v>
      </c>
      <c r="Y87" s="146">
        <f t="shared" si="44"/>
        <v>43.732300000000002</v>
      </c>
      <c r="Z87" s="146">
        <f t="shared" si="30"/>
        <v>2705.0433630648713</v>
      </c>
      <c r="AA87" s="147">
        <f t="shared" ca="1" si="32"/>
        <v>41331.798882493502</v>
      </c>
      <c r="AB87" s="147">
        <f t="shared" ca="1" si="33"/>
        <v>50955.299122188648</v>
      </c>
      <c r="AC87" s="146">
        <f>'Base Table 5'!DY86</f>
        <v>90212.999999999985</v>
      </c>
      <c r="AD87" s="146">
        <f t="array" aca="1" ref="AD87" ca="1">MMULT('Leontief L'!$B84:$DL84,'Projection Engine'!$AA$5:$AA$119)</f>
        <v>102993.46790184271</v>
      </c>
      <c r="AE87" s="146">
        <f t="array" aca="1" ref="AE87" ca="1">MMULT('Leontief L'!$B84:$DL84,$AB$5:$AB$119)</f>
        <v>120314.65664299959</v>
      </c>
      <c r="AF87" s="143">
        <f t="shared" ca="1" si="34"/>
        <v>0.14166991344753788</v>
      </c>
      <c r="AG87" s="143">
        <f t="shared" ca="1" si="35"/>
        <v>0.33367315844722611</v>
      </c>
      <c r="AH87" s="143">
        <f>INDEX('Scenario Parameters'!$C:$C,MATCH($B87,'Scenario Parameters'!$A:$A,0))</f>
        <v>0.6</v>
      </c>
      <c r="AI87" s="143">
        <f t="shared" ca="1" si="36"/>
        <v>-0.46653073662110955</v>
      </c>
      <c r="AJ87" s="143">
        <f>INDEX('Scenario Parameters'!$H:$H,MATCH($B87,'Scenario Parameters'!$A:$A,0))*-E87</f>
        <v>0.1081651376146789</v>
      </c>
      <c r="AK87" s="146">
        <f>INDEX('Base Table 5'!$124:$124,1,$A87+4)</f>
        <v>13922</v>
      </c>
      <c r="AL87" s="146">
        <f t="shared" ca="1" si="37"/>
        <v>8230.2971362226654</v>
      </c>
      <c r="AM87" s="146">
        <f>INDEX('Base Table 5'!$125:$125,1,$A87+4)</f>
        <v>30692</v>
      </c>
      <c r="AN87" s="146">
        <f ca="1">(AC87-INDEX('Base Table 5'!$122:$122,1,$A87+4))*(1+AF87)-AL87-AP87-AR87-AS87*(1+AF87)-AU87</f>
        <v>43539.934020757952</v>
      </c>
      <c r="AO87" s="146">
        <f>INDEX('Base Table 5'!$126:$126,1,$A87+4)</f>
        <v>413.81020000000001</v>
      </c>
      <c r="AP87" s="146">
        <f t="shared" ca="1" si="38"/>
        <v>472.43465521770833</v>
      </c>
      <c r="AQ87" s="146">
        <f>INDEX('Base Table 5'!$127:$127,1,$A87+4)</f>
        <v>1118</v>
      </c>
      <c r="AR87" s="146">
        <f t="shared" ca="1" si="39"/>
        <v>1276.3869632343474</v>
      </c>
      <c r="AS87" s="146">
        <f>INDEX('Base Table 5'!$128:$128,1,$A87+4)</f>
        <v>0</v>
      </c>
      <c r="AT87" s="146">
        <f>INDEX('Base Table 5'!$129:$129,1,$A87+4)</f>
        <v>1654.1070999999999</v>
      </c>
      <c r="AU87" s="146">
        <f ca="1">AT87*(1+AF87)*(1+H87)*'Scenario Parameters'!$C$67</f>
        <v>1052.673986255583</v>
      </c>
      <c r="AV87" s="146">
        <f t="shared" si="40"/>
        <v>47799.917300000001</v>
      </c>
      <c r="AW87" s="146">
        <f t="shared" ca="1" si="41"/>
        <v>54571.72676168826</v>
      </c>
      <c r="AX87" s="143">
        <f>E87*'Base Table 5'!ED86</f>
        <v>-0.30416015227853976</v>
      </c>
      <c r="AY87" s="143">
        <f t="array" ref="AY87">MMULT('Price L_T'!B84:DL84,$AX$5:$AX$119)</f>
        <v>-0.47063302881561503</v>
      </c>
      <c r="AZ87" s="143">
        <f t="shared" si="42"/>
        <v>0.81113838196458432</v>
      </c>
      <c r="BA87" s="146">
        <f t="shared" si="43"/>
        <v>15534.707396601927</v>
      </c>
      <c r="BB87" s="146">
        <f ca="1">L87*(1+H87)*(1/(1+(H87*I87)))*(1+'Scenario Parameters'!$C$57*J87)</f>
        <v>10991.002017765597</v>
      </c>
      <c r="BC87" s="146">
        <f t="shared" si="45"/>
        <v>187.00602029150429</v>
      </c>
    </row>
    <row r="88" spans="1:55" x14ac:dyDescent="0.4">
      <c r="A88" s="149">
        <v>84</v>
      </c>
      <c r="B88" s="149">
        <f>INDEX(Industries!$D:$D,MATCH($A88,Industries!$A:$A,0))</f>
        <v>7</v>
      </c>
      <c r="C88" s="163" t="str">
        <f>Industries!N85</f>
        <v>J</v>
      </c>
      <c r="D88" s="149" t="str">
        <f>Industries!C85</f>
        <v>Publishing (except internet and music publishing)</v>
      </c>
      <c r="E88" s="150">
        <f>-Industries!K85</f>
        <v>-0.05</v>
      </c>
      <c r="F88" s="150">
        <f>Industries!L85</f>
        <v>0.3121089363067544</v>
      </c>
      <c r="G88" s="151">
        <f>E88*F88*'Base Table 5'!ED87</f>
        <v>-6.0535784672474365E-3</v>
      </c>
      <c r="H88" s="151">
        <f t="array" ref="H88">MMULT('Price L_T'!B85:DL85,$G$5:$G$119)</f>
        <v>-5.7790226054256322E-2</v>
      </c>
      <c r="I88" s="151">
        <f>INDEX('Scenario Parameters'!$J:$J,MATCH($B88,'Scenario Parameters'!$A:$A,0))</f>
        <v>0.6</v>
      </c>
      <c r="J88" s="151">
        <f>INDEX('Scenario Parameters'!$K:$K,MATCH($B88,'Scenario Parameters'!$A:$A,0))</f>
        <v>1.7475227042483994</v>
      </c>
      <c r="K88" s="150">
        <f>INDEX('Scenario Parameters'!$L:$L,MATCH($B88,'Scenario Parameters'!$A:$A,0))</f>
        <v>0</v>
      </c>
      <c r="L88" s="152">
        <f>'Base Table 5'!DQ87</f>
        <v>4718.3870999999999</v>
      </c>
      <c r="M88" s="152">
        <f>'Base Table 5'!DR87</f>
        <v>17.9024</v>
      </c>
      <c r="N88" s="152">
        <f>'Base Table 5'!DS87</f>
        <v>3281.5794000000001</v>
      </c>
      <c r="O88" s="152">
        <f>'Base Table 5'!DT87</f>
        <v>178.04230000000001</v>
      </c>
      <c r="P88" s="152">
        <f>'Base Table 5'!DU87</f>
        <v>690.89670000000001</v>
      </c>
      <c r="Q88" s="152">
        <f>'Base Table 5'!DV87</f>
        <v>81.784700000000001</v>
      </c>
      <c r="R88" s="152">
        <f>'Base Table 5'!DW87</f>
        <v>7747.6082999999999</v>
      </c>
      <c r="S88" s="153">
        <f t="shared" si="31"/>
        <v>16716.200899999996</v>
      </c>
      <c r="T88" s="152">
        <f ca="1">L88*(1+K88)*(1+H88)*(1/(1+(H88*I88)))*('Income Distribution'!$C$50/(1+EXP(-J88*'Income Distribution'!$C$50/('Income Distribution'!$C$50-1)*('Scenario Parameters'!$C$57)+LN('Income Distribution'!$C$50-1))))</f>
        <v>7867.7750388180757</v>
      </c>
      <c r="U88" s="152">
        <f ca="1">M88*(1+K88)*(1+H88)*(1+'Scenario Parameters'!$C$62)</f>
        <v>26.202183396262534</v>
      </c>
      <c r="V88" s="152">
        <f>N88*(1+$K88)*(1+$H88)*(1+'Scenario Parameters'!$C$63)</f>
        <v>3494.5158899707458</v>
      </c>
      <c r="W88" s="152">
        <f>O88*(1+$K88)*(1+$H88)*(1+'Scenario Parameters'!$C$63)</f>
        <v>189.59518286741397</v>
      </c>
      <c r="X88" s="152">
        <f>P88*(1+$K88)*(1+$H88)*(1+'Scenario Parameters'!$C$63)</f>
        <v>735.72789263558627</v>
      </c>
      <c r="Y88" s="152">
        <f t="shared" si="44"/>
        <v>81.784700000000001</v>
      </c>
      <c r="Z88" s="152">
        <f t="shared" si="30"/>
        <v>7562.0808831705663</v>
      </c>
      <c r="AA88" s="153">
        <f t="shared" ca="1" si="32"/>
        <v>19957.68177085865</v>
      </c>
      <c r="AB88" s="153">
        <f t="shared" ca="1" si="33"/>
        <v>21181.781724976983</v>
      </c>
      <c r="AC88" s="152">
        <f>'Base Table 5'!DY87</f>
        <v>33296.000100000005</v>
      </c>
      <c r="AD88" s="152">
        <f t="array" aca="1" ref="AD88" ca="1">MMULT('Leontief L'!$B85:$DL85,'Projection Engine'!$AA$5:$AA$119)</f>
        <v>38944.066674335714</v>
      </c>
      <c r="AE88" s="152">
        <f t="array" aca="1" ref="AE88" ca="1">MMULT('Leontief L'!$B85:$DL85,$AB$5:$AB$119)</f>
        <v>42262.559667865658</v>
      </c>
      <c r="AF88" s="150">
        <f t="shared" ca="1" si="34"/>
        <v>0.16963198454386452</v>
      </c>
      <c r="AG88" s="150">
        <f t="shared" ca="1" si="35"/>
        <v>0.26929840043656328</v>
      </c>
      <c r="AH88" s="150">
        <f>INDEX('Scenario Parameters'!$C:$C,MATCH($B88,'Scenario Parameters'!$A:$A,0))</f>
        <v>0.05</v>
      </c>
      <c r="AI88" s="150">
        <f t="shared" ca="1" si="36"/>
        <v>0.20583348041473504</v>
      </c>
      <c r="AJ88" s="150">
        <f>INDEX('Scenario Parameters'!$H:$H,MATCH($B88,'Scenario Parameters'!$A:$A,0))*-E88</f>
        <v>1.6693497357254523E-2</v>
      </c>
      <c r="AK88" s="152">
        <f>INDEX('Base Table 5'!$124:$124,1,$A88+4)</f>
        <v>9369</v>
      </c>
      <c r="AL88" s="152">
        <f t="shared" ca="1" si="37"/>
        <v>11486.047894461844</v>
      </c>
      <c r="AM88" s="152">
        <f>INDEX('Base Table 5'!$125:$125,1,$A88+4)</f>
        <v>3097</v>
      </c>
      <c r="AN88" s="152">
        <f ca="1">(AC88-INDEX('Base Table 5'!$122:$122,1,$A88+4))*(1+AF88)-AL88-AP88-AR88-AS88*(1+AF88)-AU88</f>
        <v>4442.9648010057554</v>
      </c>
      <c r="AO88" s="152">
        <f>INDEX('Base Table 5'!$126:$126,1,$A88+4)</f>
        <v>66.679199999999994</v>
      </c>
      <c r="AP88" s="152">
        <f t="shared" ca="1" si="38"/>
        <v>77.990125023797248</v>
      </c>
      <c r="AQ88" s="152">
        <f>INDEX('Base Table 5'!$127:$127,1,$A88+4)</f>
        <v>450</v>
      </c>
      <c r="AR88" s="152">
        <f t="shared" ca="1" si="39"/>
        <v>526.33439304473904</v>
      </c>
      <c r="AS88" s="152">
        <f>INDEX('Base Table 5'!$128:$128,1,$A88+4)</f>
        <v>0</v>
      </c>
      <c r="AT88" s="152">
        <f>INDEX('Base Table 5'!$129:$129,1,$A88+4)</f>
        <v>3270.4607000000001</v>
      </c>
      <c r="AU88" s="152">
        <f ca="1">AT88*(1+AF88)*(1+H88)*'Scenario Parameters'!$C$67</f>
        <v>2476.8547118805081</v>
      </c>
      <c r="AV88" s="152">
        <f t="shared" si="40"/>
        <v>16253.1399</v>
      </c>
      <c r="AW88" s="152">
        <f t="shared" ca="1" si="41"/>
        <v>19010.191925416642</v>
      </c>
      <c r="AX88" s="150">
        <f>E88*'Base Table 5'!ED87</f>
        <v>-1.9395722976985552E-2</v>
      </c>
      <c r="AY88" s="150">
        <f t="array" ref="AY88">MMULT('Price L_T'!B85:DL85,$AX$5:$AX$119)</f>
        <v>-0.17169919958546556</v>
      </c>
      <c r="AZ88" s="150">
        <f t="shared" si="42"/>
        <v>0.94220977394574368</v>
      </c>
      <c r="BA88" s="152">
        <f t="shared" si="43"/>
        <v>2870.1583146398384</v>
      </c>
      <c r="BB88" s="152">
        <f ca="1">L88*(1+H88)*(1/(1+(H88*I88)))*(1+'Scenario Parameters'!$C$57*J88)</f>
        <v>8676.2321174954413</v>
      </c>
      <c r="BC88" s="152">
        <f t="shared" si="45"/>
        <v>159.68821780246924</v>
      </c>
    </row>
    <row r="89" spans="1:55" x14ac:dyDescent="0.4">
      <c r="A89" s="142">
        <v>85</v>
      </c>
      <c r="B89" s="142">
        <f>INDEX(Industries!$D:$D,MATCH($A89,Industries!$A:$A,0))</f>
        <v>7</v>
      </c>
      <c r="C89" s="162" t="str">
        <f>Industries!N86</f>
        <v>J</v>
      </c>
      <c r="D89" s="142" t="str">
        <f>Industries!C86</f>
        <v>Motion picture and sound recording</v>
      </c>
      <c r="E89" s="143">
        <f>-Industries!K86</f>
        <v>-0.05</v>
      </c>
      <c r="F89" s="143">
        <f>Industries!L86</f>
        <v>0.30908831094598455</v>
      </c>
      <c r="G89" s="144">
        <f>E89*F89*'Base Table 5'!ED88</f>
        <v>-5.3299025687360869E-3</v>
      </c>
      <c r="H89" s="144">
        <f t="array" ref="H89">MMULT('Price L_T'!B86:DL86,$G$5:$G$119)</f>
        <v>-5.493958834791364E-2</v>
      </c>
      <c r="I89" s="144">
        <f>INDEX('Scenario Parameters'!$J:$J,MATCH($B89,'Scenario Parameters'!$A:$A,0))</f>
        <v>0.6</v>
      </c>
      <c r="J89" s="144">
        <f>INDEX('Scenario Parameters'!$K:$K,MATCH($B89,'Scenario Parameters'!$A:$A,0))</f>
        <v>1.7475227042483994</v>
      </c>
      <c r="K89" s="143">
        <f>INDEX('Scenario Parameters'!$L:$L,MATCH($B89,'Scenario Parameters'!$A:$A,0))</f>
        <v>0</v>
      </c>
      <c r="L89" s="146">
        <f>'Base Table 5'!DQ88</f>
        <v>1605.9925000000001</v>
      </c>
      <c r="M89" s="146">
        <f>'Base Table 5'!DR88</f>
        <v>446.9846</v>
      </c>
      <c r="N89" s="146">
        <f>'Base Table 5'!DS88</f>
        <v>1245.3325</v>
      </c>
      <c r="O89" s="146">
        <f>'Base Table 5'!DT88</f>
        <v>6.2923999999999998</v>
      </c>
      <c r="P89" s="146">
        <f>'Base Table 5'!DU88</f>
        <v>523.78970000000004</v>
      </c>
      <c r="Q89" s="146">
        <f>'Base Table 5'!DV88</f>
        <v>6.9999000000000002</v>
      </c>
      <c r="R89" s="146">
        <f>'Base Table 5'!DW88</f>
        <v>799.01940000000002</v>
      </c>
      <c r="S89" s="147">
        <f t="shared" si="31"/>
        <v>4634.4110000000001</v>
      </c>
      <c r="T89" s="146">
        <f ca="1">L89*(1+K89)*(1+H89)*(1/(1+(H89*I89)))*('Income Distribution'!$C$50/(1+EXP(-J89*'Income Distribution'!$C$50/('Income Distribution'!$C$50-1)*('Scenario Parameters'!$C$57)+LN('Income Distribution'!$C$50-1))))</f>
        <v>2681.2976924100699</v>
      </c>
      <c r="U89" s="146">
        <f ca="1">M89*(1+K89)*(1+H89)*(1+'Scenario Parameters'!$C$62)</f>
        <v>656.1917292591495</v>
      </c>
      <c r="V89" s="146">
        <f>N89*(1+$K89)*(1+$H89)*(1+'Scenario Parameters'!$C$63)</f>
        <v>1330.1523653437509</v>
      </c>
      <c r="W89" s="146">
        <f>O89*(1+$K89)*(1+$H89)*(1+'Scenario Parameters'!$C$63)</f>
        <v>6.7209767220312795</v>
      </c>
      <c r="X89" s="146">
        <f>P89*(1+$K89)*(1+$H89)*(1+'Scenario Parameters'!$C$63)</f>
        <v>559.46512951175191</v>
      </c>
      <c r="Y89" s="146">
        <f t="shared" si="44"/>
        <v>6.9999000000000002</v>
      </c>
      <c r="Z89" s="146">
        <f t="shared" si="30"/>
        <v>780.86173649790214</v>
      </c>
      <c r="AA89" s="147">
        <f t="shared" ca="1" si="32"/>
        <v>6021.6895297446545</v>
      </c>
      <c r="AB89" s="147">
        <f t="shared" ca="1" si="33"/>
        <v>6371.7509013185436</v>
      </c>
      <c r="AC89" s="146">
        <f>'Base Table 5'!DY88</f>
        <v>10739.9997</v>
      </c>
      <c r="AD89" s="146">
        <f t="array" aca="1" ref="AD89" ca="1">MMULT('Leontief L'!$B86:$DL86,'Projection Engine'!$AA$5:$AA$119)</f>
        <v>13906.715879465743</v>
      </c>
      <c r="AE89" s="146">
        <f t="array" aca="1" ref="AE89" ca="1">MMULT('Leontief L'!$B86:$DL86,$AB$5:$AB$119)</f>
        <v>14890.261211337203</v>
      </c>
      <c r="AF89" s="143">
        <f t="shared" ca="1" si="34"/>
        <v>0.29485253891261665</v>
      </c>
      <c r="AG89" s="143">
        <f t="shared" ca="1" si="35"/>
        <v>0.3864303191123184</v>
      </c>
      <c r="AH89" s="143">
        <f>INDEX('Scenario Parameters'!$C:$C,MATCH($B89,'Scenario Parameters'!$A:$A,0))</f>
        <v>0.05</v>
      </c>
      <c r="AI89" s="143">
        <f t="shared" ca="1" si="36"/>
        <v>0.31710880315670242</v>
      </c>
      <c r="AJ89" s="143">
        <f>INDEX('Scenario Parameters'!$H:$H,MATCH($B89,'Scenario Parameters'!$A:$A,0))*-E89</f>
        <v>1.6693497357254523E-2</v>
      </c>
      <c r="AK89" s="146">
        <f>INDEX('Base Table 5'!$124:$124,1,$A89+4)</f>
        <v>2672</v>
      </c>
      <c r="AL89" s="146">
        <f t="shared" ca="1" si="37"/>
        <v>3578.0643930463425</v>
      </c>
      <c r="AM89" s="146">
        <f>INDEX('Base Table 5'!$125:$125,1,$A89+4)</f>
        <v>827</v>
      </c>
      <c r="AN89" s="146">
        <f ca="1">(AC89-INDEX('Base Table 5'!$122:$122,1,$A89+4))*(1+AF89)-AL89-AP89-AR89-AS89*(1+AF89)-AU89</f>
        <v>1399.4871663413187</v>
      </c>
      <c r="AO89" s="146">
        <f>INDEX('Base Table 5'!$126:$126,1,$A89+4)</f>
        <v>3.2786</v>
      </c>
      <c r="AP89" s="146">
        <f t="shared" ca="1" si="38"/>
        <v>4.2453035340789045</v>
      </c>
      <c r="AQ89" s="146">
        <f>INDEX('Base Table 5'!$127:$127,1,$A89+4)</f>
        <v>205</v>
      </c>
      <c r="AR89" s="146">
        <f t="shared" ca="1" si="39"/>
        <v>265.44477047708642</v>
      </c>
      <c r="AS89" s="146">
        <f>INDEX('Base Table 5'!$128:$128,1,$A89+4)</f>
        <v>0</v>
      </c>
      <c r="AT89" s="146">
        <f>INDEX('Base Table 5'!$129:$129,1,$A89+4)</f>
        <v>984.51049999999998</v>
      </c>
      <c r="AU89" s="146">
        <f ca="1">AT89*(1+AF89)*(1+H89)*'Scenario Parameters'!$C$67</f>
        <v>827.93261786713879</v>
      </c>
      <c r="AV89" s="146">
        <f t="shared" si="40"/>
        <v>4691.7891</v>
      </c>
      <c r="AW89" s="146">
        <f t="shared" ca="1" si="41"/>
        <v>6075.1742512659648</v>
      </c>
      <c r="AX89" s="143">
        <f>E89*'Base Table 5'!ED88</f>
        <v>-1.7243947376798491E-2</v>
      </c>
      <c r="AY89" s="143">
        <f t="array" ref="AY89">MMULT('Price L_T'!B86:DL86,$AX$5:$AX$119)</f>
        <v>-0.16030202117855147</v>
      </c>
      <c r="AZ89" s="143">
        <f t="shared" si="42"/>
        <v>0.94506041165208632</v>
      </c>
      <c r="BA89" s="146">
        <f t="shared" si="43"/>
        <v>742.90545027211192</v>
      </c>
      <c r="BB89" s="146">
        <f ca="1">L89*(1+H89)*(1/(1+(H89*I89)))*(1+'Scenario Parameters'!$C$57*J89)</f>
        <v>2956.8157504093297</v>
      </c>
      <c r="BC89" s="146">
        <f t="shared" si="45"/>
        <v>51.736492524378363</v>
      </c>
    </row>
    <row r="90" spans="1:55" x14ac:dyDescent="0.4">
      <c r="A90" s="149">
        <v>86</v>
      </c>
      <c r="B90" s="149">
        <f>INDEX(Industries!$D:$D,MATCH($A90,Industries!$A:$A,0))</f>
        <v>7</v>
      </c>
      <c r="C90" s="163" t="str">
        <f>Industries!N87</f>
        <v>J</v>
      </c>
      <c r="D90" s="149" t="str">
        <f>Industries!C87</f>
        <v>Broadcasting (except internet)</v>
      </c>
      <c r="E90" s="150">
        <f>-Industries!K87</f>
        <v>-0.05</v>
      </c>
      <c r="F90" s="150">
        <f>Industries!L87</f>
        <v>0.35712448559670784</v>
      </c>
      <c r="G90" s="151">
        <f>E90*F90*'Base Table 5'!ED89</f>
        <v>-6.8844714111543064E-3</v>
      </c>
      <c r="H90" s="151">
        <f t="array" ref="H90">MMULT('Price L_T'!B87:DL87,$G$5:$G$119)</f>
        <v>-5.1608008607501296E-2</v>
      </c>
      <c r="I90" s="151">
        <f>INDEX('Scenario Parameters'!$J:$J,MATCH($B90,'Scenario Parameters'!$A:$A,0))</f>
        <v>0.6</v>
      </c>
      <c r="J90" s="151">
        <f>INDEX('Scenario Parameters'!$K:$K,MATCH($B90,'Scenario Parameters'!$A:$A,0))</f>
        <v>1.7475227042483994</v>
      </c>
      <c r="K90" s="150">
        <f>INDEX('Scenario Parameters'!$L:$L,MATCH($B90,'Scenario Parameters'!$A:$A,0))</f>
        <v>0</v>
      </c>
      <c r="L90" s="152">
        <f>'Base Table 5'!DQ89</f>
        <v>2614.1885000000002</v>
      </c>
      <c r="M90" s="152">
        <f>'Base Table 5'!DR89</f>
        <v>1014.3284</v>
      </c>
      <c r="N90" s="152">
        <f>'Base Table 5'!DS89</f>
        <v>613.15260000000001</v>
      </c>
      <c r="O90" s="152">
        <f>'Base Table 5'!DT89</f>
        <v>15.73</v>
      </c>
      <c r="P90" s="152">
        <f>'Base Table 5'!DU89</f>
        <v>23.2849</v>
      </c>
      <c r="Q90" s="152">
        <f>'Base Table 5'!DV89</f>
        <v>0</v>
      </c>
      <c r="R90" s="152">
        <f>'Base Table 5'!DW89</f>
        <v>387.90910000000002</v>
      </c>
      <c r="S90" s="153">
        <f t="shared" si="31"/>
        <v>4668.593499999999</v>
      </c>
      <c r="T90" s="152">
        <f ca="1">L90*(1+K90)*(1+H90)*(1/(1+(H90*I90)))*('Income Distribution'!$C$50/(1+EXP(-J90*'Income Distribution'!$C$50/('Income Distribution'!$C$50-1)*('Scenario Parameters'!$C$57)+LN('Income Distribution'!$C$50-1))))</f>
        <v>4370.8905393519635</v>
      </c>
      <c r="U90" s="152">
        <f ca="1">M90*(1+K90)*(1+H90)*(1+'Scenario Parameters'!$C$62)</f>
        <v>1494.3250743837182</v>
      </c>
      <c r="V90" s="152">
        <f>N90*(1+$K90)*(1+$H90)*(1+'Scenario Parameters'!$C$63)</f>
        <v>657.2232972836016</v>
      </c>
      <c r="W90" s="152">
        <f>O90*(1+$K90)*(1+$H90)*(1+'Scenario Parameters'!$C$63)</f>
        <v>16.860602835690582</v>
      </c>
      <c r="X90" s="152">
        <f>P90*(1+$K90)*(1+$H90)*(1+'Scenario Parameters'!$C$63)</f>
        <v>24.958515636921273</v>
      </c>
      <c r="Y90" s="152">
        <f t="shared" si="44"/>
        <v>0</v>
      </c>
      <c r="Z90" s="152">
        <f t="shared" si="30"/>
        <v>379.64553381440794</v>
      </c>
      <c r="AA90" s="153">
        <f t="shared" ca="1" si="32"/>
        <v>6943.9035633063031</v>
      </c>
      <c r="AB90" s="153">
        <f t="shared" ca="1" si="33"/>
        <v>7321.765289382879</v>
      </c>
      <c r="AC90" s="152">
        <f>'Base Table 5'!DY89</f>
        <v>10449.9997</v>
      </c>
      <c r="AD90" s="152">
        <f t="array" aca="1" ref="AD90" ca="1">MMULT('Leontief L'!$B87:$DL87,'Projection Engine'!$AA$5:$AA$119)</f>
        <v>14047.486168019186</v>
      </c>
      <c r="AE90" s="152">
        <f t="array" aca="1" ref="AE90" ca="1">MMULT('Leontief L'!$B87:$DL87,$AB$5:$AB$119)</f>
        <v>15100.892651106073</v>
      </c>
      <c r="AF90" s="150">
        <f t="shared" ca="1" si="34"/>
        <v>0.34425708816232659</v>
      </c>
      <c r="AG90" s="150">
        <f t="shared" ca="1" si="35"/>
        <v>0.44506153919851998</v>
      </c>
      <c r="AH90" s="150">
        <f>INDEX('Scenario Parameters'!$C:$C,MATCH($B90,'Scenario Parameters'!$A:$A,0))</f>
        <v>0.05</v>
      </c>
      <c r="AI90" s="150">
        <f t="shared" ca="1" si="36"/>
        <v>0.37280846223859387</v>
      </c>
      <c r="AJ90" s="150">
        <f>INDEX('Scenario Parameters'!$H:$H,MATCH($B90,'Scenario Parameters'!$A:$A,0))*-E90</f>
        <v>1.6693497357254523E-2</v>
      </c>
      <c r="AK90" s="152">
        <f>INDEX('Base Table 5'!$124:$124,1,$A90+4)</f>
        <v>2222</v>
      </c>
      <c r="AL90" s="152">
        <f t="shared" ca="1" si="37"/>
        <v>3101.3019202918294</v>
      </c>
      <c r="AM90" s="152">
        <f>INDEX('Base Table 5'!$125:$125,1,$A90+4)</f>
        <v>1666</v>
      </c>
      <c r="AN90" s="152">
        <f ca="1">(AC90-INDEX('Base Table 5'!$122:$122,1,$A90+4))*(1+AF90)-AL90-AP90-AR90-AS90*(1+AF90)-AU90</f>
        <v>2769.3098446305044</v>
      </c>
      <c r="AO90" s="152">
        <f>INDEX('Base Table 5'!$126:$126,1,$A90+4)</f>
        <v>3.7652000000000001</v>
      </c>
      <c r="AP90" s="152">
        <f t="shared" ca="1" si="38"/>
        <v>5.0613967883487918</v>
      </c>
      <c r="AQ90" s="152">
        <f>INDEX('Base Table 5'!$127:$127,1,$A90+4)</f>
        <v>141</v>
      </c>
      <c r="AR90" s="152">
        <f t="shared" ca="1" si="39"/>
        <v>189.54024943088805</v>
      </c>
      <c r="AS90" s="152">
        <f>INDEX('Base Table 5'!$128:$128,1,$A90+4)</f>
        <v>0</v>
      </c>
      <c r="AT90" s="152">
        <f>INDEX('Base Table 5'!$129:$129,1,$A90+4)</f>
        <v>1375.9745</v>
      </c>
      <c r="AU90" s="152">
        <f ca="1">AT90*(1+AF90)*(1+H90)*'Scenario Parameters'!$C$67</f>
        <v>1205.5225964797621</v>
      </c>
      <c r="AV90" s="152">
        <f t="shared" si="40"/>
        <v>5408.7397000000001</v>
      </c>
      <c r="AW90" s="152">
        <f t="shared" ca="1" si="41"/>
        <v>7270.7360076213336</v>
      </c>
      <c r="AX90" s="150">
        <f>E90*'Base Table 5'!ED89</f>
        <v>-1.9277511592774896E-2</v>
      </c>
      <c r="AY90" s="150">
        <f t="array" ref="AY90">MMULT('Price L_T'!B87:DL87,$AX$5:$AX$119)</f>
        <v>-0.15039501692764029</v>
      </c>
      <c r="AZ90" s="150">
        <f t="shared" si="42"/>
        <v>0.94839199139249875</v>
      </c>
      <c r="BA90" s="152">
        <f t="shared" si="43"/>
        <v>702.13319846077127</v>
      </c>
      <c r="BB90" s="152">
        <f ca="1">L90*(1+H90)*(1/(1+(H90*I90)))*(1+'Scenario Parameters'!$C$57*J90)</f>
        <v>4820.0235381004723</v>
      </c>
      <c r="BC90" s="152">
        <f t="shared" si="45"/>
        <v>79.223418588999252</v>
      </c>
    </row>
    <row r="91" spans="1:55" x14ac:dyDescent="0.4">
      <c r="A91" s="142">
        <v>87</v>
      </c>
      <c r="B91" s="142">
        <f>INDEX(Industries!$D:$D,MATCH($A91,Industries!$A:$A,0))</f>
        <v>24</v>
      </c>
      <c r="C91" s="162" t="str">
        <f>Industries!N88</f>
        <v>J</v>
      </c>
      <c r="D91" s="142" t="str">
        <f>Industries!C88</f>
        <v>Internet service providers, internet publishing and broadcasting, websearch portals and data processing</v>
      </c>
      <c r="E91" s="143">
        <f>-Industries!K88</f>
        <v>-0.15</v>
      </c>
      <c r="F91" s="143">
        <f>Industries!L88</f>
        <v>0.39890521064301554</v>
      </c>
      <c r="G91" s="144">
        <f>E91*F91*'Base Table 5'!ED90</f>
        <v>-2.5057813703483946E-2</v>
      </c>
      <c r="H91" s="144">
        <f t="array" ref="H91">MMULT('Price L_T'!B88:DL88,$G$5:$G$119)</f>
        <v>-7.2043201067989907E-2</v>
      </c>
      <c r="I91" s="144">
        <f>INDEX('Scenario Parameters'!$J:$J,MATCH($B91,'Scenario Parameters'!$A:$A,0))</f>
        <v>0.8</v>
      </c>
      <c r="J91" s="144">
        <f>INDEX('Scenario Parameters'!$K:$K,MATCH($B91,'Scenario Parameters'!$A:$A,0))</f>
        <v>3.6169960828554504</v>
      </c>
      <c r="K91" s="143">
        <f>INDEX('Scenario Parameters'!$L:$L,MATCH($B91,'Scenario Parameters'!$A:$A,0))</f>
        <v>0</v>
      </c>
      <c r="L91" s="146">
        <f>'Base Table 5'!DQ90</f>
        <v>5005.8159999999998</v>
      </c>
      <c r="M91" s="146">
        <f>'Base Table 5'!DR90</f>
        <v>72.947999999999993</v>
      </c>
      <c r="N91" s="146">
        <f>'Base Table 5'!DS90</f>
        <v>526.07960000000003</v>
      </c>
      <c r="O91" s="146">
        <f>'Base Table 5'!DT90</f>
        <v>163.97200000000001</v>
      </c>
      <c r="P91" s="146">
        <f>'Base Table 5'!DU90</f>
        <v>204.5744</v>
      </c>
      <c r="Q91" s="146">
        <f>'Base Table 5'!DV90</f>
        <v>-0.45140000000000002</v>
      </c>
      <c r="R91" s="146">
        <f>'Base Table 5'!DW90</f>
        <v>646.4529</v>
      </c>
      <c r="S91" s="147">
        <f t="shared" si="31"/>
        <v>6619.3915000000006</v>
      </c>
      <c r="T91" s="146">
        <f ca="1">L91*(1+K91)*(1+H91)*(1/(1+(H91*I91)))*('Income Distribution'!$C$50/(1+EXP(-J91*'Income Distribution'!$C$50/('Income Distribution'!$C$50-1)*('Scenario Parameters'!$C$57)+LN('Income Distribution'!$C$50-1))))</f>
        <v>9611.0111615259102</v>
      </c>
      <c r="U91" s="146">
        <f ca="1">M91*(1+K91)*(1+H91)*(1+'Scenario Parameters'!$C$62)</f>
        <v>105.15254008075718</v>
      </c>
      <c r="V91" s="146">
        <f>N91*(1+$K91)*(1+$H91)*(1+'Scenario Parameters'!$C$63)</f>
        <v>551.74158378033735</v>
      </c>
      <c r="W91" s="146">
        <f>O91*(1+$K91)*(1+$H91)*(1+'Scenario Parameters'!$C$63)</f>
        <v>171.9704983345286</v>
      </c>
      <c r="X91" s="146">
        <f>P91*(1+$K91)*(1+$H91)*(1+'Scenario Parameters'!$C$63)</f>
        <v>214.55346958314337</v>
      </c>
      <c r="Y91" s="146">
        <f t="shared" si="44"/>
        <v>-0.45140000000000002</v>
      </c>
      <c r="Z91" s="146">
        <f t="shared" si="30"/>
        <v>636.56872252042058</v>
      </c>
      <c r="AA91" s="147">
        <f t="shared" ca="1" si="32"/>
        <v>11290.546575825098</v>
      </c>
      <c r="AB91" s="147">
        <f t="shared" ca="1" si="33"/>
        <v>12167.103672088444</v>
      </c>
      <c r="AC91" s="146">
        <f>'Base Table 5'!DY90</f>
        <v>26267.000200000006</v>
      </c>
      <c r="AD91" s="146">
        <f t="array" aca="1" ref="AD91" ca="1">MMULT('Leontief L'!$B88:$DL88,'Projection Engine'!$AA$5:$AA$119)</f>
        <v>35202.52356705955</v>
      </c>
      <c r="AE91" s="146">
        <f t="array" aca="1" ref="AE91" ca="1">MMULT('Leontief L'!$B88:$DL88,$AB$5:$AB$119)</f>
        <v>38583.189397866408</v>
      </c>
      <c r="AF91" s="143">
        <f t="shared" ca="1" si="34"/>
        <v>0.34018058015850405</v>
      </c>
      <c r="AG91" s="143">
        <f t="shared" ca="1" si="35"/>
        <v>0.46888449781434871</v>
      </c>
      <c r="AH91" s="143">
        <f>INDEX('Scenario Parameters'!$C:$C,MATCH($B91,'Scenario Parameters'!$A:$A,0))</f>
        <v>0.15</v>
      </c>
      <c r="AI91" s="143">
        <f t="shared" ca="1" si="36"/>
        <v>0.24855182314219637</v>
      </c>
      <c r="AJ91" s="143">
        <f>INDEX('Scenario Parameters'!$H:$H,MATCH($B91,'Scenario Parameters'!$A:$A,0))*-E91</f>
        <v>4.3042412495724547E-2</v>
      </c>
      <c r="AK91" s="146">
        <f>INDEX('Base Table 5'!$124:$124,1,$A91+4)</f>
        <v>4377</v>
      </c>
      <c r="AL91" s="146">
        <f t="shared" ca="1" si="37"/>
        <v>5700.1342976072237</v>
      </c>
      <c r="AM91" s="146">
        <f>INDEX('Base Table 5'!$125:$125,1,$A91+4)</f>
        <v>6447</v>
      </c>
      <c r="AN91" s="146">
        <f ca="1">(AC91-INDEX('Base Table 5'!$122:$122,1,$A91+4))*(1+AF91)-AL91-AP91-AR91-AS91*(1+AF91)-AU91</f>
        <v>9776.638348877952</v>
      </c>
      <c r="AO91" s="146">
        <f>INDEX('Base Table 5'!$126:$126,1,$A91+4)</f>
        <v>4.7266000000000004</v>
      </c>
      <c r="AP91" s="146">
        <f t="shared" ca="1" si="38"/>
        <v>6.3344975301771855</v>
      </c>
      <c r="AQ91" s="146">
        <f>INDEX('Base Table 5'!$127:$127,1,$A91+4)</f>
        <v>176</v>
      </c>
      <c r="AR91" s="146">
        <f t="shared" ca="1" si="39"/>
        <v>235.87178210789671</v>
      </c>
      <c r="AS91" s="146">
        <f>INDEX('Base Table 5'!$128:$128,1,$A91+4)</f>
        <v>0</v>
      </c>
      <c r="AT91" s="146">
        <f>INDEX('Base Table 5'!$129:$129,1,$A91+4)</f>
        <v>1999.1497999999999</v>
      </c>
      <c r="AU91" s="146">
        <f ca="1">AT91*(1+AF91)*(1+H91)*'Scenario Parameters'!$C$67</f>
        <v>1708.5636919384269</v>
      </c>
      <c r="AV91" s="146">
        <f t="shared" si="40"/>
        <v>13003.876399999999</v>
      </c>
      <c r="AW91" s="146">
        <f t="shared" ca="1" si="41"/>
        <v>17427.542618061678</v>
      </c>
      <c r="AX91" s="143">
        <f>E91*'Base Table 5'!ED90</f>
        <v>-6.2816461241737065E-2</v>
      </c>
      <c r="AY91" s="143">
        <f t="array" ref="AY91">MMULT('Price L_T'!B88:DL88,$AX$5:$AX$119)</f>
        <v>-0.19337637554150097</v>
      </c>
      <c r="AZ91" s="143">
        <f t="shared" si="42"/>
        <v>0.92795679893201011</v>
      </c>
      <c r="BA91" s="146">
        <f t="shared" si="43"/>
        <v>1280.0339365602194</v>
      </c>
      <c r="BB91" s="146">
        <f ca="1">L91*(1+H91)*(1/(1+(H91*I91)))*(1+'Scenario Parameters'!$C$57*J91)</f>
        <v>13947.5762561227</v>
      </c>
      <c r="BC91" s="146">
        <f t="shared" si="45"/>
        <v>284.09675844159727</v>
      </c>
    </row>
    <row r="92" spans="1:55" x14ac:dyDescent="0.4">
      <c r="A92" s="149">
        <v>88</v>
      </c>
      <c r="B92" s="149">
        <f>INDEX(Industries!$D:$D,MATCH($A92,Industries!$A:$A,0))</f>
        <v>24</v>
      </c>
      <c r="C92" s="163" t="str">
        <f>Industries!N89</f>
        <v>J</v>
      </c>
      <c r="D92" s="149" t="str">
        <f>Industries!C89</f>
        <v>Telecommunication services</v>
      </c>
      <c r="E92" s="150">
        <f>-Industries!K89</f>
        <v>-0.15</v>
      </c>
      <c r="F92" s="150">
        <f>Industries!L89</f>
        <v>0.41284775465498358</v>
      </c>
      <c r="G92" s="151">
        <f>E92*F92*'Base Table 5'!ED91</f>
        <v>-2.3171624643419323E-2</v>
      </c>
      <c r="H92" s="151">
        <f t="array" ref="H92">MMULT('Price L_T'!B89:DL89,$G$5:$G$119)</f>
        <v>-8.4344298901580864E-2</v>
      </c>
      <c r="I92" s="151">
        <f>INDEX('Scenario Parameters'!$J:$J,MATCH($B92,'Scenario Parameters'!$A:$A,0))</f>
        <v>0.8</v>
      </c>
      <c r="J92" s="151">
        <f>INDEX('Scenario Parameters'!$K:$K,MATCH($B92,'Scenario Parameters'!$A:$A,0))</f>
        <v>3.6169960828554504</v>
      </c>
      <c r="K92" s="150">
        <f>INDEX('Scenario Parameters'!$L:$L,MATCH($B92,'Scenario Parameters'!$A:$A,0))</f>
        <v>0</v>
      </c>
      <c r="L92" s="152">
        <f>'Base Table 5'!DQ91</f>
        <v>18012.406500000001</v>
      </c>
      <c r="M92" s="152">
        <f>'Base Table 5'!DR91</f>
        <v>255.64760000000001</v>
      </c>
      <c r="N92" s="152">
        <f>'Base Table 5'!DS91</f>
        <v>1547.9974</v>
      </c>
      <c r="O92" s="152">
        <f>'Base Table 5'!DT91</f>
        <v>634.44640000000004</v>
      </c>
      <c r="P92" s="152">
        <f>'Base Table 5'!DU91</f>
        <v>655.04330000000004</v>
      </c>
      <c r="Q92" s="152">
        <f>'Base Table 5'!DV91</f>
        <v>2.52E-2</v>
      </c>
      <c r="R92" s="152">
        <f>'Base Table 5'!DW91</f>
        <v>1484.5961</v>
      </c>
      <c r="S92" s="153">
        <f t="shared" si="31"/>
        <v>22590.162500000002</v>
      </c>
      <c r="T92" s="152">
        <f ca="1">L92*(1+K92)*(1+H92)*(1/(1+(H92*I92)))*('Income Distribution'!$C$50/(1+EXP(-J92*'Income Distribution'!$C$50/('Income Distribution'!$C$50-1)*('Scenario Parameters'!$C$57)+LN('Income Distribution'!$C$50-1))))</f>
        <v>34484.938493284557</v>
      </c>
      <c r="U92" s="152">
        <f ca="1">M92*(1+K92)*(1+H92)*(1+'Scenario Parameters'!$C$62)</f>
        <v>363.62400363078473</v>
      </c>
      <c r="V92" s="152">
        <f>N92*(1+$K92)*(1+$H92)*(1+'Scenario Parameters'!$C$63)</f>
        <v>1601.9867822881988</v>
      </c>
      <c r="W92" s="152">
        <f>O92*(1+$K92)*(1+$H92)*(1+'Scenario Parameters'!$C$63)</f>
        <v>656.5739366683249</v>
      </c>
      <c r="X92" s="152">
        <f>P92*(1+$K92)*(1+$H92)*(1+'Scenario Parameters'!$C$63)</f>
        <v>677.88919311262634</v>
      </c>
      <c r="Y92" s="152">
        <f t="shared" si="44"/>
        <v>2.52E-2</v>
      </c>
      <c r="Z92" s="152">
        <f t="shared" si="30"/>
        <v>1457.7405677256484</v>
      </c>
      <c r="AA92" s="153">
        <f t="shared" ca="1" si="32"/>
        <v>39242.778176710141</v>
      </c>
      <c r="AB92" s="153">
        <f t="shared" ca="1" si="33"/>
        <v>42857.56985910159</v>
      </c>
      <c r="AC92" s="152">
        <f>'Base Table 5'!DY91</f>
        <v>61700.999700000015</v>
      </c>
      <c r="AD92" s="152">
        <f t="array" aca="1" ref="AD92" ca="1">MMULT('Leontief L'!$B89:$DL89,'Projection Engine'!$AA$5:$AA$119)</f>
        <v>88461.442457907731</v>
      </c>
      <c r="AE92" s="152">
        <f t="array" aca="1" ref="AE92" ca="1">MMULT('Leontief L'!$B89:$DL89,$AB$5:$AB$119)</f>
        <v>97188.221920137599</v>
      </c>
      <c r="AF92" s="150">
        <f t="shared" ca="1" si="34"/>
        <v>0.43371165601888473</v>
      </c>
      <c r="AG92" s="150">
        <f t="shared" ca="1" si="35"/>
        <v>0.57514825355637766</v>
      </c>
      <c r="AH92" s="150">
        <f>INDEX('Scenario Parameters'!$C:$C,MATCH($B92,'Scenario Parameters'!$A:$A,0))</f>
        <v>0.15</v>
      </c>
      <c r="AI92" s="150">
        <f t="shared" ca="1" si="36"/>
        <v>0.3388760155229209</v>
      </c>
      <c r="AJ92" s="150">
        <f>INDEX('Scenario Parameters'!$H:$H,MATCH($B92,'Scenario Parameters'!$A:$A,0))*-E92</f>
        <v>4.3042412495724547E-2</v>
      </c>
      <c r="AK92" s="152">
        <f>INDEX('Base Table 5'!$124:$124,1,$A92+4)</f>
        <v>7957</v>
      </c>
      <c r="AL92" s="152">
        <f t="shared" ca="1" si="37"/>
        <v>11111.986061931186</v>
      </c>
      <c r="AM92" s="152">
        <f>INDEX('Base Table 5'!$125:$125,1,$A92+4)</f>
        <v>14868</v>
      </c>
      <c r="AN92" s="152">
        <f ca="1">(AC92-INDEX('Base Table 5'!$122:$122,1,$A92+4))*(1+AF92)-AL92-AP92-AR92-AS92*(1+AF92)-AU92</f>
        <v>23223.655553362678</v>
      </c>
      <c r="AO92" s="152">
        <f>INDEX('Base Table 5'!$126:$126,1,$A92+4)</f>
        <v>418.57479999999998</v>
      </c>
      <c r="AP92" s="152">
        <f t="shared" ca="1" si="38"/>
        <v>600.11556967577349</v>
      </c>
      <c r="AQ92" s="152">
        <f>INDEX('Base Table 5'!$127:$127,1,$A92+4)</f>
        <v>262</v>
      </c>
      <c r="AR92" s="152">
        <f t="shared" ca="1" si="39"/>
        <v>375.63245387694781</v>
      </c>
      <c r="AS92" s="152">
        <f>INDEX('Base Table 5'!$128:$128,1,$A92+4)</f>
        <v>0</v>
      </c>
      <c r="AT92" s="152">
        <f>INDEX('Base Table 5'!$129:$129,1,$A92+4)</f>
        <v>3031.1383000000001</v>
      </c>
      <c r="AU92" s="152">
        <f ca="1">AT92*(1+AF92)*(1+H92)*'Scenario Parameters'!$C$67</f>
        <v>2734.6045281968109</v>
      </c>
      <c r="AV92" s="152">
        <f t="shared" si="40"/>
        <v>26536.713099999997</v>
      </c>
      <c r="AW92" s="152">
        <f t="shared" ca="1" si="41"/>
        <v>38045.994167043391</v>
      </c>
      <c r="AX92" s="150">
        <f>E92*'Base Table 5'!ED91</f>
        <v>-5.612631867838018E-2</v>
      </c>
      <c r="AY92" s="150">
        <f t="array" ref="AY92">MMULT('Price L_T'!B89:DL89,$AX$5:$AX$119)</f>
        <v>-0.22811576772801101</v>
      </c>
      <c r="AZ92" s="150">
        <f t="shared" si="42"/>
        <v>0.91565570109841909</v>
      </c>
      <c r="BA92" s="152">
        <f t="shared" si="43"/>
        <v>5153.172261788025</v>
      </c>
      <c r="BB92" s="152">
        <f ca="1">L92*(1+H92)*(1/(1+(H92*I92)))*(1+'Scenario Parameters'!$C$57*J92)</f>
        <v>50044.818514852661</v>
      </c>
      <c r="BC92" s="152">
        <f t="shared" si="45"/>
        <v>1193.4092060616131</v>
      </c>
    </row>
    <row r="93" spans="1:55" x14ac:dyDescent="0.4">
      <c r="A93" s="142">
        <v>89</v>
      </c>
      <c r="B93" s="142">
        <f>INDEX(Industries!$D:$D,MATCH($A93,Industries!$A:$A,0))</f>
        <v>7</v>
      </c>
      <c r="C93" s="162" t="str">
        <f>Industries!N90</f>
        <v>J</v>
      </c>
      <c r="D93" s="142" t="str">
        <f>Industries!C90</f>
        <v>Library and other information services</v>
      </c>
      <c r="E93" s="143">
        <f>-Industries!K90</f>
        <v>-0.05</v>
      </c>
      <c r="F93" s="143">
        <f>Industries!L90</f>
        <v>0.39407260351673284</v>
      </c>
      <c r="G93" s="144">
        <f>E93*F93*'Base Table 5'!ED92</f>
        <v>-1.515012866398645E-2</v>
      </c>
      <c r="H93" s="144">
        <f t="array" ref="H93">MMULT('Price L_T'!B90:DL90,$G$5:$G$119)</f>
        <v>-2.6825798506427443E-2</v>
      </c>
      <c r="I93" s="144">
        <f>INDEX('Scenario Parameters'!$J:$J,MATCH($B93,'Scenario Parameters'!$A:$A,0))</f>
        <v>0.6</v>
      </c>
      <c r="J93" s="144">
        <f>INDEX('Scenario Parameters'!$K:$K,MATCH($B93,'Scenario Parameters'!$A:$A,0))</f>
        <v>1.7475227042483994</v>
      </c>
      <c r="K93" s="143">
        <f>INDEX('Scenario Parameters'!$L:$L,MATCH($B93,'Scenario Parameters'!$A:$A,0))</f>
        <v>0</v>
      </c>
      <c r="L93" s="146">
        <f>'Base Table 5'!DQ92</f>
        <v>601.18579999999997</v>
      </c>
      <c r="M93" s="146">
        <f>'Base Table 5'!DR92</f>
        <v>1553</v>
      </c>
      <c r="N93" s="146">
        <f>'Base Table 5'!DS92</f>
        <v>6.2020999999999997</v>
      </c>
      <c r="O93" s="146">
        <f>'Base Table 5'!DT92</f>
        <v>0.16950000000000001</v>
      </c>
      <c r="P93" s="146">
        <f>'Base Table 5'!DU92</f>
        <v>1.1772</v>
      </c>
      <c r="Q93" s="146">
        <f>'Base Table 5'!DV92</f>
        <v>4.1999999999999997E-3</v>
      </c>
      <c r="R93" s="146">
        <f>'Base Table 5'!DW92</f>
        <v>157.44479999999999</v>
      </c>
      <c r="S93" s="147">
        <f t="shared" si="31"/>
        <v>2319.1836000000003</v>
      </c>
      <c r="T93" s="146">
        <f ca="1">L93*(1+K93)*(1+H93)*(1/(1+(H93*I93)))*('Income Distribution'!$C$50/(1+EXP(-J93*'Income Distribution'!$C$50/('Income Distribution'!$C$50-1)*('Scenario Parameters'!$C$57)+LN('Income Distribution'!$C$50-1))))</f>
        <v>1015.8534240120812</v>
      </c>
      <c r="U93" s="146">
        <f ca="1">M93*(1+K93)*(1+H93)*(1+'Scenario Parameters'!$C$62)</f>
        <v>2347.6895328016717</v>
      </c>
      <c r="V93" s="146">
        <f>N93*(1+$K93)*(1+$H93)*(1+'Scenario Parameters'!$C$63)</f>
        <v>6.8215937102718396</v>
      </c>
      <c r="W93" s="146">
        <f>O93*(1+$K93)*(1+$H93)*(1+'Scenario Parameters'!$C$63)</f>
        <v>0.18643042419359201</v>
      </c>
      <c r="X93" s="146">
        <f>P93*(1+$K93)*(1+$H93)*(1+'Scenario Parameters'!$C$63)</f>
        <v>1.2947840434259381</v>
      </c>
      <c r="Y93" s="146">
        <f t="shared" si="44"/>
        <v>4.1999999999999997E-3</v>
      </c>
      <c r="Z93" s="146">
        <f t="shared" si="30"/>
        <v>155.72772994249567</v>
      </c>
      <c r="AA93" s="147">
        <f t="shared" ca="1" si="32"/>
        <v>3527.5776949341398</v>
      </c>
      <c r="AB93" s="147">
        <f t="shared" ca="1" si="33"/>
        <v>3624.8162862519512</v>
      </c>
      <c r="AC93" s="146">
        <f>'Base Table 5'!DY92</f>
        <v>2327.9998000000005</v>
      </c>
      <c r="AD93" s="146">
        <f t="array" aca="1" ref="AD93" ca="1">MMULT('Leontief L'!$B90:$DL90,'Projection Engine'!$AA$5:$AA$119)</f>
        <v>3538.3946142781265</v>
      </c>
      <c r="AE93" s="146">
        <f t="array" aca="1" ref="AE93" ca="1">MMULT('Leontief L'!$B90:$DL90,$AB$5:$AB$119)</f>
        <v>3636.7846922231947</v>
      </c>
      <c r="AF93" s="143">
        <f t="shared" ca="1" si="34"/>
        <v>0.51992908860135034</v>
      </c>
      <c r="AG93" s="143">
        <f t="shared" ca="1" si="35"/>
        <v>0.56219287141828533</v>
      </c>
      <c r="AH93" s="143">
        <f>INDEX('Scenario Parameters'!$C:$C,MATCH($B93,'Scenario Parameters'!$A:$A,0))</f>
        <v>0.05</v>
      </c>
      <c r="AI93" s="143">
        <f t="shared" ca="1" si="36"/>
        <v>0.48408322784737101</v>
      </c>
      <c r="AJ93" s="143">
        <f>INDEX('Scenario Parameters'!$H:$H,MATCH($B93,'Scenario Parameters'!$A:$A,0))*-E93</f>
        <v>1.6693497357254523E-2</v>
      </c>
      <c r="AK93" s="146">
        <f>INDEX('Base Table 5'!$124:$124,1,$A93+4)</f>
        <v>747</v>
      </c>
      <c r="AL93" s="146">
        <f t="shared" ca="1" si="37"/>
        <v>1127.1167521651721</v>
      </c>
      <c r="AM93" s="146">
        <f>INDEX('Base Table 5'!$125:$125,1,$A93+4)</f>
        <v>1016</v>
      </c>
      <c r="AN93" s="146">
        <f ca="1">(AC93-INDEX('Base Table 5'!$122:$122,1,$A93+4))*(1+AF93)-AL93-AP93-AR93-AS93*(1+AF93)-AU93</f>
        <v>1633.1007859927411</v>
      </c>
      <c r="AO93" s="146">
        <f>INDEX('Base Table 5'!$126:$126,1,$A93+4)</f>
        <v>1.1238999999999999</v>
      </c>
      <c r="AP93" s="146">
        <f t="shared" ca="1" si="38"/>
        <v>1.7082483026790576</v>
      </c>
      <c r="AQ93" s="146">
        <f>INDEX('Base Table 5'!$127:$127,1,$A93+4)</f>
        <v>27</v>
      </c>
      <c r="AR93" s="146">
        <f t="shared" ca="1" si="39"/>
        <v>41.038085392236461</v>
      </c>
      <c r="AS93" s="146">
        <f>INDEX('Base Table 5'!$128:$128,1,$A93+4)</f>
        <v>0</v>
      </c>
      <c r="AT93" s="146">
        <f>INDEX('Base Table 5'!$129:$129,1,$A93+4)</f>
        <v>160.0686</v>
      </c>
      <c r="AU93" s="146">
        <f ca="1">AT93*(1+AF93)*(1+H93)*'Scenario Parameters'!$C$67</f>
        <v>162.71021436504216</v>
      </c>
      <c r="AV93" s="146">
        <f t="shared" si="40"/>
        <v>1951.1925000000001</v>
      </c>
      <c r="AW93" s="146">
        <f t="shared" ca="1" si="41"/>
        <v>2965.6740862178708</v>
      </c>
      <c r="AX93" s="143">
        <f>E93*'Base Table 5'!ED92</f>
        <v>-3.8445018833548922E-2</v>
      </c>
      <c r="AY93" s="143">
        <f t="array" ref="AY93">MMULT('Price L_T'!B90:DL90,$AX$5:$AX$119)</f>
        <v>-7.3525158430066323E-2</v>
      </c>
      <c r="AZ93" s="143">
        <f t="shared" si="42"/>
        <v>0.97317420149357259</v>
      </c>
      <c r="BA93" s="146">
        <f t="shared" si="43"/>
        <v>170.5183416184116</v>
      </c>
      <c r="BB93" s="146">
        <f ca="1">L93*(1+H93)*(1/(1+(H93*I93)))*(1+'Scenario Parameters'!$C$57*J93)</f>
        <v>1120.2379402811916</v>
      </c>
      <c r="BC93" s="146">
        <f t="shared" si="45"/>
        <v>9.5708443615773362</v>
      </c>
    </row>
    <row r="94" spans="1:55" x14ac:dyDescent="0.4">
      <c r="A94" s="149">
        <v>90</v>
      </c>
      <c r="B94" s="149">
        <f>INDEX(Industries!$D:$D,MATCH($A94,Industries!$A:$A,0))</f>
        <v>25</v>
      </c>
      <c r="C94" s="163" t="str">
        <f>Industries!N91</f>
        <v>K</v>
      </c>
      <c r="D94" s="149" t="str">
        <f>Industries!C91</f>
        <v>Finance</v>
      </c>
      <c r="E94" s="150">
        <f>-Industries!K91</f>
        <v>-0.5</v>
      </c>
      <c r="F94" s="150">
        <f>Industries!L91</f>
        <v>0.43979192197931216</v>
      </c>
      <c r="G94" s="151">
        <f>E94*F94*'Base Table 5'!ED93</f>
        <v>-0.17147228368559794</v>
      </c>
      <c r="H94" s="151">
        <f t="array" ref="H94">MMULT('Price L_T'!B91:DL91,$G$5:$G$119)</f>
        <v>-0.19525465629252303</v>
      </c>
      <c r="I94" s="151">
        <f>INDEX('Scenario Parameters'!$J:$J,MATCH($B94,'Scenario Parameters'!$A:$A,0))</f>
        <v>0.3</v>
      </c>
      <c r="J94" s="151">
        <f>INDEX('Scenario Parameters'!$K:$K,MATCH($B94,'Scenario Parameters'!$A:$A,0))</f>
        <v>0</v>
      </c>
      <c r="K94" s="150">
        <f>INDEX('Scenario Parameters'!$L:$L,MATCH($B94,'Scenario Parameters'!$A:$A,0))</f>
        <v>0</v>
      </c>
      <c r="L94" s="152">
        <f>'Base Table 5'!DQ93</f>
        <v>32454.894799999998</v>
      </c>
      <c r="M94" s="152">
        <f>'Base Table 5'!DR93</f>
        <v>145.34690000000001</v>
      </c>
      <c r="N94" s="152">
        <f>'Base Table 5'!DS93</f>
        <v>2001.2545</v>
      </c>
      <c r="O94" s="152">
        <f>'Base Table 5'!DT93</f>
        <v>18.8583</v>
      </c>
      <c r="P94" s="152">
        <f>'Base Table 5'!DU93</f>
        <v>512.37570000000005</v>
      </c>
      <c r="Q94" s="152">
        <f>'Base Table 5'!DV93</f>
        <v>0</v>
      </c>
      <c r="R94" s="152">
        <f>'Base Table 5'!DW93</f>
        <v>3889.4182000000001</v>
      </c>
      <c r="S94" s="153">
        <f t="shared" si="31"/>
        <v>39022.148399999998</v>
      </c>
      <c r="T94" s="152">
        <f ca="1">L94*(1+K94)*(1+H94)*(1/(1+(H94*I94)))*('Income Distribution'!$C$50/(1+EXP(-J94*'Income Distribution'!$C$50/('Income Distribution'!$C$50-1)*('Scenario Parameters'!$C$57)+LN('Income Distribution'!$C$50-1))))</f>
        <v>27743.01109986303</v>
      </c>
      <c r="U94" s="152">
        <f ca="1">M94*(1+K94)*(1+H94)*(1+'Scenario Parameters'!$C$62)</f>
        <v>181.69495406253176</v>
      </c>
      <c r="V94" s="152">
        <f>N94*(1+$K94)*(1+$H94)*(1+'Scenario Parameters'!$C$63)</f>
        <v>1820.1923794459331</v>
      </c>
      <c r="W94" s="152">
        <f>O94*(1+$K94)*(1+$H94)*(1+'Scenario Parameters'!$C$63)</f>
        <v>17.152108314712216</v>
      </c>
      <c r="X94" s="152">
        <f>P94*(1+$K94)*(1+$H94)*(1+'Scenario Parameters'!$C$63)</f>
        <v>466.01886194548257</v>
      </c>
      <c r="Y94" s="152">
        <f t="shared" si="44"/>
        <v>0</v>
      </c>
      <c r="Z94" s="152">
        <f t="shared" si="30"/>
        <v>3324.7426300272373</v>
      </c>
      <c r="AA94" s="153">
        <f t="shared" ca="1" si="32"/>
        <v>33552.812033658927</v>
      </c>
      <c r="AB94" s="153">
        <f t="shared" ca="1" si="33"/>
        <v>41693.701362819309</v>
      </c>
      <c r="AC94" s="152">
        <f>'Base Table 5'!DY93</f>
        <v>158006.99979999999</v>
      </c>
      <c r="AD94" s="152">
        <f t="array" aca="1" ref="AD94" ca="1">MMULT('Leontief L'!$B91:$DL91,'Projection Engine'!$AA$5:$AA$119)</f>
        <v>168857.4850151022</v>
      </c>
      <c r="AE94" s="152">
        <f t="array" aca="1" ref="AE94" ca="1">MMULT('Leontief L'!$B91:$DL91,$AB$5:$AB$119)</f>
        <v>189463.89547407458</v>
      </c>
      <c r="AF94" s="150">
        <f t="shared" ca="1" si="34"/>
        <v>6.8670914762234414E-2</v>
      </c>
      <c r="AG94" s="150">
        <f t="shared" ca="1" si="35"/>
        <v>0.19908545642846009</v>
      </c>
      <c r="AH94" s="150">
        <f>INDEX('Scenario Parameters'!$C:$C,MATCH($B94,'Scenario Parameters'!$A:$A,0))</f>
        <v>0.5</v>
      </c>
      <c r="AI94" s="150">
        <f t="shared" ca="1" si="36"/>
        <v>-0.40045727178576995</v>
      </c>
      <c r="AJ94" s="150">
        <f>INDEX('Scenario Parameters'!$H:$H,MATCH($B94,'Scenario Parameters'!$A:$A,0))*-E94</f>
        <v>8.9734858930993533E-2</v>
      </c>
      <c r="AK94" s="152">
        <f>INDEX('Base Table 5'!$124:$124,1,$A94+4)</f>
        <v>28102</v>
      </c>
      <c r="AL94" s="152">
        <f t="shared" ca="1" si="37"/>
        <v>18360.234036157904</v>
      </c>
      <c r="AM94" s="152">
        <f>INDEX('Base Table 5'!$125:$125,1,$A94+4)</f>
        <v>88585</v>
      </c>
      <c r="AN94" s="152">
        <f ca="1">(AC94-INDEX('Base Table 5'!$122:$122,1,$A94+4))*(1+AF94)-AL94-AP94-AR94-AS94*(1+AF94)-AU94</f>
        <v>107500.73267619645</v>
      </c>
      <c r="AO94" s="152">
        <f>INDEX('Base Table 5'!$126:$126,1,$A94+4)</f>
        <v>1863.0878</v>
      </c>
      <c r="AP94" s="152">
        <f t="shared" ca="1" si="38"/>
        <v>1991.0277435083588</v>
      </c>
      <c r="AQ94" s="152">
        <f>INDEX('Base Table 5'!$127:$127,1,$A94+4)</f>
        <v>6525</v>
      </c>
      <c r="AR94" s="152">
        <f t="shared" ca="1" si="39"/>
        <v>6973.0777188235797</v>
      </c>
      <c r="AS94" s="152">
        <f>INDEX('Base Table 5'!$128:$128,1,$A94+4)</f>
        <v>0</v>
      </c>
      <c r="AT94" s="152">
        <f>INDEX('Base Table 5'!$129:$129,1,$A94+4)</f>
        <v>2430.5356999999999</v>
      </c>
      <c r="AU94" s="152">
        <f ca="1">AT94*(1+AF94)*(1+H94)*'Scenario Parameters'!$C$67</f>
        <v>1436.4788077838739</v>
      </c>
      <c r="AV94" s="152">
        <f t="shared" si="40"/>
        <v>127505.62349999999</v>
      </c>
      <c r="AW94" s="152">
        <f t="shared" ca="1" si="41"/>
        <v>136261.55098247016</v>
      </c>
      <c r="AX94" s="150">
        <f>E94*'Base Table 5'!ED93</f>
        <v>-0.38989411836824051</v>
      </c>
      <c r="AY94" s="150">
        <f t="array" ref="AY94">MMULT('Price L_T'!B91:DL91,$AX$5:$AX$119)</f>
        <v>-0.45203477912826256</v>
      </c>
      <c r="AZ94" s="150">
        <f t="shared" si="42"/>
        <v>0.80474534370747697</v>
      </c>
      <c r="BA94" s="152">
        <f t="shared" si="43"/>
        <v>17639.368233104284</v>
      </c>
      <c r="BB94" s="152">
        <f ca="1">L94*(1+H94)*(1/(1+(H94*I94)))*(1+'Scenario Parameters'!$C$57*J94)</f>
        <v>27743.01109986303</v>
      </c>
      <c r="BC94" s="152">
        <f t="shared" si="45"/>
        <v>1625.0856290470256</v>
      </c>
    </row>
    <row r="95" spans="1:55" x14ac:dyDescent="0.4">
      <c r="A95" s="142">
        <v>91</v>
      </c>
      <c r="B95" s="142">
        <f>INDEX(Industries!$D:$D,MATCH($A95,Industries!$A:$A,0))</f>
        <v>25</v>
      </c>
      <c r="C95" s="162" t="str">
        <f>Industries!N92</f>
        <v>K</v>
      </c>
      <c r="D95" s="142" t="str">
        <f>Industries!C92</f>
        <v>Insurance and superannuation funds</v>
      </c>
      <c r="E95" s="143">
        <f>-Industries!K92</f>
        <v>-0.5</v>
      </c>
      <c r="F95" s="143">
        <f>Industries!L92</f>
        <v>0.38762866481291769</v>
      </c>
      <c r="G95" s="144">
        <f>E95*F95*'Base Table 5'!ED94</f>
        <v>-5.9670895565857023E-2</v>
      </c>
      <c r="H95" s="144">
        <f t="array" ref="H95">MMULT('Price L_T'!B92:DL92,$G$5:$G$119)</f>
        <v>-0.13680137373769111</v>
      </c>
      <c r="I95" s="144">
        <f>INDEX('Scenario Parameters'!$J:$J,MATCH($B95,'Scenario Parameters'!$A:$A,0))</f>
        <v>0.3</v>
      </c>
      <c r="J95" s="144">
        <f>INDEX('Scenario Parameters'!$K:$K,MATCH($B95,'Scenario Parameters'!$A:$A,0))</f>
        <v>0</v>
      </c>
      <c r="K95" s="143">
        <f>INDEX('Scenario Parameters'!$L:$L,MATCH($B95,'Scenario Parameters'!$A:$A,0))</f>
        <v>0</v>
      </c>
      <c r="L95" s="146">
        <f>'Base Table 5'!DQ94</f>
        <v>59054.066899999998</v>
      </c>
      <c r="M95" s="146">
        <f>'Base Table 5'!DR94</f>
        <v>0.73350000000000004</v>
      </c>
      <c r="N95" s="146">
        <f>'Base Table 5'!DS94</f>
        <v>415.65480000000002</v>
      </c>
      <c r="O95" s="146">
        <f>'Base Table 5'!DT94</f>
        <v>13.3468</v>
      </c>
      <c r="P95" s="146">
        <f>'Base Table 5'!DU94</f>
        <v>70.431899999999999</v>
      </c>
      <c r="Q95" s="146">
        <f>'Base Table 5'!DV94</f>
        <v>0</v>
      </c>
      <c r="R95" s="146">
        <f>'Base Table 5'!DW94</f>
        <v>717.42049999999995</v>
      </c>
      <c r="S95" s="147">
        <f t="shared" si="31"/>
        <v>60271.654399999999</v>
      </c>
      <c r="T95" s="146">
        <f ca="1">L95*(1+K95)*(1+H95)*(1/(1+(H95*I95)))*('Income Distribution'!$C$50/(1+EXP(-J95*'Income Distribution'!$C$50/('Income Distribution'!$C$50-1)*('Scenario Parameters'!$C$57)+LN('Income Distribution'!$C$50-1))))</f>
        <v>53156.973523821558</v>
      </c>
      <c r="U95" s="146">
        <f ca="1">M95*(1+K95)*(1+H95)*(1+'Scenario Parameters'!$C$62)</f>
        <v>0.98353422979786009</v>
      </c>
      <c r="V95" s="146">
        <f>N95*(1+$K95)*(1+$H95)*(1+'Scenario Parameters'!$C$63)</f>
        <v>405.50857132671388</v>
      </c>
      <c r="W95" s="146">
        <f>O95*(1+$K95)*(1+$H95)*(1+'Scenario Parameters'!$C$63)</f>
        <v>13.021001561351834</v>
      </c>
      <c r="X95" s="146">
        <f>P95*(1+$K95)*(1+$H95)*(1+'Scenario Parameters'!$C$63)</f>
        <v>68.712641222538451</v>
      </c>
      <c r="Y95" s="146">
        <f t="shared" si="44"/>
        <v>0</v>
      </c>
      <c r="Z95" s="146">
        <f t="shared" si="30"/>
        <v>645.77944459819776</v>
      </c>
      <c r="AA95" s="147">
        <f t="shared" ca="1" si="32"/>
        <v>54290.978716760153</v>
      </c>
      <c r="AB95" s="147">
        <f t="shared" ca="1" si="33"/>
        <v>62895.117143365569</v>
      </c>
      <c r="AC95" s="146">
        <f>'Base Table 5'!DY94</f>
        <v>72213.999500000005</v>
      </c>
      <c r="AD95" s="146">
        <f t="array" aca="1" ref="AD95" ca="1">MMULT('Leontief L'!$B92:$DL92,'Projection Engine'!$AA$5:$AA$119)</f>
        <v>69001.544174088252</v>
      </c>
      <c r="AE95" s="146">
        <f t="array" aca="1" ref="AE95" ca="1">MMULT('Leontief L'!$B92:$DL92,$AB$5:$AB$119)</f>
        <v>78820.376436072722</v>
      </c>
      <c r="AF95" s="143">
        <f t="shared" ca="1" si="34"/>
        <v>-4.4485215445126403E-2</v>
      </c>
      <c r="AG95" s="143">
        <f t="shared" ca="1" si="35"/>
        <v>9.1483327080820631E-2</v>
      </c>
      <c r="AH95" s="143">
        <f>INDEX('Scenario Parameters'!$C:$C,MATCH($B95,'Scenario Parameters'!$A:$A,0))</f>
        <v>0.5</v>
      </c>
      <c r="AI95" s="143">
        <f t="shared" ca="1" si="36"/>
        <v>-0.45425833645958968</v>
      </c>
      <c r="AJ95" s="143">
        <f>INDEX('Scenario Parameters'!$H:$H,MATCH($B95,'Scenario Parameters'!$A:$A,0))*-E95</f>
        <v>8.9734858930993533E-2</v>
      </c>
      <c r="AK95" s="146">
        <f>INDEX('Base Table 5'!$124:$124,1,$A95+4)</f>
        <v>9214</v>
      </c>
      <c r="AL95" s="146">
        <f t="shared" ca="1" si="37"/>
        <v>5479.6921675312005</v>
      </c>
      <c r="AM95" s="146">
        <f>INDEX('Base Table 5'!$125:$125,1,$A95+4)</f>
        <v>11285</v>
      </c>
      <c r="AN95" s="146">
        <f ca="1">(AC95-INDEX('Base Table 5'!$122:$122,1,$A95+4))*(1+AF95)-AL95-AP95-AR95-AS95*(1+AF95)-AU95</f>
        <v>15072.660835490398</v>
      </c>
      <c r="AO95" s="146">
        <f>INDEX('Base Table 5'!$126:$126,1,$A95+4)</f>
        <v>2433.6125000000002</v>
      </c>
      <c r="AP95" s="146">
        <f t="shared" ca="1" si="38"/>
        <v>2325.3527236275477</v>
      </c>
      <c r="AQ95" s="146">
        <f>INDEX('Base Table 5'!$127:$127,1,$A95+4)</f>
        <v>1734</v>
      </c>
      <c r="AR95" s="146">
        <f t="shared" ca="1" si="39"/>
        <v>1656.8626364181507</v>
      </c>
      <c r="AS95" s="146">
        <f>INDEX('Base Table 5'!$128:$128,1,$A95+4)</f>
        <v>0</v>
      </c>
      <c r="AT95" s="146">
        <f>INDEX('Base Table 5'!$129:$129,1,$A95+4)</f>
        <v>2483.3072999999999</v>
      </c>
      <c r="AU95" s="146">
        <f ca="1">AT95*(1+AF95)*(1+H95)*'Scenario Parameters'!$C$67</f>
        <v>1407.5809275544611</v>
      </c>
      <c r="AV95" s="146">
        <f t="shared" si="40"/>
        <v>27149.9198</v>
      </c>
      <c r="AW95" s="146">
        <f t="shared" ca="1" si="41"/>
        <v>25942.149290621757</v>
      </c>
      <c r="AX95" s="143">
        <f>E95*'Base Table 5'!ED94</f>
        <v>-0.15393829451352922</v>
      </c>
      <c r="AY95" s="143">
        <f t="array" ref="AY95">MMULT('Price L_T'!B92:DL92,$AX$5:$AX$119)</f>
        <v>-0.3636281485629837</v>
      </c>
      <c r="AZ95" s="143">
        <f t="shared" si="42"/>
        <v>0.86319862626230892</v>
      </c>
      <c r="BA95" s="146">
        <f t="shared" si="43"/>
        <v>21916.470100300008</v>
      </c>
      <c r="BB95" s="146">
        <f ca="1">L95*(1+H95)*(1/(1+(H95*I95)))*(1+'Scenario Parameters'!$C$57*J95)</f>
        <v>53156.973523821558</v>
      </c>
      <c r="BC95" s="146">
        <f t="shared" si="45"/>
        <v>2181.5841005390666</v>
      </c>
    </row>
    <row r="96" spans="1:55" x14ac:dyDescent="0.4">
      <c r="A96" s="149">
        <v>92</v>
      </c>
      <c r="B96" s="149">
        <f>INDEX(Industries!$D:$D,MATCH($A96,Industries!$A:$A,0))</f>
        <v>25</v>
      </c>
      <c r="C96" s="163" t="str">
        <f>Industries!N93</f>
        <v>K</v>
      </c>
      <c r="D96" s="149" t="str">
        <f>Industries!C93</f>
        <v>Auxiliary finance and insurance services</v>
      </c>
      <c r="E96" s="150">
        <f>-Industries!K93</f>
        <v>-0.5</v>
      </c>
      <c r="F96" s="150">
        <f>Industries!L93</f>
        <v>0.33663843133381077</v>
      </c>
      <c r="G96" s="151">
        <f>E96*F96*'Base Table 5'!ED95</f>
        <v>-8.4507641127695016E-2</v>
      </c>
      <c r="H96" s="151">
        <f t="array" ref="H96">MMULT('Price L_T'!B93:DL93,$G$5:$G$119)</f>
        <v>-0.14129288462884909</v>
      </c>
      <c r="I96" s="151">
        <f>INDEX('Scenario Parameters'!$J:$J,MATCH($B96,'Scenario Parameters'!$A:$A,0))</f>
        <v>0.3</v>
      </c>
      <c r="J96" s="151">
        <f>INDEX('Scenario Parameters'!$K:$K,MATCH($B96,'Scenario Parameters'!$A:$A,0))</f>
        <v>0</v>
      </c>
      <c r="K96" s="150">
        <f>INDEX('Scenario Parameters'!$L:$L,MATCH($B96,'Scenario Parameters'!$A:$A,0))</f>
        <v>0</v>
      </c>
      <c r="L96" s="152">
        <f>'Base Table 5'!DQ95</f>
        <v>5687.0308000000005</v>
      </c>
      <c r="M96" s="152">
        <f>'Base Table 5'!DR95</f>
        <v>2.1511</v>
      </c>
      <c r="N96" s="152">
        <f>'Base Table 5'!DS95</f>
        <v>614.24850000000004</v>
      </c>
      <c r="O96" s="152">
        <f>'Base Table 5'!DT95</f>
        <v>9.4143000000000008</v>
      </c>
      <c r="P96" s="152">
        <f>'Base Table 5'!DU95</f>
        <v>143.43100000000001</v>
      </c>
      <c r="Q96" s="152">
        <f>'Base Table 5'!DV95</f>
        <v>0</v>
      </c>
      <c r="R96" s="152">
        <f>'Base Table 5'!DW95</f>
        <v>1579.5864999999999</v>
      </c>
      <c r="S96" s="153">
        <f t="shared" si="31"/>
        <v>8035.8621999999996</v>
      </c>
      <c r="T96" s="152">
        <f ca="1">L96*(1+K96)*(1+H96)*(1/(1+(H96*I96)))*('Income Distribution'!$C$50/(1+EXP(-J96*'Income Distribution'!$C$50/('Income Distribution'!$C$50-1)*('Scenario Parameters'!$C$57)+LN('Income Distribution'!$C$50-1))))</f>
        <v>5099.6574049021374</v>
      </c>
      <c r="U96" s="152">
        <f ca="1">M96*(1+K96)*(1+H96)*(1+'Scenario Parameters'!$C$62)</f>
        <v>2.869354995521435</v>
      </c>
      <c r="V96" s="152">
        <f>N96*(1+$K96)*(1+$H96)*(1+'Scenario Parameters'!$C$63)</f>
        <v>596.13643203307436</v>
      </c>
      <c r="W96" s="152">
        <f>O96*(1+$K96)*(1+$H96)*(1+'Scenario Parameters'!$C$63)</f>
        <v>9.136704789818733</v>
      </c>
      <c r="X96" s="152">
        <f>P96*(1+$K96)*(1+$H96)*(1+'Scenario Parameters'!$C$63)</f>
        <v>139.20171491332235</v>
      </c>
      <c r="Y96" s="152">
        <f t="shared" si="44"/>
        <v>0</v>
      </c>
      <c r="Z96" s="152">
        <f t="shared" si="30"/>
        <v>1416.4421250203973</v>
      </c>
      <c r="AA96" s="153">
        <f t="shared" ca="1" si="32"/>
        <v>7263.4437366542716</v>
      </c>
      <c r="AB96" s="153">
        <f t="shared" ca="1" si="33"/>
        <v>8458.5810535817691</v>
      </c>
      <c r="AC96" s="152">
        <f>'Base Table 5'!DY95</f>
        <v>83667.99960000001</v>
      </c>
      <c r="AD96" s="152">
        <f t="array" aca="1" ref="AD96" ca="1">MMULT('Leontief L'!$B93:$DL93,'Projection Engine'!$AA$5:$AA$119)</f>
        <v>92518.335547555587</v>
      </c>
      <c r="AE96" s="152">
        <f t="array" aca="1" ref="AE96" ca="1">MMULT('Leontief L'!$B93:$DL93,$AB$5:$AB$119)</f>
        <v>102941.07778917217</v>
      </c>
      <c r="AF96" s="150">
        <f t="shared" ca="1" si="34"/>
        <v>0.10577922252076388</v>
      </c>
      <c r="AG96" s="150">
        <f t="shared" ca="1" si="35"/>
        <v>0.23035184636076989</v>
      </c>
      <c r="AH96" s="150">
        <f>INDEX('Scenario Parameters'!$C:$C,MATCH($B96,'Scenario Parameters'!$A:$A,0))</f>
        <v>0.5</v>
      </c>
      <c r="AI96" s="150">
        <f t="shared" ca="1" si="36"/>
        <v>-0.38482407681961506</v>
      </c>
      <c r="AJ96" s="150">
        <f>INDEX('Scenario Parameters'!$H:$H,MATCH($B96,'Scenario Parameters'!$A:$A,0))*-E96</f>
        <v>8.9734858930993533E-2</v>
      </c>
      <c r="AK96" s="152">
        <f>INDEX('Base Table 5'!$124:$124,1,$A96+4)</f>
        <v>26460</v>
      </c>
      <c r="AL96" s="152">
        <f t="shared" ca="1" si="37"/>
        <v>17738.219022500503</v>
      </c>
      <c r="AM96" s="152">
        <f>INDEX('Base Table 5'!$125:$125,1,$A96+4)</f>
        <v>14033</v>
      </c>
      <c r="AN96" s="152">
        <f ca="1">(AC96-INDEX('Base Table 5'!$122:$122,1,$A96+4))*(1+AF96)-AL96-AP96-AR96-AS96*(1+AF96)-AU96</f>
        <v>28359.322813681036</v>
      </c>
      <c r="AO96" s="152">
        <f>INDEX('Base Table 5'!$126:$126,1,$A96+4)</f>
        <v>152.4598</v>
      </c>
      <c r="AP96" s="152">
        <f t="shared" ca="1" si="38"/>
        <v>168.58687910967114</v>
      </c>
      <c r="AQ96" s="152">
        <f>INDEX('Base Table 5'!$127:$127,1,$A96+4)</f>
        <v>1514</v>
      </c>
      <c r="AR96" s="152">
        <f t="shared" ca="1" si="39"/>
        <v>1674.1497428964365</v>
      </c>
      <c r="AS96" s="152">
        <f>INDEX('Base Table 5'!$128:$128,1,$A96+4)</f>
        <v>0</v>
      </c>
      <c r="AT96" s="152">
        <f>INDEX('Base Table 5'!$129:$129,1,$A96+4)</f>
        <v>2915.0803000000001</v>
      </c>
      <c r="AU96" s="152">
        <f ca="1">AT96*(1+AF96)*(1+H96)*'Scenario Parameters'!$C$67</f>
        <v>1902.2113384932543</v>
      </c>
      <c r="AV96" s="152">
        <f t="shared" si="40"/>
        <v>45074.540099999998</v>
      </c>
      <c r="AW96" s="152">
        <f t="shared" ca="1" si="41"/>
        <v>49842.4897966809</v>
      </c>
      <c r="AX96" s="150">
        <f>E96*'Base Table 5'!ED95</f>
        <v>-0.25103384896627329</v>
      </c>
      <c r="AY96" s="150">
        <f t="array" ref="AY96">MMULT('Price L_T'!B93:DL93,$AX$5:$AX$119)</f>
        <v>-0.41753539293077646</v>
      </c>
      <c r="AZ96" s="150">
        <f t="shared" si="42"/>
        <v>0.85870711537115096</v>
      </c>
      <c r="BA96" s="152">
        <f t="shared" si="43"/>
        <v>3355.2568812145737</v>
      </c>
      <c r="BB96" s="152">
        <f ca="1">L96*(1+H96)*(1/(1+(H96*I96)))*(1+'Scenario Parameters'!$C$57*J96)</f>
        <v>5099.6574049021374</v>
      </c>
      <c r="BC96" s="152">
        <f t="shared" si="45"/>
        <v>216.16359160724812</v>
      </c>
    </row>
    <row r="97" spans="1:55" x14ac:dyDescent="0.4">
      <c r="A97" s="142">
        <v>93</v>
      </c>
      <c r="B97" s="142">
        <f>INDEX(Industries!$D:$D,MATCH($A97,Industries!$A:$A,0))</f>
        <v>26</v>
      </c>
      <c r="C97" s="162" t="str">
        <f>Industries!N94</f>
        <v>L</v>
      </c>
      <c r="D97" s="142" t="str">
        <f>Industries!C94</f>
        <v>Rental and hiring services (except real estate)</v>
      </c>
      <c r="E97" s="143">
        <f>-Industries!K94</f>
        <v>-0.5</v>
      </c>
      <c r="F97" s="143">
        <f>Industries!L94</f>
        <v>0.33551717292038913</v>
      </c>
      <c r="G97" s="144">
        <f>E97*F97*'Base Table 5'!ED96</f>
        <v>-5.359259380822045E-2</v>
      </c>
      <c r="H97" s="144">
        <f t="array" ref="H97">MMULT('Price L_T'!B94:DL94,$G$5:$G$119)</f>
        <v>-0.11859613950765399</v>
      </c>
      <c r="I97" s="144">
        <f>INDEX('Scenario Parameters'!$J:$J,MATCH($B97,'Scenario Parameters'!$A:$A,0))</f>
        <v>0.4</v>
      </c>
      <c r="J97" s="144">
        <f>INDEX('Scenario Parameters'!$K:$K,MATCH($B97,'Scenario Parameters'!$A:$A,0))</f>
        <v>8.3499128380169267</v>
      </c>
      <c r="K97" s="143">
        <f>INDEX('Scenario Parameters'!$L:$L,MATCH($B97,'Scenario Parameters'!$A:$A,0))</f>
        <v>0</v>
      </c>
      <c r="L97" s="146">
        <f>'Base Table 5'!DQ96</f>
        <v>1662.5074</v>
      </c>
      <c r="M97" s="146">
        <f>'Base Table 5'!DR96</f>
        <v>0.56579999999999997</v>
      </c>
      <c r="N97" s="146">
        <f>'Base Table 5'!DS96</f>
        <v>139.41200000000001</v>
      </c>
      <c r="O97" s="146">
        <f>'Base Table 5'!DT96</f>
        <v>2.6215000000000002</v>
      </c>
      <c r="P97" s="146">
        <f>'Base Table 5'!DU96</f>
        <v>35.532299999999999</v>
      </c>
      <c r="Q97" s="146">
        <f>'Base Table 5'!DV96</f>
        <v>1.5611999999999999</v>
      </c>
      <c r="R97" s="146">
        <f>'Base Table 5'!DW96</f>
        <v>1169.6124</v>
      </c>
      <c r="S97" s="147">
        <f t="shared" si="31"/>
        <v>3011.8126000000002</v>
      </c>
      <c r="T97" s="146">
        <f ca="1">L97*(1+K97)*(1+H97)*(1/(1+(H97*I97)))*('Income Distribution'!$C$50/(1+EXP(-J97*'Income Distribution'!$C$50/('Income Distribution'!$C$50-1)*('Scenario Parameters'!$C$57)+LN('Income Distribution'!$C$50-1))))</f>
        <v>3075.9716362625909</v>
      </c>
      <c r="U97" s="146">
        <f ca="1">M97*(1+K97)*(1+H97)*(1+'Scenario Parameters'!$C$62)</f>
        <v>0.77466959733499907</v>
      </c>
      <c r="V97" s="146">
        <f>N97*(1+$K97)*(1+$H97)*(1+'Scenario Parameters'!$C$63)</f>
        <v>138.87740848164142</v>
      </c>
      <c r="W97" s="146">
        <f>O97*(1+$K97)*(1+$H97)*(1+'Scenario Parameters'!$C$63)</f>
        <v>2.611447553543619</v>
      </c>
      <c r="X97" s="146">
        <f>P97*(1+$K97)*(1+$H97)*(1+'Scenario Parameters'!$C$63)</f>
        <v>35.396047265602867</v>
      </c>
      <c r="Y97" s="146">
        <f t="shared" si="44"/>
        <v>1.5611999999999999</v>
      </c>
      <c r="Z97" s="146">
        <f t="shared" si="30"/>
        <v>1082.2407128652501</v>
      </c>
      <c r="AA97" s="147">
        <f t="shared" ca="1" si="32"/>
        <v>4337.4331220259637</v>
      </c>
      <c r="AB97" s="147">
        <f t="shared" ca="1" si="33"/>
        <v>4921.0507423953241</v>
      </c>
      <c r="AC97" s="146">
        <f>'Base Table 5'!DY96</f>
        <v>32898.999900000003</v>
      </c>
      <c r="AD97" s="146">
        <f t="array" aca="1" ref="AD97" ca="1">MMULT('Leontief L'!$B94:$DL94,'Projection Engine'!$AA$5:$AA$119)</f>
        <v>37806.725751088343</v>
      </c>
      <c r="AE97" s="146">
        <f t="array" aca="1" ref="AE97" ca="1">MMULT('Leontief L'!$B94:$DL94,$AB$5:$AB$119)</f>
        <v>41883.326529803162</v>
      </c>
      <c r="AF97" s="143">
        <f t="shared" ca="1" si="34"/>
        <v>0.14917553317747934</v>
      </c>
      <c r="AG97" s="143">
        <f t="shared" ca="1" si="35"/>
        <v>0.2730881381534993</v>
      </c>
      <c r="AH97" s="143">
        <f>INDEX('Scenario Parameters'!$C:$C,MATCH($B97,'Scenario Parameters'!$A:$A,0))</f>
        <v>0.5</v>
      </c>
      <c r="AI97" s="143">
        <f t="shared" ca="1" si="36"/>
        <v>-0.36345593092325035</v>
      </c>
      <c r="AJ97" s="143">
        <f>INDEX('Scenario Parameters'!$H:$H,MATCH($B97,'Scenario Parameters'!$A:$A,0))*-E97</f>
        <v>0.16448282707961087</v>
      </c>
      <c r="AK97" s="146">
        <f>INDEX('Base Table 5'!$124:$124,1,$A97+4)</f>
        <v>6628</v>
      </c>
      <c r="AL97" s="146">
        <f t="shared" ca="1" si="37"/>
        <v>4912.9694548264051</v>
      </c>
      <c r="AM97" s="146">
        <f>INDEX('Base Table 5'!$125:$125,1,$A97+4)</f>
        <v>3446</v>
      </c>
      <c r="AN97" s="146">
        <f ca="1">(AC97-INDEX('Base Table 5'!$122:$122,1,$A97+4))*(1+AF97)-AL97-AP97-AR97-AS97*(1+AF97)-AU97</f>
        <v>7534.3743403756343</v>
      </c>
      <c r="AO97" s="146">
        <f>INDEX('Base Table 5'!$126:$126,1,$A97+4)</f>
        <v>759.55439999999999</v>
      </c>
      <c r="AP97" s="146">
        <f t="shared" ca="1" si="38"/>
        <v>872.86133259730036</v>
      </c>
      <c r="AQ97" s="146">
        <f>INDEX('Base Table 5'!$127:$127,1,$A97+4)</f>
        <v>436</v>
      </c>
      <c r="AR97" s="146">
        <f t="shared" ca="1" si="39"/>
        <v>501.04053246538098</v>
      </c>
      <c r="AS97" s="146">
        <f>INDEX('Base Table 5'!$128:$128,1,$A97+4)</f>
        <v>0</v>
      </c>
      <c r="AT97" s="146">
        <f>INDEX('Base Table 5'!$129:$129,1,$A97+4)</f>
        <v>1921.3169</v>
      </c>
      <c r="AU97" s="146">
        <f ca="1">AT97*(1+AF97)*(1+H97)*'Scenario Parameters'!$C$67</f>
        <v>1337.3807840706622</v>
      </c>
      <c r="AV97" s="146">
        <f t="shared" si="40"/>
        <v>13190.871300000001</v>
      </c>
      <c r="AW97" s="146">
        <f t="shared" ca="1" si="41"/>
        <v>15158.626444335383</v>
      </c>
      <c r="AX97" s="143">
        <f>E97*'Base Table 5'!ED96</f>
        <v>-0.15973129882367243</v>
      </c>
      <c r="AY97" s="143">
        <f t="array" ref="AY97">MMULT('Price L_T'!B94:DL94,$AX$5:$AX$119)</f>
        <v>-0.34115765813790838</v>
      </c>
      <c r="AZ97" s="143">
        <f t="shared" si="42"/>
        <v>0.88140386049234598</v>
      </c>
      <c r="BA97" s="146">
        <f t="shared" si="43"/>
        <v>1027.5029333662451</v>
      </c>
      <c r="BB97" s="146">
        <f ca="1">L97*(1+H97)*(1/(1+(H97*I97)))*(1+'Scenario Parameters'!$C$57*J97)</f>
        <v>8035.4331113322423</v>
      </c>
      <c r="BC97" s="146">
        <f t="shared" si="45"/>
        <v>72.975324423438067</v>
      </c>
    </row>
    <row r="98" spans="1:55" x14ac:dyDescent="0.4">
      <c r="A98" s="149">
        <v>94</v>
      </c>
      <c r="B98" s="149">
        <f>INDEX(Industries!$D:$D,MATCH($A98,Industries!$A:$A,0))</f>
        <v>27</v>
      </c>
      <c r="C98" s="163" t="str">
        <f>Industries!N95</f>
        <v>T</v>
      </c>
      <c r="D98" s="149" t="str">
        <f>Industries!C95</f>
        <v>Imputed rent for owner-occupiers</v>
      </c>
      <c r="E98" s="150">
        <f>-Industries!K95</f>
        <v>0</v>
      </c>
      <c r="F98" s="150">
        <f>Industries!L95</f>
        <v>0.5</v>
      </c>
      <c r="G98" s="151">
        <f>E98*F98*'Base Table 5'!ED97</f>
        <v>0</v>
      </c>
      <c r="H98" s="151">
        <f t="array" ref="H98">MMULT('Price L_T'!B95:DL95,$G$5:$G$119)</f>
        <v>-2.0488692105509645E-2</v>
      </c>
      <c r="I98" s="151">
        <f>INDEX('Scenario Parameters'!$J:$J,MATCH($B98,'Scenario Parameters'!$A:$A,0))</f>
        <v>0.1</v>
      </c>
      <c r="J98" s="151">
        <f>INDEX('Scenario Parameters'!$K:$K,MATCH($B98,'Scenario Parameters'!$A:$A,0))</f>
        <v>1.2447715477792609</v>
      </c>
      <c r="K98" s="150">
        <f>INDEX('Scenario Parameters'!$L:$L,MATCH($B98,'Scenario Parameters'!$A:$A,0))</f>
        <v>0</v>
      </c>
      <c r="L98" s="152">
        <f>'Base Table 5'!DQ97</f>
        <v>215618</v>
      </c>
      <c r="M98" s="152">
        <f>'Base Table 5'!DR97</f>
        <v>0</v>
      </c>
      <c r="N98" s="152">
        <f>'Base Table 5'!DS97</f>
        <v>0</v>
      </c>
      <c r="O98" s="152">
        <f>'Base Table 5'!DT97</f>
        <v>0</v>
      </c>
      <c r="P98" s="152">
        <f>'Base Table 5'!DU97</f>
        <v>0</v>
      </c>
      <c r="Q98" s="152">
        <f>'Base Table 5'!DV97</f>
        <v>0</v>
      </c>
      <c r="R98" s="152">
        <f>'Base Table 5'!DW97</f>
        <v>0</v>
      </c>
      <c r="S98" s="153">
        <f t="shared" si="31"/>
        <v>215618</v>
      </c>
      <c r="T98" s="152">
        <f ca="1">L98*(1+K98)*(1+H98)*(1/(1+(H98*I98)))*('Income Distribution'!$C$50/(1+EXP(-J98*'Income Distribution'!$C$50/('Income Distribution'!$C$50-1)*('Scenario Parameters'!$C$57)+LN('Income Distribution'!$C$50-1))))</f>
        <v>329682.18012436782</v>
      </c>
      <c r="U98" s="152">
        <f ca="1">M98*(1+K98)*(1+H98)*(1+'Scenario Parameters'!$C$62)</f>
        <v>0</v>
      </c>
      <c r="V98" s="152">
        <f>N98*(1+$K98)*(1+$H98)*(1+'Scenario Parameters'!$C$63)</f>
        <v>0</v>
      </c>
      <c r="W98" s="152">
        <f>O98*(1+$K98)*(1+$H98)*(1+'Scenario Parameters'!$C$63)</f>
        <v>0</v>
      </c>
      <c r="X98" s="152">
        <f>P98*(1+$K98)*(1+$H98)*(1+'Scenario Parameters'!$C$63)</f>
        <v>0</v>
      </c>
      <c r="Y98" s="152">
        <f t="shared" si="44"/>
        <v>0</v>
      </c>
      <c r="Z98" s="152">
        <f t="shared" si="30"/>
        <v>0</v>
      </c>
      <c r="AA98" s="153">
        <f t="shared" ca="1" si="32"/>
        <v>329682.18012436782</v>
      </c>
      <c r="AB98" s="153">
        <f t="shared" ca="1" si="33"/>
        <v>336578.22780324664</v>
      </c>
      <c r="AC98" s="152">
        <f>'Base Table 5'!DY97</f>
        <v>215618</v>
      </c>
      <c r="AD98" s="152">
        <f t="array" aca="1" ref="AD98" ca="1">MMULT('Leontief L'!$B95:$DL95,'Projection Engine'!$AA$5:$AA$119)</f>
        <v>329682.18012436782</v>
      </c>
      <c r="AE98" s="152">
        <f t="array" aca="1" ref="AE98" ca="1">MMULT('Leontief L'!$B95:$DL95,$AB$5:$AB$119)</f>
        <v>336578.22780324664</v>
      </c>
      <c r="AF98" s="150">
        <f t="shared" ca="1" si="34"/>
        <v>0.52901047280082292</v>
      </c>
      <c r="AG98" s="150">
        <f t="shared" ca="1" si="35"/>
        <v>0.56099318147486121</v>
      </c>
      <c r="AH98" s="150">
        <f>INDEX('Scenario Parameters'!$C:$C,MATCH($B98,'Scenario Parameters'!$A:$A,0))</f>
        <v>0</v>
      </c>
      <c r="AI98" s="150">
        <f t="shared" ca="1" si="36"/>
        <v>0.56099318147486121</v>
      </c>
      <c r="AJ98" s="150">
        <f>INDEX('Scenario Parameters'!$H:$H,MATCH($B98,'Scenario Parameters'!$A:$A,0))*-E98</f>
        <v>0</v>
      </c>
      <c r="AK98" s="152">
        <f>INDEX('Base Table 5'!$124:$124,1,$A98+4)</f>
        <v>0</v>
      </c>
      <c r="AL98" s="152">
        <f t="shared" ca="1" si="37"/>
        <v>0</v>
      </c>
      <c r="AM98" s="152">
        <f>INDEX('Base Table 5'!$125:$125,1,$A98+4)</f>
        <v>171442</v>
      </c>
      <c r="AN98" s="152">
        <f ca="1">(AC98-INDEX('Base Table 5'!$122:$122,1,$A98+4))*(1+AF98)-AL98-AP98-AR98-AS98*(1+AF98)-AU98</f>
        <v>262356.59927104064</v>
      </c>
      <c r="AO98" s="152">
        <f>INDEX('Base Table 5'!$126:$126,1,$A98+4)</f>
        <v>1934.5461</v>
      </c>
      <c r="AP98" s="152">
        <f t="shared" ca="1" si="38"/>
        <v>2957.9412470159882</v>
      </c>
      <c r="AQ98" s="152">
        <f>INDEX('Base Table 5'!$127:$127,1,$A98+4)</f>
        <v>11361</v>
      </c>
      <c r="AR98" s="152">
        <f t="shared" ca="1" si="39"/>
        <v>17371.087981490149</v>
      </c>
      <c r="AS98" s="152">
        <f>INDEX('Base Table 5'!$128:$128,1,$A98+4)</f>
        <v>0</v>
      </c>
      <c r="AT98" s="152">
        <f>INDEX('Base Table 5'!$129:$129,1,$A98+4)</f>
        <v>440.16919999999999</v>
      </c>
      <c r="AU98" s="152">
        <f ca="1">AT98*(1+AF98)*(1+H98)*'Scenario Parameters'!$C$67</f>
        <v>453.03767636891553</v>
      </c>
      <c r="AV98" s="152">
        <f t="shared" si="40"/>
        <v>185177.71530000001</v>
      </c>
      <c r="AW98" s="152">
        <f t="shared" ca="1" si="41"/>
        <v>283138.66617591569</v>
      </c>
      <c r="AX98" s="150">
        <f>E98*'Base Table 5'!ED97</f>
        <v>0</v>
      </c>
      <c r="AY98" s="150">
        <f t="array" ref="AY98">MMULT('Price L_T'!B95:DL95,$AX$5:$AX$119)</f>
        <v>-5.2477663564953397E-2</v>
      </c>
      <c r="AZ98" s="150">
        <f t="shared" si="42"/>
        <v>0.97951130789449037</v>
      </c>
      <c r="BA98" s="152">
        <f t="shared" si="43"/>
        <v>11315.128862548121</v>
      </c>
      <c r="BB98" s="152">
        <f ca="1">L98*(1+H98)*(1/(1+(H98*I98)))*(1+'Scenario Parameters'!$C$57*J98)</f>
        <v>344884.15728746814</v>
      </c>
      <c r="BC98" s="152">
        <f t="shared" si="45"/>
        <v>433.61013925812722</v>
      </c>
    </row>
    <row r="99" spans="1:55" x14ac:dyDescent="0.4">
      <c r="A99" s="142">
        <v>95</v>
      </c>
      <c r="B99" s="142">
        <f>INDEX(Industries!$D:$D,MATCH($A99,Industries!$A:$A,0))</f>
        <v>27</v>
      </c>
      <c r="C99" s="162" t="str">
        <f>Industries!N96</f>
        <v>T</v>
      </c>
      <c r="D99" s="142" t="str">
        <f>Industries!C96</f>
        <v>Actual rent for housing</v>
      </c>
      <c r="E99" s="143">
        <f>-Industries!K96</f>
        <v>0</v>
      </c>
      <c r="F99" s="143">
        <f>Industries!L96</f>
        <v>0.5</v>
      </c>
      <c r="G99" s="144">
        <f>E99*F99*'Base Table 5'!ED98</f>
        <v>0</v>
      </c>
      <c r="H99" s="144">
        <f t="array" ref="H99">MMULT('Price L_T'!B96:DL96,$G$5:$G$119)</f>
        <v>-3.9980863672878418E-2</v>
      </c>
      <c r="I99" s="144">
        <f>INDEX('Scenario Parameters'!$J:$J,MATCH($B99,'Scenario Parameters'!$A:$A,0))</f>
        <v>0.1</v>
      </c>
      <c r="J99" s="144">
        <f>INDEX('Scenario Parameters'!$K:$K,MATCH($B99,'Scenario Parameters'!$A:$A,0))</f>
        <v>1.2447715477792609</v>
      </c>
      <c r="K99" s="143">
        <f>INDEX('Scenario Parameters'!$L:$L,MATCH($B99,'Scenario Parameters'!$A:$A,0))</f>
        <v>0</v>
      </c>
      <c r="L99" s="146">
        <f>'Base Table 5'!DQ98</f>
        <v>63184</v>
      </c>
      <c r="M99" s="146">
        <f>'Base Table 5'!DR98</f>
        <v>440</v>
      </c>
      <c r="N99" s="146">
        <f>'Base Table 5'!DS98</f>
        <v>0</v>
      </c>
      <c r="O99" s="146">
        <f>'Base Table 5'!DT98</f>
        <v>0</v>
      </c>
      <c r="P99" s="146">
        <f>'Base Table 5'!DU98</f>
        <v>0</v>
      </c>
      <c r="Q99" s="146">
        <f>'Base Table 5'!DV98</f>
        <v>0</v>
      </c>
      <c r="R99" s="146">
        <f>'Base Table 5'!DW98</f>
        <v>8555</v>
      </c>
      <c r="S99" s="147">
        <f t="shared" si="31"/>
        <v>72179</v>
      </c>
      <c r="T99" s="146">
        <f ca="1">L99*(1+K99)*(1+H99)*(1/(1+(H99*I99)))*('Income Distribution'!$C$50/(1+EXP(-J99*'Income Distribution'!$C$50/('Income Distribution'!$C$50-1)*('Scenario Parameters'!$C$57)+LN('Income Distribution'!$C$50-1))))</f>
        <v>94871.794258740629</v>
      </c>
      <c r="U99" s="146">
        <f ca="1">M99*(1+K99)*(1+H99)*(1+'Scenario Parameters'!$C$62)</f>
        <v>656.16216822937952</v>
      </c>
      <c r="V99" s="146">
        <f>N99*(1+$K99)*(1+$H99)*(1+'Scenario Parameters'!$C$63)</f>
        <v>0</v>
      </c>
      <c r="W99" s="146">
        <f>O99*(1+$K99)*(1+$H99)*(1+'Scenario Parameters'!$C$63)</f>
        <v>0</v>
      </c>
      <c r="X99" s="146">
        <f>P99*(1+$K99)*(1+$H99)*(1+'Scenario Parameters'!$C$63)</f>
        <v>0</v>
      </c>
      <c r="Y99" s="146">
        <f t="shared" si="44"/>
        <v>0</v>
      </c>
      <c r="Z99" s="146">
        <f t="shared" si="30"/>
        <v>8245.9316582268693</v>
      </c>
      <c r="AA99" s="147">
        <f t="shared" ca="1" si="32"/>
        <v>103773.88808519687</v>
      </c>
      <c r="AB99" s="147">
        <f t="shared" ca="1" si="33"/>
        <v>108095.64534538242</v>
      </c>
      <c r="AC99" s="146">
        <f>'Base Table 5'!DY98</f>
        <v>72179</v>
      </c>
      <c r="AD99" s="146">
        <f t="array" aca="1" ref="AD99" ca="1">MMULT('Leontief L'!$B96:$DL96,'Projection Engine'!$AA$5:$AA$119)</f>
        <v>103773.88808519687</v>
      </c>
      <c r="AE99" s="146">
        <f t="array" aca="1" ref="AE99" ca="1">MMULT('Leontief L'!$B96:$DL96,$AB$5:$AB$119)</f>
        <v>108095.64534538242</v>
      </c>
      <c r="AF99" s="143">
        <f t="shared" ca="1" si="34"/>
        <v>0.4377296455367472</v>
      </c>
      <c r="AG99" s="143">
        <f t="shared" ca="1" si="35"/>
        <v>0.49760519466025332</v>
      </c>
      <c r="AH99" s="143">
        <f>INDEX('Scenario Parameters'!$C:$C,MATCH($B99,'Scenario Parameters'!$A:$A,0))</f>
        <v>0</v>
      </c>
      <c r="AI99" s="143">
        <f t="shared" ca="1" si="36"/>
        <v>0.49760519466025332</v>
      </c>
      <c r="AJ99" s="143">
        <f>INDEX('Scenario Parameters'!$H:$H,MATCH($B99,'Scenario Parameters'!$A:$A,0))*-E99</f>
        <v>0</v>
      </c>
      <c r="AK99" s="146">
        <f>INDEX('Base Table 5'!$124:$124,1,$A99+4)</f>
        <v>0</v>
      </c>
      <c r="AL99" s="146">
        <f t="shared" ca="1" si="37"/>
        <v>0</v>
      </c>
      <c r="AM99" s="146">
        <f>INDEX('Base Table 5'!$125:$125,1,$A99+4)</f>
        <v>39931</v>
      </c>
      <c r="AN99" s="146">
        <f ca="1">(AC99-INDEX('Base Table 5'!$122:$122,1,$A99+4))*(1+AF99)-AL99-AP99-AR99-AS99*(1+AF99)-AU99</f>
        <v>57492.682049352014</v>
      </c>
      <c r="AO99" s="146">
        <f>INDEX('Base Table 5'!$126:$126,1,$A99+4)</f>
        <v>3082.7494999999999</v>
      </c>
      <c r="AP99" s="146">
        <f t="shared" ca="1" si="38"/>
        <v>4432.1603459135849</v>
      </c>
      <c r="AQ99" s="146">
        <f>INDEX('Base Table 5'!$127:$127,1,$A99+4)</f>
        <v>10337</v>
      </c>
      <c r="AR99" s="146">
        <f t="shared" ca="1" si="39"/>
        <v>14861.811345913356</v>
      </c>
      <c r="AS99" s="146">
        <f>INDEX('Base Table 5'!$128:$128,1,$A99+4)</f>
        <v>0</v>
      </c>
      <c r="AT99" s="146">
        <f>INDEX('Base Table 5'!$129:$129,1,$A99+4)</f>
        <v>169.04990000000001</v>
      </c>
      <c r="AU99" s="146">
        <f ca="1">AT99*(1+AF99)*(1+H99)*'Scenario Parameters'!$C$67</f>
        <v>160.34919823317551</v>
      </c>
      <c r="AV99" s="146">
        <f t="shared" si="40"/>
        <v>53519.799399999996</v>
      </c>
      <c r="AW99" s="146">
        <f t="shared" ca="1" si="41"/>
        <v>76947.002939412137</v>
      </c>
      <c r="AX99" s="143">
        <f>E99*'Base Table 5'!ED98</f>
        <v>0</v>
      </c>
      <c r="AY99" s="143">
        <f t="array" ref="AY99">MMULT('Price L_T'!B96:DL96,$AX$5:$AX$119)</f>
        <v>-9.896543403594131E-2</v>
      </c>
      <c r="AZ99" s="143">
        <f t="shared" si="42"/>
        <v>0.96001913632712155</v>
      </c>
      <c r="BA99" s="146">
        <f t="shared" si="43"/>
        <v>7143.2260632802081</v>
      </c>
      <c r="BB99" s="146">
        <f ca="1">L99*(1+H99)*(1/(1+(H99*I99)))*(1+'Scenario Parameters'!$C$57*J99)</f>
        <v>99246.428184055199</v>
      </c>
      <c r="BC99" s="146">
        <f t="shared" si="45"/>
        <v>243.48880888184675</v>
      </c>
    </row>
    <row r="100" spans="1:55" x14ac:dyDescent="0.4">
      <c r="A100" s="149">
        <v>96</v>
      </c>
      <c r="B100" s="149">
        <f>INDEX(Industries!$D:$D,MATCH($A100,Industries!$A:$A,0))</f>
        <v>28</v>
      </c>
      <c r="C100" s="163" t="str">
        <f>Industries!N97</f>
        <v>L</v>
      </c>
      <c r="D100" s="149" t="str">
        <f>Industries!C97</f>
        <v>Non-residential property operators and real estate services</v>
      </c>
      <c r="E100" s="150">
        <f>-Industries!K97</f>
        <v>-0.15</v>
      </c>
      <c r="F100" s="150">
        <f>Industries!L97</f>
        <v>0.40872337628188271</v>
      </c>
      <c r="G100" s="151">
        <f>E100*F100*'Base Table 5'!ED99</f>
        <v>-3.2085508442333599E-2</v>
      </c>
      <c r="H100" s="151">
        <f t="array" ref="H100">MMULT('Price L_T'!B97:DL97,$G$5:$G$119)</f>
        <v>-9.0239692939349359E-2</v>
      </c>
      <c r="I100" s="151">
        <f>INDEX('Scenario Parameters'!$J:$J,MATCH($B100,'Scenario Parameters'!$A:$A,0))</f>
        <v>0.2</v>
      </c>
      <c r="J100" s="151">
        <f>INDEX('Scenario Parameters'!$K:$K,MATCH($B100,'Scenario Parameters'!$A:$A,0))</f>
        <v>0</v>
      </c>
      <c r="K100" s="150">
        <f>INDEX('Scenario Parameters'!$L:$L,MATCH($B100,'Scenario Parameters'!$A:$A,0))</f>
        <v>0</v>
      </c>
      <c r="L100" s="152">
        <f>'Base Table 5'!DQ99</f>
        <v>28.818899999999999</v>
      </c>
      <c r="M100" s="152">
        <f>'Base Table 5'!DR99</f>
        <v>175.55240000000001</v>
      </c>
      <c r="N100" s="152">
        <f>'Base Table 5'!DS99</f>
        <v>16460.696800000002</v>
      </c>
      <c r="O100" s="152">
        <f>'Base Table 5'!DT99</f>
        <v>2.5743999999999998</v>
      </c>
      <c r="P100" s="152">
        <f>'Base Table 5'!DU99</f>
        <v>26.2971</v>
      </c>
      <c r="Q100" s="152">
        <f>'Base Table 5'!DV99</f>
        <v>0.214</v>
      </c>
      <c r="R100" s="152">
        <f>'Base Table 5'!DW99</f>
        <v>15.2255</v>
      </c>
      <c r="S100" s="153">
        <f t="shared" si="31"/>
        <v>16709.379100000002</v>
      </c>
      <c r="T100" s="152">
        <f ca="1">L100*(1+K100)*(1+H100)*(1/(1+(H100*I100)))*('Income Distribution'!$C$50/(1+EXP(-J100*'Income Distribution'!$C$50/('Income Distribution'!$C$50-1)*('Scenario Parameters'!$C$57)+LN('Income Distribution'!$C$50-1))))</f>
        <v>26.700174421392898</v>
      </c>
      <c r="U100" s="152">
        <f ca="1">M100*(1+K100)*(1+H100)*(1+'Scenario Parameters'!$C$62)</f>
        <v>248.09178066583749</v>
      </c>
      <c r="V100" s="152">
        <f>N100*(1+$K100)*(1+$H100)*(1+'Scenario Parameters'!$C$63)</f>
        <v>16925.117711867013</v>
      </c>
      <c r="W100" s="152">
        <f>O100*(1+$K100)*(1+$H100)*(1+'Scenario Parameters'!$C$63)</f>
        <v>2.6470339358556458</v>
      </c>
      <c r="X100" s="152">
        <f>P100*(1+$K100)*(1+$H100)*(1+'Scenario Parameters'!$C$63)</f>
        <v>27.039044482049995</v>
      </c>
      <c r="Y100" s="152">
        <f t="shared" si="44"/>
        <v>0.214</v>
      </c>
      <c r="Z100" s="152">
        <f t="shared" si="30"/>
        <v>14.106142345922905</v>
      </c>
      <c r="AA100" s="153">
        <f t="shared" ca="1" si="32"/>
        <v>17243.915887718074</v>
      </c>
      <c r="AB100" s="153">
        <f t="shared" ca="1" si="33"/>
        <v>18954.350672246335</v>
      </c>
      <c r="AC100" s="152">
        <f>'Base Table 5'!DY99</f>
        <v>112999.99930000001</v>
      </c>
      <c r="AD100" s="152">
        <f t="array" aca="1" ref="AD100" ca="1">MMULT('Leontief L'!$B97:$DL97,'Projection Engine'!$AA$5:$AA$119)</f>
        <v>134384.97184036969</v>
      </c>
      <c r="AE100" s="152">
        <f t="array" aca="1" ref="AE100" ca="1">MMULT('Leontief L'!$B97:$DL97,$AB$5:$AB$119)</f>
        <v>148293.36029827915</v>
      </c>
      <c r="AF100" s="150">
        <f t="shared" ca="1" si="34"/>
        <v>0.18924754577737124</v>
      </c>
      <c r="AG100" s="150">
        <f t="shared" ca="1" si="35"/>
        <v>0.31233063023814678</v>
      </c>
      <c r="AH100" s="150">
        <f>INDEX('Scenario Parameters'!$C:$C,MATCH($B100,'Scenario Parameters'!$A:$A,0))</f>
        <v>0.15</v>
      </c>
      <c r="AI100" s="150">
        <f t="shared" ca="1" si="36"/>
        <v>0.11548103570242474</v>
      </c>
      <c r="AJ100" s="150">
        <f>INDEX('Scenario Parameters'!$H:$H,MATCH($B100,'Scenario Parameters'!$A:$A,0))*-E100</f>
        <v>5.2190906559869785E-2</v>
      </c>
      <c r="AK100" s="152">
        <f>INDEX('Base Table 5'!$124:$124,1,$A100+4)</f>
        <v>19439</v>
      </c>
      <c r="AL100" s="152">
        <f t="shared" ca="1" si="37"/>
        <v>22815.534903883923</v>
      </c>
      <c r="AM100" s="152">
        <f>INDEX('Base Table 5'!$125:$125,1,$A100+4)</f>
        <v>33803</v>
      </c>
      <c r="AN100" s="152">
        <f ca="1">(AC100-INDEX('Base Table 5'!$122:$122,1,$A100+4))*(1+AF100)-AL100-AP100-AR100-AS100*(1+AF100)-AU100</f>
        <v>41405.715733614496</v>
      </c>
      <c r="AO100" s="152">
        <f>INDEX('Base Table 5'!$126:$126,1,$A100+4)</f>
        <v>1371.8583000000001</v>
      </c>
      <c r="AP100" s="152">
        <f t="shared" ca="1" si="38"/>
        <v>1631.4791164293167</v>
      </c>
      <c r="AQ100" s="152">
        <f>INDEX('Base Table 5'!$127:$127,1,$A100+4)</f>
        <v>5896</v>
      </c>
      <c r="AR100" s="152">
        <f t="shared" ca="1" si="39"/>
        <v>7011.8035299033809</v>
      </c>
      <c r="AS100" s="152">
        <f>INDEX('Base Table 5'!$128:$128,1,$A100+4)</f>
        <v>0</v>
      </c>
      <c r="AT100" s="152">
        <f>INDEX('Base Table 5'!$129:$129,1,$A100+4)</f>
        <v>2026.6603</v>
      </c>
      <c r="AU100" s="152">
        <f ca="1">AT100*(1+AF100)*(1+H100)*'Scenario Parameters'!$C$67</f>
        <v>1506.8671502044474</v>
      </c>
      <c r="AV100" s="152">
        <f t="shared" si="40"/>
        <v>62536.518600000003</v>
      </c>
      <c r="AW100" s="152">
        <f t="shared" ca="1" si="41"/>
        <v>74371.40043403556</v>
      </c>
      <c r="AX100" s="150">
        <f>E100*'Base Table 5'!ED99</f>
        <v>-7.8501769911504413E-2</v>
      </c>
      <c r="AY100" s="150">
        <f t="array" ref="AY100">MMULT('Price L_T'!B97:DL97,$AX$5:$AX$119)</f>
        <v>-0.23847710639369427</v>
      </c>
      <c r="AZ100" s="150">
        <f t="shared" si="42"/>
        <v>0.90976030706065059</v>
      </c>
      <c r="BA100" s="152">
        <f t="shared" si="43"/>
        <v>3984.8043774032717</v>
      </c>
      <c r="BB100" s="152">
        <f ca="1">L100*(1+H100)*(1/(1+(H100*I100)))*(1+'Scenario Parameters'!$C$57*J100)</f>
        <v>26.700174421392898</v>
      </c>
      <c r="BC100" s="152">
        <f t="shared" si="45"/>
        <v>0.48188310824271474</v>
      </c>
    </row>
    <row r="101" spans="1:55" x14ac:dyDescent="0.4">
      <c r="A101" s="142">
        <v>97</v>
      </c>
      <c r="B101" s="142">
        <f>INDEX(Industries!$D:$D,MATCH($A101,Industries!$A:$A,0))</f>
        <v>29</v>
      </c>
      <c r="C101" s="162" t="str">
        <f>Industries!N98</f>
        <v>M</v>
      </c>
      <c r="D101" s="142" t="str">
        <f>Industries!C98</f>
        <v>Professional, scientific and technical services</v>
      </c>
      <c r="E101" s="143">
        <f>-Industries!K98</f>
        <v>-0.6</v>
      </c>
      <c r="F101" s="143">
        <f>Industries!L98</f>
        <v>0.31498977322644411</v>
      </c>
      <c r="G101" s="144">
        <f>E101*F101*'Base Table 5'!ED100</f>
        <v>-9.869164672750376E-2</v>
      </c>
      <c r="H101" s="144">
        <f t="array" ref="H101">MMULT('Price L_T'!B98:DL98,$G$5:$G$119)</f>
        <v>-0.15119552662390601</v>
      </c>
      <c r="I101" s="144">
        <f>INDEX('Scenario Parameters'!$J:$J,MATCH($B101,'Scenario Parameters'!$A:$A,0))</f>
        <v>0.1</v>
      </c>
      <c r="J101" s="144">
        <f>INDEX('Scenario Parameters'!$K:$K,MATCH($B101,'Scenario Parameters'!$A:$A,0))</f>
        <v>0.79449513201368893</v>
      </c>
      <c r="K101" s="143">
        <f>INDEX('Scenario Parameters'!$L:$L,MATCH($B101,'Scenario Parameters'!$A:$A,0))</f>
        <v>0</v>
      </c>
      <c r="L101" s="146">
        <f>'Base Table 5'!DQ100</f>
        <v>8736.2347000000009</v>
      </c>
      <c r="M101" s="146">
        <f>'Base Table 5'!DR100</f>
        <v>8150.8645999999999</v>
      </c>
      <c r="N101" s="146">
        <f>'Base Table 5'!DS100</f>
        <v>13987.8763</v>
      </c>
      <c r="O101" s="146">
        <f>'Base Table 5'!DT100</f>
        <v>61.997399999999999</v>
      </c>
      <c r="P101" s="146">
        <f>'Base Table 5'!DU100</f>
        <v>1256.0716</v>
      </c>
      <c r="Q101" s="146">
        <f>'Base Table 5'!DV100</f>
        <v>0.24759999999999999</v>
      </c>
      <c r="R101" s="146">
        <f>'Base Table 5'!DW100</f>
        <v>10399.643099999999</v>
      </c>
      <c r="S101" s="147">
        <f t="shared" ref="S101:S121" si="46">SUM(L101:R101)</f>
        <v>42592.935299999997</v>
      </c>
      <c r="T101" s="146">
        <f ca="1">L101*(1+K101)*(1+H101)*(1/(1+(H101*I101)))*('Income Distribution'!$C$50/(1+EXP(-J101*'Income Distribution'!$C$50/('Income Distribution'!$C$50-1)*('Scenario Parameters'!$C$57)+LN('Income Distribution'!$C$50-1))))</f>
        <v>10401.93435755887</v>
      </c>
      <c r="U101" s="146">
        <f ca="1">M101*(1+K101)*(1+H101)*(1+'Scenario Parameters'!$C$62)</f>
        <v>10747.067065666442</v>
      </c>
      <c r="V101" s="146">
        <f>N101*(1+$K101)*(1+$H101)*(1+'Scenario Parameters'!$C$63)</f>
        <v>13418.869845637695</v>
      </c>
      <c r="W101" s="146">
        <f>O101*(1+$K101)*(1+$H101)*(1+'Scenario Parameters'!$C$63)</f>
        <v>59.47543597936582</v>
      </c>
      <c r="X101" s="146">
        <f>P101*(1+$K101)*(1+$H101)*(1+'Scenario Parameters'!$C$63)</f>
        <v>1204.9764350004934</v>
      </c>
      <c r="Y101" s="146">
        <f t="shared" si="44"/>
        <v>0.24759999999999999</v>
      </c>
      <c r="Z101" s="146">
        <f t="shared" si="30"/>
        <v>8962.776760019191</v>
      </c>
      <c r="AA101" s="147">
        <f t="shared" ref="AA101:AA121" ca="1" si="47">SUM(T101:Z101)</f>
        <v>44795.347499862051</v>
      </c>
      <c r="AB101" s="147">
        <f t="shared" ref="AB101:AB119" ca="1" si="48">AA101/(1+H101)</f>
        <v>52774.636450359314</v>
      </c>
      <c r="AC101" s="146">
        <f>'Base Table 5'!DY100</f>
        <v>288330.9999</v>
      </c>
      <c r="AD101" s="146">
        <f t="array" aca="1" ref="AD101" ca="1">MMULT('Leontief L'!$B98:$DL98,'Projection Engine'!$AA$5:$AA$119)</f>
        <v>333736.73511306406</v>
      </c>
      <c r="AE101" s="146">
        <f t="array" aca="1" ref="AE101" ca="1">MMULT('Leontief L'!$B98:$DL98,$AB$5:$AB$119)</f>
        <v>372658.37102841731</v>
      </c>
      <c r="AF101" s="143">
        <f t="shared" ref="AF101:AF119" ca="1" si="49">IF(AC101=0,0,AD101/AC101-1)</f>
        <v>0.15747781275274542</v>
      </c>
      <c r="AG101" s="143">
        <f t="shared" ref="AG101:AG119" ca="1" si="50">IF(AC101=0,0,AE101/AC101-1)</f>
        <v>0.2924672378539388</v>
      </c>
      <c r="AH101" s="143">
        <f>INDEX('Scenario Parameters'!$C:$C,MATCH($B101,'Scenario Parameters'!$A:$A,0))</f>
        <v>0.6</v>
      </c>
      <c r="AI101" s="143">
        <f t="shared" ref="AI101:AI119" ca="1" si="51">(1-AH101)*(1+AG101)-1</f>
        <v>-0.48301310485842441</v>
      </c>
      <c r="AJ101" s="143">
        <f>INDEX('Scenario Parameters'!$H:$H,MATCH($B101,'Scenario Parameters'!$A:$A,0))*-E101</f>
        <v>0.22201227212826705</v>
      </c>
      <c r="AK101" s="146">
        <f>INDEX('Base Table 5'!$124:$124,1,$A101+4)</f>
        <v>107821</v>
      </c>
      <c r="AL101" s="146">
        <f t="shared" ref="AL101:AL119" ca="1" si="52">AK101*(1-AH101)*(1+AJ101)*(1+AG101)</f>
        <v>68117.461867249192</v>
      </c>
      <c r="AM101" s="146">
        <f>INDEX('Base Table 5'!$125:$125,1,$A101+4)</f>
        <v>37875</v>
      </c>
      <c r="AN101" s="146">
        <f ca="1">(AC101-INDEX('Base Table 5'!$122:$122,1,$A101+4))*(1+AF101)-AL101-AP101-AR101-AS101*(1+AF101)-AU101</f>
        <v>105198.00977533111</v>
      </c>
      <c r="AO101" s="146">
        <f>INDEX('Base Table 5'!$126:$126,1,$A101+4)</f>
        <v>2193.8670999999999</v>
      </c>
      <c r="AP101" s="146">
        <f t="shared" ref="AP101:AP119" ca="1" si="53">AO101*(1+AF101)</f>
        <v>2539.3524923782084</v>
      </c>
      <c r="AQ101" s="146">
        <f>INDEX('Base Table 5'!$127:$127,1,$A101+4)</f>
        <v>4869</v>
      </c>
      <c r="AR101" s="146">
        <f t="shared" ref="AR101:AR119" ca="1" si="54">AQ101*(1+AF101)</f>
        <v>5635.7594702931174</v>
      </c>
      <c r="AS101" s="146">
        <f>INDEX('Base Table 5'!$128:$128,1,$A101+4)</f>
        <v>0</v>
      </c>
      <c r="AT101" s="146">
        <f>INDEX('Base Table 5'!$129:$129,1,$A101+4)</f>
        <v>9694.2510000000002</v>
      </c>
      <c r="AU101" s="146">
        <f ca="1">AT101*(1+AF101)*(1+H101)*'Scenario Parameters'!$C$67</f>
        <v>6545.2969024855638</v>
      </c>
      <c r="AV101" s="146">
        <f t="shared" ref="AV101:AV119" si="55">AK101+AM101+AO101+AQ101+AS101+AT101</f>
        <v>162453.11809999999</v>
      </c>
      <c r="AW101" s="146">
        <f t="shared" ref="AW101:AW119" ca="1" si="56">AL101+AN101+AP101+AR101+AS101*(1+AF101)+AU101</f>
        <v>188035.88050773719</v>
      </c>
      <c r="AX101" s="143">
        <f>E101*'Base Table 5'!ED100</f>
        <v>-0.31331698714089673</v>
      </c>
      <c r="AY101" s="143">
        <f t="array" ref="AY101">MMULT('Price L_T'!B98:DL98,$AX$5:$AX$119)</f>
        <v>-0.46679500654417461</v>
      </c>
      <c r="AZ101" s="143">
        <f t="shared" ref="AZ101:AZ119" si="57">1+H101</f>
        <v>0.84880447337609399</v>
      </c>
      <c r="BA101" s="146">
        <f t="shared" ref="BA101:BA119" si="58">-AY101*S101</f>
        <v>19882.169512099103</v>
      </c>
      <c r="BB101" s="146">
        <f ca="1">L101*(1+H101)*(1/(1+(H101*I101)))*(1+'Scenario Parameters'!$C$57*J101)</f>
        <v>10554.942523799104</v>
      </c>
      <c r="BC101" s="146">
        <f t="shared" si="45"/>
        <v>113.83803197075507</v>
      </c>
    </row>
    <row r="102" spans="1:55" x14ac:dyDescent="0.4">
      <c r="A102" s="149">
        <v>98</v>
      </c>
      <c r="B102" s="149">
        <f>INDEX(Industries!$D:$D,MATCH($A102,Industries!$A:$A,0))</f>
        <v>24</v>
      </c>
      <c r="C102" s="163" t="str">
        <f>Industries!N99</f>
        <v>M</v>
      </c>
      <c r="D102" s="149" t="str">
        <f>Industries!C99</f>
        <v>Computer systems design and related services</v>
      </c>
      <c r="E102" s="150">
        <f>-Industries!K99</f>
        <v>-0.15</v>
      </c>
      <c r="F102" s="150">
        <f>Industries!L99</f>
        <v>0.31801170236255244</v>
      </c>
      <c r="G102" s="151">
        <f>E102*F102*'Base Table 5'!ED101</f>
        <v>-2.5438578713516832E-2</v>
      </c>
      <c r="H102" s="151">
        <f t="array" ref="H102">MMULT('Price L_T'!B99:DL99,$G$5:$G$119)</f>
        <v>-6.8606419704300522E-2</v>
      </c>
      <c r="I102" s="151">
        <f>INDEX('Scenario Parameters'!$J:$J,MATCH($B102,'Scenario Parameters'!$A:$A,0))</f>
        <v>0.8</v>
      </c>
      <c r="J102" s="151">
        <f>INDEX('Scenario Parameters'!$K:$K,MATCH($B102,'Scenario Parameters'!$A:$A,0))</f>
        <v>3.6169960828554504</v>
      </c>
      <c r="K102" s="150">
        <f>INDEX('Scenario Parameters'!$L:$L,MATCH($B102,'Scenario Parameters'!$A:$A,0))</f>
        <v>0</v>
      </c>
      <c r="L102" s="152">
        <f>'Base Table 5'!DQ101</f>
        <v>9.3809000000000005</v>
      </c>
      <c r="M102" s="152">
        <f>'Base Table 5'!DR101</f>
        <v>29.339500000000001</v>
      </c>
      <c r="N102" s="152">
        <f>'Base Table 5'!DS101</f>
        <v>24114.443599999999</v>
      </c>
      <c r="O102" s="152">
        <f>'Base Table 5'!DT101</f>
        <v>830.17060000000004</v>
      </c>
      <c r="P102" s="152">
        <f>'Base Table 5'!DU101</f>
        <v>3874.3438000000001</v>
      </c>
      <c r="Q102" s="152">
        <f>'Base Table 5'!DV101</f>
        <v>0.18890000000000001</v>
      </c>
      <c r="R102" s="152">
        <f>'Base Table 5'!DW101</f>
        <v>2036.7902999999999</v>
      </c>
      <c r="S102" s="153">
        <f t="shared" si="46"/>
        <v>30894.657599999999</v>
      </c>
      <c r="T102" s="152">
        <f ca="1">L102*(1+K102)*(1+H102)*(1/(1+(H102*I102)))*('Income Distribution'!$C$50/(1+EXP(-J102*'Income Distribution'!$C$50/('Income Distribution'!$C$50-1)*('Scenario Parameters'!$C$57)+LN('Income Distribution'!$C$50-1))))</f>
        <v>18.025152373044172</v>
      </c>
      <c r="U102" s="152">
        <f ca="1">M102*(1+K102)*(1+H102)*(1+'Scenario Parameters'!$C$62)</f>
        <v>42.448717071450929</v>
      </c>
      <c r="V102" s="154">
        <f>N102*(1+K102)*(1+$H102)*(1+'Scenario Parameters'!$C$63)+'Scenario Parameters'!$C$71</f>
        <v>171945.76478965027</v>
      </c>
      <c r="W102" s="152">
        <f>O102*(1+$K102)*(1+$H102)*(1+'Scenario Parameters'!$C$63)</f>
        <v>873.89063850161278</v>
      </c>
      <c r="X102" s="152">
        <f>P102*(1+$K102)*(1+$H102)*(1+'Scenario Parameters'!$C$63)</f>
        <v>4078.3819339744919</v>
      </c>
      <c r="Y102" s="152">
        <f t="shared" si="44"/>
        <v>0.18890000000000001</v>
      </c>
      <c r="Z102" s="152">
        <f t="shared" si="30"/>
        <v>2007.2199492502368</v>
      </c>
      <c r="AA102" s="153">
        <f t="shared" ca="1" si="47"/>
        <v>178965.92008082109</v>
      </c>
      <c r="AB102" s="153">
        <f t="shared" ca="1" si="48"/>
        <v>192148.54371661317</v>
      </c>
      <c r="AC102" s="152">
        <f>'Base Table 5'!DY101</f>
        <v>87684.999599999996</v>
      </c>
      <c r="AD102" s="152">
        <f t="array" aca="1" ref="AD102" ca="1">MMULT('Leontief L'!$B99:$DL99,'Projection Engine'!$AA$5:$AA$119)</f>
        <v>254078.26414372213</v>
      </c>
      <c r="AE102" s="152">
        <f t="array" aca="1" ref="AE102" ca="1">MMULT('Leontief L'!$B99:$DL99,$AB$5:$AB$119)</f>
        <v>275112.48104207939</v>
      </c>
      <c r="AF102" s="150">
        <f t="shared" ca="1" si="49"/>
        <v>1.8976251959032013</v>
      </c>
      <c r="AG102" s="150">
        <f t="shared" ca="1" si="50"/>
        <v>2.1375090642308607</v>
      </c>
      <c r="AH102" s="150">
        <f>INDEX('Scenario Parameters'!$C:$C,MATCH($B102,'Scenario Parameters'!$A:$A,0))</f>
        <v>0.15</v>
      </c>
      <c r="AI102" s="150">
        <f t="shared" ca="1" si="51"/>
        <v>1.6668827045962313</v>
      </c>
      <c r="AJ102" s="150">
        <f>INDEX('Scenario Parameters'!$H:$H,MATCH($B102,'Scenario Parameters'!$A:$A,0))*-E102</f>
        <v>4.3042412495724547E-2</v>
      </c>
      <c r="AK102" s="152">
        <f>INDEX('Base Table 5'!$124:$124,1,$A102+4)</f>
        <v>32969</v>
      </c>
      <c r="AL102" s="152">
        <f t="shared" ca="1" si="52"/>
        <v>91708.936586619398</v>
      </c>
      <c r="AM102" s="152">
        <f>INDEX('Base Table 5'!$125:$125,1,$A102+4)</f>
        <v>12321</v>
      </c>
      <c r="AN102" s="152">
        <f ca="1">(AC102-INDEX('Base Table 5'!$122:$122,1,$A102+4))*(1+AF102)-AL102-AP102-AR102-AS102*(1+AF102)-AU102</f>
        <v>44198.648605325106</v>
      </c>
      <c r="AO102" s="152">
        <f>INDEX('Base Table 5'!$126:$126,1,$A102+4)</f>
        <v>441.6574</v>
      </c>
      <c r="AP102" s="152">
        <f t="shared" ca="1" si="53"/>
        <v>1279.7576101970985</v>
      </c>
      <c r="AQ102" s="152">
        <f>INDEX('Base Table 5'!$127:$127,1,$A102+4)</f>
        <v>1471</v>
      </c>
      <c r="AR102" s="152">
        <f t="shared" ca="1" si="54"/>
        <v>4262.4066631736096</v>
      </c>
      <c r="AS102" s="152">
        <f>INDEX('Base Table 5'!$128:$128,1,$A102+4)</f>
        <v>0</v>
      </c>
      <c r="AT102" s="152">
        <f>INDEX('Base Table 5'!$129:$129,1,$A102+4)</f>
        <v>4481.6980000000003</v>
      </c>
      <c r="AU102" s="152">
        <f ca="1">AT102*(1+AF102)*(1+H102)*'Scenario Parameters'!$C$67</f>
        <v>8312.1389474052066</v>
      </c>
      <c r="AV102" s="152">
        <f t="shared" si="55"/>
        <v>51684.3554</v>
      </c>
      <c r="AW102" s="152">
        <f t="shared" ca="1" si="56"/>
        <v>149761.88841272041</v>
      </c>
      <c r="AX102" s="150">
        <f>E102*'Base Table 5'!ED101</f>
        <v>-7.9992586827875051E-2</v>
      </c>
      <c r="AY102" s="150">
        <f t="array" ref="AY102">MMULT('Price L_T'!B99:DL99,$AX$5:$AX$119)</f>
        <v>-0.20753064931161397</v>
      </c>
      <c r="AZ102" s="150">
        <f t="shared" si="57"/>
        <v>0.93139358029569952</v>
      </c>
      <c r="BA102" s="152">
        <f t="shared" si="58"/>
        <v>6411.588351987989</v>
      </c>
      <c r="BB102" s="152">
        <f ca="1">L102*(1+H102)*(1/(1+(H102*I102)))*(1+'Scenario Parameters'!$C$57*J102)</f>
        <v>26.158245269517462</v>
      </c>
      <c r="BC102" s="152">
        <f t="shared" si="45"/>
        <v>0.50739700088952999</v>
      </c>
    </row>
    <row r="103" spans="1:55" x14ac:dyDescent="0.4">
      <c r="A103" s="142">
        <v>99</v>
      </c>
      <c r="B103" s="142">
        <f>INDEX(Industries!$D:$D,MATCH($A103,Industries!$A:$A,0))</f>
        <v>28</v>
      </c>
      <c r="C103" s="162" t="str">
        <f>Industries!N100</f>
        <v>N</v>
      </c>
      <c r="D103" s="142" t="str">
        <f>Industries!C100</f>
        <v>Employment, travel agency and other administrative services</v>
      </c>
      <c r="E103" s="143">
        <f>-Industries!K100</f>
        <v>-0.15</v>
      </c>
      <c r="F103" s="143">
        <f>Industries!L100</f>
        <v>0.2755960346287244</v>
      </c>
      <c r="G103" s="144">
        <f>E103*F103*'Base Table 5'!ED102</f>
        <v>-2.6668692224527543E-2</v>
      </c>
      <c r="H103" s="144">
        <f t="array" ref="H103">MMULT('Price L_T'!B100:DL100,$G$5:$G$119)</f>
        <v>-6.0975390304742812E-2</v>
      </c>
      <c r="I103" s="144">
        <f>INDEX('Scenario Parameters'!$J:$J,MATCH($B103,'Scenario Parameters'!$A:$A,0))</f>
        <v>0.2</v>
      </c>
      <c r="J103" s="144">
        <f>INDEX('Scenario Parameters'!$K:$K,MATCH($B103,'Scenario Parameters'!$A:$A,0))</f>
        <v>0</v>
      </c>
      <c r="K103" s="143">
        <f>INDEX('Scenario Parameters'!$L:$L,MATCH($B103,'Scenario Parameters'!$A:$A,0))</f>
        <v>0</v>
      </c>
      <c r="L103" s="146">
        <f>'Base Table 5'!DQ102</f>
        <v>2743.3481000000002</v>
      </c>
      <c r="M103" s="146">
        <f>'Base Table 5'!DR102</f>
        <v>6707.8832000000002</v>
      </c>
      <c r="N103" s="146">
        <f>'Base Table 5'!DS102</f>
        <v>285.16269999999997</v>
      </c>
      <c r="O103" s="146">
        <f>'Base Table 5'!DT102</f>
        <v>5.7915999999999999</v>
      </c>
      <c r="P103" s="146">
        <f>'Base Table 5'!DU102</f>
        <v>61.321899999999999</v>
      </c>
      <c r="Q103" s="146">
        <f>'Base Table 5'!DV102</f>
        <v>5.04E-2</v>
      </c>
      <c r="R103" s="146">
        <f>'Base Table 5'!DW102</f>
        <v>3432.3595</v>
      </c>
      <c r="S103" s="147">
        <f t="shared" si="46"/>
        <v>13235.917400000002</v>
      </c>
      <c r="T103" s="146">
        <f ca="1">L103*(1+K103)*(1+H103)*(1/(1+(H103*I103)))*('Income Distribution'!$C$50/(1+EXP(-J103*'Income Distribution'!$C$50/('Income Distribution'!$C$50-1)*('Scenario Parameters'!$C$57)+LN('Income Distribution'!$C$50-1))))</f>
        <v>2607.8746133436171</v>
      </c>
      <c r="U103" s="146">
        <f ca="1">M103*(1+K103)*(1+H103)*(1+'Scenario Parameters'!$C$62)</f>
        <v>9784.5551781345384</v>
      </c>
      <c r="V103" s="146">
        <f>N103*(1+$K103)*(1+$H103)*(1+'Scenario Parameters'!$C$63)</f>
        <v>302.6399037436687</v>
      </c>
      <c r="W103" s="146">
        <f>O103*(1+$K103)*(1+$H103)*(1+'Scenario Parameters'!$C$63)</f>
        <v>6.1465586716700047</v>
      </c>
      <c r="X103" s="146">
        <f>P103*(1+$K103)*(1+$H103)*(1+'Scenario Parameters'!$C$63)</f>
        <v>65.08022933356601</v>
      </c>
      <c r="Y103" s="146">
        <f t="shared" si="44"/>
        <v>5.04E-2</v>
      </c>
      <c r="Z103" s="146">
        <f t="shared" si="30"/>
        <v>3262.8608829914037</v>
      </c>
      <c r="AA103" s="147">
        <f t="shared" ca="1" si="47"/>
        <v>16029.207766218464</v>
      </c>
      <c r="AB103" s="147">
        <f t="shared" ca="1" si="48"/>
        <v>17070.061424077525</v>
      </c>
      <c r="AC103" s="146">
        <f>'Base Table 5'!DY102</f>
        <v>117720.0004</v>
      </c>
      <c r="AD103" s="146">
        <f t="array" aca="1" ref="AD103" ca="1">MMULT('Leontief L'!$B100:$DL100,'Projection Engine'!$AA$5:$AA$119)</f>
        <v>140327.16928062658</v>
      </c>
      <c r="AE103" s="146">
        <f t="array" aca="1" ref="AE103" ca="1">MMULT('Leontief L'!$B100:$DL100,$AB$5:$AB$119)</f>
        <v>154551.76446505016</v>
      </c>
      <c r="AF103" s="143">
        <f t="shared" ca="1" si="49"/>
        <v>0.1920418688736818</v>
      </c>
      <c r="AG103" s="143">
        <f t="shared" ca="1" si="50"/>
        <v>0.31287601036272306</v>
      </c>
      <c r="AH103" s="143">
        <f>INDEX('Scenario Parameters'!$C:$C,MATCH($B103,'Scenario Parameters'!$A:$A,0))</f>
        <v>0.15</v>
      </c>
      <c r="AI103" s="143">
        <f t="shared" ca="1" si="51"/>
        <v>0.11594460880831448</v>
      </c>
      <c r="AJ103" s="143">
        <f>INDEX('Scenario Parameters'!$H:$H,MATCH($B103,'Scenario Parameters'!$A:$A,0))*-E103</f>
        <v>5.2190906559869785E-2</v>
      </c>
      <c r="AK103" s="146">
        <f>INDEX('Base Table 5'!$124:$124,1,$A103+4)</f>
        <v>65736</v>
      </c>
      <c r="AL103" s="146">
        <f t="shared" ca="1" si="52"/>
        <v>77186.34148725518</v>
      </c>
      <c r="AM103" s="146">
        <f>INDEX('Base Table 5'!$125:$125,1,$A103+4)</f>
        <v>7498</v>
      </c>
      <c r="AN103" s="146">
        <f ca="1">(AC103-INDEX('Base Table 5'!$122:$122,1,$A103+4))*(1+AF103)-AL103-AP103-AR103-AS103*(1+AF103)-AU103</f>
        <v>11971.975406928501</v>
      </c>
      <c r="AO103" s="146">
        <f>INDEX('Base Table 5'!$126:$126,1,$A103+4)</f>
        <v>719.58180000000004</v>
      </c>
      <c r="AP103" s="146">
        <f t="shared" ca="1" si="53"/>
        <v>857.77163367948799</v>
      </c>
      <c r="AQ103" s="146">
        <f>INDEX('Base Table 5'!$127:$127,1,$A103+4)</f>
        <v>2709</v>
      </c>
      <c r="AR103" s="146">
        <f t="shared" ca="1" si="54"/>
        <v>3229.241422778804</v>
      </c>
      <c r="AS103" s="146">
        <f>INDEX('Base Table 5'!$128:$128,1,$A103+4)</f>
        <v>0</v>
      </c>
      <c r="AT103" s="146">
        <f>INDEX('Base Table 5'!$129:$129,1,$A103+4)</f>
        <v>4400.0111999999999</v>
      </c>
      <c r="AU103" s="146">
        <f ca="1">AT103*(1+AF103)*(1+H103)*'Scenario Parameters'!$C$67</f>
        <v>3384.6753816408409</v>
      </c>
      <c r="AV103" s="146">
        <f t="shared" si="55"/>
        <v>81062.592999999993</v>
      </c>
      <c r="AW103" s="146">
        <f t="shared" ca="1" si="56"/>
        <v>96630.005332282817</v>
      </c>
      <c r="AX103" s="143">
        <f>E103*'Base Table 5'!ED102</f>
        <v>-9.6767329255861373E-2</v>
      </c>
      <c r="AY103" s="143">
        <f t="array" ref="AY103">MMULT('Price L_T'!B100:DL100,$AX$5:$AX$119)</f>
        <v>-0.19604000619850012</v>
      </c>
      <c r="AZ103" s="143">
        <f t="shared" si="57"/>
        <v>0.93902460969525714</v>
      </c>
      <c r="BA103" s="146">
        <f t="shared" si="58"/>
        <v>2594.7693291388359</v>
      </c>
      <c r="BB103" s="146">
        <f ca="1">L103*(1+H103)*(1/(1+(H103*I103)))*(1+'Scenario Parameters'!$C$57*J103)</f>
        <v>2607.8746133436171</v>
      </c>
      <c r="BC103" s="146">
        <f t="shared" si="45"/>
        <v>31.803234482891465</v>
      </c>
    </row>
    <row r="104" spans="1:55" x14ac:dyDescent="0.4">
      <c r="A104" s="149">
        <v>100</v>
      </c>
      <c r="B104" s="149">
        <f>INDEX(Industries!$D:$D,MATCH($A104,Industries!$A:$A,0))</f>
        <v>30</v>
      </c>
      <c r="C104" s="163" t="str">
        <f>Industries!N101</f>
        <v>N</v>
      </c>
      <c r="D104" s="149" t="str">
        <f>Industries!C101</f>
        <v>Building cleaning, pest control and other support services</v>
      </c>
      <c r="E104" s="150">
        <f>-Industries!K101</f>
        <v>-0.3</v>
      </c>
      <c r="F104" s="150">
        <f>Industries!L101</f>
        <v>0.31616558922034427</v>
      </c>
      <c r="G104" s="151">
        <f>E104*F104*'Base Table 5'!ED103</f>
        <v>-4.0019740709428382E-2</v>
      </c>
      <c r="H104" s="151">
        <f t="array" ref="H104">MMULT('Price L_T'!B101:DL101,$G$5:$G$119)</f>
        <v>-9.6467945251380124E-2</v>
      </c>
      <c r="I104" s="151">
        <f>INDEX('Scenario Parameters'!$J:$J,MATCH($B104,'Scenario Parameters'!$A:$A,0))</f>
        <v>0.5</v>
      </c>
      <c r="J104" s="151">
        <f>INDEX('Scenario Parameters'!$K:$K,MATCH($B104,'Scenario Parameters'!$A:$A,0))</f>
        <v>5.2340194050570918</v>
      </c>
      <c r="K104" s="150">
        <f>INDEX('Scenario Parameters'!$L:$L,MATCH($B104,'Scenario Parameters'!$A:$A,0))</f>
        <v>0</v>
      </c>
      <c r="L104" s="152">
        <f>'Base Table 5'!DQ103</f>
        <v>1760.2715000000001</v>
      </c>
      <c r="M104" s="152">
        <f>'Base Table 5'!DR103</f>
        <v>6.54E-2</v>
      </c>
      <c r="N104" s="152">
        <f>'Base Table 5'!DS103</f>
        <v>45.291200000000003</v>
      </c>
      <c r="O104" s="152">
        <f>'Base Table 5'!DT103</f>
        <v>0.73780000000000001</v>
      </c>
      <c r="P104" s="152">
        <f>'Base Table 5'!DU103</f>
        <v>10.5778</v>
      </c>
      <c r="Q104" s="152">
        <f>'Base Table 5'!DV103</f>
        <v>5.4600000000000003E-2</v>
      </c>
      <c r="R104" s="152">
        <f>'Base Table 5'!DW103</f>
        <v>9.1416000000000004</v>
      </c>
      <c r="S104" s="153">
        <f t="shared" si="46"/>
        <v>1826.1398999999999</v>
      </c>
      <c r="T104" s="152">
        <f ca="1">L104*(1+K104)*(1+H104)*(1/(1+(H104*I104)))*('Income Distribution'!$C$50/(1+EXP(-J104*'Income Distribution'!$C$50/('Income Distribution'!$C$50-1)*('Scenario Parameters'!$C$57)+LN('Income Distribution'!$C$50-1))))</f>
        <v>3325.4435732714905</v>
      </c>
      <c r="U104" s="152">
        <f ca="1">M104*(1+K104)*(1+H104)*(1+'Scenario Parameters'!$C$62)</f>
        <v>9.1790964558370436E-2</v>
      </c>
      <c r="V104" s="152">
        <f>N104*(1+$K104)*(1+$H104)*(1+'Scenario Parameters'!$C$63)</f>
        <v>46.250229281036205</v>
      </c>
      <c r="W104" s="152">
        <f>O104*(1+$K104)*(1+$H104)*(1+'Scenario Parameters'!$C$63)</f>
        <v>0.75342272149001388</v>
      </c>
      <c r="X104" s="152">
        <f>P104*(1+$K104)*(1+$H104)*(1+'Scenario Parameters'!$C$63)</f>
        <v>10.801782140657453</v>
      </c>
      <c r="Y104" s="152">
        <f t="shared" si="44"/>
        <v>5.4600000000000003E-2</v>
      </c>
      <c r="Z104" s="152">
        <f t="shared" si="30"/>
        <v>8.678318404026836</v>
      </c>
      <c r="AA104" s="153">
        <f t="shared" ca="1" si="47"/>
        <v>3392.0737167832594</v>
      </c>
      <c r="AB104" s="153">
        <f t="shared" ca="1" si="48"/>
        <v>3754.2372724418728</v>
      </c>
      <c r="AC104" s="152">
        <f>'Base Table 5'!DY103</f>
        <v>31503.000099999994</v>
      </c>
      <c r="AD104" s="152">
        <f t="array" aca="1" ref="AD104" ca="1">MMULT('Leontief L'!$B101:$DL101,'Projection Engine'!$AA$5:$AA$119)</f>
        <v>37374.577512350625</v>
      </c>
      <c r="AE104" s="152">
        <f t="array" aca="1" ref="AE104" ca="1">MMULT('Leontief L'!$B101:$DL101,$AB$5:$AB$119)</f>
        <v>41302.698905575999</v>
      </c>
      <c r="AF104" s="150">
        <f t="shared" ca="1" si="49"/>
        <v>0.18638153171801042</v>
      </c>
      <c r="AG104" s="150">
        <f t="shared" ca="1" si="50"/>
        <v>0.31107192249845461</v>
      </c>
      <c r="AH104" s="150">
        <f>INDEX('Scenario Parameters'!$C:$C,MATCH($B104,'Scenario Parameters'!$A:$A,0))</f>
        <v>0.3</v>
      </c>
      <c r="AI104" s="150">
        <f t="shared" ca="1" si="51"/>
        <v>-8.2249654251081883E-2</v>
      </c>
      <c r="AJ104" s="150">
        <f>INDEX('Scenario Parameters'!$H:$H,MATCH($B104,'Scenario Parameters'!$A:$A,0))*-E104</f>
        <v>0.1083508052987706</v>
      </c>
      <c r="AK104" s="152">
        <f>INDEX('Base Table 5'!$124:$124,1,$A104+4)</f>
        <v>9441</v>
      </c>
      <c r="AL104" s="152">
        <f t="shared" ca="1" si="52"/>
        <v>9603.2845096016972</v>
      </c>
      <c r="AM104" s="152">
        <f>INDEX('Base Table 5'!$125:$125,1,$A104+4)</f>
        <v>3398</v>
      </c>
      <c r="AN104" s="152">
        <f ca="1">(AC104-INDEX('Base Table 5'!$122:$122,1,$A104+4))*(1+AF104)-AL104-AP104-AR104-AS104*(1+AF104)-AU104</f>
        <v>6175.3420491310253</v>
      </c>
      <c r="AO104" s="152">
        <f>INDEX('Base Table 5'!$126:$126,1,$A104+4)</f>
        <v>613.59140000000002</v>
      </c>
      <c r="AP104" s="152">
        <f t="shared" ca="1" si="53"/>
        <v>727.95350498099845</v>
      </c>
      <c r="AQ104" s="152">
        <f>INDEX('Base Table 5'!$127:$127,1,$A104+4)</f>
        <v>453</v>
      </c>
      <c r="AR104" s="152">
        <f t="shared" ca="1" si="54"/>
        <v>537.43083386825867</v>
      </c>
      <c r="AS104" s="152">
        <f>INDEX('Base Table 5'!$128:$128,1,$A104+4)</f>
        <v>0</v>
      </c>
      <c r="AT104" s="152">
        <f>INDEX('Base Table 5'!$129:$129,1,$A104+4)</f>
        <v>1215.5639000000001</v>
      </c>
      <c r="AU104" s="152">
        <f ca="1">AT104*(1+AF104)*(1+H104)*'Scenario Parameters'!$C$67</f>
        <v>895.44825130135337</v>
      </c>
      <c r="AV104" s="152">
        <f t="shared" si="55"/>
        <v>15121.155299999999</v>
      </c>
      <c r="AW104" s="152">
        <f t="shared" ca="1" si="56"/>
        <v>17939.459148883336</v>
      </c>
      <c r="AX104" s="150">
        <f>E104*'Base Table 5'!ED103</f>
        <v>-0.12657841989735816</v>
      </c>
      <c r="AY104" s="150">
        <f t="array" ref="AY104">MMULT('Price L_T'!B101:DL101,$AX$5:$AX$119)</f>
        <v>-0.28889806257708944</v>
      </c>
      <c r="AZ104" s="150">
        <f t="shared" si="57"/>
        <v>0.90353205474861986</v>
      </c>
      <c r="BA104" s="152">
        <f t="shared" si="58"/>
        <v>527.56827910471986</v>
      </c>
      <c r="BB104" s="152">
        <f ca="1">L104*(1+H104)*(1/(1+(H104*I104)))*(1+'Scenario Parameters'!$C$57*J104)</f>
        <v>6095.1300991499656</v>
      </c>
      <c r="BC104" s="152">
        <f t="shared" si="45"/>
        <v>80.602044110008123</v>
      </c>
    </row>
    <row r="105" spans="1:55" x14ac:dyDescent="0.4">
      <c r="A105" s="142">
        <v>101</v>
      </c>
      <c r="B105" s="142">
        <f>INDEX(Industries!$D:$D,MATCH($A105,Industries!$A:$A,0))</f>
        <v>31</v>
      </c>
      <c r="C105" s="162" t="str">
        <f>Industries!N102</f>
        <v>O</v>
      </c>
      <c r="D105" s="142" t="str">
        <f>Industries!C102</f>
        <v>Public administration and regulatory services</v>
      </c>
      <c r="E105" s="143">
        <f>-Industries!K102</f>
        <v>-0.25</v>
      </c>
      <c r="F105" s="143">
        <f>Industries!L102</f>
        <v>0.28824952608999299</v>
      </c>
      <c r="G105" s="144">
        <f>E105*F105*'Base Table 5'!ED104</f>
        <v>-3.9796450792254197E-2</v>
      </c>
      <c r="H105" s="144">
        <f t="array" ref="H105">MMULT('Price L_T'!B102:DL102,$G$5:$G$119)</f>
        <v>-8.7351655948416568E-2</v>
      </c>
      <c r="I105" s="144">
        <f>INDEX('Scenario Parameters'!$J:$J,MATCH($B105,'Scenario Parameters'!$A:$A,0))</f>
        <v>0</v>
      </c>
      <c r="J105" s="144">
        <f>INDEX('Scenario Parameters'!$K:$K,MATCH($B105,'Scenario Parameters'!$A:$A,0))</f>
        <v>0</v>
      </c>
      <c r="K105" s="143">
        <f>INDEX('Scenario Parameters'!$L:$L,MATCH($B105,'Scenario Parameters'!$A:$A,0))</f>
        <v>0</v>
      </c>
      <c r="L105" s="146">
        <f>'Base Table 5'!DQ104</f>
        <v>1115.3596</v>
      </c>
      <c r="M105" s="146">
        <f>'Base Table 5'!DR104</f>
        <v>117135.72470000001</v>
      </c>
      <c r="N105" s="146">
        <f>'Base Table 5'!DS104</f>
        <v>2259.0401000000002</v>
      </c>
      <c r="O105" s="146">
        <f>'Base Table 5'!DT104</f>
        <v>25.514399999999998</v>
      </c>
      <c r="P105" s="146">
        <f>'Base Table 5'!DU104</f>
        <v>230.44710000000001</v>
      </c>
      <c r="Q105" s="146">
        <f>'Base Table 5'!DV104</f>
        <v>0</v>
      </c>
      <c r="R105" s="146">
        <f>'Base Table 5'!DW104</f>
        <v>38.624000000000002</v>
      </c>
      <c r="S105" s="147">
        <f t="shared" si="46"/>
        <v>120804.7099</v>
      </c>
      <c r="T105" s="146">
        <f ca="1">L105*(1+K105)*(1+H105)*(1/(1+(H105*I105)))*('Income Distribution'!$C$50/(1+EXP(-J105*'Income Distribution'!$C$50/('Income Distribution'!$C$50-1)*('Scenario Parameters'!$C$57)+LN('Income Distribution'!$C$50-1))))</f>
        <v>1017.9310919620365</v>
      </c>
      <c r="U105" s="146">
        <f ca="1">M105*(1+K105)*(1+H105)*(1+'Scenario Parameters'!$C$62)</f>
        <v>166062.45705621495</v>
      </c>
      <c r="V105" s="146">
        <f>N105*(1+$K105)*(1+$H105)*(1+'Scenario Parameters'!$C$63)</f>
        <v>2330.1501557662996</v>
      </c>
      <c r="W105" s="146">
        <f>O105*(1+$K105)*(1+$H105)*(1+'Scenario Parameters'!$C$63)</f>
        <v>26.317542187181036</v>
      </c>
      <c r="X105" s="146">
        <f>P105*(1+$K105)*(1+$H105)*(1+'Scenario Parameters'!$C$63)</f>
        <v>237.70111294655283</v>
      </c>
      <c r="Y105" s="146">
        <f t="shared" si="44"/>
        <v>0</v>
      </c>
      <c r="Z105" s="146">
        <f t="shared" si="30"/>
        <v>35.25012964064836</v>
      </c>
      <c r="AA105" s="147">
        <f t="shared" ca="1" si="47"/>
        <v>169709.80708871767</v>
      </c>
      <c r="AB105" s="147">
        <f t="shared" ca="1" si="48"/>
        <v>185953.12005422931</v>
      </c>
      <c r="AC105" s="146">
        <f>'Base Table 5'!DY104</f>
        <v>147866.00020000001</v>
      </c>
      <c r="AD105" s="146">
        <f t="array" aca="1" ref="AD105" ca="1">MMULT('Leontief L'!$B102:$DL102,'Projection Engine'!$AA$5:$AA$119)</f>
        <v>201938.97800350797</v>
      </c>
      <c r="AE105" s="146">
        <f t="array" aca="1" ref="AE105" ca="1">MMULT('Leontief L'!$B102:$DL102,$AB$5:$AB$119)</f>
        <v>221623.3325608685</v>
      </c>
      <c r="AF105" s="143">
        <f t="shared" ca="1" si="49"/>
        <v>0.3656890544842637</v>
      </c>
      <c r="AG105" s="143">
        <f t="shared" ca="1" si="50"/>
        <v>0.49881198017871653</v>
      </c>
      <c r="AH105" s="143">
        <f>INDEX('Scenario Parameters'!$C:$C,MATCH($B105,'Scenario Parameters'!$A:$A,0))</f>
        <v>0.25</v>
      </c>
      <c r="AI105" s="143">
        <f t="shared" ca="1" si="51"/>
        <v>0.12410898513403734</v>
      </c>
      <c r="AJ105" s="143">
        <f>INDEX('Scenario Parameters'!$H:$H,MATCH($B105,'Scenario Parameters'!$A:$A,0))*-E105</f>
        <v>0.10587523695500349</v>
      </c>
      <c r="AK105" s="146">
        <f>INDEX('Base Table 5'!$124:$124,1,$A105+4)</f>
        <v>67916</v>
      </c>
      <c r="AL105" s="146">
        <f t="shared" ca="1" si="52"/>
        <v>84428.02929990289</v>
      </c>
      <c r="AM105" s="146">
        <f>INDEX('Base Table 5'!$125:$125,1,$A105+4)</f>
        <v>12268</v>
      </c>
      <c r="AN105" s="146">
        <f ca="1">(AC105-INDEX('Base Table 5'!$122:$122,1,$A105+4))*(1+AF105)-AL105-AP105-AR105-AS105*(1+AF105)-AU105</f>
        <v>27507.980653082879</v>
      </c>
      <c r="AO105" s="146">
        <f>INDEX('Base Table 5'!$126:$126,1,$A105+4)</f>
        <v>341.75959999999998</v>
      </c>
      <c r="AP105" s="146">
        <f t="shared" ca="1" si="53"/>
        <v>466.73734498492013</v>
      </c>
      <c r="AQ105" s="146">
        <f>INDEX('Base Table 5'!$127:$127,1,$A105+4)</f>
        <v>1475</v>
      </c>
      <c r="AR105" s="146">
        <f t="shared" ca="1" si="54"/>
        <v>2014.391355364289</v>
      </c>
      <c r="AS105" s="146">
        <f>INDEX('Base Table 5'!$128:$128,1,$A105+4)</f>
        <v>0</v>
      </c>
      <c r="AT105" s="146">
        <f>INDEX('Base Table 5'!$129:$129,1,$A105+4)</f>
        <v>4771.9264999999996</v>
      </c>
      <c r="AU105" s="146">
        <f ca="1">AT105*(1+AF105)*(1+H105)*'Scenario Parameters'!$C$67</f>
        <v>4087.3685719270493</v>
      </c>
      <c r="AV105" s="146">
        <f t="shared" si="55"/>
        <v>86772.686100000006</v>
      </c>
      <c r="AW105" s="146">
        <f t="shared" ca="1" si="56"/>
        <v>118504.50722526203</v>
      </c>
      <c r="AX105" s="143">
        <f>E105*'Base Table 5'!ED104</f>
        <v>-0.1380625020692299</v>
      </c>
      <c r="AY105" s="143">
        <f t="array" ref="AY105">MMULT('Price L_T'!B102:DL102,$AX$5:$AX$119)</f>
        <v>-0.27532649644314572</v>
      </c>
      <c r="AZ105" s="143">
        <f t="shared" si="57"/>
        <v>0.91264834405158346</v>
      </c>
      <c r="BA105" s="146">
        <f t="shared" si="58"/>
        <v>33260.737530597602</v>
      </c>
      <c r="BB105" s="146">
        <f ca="1">L105*(1+H105)*(1/(1+(H105*I105)))*(1+'Scenario Parameters'!$C$57*J105)</f>
        <v>1017.9310919620365</v>
      </c>
      <c r="BC105" s="146">
        <f t="shared" si="45"/>
        <v>0</v>
      </c>
    </row>
    <row r="106" spans="1:55" x14ac:dyDescent="0.4">
      <c r="A106" s="149">
        <v>102</v>
      </c>
      <c r="B106" s="149">
        <f>INDEX(Industries!$D:$D,MATCH($A106,Industries!$A:$A,0))</f>
        <v>32</v>
      </c>
      <c r="C106" s="163" t="str">
        <f>Industries!N103</f>
        <v>O</v>
      </c>
      <c r="D106" s="149" t="str">
        <f>Industries!C103</f>
        <v>Defence</v>
      </c>
      <c r="E106" s="150">
        <f>-Industries!K103</f>
        <v>-0.25</v>
      </c>
      <c r="F106" s="150">
        <f>Industries!L103</f>
        <v>0.3349008826508465</v>
      </c>
      <c r="G106" s="151">
        <f>E106*F106*'Base Table 5'!ED105</f>
        <v>-4.6533837588165025E-2</v>
      </c>
      <c r="H106" s="151">
        <f t="array" ref="H106">MMULT('Price L_T'!B103:DL103,$G$5:$G$119)</f>
        <v>-8.8157502605277369E-2</v>
      </c>
      <c r="I106" s="151">
        <f>INDEX('Scenario Parameters'!$J:$J,MATCH($B106,'Scenario Parameters'!$A:$A,0))</f>
        <v>0</v>
      </c>
      <c r="J106" s="151">
        <f>INDEX('Scenario Parameters'!$K:$K,MATCH($B106,'Scenario Parameters'!$A:$A,0))</f>
        <v>0</v>
      </c>
      <c r="K106" s="150">
        <f>INDEX('Scenario Parameters'!$L:$L,MATCH($B106,'Scenario Parameters'!$A:$A,0))</f>
        <v>0</v>
      </c>
      <c r="L106" s="152">
        <f>'Base Table 5'!DQ105</f>
        <v>13.911799999999999</v>
      </c>
      <c r="M106" s="152">
        <f>'Base Table 5'!DR105</f>
        <v>47800.6394</v>
      </c>
      <c r="N106" s="152">
        <f>'Base Table 5'!DS105</f>
        <v>1079.3145999999999</v>
      </c>
      <c r="O106" s="152">
        <f>'Base Table 5'!DT105</f>
        <v>17.216899999999999</v>
      </c>
      <c r="P106" s="152">
        <f>'Base Table 5'!DU105</f>
        <v>249.45249999999999</v>
      </c>
      <c r="Q106" s="152">
        <f>'Base Table 5'!DV105</f>
        <v>0</v>
      </c>
      <c r="R106" s="152">
        <f>'Base Table 5'!DW105</f>
        <v>133.7149</v>
      </c>
      <c r="S106" s="153">
        <f t="shared" si="46"/>
        <v>49294.250099999997</v>
      </c>
      <c r="T106" s="152">
        <f ca="1">L106*(1+K106)*(1+H106)*(1/(1+(H106*I106)))*('Income Distribution'!$C$50/(1+EXP(-J106*'Income Distribution'!$C$50/('Income Distribution'!$C$50-1)*('Scenario Parameters'!$C$57)+LN('Income Distribution'!$C$50-1))))</f>
        <v>12.685370455255903</v>
      </c>
      <c r="U106" s="152">
        <f ca="1">M106*(1+K106)*(1+H106)*(1+'Scenario Parameters'!$C$62)</f>
        <v>67706.779289620696</v>
      </c>
      <c r="V106" s="152">
        <f>N106*(1+$K106)*(1+$H106)*(1+'Scenario Parameters'!$C$63)</f>
        <v>1112.3062531299522</v>
      </c>
      <c r="W106" s="152">
        <f>O106*(1+$K106)*(1+$H106)*(1+'Scenario Parameters'!$C$63)</f>
        <v>17.743172870554215</v>
      </c>
      <c r="X106" s="152">
        <f>P106*(1+$K106)*(1+$H106)*(1+'Scenario Parameters'!$C$63)</f>
        <v>257.07757090370075</v>
      </c>
      <c r="Y106" s="152">
        <f t="shared" si="44"/>
        <v>0</v>
      </c>
      <c r="Z106" s="152">
        <f t="shared" si="30"/>
        <v>121.9269283548856</v>
      </c>
      <c r="AA106" s="153">
        <f t="shared" ca="1" si="47"/>
        <v>69228.518585335056</v>
      </c>
      <c r="AB106" s="153">
        <f t="shared" ca="1" si="48"/>
        <v>75921.575034210196</v>
      </c>
      <c r="AC106" s="152">
        <f>'Base Table 5'!DY105</f>
        <v>49737.999199999998</v>
      </c>
      <c r="AD106" s="152">
        <f t="array" aca="1" ref="AD106" ca="1">MMULT('Leontief L'!$B103:$DL103,'Projection Engine'!$AA$5:$AA$119)</f>
        <v>69783.577758476182</v>
      </c>
      <c r="AE106" s="152">
        <f t="array" aca="1" ref="AE106" ca="1">MMULT('Leontief L'!$B103:$DL103,$AB$5:$AB$119)</f>
        <v>76536.375875038691</v>
      </c>
      <c r="AF106" s="150">
        <f t="shared" ca="1" si="49"/>
        <v>0.40302342034048255</v>
      </c>
      <c r="AG106" s="150">
        <f t="shared" ca="1" si="50"/>
        <v>0.53879080594457629</v>
      </c>
      <c r="AH106" s="150">
        <f>INDEX('Scenario Parameters'!$C:$C,MATCH($B106,'Scenario Parameters'!$A:$A,0))</f>
        <v>0.25</v>
      </c>
      <c r="AI106" s="150">
        <f t="shared" ca="1" si="51"/>
        <v>0.15409310445843216</v>
      </c>
      <c r="AJ106" s="150">
        <f>INDEX('Scenario Parameters'!$H:$H,MATCH($B106,'Scenario Parameters'!$A:$A,0))*-E106</f>
        <v>8.2549558674576765E-2</v>
      </c>
      <c r="AK106" s="152">
        <f>INDEX('Base Table 5'!$124:$124,1,$A106+4)</f>
        <v>18256</v>
      </c>
      <c r="AL106" s="152">
        <f t="shared" ca="1" si="52"/>
        <v>22808.370579325885</v>
      </c>
      <c r="AM106" s="152">
        <f>INDEX('Base Table 5'!$125:$125,1,$A106+4)</f>
        <v>9388</v>
      </c>
      <c r="AN106" s="152">
        <f ca="1">(AC106-INDEX('Base Table 5'!$122:$122,1,$A106+4))*(1+AF106)-AL106-AP106-AR106-AS106*(1+AF106)-AU106</f>
        <v>17655.449130964986</v>
      </c>
      <c r="AO106" s="152">
        <f>INDEX('Base Table 5'!$126:$126,1,$A106+4)</f>
        <v>63.666800000000002</v>
      </c>
      <c r="AP106" s="152">
        <f t="shared" ca="1" si="53"/>
        <v>89.32601149813344</v>
      </c>
      <c r="AQ106" s="152">
        <f>INDEX('Base Table 5'!$127:$127,1,$A106+4)</f>
        <v>0</v>
      </c>
      <c r="AR106" s="152">
        <f t="shared" ca="1" si="54"/>
        <v>0</v>
      </c>
      <c r="AS106" s="152">
        <f>INDEX('Base Table 5'!$128:$128,1,$A106+4)</f>
        <v>0</v>
      </c>
      <c r="AT106" s="152">
        <f>INDEX('Base Table 5'!$129:$129,1,$A106+4)</f>
        <v>3204.4920000000002</v>
      </c>
      <c r="AU106" s="152">
        <f ca="1">AT106*(1+AF106)*(1+H106)*'Scenario Parameters'!$C$67</f>
        <v>2817.3363463837836</v>
      </c>
      <c r="AV106" s="152">
        <f t="shared" si="55"/>
        <v>30912.158799999997</v>
      </c>
      <c r="AW106" s="152">
        <f t="shared" ca="1" si="56"/>
        <v>43370.482068172787</v>
      </c>
      <c r="AX106" s="150">
        <f>E106*'Base Table 5'!ED105</f>
        <v>-0.13894808881910065</v>
      </c>
      <c r="AY106" s="150">
        <f t="array" ref="AY106">MMULT('Price L_T'!B103:DL103,$AX$5:$AX$119)</f>
        <v>-0.25835239220875339</v>
      </c>
      <c r="AZ106" s="150">
        <f t="shared" si="57"/>
        <v>0.91184249739472267</v>
      </c>
      <c r="BA106" s="152">
        <f t="shared" si="58"/>
        <v>12735.28743547158</v>
      </c>
      <c r="BB106" s="152">
        <f ca="1">L106*(1+H106)*(1/(1+(H106*I106)))*(1+'Scenario Parameters'!$C$57*J106)</f>
        <v>12.685370455255903</v>
      </c>
      <c r="BC106" s="152">
        <f t="shared" si="45"/>
        <v>0</v>
      </c>
    </row>
    <row r="107" spans="1:55" x14ac:dyDescent="0.4">
      <c r="A107" s="142">
        <v>103</v>
      </c>
      <c r="B107" s="142">
        <f>INDEX(Industries!$D:$D,MATCH($A107,Industries!$A:$A,0))</f>
        <v>33</v>
      </c>
      <c r="C107" s="162" t="str">
        <f>Industries!N104</f>
        <v>O</v>
      </c>
      <c r="D107" s="142" t="str">
        <f>Industries!C104</f>
        <v>Public order and safety</v>
      </c>
      <c r="E107" s="143">
        <f>-Industries!K104</f>
        <v>-0.1</v>
      </c>
      <c r="F107" s="143">
        <f>Industries!L104</f>
        <v>0.2832511422148089</v>
      </c>
      <c r="G107" s="144">
        <f>E107*F107*'Base Table 5'!ED106</f>
        <v>-1.8283740335819171E-2</v>
      </c>
      <c r="H107" s="144">
        <f t="array" ref="H107">MMULT('Price L_T'!B104:DL104,$G$5:$G$119)</f>
        <v>-4.9322673527297405E-2</v>
      </c>
      <c r="I107" s="144">
        <f>INDEX('Scenario Parameters'!$J:$J,MATCH($B107,'Scenario Parameters'!$A:$A,0))</f>
        <v>0</v>
      </c>
      <c r="J107" s="144">
        <f>INDEX('Scenario Parameters'!$K:$K,MATCH($B107,'Scenario Parameters'!$A:$A,0))</f>
        <v>0</v>
      </c>
      <c r="K107" s="143">
        <f>INDEX('Scenario Parameters'!$L:$L,MATCH($B107,'Scenario Parameters'!$A:$A,0))</f>
        <v>0</v>
      </c>
      <c r="L107" s="146">
        <f>'Base Table 5'!DQ106</f>
        <v>268.35539999999997</v>
      </c>
      <c r="M107" s="146">
        <f>'Base Table 5'!DR106</f>
        <v>33305.186800000003</v>
      </c>
      <c r="N107" s="146">
        <f>'Base Table 5'!DS106</f>
        <v>127.5035</v>
      </c>
      <c r="O107" s="146">
        <f>'Base Table 5'!DT106</f>
        <v>4.8735999999999997</v>
      </c>
      <c r="P107" s="146">
        <f>'Base Table 5'!DU106</f>
        <v>18.635300000000001</v>
      </c>
      <c r="Q107" s="146">
        <f>'Base Table 5'!DV106</f>
        <v>0</v>
      </c>
      <c r="R107" s="146">
        <f>'Base Table 5'!DW106</f>
        <v>21.9604</v>
      </c>
      <c r="S107" s="147">
        <f t="shared" si="46"/>
        <v>33746.515000000007</v>
      </c>
      <c r="T107" s="146">
        <f ca="1">L107*(1+K107)*(1+H107)*(1/(1+(H107*I107)))*('Income Distribution'!$C$50/(1+EXP(-J107*'Income Distribution'!$C$50/('Income Distribution'!$C$50-1)*('Scenario Parameters'!$C$57)+LN('Income Distribution'!$C$50-1))))</f>
        <v>255.11939421651269</v>
      </c>
      <c r="U107" s="146">
        <f ca="1">M107*(1+K107)*(1+H107)*(1+'Scenario Parameters'!$C$62)</f>
        <v>49183.975617236691</v>
      </c>
      <c r="V107" s="146">
        <f>N107*(1+$K107)*(1+$H107)*(1+'Scenario Parameters'!$C$63)</f>
        <v>136.99721558273447</v>
      </c>
      <c r="W107" s="146">
        <f>O107*(1+$K107)*(1+$H107)*(1+'Scenario Parameters'!$C$63)</f>
        <v>5.2364808014212523</v>
      </c>
      <c r="X107" s="146">
        <f>P107*(1+$K107)*(1+$H107)*(1+'Scenario Parameters'!$C$63)</f>
        <v>20.022855933750304</v>
      </c>
      <c r="Y107" s="146">
        <f t="shared" si="44"/>
        <v>0</v>
      </c>
      <c r="Z107" s="146">
        <f t="shared" si="30"/>
        <v>20.877254360271138</v>
      </c>
      <c r="AA107" s="147">
        <f t="shared" ca="1" si="47"/>
        <v>49622.228818131378</v>
      </c>
      <c r="AB107" s="147">
        <f t="shared" ca="1" si="48"/>
        <v>52196.710110090346</v>
      </c>
      <c r="AC107" s="146">
        <f>'Base Table 5'!DY106</f>
        <v>44368.999800000012</v>
      </c>
      <c r="AD107" s="146">
        <f t="array" aca="1" ref="AD107" ca="1">MMULT('Leontief L'!$B104:$DL104,'Projection Engine'!$AA$5:$AA$119)</f>
        <v>62190.556190179486</v>
      </c>
      <c r="AE107" s="146">
        <f t="array" aca="1" ref="AE107" ca="1">MMULT('Leontief L'!$B104:$DL104,$AB$5:$AB$119)</f>
        <v>66062.293742408583</v>
      </c>
      <c r="AF107" s="143">
        <f t="shared" ca="1" si="49"/>
        <v>0.40166685006452352</v>
      </c>
      <c r="AG107" s="143">
        <f t="shared" ca="1" si="50"/>
        <v>0.48892907300580091</v>
      </c>
      <c r="AH107" s="143">
        <f>INDEX('Scenario Parameters'!$C:$C,MATCH($B107,'Scenario Parameters'!$A:$A,0))</f>
        <v>0.1</v>
      </c>
      <c r="AI107" s="143">
        <f t="shared" ca="1" si="51"/>
        <v>0.34003616570522088</v>
      </c>
      <c r="AJ107" s="143">
        <f>INDEX('Scenario Parameters'!$H:$H,MATCH($B107,'Scenario Parameters'!$A:$A,0))*-E107</f>
        <v>4.3349771557038223E-2</v>
      </c>
      <c r="AK107" s="146">
        <f>INDEX('Base Table 5'!$124:$124,1,$A107+4)</f>
        <v>23910</v>
      </c>
      <c r="AL107" s="146">
        <f t="shared" ca="1" si="52"/>
        <v>33429.202878338067</v>
      </c>
      <c r="AM107" s="146">
        <f>INDEX('Base Table 5'!$125:$125,1,$A107+4)</f>
        <v>3668</v>
      </c>
      <c r="AN107" s="146">
        <f ca="1">(AC107-INDEX('Base Table 5'!$122:$122,1,$A107+4))*(1+AF107)-AL107-AP107-AR107-AS107*(1+AF107)-AU107</f>
        <v>5920.2446452352051</v>
      </c>
      <c r="AO107" s="146">
        <f>INDEX('Base Table 5'!$126:$126,1,$A107+4)</f>
        <v>148.2448</v>
      </c>
      <c r="AP107" s="146">
        <f t="shared" ca="1" si="53"/>
        <v>207.78982185444528</v>
      </c>
      <c r="AQ107" s="146">
        <f>INDEX('Base Table 5'!$127:$127,1,$A107+4)</f>
        <v>1062</v>
      </c>
      <c r="AR107" s="146">
        <f t="shared" ca="1" si="54"/>
        <v>1488.5701947685241</v>
      </c>
      <c r="AS107" s="146">
        <f>INDEX('Base Table 5'!$128:$128,1,$A107+4)</f>
        <v>0</v>
      </c>
      <c r="AT107" s="146">
        <f>INDEX('Base Table 5'!$129:$129,1,$A107+4)</f>
        <v>1428.7761</v>
      </c>
      <c r="AU107" s="146">
        <f ca="1">AT107*(1+AF107)*(1+H107)*'Scenario Parameters'!$C$67</f>
        <v>1308.3889630403885</v>
      </c>
      <c r="AV107" s="146">
        <f t="shared" si="55"/>
        <v>30217.0209</v>
      </c>
      <c r="AW107" s="146">
        <f t="shared" ca="1" si="56"/>
        <v>42354.196503236621</v>
      </c>
      <c r="AX107" s="143">
        <f>E107*'Base Table 5'!ED106</f>
        <v>-6.4549573190964743E-2</v>
      </c>
      <c r="AY107" s="143">
        <f t="array" ref="AY107">MMULT('Price L_T'!B104:DL104,$AX$5:$AX$119)</f>
        <v>-0.15444409915171992</v>
      </c>
      <c r="AZ107" s="143">
        <f t="shared" si="57"/>
        <v>0.95067732647270264</v>
      </c>
      <c r="BA107" s="146">
        <f t="shared" si="58"/>
        <v>5211.9501086850041</v>
      </c>
      <c r="BB107" s="146">
        <f ca="1">L107*(1+H107)*(1/(1+(H107*I107)))*(1+'Scenario Parameters'!$C$57*J107)</f>
        <v>255.11939421651269</v>
      </c>
      <c r="BC107" s="146">
        <f t="shared" si="45"/>
        <v>0</v>
      </c>
    </row>
    <row r="108" spans="1:55" x14ac:dyDescent="0.4">
      <c r="A108" s="149">
        <v>104</v>
      </c>
      <c r="B108" s="149">
        <f>INDEX(Industries!$D:$D,MATCH($A108,Industries!$A:$A,0))</f>
        <v>34</v>
      </c>
      <c r="C108" s="163" t="str">
        <f>Industries!N105</f>
        <v>P</v>
      </c>
      <c r="D108" s="149" t="str">
        <f>Industries!C105</f>
        <v>Primary and secondary education services (including pre-schools and special schools)</v>
      </c>
      <c r="E108" s="150">
        <f>-Industries!K105</f>
        <v>-0.5</v>
      </c>
      <c r="F108" s="150">
        <f>Industries!L105</f>
        <v>0.26990804498766285</v>
      </c>
      <c r="G108" s="151">
        <f>E108*F108*'Base Table 5'!ED107</f>
        <v>-0.10030297537011759</v>
      </c>
      <c r="H108" s="151">
        <f t="array" ref="H108">MMULT('Price L_T'!B105:DL105,$G$5:$G$119)</f>
        <v>-0.12349768174505332</v>
      </c>
      <c r="I108" s="151">
        <f>INDEX('Scenario Parameters'!$J:$J,MATCH($B108,'Scenario Parameters'!$A:$A,0))</f>
        <v>0</v>
      </c>
      <c r="J108" s="151">
        <f>INDEX('Scenario Parameters'!$K:$K,MATCH($B108,'Scenario Parameters'!$A:$A,0))</f>
        <v>0</v>
      </c>
      <c r="K108" s="150">
        <f>INDEX('Scenario Parameters'!$L:$L,MATCH($B108,'Scenario Parameters'!$A:$A,0))</f>
        <v>0</v>
      </c>
      <c r="L108" s="152">
        <f>'Base Table 5'!DQ107</f>
        <v>15999.898800000001</v>
      </c>
      <c r="M108" s="152">
        <f>'Base Table 5'!DR107</f>
        <v>78204.828899999993</v>
      </c>
      <c r="N108" s="152">
        <f>'Base Table 5'!DS107</f>
        <v>35.011099999999999</v>
      </c>
      <c r="O108" s="152">
        <f>'Base Table 5'!DT107</f>
        <v>1.3561000000000001</v>
      </c>
      <c r="P108" s="152">
        <f>'Base Table 5'!DU107</f>
        <v>5.2178000000000004</v>
      </c>
      <c r="Q108" s="152">
        <f>'Base Table 5'!DV107</f>
        <v>5.4600000000000003E-2</v>
      </c>
      <c r="R108" s="152">
        <f>'Base Table 5'!DW107</f>
        <v>768.14380000000006</v>
      </c>
      <c r="S108" s="153">
        <f t="shared" si="46"/>
        <v>95014.511100000003</v>
      </c>
      <c r="T108" s="152">
        <f ca="1">L108*(1+K108)*(1+H108)*(1/(1+(H108*I108)))*('Income Distribution'!$C$50/(1+EXP(-J108*'Income Distribution'!$C$50/('Income Distribution'!$C$50-1)*('Scenario Parameters'!$C$57)+LN('Income Distribution'!$C$50-1))))</f>
        <v>14023.948390044541</v>
      </c>
      <c r="U108" s="152">
        <f ca="1">M108*(1+K108)*(1+H108)*(1+'Scenario Parameters'!$C$62)</f>
        <v>106479.31774922411</v>
      </c>
      <c r="V108" s="152">
        <f>N108*(1+$K108)*(1+$H108)*(1+'Scenario Parameters'!$C$63)</f>
        <v>34.682893536774046</v>
      </c>
      <c r="W108" s="152">
        <f>O108*(1+$K108)*(1+$H108)*(1+'Scenario Parameters'!$C$63)</f>
        <v>1.3433874378474051</v>
      </c>
      <c r="X108" s="152">
        <f>P108*(1+$K108)*(1+$H108)*(1+'Scenario Parameters'!$C$63)</f>
        <v>5.1688864930316276</v>
      </c>
      <c r="Y108" s="152">
        <f t="shared" si="44"/>
        <v>5.4600000000000003E-2</v>
      </c>
      <c r="Z108" s="152">
        <f t="shared" si="30"/>
        <v>673.27982145316423</v>
      </c>
      <c r="AA108" s="153">
        <f t="shared" ca="1" si="47"/>
        <v>121217.79572818948</v>
      </c>
      <c r="AB108" s="153">
        <f t="shared" ca="1" si="48"/>
        <v>138297.17640624775</v>
      </c>
      <c r="AC108" s="152">
        <f>'Base Table 5'!DY107</f>
        <v>95091.99990000001</v>
      </c>
      <c r="AD108" s="152">
        <f t="array" aca="1" ref="AD108" ca="1">MMULT('Leontief L'!$B105:$DL105,'Projection Engine'!$AA$5:$AA$119)</f>
        <v>121311.77885924319</v>
      </c>
      <c r="AE108" s="152">
        <f t="array" aca="1" ref="AE108" ca="1">MMULT('Leontief L'!$B105:$DL105,$AB$5:$AB$119)</f>
        <v>138401.08245258837</v>
      </c>
      <c r="AF108" s="150">
        <f t="shared" ca="1" si="49"/>
        <v>0.27573065017894494</v>
      </c>
      <c r="AG108" s="150">
        <f t="shared" ca="1" si="50"/>
        <v>0.45544401840462667</v>
      </c>
      <c r="AH108" s="150">
        <f>INDEX('Scenario Parameters'!$C:$C,MATCH($B108,'Scenario Parameters'!$A:$A,0))</f>
        <v>0.5</v>
      </c>
      <c r="AI108" s="150">
        <f t="shared" ca="1" si="51"/>
        <v>-0.27227799079768666</v>
      </c>
      <c r="AJ108" s="150">
        <f>INDEX('Scenario Parameters'!$H:$H,MATCH($B108,'Scenario Parameters'!$A:$A,0))*-E108</f>
        <v>0.23009195501233717</v>
      </c>
      <c r="AK108" s="152">
        <f>INDEX('Base Table 5'!$124:$124,1,$A108+4)</f>
        <v>64157</v>
      </c>
      <c r="AL108" s="152">
        <f t="shared" ca="1" si="52"/>
        <v>57431.100199605309</v>
      </c>
      <c r="AM108" s="152">
        <f>INDEX('Base Table 5'!$125:$125,1,$A108+4)</f>
        <v>5551</v>
      </c>
      <c r="AN108" s="152">
        <f ca="1">(AC108-INDEX('Base Table 5'!$122:$122,1,$A108+4))*(1+AF108)-AL108-AP108-AR108-AS108*(1+AF108)-AU108</f>
        <v>33453.103571909895</v>
      </c>
      <c r="AO108" s="152">
        <f>INDEX('Base Table 5'!$126:$126,1,$A108+4)</f>
        <v>416.03059999999999</v>
      </c>
      <c r="AP108" s="152">
        <f t="shared" ca="1" si="53"/>
        <v>530.74298783233655</v>
      </c>
      <c r="AQ108" s="152">
        <f>INDEX('Base Table 5'!$127:$127,1,$A108+4)</f>
        <v>968</v>
      </c>
      <c r="AR108" s="152">
        <f t="shared" ca="1" si="54"/>
        <v>1234.9072693732187</v>
      </c>
      <c r="AS108" s="152">
        <f>INDEX('Base Table 5'!$128:$128,1,$A108+4)</f>
        <v>0</v>
      </c>
      <c r="AT108" s="152">
        <f>INDEX('Base Table 5'!$129:$129,1,$A108+4)</f>
        <v>3854.8901999999998</v>
      </c>
      <c r="AU108" s="152">
        <f ca="1">AT108*(1+AF108)*(1+H108)*'Scenario Parameters'!$C$67</f>
        <v>2962.2303550924062</v>
      </c>
      <c r="AV108" s="152">
        <f t="shared" si="55"/>
        <v>74946.920799999993</v>
      </c>
      <c r="AW108" s="152">
        <f t="shared" ca="1" si="56"/>
        <v>95612.084383813155</v>
      </c>
      <c r="AX108" s="150">
        <f>E108*'Base Table 5'!ED107</f>
        <v>-0.37161906520682741</v>
      </c>
      <c r="AY108" s="150">
        <f t="array" ref="AY108">MMULT('Price L_T'!B105:DL105,$AX$5:$AX$119)</f>
        <v>-0.43782805519078005</v>
      </c>
      <c r="AZ108" s="150">
        <f t="shared" si="57"/>
        <v>0.87650231825494673</v>
      </c>
      <c r="BA108" s="152">
        <f t="shared" si="58"/>
        <v>41600.018609815786</v>
      </c>
      <c r="BB108" s="152">
        <f ca="1">L108*(1+H108)*(1/(1+(H108*I108)))*(1+'Scenario Parameters'!$C$57*J108)</f>
        <v>14023.948390044541</v>
      </c>
      <c r="BC108" s="152">
        <f t="shared" si="45"/>
        <v>0</v>
      </c>
    </row>
    <row r="109" spans="1:55" x14ac:dyDescent="0.4">
      <c r="A109" s="142">
        <v>105</v>
      </c>
      <c r="B109" s="142">
        <f>INDEX(Industries!$D:$D,MATCH($A109,Industries!$A:$A,0))</f>
        <v>35</v>
      </c>
      <c r="C109" s="162" t="str">
        <f>Industries!N106</f>
        <v>P</v>
      </c>
      <c r="D109" s="142" t="str">
        <f>Industries!C106</f>
        <v>Technical, vocational and tertiary education services (including undergraduate and postgraduate)</v>
      </c>
      <c r="E109" s="143">
        <f>-Industries!K106</f>
        <v>-0.5</v>
      </c>
      <c r="F109" s="143">
        <f>Industries!L106</f>
        <v>0.2744320188346086</v>
      </c>
      <c r="G109" s="144">
        <f>E109*F109*'Base Table 5'!ED108</f>
        <v>-8.4494104437325968E-2</v>
      </c>
      <c r="H109" s="144">
        <f t="array" ref="H109">MMULT('Price L_T'!B106:DL106,$G$5:$G$119)</f>
        <v>-0.11710798419560775</v>
      </c>
      <c r="I109" s="144">
        <f>INDEX('Scenario Parameters'!$J:$J,MATCH($B109,'Scenario Parameters'!$A:$A,0))</f>
        <v>0.2</v>
      </c>
      <c r="J109" s="144">
        <f>INDEX('Scenario Parameters'!$K:$K,MATCH($B109,'Scenario Parameters'!$A:$A,0))</f>
        <v>0</v>
      </c>
      <c r="K109" s="143">
        <f>INDEX('Scenario Parameters'!$L:$L,MATCH($B109,'Scenario Parameters'!$A:$A,0))</f>
        <v>-0.5</v>
      </c>
      <c r="L109" s="146">
        <f>'Base Table 5'!DQ108</f>
        <v>22632.852200000001</v>
      </c>
      <c r="M109" s="146">
        <f>'Base Table 5'!DR108</f>
        <v>21931.061000000002</v>
      </c>
      <c r="N109" s="146">
        <f>'Base Table 5'!DS108</f>
        <v>1311.5820000000001</v>
      </c>
      <c r="O109" s="146">
        <f>'Base Table 5'!DT108</f>
        <v>12.494300000000001</v>
      </c>
      <c r="P109" s="146">
        <f>'Base Table 5'!DU108</f>
        <v>335.32490000000001</v>
      </c>
      <c r="Q109" s="146">
        <f>'Base Table 5'!DV108</f>
        <v>1.26E-2</v>
      </c>
      <c r="R109" s="146">
        <f>'Base Table 5'!DW108</f>
        <v>18723.789400000001</v>
      </c>
      <c r="S109" s="147">
        <f t="shared" si="46"/>
        <v>64947.116400000006</v>
      </c>
      <c r="T109" s="146">
        <f ca="1">L109*(1+K109)*(1+H109)*(1/(1+(H109*I109)))*('Income Distribution'!$C$50/(1+EXP(-J109*'Income Distribution'!$C$50/('Income Distribution'!$C$50-1)*('Scenario Parameters'!$C$57)+LN('Income Distribution'!$C$50-1))))</f>
        <v>10230.804018184417</v>
      </c>
      <c r="U109" s="146">
        <f ca="1">M109*(1+K109)*(1+H109)*(1+'Scenario Parameters'!$C$62)</f>
        <v>15038.892575179678</v>
      </c>
      <c r="V109" s="146">
        <f>N109*(1+$K109)*(1+$H109)*(1+'Scenario Parameters'!$C$63)</f>
        <v>654.37927971592023</v>
      </c>
      <c r="W109" s="146">
        <f>O109*(1+$K109)*(1+$H109)*(1+'Scenario Parameters'!$C$63)</f>
        <v>6.2337017697365642</v>
      </c>
      <c r="X109" s="146">
        <f>P109*(1+$K109)*(1+$H109)*(1+'Scenario Parameters'!$C$63)</f>
        <v>167.30152329996366</v>
      </c>
      <c r="Y109" s="146">
        <f t="shared" si="44"/>
        <v>1.26E-2</v>
      </c>
      <c r="Z109" s="146">
        <f t="shared" si="30"/>
        <v>8463.777262202897</v>
      </c>
      <c r="AA109" s="147">
        <f t="shared" ca="1" si="47"/>
        <v>34561.400960352606</v>
      </c>
      <c r="AB109" s="147">
        <f t="shared" ca="1" si="48"/>
        <v>39145.671658231193</v>
      </c>
      <c r="AC109" s="146">
        <f>'Base Table 5'!DY108</f>
        <v>69073.9997</v>
      </c>
      <c r="AD109" s="146">
        <f t="array" aca="1" ref="AD109" ca="1">MMULT('Leontief L'!$B106:$DL106,'Projection Engine'!$AA$5:$AA$119)</f>
        <v>39092.05715089602</v>
      </c>
      <c r="AE109" s="146">
        <f t="array" aca="1" ref="AE109" ca="1">MMULT('Leontief L'!$B106:$DL106,$AB$5:$AB$119)</f>
        <v>44169.242564387365</v>
      </c>
      <c r="AF109" s="143">
        <f t="shared" ca="1" si="49"/>
        <v>-0.43405539970641049</v>
      </c>
      <c r="AG109" s="143">
        <f t="shared" ca="1" si="50"/>
        <v>-0.36055183200304286</v>
      </c>
      <c r="AH109" s="143">
        <f>INDEX('Scenario Parameters'!$C:$C,MATCH($B109,'Scenario Parameters'!$A:$A,0))</f>
        <v>0.5</v>
      </c>
      <c r="AI109" s="143">
        <f t="shared" ca="1" si="51"/>
        <v>-0.68027591600152149</v>
      </c>
      <c r="AJ109" s="143">
        <f>INDEX('Scenario Parameters'!$H:$H,MATCH($B109,'Scenario Parameters'!$A:$A,0))*-E109</f>
        <v>0.2255679811653914</v>
      </c>
      <c r="AK109" s="146">
        <f>INDEX('Base Table 5'!$124:$124,1,$A109+4)</f>
        <v>38324</v>
      </c>
      <c r="AL109" s="146">
        <f t="shared" ca="1" si="52"/>
        <v>15017.014132377373</v>
      </c>
      <c r="AM109" s="146">
        <f>INDEX('Base Table 5'!$125:$125,1,$A109+4)</f>
        <v>4151</v>
      </c>
      <c r="AN109" s="146">
        <f ca="1">(AC109-INDEX('Base Table 5'!$122:$122,1,$A109+4))*(1+AF109)-AL109-AP109-AR109-AS109*(1+AF109)-AU109</f>
        <v>10036.29602207734</v>
      </c>
      <c r="AO109" s="146">
        <f>INDEX('Base Table 5'!$126:$126,1,$A109+4)</f>
        <v>784.07899999999995</v>
      </c>
      <c r="AP109" s="146">
        <f t="shared" ca="1" si="53"/>
        <v>443.74527625359735</v>
      </c>
      <c r="AQ109" s="146">
        <f>INDEX('Base Table 5'!$127:$127,1,$A109+4)</f>
        <v>59</v>
      </c>
      <c r="AR109" s="146">
        <f t="shared" ca="1" si="54"/>
        <v>33.390731417321781</v>
      </c>
      <c r="AS109" s="146">
        <f>INDEX('Base Table 5'!$128:$128,1,$A109+4)</f>
        <v>0</v>
      </c>
      <c r="AT109" s="146">
        <f>INDEX('Base Table 5'!$129:$129,1,$A109+4)</f>
        <v>4559.6552000000001</v>
      </c>
      <c r="AU109" s="146">
        <f ca="1">AT109*(1+AF109)*(1+H109)*'Scenario Parameters'!$C$67</f>
        <v>1565.6989826564338</v>
      </c>
      <c r="AV109" s="146">
        <f t="shared" si="55"/>
        <v>47877.734199999999</v>
      </c>
      <c r="AW109" s="146">
        <f t="shared" ca="1" si="56"/>
        <v>27096.145144782069</v>
      </c>
      <c r="AX109" s="143">
        <f>E109*'Base Table 5'!ED108</f>
        <v>-0.30788719478191739</v>
      </c>
      <c r="AY109" s="143">
        <f t="array" ref="AY109">MMULT('Price L_T'!B106:DL106,$AX$5:$AX$119)</f>
        <v>-0.40188816401967975</v>
      </c>
      <c r="AZ109" s="143">
        <f t="shared" si="57"/>
        <v>0.88289201580439225</v>
      </c>
      <c r="BA109" s="146">
        <f t="shared" si="58"/>
        <v>26101.477368368436</v>
      </c>
      <c r="BB109" s="146">
        <f ca="1">L109*(1+H109)*(1/(1+(H109*I109)))*(1+'Scenario Parameters'!$C$57*J109)</f>
        <v>20461.608036368834</v>
      </c>
      <c r="BC109" s="146">
        <f t="shared" si="45"/>
        <v>239.62176705397985</v>
      </c>
    </row>
    <row r="110" spans="1:55" x14ac:dyDescent="0.4">
      <c r="A110" s="149">
        <v>106</v>
      </c>
      <c r="B110" s="149">
        <f>INDEX(Industries!$D:$D,MATCH($A110,Industries!$A:$A,0))</f>
        <v>7</v>
      </c>
      <c r="C110" s="163" t="str">
        <f>Industries!N107</f>
        <v>P</v>
      </c>
      <c r="D110" s="149" t="str">
        <f>Industries!C107</f>
        <v>Arts, sports, adult and other education services (including community education)</v>
      </c>
      <c r="E110" s="150">
        <f>-Industries!K107</f>
        <v>-0.05</v>
      </c>
      <c r="F110" s="150">
        <f>Industries!L107</f>
        <v>0.35570323827936201</v>
      </c>
      <c r="G110" s="151">
        <f>E110*F110*'Base Table 5'!ED109</f>
        <v>-1.2115089512800371E-2</v>
      </c>
      <c r="H110" s="151">
        <f t="array" ref="H110">MMULT('Price L_T'!B107:DL107,$G$5:$G$119)</f>
        <v>-4.0054046180440353E-2</v>
      </c>
      <c r="I110" s="151">
        <f>INDEX('Scenario Parameters'!$J:$J,MATCH($B110,'Scenario Parameters'!$A:$A,0))</f>
        <v>0.6</v>
      </c>
      <c r="J110" s="151">
        <f>INDEX('Scenario Parameters'!$K:$K,MATCH($B110,'Scenario Parameters'!$A:$A,0))</f>
        <v>1.7475227042483994</v>
      </c>
      <c r="K110" s="150">
        <f>INDEX('Scenario Parameters'!$L:$L,MATCH($B110,'Scenario Parameters'!$A:$A,0))</f>
        <v>0</v>
      </c>
      <c r="L110" s="152">
        <f>'Base Table 5'!DQ109</f>
        <v>9991.4323000000004</v>
      </c>
      <c r="M110" s="152">
        <f>'Base Table 5'!DR109</f>
        <v>2226.4526000000001</v>
      </c>
      <c r="N110" s="152">
        <f>'Base Table 5'!DS109</f>
        <v>102.702</v>
      </c>
      <c r="O110" s="152">
        <f>'Base Table 5'!DT109</f>
        <v>1.2883</v>
      </c>
      <c r="P110" s="152">
        <f>'Base Table 5'!DU109</f>
        <v>25.123699999999999</v>
      </c>
      <c r="Q110" s="152">
        <f>'Base Table 5'!DV109</f>
        <v>1.6799999999999999E-2</v>
      </c>
      <c r="R110" s="152">
        <f>'Base Table 5'!DW109</f>
        <v>1533.6197999999999</v>
      </c>
      <c r="S110" s="153">
        <f t="shared" si="46"/>
        <v>13880.6355</v>
      </c>
      <c r="T110" s="152">
        <f ca="1">L110*(1+K110)*(1+H110)*(1/(1+(H110*I110)))*('Income Distribution'!$C$50/(1+EXP(-J110*'Income Distribution'!$C$50/('Income Distribution'!$C$50-1)*('Scenario Parameters'!$C$57)+LN('Income Distribution'!$C$50-1))))</f>
        <v>16788.962068687768</v>
      </c>
      <c r="U110" s="152">
        <f ca="1">M110*(1+K110)*(1+H110)*(1+'Scenario Parameters'!$C$62)</f>
        <v>3320.0059082403159</v>
      </c>
      <c r="V110" s="152">
        <f>N110*(1+$K110)*(1+$H110)*(1+'Scenario Parameters'!$C$63)</f>
        <v>111.42488158920287</v>
      </c>
      <c r="W110" s="152">
        <f>O110*(1+$K110)*(1+$H110)*(1+'Scenario Parameters'!$C$63)</f>
        <v>1.397720345770969</v>
      </c>
      <c r="X110" s="152">
        <f>P110*(1+$K110)*(1+$H110)*(1+'Scenario Parameters'!$C$63)</f>
        <v>27.257553870252348</v>
      </c>
      <c r="Y110" s="152">
        <f t="shared" si="44"/>
        <v>1.6799999999999999E-2</v>
      </c>
      <c r="Z110" s="152">
        <f t="shared" si="30"/>
        <v>1508.4436855320998</v>
      </c>
      <c r="AA110" s="153">
        <f t="shared" ca="1" si="47"/>
        <v>21757.508618265412</v>
      </c>
      <c r="AB110" s="153">
        <f t="shared" ca="1" si="48"/>
        <v>22665.347493464364</v>
      </c>
      <c r="AC110" s="152">
        <f>'Base Table 5'!DY109</f>
        <v>15215.999400000001</v>
      </c>
      <c r="AD110" s="152">
        <f t="array" aca="1" ref="AD110" ca="1">MMULT('Leontief L'!$B107:$DL107,'Projection Engine'!$AA$5:$AA$119)</f>
        <v>23358.842111825787</v>
      </c>
      <c r="AE110" s="152">
        <f t="array" aca="1" ref="AE110" ca="1">MMULT('Leontief L'!$B107:$DL107,$AB$5:$AB$119)</f>
        <v>24401.872995858048</v>
      </c>
      <c r="AF110" s="150">
        <f t="shared" ca="1" si="49"/>
        <v>0.53515004159541335</v>
      </c>
      <c r="AG110" s="150">
        <f t="shared" ca="1" si="50"/>
        <v>0.60369834109339182</v>
      </c>
      <c r="AH110" s="150">
        <f>INDEX('Scenario Parameters'!$C:$C,MATCH($B110,'Scenario Parameters'!$A:$A,0))</f>
        <v>0.05</v>
      </c>
      <c r="AI110" s="150">
        <f t="shared" ca="1" si="51"/>
        <v>0.52351342403872225</v>
      </c>
      <c r="AJ110" s="150">
        <f>INDEX('Scenario Parameters'!$H:$H,MATCH($B110,'Scenario Parameters'!$A:$A,0))*-E110</f>
        <v>1.6693497357254523E-2</v>
      </c>
      <c r="AK110" s="152">
        <f>INDEX('Base Table 5'!$124:$124,1,$A110+4)</f>
        <v>5971</v>
      </c>
      <c r="AL110" s="152">
        <f t="shared" ca="1" si="52"/>
        <v>9248.7577085905832</v>
      </c>
      <c r="AM110" s="152">
        <f>INDEX('Base Table 5'!$125:$125,1,$A110+4)</f>
        <v>4374</v>
      </c>
      <c r="AN110" s="152">
        <f ca="1">(AC110-INDEX('Base Table 5'!$122:$122,1,$A110+4))*(1+AF110)-AL110-AP110-AR110-AS110*(1+AF110)-AU110</f>
        <v>6986.2514250406866</v>
      </c>
      <c r="AO110" s="152">
        <f>INDEX('Base Table 5'!$126:$126,1,$A110+4)</f>
        <v>64.073400000000007</v>
      </c>
      <c r="AP110" s="152">
        <f t="shared" ca="1" si="53"/>
        <v>98.362282675159562</v>
      </c>
      <c r="AQ110" s="152">
        <f>INDEX('Base Table 5'!$127:$127,1,$A110+4)</f>
        <v>20</v>
      </c>
      <c r="AR110" s="152">
        <f t="shared" ca="1" si="54"/>
        <v>30.703000831908266</v>
      </c>
      <c r="AS110" s="152">
        <f>INDEX('Base Table 5'!$128:$128,1,$A110+4)</f>
        <v>0</v>
      </c>
      <c r="AT110" s="152">
        <f>INDEX('Base Table 5'!$129:$129,1,$A110+4)</f>
        <v>677.38779999999997</v>
      </c>
      <c r="AU110" s="152">
        <f ca="1">AT110*(1+AF110)*(1+H110)*'Scenario Parameters'!$C$67</f>
        <v>686.00888141431165</v>
      </c>
      <c r="AV110" s="152">
        <f t="shared" si="55"/>
        <v>11106.4612</v>
      </c>
      <c r="AW110" s="152">
        <f t="shared" ca="1" si="56"/>
        <v>17050.08329855265</v>
      </c>
      <c r="AX110" s="150">
        <f>E110*'Base Table 5'!ED109</f>
        <v>-3.4059542362910478E-2</v>
      </c>
      <c r="AY110" s="150">
        <f t="array" ref="AY110">MMULT('Price L_T'!B107:DL107,$AX$5:$AX$119)</f>
        <v>-0.11280697531821315</v>
      </c>
      <c r="AZ110" s="150">
        <f t="shared" si="57"/>
        <v>0.95994595381955961</v>
      </c>
      <c r="BA110" s="152">
        <f t="shared" si="58"/>
        <v>1565.8325062496133</v>
      </c>
      <c r="BB110" s="152">
        <f ca="1">L110*(1+H110)*(1/(1+(H110*I110)))*(1+'Scenario Parameters'!$C$57*J110)</f>
        <v>18514.120091268371</v>
      </c>
      <c r="BC110" s="152">
        <f t="shared" si="45"/>
        <v>236.17655805043609</v>
      </c>
    </row>
    <row r="111" spans="1:55" x14ac:dyDescent="0.4">
      <c r="A111" s="142">
        <v>107</v>
      </c>
      <c r="B111" s="142">
        <f>INDEX(Industries!$D:$D,MATCH($A111,Industries!$A:$A,0))</f>
        <v>36</v>
      </c>
      <c r="C111" s="162" t="str">
        <f>Industries!N108</f>
        <v>Q</v>
      </c>
      <c r="D111" s="142" t="str">
        <f>Industries!C108</f>
        <v>Health care services</v>
      </c>
      <c r="E111" s="143">
        <f>-Industries!K108</f>
        <v>-0.5</v>
      </c>
      <c r="F111" s="143">
        <f>Industries!L108</f>
        <v>0.29385278901239253</v>
      </c>
      <c r="G111" s="144">
        <f>E111*F111*'Base Table 5'!ED110</f>
        <v>-9.8125479697912021E-2</v>
      </c>
      <c r="H111" s="144">
        <f t="array" ref="H111">MMULT('Price L_T'!B108:DL108,$G$5:$G$119)</f>
        <v>-0.13055980986778934</v>
      </c>
      <c r="I111" s="144">
        <f>INDEX('Scenario Parameters'!$J:$J,MATCH($B111,'Scenario Parameters'!$A:$A,0))</f>
        <v>0.2</v>
      </c>
      <c r="J111" s="144">
        <f>INDEX('Scenario Parameters'!$K:$K,MATCH($B111,'Scenario Parameters'!$A:$A,0))</f>
        <v>0.69571621806967299</v>
      </c>
      <c r="K111" s="143">
        <f>INDEX('Scenario Parameters'!$L:$L,MATCH($B111,'Scenario Parameters'!$A:$A,0))</f>
        <v>-0.5</v>
      </c>
      <c r="L111" s="146">
        <f>'Base Table 5'!DQ110</f>
        <v>59859.7166</v>
      </c>
      <c r="M111" s="146">
        <f>'Base Table 5'!DR110</f>
        <v>97480.278600000005</v>
      </c>
      <c r="N111" s="146">
        <f>'Base Table 5'!DS110</f>
        <v>423.82769999999999</v>
      </c>
      <c r="O111" s="146">
        <f>'Base Table 5'!DT110</f>
        <v>4.9394</v>
      </c>
      <c r="P111" s="146">
        <f>'Base Table 5'!DU110</f>
        <v>104.904</v>
      </c>
      <c r="Q111" s="146">
        <f>'Base Table 5'!DV110</f>
        <v>0</v>
      </c>
      <c r="R111" s="146">
        <f>'Base Table 5'!DW110</f>
        <v>535.28809999999999</v>
      </c>
      <c r="S111" s="147">
        <f t="shared" si="46"/>
        <v>158408.95440000002</v>
      </c>
      <c r="T111" s="146">
        <f ca="1">L111*(1+K111)*(1+H111)*(1/(1+(H111*I111)))*('Income Distribution'!$C$50/(1+EXP(-J111*'Income Distribution'!$C$50/('Income Distribution'!$C$50-1)*('Scenario Parameters'!$C$57)+LN('Income Distribution'!$C$50-1))))</f>
        <v>35752.975504709495</v>
      </c>
      <c r="U111" s="146">
        <f ca="1">M111*(1+K111)*(1+H111)*(1+'Scenario Parameters'!$C$62)</f>
        <v>65827.156920788926</v>
      </c>
      <c r="V111" s="146">
        <f>N111*(1+$K111)*(1+$H111)*(1+'Scenario Parameters'!$C$63)</f>
        <v>208.23587455986703</v>
      </c>
      <c r="W111" s="146">
        <f>O111*(1+$K111)*(1+$H111)*(1+'Scenario Parameters'!$C$63)</f>
        <v>2.4268359024221571</v>
      </c>
      <c r="X111" s="146">
        <f>P111*(1+$K111)*(1+$H111)*(1+'Scenario Parameters'!$C$63)</f>
        <v>51.541643419786595</v>
      </c>
      <c r="Y111" s="146">
        <f t="shared" si="44"/>
        <v>0</v>
      </c>
      <c r="Z111" s="146">
        <f t="shared" si="30"/>
        <v>238.93967749241094</v>
      </c>
      <c r="AA111" s="147">
        <f t="shared" ca="1" si="47"/>
        <v>102081.2764568729</v>
      </c>
      <c r="AB111" s="147">
        <f t="shared" ca="1" si="48"/>
        <v>117410.34934369667</v>
      </c>
      <c r="AC111" s="146">
        <f>'Base Table 5'!DY110</f>
        <v>164982.0001</v>
      </c>
      <c r="AD111" s="146">
        <f t="array" aca="1" ref="AD111" ca="1">MMULT('Leontief L'!$B108:$DL108,'Projection Engine'!$AA$5:$AA$119)</f>
        <v>107958.69832414776</v>
      </c>
      <c r="AE111" s="146">
        <f t="array" aca="1" ref="AE111" ca="1">MMULT('Leontief L'!$B108:$DL108,$AB$5:$AB$119)</f>
        <v>124029.01264353479</v>
      </c>
      <c r="AF111" s="143">
        <f t="shared" ca="1" si="49"/>
        <v>-0.34563347359887076</v>
      </c>
      <c r="AG111" s="143">
        <f t="shared" ca="1" si="50"/>
        <v>-0.24822700313756962</v>
      </c>
      <c r="AH111" s="143">
        <f>INDEX('Scenario Parameters'!$C:$C,MATCH($B111,'Scenario Parameters'!$A:$A,0))</f>
        <v>0.5</v>
      </c>
      <c r="AI111" s="143">
        <f t="shared" ca="1" si="51"/>
        <v>-0.62411350156878487</v>
      </c>
      <c r="AJ111" s="143">
        <f>INDEX('Scenario Parameters'!$H:$H,MATCH($B111,'Scenario Parameters'!$A:$A,0))*-E111</f>
        <v>0.20614721098760747</v>
      </c>
      <c r="AK111" s="146">
        <f>INDEX('Base Table 5'!$124:$124,1,$A111+4)</f>
        <v>89096</v>
      </c>
      <c r="AL111" s="146">
        <f t="shared" ca="1" si="52"/>
        <v>40393.85015139915</v>
      </c>
      <c r="AM111" s="146">
        <f>INDEX('Base Table 5'!$125:$125,1,$A111+4)</f>
        <v>18953</v>
      </c>
      <c r="AN111" s="146">
        <f ca="1">(AC111-INDEX('Base Table 5'!$122:$122,1,$A111+4))*(1+AF111)-AL111-AP111-AR111-AS111*(1+AF111)-AU111</f>
        <v>32547.035202778443</v>
      </c>
      <c r="AO111" s="146">
        <f>INDEX('Base Table 5'!$126:$126,1,$A111+4)</f>
        <v>173.69210000000001</v>
      </c>
      <c r="AP111" s="146">
        <f t="shared" ca="1" si="53"/>
        <v>113.65829614031759</v>
      </c>
      <c r="AQ111" s="146">
        <f>INDEX('Base Table 5'!$127:$127,1,$A111+4)</f>
        <v>2135</v>
      </c>
      <c r="AR111" s="146">
        <f t="shared" ca="1" si="54"/>
        <v>1397.072533866411</v>
      </c>
      <c r="AS111" s="146">
        <f>INDEX('Base Table 5'!$128:$128,1,$A111+4)</f>
        <v>0</v>
      </c>
      <c r="AT111" s="146">
        <f>INDEX('Base Table 5'!$129:$129,1,$A111+4)</f>
        <v>8494.1470000000008</v>
      </c>
      <c r="AU111" s="146">
        <f ca="1">AT111*(1+AF111)*(1+H111)*'Scenario Parameters'!$C$67</f>
        <v>3321.0492512513752</v>
      </c>
      <c r="AV111" s="146">
        <f t="shared" si="55"/>
        <v>118851.8391</v>
      </c>
      <c r="AW111" s="146">
        <f t="shared" ca="1" si="56"/>
        <v>77772.665435435687</v>
      </c>
      <c r="AX111" s="143">
        <f>E111*'Base Table 5'!ED110</f>
        <v>-0.33392733833733945</v>
      </c>
      <c r="AY111" s="143">
        <f t="array" ref="AY111">MMULT('Price L_T'!B108:DL108,$AX$5:$AX$119)</f>
        <v>-0.42726028163186769</v>
      </c>
      <c r="AZ111" s="143">
        <f t="shared" si="57"/>
        <v>0.86944019013221063</v>
      </c>
      <c r="BA111" s="146">
        <f t="shared" si="58"/>
        <v>67681.854469953687</v>
      </c>
      <c r="BB111" s="146">
        <f ca="1">L111*(1+H111)*(1/(1+(H111*I111)))*(1+'Scenario Parameters'!$C$57*J111)</f>
        <v>72245.616671583281</v>
      </c>
      <c r="BC111" s="146">
        <f t="shared" si="45"/>
        <v>697.70983596778876</v>
      </c>
    </row>
    <row r="112" spans="1:55" x14ac:dyDescent="0.4">
      <c r="A112" s="149">
        <v>108</v>
      </c>
      <c r="B112" s="149">
        <f>INDEX(Industries!$D:$D,MATCH($A112,Industries!$A:$A,0))</f>
        <v>37</v>
      </c>
      <c r="C112" s="163" t="str">
        <f>Industries!N109</f>
        <v>Q</v>
      </c>
      <c r="D112" s="149" t="str">
        <f>Industries!C109</f>
        <v>Residential care and social assistance services</v>
      </c>
      <c r="E112" s="150">
        <f>-Industries!K109</f>
        <v>-0.25</v>
      </c>
      <c r="F112" s="150">
        <f>Industries!L109</f>
        <v>0.27656108326773809</v>
      </c>
      <c r="G112" s="151">
        <f>E112*F112*'Base Table 5'!ED111</f>
        <v>-4.9499095398907525E-2</v>
      </c>
      <c r="H112" s="151">
        <f t="array" ref="H112">MMULT('Price L_T'!B109:DL109,$G$5:$G$119)</f>
        <v>-7.5149506034843633E-2</v>
      </c>
      <c r="I112" s="151">
        <f>INDEX('Scenario Parameters'!$J:$J,MATCH($B112,'Scenario Parameters'!$A:$A,0))</f>
        <v>0.2</v>
      </c>
      <c r="J112" s="151">
        <f>INDEX('Scenario Parameters'!$K:$K,MATCH($B112,'Scenario Parameters'!$A:$A,0))</f>
        <v>1.0663236591514949</v>
      </c>
      <c r="K112" s="150">
        <f>INDEX('Scenario Parameters'!$L:$L,MATCH($B112,'Scenario Parameters'!$A:$A,0))</f>
        <v>-0.5</v>
      </c>
      <c r="L112" s="152">
        <f>'Base Table 5'!DQ111</f>
        <v>26036.732400000001</v>
      </c>
      <c r="M112" s="152">
        <f>'Base Table 5'!DR111</f>
        <v>113340.2447</v>
      </c>
      <c r="N112" s="152">
        <f>'Base Table 5'!DS111</f>
        <v>257.02859999999998</v>
      </c>
      <c r="O112" s="152">
        <f>'Base Table 5'!DT111</f>
        <v>4.7916999999999996</v>
      </c>
      <c r="P112" s="152">
        <f>'Base Table 5'!DU111</f>
        <v>56.766300000000001</v>
      </c>
      <c r="Q112" s="152">
        <f>'Base Table 5'!DV111</f>
        <v>0</v>
      </c>
      <c r="R112" s="152">
        <f>'Base Table 5'!DW111</f>
        <v>171.53739999999999</v>
      </c>
      <c r="S112" s="153">
        <f t="shared" si="46"/>
        <v>139867.10109999997</v>
      </c>
      <c r="T112" s="152">
        <f ca="1">L112*(1+K112)*(1+H112)*(1/(1+(H112*I112)))*('Income Distribution'!$C$50/(1+EXP(-J112*'Income Distribution'!$C$50/('Income Distribution'!$C$50-1)*('Scenario Parameters'!$C$57)+LN('Income Distribution'!$C$50-1))))</f>
        <v>18244.050639901841</v>
      </c>
      <c r="U112" s="152">
        <f ca="1">M112*(1+K112)*(1+H112)*(1+'Scenario Parameters'!$C$62)</f>
        <v>81414.97683479129</v>
      </c>
      <c r="V112" s="152">
        <f>N112*(1+$K112)*(1+$H112)*(1+'Scenario Parameters'!$C$63)</f>
        <v>134.33200151066009</v>
      </c>
      <c r="W112" s="152">
        <f>O112*(1+$K112)*(1+$H112)*(1+'Scenario Parameters'!$C$63)</f>
        <v>2.5043075036732487</v>
      </c>
      <c r="X112" s="152">
        <f>P112*(1+$K112)*(1+$H112)*(1+'Scenario Parameters'!$C$63)</f>
        <v>29.66802409286198</v>
      </c>
      <c r="Y112" s="152">
        <f t="shared" si="44"/>
        <v>0</v>
      </c>
      <c r="Z112" s="152">
        <f t="shared" si="30"/>
        <v>80.533637172286632</v>
      </c>
      <c r="AA112" s="153">
        <f t="shared" ca="1" si="47"/>
        <v>99906.065444972613</v>
      </c>
      <c r="AB112" s="153">
        <f t="shared" ca="1" si="48"/>
        <v>108024.01695936875</v>
      </c>
      <c r="AC112" s="152">
        <f>'Base Table 5'!DY111</f>
        <v>141891.00039999996</v>
      </c>
      <c r="AD112" s="152">
        <f t="array" aca="1" ref="AD112" ca="1">MMULT('Leontief L'!$B109:$DL109,'Projection Engine'!$AA$5:$AA$119)</f>
        <v>101328.18389088934</v>
      </c>
      <c r="AE112" s="152">
        <f t="array" aca="1" ref="AE112" ca="1">MMULT('Leontief L'!$B109:$DL109,$AB$5:$AB$119)</f>
        <v>109644.29450446337</v>
      </c>
      <c r="AF112" s="150">
        <f t="shared" ca="1" si="49"/>
        <v>-0.2858730743652621</v>
      </c>
      <c r="AG112" s="150">
        <f t="shared" ca="1" si="50"/>
        <v>-0.22726392656779526</v>
      </c>
      <c r="AH112" s="150">
        <f>INDEX('Scenario Parameters'!$C:$C,MATCH($B112,'Scenario Parameters'!$A:$A,0))</f>
        <v>0.25</v>
      </c>
      <c r="AI112" s="150">
        <f t="shared" ca="1" si="51"/>
        <v>-0.42044794492584647</v>
      </c>
      <c r="AJ112" s="150">
        <f>INDEX('Scenario Parameters'!$H:$H,MATCH($B112,'Scenario Parameters'!$A:$A,0))*-E112</f>
        <v>0.11171945836613094</v>
      </c>
      <c r="AK112" s="152">
        <f>INDEX('Base Table 5'!$124:$124,1,$A112+4)</f>
        <v>89700</v>
      </c>
      <c r="AL112" s="152">
        <f t="shared" ca="1" si="52"/>
        <v>57793.646919552848</v>
      </c>
      <c r="AM112" s="152">
        <f>INDEX('Base Table 5'!$125:$125,1,$A112+4)</f>
        <v>10663</v>
      </c>
      <c r="AN112" s="152">
        <f ca="1">(AC112-INDEX('Base Table 5'!$122:$122,1,$A112+4))*(1+AF112)-AL112-AP112-AR112-AS112*(1+AF112)-AU112</f>
        <v>15577.682378500869</v>
      </c>
      <c r="AO112" s="152">
        <f>INDEX('Base Table 5'!$126:$126,1,$A112+4)</f>
        <v>169.88470000000001</v>
      </c>
      <c r="AP112" s="152">
        <f t="shared" ca="1" si="53"/>
        <v>121.31923852337977</v>
      </c>
      <c r="AQ112" s="152">
        <f>INDEX('Base Table 5'!$127:$127,1,$A112+4)</f>
        <v>1220</v>
      </c>
      <c r="AR112" s="152">
        <f t="shared" ca="1" si="54"/>
        <v>871.23484927438028</v>
      </c>
      <c r="AS112" s="152">
        <f>INDEX('Base Table 5'!$128:$128,1,$A112+4)</f>
        <v>0</v>
      </c>
      <c r="AT112" s="152">
        <f>INDEX('Base Table 5'!$129:$129,1,$A112+4)</f>
        <v>6530.0006999999996</v>
      </c>
      <c r="AU112" s="152">
        <f ca="1">AT112*(1+AF112)*(1+H112)*'Scenario Parameters'!$C$67</f>
        <v>2963.8411635977991</v>
      </c>
      <c r="AV112" s="152">
        <f t="shared" si="55"/>
        <v>108282.8854</v>
      </c>
      <c r="AW112" s="152">
        <f t="shared" ca="1" si="56"/>
        <v>77327.724549449282</v>
      </c>
      <c r="AX112" s="150">
        <f>E112*'Base Table 5'!ED111</f>
        <v>-0.17898069682851067</v>
      </c>
      <c r="AY112" s="150">
        <f t="array" ref="AY112">MMULT('Price L_T'!B109:DL109,$AX$5:$AX$119)</f>
        <v>-0.25323359189337802</v>
      </c>
      <c r="AZ112" s="150">
        <f t="shared" si="57"/>
        <v>0.92485049396515639</v>
      </c>
      <c r="BA112" s="152">
        <f t="shared" si="58"/>
        <v>35419.048399267238</v>
      </c>
      <c r="BB112" s="152">
        <f ca="1">L112*(1+H112)*(1/(1+(H112*I112)))*(1+'Scenario Parameters'!$C$57*J112)</f>
        <v>37633.656816984323</v>
      </c>
      <c r="BC112" s="152">
        <f t="shared" si="45"/>
        <v>183.72197103457313</v>
      </c>
    </row>
    <row r="113" spans="1:61" x14ac:dyDescent="0.4">
      <c r="A113" s="142">
        <v>109</v>
      </c>
      <c r="B113" s="142">
        <f>INDEX(Industries!$D:$D,MATCH($A113,Industries!$A:$A,0))</f>
        <v>7</v>
      </c>
      <c r="C113" s="162" t="str">
        <f>Industries!N110</f>
        <v>R</v>
      </c>
      <c r="D113" s="142" t="str">
        <f>Industries!C110</f>
        <v>Heritage, creative and performing arts</v>
      </c>
      <c r="E113" s="143">
        <f>-Industries!K110</f>
        <v>-0.05</v>
      </c>
      <c r="F113" s="143">
        <f>Industries!L110</f>
        <v>0.37819534528805798</v>
      </c>
      <c r="G113" s="144">
        <f>E113*F113*'Base Table 5'!ED112</f>
        <v>-8.2023238860162578E-3</v>
      </c>
      <c r="H113" s="144">
        <f t="array" ref="H113">MMULT('Price L_T'!B110:DL110,$G$5:$G$119)</f>
        <v>-5.2590616714651275E-2</v>
      </c>
      <c r="I113" s="144">
        <f>INDEX('Scenario Parameters'!$J:$J,MATCH($B113,'Scenario Parameters'!$A:$A,0))</f>
        <v>0.6</v>
      </c>
      <c r="J113" s="144">
        <f>INDEX('Scenario Parameters'!$K:$K,MATCH($B113,'Scenario Parameters'!$A:$A,0))</f>
        <v>1.7475227042483994</v>
      </c>
      <c r="K113" s="143">
        <f>INDEX('Scenario Parameters'!$L:$L,MATCH($B113,'Scenario Parameters'!$A:$A,0))</f>
        <v>0</v>
      </c>
      <c r="L113" s="146">
        <f>'Base Table 5'!DQ112</f>
        <v>1935.933</v>
      </c>
      <c r="M113" s="146">
        <f>'Base Table 5'!DR112</f>
        <v>4526.0694000000003</v>
      </c>
      <c r="N113" s="146">
        <f>'Base Table 5'!DS112</f>
        <v>457.30860000000001</v>
      </c>
      <c r="O113" s="146">
        <f>'Base Table 5'!DT112</f>
        <v>1.2062999999999999</v>
      </c>
      <c r="P113" s="146">
        <f>'Base Table 5'!DU112</f>
        <v>9.3724000000000007</v>
      </c>
      <c r="Q113" s="146">
        <f>'Base Table 5'!DV112</f>
        <v>3.3599999999999998E-2</v>
      </c>
      <c r="R113" s="146">
        <f>'Base Table 5'!DW112</f>
        <v>721.1703</v>
      </c>
      <c r="S113" s="147">
        <f t="shared" si="46"/>
        <v>7651.0936000000002</v>
      </c>
      <c r="T113" s="146">
        <f ca="1">L113*(1+K113)*(1+H113)*(1/(1+(H113*I113)))*('Income Distribution'!$C$50/(1+EXP(-J113*'Income Distribution'!$C$50/('Income Distribution'!$C$50-1)*('Scenario Parameters'!$C$57)+LN('Income Distribution'!$C$50-1))))</f>
        <v>3235.4706479542483</v>
      </c>
      <c r="U113" s="146">
        <f ca="1">M113*(1+K113)*(1+H113)*(1+'Scenario Parameters'!$C$62)</f>
        <v>6660.9705130875809</v>
      </c>
      <c r="V113" s="146">
        <f>N113*(1+$K113)*(1+$H113)*(1+'Scenario Parameters'!$C$63)</f>
        <v>489.6700571936853</v>
      </c>
      <c r="W113" s="146">
        <f>O113*(1+$K113)*(1+$H113)*(1+'Scenario Parameters'!$C$63)</f>
        <v>1.2916638567320677</v>
      </c>
      <c r="X113" s="146">
        <f>P113*(1+$K113)*(1+$H113)*(1+'Scenario Parameters'!$C$63)</f>
        <v>10.035638175276162</v>
      </c>
      <c r="Y113" s="146">
        <f t="shared" si="44"/>
        <v>3.3599999999999998E-2</v>
      </c>
      <c r="Z113" s="146">
        <f t="shared" si="30"/>
        <v>705.50528395385709</v>
      </c>
      <c r="AA113" s="147">
        <f t="shared" ca="1" si="47"/>
        <v>11102.977404221378</v>
      </c>
      <c r="AB113" s="147">
        <f t="shared" ca="1" si="48"/>
        <v>11719.3027640484</v>
      </c>
      <c r="AC113" s="146">
        <f>'Base Table 5'!DY112</f>
        <v>11918.999700000002</v>
      </c>
      <c r="AD113" s="146">
        <f t="array" aca="1" ref="AD113" ca="1">MMULT('Leontief L'!$B110:$DL110,'Projection Engine'!$AA$5:$AA$119)</f>
        <v>16145.416720198356</v>
      </c>
      <c r="AE113" s="146">
        <f t="array" aca="1" ref="AE113" ca="1">MMULT('Leontief L'!$B110:$DL110,$AB$5:$AB$119)</f>
        <v>17222.617428070873</v>
      </c>
      <c r="AF113" s="143">
        <f t="shared" ca="1" si="49"/>
        <v>0.35459494308052997</v>
      </c>
      <c r="AG113" s="143">
        <f t="shared" ca="1" si="50"/>
        <v>0.44497171420105586</v>
      </c>
      <c r="AH113" s="143">
        <f>INDEX('Scenario Parameters'!$C:$C,MATCH($B113,'Scenario Parameters'!$A:$A,0))</f>
        <v>0.05</v>
      </c>
      <c r="AI113" s="143">
        <f t="shared" ca="1" si="51"/>
        <v>0.37272312849100309</v>
      </c>
      <c r="AJ113" s="143">
        <f>INDEX('Scenario Parameters'!$H:$H,MATCH($B113,'Scenario Parameters'!$A:$A,0))*-E113</f>
        <v>1.6693497357254523E-2</v>
      </c>
      <c r="AK113" s="146">
        <f>INDEX('Base Table 5'!$124:$124,1,$A113+4)</f>
        <v>2554</v>
      </c>
      <c r="AL113" s="146">
        <f t="shared" ca="1" si="52"/>
        <v>3564.4611846558446</v>
      </c>
      <c r="AM113" s="146">
        <f>INDEX('Base Table 5'!$125:$125,1,$A113+4)</f>
        <v>2688</v>
      </c>
      <c r="AN113" s="146">
        <f ca="1">(AC113-INDEX('Base Table 5'!$122:$122,1,$A113+4))*(1+AF113)-AL113-AP113-AR113-AS113*(1+AF113)-AU113</f>
        <v>4002.4403925439087</v>
      </c>
      <c r="AO113" s="146">
        <f>INDEX('Base Table 5'!$126:$126,1,$A113+4)</f>
        <v>25.464400000000001</v>
      </c>
      <c r="AP113" s="146">
        <f t="shared" ca="1" si="53"/>
        <v>34.493947468579847</v>
      </c>
      <c r="AQ113" s="146">
        <f>INDEX('Base Table 5'!$127:$127,1,$A113+4)</f>
        <v>-72</v>
      </c>
      <c r="AR113" s="146">
        <f t="shared" ca="1" si="54"/>
        <v>-97.530835901798156</v>
      </c>
      <c r="AS113" s="146">
        <f>INDEX('Base Table 5'!$128:$128,1,$A113+4)</f>
        <v>0</v>
      </c>
      <c r="AT113" s="146">
        <f>INDEX('Base Table 5'!$129:$129,1,$A113+4)</f>
        <v>986.17550000000006</v>
      </c>
      <c r="AU113" s="146">
        <f ca="1">AT113*(1+AF113)*(1+H113)*'Scenario Parameters'!$C$67</f>
        <v>869.75332425887166</v>
      </c>
      <c r="AV113" s="146">
        <f t="shared" si="55"/>
        <v>6181.6399000000001</v>
      </c>
      <c r="AW113" s="146">
        <f t="shared" ca="1" si="56"/>
        <v>8373.618013025407</v>
      </c>
      <c r="AX113" s="143">
        <f>E113*'Base Table 5'!ED112</f>
        <v>-2.168806144287376E-2</v>
      </c>
      <c r="AY113" s="143">
        <f t="array" ref="AY113">MMULT('Price L_T'!B110:DL110,$AX$5:$AX$119)</f>
        <v>-0.15076703420913784</v>
      </c>
      <c r="AZ113" s="143">
        <f t="shared" si="57"/>
        <v>0.94740938328534874</v>
      </c>
      <c r="BA113" s="146">
        <f t="shared" si="58"/>
        <v>1153.5326905285156</v>
      </c>
      <c r="BB113" s="146">
        <f ca="1">L113*(1+H113)*(1/(1+(H113*I113)))*(1+'Scenario Parameters'!$C$57*J113)</f>
        <v>3567.9330194996855</v>
      </c>
      <c r="BC113" s="146">
        <f t="shared" si="45"/>
        <v>59.760232013168313</v>
      </c>
    </row>
    <row r="114" spans="1:61" x14ac:dyDescent="0.4">
      <c r="A114" s="149">
        <v>110</v>
      </c>
      <c r="B114" s="149">
        <f>INDEX(Industries!$D:$D,MATCH($A114,Industries!$A:$A,0))</f>
        <v>7</v>
      </c>
      <c r="C114" s="163" t="str">
        <f>Industries!N111</f>
        <v>R</v>
      </c>
      <c r="D114" s="149" t="str">
        <f>Industries!C111</f>
        <v>Sports and recreation</v>
      </c>
      <c r="E114" s="150">
        <f>-Industries!K111</f>
        <v>-0.05</v>
      </c>
      <c r="F114" s="150">
        <f>Industries!L111</f>
        <v>0.30259259259259258</v>
      </c>
      <c r="G114" s="151">
        <f>E114*F114*'Base Table 5'!ED113</f>
        <v>-5.209683035217582E-3</v>
      </c>
      <c r="H114" s="151">
        <f t="array" ref="H114">MMULT('Price L_T'!B111:DL111,$G$5:$G$119)</f>
        <v>-5.5610680475035604E-2</v>
      </c>
      <c r="I114" s="151">
        <f>INDEX('Scenario Parameters'!$J:$J,MATCH($B114,'Scenario Parameters'!$A:$A,0))</f>
        <v>0.6</v>
      </c>
      <c r="J114" s="151">
        <f>INDEX('Scenario Parameters'!$K:$K,MATCH($B114,'Scenario Parameters'!$A:$A,0))</f>
        <v>1.7475227042483994</v>
      </c>
      <c r="K114" s="150">
        <f>INDEX('Scenario Parameters'!$L:$L,MATCH($B114,'Scenario Parameters'!$A:$A,0))</f>
        <v>0</v>
      </c>
      <c r="L114" s="152">
        <f>'Base Table 5'!DQ113</f>
        <v>14764.758099999999</v>
      </c>
      <c r="M114" s="152">
        <f>'Base Table 5'!DR113</f>
        <v>4113.5264999999999</v>
      </c>
      <c r="N114" s="152">
        <f>'Base Table 5'!DS113</f>
        <v>99.861199999999997</v>
      </c>
      <c r="O114" s="152">
        <f>'Base Table 5'!DT113</f>
        <v>1.2444999999999999</v>
      </c>
      <c r="P114" s="152">
        <f>'Base Table 5'!DU113</f>
        <v>24.4223</v>
      </c>
      <c r="Q114" s="152">
        <f>'Base Table 5'!DV113</f>
        <v>4.1999999999999997E-3</v>
      </c>
      <c r="R114" s="152">
        <f>'Base Table 5'!DW113</f>
        <v>946.58190000000002</v>
      </c>
      <c r="S114" s="153">
        <f t="shared" si="46"/>
        <v>19950.398699999998</v>
      </c>
      <c r="T114" s="152">
        <f ca="1">L114*(1+K114)*(1+H114)*(1/(1+(H114*I114)))*('Income Distribution'!$C$50/(1+EXP(-J114*'Income Distribution'!$C$50/('Income Distribution'!$C$50-1)*('Scenario Parameters'!$C$57)+LN('Income Distribution'!$C$50-1))))</f>
        <v>24643.377110331567</v>
      </c>
      <c r="U114" s="152">
        <f ca="1">M114*(1+K114)*(1+H114)*(1+'Scenario Parameters'!$C$62)</f>
        <v>6034.5374491379816</v>
      </c>
      <c r="V114" s="152">
        <f>N114*(1+$K114)*(1+$H114)*(1+'Scenario Parameters'!$C$63)</f>
        <v>106.58702611894762</v>
      </c>
      <c r="W114" s="152">
        <f>O114*(1+$K114)*(1+$H114)*(1+'Scenario Parameters'!$C$63)</f>
        <v>1.3283192471653686</v>
      </c>
      <c r="X114" s="152">
        <f>P114*(1+$K114)*(1+$H114)*(1+'Scenario Parameters'!$C$63)</f>
        <v>26.067184531978132</v>
      </c>
      <c r="Y114" s="152">
        <f t="shared" si="44"/>
        <v>4.1999999999999997E-3</v>
      </c>
      <c r="Z114" s="152">
        <f t="shared" si="30"/>
        <v>924.79905941364746</v>
      </c>
      <c r="AA114" s="153">
        <f t="shared" ca="1" si="47"/>
        <v>31736.700348781284</v>
      </c>
      <c r="AB114" s="153">
        <f t="shared" ca="1" si="48"/>
        <v>33605.526547827867</v>
      </c>
      <c r="AC114" s="152">
        <f>'Base Table 5'!DY113</f>
        <v>28295.000199999995</v>
      </c>
      <c r="AD114" s="152">
        <f t="array" aca="1" ref="AD114" ca="1">MMULT('Leontief L'!$B111:$DL111,'Projection Engine'!$AA$5:$AA$119)</f>
        <v>41875.072212738341</v>
      </c>
      <c r="AE114" s="152">
        <f t="array" aca="1" ref="AE114" ca="1">MMULT('Leontief L'!$B111:$DL111,$AB$5:$AB$119)</f>
        <v>44669.42680539807</v>
      </c>
      <c r="AF114" s="150">
        <f t="shared" ca="1" si="49"/>
        <v>0.4799459945838187</v>
      </c>
      <c r="AG114" s="150">
        <f t="shared" ca="1" si="50"/>
        <v>0.57870388724712152</v>
      </c>
      <c r="AH114" s="150">
        <f>INDEX('Scenario Parameters'!$C:$C,MATCH($B114,'Scenario Parameters'!$A:$A,0))</f>
        <v>0.05</v>
      </c>
      <c r="AI114" s="150">
        <f t="shared" ca="1" si="51"/>
        <v>0.49976869288476533</v>
      </c>
      <c r="AJ114" s="150">
        <f>INDEX('Scenario Parameters'!$H:$H,MATCH($B114,'Scenario Parameters'!$A:$A,0))*-E114</f>
        <v>1.6693497357254523E-2</v>
      </c>
      <c r="AK114" s="152">
        <f>INDEX('Base Table 5'!$124:$124,1,$A114+4)</f>
        <v>7462</v>
      </c>
      <c r="AL114" s="152">
        <f t="shared" ca="1" si="52"/>
        <v>11378.095489020832</v>
      </c>
      <c r="AM114" s="152">
        <f>INDEX('Base Table 5'!$125:$125,1,$A114+4)</f>
        <v>1988</v>
      </c>
      <c r="AN114" s="152">
        <f ca="1">(AC114-INDEX('Base Table 5'!$122:$122,1,$A114+4))*(1+AF114)-AL114-AP114-AR114-AS114*(1+AF114)-AU114</f>
        <v>4850.1028356679253</v>
      </c>
      <c r="AO114" s="152">
        <f>INDEX('Base Table 5'!$126:$126,1,$A114+4)</f>
        <v>45.454700000000003</v>
      </c>
      <c r="AP114" s="152">
        <f t="shared" ca="1" si="53"/>
        <v>67.270501200009107</v>
      </c>
      <c r="AQ114" s="152">
        <f>INDEX('Base Table 5'!$127:$127,1,$A114+4)</f>
        <v>293</v>
      </c>
      <c r="AR114" s="152">
        <f t="shared" ca="1" si="54"/>
        <v>433.62417641305888</v>
      </c>
      <c r="AS114" s="152">
        <f>INDEX('Base Table 5'!$128:$128,1,$A114+4)</f>
        <v>0</v>
      </c>
      <c r="AT114" s="152">
        <f>INDEX('Base Table 5'!$129:$129,1,$A114+4)</f>
        <v>4317.3962000000001</v>
      </c>
      <c r="AU114" s="152">
        <f ca="1">AT114*(1+AF114)*(1+H114)*'Scenario Parameters'!$C$67</f>
        <v>4146.8048333381385</v>
      </c>
      <c r="AV114" s="152">
        <f t="shared" si="55"/>
        <v>14105.850900000001</v>
      </c>
      <c r="AW114" s="152">
        <f t="shared" ca="1" si="56"/>
        <v>20875.897835639964</v>
      </c>
      <c r="AX114" s="150">
        <f>E114*'Base Table 5'!ED113</f>
        <v>-1.7216822760204985E-2</v>
      </c>
      <c r="AY114" s="150">
        <f t="array" ref="AY114">MMULT('Price L_T'!B111:DL111,$AX$5:$AX$119)</f>
        <v>-0.1627204369575852</v>
      </c>
      <c r="AZ114" s="150">
        <f t="shared" si="57"/>
        <v>0.94438931952496441</v>
      </c>
      <c r="BA114" s="152">
        <f t="shared" si="58"/>
        <v>3246.3375939420393</v>
      </c>
      <c r="BB114" s="152">
        <f ca="1">L114*(1+H114)*(1/(1+(H114*I114)))*(1+'Scenario Parameters'!$C$57*J114)</f>
        <v>27175.619398534589</v>
      </c>
      <c r="BC114" s="152">
        <f t="shared" si="45"/>
        <v>481.31010449620879</v>
      </c>
    </row>
    <row r="115" spans="1:61" x14ac:dyDescent="0.4">
      <c r="A115" s="142">
        <v>111</v>
      </c>
      <c r="B115" s="142">
        <f>INDEX(Industries!$D:$D,MATCH($A115,Industries!$A:$A,0))</f>
        <v>7</v>
      </c>
      <c r="C115" s="162" t="str">
        <f>Industries!N112</f>
        <v>R</v>
      </c>
      <c r="D115" s="142" t="str">
        <f>Industries!C112</f>
        <v>Gambling</v>
      </c>
      <c r="E115" s="143">
        <f>-Industries!K112</f>
        <v>-0.05</v>
      </c>
      <c r="F115" s="143">
        <f>Industries!L112</f>
        <v>0.34247083775185577</v>
      </c>
      <c r="G115" s="144">
        <f>E115*F115*'Base Table 5'!ED114</f>
        <v>-6.2822756939118008E-3</v>
      </c>
      <c r="H115" s="144">
        <f t="array" ref="H115">MMULT('Price L_T'!B112:DL112,$G$5:$G$119)</f>
        <v>-6.388623565600339E-2</v>
      </c>
      <c r="I115" s="144">
        <f>INDEX('Scenario Parameters'!$J:$J,MATCH($B115,'Scenario Parameters'!$A:$A,0))</f>
        <v>0.6</v>
      </c>
      <c r="J115" s="144">
        <f>INDEX('Scenario Parameters'!$K:$K,MATCH($B115,'Scenario Parameters'!$A:$A,0))</f>
        <v>1.7475227042483994</v>
      </c>
      <c r="K115" s="143">
        <f>INDEX('Scenario Parameters'!$L:$L,MATCH($B115,'Scenario Parameters'!$A:$A,0))</f>
        <v>0</v>
      </c>
      <c r="L115" s="146">
        <f>'Base Table 5'!DQ114</f>
        <v>11126.8246</v>
      </c>
      <c r="M115" s="146">
        <f>'Base Table 5'!DR114</f>
        <v>213.1711</v>
      </c>
      <c r="N115" s="146">
        <f>'Base Table 5'!DS114</f>
        <v>56.298099999999998</v>
      </c>
      <c r="O115" s="146">
        <f>'Base Table 5'!DT114</f>
        <v>0.63649999999999995</v>
      </c>
      <c r="P115" s="146">
        <f>'Base Table 5'!DU114</f>
        <v>14.022399999999999</v>
      </c>
      <c r="Q115" s="146">
        <f>'Base Table 5'!DV114</f>
        <v>4.1999999999999997E-3</v>
      </c>
      <c r="R115" s="146">
        <f>'Base Table 5'!DW114</f>
        <v>1089.8208</v>
      </c>
      <c r="S115" s="147">
        <f t="shared" si="46"/>
        <v>12500.777699999999</v>
      </c>
      <c r="T115" s="146">
        <f ca="1">L115*(1+K115)*(1+H115)*(1/(1+(H115*I115)))*('Income Distribution'!$C$50/(1+EXP(-J115*'Income Distribution'!$C$50/('Income Distribution'!$C$50-1)*('Scenario Parameters'!$C$57)+LN('Income Distribution'!$C$50-1))))</f>
        <v>18503.730512779577</v>
      </c>
      <c r="U115" s="146">
        <f ca="1">M115*(1+K115)*(1+H115)*(1+'Scenario Parameters'!$C$62)</f>
        <v>309.98135888353704</v>
      </c>
      <c r="V115" s="146">
        <f>N115*(1+$K115)*(1+$H115)*(1+'Scenario Parameters'!$C$63)</f>
        <v>59.563315892674012</v>
      </c>
      <c r="W115" s="146">
        <f>O115*(1+$K115)*(1+$H115)*(1+'Scenario Parameters'!$C$63)</f>
        <v>0.67341616441206731</v>
      </c>
      <c r="X115" s="146">
        <f>P115*(1+$K115)*(1+$H115)*(1+'Scenario Parameters'!$C$63)</f>
        <v>14.835680791597444</v>
      </c>
      <c r="Y115" s="146">
        <f t="shared" si="44"/>
        <v>4.1999999999999997E-3</v>
      </c>
      <c r="Z115" s="146">
        <f t="shared" si="30"/>
        <v>1060.8608971110305</v>
      </c>
      <c r="AA115" s="147">
        <f t="shared" ca="1" si="47"/>
        <v>19949.649381622832</v>
      </c>
      <c r="AB115" s="147">
        <f t="shared" ca="1" si="48"/>
        <v>21311.137750018035</v>
      </c>
      <c r="AC115" s="146">
        <f>'Base Table 5'!DY114</f>
        <v>13315.000399999999</v>
      </c>
      <c r="AD115" s="146">
        <f t="array" aca="1" ref="AD115" ca="1">MMULT('Leontief L'!$B112:$DL112,'Projection Engine'!$AA$5:$AA$119)</f>
        <v>21014.448755737511</v>
      </c>
      <c r="AE115" s="146">
        <f t="array" aca="1" ref="AE115" ca="1">MMULT('Leontief L'!$B112:$DL112,$AB$5:$AB$119)</f>
        <v>22472.608670004687</v>
      </c>
      <c r="AF115" s="143">
        <f t="shared" ca="1" si="49"/>
        <v>0.57825370818145161</v>
      </c>
      <c r="AG115" s="143">
        <f t="shared" ca="1" si="50"/>
        <v>0.68776627824995695</v>
      </c>
      <c r="AH115" s="143">
        <f>INDEX('Scenario Parameters'!$C:$C,MATCH($B115,'Scenario Parameters'!$A:$A,0))</f>
        <v>0.05</v>
      </c>
      <c r="AI115" s="143">
        <f t="shared" ca="1" si="51"/>
        <v>0.60337796433745905</v>
      </c>
      <c r="AJ115" s="143">
        <f>INDEX('Scenario Parameters'!$H:$H,MATCH($B115,'Scenario Parameters'!$A:$A,0))*-E115</f>
        <v>1.6693497357254523E-2</v>
      </c>
      <c r="AK115" s="146">
        <f>INDEX('Base Table 5'!$124:$124,1,$A115+4)</f>
        <v>2971</v>
      </c>
      <c r="AL115" s="146">
        <f t="shared" ca="1" si="52"/>
        <v>4843.1576758891333</v>
      </c>
      <c r="AM115" s="146">
        <f>INDEX('Base Table 5'!$125:$125,1,$A115+4)</f>
        <v>1744</v>
      </c>
      <c r="AN115" s="146">
        <f ca="1">(AC115-INDEX('Base Table 5'!$122:$122,1,$A115+4))*(1+AF115)-AL115-AP115-AR115-AS115*(1+AF115)-AU115</f>
        <v>3326.119439296951</v>
      </c>
      <c r="AO115" s="146">
        <f>INDEX('Base Table 5'!$126:$126,1,$A115+4)</f>
        <v>61.141500000000001</v>
      </c>
      <c r="AP115" s="146">
        <f t="shared" ca="1" si="53"/>
        <v>96.496799098776222</v>
      </c>
      <c r="AQ115" s="146">
        <f>INDEX('Base Table 5'!$127:$127,1,$A115+4)</f>
        <v>170</v>
      </c>
      <c r="AR115" s="146">
        <f t="shared" ca="1" si="54"/>
        <v>268.30313039084677</v>
      </c>
      <c r="AS115" s="146">
        <f>INDEX('Base Table 5'!$128:$128,1,$A115+4)</f>
        <v>0</v>
      </c>
      <c r="AT115" s="146">
        <f>INDEX('Base Table 5'!$129:$129,1,$A115+4)</f>
        <v>1292.8739</v>
      </c>
      <c r="AU115" s="146">
        <f ca="1">AT115*(1+AF115)*(1+H115)*'Scenario Parameters'!$C$67</f>
        <v>1312.6724614257216</v>
      </c>
      <c r="AV115" s="146">
        <f t="shared" si="55"/>
        <v>6239.0154000000002</v>
      </c>
      <c r="AW115" s="146">
        <f t="shared" ca="1" si="56"/>
        <v>9846.7495061014288</v>
      </c>
      <c r="AX115" s="143">
        <f>E115*'Base Table 5'!ED114</f>
        <v>-1.8343972687285423E-2</v>
      </c>
      <c r="AY115" s="143">
        <f t="array" ref="AY115">MMULT('Price L_T'!B112:DL112,$AX$5:$AX$119)</f>
        <v>-0.18474731930927138</v>
      </c>
      <c r="AZ115" s="143">
        <f t="shared" si="57"/>
        <v>0.93611376434399662</v>
      </c>
      <c r="BA115" s="146">
        <f t="shared" si="58"/>
        <v>2309.4851693561186</v>
      </c>
      <c r="BB115" s="146">
        <f ca="1">L115*(1+H115)*(1/(1+(H115*I115)))*(1+'Scenario Parameters'!$C$57*J115)</f>
        <v>20405.090406928543</v>
      </c>
      <c r="BC115" s="146">
        <f t="shared" si="45"/>
        <v>415.17686081667404</v>
      </c>
    </row>
    <row r="116" spans="1:61" x14ac:dyDescent="0.4">
      <c r="A116" s="149">
        <v>112</v>
      </c>
      <c r="B116" s="149">
        <f>INDEX(Industries!$D:$D,MATCH($A116,Industries!$A:$A,0))</f>
        <v>38</v>
      </c>
      <c r="C116" s="163" t="str">
        <f>Industries!N113</f>
        <v>S</v>
      </c>
      <c r="D116" s="149" t="str">
        <f>Industries!C113</f>
        <v>Automotive repair and maintenance</v>
      </c>
      <c r="E116" s="150">
        <f>-Industries!K113</f>
        <v>-0.5</v>
      </c>
      <c r="F116" s="150">
        <f>Industries!L113</f>
        <v>0.31891962649445849</v>
      </c>
      <c r="G116" s="151">
        <f>E116*F116*'Base Table 5'!ED115</f>
        <v>-6.236191085744125E-2</v>
      </c>
      <c r="H116" s="151">
        <f t="array" ref="H116">MMULT('Price L_T'!B113:DL113,$G$5:$G$119)</f>
        <v>-0.10898089105584731</v>
      </c>
      <c r="I116" s="151">
        <f>INDEX('Scenario Parameters'!$J:$J,MATCH($B116,'Scenario Parameters'!$A:$A,0))</f>
        <v>0</v>
      </c>
      <c r="J116" s="151">
        <f>INDEX('Scenario Parameters'!$K:$K,MATCH($B116,'Scenario Parameters'!$A:$A,0))</f>
        <v>0</v>
      </c>
      <c r="K116" s="150">
        <f>INDEX('Scenario Parameters'!$L:$L,MATCH($B116,'Scenario Parameters'!$A:$A,0))</f>
        <v>-0.8</v>
      </c>
      <c r="L116" s="152">
        <f>'Base Table 5'!DQ115</f>
        <v>14886.6713</v>
      </c>
      <c r="M116" s="152">
        <f>'Base Table 5'!DR115</f>
        <v>0</v>
      </c>
      <c r="N116" s="152">
        <f>'Base Table 5'!DS115</f>
        <v>52.289299999999997</v>
      </c>
      <c r="O116" s="152">
        <f>'Base Table 5'!DT115</f>
        <v>0.56220000000000003</v>
      </c>
      <c r="P116" s="152">
        <f>'Base Table 5'!DU115</f>
        <v>13.447100000000001</v>
      </c>
      <c r="Q116" s="152">
        <f>'Base Table 5'!DV115</f>
        <v>0.10489999999999999</v>
      </c>
      <c r="R116" s="152">
        <f>'Base Table 5'!DW115</f>
        <v>163.76669999999999</v>
      </c>
      <c r="S116" s="153">
        <f t="shared" si="46"/>
        <v>15116.8415</v>
      </c>
      <c r="T116" s="152">
        <f ca="1">L116*(1+K116)*(1+H116)*(1/(1+(H116*I116)))*('Income Distribution'!$C$50/(1+EXP(-J116*'Income Distribution'!$C$50/('Income Distribution'!$C$50-1)*('Scenario Parameters'!$C$57)+LN('Income Distribution'!$C$50-1))))</f>
        <v>2652.8617193740974</v>
      </c>
      <c r="U116" s="152">
        <f ca="1">M116*(1+K116)*(1+H116)*(1+'Scenario Parameters'!$C$62)</f>
        <v>0</v>
      </c>
      <c r="V116" s="152">
        <f>N116*(1+$K116)*(1+$H116)*(1+'Scenario Parameters'!$C$63)</f>
        <v>10.531405605982144</v>
      </c>
      <c r="W116" s="152">
        <f>O116*(1+$K116)*(1+$H116)*(1+'Scenario Parameters'!$C$63)</f>
        <v>0.11323074188568524</v>
      </c>
      <c r="X116" s="152">
        <f>P116*(1+$K116)*(1+$H116)*(1+'Scenario Parameters'!$C$63)</f>
        <v>2.7083335275898226</v>
      </c>
      <c r="Y116" s="152">
        <f t="shared" si="44"/>
        <v>0.10489999999999999</v>
      </c>
      <c r="Z116" s="152">
        <f t="shared" si="30"/>
        <v>29.183851821744863</v>
      </c>
      <c r="AA116" s="153">
        <f t="shared" ca="1" si="47"/>
        <v>2695.5034410712997</v>
      </c>
      <c r="AB116" s="153">
        <f t="shared" ca="1" si="48"/>
        <v>3025.1915071332646</v>
      </c>
      <c r="AC116" s="152">
        <f>'Base Table 5'!DY115</f>
        <v>30545.999100000001</v>
      </c>
      <c r="AD116" s="152">
        <f t="array" aca="1" ref="AD116" ca="1">MMULT('Leontief L'!$B113:$DL113,'Projection Engine'!$AA$5:$AA$119)</f>
        <v>20479.874880604311</v>
      </c>
      <c r="AE116" s="152">
        <f t="array" aca="1" ref="AE116" ca="1">MMULT('Leontief L'!$B113:$DL113,$AB$5:$AB$119)</f>
        <v>22880.169081831122</v>
      </c>
      <c r="AF116" s="150">
        <f t="shared" ca="1" si="49"/>
        <v>-0.32953985844240041</v>
      </c>
      <c r="AG116" s="150">
        <f t="shared" ca="1" si="50"/>
        <v>-0.25096019917609702</v>
      </c>
      <c r="AH116" s="150">
        <f>INDEX('Scenario Parameters'!$C:$C,MATCH($B116,'Scenario Parameters'!$A:$A,0))</f>
        <v>0.5</v>
      </c>
      <c r="AI116" s="150">
        <f t="shared" ca="1" si="51"/>
        <v>-0.62548009958804851</v>
      </c>
      <c r="AJ116" s="150">
        <f>INDEX('Scenario Parameters'!$H:$H,MATCH($B116,'Scenario Parameters'!$A:$A,0))*-E116</f>
        <v>0.18108037350554149</v>
      </c>
      <c r="AK116" s="152">
        <f>INDEX('Base Table 5'!$124:$124,1,$A116+4)</f>
        <v>8300</v>
      </c>
      <c r="AL116" s="152">
        <f t="shared" ca="1" si="52"/>
        <v>3671.406262069589</v>
      </c>
      <c r="AM116" s="152">
        <f>INDEX('Base Table 5'!$125:$125,1,$A116+4)</f>
        <v>3159</v>
      </c>
      <c r="AN116" s="152">
        <f ca="1">(AC116-INDEX('Base Table 5'!$122:$122,1,$A116+4))*(1+AF116)-AL116-AP116-AR116-AS116*(1+AF116)-AU116</f>
        <v>5883.8059499046958</v>
      </c>
      <c r="AO116" s="152">
        <f>INDEX('Base Table 5'!$126:$126,1,$A116+4)</f>
        <v>249.82089999999999</v>
      </c>
      <c r="AP116" s="152">
        <f t="shared" ca="1" si="53"/>
        <v>167.49495597804693</v>
      </c>
      <c r="AQ116" s="152">
        <f>INDEX('Base Table 5'!$127:$127,1,$A116+4)</f>
        <v>487</v>
      </c>
      <c r="AR116" s="152">
        <f t="shared" ca="1" si="54"/>
        <v>326.51408893855103</v>
      </c>
      <c r="AS116" s="152">
        <f>INDEX('Base Table 5'!$128:$128,1,$A116+4)</f>
        <v>0</v>
      </c>
      <c r="AT116" s="152">
        <f>INDEX('Base Table 5'!$129:$129,1,$A116+4)</f>
        <v>7203.7704000000003</v>
      </c>
      <c r="AU116" s="152">
        <f ca="1">AT116*(1+AF116)*(1+H116)*'Scenario Parameters'!$C$67</f>
        <v>2957.4308688531069</v>
      </c>
      <c r="AV116" s="152">
        <f t="shared" si="55"/>
        <v>19399.5913</v>
      </c>
      <c r="AW116" s="152">
        <f t="shared" ca="1" si="56"/>
        <v>13006.652125743991</v>
      </c>
      <c r="AX116" s="150">
        <f>E116*'Base Table 5'!ED115</f>
        <v>-0.19554115105087408</v>
      </c>
      <c r="AY116" s="150">
        <f t="array" ref="AY116">MMULT('Price L_T'!B113:DL113,$AX$5:$AX$119)</f>
        <v>-0.32946991102269191</v>
      </c>
      <c r="AZ116" s="150">
        <f t="shared" si="57"/>
        <v>0.8910191089441527</v>
      </c>
      <c r="BA116" s="152">
        <f t="shared" si="58"/>
        <v>4980.5444239491362</v>
      </c>
      <c r="BB116" s="152">
        <f ca="1">L116*(1+H116)*(1/(1+(H116*I116)))*(1+'Scenario Parameters'!$C$57*J116)</f>
        <v>13264.308596870491</v>
      </c>
      <c r="BC116" s="152">
        <f t="shared" si="45"/>
        <v>0</v>
      </c>
    </row>
    <row r="117" spans="1:61" x14ac:dyDescent="0.4">
      <c r="A117" s="142">
        <v>113</v>
      </c>
      <c r="B117" s="142">
        <f>INDEX(Industries!$D:$D,MATCH($A117,Industries!$A:$A,0))</f>
        <v>30</v>
      </c>
      <c r="C117" s="162" t="str">
        <f>Industries!N114</f>
        <v>S</v>
      </c>
      <c r="D117" s="142" t="str">
        <f>Industries!C114</f>
        <v>Other repair and maintenance</v>
      </c>
      <c r="E117" s="143">
        <f>-Industries!K114</f>
        <v>-0.3</v>
      </c>
      <c r="F117" s="143">
        <f>Industries!L114</f>
        <v>0.32453663925371301</v>
      </c>
      <c r="G117" s="144">
        <f>E117*F117*'Base Table 5'!ED116</f>
        <v>-3.0005550022382893E-2</v>
      </c>
      <c r="H117" s="144">
        <f t="array" ref="H117">MMULT('Price L_T'!B114:DL114,$G$5:$G$119)</f>
        <v>-8.94031651144295E-2</v>
      </c>
      <c r="I117" s="144">
        <f>INDEX('Scenario Parameters'!$J:$J,MATCH($B117,'Scenario Parameters'!$A:$A,0))</f>
        <v>0.5</v>
      </c>
      <c r="J117" s="144">
        <f>INDEX('Scenario Parameters'!$K:$K,MATCH($B117,'Scenario Parameters'!$A:$A,0))</f>
        <v>5.2340194050570918</v>
      </c>
      <c r="K117" s="143">
        <f>INDEX('Scenario Parameters'!$L:$L,MATCH($B117,'Scenario Parameters'!$A:$A,0))</f>
        <v>0</v>
      </c>
      <c r="L117" s="146">
        <f>'Base Table 5'!DQ116</f>
        <v>891.95249999999999</v>
      </c>
      <c r="M117" s="146">
        <f>'Base Table 5'!DR116</f>
        <v>1.0281</v>
      </c>
      <c r="N117" s="146">
        <f>'Base Table 5'!DS116</f>
        <v>36.343800000000002</v>
      </c>
      <c r="O117" s="146">
        <f>'Base Table 5'!DT116</f>
        <v>0.58379999999999999</v>
      </c>
      <c r="P117" s="146">
        <f>'Base Table 5'!DU116</f>
        <v>8.5920000000000005</v>
      </c>
      <c r="Q117" s="146">
        <f>'Base Table 5'!DV116</f>
        <v>6.7100000000000007E-2</v>
      </c>
      <c r="R117" s="146">
        <f>'Base Table 5'!DW116</f>
        <v>4.3296000000000001</v>
      </c>
      <c r="S117" s="147">
        <f t="shared" si="46"/>
        <v>942.89689999999996</v>
      </c>
      <c r="T117" s="146">
        <f ca="1">L117*(1+K117)*(1+H117)*(1/(1+(H117*I117)))*('Income Distribution'!$C$50/(1+EXP(-J117*'Income Distribution'!$C$50/('Income Distribution'!$C$50-1)*('Scenario Parameters'!$C$57)+LN('Income Distribution'!$C$50-1))))</f>
        <v>1691.9415857858085</v>
      </c>
      <c r="U117" s="146">
        <f ca="1">M117*(1+K117)*(1+H117)*(1+'Scenario Parameters'!$C$62)</f>
        <v>1.454253494577036</v>
      </c>
      <c r="V117" s="146">
        <f>N117*(1+$K117)*(1+$H117)*(1+'Scenario Parameters'!$C$63)</f>
        <v>37.403562463987576</v>
      </c>
      <c r="W117" s="146">
        <f>O117*(1+$K117)*(1+$H117)*(1+'Scenario Parameters'!$C$63)</f>
        <v>0.60082324265695786</v>
      </c>
      <c r="X117" s="146">
        <f>P117*(1+$K117)*(1+$H117)*(1+'Scenario Parameters'!$C$63)</f>
        <v>8.8425373431116512</v>
      </c>
      <c r="Y117" s="146">
        <f t="shared" si="44"/>
        <v>6.7100000000000007E-2</v>
      </c>
      <c r="Z117" s="146">
        <f t="shared" si="30"/>
        <v>4.1270036507274881</v>
      </c>
      <c r="AA117" s="147">
        <f t="shared" ca="1" si="47"/>
        <v>1744.4368659808692</v>
      </c>
      <c r="AB117" s="147">
        <f t="shared" ca="1" si="48"/>
        <v>1915.7071484880382</v>
      </c>
      <c r="AC117" s="146">
        <f>'Base Table 5'!DY116</f>
        <v>27122.999900000003</v>
      </c>
      <c r="AD117" s="146">
        <f t="array" aca="1" ref="AD117" ca="1">MMULT('Leontief L'!$B114:$DL114,'Projection Engine'!$AA$5:$AA$119)</f>
        <v>30028.265211941598</v>
      </c>
      <c r="AE117" s="146">
        <f t="array" aca="1" ref="AE117" ca="1">MMULT('Leontief L'!$B114:$DL114,$AB$5:$AB$119)</f>
        <v>33164.798261216754</v>
      </c>
      <c r="AF117" s="143">
        <f t="shared" ca="1" si="49"/>
        <v>0.10711445351373516</v>
      </c>
      <c r="AG117" s="143">
        <f t="shared" ca="1" si="50"/>
        <v>0.22275553528342384</v>
      </c>
      <c r="AH117" s="143">
        <f>INDEX('Scenario Parameters'!$C:$C,MATCH($B117,'Scenario Parameters'!$A:$A,0))</f>
        <v>0.3</v>
      </c>
      <c r="AI117" s="143">
        <f t="shared" ca="1" si="51"/>
        <v>-0.14407112530160338</v>
      </c>
      <c r="AJ117" s="143">
        <f>INDEX('Scenario Parameters'!$H:$H,MATCH($B117,'Scenario Parameters'!$A:$A,0))*-E117</f>
        <v>0.1083508052987706</v>
      </c>
      <c r="AK117" s="146">
        <f>INDEX('Base Table 5'!$124:$124,1,$A117+4)</f>
        <v>5718</v>
      </c>
      <c r="AL117" s="146">
        <f t="shared" ca="1" si="52"/>
        <v>5424.4919582734074</v>
      </c>
      <c r="AM117" s="146">
        <f>INDEX('Base Table 5'!$125:$125,1,$A117+4)</f>
        <v>2429</v>
      </c>
      <c r="AN117" s="146">
        <f ca="1">(AC117-INDEX('Base Table 5'!$122:$122,1,$A117+4))*(1+AF117)-AL117-AP117-AR117-AS117*(1+AF117)-AU117</f>
        <v>5908.5609126141044</v>
      </c>
      <c r="AO117" s="146">
        <f>INDEX('Base Table 5'!$126:$126,1,$A117+4)</f>
        <v>51.720100000000002</v>
      </c>
      <c r="AP117" s="146">
        <f t="shared" ca="1" si="53"/>
        <v>57.260070247175733</v>
      </c>
      <c r="AQ117" s="146">
        <f>INDEX('Base Table 5'!$127:$127,1,$A117+4)</f>
        <v>212</v>
      </c>
      <c r="AR117" s="146">
        <f t="shared" ca="1" si="54"/>
        <v>234.70826414491185</v>
      </c>
      <c r="AS117" s="146">
        <f>INDEX('Base Table 5'!$128:$128,1,$A117+4)</f>
        <v>0</v>
      </c>
      <c r="AT117" s="146">
        <f>INDEX('Base Table 5'!$129:$129,1,$A117+4)</f>
        <v>5583.7799000000005</v>
      </c>
      <c r="AU117" s="146">
        <f ca="1">AT117*(1+AF117)*(1+H117)*'Scenario Parameters'!$C$67</f>
        <v>3868.4920144189778</v>
      </c>
      <c r="AV117" s="146">
        <f t="shared" si="55"/>
        <v>13994.5</v>
      </c>
      <c r="AW117" s="146">
        <f t="shared" ca="1" si="56"/>
        <v>15493.513219698578</v>
      </c>
      <c r="AX117" s="143">
        <f>E117*'Base Table 5'!ED116</f>
        <v>-9.2456587001646537E-2</v>
      </c>
      <c r="AY117" s="143">
        <f t="array" ref="AY117">MMULT('Price L_T'!B114:DL114,$AX$5:$AX$119)</f>
        <v>-0.26459414840090711</v>
      </c>
      <c r="AZ117" s="143">
        <f t="shared" si="57"/>
        <v>0.91059683488557053</v>
      </c>
      <c r="BA117" s="146">
        <f t="shared" si="58"/>
        <v>249.48500228535528</v>
      </c>
      <c r="BB117" s="146">
        <f ca="1">L117*(1+H117)*(1/(1+(H117*I117)))*(1+'Scenario Parameters'!$C$57*J117)</f>
        <v>3101.1213566860542</v>
      </c>
      <c r="BC117" s="146">
        <f t="shared" si="45"/>
        <v>38.005959728436714</v>
      </c>
    </row>
    <row r="118" spans="1:61" x14ac:dyDescent="0.4">
      <c r="A118" s="149">
        <v>114</v>
      </c>
      <c r="B118" s="149">
        <f>INDEX(Industries!$D:$D,MATCH($A118,Industries!$A:$A,0))</f>
        <v>39</v>
      </c>
      <c r="C118" s="163" t="str">
        <f>Industries!N115</f>
        <v>S</v>
      </c>
      <c r="D118" s="149" t="str">
        <f>Industries!C115</f>
        <v>Personal services</v>
      </c>
      <c r="E118" s="150">
        <f>-Industries!K115</f>
        <v>-0.05</v>
      </c>
      <c r="F118" s="150">
        <f>Industries!L115</f>
        <v>0.30311988929425082</v>
      </c>
      <c r="G118" s="151">
        <f>E118*F118*'Base Table 5'!ED117</f>
        <v>-6.2121234973844201E-3</v>
      </c>
      <c r="H118" s="151">
        <f t="array" ref="H118">MMULT('Price L_T'!B115:DL115,$G$5:$G$119)</f>
        <v>-5.9626462618240339E-2</v>
      </c>
      <c r="I118" s="151">
        <f>INDEX('Scenario Parameters'!$J:$J,MATCH($B118,'Scenario Parameters'!$A:$A,0))</f>
        <v>1</v>
      </c>
      <c r="J118" s="151">
        <f>INDEX('Scenario Parameters'!$K:$K,MATCH($B118,'Scenario Parameters'!$A:$A,0))</f>
        <v>4.1869838070100114</v>
      </c>
      <c r="K118" s="150">
        <f>INDEX('Scenario Parameters'!$L:$L,MATCH($B118,'Scenario Parameters'!$A:$A,0))</f>
        <v>0</v>
      </c>
      <c r="L118" s="152">
        <f>'Base Table 5'!DQ117</f>
        <v>13261.8539</v>
      </c>
      <c r="M118" s="152">
        <f>'Base Table 5'!DR117</f>
        <v>1248</v>
      </c>
      <c r="N118" s="152">
        <f>'Base Table 5'!DS117</f>
        <v>81.756399999999999</v>
      </c>
      <c r="O118" s="152">
        <f>'Base Table 5'!DT117</f>
        <v>1.6083000000000001</v>
      </c>
      <c r="P118" s="152">
        <f>'Base Table 5'!DU117</f>
        <v>17.735499999999998</v>
      </c>
      <c r="Q118" s="152">
        <f>'Base Table 5'!DV117</f>
        <v>0</v>
      </c>
      <c r="R118" s="152">
        <f>'Base Table 5'!DW117</f>
        <v>370.68920000000003</v>
      </c>
      <c r="S118" s="153">
        <f t="shared" si="46"/>
        <v>14981.643300000002</v>
      </c>
      <c r="T118" s="152">
        <f ca="1">L118*(1+K118)*(1+H118)*(1/(1+(H118*I118)))*('Income Distribution'!$C$50/(1+EXP(-J118*'Income Distribution'!$C$50/('Income Distribution'!$C$50-1)*('Scenario Parameters'!$C$57)+LN('Income Distribution'!$C$50-1))))</f>
        <v>26145.390073352351</v>
      </c>
      <c r="U118" s="152">
        <f ca="1">M118*(1+K118)*(1+H118)*(1+'Scenario Parameters'!$C$62)</f>
        <v>1823.0291171593017</v>
      </c>
      <c r="V118" s="152">
        <f>N118*(1+$K118)*(1+$H118)*(1+'Scenario Parameters'!$C$63)</f>
        <v>86.891772597496171</v>
      </c>
      <c r="W118" s="152">
        <f>O118*(1+$K118)*(1+$H118)*(1+'Scenario Parameters'!$C$63)</f>
        <v>1.7093223022118524</v>
      </c>
      <c r="X118" s="152">
        <f>P118*(1+$K118)*(1+$H118)*(1+'Scenario Parameters'!$C$63)</f>
        <v>18.849521663171242</v>
      </c>
      <c r="Y118" s="152">
        <f t="shared" si="44"/>
        <v>0</v>
      </c>
      <c r="Z118" s="152">
        <f t="shared" si="30"/>
        <v>370.68920000000003</v>
      </c>
      <c r="AA118" s="153">
        <f t="shared" ca="1" si="47"/>
        <v>28446.559007074535</v>
      </c>
      <c r="AB118" s="153">
        <f t="shared" ca="1" si="48"/>
        <v>30250.275955528297</v>
      </c>
      <c r="AC118" s="152">
        <f>'Base Table 5'!DY117</f>
        <v>20244.999900000003</v>
      </c>
      <c r="AD118" s="152">
        <f t="array" aca="1" ref="AD118" ca="1">MMULT('Leontief L'!$B115:$DL115,'Projection Engine'!$AA$5:$AA$119)</f>
        <v>33469.038945321503</v>
      </c>
      <c r="AE118" s="152">
        <f t="array" aca="1" ref="AE118" ca="1">MMULT('Leontief L'!$B115:$DL115,$AB$5:$AB$119)</f>
        <v>35826.711478766199</v>
      </c>
      <c r="AF118" s="150">
        <f t="shared" ca="1" si="49"/>
        <v>0.65320025243969004</v>
      </c>
      <c r="AG118" s="150">
        <f t="shared" ca="1" si="50"/>
        <v>0.7696572810932043</v>
      </c>
      <c r="AH118" s="150">
        <f>INDEX('Scenario Parameters'!$C:$C,MATCH($B118,'Scenario Parameters'!$A:$A,0))</f>
        <v>0.05</v>
      </c>
      <c r="AI118" s="150">
        <f t="shared" ca="1" si="51"/>
        <v>0.68117441703854409</v>
      </c>
      <c r="AJ118" s="150">
        <f>INDEX('Scenario Parameters'!$H:$H,MATCH($B118,'Scenario Parameters'!$A:$A,0))*-E118</f>
        <v>1.9688011070574916E-2</v>
      </c>
      <c r="AK118" s="152">
        <f>INDEX('Base Table 5'!$124:$124,1,$A118+4)</f>
        <v>6260</v>
      </c>
      <c r="AL118" s="152">
        <f t="shared" ca="1" si="52"/>
        <v>10731.351468805515</v>
      </c>
      <c r="AM118" s="152">
        <f>INDEX('Base Table 5'!$125:$125,1,$A118+4)</f>
        <v>1689</v>
      </c>
      <c r="AN118" s="152">
        <f ca="1">(AC118-INDEX('Base Table 5'!$122:$122,1,$A118+4))*(1+AF118)-AL118-AP118-AR118-AS118*(1+AF118)-AU118</f>
        <v>3393.3709338363205</v>
      </c>
      <c r="AO118" s="152">
        <f>INDEX('Base Table 5'!$126:$126,1,$A118+4)</f>
        <v>153.2526</v>
      </c>
      <c r="AP118" s="152">
        <f t="shared" ca="1" si="53"/>
        <v>253.35723700703883</v>
      </c>
      <c r="AQ118" s="152">
        <f>INDEX('Base Table 5'!$127:$127,1,$A118+4)</f>
        <v>349</v>
      </c>
      <c r="AR118" s="152">
        <f t="shared" ca="1" si="54"/>
        <v>576.96688810145179</v>
      </c>
      <c r="AS118" s="152">
        <f>INDEX('Base Table 5'!$128:$128,1,$A118+4)</f>
        <v>0</v>
      </c>
      <c r="AT118" s="152">
        <f>INDEX('Base Table 5'!$129:$129,1,$A118+4)</f>
        <v>1681.5645999999999</v>
      </c>
      <c r="AU118" s="152">
        <f ca="1">AT118*(1+AF118)*(1+H118)*'Scenario Parameters'!$C$67</f>
        <v>1796.5287639350272</v>
      </c>
      <c r="AV118" s="152">
        <f t="shared" si="55"/>
        <v>10132.8172</v>
      </c>
      <c r="AW118" s="152">
        <f t="shared" ca="1" si="56"/>
        <v>16751.575291685353</v>
      </c>
      <c r="AX118" s="150">
        <f>E118*'Base Table 5'!ED117</f>
        <v>-2.0493948819551258E-2</v>
      </c>
      <c r="AY118" s="150">
        <f t="array" ref="AY118">MMULT('Price L_T'!B115:DL115,$AX$5:$AX$119)</f>
        <v>-0.17275448349758013</v>
      </c>
      <c r="AZ118" s="150">
        <f t="shared" si="57"/>
        <v>0.94037353738175966</v>
      </c>
      <c r="BA118" s="152">
        <f t="shared" si="58"/>
        <v>2588.1460502364821</v>
      </c>
      <c r="BB118" s="152">
        <f ca="1">L118*(1+H118)*(1/(1+(H118*I118)))*(1+'Scenario Parameters'!$C$57*J118)</f>
        <v>41348.429917072033</v>
      </c>
      <c r="BC118" s="152">
        <f t="shared" si="45"/>
        <v>790.75743581691449</v>
      </c>
    </row>
    <row r="119" spans="1:61" x14ac:dyDescent="0.4">
      <c r="A119" s="142">
        <v>115</v>
      </c>
      <c r="B119" s="142">
        <f>INDEX(Industries!$D:$D,MATCH($A119,Industries!$A:$A,0))</f>
        <v>28</v>
      </c>
      <c r="C119" s="162" t="str">
        <f>Industries!N116</f>
        <v>S</v>
      </c>
      <c r="D119" s="142" t="str">
        <f>Industries!C116</f>
        <v>Other services</v>
      </c>
      <c r="E119" s="143">
        <f>-Industries!K116</f>
        <v>-0.15</v>
      </c>
      <c r="F119" s="143">
        <f>Industries!L116</f>
        <v>0.2738917885760494</v>
      </c>
      <c r="G119" s="144">
        <f>E119*F119*'Base Table 5'!ED118</f>
        <v>-3.749346652533897E-2</v>
      </c>
      <c r="H119" s="144">
        <f t="array" ref="H119">MMULT('Price L_T'!B116:DL116,$G$5:$G$119)</f>
        <v>-4.4855919895370439E-2</v>
      </c>
      <c r="I119" s="144">
        <f>INDEX('Scenario Parameters'!$J:$J,MATCH($B119,'Scenario Parameters'!$A:$A,0))</f>
        <v>0.2</v>
      </c>
      <c r="J119" s="144">
        <f>INDEX('Scenario Parameters'!$K:$K,MATCH($B119,'Scenario Parameters'!$A:$A,0))</f>
        <v>0</v>
      </c>
      <c r="K119" s="143">
        <f>INDEX('Scenario Parameters'!$L:$L,MATCH($B119,'Scenario Parameters'!$A:$A,0))</f>
        <v>0</v>
      </c>
      <c r="L119" s="146">
        <f>'Base Table 5'!DQ118</f>
        <v>13216.3356</v>
      </c>
      <c r="M119" s="146">
        <f>'Base Table 5'!DR118</f>
        <v>187.6789</v>
      </c>
      <c r="N119" s="146">
        <f>'Base Table 5'!DS118</f>
        <v>81.196600000000004</v>
      </c>
      <c r="O119" s="146">
        <f>'Base Table 5'!DT118</f>
        <v>1.7937000000000001</v>
      </c>
      <c r="P119" s="146">
        <f>'Base Table 5'!DU118</f>
        <v>16.864599999999999</v>
      </c>
      <c r="Q119" s="146">
        <f>'Base Table 5'!DV118</f>
        <v>0</v>
      </c>
      <c r="R119" s="146">
        <f>'Base Table 5'!DW118</f>
        <v>57.960099999999997</v>
      </c>
      <c r="S119" s="147">
        <f t="shared" si="46"/>
        <v>13561.829500000002</v>
      </c>
      <c r="T119" s="146">
        <f ca="1">L119*(1+K119)*(1+H119)*(1/(1+(H119*I119)))*('Income Distribution'!$C$50/(1+EXP(-J119*'Income Distribution'!$C$50/('Income Distribution'!$C$50-1)*('Scenario Parameters'!$C$57)+LN('Income Distribution'!$C$50-1))))</f>
        <v>12737.777655851247</v>
      </c>
      <c r="U119" s="146">
        <f ca="1">M119*(1+K119)*(1+H119)*(1+'Scenario Parameters'!$C$62)</f>
        <v>278.46008935722915</v>
      </c>
      <c r="V119" s="146">
        <f>N119*(1+$K119)*(1+$H119)*(1+'Scenario Parameters'!$C$63)</f>
        <v>87.652282588769296</v>
      </c>
      <c r="W119" s="146">
        <f>O119*(1+$K119)*(1+$H119)*(1+'Scenario Parameters'!$C$63)</f>
        <v>1.9363113637698559</v>
      </c>
      <c r="X119" s="146">
        <f>P119*(1+$K119)*(1+$H119)*(1+'Scenario Parameters'!$C$63)</f>
        <v>18.205450535448016</v>
      </c>
      <c r="Y119" s="146">
        <f t="shared" si="44"/>
        <v>0</v>
      </c>
      <c r="Z119" s="146">
        <f t="shared" si="30"/>
        <v>55.861389197086055</v>
      </c>
      <c r="AA119" s="147">
        <f t="shared" ca="1" si="47"/>
        <v>13179.89317889355</v>
      </c>
      <c r="AB119" s="147">
        <f t="shared" ca="1" si="48"/>
        <v>13798.853443607986</v>
      </c>
      <c r="AC119" s="146">
        <f>'Base Table 5'!DY118</f>
        <v>15653.999900000001</v>
      </c>
      <c r="AD119" s="146">
        <f t="array" aca="1" ref="AD119" ca="1">MMULT('Leontief L'!$B116:$DL116,'Projection Engine'!$AA$5:$AA$119)</f>
        <v>15566.491018650369</v>
      </c>
      <c r="AE119" s="146">
        <f t="array" aca="1" ref="AE119" ca="1">MMULT('Leontief L'!$B116:$DL116,$AB$5:$AB$119)</f>
        <v>16440.772901844695</v>
      </c>
      <c r="AF119" s="143">
        <f t="shared" ca="1" si="49"/>
        <v>-5.5901930438642111E-3</v>
      </c>
      <c r="AG119" s="143">
        <f t="shared" ca="1" si="50"/>
        <v>5.0260189527961741E-2</v>
      </c>
      <c r="AH119" s="143">
        <f>INDEX('Scenario Parameters'!$C:$C,MATCH($B119,'Scenario Parameters'!$A:$A,0))</f>
        <v>0.15</v>
      </c>
      <c r="AI119" s="143">
        <f t="shared" ca="1" si="51"/>
        <v>-0.10727883890123258</v>
      </c>
      <c r="AJ119" s="143">
        <f>INDEX('Scenario Parameters'!$H:$H,MATCH($B119,'Scenario Parameters'!$A:$A,0))*-E119</f>
        <v>5.2190906559869785E-2</v>
      </c>
      <c r="AK119" s="146">
        <f>INDEX('Base Table 5'!$124:$124,1,$A119+4)</f>
        <v>12303</v>
      </c>
      <c r="AL119" s="146">
        <f t="shared" ca="1" si="52"/>
        <v>11556.368919224213</v>
      </c>
      <c r="AM119" s="146">
        <f>INDEX('Base Table 5'!$125:$125,1,$A119+4)</f>
        <v>1300</v>
      </c>
      <c r="AN119" s="146">
        <f ca="1">(AC119-INDEX('Base Table 5'!$122:$122,1,$A119+4))*(1+AF119)-AL119-AP119-AR119-AS119*(1+AF119)-AU119</f>
        <v>2052.7991184242364</v>
      </c>
      <c r="AO119" s="146">
        <f>INDEX('Base Table 5'!$126:$126,1,$A119+4)</f>
        <v>31.286999999999999</v>
      </c>
      <c r="AP119" s="146">
        <f t="shared" ca="1" si="53"/>
        <v>31.112099630236621</v>
      </c>
      <c r="AQ119" s="146">
        <f>INDEX('Base Table 5'!$127:$127,1,$A119+4)</f>
        <v>683</v>
      </c>
      <c r="AR119" s="146">
        <f t="shared" ca="1" si="54"/>
        <v>679.18189815104074</v>
      </c>
      <c r="AS119" s="146">
        <f>INDEX('Base Table 5'!$128:$128,1,$A119+4)</f>
        <v>0</v>
      </c>
      <c r="AT119" s="146">
        <f>INDEX('Base Table 5'!$129:$129,1,$A119+4)</f>
        <v>240.60419999999999</v>
      </c>
      <c r="AU119" s="146">
        <f ca="1">AT119*(1+AF119)*(1+H119)*'Scenario Parameters'!$C$67</f>
        <v>157.04794133268635</v>
      </c>
      <c r="AV119" s="146">
        <f t="shared" si="55"/>
        <v>14557.8912</v>
      </c>
      <c r="AW119" s="146">
        <f t="shared" ca="1" si="56"/>
        <v>14476.509976762412</v>
      </c>
      <c r="AX119" s="143">
        <f>E119*'Base Table 5'!ED118</f>
        <v>-0.13689153194502743</v>
      </c>
      <c r="AY119" s="143">
        <f t="array" ref="AY119">MMULT('Price L_T'!B116:DL116,$AX$5:$AX$119)</f>
        <v>-0.15764156813216859</v>
      </c>
      <c r="AZ119" s="143">
        <f t="shared" si="57"/>
        <v>0.95514408010462959</v>
      </c>
      <c r="BA119" s="146">
        <f t="shared" si="58"/>
        <v>2137.9080691211043</v>
      </c>
      <c r="BB119" s="146">
        <f ca="1">L119*(1+H119)*(1/(1+(H119*I119)))*(1+'Scenario Parameters'!$C$57*J119)</f>
        <v>12737.777655851247</v>
      </c>
      <c r="BC119" s="146">
        <f t="shared" si="45"/>
        <v>114.27294683517941</v>
      </c>
    </row>
    <row r="120" spans="1:61" x14ac:dyDescent="0.4">
      <c r="A120" s="149">
        <v>116</v>
      </c>
      <c r="B120" s="149">
        <f>INDEX(Industries!$D:$D,MATCH($A120,Industries!$A:$A,0))</f>
        <v>40</v>
      </c>
      <c r="C120" s="163" t="str">
        <f>Industries!N117</f>
        <v>I</v>
      </c>
      <c r="D120" s="149" t="str">
        <f>Industries!C117</f>
        <v>Human-centric innovation</v>
      </c>
      <c r="E120" s="150">
        <v>0</v>
      </c>
      <c r="F120" s="150">
        <v>0</v>
      </c>
      <c r="G120" s="151">
        <v>0</v>
      </c>
      <c r="H120" s="151">
        <v>0</v>
      </c>
      <c r="I120" s="151">
        <v>0</v>
      </c>
      <c r="J120" s="151">
        <v>0</v>
      </c>
      <c r="K120" s="150">
        <v>0</v>
      </c>
      <c r="L120" s="152">
        <v>0</v>
      </c>
      <c r="M120" s="152">
        <v>0</v>
      </c>
      <c r="N120" s="152">
        <v>0</v>
      </c>
      <c r="O120" s="152">
        <v>0</v>
      </c>
      <c r="P120" s="152">
        <v>0</v>
      </c>
      <c r="Q120" s="152">
        <v>0</v>
      </c>
      <c r="R120" s="152">
        <v>0</v>
      </c>
      <c r="S120" s="153">
        <f t="shared" si="46"/>
        <v>0</v>
      </c>
      <c r="T120" s="152">
        <f ca="1">'Scenario Parameters'!$C$56*'Scenario Parameters'!C73</f>
        <v>104768.55968282932</v>
      </c>
      <c r="U120" s="152">
        <v>0</v>
      </c>
      <c r="V120" s="152">
        <v>0</v>
      </c>
      <c r="W120" s="152">
        <v>0</v>
      </c>
      <c r="X120" s="152">
        <v>0</v>
      </c>
      <c r="Y120" s="152">
        <f t="shared" si="44"/>
        <v>0</v>
      </c>
      <c r="Z120" s="152">
        <v>0</v>
      </c>
      <c r="AA120" s="153">
        <f t="shared" ca="1" si="47"/>
        <v>104768.55968282932</v>
      </c>
      <c r="AB120" s="153">
        <f ca="1">AA120</f>
        <v>104768.55968282932</v>
      </c>
      <c r="AC120" s="152">
        <v>0</v>
      </c>
      <c r="AD120" s="152">
        <f ca="1">AA120</f>
        <v>104768.55968282932</v>
      </c>
      <c r="AE120" s="152">
        <f ca="1">AB120</f>
        <v>104768.55968282932</v>
      </c>
      <c r="AF120" s="150">
        <v>0</v>
      </c>
      <c r="AG120" s="150">
        <v>0</v>
      </c>
      <c r="AH120" s="150">
        <v>0</v>
      </c>
      <c r="AI120" s="150">
        <f t="shared" ref="AI120:AI121" si="59">(1-AH120)*(1+AG120)-1</f>
        <v>0</v>
      </c>
      <c r="AJ120" s="150">
        <v>0</v>
      </c>
      <c r="AK120" s="152">
        <v>0</v>
      </c>
      <c r="AL120" s="152">
        <f ca="1">'Scenario Parameters'!$E$43*AD120</f>
        <v>78576.419762121994</v>
      </c>
      <c r="AM120" s="152">
        <v>0</v>
      </c>
      <c r="AN120" s="152">
        <f ca="1">(1-'Scenario Parameters'!$E$43)*AD120</f>
        <v>26192.13992070733</v>
      </c>
      <c r="AO120" s="152">
        <v>0</v>
      </c>
      <c r="AP120" s="152">
        <v>0</v>
      </c>
      <c r="AQ120" s="152">
        <v>0</v>
      </c>
      <c r="AR120" s="152">
        <v>0</v>
      </c>
      <c r="AS120" s="152">
        <v>0</v>
      </c>
      <c r="AT120" s="152">
        <v>0</v>
      </c>
      <c r="AU120" s="152">
        <v>0</v>
      </c>
      <c r="AV120" s="152">
        <v>0</v>
      </c>
      <c r="AW120" s="152">
        <f ca="1">AL120+AN120</f>
        <v>104768.55968282932</v>
      </c>
      <c r="AX120" s="150">
        <v>0</v>
      </c>
      <c r="AY120" s="150">
        <v>0</v>
      </c>
      <c r="AZ120" s="150">
        <v>1</v>
      </c>
      <c r="BA120" s="152">
        <v>0</v>
      </c>
      <c r="BB120" s="152">
        <v>0</v>
      </c>
      <c r="BC120" s="152">
        <v>0</v>
      </c>
    </row>
    <row r="121" spans="1:61" x14ac:dyDescent="0.4">
      <c r="A121" s="142">
        <v>117</v>
      </c>
      <c r="B121" s="142">
        <f>INDEX(Industries!$D:$D,MATCH($A121,Industries!$A:$A,0))</f>
        <v>41</v>
      </c>
      <c r="C121" s="162" t="str">
        <f>Industries!N118</f>
        <v>I</v>
      </c>
      <c r="D121" s="142" t="str">
        <f>Industries!C118</f>
        <v>AI-augmented innovation</v>
      </c>
      <c r="E121" s="143">
        <v>0</v>
      </c>
      <c r="F121" s="143">
        <v>0</v>
      </c>
      <c r="G121" s="144">
        <v>0</v>
      </c>
      <c r="H121" s="144">
        <v>0</v>
      </c>
      <c r="I121" s="144">
        <v>0</v>
      </c>
      <c r="J121" s="144">
        <v>0</v>
      </c>
      <c r="K121" s="143">
        <v>0</v>
      </c>
      <c r="L121" s="146">
        <v>0</v>
      </c>
      <c r="M121" s="146">
        <v>0</v>
      </c>
      <c r="N121" s="146">
        <v>0</v>
      </c>
      <c r="O121" s="146">
        <v>0</v>
      </c>
      <c r="P121" s="146">
        <v>0</v>
      </c>
      <c r="Q121" s="146">
        <v>0</v>
      </c>
      <c r="R121" s="146">
        <v>0</v>
      </c>
      <c r="S121" s="147">
        <f t="shared" si="46"/>
        <v>0</v>
      </c>
      <c r="T121" s="146">
        <f ca="1">(1-'Scenario Parameters'!$C$56)*'Scenario Parameters'!C73</f>
        <v>104768.55968282932</v>
      </c>
      <c r="U121" s="146">
        <v>0</v>
      </c>
      <c r="V121" s="146">
        <v>0</v>
      </c>
      <c r="W121" s="146">
        <v>0</v>
      </c>
      <c r="X121" s="146">
        <v>0</v>
      </c>
      <c r="Y121" s="146">
        <f t="shared" si="44"/>
        <v>0</v>
      </c>
      <c r="Z121" s="146">
        <v>0</v>
      </c>
      <c r="AA121" s="147">
        <f t="shared" ca="1" si="47"/>
        <v>104768.55968282932</v>
      </c>
      <c r="AB121" s="147">
        <f ca="1">AA121</f>
        <v>104768.55968282932</v>
      </c>
      <c r="AC121" s="146">
        <v>0</v>
      </c>
      <c r="AD121" s="146">
        <f ca="1">AA121</f>
        <v>104768.55968282932</v>
      </c>
      <c r="AE121" s="146">
        <f ca="1">AB121</f>
        <v>104768.55968282932</v>
      </c>
      <c r="AF121" s="143">
        <v>0</v>
      </c>
      <c r="AG121" s="143">
        <v>0</v>
      </c>
      <c r="AH121" s="143">
        <v>0</v>
      </c>
      <c r="AI121" s="143">
        <f t="shared" si="59"/>
        <v>0</v>
      </c>
      <c r="AJ121" s="143">
        <v>0</v>
      </c>
      <c r="AK121" s="146">
        <v>0</v>
      </c>
      <c r="AL121" s="146">
        <f ca="1">'Scenario Parameters'!$E$44*AD121</f>
        <v>26192.13992070733</v>
      </c>
      <c r="AM121" s="146">
        <v>0</v>
      </c>
      <c r="AN121" s="146">
        <f ca="1">(1-'Scenario Parameters'!$E$44)*AD121</f>
        <v>78576.419762121994</v>
      </c>
      <c r="AO121" s="146">
        <v>0</v>
      </c>
      <c r="AP121" s="146">
        <v>0</v>
      </c>
      <c r="AQ121" s="146">
        <v>0</v>
      </c>
      <c r="AR121" s="146">
        <v>0</v>
      </c>
      <c r="AS121" s="146">
        <v>0</v>
      </c>
      <c r="AT121" s="146">
        <v>0</v>
      </c>
      <c r="AU121" s="146">
        <v>0</v>
      </c>
      <c r="AV121" s="146">
        <v>0</v>
      </c>
      <c r="AW121" s="146">
        <f ca="1">AL121+AN121</f>
        <v>104768.55968282932</v>
      </c>
      <c r="AX121" s="143">
        <v>0</v>
      </c>
      <c r="AY121" s="143">
        <v>0</v>
      </c>
      <c r="AZ121" s="143">
        <v>1</v>
      </c>
      <c r="BA121" s="146">
        <v>0</v>
      </c>
      <c r="BB121" s="146">
        <v>0</v>
      </c>
      <c r="BC121" s="146">
        <v>0</v>
      </c>
    </row>
    <row r="122" spans="1:61" x14ac:dyDescent="0.4">
      <c r="A122" s="249" t="s">
        <v>590</v>
      </c>
      <c r="B122" s="230"/>
      <c r="C122" s="249"/>
      <c r="D122" s="230"/>
      <c r="E122" s="249"/>
      <c r="F122" s="230"/>
      <c r="G122" s="249"/>
      <c r="H122" s="230"/>
      <c r="I122" s="249"/>
      <c r="J122" s="230"/>
      <c r="K122" s="204"/>
      <c r="L122" s="155">
        <f t="shared" ref="L122:AC122" si="60">SUM(L5:L121)</f>
        <v>1102826.9638999996</v>
      </c>
      <c r="M122" s="155">
        <f t="shared" si="60"/>
        <v>584336.15580000018</v>
      </c>
      <c r="N122" s="155">
        <f t="shared" si="60"/>
        <v>378425.84939999983</v>
      </c>
      <c r="O122" s="155">
        <f t="shared" si="60"/>
        <v>37479.95870000001</v>
      </c>
      <c r="P122" s="155">
        <f t="shared" si="60"/>
        <v>93529.939200000023</v>
      </c>
      <c r="Q122" s="155">
        <f t="shared" si="60"/>
        <v>1679.3329000000001</v>
      </c>
      <c r="R122" s="155">
        <f t="shared" si="60"/>
        <v>644384.87869999954</v>
      </c>
      <c r="S122" s="155">
        <f t="shared" si="60"/>
        <v>2842663.0786000011</v>
      </c>
      <c r="T122" s="155">
        <f ca="1">SUM(T5:T121)</f>
        <v>1553589.9563214914</v>
      </c>
      <c r="U122" s="155">
        <f t="shared" ca="1" si="60"/>
        <v>652818.06152016262</v>
      </c>
      <c r="V122" s="155">
        <f ca="1">SUM(V5:V121)</f>
        <v>577928.00325709069</v>
      </c>
      <c r="W122" s="155">
        <f t="shared" si="60"/>
        <v>37910.433373974432</v>
      </c>
      <c r="X122" s="155">
        <f t="shared" si="60"/>
        <v>93364.659188210542</v>
      </c>
      <c r="Y122" s="155">
        <f t="shared" si="60"/>
        <v>1679.3329000000001</v>
      </c>
      <c r="Z122" s="155">
        <f t="shared" si="60"/>
        <v>465099.04236422881</v>
      </c>
      <c r="AA122" s="155">
        <f ca="1">SUM(AA5:AA121)</f>
        <v>3382389.4889251585</v>
      </c>
      <c r="AB122" s="155">
        <f ca="1">SUM(AB5:AB121)</f>
        <v>3684551.8377439384</v>
      </c>
      <c r="AC122" s="155">
        <f t="shared" si="60"/>
        <v>4979466.9950999999</v>
      </c>
      <c r="AD122" s="155">
        <f ca="1">SUM(AD5:AD121)</f>
        <v>5829695.5226605339</v>
      </c>
      <c r="AE122" s="155">
        <f ca="1">SUM(AE5:AE121)</f>
        <v>6384403.4419991858</v>
      </c>
      <c r="AF122" s="156">
        <f ca="1">IF(AC122=0,0,AD122/AC122-1)</f>
        <v>0.17074689487794448</v>
      </c>
      <c r="AG122" s="156">
        <f ca="1">IF(AC122=0,0,AE122/AC122-1)</f>
        <v>0.28214595021549527</v>
      </c>
      <c r="AH122" s="155"/>
      <c r="AI122" s="155"/>
      <c r="AJ122" s="155"/>
      <c r="AK122" s="155">
        <f t="shared" ref="AK122:AV122" si="61">SUM(AK5:AK121)</f>
        <v>1269749</v>
      </c>
      <c r="AL122" s="155">
        <f ca="1">SUM(AL5:AL121)</f>
        <v>1253404.6298890403</v>
      </c>
      <c r="AM122" s="155">
        <f t="shared" si="61"/>
        <v>1150716</v>
      </c>
      <c r="AN122" s="155">
        <f ca="1">SUM(AN5:AN121)</f>
        <v>1778799.3484562719</v>
      </c>
      <c r="AO122" s="155">
        <f t="shared" si="61"/>
        <v>34128.256299999986</v>
      </c>
      <c r="AP122" s="155">
        <f ca="1">SUM(AP5:AP121)</f>
        <v>40690.919141393861</v>
      </c>
      <c r="AQ122" s="155">
        <f t="shared" si="61"/>
        <v>90887</v>
      </c>
      <c r="AR122" s="155">
        <f ca="1">SUM(AR5:AR121)</f>
        <v>112078.02864431293</v>
      </c>
      <c r="AS122" s="155">
        <f t="shared" si="61"/>
        <v>0</v>
      </c>
      <c r="AT122" s="155">
        <f t="shared" si="61"/>
        <v>297182.82250000001</v>
      </c>
      <c r="AU122" s="155">
        <f ca="1">SUM(AU5:AU121)</f>
        <v>197416.56192491757</v>
      </c>
      <c r="AV122" s="155">
        <f t="shared" si="61"/>
        <v>2842663.0787999998</v>
      </c>
      <c r="AW122" s="155">
        <f ca="1">SUM(AW5:AW121)</f>
        <v>3382389.488055937</v>
      </c>
      <c r="AX122" s="155"/>
      <c r="AY122" s="170"/>
      <c r="AZ122" s="170"/>
      <c r="BA122" s="155">
        <f>SUM(BA5:BA121)</f>
        <v>732806.8002418282</v>
      </c>
      <c r="BB122" s="155">
        <f ca="1">SUM(BB5:BB121)</f>
        <v>1537118.5283067881</v>
      </c>
      <c r="BC122" s="155">
        <f>SUM(BC5:BC121)</f>
        <v>23650.922297759218</v>
      </c>
      <c r="BD122" s="14"/>
    </row>
    <row r="123" spans="1:61" x14ac:dyDescent="0.4">
      <c r="A123" s="106"/>
      <c r="B123" s="106"/>
      <c r="C123" s="106"/>
      <c r="D123" s="106"/>
      <c r="E123" s="106"/>
      <c r="F123" s="106"/>
      <c r="G123" s="106"/>
      <c r="H123" s="106"/>
      <c r="I123" s="106"/>
      <c r="J123" s="106"/>
      <c r="K123" s="106"/>
      <c r="L123" s="106"/>
      <c r="M123" s="106"/>
      <c r="N123" s="106"/>
      <c r="O123" s="106"/>
      <c r="P123" s="106"/>
      <c r="Q123" s="106"/>
      <c r="R123" s="106"/>
      <c r="S123" s="106"/>
      <c r="U123" s="106"/>
      <c r="V123" s="106"/>
      <c r="W123" s="106"/>
      <c r="X123" s="106"/>
      <c r="Y123" s="106"/>
      <c r="Z123" s="106"/>
      <c r="AA123" s="106"/>
      <c r="AB123" s="106"/>
      <c r="AC123" s="106"/>
      <c r="AD123" s="106"/>
      <c r="AE123" s="106"/>
      <c r="AF123" s="106"/>
      <c r="AG123" s="106"/>
      <c r="AH123" s="106"/>
      <c r="AI123" s="106"/>
      <c r="AJ123" s="106"/>
      <c r="AK123" s="106"/>
      <c r="AL123" s="106"/>
      <c r="AM123" s="106"/>
      <c r="AN123" s="106"/>
      <c r="AO123" s="106"/>
      <c r="AP123" s="106"/>
      <c r="AQ123" s="106"/>
      <c r="AR123" s="106"/>
      <c r="AS123" s="106"/>
      <c r="AT123" s="106"/>
      <c r="AU123" s="106"/>
      <c r="AV123" s="106"/>
      <c r="AW123" s="106"/>
      <c r="AX123" s="106"/>
      <c r="AY123" s="198"/>
      <c r="AZ123" s="198"/>
      <c r="BA123" s="186"/>
      <c r="BB123" s="14"/>
      <c r="BC123" s="14"/>
      <c r="BD123" s="14"/>
      <c r="BI123" s="14"/>
    </row>
    <row r="124" spans="1:61" x14ac:dyDescent="0.4">
      <c r="A124" s="106"/>
      <c r="B124" s="136" t="s">
        <v>591</v>
      </c>
      <c r="C124" s="136"/>
      <c r="D124" s="106"/>
      <c r="E124" s="106"/>
      <c r="F124" s="106"/>
      <c r="G124" s="106"/>
      <c r="H124" s="106"/>
      <c r="I124" s="106"/>
      <c r="J124" s="106"/>
      <c r="K124" s="106"/>
      <c r="L124" s="155" cm="1">
        <f t="array" ref="L124">SUMPRODUCT(L5:L119 * (1 + $H$5:$H$119) *(1 + $K$5:$K$119))</f>
        <v>940703.2085082297</v>
      </c>
      <c r="M124" s="155" cm="1">
        <f t="array" ref="M124">SUMPRODUCT(M5:M119 * (1 + $H$5:$H$119) *(1 + $K$5:$K$119))</f>
        <v>420255.63078075554</v>
      </c>
      <c r="N124" s="155" cm="1">
        <f t="array" ref="N124">SUMPRODUCT(N5:N119 * (1 + $H$5:$H$119) *(1 + $K$5:$K$119))</f>
        <v>334595.30556261982</v>
      </c>
      <c r="O124" s="155" cm="1">
        <f t="array" ref="O124">SUMPRODUCT(O5:O119 * (1 + $H$5:$H$119) *(1 + $K$5:$K$119))</f>
        <v>33543.026964480996</v>
      </c>
      <c r="P124" s="155" cm="1">
        <f t="array" ref="P124">SUMPRODUCT(P5:P119 * (1 + $H$5:$H$119) *(1 + $K$5:$K$119))</f>
        <v>82608.743872331092</v>
      </c>
      <c r="Q124" s="155" cm="1">
        <f t="array" ref="Q124">SUMPRODUCT(Q5:Q119 * (1 + $H$5:$H$119) *(1 + $K$5:$K$119))</f>
        <v>1488.4626229100877</v>
      </c>
      <c r="R124" s="155" cm="1">
        <f t="array" ref="R124">SUMPRODUCT(R5:R119 * (1 + $H$5:$H$119) *(1 + $K$5:$K$119))</f>
        <v>455497.43359758146</v>
      </c>
      <c r="S124" s="155" cm="1">
        <f t="array" ref="S124">SUMPRODUCT(S5:S119 * (1 + $H$5:$H$119) *(1 + $K$5:$K$119))</f>
        <v>2268691.8119089082</v>
      </c>
      <c r="T124" s="14"/>
      <c r="U124" s="106"/>
      <c r="V124" s="106"/>
      <c r="W124" s="106"/>
      <c r="X124" s="106"/>
      <c r="Y124" s="106"/>
      <c r="Z124" s="106"/>
      <c r="AA124" s="106"/>
      <c r="AB124" s="61"/>
      <c r="AC124" s="147"/>
      <c r="AD124" s="106"/>
      <c r="AE124" s="169"/>
      <c r="AF124" s="106"/>
      <c r="AG124" s="106"/>
      <c r="AH124" s="106"/>
      <c r="AI124" s="106"/>
      <c r="AJ124" s="106"/>
      <c r="AK124" s="106"/>
      <c r="AL124" s="106"/>
      <c r="AM124" s="106"/>
      <c r="AN124" s="106"/>
      <c r="AO124" s="106"/>
      <c r="AP124" s="106"/>
      <c r="AQ124" s="106"/>
      <c r="AR124" s="106"/>
      <c r="AS124" s="106"/>
      <c r="AT124" s="106"/>
      <c r="AU124" s="106"/>
      <c r="AV124" s="106"/>
      <c r="AW124" s="106"/>
      <c r="AX124" s="106"/>
      <c r="AY124" s="197"/>
      <c r="AZ124" s="197"/>
      <c r="BC124" s="14"/>
      <c r="BD124" s="14"/>
    </row>
    <row r="125" spans="1:61" x14ac:dyDescent="0.4">
      <c r="A125" s="106"/>
      <c r="B125" s="106" t="s">
        <v>592</v>
      </c>
      <c r="C125" s="106"/>
      <c r="D125" s="106"/>
      <c r="E125" s="106"/>
      <c r="F125" s="106"/>
      <c r="G125" s="106"/>
      <c r="H125" s="106"/>
      <c r="I125" s="106"/>
      <c r="J125" s="106"/>
      <c r="K125" s="106"/>
      <c r="L125" s="157">
        <f t="shared" ref="L125:S125" si="62">L122/L124-1</f>
        <v>0.17234315129940536</v>
      </c>
      <c r="M125" s="157">
        <f t="shared" si="62"/>
        <v>0.39043028338350649</v>
      </c>
      <c r="N125" s="157">
        <f t="shared" si="62"/>
        <v>0.1309956927329845</v>
      </c>
      <c r="O125" s="157">
        <f t="shared" si="62"/>
        <v>0.1173696023226487</v>
      </c>
      <c r="P125" s="157">
        <f t="shared" si="62"/>
        <v>0.13220386627046721</v>
      </c>
      <c r="Q125" s="157">
        <f t="shared" si="62"/>
        <v>0.12823316766714821</v>
      </c>
      <c r="R125" s="157">
        <f t="shared" si="62"/>
        <v>0.41468388440865422</v>
      </c>
      <c r="S125" s="157">
        <f t="shared" si="62"/>
        <v>0.2529965787676316</v>
      </c>
      <c r="T125" s="157"/>
      <c r="U125" s="106"/>
      <c r="V125" s="106"/>
      <c r="W125" s="106"/>
      <c r="X125" s="106"/>
      <c r="Y125" s="106"/>
      <c r="Z125" s="106"/>
      <c r="AA125" s="106"/>
      <c r="AB125" s="106"/>
      <c r="AC125" s="61"/>
      <c r="AD125" s="106"/>
      <c r="AE125" s="106"/>
      <c r="AF125" s="106"/>
      <c r="AG125" s="106"/>
      <c r="AH125" s="106"/>
      <c r="AI125" s="106"/>
      <c r="AJ125" s="106"/>
      <c r="AK125" s="106"/>
      <c r="AL125" s="106"/>
      <c r="AM125" s="106"/>
      <c r="AN125" s="106"/>
      <c r="AO125" s="106"/>
      <c r="AP125" s="106"/>
      <c r="AQ125" s="106"/>
      <c r="AR125" s="106"/>
      <c r="AS125" s="106"/>
      <c r="AT125" s="106"/>
      <c r="AU125" s="106"/>
      <c r="AV125" s="106"/>
      <c r="AW125" s="106"/>
      <c r="AX125" s="106"/>
      <c r="AY125" s="106"/>
      <c r="AZ125" s="106"/>
      <c r="BA125" s="106"/>
      <c r="BC125" s="14"/>
      <c r="BD125" s="14"/>
    </row>
    <row r="126" spans="1:61" x14ac:dyDescent="0.4">
      <c r="M126" s="54"/>
      <c r="T126" s="54"/>
      <c r="V126" s="106"/>
      <c r="BC126" s="61"/>
      <c r="BD126" s="14"/>
    </row>
    <row r="127" spans="1:61" x14ac:dyDescent="0.4">
      <c r="M127" s="54"/>
      <c r="T127" s="14"/>
      <c r="V127" s="106"/>
      <c r="BD127" s="14"/>
    </row>
    <row r="131" spans="1:1" x14ac:dyDescent="0.4">
      <c r="A131" s="62" t="s">
        <v>541</v>
      </c>
    </row>
    <row r="132" spans="1:1" x14ac:dyDescent="0.4">
      <c r="A132" t="s">
        <v>593</v>
      </c>
    </row>
    <row r="133" spans="1:1" x14ac:dyDescent="0.4">
      <c r="A133" t="s">
        <v>594</v>
      </c>
    </row>
    <row r="134" spans="1:1" x14ac:dyDescent="0.4">
      <c r="A134" t="s">
        <v>595</v>
      </c>
    </row>
  </sheetData>
  <mergeCells count="21">
    <mergeCell ref="BB2:BC2"/>
    <mergeCell ref="C122:D122"/>
    <mergeCell ref="E122:F122"/>
    <mergeCell ref="G122:H122"/>
    <mergeCell ref="I122:J122"/>
    <mergeCell ref="A122:B122"/>
    <mergeCell ref="AX2:BA2"/>
    <mergeCell ref="A1:AW1"/>
    <mergeCell ref="AQ3:AR3"/>
    <mergeCell ref="L2:S2"/>
    <mergeCell ref="AH2:AJ2"/>
    <mergeCell ref="AV2:AW2"/>
    <mergeCell ref="AC2:AG2"/>
    <mergeCell ref="A2:D2"/>
    <mergeCell ref="AK2:AU2"/>
    <mergeCell ref="E2:K2"/>
    <mergeCell ref="T2:AB2"/>
    <mergeCell ref="AK3:AL3"/>
    <mergeCell ref="AT3:AU3"/>
    <mergeCell ref="AO3:AP3"/>
    <mergeCell ref="AM3:AN3"/>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F152"/>
  <sheetViews>
    <sheetView zoomScale="90" zoomScaleNormal="90" workbookViewId="0">
      <pane xSplit="4" ySplit="3" topLeftCell="DE109" activePane="bottomRight" state="frozen"/>
      <selection pane="topRight" activeCell="D1" sqref="D1"/>
      <selection pane="bottomLeft" activeCell="A4" sqref="A4"/>
      <selection pane="bottomRight" activeCell="DP124" sqref="DP124:DP125"/>
    </sheetView>
  </sheetViews>
  <sheetFormatPr defaultRowHeight="14.6" x14ac:dyDescent="0.4"/>
  <cols>
    <col min="1" max="1" width="5" customWidth="1"/>
    <col min="2" max="2" width="6.765625" style="105" customWidth="1"/>
    <col min="3" max="3" width="4.3828125" style="105" customWidth="1"/>
    <col min="4" max="4" width="38" customWidth="1"/>
    <col min="5" max="96" width="9" customWidth="1"/>
    <col min="97" max="97" width="10.07421875" customWidth="1"/>
    <col min="98" max="100" width="9" customWidth="1"/>
    <col min="101" max="101" width="9.921875" customWidth="1"/>
    <col min="102" max="119" width="9" customWidth="1"/>
    <col min="120" max="120" width="11.3046875" customWidth="1"/>
    <col min="121" max="128" width="16" customWidth="1"/>
    <col min="129" max="129" width="12.07421875" customWidth="1"/>
    <col min="130" max="130" width="5.61328125" customWidth="1"/>
    <col min="131" max="133" width="11.53515625" style="41" customWidth="1"/>
    <col min="136" max="136" width="11.3828125" bestFit="1" customWidth="1"/>
  </cols>
  <sheetData>
    <row r="1" spans="1:133" ht="20.05" customHeight="1" x14ac:dyDescent="0.4">
      <c r="A1" s="251" t="s">
        <v>596</v>
      </c>
      <c r="B1" s="265"/>
      <c r="C1" s="265"/>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N1" s="230"/>
      <c r="BO1" s="230"/>
      <c r="BP1" s="230"/>
      <c r="BQ1" s="230"/>
      <c r="BR1" s="230"/>
      <c r="BS1" s="230"/>
      <c r="BT1" s="230"/>
      <c r="BU1" s="230"/>
      <c r="BV1" s="230"/>
      <c r="BW1" s="230"/>
      <c r="BX1" s="230"/>
      <c r="BY1" s="230"/>
      <c r="BZ1" s="230"/>
      <c r="CA1" s="230"/>
      <c r="CB1" s="230"/>
      <c r="CC1" s="230"/>
      <c r="CD1" s="230"/>
      <c r="CE1" s="230"/>
      <c r="CF1" s="230"/>
      <c r="CG1" s="230"/>
      <c r="CH1" s="230"/>
      <c r="CI1" s="230"/>
      <c r="CJ1" s="230"/>
      <c r="CK1" s="230"/>
      <c r="CL1" s="230"/>
      <c r="CM1" s="230"/>
      <c r="CN1" s="230"/>
      <c r="CO1" s="230"/>
      <c r="CP1" s="230"/>
      <c r="CQ1" s="230"/>
      <c r="CR1" s="230"/>
      <c r="CS1" s="230"/>
      <c r="CT1" s="230"/>
      <c r="CU1" s="230"/>
      <c r="CV1" s="230"/>
      <c r="CW1" s="230"/>
      <c r="CX1" s="230"/>
      <c r="CY1" s="230"/>
      <c r="CZ1" s="230"/>
      <c r="DA1" s="230"/>
      <c r="DB1" s="230"/>
      <c r="DC1" s="230"/>
      <c r="DD1" s="230"/>
      <c r="DE1" s="230"/>
      <c r="DF1" s="230"/>
      <c r="DG1" s="230"/>
      <c r="DH1" s="230"/>
      <c r="DI1" s="230"/>
      <c r="DJ1" s="230"/>
      <c r="DK1" s="230"/>
      <c r="DL1" s="230"/>
      <c r="DM1" s="230"/>
      <c r="DN1" s="230"/>
      <c r="DO1" s="230"/>
      <c r="DP1" s="230"/>
      <c r="DQ1" s="230"/>
      <c r="DR1" s="230"/>
      <c r="DS1" s="230"/>
      <c r="DT1" s="230"/>
      <c r="DU1" s="230"/>
      <c r="DV1" s="230"/>
      <c r="DW1" s="230"/>
      <c r="DX1" s="230"/>
      <c r="DY1" s="230"/>
      <c r="EA1" s="261" t="s">
        <v>645</v>
      </c>
      <c r="EB1" s="261"/>
      <c r="EC1" s="261"/>
    </row>
    <row r="2" spans="1:133" ht="95.15" customHeight="1" x14ac:dyDescent="0.4">
      <c r="A2" s="99"/>
      <c r="B2" s="102"/>
      <c r="C2" s="102"/>
      <c r="D2" s="99"/>
      <c r="E2" s="63" t="s">
        <v>15</v>
      </c>
      <c r="F2" s="63" t="s">
        <v>17</v>
      </c>
      <c r="G2" s="63" t="s">
        <v>19</v>
      </c>
      <c r="H2" s="63" t="s">
        <v>21</v>
      </c>
      <c r="I2" s="63" t="s">
        <v>23</v>
      </c>
      <c r="J2" s="63" t="s">
        <v>25</v>
      </c>
      <c r="K2" s="63" t="s">
        <v>27</v>
      </c>
      <c r="L2" s="63" t="s">
        <v>29</v>
      </c>
      <c r="M2" s="63" t="s">
        <v>31</v>
      </c>
      <c r="N2" s="63" t="s">
        <v>33</v>
      </c>
      <c r="O2" s="63" t="s">
        <v>35</v>
      </c>
      <c r="P2" s="63" t="s">
        <v>37</v>
      </c>
      <c r="Q2" s="63" t="s">
        <v>39</v>
      </c>
      <c r="R2" s="63" t="s">
        <v>41</v>
      </c>
      <c r="S2" s="63" t="s">
        <v>43</v>
      </c>
      <c r="T2" s="63" t="s">
        <v>45</v>
      </c>
      <c r="U2" s="63" t="s">
        <v>47</v>
      </c>
      <c r="V2" s="63" t="s">
        <v>49</v>
      </c>
      <c r="W2" s="63" t="s">
        <v>51</v>
      </c>
      <c r="X2" s="63" t="s">
        <v>53</v>
      </c>
      <c r="Y2" s="63" t="s">
        <v>55</v>
      </c>
      <c r="Z2" s="63" t="s">
        <v>57</v>
      </c>
      <c r="AA2" s="63" t="s">
        <v>59</v>
      </c>
      <c r="AB2" s="63" t="s">
        <v>61</v>
      </c>
      <c r="AC2" s="63" t="s">
        <v>63</v>
      </c>
      <c r="AD2" s="63" t="s">
        <v>65</v>
      </c>
      <c r="AE2" s="63" t="s">
        <v>67</v>
      </c>
      <c r="AF2" s="63" t="s">
        <v>69</v>
      </c>
      <c r="AG2" s="63" t="s">
        <v>71</v>
      </c>
      <c r="AH2" s="63" t="s">
        <v>73</v>
      </c>
      <c r="AI2" s="63" t="s">
        <v>75</v>
      </c>
      <c r="AJ2" s="63" t="s">
        <v>77</v>
      </c>
      <c r="AK2" s="63" t="s">
        <v>79</v>
      </c>
      <c r="AL2" s="63" t="s">
        <v>81</v>
      </c>
      <c r="AM2" s="63" t="s">
        <v>83</v>
      </c>
      <c r="AN2" s="63" t="s">
        <v>85</v>
      </c>
      <c r="AO2" s="63" t="s">
        <v>87</v>
      </c>
      <c r="AP2" s="63" t="s">
        <v>89</v>
      </c>
      <c r="AQ2" s="63" t="s">
        <v>91</v>
      </c>
      <c r="AR2" s="63" t="s">
        <v>93</v>
      </c>
      <c r="AS2" s="63" t="s">
        <v>95</v>
      </c>
      <c r="AT2" s="63" t="s">
        <v>97</v>
      </c>
      <c r="AU2" s="63" t="s">
        <v>99</v>
      </c>
      <c r="AV2" s="63" t="s">
        <v>101</v>
      </c>
      <c r="AW2" s="63" t="s">
        <v>103</v>
      </c>
      <c r="AX2" s="63" t="s">
        <v>105</v>
      </c>
      <c r="AY2" s="63" t="s">
        <v>107</v>
      </c>
      <c r="AZ2" s="63" t="s">
        <v>109</v>
      </c>
      <c r="BA2" s="63" t="s">
        <v>111</v>
      </c>
      <c r="BB2" s="63" t="s">
        <v>113</v>
      </c>
      <c r="BC2" s="63" t="s">
        <v>115</v>
      </c>
      <c r="BD2" s="63" t="s">
        <v>117</v>
      </c>
      <c r="BE2" s="63" t="s">
        <v>119</v>
      </c>
      <c r="BF2" s="63" t="s">
        <v>121</v>
      </c>
      <c r="BG2" s="63" t="s">
        <v>507</v>
      </c>
      <c r="BH2" s="63" t="s">
        <v>125</v>
      </c>
      <c r="BI2" s="63" t="s">
        <v>127</v>
      </c>
      <c r="BJ2" s="63" t="s">
        <v>129</v>
      </c>
      <c r="BK2" s="63" t="s">
        <v>131</v>
      </c>
      <c r="BL2" s="63" t="s">
        <v>133</v>
      </c>
      <c r="BM2" s="63" t="s">
        <v>135</v>
      </c>
      <c r="BN2" s="63" t="s">
        <v>137</v>
      </c>
      <c r="BO2" s="63" t="s">
        <v>139</v>
      </c>
      <c r="BP2" s="63" t="s">
        <v>141</v>
      </c>
      <c r="BQ2" s="63" t="s">
        <v>143</v>
      </c>
      <c r="BR2" s="63" t="s">
        <v>145</v>
      </c>
      <c r="BS2" s="63" t="s">
        <v>147</v>
      </c>
      <c r="BT2" s="63" t="s">
        <v>149</v>
      </c>
      <c r="BU2" s="63" t="s">
        <v>151</v>
      </c>
      <c r="BV2" s="63" t="s">
        <v>153</v>
      </c>
      <c r="BW2" s="63" t="s">
        <v>155</v>
      </c>
      <c r="BX2" s="63" t="s">
        <v>157</v>
      </c>
      <c r="BY2" s="63" t="s">
        <v>159</v>
      </c>
      <c r="BZ2" s="63" t="s">
        <v>161</v>
      </c>
      <c r="CA2" s="63" t="s">
        <v>163</v>
      </c>
      <c r="CB2" s="63" t="s">
        <v>165</v>
      </c>
      <c r="CC2" s="63" t="s">
        <v>167</v>
      </c>
      <c r="CD2" s="63" t="s">
        <v>169</v>
      </c>
      <c r="CE2" s="63" t="s">
        <v>171</v>
      </c>
      <c r="CF2" s="63" t="s">
        <v>173</v>
      </c>
      <c r="CG2" s="63" t="s">
        <v>175</v>
      </c>
      <c r="CH2" s="63" t="s">
        <v>177</v>
      </c>
      <c r="CI2" s="63" t="s">
        <v>179</v>
      </c>
      <c r="CJ2" s="63" t="s">
        <v>181</v>
      </c>
      <c r="CK2" s="63" t="s">
        <v>183</v>
      </c>
      <c r="CL2" s="63" t="s">
        <v>185</v>
      </c>
      <c r="CM2" s="63" t="s">
        <v>187</v>
      </c>
      <c r="CN2" s="63" t="s">
        <v>189</v>
      </c>
      <c r="CO2" s="63" t="s">
        <v>191</v>
      </c>
      <c r="CP2" s="63" t="s">
        <v>193</v>
      </c>
      <c r="CQ2" s="63" t="s">
        <v>195</v>
      </c>
      <c r="CR2" s="63" t="s">
        <v>197</v>
      </c>
      <c r="CS2" s="63" t="s">
        <v>199</v>
      </c>
      <c r="CT2" s="63" t="s">
        <v>201</v>
      </c>
      <c r="CU2" s="63" t="s">
        <v>203</v>
      </c>
      <c r="CV2" s="63" t="s">
        <v>205</v>
      </c>
      <c r="CW2" s="63" t="s">
        <v>207</v>
      </c>
      <c r="CX2" s="63" t="s">
        <v>209</v>
      </c>
      <c r="CY2" s="63" t="s">
        <v>211</v>
      </c>
      <c r="CZ2" s="63" t="s">
        <v>213</v>
      </c>
      <c r="DA2" s="63" t="s">
        <v>215</v>
      </c>
      <c r="DB2" s="63" t="s">
        <v>217</v>
      </c>
      <c r="DC2" s="63" t="s">
        <v>219</v>
      </c>
      <c r="DD2" s="63" t="s">
        <v>221</v>
      </c>
      <c r="DE2" s="63" t="s">
        <v>223</v>
      </c>
      <c r="DF2" s="63" t="s">
        <v>225</v>
      </c>
      <c r="DG2" s="63" t="s">
        <v>227</v>
      </c>
      <c r="DH2" s="63" t="s">
        <v>229</v>
      </c>
      <c r="DI2" s="63" t="s">
        <v>231</v>
      </c>
      <c r="DJ2" s="63" t="s">
        <v>233</v>
      </c>
      <c r="DK2" s="63" t="s">
        <v>235</v>
      </c>
      <c r="DL2" s="63" t="s">
        <v>237</v>
      </c>
      <c r="DM2" s="63" t="s">
        <v>239</v>
      </c>
      <c r="DN2" s="63" t="s">
        <v>241</v>
      </c>
      <c r="DO2" s="63" t="s">
        <v>243</v>
      </c>
      <c r="DP2" s="63" t="s">
        <v>508</v>
      </c>
      <c r="DQ2" s="266" t="s">
        <v>509</v>
      </c>
      <c r="DR2" s="230"/>
      <c r="DS2" s="230"/>
      <c r="DT2" s="230"/>
      <c r="DU2" s="230"/>
      <c r="DV2" s="230"/>
      <c r="DW2" s="230"/>
      <c r="DX2" s="230"/>
      <c r="DY2" s="13" t="s">
        <v>248</v>
      </c>
      <c r="EA2" s="219" t="s">
        <v>642</v>
      </c>
      <c r="EB2" s="262" t="s">
        <v>644</v>
      </c>
      <c r="EC2" s="262"/>
    </row>
    <row r="3" spans="1:133" ht="36" customHeight="1" x14ac:dyDescent="0.4">
      <c r="A3" s="97" t="s">
        <v>444</v>
      </c>
      <c r="B3" s="97" t="s">
        <v>445</v>
      </c>
      <c r="C3" s="97"/>
      <c r="D3" s="98" t="s">
        <v>446</v>
      </c>
      <c r="E3" s="96" t="s">
        <v>14</v>
      </c>
      <c r="F3" s="96" t="s">
        <v>16</v>
      </c>
      <c r="G3" s="96" t="s">
        <v>18</v>
      </c>
      <c r="H3" s="96" t="s">
        <v>20</v>
      </c>
      <c r="I3" s="96" t="s">
        <v>22</v>
      </c>
      <c r="J3" s="96" t="s">
        <v>24</v>
      </c>
      <c r="K3" s="96" t="s">
        <v>26</v>
      </c>
      <c r="L3" s="96" t="s">
        <v>28</v>
      </c>
      <c r="M3" s="96" t="s">
        <v>30</v>
      </c>
      <c r="N3" s="96" t="s">
        <v>32</v>
      </c>
      <c r="O3" s="96" t="s">
        <v>34</v>
      </c>
      <c r="P3" s="96" t="s">
        <v>36</v>
      </c>
      <c r="Q3" s="96" t="s">
        <v>38</v>
      </c>
      <c r="R3" s="96" t="s">
        <v>40</v>
      </c>
      <c r="S3" s="96" t="s">
        <v>42</v>
      </c>
      <c r="T3" s="96" t="s">
        <v>44</v>
      </c>
      <c r="U3" s="96" t="s">
        <v>46</v>
      </c>
      <c r="V3" s="96" t="s">
        <v>48</v>
      </c>
      <c r="W3" s="96" t="s">
        <v>50</v>
      </c>
      <c r="X3" s="96" t="s">
        <v>52</v>
      </c>
      <c r="Y3" s="96" t="s">
        <v>54</v>
      </c>
      <c r="Z3" s="96" t="s">
        <v>56</v>
      </c>
      <c r="AA3" s="96" t="s">
        <v>58</v>
      </c>
      <c r="AB3" s="96" t="s">
        <v>60</v>
      </c>
      <c r="AC3" s="96" t="s">
        <v>62</v>
      </c>
      <c r="AD3" s="96" t="s">
        <v>64</v>
      </c>
      <c r="AE3" s="96" t="s">
        <v>66</v>
      </c>
      <c r="AF3" s="96" t="s">
        <v>68</v>
      </c>
      <c r="AG3" s="96" t="s">
        <v>70</v>
      </c>
      <c r="AH3" s="96" t="s">
        <v>72</v>
      </c>
      <c r="AI3" s="96" t="s">
        <v>74</v>
      </c>
      <c r="AJ3" s="96" t="s">
        <v>76</v>
      </c>
      <c r="AK3" s="96" t="s">
        <v>78</v>
      </c>
      <c r="AL3" s="96" t="s">
        <v>80</v>
      </c>
      <c r="AM3" s="96" t="s">
        <v>82</v>
      </c>
      <c r="AN3" s="96" t="s">
        <v>84</v>
      </c>
      <c r="AO3" s="96" t="s">
        <v>86</v>
      </c>
      <c r="AP3" s="96" t="s">
        <v>88</v>
      </c>
      <c r="AQ3" s="96" t="s">
        <v>90</v>
      </c>
      <c r="AR3" s="96" t="s">
        <v>92</v>
      </c>
      <c r="AS3" s="96" t="s">
        <v>94</v>
      </c>
      <c r="AT3" s="96" t="s">
        <v>96</v>
      </c>
      <c r="AU3" s="96" t="s">
        <v>98</v>
      </c>
      <c r="AV3" s="96" t="s">
        <v>100</v>
      </c>
      <c r="AW3" s="96" t="s">
        <v>102</v>
      </c>
      <c r="AX3" s="96" t="s">
        <v>104</v>
      </c>
      <c r="AY3" s="96" t="s">
        <v>106</v>
      </c>
      <c r="AZ3" s="96" t="s">
        <v>108</v>
      </c>
      <c r="BA3" s="96" t="s">
        <v>110</v>
      </c>
      <c r="BB3" s="96" t="s">
        <v>112</v>
      </c>
      <c r="BC3" s="96" t="s">
        <v>114</v>
      </c>
      <c r="BD3" s="96" t="s">
        <v>116</v>
      </c>
      <c r="BE3" s="96" t="s">
        <v>118</v>
      </c>
      <c r="BF3" s="96" t="s">
        <v>120</v>
      </c>
      <c r="BG3" s="96" t="s">
        <v>122</v>
      </c>
      <c r="BH3" s="96" t="s">
        <v>124</v>
      </c>
      <c r="BI3" s="96" t="s">
        <v>126</v>
      </c>
      <c r="BJ3" s="96" t="s">
        <v>128</v>
      </c>
      <c r="BK3" s="96" t="s">
        <v>130</v>
      </c>
      <c r="BL3" s="96" t="s">
        <v>132</v>
      </c>
      <c r="BM3" s="96" t="s">
        <v>134</v>
      </c>
      <c r="BN3" s="96" t="s">
        <v>136</v>
      </c>
      <c r="BO3" s="96" t="s">
        <v>138</v>
      </c>
      <c r="BP3" s="96" t="s">
        <v>140</v>
      </c>
      <c r="BQ3" s="96" t="s">
        <v>142</v>
      </c>
      <c r="BR3" s="96" t="s">
        <v>144</v>
      </c>
      <c r="BS3" s="96" t="s">
        <v>146</v>
      </c>
      <c r="BT3" s="96" t="s">
        <v>148</v>
      </c>
      <c r="BU3" s="96" t="s">
        <v>150</v>
      </c>
      <c r="BV3" s="96" t="s">
        <v>152</v>
      </c>
      <c r="BW3" s="96" t="s">
        <v>154</v>
      </c>
      <c r="BX3" s="96" t="s">
        <v>156</v>
      </c>
      <c r="BY3" s="96" t="s">
        <v>158</v>
      </c>
      <c r="BZ3" s="96" t="s">
        <v>160</v>
      </c>
      <c r="CA3" s="96" t="s">
        <v>162</v>
      </c>
      <c r="CB3" s="96" t="s">
        <v>164</v>
      </c>
      <c r="CC3" s="96" t="s">
        <v>166</v>
      </c>
      <c r="CD3" s="96" t="s">
        <v>168</v>
      </c>
      <c r="CE3" s="96" t="s">
        <v>170</v>
      </c>
      <c r="CF3" s="96" t="s">
        <v>172</v>
      </c>
      <c r="CG3" s="96" t="s">
        <v>174</v>
      </c>
      <c r="CH3" s="96" t="s">
        <v>176</v>
      </c>
      <c r="CI3" s="96" t="s">
        <v>178</v>
      </c>
      <c r="CJ3" s="96" t="s">
        <v>180</v>
      </c>
      <c r="CK3" s="96" t="s">
        <v>182</v>
      </c>
      <c r="CL3" s="96" t="s">
        <v>184</v>
      </c>
      <c r="CM3" s="96" t="s">
        <v>186</v>
      </c>
      <c r="CN3" s="96" t="s">
        <v>188</v>
      </c>
      <c r="CO3" s="96" t="s">
        <v>190</v>
      </c>
      <c r="CP3" s="96" t="s">
        <v>192</v>
      </c>
      <c r="CQ3" s="96" t="s">
        <v>194</v>
      </c>
      <c r="CR3" s="96" t="s">
        <v>196</v>
      </c>
      <c r="CS3" s="96" t="s">
        <v>198</v>
      </c>
      <c r="CT3" s="96" t="s">
        <v>200</v>
      </c>
      <c r="CU3" s="96" t="s">
        <v>202</v>
      </c>
      <c r="CV3" s="96" t="s">
        <v>204</v>
      </c>
      <c r="CW3" s="96" t="s">
        <v>206</v>
      </c>
      <c r="CX3" s="96" t="s">
        <v>208</v>
      </c>
      <c r="CY3" s="96" t="s">
        <v>210</v>
      </c>
      <c r="CZ3" s="96" t="s">
        <v>212</v>
      </c>
      <c r="DA3" s="96" t="s">
        <v>214</v>
      </c>
      <c r="DB3" s="96" t="s">
        <v>216</v>
      </c>
      <c r="DC3" s="96" t="s">
        <v>218</v>
      </c>
      <c r="DD3" s="96" t="s">
        <v>220</v>
      </c>
      <c r="DE3" s="96" t="s">
        <v>222</v>
      </c>
      <c r="DF3" s="96" t="s">
        <v>224</v>
      </c>
      <c r="DG3" s="96" t="s">
        <v>226</v>
      </c>
      <c r="DH3" s="96" t="s">
        <v>228</v>
      </c>
      <c r="DI3" s="96" t="s">
        <v>230</v>
      </c>
      <c r="DJ3" s="96" t="s">
        <v>232</v>
      </c>
      <c r="DK3" s="96" t="s">
        <v>234</v>
      </c>
      <c r="DL3" s="96" t="s">
        <v>236</v>
      </c>
      <c r="DM3" s="96" t="s">
        <v>238</v>
      </c>
      <c r="DN3" s="96" t="s">
        <v>240</v>
      </c>
      <c r="DO3" s="96" t="s">
        <v>242</v>
      </c>
      <c r="DP3" s="96"/>
      <c r="DQ3" s="93" t="s">
        <v>510</v>
      </c>
      <c r="DR3" s="93" t="s">
        <v>511</v>
      </c>
      <c r="DS3" s="93" t="s">
        <v>512</v>
      </c>
      <c r="DT3" s="93" t="s">
        <v>513</v>
      </c>
      <c r="DU3" s="93" t="s">
        <v>514</v>
      </c>
      <c r="DV3" s="93" t="s">
        <v>515</v>
      </c>
      <c r="DW3" s="93" t="s">
        <v>516</v>
      </c>
      <c r="DX3" s="93" t="s">
        <v>517</v>
      </c>
      <c r="DY3" s="33" t="s">
        <v>518</v>
      </c>
      <c r="DZ3" s="41"/>
      <c r="EA3" s="33" t="s">
        <v>518</v>
      </c>
      <c r="EB3" s="33" t="s">
        <v>518</v>
      </c>
      <c r="EC3" s="33" t="s">
        <v>643</v>
      </c>
    </row>
    <row r="4" spans="1:133" x14ac:dyDescent="0.4">
      <c r="A4" s="34">
        <f>'Base Table 5 - modified'!A4</f>
        <v>1</v>
      </c>
      <c r="B4" s="34" t="str">
        <f>'Base Table 5 - modified'!B4</f>
        <v>0101</v>
      </c>
      <c r="C4" s="34">
        <f>'Base Table 5 - modified'!C4</f>
        <v>1</v>
      </c>
      <c r="D4" s="35" t="str">
        <f>'Base Table 5 - modified'!D4</f>
        <v>Sheep, grains, beef and dairy cattle</v>
      </c>
      <c r="E4" s="47">
        <f ca="1">'A Matrix'!$B$2*'Projection Engine'!$AD$5</f>
        <v>3073.2949547589164</v>
      </c>
      <c r="F4" s="47">
        <f ca="1">'A Matrix'!$C$2*'Projection Engine'!$AD$6</f>
        <v>451.01091513611988</v>
      </c>
      <c r="G4" s="47">
        <f ca="1">'A Matrix'!$D$2*'Projection Engine'!$AD$7</f>
        <v>517.62765263085248</v>
      </c>
      <c r="H4" s="47">
        <f ca="1">'A Matrix'!$E$2*'Projection Engine'!$AD$8</f>
        <v>2.4755529581711069</v>
      </c>
      <c r="I4" s="47">
        <f ca="1">'A Matrix'!$F$2*'Projection Engine'!$AD$9</f>
        <v>5.372811989370891E-2</v>
      </c>
      <c r="J4" s="47">
        <f ca="1">'A Matrix'!$G$2*'Projection Engine'!$AD$10</f>
        <v>0.84257299612967007</v>
      </c>
      <c r="K4" s="47">
        <f ca="1">'A Matrix'!$H$2*'Projection Engine'!$AD$11</f>
        <v>28.862689341609965</v>
      </c>
      <c r="L4" s="47">
        <f ca="1">'A Matrix'!$I$2*'Projection Engine'!$AD$12</f>
        <v>0.33994164529049886</v>
      </c>
      <c r="M4" s="47">
        <f ca="1">'A Matrix'!$J$2*'Projection Engine'!$AD$13</f>
        <v>0.79951582649331565</v>
      </c>
      <c r="N4" s="47">
        <f ca="1">'A Matrix'!$K$2*'Projection Engine'!$AD$14</f>
        <v>0.7613386924571548</v>
      </c>
      <c r="O4" s="47">
        <f ca="1">'A Matrix'!$L$2*'Projection Engine'!$AD$15</f>
        <v>5.9370827558084907</v>
      </c>
      <c r="P4" s="47">
        <f ca="1">'A Matrix'!$M$2*'Projection Engine'!$AD$16</f>
        <v>0.31062786007990167</v>
      </c>
      <c r="Q4" s="47">
        <f ca="1">'A Matrix'!$N$2*'Projection Engine'!$AD$17</f>
        <v>0.35288789196688647</v>
      </c>
      <c r="R4" s="47">
        <f ca="1">'A Matrix'!$O$2*'Projection Engine'!$AD$18</f>
        <v>18883.050015446759</v>
      </c>
      <c r="S4" s="47">
        <f ca="1">'A Matrix'!$P$2*'Projection Engine'!$AD$19</f>
        <v>0.12214421464827278</v>
      </c>
      <c r="T4" s="47">
        <f ca="1">'A Matrix'!$Q$2*'Projection Engine'!$AD$20</f>
        <v>6448.1540822100806</v>
      </c>
      <c r="U4" s="47">
        <f ca="1">'A Matrix'!$R$2*'Projection Engine'!$AD$21</f>
        <v>1.4417676846657699</v>
      </c>
      <c r="V4" s="47">
        <f ca="1">'A Matrix'!$S$2*'Projection Engine'!$AD$22</f>
        <v>48.128401194470179</v>
      </c>
      <c r="W4" s="47">
        <f ca="1">'A Matrix'!$T$2*'Projection Engine'!$AD$23</f>
        <v>2119.4908413586695</v>
      </c>
      <c r="X4" s="47">
        <f ca="1">'A Matrix'!$U$2*'Projection Engine'!$AD$24</f>
        <v>71.288615068793902</v>
      </c>
      <c r="Y4" s="47">
        <f ca="1">'A Matrix'!$V$2*'Projection Engine'!$AD$25</f>
        <v>32.583360942466264</v>
      </c>
      <c r="Z4" s="47">
        <f ca="1">'A Matrix'!$W$2*'Projection Engine'!$AD$26</f>
        <v>51.051341813303779</v>
      </c>
      <c r="AA4" s="47">
        <f ca="1">'A Matrix'!$X$2*'Projection Engine'!$AD$27</f>
        <v>19.275316980961648</v>
      </c>
      <c r="AB4" s="47">
        <f ca="1">'A Matrix'!$Y$2*'Projection Engine'!$AD$28</f>
        <v>674.71242056517804</v>
      </c>
      <c r="AC4" s="47">
        <f ca="1">'A Matrix'!$Z$2*'Projection Engine'!$AD$29</f>
        <v>315.77326675863452</v>
      </c>
      <c r="AD4" s="47">
        <f ca="1">'A Matrix'!$AA$2*'Projection Engine'!$AD$30</f>
        <v>60.231136267664269</v>
      </c>
      <c r="AE4" s="47">
        <f ca="1">'A Matrix'!$AB$2*'Projection Engine'!$AD$31</f>
        <v>2.2302814878296964</v>
      </c>
      <c r="AF4" s="47">
        <f ca="1">'A Matrix'!$AC$2*'Projection Engine'!$AD$32</f>
        <v>302.56288497854865</v>
      </c>
      <c r="AG4" s="47">
        <f ca="1">'A Matrix'!$AD$2*'Projection Engine'!$AD$33</f>
        <v>3.9569460925960705E-4</v>
      </c>
      <c r="AH4" s="47">
        <f ca="1">'A Matrix'!$AE$2*'Projection Engine'!$AD$34</f>
        <v>3.4359282078144406E-3</v>
      </c>
      <c r="AI4" s="47">
        <f ca="1">'A Matrix'!$AF$2*'Projection Engine'!$AD$35</f>
        <v>1.695705720659773E-3</v>
      </c>
      <c r="AJ4" s="47">
        <f ca="1">'A Matrix'!$AG$2*'Projection Engine'!$AD$36</f>
        <v>1.1446857782582842</v>
      </c>
      <c r="AK4" s="47">
        <f ca="1">'A Matrix'!$AH$2*'Projection Engine'!$AD$37</f>
        <v>1.2013032561835271</v>
      </c>
      <c r="AL4" s="47">
        <f ca="1">'A Matrix'!$AI$2*'Projection Engine'!$AD$38</f>
        <v>0.36491712955807443</v>
      </c>
      <c r="AM4" s="47">
        <f ca="1">'A Matrix'!$AJ$2*'Projection Engine'!$AD$39</f>
        <v>0.96703550726014909</v>
      </c>
      <c r="AN4" s="47">
        <f ca="1">'A Matrix'!$AK$2*'Projection Engine'!$AD$40</f>
        <v>0.11917558952572481</v>
      </c>
      <c r="AO4" s="47">
        <f ca="1">'A Matrix'!$AL$2*'Projection Engine'!$AD$41</f>
        <v>0.14094163263989287</v>
      </c>
      <c r="AP4" s="47">
        <f ca="1">'A Matrix'!$AM$2*'Projection Engine'!$AD$42</f>
        <v>24.371021473863657</v>
      </c>
      <c r="AQ4" s="47">
        <f ca="1">'A Matrix'!$AN$2*'Projection Engine'!$AD$43</f>
        <v>76.619365409917961</v>
      </c>
      <c r="AR4" s="47">
        <f ca="1">'A Matrix'!$AO$2*'Projection Engine'!$AD$44</f>
        <v>76.016695366229271</v>
      </c>
      <c r="AS4" s="47">
        <f ca="1">'A Matrix'!$AP$2*'Projection Engine'!$AD$45</f>
        <v>47.846723532752407</v>
      </c>
      <c r="AT4" s="47">
        <f ca="1">'A Matrix'!$AQ$2*'Projection Engine'!$AD$46</f>
        <v>0.37147445404653612</v>
      </c>
      <c r="AU4" s="47">
        <f ca="1">'A Matrix'!$AR$2*'Projection Engine'!$AD$47</f>
        <v>5.5024268174765238E-2</v>
      </c>
      <c r="AV4" s="47">
        <f ca="1">'A Matrix'!$AS$2*'Projection Engine'!$AD$48</f>
        <v>0.51303386956928654</v>
      </c>
      <c r="AW4" s="47">
        <f ca="1">'A Matrix'!$AT$2*'Projection Engine'!$AD$49</f>
        <v>9.9872163675289088E-2</v>
      </c>
      <c r="AX4" s="47">
        <f ca="1">'A Matrix'!$AU$2*'Projection Engine'!$AD$50</f>
        <v>0.97069950989657849</v>
      </c>
      <c r="AY4" s="47">
        <f ca="1">'A Matrix'!$AV$2*'Projection Engine'!$AD$51</f>
        <v>0.22145896403782683</v>
      </c>
      <c r="AZ4" s="47">
        <f ca="1">'A Matrix'!$AW$2*'Projection Engine'!$AD$52</f>
        <v>0.21539525649799879</v>
      </c>
      <c r="BA4" s="47">
        <f ca="1">'A Matrix'!$AX$2*'Projection Engine'!$AD$53</f>
        <v>1.6035068393201328</v>
      </c>
      <c r="BB4" s="47">
        <f ca="1">'A Matrix'!$AY$2*'Projection Engine'!$AD$54</f>
        <v>5.8158969902815336</v>
      </c>
      <c r="BC4" s="47">
        <f ca="1">'A Matrix'!$AZ$2*'Projection Engine'!$AD$55</f>
        <v>3.8683522946109009E-2</v>
      </c>
      <c r="BD4" s="47">
        <f ca="1">'A Matrix'!$BA$2*'Projection Engine'!$AD$56</f>
        <v>0.4728123369643436</v>
      </c>
      <c r="BE4" s="47">
        <f ca="1">'A Matrix'!$BB$2*'Projection Engine'!$AD$57</f>
        <v>7.7932939508876295E-2</v>
      </c>
      <c r="BF4" s="47">
        <f ca="1">'A Matrix'!$BC$2*'Projection Engine'!$AD$58</f>
        <v>0.1759751037922597</v>
      </c>
      <c r="BG4" s="47">
        <f ca="1">'A Matrix'!$BD$2*'Projection Engine'!$AD$59</f>
        <v>0.11293590792132259</v>
      </c>
      <c r="BH4" s="47">
        <f ca="1">'A Matrix'!$BE$2*'Projection Engine'!$AD$60</f>
        <v>7.2245489454835499E-2</v>
      </c>
      <c r="BI4" s="47">
        <f ca="1">'A Matrix'!$BF$2*'Projection Engine'!$AD$61</f>
        <v>6.9171945864060266E-2</v>
      </c>
      <c r="BJ4" s="47">
        <f ca="1">'A Matrix'!$BG$2*'Projection Engine'!$AD$62</f>
        <v>0.10630100888468826</v>
      </c>
      <c r="BK4" s="47">
        <f ca="1">'A Matrix'!$BH$2*'Projection Engine'!$AD$63</f>
        <v>0.20999983827438479</v>
      </c>
      <c r="BL4" s="47">
        <f ca="1">'A Matrix'!$BI$2*'Projection Engine'!$AD$64</f>
        <v>0.13143330318833549</v>
      </c>
      <c r="BM4" s="47">
        <f ca="1">'A Matrix'!$BJ$2*'Projection Engine'!$AD$65</f>
        <v>4.6388039761529359E-2</v>
      </c>
      <c r="BN4" s="47">
        <f ca="1">'A Matrix'!$BK$2*'Projection Engine'!$AD$66</f>
        <v>0.25810765653771733</v>
      </c>
      <c r="BO4" s="47">
        <f ca="1">'A Matrix'!$BL$2*'Projection Engine'!$AD$67</f>
        <v>0.19846710670115839</v>
      </c>
      <c r="BP4" s="47">
        <f ca="1">'A Matrix'!$BM$2*'Projection Engine'!$AD$68</f>
        <v>9.6863785674072264E-2</v>
      </c>
      <c r="BQ4" s="47">
        <f ca="1">'A Matrix'!$BN$2*'Projection Engine'!$AD$69</f>
        <v>2.6219241056259133</v>
      </c>
      <c r="BR4" s="47">
        <f ca="1">'A Matrix'!$BO$2*'Projection Engine'!$AD$70</f>
        <v>2.9579543758400169</v>
      </c>
      <c r="BS4" s="47">
        <f ca="1">'A Matrix'!$BP$2*'Projection Engine'!$AD$71</f>
        <v>2.209912999583102E-2</v>
      </c>
      <c r="BT4" s="47">
        <f ca="1">'A Matrix'!$BQ$2*'Projection Engine'!$AD$72</f>
        <v>1.5031686306961134</v>
      </c>
      <c r="BU4" s="47">
        <f ca="1">'A Matrix'!$BR$2*'Projection Engine'!$AD$73</f>
        <v>0.25777686664175531</v>
      </c>
      <c r="BV4" s="47">
        <f ca="1">'A Matrix'!$BS$2*'Projection Engine'!$AD$74</f>
        <v>3.5845142330913662</v>
      </c>
      <c r="BW4" s="47">
        <f ca="1">'A Matrix'!$BT$2*'Projection Engine'!$AD$75</f>
        <v>1.5700488672781026</v>
      </c>
      <c r="BX4" s="47">
        <f ca="1">'A Matrix'!$BU$2*'Projection Engine'!$AD$76</f>
        <v>1.3535456971076985</v>
      </c>
      <c r="BY4" s="47">
        <f ca="1">'A Matrix'!$BV$2*'Projection Engine'!$AD$77</f>
        <v>8.6078045260297937</v>
      </c>
      <c r="BZ4" s="47">
        <f ca="1">'A Matrix'!$BW$2*'Projection Engine'!$AD$78</f>
        <v>239.95846499867872</v>
      </c>
      <c r="CA4" s="47">
        <f ca="1">'A Matrix'!$BX$2*'Projection Engine'!$AD$79</f>
        <v>715.07479697332735</v>
      </c>
      <c r="CB4" s="47">
        <f ca="1">'A Matrix'!$BY$2*'Projection Engine'!$AD$80</f>
        <v>39.732088721269378</v>
      </c>
      <c r="CC4" s="47">
        <f ca="1">'A Matrix'!$BZ$2*'Projection Engine'!$AD$81</f>
        <v>158.52108006839984</v>
      </c>
      <c r="CD4" s="47">
        <f ca="1">'A Matrix'!$CA$2*'Projection Engine'!$AD$82</f>
        <v>0.67962480091887334</v>
      </c>
      <c r="CE4" s="47">
        <f ca="1">'A Matrix'!$CB$2*'Projection Engine'!$AD$83</f>
        <v>0.93279663968868543</v>
      </c>
      <c r="CF4" s="47">
        <f ca="1">'A Matrix'!$CC$2*'Projection Engine'!$AD$84</f>
        <v>0.3035707713085472</v>
      </c>
      <c r="CG4" s="47">
        <f ca="1">'A Matrix'!$CD$2*'Projection Engine'!$AD$85</f>
        <v>0.41410019614262472</v>
      </c>
      <c r="CH4" s="47">
        <f ca="1">'A Matrix'!$CE$2*'Projection Engine'!$AD$86</f>
        <v>0.28818189389272997</v>
      </c>
      <c r="CI4" s="47">
        <f ca="1">'A Matrix'!$CF$2*'Projection Engine'!$AD$87</f>
        <v>11.915037972452014</v>
      </c>
      <c r="CJ4" s="47">
        <f ca="1">'A Matrix'!$CG$2*'Projection Engine'!$AD$88</f>
        <v>0.50949168787687182</v>
      </c>
      <c r="CK4" s="47">
        <f ca="1">'A Matrix'!$CH$2*'Projection Engine'!$AD$89</f>
        <v>0.20083161756577136</v>
      </c>
      <c r="CL4" s="47">
        <f ca="1">'A Matrix'!$CI$2*'Projection Engine'!$AD$90</f>
        <v>0.16305837699231962</v>
      </c>
      <c r="CM4" s="47">
        <f ca="1">'A Matrix'!$CJ$2*'Projection Engine'!$AD$91</f>
        <v>1.3381703092885922</v>
      </c>
      <c r="CN4" s="47">
        <f ca="1">'A Matrix'!$CK$2*'Projection Engine'!$AD$92</f>
        <v>1.150410223467365</v>
      </c>
      <c r="CO4" s="47">
        <f ca="1">'A Matrix'!$CL$2*'Projection Engine'!$AD$93</f>
        <v>4.1646055238771983E-2</v>
      </c>
      <c r="CP4" s="47">
        <f ca="1">'A Matrix'!$CM$2*'Projection Engine'!$AD$94</f>
        <v>0.31076950142290966</v>
      </c>
      <c r="CQ4" s="47">
        <f ca="1">'A Matrix'!$CN$2*'Projection Engine'!$AD$95</f>
        <v>0.29133645579363382</v>
      </c>
      <c r="CR4" s="47">
        <f ca="1">'A Matrix'!$CO$2*'Projection Engine'!$AD$96</f>
        <v>0.15989567538543442</v>
      </c>
      <c r="CS4" s="47">
        <f ca="1">'A Matrix'!$CP$2*'Projection Engine'!$AD$97</f>
        <v>2.209519790924749</v>
      </c>
      <c r="CT4" s="47">
        <f ca="1">'A Matrix'!$CQ$2*'Projection Engine'!$AD$98</f>
        <v>5.6267585425205879E-2</v>
      </c>
      <c r="CU4" s="47">
        <f ca="1">'A Matrix'!$CR$2*'Projection Engine'!$AD$99</f>
        <v>1.7108982900416077E-2</v>
      </c>
      <c r="CV4" s="47">
        <f ca="1">'A Matrix'!$CS$2*'Projection Engine'!$AD$100</f>
        <v>1198.8007638867173</v>
      </c>
      <c r="CW4" s="47">
        <f ca="1">'A Matrix'!$CT$2*'Projection Engine'!$AD$101</f>
        <v>20.919559544542771</v>
      </c>
      <c r="CX4" s="47">
        <f ca="1">'A Matrix'!$CU$2*'Projection Engine'!$AD$102</f>
        <v>1.80695905774017</v>
      </c>
      <c r="CY4" s="47">
        <f ca="1">'A Matrix'!$CV$2*'Projection Engine'!$AD$103</f>
        <v>0.35189076088728743</v>
      </c>
      <c r="CZ4" s="47">
        <f ca="1">'A Matrix'!$CW$2*'Projection Engine'!$AD$104</f>
        <v>3.4285239667465142</v>
      </c>
      <c r="DA4" s="47">
        <f ca="1">'A Matrix'!$CX$2*'Projection Engine'!$AD$105</f>
        <v>16.35904287485906</v>
      </c>
      <c r="DB4" s="47">
        <f ca="1">'A Matrix'!$CY$2*'Projection Engine'!$AD$106</f>
        <v>1.2638434843380195</v>
      </c>
      <c r="DC4" s="47">
        <f ca="1">'A Matrix'!$CZ$2*'Projection Engine'!$AD$107</f>
        <v>6.393002503145925</v>
      </c>
      <c r="DD4" s="47">
        <f ca="1">'A Matrix'!$DA$2*'Projection Engine'!$AD$108</f>
        <v>3.2792656466312873</v>
      </c>
      <c r="DE4" s="47">
        <f ca="1">'A Matrix'!$DB$2*'Projection Engine'!$AD$109</f>
        <v>1.5146941282259572</v>
      </c>
      <c r="DF4" s="47">
        <f ca="1">'A Matrix'!$DC$2*'Projection Engine'!$AD$110</f>
        <v>0.36459811810605736</v>
      </c>
      <c r="DG4" s="47">
        <f ca="1">'A Matrix'!$DD$2*'Projection Engine'!$AD$111</f>
        <v>6.9606930723845899</v>
      </c>
      <c r="DH4" s="47">
        <f ca="1">'A Matrix'!$DE$2*'Projection Engine'!$AD$112</f>
        <v>17.369066583674471</v>
      </c>
      <c r="DI4" s="47">
        <f ca="1">'A Matrix'!$DF$2*'Projection Engine'!$AD$113</f>
        <v>0.30911856341758664</v>
      </c>
      <c r="DJ4" s="47">
        <f ca="1">'A Matrix'!$DG$2*'Projection Engine'!$AD$114</f>
        <v>0.74026899172371285</v>
      </c>
      <c r="DK4" s="47">
        <f ca="1">'A Matrix'!$DH$2*'Projection Engine'!$AD$115</f>
        <v>0.77728996295523045</v>
      </c>
      <c r="DL4" s="47">
        <f ca="1">'A Matrix'!$DI$2*'Projection Engine'!$AD$116</f>
        <v>0.59268674767424201</v>
      </c>
      <c r="DM4" s="47">
        <f ca="1">'A Matrix'!$DJ$2*'Projection Engine'!$AD$117</f>
        <v>0.63980144268572481</v>
      </c>
      <c r="DN4" s="47">
        <f ca="1">'A Matrix'!$DK$2*'Projection Engine'!$AD$118</f>
        <v>1.4569653536886877</v>
      </c>
      <c r="DO4" s="47">
        <f ca="1">'A Matrix'!$DL$2*'Projection Engine'!$AD$119</f>
        <v>17.334949740259212</v>
      </c>
      <c r="DP4" s="43">
        <f t="shared" ref="DP4:DP35" ca="1" si="0">SUM(E4:DO4)</f>
        <v>35850.906480053243</v>
      </c>
      <c r="DQ4" s="43">
        <f ca="1">'Projection Engine'!T5</f>
        <v>325.77166735762648</v>
      </c>
      <c r="DR4" s="43">
        <f ca="1">'Projection Engine'!U5</f>
        <v>40.215801777528476</v>
      </c>
      <c r="DS4" s="43">
        <f>'Projection Engine'!V5</f>
        <v>3725.0370096328129</v>
      </c>
      <c r="DT4" s="43">
        <f>'Projection Engine'!W5</f>
        <v>59.842130463721688</v>
      </c>
      <c r="DU4" s="43">
        <f>'Projection Engine'!X5</f>
        <v>382.13832475730658</v>
      </c>
      <c r="DV4" s="43">
        <f>'Projection Engine'!Y5</f>
        <v>-948.59190000000001</v>
      </c>
      <c r="DW4" s="43">
        <f>'Projection Engine'!Z5</f>
        <v>16373.562798541449</v>
      </c>
      <c r="DX4" s="43">
        <f t="shared" ref="DX4:DX35" ca="1" si="1">SUM(DQ4:DW4)</f>
        <v>19957.975832530446</v>
      </c>
      <c r="DY4" s="43">
        <f t="shared" ref="DY4:DY35" ca="1" si="2">DP4+DX4</f>
        <v>55808.882312583693</v>
      </c>
      <c r="DZ4" s="41"/>
      <c r="EA4" s="36">
        <f>'Base Table 5'!DY4</f>
        <v>55727.999900000024</v>
      </c>
      <c r="EB4" s="185">
        <f t="shared" ref="EB4:EB35" ca="1" si="3">DY4-EA4</f>
        <v>80.882412583669065</v>
      </c>
      <c r="EC4" s="186">
        <f t="shared" ref="EC4:EC35" ca="1" si="4">DY4/EA4-1</f>
        <v>1.4513783507179578E-3</v>
      </c>
    </row>
    <row r="5" spans="1:133" x14ac:dyDescent="0.4">
      <c r="A5" s="37">
        <f>'Base Table 5 - modified'!A5</f>
        <v>2</v>
      </c>
      <c r="B5" s="37" t="str">
        <f>'Base Table 5 - modified'!B5</f>
        <v>0102</v>
      </c>
      <c r="C5" s="37">
        <f>'Base Table 5 - modified'!C5</f>
        <v>1</v>
      </c>
      <c r="D5" s="38" t="str">
        <f>'Base Table 5 - modified'!D5</f>
        <v>Poultry and other livestock</v>
      </c>
      <c r="E5" s="47">
        <f ca="1">'A Matrix'!$B$3*'Projection Engine'!$AD$5</f>
        <v>77.878667738295249</v>
      </c>
      <c r="F5" s="47">
        <f ca="1">'A Matrix'!$C$3*'Projection Engine'!$AD$6</f>
        <v>176.73643251845183</v>
      </c>
      <c r="G5" s="47">
        <f ca="1">'A Matrix'!$D$3*'Projection Engine'!$AD$7</f>
        <v>194.21478216507339</v>
      </c>
      <c r="H5" s="47">
        <f ca="1">'A Matrix'!$E$3*'Projection Engine'!$AD$8</f>
        <v>0.26067538123001199</v>
      </c>
      <c r="I5" s="47">
        <f ca="1">'A Matrix'!$F$3*'Projection Engine'!$AD$9</f>
        <v>6.5438094742337775E-3</v>
      </c>
      <c r="J5" s="47">
        <f ca="1">'A Matrix'!$G$3*'Projection Engine'!$AD$10</f>
        <v>5.1903551553058875</v>
      </c>
      <c r="K5" s="47">
        <f ca="1">'A Matrix'!$H$3*'Projection Engine'!$AD$11</f>
        <v>1.9914710037216705</v>
      </c>
      <c r="L5" s="47">
        <f ca="1">'A Matrix'!$I$3*'Projection Engine'!$AD$12</f>
        <v>3.0354250441310571E-2</v>
      </c>
      <c r="M5" s="47">
        <f ca="1">'A Matrix'!$J$3*'Projection Engine'!$AD$13</f>
        <v>2.5376601758678851E-2</v>
      </c>
      <c r="N5" s="47">
        <f ca="1">'A Matrix'!$K$3*'Projection Engine'!$AD$14</f>
        <v>8.5948962469154386E-2</v>
      </c>
      <c r="O5" s="47">
        <f ca="1">'A Matrix'!$L$3*'Projection Engine'!$AD$15</f>
        <v>0.19788938536355291</v>
      </c>
      <c r="P5" s="47">
        <f ca="1">'A Matrix'!$M$3*'Projection Engine'!$AD$16</f>
        <v>3.0428412738875799E-2</v>
      </c>
      <c r="Q5" s="47">
        <f ca="1">'A Matrix'!$N$3*'Projection Engine'!$AD$17</f>
        <v>2.3256595427760471E-2</v>
      </c>
      <c r="R5" s="47">
        <f ca="1">'A Matrix'!$O$3*'Projection Engine'!$AD$18</f>
        <v>7282.8640613785265</v>
      </c>
      <c r="S5" s="47">
        <f ca="1">'A Matrix'!$P$3*'Projection Engine'!$AD$19</f>
        <v>4.7243531854287618E-2</v>
      </c>
      <c r="T5" s="47">
        <f ca="1">'A Matrix'!$Q$3*'Projection Engine'!$AD$20</f>
        <v>138.0385021827571</v>
      </c>
      <c r="U5" s="47">
        <f ca="1">'A Matrix'!$R$3*'Projection Engine'!$AD$21</f>
        <v>0.31811620851279032</v>
      </c>
      <c r="V5" s="47">
        <f ca="1">'A Matrix'!$S$3*'Projection Engine'!$AD$22</f>
        <v>1.5363617477841751</v>
      </c>
      <c r="W5" s="47">
        <f ca="1">'A Matrix'!$T$3*'Projection Engine'!$AD$23</f>
        <v>4.4723967519273096</v>
      </c>
      <c r="X5" s="47">
        <f ca="1">'A Matrix'!$U$3*'Projection Engine'!$AD$24</f>
        <v>59.724585587591534</v>
      </c>
      <c r="Y5" s="47">
        <f ca="1">'A Matrix'!$V$3*'Projection Engine'!$AD$25</f>
        <v>39.975414680816606</v>
      </c>
      <c r="Z5" s="47">
        <f ca="1">'A Matrix'!$W$3*'Projection Engine'!$AD$26</f>
        <v>245.0196465812997</v>
      </c>
      <c r="AA5" s="47">
        <f ca="1">'A Matrix'!$X$3*'Projection Engine'!$AD$27</f>
        <v>9.8321287409869923E-2</v>
      </c>
      <c r="AB5" s="47">
        <f ca="1">'A Matrix'!$Y$3*'Projection Engine'!$AD$28</f>
        <v>0.15391388157686958</v>
      </c>
      <c r="AC5" s="47">
        <f ca="1">'A Matrix'!$Z$3*'Projection Engine'!$AD$29</f>
        <v>0.10318280724939849</v>
      </c>
      <c r="AD5" s="47">
        <f ca="1">'A Matrix'!$AA$3*'Projection Engine'!$AD$30</f>
        <v>6.0537534304190956E-3</v>
      </c>
      <c r="AE5" s="47">
        <f ca="1">'A Matrix'!$AB$3*'Projection Engine'!$AD$31</f>
        <v>6.2296220598298799E-2</v>
      </c>
      <c r="AF5" s="47">
        <f ca="1">'A Matrix'!$AC$3*'Projection Engine'!$AD$32</f>
        <v>4.6398234163249293E-2</v>
      </c>
      <c r="AG5" s="47">
        <f ca="1">'A Matrix'!$AD$3*'Projection Engine'!$AD$33</f>
        <v>0</v>
      </c>
      <c r="AH5" s="47">
        <f ca="1">'A Matrix'!$AE$3*'Projection Engine'!$AD$34</f>
        <v>7.853550189290151E-4</v>
      </c>
      <c r="AI5" s="47">
        <f ca="1">'A Matrix'!$AF$3*'Projection Engine'!$AD$35</f>
        <v>8.478528603298865E-4</v>
      </c>
      <c r="AJ5" s="47">
        <f ca="1">'A Matrix'!$AG$3*'Projection Engine'!$AD$36</f>
        <v>0.78433447606820139</v>
      </c>
      <c r="AK5" s="47">
        <f ca="1">'A Matrix'!$AH$3*'Projection Engine'!$AD$37</f>
        <v>0.68611735639736027</v>
      </c>
      <c r="AL5" s="47">
        <f ca="1">'A Matrix'!$AI$3*'Projection Engine'!$AD$38</f>
        <v>3.3527098166192357E-2</v>
      </c>
      <c r="AM5" s="47">
        <f ca="1">'A Matrix'!$AJ$3*'Projection Engine'!$AD$39</f>
        <v>5.0853085674646574E-2</v>
      </c>
      <c r="AN5" s="47">
        <f ca="1">'A Matrix'!$AK$3*'Projection Engine'!$AD$40</f>
        <v>4.8861991705547177E-2</v>
      </c>
      <c r="AO5" s="47">
        <f ca="1">'A Matrix'!$AL$3*'Projection Engine'!$AD$41</f>
        <v>4.0316506311136355E-2</v>
      </c>
      <c r="AP5" s="47">
        <f ca="1">'A Matrix'!$AM$3*'Projection Engine'!$AD$42</f>
        <v>9.3141435212814709</v>
      </c>
      <c r="AQ5" s="47">
        <f ca="1">'A Matrix'!$AN$3*'Projection Engine'!$AD$43</f>
        <v>0.22740558845185846</v>
      </c>
      <c r="AR5" s="47">
        <f ca="1">'A Matrix'!$AO$3*'Projection Engine'!$AD$44</f>
        <v>0.31939872691949456</v>
      </c>
      <c r="AS5" s="47">
        <f ca="1">'A Matrix'!$AP$3*'Projection Engine'!$AD$45</f>
        <v>0.49369236215237433</v>
      </c>
      <c r="AT5" s="47">
        <f ca="1">'A Matrix'!$AQ$3*'Projection Engine'!$AD$46</f>
        <v>0.17340457412232671</v>
      </c>
      <c r="AU5" s="47">
        <f ca="1">'A Matrix'!$AR$3*'Projection Engine'!$AD$47</f>
        <v>4.6016736729785875E-3</v>
      </c>
      <c r="AV5" s="47">
        <f ca="1">'A Matrix'!$AS$3*'Projection Engine'!$AD$48</f>
        <v>0.18552762281955579</v>
      </c>
      <c r="AW5" s="47">
        <f ca="1">'A Matrix'!$AT$3*'Projection Engine'!$AD$49</f>
        <v>4.2946148769665175E-2</v>
      </c>
      <c r="AX5" s="47">
        <f ca="1">'A Matrix'!$AU$3*'Projection Engine'!$AD$50</f>
        <v>0.473748001046222</v>
      </c>
      <c r="AY5" s="47">
        <f ca="1">'A Matrix'!$AV$3*'Projection Engine'!$AD$51</f>
        <v>8.9996660594870007E-2</v>
      </c>
      <c r="AZ5" s="47">
        <f ca="1">'A Matrix'!$AW$3*'Projection Engine'!$AD$52</f>
        <v>0.14955085288560241</v>
      </c>
      <c r="BA5" s="47">
        <f ca="1">'A Matrix'!$AX$3*'Projection Engine'!$AD$53</f>
        <v>0.20073951895053976</v>
      </c>
      <c r="BB5" s="47">
        <f ca="1">'A Matrix'!$AY$3*'Projection Engine'!$AD$54</f>
        <v>0.68442273709401347</v>
      </c>
      <c r="BC5" s="47">
        <f ca="1">'A Matrix'!$AZ$3*'Projection Engine'!$AD$55</f>
        <v>1.777879084896929E-2</v>
      </c>
      <c r="BD5" s="47">
        <f ca="1">'A Matrix'!$BA$3*'Projection Engine'!$AD$56</f>
        <v>0.29961607402888774</v>
      </c>
      <c r="BE5" s="47">
        <f ca="1">'A Matrix'!$BB$3*'Projection Engine'!$AD$57</f>
        <v>4.7789066679971307E-2</v>
      </c>
      <c r="BF5" s="47">
        <f ca="1">'A Matrix'!$BC$3*'Projection Engine'!$AD$58</f>
        <v>0.10680448354416718</v>
      </c>
      <c r="BG5" s="47">
        <f ca="1">'A Matrix'!$BD$3*'Projection Engine'!$AD$59</f>
        <v>7.9460893297936555E-2</v>
      </c>
      <c r="BH5" s="47">
        <f ca="1">'A Matrix'!$BE$3*'Projection Engine'!$AD$60</f>
        <v>5.1542304417031892E-2</v>
      </c>
      <c r="BI5" s="47">
        <f ca="1">'A Matrix'!$BF$3*'Projection Engine'!$AD$61</f>
        <v>4.8988342891995766E-2</v>
      </c>
      <c r="BJ5" s="47">
        <f ca="1">'A Matrix'!$BG$3*'Projection Engine'!$AD$62</f>
        <v>7.4783494029398115E-2</v>
      </c>
      <c r="BK5" s="47">
        <f ca="1">'A Matrix'!$BH$3*'Projection Engine'!$AD$63</f>
        <v>0.14865701518823549</v>
      </c>
      <c r="BL5" s="47">
        <f ca="1">'A Matrix'!$BI$3*'Projection Engine'!$AD$64</f>
        <v>7.4656625677383889E-2</v>
      </c>
      <c r="BM5" s="47">
        <f ca="1">'A Matrix'!$BJ$3*'Projection Engine'!$AD$65</f>
        <v>3.0553172796981044E-2</v>
      </c>
      <c r="BN5" s="47">
        <f ca="1">'A Matrix'!$BK$3*'Projection Engine'!$AD$66</f>
        <v>0.16182140185274857</v>
      </c>
      <c r="BO5" s="47">
        <f ca="1">'A Matrix'!$BL$3*'Projection Engine'!$AD$67</f>
        <v>0.14449334857221111</v>
      </c>
      <c r="BP5" s="47">
        <f ca="1">'A Matrix'!$BM$3*'Projection Engine'!$AD$68</f>
        <v>6.8247279385664078E-2</v>
      </c>
      <c r="BQ5" s="47">
        <f ca="1">'A Matrix'!$BN$3*'Projection Engine'!$AD$69</f>
        <v>0.14274047235950327</v>
      </c>
      <c r="BR5" s="47">
        <f ca="1">'A Matrix'!$BO$3*'Projection Engine'!$AD$70</f>
        <v>5.6109859410380998E-2</v>
      </c>
      <c r="BS5" s="47">
        <f ca="1">'A Matrix'!$BP$3*'Projection Engine'!$AD$71</f>
        <v>1.9309919413832933E-3</v>
      </c>
      <c r="BT5" s="47">
        <f ca="1">'A Matrix'!$BQ$3*'Projection Engine'!$AD$72</f>
        <v>9.8343909180981598E-2</v>
      </c>
      <c r="BU5" s="47">
        <f ca="1">'A Matrix'!$BR$3*'Projection Engine'!$AD$73</f>
        <v>5.6633739411877673E-2</v>
      </c>
      <c r="BV5" s="47">
        <f ca="1">'A Matrix'!$BS$3*'Projection Engine'!$AD$74</f>
        <v>2.3804914819425917</v>
      </c>
      <c r="BW5" s="47">
        <f ca="1">'A Matrix'!$BT$3*'Projection Engine'!$AD$75</f>
        <v>1.022202925811645</v>
      </c>
      <c r="BX5" s="47">
        <f ca="1">'A Matrix'!$BU$3*'Projection Engine'!$AD$76</f>
        <v>0.68527843429086122</v>
      </c>
      <c r="BY5" s="47">
        <f ca="1">'A Matrix'!$BV$3*'Projection Engine'!$AD$77</f>
        <v>5.2245662846793861</v>
      </c>
      <c r="BZ5" s="47">
        <f ca="1">'A Matrix'!$BW$3*'Projection Engine'!$AD$78</f>
        <v>170.59413097131619</v>
      </c>
      <c r="CA5" s="47">
        <f ca="1">'A Matrix'!$BX$3*'Projection Engine'!$AD$79</f>
        <v>537.91473643111124</v>
      </c>
      <c r="CB5" s="47">
        <f ca="1">'A Matrix'!$BY$3*'Projection Engine'!$AD$80</f>
        <v>125.99582754351319</v>
      </c>
      <c r="CC5" s="47">
        <f ca="1">'A Matrix'!$BZ$3*'Projection Engine'!$AD$81</f>
        <v>335.95815641668929</v>
      </c>
      <c r="CD5" s="47">
        <f ca="1">'A Matrix'!$CA$3*'Projection Engine'!$AD$82</f>
        <v>0.14319926505501016</v>
      </c>
      <c r="CE5" s="47">
        <f ca="1">'A Matrix'!$CB$3*'Projection Engine'!$AD$83</f>
        <v>3.4067538966468275E-2</v>
      </c>
      <c r="CF5" s="47">
        <f ca="1">'A Matrix'!$CC$3*'Projection Engine'!$AD$84</f>
        <v>1.308395762917746E-2</v>
      </c>
      <c r="CG5" s="47">
        <f ca="1">'A Matrix'!$CD$3*'Projection Engine'!$AD$85</f>
        <v>0.27726600910088861</v>
      </c>
      <c r="CH5" s="47">
        <f ca="1">'A Matrix'!$CE$3*'Projection Engine'!$AD$86</f>
        <v>0.11421773430845959</v>
      </c>
      <c r="CI5" s="47">
        <f ca="1">'A Matrix'!$CF$3*'Projection Engine'!$AD$87</f>
        <v>2.397506802294757E-2</v>
      </c>
      <c r="CJ5" s="47">
        <f ca="1">'A Matrix'!$CG$3*'Projection Engine'!$AD$88</f>
        <v>6.690294891312458E-2</v>
      </c>
      <c r="CK5" s="47">
        <f ca="1">'A Matrix'!$CH$3*'Projection Engine'!$AD$89</f>
        <v>2.2811415903650514</v>
      </c>
      <c r="CL5" s="47">
        <f ca="1">'A Matrix'!$CI$3*'Projection Engine'!$AD$90</f>
        <v>2.0432706762434114E-2</v>
      </c>
      <c r="CM5" s="47">
        <f ca="1">'A Matrix'!$CJ$3*'Projection Engine'!$AD$91</f>
        <v>2.1978961514604819E-2</v>
      </c>
      <c r="CN5" s="47">
        <f ca="1">'A Matrix'!$CK$3*'Projection Engine'!$AD$92</f>
        <v>0.14064711231573843</v>
      </c>
      <c r="CO5" s="47">
        <f ca="1">'A Matrix'!$CL$3*'Projection Engine'!$AD$93</f>
        <v>1.3679361209815613E-3</v>
      </c>
      <c r="CP5" s="47">
        <f ca="1">'A Matrix'!$CM$3*'Projection Engine'!$AD$94</f>
        <v>1.1114177492428681E-2</v>
      </c>
      <c r="CQ5" s="47">
        <f ca="1">'A Matrix'!$CN$3*'Projection Engine'!$AD$95</f>
        <v>1.3568309846735325E-2</v>
      </c>
      <c r="CR5" s="47">
        <f ca="1">'A Matrix'!$CO$3*'Projection Engine'!$AD$96</f>
        <v>3.9034006508339096E-2</v>
      </c>
      <c r="CS5" s="47">
        <f ca="1">'A Matrix'!$CP$3*'Projection Engine'!$AD$97</f>
        <v>5.067864085909473E-2</v>
      </c>
      <c r="CT5" s="47">
        <f ca="1">'A Matrix'!$CQ$3*'Projection Engine'!$AD$98</f>
        <v>4.1741985926851105E-2</v>
      </c>
      <c r="CU5" s="47">
        <f ca="1">'A Matrix'!$CR$3*'Projection Engine'!$AD$99</f>
        <v>1.2652020968374913E-2</v>
      </c>
      <c r="CV5" s="47">
        <f ca="1">'A Matrix'!$CS$3*'Projection Engine'!$AD$100</f>
        <v>98.572803941983224</v>
      </c>
      <c r="CW5" s="47">
        <f ca="1">'A Matrix'!$CT$3*'Projection Engine'!$AD$101</f>
        <v>4.3026922823004448</v>
      </c>
      <c r="CX5" s="47">
        <f ca="1">'A Matrix'!$CU$3*'Projection Engine'!$AD$102</f>
        <v>0.11242785670352565</v>
      </c>
      <c r="CY5" s="47">
        <f ca="1">'A Matrix'!$CV$3*'Projection Engine'!$AD$103</f>
        <v>4.505918279654289E-2</v>
      </c>
      <c r="CZ5" s="47">
        <f ca="1">'A Matrix'!$CW$3*'Projection Engine'!$AD$104</f>
        <v>4.6150241290854148E-2</v>
      </c>
      <c r="DA5" s="47">
        <f ca="1">'A Matrix'!$CX$3*'Projection Engine'!$AD$105</f>
        <v>1.3125637476021439</v>
      </c>
      <c r="DB5" s="47">
        <f ca="1">'A Matrix'!$CY$3*'Projection Engine'!$AD$106</f>
        <v>0.13763659615182028</v>
      </c>
      <c r="DC5" s="47">
        <f ca="1">'A Matrix'!$CZ$3*'Projection Engine'!$AD$107</f>
        <v>7.0145015844646945</v>
      </c>
      <c r="DD5" s="47">
        <f ca="1">'A Matrix'!$DA$3*'Projection Engine'!$AD$108</f>
        <v>22.94669485023211</v>
      </c>
      <c r="DE5" s="47">
        <f ca="1">'A Matrix'!$DB$3*'Projection Engine'!$AD$109</f>
        <v>12.224120394042952</v>
      </c>
      <c r="DF5" s="47">
        <f ca="1">'A Matrix'!$DC$3*'Projection Engine'!$AD$110</f>
        <v>2.5595555466030713</v>
      </c>
      <c r="DG5" s="47">
        <f ca="1">'A Matrix'!$DD$3*'Projection Engine'!$AD$111</f>
        <v>28.578083957484044</v>
      </c>
      <c r="DH5" s="47">
        <f ca="1">'A Matrix'!$DE$3*'Projection Engine'!$AD$112</f>
        <v>22.02610252679272</v>
      </c>
      <c r="DI5" s="47">
        <f ca="1">'A Matrix'!$DF$3*'Projection Engine'!$AD$113</f>
        <v>3.3052116333869924E-2</v>
      </c>
      <c r="DJ5" s="47">
        <f ca="1">'A Matrix'!$DG$3*'Projection Engine'!$AD$114</f>
        <v>122.00571269373988</v>
      </c>
      <c r="DK5" s="47">
        <f ca="1">'A Matrix'!$DH$3*'Projection Engine'!$AD$115</f>
        <v>32.289966576832377</v>
      </c>
      <c r="DL5" s="47">
        <f ca="1">'A Matrix'!$DI$3*'Projection Engine'!$AD$116</f>
        <v>0.10854749371997711</v>
      </c>
      <c r="DM5" s="47">
        <f ca="1">'A Matrix'!$DJ$3*'Projection Engine'!$AD$117</f>
        <v>0.2240799653912281</v>
      </c>
      <c r="DN5" s="47">
        <f ca="1">'A Matrix'!$DK$3*'Projection Engine'!$AD$118</f>
        <v>1.9109341340392081</v>
      </c>
      <c r="DO5" s="47">
        <f ca="1">'A Matrix'!$DL$3*'Projection Engine'!$AD$119</f>
        <v>1.541335220474621E-2</v>
      </c>
      <c r="DP5" s="43">
        <f t="shared" ca="1" si="0"/>
        <v>9784.4034092924703</v>
      </c>
      <c r="DQ5" s="43">
        <f ca="1">'Projection Engine'!T6</f>
        <v>1068.902367017547</v>
      </c>
      <c r="DR5" s="43">
        <f ca="1">'Projection Engine'!U6</f>
        <v>1.9102683968492622</v>
      </c>
      <c r="DS5" s="43">
        <f>'Projection Engine'!V6</f>
        <v>1503.5188161618878</v>
      </c>
      <c r="DT5" s="43">
        <f>'Projection Engine'!W6</f>
        <v>1.5330556820468286</v>
      </c>
      <c r="DU5" s="43">
        <f>'Projection Engine'!X6</f>
        <v>7.6756621523233255</v>
      </c>
      <c r="DV5" s="43">
        <f>'Projection Engine'!Y6</f>
        <v>33.825200000000002</v>
      </c>
      <c r="DW5" s="43">
        <f>'Projection Engine'!Z6</f>
        <v>296.95007142291303</v>
      </c>
      <c r="DX5" s="43">
        <f t="shared" ca="1" si="1"/>
        <v>2914.3154408335672</v>
      </c>
      <c r="DY5" s="43">
        <f t="shared" ca="1" si="2"/>
        <v>12698.718850126037</v>
      </c>
      <c r="DZ5" s="41"/>
      <c r="EA5" s="36">
        <f>'Base Table 5'!DY5</f>
        <v>11959.999799999998</v>
      </c>
      <c r="EB5" s="185">
        <f t="shared" ca="1" si="3"/>
        <v>738.71905012603929</v>
      </c>
      <c r="EC5" s="186">
        <f t="shared" ca="1" si="4"/>
        <v>6.1765807899598846E-2</v>
      </c>
    </row>
    <row r="6" spans="1:133" x14ac:dyDescent="0.4">
      <c r="A6" s="34">
        <f>'Base Table 5 - modified'!A6</f>
        <v>3</v>
      </c>
      <c r="B6" s="34" t="str">
        <f>'Base Table 5 - modified'!B6</f>
        <v>0103</v>
      </c>
      <c r="C6" s="34">
        <f>'Base Table 5 - modified'!C6</f>
        <v>1</v>
      </c>
      <c r="D6" s="35" t="str">
        <f>'Base Table 5 - modified'!D6</f>
        <v>Other agriculture</v>
      </c>
      <c r="E6" s="47">
        <f ca="1">'A Matrix'!$B$4*'Projection Engine'!$AD$5</f>
        <v>2363.7194835642181</v>
      </c>
      <c r="F6" s="47">
        <f ca="1">'A Matrix'!$C$4*'Projection Engine'!$AD$6</f>
        <v>975.3429144841341</v>
      </c>
      <c r="G6" s="47">
        <f ca="1">'A Matrix'!$D$4*'Projection Engine'!$AD$7</f>
        <v>713.70002292264121</v>
      </c>
      <c r="H6" s="47">
        <f ca="1">'A Matrix'!$E$4*'Projection Engine'!$AD$8</f>
        <v>2.5771904619453911</v>
      </c>
      <c r="I6" s="47">
        <f ca="1">'A Matrix'!$F$4*'Projection Engine'!$AD$9</f>
        <v>3.0652581221410853E-2</v>
      </c>
      <c r="J6" s="47">
        <f ca="1">'A Matrix'!$G$4*'Projection Engine'!$AD$10</f>
        <v>0.62934298916307174</v>
      </c>
      <c r="K6" s="47">
        <f ca="1">'A Matrix'!$H$4*'Projection Engine'!$AD$11</f>
        <v>5796.926059048259</v>
      </c>
      <c r="L6" s="47">
        <f ca="1">'A Matrix'!$I$4*'Projection Engine'!$AD$12</f>
        <v>8.677940871431488E-3</v>
      </c>
      <c r="M6" s="47">
        <f ca="1">'A Matrix'!$J$4*'Projection Engine'!$AD$13</f>
        <v>7.2504576453368145E-3</v>
      </c>
      <c r="N6" s="47">
        <f ca="1">'A Matrix'!$K$4*'Projection Engine'!$AD$14</f>
        <v>2.4510974352971802E-2</v>
      </c>
      <c r="O6" s="47">
        <f ca="1">'A Matrix'!$L$4*'Projection Engine'!$AD$15</f>
        <v>5.656848116829389E-2</v>
      </c>
      <c r="P6" s="47">
        <f ca="1">'A Matrix'!$M$4*'Projection Engine'!$AD$16</f>
        <v>8.7091923386888332E-3</v>
      </c>
      <c r="Q6" s="47">
        <f ca="1">'A Matrix'!$N$4*'Projection Engine'!$AD$17</f>
        <v>6.6447415507887072E-3</v>
      </c>
      <c r="R6" s="47">
        <f ca="1">'A Matrix'!$O$4*'Projection Engine'!$AD$18</f>
        <v>57.487116386567934</v>
      </c>
      <c r="S6" s="47">
        <f ca="1">'A Matrix'!$P$4*'Projection Engine'!$AD$19</f>
        <v>0.75471542137224479</v>
      </c>
      <c r="T6" s="47">
        <f ca="1">'A Matrix'!$Q$4*'Projection Engine'!$AD$20</f>
        <v>15.186098837613113</v>
      </c>
      <c r="U6" s="47">
        <f ca="1">'A Matrix'!$R$4*'Projection Engine'!$AD$21</f>
        <v>1579.9052473002812</v>
      </c>
      <c r="V6" s="47">
        <f ca="1">'A Matrix'!$S$4*'Projection Engine'!$AD$22</f>
        <v>31.837285116698489</v>
      </c>
      <c r="W6" s="47">
        <f ca="1">'A Matrix'!$T$4*'Projection Engine'!$AD$23</f>
        <v>4.026043355570895</v>
      </c>
      <c r="X6" s="47">
        <f ca="1">'A Matrix'!$U$4*'Projection Engine'!$AD$24</f>
        <v>198.16344926420049</v>
      </c>
      <c r="Y6" s="47">
        <f ca="1">'A Matrix'!$V$4*'Projection Engine'!$AD$25</f>
        <v>2970.4031228633507</v>
      </c>
      <c r="Z6" s="47">
        <f ca="1">'A Matrix'!$W$4*'Projection Engine'!$AD$26</f>
        <v>1221.8770426793499</v>
      </c>
      <c r="AA6" s="47">
        <f ca="1">'A Matrix'!$X$4*'Projection Engine'!$AD$27</f>
        <v>55.087405574537982</v>
      </c>
      <c r="AB6" s="47">
        <f ca="1">'A Matrix'!$Y$4*'Projection Engine'!$AD$28</f>
        <v>14.477239411009174</v>
      </c>
      <c r="AC6" s="47">
        <f ca="1">'A Matrix'!$Z$4*'Projection Engine'!$AD$29</f>
        <v>1903.1636846547358</v>
      </c>
      <c r="AD6" s="47">
        <f ca="1">'A Matrix'!$AA$4*'Projection Engine'!$AD$30</f>
        <v>3.0974712915029836</v>
      </c>
      <c r="AE6" s="47">
        <f ca="1">'A Matrix'!$AB$4*'Projection Engine'!$AD$31</f>
        <v>0.2536003310026278</v>
      </c>
      <c r="AF6" s="47">
        <f ca="1">'A Matrix'!$AC$4*'Projection Engine'!$AD$32</f>
        <v>5.1666042628092477</v>
      </c>
      <c r="AG6" s="47">
        <f ca="1">'A Matrix'!$AD$4*'Projection Engine'!$AD$33</f>
        <v>1.9784730462980352E-4</v>
      </c>
      <c r="AH6" s="47">
        <f ca="1">'A Matrix'!$AE$4*'Projection Engine'!$AD$34</f>
        <v>8.4425664534869115E-3</v>
      </c>
      <c r="AI6" s="47">
        <f ca="1">'A Matrix'!$AF$4*'Projection Engine'!$AD$35</f>
        <v>3.7211319981145026E-2</v>
      </c>
      <c r="AJ6" s="47">
        <f ca="1">'A Matrix'!$AG$4*'Projection Engine'!$AD$36</f>
        <v>1.0924044566551414</v>
      </c>
      <c r="AK6" s="47">
        <f ca="1">'A Matrix'!$AH$4*'Projection Engine'!$AD$37</f>
        <v>2.001836440312533</v>
      </c>
      <c r="AL6" s="47">
        <f ca="1">'A Matrix'!$AI$4*'Projection Engine'!$AD$38</f>
        <v>0.49234166342443897</v>
      </c>
      <c r="AM6" s="47">
        <f ca="1">'A Matrix'!$AJ$4*'Projection Engine'!$AD$39</f>
        <v>3.5486564846903268</v>
      </c>
      <c r="AN6" s="47">
        <f ca="1">'A Matrix'!$AK$4*'Projection Engine'!$AD$40</f>
        <v>1.1670865482254231</v>
      </c>
      <c r="AO6" s="47">
        <f ca="1">'A Matrix'!$AL$4*'Projection Engine'!$AD$41</f>
        <v>1.1519001803181812E-2</v>
      </c>
      <c r="AP6" s="47">
        <f ca="1">'A Matrix'!$AM$4*'Projection Engine'!$AD$42</f>
        <v>3.3611091745583384</v>
      </c>
      <c r="AQ6" s="47">
        <f ca="1">'A Matrix'!$AN$4*'Projection Engine'!$AD$43</f>
        <v>2.1703608653941952E-2</v>
      </c>
      <c r="AR6" s="47">
        <f ca="1">'A Matrix'!$AO$4*'Projection Engine'!$AD$44</f>
        <v>2.38248463252354</v>
      </c>
      <c r="AS6" s="47">
        <f ca="1">'A Matrix'!$AP$4*'Projection Engine'!$AD$45</f>
        <v>0.21817510515166583</v>
      </c>
      <c r="AT6" s="47">
        <f ca="1">'A Matrix'!$AQ$4*'Projection Engine'!$AD$46</f>
        <v>363.27542877982978</v>
      </c>
      <c r="AU6" s="47">
        <f ca="1">'A Matrix'!$AR$4*'Projection Engine'!$AD$47</f>
        <v>39.022780194561356</v>
      </c>
      <c r="AV6" s="47">
        <f ca="1">'A Matrix'!$AS$4*'Projection Engine'!$AD$48</f>
        <v>2.1943362909771649</v>
      </c>
      <c r="AW6" s="47">
        <f ca="1">'A Matrix'!$AT$4*'Projection Engine'!$AD$49</f>
        <v>1.9548326415233794</v>
      </c>
      <c r="AX6" s="47">
        <f ca="1">'A Matrix'!$AU$4*'Projection Engine'!$AD$50</f>
        <v>2.6092869228186948</v>
      </c>
      <c r="AY6" s="47">
        <f ca="1">'A Matrix'!$AV$4*'Projection Engine'!$AD$51</f>
        <v>1.399523359031936</v>
      </c>
      <c r="AZ6" s="47">
        <f ca="1">'A Matrix'!$AW$4*'Projection Engine'!$AD$52</f>
        <v>1.054561166366625</v>
      </c>
      <c r="BA6" s="47">
        <f ca="1">'A Matrix'!$AX$4*'Projection Engine'!$AD$53</f>
        <v>5.7385438041507281E-2</v>
      </c>
      <c r="BB6" s="47">
        <f ca="1">'A Matrix'!$AY$4*'Projection Engine'!$AD$54</f>
        <v>0.19550781202643042</v>
      </c>
      <c r="BC6" s="47">
        <f ca="1">'A Matrix'!$AZ$4*'Projection Engine'!$AD$55</f>
        <v>5.0796545282769398E-3</v>
      </c>
      <c r="BD6" s="47">
        <f ca="1">'A Matrix'!$BA$4*'Projection Engine'!$AD$56</f>
        <v>0.39922635996585976</v>
      </c>
      <c r="BE6" s="47">
        <f ca="1">'A Matrix'!$BB$4*'Projection Engine'!$AD$57</f>
        <v>1.7540162935286173E-2</v>
      </c>
      <c r="BF6" s="47">
        <f ca="1">'A Matrix'!$BC$4*'Projection Engine'!$AD$58</f>
        <v>0.23021832574973042</v>
      </c>
      <c r="BG6" s="47">
        <f ca="1">'A Matrix'!$BD$4*'Projection Engine'!$AD$59</f>
        <v>2.2703112370839013E-2</v>
      </c>
      <c r="BH6" s="47">
        <f ca="1">'A Matrix'!$BE$4*'Projection Engine'!$AD$60</f>
        <v>1.477258515718278E-2</v>
      </c>
      <c r="BI6" s="47">
        <f ca="1">'A Matrix'!$BF$4*'Projection Engine'!$AD$61</f>
        <v>1.3996669397713074E-2</v>
      </c>
      <c r="BJ6" s="47">
        <f ca="1">'A Matrix'!$BG$4*'Projection Engine'!$AD$62</f>
        <v>2.1350574579390096E-2</v>
      </c>
      <c r="BK6" s="47">
        <f ca="1">'A Matrix'!$BH$4*'Projection Engine'!$AD$63</f>
        <v>4.3414825817685458E-2</v>
      </c>
      <c r="BL6" s="47">
        <f ca="1">'A Matrix'!$BI$4*'Projection Engine'!$AD$64</f>
        <v>2.4676419691684305E-2</v>
      </c>
      <c r="BM6" s="47">
        <f ca="1">'A Matrix'!$BJ$4*'Projection Engine'!$AD$65</f>
        <v>9.1355001718547973E-3</v>
      </c>
      <c r="BN6" s="47">
        <f ca="1">'A Matrix'!$BK$4*'Projection Engine'!$AD$66</f>
        <v>4.8596832207492092E-2</v>
      </c>
      <c r="BO6" s="47">
        <f ca="1">'A Matrix'!$BL$4*'Projection Engine'!$AD$67</f>
        <v>26.542942263268227</v>
      </c>
      <c r="BP6" s="47">
        <f ca="1">'A Matrix'!$BM$4*'Projection Engine'!$AD$68</f>
        <v>1.9660980939158128E-2</v>
      </c>
      <c r="BQ6" s="47">
        <f ca="1">'A Matrix'!$BN$4*'Projection Engine'!$AD$69</f>
        <v>1.5135549900284269</v>
      </c>
      <c r="BR6" s="47">
        <f ca="1">'A Matrix'!$BO$4*'Projection Engine'!$AD$70</f>
        <v>1.7227757965119468</v>
      </c>
      <c r="BS6" s="47">
        <f ca="1">'A Matrix'!$BP$4*'Projection Engine'!$AD$71</f>
        <v>5.7500648921191388E-2</v>
      </c>
      <c r="BT6" s="47">
        <f ca="1">'A Matrix'!$BQ$4*'Projection Engine'!$AD$72</f>
        <v>15.589208740789234</v>
      </c>
      <c r="BU6" s="47">
        <f ca="1">'A Matrix'!$BR$4*'Projection Engine'!$AD$73</f>
        <v>2.4396072362039611E-2</v>
      </c>
      <c r="BV6" s="47">
        <f ca="1">'A Matrix'!$BS$4*'Projection Engine'!$AD$74</f>
        <v>131.43355647677197</v>
      </c>
      <c r="BW6" s="47">
        <f ca="1">'A Matrix'!$BT$4*'Projection Engine'!$AD$75</f>
        <v>45.197395607076182</v>
      </c>
      <c r="BX6" s="47">
        <f ca="1">'A Matrix'!$BU$4*'Projection Engine'!$AD$76</f>
        <v>31.135577346251978</v>
      </c>
      <c r="BY6" s="47">
        <f ca="1">'A Matrix'!$BV$4*'Projection Engine'!$AD$77</f>
        <v>464.28622927553943</v>
      </c>
      <c r="BZ6" s="47">
        <f ca="1">'A Matrix'!$BW$4*'Projection Engine'!$AD$78</f>
        <v>89.701599897450478</v>
      </c>
      <c r="CA6" s="47">
        <f ca="1">'A Matrix'!$BX$4*'Projection Engine'!$AD$79</f>
        <v>802.40283102552473</v>
      </c>
      <c r="CB6" s="47">
        <f ca="1">'A Matrix'!$BY$4*'Projection Engine'!$AD$80</f>
        <v>463.11198489993234</v>
      </c>
      <c r="CC6" s="47">
        <f ca="1">'A Matrix'!$BZ$4*'Projection Engine'!$AD$81</f>
        <v>1964.2257251172121</v>
      </c>
      <c r="CD6" s="47">
        <f ca="1">'A Matrix'!$CA$4*'Projection Engine'!$AD$82</f>
        <v>4.5235722208251881</v>
      </c>
      <c r="CE6" s="47">
        <f ca="1">'A Matrix'!$CB$4*'Projection Engine'!$AD$83</f>
        <v>5.6713487237336393</v>
      </c>
      <c r="CF6" s="47">
        <f ca="1">'A Matrix'!$CC$4*'Projection Engine'!$AD$84</f>
        <v>7.5050269590310821</v>
      </c>
      <c r="CG6" s="47">
        <f ca="1">'A Matrix'!$CD$4*'Projection Engine'!$AD$85</f>
        <v>8.6695560536941851</v>
      </c>
      <c r="CH6" s="47">
        <f ca="1">'A Matrix'!$CE$4*'Projection Engine'!$AD$86</f>
        <v>12.513034434540039</v>
      </c>
      <c r="CI6" s="47">
        <f ca="1">'A Matrix'!$CF$4*'Projection Engine'!$AD$87</f>
        <v>52.811709005995972</v>
      </c>
      <c r="CJ6" s="47">
        <f ca="1">'A Matrix'!$CG$4*'Projection Engine'!$AD$88</f>
        <v>1.9181964373693065E-2</v>
      </c>
      <c r="CK6" s="47">
        <f ca="1">'A Matrix'!$CH$4*'Projection Engine'!$AD$89</f>
        <v>22.706014912871314</v>
      </c>
      <c r="CL6" s="47">
        <f ca="1">'A Matrix'!$CI$4*'Projection Engine'!$AD$90</f>
        <v>5.7803052025307044E-3</v>
      </c>
      <c r="CM6" s="47">
        <f ca="1">'A Matrix'!$CJ$4*'Projection Engine'!$AD$91</f>
        <v>6.2988487267465025E-3</v>
      </c>
      <c r="CN6" s="47">
        <f ca="1">'A Matrix'!$CK$4*'Projection Engine'!$AD$92</f>
        <v>4.0143926043228091E-2</v>
      </c>
      <c r="CO6" s="47">
        <f ca="1">'A Matrix'!$CL$4*'Projection Engine'!$AD$93</f>
        <v>0.51236807375876037</v>
      </c>
      <c r="CP6" s="47">
        <f ca="1">'A Matrix'!$CM$4*'Projection Engine'!$AD$94</f>
        <v>0.36292064196430573</v>
      </c>
      <c r="CQ6" s="47">
        <f ca="1">'A Matrix'!$CN$4*'Projection Engine'!$AD$95</f>
        <v>3.917610589550341E-3</v>
      </c>
      <c r="CR6" s="47">
        <f ca="1">'A Matrix'!$CO$4*'Projection Engine'!$AD$96</f>
        <v>1.1168370134114021E-2</v>
      </c>
      <c r="CS6" s="47">
        <f ca="1">'A Matrix'!$CP$4*'Projection Engine'!$AD$97</f>
        <v>26.480106977865354</v>
      </c>
      <c r="CT6" s="47">
        <f ca="1">'A Matrix'!$CQ$4*'Projection Engine'!$AD$98</f>
        <v>1.192628169338603E-2</v>
      </c>
      <c r="CU6" s="47">
        <f ca="1">'A Matrix'!$CR$4*'Projection Engine'!$AD$99</f>
        <v>3.5943241387428734E-3</v>
      </c>
      <c r="CV6" s="47">
        <f ca="1">'A Matrix'!$CS$4*'Projection Engine'!$AD$100</f>
        <v>141.53139814822248</v>
      </c>
      <c r="CW6" s="47">
        <f ca="1">'A Matrix'!$CT$4*'Projection Engine'!$AD$101</f>
        <v>17.168868432292925</v>
      </c>
      <c r="CX6" s="47">
        <f ca="1">'A Matrix'!$CU$4*'Projection Engine'!$AD$102</f>
        <v>3.2163639417761201E-2</v>
      </c>
      <c r="CY6" s="47">
        <f ca="1">'A Matrix'!$CV$4*'Projection Engine'!$AD$103</f>
        <v>11.291974253838399</v>
      </c>
      <c r="CZ6" s="47">
        <f ca="1">'A Matrix'!$CW$4*'Projection Engine'!$AD$104</f>
        <v>7.8593030451257686</v>
      </c>
      <c r="DA6" s="47">
        <f ca="1">'A Matrix'!$CX$4*'Projection Engine'!$AD$105</f>
        <v>42.917734432442714</v>
      </c>
      <c r="DB6" s="47">
        <f ca="1">'A Matrix'!$CY$4*'Projection Engine'!$AD$106</f>
        <v>9.5672166071280564</v>
      </c>
      <c r="DC6" s="47">
        <f ca="1">'A Matrix'!$CZ$4*'Projection Engine'!$AD$107</f>
        <v>18.990623484789054</v>
      </c>
      <c r="DD6" s="47">
        <f ca="1">'A Matrix'!$DA$4*'Projection Engine'!$AD$108</f>
        <v>32.275985551360272</v>
      </c>
      <c r="DE6" s="47">
        <f ca="1">'A Matrix'!$DB$4*'Projection Engine'!$AD$109</f>
        <v>23.741093010018975</v>
      </c>
      <c r="DF6" s="47">
        <f ca="1">'A Matrix'!$DC$4*'Projection Engine'!$AD$110</f>
        <v>7.3691804056610817</v>
      </c>
      <c r="DG6" s="47">
        <f ca="1">'A Matrix'!$DD$4*'Projection Engine'!$AD$111</f>
        <v>139.98542502130999</v>
      </c>
      <c r="DH6" s="47">
        <f ca="1">'A Matrix'!$DE$4*'Projection Engine'!$AD$112</f>
        <v>116.02677303724978</v>
      </c>
      <c r="DI6" s="47">
        <f ca="1">'A Matrix'!$DF$4*'Projection Engine'!$AD$113</f>
        <v>22.031131969428703</v>
      </c>
      <c r="DJ6" s="47">
        <f ca="1">'A Matrix'!$DG$4*'Projection Engine'!$AD$114</f>
        <v>211.11222569532029</v>
      </c>
      <c r="DK6" s="47">
        <f ca="1">'A Matrix'!$DH$4*'Projection Engine'!$AD$115</f>
        <v>157.270301351374</v>
      </c>
      <c r="DL6" s="47">
        <f ca="1">'A Matrix'!$DI$4*'Projection Engine'!$AD$116</f>
        <v>2.370210622599525</v>
      </c>
      <c r="DM6" s="47">
        <f ca="1">'A Matrix'!$DJ$4*'Projection Engine'!$AD$117</f>
        <v>3.0022729750391917</v>
      </c>
      <c r="DN6" s="47">
        <f ca="1">'A Matrix'!$DK$4*'Projection Engine'!$AD$118</f>
        <v>97.369525264285542</v>
      </c>
      <c r="DO6" s="47">
        <f ca="1">'A Matrix'!$DL$4*'Projection Engine'!$AD$119</f>
        <v>1.6197941552458774</v>
      </c>
      <c r="DP6" s="43">
        <f t="shared" ca="1" si="0"/>
        <v>23583.237486943512</v>
      </c>
      <c r="DQ6" s="43">
        <f ca="1">'Projection Engine'!T7</f>
        <v>10341.398162451034</v>
      </c>
      <c r="DR6" s="43">
        <f ca="1">'Projection Engine'!U7</f>
        <v>8.6575531898902511</v>
      </c>
      <c r="DS6" s="43">
        <f>'Projection Engine'!V7</f>
        <v>1225.1621540383821</v>
      </c>
      <c r="DT6" s="43">
        <f>'Projection Engine'!W7</f>
        <v>21.815971371044895</v>
      </c>
      <c r="DU6" s="43">
        <f>'Projection Engine'!X7</f>
        <v>156.31804257614058</v>
      </c>
      <c r="DV6" s="43">
        <f>'Projection Engine'!Y7</f>
        <v>-496.73509999999999</v>
      </c>
      <c r="DW6" s="43">
        <f>'Projection Engine'!Z7</f>
        <v>2546.9051637726197</v>
      </c>
      <c r="DX6" s="43">
        <f t="shared" ca="1" si="1"/>
        <v>13803.521947399113</v>
      </c>
      <c r="DY6" s="43">
        <f t="shared" ca="1" si="2"/>
        <v>37386.759434342624</v>
      </c>
      <c r="DZ6" s="41"/>
      <c r="EA6" s="36">
        <f>'Base Table 5'!DY6</f>
        <v>37069.000599999985</v>
      </c>
      <c r="EB6" s="185">
        <f t="shared" ca="1" si="3"/>
        <v>317.7588343426396</v>
      </c>
      <c r="EC6" s="186">
        <f t="shared" ca="1" si="4"/>
        <v>8.5720906741315606E-3</v>
      </c>
    </row>
    <row r="7" spans="1:133" x14ac:dyDescent="0.4">
      <c r="A7" s="37">
        <f>'Base Table 5 - modified'!A7</f>
        <v>4</v>
      </c>
      <c r="B7" s="37" t="str">
        <f>'Base Table 5 - modified'!B7</f>
        <v>0201</v>
      </c>
      <c r="C7" s="37">
        <f>'Base Table 5 - modified'!C7</f>
        <v>1</v>
      </c>
      <c r="D7" s="38" t="str">
        <f>'Base Table 5 - modified'!D7</f>
        <v>Aquaculture</v>
      </c>
      <c r="E7" s="47">
        <f ca="1">'A Matrix'!$B$5*'Projection Engine'!$AD$5</f>
        <v>3.3548621234950206E-2</v>
      </c>
      <c r="F7" s="47">
        <f ca="1">'A Matrix'!$C$5*'Projection Engine'!$AD$6</f>
        <v>9.4497152952519436E-3</v>
      </c>
      <c r="G7" s="47">
        <f ca="1">'A Matrix'!$D$5*'Projection Engine'!$AD$7</f>
        <v>1.9364584663337604E-2</v>
      </c>
      <c r="H7" s="47">
        <f ca="1">'A Matrix'!$E$5*'Projection Engine'!$AD$8</f>
        <v>86.995661086189443</v>
      </c>
      <c r="I7" s="47">
        <f ca="1">'A Matrix'!$F$5*'Projection Engine'!$AD$9</f>
        <v>1.148036749865575E-4</v>
      </c>
      <c r="J7" s="47">
        <f ca="1">'A Matrix'!$G$5*'Projection Engine'!$AD$10</f>
        <v>8.4196434720398058E-3</v>
      </c>
      <c r="K7" s="47">
        <f ca="1">'A Matrix'!$H$5*'Projection Engine'!$AD$11</f>
        <v>2.6262498413422156E-2</v>
      </c>
      <c r="L7" s="47">
        <f ca="1">'A Matrix'!$I$5*'Projection Engine'!$AD$12</f>
        <v>2.2214045222168639E-2</v>
      </c>
      <c r="M7" s="47">
        <f ca="1">'A Matrix'!$J$5*'Projection Engine'!$AD$13</f>
        <v>4.1078647080959478E-2</v>
      </c>
      <c r="N7" s="47">
        <f ca="1">'A Matrix'!$K$5*'Projection Engine'!$AD$14</f>
        <v>4.7416426368412701E-2</v>
      </c>
      <c r="O7" s="47">
        <f ca="1">'A Matrix'!$L$5*'Projection Engine'!$AD$15</f>
        <v>0.16529229958395095</v>
      </c>
      <c r="P7" s="47">
        <f ca="1">'A Matrix'!$M$5*'Projection Engine'!$AD$16</f>
        <v>2.3762117368521386E-2</v>
      </c>
      <c r="Q7" s="47">
        <f ca="1">'A Matrix'!$N$5*'Projection Engine'!$AD$17</f>
        <v>7.4264758508814956E-3</v>
      </c>
      <c r="R7" s="47">
        <f ca="1">'A Matrix'!$O$5*'Projection Engine'!$AD$18</f>
        <v>2.1482198994620004E-3</v>
      </c>
      <c r="S7" s="47">
        <f ca="1">'A Matrix'!$P$5*'Projection Engine'!$AD$19</f>
        <v>397.07460185745987</v>
      </c>
      <c r="T7" s="47">
        <f ca="1">'A Matrix'!$Q$5*'Projection Engine'!$AD$20</f>
        <v>3.1864620634393451E-3</v>
      </c>
      <c r="U7" s="47">
        <f ca="1">'A Matrix'!$R$5*'Projection Engine'!$AD$21</f>
        <v>9.6194801485573124E-4</v>
      </c>
      <c r="V7" s="47">
        <f ca="1">'A Matrix'!$S$5*'Projection Engine'!$AD$22</f>
        <v>170.43169936748674</v>
      </c>
      <c r="W7" s="47">
        <f ca="1">'A Matrix'!$T$5*'Projection Engine'!$AD$23</f>
        <v>0.57160115278546575</v>
      </c>
      <c r="X7" s="47">
        <f ca="1">'A Matrix'!$U$5*'Projection Engine'!$AD$24</f>
        <v>28.429693182583947</v>
      </c>
      <c r="Y7" s="47">
        <f ca="1">'A Matrix'!$V$5*'Projection Engine'!$AD$25</f>
        <v>14.81639571899542</v>
      </c>
      <c r="Z7" s="47">
        <f ca="1">'A Matrix'!$W$5*'Projection Engine'!$AD$26</f>
        <v>292.704951336477</v>
      </c>
      <c r="AA7" s="47">
        <f ca="1">'A Matrix'!$X$5*'Projection Engine'!$AD$27</f>
        <v>1.3600639180616015E-2</v>
      </c>
      <c r="AB7" s="47">
        <f ca="1">'A Matrix'!$Y$5*'Projection Engine'!$AD$28</f>
        <v>7.425204486823481E-4</v>
      </c>
      <c r="AC7" s="47">
        <f ca="1">'A Matrix'!$Z$5*'Projection Engine'!$AD$29</f>
        <v>1.3589457210645144E-3</v>
      </c>
      <c r="AD7" s="47">
        <f ca="1">'A Matrix'!$AA$5*'Projection Engine'!$AD$30</f>
        <v>0</v>
      </c>
      <c r="AE7" s="47">
        <f ca="1">'A Matrix'!$AB$5*'Projection Engine'!$AD$31</f>
        <v>9.5988013248534366E-5</v>
      </c>
      <c r="AF7" s="47">
        <f ca="1">'A Matrix'!$AC$5*'Projection Engine'!$AD$32</f>
        <v>1.9721844498920278E-3</v>
      </c>
      <c r="AG7" s="47">
        <f ca="1">'A Matrix'!$AD$5*'Projection Engine'!$AD$33</f>
        <v>0</v>
      </c>
      <c r="AH7" s="47">
        <f ca="1">'A Matrix'!$AE$5*'Projection Engine'!$AD$34</f>
        <v>4.908468868306344E-4</v>
      </c>
      <c r="AI7" s="47">
        <f ca="1">'A Matrix'!$AF$5*'Projection Engine'!$AD$35</f>
        <v>4.7102936684993702E-4</v>
      </c>
      <c r="AJ7" s="47">
        <f ca="1">'A Matrix'!$AG$5*'Projection Engine'!$AD$36</f>
        <v>3.4395606317857096E-4</v>
      </c>
      <c r="AK7" s="47">
        <f ca="1">'A Matrix'!$AH$5*'Projection Engine'!$AD$37</f>
        <v>8.8108998253192468E-4</v>
      </c>
      <c r="AL7" s="47">
        <f ca="1">'A Matrix'!$AI$5*'Projection Engine'!$AD$38</f>
        <v>4.2043627925450223E-3</v>
      </c>
      <c r="AM7" s="47">
        <f ca="1">'A Matrix'!$AJ$5*'Projection Engine'!$AD$39</f>
        <v>1.0232633093069128E-2</v>
      </c>
      <c r="AN7" s="47">
        <f ca="1">'A Matrix'!$AK$5*'Projection Engine'!$AD$40</f>
        <v>5.4820771181833408E-3</v>
      </c>
      <c r="AO7" s="47">
        <f ca="1">'A Matrix'!$AL$5*'Projection Engine'!$AD$41</f>
        <v>8.5284917196634582E-3</v>
      </c>
      <c r="AP7" s="47">
        <f ca="1">'A Matrix'!$AM$5*'Projection Engine'!$AD$42</f>
        <v>7.8046527316013106E-4</v>
      </c>
      <c r="AQ7" s="47">
        <f ca="1">'A Matrix'!$AN$5*'Projection Engine'!$AD$43</f>
        <v>0</v>
      </c>
      <c r="AR7" s="47">
        <f ca="1">'A Matrix'!$AO$5*'Projection Engine'!$AD$44</f>
        <v>1.1191053878808047E-2</v>
      </c>
      <c r="AS7" s="47">
        <f ca="1">'A Matrix'!$AP$5*'Projection Engine'!$AD$45</f>
        <v>2.1601495559570878E-3</v>
      </c>
      <c r="AT7" s="47">
        <f ca="1">'A Matrix'!$AQ$5*'Projection Engine'!$AD$46</f>
        <v>1.8045180435143603E-2</v>
      </c>
      <c r="AU7" s="47">
        <f ca="1">'A Matrix'!$AR$5*'Projection Engine'!$AD$47</f>
        <v>4.8953975244453061E-4</v>
      </c>
      <c r="AV7" s="47">
        <f ca="1">'A Matrix'!$AS$5*'Projection Engine'!$AD$48</f>
        <v>4.1104922421099184E-3</v>
      </c>
      <c r="AW7" s="47">
        <f ca="1">'A Matrix'!$AT$5*'Projection Engine'!$AD$49</f>
        <v>3.0196510853670836E-3</v>
      </c>
      <c r="AX7" s="47">
        <f ca="1">'A Matrix'!$AU$5*'Projection Engine'!$AD$50</f>
        <v>1.5391271508270072E-2</v>
      </c>
      <c r="AY7" s="47">
        <f ca="1">'A Matrix'!$AV$5*'Projection Engine'!$AD$51</f>
        <v>1.1814233437164404E-2</v>
      </c>
      <c r="AZ7" s="47">
        <f ca="1">'A Matrix'!$AW$5*'Projection Engine'!$AD$52</f>
        <v>1.167453964758801E-3</v>
      </c>
      <c r="BA7" s="47">
        <f ca="1">'A Matrix'!$AX$5*'Projection Engine'!$AD$53</f>
        <v>1.3908302731434017E-2</v>
      </c>
      <c r="BB7" s="47">
        <f ca="1">'A Matrix'!$AY$5*'Projection Engine'!$AD$54</f>
        <v>2.3263200241122111E-3</v>
      </c>
      <c r="BC7" s="47">
        <f ca="1">'A Matrix'!$AZ$5*'Projection Engine'!$AD$55</f>
        <v>5.8611398403195464E-4</v>
      </c>
      <c r="BD7" s="47">
        <f ca="1">'A Matrix'!$BA$5*'Projection Engine'!$AD$56</f>
        <v>2.4902571484243005E-2</v>
      </c>
      <c r="BE7" s="47">
        <f ca="1">'A Matrix'!$BB$5*'Projection Engine'!$AD$57</f>
        <v>3.5710511365253284E-3</v>
      </c>
      <c r="BF7" s="47">
        <f ca="1">'A Matrix'!$BC$5*'Projection Engine'!$AD$58</f>
        <v>7.989311761177861E-3</v>
      </c>
      <c r="BG7" s="47">
        <f ca="1">'A Matrix'!$BD$5*'Projection Engine'!$AD$59</f>
        <v>1.0723597758140982E-2</v>
      </c>
      <c r="BH7" s="47">
        <f ca="1">'A Matrix'!$BE$5*'Projection Engine'!$AD$60</f>
        <v>2.2320621368882011E-2</v>
      </c>
      <c r="BI7" s="47">
        <f ca="1">'A Matrix'!$BF$5*'Projection Engine'!$AD$61</f>
        <v>5.7812330120988785E-3</v>
      </c>
      <c r="BJ7" s="47">
        <f ca="1">'A Matrix'!$BG$5*'Projection Engine'!$AD$62</f>
        <v>0</v>
      </c>
      <c r="BK7" s="47">
        <f ca="1">'A Matrix'!$BH$5*'Projection Engine'!$AD$63</f>
        <v>1.7637272988434718E-2</v>
      </c>
      <c r="BL7" s="47">
        <f ca="1">'A Matrix'!$BI$5*'Projection Engine'!$AD$64</f>
        <v>2.1957831081583492E-3</v>
      </c>
      <c r="BM7" s="47">
        <f ca="1">'A Matrix'!$BJ$5*'Projection Engine'!$AD$65</f>
        <v>1.1165611321155863E-3</v>
      </c>
      <c r="BN7" s="47">
        <f ca="1">'A Matrix'!$BK$5*'Projection Engine'!$AD$66</f>
        <v>6.7551613234480704E-3</v>
      </c>
      <c r="BO7" s="47">
        <f ca="1">'A Matrix'!$BL$5*'Projection Engine'!$AD$67</f>
        <v>5.0699420551653012E-3</v>
      </c>
      <c r="BP7" s="47">
        <f ca="1">'A Matrix'!$BM$5*'Projection Engine'!$AD$68</f>
        <v>7.3085321815718699E-3</v>
      </c>
      <c r="BQ7" s="47">
        <f ca="1">'A Matrix'!$BN$5*'Projection Engine'!$AD$69</f>
        <v>2.6497531715989876E-2</v>
      </c>
      <c r="BR7" s="47">
        <f ca="1">'A Matrix'!$BO$5*'Projection Engine'!$AD$70</f>
        <v>5.6236804793662401E-2</v>
      </c>
      <c r="BS7" s="47">
        <f ca="1">'A Matrix'!$BP$5*'Projection Engine'!$AD$71</f>
        <v>4.8632389634838489E-3</v>
      </c>
      <c r="BT7" s="47">
        <f ca="1">'A Matrix'!$BQ$5*'Projection Engine'!$AD$72</f>
        <v>1.8433046851723252E-2</v>
      </c>
      <c r="BU7" s="47">
        <f ca="1">'A Matrix'!$BR$5*'Projection Engine'!$AD$73</f>
        <v>1.4936370833901801E-3</v>
      </c>
      <c r="BV7" s="47">
        <f ca="1">'A Matrix'!$BS$5*'Projection Engine'!$AD$74</f>
        <v>0.21178489049421528</v>
      </c>
      <c r="BW7" s="47">
        <f ca="1">'A Matrix'!$BT$5*'Projection Engine'!$AD$75</f>
        <v>5.4299588116864063E-2</v>
      </c>
      <c r="BX7" s="47">
        <f ca="1">'A Matrix'!$BU$5*'Projection Engine'!$AD$76</f>
        <v>0.23523732387452154</v>
      </c>
      <c r="BY7" s="47">
        <f ca="1">'A Matrix'!$BV$5*'Projection Engine'!$AD$77</f>
        <v>0.61190369764614982</v>
      </c>
      <c r="BZ7" s="47">
        <f ca="1">'A Matrix'!$BW$5*'Projection Engine'!$AD$78</f>
        <v>14.875408227195189</v>
      </c>
      <c r="CA7" s="47">
        <f ca="1">'A Matrix'!$BX$5*'Projection Engine'!$AD$79</f>
        <v>609.06906745353047</v>
      </c>
      <c r="CB7" s="47">
        <f ca="1">'A Matrix'!$BY$5*'Projection Engine'!$AD$80</f>
        <v>318.18854509918873</v>
      </c>
      <c r="CC7" s="47">
        <f ca="1">'A Matrix'!$BZ$5*'Projection Engine'!$AD$81</f>
        <v>450.77283824070349</v>
      </c>
      <c r="CD7" s="47">
        <f ca="1">'A Matrix'!$CA$5*'Projection Engine'!$AD$82</f>
        <v>4.6498924850562236E-2</v>
      </c>
      <c r="CE7" s="47">
        <f ca="1">'A Matrix'!$CB$5*'Projection Engine'!$AD$83</f>
        <v>1.202383728228292E-2</v>
      </c>
      <c r="CF7" s="47">
        <f ca="1">'A Matrix'!$CC$5*'Projection Engine'!$AD$84</f>
        <v>4.9351770004792172E-3</v>
      </c>
      <c r="CG7" s="47">
        <f ca="1">'A Matrix'!$CD$5*'Projection Engine'!$AD$85</f>
        <v>1.2033468851358479E-2</v>
      </c>
      <c r="CH7" s="47">
        <f ca="1">'A Matrix'!$CE$5*'Projection Engine'!$AD$86</f>
        <v>2.5916875455534005E-2</v>
      </c>
      <c r="CI7" s="47">
        <f ca="1">'A Matrix'!$CF$5*'Projection Engine'!$AD$87</f>
        <v>6.952769726654795E-2</v>
      </c>
      <c r="CJ7" s="47">
        <f ca="1">'A Matrix'!$CG$5*'Projection Engine'!$AD$88</f>
        <v>1.8714111584090794E-3</v>
      </c>
      <c r="CK7" s="47">
        <f ca="1">'A Matrix'!$CH$5*'Projection Engine'!$AD$89</f>
        <v>2.8486754264648428E-3</v>
      </c>
      <c r="CL7" s="47">
        <f ca="1">'A Matrix'!$CI$5*'Projection Engine'!$AD$90</f>
        <v>6.7212851192217492E-4</v>
      </c>
      <c r="CM7" s="47">
        <f ca="1">'A Matrix'!$CJ$5*'Projection Engine'!$AD$91</f>
        <v>0.30703537091438804</v>
      </c>
      <c r="CN7" s="47">
        <f ca="1">'A Matrix'!$CK$5*'Projection Engine'!$AD$92</f>
        <v>1.1469693155208027E-2</v>
      </c>
      <c r="CO7" s="47">
        <f ca="1">'A Matrix'!$CL$5*'Projection Engine'!$AD$93</f>
        <v>1.5199290233128461E-4</v>
      </c>
      <c r="CP7" s="47">
        <f ca="1">'A Matrix'!$CM$5*'Projection Engine'!$AD$94</f>
        <v>4.4884178334808128E-3</v>
      </c>
      <c r="CQ7" s="47">
        <f ca="1">'A Matrix'!$CN$5*'Projection Engine'!$AD$95</f>
        <v>2.6754413782295004E-3</v>
      </c>
      <c r="CR7" s="47">
        <f ca="1">'A Matrix'!$CO$5*'Projection Engine'!$AD$96</f>
        <v>1.1610681822593786E-2</v>
      </c>
      <c r="CS7" s="47">
        <f ca="1">'A Matrix'!$CP$5*'Projection Engine'!$AD$97</f>
        <v>4.8150454693788411E-2</v>
      </c>
      <c r="CT7" s="47">
        <f ca="1">'A Matrix'!$CQ$5*'Projection Engine'!$AD$98</f>
        <v>0</v>
      </c>
      <c r="CU7" s="47">
        <f ca="1">'A Matrix'!$CR$5*'Projection Engine'!$AD$99</f>
        <v>0</v>
      </c>
      <c r="CV7" s="47">
        <f ca="1">'A Matrix'!$CS$5*'Projection Engine'!$AD$100</f>
        <v>7.8014638519739596E-2</v>
      </c>
      <c r="CW7" s="47">
        <f ca="1">'A Matrix'!$CT$5*'Projection Engine'!$AD$101</f>
        <v>0.2913371660761902</v>
      </c>
      <c r="CX7" s="47">
        <f ca="1">'A Matrix'!$CU$5*'Projection Engine'!$AD$102</f>
        <v>0.42392256277643819</v>
      </c>
      <c r="CY7" s="47">
        <f ca="1">'A Matrix'!$CV$5*'Projection Engine'!$AD$103</f>
        <v>0.16307132821606002</v>
      </c>
      <c r="CZ7" s="47">
        <f ca="1">'A Matrix'!$CW$5*'Projection Engine'!$AD$104</f>
        <v>0.10713025163403934</v>
      </c>
      <c r="DA7" s="47">
        <f ca="1">'A Matrix'!$CX$5*'Projection Engine'!$AD$105</f>
        <v>4.0697533741071573E-2</v>
      </c>
      <c r="DB7" s="47">
        <f ca="1">'A Matrix'!$CY$5*'Projection Engine'!$AD$106</f>
        <v>1.9502025346690131E-2</v>
      </c>
      <c r="DC7" s="47">
        <f ca="1">'A Matrix'!$CZ$5*'Projection Engine'!$AD$107</f>
        <v>6.6298842008068903E-2</v>
      </c>
      <c r="DD7" s="47">
        <f ca="1">'A Matrix'!$DA$5*'Projection Engine'!$AD$108</f>
        <v>2.5387040018658869E-2</v>
      </c>
      <c r="DE7" s="47">
        <f ca="1">'A Matrix'!$DB$5*'Projection Engine'!$AD$109</f>
        <v>1.8110227209397187E-2</v>
      </c>
      <c r="DF7" s="47">
        <f ca="1">'A Matrix'!$DC$5*'Projection Engine'!$AD$110</f>
        <v>5.5265398955023429E-3</v>
      </c>
      <c r="DG7" s="47">
        <f ca="1">'A Matrix'!$DD$5*'Projection Engine'!$AD$111</f>
        <v>4.2861007609185667E-2</v>
      </c>
      <c r="DH7" s="47">
        <f ca="1">'A Matrix'!$DE$5*'Projection Engine'!$AD$112</f>
        <v>3.5777759150817198E-2</v>
      </c>
      <c r="DI7" s="47">
        <f ca="1">'A Matrix'!$DF$5*'Projection Engine'!$AD$113</f>
        <v>7.0438936449230974E-3</v>
      </c>
      <c r="DJ7" s="47">
        <f ca="1">'A Matrix'!$DG$5*'Projection Engine'!$AD$114</f>
        <v>2.412311988224014E-2</v>
      </c>
      <c r="DK7" s="47">
        <f ca="1">'A Matrix'!$DH$5*'Projection Engine'!$AD$115</f>
        <v>30.476079562772586</v>
      </c>
      <c r="DL7" s="47">
        <f ca="1">'A Matrix'!$DI$5*'Projection Engine'!$AD$116</f>
        <v>3.1511625724761731E-2</v>
      </c>
      <c r="DM7" s="47">
        <f ca="1">'A Matrix'!$DJ$5*'Projection Engine'!$AD$117</f>
        <v>0.24345446832772261</v>
      </c>
      <c r="DN7" s="47">
        <f ca="1">'A Matrix'!$DK$5*'Projection Engine'!$AD$118</f>
        <v>6.9765049274551932E-2</v>
      </c>
      <c r="DO7" s="47">
        <f ca="1">'A Matrix'!$DL$5*'Projection Engine'!$AD$119</f>
        <v>1.6904966934237777E-3</v>
      </c>
      <c r="DP7" s="43">
        <f t="shared" ca="1" si="0"/>
        <v>2418.5438410093871</v>
      </c>
      <c r="DQ7" s="43">
        <f ca="1">'Projection Engine'!T8</f>
        <v>1092.1764894730538</v>
      </c>
      <c r="DR7" s="43">
        <f ca="1">'Projection Engine'!U8</f>
        <v>0</v>
      </c>
      <c r="DS7" s="43">
        <f>'Projection Engine'!V8</f>
        <v>9.0720023443365179</v>
      </c>
      <c r="DT7" s="43">
        <f>'Projection Engine'!W8</f>
        <v>8.2712950334586477E-2</v>
      </c>
      <c r="DU7" s="43">
        <f>'Projection Engine'!X8</f>
        <v>2.3330900384781081</v>
      </c>
      <c r="DV7" s="43">
        <f>'Projection Engine'!Y8</f>
        <v>74.664100000000005</v>
      </c>
      <c r="DW7" s="43">
        <f>'Projection Engine'!Z8</f>
        <v>67.25742061919037</v>
      </c>
      <c r="DX7" s="43">
        <f t="shared" ca="1" si="1"/>
        <v>1245.5858154253933</v>
      </c>
      <c r="DY7" s="43">
        <f t="shared" ca="1" si="2"/>
        <v>3664.1296564347804</v>
      </c>
      <c r="DZ7" s="41"/>
      <c r="EA7" s="36">
        <f>'Base Table 5'!DY7</f>
        <v>3395.9995000000004</v>
      </c>
      <c r="EB7" s="185">
        <f t="shared" ca="1" si="3"/>
        <v>268.13015643478002</v>
      </c>
      <c r="EC7" s="186">
        <f t="shared" ca="1" si="4"/>
        <v>7.8954710221476709E-2</v>
      </c>
    </row>
    <row r="8" spans="1:133" x14ac:dyDescent="0.4">
      <c r="A8" s="34">
        <f>'Base Table 5 - modified'!A8</f>
        <v>5</v>
      </c>
      <c r="B8" s="34" t="str">
        <f>'Base Table 5 - modified'!B8</f>
        <v>0301</v>
      </c>
      <c r="C8" s="34">
        <f>'Base Table 5 - modified'!C8</f>
        <v>1</v>
      </c>
      <c r="D8" s="35" t="str">
        <f>'Base Table 5 - modified'!D8</f>
        <v>Forestry and logging</v>
      </c>
      <c r="E8" s="47">
        <f ca="1">'A Matrix'!$B$6*'Projection Engine'!$AD$5</f>
        <v>34.617770728395961</v>
      </c>
      <c r="F8" s="47">
        <f ca="1">'A Matrix'!$C$6*'Projection Engine'!$AD$6</f>
        <v>13.906370911014923</v>
      </c>
      <c r="G8" s="47">
        <f ca="1">'A Matrix'!$D$6*'Projection Engine'!$AD$7</f>
        <v>16.92737014047535</v>
      </c>
      <c r="H8" s="47">
        <f ca="1">'A Matrix'!$E$6*'Projection Engine'!$AD$8</f>
        <v>1.1281547128067073</v>
      </c>
      <c r="I8" s="47">
        <f ca="1">'A Matrix'!$F$6*'Projection Engine'!$AD$9</f>
        <v>179.10165443260377</v>
      </c>
      <c r="J8" s="47">
        <f ca="1">'A Matrix'!$G$6*'Projection Engine'!$AD$10</f>
        <v>7.0096067941921747E-2</v>
      </c>
      <c r="K8" s="47">
        <f ca="1">'A Matrix'!$H$6*'Projection Engine'!$AD$11</f>
        <v>0.3758183881486612</v>
      </c>
      <c r="L8" s="47">
        <f ca="1">'A Matrix'!$I$6*'Projection Engine'!$AD$12</f>
        <v>2.1058284421920086</v>
      </c>
      <c r="M8" s="47">
        <f ca="1">'A Matrix'!$J$6*'Projection Engine'!$AD$13</f>
        <v>2.8377024577633141</v>
      </c>
      <c r="N8" s="47">
        <f ca="1">'A Matrix'!$K$6*'Projection Engine'!$AD$14</f>
        <v>1.2991886755300075</v>
      </c>
      <c r="O8" s="47">
        <f ca="1">'A Matrix'!$L$6*'Projection Engine'!$AD$15</f>
        <v>4.3074290642793427</v>
      </c>
      <c r="P8" s="47">
        <f ca="1">'A Matrix'!$M$6*'Projection Engine'!$AD$16</f>
        <v>0.67265070704737473</v>
      </c>
      <c r="Q8" s="47">
        <f ca="1">'A Matrix'!$N$6*'Projection Engine'!$AD$17</f>
        <v>0.36943460131885059</v>
      </c>
      <c r="R8" s="47">
        <f ca="1">'A Matrix'!$O$6*'Projection Engine'!$AD$18</f>
        <v>0.33372596138142174</v>
      </c>
      <c r="S8" s="47">
        <f ca="1">'A Matrix'!$P$6*'Projection Engine'!$AD$19</f>
        <v>7.2833778275360082E-3</v>
      </c>
      <c r="T8" s="47">
        <f ca="1">'A Matrix'!$Q$6*'Projection Engine'!$AD$20</f>
        <v>0.30561067972077355</v>
      </c>
      <c r="U8" s="47">
        <f ca="1">'A Matrix'!$R$6*'Projection Engine'!$AD$21</f>
        <v>0.12918961839512469</v>
      </c>
      <c r="V8" s="47">
        <f ca="1">'A Matrix'!$S$6*'Projection Engine'!$AD$22</f>
        <v>0.21818328290110758</v>
      </c>
      <c r="W8" s="47">
        <f ca="1">'A Matrix'!$T$6*'Projection Engine'!$AD$23</f>
        <v>0.55455732901012822</v>
      </c>
      <c r="X8" s="47">
        <f ca="1">'A Matrix'!$U$6*'Projection Engine'!$AD$24</f>
        <v>0.16406794311278822</v>
      </c>
      <c r="Y8" s="47">
        <f ca="1">'A Matrix'!$V$6*'Projection Engine'!$AD$25</f>
        <v>0.63661308295139529</v>
      </c>
      <c r="Z8" s="47">
        <f ca="1">'A Matrix'!$W$6*'Projection Engine'!$AD$26</f>
        <v>0.33197877191125025</v>
      </c>
      <c r="AA8" s="47">
        <f ca="1">'A Matrix'!$X$6*'Projection Engine'!$AD$27</f>
        <v>1.2169738600155369</v>
      </c>
      <c r="AB8" s="47">
        <f ca="1">'A Matrix'!$Y$6*'Projection Engine'!$AD$28</f>
        <v>9.1011792138493516E-2</v>
      </c>
      <c r="AC8" s="47">
        <f ca="1">'A Matrix'!$Z$6*'Projection Engine'!$AD$29</f>
        <v>0.13511803169441458</v>
      </c>
      <c r="AD8" s="47">
        <f ca="1">'A Matrix'!$AA$6*'Projection Engine'!$AD$30</f>
        <v>3.7103650057407358E-3</v>
      </c>
      <c r="AE8" s="47">
        <f ca="1">'A Matrix'!$AB$6*'Projection Engine'!$AD$31</f>
        <v>1.7469818411233254E-2</v>
      </c>
      <c r="AF8" s="47">
        <f ca="1">'A Matrix'!$AC$6*'Projection Engine'!$AD$32</f>
        <v>0.17708140376398948</v>
      </c>
      <c r="AG8" s="47">
        <f ca="1">'A Matrix'!$AD$6*'Projection Engine'!$AD$33</f>
        <v>4.9461826157450874E-4</v>
      </c>
      <c r="AH8" s="47">
        <f ca="1">'A Matrix'!$AE$6*'Projection Engine'!$AD$34</f>
        <v>4.2605509776899066E-2</v>
      </c>
      <c r="AI8" s="47">
        <f ca="1">'A Matrix'!$AF$6*'Projection Engine'!$AD$35</f>
        <v>4.1262172536054478E-2</v>
      </c>
      <c r="AJ8" s="47">
        <f ca="1">'A Matrix'!$AG$6*'Projection Engine'!$AD$36</f>
        <v>2709.2708254045469</v>
      </c>
      <c r="AK8" s="47">
        <f ca="1">'A Matrix'!$AH$6*'Projection Engine'!$AD$37</f>
        <v>1186.5993748150395</v>
      </c>
      <c r="AL8" s="47">
        <f ca="1">'A Matrix'!$AI$6*'Projection Engine'!$AD$38</f>
        <v>0.33117442304354638</v>
      </c>
      <c r="AM8" s="47">
        <f ca="1">'A Matrix'!$AJ$6*'Projection Engine'!$AD$39</f>
        <v>0.6501339611657051</v>
      </c>
      <c r="AN8" s="47">
        <f ca="1">'A Matrix'!$AK$6*'Projection Engine'!$AD$40</f>
        <v>4.2157173038829887</v>
      </c>
      <c r="AO8" s="47">
        <f ca="1">'A Matrix'!$AL$6*'Projection Engine'!$AD$41</f>
        <v>1.3270665394694512</v>
      </c>
      <c r="AP8" s="47">
        <f ca="1">'A Matrix'!$AM$6*'Projection Engine'!$AD$42</f>
        <v>9.6208663736334028</v>
      </c>
      <c r="AQ8" s="47">
        <f ca="1">'A Matrix'!$AN$6*'Projection Engine'!$AD$43</f>
        <v>2.5722795441708982E-3</v>
      </c>
      <c r="AR8" s="47">
        <f ca="1">'A Matrix'!$AO$6*'Projection Engine'!$AD$44</f>
        <v>120.66254784313965</v>
      </c>
      <c r="AS8" s="47">
        <f ca="1">'A Matrix'!$AP$6*'Projection Engine'!$AD$45</f>
        <v>35.504316290326869</v>
      </c>
      <c r="AT8" s="47">
        <f ca="1">'A Matrix'!$AQ$6*'Projection Engine'!$AD$46</f>
        <v>29.469915174901359</v>
      </c>
      <c r="AU8" s="47">
        <f ca="1">'A Matrix'!$AR$6*'Projection Engine'!$AD$47</f>
        <v>3.3680334968183699E-2</v>
      </c>
      <c r="AV8" s="47">
        <f ca="1">'A Matrix'!$AS$6*'Projection Engine'!$AD$48</f>
        <v>0.37461026595661201</v>
      </c>
      <c r="AW8" s="47">
        <f ca="1">'A Matrix'!$AT$6*'Projection Engine'!$AD$49</f>
        <v>0.26729504051953068</v>
      </c>
      <c r="AX8" s="47">
        <f ca="1">'A Matrix'!$AU$6*'Projection Engine'!$AD$50</f>
        <v>1.333910197383406</v>
      </c>
      <c r="AY8" s="47">
        <f ca="1">'A Matrix'!$AV$6*'Projection Engine'!$AD$51</f>
        <v>1.0499610402734834</v>
      </c>
      <c r="AZ8" s="47">
        <f ca="1">'A Matrix'!$AW$6*'Projection Engine'!$AD$52</f>
        <v>0.12129846693843943</v>
      </c>
      <c r="BA8" s="47">
        <f ca="1">'A Matrix'!$AX$6*'Projection Engine'!$AD$53</f>
        <v>0.40038389595372248</v>
      </c>
      <c r="BB8" s="47">
        <f ca="1">'A Matrix'!$AY$6*'Projection Engine'!$AD$54</f>
        <v>0.30678345317979788</v>
      </c>
      <c r="BC8" s="47">
        <f ca="1">'A Matrix'!$AZ$6*'Projection Engine'!$AD$55</f>
        <v>1.758341952095864E-2</v>
      </c>
      <c r="BD8" s="47">
        <f ca="1">'A Matrix'!$BA$6*'Projection Engine'!$AD$56</f>
        <v>1.363471875635017</v>
      </c>
      <c r="BE8" s="47">
        <f ca="1">'A Matrix'!$BB$6*'Projection Engine'!$AD$57</f>
        <v>0.2777017413227344</v>
      </c>
      <c r="BF8" s="47">
        <f ca="1">'A Matrix'!$BC$6*'Projection Engine'!$AD$58</f>
        <v>0.55683400524946214</v>
      </c>
      <c r="BG8" s="47">
        <f ca="1">'A Matrix'!$BD$6*'Projection Engine'!$AD$59</f>
        <v>0.65887330369839181</v>
      </c>
      <c r="BH8" s="47">
        <f ca="1">'A Matrix'!$BE$6*'Projection Engine'!$AD$60</f>
        <v>1.4606528360525397</v>
      </c>
      <c r="BI8" s="47">
        <f ca="1">'A Matrix'!$BF$6*'Projection Engine'!$AD$61</f>
        <v>0.4866378244219372</v>
      </c>
      <c r="BJ8" s="47">
        <f ca="1">'A Matrix'!$BG$6*'Projection Engine'!$AD$62</f>
        <v>1.0731770291227826E-2</v>
      </c>
      <c r="BK8" s="47">
        <f ca="1">'A Matrix'!$BH$6*'Projection Engine'!$AD$63</f>
        <v>1.5903587198527589</v>
      </c>
      <c r="BL8" s="47">
        <f ca="1">'A Matrix'!$BI$6*'Projection Engine'!$AD$64</f>
        <v>0.20452151235989197</v>
      </c>
      <c r="BM8" s="47">
        <f ca="1">'A Matrix'!$BJ$6*'Projection Engine'!$AD$65</f>
        <v>0.10170856857998341</v>
      </c>
      <c r="BN8" s="47">
        <f ca="1">'A Matrix'!$BK$6*'Projection Engine'!$AD$66</f>
        <v>0.56440885206958646</v>
      </c>
      <c r="BO8" s="47">
        <f ca="1">'A Matrix'!$BL$6*'Projection Engine'!$AD$67</f>
        <v>0.47330021560824415</v>
      </c>
      <c r="BP8" s="47">
        <f ca="1">'A Matrix'!$BM$6*'Projection Engine'!$AD$68</f>
        <v>0.67053209339097408</v>
      </c>
      <c r="BQ8" s="47">
        <f ca="1">'A Matrix'!$BN$6*'Projection Engine'!$AD$69</f>
        <v>2.0372474133399248E-2</v>
      </c>
      <c r="BR8" s="47">
        <f ca="1">'A Matrix'!$BO$6*'Projection Engine'!$AD$70</f>
        <v>0.8669100224287144</v>
      </c>
      <c r="BS8" s="47">
        <f ca="1">'A Matrix'!$BP$6*'Projection Engine'!$AD$71</f>
        <v>1.8308664333115669E-2</v>
      </c>
      <c r="BT8" s="47">
        <f ca="1">'A Matrix'!$BQ$6*'Projection Engine'!$AD$72</f>
        <v>1.6686541407001316</v>
      </c>
      <c r="BU8" s="47">
        <f ca="1">'A Matrix'!$BR$6*'Projection Engine'!$AD$73</f>
        <v>7.841594687798447E-3</v>
      </c>
      <c r="BV8" s="47">
        <f ca="1">'A Matrix'!$BS$6*'Projection Engine'!$AD$74</f>
        <v>6.2081552882726454</v>
      </c>
      <c r="BW8" s="47">
        <f ca="1">'A Matrix'!$BT$6*'Projection Engine'!$AD$75</f>
        <v>2.2412550380586009</v>
      </c>
      <c r="BX8" s="47">
        <f ca="1">'A Matrix'!$BU$6*'Projection Engine'!$AD$76</f>
        <v>2.5411066500694468</v>
      </c>
      <c r="BY8" s="47">
        <f ca="1">'A Matrix'!$BV$6*'Projection Engine'!$AD$77</f>
        <v>15.028093454048816</v>
      </c>
      <c r="BZ8" s="47">
        <f ca="1">'A Matrix'!$BW$6*'Projection Engine'!$AD$78</f>
        <v>0.96764907929117538</v>
      </c>
      <c r="CA8" s="47">
        <f ca="1">'A Matrix'!$BX$6*'Projection Engine'!$AD$79</f>
        <v>0.82486515387072679</v>
      </c>
      <c r="CB8" s="47">
        <f ca="1">'A Matrix'!$BY$6*'Projection Engine'!$AD$80</f>
        <v>0.40041363431354843</v>
      </c>
      <c r="CC8" s="47">
        <f ca="1">'A Matrix'!$BZ$6*'Projection Engine'!$AD$81</f>
        <v>1.2100305033104155</v>
      </c>
      <c r="CD8" s="47">
        <f ca="1">'A Matrix'!$CA$6*'Projection Engine'!$AD$82</f>
        <v>2.238699993156577</v>
      </c>
      <c r="CE8" s="47">
        <f ca="1">'A Matrix'!$CB$6*'Projection Engine'!$AD$83</f>
        <v>4.8476103976403966</v>
      </c>
      <c r="CF8" s="47">
        <f ca="1">'A Matrix'!$CC$6*'Projection Engine'!$AD$84</f>
        <v>0.37989385747874904</v>
      </c>
      <c r="CG8" s="47">
        <f ca="1">'A Matrix'!$CD$6*'Projection Engine'!$AD$85</f>
        <v>0.53195375705799131</v>
      </c>
      <c r="CH8" s="47">
        <f ca="1">'A Matrix'!$CE$6*'Projection Engine'!$AD$86</f>
        <v>0.71053522266587932</v>
      </c>
      <c r="CI8" s="47">
        <f ca="1">'A Matrix'!$CF$6*'Projection Engine'!$AD$87</f>
        <v>0.16816797713238937</v>
      </c>
      <c r="CJ8" s="47">
        <f ca="1">'A Matrix'!$CG$6*'Projection Engine'!$AD$88</f>
        <v>9.5909821868465327E-3</v>
      </c>
      <c r="CK8" s="47">
        <f ca="1">'A Matrix'!$CH$6*'Projection Engine'!$AD$89</f>
        <v>6.862718072847121E-3</v>
      </c>
      <c r="CL8" s="47">
        <f ca="1">'A Matrix'!$CI$6*'Projection Engine'!$AD$90</f>
        <v>2.9573654524575692E-3</v>
      </c>
      <c r="CM8" s="47">
        <f ca="1">'A Matrix'!$CJ$6*'Projection Engine'!$AD$91</f>
        <v>27.635863743455236</v>
      </c>
      <c r="CN8" s="47">
        <f ca="1">'A Matrix'!$CK$6*'Projection Engine'!$AD$92</f>
        <v>2.0071963021614046E-2</v>
      </c>
      <c r="CO8" s="47">
        <f ca="1">'A Matrix'!$CL$6*'Projection Engine'!$AD$93</f>
        <v>1.7023205061103875E-2</v>
      </c>
      <c r="CP8" s="47">
        <f ca="1">'A Matrix'!$CM$6*'Projection Engine'!$AD$94</f>
        <v>0.40972842794203418</v>
      </c>
      <c r="CQ8" s="47">
        <f ca="1">'A Matrix'!$CN$6*'Projection Engine'!$AD$95</f>
        <v>0.24604505531932014</v>
      </c>
      <c r="CR8" s="47">
        <f ca="1">'A Matrix'!$CO$6*'Projection Engine'!$AD$96</f>
        <v>1.0475046562421992</v>
      </c>
      <c r="CS8" s="47">
        <f ca="1">'A Matrix'!$CP$6*'Projection Engine'!$AD$97</f>
        <v>2.8198469147402871</v>
      </c>
      <c r="CT8" s="47">
        <f ca="1">'A Matrix'!$CQ$6*'Projection Engine'!$AD$98</f>
        <v>5.9631408466930148E-3</v>
      </c>
      <c r="CU8" s="47">
        <f ca="1">'A Matrix'!$CR$6*'Projection Engine'!$AD$99</f>
        <v>1.8690485521462939E-3</v>
      </c>
      <c r="CV8" s="47">
        <f ca="1">'A Matrix'!$CS$6*'Projection Engine'!$AD$100</f>
        <v>23.729888607184879</v>
      </c>
      <c r="CW8" s="47">
        <f ca="1">'A Matrix'!$CT$6*'Projection Engine'!$AD$101</f>
        <v>24.255989346746262</v>
      </c>
      <c r="CX8" s="47">
        <f ca="1">'A Matrix'!$CU$6*'Projection Engine'!$AD$102</f>
        <v>38.176791176296163</v>
      </c>
      <c r="CY8" s="47">
        <f ca="1">'A Matrix'!$CV$6*'Projection Engine'!$AD$103</f>
        <v>14.312012338892407</v>
      </c>
      <c r="CZ8" s="47">
        <f ca="1">'A Matrix'!$CW$6*'Projection Engine'!$AD$104</f>
        <v>3.6405303451186386</v>
      </c>
      <c r="DA8" s="47">
        <f ca="1">'A Matrix'!$CX$6*'Projection Engine'!$AD$105</f>
        <v>0.90859292610519871</v>
      </c>
      <c r="DB8" s="47">
        <f ca="1">'A Matrix'!$CY$6*'Projection Engine'!$AD$106</f>
        <v>1.1125975611457031</v>
      </c>
      <c r="DC8" s="47">
        <f ca="1">'A Matrix'!$CZ$6*'Projection Engine'!$AD$107</f>
        <v>3.3733916080511506</v>
      </c>
      <c r="DD8" s="47">
        <f ca="1">'A Matrix'!$DA$6*'Projection Engine'!$AD$108</f>
        <v>1.8412620532125803</v>
      </c>
      <c r="DE8" s="47">
        <f ca="1">'A Matrix'!$DB$6*'Projection Engine'!$AD$109</f>
        <v>1.4025239084477534</v>
      </c>
      <c r="DF8" s="47">
        <f ca="1">'A Matrix'!$DC$6*'Projection Engine'!$AD$110</f>
        <v>0.49815616558069731</v>
      </c>
      <c r="DG8" s="47">
        <f ca="1">'A Matrix'!$DD$6*'Projection Engine'!$AD$111</f>
        <v>1.0844816474916552</v>
      </c>
      <c r="DH8" s="47">
        <f ca="1">'A Matrix'!$DE$6*'Projection Engine'!$AD$112</f>
        <v>1.0171309851997792</v>
      </c>
      <c r="DI8" s="47">
        <f ca="1">'A Matrix'!$DF$6*'Projection Engine'!$AD$113</f>
        <v>4.4701632746627354E-3</v>
      </c>
      <c r="DJ8" s="47">
        <f ca="1">'A Matrix'!$DG$6*'Projection Engine'!$AD$114</f>
        <v>0.67559535130322856</v>
      </c>
      <c r="DK8" s="47">
        <f ca="1">'A Matrix'!$DH$6*'Projection Engine'!$AD$115</f>
        <v>0.36268270758804461</v>
      </c>
      <c r="DL8" s="47">
        <f ca="1">'A Matrix'!$DI$6*'Projection Engine'!$AD$116</f>
        <v>2.6668221804853673</v>
      </c>
      <c r="DM8" s="47">
        <f ca="1">'A Matrix'!$DJ$6*'Projection Engine'!$AD$117</f>
        <v>4.9986217576155871</v>
      </c>
      <c r="DN8" s="47">
        <f ca="1">'A Matrix'!$DK$6*'Projection Engine'!$AD$118</f>
        <v>0.77700410329477276</v>
      </c>
      <c r="DO8" s="47">
        <f ca="1">'A Matrix'!$DL$6*'Projection Engine'!$AD$119</f>
        <v>0.14965867785898737</v>
      </c>
      <c r="DP8" s="43">
        <f t="shared" ca="1" si="0"/>
        <v>4570.1982045246887</v>
      </c>
      <c r="DQ8" s="43">
        <f ca="1">'Projection Engine'!T9</f>
        <v>111.97422695782697</v>
      </c>
      <c r="DR8" s="43">
        <f ca="1">'Projection Engine'!U9</f>
        <v>118.84511757100506</v>
      </c>
      <c r="DS8" s="43">
        <f>'Projection Engine'!V9</f>
        <v>46.11347238779107</v>
      </c>
      <c r="DT8" s="43">
        <f>'Projection Engine'!W9</f>
        <v>0.43993616966237226</v>
      </c>
      <c r="DU8" s="43">
        <f>'Projection Engine'!X9</f>
        <v>11.881650971447137</v>
      </c>
      <c r="DV8" s="43">
        <f>'Projection Engine'!Y9</f>
        <v>70.909199999999998</v>
      </c>
      <c r="DW8" s="43">
        <f>'Projection Engine'!Z9</f>
        <v>188.7345182828293</v>
      </c>
      <c r="DX8" s="43">
        <f t="shared" ca="1" si="1"/>
        <v>548.89812234056194</v>
      </c>
      <c r="DY8" s="43">
        <f t="shared" ca="1" si="2"/>
        <v>5119.0963268652504</v>
      </c>
      <c r="DZ8" s="41"/>
      <c r="EA8" s="36">
        <f>'Base Table 5'!DY8</f>
        <v>4459.0000000000009</v>
      </c>
      <c r="EB8" s="185">
        <f t="shared" ca="1" si="3"/>
        <v>660.09632686524947</v>
      </c>
      <c r="EC8" s="186">
        <f t="shared" ca="1" si="4"/>
        <v>0.14803685285159207</v>
      </c>
    </row>
    <row r="9" spans="1:133" x14ac:dyDescent="0.4">
      <c r="A9" s="37">
        <f>'Base Table 5 - modified'!A9</f>
        <v>6</v>
      </c>
      <c r="B9" s="37" t="str">
        <f>'Base Table 5 - modified'!B9</f>
        <v>0401</v>
      </c>
      <c r="C9" s="37">
        <f>'Base Table 5 - modified'!C9</f>
        <v>1</v>
      </c>
      <c r="D9" s="38" t="str">
        <f>'Base Table 5 - modified'!D9</f>
        <v>Fishing, hunting and trapping</v>
      </c>
      <c r="E9" s="47">
        <f ca="1">'A Matrix'!$B$7*'Projection Engine'!$AD$5</f>
        <v>17.417242403529972</v>
      </c>
      <c r="F9" s="47">
        <f ca="1">'A Matrix'!$C$7*'Projection Engine'!$AD$6</f>
        <v>6.3085874604796572</v>
      </c>
      <c r="G9" s="47">
        <f ca="1">'A Matrix'!$D$7*'Projection Engine'!$AD$7</f>
        <v>16.308510288942852</v>
      </c>
      <c r="H9" s="47">
        <f ca="1">'A Matrix'!$E$7*'Projection Engine'!$AD$8</f>
        <v>1.1343047528440047</v>
      </c>
      <c r="I9" s="47">
        <f ca="1">'A Matrix'!$F$7*'Projection Engine'!$AD$9</f>
        <v>8.6102756239918119E-3</v>
      </c>
      <c r="J9" s="47">
        <f ca="1">'A Matrix'!$G$7*'Projection Engine'!$AD$10</f>
        <v>5.8168577828157408</v>
      </c>
      <c r="K9" s="47">
        <f ca="1">'A Matrix'!$H$7*'Projection Engine'!$AD$11</f>
        <v>1.9274434397602656</v>
      </c>
      <c r="L9" s="47">
        <f ca="1">'A Matrix'!$I$7*'Projection Engine'!$AD$12</f>
        <v>1.4033602542148491</v>
      </c>
      <c r="M9" s="47">
        <f ca="1">'A Matrix'!$J$7*'Projection Engine'!$AD$13</f>
        <v>3.039710690351765</v>
      </c>
      <c r="N9" s="47">
        <f ca="1">'A Matrix'!$K$7*'Projection Engine'!$AD$14</f>
        <v>2.8723864966652899</v>
      </c>
      <c r="O9" s="47">
        <f ca="1">'A Matrix'!$L$7*'Projection Engine'!$AD$15</f>
        <v>10.209708162347765</v>
      </c>
      <c r="P9" s="47">
        <f ca="1">'A Matrix'!$M$7*'Projection Engine'!$AD$16</f>
        <v>1.4182005795963666</v>
      </c>
      <c r="Q9" s="47">
        <f ca="1">'A Matrix'!$N$7*'Projection Engine'!$AD$17</f>
        <v>0.29744990118530618</v>
      </c>
      <c r="R9" s="47">
        <f ca="1">'A Matrix'!$O$7*'Projection Engine'!$AD$18</f>
        <v>0.2328670371016808</v>
      </c>
      <c r="S9" s="47">
        <f ca="1">'A Matrix'!$P$7*'Projection Engine'!$AD$19</f>
        <v>332.48442619457421</v>
      </c>
      <c r="T9" s="47">
        <f ca="1">'A Matrix'!$Q$7*'Projection Engine'!$AD$20</f>
        <v>7.1647116699151331E-2</v>
      </c>
      <c r="U9" s="47">
        <f ca="1">'A Matrix'!$R$7*'Projection Engine'!$AD$21</f>
        <v>0.28762245644186357</v>
      </c>
      <c r="V9" s="47">
        <f ca="1">'A Matrix'!$S$7*'Projection Engine'!$AD$22</f>
        <v>0.82314158452892128</v>
      </c>
      <c r="W9" s="47">
        <f ca="1">'A Matrix'!$T$7*'Projection Engine'!$AD$23</f>
        <v>0.93507286895438013</v>
      </c>
      <c r="X9" s="47">
        <f ca="1">'A Matrix'!$U$7*'Projection Engine'!$AD$24</f>
        <v>0.3790750761824993</v>
      </c>
      <c r="Y9" s="47">
        <f ca="1">'A Matrix'!$V$7*'Projection Engine'!$AD$25</f>
        <v>4.9666309007514772E-2</v>
      </c>
      <c r="Z9" s="47">
        <f ca="1">'A Matrix'!$W$7*'Projection Engine'!$AD$26</f>
        <v>23.743190886983889</v>
      </c>
      <c r="AA9" s="47">
        <f ca="1">'A Matrix'!$X$7*'Projection Engine'!$AD$27</f>
        <v>1.9700148057589497</v>
      </c>
      <c r="AB9" s="47">
        <f ca="1">'A Matrix'!$Y$7*'Projection Engine'!$AD$28</f>
        <v>1.3683591125717558E-2</v>
      </c>
      <c r="AC9" s="47">
        <f ca="1">'A Matrix'!$Z$7*'Projection Engine'!$AD$29</f>
        <v>1.436599762268201E-2</v>
      </c>
      <c r="AD9" s="47">
        <f ca="1">'A Matrix'!$AA$7*'Projection Engine'!$AD$30</f>
        <v>5.8584710616958985E-4</v>
      </c>
      <c r="AE9" s="47">
        <f ca="1">'A Matrix'!$AB$7*'Projection Engine'!$AD$31</f>
        <v>12.428335979393735</v>
      </c>
      <c r="AF9" s="47">
        <f ca="1">'A Matrix'!$AC$7*'Projection Engine'!$AD$32</f>
        <v>1.2663500151938288E-2</v>
      </c>
      <c r="AG9" s="47">
        <f ca="1">'A Matrix'!$AD$7*'Projection Engine'!$AD$33</f>
        <v>0</v>
      </c>
      <c r="AH9" s="47">
        <f ca="1">'A Matrix'!$AE$7*'Projection Engine'!$AD$34</f>
        <v>7.853550189290151E-4</v>
      </c>
      <c r="AI9" s="47">
        <f ca="1">'A Matrix'!$AF$7*'Projection Engine'!$AD$35</f>
        <v>7.5364698695989929E-4</v>
      </c>
      <c r="AJ9" s="47">
        <f ca="1">'A Matrix'!$AG$7*'Projection Engine'!$AD$36</f>
        <v>8.3466671331333231E-2</v>
      </c>
      <c r="AK9" s="47">
        <f ca="1">'A Matrix'!$AH$7*'Projection Engine'!$AD$37</f>
        <v>0.12851326745215644</v>
      </c>
      <c r="AL9" s="47">
        <f ca="1">'A Matrix'!$AI$7*'Projection Engine'!$AD$38</f>
        <v>5.9507904140637245E-2</v>
      </c>
      <c r="AM9" s="47">
        <f ca="1">'A Matrix'!$AJ$7*'Projection Engine'!$AD$39</f>
        <v>0.2847566077919742</v>
      </c>
      <c r="AN9" s="47">
        <f ca="1">'A Matrix'!$AK$7*'Projection Engine'!$AD$40</f>
        <v>0.18221947638483324</v>
      </c>
      <c r="AO9" s="47">
        <f ca="1">'A Matrix'!$AL$7*'Projection Engine'!$AD$41</f>
        <v>0.63858466246389178</v>
      </c>
      <c r="AP9" s="47">
        <f ca="1">'A Matrix'!$AM$7*'Projection Engine'!$AD$42</f>
        <v>6.5275277391574592E-3</v>
      </c>
      <c r="AQ9" s="47">
        <f ca="1">'A Matrix'!$AN$7*'Projection Engine'!$AD$43</f>
        <v>8.8422109330874629E-4</v>
      </c>
      <c r="AR9" s="47">
        <f ca="1">'A Matrix'!$AO$7*'Projection Engine'!$AD$44</f>
        <v>0.12471471755032032</v>
      </c>
      <c r="AS9" s="47">
        <f ca="1">'A Matrix'!$AP$7*'Projection Engine'!$AD$45</f>
        <v>9.622484385627024E-3</v>
      </c>
      <c r="AT9" s="47">
        <f ca="1">'A Matrix'!$AQ$7*'Projection Engine'!$AD$46</f>
        <v>0.13240250733478148</v>
      </c>
      <c r="AU9" s="47">
        <f ca="1">'A Matrix'!$AR$7*'Projection Engine'!$AD$47</f>
        <v>1.0182426850846235E-2</v>
      </c>
      <c r="AV9" s="47">
        <f ca="1">'A Matrix'!$AS$7*'Projection Engine'!$AD$48</f>
        <v>4.4437753968755871E-2</v>
      </c>
      <c r="AW9" s="47">
        <f ca="1">'A Matrix'!$AT$7*'Projection Engine'!$AD$49</f>
        <v>1.5992966859536772E-2</v>
      </c>
      <c r="AX9" s="47">
        <f ca="1">'A Matrix'!$AU$7*'Projection Engine'!$AD$50</f>
        <v>0.17245220121766242</v>
      </c>
      <c r="AY9" s="47">
        <f ca="1">'A Matrix'!$AV$7*'Projection Engine'!$AD$51</f>
        <v>4.9457624290874518E-2</v>
      </c>
      <c r="AZ9" s="47">
        <f ca="1">'A Matrix'!$AW$7*'Projection Engine'!$AD$52</f>
        <v>2.0663935176230778E-2</v>
      </c>
      <c r="BA9" s="47">
        <f ca="1">'A Matrix'!$AX$7*'Projection Engine'!$AD$53</f>
        <v>0.86570970938571568</v>
      </c>
      <c r="BB9" s="47">
        <f ca="1">'A Matrix'!$AY$7*'Projection Engine'!$AD$54</f>
        <v>6.3004500653039058E-2</v>
      </c>
      <c r="BC9" s="47">
        <f ca="1">'A Matrix'!$AZ$7*'Projection Engine'!$AD$55</f>
        <v>4.1321035874252794E-2</v>
      </c>
      <c r="BD9" s="47">
        <f ca="1">'A Matrix'!$BA$7*'Projection Engine'!$AD$56</f>
        <v>0.92879861211500936</v>
      </c>
      <c r="BE9" s="47">
        <f ca="1">'A Matrix'!$BB$7*'Projection Engine'!$AD$57</f>
        <v>5.3355705216319604E-2</v>
      </c>
      <c r="BF9" s="47">
        <f ca="1">'A Matrix'!$BC$7*'Projection Engine'!$AD$58</f>
        <v>0.19142811469874849</v>
      </c>
      <c r="BG9" s="47">
        <f ca="1">'A Matrix'!$BD$7*'Projection Engine'!$AD$59</f>
        <v>0.32281893611556839</v>
      </c>
      <c r="BH9" s="47">
        <f ca="1">'A Matrix'!$BE$7*'Projection Engine'!$AD$60</f>
        <v>0.56254435594906982</v>
      </c>
      <c r="BI9" s="47">
        <f ca="1">'A Matrix'!$BF$7*'Projection Engine'!$AD$61</f>
        <v>5.3856749639026397E-2</v>
      </c>
      <c r="BJ9" s="47">
        <f ca="1">'A Matrix'!$BG$7*'Projection Engine'!$AD$62</f>
        <v>6.1001641655400278E-3</v>
      </c>
      <c r="BK9" s="47">
        <f ca="1">'A Matrix'!$BH$7*'Projection Engine'!$AD$63</f>
        <v>5.543142939222339E-2</v>
      </c>
      <c r="BL9" s="47">
        <f ca="1">'A Matrix'!$BI$7*'Projection Engine'!$AD$64</f>
        <v>1.6938898262935837E-2</v>
      </c>
      <c r="BM9" s="47">
        <f ca="1">'A Matrix'!$BJ$7*'Projection Engine'!$AD$65</f>
        <v>8.9324890569246907E-3</v>
      </c>
      <c r="BN9" s="47">
        <f ca="1">'A Matrix'!$BK$7*'Projection Engine'!$AD$66</f>
        <v>8.1666875701387129E-2</v>
      </c>
      <c r="BO9" s="47">
        <f ca="1">'A Matrix'!$BL$7*'Projection Engine'!$AD$67</f>
        <v>2.228662028416414E-2</v>
      </c>
      <c r="BP9" s="47">
        <f ca="1">'A Matrix'!$BM$7*'Projection Engine'!$AD$68</f>
        <v>0.24375498881636887</v>
      </c>
      <c r="BQ9" s="47">
        <f ca="1">'A Matrix'!$BN$7*'Projection Engine'!$AD$69</f>
        <v>2.2937009112544802</v>
      </c>
      <c r="BR9" s="47">
        <f ca="1">'A Matrix'!$BO$7*'Projection Engine'!$AD$70</f>
        <v>4.0308967553344521</v>
      </c>
      <c r="BS9" s="47">
        <f ca="1">'A Matrix'!$BP$7*'Projection Engine'!$AD$71</f>
        <v>0.40121721448741759</v>
      </c>
      <c r="BT9" s="47">
        <f ca="1">'A Matrix'!$BQ$7*'Projection Engine'!$AD$72</f>
        <v>3.563035871897343E-2</v>
      </c>
      <c r="BU9" s="47">
        <f ca="1">'A Matrix'!$BR$7*'Projection Engine'!$AD$73</f>
        <v>0.13069324479664077</v>
      </c>
      <c r="BV9" s="47">
        <f ca="1">'A Matrix'!$BS$7*'Projection Engine'!$AD$74</f>
        <v>12.897773113066743</v>
      </c>
      <c r="BW9" s="47">
        <f ca="1">'A Matrix'!$BT$7*'Projection Engine'!$AD$75</f>
        <v>2.7869922576564425</v>
      </c>
      <c r="BX9" s="47">
        <f ca="1">'A Matrix'!$BU$7*'Projection Engine'!$AD$76</f>
        <v>17.994699027116852</v>
      </c>
      <c r="BY9" s="47">
        <f ca="1">'A Matrix'!$BV$7*'Projection Engine'!$AD$77</f>
        <v>39.635265325127016</v>
      </c>
      <c r="BZ9" s="47">
        <f ca="1">'A Matrix'!$BW$7*'Projection Engine'!$AD$78</f>
        <v>27.928637689626534</v>
      </c>
      <c r="CA9" s="47">
        <f ca="1">'A Matrix'!$BX$7*'Projection Engine'!$AD$79</f>
        <v>715.77974112901131</v>
      </c>
      <c r="CB9" s="47">
        <f ca="1">'A Matrix'!$BY$7*'Projection Engine'!$AD$80</f>
        <v>42.650028377293097</v>
      </c>
      <c r="CC9" s="47">
        <f ca="1">'A Matrix'!$BZ$7*'Projection Engine'!$AD$81</f>
        <v>98.107579045122847</v>
      </c>
      <c r="CD9" s="47">
        <f ca="1">'A Matrix'!$CA$7*'Projection Engine'!$AD$82</f>
        <v>1.9281263779954445</v>
      </c>
      <c r="CE9" s="47">
        <f ca="1">'A Matrix'!$CB$7*'Projection Engine'!$AD$83</f>
        <v>0.77606486599155899</v>
      </c>
      <c r="CF9" s="47">
        <f ca="1">'A Matrix'!$CC$7*'Projection Engine'!$AD$84</f>
        <v>6.6911818401846138E-2</v>
      </c>
      <c r="CG9" s="47">
        <f ca="1">'A Matrix'!$CD$7*'Projection Engine'!$AD$85</f>
        <v>0.59832392031032922</v>
      </c>
      <c r="CH9" s="47">
        <f ca="1">'A Matrix'!$CE$7*'Projection Engine'!$AD$86</f>
        <v>1.5840256666694303</v>
      </c>
      <c r="CI9" s="47">
        <f ca="1">'A Matrix'!$CF$7*'Projection Engine'!$AD$87</f>
        <v>5.8292523723032375</v>
      </c>
      <c r="CJ9" s="47">
        <f ca="1">'A Matrix'!$CG$7*'Projection Engine'!$AD$88</f>
        <v>0.16304669717639103</v>
      </c>
      <c r="CK9" s="47">
        <f ca="1">'A Matrix'!$CH$7*'Projection Engine'!$AD$89</f>
        <v>0.24731682111581132</v>
      </c>
      <c r="CL9" s="47">
        <f ca="1">'A Matrix'!$CI$7*'Projection Engine'!$AD$90</f>
        <v>5.9819437561073552E-2</v>
      </c>
      <c r="CM9" s="47">
        <f ca="1">'A Matrix'!$CJ$7*'Projection Engine'!$AD$91</f>
        <v>0.4623623001547964</v>
      </c>
      <c r="CN9" s="47">
        <f ca="1">'A Matrix'!$CK$7*'Projection Engine'!$AD$92</f>
        <v>0.99427902539209578</v>
      </c>
      <c r="CO9" s="47">
        <f ca="1">'A Matrix'!$CL$7*'Projection Engine'!$AD$93</f>
        <v>4.5597870699385376E-4</v>
      </c>
      <c r="CP9" s="47">
        <f ca="1">'A Matrix'!$CM$7*'Projection Engine'!$AD$94</f>
        <v>7.6944305716813936E-3</v>
      </c>
      <c r="CQ9" s="47">
        <f ca="1">'A Matrix'!$CN$7*'Projection Engine'!$AD$95</f>
        <v>5.1597798008711799E-3</v>
      </c>
      <c r="CR9" s="47">
        <f ca="1">'A Matrix'!$CO$7*'Projection Engine'!$AD$96</f>
        <v>2.0567493514308987E-2</v>
      </c>
      <c r="CS9" s="47">
        <f ca="1">'A Matrix'!$CP$7*'Projection Engine'!$AD$97</f>
        <v>1.5008232417682021</v>
      </c>
      <c r="CT9" s="47">
        <f ca="1">'A Matrix'!$CQ$7*'Projection Engine'!$AD$98</f>
        <v>3.3638230417242648E-3</v>
      </c>
      <c r="CU9" s="47">
        <f ca="1">'A Matrix'!$CR$7*'Projection Engine'!$AD$99</f>
        <v>1.0064107588480045E-3</v>
      </c>
      <c r="CV9" s="47">
        <f ca="1">'A Matrix'!$CS$7*'Projection Engine'!$AD$100</f>
        <v>1.6749362330975801</v>
      </c>
      <c r="CW9" s="47">
        <f ca="1">'A Matrix'!$CT$7*'Projection Engine'!$AD$101</f>
        <v>2.305927303365062</v>
      </c>
      <c r="CX9" s="47">
        <f ca="1">'A Matrix'!$CU$7*'Projection Engine'!$AD$102</f>
        <v>0.64530112597616396</v>
      </c>
      <c r="CY9" s="47">
        <f ca="1">'A Matrix'!$CV$7*'Projection Engine'!$AD$103</f>
        <v>0.59876263276993369</v>
      </c>
      <c r="CZ9" s="47">
        <f ca="1">'A Matrix'!$CW$7*'Projection Engine'!$AD$104</f>
        <v>5.8029479492533405</v>
      </c>
      <c r="DA9" s="47">
        <f ca="1">'A Matrix'!$CX$7*'Projection Engine'!$AD$105</f>
        <v>9.9114882928129848</v>
      </c>
      <c r="DB9" s="47">
        <f ca="1">'A Matrix'!$CY$7*'Projection Engine'!$AD$106</f>
        <v>0.66405097817183001</v>
      </c>
      <c r="DC9" s="47">
        <f ca="1">'A Matrix'!$CZ$7*'Projection Engine'!$AD$107</f>
        <v>2.5478098333629355</v>
      </c>
      <c r="DD9" s="47">
        <f ca="1">'A Matrix'!$DA$7*'Projection Engine'!$AD$108</f>
        <v>0.50557205826103058</v>
      </c>
      <c r="DE9" s="47">
        <f ca="1">'A Matrix'!$DB$7*'Projection Engine'!$AD$109</f>
        <v>0.26542801753772749</v>
      </c>
      <c r="DF9" s="47">
        <f ca="1">'A Matrix'!$DC$7*'Projection Engine'!$AD$110</f>
        <v>1.8575314648771764E-2</v>
      </c>
      <c r="DG9" s="47">
        <f ca="1">'A Matrix'!$DD$7*'Projection Engine'!$AD$111</f>
        <v>2.7418611905839523</v>
      </c>
      <c r="DH9" s="47">
        <f ca="1">'A Matrix'!$DE$7*'Projection Engine'!$AD$112</f>
        <v>2.1925124979009776</v>
      </c>
      <c r="DI9" s="47">
        <f ca="1">'A Matrix'!$DF$7*'Projection Engine'!$AD$113</f>
        <v>4.9847738892216364</v>
      </c>
      <c r="DJ9" s="47">
        <f ca="1">'A Matrix'!$DG$7*'Projection Engine'!$AD$114</f>
        <v>2.7031213782154366</v>
      </c>
      <c r="DK9" s="47">
        <f ca="1">'A Matrix'!$DH$7*'Projection Engine'!$AD$115</f>
        <v>3.8867654655225299</v>
      </c>
      <c r="DL9" s="47">
        <f ca="1">'A Matrix'!$DI$7*'Projection Engine'!$AD$116</f>
        <v>0.22849280951061274</v>
      </c>
      <c r="DM9" s="47">
        <f ca="1">'A Matrix'!$DJ$7*'Projection Engine'!$AD$117</f>
        <v>16.288421397324328</v>
      </c>
      <c r="DN9" s="47">
        <f ca="1">'A Matrix'!$DK$7*'Projection Engine'!$AD$118</f>
        <v>5.2849504625802757</v>
      </c>
      <c r="DO9" s="47">
        <f ca="1">'A Matrix'!$DL$7*'Projection Engine'!$AD$119</f>
        <v>3.5798753507797643E-3</v>
      </c>
      <c r="DP9" s="43">
        <f t="shared" ca="1" si="0"/>
        <v>1489.269340498671</v>
      </c>
      <c r="DQ9" s="43">
        <f ca="1">'Projection Engine'!T10</f>
        <v>770.25942604099646</v>
      </c>
      <c r="DR9" s="43">
        <f ca="1">'Projection Engine'!U10</f>
        <v>40.180093646454225</v>
      </c>
      <c r="DS9" s="43">
        <f>'Projection Engine'!V10</f>
        <v>29.859229797718697</v>
      </c>
      <c r="DT9" s="43">
        <f>'Projection Engine'!W10</f>
        <v>0.28325695638002579</v>
      </c>
      <c r="DU9" s="43">
        <f>'Projection Engine'!X10</f>
        <v>7.6917888807493107</v>
      </c>
      <c r="DV9" s="43">
        <f>'Projection Engine'!Y10</f>
        <v>51.931800000000003</v>
      </c>
      <c r="DW9" s="43">
        <f>'Projection Engine'!Z10</f>
        <v>762.31249014064178</v>
      </c>
      <c r="DX9" s="43">
        <f t="shared" ca="1" si="1"/>
        <v>1662.5180854629405</v>
      </c>
      <c r="DY9" s="43">
        <f t="shared" ca="1" si="2"/>
        <v>3151.7874259616115</v>
      </c>
      <c r="DZ9" s="41"/>
      <c r="EA9" s="36">
        <f>'Base Table 5'!DY9</f>
        <v>3107.0003000000006</v>
      </c>
      <c r="EB9" s="185">
        <f t="shared" ca="1" si="3"/>
        <v>44.787125961610855</v>
      </c>
      <c r="EC9" s="186">
        <f t="shared" ca="1" si="4"/>
        <v>1.4414908798563886E-2</v>
      </c>
    </row>
    <row r="10" spans="1:133" x14ac:dyDescent="0.4">
      <c r="A10" s="34">
        <f>'Base Table 5 - modified'!A10</f>
        <v>7</v>
      </c>
      <c r="B10" s="34" t="str">
        <f>'Base Table 5 - modified'!B10</f>
        <v>0501</v>
      </c>
      <c r="C10" s="34">
        <f>'Base Table 5 - modified'!C10</f>
        <v>1</v>
      </c>
      <c r="D10" s="35" t="str">
        <f>'Base Table 5 - modified'!D10</f>
        <v>Agriculture, forestry and fishing support services</v>
      </c>
      <c r="E10" s="47">
        <f ca="1">'A Matrix'!$B$8*'Projection Engine'!$AD$5</f>
        <v>3902.0402359821969</v>
      </c>
      <c r="F10" s="47">
        <f ca="1">'A Matrix'!$C$8*'Projection Engine'!$AD$6</f>
        <v>316.4066222327188</v>
      </c>
      <c r="G10" s="47">
        <f ca="1">'A Matrix'!$D$8*'Projection Engine'!$AD$7</f>
        <v>4355.1140519404444</v>
      </c>
      <c r="H10" s="47">
        <f ca="1">'A Matrix'!$E$8*'Projection Engine'!$AD$8</f>
        <v>80.669751482913128</v>
      </c>
      <c r="I10" s="47">
        <f ca="1">'A Matrix'!$F$8*'Projection Engine'!$AD$9</f>
        <v>996.7105817555439</v>
      </c>
      <c r="J10" s="47">
        <f ca="1">'A Matrix'!$G$8*'Projection Engine'!$AD$10</f>
        <v>388.88730421847544</v>
      </c>
      <c r="K10" s="47">
        <f ca="1">'A Matrix'!$H$8*'Projection Engine'!$AD$11</f>
        <v>274.78930515322293</v>
      </c>
      <c r="L10" s="47">
        <f ca="1">'A Matrix'!$I$8*'Projection Engine'!$AD$12</f>
        <v>5.2744079593951803</v>
      </c>
      <c r="M10" s="47">
        <f ca="1">'A Matrix'!$J$8*'Projection Engine'!$AD$13</f>
        <v>1.6448056265547819</v>
      </c>
      <c r="N10" s="47">
        <f ca="1">'A Matrix'!$K$8*'Projection Engine'!$AD$14</f>
        <v>46.804829392635924</v>
      </c>
      <c r="O10" s="47">
        <f ca="1">'A Matrix'!$L$8*'Projection Engine'!$AD$15</f>
        <v>160.86792220576692</v>
      </c>
      <c r="P10" s="47">
        <f ca="1">'A Matrix'!$M$8*'Projection Engine'!$AD$16</f>
        <v>18.271993047462242</v>
      </c>
      <c r="Q10" s="47">
        <f ca="1">'A Matrix'!$N$8*'Projection Engine'!$AD$17</f>
        <v>0.20279490634907102</v>
      </c>
      <c r="R10" s="47">
        <f ca="1">'A Matrix'!$O$8*'Projection Engine'!$AD$18</f>
        <v>0.85101731317187146</v>
      </c>
      <c r="S10" s="47">
        <f ca="1">'A Matrix'!$P$8*'Projection Engine'!$AD$19</f>
        <v>2.2243829581393752E-2</v>
      </c>
      <c r="T10" s="47">
        <f ca="1">'A Matrix'!$Q$8*'Projection Engine'!$AD$20</f>
        <v>0.2281699956335507</v>
      </c>
      <c r="U10" s="47">
        <f ca="1">'A Matrix'!$R$8*'Projection Engine'!$AD$21</f>
        <v>0.15160300714126324</v>
      </c>
      <c r="V10" s="47">
        <f ca="1">'A Matrix'!$S$8*'Projection Engine'!$AD$22</f>
        <v>4.4417625825505125E-2</v>
      </c>
      <c r="W10" s="47">
        <f ca="1">'A Matrix'!$T$8*'Projection Engine'!$AD$23</f>
        <v>0.31272981795776633</v>
      </c>
      <c r="X10" s="47">
        <f ca="1">'A Matrix'!$U$8*'Projection Engine'!$AD$24</f>
        <v>0.18167269383409693</v>
      </c>
      <c r="Y10" s="47">
        <f ca="1">'A Matrix'!$V$8*'Projection Engine'!$AD$25</f>
        <v>0.1397443352820136</v>
      </c>
      <c r="Z10" s="47">
        <f ca="1">'A Matrix'!$W$8*'Projection Engine'!$AD$26</f>
        <v>0.27912238446671561</v>
      </c>
      <c r="AA10" s="47">
        <f ca="1">'A Matrix'!$X$8*'Projection Engine'!$AD$27</f>
        <v>0.17321925178645672</v>
      </c>
      <c r="AB10" s="47">
        <f ca="1">'A Matrix'!$Y$8*'Projection Engine'!$AD$28</f>
        <v>7.8388944510893593E-2</v>
      </c>
      <c r="AC10" s="47">
        <f ca="1">'A Matrix'!$Z$8*'Projection Engine'!$AD$29</f>
        <v>6.2802705823481478E-2</v>
      </c>
      <c r="AD10" s="47">
        <f ca="1">'A Matrix'!$AA$8*'Projection Engine'!$AD$30</f>
        <v>3.1245178995711466E-3</v>
      </c>
      <c r="AE10" s="47">
        <f ca="1">'A Matrix'!$AB$8*'Projection Engine'!$AD$31</f>
        <v>3.0140236160039788E-2</v>
      </c>
      <c r="AF10" s="47">
        <f ca="1">'A Matrix'!$AC$8*'Projection Engine'!$AD$32</f>
        <v>4.7436225978981936E-2</v>
      </c>
      <c r="AG10" s="47">
        <f ca="1">'A Matrix'!$AD$8*'Projection Engine'!$AD$33</f>
        <v>9.8923652314901762E-5</v>
      </c>
      <c r="AH10" s="47">
        <f ca="1">'A Matrix'!$AE$8*'Projection Engine'!$AD$34</f>
        <v>4.2212832267434558E-3</v>
      </c>
      <c r="AI10" s="47">
        <f ca="1">'A Matrix'!$AF$8*'Projection Engine'!$AD$35</f>
        <v>4.1450584282794458E-3</v>
      </c>
      <c r="AJ10" s="47">
        <f ca="1">'A Matrix'!$AG$8*'Projection Engine'!$AD$36</f>
        <v>0.38098866598079711</v>
      </c>
      <c r="AK10" s="47">
        <f ca="1">'A Matrix'!$AH$8*'Projection Engine'!$AD$37</f>
        <v>0.36968018267089475</v>
      </c>
      <c r="AL10" s="47">
        <f ca="1">'A Matrix'!$AI$8*'Projection Engine'!$AD$38</f>
        <v>7.3306838434118352E-2</v>
      </c>
      <c r="AM10" s="47">
        <f ca="1">'A Matrix'!$AJ$8*'Projection Engine'!$AD$39</f>
        <v>0.22759856637311332</v>
      </c>
      <c r="AN10" s="47">
        <f ca="1">'A Matrix'!$AK$8*'Projection Engine'!$AD$40</f>
        <v>0.15445156402533936</v>
      </c>
      <c r="AO10" s="47">
        <f ca="1">'A Matrix'!$AL$8*'Projection Engine'!$AD$41</f>
        <v>0.36085488341121486</v>
      </c>
      <c r="AP10" s="47">
        <f ca="1">'A Matrix'!$AM$8*'Projection Engine'!$AD$42</f>
        <v>4.0797048369734121E-2</v>
      </c>
      <c r="AQ10" s="47">
        <f ca="1">'A Matrix'!$AN$8*'Projection Engine'!$AD$43</f>
        <v>5.1445590883417965E-3</v>
      </c>
      <c r="AR10" s="47">
        <f ca="1">'A Matrix'!$AO$8*'Projection Engine'!$AD$44</f>
        <v>0.28895099474471952</v>
      </c>
      <c r="AS10" s="47">
        <f ca="1">'A Matrix'!$AP$8*'Projection Engine'!$AD$45</f>
        <v>4.5068574826559238E-2</v>
      </c>
      <c r="AT10" s="47">
        <f ca="1">'A Matrix'!$AQ$8*'Projection Engine'!$AD$46</f>
        <v>0.27259967840782029</v>
      </c>
      <c r="AU10" s="47">
        <f ca="1">'A Matrix'!$AR$8*'Projection Engine'!$AD$47</f>
        <v>1.2532217662579982E-2</v>
      </c>
      <c r="AV10" s="47">
        <f ca="1">'A Matrix'!$AS$8*'Projection Engine'!$AD$48</f>
        <v>0.13497967768009597</v>
      </c>
      <c r="AW10" s="47">
        <f ca="1">'A Matrix'!$AT$8*'Projection Engine'!$AD$49</f>
        <v>5.0103840231276044E-2</v>
      </c>
      <c r="AX10" s="47">
        <f ca="1">'A Matrix'!$AU$8*'Projection Engine'!$AD$50</f>
        <v>0.40180546679923235</v>
      </c>
      <c r="AY10" s="47">
        <f ca="1">'A Matrix'!$AV$8*'Projection Engine'!$AD$51</f>
        <v>0.1497627826887605</v>
      </c>
      <c r="AZ10" s="47">
        <f ca="1">'A Matrix'!$AW$8*'Projection Engine'!$AD$52</f>
        <v>8.3122722290826637E-2</v>
      </c>
      <c r="BA10" s="47">
        <f ca="1">'A Matrix'!$AX$8*'Projection Engine'!$AD$53</f>
        <v>0.57593515011505114</v>
      </c>
      <c r="BB10" s="47">
        <f ca="1">'A Matrix'!$AY$8*'Projection Engine'!$AD$54</f>
        <v>0.3418721135434904</v>
      </c>
      <c r="BC10" s="47">
        <f ca="1">'A Matrix'!$AZ$8*'Projection Engine'!$AD$55</f>
        <v>3.2724697441784134E-2</v>
      </c>
      <c r="BD10" s="47">
        <f ca="1">'A Matrix'!$BA$8*'Projection Engine'!$AD$56</f>
        <v>0.73204586264040472</v>
      </c>
      <c r="BE10" s="47">
        <f ca="1">'A Matrix'!$BB$8*'Projection Engine'!$AD$57</f>
        <v>7.66725685195144E-2</v>
      </c>
      <c r="BF10" s="47">
        <f ca="1">'A Matrix'!$BC$8*'Projection Engine'!$AD$58</f>
        <v>0.20057377421483366</v>
      </c>
      <c r="BG10" s="47">
        <f ca="1">'A Matrix'!$BD$8*'Projection Engine'!$AD$59</f>
        <v>0.2551443394527057</v>
      </c>
      <c r="BH10" s="47">
        <f ca="1">'A Matrix'!$BE$8*'Projection Engine'!$AD$60</f>
        <v>0.44533413649025455</v>
      </c>
      <c r="BI10" s="47">
        <f ca="1">'A Matrix'!$BF$8*'Projection Engine'!$AD$61</f>
        <v>0.10538072104510061</v>
      </c>
      <c r="BJ10" s="47">
        <f ca="1">'A Matrix'!$BG$8*'Projection Engine'!$AD$62</f>
        <v>5.151249739789357E-2</v>
      </c>
      <c r="BK10" s="47">
        <f ca="1">'A Matrix'!$BH$8*'Projection Engine'!$AD$63</f>
        <v>0.24033207149075878</v>
      </c>
      <c r="BL10" s="47">
        <f ca="1">'A Matrix'!$BI$8*'Projection Engine'!$AD$64</f>
        <v>6.440963783931157E-2</v>
      </c>
      <c r="BM10" s="47">
        <f ca="1">'A Matrix'!$BJ$8*'Projection Engine'!$AD$65</f>
        <v>2.6898972728239125E-2</v>
      </c>
      <c r="BN10" s="47">
        <f ca="1">'A Matrix'!$BK$8*'Projection Engine'!$AD$66</f>
        <v>0.17160126227624797</v>
      </c>
      <c r="BO10" s="47">
        <f ca="1">'A Matrix'!$BL$8*'Projection Engine'!$AD$67</f>
        <v>0.1206223713958078</v>
      </c>
      <c r="BP10" s="47">
        <f ca="1">'A Matrix'!$BM$8*'Projection Engine'!$AD$68</f>
        <v>9.243749153593718E-2</v>
      </c>
      <c r="BQ10" s="47">
        <f ca="1">'A Matrix'!$BN$8*'Projection Engine'!$AD$69</f>
        <v>1.2925203033523303</v>
      </c>
      <c r="BR10" s="47">
        <f ca="1">'A Matrix'!$BO$8*'Projection Engine'!$AD$70</f>
        <v>2.2573428055099432</v>
      </c>
      <c r="BS10" s="47">
        <f ca="1">'A Matrix'!$BP$8*'Projection Engine'!$AD$71</f>
        <v>0.22556846604158914</v>
      </c>
      <c r="BT10" s="47">
        <f ca="1">'A Matrix'!$BQ$8*'Projection Engine'!$AD$72</f>
        <v>0.24302788027970318</v>
      </c>
      <c r="BU10" s="47">
        <f ca="1">'A Matrix'!$BR$8*'Projection Engine'!$AD$73</f>
        <v>9.3227847954937076E-2</v>
      </c>
      <c r="BV10" s="47">
        <f ca="1">'A Matrix'!$BS$8*'Projection Engine'!$AD$74</f>
        <v>8.2710427164429436</v>
      </c>
      <c r="BW10" s="47">
        <f ca="1">'A Matrix'!$BT$8*'Projection Engine'!$AD$75</f>
        <v>2.1014467781693549</v>
      </c>
      <c r="BX10" s="47">
        <f ca="1">'A Matrix'!$BU$8*'Projection Engine'!$AD$76</f>
        <v>9.9337188782750463</v>
      </c>
      <c r="BY10" s="47">
        <f ca="1">'A Matrix'!$BV$8*'Projection Engine'!$AD$77</f>
        <v>24.201031968350531</v>
      </c>
      <c r="BZ10" s="47">
        <f ca="1">'A Matrix'!$BW$8*'Projection Engine'!$AD$78</f>
        <v>13.487824192359042</v>
      </c>
      <c r="CA10" s="47">
        <f ca="1">'A Matrix'!$BX$8*'Projection Engine'!$AD$79</f>
        <v>1.9070705042396607</v>
      </c>
      <c r="CB10" s="47">
        <f ca="1">'A Matrix'!$BY$8*'Projection Engine'!$AD$80</f>
        <v>0.698930963178649</v>
      </c>
      <c r="CC10" s="47">
        <f ca="1">'A Matrix'!$BZ$8*'Projection Engine'!$AD$81</f>
        <v>1.2864487226898853</v>
      </c>
      <c r="CD10" s="47">
        <f ca="1">'A Matrix'!$CA$8*'Projection Engine'!$AD$82</f>
        <v>6.012517887058765</v>
      </c>
      <c r="CE10" s="47">
        <f ca="1">'A Matrix'!$CB$8*'Projection Engine'!$AD$83</f>
        <v>0.4614411237718225</v>
      </c>
      <c r="CF10" s="47">
        <f ca="1">'A Matrix'!$CC$8*'Projection Engine'!$AD$84</f>
        <v>8.2979836542941263E-2</v>
      </c>
      <c r="CG10" s="47">
        <f ca="1">'A Matrix'!$CD$8*'Projection Engine'!$AD$85</f>
        <v>0.48319959975300281</v>
      </c>
      <c r="CH10" s="47">
        <f ca="1">'A Matrix'!$CE$8*'Projection Engine'!$AD$86</f>
        <v>0.95261718765097791</v>
      </c>
      <c r="CI10" s="47">
        <f ca="1">'A Matrix'!$CF$8*'Projection Engine'!$AD$87</f>
        <v>4.398169145314438</v>
      </c>
      <c r="CJ10" s="47">
        <f ca="1">'A Matrix'!$CG$8*'Projection Engine'!$AD$88</f>
        <v>0.77698652033196958</v>
      </c>
      <c r="CK10" s="47">
        <f ca="1">'A Matrix'!$CH$8*'Projection Engine'!$AD$89</f>
        <v>0.16962567312131563</v>
      </c>
      <c r="CL10" s="47">
        <f ca="1">'A Matrix'!$CI$8*'Projection Engine'!$AD$90</f>
        <v>5.2694875334698507E-2</v>
      </c>
      <c r="CM10" s="47">
        <f ca="1">'A Matrix'!$CJ$8*'Projection Engine'!$AD$91</f>
        <v>2.5610850886835248</v>
      </c>
      <c r="CN10" s="47">
        <f ca="1">'A Matrix'!$CK$8*'Projection Engine'!$AD$92</f>
        <v>1.9825364618777073</v>
      </c>
      <c r="CO10" s="47">
        <f ca="1">'A Matrix'!$CL$8*'Projection Engine'!$AD$93</f>
        <v>4.5597870699385376E-3</v>
      </c>
      <c r="CP10" s="47">
        <f ca="1">'A Matrix'!$CM$8*'Projection Engine'!$AD$94</f>
        <v>3.1157100460745979</v>
      </c>
      <c r="CQ10" s="47">
        <f ca="1">'A Matrix'!$CN$8*'Projection Engine'!$AD$95</f>
        <v>3.5475397160545241</v>
      </c>
      <c r="CR10" s="47">
        <f ca="1">'A Matrix'!$CO$8*'Projection Engine'!$AD$96</f>
        <v>0.8228103184944795</v>
      </c>
      <c r="CS10" s="47">
        <f ca="1">'A Matrix'!$CP$8*'Projection Engine'!$AD$97</f>
        <v>1.0987267239315299</v>
      </c>
      <c r="CT10" s="47">
        <f ca="1">'A Matrix'!$CQ$8*'Projection Engine'!$AD$98</f>
        <v>1.9571334060941178E-2</v>
      </c>
      <c r="CU10" s="47">
        <f ca="1">'A Matrix'!$CR$8*'Projection Engine'!$AD$99</f>
        <v>5.8946915875383128E-3</v>
      </c>
      <c r="CV10" s="47">
        <f ca="1">'A Matrix'!$CS$8*'Projection Engine'!$AD$100</f>
        <v>1.4221022064314726</v>
      </c>
      <c r="CW10" s="47">
        <f ca="1">'A Matrix'!$CT$8*'Projection Engine'!$AD$101</f>
        <v>10.710605214816917</v>
      </c>
      <c r="CX10" s="47">
        <f ca="1">'A Matrix'!$CU$8*'Projection Engine'!$AD$102</f>
        <v>7.2953508974862498</v>
      </c>
      <c r="CY10" s="47">
        <f ca="1">'A Matrix'!$CV$8*'Projection Engine'!$AD$103</f>
        <v>2.1634367951705213</v>
      </c>
      <c r="CZ10" s="47">
        <f ca="1">'A Matrix'!$CW$8*'Projection Engine'!$AD$104</f>
        <v>3.3935257117830129</v>
      </c>
      <c r="DA10" s="47">
        <f ca="1">'A Matrix'!$CX$8*'Projection Engine'!$AD$105</f>
        <v>131.09918395036215</v>
      </c>
      <c r="DB10" s="47">
        <f ca="1">'A Matrix'!$CY$8*'Projection Engine'!$AD$106</f>
        <v>0.75047721999601091</v>
      </c>
      <c r="DC10" s="47">
        <f ca="1">'A Matrix'!$CZ$8*'Projection Engine'!$AD$107</f>
        <v>3.7203041534422083</v>
      </c>
      <c r="DD10" s="47">
        <f ca="1">'A Matrix'!$DA$8*'Projection Engine'!$AD$108</f>
        <v>0.83139366734472275</v>
      </c>
      <c r="DE10" s="47">
        <f ca="1">'A Matrix'!$DB$8*'Projection Engine'!$AD$109</f>
        <v>0.44437970015058348</v>
      </c>
      <c r="DF10" s="47">
        <f ca="1">'A Matrix'!$DC$8*'Projection Engine'!$AD$110</f>
        <v>0.11175891788682517</v>
      </c>
      <c r="DG10" s="47">
        <f ca="1">'A Matrix'!$DD$8*'Projection Engine'!$AD$111</f>
        <v>1.7186282501490875</v>
      </c>
      <c r="DH10" s="47">
        <f ca="1">'A Matrix'!$DE$8*'Projection Engine'!$AD$112</f>
        <v>1.5447993731546461</v>
      </c>
      <c r="DI10" s="47">
        <f ca="1">'A Matrix'!$DF$8*'Projection Engine'!$AD$113</f>
        <v>0.37305544419458092</v>
      </c>
      <c r="DJ10" s="47">
        <f ca="1">'A Matrix'!$DG$8*'Projection Engine'!$AD$114</f>
        <v>0.96329685468405579</v>
      </c>
      <c r="DK10" s="47">
        <f ca="1">'A Matrix'!$DH$8*'Projection Engine'!$AD$115</f>
        <v>0.49430906882756986</v>
      </c>
      <c r="DL10" s="47">
        <f ca="1">'A Matrix'!$DI$8*'Projection Engine'!$AD$116</f>
        <v>0.38175999335487937</v>
      </c>
      <c r="DM10" s="47">
        <f ca="1">'A Matrix'!$DJ$8*'Projection Engine'!$AD$117</f>
        <v>9.0644995881456527</v>
      </c>
      <c r="DN10" s="47">
        <f ca="1">'A Matrix'!$DK$8*'Projection Engine'!$AD$118</f>
        <v>2.9896472774431215</v>
      </c>
      <c r="DO10" s="47">
        <f ca="1">'A Matrix'!$DL$8*'Projection Engine'!$AD$119</f>
        <v>4.0273597696272354E-2</v>
      </c>
      <c r="DP10" s="43">
        <f t="shared" ca="1" si="0"/>
        <v>10828.94480591194</v>
      </c>
      <c r="DQ10" s="43">
        <f ca="1">'Projection Engine'!T11</f>
        <v>3.9381860465988661</v>
      </c>
      <c r="DR10" s="43">
        <f ca="1">'Projection Engine'!U11</f>
        <v>1203.9067630929776</v>
      </c>
      <c r="DS10" s="43">
        <f>'Projection Engine'!V11</f>
        <v>89.529616736618507</v>
      </c>
      <c r="DT10" s="43">
        <f>'Projection Engine'!W11</f>
        <v>1.1907997041576643</v>
      </c>
      <c r="DU10" s="43">
        <f>'Projection Engine'!X11</f>
        <v>21.907167978961859</v>
      </c>
      <c r="DV10" s="43">
        <f>'Projection Engine'!Y11</f>
        <v>-89.748099999999994</v>
      </c>
      <c r="DW10" s="43">
        <f>'Projection Engine'!Z11</f>
        <v>3762.9771932606468</v>
      </c>
      <c r="DX10" s="43">
        <f t="shared" ca="1" si="1"/>
        <v>4993.7016268199613</v>
      </c>
      <c r="DY10" s="43">
        <f t="shared" ca="1" si="2"/>
        <v>15822.646432731901</v>
      </c>
      <c r="DZ10" s="41"/>
      <c r="EA10" s="36">
        <f>'Base Table 5'!DY10</f>
        <v>15544.000099999996</v>
      </c>
      <c r="EB10" s="185">
        <f t="shared" ca="1" si="3"/>
        <v>278.6463327319052</v>
      </c>
      <c r="EC10" s="186">
        <f t="shared" ca="1" si="4"/>
        <v>1.7926295093880329E-2</v>
      </c>
    </row>
    <row r="11" spans="1:133" x14ac:dyDescent="0.4">
      <c r="A11" s="37">
        <f>'Base Table 5 - modified'!A11</f>
        <v>8</v>
      </c>
      <c r="B11" s="37" t="str">
        <f>'Base Table 5 - modified'!B11</f>
        <v>0601</v>
      </c>
      <c r="C11" s="37">
        <f>'Base Table 5 - modified'!C11</f>
        <v>2</v>
      </c>
      <c r="D11" s="38" t="str">
        <f>'Base Table 5 - modified'!D11</f>
        <v>Coal mining</v>
      </c>
      <c r="E11" s="47">
        <f ca="1">'A Matrix'!$B$9*'Projection Engine'!$AD$5</f>
        <v>30.742153887224106</v>
      </c>
      <c r="F11" s="47">
        <f ca="1">'A Matrix'!$C$9*'Projection Engine'!$AD$6</f>
        <v>5.2540417041600813</v>
      </c>
      <c r="G11" s="47">
        <f ca="1">'A Matrix'!$D$9*'Projection Engine'!$AD$7</f>
        <v>11.402815507563993</v>
      </c>
      <c r="H11" s="47">
        <f ca="1">'A Matrix'!$E$9*'Projection Engine'!$AD$8</f>
        <v>1.4475252129891722</v>
      </c>
      <c r="I11" s="47">
        <f ca="1">'A Matrix'!$F$9*'Projection Engine'!$AD$9</f>
        <v>0.19861035772674446</v>
      </c>
      <c r="J11" s="47">
        <f ca="1">'A Matrix'!$G$9*'Projection Engine'!$AD$10</f>
        <v>0.87919337315866264</v>
      </c>
      <c r="K11" s="47">
        <f ca="1">'A Matrix'!$H$9*'Projection Engine'!$AD$11</f>
        <v>4.6727906576284646</v>
      </c>
      <c r="L11" s="47">
        <f ca="1">'A Matrix'!$I$9*'Projection Engine'!$AD$12</f>
        <v>341.89698192048462</v>
      </c>
      <c r="M11" s="47">
        <f ca="1">'A Matrix'!$J$9*'Projection Engine'!$AD$13</f>
        <v>45.274587378463991</v>
      </c>
      <c r="N11" s="47">
        <f ca="1">'A Matrix'!$K$9*'Projection Engine'!$AD$14</f>
        <v>961.40079727525324</v>
      </c>
      <c r="O11" s="47">
        <f ca="1">'A Matrix'!$L$9*'Projection Engine'!$AD$15</f>
        <v>1248.8891385121262</v>
      </c>
      <c r="P11" s="47">
        <f ca="1">'A Matrix'!$M$9*'Projection Engine'!$AD$16</f>
        <v>442.15246996538446</v>
      </c>
      <c r="Q11" s="47">
        <f ca="1">'A Matrix'!$N$9*'Projection Engine'!$AD$17</f>
        <v>21.509028399903045</v>
      </c>
      <c r="R11" s="47">
        <f ca="1">'A Matrix'!$O$9*'Projection Engine'!$AD$18</f>
        <v>19.553849401867939</v>
      </c>
      <c r="S11" s="47">
        <f ca="1">'A Matrix'!$P$9*'Projection Engine'!$AD$19</f>
        <v>0.13021498467338025</v>
      </c>
      <c r="T11" s="47">
        <f ca="1">'A Matrix'!$Q$9*'Projection Engine'!$AD$20</f>
        <v>2.4125380198494559</v>
      </c>
      <c r="U11" s="47">
        <f ca="1">'A Matrix'!$R$9*'Projection Engine'!$AD$21</f>
        <v>6.3983010260114099</v>
      </c>
      <c r="V11" s="47">
        <f ca="1">'A Matrix'!$S$9*'Projection Engine'!$AD$22</f>
        <v>4.0143771630690583</v>
      </c>
      <c r="W11" s="47">
        <f ca="1">'A Matrix'!$T$9*'Projection Engine'!$AD$23</f>
        <v>18.087100576945719</v>
      </c>
      <c r="X11" s="47">
        <f ca="1">'A Matrix'!$U$9*'Projection Engine'!$AD$24</f>
        <v>1.9383976415509607</v>
      </c>
      <c r="Y11" s="47">
        <f ca="1">'A Matrix'!$V$9*'Projection Engine'!$AD$25</f>
        <v>16.400781824974278</v>
      </c>
      <c r="Z11" s="47">
        <f ca="1">'A Matrix'!$W$9*'Projection Engine'!$AD$26</f>
        <v>7.5495184774624544</v>
      </c>
      <c r="AA11" s="47">
        <f ca="1">'A Matrix'!$X$9*'Projection Engine'!$AD$27</f>
        <v>6.7090819691380403</v>
      </c>
      <c r="AB11" s="47">
        <f ca="1">'A Matrix'!$Y$9*'Projection Engine'!$AD$28</f>
        <v>4.3408806173468184</v>
      </c>
      <c r="AC11" s="47">
        <f ca="1">'A Matrix'!$Z$9*'Projection Engine'!$AD$29</f>
        <v>3.3541692422417353</v>
      </c>
      <c r="AD11" s="47">
        <f ca="1">'A Matrix'!$AA$9*'Projection Engine'!$AD$30</f>
        <v>0.127617027960609</v>
      </c>
      <c r="AE11" s="47">
        <f ca="1">'A Matrix'!$AB$9*'Projection Engine'!$AD$31</f>
        <v>6.2200232585050266E-2</v>
      </c>
      <c r="AF11" s="47">
        <f ca="1">'A Matrix'!$AC$9*'Projection Engine'!$AD$32</f>
        <v>1.0220067417703638</v>
      </c>
      <c r="AG11" s="47">
        <f ca="1">'A Matrix'!$AD$9*'Projection Engine'!$AD$33</f>
        <v>1.8103028373627022E-2</v>
      </c>
      <c r="AH11" s="47">
        <f ca="1">'A Matrix'!$AE$9*'Projection Engine'!$AD$34</f>
        <v>0.14931562297387899</v>
      </c>
      <c r="AI11" s="47">
        <f ca="1">'A Matrix'!$AF$9*'Projection Engine'!$AD$35</f>
        <v>0.10183654911295638</v>
      </c>
      <c r="AJ11" s="47">
        <f ca="1">'A Matrix'!$AG$9*'Projection Engine'!$AD$36</f>
        <v>2.4895539852864972</v>
      </c>
      <c r="AK11" s="47">
        <f ca="1">'A Matrix'!$AH$9*'Projection Engine'!$AD$37</f>
        <v>3.6201469982286696</v>
      </c>
      <c r="AL11" s="47">
        <f ca="1">'A Matrix'!$AI$9*'Projection Engine'!$AD$38</f>
        <v>19.186340093343791</v>
      </c>
      <c r="AM11" s="47">
        <f ca="1">'A Matrix'!$AJ$9*'Projection Engine'!$AD$39</f>
        <v>8.4365475854099135</v>
      </c>
      <c r="AN11" s="47">
        <f ca="1">'A Matrix'!$AK$9*'Projection Engine'!$AD$40</f>
        <v>2.1499276350440759</v>
      </c>
      <c r="AO11" s="47">
        <f ca="1">'A Matrix'!$AL$9*'Projection Engine'!$AD$41</f>
        <v>6.5549212039904274</v>
      </c>
      <c r="AP11" s="47">
        <f ca="1">'A Matrix'!$AM$9*'Projection Engine'!$AD$42</f>
        <v>6.352348761027244</v>
      </c>
      <c r="AQ11" s="47">
        <f ca="1">'A Matrix'!$AN$9*'Projection Engine'!$AD$43</f>
        <v>0.96476559653559746</v>
      </c>
      <c r="AR11" s="47">
        <f ca="1">'A Matrix'!$AO$9*'Projection Engine'!$AD$44</f>
        <v>22.668639065035666</v>
      </c>
      <c r="AS11" s="47">
        <f ca="1">'A Matrix'!$AP$9*'Projection Engine'!$AD$45</f>
        <v>4.6900774404475563</v>
      </c>
      <c r="AT11" s="47">
        <f ca="1">'A Matrix'!$AQ$9*'Projection Engine'!$AD$46</f>
        <v>5.4212420180657475</v>
      </c>
      <c r="AU11" s="47">
        <f ca="1">'A Matrix'!$AR$9*'Projection Engine'!$AD$47</f>
        <v>0.51323347646284578</v>
      </c>
      <c r="AV11" s="47">
        <f ca="1">'A Matrix'!$AS$9*'Projection Engine'!$AD$48</f>
        <v>4.4085584768553492</v>
      </c>
      <c r="AW11" s="47">
        <f ca="1">'A Matrix'!$AT$9*'Projection Engine'!$AD$49</f>
        <v>0.32131324326887517</v>
      </c>
      <c r="AX11" s="47">
        <f ca="1">'A Matrix'!$AU$9*'Projection Engine'!$AD$50</f>
        <v>98.319092593204019</v>
      </c>
      <c r="AY11" s="47">
        <f ca="1">'A Matrix'!$AV$9*'Projection Engine'!$AD$51</f>
        <v>0.86093330527885292</v>
      </c>
      <c r="AZ11" s="47">
        <f ca="1">'A Matrix'!$AW$9*'Projection Engine'!$AD$52</f>
        <v>3.997128884541183</v>
      </c>
      <c r="BA11" s="47">
        <f ca="1">'A Matrix'!$AX$9*'Projection Engine'!$AD$53</f>
        <v>970.81584826911001</v>
      </c>
      <c r="BB11" s="47">
        <f ca="1">'A Matrix'!$AY$9*'Projection Engine'!$AD$54</f>
        <v>426.46098682025064</v>
      </c>
      <c r="BC11" s="47">
        <f ca="1">'A Matrix'!$AZ$9*'Projection Engine'!$AD$55</f>
        <v>0.6604527743400076</v>
      </c>
      <c r="BD11" s="47">
        <f ca="1">'A Matrix'!$BA$9*'Projection Engine'!$AD$56</f>
        <v>22.578107131556145</v>
      </c>
      <c r="BE11" s="47">
        <f ca="1">'A Matrix'!$BB$9*'Projection Engine'!$AD$57</f>
        <v>6.7790103971986557</v>
      </c>
      <c r="BF11" s="47">
        <f ca="1">'A Matrix'!$BC$9*'Projection Engine'!$AD$58</f>
        <v>5.7059454353285926</v>
      </c>
      <c r="BG11" s="47">
        <f ca="1">'A Matrix'!$BD$9*'Projection Engine'!$AD$59</f>
        <v>3.4732380612775264</v>
      </c>
      <c r="BH11" s="47">
        <f ca="1">'A Matrix'!$BE$9*'Projection Engine'!$AD$60</f>
        <v>2.5630974393155816</v>
      </c>
      <c r="BI11" s="47">
        <f ca="1">'A Matrix'!$BF$9*'Projection Engine'!$AD$61</f>
        <v>0.73827359815908311</v>
      </c>
      <c r="BJ11" s="47">
        <f ca="1">'A Matrix'!$BG$9*'Projection Engine'!$AD$62</f>
        <v>1.6446720386314306</v>
      </c>
      <c r="BK11" s="47">
        <f ca="1">'A Matrix'!$BH$9*'Projection Engine'!$AD$63</f>
        <v>1.7929935430330721</v>
      </c>
      <c r="BL11" s="47">
        <f ca="1">'A Matrix'!$BI$9*'Projection Engine'!$AD$64</f>
        <v>1.3008446499332391</v>
      </c>
      <c r="BM11" s="47">
        <f ca="1">'A Matrix'!$BJ$9*'Projection Engine'!$AD$65</f>
        <v>0.48164387017167792</v>
      </c>
      <c r="BN11" s="47">
        <f ca="1">'A Matrix'!$BK$9*'Projection Engine'!$AD$66</f>
        <v>4.1849736748310828</v>
      </c>
      <c r="BO11" s="47">
        <f ca="1">'A Matrix'!$BL$9*'Projection Engine'!$AD$67</f>
        <v>2.0799437281315649</v>
      </c>
      <c r="BP11" s="47">
        <f ca="1">'A Matrix'!$BM$9*'Projection Engine'!$AD$68</f>
        <v>0.71047167770716979</v>
      </c>
      <c r="BQ11" s="47">
        <f ca="1">'A Matrix'!$BN$9*'Projection Engine'!$AD$69</f>
        <v>3582.6095610878933</v>
      </c>
      <c r="BR11" s="47">
        <f ca="1">'A Matrix'!$BO$9*'Projection Engine'!$AD$70</f>
        <v>12.826688472136441</v>
      </c>
      <c r="BS11" s="47">
        <f ca="1">'A Matrix'!$BP$9*'Projection Engine'!$AD$71</f>
        <v>1.8397346925979197</v>
      </c>
      <c r="BT11" s="47">
        <f ca="1">'A Matrix'!$BQ$9*'Projection Engine'!$AD$72</f>
        <v>5.0983336121897569</v>
      </c>
      <c r="BU11" s="47">
        <f ca="1">'A Matrix'!$BR$9*'Projection Engine'!$AD$73</f>
        <v>5.2712942067978457</v>
      </c>
      <c r="BV11" s="47">
        <f ca="1">'A Matrix'!$BS$9*'Projection Engine'!$AD$74</f>
        <v>101.97698964188069</v>
      </c>
      <c r="BW11" s="47">
        <f ca="1">'A Matrix'!$BT$9*'Projection Engine'!$AD$75</f>
        <v>16.816318849559224</v>
      </c>
      <c r="BX11" s="47">
        <f ca="1">'A Matrix'!$BU$9*'Projection Engine'!$AD$76</f>
        <v>76.007826644507432</v>
      </c>
      <c r="BY11" s="47">
        <f ca="1">'A Matrix'!$BV$9*'Projection Engine'!$AD$77</f>
        <v>99.299429426485929</v>
      </c>
      <c r="BZ11" s="47">
        <f ca="1">'A Matrix'!$BW$9*'Projection Engine'!$AD$78</f>
        <v>137.18523294329515</v>
      </c>
      <c r="CA11" s="47">
        <f ca="1">'A Matrix'!$BX$9*'Projection Engine'!$AD$79</f>
        <v>51.57909454309852</v>
      </c>
      <c r="CB11" s="47">
        <f ca="1">'A Matrix'!$BY$9*'Projection Engine'!$AD$80</f>
        <v>14.075734510701267</v>
      </c>
      <c r="CC11" s="47">
        <f ca="1">'A Matrix'!$BZ$9*'Projection Engine'!$AD$81</f>
        <v>27.119575029724697</v>
      </c>
      <c r="CD11" s="47">
        <f ca="1">'A Matrix'!$CA$9*'Projection Engine'!$AD$82</f>
        <v>25.831513964231188</v>
      </c>
      <c r="CE11" s="47">
        <f ca="1">'A Matrix'!$CB$9*'Projection Engine'!$AD$83</f>
        <v>12.689894584367275</v>
      </c>
      <c r="CF11" s="47">
        <f ca="1">'A Matrix'!$CC$9*'Projection Engine'!$AD$84</f>
        <v>3.5207323178302437</v>
      </c>
      <c r="CG11" s="47">
        <f ca="1">'A Matrix'!$CD$9*'Projection Engine'!$AD$85</f>
        <v>4.2872644333412131</v>
      </c>
      <c r="CH11" s="47">
        <f ca="1">'A Matrix'!$CE$9*'Projection Engine'!$AD$86</f>
        <v>8.7620827563318002</v>
      </c>
      <c r="CI11" s="47">
        <f ca="1">'A Matrix'!$CF$9*'Projection Engine'!$AD$87</f>
        <v>42.647878502134404</v>
      </c>
      <c r="CJ11" s="47">
        <f ca="1">'A Matrix'!$CG$9*'Projection Engine'!$AD$88</f>
        <v>7.9878846032743525</v>
      </c>
      <c r="CK11" s="47">
        <f ca="1">'A Matrix'!$CH$9*'Projection Engine'!$AD$89</f>
        <v>4.057420204012538</v>
      </c>
      <c r="CL11" s="47">
        <f ca="1">'A Matrix'!$CI$9*'Projection Engine'!$AD$90</f>
        <v>1.3189849917960759</v>
      </c>
      <c r="CM11" s="47">
        <f ca="1">'A Matrix'!$CJ$9*'Projection Engine'!$AD$91</f>
        <v>14.073638326421925</v>
      </c>
      <c r="CN11" s="47">
        <f ca="1">'A Matrix'!$CK$9*'Projection Engine'!$AD$92</f>
        <v>23.049065251212728</v>
      </c>
      <c r="CO11" s="47">
        <f ca="1">'A Matrix'!$CL$9*'Projection Engine'!$AD$93</f>
        <v>8.177218145423111E-2</v>
      </c>
      <c r="CP11" s="47">
        <f ca="1">'A Matrix'!$CM$9*'Projection Engine'!$AD$94</f>
        <v>10.025736167809583</v>
      </c>
      <c r="CQ11" s="47">
        <f ca="1">'A Matrix'!$CN$9*'Projection Engine'!$AD$95</f>
        <v>9.5478858670787368</v>
      </c>
      <c r="CR11" s="47">
        <f ca="1">'A Matrix'!$CO$9*'Projection Engine'!$AD$96</f>
        <v>43.324208730748566</v>
      </c>
      <c r="CS11" s="47">
        <f ca="1">'A Matrix'!$CP$9*'Projection Engine'!$AD$97</f>
        <v>11.810766423887346</v>
      </c>
      <c r="CT11" s="47">
        <f ca="1">'A Matrix'!$CQ$9*'Projection Engine'!$AD$98</f>
        <v>128.11227085140007</v>
      </c>
      <c r="CU11" s="47">
        <f ca="1">'A Matrix'!$CR$9*'Projection Engine'!$AD$99</f>
        <v>46.847414413615759</v>
      </c>
      <c r="CV11" s="47">
        <f ca="1">'A Matrix'!$CS$9*'Projection Engine'!$AD$100</f>
        <v>45.450543498224938</v>
      </c>
      <c r="CW11" s="47">
        <f ca="1">'A Matrix'!$CT$9*'Projection Engine'!$AD$101</f>
        <v>252.73238724601089</v>
      </c>
      <c r="CX11" s="47">
        <f ca="1">'A Matrix'!$CU$9*'Projection Engine'!$AD$102</f>
        <v>128.44824675874349</v>
      </c>
      <c r="CY11" s="47">
        <f ca="1">'A Matrix'!$CV$9*'Projection Engine'!$AD$103</f>
        <v>130.01493424218035</v>
      </c>
      <c r="CZ11" s="47">
        <f ca="1">'A Matrix'!$CW$9*'Projection Engine'!$AD$104</f>
        <v>9.1745256028389033</v>
      </c>
      <c r="DA11" s="47">
        <f ca="1">'A Matrix'!$CX$9*'Projection Engine'!$AD$105</f>
        <v>86.050291752720014</v>
      </c>
      <c r="DB11" s="47">
        <f ca="1">'A Matrix'!$CY$9*'Projection Engine'!$AD$106</f>
        <v>67.010362114633523</v>
      </c>
      <c r="DC11" s="47">
        <f ca="1">'A Matrix'!$CZ$9*'Projection Engine'!$AD$107</f>
        <v>8.0649107219033151</v>
      </c>
      <c r="DD11" s="47">
        <f ca="1">'A Matrix'!$DA$9*'Projection Engine'!$AD$108</f>
        <v>19.156116357395874</v>
      </c>
      <c r="DE11" s="47">
        <f ca="1">'A Matrix'!$DB$9*'Projection Engine'!$AD$109</f>
        <v>8.4955641783882498</v>
      </c>
      <c r="DF11" s="47">
        <f ca="1">'A Matrix'!$DC$9*'Projection Engine'!$AD$110</f>
        <v>3.6283269563943858</v>
      </c>
      <c r="DG11" s="47">
        <f ca="1">'A Matrix'!$DD$9*'Projection Engine'!$AD$111</f>
        <v>16.028904422737188</v>
      </c>
      <c r="DH11" s="47">
        <f ca="1">'A Matrix'!$DE$9*'Projection Engine'!$AD$112</f>
        <v>12.61155298162369</v>
      </c>
      <c r="DI11" s="47">
        <f ca="1">'A Matrix'!$DF$9*'Projection Engine'!$AD$113</f>
        <v>3.3245823409105304</v>
      </c>
      <c r="DJ11" s="47">
        <f ca="1">'A Matrix'!$DG$9*'Projection Engine'!$AD$114</f>
        <v>6.8277308942769874</v>
      </c>
      <c r="DK11" s="47">
        <f ca="1">'A Matrix'!$DH$9*'Projection Engine'!$AD$115</f>
        <v>5.6905516556982301</v>
      </c>
      <c r="DL11" s="47">
        <f ca="1">'A Matrix'!$DI$9*'Projection Engine'!$AD$116</f>
        <v>6.8545831472818408</v>
      </c>
      <c r="DM11" s="47">
        <f ca="1">'A Matrix'!$DJ$9*'Projection Engine'!$AD$117</f>
        <v>21.124740176054765</v>
      </c>
      <c r="DN11" s="47">
        <f ca="1">'A Matrix'!$DK$9*'Projection Engine'!$AD$118</f>
        <v>14.516420489810086</v>
      </c>
      <c r="DO11" s="47">
        <f ca="1">'A Matrix'!$DL$9*'Projection Engine'!$AD$119</f>
        <v>0.37479306103024812</v>
      </c>
      <c r="DP11" s="43">
        <f t="shared" ca="1" si="0"/>
        <v>10226.277994601653</v>
      </c>
      <c r="DQ11" s="43">
        <f ca="1">'Projection Engine'!T12</f>
        <v>6.1928244922038189</v>
      </c>
      <c r="DR11" s="43">
        <f ca="1">'Projection Engine'!U12</f>
        <v>5.6498068553678964</v>
      </c>
      <c r="DS11" s="43">
        <f>'Projection Engine'!V12</f>
        <v>23.939298527434513</v>
      </c>
      <c r="DT11" s="43">
        <f>'Projection Engine'!W12</f>
        <v>8.1288602486373183</v>
      </c>
      <c r="DU11" s="43">
        <f>'Projection Engine'!X12</f>
        <v>12.843793830583305</v>
      </c>
      <c r="DV11" s="43">
        <f>'Projection Engine'!Y12</f>
        <v>-247.01730000000001</v>
      </c>
      <c r="DW11" s="43">
        <f>'Projection Engine'!Z12</f>
        <v>8361.4047949641026</v>
      </c>
      <c r="DX11" s="43">
        <f t="shared" ca="1" si="1"/>
        <v>8171.1420789183294</v>
      </c>
      <c r="DY11" s="43">
        <f t="shared" ca="1" si="2"/>
        <v>18397.420073519981</v>
      </c>
      <c r="DZ11" s="41"/>
      <c r="EA11" s="36">
        <f>'Base Table 5'!DY11</f>
        <v>99217.000199999995</v>
      </c>
      <c r="EB11" s="185">
        <f t="shared" ca="1" si="3"/>
        <v>-80819.58012648001</v>
      </c>
      <c r="EC11" s="186">
        <f t="shared" ca="1" si="4"/>
        <v>-0.81457391337739737</v>
      </c>
    </row>
    <row r="12" spans="1:133" x14ac:dyDescent="0.4">
      <c r="A12" s="34">
        <f>'Base Table 5 - modified'!A12</f>
        <v>9</v>
      </c>
      <c r="B12" s="34" t="str">
        <f>'Base Table 5 - modified'!B12</f>
        <v>0701</v>
      </c>
      <c r="C12" s="34">
        <f>'Base Table 5 - modified'!C12</f>
        <v>2</v>
      </c>
      <c r="D12" s="35" t="str">
        <f>'Base Table 5 - modified'!D12</f>
        <v>Oil and gas extraction</v>
      </c>
      <c r="E12" s="47">
        <f ca="1">'A Matrix'!$B$10*'Projection Engine'!$AD$5</f>
        <v>173.52548644372425</v>
      </c>
      <c r="F12" s="47">
        <f ca="1">'A Matrix'!$C$10*'Projection Engine'!$AD$6</f>
        <v>4.3480369781557568</v>
      </c>
      <c r="G12" s="47">
        <f ca="1">'A Matrix'!$D$10*'Projection Engine'!$AD$7</f>
        <v>44.522911857849323</v>
      </c>
      <c r="H12" s="47">
        <f ca="1">'A Matrix'!$E$10*'Projection Engine'!$AD$8</f>
        <v>55.422758175414522</v>
      </c>
      <c r="I12" s="47">
        <f ca="1">'A Matrix'!$F$10*'Projection Engine'!$AD$9</f>
        <v>0.40077962937807221</v>
      </c>
      <c r="J12" s="47">
        <f ca="1">'A Matrix'!$G$10*'Projection Engine'!$AD$10</f>
        <v>1.834670745003758</v>
      </c>
      <c r="K12" s="47">
        <f ca="1">'A Matrix'!$H$10*'Projection Engine'!$AD$11</f>
        <v>11.151077184864949</v>
      </c>
      <c r="L12" s="47">
        <f ca="1">'A Matrix'!$I$10*'Projection Engine'!$AD$12</f>
        <v>86.574086408183774</v>
      </c>
      <c r="M12" s="47">
        <f ca="1">'A Matrix'!$J$10*'Projection Engine'!$AD$13</f>
        <v>122.29028064963032</v>
      </c>
      <c r="N12" s="47">
        <f ca="1">'A Matrix'!$K$10*'Projection Engine'!$AD$14</f>
        <v>836.95740310216775</v>
      </c>
      <c r="O12" s="47">
        <f ca="1">'A Matrix'!$L$10*'Projection Engine'!$AD$15</f>
        <v>1188.6936548331801</v>
      </c>
      <c r="P12" s="47">
        <f ca="1">'A Matrix'!$M$10*'Projection Engine'!$AD$16</f>
        <v>182.54037058319514</v>
      </c>
      <c r="Q12" s="47">
        <f ca="1">'A Matrix'!$N$10*'Projection Engine'!$AD$17</f>
        <v>40.324721557886392</v>
      </c>
      <c r="R12" s="47">
        <f ca="1">'A Matrix'!$O$10*'Projection Engine'!$AD$18</f>
        <v>148.27131898181196</v>
      </c>
      <c r="S12" s="47">
        <f ca="1">'A Matrix'!$P$10*'Projection Engine'!$AD$19</f>
        <v>0.87095419453873157</v>
      </c>
      <c r="T12" s="47">
        <f ca="1">'A Matrix'!$Q$10*'Projection Engine'!$AD$20</f>
        <v>144.8181347402784</v>
      </c>
      <c r="U12" s="47">
        <f ca="1">'A Matrix'!$R$10*'Projection Engine'!$AD$21</f>
        <v>33.004436389700139</v>
      </c>
      <c r="V12" s="47">
        <f ca="1">'A Matrix'!$S$10*'Projection Engine'!$AD$22</f>
        <v>68.735250942834753</v>
      </c>
      <c r="W12" s="47">
        <f ca="1">'A Matrix'!$T$10*'Projection Engine'!$AD$23</f>
        <v>64.330305850913035</v>
      </c>
      <c r="X12" s="47">
        <f ca="1">'A Matrix'!$U$10*'Projection Engine'!$AD$24</f>
        <v>60.19158024725796</v>
      </c>
      <c r="Y12" s="47">
        <f ca="1">'A Matrix'!$V$10*'Projection Engine'!$AD$25</f>
        <v>61.096860923838484</v>
      </c>
      <c r="Z12" s="47">
        <f ca="1">'A Matrix'!$W$10*'Projection Engine'!$AD$26</f>
        <v>145.63306974104873</v>
      </c>
      <c r="AA12" s="47">
        <f ca="1">'A Matrix'!$X$10*'Projection Engine'!$AD$27</f>
        <v>14.434622819260731</v>
      </c>
      <c r="AB12" s="47">
        <f ca="1">'A Matrix'!$Y$10*'Projection Engine'!$AD$28</f>
        <v>13.891496851348617</v>
      </c>
      <c r="AC12" s="47">
        <f ca="1">'A Matrix'!$Z$10*'Projection Engine'!$AD$29</f>
        <v>23.917444690735458</v>
      </c>
      <c r="AD12" s="47">
        <f ca="1">'A Matrix'!$AA$10*'Projection Engine'!$AD$30</f>
        <v>2.0309366347212449E-2</v>
      </c>
      <c r="AE12" s="47">
        <f ca="1">'A Matrix'!$AB$10*'Projection Engine'!$AD$31</f>
        <v>3.6955385100685731E-2</v>
      </c>
      <c r="AF12" s="47">
        <f ca="1">'A Matrix'!$AC$10*'Projection Engine'!$AD$32</f>
        <v>12.82708766209775</v>
      </c>
      <c r="AG12" s="47">
        <f ca="1">'A Matrix'!$AD$10*'Projection Engine'!$AD$33</f>
        <v>1.0288059840749783E-2</v>
      </c>
      <c r="AH12" s="47">
        <f ca="1">'A Matrix'!$AE$10*'Projection Engine'!$AD$34</f>
        <v>6.3024740269053442E-2</v>
      </c>
      <c r="AI12" s="47">
        <f ca="1">'A Matrix'!$AF$10*'Projection Engine'!$AD$35</f>
        <v>4.2110025396384365E-2</v>
      </c>
      <c r="AJ12" s="47">
        <f ca="1">'A Matrix'!$AG$10*'Projection Engine'!$AD$36</f>
        <v>8.0637059451584179</v>
      </c>
      <c r="AK12" s="47">
        <f ca="1">'A Matrix'!$AH$10*'Projection Engine'!$AD$37</f>
        <v>50.228674244189946</v>
      </c>
      <c r="AL12" s="47">
        <f ca="1">'A Matrix'!$AI$10*'Projection Engine'!$AD$38</f>
        <v>135.83681698920211</v>
      </c>
      <c r="AM12" s="47">
        <f ca="1">'A Matrix'!$AJ$10*'Projection Engine'!$AD$39</f>
        <v>146.11745273209692</v>
      </c>
      <c r="AN12" s="47">
        <f ca="1">'A Matrix'!$AK$10*'Projection Engine'!$AD$40</f>
        <v>7.7760880409640185</v>
      </c>
      <c r="AO12" s="47">
        <f ca="1">'A Matrix'!$AL$10*'Projection Engine'!$AD$41</f>
        <v>390.54090169287252</v>
      </c>
      <c r="AP12" s="47">
        <f ca="1">'A Matrix'!$AM$10*'Projection Engine'!$AD$42</f>
        <v>2.0592930989272404</v>
      </c>
      <c r="AQ12" s="47">
        <f ca="1">'A Matrix'!$AN$10*'Projection Engine'!$AD$43</f>
        <v>0.16784124025715111</v>
      </c>
      <c r="AR12" s="47">
        <f ca="1">'A Matrix'!$AO$10*'Projection Engine'!$AD$44</f>
        <v>854.5124780555999</v>
      </c>
      <c r="AS12" s="47">
        <f ca="1">'A Matrix'!$AP$10*'Projection Engine'!$AD$45</f>
        <v>6.3624259512230603</v>
      </c>
      <c r="AT12" s="47">
        <f ca="1">'A Matrix'!$AQ$10*'Projection Engine'!$AD$46</f>
        <v>26.895433840749007</v>
      </c>
      <c r="AU12" s="47">
        <f ca="1">'A Matrix'!$AR$10*'Projection Engine'!$AD$47</f>
        <v>2.3792611048309076</v>
      </c>
      <c r="AV12" s="47">
        <f ca="1">'A Matrix'!$AS$10*'Projection Engine'!$AD$48</f>
        <v>242.69268280811809</v>
      </c>
      <c r="AW12" s="47">
        <f ca="1">'A Matrix'!$AT$10*'Projection Engine'!$AD$49</f>
        <v>43.215568749837381</v>
      </c>
      <c r="AX12" s="47">
        <f ca="1">'A Matrix'!$AU$10*'Projection Engine'!$AD$50</f>
        <v>54.60729850700838</v>
      </c>
      <c r="AY12" s="47">
        <f ca="1">'A Matrix'!$AV$10*'Projection Engine'!$AD$51</f>
        <v>116.34749749573913</v>
      </c>
      <c r="AZ12" s="47">
        <f ca="1">'A Matrix'!$AW$10*'Projection Engine'!$AD$52</f>
        <v>35.54395317485703</v>
      </c>
      <c r="BA12" s="47">
        <f ca="1">'A Matrix'!$AX$10*'Projection Engine'!$AD$53</f>
        <v>244.28039152194921</v>
      </c>
      <c r="BB12" s="47">
        <f ca="1">'A Matrix'!$AY$10*'Projection Engine'!$AD$54</f>
        <v>1066.1514008206152</v>
      </c>
      <c r="BC12" s="47">
        <f ca="1">'A Matrix'!$AZ$10*'Projection Engine'!$AD$55</f>
        <v>6.1549783176475659</v>
      </c>
      <c r="BD12" s="47">
        <f ca="1">'A Matrix'!$BA$10*'Projection Engine'!$AD$56</f>
        <v>48.233700968833936</v>
      </c>
      <c r="BE12" s="47">
        <f ca="1">'A Matrix'!$BB$10*'Projection Engine'!$AD$57</f>
        <v>23.036640819893332</v>
      </c>
      <c r="BF12" s="47">
        <f ca="1">'A Matrix'!$BC$10*'Projection Engine'!$AD$58</f>
        <v>27.80080760095866</v>
      </c>
      <c r="BG12" s="47">
        <f ca="1">'A Matrix'!$BD$10*'Projection Engine'!$AD$59</f>
        <v>4.8696726900617504</v>
      </c>
      <c r="BH12" s="47">
        <f ca="1">'A Matrix'!$BE$10*'Projection Engine'!$AD$60</f>
        <v>3.9843926579785465</v>
      </c>
      <c r="BI12" s="47">
        <f ca="1">'A Matrix'!$BF$10*'Projection Engine'!$AD$61</f>
        <v>3.9852980481473903</v>
      </c>
      <c r="BJ12" s="47">
        <f ca="1">'A Matrix'!$BG$10*'Projection Engine'!$AD$62</f>
        <v>4.3781104148086909</v>
      </c>
      <c r="BK12" s="47">
        <f ca="1">'A Matrix'!$BH$10*'Projection Engine'!$AD$63</f>
        <v>6.9834879305800595</v>
      </c>
      <c r="BL12" s="47">
        <f ca="1">'A Matrix'!$BI$10*'Projection Engine'!$AD$64</f>
        <v>2.8809719990041427</v>
      </c>
      <c r="BM12" s="47">
        <f ca="1">'A Matrix'!$BJ$10*'Projection Engine'!$AD$65</f>
        <v>2.2950406542848554</v>
      </c>
      <c r="BN12" s="47">
        <f ca="1">'A Matrix'!$BK$10*'Projection Engine'!$AD$66</f>
        <v>9.0005971120228754</v>
      </c>
      <c r="BO12" s="47">
        <f ca="1">'A Matrix'!$BL$10*'Projection Engine'!$AD$67</f>
        <v>4.8073613062248652</v>
      </c>
      <c r="BP12" s="47">
        <f ca="1">'A Matrix'!$BM$10*'Projection Engine'!$AD$68</f>
        <v>0.51571473562922632</v>
      </c>
      <c r="BQ12" s="47">
        <f ca="1">'A Matrix'!$BN$10*'Projection Engine'!$AD$69</f>
        <v>2338.1893349316479</v>
      </c>
      <c r="BR12" s="47">
        <f ca="1">'A Matrix'!$BO$10*'Projection Engine'!$AD$70</f>
        <v>43.251688483190769</v>
      </c>
      <c r="BS12" s="47">
        <f ca="1">'A Matrix'!$BP$10*'Projection Engine'!$AD$71</f>
        <v>7.8169414515997753</v>
      </c>
      <c r="BT12" s="47">
        <f ca="1">'A Matrix'!$BQ$10*'Projection Engine'!$AD$72</f>
        <v>22.317476797498966</v>
      </c>
      <c r="BU12" s="47">
        <f ca="1">'A Matrix'!$BR$10*'Projection Engine'!$AD$73</f>
        <v>26.250796210339367</v>
      </c>
      <c r="BV12" s="47">
        <f ca="1">'A Matrix'!$BS$10*'Projection Engine'!$AD$74</f>
        <v>213.80292935733979</v>
      </c>
      <c r="BW12" s="47">
        <f ca="1">'A Matrix'!$BT$10*'Projection Engine'!$AD$75</f>
        <v>102.53702260583061</v>
      </c>
      <c r="BX12" s="47">
        <f ca="1">'A Matrix'!$BU$10*'Projection Engine'!$AD$76</f>
        <v>146.29959770028466</v>
      </c>
      <c r="BY12" s="47">
        <f ca="1">'A Matrix'!$BV$10*'Projection Engine'!$AD$77</f>
        <v>438.60587598494777</v>
      </c>
      <c r="BZ12" s="47">
        <f ca="1">'A Matrix'!$BW$10*'Projection Engine'!$AD$78</f>
        <v>156.60527519916732</v>
      </c>
      <c r="CA12" s="47">
        <f ca="1">'A Matrix'!$BX$10*'Projection Engine'!$AD$79</f>
        <v>122.53674579611801</v>
      </c>
      <c r="CB12" s="47">
        <f ca="1">'A Matrix'!$BY$10*'Projection Engine'!$AD$80</f>
        <v>255.42460436897503</v>
      </c>
      <c r="CC12" s="47">
        <f ca="1">'A Matrix'!$BZ$10*'Projection Engine'!$AD$81</f>
        <v>934.79694694027614</v>
      </c>
      <c r="CD12" s="47">
        <f ca="1">'A Matrix'!$CA$10*'Projection Engine'!$AD$82</f>
        <v>68.558363269363397</v>
      </c>
      <c r="CE12" s="47">
        <f ca="1">'A Matrix'!$CB$10*'Projection Engine'!$AD$83</f>
        <v>16.971224434914888</v>
      </c>
      <c r="CF12" s="47">
        <f ca="1">'A Matrix'!$CC$10*'Projection Engine'!$AD$84</f>
        <v>35.146379480924431</v>
      </c>
      <c r="CG12" s="47">
        <f ca="1">'A Matrix'!$CD$10*'Projection Engine'!$AD$85</f>
        <v>4.1107322047279853</v>
      </c>
      <c r="CH12" s="47">
        <f ca="1">'A Matrix'!$CE$10*'Projection Engine'!$AD$86</f>
        <v>18.046287344296552</v>
      </c>
      <c r="CI12" s="47">
        <f ca="1">'A Matrix'!$CF$10*'Projection Engine'!$AD$87</f>
        <v>72.405162097263997</v>
      </c>
      <c r="CJ12" s="47">
        <f ca="1">'A Matrix'!$CG$10*'Projection Engine'!$AD$88</f>
        <v>10.780263978015501</v>
      </c>
      <c r="CK12" s="47">
        <f ca="1">'A Matrix'!$CH$10*'Projection Engine'!$AD$89</f>
        <v>3.719334224989824</v>
      </c>
      <c r="CL12" s="47">
        <f ca="1">'A Matrix'!$CI$10*'Projection Engine'!$AD$90</f>
        <v>3.6770806630238337</v>
      </c>
      <c r="CM12" s="47">
        <f ca="1">'A Matrix'!$CJ$10*'Projection Engine'!$AD$91</f>
        <v>14.969012972026038</v>
      </c>
      <c r="CN12" s="47">
        <f ca="1">'A Matrix'!$CK$10*'Projection Engine'!$AD$92</f>
        <v>18.86578141517948</v>
      </c>
      <c r="CO12" s="47">
        <f ca="1">'A Matrix'!$CL$10*'Projection Engine'!$AD$93</f>
        <v>0.32769669742624957</v>
      </c>
      <c r="CP12" s="47">
        <f ca="1">'A Matrix'!$CM$10*'Projection Engine'!$AD$94</f>
        <v>4.2084260543446286</v>
      </c>
      <c r="CQ12" s="47">
        <f ca="1">'A Matrix'!$CN$10*'Projection Engine'!$AD$95</f>
        <v>2.4864405551531448</v>
      </c>
      <c r="CR12" s="47">
        <f ca="1">'A Matrix'!$CO$10*'Projection Engine'!$AD$96</f>
        <v>4.044940391147434</v>
      </c>
      <c r="CS12" s="47">
        <f ca="1">'A Matrix'!$CP$10*'Projection Engine'!$AD$97</f>
        <v>35.797622172548806</v>
      </c>
      <c r="CT12" s="47">
        <f ca="1">'A Matrix'!$CQ$10*'Projection Engine'!$AD$98</f>
        <v>200.95050728328175</v>
      </c>
      <c r="CU12" s="47">
        <f ca="1">'A Matrix'!$CR$10*'Projection Engine'!$AD$99</f>
        <v>69.086504270776771</v>
      </c>
      <c r="CV12" s="47">
        <f ca="1">'A Matrix'!$CS$10*'Projection Engine'!$AD$100</f>
        <v>83.702571646450124</v>
      </c>
      <c r="CW12" s="47">
        <f ca="1">'A Matrix'!$CT$10*'Projection Engine'!$AD$101</f>
        <v>150.13471118789636</v>
      </c>
      <c r="CX12" s="47">
        <f ca="1">'A Matrix'!$CU$10*'Projection Engine'!$AD$102</f>
        <v>22.47803751525592</v>
      </c>
      <c r="CY12" s="47">
        <f ca="1">'A Matrix'!$CV$10*'Projection Engine'!$AD$103</f>
        <v>23.678362151208706</v>
      </c>
      <c r="CZ12" s="47">
        <f ca="1">'A Matrix'!$CW$10*'Projection Engine'!$AD$104</f>
        <v>13.970591552515176</v>
      </c>
      <c r="DA12" s="47">
        <f ca="1">'A Matrix'!$CX$10*'Projection Engine'!$AD$105</f>
        <v>240.56735557953442</v>
      </c>
      <c r="DB12" s="47">
        <f ca="1">'A Matrix'!$CY$10*'Projection Engine'!$AD$106</f>
        <v>100.61361450804623</v>
      </c>
      <c r="DC12" s="47">
        <f ca="1">'A Matrix'!$CZ$10*'Projection Engine'!$AD$107</f>
        <v>68.709989323550516</v>
      </c>
      <c r="DD12" s="47">
        <f ca="1">'A Matrix'!$DA$10*'Projection Engine'!$AD$108</f>
        <v>118.01694980895068</v>
      </c>
      <c r="DE12" s="47">
        <f ca="1">'A Matrix'!$DB$10*'Projection Engine'!$AD$109</f>
        <v>36.065102626013761</v>
      </c>
      <c r="DF12" s="47">
        <f ca="1">'A Matrix'!$DC$10*'Projection Engine'!$AD$110</f>
        <v>19.730361486931752</v>
      </c>
      <c r="DG12" s="47">
        <f ca="1">'A Matrix'!$DD$10*'Projection Engine'!$AD$111</f>
        <v>132.06287858885301</v>
      </c>
      <c r="DH12" s="47">
        <f ca="1">'A Matrix'!$DE$10*'Projection Engine'!$AD$112</f>
        <v>128.22777444730053</v>
      </c>
      <c r="DI12" s="47">
        <f ca="1">'A Matrix'!$DF$10*'Projection Engine'!$AD$113</f>
        <v>16.389921376297504</v>
      </c>
      <c r="DJ12" s="47">
        <f ca="1">'A Matrix'!$DG$10*'Projection Engine'!$AD$114</f>
        <v>52.69199756363669</v>
      </c>
      <c r="DK12" s="47">
        <f ca="1">'A Matrix'!$DH$10*'Projection Engine'!$AD$115</f>
        <v>12.36593364009507</v>
      </c>
      <c r="DL12" s="47">
        <f ca="1">'A Matrix'!$DI$10*'Projection Engine'!$AD$116</f>
        <v>50.223430218161795</v>
      </c>
      <c r="DM12" s="47">
        <f ca="1">'A Matrix'!$DJ$10*'Projection Engine'!$AD$117</f>
        <v>58.14255117808402</v>
      </c>
      <c r="DN12" s="47">
        <f ca="1">'A Matrix'!$DK$10*'Projection Engine'!$AD$118</f>
        <v>77.683878327279515</v>
      </c>
      <c r="DO12" s="47">
        <f ca="1">'A Matrix'!$DL$10*'Projection Engine'!$AD$119</f>
        <v>22.321218898985595</v>
      </c>
      <c r="DP12" s="43">
        <f t="shared" ca="1" si="0"/>
        <v>13943.851657993193</v>
      </c>
      <c r="DQ12" s="43">
        <f ca="1">'Projection Engine'!T13</f>
        <v>628.1559335434207</v>
      </c>
      <c r="DR12" s="43">
        <f ca="1">'Projection Engine'!U13</f>
        <v>17.549217235761166</v>
      </c>
      <c r="DS12" s="43">
        <f>'Projection Engine'!V13</f>
        <v>138.51796172006408</v>
      </c>
      <c r="DT12" s="43">
        <f>'Projection Engine'!W13</f>
        <v>16.146812848064066</v>
      </c>
      <c r="DU12" s="43">
        <f>'Projection Engine'!X13</f>
        <v>48.311323105082884</v>
      </c>
      <c r="DV12" s="43">
        <f>'Projection Engine'!Y13</f>
        <v>67.855999999999995</v>
      </c>
      <c r="DW12" s="43">
        <f>'Projection Engine'!Z13</f>
        <v>7779.8202747902442</v>
      </c>
      <c r="DX12" s="43">
        <f t="shared" ca="1" si="1"/>
        <v>8696.3575232426374</v>
      </c>
      <c r="DY12" s="43">
        <f t="shared" ca="1" si="2"/>
        <v>22640.20918123583</v>
      </c>
      <c r="DZ12" s="41"/>
      <c r="EA12" s="36">
        <f>'Base Table 5'!DY12</f>
        <v>103670.0001</v>
      </c>
      <c r="EB12" s="185">
        <f t="shared" ca="1" si="3"/>
        <v>-81029.790918764178</v>
      </c>
      <c r="EC12" s="186">
        <f t="shared" ca="1" si="4"/>
        <v>-0.7816127215260239</v>
      </c>
    </row>
    <row r="13" spans="1:133" x14ac:dyDescent="0.4">
      <c r="A13" s="37">
        <f>'Base Table 5 - modified'!A13</f>
        <v>10</v>
      </c>
      <c r="B13" s="37" t="str">
        <f>'Base Table 5 - modified'!B13</f>
        <v>0801</v>
      </c>
      <c r="C13" s="37">
        <f>'Base Table 5 - modified'!C13</f>
        <v>3</v>
      </c>
      <c r="D13" s="38" t="str">
        <f>'Base Table 5 - modified'!D13</f>
        <v>Iron ore mining</v>
      </c>
      <c r="E13" s="47">
        <f ca="1">'A Matrix'!$B$11*'Projection Engine'!$AD$5</f>
        <v>33.789169856461697</v>
      </c>
      <c r="F13" s="47">
        <f ca="1">'A Matrix'!$C$11*'Projection Engine'!$AD$6</f>
        <v>4.2594857134789015</v>
      </c>
      <c r="G13" s="47">
        <f ca="1">'A Matrix'!$D$11*'Projection Engine'!$AD$7</f>
        <v>21.374467179853191</v>
      </c>
      <c r="H13" s="47">
        <f ca="1">'A Matrix'!$E$11*'Projection Engine'!$AD$8</f>
        <v>3.138138850610471</v>
      </c>
      <c r="I13" s="47">
        <f ca="1">'A Matrix'!$F$11*'Projection Engine'!$AD$9</f>
        <v>0.22708166912341074</v>
      </c>
      <c r="J13" s="47">
        <f ca="1">'A Matrix'!$G$11*'Projection Engine'!$AD$10</f>
        <v>2.0277138959349839</v>
      </c>
      <c r="K13" s="47">
        <f ca="1">'A Matrix'!$H$11*'Projection Engine'!$AD$11</f>
        <v>7.7746156640385413</v>
      </c>
      <c r="L13" s="47">
        <f ca="1">'A Matrix'!$I$11*'Projection Engine'!$AD$12</f>
        <v>73.897357800240144</v>
      </c>
      <c r="M13" s="47">
        <f ca="1">'A Matrix'!$J$11*'Projection Engine'!$AD$13</f>
        <v>11.462886182366113</v>
      </c>
      <c r="N13" s="47">
        <f ca="1">'A Matrix'!$K$11*'Projection Engine'!$AD$14</f>
        <v>170.63962356497458</v>
      </c>
      <c r="O13" s="47">
        <f ca="1">'A Matrix'!$L$11*'Projection Engine'!$AD$15</f>
        <v>138.5870618349679</v>
      </c>
      <c r="P13" s="47">
        <f ca="1">'A Matrix'!$M$11*'Projection Engine'!$AD$16</f>
        <v>14.623916666482325</v>
      </c>
      <c r="Q13" s="47">
        <f ca="1">'A Matrix'!$N$11*'Projection Engine'!$AD$17</f>
        <v>3.0131297151826471</v>
      </c>
      <c r="R13" s="47">
        <f ca="1">'A Matrix'!$O$11*'Projection Engine'!$AD$18</f>
        <v>6.4559378528581775</v>
      </c>
      <c r="S13" s="47">
        <f ca="1">'A Matrix'!$P$11*'Projection Engine'!$AD$19</f>
        <v>0.49133273128459115</v>
      </c>
      <c r="T13" s="47">
        <f ca="1">'A Matrix'!$Q$11*'Projection Engine'!$AD$20</f>
        <v>2.3986334581180841</v>
      </c>
      <c r="U13" s="47">
        <f ca="1">'A Matrix'!$R$11*'Projection Engine'!$AD$21</f>
        <v>1.4476355675563897</v>
      </c>
      <c r="V13" s="47">
        <f ca="1">'A Matrix'!$S$11*'Projection Engine'!$AD$22</f>
        <v>0.43480462731164798</v>
      </c>
      <c r="W13" s="47">
        <f ca="1">'A Matrix'!$T$11*'Projection Engine'!$AD$23</f>
        <v>9.8029256826231883</v>
      </c>
      <c r="X13" s="47">
        <f ca="1">'A Matrix'!$U$11*'Projection Engine'!$AD$24</f>
        <v>1.774017188070339</v>
      </c>
      <c r="Y13" s="47">
        <f ca="1">'A Matrix'!$V$11*'Projection Engine'!$AD$25</f>
        <v>3.397669114340172</v>
      </c>
      <c r="Z13" s="47">
        <f ca="1">'A Matrix'!$W$11*'Projection Engine'!$AD$26</f>
        <v>3.4959417949613072</v>
      </c>
      <c r="AA13" s="47">
        <f ca="1">'A Matrix'!$X$11*'Projection Engine'!$AD$27</f>
        <v>7.6904058655727665</v>
      </c>
      <c r="AB13" s="47">
        <f ca="1">'A Matrix'!$Y$11*'Projection Engine'!$AD$28</f>
        <v>4.4709277702160417</v>
      </c>
      <c r="AC13" s="47">
        <f ca="1">'A Matrix'!$Z$11*'Projection Engine'!$AD$29</f>
        <v>3.5903345950524472</v>
      </c>
      <c r="AD13" s="47">
        <f ca="1">'A Matrix'!$AA$11*'Projection Engine'!$AD$30</f>
        <v>0.10203503765787024</v>
      </c>
      <c r="AE13" s="47">
        <f ca="1">'A Matrix'!$AB$11*'Projection Engine'!$AD$31</f>
        <v>1.3246345828297743E-2</v>
      </c>
      <c r="AF13" s="47">
        <f ca="1">'A Matrix'!$AC$11*'Projection Engine'!$AD$32</f>
        <v>0.85416346516639474</v>
      </c>
      <c r="AG13" s="47">
        <f ca="1">'A Matrix'!$AD$11*'Projection Engine'!$AD$33</f>
        <v>1.5827784370384282E-3</v>
      </c>
      <c r="AH13" s="47">
        <f ca="1">'A Matrix'!$AE$11*'Projection Engine'!$AD$34</f>
        <v>2.2873464926307565E-2</v>
      </c>
      <c r="AI13" s="47">
        <f ca="1">'A Matrix'!$AF$11*'Projection Engine'!$AD$35</f>
        <v>4.0508525549094579E-2</v>
      </c>
      <c r="AJ13" s="47">
        <f ca="1">'A Matrix'!$AG$11*'Projection Engine'!$AD$36</f>
        <v>1.2649557483497245</v>
      </c>
      <c r="AK13" s="47">
        <f ca="1">'A Matrix'!$AH$11*'Projection Engine'!$AD$37</f>
        <v>2.576307108923348</v>
      </c>
      <c r="AL13" s="47">
        <f ca="1">'A Matrix'!$AI$11*'Projection Engine'!$AD$38</f>
        <v>1.4040415643617019</v>
      </c>
      <c r="AM13" s="47">
        <f ca="1">'A Matrix'!$AJ$11*'Projection Engine'!$AD$39</f>
        <v>9.5115942197635714</v>
      </c>
      <c r="AN13" s="47">
        <f ca="1">'A Matrix'!$AK$11*'Projection Engine'!$AD$40</f>
        <v>2.5890896824463718</v>
      </c>
      <c r="AO13" s="47">
        <f ca="1">'A Matrix'!$AL$11*'Projection Engine'!$AD$41</f>
        <v>3.2130261856586659</v>
      </c>
      <c r="AP13" s="47">
        <f ca="1">'A Matrix'!$AM$11*'Projection Engine'!$AD$42</f>
        <v>6.8264459387777885</v>
      </c>
      <c r="AQ13" s="47">
        <f ca="1">'A Matrix'!$AN$11*'Projection Engine'!$AD$43</f>
        <v>0.89917246815923957</v>
      </c>
      <c r="AR13" s="47">
        <f ca="1">'A Matrix'!$AO$11*'Projection Engine'!$AD$44</f>
        <v>9.2625630806653412</v>
      </c>
      <c r="AS13" s="47">
        <f ca="1">'A Matrix'!$AP$11*'Projection Engine'!$AD$45</f>
        <v>6.7989725387587523</v>
      </c>
      <c r="AT13" s="47">
        <f ca="1">'A Matrix'!$AQ$11*'Projection Engine'!$AD$46</f>
        <v>5.9050450509156631</v>
      </c>
      <c r="AU13" s="47">
        <f ca="1">'A Matrix'!$AR$11*'Projection Engine'!$AD$47</f>
        <v>0.18005272094909835</v>
      </c>
      <c r="AV13" s="47">
        <f ca="1">'A Matrix'!$AS$11*'Projection Engine'!$AD$48</f>
        <v>1.3115803083878297</v>
      </c>
      <c r="AW13" s="47">
        <f ca="1">'A Matrix'!$AT$11*'Projection Engine'!$AD$49</f>
        <v>0.39009418465779211</v>
      </c>
      <c r="AX13" s="47">
        <f ca="1">'A Matrix'!$AU$11*'Projection Engine'!$AD$50</f>
        <v>7.4015691878936938</v>
      </c>
      <c r="AY13" s="47">
        <f ca="1">'A Matrix'!$AV$11*'Projection Engine'!$AD$51</f>
        <v>1.0379151552002963</v>
      </c>
      <c r="AZ13" s="47">
        <f ca="1">'A Matrix'!$AW$11*'Projection Engine'!$AD$52</f>
        <v>0.27411819092536649</v>
      </c>
      <c r="BA13" s="47">
        <f ca="1">'A Matrix'!$AX$11*'Projection Engine'!$AD$53</f>
        <v>2180.2200877887808</v>
      </c>
      <c r="BB13" s="47">
        <f ca="1">'A Matrix'!$AY$11*'Projection Engine'!$AD$54</f>
        <v>70.967687955577176</v>
      </c>
      <c r="BC13" s="47">
        <f ca="1">'A Matrix'!$AZ$11*'Projection Engine'!$AD$55</f>
        <v>0.70177381021426044</v>
      </c>
      <c r="BD13" s="47">
        <f ca="1">'A Matrix'!$BA$11*'Projection Engine'!$AD$56</f>
        <v>26.208946923456946</v>
      </c>
      <c r="BE13" s="47">
        <f ca="1">'A Matrix'!$BB$11*'Projection Engine'!$AD$57</f>
        <v>7.1515550554708716</v>
      </c>
      <c r="BF13" s="47">
        <f ca="1">'A Matrix'!$BC$11*'Projection Engine'!$AD$58</f>
        <v>6.3211224409392885</v>
      </c>
      <c r="BG13" s="47">
        <f ca="1">'A Matrix'!$BD$11*'Projection Engine'!$AD$59</f>
        <v>4.0560317862864057</v>
      </c>
      <c r="BH13" s="47">
        <f ca="1">'A Matrix'!$BE$11*'Projection Engine'!$AD$60</f>
        <v>3.9091279540390316</v>
      </c>
      <c r="BI13" s="47">
        <f ca="1">'A Matrix'!$BF$11*'Projection Engine'!$AD$61</f>
        <v>0.61717198032669607</v>
      </c>
      <c r="BJ13" s="47">
        <f ca="1">'A Matrix'!$BG$11*'Projection Engine'!$AD$62</f>
        <v>2.4248152558021614</v>
      </c>
      <c r="BK13" s="47">
        <f ca="1">'A Matrix'!$BH$11*'Projection Engine'!$AD$63</f>
        <v>1.1593115206628817</v>
      </c>
      <c r="BL13" s="47">
        <f ca="1">'A Matrix'!$BI$11*'Projection Engine'!$AD$64</f>
        <v>1.020934584193244</v>
      </c>
      <c r="BM13" s="47">
        <f ca="1">'A Matrix'!$BJ$11*'Projection Engine'!$AD$65</f>
        <v>0.24300430457133759</v>
      </c>
      <c r="BN13" s="47">
        <f ca="1">'A Matrix'!$BK$11*'Projection Engine'!$AD$66</f>
        <v>3.2693972572455312</v>
      </c>
      <c r="BO13" s="47">
        <f ca="1">'A Matrix'!$BL$11*'Projection Engine'!$AD$67</f>
        <v>1.2707598513686198</v>
      </c>
      <c r="BP13" s="47">
        <f ca="1">'A Matrix'!$BM$11*'Projection Engine'!$AD$68</f>
        <v>0.24663722685980563</v>
      </c>
      <c r="BQ13" s="47">
        <f ca="1">'A Matrix'!$BN$11*'Projection Engine'!$AD$69</f>
        <v>25.529639464514851</v>
      </c>
      <c r="BR13" s="47">
        <f ca="1">'A Matrix'!$BO$11*'Projection Engine'!$AD$70</f>
        <v>21.582238502438223</v>
      </c>
      <c r="BS13" s="47">
        <f ca="1">'A Matrix'!$BP$11*'Projection Engine'!$AD$71</f>
        <v>3.4372371738823131</v>
      </c>
      <c r="BT13" s="47">
        <f ca="1">'A Matrix'!$BQ$11*'Projection Engine'!$AD$72</f>
        <v>5.12685849474801</v>
      </c>
      <c r="BU13" s="47">
        <f ca="1">'A Matrix'!$BR$11*'Projection Engine'!$AD$73</f>
        <v>61.127968926041781</v>
      </c>
      <c r="BV13" s="47">
        <f ca="1">'A Matrix'!$BS$11*'Projection Engine'!$AD$74</f>
        <v>104.40335563643552</v>
      </c>
      <c r="BW13" s="47">
        <f ca="1">'A Matrix'!$BT$11*'Projection Engine'!$AD$75</f>
        <v>20.683925628787978</v>
      </c>
      <c r="BX13" s="47">
        <f ca="1">'A Matrix'!$BU$11*'Projection Engine'!$AD$76</f>
        <v>114.3947932983848</v>
      </c>
      <c r="BY13" s="47">
        <f ca="1">'A Matrix'!$BV$11*'Projection Engine'!$AD$77</f>
        <v>215.13263890660522</v>
      </c>
      <c r="BZ13" s="47">
        <f ca="1">'A Matrix'!$BW$11*'Projection Engine'!$AD$78</f>
        <v>465.68883918368601</v>
      </c>
      <c r="CA13" s="47">
        <f ca="1">'A Matrix'!$BX$11*'Projection Engine'!$AD$79</f>
        <v>138.02171966899428</v>
      </c>
      <c r="CB13" s="47">
        <f ca="1">'A Matrix'!$BY$11*'Projection Engine'!$AD$80</f>
        <v>7.3139733733399748</v>
      </c>
      <c r="CC13" s="47">
        <f ca="1">'A Matrix'!$BZ$11*'Projection Engine'!$AD$81</f>
        <v>62.475285683813006</v>
      </c>
      <c r="CD13" s="47">
        <f ca="1">'A Matrix'!$CA$11*'Projection Engine'!$AD$82</f>
        <v>171.76931523034656</v>
      </c>
      <c r="CE13" s="47">
        <f ca="1">'A Matrix'!$CB$11*'Projection Engine'!$AD$83</f>
        <v>107.74539494202351</v>
      </c>
      <c r="CF13" s="47">
        <f ca="1">'A Matrix'!$CC$11*'Projection Engine'!$AD$84</f>
        <v>23.001138425861374</v>
      </c>
      <c r="CG13" s="47">
        <f ca="1">'A Matrix'!$CD$11*'Projection Engine'!$AD$85</f>
        <v>9.160323092621752</v>
      </c>
      <c r="CH13" s="47">
        <f ca="1">'A Matrix'!$CE$11*'Projection Engine'!$AD$86</f>
        <v>26.765939817802916</v>
      </c>
      <c r="CI13" s="47">
        <f ca="1">'A Matrix'!$CF$11*'Projection Engine'!$AD$87</f>
        <v>152.70029074689887</v>
      </c>
      <c r="CJ13" s="47">
        <f ca="1">'A Matrix'!$CG$11*'Projection Engine'!$AD$88</f>
        <v>17.326226283735661</v>
      </c>
      <c r="CK13" s="47">
        <f ca="1">'A Matrix'!$CH$11*'Projection Engine'!$AD$89</f>
        <v>10.045076979948321</v>
      </c>
      <c r="CL13" s="47">
        <f ca="1">'A Matrix'!$CI$11*'Projection Engine'!$AD$90</f>
        <v>1.9834512386823382</v>
      </c>
      <c r="CM13" s="47">
        <f ca="1">'A Matrix'!$CJ$11*'Projection Engine'!$AD$91</f>
        <v>33.852559400638008</v>
      </c>
      <c r="CN13" s="47">
        <f ca="1">'A Matrix'!$CK$11*'Projection Engine'!$AD$92</f>
        <v>44.095091964032818</v>
      </c>
      <c r="CO13" s="47">
        <f ca="1">'A Matrix'!$CL$11*'Projection Engine'!$AD$93</f>
        <v>0.19743878012833868</v>
      </c>
      <c r="CP13" s="47">
        <f ca="1">'A Matrix'!$CM$11*'Projection Engine'!$AD$94</f>
        <v>13.293838686039981</v>
      </c>
      <c r="CQ13" s="47">
        <f ca="1">'A Matrix'!$CN$11*'Projection Engine'!$AD$95</f>
        <v>9.9005663716160619</v>
      </c>
      <c r="CR13" s="47">
        <f ca="1">'A Matrix'!$CO$11*'Projection Engine'!$AD$96</f>
        <v>107.24222852127068</v>
      </c>
      <c r="CS13" s="47">
        <f ca="1">'A Matrix'!$CP$11*'Projection Engine'!$AD$97</f>
        <v>45.284410922754802</v>
      </c>
      <c r="CT13" s="47">
        <f ca="1">'A Matrix'!$CQ$11*'Projection Engine'!$AD$98</f>
        <v>1.1455346467544631</v>
      </c>
      <c r="CU13" s="47">
        <f ca="1">'A Matrix'!$CR$11*'Projection Engine'!$AD$99</f>
        <v>0.40543976285019606</v>
      </c>
      <c r="CV13" s="47">
        <f ca="1">'A Matrix'!$CS$11*'Projection Engine'!$AD$100</f>
        <v>52.665827238516279</v>
      </c>
      <c r="CW13" s="47">
        <f ca="1">'A Matrix'!$CT$11*'Projection Engine'!$AD$101</f>
        <v>572.49014784789904</v>
      </c>
      <c r="CX13" s="47">
        <f ca="1">'A Matrix'!$CU$11*'Projection Engine'!$AD$102</f>
        <v>298.60606930442594</v>
      </c>
      <c r="CY13" s="47">
        <f ca="1">'A Matrix'!$CV$11*'Projection Engine'!$AD$103</f>
        <v>303.89164521955098</v>
      </c>
      <c r="CZ13" s="47">
        <f ca="1">'A Matrix'!$CW$11*'Projection Engine'!$AD$104</f>
        <v>29.154376851663447</v>
      </c>
      <c r="DA13" s="47">
        <f ca="1">'A Matrix'!$CX$11*'Projection Engine'!$AD$105</f>
        <v>56.168605594506317</v>
      </c>
      <c r="DB13" s="47">
        <f ca="1">'A Matrix'!$CY$11*'Projection Engine'!$AD$106</f>
        <v>7.8497756555537128</v>
      </c>
      <c r="DC13" s="47">
        <f ca="1">'A Matrix'!$CZ$11*'Projection Engine'!$AD$107</f>
        <v>17.623437639235771</v>
      </c>
      <c r="DD13" s="47">
        <f ca="1">'A Matrix'!$DA$11*'Projection Engine'!$AD$108</f>
        <v>34.576638213151696</v>
      </c>
      <c r="DE13" s="47">
        <f ca="1">'A Matrix'!$DB$11*'Projection Engine'!$AD$109</f>
        <v>15.043203637025744</v>
      </c>
      <c r="DF13" s="47">
        <f ca="1">'A Matrix'!$DC$11*'Projection Engine'!$AD$110</f>
        <v>8.1599361557092109</v>
      </c>
      <c r="DG13" s="47">
        <f ca="1">'A Matrix'!$DD$11*'Projection Engine'!$AD$111</f>
        <v>20.678113170256321</v>
      </c>
      <c r="DH13" s="47">
        <f ca="1">'A Matrix'!$DE$11*'Projection Engine'!$AD$112</f>
        <v>19.990412302534846</v>
      </c>
      <c r="DI13" s="47">
        <f ca="1">'A Matrix'!$DF$11*'Projection Engine'!$AD$113</f>
        <v>7.1144680408655008</v>
      </c>
      <c r="DJ13" s="47">
        <f ca="1">'A Matrix'!$DG$11*'Projection Engine'!$AD$114</f>
        <v>15.29139410253117</v>
      </c>
      <c r="DK13" s="47">
        <f ca="1">'A Matrix'!$DH$11*'Projection Engine'!$AD$115</f>
        <v>11.268731645685978</v>
      </c>
      <c r="DL13" s="47">
        <f ca="1">'A Matrix'!$DI$11*'Projection Engine'!$AD$116</f>
        <v>8.884132981993039</v>
      </c>
      <c r="DM13" s="47">
        <f ca="1">'A Matrix'!$DJ$11*'Projection Engine'!$AD$117</f>
        <v>49.827125229185917</v>
      </c>
      <c r="DN13" s="47">
        <f ca="1">'A Matrix'!$DK$11*'Projection Engine'!$AD$118</f>
        <v>27.555045303162306</v>
      </c>
      <c r="DO13" s="47">
        <f ca="1">'A Matrix'!$DL$11*'Projection Engine'!$AD$119</f>
        <v>0.46080951043092855</v>
      </c>
      <c r="DP13" s="43">
        <f t="shared" ca="1" si="0"/>
        <v>6480.0671688893945</v>
      </c>
      <c r="DQ13" s="43">
        <f ca="1">'Projection Engine'!T14</f>
        <v>67.158396429945924</v>
      </c>
      <c r="DR13" s="43">
        <f ca="1">'Projection Engine'!U14</f>
        <v>58.320442566394192</v>
      </c>
      <c r="DS13" s="43">
        <f>'Projection Engine'!V14</f>
        <v>469.19958603070654</v>
      </c>
      <c r="DT13" s="43">
        <f>'Projection Engine'!W14</f>
        <v>58.149094967058147</v>
      </c>
      <c r="DU13" s="43">
        <f>'Projection Engine'!X14</f>
        <v>203.85703868689012</v>
      </c>
      <c r="DV13" s="43">
        <f>'Projection Engine'!Y14</f>
        <v>-445.25889999999998</v>
      </c>
      <c r="DW13" s="43">
        <f>'Projection Engine'!Z14</f>
        <v>142688.60116379824</v>
      </c>
      <c r="DX13" s="43">
        <f t="shared" ca="1" si="1"/>
        <v>143100.02682247924</v>
      </c>
      <c r="DY13" s="43">
        <f t="shared" ca="1" si="2"/>
        <v>149580.09399136863</v>
      </c>
      <c r="DZ13" s="41"/>
      <c r="EA13" s="36">
        <f>'Base Table 5'!DY13</f>
        <v>139748.99949999998</v>
      </c>
      <c r="EB13" s="185">
        <f t="shared" ca="1" si="3"/>
        <v>9831.0944913686544</v>
      </c>
      <c r="EC13" s="186">
        <f t="shared" ca="1" si="4"/>
        <v>7.0348228084228026E-2</v>
      </c>
    </row>
    <row r="14" spans="1:133" x14ac:dyDescent="0.4">
      <c r="A14" s="34">
        <f>'Base Table 5 - modified'!A14</f>
        <v>11</v>
      </c>
      <c r="B14" s="34" t="str">
        <f>'Base Table 5 - modified'!B14</f>
        <v>0802</v>
      </c>
      <c r="C14" s="34">
        <f>'Base Table 5 - modified'!C14</f>
        <v>3</v>
      </c>
      <c r="D14" s="35" t="str">
        <f>'Base Table 5 - modified'!D14</f>
        <v>Non-ferrous metal ore mining</v>
      </c>
      <c r="E14" s="47">
        <f ca="1">'A Matrix'!$B$12*'Projection Engine'!$AD$5</f>
        <v>28.144889732810867</v>
      </c>
      <c r="F14" s="47">
        <f ca="1">'A Matrix'!$C$12*'Projection Engine'!$AD$6</f>
        <v>4.7881388871312538</v>
      </c>
      <c r="G14" s="47">
        <f ca="1">'A Matrix'!$D$12*'Projection Engine'!$AD$7</f>
        <v>18.945623805569355</v>
      </c>
      <c r="H14" s="47">
        <f ca="1">'A Matrix'!$E$12*'Projection Engine'!$AD$8</f>
        <v>0.66269378787861477</v>
      </c>
      <c r="I14" s="47">
        <f ca="1">'A Matrix'!$F$12*'Projection Engine'!$AD$9</f>
        <v>0.35474335570846266</v>
      </c>
      <c r="J14" s="47">
        <f ca="1">'A Matrix'!$G$12*'Projection Engine'!$AD$10</f>
        <v>0.55468205427847772</v>
      </c>
      <c r="K14" s="47">
        <f ca="1">'A Matrix'!$H$12*'Projection Engine'!$AD$11</f>
        <v>8.1869776061810722</v>
      </c>
      <c r="L14" s="47">
        <f ca="1">'A Matrix'!$I$12*'Projection Engine'!$AD$12</f>
        <v>60.209370941644231</v>
      </c>
      <c r="M14" s="47">
        <f ca="1">'A Matrix'!$J$12*'Projection Engine'!$AD$13</f>
        <v>16.222440368156327</v>
      </c>
      <c r="N14" s="47">
        <f ca="1">'A Matrix'!$K$12*'Projection Engine'!$AD$14</f>
        <v>194.14586203911958</v>
      </c>
      <c r="O14" s="47">
        <f ca="1">'A Matrix'!$L$12*'Projection Engine'!$AD$15</f>
        <v>273.92023241805322</v>
      </c>
      <c r="P14" s="47">
        <f ca="1">'A Matrix'!$M$12*'Projection Engine'!$AD$16</f>
        <v>80.801413537814383</v>
      </c>
      <c r="Q14" s="47">
        <f ca="1">'A Matrix'!$N$12*'Projection Engine'!$AD$17</f>
        <v>28.035337204227691</v>
      </c>
      <c r="R14" s="47">
        <f ca="1">'A Matrix'!$O$12*'Projection Engine'!$AD$18</f>
        <v>6.9734440266385729</v>
      </c>
      <c r="S14" s="47">
        <f ca="1">'A Matrix'!$P$12*'Projection Engine'!$AD$19</f>
        <v>0.13926999494545203</v>
      </c>
      <c r="T14" s="47">
        <f ca="1">'A Matrix'!$Q$12*'Projection Engine'!$AD$20</f>
        <v>2.4534792293918279</v>
      </c>
      <c r="U14" s="47">
        <f ca="1">'A Matrix'!$R$12*'Projection Engine'!$AD$21</f>
        <v>1.0806523998889284</v>
      </c>
      <c r="V14" s="47">
        <f ca="1">'A Matrix'!$S$12*'Projection Engine'!$AD$22</f>
        <v>0.38091774938707906</v>
      </c>
      <c r="W14" s="47">
        <f ca="1">'A Matrix'!$T$12*'Projection Engine'!$AD$23</f>
        <v>1.2754623780675516</v>
      </c>
      <c r="X14" s="47">
        <f ca="1">'A Matrix'!$U$12*'Projection Engine'!$AD$24</f>
        <v>0.97169890371815149</v>
      </c>
      <c r="Y14" s="47">
        <f ca="1">'A Matrix'!$V$12*'Projection Engine'!$AD$25</f>
        <v>7.5449601596633311</v>
      </c>
      <c r="Z14" s="47">
        <f ca="1">'A Matrix'!$W$12*'Projection Engine'!$AD$26</f>
        <v>1.9066925301626549</v>
      </c>
      <c r="AA14" s="47">
        <f ca="1">'A Matrix'!$X$12*'Projection Engine'!$AD$27</f>
        <v>1.5283718279217244</v>
      </c>
      <c r="AB14" s="47">
        <f ca="1">'A Matrix'!$Y$12*'Projection Engine'!$AD$28</f>
        <v>0.79534547488860663</v>
      </c>
      <c r="AC14" s="47">
        <f ca="1">'A Matrix'!$Z$12*'Projection Engine'!$AD$29</f>
        <v>1.032604612906022</v>
      </c>
      <c r="AD14" s="47">
        <f ca="1">'A Matrix'!$AA$12*'Projection Engine'!$AD$30</f>
        <v>1.6599001341471718E-2</v>
      </c>
      <c r="AE14" s="47">
        <f ca="1">'A Matrix'!$AB$12*'Projection Engine'!$AD$31</f>
        <v>4.7898018611018646E-2</v>
      </c>
      <c r="AF14" s="47">
        <f ca="1">'A Matrix'!$AC$12*'Projection Engine'!$AD$32</f>
        <v>0.28949591740783509</v>
      </c>
      <c r="AG14" s="47">
        <f ca="1">'A Matrix'!$AD$12*'Projection Engine'!$AD$33</f>
        <v>1.4937471499550166E-2</v>
      </c>
      <c r="AH14" s="47">
        <f ca="1">'A Matrix'!$AE$12*'Projection Engine'!$AD$34</f>
        <v>0.164826384597727</v>
      </c>
      <c r="AI14" s="47">
        <f ca="1">'A Matrix'!$AF$12*'Projection Engine'!$AD$35</f>
        <v>3.937805506865473E-2</v>
      </c>
      <c r="AJ14" s="47">
        <f ca="1">'A Matrix'!$AG$12*'Projection Engine'!$AD$36</f>
        <v>4.0309357564107327</v>
      </c>
      <c r="AK14" s="47">
        <f ca="1">'A Matrix'!$AH$12*'Projection Engine'!$AD$37</f>
        <v>7.3257597247629365</v>
      </c>
      <c r="AL14" s="47">
        <f ca="1">'A Matrix'!$AI$12*'Projection Engine'!$AD$38</f>
        <v>2.9213853157737839</v>
      </c>
      <c r="AM14" s="47">
        <f ca="1">'A Matrix'!$AJ$12*'Projection Engine'!$AD$39</f>
        <v>2.3724204786385426</v>
      </c>
      <c r="AN14" s="47">
        <f ca="1">'A Matrix'!$AK$12*'Projection Engine'!$AD$40</f>
        <v>1.0227649093097704</v>
      </c>
      <c r="AO14" s="47">
        <f ca="1">'A Matrix'!$AL$12*'Projection Engine'!$AD$41</f>
        <v>1.1324618647753122</v>
      </c>
      <c r="AP14" s="47">
        <f ca="1">'A Matrix'!$AM$12*'Projection Engine'!$AD$42</f>
        <v>2.5123886656909309</v>
      </c>
      <c r="AQ14" s="47">
        <f ca="1">'A Matrix'!$AN$12*'Projection Engine'!$AD$43</f>
        <v>0.16213399501852191</v>
      </c>
      <c r="AR14" s="47">
        <f ca="1">'A Matrix'!$AO$12*'Projection Engine'!$AD$44</f>
        <v>345.47025292612955</v>
      </c>
      <c r="AS14" s="47">
        <f ca="1">'A Matrix'!$AP$12*'Projection Engine'!$AD$45</f>
        <v>6.3190265828715599</v>
      </c>
      <c r="AT14" s="47">
        <f ca="1">'A Matrix'!$AQ$12*'Projection Engine'!$AD$46</f>
        <v>2.8920337993246421</v>
      </c>
      <c r="AU14" s="47">
        <f ca="1">'A Matrix'!$AR$12*'Projection Engine'!$AD$47</f>
        <v>0.71590293397488147</v>
      </c>
      <c r="AV14" s="47">
        <f ca="1">'A Matrix'!$AS$12*'Projection Engine'!$AD$48</f>
        <v>2.6200499739978462</v>
      </c>
      <c r="AW14" s="47">
        <f ca="1">'A Matrix'!$AT$12*'Projection Engine'!$AD$49</f>
        <v>4.2947267158956057</v>
      </c>
      <c r="AX14" s="47">
        <f ca="1">'A Matrix'!$AU$12*'Projection Engine'!$AD$50</f>
        <v>364.97473708265073</v>
      </c>
      <c r="AY14" s="47">
        <f ca="1">'A Matrix'!$AV$12*'Projection Engine'!$AD$51</f>
        <v>22.416812992111385</v>
      </c>
      <c r="AZ14" s="47">
        <f ca="1">'A Matrix'!$AW$12*'Projection Engine'!$AD$52</f>
        <v>89.104055933871877</v>
      </c>
      <c r="BA14" s="47">
        <f ca="1">'A Matrix'!$AX$12*'Projection Engine'!$AD$53</f>
        <v>1391.5423344375731</v>
      </c>
      <c r="BB14" s="47">
        <f ca="1">'A Matrix'!$AY$12*'Projection Engine'!$AD$54</f>
        <v>38680.295606429681</v>
      </c>
      <c r="BC14" s="47">
        <f ca="1">'A Matrix'!$AZ$12*'Projection Engine'!$AD$55</f>
        <v>0.48110189522622943</v>
      </c>
      <c r="BD14" s="47">
        <f ca="1">'A Matrix'!$BA$12*'Projection Engine'!$AD$56</f>
        <v>3.9421219354538377</v>
      </c>
      <c r="BE14" s="47">
        <f ca="1">'A Matrix'!$BB$12*'Projection Engine'!$AD$57</f>
        <v>0.78363566263574935</v>
      </c>
      <c r="BF14" s="47">
        <f ca="1">'A Matrix'!$BC$12*'Projection Engine'!$AD$58</f>
        <v>1.311298354064903</v>
      </c>
      <c r="BG14" s="47">
        <f ca="1">'A Matrix'!$BD$12*'Projection Engine'!$AD$59</f>
        <v>0.71287772844434505</v>
      </c>
      <c r="BH14" s="47">
        <f ca="1">'A Matrix'!$BE$12*'Projection Engine'!$AD$60</f>
        <v>0.37502957063271319</v>
      </c>
      <c r="BI14" s="47">
        <f ca="1">'A Matrix'!$BF$12*'Projection Engine'!$AD$61</f>
        <v>0.42659414120855937</v>
      </c>
      <c r="BJ14" s="47">
        <f ca="1">'A Matrix'!$BG$12*'Projection Engine'!$AD$62</f>
        <v>0.62763911303222952</v>
      </c>
      <c r="BK14" s="47">
        <f ca="1">'A Matrix'!$BH$12*'Projection Engine'!$AD$63</f>
        <v>1.1657074548235231</v>
      </c>
      <c r="BL14" s="47">
        <f ca="1">'A Matrix'!$BI$12*'Projection Engine'!$AD$64</f>
        <v>0.67274611989956279</v>
      </c>
      <c r="BM14" s="47">
        <f ca="1">'A Matrix'!$BJ$12*'Projection Engine'!$AD$65</f>
        <v>0.25630153259925964</v>
      </c>
      <c r="BN14" s="47">
        <f ca="1">'A Matrix'!$BK$12*'Projection Engine'!$AD$66</f>
        <v>1.8806570771086097</v>
      </c>
      <c r="BO14" s="47">
        <f ca="1">'A Matrix'!$BL$12*'Projection Engine'!$AD$67</f>
        <v>2.1282138014484513</v>
      </c>
      <c r="BP14" s="47">
        <f ca="1">'A Matrix'!$BM$12*'Projection Engine'!$AD$68</f>
        <v>1.1791441709845882</v>
      </c>
      <c r="BQ14" s="47">
        <f ca="1">'A Matrix'!$BN$12*'Projection Engine'!$AD$69</f>
        <v>28.479254150809364</v>
      </c>
      <c r="BR14" s="47">
        <f ca="1">'A Matrix'!$BO$12*'Projection Engine'!$AD$70</f>
        <v>51.509866501796004</v>
      </c>
      <c r="BS14" s="47">
        <f ca="1">'A Matrix'!$BP$12*'Projection Engine'!$AD$71</f>
        <v>1.8215690647049065</v>
      </c>
      <c r="BT14" s="47">
        <f ca="1">'A Matrix'!$BQ$12*'Projection Engine'!$AD$72</f>
        <v>26.978566181015999</v>
      </c>
      <c r="BU14" s="47">
        <f ca="1">'A Matrix'!$BR$12*'Projection Engine'!$AD$73</f>
        <v>4.5914403943414142</v>
      </c>
      <c r="BV14" s="47">
        <f ca="1">'A Matrix'!$BS$12*'Projection Engine'!$AD$74</f>
        <v>499.08699663689771</v>
      </c>
      <c r="BW14" s="47">
        <f ca="1">'A Matrix'!$BT$12*'Projection Engine'!$AD$75</f>
        <v>287.28826080870436</v>
      </c>
      <c r="BX14" s="47">
        <f ca="1">'A Matrix'!$BU$12*'Projection Engine'!$AD$76</f>
        <v>200.59251297147134</v>
      </c>
      <c r="BY14" s="47">
        <f ca="1">'A Matrix'!$BV$12*'Projection Engine'!$AD$77</f>
        <v>948.08219062692888</v>
      </c>
      <c r="BZ14" s="47">
        <f ca="1">'A Matrix'!$BW$12*'Projection Engine'!$AD$78</f>
        <v>96.556136106702525</v>
      </c>
      <c r="CA14" s="47">
        <f ca="1">'A Matrix'!$BX$12*'Projection Engine'!$AD$79</f>
        <v>67.399450585028418</v>
      </c>
      <c r="CB14" s="47">
        <f ca="1">'A Matrix'!$BY$12*'Projection Engine'!$AD$80</f>
        <v>18.042070611492971</v>
      </c>
      <c r="CC14" s="47">
        <f ca="1">'A Matrix'!$BZ$12*'Projection Engine'!$AD$81</f>
        <v>70.390826529833149</v>
      </c>
      <c r="CD14" s="47">
        <f ca="1">'A Matrix'!$CA$12*'Projection Engine'!$AD$82</f>
        <v>11.771306277860361</v>
      </c>
      <c r="CE14" s="47">
        <f ca="1">'A Matrix'!$CB$12*'Projection Engine'!$AD$83</f>
        <v>12.867509864923104</v>
      </c>
      <c r="CF14" s="47">
        <f ca="1">'A Matrix'!$CC$12*'Projection Engine'!$AD$84</f>
        <v>4.2375954700393876</v>
      </c>
      <c r="CG14" s="47">
        <f ca="1">'A Matrix'!$CD$12*'Projection Engine'!$AD$85</f>
        <v>2.4301404260748578</v>
      </c>
      <c r="CH14" s="47">
        <f ca="1">'A Matrix'!$CE$12*'Projection Engine'!$AD$86</f>
        <v>3.699003250857102</v>
      </c>
      <c r="CI14" s="47">
        <f ca="1">'A Matrix'!$CF$12*'Projection Engine'!$AD$87</f>
        <v>24.934413244837224</v>
      </c>
      <c r="CJ14" s="47">
        <f ca="1">'A Matrix'!$CG$12*'Projection Engine'!$AD$88</f>
        <v>9.6580020989570592</v>
      </c>
      <c r="CK14" s="47">
        <f ca="1">'A Matrix'!$CH$12*'Projection Engine'!$AD$89</f>
        <v>3.2228877893049965</v>
      </c>
      <c r="CL14" s="47">
        <f ca="1">'A Matrix'!$CI$12*'Projection Engine'!$AD$90</f>
        <v>2.2035061134856582</v>
      </c>
      <c r="CM14" s="47">
        <f ca="1">'A Matrix'!$CJ$12*'Projection Engine'!$AD$91</f>
        <v>18.664828957930045</v>
      </c>
      <c r="CN14" s="47">
        <f ca="1">'A Matrix'!$CK$12*'Projection Engine'!$AD$92</f>
        <v>18.832519305029379</v>
      </c>
      <c r="CO14" s="47">
        <f ca="1">'A Matrix'!$CL$12*'Projection Engine'!$AD$93</f>
        <v>0.38606197192146291</v>
      </c>
      <c r="CP14" s="47">
        <f ca="1">'A Matrix'!$CM$12*'Projection Engine'!$AD$94</f>
        <v>8.1349367219101527</v>
      </c>
      <c r="CQ14" s="47">
        <f ca="1">'A Matrix'!$CN$12*'Projection Engine'!$AD$95</f>
        <v>11.910778361444354</v>
      </c>
      <c r="CR14" s="47">
        <f ca="1">'A Matrix'!$CO$12*'Projection Engine'!$AD$96</f>
        <v>24.891200847120796</v>
      </c>
      <c r="CS14" s="47">
        <f ca="1">'A Matrix'!$CP$12*'Projection Engine'!$AD$97</f>
        <v>23.520405401162439</v>
      </c>
      <c r="CT14" s="47">
        <f ca="1">'A Matrix'!$CQ$12*'Projection Engine'!$AD$98</f>
        <v>47.52852606385359</v>
      </c>
      <c r="CU14" s="47">
        <f ca="1">'A Matrix'!$CR$12*'Projection Engine'!$AD$99</f>
        <v>17.354834671506087</v>
      </c>
      <c r="CV14" s="47">
        <f ca="1">'A Matrix'!$CS$12*'Projection Engine'!$AD$100</f>
        <v>45.271680668447978</v>
      </c>
      <c r="CW14" s="47">
        <f ca="1">'A Matrix'!$CT$12*'Projection Engine'!$AD$101</f>
        <v>193.15237418837953</v>
      </c>
      <c r="CX14" s="47">
        <f ca="1">'A Matrix'!$CU$12*'Projection Engine'!$AD$102</f>
        <v>117.59953811188782</v>
      </c>
      <c r="CY14" s="47">
        <f ca="1">'A Matrix'!$CV$12*'Projection Engine'!$AD$103</f>
        <v>79.335154810611527</v>
      </c>
      <c r="CZ14" s="47">
        <f ca="1">'A Matrix'!$CW$12*'Projection Engine'!$AD$104</f>
        <v>5.7400697284714566</v>
      </c>
      <c r="DA14" s="47">
        <f ca="1">'A Matrix'!$CX$12*'Projection Engine'!$AD$105</f>
        <v>108.03856832983824</v>
      </c>
      <c r="DB14" s="47">
        <f ca="1">'A Matrix'!$CY$12*'Projection Engine'!$AD$106</f>
        <v>33.130994714873431</v>
      </c>
      <c r="DC14" s="47">
        <f ca="1">'A Matrix'!$CZ$12*'Projection Engine'!$AD$107</f>
        <v>11.015419441289891</v>
      </c>
      <c r="DD14" s="47">
        <f ca="1">'A Matrix'!$DA$12*'Projection Engine'!$AD$108</f>
        <v>17.340113771136529</v>
      </c>
      <c r="DE14" s="47">
        <f ca="1">'A Matrix'!$DB$12*'Projection Engine'!$AD$109</f>
        <v>6.4847064190848389</v>
      </c>
      <c r="DF14" s="47">
        <f ca="1">'A Matrix'!$DC$12*'Projection Engine'!$AD$110</f>
        <v>3.2990372876207044</v>
      </c>
      <c r="DG14" s="47">
        <f ca="1">'A Matrix'!$DD$12*'Projection Engine'!$AD$111</f>
        <v>27.826674872940103</v>
      </c>
      <c r="DH14" s="47">
        <f ca="1">'A Matrix'!$DE$12*'Projection Engine'!$AD$112</f>
        <v>12.514146068486536</v>
      </c>
      <c r="DI14" s="47">
        <f ca="1">'A Matrix'!$DF$12*'Projection Engine'!$AD$113</f>
        <v>3.2797452486707313</v>
      </c>
      <c r="DJ14" s="47">
        <f ca="1">'A Matrix'!$DG$12*'Projection Engine'!$AD$114</f>
        <v>6.0332958787686124</v>
      </c>
      <c r="DK14" s="47">
        <f ca="1">'A Matrix'!$DH$12*'Projection Engine'!$AD$115</f>
        <v>7.6239124772620013</v>
      </c>
      <c r="DL14" s="47">
        <f ca="1">'A Matrix'!$DI$12*'Projection Engine'!$AD$116</f>
        <v>4.9064942173697625</v>
      </c>
      <c r="DM14" s="47">
        <f ca="1">'A Matrix'!$DJ$12*'Projection Engine'!$AD$117</f>
        <v>8.7896030693381331</v>
      </c>
      <c r="DN14" s="47">
        <f ca="1">'A Matrix'!$DK$12*'Projection Engine'!$AD$118</f>
        <v>13.271560724318674</v>
      </c>
      <c r="DO14" s="47">
        <f ca="1">'A Matrix'!$DL$12*'Projection Engine'!$AD$119</f>
        <v>1.1418807959167789</v>
      </c>
      <c r="DP14" s="43">
        <f t="shared" ca="1" si="0"/>
        <v>44942.559867783362</v>
      </c>
      <c r="DQ14" s="43">
        <f ca="1">'Projection Engine'!T15</f>
        <v>385.59103033912618</v>
      </c>
      <c r="DR14" s="43">
        <f ca="1">'Projection Engine'!U15</f>
        <v>206.52844850719595</v>
      </c>
      <c r="DS14" s="43">
        <f>'Projection Engine'!V15</f>
        <v>795.11463438441024</v>
      </c>
      <c r="DT14" s="43">
        <f>'Projection Engine'!W15</f>
        <v>101.48181773689011</v>
      </c>
      <c r="DU14" s="43">
        <f>'Projection Engine'!X15</f>
        <v>339.42665264170512</v>
      </c>
      <c r="DV14" s="43">
        <f>'Projection Engine'!Y15</f>
        <v>520.36059999999998</v>
      </c>
      <c r="DW14" s="43">
        <f>'Projection Engine'!Z15</f>
        <v>19190.943942320839</v>
      </c>
      <c r="DX14" s="43">
        <f t="shared" ca="1" si="1"/>
        <v>21539.447125930164</v>
      </c>
      <c r="DY14" s="43">
        <f t="shared" ca="1" si="2"/>
        <v>66482.006993713527</v>
      </c>
      <c r="DZ14" s="41"/>
      <c r="EA14" s="36">
        <f>'Base Table 5'!DY14</f>
        <v>66284.00019999998</v>
      </c>
      <c r="EB14" s="185">
        <f t="shared" ca="1" si="3"/>
        <v>198.00679371354636</v>
      </c>
      <c r="EC14" s="186">
        <f t="shared" ca="1" si="4"/>
        <v>2.9872487043041129E-3</v>
      </c>
    </row>
    <row r="15" spans="1:133" x14ac:dyDescent="0.4">
      <c r="A15" s="37">
        <f>'Base Table 5 - modified'!A15</f>
        <v>12</v>
      </c>
      <c r="B15" s="37" t="str">
        <f>'Base Table 5 - modified'!B15</f>
        <v>0901</v>
      </c>
      <c r="C15" s="37">
        <f>'Base Table 5 - modified'!C15</f>
        <v>3</v>
      </c>
      <c r="D15" s="38" t="str">
        <f>'Base Table 5 - modified'!D15</f>
        <v>Non-metallic mineral mining</v>
      </c>
      <c r="E15" s="47">
        <f ca="1">'A Matrix'!$B$13*'Projection Engine'!$AD$5</f>
        <v>11.058226429867677</v>
      </c>
      <c r="F15" s="47">
        <f ca="1">'A Matrix'!$C$13*'Projection Engine'!$AD$6</f>
        <v>2.8735628623673999</v>
      </c>
      <c r="G15" s="47">
        <f ca="1">'A Matrix'!$D$13*'Projection Engine'!$AD$7</f>
        <v>6.700247150726601</v>
      </c>
      <c r="H15" s="47">
        <f ca="1">'A Matrix'!$E$13*'Projection Engine'!$AD$8</f>
        <v>0.46222406175056752</v>
      </c>
      <c r="I15" s="47">
        <f ca="1">'A Matrix'!$F$13*'Projection Engine'!$AD$9</f>
        <v>5.0858028019044967E-2</v>
      </c>
      <c r="J15" s="47">
        <f ca="1">'A Matrix'!$G$13*'Projection Engine'!$AD$10</f>
        <v>0.3406405154109598</v>
      </c>
      <c r="K15" s="47">
        <f ca="1">'A Matrix'!$H$13*'Projection Engine'!$AD$11</f>
        <v>1.8314529901329124</v>
      </c>
      <c r="L15" s="47">
        <f ca="1">'A Matrix'!$I$13*'Projection Engine'!$AD$12</f>
        <v>34.18480108909089</v>
      </c>
      <c r="M15" s="47">
        <f ca="1">'A Matrix'!$J$13*'Projection Engine'!$AD$13</f>
        <v>31.307891048393465</v>
      </c>
      <c r="N15" s="47">
        <f ca="1">'A Matrix'!$K$13*'Projection Engine'!$AD$14</f>
        <v>110.04721054655826</v>
      </c>
      <c r="O15" s="47">
        <f ca="1">'A Matrix'!$L$13*'Projection Engine'!$AD$15</f>
        <v>172.94629592245244</v>
      </c>
      <c r="P15" s="47">
        <f ca="1">'A Matrix'!$M$13*'Projection Engine'!$AD$16</f>
        <v>45.792395712360538</v>
      </c>
      <c r="Q15" s="47">
        <f ca="1">'A Matrix'!$N$13*'Projection Engine'!$AD$17</f>
        <v>8.326056596713272</v>
      </c>
      <c r="R15" s="47">
        <f ca="1">'A Matrix'!$O$13*'Projection Engine'!$AD$18</f>
        <v>2.9675509691168069</v>
      </c>
      <c r="S15" s="47">
        <f ca="1">'A Matrix'!$P$13*'Projection Engine'!$AD$19</f>
        <v>8.6416293683467774E-2</v>
      </c>
      <c r="T15" s="47">
        <f ca="1">'A Matrix'!$Q$13*'Projection Engine'!$AD$20</f>
        <v>0.90118940721452745</v>
      </c>
      <c r="U15" s="47">
        <f ca="1">'A Matrix'!$R$13*'Projection Engine'!$AD$21</f>
        <v>0.76455628220733507</v>
      </c>
      <c r="V15" s="47">
        <f ca="1">'A Matrix'!$S$13*'Projection Engine'!$AD$22</f>
        <v>0.20529729035392807</v>
      </c>
      <c r="W15" s="47">
        <f ca="1">'A Matrix'!$T$13*'Projection Engine'!$AD$23</f>
        <v>1.0207789542246495</v>
      </c>
      <c r="X15" s="47">
        <f ca="1">'A Matrix'!$U$13*'Projection Engine'!$AD$24</f>
        <v>0.73544106563573641</v>
      </c>
      <c r="Y15" s="47">
        <f ca="1">'A Matrix'!$V$13*'Projection Engine'!$AD$25</f>
        <v>1.2239711720837438</v>
      </c>
      <c r="Z15" s="47">
        <f ca="1">'A Matrix'!$W$13*'Projection Engine'!$AD$26</f>
        <v>87.852093337066364</v>
      </c>
      <c r="AA15" s="47">
        <f ca="1">'A Matrix'!$X$13*'Projection Engine'!$AD$27</f>
        <v>1.1202582036200452</v>
      </c>
      <c r="AB15" s="47">
        <f ca="1">'A Matrix'!$Y$13*'Projection Engine'!$AD$28</f>
        <v>0.34325659599086839</v>
      </c>
      <c r="AC15" s="47">
        <f ca="1">'A Matrix'!$Z$13*'Projection Engine'!$AD$29</f>
        <v>0.564836082205315</v>
      </c>
      <c r="AD15" s="47">
        <f ca="1">'A Matrix'!$AA$13*'Projection Engine'!$AD$30</f>
        <v>1.3279201073177371E-2</v>
      </c>
      <c r="AE15" s="47">
        <f ca="1">'A Matrix'!$AB$13*'Projection Engine'!$AD$31</f>
        <v>8.0341967089023261E-2</v>
      </c>
      <c r="AF15" s="47">
        <f ca="1">'A Matrix'!$AC$13*'Projection Engine'!$AD$32</f>
        <v>0.30734937663843653</v>
      </c>
      <c r="AG15" s="47">
        <f ca="1">'A Matrix'!$AD$13*'Projection Engine'!$AD$33</f>
        <v>5.4408008773195963E-3</v>
      </c>
      <c r="AH15" s="47">
        <f ca="1">'A Matrix'!$AE$13*'Projection Engine'!$AD$34</f>
        <v>2.7781933794613904E-2</v>
      </c>
      <c r="AI15" s="47">
        <f ca="1">'A Matrix'!$AF$13*'Projection Engine'!$AD$35</f>
        <v>2.939223249143607E-2</v>
      </c>
      <c r="AJ15" s="47">
        <f ca="1">'A Matrix'!$AG$13*'Projection Engine'!$AD$36</f>
        <v>0.95654181169960584</v>
      </c>
      <c r="AK15" s="47">
        <f ca="1">'A Matrix'!$AH$13*'Projection Engine'!$AD$37</f>
        <v>1.6554422071799819</v>
      </c>
      <c r="AL15" s="47">
        <f ca="1">'A Matrix'!$AI$13*'Projection Engine'!$AD$38</f>
        <v>0.30972139238415003</v>
      </c>
      <c r="AM15" s="47">
        <f ca="1">'A Matrix'!$AJ$13*'Projection Engine'!$AD$39</f>
        <v>0.42656643207167971</v>
      </c>
      <c r="AN15" s="47">
        <f ca="1">'A Matrix'!$AK$13*'Projection Engine'!$AD$40</f>
        <v>0.4639505700236467</v>
      </c>
      <c r="AO15" s="47">
        <f ca="1">'A Matrix'!$AL$13*'Projection Engine'!$AD$41</f>
        <v>5.6912729678335987</v>
      </c>
      <c r="AP15" s="47">
        <f ca="1">'A Matrix'!$AM$13*'Projection Engine'!$AD$42</f>
        <v>0.62813264211696718</v>
      </c>
      <c r="AQ15" s="47">
        <f ca="1">'A Matrix'!$AN$13*'Projection Engine'!$AD$43</f>
        <v>4.8230241453204342E-2</v>
      </c>
      <c r="AR15" s="47">
        <f ca="1">'A Matrix'!$AO$13*'Projection Engine'!$AD$44</f>
        <v>84.970345031717414</v>
      </c>
      <c r="AS15" s="47">
        <f ca="1">'A Matrix'!$AP$13*'Projection Engine'!$AD$45</f>
        <v>0.37733885197923123</v>
      </c>
      <c r="AT15" s="47">
        <f ca="1">'A Matrix'!$AQ$13*'Projection Engine'!$AD$46</f>
        <v>1.9698076252516523</v>
      </c>
      <c r="AU15" s="47">
        <f ca="1">'A Matrix'!$AR$13*'Projection Engine'!$AD$47</f>
        <v>0.14970125629753747</v>
      </c>
      <c r="AV15" s="47">
        <f ca="1">'A Matrix'!$AS$13*'Projection Engine'!$AD$48</f>
        <v>576.99235119582249</v>
      </c>
      <c r="AW15" s="47">
        <f ca="1">'A Matrix'!$AT$13*'Projection Engine'!$AD$49</f>
        <v>255.83233316054816</v>
      </c>
      <c r="AX15" s="47">
        <f ca="1">'A Matrix'!$AU$13*'Projection Engine'!$AD$50</f>
        <v>1413.6337189810768</v>
      </c>
      <c r="AY15" s="47">
        <f ca="1">'A Matrix'!$AV$13*'Projection Engine'!$AD$51</f>
        <v>81.027804202974039</v>
      </c>
      <c r="AZ15" s="47">
        <f ca="1">'A Matrix'!$AW$13*'Projection Engine'!$AD$52</f>
        <v>217.29482084405785</v>
      </c>
      <c r="BA15" s="47">
        <f ca="1">'A Matrix'!$AX$13*'Projection Engine'!$AD$53</f>
        <v>125.91525956770896</v>
      </c>
      <c r="BB15" s="47">
        <f ca="1">'A Matrix'!$AY$13*'Projection Engine'!$AD$54</f>
        <v>3.8913518203337012</v>
      </c>
      <c r="BC15" s="47">
        <f ca="1">'A Matrix'!$AZ$13*'Projection Engine'!$AD$55</f>
        <v>42.690686569271477</v>
      </c>
      <c r="BD15" s="47">
        <f ca="1">'A Matrix'!$BA$13*'Projection Engine'!$AD$56</f>
        <v>5.7943348199034794</v>
      </c>
      <c r="BE15" s="47">
        <f ca="1">'A Matrix'!$BB$13*'Projection Engine'!$AD$57</f>
        <v>20.630592601201503</v>
      </c>
      <c r="BF15" s="47">
        <f ca="1">'A Matrix'!$BC$13*'Projection Engine'!$AD$58</f>
        <v>56.090224689627242</v>
      </c>
      <c r="BG15" s="47">
        <f ca="1">'A Matrix'!$BD$13*'Projection Engine'!$AD$59</f>
        <v>0.5392713755490357</v>
      </c>
      <c r="BH15" s="47">
        <f ca="1">'A Matrix'!$BE$13*'Projection Engine'!$AD$60</f>
        <v>1.5330061545961136</v>
      </c>
      <c r="BI15" s="47">
        <f ca="1">'A Matrix'!$BF$13*'Projection Engine'!$AD$61</f>
        <v>0.63410997880074016</v>
      </c>
      <c r="BJ15" s="47">
        <f ca="1">'A Matrix'!$BG$13*'Projection Engine'!$AD$62</f>
        <v>1.6468183926896764</v>
      </c>
      <c r="BK15" s="47">
        <f ca="1">'A Matrix'!$BH$13*'Projection Engine'!$AD$63</f>
        <v>0.80433717474729749</v>
      </c>
      <c r="BL15" s="47">
        <f ca="1">'A Matrix'!$BI$13*'Projection Engine'!$AD$64</f>
        <v>2.6040942051754135</v>
      </c>
      <c r="BM15" s="47">
        <f ca="1">'A Matrix'!$BJ$13*'Projection Engine'!$AD$65</f>
        <v>0.42165408570983143</v>
      </c>
      <c r="BN15" s="47">
        <f ca="1">'A Matrix'!$BK$13*'Projection Engine'!$AD$66</f>
        <v>4.2326630973085591</v>
      </c>
      <c r="BO15" s="47">
        <f ca="1">'A Matrix'!$BL$13*'Projection Engine'!$AD$67</f>
        <v>1.0687015357117191</v>
      </c>
      <c r="BP15" s="47">
        <f ca="1">'A Matrix'!$BM$13*'Projection Engine'!$AD$68</f>
        <v>75.136034183623977</v>
      </c>
      <c r="BQ15" s="47">
        <f ca="1">'A Matrix'!$BN$13*'Projection Engine'!$AD$69</f>
        <v>4.5125695972607884</v>
      </c>
      <c r="BR15" s="47">
        <f ca="1">'A Matrix'!$BO$13*'Projection Engine'!$AD$70</f>
        <v>7.243249679270404</v>
      </c>
      <c r="BS15" s="47">
        <f ca="1">'A Matrix'!$BP$13*'Projection Engine'!$AD$71</f>
        <v>0.75551847662122629</v>
      </c>
      <c r="BT15" s="47">
        <f ca="1">'A Matrix'!$BQ$13*'Projection Engine'!$AD$72</f>
        <v>135.57588341774752</v>
      </c>
      <c r="BU15" s="47">
        <f ca="1">'A Matrix'!$BR$13*'Projection Engine'!$AD$73</f>
        <v>16.292219896349238</v>
      </c>
      <c r="BV15" s="47">
        <f ca="1">'A Matrix'!$BS$13*'Projection Engine'!$AD$74</f>
        <v>368.65945503095776</v>
      </c>
      <c r="BW15" s="47">
        <f ca="1">'A Matrix'!$BT$13*'Projection Engine'!$AD$75</f>
        <v>212.56169482274322</v>
      </c>
      <c r="BX15" s="47">
        <f ca="1">'A Matrix'!$BU$13*'Projection Engine'!$AD$76</f>
        <v>375.10186718229528</v>
      </c>
      <c r="BY15" s="47">
        <f ca="1">'A Matrix'!$BV$13*'Projection Engine'!$AD$77</f>
        <v>3742.8245153464231</v>
      </c>
      <c r="BZ15" s="47">
        <f ca="1">'A Matrix'!$BW$13*'Projection Engine'!$AD$78</f>
        <v>42.400850136281136</v>
      </c>
      <c r="CA15" s="47">
        <f ca="1">'A Matrix'!$BX$13*'Projection Engine'!$AD$79</f>
        <v>117.8328796386397</v>
      </c>
      <c r="CB15" s="47">
        <f ca="1">'A Matrix'!$BY$13*'Projection Engine'!$AD$80</f>
        <v>6.6078708226810834</v>
      </c>
      <c r="CC15" s="47">
        <f ca="1">'A Matrix'!$BZ$13*'Projection Engine'!$AD$81</f>
        <v>17.121600024046259</v>
      </c>
      <c r="CD15" s="47">
        <f ca="1">'A Matrix'!$CA$13*'Projection Engine'!$AD$82</f>
        <v>6.927577525277206</v>
      </c>
      <c r="CE15" s="47">
        <f ca="1">'A Matrix'!$CB$13*'Projection Engine'!$AD$83</f>
        <v>2.6040045496691491</v>
      </c>
      <c r="CF15" s="47">
        <f ca="1">'A Matrix'!$CC$13*'Projection Engine'!$AD$84</f>
        <v>1.5255435509388313</v>
      </c>
      <c r="CG15" s="47">
        <f ca="1">'A Matrix'!$CD$13*'Projection Engine'!$AD$85</f>
        <v>2.049163283368447</v>
      </c>
      <c r="CH15" s="47">
        <f ca="1">'A Matrix'!$CE$13*'Projection Engine'!$AD$86</f>
        <v>1.9687651231000347</v>
      </c>
      <c r="CI15" s="47">
        <f ca="1">'A Matrix'!$CF$13*'Projection Engine'!$AD$87</f>
        <v>11.361556402093683</v>
      </c>
      <c r="CJ15" s="47">
        <f ca="1">'A Matrix'!$CG$13*'Projection Engine'!$AD$88</f>
        <v>4.9516369619530236</v>
      </c>
      <c r="CK15" s="47">
        <f ca="1">'A Matrix'!$CH$13*'Projection Engine'!$AD$89</f>
        <v>2.0324004315360078</v>
      </c>
      <c r="CL15" s="47">
        <f ca="1">'A Matrix'!$CI$13*'Projection Engine'!$AD$90</f>
        <v>0.36429365346181874</v>
      </c>
      <c r="CM15" s="47">
        <f ca="1">'A Matrix'!$CJ$13*'Projection Engine'!$AD$91</f>
        <v>6.9236409132165493</v>
      </c>
      <c r="CN15" s="47">
        <f ca="1">'A Matrix'!$CK$13*'Projection Engine'!$AD$92</f>
        <v>17.001239421635976</v>
      </c>
      <c r="CO15" s="47">
        <f ca="1">'A Matrix'!$CL$13*'Projection Engine'!$AD$93</f>
        <v>6.2871864049335864</v>
      </c>
      <c r="CP15" s="47">
        <f ca="1">'A Matrix'!$CM$13*'Projection Engine'!$AD$94</f>
        <v>2.5417268988454205</v>
      </c>
      <c r="CQ15" s="47">
        <f ca="1">'A Matrix'!$CN$13*'Projection Engine'!$AD$95</f>
        <v>1.5925564803911103</v>
      </c>
      <c r="CR15" s="47">
        <f ca="1">'A Matrix'!$CO$13*'Projection Engine'!$AD$96</f>
        <v>23.178459411405033</v>
      </c>
      <c r="CS15" s="47">
        <f ca="1">'A Matrix'!$CP$13*'Projection Engine'!$AD$97</f>
        <v>7.8086477242074528</v>
      </c>
      <c r="CT15" s="47">
        <f ca="1">'A Matrix'!$CQ$13*'Projection Engine'!$AD$98</f>
        <v>24.35988906188302</v>
      </c>
      <c r="CU15" s="47">
        <f ca="1">'A Matrix'!$CR$13*'Projection Engine'!$AD$99</f>
        <v>8.721268090245708</v>
      </c>
      <c r="CV15" s="47">
        <f ca="1">'A Matrix'!$CS$13*'Projection Engine'!$AD$100</f>
        <v>24.837553764460569</v>
      </c>
      <c r="CW15" s="47">
        <f ca="1">'A Matrix'!$CT$13*'Projection Engine'!$AD$101</f>
        <v>146.00668230790382</v>
      </c>
      <c r="CX15" s="47">
        <f ca="1">'A Matrix'!$CU$13*'Projection Engine'!$AD$102</f>
        <v>90.303619221865091</v>
      </c>
      <c r="CY15" s="47">
        <f ca="1">'A Matrix'!$CV$13*'Projection Engine'!$AD$103</f>
        <v>71.8397147178501</v>
      </c>
      <c r="CZ15" s="47">
        <f ca="1">'A Matrix'!$CW$13*'Projection Engine'!$AD$104</f>
        <v>7.9671451256743193</v>
      </c>
      <c r="DA15" s="47">
        <f ca="1">'A Matrix'!$CX$13*'Projection Engine'!$AD$105</f>
        <v>35.103671385251801</v>
      </c>
      <c r="DB15" s="47">
        <f ca="1">'A Matrix'!$CY$13*'Projection Engine'!$AD$106</f>
        <v>10.649789467380295</v>
      </c>
      <c r="DC15" s="47">
        <f ca="1">'A Matrix'!$CZ$13*'Projection Engine'!$AD$107</f>
        <v>5.17943934435975</v>
      </c>
      <c r="DD15" s="47">
        <f ca="1">'A Matrix'!$DA$13*'Projection Engine'!$AD$108</f>
        <v>11.810331677424029</v>
      </c>
      <c r="DE15" s="47">
        <f ca="1">'A Matrix'!$DB$13*'Projection Engine'!$AD$109</f>
        <v>5.7758608072170272</v>
      </c>
      <c r="DF15" s="47">
        <f ca="1">'A Matrix'!$DC$13*'Projection Engine'!$AD$110</f>
        <v>2.8919155153186979</v>
      </c>
      <c r="DG15" s="47">
        <f ca="1">'A Matrix'!$DD$13*'Projection Engine'!$AD$111</f>
        <v>17.399605989744227</v>
      </c>
      <c r="DH15" s="47">
        <f ca="1">'A Matrix'!$DE$13*'Projection Engine'!$AD$112</f>
        <v>17.710205017733262</v>
      </c>
      <c r="DI15" s="47">
        <f ca="1">'A Matrix'!$DF$13*'Projection Engine'!$AD$113</f>
        <v>2.6112526498688955</v>
      </c>
      <c r="DJ15" s="47">
        <f ca="1">'A Matrix'!$DG$13*'Projection Engine'!$AD$114</f>
        <v>50.237063130467362</v>
      </c>
      <c r="DK15" s="47">
        <f ca="1">'A Matrix'!$DH$13*'Projection Engine'!$AD$115</f>
        <v>58.355931736588118</v>
      </c>
      <c r="DL15" s="47">
        <f ca="1">'A Matrix'!$DI$13*'Projection Engine'!$AD$116</f>
        <v>2.0570386997051378</v>
      </c>
      <c r="DM15" s="47">
        <f ca="1">'A Matrix'!$DJ$13*'Projection Engine'!$AD$117</f>
        <v>7.0848682338173177</v>
      </c>
      <c r="DN15" s="47">
        <f ca="1">'A Matrix'!$DK$13*'Projection Engine'!$AD$118</f>
        <v>33.754546127322726</v>
      </c>
      <c r="DO15" s="47">
        <f ca="1">'A Matrix'!$DL$13*'Projection Engine'!$AD$119</f>
        <v>1.4796818116556361</v>
      </c>
      <c r="DP15" s="43">
        <f t="shared" ca="1" si="0"/>
        <v>9292.9779604767336</v>
      </c>
      <c r="DQ15" s="43">
        <f ca="1">'Projection Engine'!T16</f>
        <v>59.518999297441198</v>
      </c>
      <c r="DR15" s="43">
        <f ca="1">'Projection Engine'!U16</f>
        <v>15.557684292179129</v>
      </c>
      <c r="DS15" s="43">
        <f>'Projection Engine'!V16</f>
        <v>104.37887337270983</v>
      </c>
      <c r="DT15" s="43">
        <f>'Projection Engine'!W16</f>
        <v>10.956932447029621</v>
      </c>
      <c r="DU15" s="43">
        <f>'Projection Engine'!X16</f>
        <v>32.468590425706061</v>
      </c>
      <c r="DV15" s="43">
        <f>'Projection Engine'!Y16</f>
        <v>488.57339999999999</v>
      </c>
      <c r="DW15" s="43">
        <f>'Projection Engine'!Z16</f>
        <v>10766.4532529111</v>
      </c>
      <c r="DX15" s="43">
        <f t="shared" ca="1" si="1"/>
        <v>11477.907732746165</v>
      </c>
      <c r="DY15" s="43">
        <f t="shared" ca="1" si="2"/>
        <v>20770.885693222899</v>
      </c>
      <c r="DZ15" s="41"/>
      <c r="EA15" s="36">
        <f>'Base Table 5'!DY15</f>
        <v>19317.9997</v>
      </c>
      <c r="EB15" s="185">
        <f t="shared" ca="1" si="3"/>
        <v>1452.8859932228988</v>
      </c>
      <c r="EC15" s="186">
        <f t="shared" ca="1" si="4"/>
        <v>7.5208925136431182E-2</v>
      </c>
    </row>
    <row r="16" spans="1:133" x14ac:dyDescent="0.4">
      <c r="A16" s="34">
        <f>'Base Table 5 - modified'!A16</f>
        <v>13</v>
      </c>
      <c r="B16" s="34" t="str">
        <f>'Base Table 5 - modified'!B16</f>
        <v>1001</v>
      </c>
      <c r="C16" s="34">
        <f>'Base Table 5 - modified'!C16</f>
        <v>4</v>
      </c>
      <c r="D16" s="35" t="str">
        <f>'Base Table 5 - modified'!D16</f>
        <v>Exploration and mining support services</v>
      </c>
      <c r="E16" s="47">
        <f ca="1">'A Matrix'!$B$14*'Projection Engine'!$AD$5</f>
        <v>53.866968141630238</v>
      </c>
      <c r="F16" s="47">
        <f ca="1">'A Matrix'!$C$14*'Projection Engine'!$AD$6</f>
        <v>8.7709284426390717</v>
      </c>
      <c r="G16" s="47">
        <f ca="1">'A Matrix'!$D$14*'Projection Engine'!$AD$7</f>
        <v>21.468869530086959</v>
      </c>
      <c r="H16" s="47">
        <f ca="1">'A Matrix'!$E$14*'Projection Engine'!$AD$8</f>
        <v>1.7809221202742456</v>
      </c>
      <c r="I16" s="47">
        <f ca="1">'A Matrix'!$F$14*'Projection Engine'!$AD$9</f>
        <v>3.0265692836706153</v>
      </c>
      <c r="J16" s="47">
        <f ca="1">'A Matrix'!$G$14*'Projection Engine'!$AD$10</f>
        <v>1.3342598865992719</v>
      </c>
      <c r="K16" s="47">
        <f ca="1">'A Matrix'!$H$14*'Projection Engine'!$AD$11</f>
        <v>6.2763299502898571</v>
      </c>
      <c r="L16" s="47">
        <f ca="1">'A Matrix'!$I$14*'Projection Engine'!$AD$12</f>
        <v>1407.2650123826452</v>
      </c>
      <c r="M16" s="47">
        <f ca="1">'A Matrix'!$J$14*'Projection Engine'!$AD$13</f>
        <v>182.99106837893444</v>
      </c>
      <c r="N16" s="47">
        <f ca="1">'A Matrix'!$K$14*'Projection Engine'!$AD$14</f>
        <v>4181.5536005578742</v>
      </c>
      <c r="O16" s="47">
        <f ca="1">'A Matrix'!$L$14*'Projection Engine'!$AD$15</f>
        <v>5411.9679761906664</v>
      </c>
      <c r="P16" s="47">
        <f ca="1">'A Matrix'!$M$14*'Projection Engine'!$AD$16</f>
        <v>1973.4700825536102</v>
      </c>
      <c r="Q16" s="47">
        <f ca="1">'A Matrix'!$N$14*'Projection Engine'!$AD$17</f>
        <v>86.131420039698483</v>
      </c>
      <c r="R16" s="47">
        <f ca="1">'A Matrix'!$O$14*'Projection Engine'!$AD$18</f>
        <v>8.4319779273782984</v>
      </c>
      <c r="S16" s="47">
        <f ca="1">'A Matrix'!$P$14*'Projection Engine'!$AD$19</f>
        <v>0.36052720246303244</v>
      </c>
      <c r="T16" s="47">
        <f ca="1">'A Matrix'!$Q$14*'Projection Engine'!$AD$20</f>
        <v>10.888140870772242</v>
      </c>
      <c r="U16" s="47">
        <f ca="1">'A Matrix'!$R$14*'Projection Engine'!$AD$21</f>
        <v>3.4672454247459981</v>
      </c>
      <c r="V16" s="47">
        <f ca="1">'A Matrix'!$S$14*'Projection Engine'!$AD$22</f>
        <v>1.6082109183502669</v>
      </c>
      <c r="W16" s="47">
        <f ca="1">'A Matrix'!$T$14*'Projection Engine'!$AD$23</f>
        <v>9.8892161275657546</v>
      </c>
      <c r="X16" s="47">
        <f ca="1">'A Matrix'!$U$14*'Projection Engine'!$AD$24</f>
        <v>4.8555777551576416</v>
      </c>
      <c r="Y16" s="47">
        <f ca="1">'A Matrix'!$V$14*'Projection Engine'!$AD$25</f>
        <v>8.6033769683886927</v>
      </c>
      <c r="Z16" s="47">
        <f ca="1">'A Matrix'!$W$14*'Projection Engine'!$AD$26</f>
        <v>14.526968207736754</v>
      </c>
      <c r="AA16" s="47">
        <f ca="1">'A Matrix'!$X$14*'Projection Engine'!$AD$27</f>
        <v>22.520580607669746</v>
      </c>
      <c r="AB16" s="47">
        <f ca="1">'A Matrix'!$Y$14*'Projection Engine'!$AD$28</f>
        <v>16.156184219829775</v>
      </c>
      <c r="AC16" s="47">
        <f ca="1">'A Matrix'!$Z$14*'Projection Engine'!$AD$29</f>
        <v>9.134930204547171</v>
      </c>
      <c r="AD16" s="47">
        <f ca="1">'A Matrix'!$AA$14*'Projection Engine'!$AD$30</f>
        <v>0.47209512638832785</v>
      </c>
      <c r="AE16" s="47">
        <f ca="1">'A Matrix'!$AB$14*'Projection Engine'!$AD$31</f>
        <v>0.18861644603337005</v>
      </c>
      <c r="AF16" s="47">
        <f ca="1">'A Matrix'!$AC$14*'Projection Engine'!$AD$32</f>
        <v>2.2847237856091276</v>
      </c>
      <c r="AG16" s="47">
        <f ca="1">'A Matrix'!$AD$14*'Projection Engine'!$AD$33</f>
        <v>4.9857520766710482E-2</v>
      </c>
      <c r="AH16" s="47">
        <f ca="1">'A Matrix'!$AE$14*'Projection Engine'!$AD$34</f>
        <v>0.24277287022643174</v>
      </c>
      <c r="AI16" s="47">
        <f ca="1">'A Matrix'!$AF$14*'Projection Engine'!$AD$35</f>
        <v>0.43984722276447119</v>
      </c>
      <c r="AJ16" s="47">
        <f ca="1">'A Matrix'!$AG$14*'Projection Engine'!$AD$36</f>
        <v>2.1011129379368305</v>
      </c>
      <c r="AK16" s="47">
        <f ca="1">'A Matrix'!$AH$14*'Projection Engine'!$AD$37</f>
        <v>7.8639798340924374</v>
      </c>
      <c r="AL16" s="47">
        <f ca="1">'A Matrix'!$AI$14*'Projection Engine'!$AD$38</f>
        <v>3.1951001139858817</v>
      </c>
      <c r="AM16" s="47">
        <f ca="1">'A Matrix'!$AJ$14*'Projection Engine'!$AD$39</f>
        <v>34.360768486805199</v>
      </c>
      <c r="AN16" s="47">
        <f ca="1">'A Matrix'!$AK$14*'Projection Engine'!$AD$40</f>
        <v>7.2121491513282887</v>
      </c>
      <c r="AO16" s="47">
        <f ca="1">'A Matrix'!$AL$14*'Projection Engine'!$AD$41</f>
        <v>3.8603054792913052</v>
      </c>
      <c r="AP16" s="47">
        <f ca="1">'A Matrix'!$AM$14*'Projection Engine'!$AD$42</f>
        <v>25.58223262641971</v>
      </c>
      <c r="AQ16" s="47">
        <f ca="1">'A Matrix'!$AN$14*'Projection Engine'!$AD$43</f>
        <v>3.2415545280698641</v>
      </c>
      <c r="AR16" s="47">
        <f ca="1">'A Matrix'!$AO$14*'Projection Engine'!$AD$44</f>
        <v>25.207697631557306</v>
      </c>
      <c r="AS16" s="47">
        <f ca="1">'A Matrix'!$AP$14*'Projection Engine'!$AD$45</f>
        <v>18.019182086864586</v>
      </c>
      <c r="AT16" s="47">
        <f ca="1">'A Matrix'!$AQ$14*'Projection Engine'!$AD$46</f>
        <v>19.87318924608833</v>
      </c>
      <c r="AU16" s="47">
        <f ca="1">'A Matrix'!$AR$14*'Projection Engine'!$AD$47</f>
        <v>0.85659665882743963</v>
      </c>
      <c r="AV16" s="47">
        <f ca="1">'A Matrix'!$AS$14*'Projection Engine'!$AD$48</f>
        <v>2.8014671045752921</v>
      </c>
      <c r="AW16" s="47">
        <f ca="1">'A Matrix'!$AT$14*'Projection Engine'!$AD$49</f>
        <v>0.69742756179070864</v>
      </c>
      <c r="AX16" s="47">
        <f ca="1">'A Matrix'!$AU$14*'Projection Engine'!$AD$50</f>
        <v>25.45424806113547</v>
      </c>
      <c r="AY16" s="47">
        <f ca="1">'A Matrix'!$AV$14*'Projection Engine'!$AD$51</f>
        <v>2.4779775505362278</v>
      </c>
      <c r="AZ16" s="47">
        <f ca="1">'A Matrix'!$AW$14*'Projection Engine'!$AD$52</f>
        <v>1.3559977800673475</v>
      </c>
      <c r="BA16" s="47">
        <f ca="1">'A Matrix'!$AX$14*'Projection Engine'!$AD$53</f>
        <v>8.7058309105145444</v>
      </c>
      <c r="BB16" s="47">
        <f ca="1">'A Matrix'!$AY$14*'Projection Engine'!$AD$54</f>
        <v>5.4059800160327605</v>
      </c>
      <c r="BC16" s="47">
        <f ca="1">'A Matrix'!$AZ$14*'Projection Engine'!$AD$55</f>
        <v>1.3235430616081589</v>
      </c>
      <c r="BD16" s="47">
        <f ca="1">'A Matrix'!$BA$14*'Projection Engine'!$AD$56</f>
        <v>76.645964599919267</v>
      </c>
      <c r="BE16" s="47">
        <f ca="1">'A Matrix'!$BB$14*'Projection Engine'!$AD$57</f>
        <v>25.428299803123281</v>
      </c>
      <c r="BF16" s="47">
        <f ca="1">'A Matrix'!$BC$14*'Projection Engine'!$AD$58</f>
        <v>17.78778214616981</v>
      </c>
      <c r="BG16" s="47">
        <f ca="1">'A Matrix'!$BD$14*'Projection Engine'!$AD$59</f>
        <v>11.468356452893314</v>
      </c>
      <c r="BH16" s="47">
        <f ca="1">'A Matrix'!$BE$14*'Projection Engine'!$AD$60</f>
        <v>6.7366223189415626</v>
      </c>
      <c r="BI16" s="47">
        <f ca="1">'A Matrix'!$BF$14*'Projection Engine'!$AD$61</f>
        <v>1.8861019139121182</v>
      </c>
      <c r="BJ16" s="47">
        <f ca="1">'A Matrix'!$BG$14*'Projection Engine'!$AD$62</f>
        <v>2.6142592429430986</v>
      </c>
      <c r="BK16" s="47">
        <f ca="1">'A Matrix'!$BH$14*'Projection Engine'!$AD$63</f>
        <v>4.482871489956052</v>
      </c>
      <c r="BL16" s="47">
        <f ca="1">'A Matrix'!$BI$14*'Projection Engine'!$AD$64</f>
        <v>3.4594040063532852</v>
      </c>
      <c r="BM16" s="47">
        <f ca="1">'A Matrix'!$BJ$14*'Projection Engine'!$AD$65</f>
        <v>0.97607744058395274</v>
      </c>
      <c r="BN16" s="47">
        <f ca="1">'A Matrix'!$BK$14*'Projection Engine'!$AD$66</f>
        <v>11.862769047098157</v>
      </c>
      <c r="BO16" s="47">
        <f ca="1">'A Matrix'!$BL$14*'Projection Engine'!$AD$67</f>
        <v>5.5195825411827739</v>
      </c>
      <c r="BP16" s="47">
        <f ca="1">'A Matrix'!$BM$14*'Projection Engine'!$AD$68</f>
        <v>1.6403022579344753</v>
      </c>
      <c r="BQ16" s="47">
        <f ca="1">'A Matrix'!$BN$14*'Projection Engine'!$AD$69</f>
        <v>9.294508574729857</v>
      </c>
      <c r="BR16" s="47">
        <f ca="1">'A Matrix'!$BO$14*'Projection Engine'!$AD$70</f>
        <v>17.122012460846058</v>
      </c>
      <c r="BS16" s="47">
        <f ca="1">'A Matrix'!$BP$14*'Projection Engine'!$AD$71</f>
        <v>1.1161848603395947</v>
      </c>
      <c r="BT16" s="47">
        <f ca="1">'A Matrix'!$BQ$14*'Projection Engine'!$AD$72</f>
        <v>9.0553629883032638</v>
      </c>
      <c r="BU16" s="47">
        <f ca="1">'A Matrix'!$BR$14*'Projection Engine'!$AD$73</f>
        <v>31.367001099978534</v>
      </c>
      <c r="BV16" s="47">
        <f ca="1">'A Matrix'!$BS$14*'Projection Engine'!$AD$74</f>
        <v>128.83849538951205</v>
      </c>
      <c r="BW16" s="47">
        <f ca="1">'A Matrix'!$BT$14*'Projection Engine'!$AD$75</f>
        <v>51.414962036690696</v>
      </c>
      <c r="BX16" s="47">
        <f ca="1">'A Matrix'!$BU$14*'Projection Engine'!$AD$76</f>
        <v>115.6985133749029</v>
      </c>
      <c r="BY16" s="47">
        <f ca="1">'A Matrix'!$BV$14*'Projection Engine'!$AD$77</f>
        <v>129.31492210216237</v>
      </c>
      <c r="BZ16" s="47">
        <f ca="1">'A Matrix'!$BW$14*'Projection Engine'!$AD$78</f>
        <v>271.30979611156357</v>
      </c>
      <c r="CA16" s="47">
        <f ca="1">'A Matrix'!$BX$14*'Projection Engine'!$AD$79</f>
        <v>96.781028378142864</v>
      </c>
      <c r="CB16" s="47">
        <f ca="1">'A Matrix'!$BY$14*'Projection Engine'!$AD$80</f>
        <v>21.429151615182576</v>
      </c>
      <c r="CC16" s="47">
        <f ca="1">'A Matrix'!$BZ$14*'Projection Engine'!$AD$81</f>
        <v>40.985336874646855</v>
      </c>
      <c r="CD16" s="47">
        <f ca="1">'A Matrix'!$CA$14*'Projection Engine'!$AD$82</f>
        <v>102.85779970503386</v>
      </c>
      <c r="CE16" s="47">
        <f ca="1">'A Matrix'!$CB$14*'Projection Engine'!$AD$83</f>
        <v>15.869355767476209</v>
      </c>
      <c r="CF16" s="47">
        <f ca="1">'A Matrix'!$CC$14*'Projection Engine'!$AD$84</f>
        <v>6.5221233350286623</v>
      </c>
      <c r="CG16" s="47">
        <f ca="1">'A Matrix'!$CD$14*'Projection Engine'!$AD$85</f>
        <v>7.4578973911043063</v>
      </c>
      <c r="CH16" s="47">
        <f ca="1">'A Matrix'!$CE$14*'Projection Engine'!$AD$86</f>
        <v>34.302934164880433</v>
      </c>
      <c r="CI16" s="47">
        <f ca="1">'A Matrix'!$CF$14*'Projection Engine'!$AD$87</f>
        <v>104.73611216116173</v>
      </c>
      <c r="CJ16" s="47">
        <f ca="1">'A Matrix'!$CG$14*'Projection Engine'!$AD$88</f>
        <v>12.215753299712665</v>
      </c>
      <c r="CK16" s="47">
        <f ca="1">'A Matrix'!$CH$14*'Projection Engine'!$AD$89</f>
        <v>2.0362849889357322</v>
      </c>
      <c r="CL16" s="47">
        <f ca="1">'A Matrix'!$CI$14*'Projection Engine'!$AD$90</f>
        <v>1.708416251603784</v>
      </c>
      <c r="CM16" s="47">
        <f ca="1">'A Matrix'!$CJ$14*'Projection Engine'!$AD$91</f>
        <v>2.7874415886723507</v>
      </c>
      <c r="CN16" s="47">
        <f ca="1">'A Matrix'!$CK$14*'Projection Engine'!$AD$92</f>
        <v>99.879951820689215</v>
      </c>
      <c r="CO16" s="47">
        <f ca="1">'A Matrix'!$CL$14*'Projection Engine'!$AD$93</f>
        <v>0.13360176114919917</v>
      </c>
      <c r="CP16" s="47">
        <f ca="1">'A Matrix'!$CM$14*'Projection Engine'!$AD$94</f>
        <v>27.170851089158649</v>
      </c>
      <c r="CQ16" s="47">
        <f ca="1">'A Matrix'!$CN$14*'Projection Engine'!$AD$95</f>
        <v>18.880780909121171</v>
      </c>
      <c r="CR16" s="47">
        <f ca="1">'A Matrix'!$CO$14*'Projection Engine'!$AD$96</f>
        <v>7.6508864314787042</v>
      </c>
      <c r="CS16" s="47">
        <f ca="1">'A Matrix'!$CP$14*'Projection Engine'!$AD$97</f>
        <v>13.28217077209562</v>
      </c>
      <c r="CT16" s="47">
        <f ca="1">'A Matrix'!$CQ$14*'Projection Engine'!$AD$98</f>
        <v>195.24316988880713</v>
      </c>
      <c r="CU16" s="47">
        <f ca="1">'A Matrix'!$CR$14*'Projection Engine'!$AD$99</f>
        <v>71.366455958464144</v>
      </c>
      <c r="CV16" s="47">
        <f ca="1">'A Matrix'!$CS$14*'Projection Engine'!$AD$100</f>
        <v>54.129434184038288</v>
      </c>
      <c r="CW16" s="47">
        <f ca="1">'A Matrix'!$CT$14*'Projection Engine'!$AD$101</f>
        <v>99.37004917053622</v>
      </c>
      <c r="CX16" s="47">
        <f ca="1">'A Matrix'!$CU$14*'Projection Engine'!$AD$102</f>
        <v>71.726654476711133</v>
      </c>
      <c r="CY16" s="47">
        <f ca="1">'A Matrix'!$CV$14*'Projection Engine'!$AD$103</f>
        <v>52.266387164431201</v>
      </c>
      <c r="CZ16" s="47">
        <f ca="1">'A Matrix'!$CW$14*'Projection Engine'!$AD$104</f>
        <v>12.294353096992094</v>
      </c>
      <c r="DA16" s="47">
        <f ca="1">'A Matrix'!$CX$14*'Projection Engine'!$AD$105</f>
        <v>130.39585408872955</v>
      </c>
      <c r="DB16" s="47">
        <f ca="1">'A Matrix'!$CY$14*'Projection Engine'!$AD$106</f>
        <v>104.45172533814733</v>
      </c>
      <c r="DC16" s="47">
        <f ca="1">'A Matrix'!$CZ$14*'Projection Engine'!$AD$107</f>
        <v>18.680294444184689</v>
      </c>
      <c r="DD16" s="47">
        <f ca="1">'A Matrix'!$DA$14*'Projection Engine'!$AD$108</f>
        <v>35.473987155318767</v>
      </c>
      <c r="DE16" s="47">
        <f ca="1">'A Matrix'!$DB$14*'Projection Engine'!$AD$109</f>
        <v>20.478592172706104</v>
      </c>
      <c r="DF16" s="47">
        <f ca="1">'A Matrix'!$DC$14*'Projection Engine'!$AD$110</f>
        <v>10.413996858088678</v>
      </c>
      <c r="DG16" s="47">
        <f ca="1">'A Matrix'!$DD$14*'Projection Engine'!$AD$111</f>
        <v>37.356476372415138</v>
      </c>
      <c r="DH16" s="47">
        <f ca="1">'A Matrix'!$DE$14*'Projection Engine'!$AD$112</f>
        <v>23.651312592170559</v>
      </c>
      <c r="DI16" s="47">
        <f ca="1">'A Matrix'!$DF$14*'Projection Engine'!$AD$113</f>
        <v>7.8384990318676913</v>
      </c>
      <c r="DJ16" s="47">
        <f ca="1">'A Matrix'!$DG$14*'Projection Engine'!$AD$114</f>
        <v>9.43850364177759</v>
      </c>
      <c r="DK16" s="47">
        <f ca="1">'A Matrix'!$DH$14*'Projection Engine'!$AD$115</f>
        <v>7.0579506890066819</v>
      </c>
      <c r="DL16" s="47">
        <f ca="1">'A Matrix'!$DI$14*'Projection Engine'!$AD$116</f>
        <v>17.601388439669201</v>
      </c>
      <c r="DM16" s="47">
        <f ca="1">'A Matrix'!$DJ$14*'Projection Engine'!$AD$117</f>
        <v>19.237995724376251</v>
      </c>
      <c r="DN16" s="47">
        <f ca="1">'A Matrix'!$DK$14*'Projection Engine'!$AD$118</f>
        <v>17.805131687010704</v>
      </c>
      <c r="DO16" s="47">
        <f ca="1">'A Matrix'!$DL$14*'Projection Engine'!$AD$119</f>
        <v>0.87627393308531343</v>
      </c>
      <c r="DP16" s="43">
        <f t="shared" ca="1" si="0"/>
        <v>16222.503714366385</v>
      </c>
      <c r="DQ16" s="43">
        <f ca="1">'Projection Engine'!T17</f>
        <v>64.988805107299243</v>
      </c>
      <c r="DR16" s="43">
        <f ca="1">'Projection Engine'!U17</f>
        <v>128.22049601327677</v>
      </c>
      <c r="DS16" s="43">
        <f>'Projection Engine'!V17</f>
        <v>2167.1539006035896</v>
      </c>
      <c r="DT16" s="43">
        <f>'Projection Engine'!W17</f>
        <v>2.5524981899638508</v>
      </c>
      <c r="DU16" s="43">
        <f>'Projection Engine'!X17</f>
        <v>28.470527539115889</v>
      </c>
      <c r="DV16" s="43">
        <f>'Projection Engine'!Y17</f>
        <v>3.78E-2</v>
      </c>
      <c r="DW16" s="43">
        <f>'Projection Engine'!Z17</f>
        <v>106.0027689680288</v>
      </c>
      <c r="DX16" s="43">
        <f t="shared" ca="1" si="1"/>
        <v>2497.426796421274</v>
      </c>
      <c r="DY16" s="43">
        <f t="shared" ca="1" si="2"/>
        <v>18719.930510787657</v>
      </c>
      <c r="DZ16" s="41"/>
      <c r="EA16" s="36">
        <f>'Base Table 5'!DY16</f>
        <v>28735.999999999985</v>
      </c>
      <c r="EB16" s="185">
        <f t="shared" ca="1" si="3"/>
        <v>-10016.069489212328</v>
      </c>
      <c r="EC16" s="186">
        <f t="shared" ca="1" si="4"/>
        <v>-0.34855475672370317</v>
      </c>
    </row>
    <row r="17" spans="1:133" x14ac:dyDescent="0.4">
      <c r="A17" s="37">
        <f>'Base Table 5 - modified'!A17</f>
        <v>14</v>
      </c>
      <c r="B17" s="37" t="str">
        <f>'Base Table 5 - modified'!B17</f>
        <v>1101</v>
      </c>
      <c r="C17" s="37">
        <f>'Base Table 5 - modified'!C17</f>
        <v>5</v>
      </c>
      <c r="D17" s="38" t="str">
        <f>'Base Table 5 - modified'!D17</f>
        <v>Meat and meat product manufacturing</v>
      </c>
      <c r="E17" s="47">
        <f ca="1">'A Matrix'!$B$15*'Projection Engine'!$AD$5</f>
        <v>121.05454152601997</v>
      </c>
      <c r="F17" s="47">
        <f ca="1">'A Matrix'!$C$15*'Projection Engine'!$AD$6</f>
        <v>75.363603011161274</v>
      </c>
      <c r="G17" s="47">
        <f ca="1">'A Matrix'!$D$15*'Projection Engine'!$AD$7</f>
        <v>3.3592511530301339</v>
      </c>
      <c r="H17" s="47">
        <f ca="1">'A Matrix'!$E$15*'Projection Engine'!$AD$8</f>
        <v>8.0079995011968084</v>
      </c>
      <c r="I17" s="47">
        <f ca="1">'A Matrix'!$F$15*'Projection Engine'!$AD$9</f>
        <v>0.12846531230995784</v>
      </c>
      <c r="J17" s="47">
        <f ca="1">'A Matrix'!$G$15*'Projection Engine'!$AD$10</f>
        <v>1.5990221692742586</v>
      </c>
      <c r="K17" s="47">
        <f ca="1">'A Matrix'!$H$15*'Projection Engine'!$AD$11</f>
        <v>6.1803395006625044</v>
      </c>
      <c r="L17" s="47">
        <f ca="1">'A Matrix'!$I$15*'Projection Engine'!$AD$12</f>
        <v>1.1915109498214629</v>
      </c>
      <c r="M17" s="47">
        <f ca="1">'A Matrix'!$J$15*'Projection Engine'!$AD$13</f>
        <v>3.0217592560612023</v>
      </c>
      <c r="N17" s="47">
        <f ca="1">'A Matrix'!$K$15*'Projection Engine'!$AD$14</f>
        <v>2.8343891346770582</v>
      </c>
      <c r="O17" s="47">
        <f ca="1">'A Matrix'!$L$15*'Projection Engine'!$AD$15</f>
        <v>10.886624260583256</v>
      </c>
      <c r="P17" s="47">
        <f ca="1">'A Matrix'!$M$15*'Projection Engine'!$AD$16</f>
        <v>1.2756278753852384</v>
      </c>
      <c r="Q17" s="47">
        <f ca="1">'A Matrix'!$N$15*'Projection Engine'!$AD$17</f>
        <v>1.4180660203683191</v>
      </c>
      <c r="R17" s="47">
        <f ca="1">'A Matrix'!$O$15*'Projection Engine'!$AD$18</f>
        <v>1786.8312030242116</v>
      </c>
      <c r="S17" s="47">
        <f ca="1">'A Matrix'!$P$15*'Projection Engine'!$AD$19</f>
        <v>2.9377602891391184</v>
      </c>
      <c r="T17" s="47">
        <f ca="1">'A Matrix'!$Q$15*'Projection Engine'!$AD$20</f>
        <v>7.7360539738354541</v>
      </c>
      <c r="U17" s="47">
        <f ca="1">'A Matrix'!$R$15*'Projection Engine'!$AD$21</f>
        <v>109.76327062471618</v>
      </c>
      <c r="V17" s="47">
        <f ca="1">'A Matrix'!$S$15*'Projection Engine'!$AD$22</f>
        <v>65.826042882997641</v>
      </c>
      <c r="W17" s="47">
        <f ca="1">'A Matrix'!$T$15*'Projection Engine'!$AD$23</f>
        <v>48.233047351418314</v>
      </c>
      <c r="X17" s="47">
        <f ca="1">'A Matrix'!$U$15*'Projection Engine'!$AD$24</f>
        <v>650.73700549656962</v>
      </c>
      <c r="Y17" s="47">
        <f ca="1">'A Matrix'!$V$15*'Projection Engine'!$AD$25</f>
        <v>55.880767361281137</v>
      </c>
      <c r="Z17" s="47">
        <f ca="1">'A Matrix'!$W$15*'Projection Engine'!$AD$26</f>
        <v>962.54226002768735</v>
      </c>
      <c r="AA17" s="47">
        <f ca="1">'A Matrix'!$X$15*'Projection Engine'!$AD$27</f>
        <v>9.6683543775204068</v>
      </c>
      <c r="AB17" s="47">
        <f ca="1">'A Matrix'!$Y$15*'Projection Engine'!$AD$28</f>
        <v>2.0609185424927632</v>
      </c>
      <c r="AC17" s="47">
        <f ca="1">'A Matrix'!$Z$15*'Projection Engine'!$AD$29</f>
        <v>2.4686219698651954</v>
      </c>
      <c r="AD17" s="47">
        <f ca="1">'A Matrix'!$AA$15*'Projection Engine'!$AD$30</f>
        <v>3.1245178995711463E-2</v>
      </c>
      <c r="AE17" s="47">
        <f ca="1">'A Matrix'!$AB$15*'Projection Engine'!$AD$31</f>
        <v>361.50535208398094</v>
      </c>
      <c r="AF17" s="47">
        <f ca="1">'A Matrix'!$AC$15*'Projection Engine'!$AD$32</f>
        <v>1.5673676417562961</v>
      </c>
      <c r="AG17" s="47">
        <f ca="1">'A Matrix'!$AD$15*'Projection Engine'!$AD$33</f>
        <v>1.0881601754639193E-3</v>
      </c>
      <c r="AH17" s="47">
        <f ca="1">'A Matrix'!$AE$15*'Projection Engine'!$AD$34</f>
        <v>5.9588812061239012E-2</v>
      </c>
      <c r="AI17" s="47">
        <f ca="1">'A Matrix'!$AF$15*'Projection Engine'!$AD$35</f>
        <v>0.19575980486283384</v>
      </c>
      <c r="AJ17" s="47">
        <f ca="1">'A Matrix'!$AG$15*'Projection Engine'!$AD$36</f>
        <v>2.517185122361842</v>
      </c>
      <c r="AK17" s="47">
        <f ca="1">'A Matrix'!$AH$15*'Projection Engine'!$AD$37</f>
        <v>2.8541021934159132</v>
      </c>
      <c r="AL17" s="47">
        <f ca="1">'A Matrix'!$AI$15*'Projection Engine'!$AD$38</f>
        <v>0.42949182988459916</v>
      </c>
      <c r="AM17" s="47">
        <f ca="1">'A Matrix'!$AJ$15*'Projection Engine'!$AD$39</f>
        <v>0.73933358095680279</v>
      </c>
      <c r="AN17" s="47">
        <f ca="1">'A Matrix'!$AK$15*'Projection Engine'!$AD$40</f>
        <v>1.2167827690576503</v>
      </c>
      <c r="AO17" s="47">
        <f ca="1">'A Matrix'!$AL$15*'Projection Engine'!$AD$41</f>
        <v>0.54438359483306353</v>
      </c>
      <c r="AP17" s="47">
        <f ca="1">'A Matrix'!$AM$15*'Projection Engine'!$AD$42</f>
        <v>2.7639113378139002</v>
      </c>
      <c r="AQ17" s="47">
        <f ca="1">'A Matrix'!$AN$15*'Projection Engine'!$AD$43</f>
        <v>1.1379925470883565</v>
      </c>
      <c r="AR17" s="47">
        <f ca="1">'A Matrix'!$AO$15*'Projection Engine'!$AD$44</f>
        <v>117.06941298560055</v>
      </c>
      <c r="AS17" s="47">
        <f ca="1">'A Matrix'!$AP$15*'Projection Engine'!$AD$45</f>
        <v>21.47493043331502</v>
      </c>
      <c r="AT17" s="47">
        <f ca="1">'A Matrix'!$AQ$15*'Projection Engine'!$AD$46</f>
        <v>1.3302180938521837</v>
      </c>
      <c r="AU17" s="47">
        <f ca="1">'A Matrix'!$AR$15*'Projection Engine'!$AD$47</f>
        <v>0.14793891318873714</v>
      </c>
      <c r="AV17" s="47">
        <f ca="1">'A Matrix'!$AS$15*'Projection Engine'!$AD$48</f>
        <v>0.88797741868066438</v>
      </c>
      <c r="AW17" s="47">
        <f ca="1">'A Matrix'!$AT$15*'Projection Engine'!$AD$49</f>
        <v>0.26763055730679369</v>
      </c>
      <c r="AX17" s="47">
        <f ca="1">'A Matrix'!$AU$15*'Projection Engine'!$AD$50</f>
        <v>2.0059957199111995</v>
      </c>
      <c r="AY17" s="47">
        <f ca="1">'A Matrix'!$AV$15*'Projection Engine'!$AD$51</f>
        <v>0.52364852322961042</v>
      </c>
      <c r="AZ17" s="47">
        <f ca="1">'A Matrix'!$AW$15*'Projection Engine'!$AD$52</f>
        <v>0.53329297110182028</v>
      </c>
      <c r="BA17" s="47">
        <f ca="1">'A Matrix'!$AX$15*'Projection Engine'!$AD$53</f>
        <v>1.9719125904110304</v>
      </c>
      <c r="BB17" s="47">
        <f ca="1">'A Matrix'!$AY$15*'Projection Engine'!$AD$54</f>
        <v>4.6920905586333248</v>
      </c>
      <c r="BC17" s="47">
        <f ca="1">'A Matrix'!$AZ$15*'Projection Engine'!$AD$55</f>
        <v>0.11878576743047614</v>
      </c>
      <c r="BD17" s="47">
        <f ca="1">'A Matrix'!$BA$15*'Projection Engine'!$AD$56</f>
        <v>2.2214888543871556</v>
      </c>
      <c r="BE17" s="47">
        <f ca="1">'A Matrix'!$BB$15*'Projection Engine'!$AD$57</f>
        <v>0.32244491144508114</v>
      </c>
      <c r="BF17" s="47">
        <f ca="1">'A Matrix'!$BC$15*'Projection Engine'!$AD$58</f>
        <v>0.90521004704608621</v>
      </c>
      <c r="BG17" s="47">
        <f ca="1">'A Matrix'!$BD$15*'Projection Engine'!$AD$59</f>
        <v>0.80803758242424484</v>
      </c>
      <c r="BH17" s="47">
        <f ca="1">'A Matrix'!$BE$15*'Projection Engine'!$AD$60</f>
        <v>0.77432068623160244</v>
      </c>
      <c r="BI17" s="47">
        <f ca="1">'A Matrix'!$BF$15*'Projection Engine'!$AD$61</f>
        <v>0.46868557454226173</v>
      </c>
      <c r="BJ17" s="47">
        <f ca="1">'A Matrix'!$BG$15*'Projection Engine'!$AD$62</f>
        <v>0.72320835162568997</v>
      </c>
      <c r="BK17" s="47">
        <f ca="1">'A Matrix'!$BH$15*'Projection Engine'!$AD$63</f>
        <v>1.8399939683044502</v>
      </c>
      <c r="BL17" s="47">
        <f ca="1">'A Matrix'!$BI$15*'Projection Engine'!$AD$64</f>
        <v>1.193669522035034</v>
      </c>
      <c r="BM17" s="47">
        <f ca="1">'A Matrix'!$BJ$15*'Projection Engine'!$AD$65</f>
        <v>0.27792221633931591</v>
      </c>
      <c r="BN17" s="47">
        <f ca="1">'A Matrix'!$BK$15*'Projection Engine'!$AD$66</f>
        <v>2.4053415476641882</v>
      </c>
      <c r="BO17" s="47">
        <f ca="1">'A Matrix'!$BL$15*'Projection Engine'!$AD$67</f>
        <v>7.9533659752477508</v>
      </c>
      <c r="BP17" s="47">
        <f ca="1">'A Matrix'!$BM$15*'Projection Engine'!$AD$68</f>
        <v>10.407349826558344</v>
      </c>
      <c r="BQ17" s="47">
        <f ca="1">'A Matrix'!$BN$15*'Projection Engine'!$AD$69</f>
        <v>3.1758423565732388</v>
      </c>
      <c r="BR17" s="47">
        <f ca="1">'A Matrix'!$BO$15*'Projection Engine'!$AD$70</f>
        <v>4.0116010570756782</v>
      </c>
      <c r="BS17" s="47">
        <f ca="1">'A Matrix'!$BP$15*'Projection Engine'!$AD$71</f>
        <v>0.22127737283851515</v>
      </c>
      <c r="BT17" s="47">
        <f ca="1">'A Matrix'!$BQ$15*'Projection Engine'!$AD$72</f>
        <v>2.3654027161121962</v>
      </c>
      <c r="BU17" s="47">
        <f ca="1">'A Matrix'!$BR$15*'Projection Engine'!$AD$73</f>
        <v>29.434857062856384</v>
      </c>
      <c r="BV17" s="47">
        <f ca="1">'A Matrix'!$BS$15*'Projection Engine'!$AD$74</f>
        <v>21.957916072015465</v>
      </c>
      <c r="BW17" s="47">
        <f ca="1">'A Matrix'!$BT$15*'Projection Engine'!$AD$75</f>
        <v>18.271864119371472</v>
      </c>
      <c r="BX17" s="47">
        <f ca="1">'A Matrix'!$BU$15*'Projection Engine'!$AD$76</f>
        <v>25.431802011485289</v>
      </c>
      <c r="BY17" s="47">
        <f ca="1">'A Matrix'!$BV$15*'Projection Engine'!$AD$77</f>
        <v>161.4157935840544</v>
      </c>
      <c r="BZ17" s="47">
        <f ca="1">'A Matrix'!$BW$15*'Projection Engine'!$AD$78</f>
        <v>953.16376662060418</v>
      </c>
      <c r="CA17" s="47">
        <f ca="1">'A Matrix'!$BX$15*'Projection Engine'!$AD$79</f>
        <v>725.14781085701895</v>
      </c>
      <c r="CB17" s="47">
        <f ca="1">'A Matrix'!$BY$15*'Projection Engine'!$AD$80</f>
        <v>695.63158471351994</v>
      </c>
      <c r="CC17" s="47">
        <f ca="1">'A Matrix'!$BZ$15*'Projection Engine'!$AD$81</f>
        <v>14544.430393242244</v>
      </c>
      <c r="CD17" s="47">
        <f ca="1">'A Matrix'!$CA$15*'Projection Engine'!$AD$82</f>
        <v>4.3875601432178044</v>
      </c>
      <c r="CE17" s="47">
        <f ca="1">'A Matrix'!$CB$15*'Projection Engine'!$AD$83</f>
        <v>2.2304218158634814</v>
      </c>
      <c r="CF17" s="47">
        <f ca="1">'A Matrix'!$CC$15*'Projection Engine'!$AD$84</f>
        <v>0.49673130367614077</v>
      </c>
      <c r="CG17" s="47">
        <f ca="1">'A Matrix'!$CD$15*'Projection Engine'!$AD$85</f>
        <v>2.1822757790128557</v>
      </c>
      <c r="CH17" s="47">
        <f ca="1">'A Matrix'!$CE$15*'Projection Engine'!$AD$86</f>
        <v>3.2216052308509595</v>
      </c>
      <c r="CI17" s="47">
        <f ca="1">'A Matrix'!$CF$15*'Projection Engine'!$AD$87</f>
        <v>5.5576491017004175</v>
      </c>
      <c r="CJ17" s="47">
        <f ca="1">'A Matrix'!$CG$15*'Projection Engine'!$AD$88</f>
        <v>1.5462534696355019</v>
      </c>
      <c r="CK17" s="47">
        <f ca="1">'A Matrix'!$CH$15*'Projection Engine'!$AD$89</f>
        <v>0.73560568626121681</v>
      </c>
      <c r="CL17" s="47">
        <f ca="1">'A Matrix'!$CI$15*'Projection Engine'!$AD$90</f>
        <v>0.35676581412829045</v>
      </c>
      <c r="CM17" s="47">
        <f ca="1">'A Matrix'!$CJ$15*'Projection Engine'!$AD$91</f>
        <v>1.307078119828907</v>
      </c>
      <c r="CN17" s="47">
        <f ca="1">'A Matrix'!$CK$15*'Projection Engine'!$AD$92</f>
        <v>3.4594028267751806</v>
      </c>
      <c r="CO17" s="47">
        <f ca="1">'A Matrix'!$CL$15*'Projection Engine'!$AD$93</f>
        <v>3.4654381731532888E-2</v>
      </c>
      <c r="CP17" s="47">
        <f ca="1">'A Matrix'!$CM$15*'Projection Engine'!$AD$94</f>
        <v>1.1290508193029711</v>
      </c>
      <c r="CQ17" s="47">
        <f ca="1">'A Matrix'!$CN$15*'Projection Engine'!$AD$95</f>
        <v>1.9682648910767671</v>
      </c>
      <c r="CR17" s="47">
        <f ca="1">'A Matrix'!$CO$15*'Projection Engine'!$AD$96</f>
        <v>1.6355580460760444</v>
      </c>
      <c r="CS17" s="47">
        <f ca="1">'A Matrix'!$CP$15*'Projection Engine'!$AD$97</f>
        <v>7.7017743999467774</v>
      </c>
      <c r="CT17" s="47">
        <f ca="1">'A Matrix'!$CQ$15*'Projection Engine'!$AD$98</f>
        <v>0.53652977515502021</v>
      </c>
      <c r="CU17" s="47">
        <f ca="1">'A Matrix'!$CR$15*'Projection Engine'!$AD$99</f>
        <v>0.18331053107588655</v>
      </c>
      <c r="CV17" s="47">
        <f ca="1">'A Matrix'!$CS$15*'Projection Engine'!$AD$100</f>
        <v>5.6523746253120484</v>
      </c>
      <c r="CW17" s="47">
        <f ca="1">'A Matrix'!$CT$15*'Projection Engine'!$AD$101</f>
        <v>125.23215473360082</v>
      </c>
      <c r="CX17" s="47">
        <f ca="1">'A Matrix'!$CU$15*'Projection Engine'!$AD$102</f>
        <v>7.3057823481082274</v>
      </c>
      <c r="CY17" s="47">
        <f ca="1">'A Matrix'!$CV$15*'Projection Engine'!$AD$103</f>
        <v>39.700954577747652</v>
      </c>
      <c r="CZ17" s="47">
        <f ca="1">'A Matrix'!$CW$15*'Projection Engine'!$AD$104</f>
        <v>25.95423132832283</v>
      </c>
      <c r="DA17" s="47">
        <f ca="1">'A Matrix'!$CX$15*'Projection Engine'!$AD$105</f>
        <v>7.5342333604947536</v>
      </c>
      <c r="DB17" s="47">
        <f ca="1">'A Matrix'!$CY$15*'Projection Engine'!$AD$106</f>
        <v>13.624479693283346</v>
      </c>
      <c r="DC17" s="47">
        <f ca="1">'A Matrix'!$CZ$15*'Projection Engine'!$AD$107</f>
        <v>72.020866590088758</v>
      </c>
      <c r="DD17" s="47">
        <f ca="1">'A Matrix'!$DA$15*'Projection Engine'!$AD$108</f>
        <v>79.658790790607611</v>
      </c>
      <c r="DE17" s="47">
        <f ca="1">'A Matrix'!$DB$15*'Projection Engine'!$AD$109</f>
        <v>38.712931032947694</v>
      </c>
      <c r="DF17" s="47">
        <f ca="1">'A Matrix'!$DC$15*'Projection Engine'!$AD$110</f>
        <v>4.8205244238519187</v>
      </c>
      <c r="DG17" s="47">
        <f ca="1">'A Matrix'!$DD$15*'Projection Engine'!$AD$111</f>
        <v>171.59898443066413</v>
      </c>
      <c r="DH17" s="47">
        <f ca="1">'A Matrix'!$DE$15*'Projection Engine'!$AD$112</f>
        <v>429.68581710011756</v>
      </c>
      <c r="DI17" s="47">
        <f ca="1">'A Matrix'!$DF$15*'Projection Engine'!$AD$113</f>
        <v>4.3628793560708301</v>
      </c>
      <c r="DJ17" s="47">
        <f ca="1">'A Matrix'!$DG$15*'Projection Engine'!$AD$114</f>
        <v>50.806694347809341</v>
      </c>
      <c r="DK17" s="47">
        <f ca="1">'A Matrix'!$DH$15*'Projection Engine'!$AD$115</f>
        <v>22.364013206237381</v>
      </c>
      <c r="DL17" s="47">
        <f ca="1">'A Matrix'!$DI$15*'Projection Engine'!$AD$116</f>
        <v>30.415691609661827</v>
      </c>
      <c r="DM17" s="47">
        <f ca="1">'A Matrix'!$DJ$15*'Projection Engine'!$AD$117</f>
        <v>11.660350847299863</v>
      </c>
      <c r="DN17" s="47">
        <f ca="1">'A Matrix'!$DK$15*'Projection Engine'!$AD$118</f>
        <v>27.360463637294661</v>
      </c>
      <c r="DO17" s="47">
        <f ca="1">'A Matrix'!$DL$15*'Projection Engine'!$AD$119</f>
        <v>24.752053703147023</v>
      </c>
      <c r="DP17" s="43">
        <f t="shared" ca="1" si="0"/>
        <v>22914.449639509799</v>
      </c>
      <c r="DQ17" s="43">
        <f ca="1">'Projection Engine'!T18</f>
        <v>10018.575173157877</v>
      </c>
      <c r="DR17" s="43">
        <f ca="1">'Projection Engine'!U18</f>
        <v>10.584479862312019</v>
      </c>
      <c r="DS17" s="43">
        <f>'Projection Engine'!V18</f>
        <v>103.29704277394006</v>
      </c>
      <c r="DT17" s="43">
        <f>'Projection Engine'!W18</f>
        <v>3.2132647063168833</v>
      </c>
      <c r="DU17" s="43">
        <f>'Projection Engine'!X18</f>
        <v>27.65918989871917</v>
      </c>
      <c r="DV17" s="43">
        <f>'Projection Engine'!Y18</f>
        <v>209.1739</v>
      </c>
      <c r="DW17" s="43">
        <f>'Projection Engine'!Z18</f>
        <v>14454.012245774409</v>
      </c>
      <c r="DX17" s="43">
        <f t="shared" ca="1" si="1"/>
        <v>24826.515296173573</v>
      </c>
      <c r="DY17" s="43">
        <f t="shared" ca="1" si="2"/>
        <v>47740.964935683369</v>
      </c>
      <c r="DZ17" s="41"/>
      <c r="EA17" s="36">
        <f>'Base Table 5'!DY17</f>
        <v>44446.999799999991</v>
      </c>
      <c r="EB17" s="185">
        <f t="shared" ca="1" si="3"/>
        <v>3293.9651356833783</v>
      </c>
      <c r="EC17" s="186">
        <f t="shared" ca="1" si="4"/>
        <v>7.4109954563983393E-2</v>
      </c>
    </row>
    <row r="18" spans="1:133" x14ac:dyDescent="0.4">
      <c r="A18" s="34">
        <f>'Base Table 5 - modified'!A18</f>
        <v>15</v>
      </c>
      <c r="B18" s="34" t="str">
        <f>'Base Table 5 - modified'!B18</f>
        <v>1102</v>
      </c>
      <c r="C18" s="34">
        <f>'Base Table 5 - modified'!C18</f>
        <v>5</v>
      </c>
      <c r="D18" s="35" t="str">
        <f>'Base Table 5 - modified'!D18</f>
        <v>Processed seafood manufacturing</v>
      </c>
      <c r="E18" s="47">
        <f ca="1">'A Matrix'!$B$16*'Projection Engine'!$AD$5</f>
        <v>1.9030580576948024</v>
      </c>
      <c r="F18" s="47">
        <f ca="1">'A Matrix'!$C$16*'Projection Engine'!$AD$6</f>
        <v>0.25609790215896283</v>
      </c>
      <c r="G18" s="47">
        <f ca="1">'A Matrix'!$D$16*'Projection Engine'!$AD$7</f>
        <v>0.77488595816886896</v>
      </c>
      <c r="H18" s="47">
        <f ca="1">'A Matrix'!$E$16*'Projection Engine'!$AD$8</f>
        <v>8.0952869115507315</v>
      </c>
      <c r="I18" s="47">
        <f ca="1">'A Matrix'!$F$16*'Projection Engine'!$AD$9</f>
        <v>7.2785529941477453E-2</v>
      </c>
      <c r="J18" s="47">
        <f ca="1">'A Matrix'!$G$16*'Projection Engine'!$AD$10</f>
        <v>1.9140994298062541</v>
      </c>
      <c r="K18" s="47">
        <f ca="1">'A Matrix'!$H$16*'Projection Engine'!$AD$11</f>
        <v>2.2149058254947778</v>
      </c>
      <c r="L18" s="47">
        <f ca="1">'A Matrix'!$I$16*'Projection Engine'!$AD$12</f>
        <v>0.58859802795267047</v>
      </c>
      <c r="M18" s="47">
        <f ca="1">'A Matrix'!$J$16*'Projection Engine'!$AD$13</f>
        <v>0.43526768472653032</v>
      </c>
      <c r="N18" s="47">
        <f ca="1">'A Matrix'!$K$16*'Projection Engine'!$AD$14</f>
        <v>1.2943721085174149</v>
      </c>
      <c r="O18" s="47">
        <f ca="1">'A Matrix'!$L$16*'Projection Engine'!$AD$15</f>
        <v>7.7263117195694733</v>
      </c>
      <c r="P18" s="47">
        <f ca="1">'A Matrix'!$M$16*'Projection Engine'!$AD$16</f>
        <v>0.58534374187434579</v>
      </c>
      <c r="Q18" s="47">
        <f ca="1">'A Matrix'!$N$16*'Projection Engine'!$AD$17</f>
        <v>1.9435869036056965</v>
      </c>
      <c r="R18" s="47">
        <f ca="1">'A Matrix'!$O$16*'Projection Engine'!$AD$18</f>
        <v>5.3703349266650546</v>
      </c>
      <c r="S18" s="47">
        <f ca="1">'A Matrix'!$P$16*'Projection Engine'!$AD$19</f>
        <v>0.92508740812176937</v>
      </c>
      <c r="T18" s="47">
        <f ca="1">'A Matrix'!$Q$16*'Projection Engine'!$AD$20</f>
        <v>3.4459173229684823</v>
      </c>
      <c r="U18" s="47">
        <f ca="1">'A Matrix'!$R$16*'Projection Engine'!$AD$21</f>
        <v>9.4345937401020414</v>
      </c>
      <c r="V18" s="47">
        <f ca="1">'A Matrix'!$S$16*'Projection Engine'!$AD$22</f>
        <v>0.49035106488244445</v>
      </c>
      <c r="W18" s="47">
        <f ca="1">'A Matrix'!$T$16*'Projection Engine'!$AD$23</f>
        <v>3.8127520751823845</v>
      </c>
      <c r="X18" s="47">
        <f ca="1">'A Matrix'!$U$16*'Projection Engine'!$AD$24</f>
        <v>16.233976077866686</v>
      </c>
      <c r="Y18" s="47">
        <f ca="1">'A Matrix'!$V$16*'Projection Engine'!$AD$25</f>
        <v>2.5362722808909974</v>
      </c>
      <c r="Z18" s="47">
        <f ca="1">'A Matrix'!$W$16*'Projection Engine'!$AD$26</f>
        <v>58.56508058234224</v>
      </c>
      <c r="AA18" s="47">
        <f ca="1">'A Matrix'!$X$16*'Projection Engine'!$AD$27</f>
        <v>0.4905674993341636</v>
      </c>
      <c r="AB18" s="47">
        <f ca="1">'A Matrix'!$Y$16*'Projection Engine'!$AD$28</f>
        <v>0.87500731159724143</v>
      </c>
      <c r="AC18" s="47">
        <f ca="1">'A Matrix'!$Z$16*'Projection Engine'!$AD$29</f>
        <v>0.17782775435644219</v>
      </c>
      <c r="AD18" s="47">
        <f ca="1">'A Matrix'!$AA$16*'Projection Engine'!$AD$30</f>
        <v>1.1326377385945404E-2</v>
      </c>
      <c r="AE18" s="47">
        <f ca="1">'A Matrix'!$AB$16*'Projection Engine'!$AD$31</f>
        <v>4.38665220545802E-2</v>
      </c>
      <c r="AF18" s="47">
        <f ca="1">'A Matrix'!$AC$16*'Projection Engine'!$AD$32</f>
        <v>0.34160310655761394</v>
      </c>
      <c r="AG18" s="47">
        <f ca="1">'A Matrix'!$AD$16*'Projection Engine'!$AD$33</f>
        <v>1.9784730462980352E-4</v>
      </c>
      <c r="AH18" s="47">
        <f ca="1">'A Matrix'!$AE$16*'Projection Engine'!$AD$34</f>
        <v>3.3279418927117013E-2</v>
      </c>
      <c r="AI18" s="47">
        <f ca="1">'A Matrix'!$AF$16*'Projection Engine'!$AD$35</f>
        <v>3.2972055679495592E-2</v>
      </c>
      <c r="AJ18" s="47">
        <f ca="1">'A Matrix'!$AG$16*'Projection Engine'!$AD$36</f>
        <v>0.43109159918380896</v>
      </c>
      <c r="AK18" s="47">
        <f ca="1">'A Matrix'!$AH$16*'Projection Engine'!$AD$37</f>
        <v>1.0580631990233369</v>
      </c>
      <c r="AL18" s="47">
        <f ca="1">'A Matrix'!$AI$16*'Projection Engine'!$AD$38</f>
        <v>0.15728629011085099</v>
      </c>
      <c r="AM18" s="47">
        <f ca="1">'A Matrix'!$AJ$16*'Projection Engine'!$AD$39</f>
        <v>0.37871078437379074</v>
      </c>
      <c r="AN18" s="47">
        <f ca="1">'A Matrix'!$AK$16*'Projection Engine'!$AD$40</f>
        <v>0.32570688617380589</v>
      </c>
      <c r="AO18" s="47">
        <f ca="1">'A Matrix'!$AL$16*'Projection Engine'!$AD$41</f>
        <v>0.2755699662145803</v>
      </c>
      <c r="AP18" s="47">
        <f ca="1">'A Matrix'!$AM$16*'Projection Engine'!$AD$42</f>
        <v>1.2620123466999318</v>
      </c>
      <c r="AQ18" s="47">
        <f ca="1">'A Matrix'!$AN$16*'Projection Engine'!$AD$43</f>
        <v>3.2876947923934294E-2</v>
      </c>
      <c r="AR18" s="47">
        <f ca="1">'A Matrix'!$AO$16*'Projection Engine'!$AD$44</f>
        <v>7.9562343860012339</v>
      </c>
      <c r="AS18" s="47">
        <f ca="1">'A Matrix'!$AP$16*'Projection Engine'!$AD$45</f>
        <v>2.6936083076623083</v>
      </c>
      <c r="AT18" s="47">
        <f ca="1">'A Matrix'!$AQ$16*'Projection Engine'!$AD$46</f>
        <v>0.69735546403504678</v>
      </c>
      <c r="AU18" s="47">
        <f ca="1">'A Matrix'!$AR$16*'Projection Engine'!$AD$47</f>
        <v>3.1232636205961048E-2</v>
      </c>
      <c r="AV18" s="47">
        <f ca="1">'A Matrix'!$AS$16*'Projection Engine'!$AD$48</f>
        <v>0.17863977095439862</v>
      </c>
      <c r="AW18" s="47">
        <f ca="1">'A Matrix'!$AT$16*'Projection Engine'!$AD$49</f>
        <v>7.0458525325231933E-2</v>
      </c>
      <c r="AX18" s="47">
        <f ca="1">'A Matrix'!$AU$16*'Projection Engine'!$AD$50</f>
        <v>0.82296662352553152</v>
      </c>
      <c r="AY18" s="47">
        <f ca="1">'A Matrix'!$AV$16*'Projection Engine'!$AD$51</f>
        <v>0.18115157936985418</v>
      </c>
      <c r="AZ18" s="47">
        <f ca="1">'A Matrix'!$AW$16*'Projection Engine'!$AD$52</f>
        <v>9.8416369229166939E-2</v>
      </c>
      <c r="BA18" s="47">
        <f ca="1">'A Matrix'!$AX$16*'Projection Engine'!$AD$53</f>
        <v>0.34091768821223695</v>
      </c>
      <c r="BB18" s="47">
        <f ca="1">'A Matrix'!$AY$16*'Projection Engine'!$AD$54</f>
        <v>0.28274481293063841</v>
      </c>
      <c r="BC18" s="47">
        <f ca="1">'A Matrix'!$AZ$16*'Projection Engine'!$AD$55</f>
        <v>3.5655267361943903E-2</v>
      </c>
      <c r="BD18" s="47">
        <f ca="1">'A Matrix'!$BA$16*'Projection Engine'!$AD$56</f>
        <v>0.88594824136284345</v>
      </c>
      <c r="BE18" s="47">
        <f ca="1">'A Matrix'!$BB$16*'Projection Engine'!$AD$57</f>
        <v>0.14840868399736146</v>
      </c>
      <c r="BF18" s="47">
        <f ca="1">'A Matrix'!$BC$16*'Projection Engine'!$AD$58</f>
        <v>0.47788699034624416</v>
      </c>
      <c r="BG18" s="47">
        <f ca="1">'A Matrix'!$BD$16*'Projection Engine'!$AD$59</f>
        <v>0.38179872378534374</v>
      </c>
      <c r="BH18" s="47">
        <f ca="1">'A Matrix'!$BE$16*'Projection Engine'!$AD$60</f>
        <v>0.37945056327099413</v>
      </c>
      <c r="BI18" s="47">
        <f ca="1">'A Matrix'!$BF$16*'Projection Engine'!$AD$61</f>
        <v>0.19960467662825601</v>
      </c>
      <c r="BJ18" s="47">
        <f ca="1">'A Matrix'!$BG$16*'Projection Engine'!$AD$62</f>
        <v>0.52472708423950798</v>
      </c>
      <c r="BK18" s="47">
        <f ca="1">'A Matrix'!$BH$16*'Projection Engine'!$AD$63</f>
        <v>0.69822281253666008</v>
      </c>
      <c r="BL18" s="47">
        <f ca="1">'A Matrix'!$BI$16*'Projection Engine'!$AD$64</f>
        <v>0.2958033529990462</v>
      </c>
      <c r="BM18" s="47">
        <f ca="1">'A Matrix'!$BJ$16*'Projection Engine'!$AD$65</f>
        <v>8.7091768305015735E-2</v>
      </c>
      <c r="BN18" s="47">
        <f ca="1">'A Matrix'!$BK$16*'Projection Engine'!$AD$66</f>
        <v>1.3289519612592391</v>
      </c>
      <c r="BO18" s="47">
        <f ca="1">'A Matrix'!$BL$16*'Projection Engine'!$AD$67</f>
        <v>0.45566104220798154</v>
      </c>
      <c r="BP18" s="47">
        <f ca="1">'A Matrix'!$BM$16*'Projection Engine'!$AD$68</f>
        <v>0.10252532468796595</v>
      </c>
      <c r="BQ18" s="47">
        <f ca="1">'A Matrix'!$BN$16*'Projection Engine'!$AD$69</f>
        <v>0.67775093685622345</v>
      </c>
      <c r="BR18" s="47">
        <f ca="1">'A Matrix'!$BO$16*'Projection Engine'!$AD$70</f>
        <v>0.97341719900181334</v>
      </c>
      <c r="BS18" s="47">
        <f ca="1">'A Matrix'!$BP$16*'Projection Engine'!$AD$71</f>
        <v>5.3710183258476041E-2</v>
      </c>
      <c r="BT18" s="47">
        <f ca="1">'A Matrix'!$BQ$16*'Projection Engine'!$AD$72</f>
        <v>0.81156895105268689</v>
      </c>
      <c r="BU18" s="47">
        <f ca="1">'A Matrix'!$BR$16*'Projection Engine'!$AD$73</f>
        <v>0.48418735453231682</v>
      </c>
      <c r="BV18" s="47">
        <f ca="1">'A Matrix'!$BS$16*'Projection Engine'!$AD$74</f>
        <v>8.4617223998567663</v>
      </c>
      <c r="BW18" s="47">
        <f ca="1">'A Matrix'!$BT$16*'Projection Engine'!$AD$75</f>
        <v>3.0804209056743699</v>
      </c>
      <c r="BX18" s="47">
        <f ca="1">'A Matrix'!$BU$16*'Projection Engine'!$AD$76</f>
        <v>2.9848063178652922</v>
      </c>
      <c r="BY18" s="47">
        <f ca="1">'A Matrix'!$BV$16*'Projection Engine'!$AD$77</f>
        <v>11.974765074411717</v>
      </c>
      <c r="BZ18" s="47">
        <f ca="1">'A Matrix'!$BW$16*'Projection Engine'!$AD$78</f>
        <v>50.338546129357766</v>
      </c>
      <c r="CA18" s="47">
        <f ca="1">'A Matrix'!$BX$16*'Projection Engine'!$AD$79</f>
        <v>48.091236639608084</v>
      </c>
      <c r="CB18" s="47">
        <f ca="1">'A Matrix'!$BY$16*'Projection Engine'!$AD$80</f>
        <v>23.834472174441462</v>
      </c>
      <c r="CC18" s="47">
        <f ca="1">'A Matrix'!$BZ$16*'Projection Engine'!$AD$81</f>
        <v>137.84701256396951</v>
      </c>
      <c r="CD18" s="47">
        <f ca="1">'A Matrix'!$CA$16*'Projection Engine'!$AD$82</f>
        <v>2.1953590749117904</v>
      </c>
      <c r="CE18" s="47">
        <f ca="1">'A Matrix'!$CB$16*'Projection Engine'!$AD$83</f>
        <v>0.36240267457828163</v>
      </c>
      <c r="CF18" s="47">
        <f ca="1">'A Matrix'!$CC$16*'Projection Engine'!$AD$84</f>
        <v>0.19786616625177142</v>
      </c>
      <c r="CG18" s="47">
        <f ca="1">'A Matrix'!$CD$16*'Projection Engine'!$AD$85</f>
        <v>0.81120466823745452</v>
      </c>
      <c r="CH18" s="47">
        <f ca="1">'A Matrix'!$CE$16*'Projection Engine'!$AD$86</f>
        <v>1.3609799907357418</v>
      </c>
      <c r="CI18" s="47">
        <f ca="1">'A Matrix'!$CF$16*'Projection Engine'!$AD$87</f>
        <v>1.7647933404701122</v>
      </c>
      <c r="CJ18" s="47">
        <f ca="1">'A Matrix'!$CG$16*'Projection Engine'!$AD$88</f>
        <v>0.66598844599883111</v>
      </c>
      <c r="CK18" s="47">
        <f ca="1">'A Matrix'!$CH$16*'Projection Engine'!$AD$89</f>
        <v>0.16159758782855105</v>
      </c>
      <c r="CL18" s="47">
        <f ca="1">'A Matrix'!$CI$16*'Projection Engine'!$AD$90</f>
        <v>0.1263601602413689</v>
      </c>
      <c r="CM18" s="47">
        <f ca="1">'A Matrix'!$CJ$16*'Projection Engine'!$AD$91</f>
        <v>1.2726354789188252</v>
      </c>
      <c r="CN18" s="47">
        <f ca="1">'A Matrix'!$CK$16*'Projection Engine'!$AD$92</f>
        <v>3.3071426501397942</v>
      </c>
      <c r="CO18" s="47">
        <f ca="1">'A Matrix'!$CL$16*'Projection Engine'!$AD$93</f>
        <v>6.6876877025765225E-3</v>
      </c>
      <c r="CP18" s="47">
        <f ca="1">'A Matrix'!$CM$16*'Projection Engine'!$AD$94</f>
        <v>0.991726607016713</v>
      </c>
      <c r="CQ18" s="47">
        <f ca="1">'A Matrix'!$CN$16*'Projection Engine'!$AD$95</f>
        <v>0.38641017619857504</v>
      </c>
      <c r="CR18" s="47">
        <f ca="1">'A Matrix'!$CO$16*'Projection Engine'!$AD$96</f>
        <v>0.5128604027922854</v>
      </c>
      <c r="CS18" s="47">
        <f ca="1">'A Matrix'!$CP$16*'Projection Engine'!$AD$97</f>
        <v>0.90520556473262848</v>
      </c>
      <c r="CT18" s="47">
        <f ca="1">'A Matrix'!$CQ$16*'Projection Engine'!$AD$98</f>
        <v>0.16176930809746692</v>
      </c>
      <c r="CU18" s="47">
        <f ca="1">'A Matrix'!$CR$16*'Projection Engine'!$AD$99</f>
        <v>5.3627316150043666E-2</v>
      </c>
      <c r="CV18" s="47">
        <f ca="1">'A Matrix'!$CS$16*'Projection Engine'!$AD$100</f>
        <v>4.0354736720889077</v>
      </c>
      <c r="CW18" s="47">
        <f ca="1">'A Matrix'!$CT$16*'Projection Engine'!$AD$101</f>
        <v>6.1087049172971843</v>
      </c>
      <c r="CX18" s="47">
        <f ca="1">'A Matrix'!$CU$16*'Projection Engine'!$AD$102</f>
        <v>2.4302382324032723</v>
      </c>
      <c r="CY18" s="47">
        <f ca="1">'A Matrix'!$CV$16*'Projection Engine'!$AD$103</f>
        <v>2.3284153903832605</v>
      </c>
      <c r="CZ18" s="47">
        <f ca="1">'A Matrix'!$CW$16*'Projection Engine'!$AD$104</f>
        <v>2.0059338810945038</v>
      </c>
      <c r="DA18" s="47">
        <f ca="1">'A Matrix'!$CX$16*'Projection Engine'!$AD$105</f>
        <v>7.0174566233262485</v>
      </c>
      <c r="DB18" s="47">
        <f ca="1">'A Matrix'!$CY$16*'Projection Engine'!$AD$106</f>
        <v>6.3300207019181194</v>
      </c>
      <c r="DC18" s="47">
        <f ca="1">'A Matrix'!$CZ$16*'Projection Engine'!$AD$107</f>
        <v>7.3776734653165041</v>
      </c>
      <c r="DD18" s="47">
        <f ca="1">'A Matrix'!$DA$16*'Projection Engine'!$AD$108</f>
        <v>8.6495814085682916</v>
      </c>
      <c r="DE18" s="47">
        <f ca="1">'A Matrix'!$DB$16*'Projection Engine'!$AD$109</f>
        <v>5.7946501679467763</v>
      </c>
      <c r="DF18" s="47">
        <f ca="1">'A Matrix'!$DC$16*'Projection Engine'!$AD$110</f>
        <v>1.1421515784038174</v>
      </c>
      <c r="DG18" s="47">
        <f ca="1">'A Matrix'!$DD$16*'Projection Engine'!$AD$111</f>
        <v>15.390373564339578</v>
      </c>
      <c r="DH18" s="47">
        <f ca="1">'A Matrix'!$DE$16*'Projection Engine'!$AD$112</f>
        <v>45.668774183120469</v>
      </c>
      <c r="DI18" s="47">
        <f ca="1">'A Matrix'!$DF$16*'Projection Engine'!$AD$113</f>
        <v>0.40163739725378816</v>
      </c>
      <c r="DJ18" s="47">
        <f ca="1">'A Matrix'!$DG$16*'Projection Engine'!$AD$114</f>
        <v>2.1929839902762849</v>
      </c>
      <c r="DK18" s="47">
        <f ca="1">'A Matrix'!$DH$16*'Projection Engine'!$AD$115</f>
        <v>11.761462460781662</v>
      </c>
      <c r="DL18" s="47">
        <f ca="1">'A Matrix'!$DI$16*'Projection Engine'!$AD$116</f>
        <v>1.3725659613560046</v>
      </c>
      <c r="DM18" s="47">
        <f ca="1">'A Matrix'!$DJ$16*'Projection Engine'!$AD$117</f>
        <v>2.5858872290725863</v>
      </c>
      <c r="DN18" s="47">
        <f ca="1">'A Matrix'!$DK$16*'Projection Engine'!$AD$118</f>
        <v>1.3822407037548072</v>
      </c>
      <c r="DO18" s="47">
        <f ca="1">'A Matrix'!$DL$16*'Projection Engine'!$AD$119</f>
        <v>9.6756075453019758E-2</v>
      </c>
      <c r="DP18" s="43">
        <f t="shared" ca="1" si="0"/>
        <v>592.83360958446997</v>
      </c>
      <c r="DQ18" s="43">
        <f ca="1">'Projection Engine'!T19</f>
        <v>699.69084567382447</v>
      </c>
      <c r="DR18" s="43">
        <f ca="1">'Projection Engine'!U19</f>
        <v>0.61568309836379831</v>
      </c>
      <c r="DS18" s="43">
        <f>'Projection Engine'!V19</f>
        <v>14.307344614160835</v>
      </c>
      <c r="DT18" s="43">
        <f>'Projection Engine'!W19</f>
        <v>0.6388354618977492</v>
      </c>
      <c r="DU18" s="43">
        <f>'Projection Engine'!X19</f>
        <v>2.6006719262228399</v>
      </c>
      <c r="DV18" s="43">
        <f>'Projection Engine'!Y19</f>
        <v>-19.113600000000002</v>
      </c>
      <c r="DW18" s="43">
        <f>'Projection Engine'!Z19</f>
        <v>298.95875031119726</v>
      </c>
      <c r="DX18" s="43">
        <f t="shared" ca="1" si="1"/>
        <v>997.6985310856669</v>
      </c>
      <c r="DY18" s="43">
        <f t="shared" ca="1" si="2"/>
        <v>1590.5321406701369</v>
      </c>
      <c r="DZ18" s="41"/>
      <c r="EA18" s="36">
        <f>'Base Table 5'!DY18</f>
        <v>1616</v>
      </c>
      <c r="EB18" s="185">
        <f t="shared" ca="1" si="3"/>
        <v>-25.467859329863131</v>
      </c>
      <c r="EC18" s="186">
        <f t="shared" ca="1" si="4"/>
        <v>-1.575981394174697E-2</v>
      </c>
    </row>
    <row r="19" spans="1:133" x14ac:dyDescent="0.4">
      <c r="A19" s="37">
        <f>'Base Table 5 - modified'!A19</f>
        <v>16</v>
      </c>
      <c r="B19" s="37" t="str">
        <f>'Base Table 5 - modified'!B19</f>
        <v>1103</v>
      </c>
      <c r="C19" s="37">
        <f>'Base Table 5 - modified'!C19</f>
        <v>5</v>
      </c>
      <c r="D19" s="38" t="str">
        <f>'Base Table 5 - modified'!D19</f>
        <v>Dairy product manufacturing</v>
      </c>
      <c r="E19" s="47">
        <f ca="1">'A Matrix'!$B$17*'Projection Engine'!$AD$5</f>
        <v>57.346611107091668</v>
      </c>
      <c r="F19" s="47">
        <f ca="1">'A Matrix'!$C$17*'Projection Engine'!$AD$6</f>
        <v>24.850415341832889</v>
      </c>
      <c r="G19" s="47">
        <f ca="1">'A Matrix'!$D$17*'Projection Engine'!$AD$7</f>
        <v>1.5006544541968763</v>
      </c>
      <c r="H19" s="47">
        <f ca="1">'A Matrix'!$E$17*'Projection Engine'!$AD$8</f>
        <v>0.62244878903805423</v>
      </c>
      <c r="I19" s="47">
        <f ca="1">'A Matrix'!$F$17*'Projection Engine'!$AD$9</f>
        <v>4.5347451619690213E-2</v>
      </c>
      <c r="J19" s="47">
        <f ca="1">'A Matrix'!$G$17*'Projection Engine'!$AD$10</f>
        <v>0.18604368828579521</v>
      </c>
      <c r="K19" s="47">
        <f ca="1">'A Matrix'!$H$17*'Projection Engine'!$AD$11</f>
        <v>1.0198603550545602</v>
      </c>
      <c r="L19" s="47">
        <f ca="1">'A Matrix'!$I$17*'Projection Engine'!$AD$12</f>
        <v>0.71778438276306178</v>
      </c>
      <c r="M19" s="47">
        <f ca="1">'A Matrix'!$J$17*'Projection Engine'!$AD$13</f>
        <v>1.1026155302873808</v>
      </c>
      <c r="N19" s="47">
        <f ca="1">'A Matrix'!$K$17*'Projection Engine'!$AD$14</f>
        <v>9.6172928714551205</v>
      </c>
      <c r="O19" s="47">
        <f ca="1">'A Matrix'!$L$17*'Projection Engine'!$AD$15</f>
        <v>18.382148612833145</v>
      </c>
      <c r="P19" s="47">
        <f ca="1">'A Matrix'!$M$17*'Projection Engine'!$AD$16</f>
        <v>0.84188859273992056</v>
      </c>
      <c r="Q19" s="47">
        <f ca="1">'A Matrix'!$N$17*'Projection Engine'!$AD$17</f>
        <v>0.88583525105514527</v>
      </c>
      <c r="R19" s="47">
        <f ca="1">'A Matrix'!$O$17*'Projection Engine'!$AD$18</f>
        <v>52.246211708845472</v>
      </c>
      <c r="S19" s="47">
        <f ca="1">'A Matrix'!$P$17*'Projection Engine'!$AD$19</f>
        <v>0.72823935872890433</v>
      </c>
      <c r="T19" s="47">
        <f ca="1">'A Matrix'!$Q$17*'Projection Engine'!$AD$20</f>
        <v>2089.5441274185996</v>
      </c>
      <c r="U19" s="47">
        <f ca="1">'A Matrix'!$R$17*'Projection Engine'!$AD$21</f>
        <v>35.255009965256605</v>
      </c>
      <c r="V19" s="47">
        <f ca="1">'A Matrix'!$S$17*'Projection Engine'!$AD$22</f>
        <v>175.02575095286753</v>
      </c>
      <c r="W19" s="47">
        <f ca="1">'A Matrix'!$T$17*'Projection Engine'!$AD$23</f>
        <v>30.401798917660091</v>
      </c>
      <c r="X19" s="47">
        <f ca="1">'A Matrix'!$U$17*'Projection Engine'!$AD$24</f>
        <v>262.49579188525735</v>
      </c>
      <c r="Y19" s="47">
        <f ca="1">'A Matrix'!$V$17*'Projection Engine'!$AD$25</f>
        <v>192.06414139913278</v>
      </c>
      <c r="Z19" s="47">
        <f ca="1">'A Matrix'!$W$17*'Projection Engine'!$AD$26</f>
        <v>564.82406776058963</v>
      </c>
      <c r="AA19" s="47">
        <f ca="1">'A Matrix'!$X$17*'Projection Engine'!$AD$27</f>
        <v>10.603681667837355</v>
      </c>
      <c r="AB19" s="47">
        <f ca="1">'A Matrix'!$Y$17*'Projection Engine'!$AD$28</f>
        <v>0.41666004606060902</v>
      </c>
      <c r="AC19" s="47">
        <f ca="1">'A Matrix'!$Z$17*'Projection Engine'!$AD$29</f>
        <v>12.748755147063735</v>
      </c>
      <c r="AD19" s="47">
        <f ca="1">'A Matrix'!$AA$17*'Projection Engine'!$AD$30</f>
        <v>4.2766838750380065E-2</v>
      </c>
      <c r="AE19" s="47">
        <f ca="1">'A Matrix'!$AB$17*'Projection Engine'!$AD$31</f>
        <v>7.9382086956537923E-2</v>
      </c>
      <c r="AF19" s="47">
        <f ca="1">'A Matrix'!$AC$17*'Projection Engine'!$AD$32</f>
        <v>0.55034326070144912</v>
      </c>
      <c r="AG19" s="47">
        <f ca="1">'A Matrix'!$AD$17*'Projection Engine'!$AD$33</f>
        <v>2.0081501419925055E-2</v>
      </c>
      <c r="AH19" s="47">
        <f ca="1">'A Matrix'!$AE$17*'Projection Engine'!$AD$34</f>
        <v>2.9745321341936443E-2</v>
      </c>
      <c r="AI19" s="47">
        <f ca="1">'A Matrix'!$AF$17*'Projection Engine'!$AD$35</f>
        <v>3.0899526465355872E-2</v>
      </c>
      <c r="AJ19" s="47">
        <f ca="1">'A Matrix'!$AG$17*'Projection Engine'!$AD$36</f>
        <v>0.89657880468547513</v>
      </c>
      <c r="AK19" s="47">
        <f ca="1">'A Matrix'!$AH$17*'Projection Engine'!$AD$37</f>
        <v>1.2044500061211412</v>
      </c>
      <c r="AL19" s="47">
        <f ca="1">'A Matrix'!$AI$17*'Projection Engine'!$AD$38</f>
        <v>0.20256404326133584</v>
      </c>
      <c r="AM19" s="47">
        <f ca="1">'A Matrix'!$AJ$17*'Projection Engine'!$AD$39</f>
        <v>0.47142464179281102</v>
      </c>
      <c r="AN19" s="47">
        <f ca="1">'A Matrix'!$AK$17*'Projection Engine'!$AD$40</f>
        <v>0.34525168285602481</v>
      </c>
      <c r="AO19" s="47">
        <f ca="1">'A Matrix'!$AL$17*'Projection Engine'!$AD$41</f>
        <v>0.3098500725423185</v>
      </c>
      <c r="AP19" s="47">
        <f ca="1">'A Matrix'!$AM$17*'Projection Engine'!$AD$42</f>
        <v>17.546491222574534</v>
      </c>
      <c r="AQ19" s="47">
        <f ca="1">'A Matrix'!$AN$17*'Projection Engine'!$AD$43</f>
        <v>6.470890728304915E-2</v>
      </c>
      <c r="AR19" s="47">
        <f ca="1">'A Matrix'!$AO$17*'Projection Engine'!$AD$44</f>
        <v>5.5168871013367244</v>
      </c>
      <c r="AS19" s="47">
        <f ca="1">'A Matrix'!$AP$17*'Projection Engine'!$AD$45</f>
        <v>41.835714638837096</v>
      </c>
      <c r="AT19" s="47">
        <f ca="1">'A Matrix'!$AQ$17*'Projection Engine'!$AD$46</f>
        <v>1.132468542574752</v>
      </c>
      <c r="AU19" s="47">
        <f ca="1">'A Matrix'!$AR$17*'Projection Engine'!$AD$47</f>
        <v>6.6185774530500521E-2</v>
      </c>
      <c r="AV19" s="47">
        <f ca="1">'A Matrix'!$AS$17*'Projection Engine'!$AD$48</f>
        <v>0.36450067692872007</v>
      </c>
      <c r="AW19" s="47">
        <f ca="1">'A Matrix'!$AT$17*'Projection Engine'!$AD$49</f>
        <v>0.15277197713375687</v>
      </c>
      <c r="AX19" s="47">
        <f ca="1">'A Matrix'!$AU$17*'Projection Engine'!$AD$50</f>
        <v>1.1709026400458187</v>
      </c>
      <c r="AY19" s="47">
        <f ca="1">'A Matrix'!$AV$17*'Projection Engine'!$AD$51</f>
        <v>0.4165096415690509</v>
      </c>
      <c r="AZ19" s="47">
        <f ca="1">'A Matrix'!$AW$17*'Projection Engine'!$AD$52</f>
        <v>0.9663016466308596</v>
      </c>
      <c r="BA19" s="47">
        <f ca="1">'A Matrix'!$AX$17*'Projection Engine'!$AD$53</f>
        <v>0.58754365475703529</v>
      </c>
      <c r="BB19" s="47">
        <f ca="1">'A Matrix'!$AY$17*'Projection Engine'!$AD$54</f>
        <v>0.86955903901294362</v>
      </c>
      <c r="BC19" s="47">
        <f ca="1">'A Matrix'!$AZ$17*'Projection Engine'!$AD$55</f>
        <v>5.5680828483035689E-2</v>
      </c>
      <c r="BD19" s="47">
        <f ca="1">'A Matrix'!$BA$17*'Projection Engine'!$AD$56</f>
        <v>1.2000347285514943</v>
      </c>
      <c r="BE19" s="47">
        <f ca="1">'A Matrix'!$BB$17*'Projection Engine'!$AD$57</f>
        <v>0.20333985295038343</v>
      </c>
      <c r="BF19" s="47">
        <f ca="1">'A Matrix'!$BC$17*'Projection Engine'!$AD$58</f>
        <v>0.49901661750409609</v>
      </c>
      <c r="BG19" s="47">
        <f ca="1">'A Matrix'!$BD$17*'Projection Engine'!$AD$59</f>
        <v>0.96208061508510767</v>
      </c>
      <c r="BH19" s="47">
        <f ca="1">'A Matrix'!$BE$17*'Projection Engine'!$AD$60</f>
        <v>2.2495304492638475</v>
      </c>
      <c r="BI19" s="47">
        <f ca="1">'A Matrix'!$BF$17*'Projection Engine'!$AD$61</f>
        <v>3.1855608148070451</v>
      </c>
      <c r="BJ19" s="47">
        <f ca="1">'A Matrix'!$BG$17*'Projection Engine'!$AD$62</f>
        <v>2.1899589354288702</v>
      </c>
      <c r="BK19" s="47">
        <f ca="1">'A Matrix'!$BH$17*'Projection Engine'!$AD$63</f>
        <v>2.3075755186846565</v>
      </c>
      <c r="BL19" s="47">
        <f ca="1">'A Matrix'!$BI$17*'Projection Engine'!$AD$64</f>
        <v>1.1863502450078396</v>
      </c>
      <c r="BM19" s="47">
        <f ca="1">'A Matrix'!$BJ$17*'Projection Engine'!$AD$65</f>
        <v>0.45738404193753024</v>
      </c>
      <c r="BN19" s="47">
        <f ca="1">'A Matrix'!$BK$17*'Projection Engine'!$AD$66</f>
        <v>1.346596039342872</v>
      </c>
      <c r="BO19" s="47">
        <f ca="1">'A Matrix'!$BL$17*'Projection Engine'!$AD$67</f>
        <v>0.9183988785346312</v>
      </c>
      <c r="BP19" s="47">
        <f ca="1">'A Matrix'!$BM$17*'Projection Engine'!$AD$68</f>
        <v>1.7336661831272313</v>
      </c>
      <c r="BQ19" s="47">
        <f ca="1">'A Matrix'!$BN$17*'Projection Engine'!$AD$69</f>
        <v>1.157103269406794</v>
      </c>
      <c r="BR19" s="47">
        <f ca="1">'A Matrix'!$BO$17*'Projection Engine'!$AD$70</f>
        <v>2.3465854099567709</v>
      </c>
      <c r="BS19" s="47">
        <f ca="1">'A Matrix'!$BP$17*'Projection Engine'!$AD$71</f>
        <v>0.12472777576935049</v>
      </c>
      <c r="BT19" s="47">
        <f ca="1">'A Matrix'!$BQ$17*'Projection Engine'!$AD$72</f>
        <v>11.489348996053714</v>
      </c>
      <c r="BU19" s="47">
        <f ca="1">'A Matrix'!$BR$17*'Projection Engine'!$AD$73</f>
        <v>45.896231358899556</v>
      </c>
      <c r="BV19" s="47">
        <f ca="1">'A Matrix'!$BS$17*'Projection Engine'!$AD$74</f>
        <v>26.334754954249895</v>
      </c>
      <c r="BW19" s="47">
        <f ca="1">'A Matrix'!$BT$17*'Projection Engine'!$AD$75</f>
        <v>21.328667340117342</v>
      </c>
      <c r="BX19" s="47">
        <f ca="1">'A Matrix'!$BU$17*'Projection Engine'!$AD$76</f>
        <v>20.740744997429573</v>
      </c>
      <c r="BY19" s="47">
        <f ca="1">'A Matrix'!$BV$17*'Projection Engine'!$AD$77</f>
        <v>65.714078198524689</v>
      </c>
      <c r="BZ19" s="47">
        <f ca="1">'A Matrix'!$BW$17*'Projection Engine'!$AD$78</f>
        <v>64.993225980563352</v>
      </c>
      <c r="CA19" s="47">
        <f ca="1">'A Matrix'!$BX$17*'Projection Engine'!$AD$79</f>
        <v>424.15450454412405</v>
      </c>
      <c r="CB19" s="47">
        <f ca="1">'A Matrix'!$BY$17*'Projection Engine'!$AD$80</f>
        <v>160.93819227641552</v>
      </c>
      <c r="CC19" s="47">
        <f ca="1">'A Matrix'!$BZ$17*'Projection Engine'!$AD$81</f>
        <v>1237.6542577165199</v>
      </c>
      <c r="CD19" s="47">
        <f ca="1">'A Matrix'!$CA$17*'Projection Engine'!$AD$82</f>
        <v>5.6954104651270621</v>
      </c>
      <c r="CE19" s="47">
        <f ca="1">'A Matrix'!$CB$17*'Projection Engine'!$AD$83</f>
        <v>2.6202472772259173</v>
      </c>
      <c r="CF19" s="47">
        <f ca="1">'A Matrix'!$CC$17*'Projection Engine'!$AD$84</f>
        <v>0.28256757616697281</v>
      </c>
      <c r="CG19" s="47">
        <f ca="1">'A Matrix'!$CD$17*'Projection Engine'!$AD$85</f>
        <v>0.94109169800417958</v>
      </c>
      <c r="CH19" s="47">
        <f ca="1">'A Matrix'!$CE$17*'Projection Engine'!$AD$86</f>
        <v>21.753776651718738</v>
      </c>
      <c r="CI19" s="47">
        <f ca="1">'A Matrix'!$CF$17*'Projection Engine'!$AD$87</f>
        <v>2.9421975143780084</v>
      </c>
      <c r="CJ19" s="47">
        <f ca="1">'A Matrix'!$CG$17*'Projection Engine'!$AD$88</f>
        <v>1.771407624631594</v>
      </c>
      <c r="CK19" s="47">
        <f ca="1">'A Matrix'!$CH$17*'Projection Engine'!$AD$89</f>
        <v>1.012574628861594</v>
      </c>
      <c r="CL19" s="47">
        <f ca="1">'A Matrix'!$CI$17*'Projection Engine'!$AD$90</f>
        <v>0.15418628063494691</v>
      </c>
      <c r="CM19" s="47">
        <f ca="1">'A Matrix'!$CJ$17*'Projection Engine'!$AD$91</f>
        <v>6.7376238486905038</v>
      </c>
      <c r="CN19" s="47">
        <f ca="1">'A Matrix'!$CK$17*'Projection Engine'!$AD$92</f>
        <v>4.5397045508313365</v>
      </c>
      <c r="CO19" s="47">
        <f ca="1">'A Matrix'!$CL$17*'Projection Engine'!$AD$93</f>
        <v>1.6111247647116168E-2</v>
      </c>
      <c r="CP19" s="47">
        <f ca="1">'A Matrix'!$CM$17*'Projection Engine'!$AD$94</f>
        <v>1.7412923852080087</v>
      </c>
      <c r="CQ19" s="47">
        <f ca="1">'A Matrix'!$CN$17*'Projection Engine'!$AD$95</f>
        <v>1.7750598029774796</v>
      </c>
      <c r="CR19" s="47">
        <f ca="1">'A Matrix'!$CO$17*'Projection Engine'!$AD$96</f>
        <v>2.2147652021402942</v>
      </c>
      <c r="CS19" s="47">
        <f ca="1">'A Matrix'!$CP$17*'Projection Engine'!$AD$97</f>
        <v>7.6513255941936196</v>
      </c>
      <c r="CT19" s="47">
        <f ca="1">'A Matrix'!$CQ$17*'Projection Engine'!$AD$98</f>
        <v>6.5924815575901548</v>
      </c>
      <c r="CU19" s="47">
        <f ca="1">'A Matrix'!$CR$17*'Projection Engine'!$AD$99</f>
        <v>2.4060405784744794</v>
      </c>
      <c r="CV19" s="47">
        <f ca="1">'A Matrix'!$CS$17*'Projection Engine'!$AD$100</f>
        <v>17.421762889193189</v>
      </c>
      <c r="CW19" s="47">
        <f ca="1">'A Matrix'!$CT$17*'Projection Engine'!$AD$101</f>
        <v>102.85185818632402</v>
      </c>
      <c r="CX19" s="47">
        <f ca="1">'A Matrix'!$CU$17*'Projection Engine'!$AD$102</f>
        <v>21.224814628032345</v>
      </c>
      <c r="CY19" s="47">
        <f ca="1">'A Matrix'!$CV$17*'Projection Engine'!$AD$103</f>
        <v>52.179725720269602</v>
      </c>
      <c r="CZ19" s="47">
        <f ca="1">'A Matrix'!$CW$17*'Projection Engine'!$AD$104</f>
        <v>26.74709010093666</v>
      </c>
      <c r="DA19" s="47">
        <f ca="1">'A Matrix'!$CX$17*'Projection Engine'!$AD$105</f>
        <v>7.3403055151513925</v>
      </c>
      <c r="DB19" s="47">
        <f ca="1">'A Matrix'!$CY$17*'Projection Engine'!$AD$106</f>
        <v>11.006017110223793</v>
      </c>
      <c r="DC19" s="47">
        <f ca="1">'A Matrix'!$CZ$17*'Projection Engine'!$AD$107</f>
        <v>90.655466694961348</v>
      </c>
      <c r="DD19" s="47">
        <f ca="1">'A Matrix'!$DA$17*'Projection Engine'!$AD$108</f>
        <v>94.670823690887346</v>
      </c>
      <c r="DE19" s="47">
        <f ca="1">'A Matrix'!$DB$17*'Projection Engine'!$AD$109</f>
        <v>58.820716303541388</v>
      </c>
      <c r="DF19" s="47">
        <f ca="1">'A Matrix'!$DC$17*'Projection Engine'!$AD$110</f>
        <v>17.482441384436175</v>
      </c>
      <c r="DG19" s="47">
        <f ca="1">'A Matrix'!$DD$17*'Projection Engine'!$AD$111</f>
        <v>276.6380958769048</v>
      </c>
      <c r="DH19" s="47">
        <f ca="1">'A Matrix'!$DE$17*'Projection Engine'!$AD$112</f>
        <v>595.05876094218718</v>
      </c>
      <c r="DI19" s="47">
        <f ca="1">'A Matrix'!$DF$17*'Projection Engine'!$AD$113</f>
        <v>4.6845956523533747</v>
      </c>
      <c r="DJ19" s="47">
        <f ca="1">'A Matrix'!$DG$17*'Projection Engine'!$AD$114</f>
        <v>4.790733212932488</v>
      </c>
      <c r="DK19" s="47">
        <f ca="1">'A Matrix'!$DH$17*'Projection Engine'!$AD$115</f>
        <v>42.749369708805787</v>
      </c>
      <c r="DL19" s="47">
        <f ca="1">'A Matrix'!$DI$17*'Projection Engine'!$AD$116</f>
        <v>15.586722819662041</v>
      </c>
      <c r="DM19" s="47">
        <f ca="1">'A Matrix'!$DJ$17*'Projection Engine'!$AD$117</f>
        <v>12.936078832084016</v>
      </c>
      <c r="DN19" s="47">
        <f ca="1">'A Matrix'!$DK$17*'Projection Engine'!$AD$118</f>
        <v>35.316324374945218</v>
      </c>
      <c r="DO19" s="47">
        <f ca="1">'A Matrix'!$DL$17*'Projection Engine'!$AD$119</f>
        <v>33.470541797025241</v>
      </c>
      <c r="DP19" s="43">
        <f t="shared" ca="1" si="0"/>
        <v>7312.1947723983603</v>
      </c>
      <c r="DQ19" s="43">
        <f ca="1">'Projection Engine'!T20</f>
        <v>7098.6111369069949</v>
      </c>
      <c r="DR19" s="43">
        <f ca="1">'Projection Engine'!U20</f>
        <v>0.57779839406621825</v>
      </c>
      <c r="DS19" s="43">
        <f>'Projection Engine'!V20</f>
        <v>57.441212917232583</v>
      </c>
      <c r="DT19" s="43">
        <f>'Projection Engine'!W20</f>
        <v>0.89344778333794395</v>
      </c>
      <c r="DU19" s="43">
        <f>'Projection Engine'!X20</f>
        <v>14.208996002926918</v>
      </c>
      <c r="DV19" s="43">
        <f>'Projection Engine'!Y20</f>
        <v>206.52760000000001</v>
      </c>
      <c r="DW19" s="43">
        <f>'Projection Engine'!Z20</f>
        <v>3048.4829764247288</v>
      </c>
      <c r="DX19" s="43">
        <f t="shared" ca="1" si="1"/>
        <v>10426.743168429288</v>
      </c>
      <c r="DY19" s="43">
        <f t="shared" ca="1" si="2"/>
        <v>17738.937940827647</v>
      </c>
      <c r="DZ19" s="41"/>
      <c r="EA19" s="36">
        <f>'Base Table 5'!DY19</f>
        <v>18371.000200000002</v>
      </c>
      <c r="EB19" s="185">
        <f t="shared" ca="1" si="3"/>
        <v>-632.06225917235497</v>
      </c>
      <c r="EC19" s="186">
        <f t="shared" ca="1" si="4"/>
        <v>-3.4405435321499533E-2</v>
      </c>
    </row>
    <row r="20" spans="1:133" x14ac:dyDescent="0.4">
      <c r="A20" s="34">
        <f>'Base Table 5 - modified'!A20</f>
        <v>17</v>
      </c>
      <c r="B20" s="34" t="str">
        <f>'Base Table 5 - modified'!B20</f>
        <v>1104</v>
      </c>
      <c r="C20" s="34">
        <f>'Base Table 5 - modified'!C20</f>
        <v>5</v>
      </c>
      <c r="D20" s="35" t="str">
        <f>'Base Table 5 - modified'!D20</f>
        <v>Fruit and vegetable product manufacturing</v>
      </c>
      <c r="E20" s="47">
        <f ca="1">'A Matrix'!$B$18*'Projection Engine'!$AD$5</f>
        <v>2.9303468834503823</v>
      </c>
      <c r="F20" s="47">
        <f ca="1">'A Matrix'!$C$18*'Projection Engine'!$AD$6</f>
        <v>0.81469287034233895</v>
      </c>
      <c r="G20" s="47">
        <f ca="1">'A Matrix'!$D$18*'Projection Engine'!$AD$7</f>
        <v>1.1460404975495067</v>
      </c>
      <c r="H20" s="47">
        <f ca="1">'A Matrix'!$E$18*'Projection Engine'!$AD$8</f>
        <v>3.4023747813357601</v>
      </c>
      <c r="I20" s="47">
        <f ca="1">'A Matrix'!$F$18*'Projection Engine'!$AD$9</f>
        <v>0.13810882100882868</v>
      </c>
      <c r="J20" s="47">
        <f ca="1">'A Matrix'!$G$18*'Projection Engine'!$AD$10</f>
        <v>2.3151990718357167</v>
      </c>
      <c r="K20" s="47">
        <f ca="1">'A Matrix'!$H$18*'Projection Engine'!$AD$11</f>
        <v>8.1425960197149809</v>
      </c>
      <c r="L20" s="47">
        <f ca="1">'A Matrix'!$I$18*'Projection Engine'!$AD$12</f>
        <v>0.4885977392355122</v>
      </c>
      <c r="M20" s="47">
        <f ca="1">'A Matrix'!$J$18*'Projection Engine'!$AD$13</f>
        <v>2.3390151073679344</v>
      </c>
      <c r="N20" s="47">
        <f ca="1">'A Matrix'!$K$18*'Projection Engine'!$AD$14</f>
        <v>1.944501620394929</v>
      </c>
      <c r="O20" s="47">
        <f ca="1">'A Matrix'!$L$18*'Projection Engine'!$AD$15</f>
        <v>4.0950966624472898</v>
      </c>
      <c r="P20" s="47">
        <f ca="1">'A Matrix'!$M$18*'Projection Engine'!$AD$16</f>
        <v>0.59512814314373685</v>
      </c>
      <c r="Q20" s="47">
        <f ca="1">'A Matrix'!$N$18*'Projection Engine'!$AD$17</f>
        <v>5.1845921672653921</v>
      </c>
      <c r="R20" s="47">
        <f ca="1">'A Matrix'!$O$18*'Projection Engine'!$AD$18</f>
        <v>176.4844279764213</v>
      </c>
      <c r="S20" s="47">
        <f ca="1">'A Matrix'!$P$18*'Projection Engine'!$AD$19</f>
        <v>0.92528425617116228</v>
      </c>
      <c r="T20" s="47">
        <f ca="1">'A Matrix'!$Q$18*'Projection Engine'!$AD$20</f>
        <v>32.145898331084325</v>
      </c>
      <c r="U20" s="47">
        <f ca="1">'A Matrix'!$R$18*'Projection Engine'!$AD$21</f>
        <v>85.333638839440027</v>
      </c>
      <c r="V20" s="47">
        <f ca="1">'A Matrix'!$S$18*'Projection Engine'!$AD$22</f>
        <v>3.1885998073373054</v>
      </c>
      <c r="W20" s="47">
        <f ca="1">'A Matrix'!$T$18*'Projection Engine'!$AD$23</f>
        <v>36.73041416863974</v>
      </c>
      <c r="X20" s="47">
        <f ca="1">'A Matrix'!$U$18*'Projection Engine'!$AD$24</f>
        <v>149.41287358334094</v>
      </c>
      <c r="Y20" s="47">
        <f ca="1">'A Matrix'!$V$18*'Projection Engine'!$AD$25</f>
        <v>14.300914959047864</v>
      </c>
      <c r="Z20" s="47">
        <f ca="1">'A Matrix'!$W$18*'Projection Engine'!$AD$26</f>
        <v>229.59229014282511</v>
      </c>
      <c r="AA20" s="47">
        <f ca="1">'A Matrix'!$X$18*'Projection Engine'!$AD$27</f>
        <v>7.9301171311311238</v>
      </c>
      <c r="AB20" s="47">
        <f ca="1">'A Matrix'!$Y$18*'Projection Engine'!$AD$28</f>
        <v>0.70051500615688955</v>
      </c>
      <c r="AC20" s="47">
        <f ca="1">'A Matrix'!$Z$18*'Projection Engine'!$AD$29</f>
        <v>0.59317980724466046</v>
      </c>
      <c r="AD20" s="47">
        <f ca="1">'A Matrix'!$AA$18*'Projection Engine'!$AD$30</f>
        <v>1.6110795419663721E-2</v>
      </c>
      <c r="AE20" s="47">
        <f ca="1">'A Matrix'!$AB$18*'Projection Engine'!$AD$31</f>
        <v>5.7208855896126488E-2</v>
      </c>
      <c r="AF20" s="47">
        <f ca="1">'A Matrix'!$AC$18*'Projection Engine'!$AD$32</f>
        <v>0.34762345908886322</v>
      </c>
      <c r="AG20" s="47">
        <f ca="1">'A Matrix'!$AD$18*'Projection Engine'!$AD$33</f>
        <v>1.2860074800937228E-3</v>
      </c>
      <c r="AH20" s="47">
        <f ca="1">'A Matrix'!$AE$18*'Projection Engine'!$AD$34</f>
        <v>4.7710317399937661E-2</v>
      </c>
      <c r="AI20" s="47">
        <f ca="1">'A Matrix'!$AF$18*'Projection Engine'!$AD$35</f>
        <v>4.0696937295834554E-2</v>
      </c>
      <c r="AJ20" s="47">
        <f ca="1">'A Matrix'!$AG$18*'Projection Engine'!$AD$36</f>
        <v>0.45860808423809463</v>
      </c>
      <c r="AK20" s="47">
        <f ca="1">'A Matrix'!$AH$18*'Projection Engine'!$AD$37</f>
        <v>0.98405164049065541</v>
      </c>
      <c r="AL20" s="47">
        <f ca="1">'A Matrix'!$AI$18*'Projection Engine'!$AD$38</f>
        <v>0.16774329500512961</v>
      </c>
      <c r="AM20" s="47">
        <f ca="1">'A Matrix'!$AJ$18*'Projection Engine'!$AD$39</f>
        <v>0.33695337255965002</v>
      </c>
      <c r="AN20" s="47">
        <f ca="1">'A Matrix'!$AK$18*'Projection Engine'!$AD$40</f>
        <v>0.34560920962460195</v>
      </c>
      <c r="AO20" s="47">
        <f ca="1">'A Matrix'!$AL$18*'Projection Engine'!$AD$41</f>
        <v>0.14177232988531463</v>
      </c>
      <c r="AP20" s="47">
        <f ca="1">'A Matrix'!$AM$18*'Projection Engine'!$AD$42</f>
        <v>1.1926218887771494</v>
      </c>
      <c r="AQ20" s="47">
        <f ca="1">'A Matrix'!$AN$18*'Projection Engine'!$AD$43</f>
        <v>7.29080483300939E-2</v>
      </c>
      <c r="AR20" s="47">
        <f ca="1">'A Matrix'!$AO$18*'Projection Engine'!$AD$44</f>
        <v>3.9346132313005664</v>
      </c>
      <c r="AS20" s="47">
        <f ca="1">'A Matrix'!$AP$18*'Projection Engine'!$AD$45</f>
        <v>1.4339465506907862</v>
      </c>
      <c r="AT20" s="47">
        <f ca="1">'A Matrix'!$AQ$18*'Projection Engine'!$AD$46</f>
        <v>0.51145807268838983</v>
      </c>
      <c r="AU20" s="47">
        <f ca="1">'A Matrix'!$AR$18*'Projection Engine'!$AD$47</f>
        <v>6.7458577886856302E-2</v>
      </c>
      <c r="AV20" s="47">
        <f ca="1">'A Matrix'!$AS$18*'Projection Engine'!$AD$48</f>
        <v>0.22663254524065493</v>
      </c>
      <c r="AW20" s="47">
        <f ca="1">'A Matrix'!$AT$18*'Projection Engine'!$AD$49</f>
        <v>9.39447004336426E-2</v>
      </c>
      <c r="AX20" s="47">
        <f ca="1">'A Matrix'!$AU$18*'Projection Engine'!$AD$50</f>
        <v>0.48657406063644704</v>
      </c>
      <c r="AY20" s="47">
        <f ca="1">'A Matrix'!$AV$18*'Projection Engine'!$AD$51</f>
        <v>0.24473995345812138</v>
      </c>
      <c r="AZ20" s="47">
        <f ca="1">'A Matrix'!$AW$18*'Projection Engine'!$AD$52</f>
        <v>0.12993762627765454</v>
      </c>
      <c r="BA20" s="47">
        <f ca="1">'A Matrix'!$AX$18*'Projection Engine'!$AD$53</f>
        <v>0.4877762233528119</v>
      </c>
      <c r="BB20" s="47">
        <f ca="1">'A Matrix'!$AY$18*'Projection Engine'!$AD$54</f>
        <v>0.56655585587232815</v>
      </c>
      <c r="BC20" s="47">
        <f ca="1">'A Matrix'!$AZ$18*'Projection Engine'!$AD$55</f>
        <v>5.4410914850966455E-2</v>
      </c>
      <c r="BD20" s="47">
        <f ca="1">'A Matrix'!$BA$18*'Projection Engine'!$AD$56</f>
        <v>1.0630705853881575</v>
      </c>
      <c r="BE20" s="47">
        <f ca="1">'A Matrix'!$BB$18*'Projection Engine'!$AD$57</f>
        <v>0.19136632855144553</v>
      </c>
      <c r="BF20" s="47">
        <f ca="1">'A Matrix'!$BC$18*'Projection Engine'!$AD$58</f>
        <v>0.61822555878272356</v>
      </c>
      <c r="BG20" s="47">
        <f ca="1">'A Matrix'!$BD$18*'Projection Engine'!$AD$59</f>
        <v>0.75659329588181168</v>
      </c>
      <c r="BH20" s="47">
        <f ca="1">'A Matrix'!$BE$18*'Projection Engine'!$AD$60</f>
        <v>0.73593353064067502</v>
      </c>
      <c r="BI20" s="47">
        <f ca="1">'A Matrix'!$BF$18*'Projection Engine'!$AD$61</f>
        <v>0.29261153052465372</v>
      </c>
      <c r="BJ20" s="47">
        <f ca="1">'A Matrix'!$BG$18*'Projection Engine'!$AD$62</f>
        <v>0.61702030874406721</v>
      </c>
      <c r="BK20" s="47">
        <f ca="1">'A Matrix'!$BH$18*'Projection Engine'!$AD$63</f>
        <v>1.0271288813429647</v>
      </c>
      <c r="BL20" s="47">
        <f ca="1">'A Matrix'!$BI$18*'Projection Engine'!$AD$64</f>
        <v>0.48830033881426155</v>
      </c>
      <c r="BM20" s="47">
        <f ca="1">'A Matrix'!$BJ$18*'Projection Engine'!$AD$65</f>
        <v>0.1826084978796309</v>
      </c>
      <c r="BN20" s="47">
        <f ca="1">'A Matrix'!$BK$18*'Projection Engine'!$AD$66</f>
        <v>1.8091733550440623</v>
      </c>
      <c r="BO20" s="47">
        <f ca="1">'A Matrix'!$BL$18*'Projection Engine'!$AD$67</f>
        <v>0.57195283809833564</v>
      </c>
      <c r="BP20" s="47">
        <f ca="1">'A Matrix'!$BM$18*'Projection Engine'!$AD$68</f>
        <v>0.11271609491297462</v>
      </c>
      <c r="BQ20" s="47">
        <f ca="1">'A Matrix'!$BN$18*'Projection Engine'!$AD$69</f>
        <v>0.81689626672159754</v>
      </c>
      <c r="BR20" s="47">
        <f ca="1">'A Matrix'!$BO$18*'Projection Engine'!$AD$70</f>
        <v>0.93469885710098477</v>
      </c>
      <c r="BS20" s="47">
        <f ca="1">'A Matrix'!$BP$18*'Projection Engine'!$AD$71</f>
        <v>5.6213320960269202E-2</v>
      </c>
      <c r="BT20" s="47">
        <f ca="1">'A Matrix'!$BQ$18*'Projection Engine'!$AD$72</f>
        <v>0.67347556653782159</v>
      </c>
      <c r="BU20" s="47">
        <f ca="1">'A Matrix'!$BR$18*'Projection Engine'!$AD$73</f>
        <v>0.6728835060672762</v>
      </c>
      <c r="BV20" s="47">
        <f ca="1">'A Matrix'!$BS$18*'Projection Engine'!$AD$74</f>
        <v>10.00753225455745</v>
      </c>
      <c r="BW20" s="47">
        <f ca="1">'A Matrix'!$BT$18*'Projection Engine'!$AD$75</f>
        <v>3.1359857269124038</v>
      </c>
      <c r="BX20" s="47">
        <f ca="1">'A Matrix'!$BU$18*'Projection Engine'!$AD$76</f>
        <v>3.9454845459604715</v>
      </c>
      <c r="BY20" s="47">
        <f ca="1">'A Matrix'!$BV$18*'Projection Engine'!$AD$77</f>
        <v>15.601480920445603</v>
      </c>
      <c r="BZ20" s="47">
        <f ca="1">'A Matrix'!$BW$18*'Projection Engine'!$AD$78</f>
        <v>13.571831977474252</v>
      </c>
      <c r="CA20" s="47">
        <f ca="1">'A Matrix'!$BX$18*'Projection Engine'!$AD$79</f>
        <v>66.961528963244973</v>
      </c>
      <c r="CB20" s="47">
        <f ca="1">'A Matrix'!$BY$18*'Projection Engine'!$AD$80</f>
        <v>45.059532362582132</v>
      </c>
      <c r="CC20" s="47">
        <f ca="1">'A Matrix'!$BZ$18*'Projection Engine'!$AD$81</f>
        <v>330.45107065442568</v>
      </c>
      <c r="CD20" s="47">
        <f ca="1">'A Matrix'!$CA$18*'Projection Engine'!$AD$82</f>
        <v>2.7971226784813616</v>
      </c>
      <c r="CE20" s="47">
        <f ca="1">'A Matrix'!$CB$18*'Projection Engine'!$AD$83</f>
        <v>0.64475190619820599</v>
      </c>
      <c r="CF20" s="47">
        <f ca="1">'A Matrix'!$CC$18*'Projection Engine'!$AD$84</f>
        <v>0.20612971843862032</v>
      </c>
      <c r="CG20" s="47">
        <f ca="1">'A Matrix'!$CD$18*'Projection Engine'!$AD$85</f>
        <v>0.83849707181785516</v>
      </c>
      <c r="CH20" s="47">
        <f ca="1">'A Matrix'!$CE$18*'Projection Engine'!$AD$86</f>
        <v>0.83266563133908156</v>
      </c>
      <c r="CI20" s="47">
        <f ca="1">'A Matrix'!$CF$18*'Projection Engine'!$AD$87</f>
        <v>1.0593555056425259</v>
      </c>
      <c r="CJ20" s="47">
        <f ca="1">'A Matrix'!$CG$18*'Projection Engine'!$AD$88</f>
        <v>0.58867577251705594</v>
      </c>
      <c r="CK20" s="47">
        <f ca="1">'A Matrix'!$CH$18*'Projection Engine'!$AD$89</f>
        <v>0.25508593591526091</v>
      </c>
      <c r="CL20" s="47">
        <f ca="1">'A Matrix'!$CI$18*'Projection Engine'!$AD$90</f>
        <v>0.16776327657577483</v>
      </c>
      <c r="CM20" s="47">
        <f ca="1">'A Matrix'!$CJ$18*'Projection Engine'!$AD$91</f>
        <v>0.31695270720756336</v>
      </c>
      <c r="CN20" s="47">
        <f ca="1">'A Matrix'!$CK$18*'Projection Engine'!$AD$92</f>
        <v>1.1971492230748377</v>
      </c>
      <c r="CO20" s="47">
        <f ca="1">'A Matrix'!$CL$18*'Projection Engine'!$AD$93</f>
        <v>1.0183524456196068E-2</v>
      </c>
      <c r="CP20" s="47">
        <f ca="1">'A Matrix'!$CM$18*'Projection Engine'!$AD$94</f>
        <v>0.6802090359548898</v>
      </c>
      <c r="CQ20" s="47">
        <f ca="1">'A Matrix'!$CN$18*'Projection Engine'!$AD$95</f>
        <v>0.6313086137843682</v>
      </c>
      <c r="CR20" s="47">
        <f ca="1">'A Matrix'!$CO$18*'Projection Engine'!$AD$96</f>
        <v>0.38989775339491128</v>
      </c>
      <c r="CS20" s="47">
        <f ca="1">'A Matrix'!$CP$18*'Projection Engine'!$AD$97</f>
        <v>0.77109678041842555</v>
      </c>
      <c r="CT20" s="47">
        <f ca="1">'A Matrix'!$CQ$18*'Projection Engine'!$AD$98</f>
        <v>2.9954844186554577</v>
      </c>
      <c r="CU20" s="47">
        <f ca="1">'A Matrix'!$CR$18*'Projection Engine'!$AD$99</f>
        <v>1.0880738032802426</v>
      </c>
      <c r="CV20" s="47">
        <f ca="1">'A Matrix'!$CS$18*'Projection Engine'!$AD$100</f>
        <v>1.5190258808119419</v>
      </c>
      <c r="CW20" s="47">
        <f ca="1">'A Matrix'!$CT$18*'Projection Engine'!$AD$101</f>
        <v>3.1525065773743011</v>
      </c>
      <c r="CX20" s="47">
        <f ca="1">'A Matrix'!$CU$18*'Projection Engine'!$AD$102</f>
        <v>1.2210592478058171</v>
      </c>
      <c r="CY20" s="47">
        <f ca="1">'A Matrix'!$CV$18*'Projection Engine'!$AD$103</f>
        <v>1.3319875888057415</v>
      </c>
      <c r="CZ20" s="47">
        <f ca="1">'A Matrix'!$CW$18*'Projection Engine'!$AD$104</f>
        <v>1.1491291443270264</v>
      </c>
      <c r="DA20" s="47">
        <f ca="1">'A Matrix'!$CX$18*'Projection Engine'!$AD$105</f>
        <v>3.3387000247247545</v>
      </c>
      <c r="DB20" s="47">
        <f ca="1">'A Matrix'!$CY$18*'Projection Engine'!$AD$106</f>
        <v>19.360600587341473</v>
      </c>
      <c r="DC20" s="47">
        <f ca="1">'A Matrix'!$CZ$18*'Projection Engine'!$AD$107</f>
        <v>30.68416934814034</v>
      </c>
      <c r="DD20" s="47">
        <f ca="1">'A Matrix'!$DA$18*'Projection Engine'!$AD$108</f>
        <v>14.307574433028288</v>
      </c>
      <c r="DE20" s="47">
        <f ca="1">'A Matrix'!$DB$18*'Projection Engine'!$AD$109</f>
        <v>8.6245995472552046</v>
      </c>
      <c r="DF20" s="47">
        <f ca="1">'A Matrix'!$DC$18*'Projection Engine'!$AD$110</f>
        <v>1.5101270264460152</v>
      </c>
      <c r="DG20" s="47">
        <f ca="1">'A Matrix'!$DD$18*'Projection Engine'!$AD$111</f>
        <v>27.626962208477149</v>
      </c>
      <c r="DH20" s="47">
        <f ca="1">'A Matrix'!$DE$18*'Projection Engine'!$AD$112</f>
        <v>94.588182735075364</v>
      </c>
      <c r="DI20" s="47">
        <f ca="1">'A Matrix'!$DF$18*'Projection Engine'!$AD$113</f>
        <v>1.5106442678496612</v>
      </c>
      <c r="DJ20" s="47">
        <f ca="1">'A Matrix'!$DG$18*'Projection Engine'!$AD$114</f>
        <v>5.0988579711829427</v>
      </c>
      <c r="DK20" s="47">
        <f ca="1">'A Matrix'!$DH$18*'Projection Engine'!$AD$115</f>
        <v>13.676831189801902</v>
      </c>
      <c r="DL20" s="47">
        <f ca="1">'A Matrix'!$DI$18*'Projection Engine'!$AD$116</f>
        <v>2.0493954543165787</v>
      </c>
      <c r="DM20" s="47">
        <f ca="1">'A Matrix'!$DJ$18*'Projection Engine'!$AD$117</f>
        <v>3.7673997738626976</v>
      </c>
      <c r="DN20" s="47">
        <f ca="1">'A Matrix'!$DK$18*'Projection Engine'!$AD$118</f>
        <v>2.1187414016650656</v>
      </c>
      <c r="DO20" s="47">
        <f ca="1">'A Matrix'!$DL$18*'Projection Engine'!$AD$119</f>
        <v>6.6801468455370063</v>
      </c>
      <c r="DP20" s="43">
        <f t="shared" ca="1" si="0"/>
        <v>1542.4657576266916</v>
      </c>
      <c r="DQ20" s="43">
        <f ca="1">'Projection Engine'!T21</f>
        <v>2597.7022487534946</v>
      </c>
      <c r="DR20" s="43">
        <f ca="1">'Projection Engine'!U21</f>
        <v>0.83066364040657603</v>
      </c>
      <c r="DS20" s="43">
        <f>'Projection Engine'!V21</f>
        <v>49.933518985369673</v>
      </c>
      <c r="DT20" s="43">
        <f>'Projection Engine'!W21</f>
        <v>3.4586569277307255</v>
      </c>
      <c r="DU20" s="43">
        <f>'Projection Engine'!X21</f>
        <v>14.40341634797031</v>
      </c>
      <c r="DV20" s="43">
        <f>'Projection Engine'!Y21</f>
        <v>-0.29580000000000001</v>
      </c>
      <c r="DW20" s="43">
        <f>'Projection Engine'!Z21</f>
        <v>2673.2777321906792</v>
      </c>
      <c r="DX20" s="43">
        <f t="shared" ca="1" si="1"/>
        <v>5339.3104368456516</v>
      </c>
      <c r="DY20" s="43">
        <f t="shared" ca="1" si="2"/>
        <v>6881.7761944723434</v>
      </c>
      <c r="DZ20" s="41"/>
      <c r="EA20" s="36">
        <f>'Base Table 5'!DY20</f>
        <v>7154.0006000000003</v>
      </c>
      <c r="EB20" s="185">
        <f t="shared" ca="1" si="3"/>
        <v>-272.22440552765693</v>
      </c>
      <c r="EC20" s="186">
        <f t="shared" ca="1" si="4"/>
        <v>-3.8052052375793344E-2</v>
      </c>
    </row>
    <row r="21" spans="1:133" x14ac:dyDescent="0.4">
      <c r="A21" s="37">
        <f>'Base Table 5 - modified'!A21</f>
        <v>18</v>
      </c>
      <c r="B21" s="37" t="str">
        <f>'Base Table 5 - modified'!B21</f>
        <v>1105</v>
      </c>
      <c r="C21" s="37">
        <f>'Base Table 5 - modified'!C21</f>
        <v>5</v>
      </c>
      <c r="D21" s="38" t="str">
        <f>'Base Table 5 - modified'!D21</f>
        <v>Oils and fats manufacturing</v>
      </c>
      <c r="E21" s="47">
        <f ca="1">'A Matrix'!$B$19*'Projection Engine'!$AD$5</f>
        <v>4.4707793963936782</v>
      </c>
      <c r="F21" s="47">
        <f ca="1">'A Matrix'!$C$19*'Projection Engine'!$AD$6</f>
        <v>0.99774128797171358</v>
      </c>
      <c r="G21" s="47">
        <f ca="1">'A Matrix'!$D$19*'Projection Engine'!$AD$7</f>
        <v>1.6695902839421393</v>
      </c>
      <c r="H21" s="47">
        <f ca="1">'A Matrix'!$E$19*'Projection Engine'!$AD$8</f>
        <v>0.49416111176881411</v>
      </c>
      <c r="I21" s="47">
        <f ca="1">'A Matrix'!$F$19*'Projection Engine'!$AD$9</f>
        <v>5.4531745618614812E-2</v>
      </c>
      <c r="J21" s="47">
        <f ca="1">'A Matrix'!$G$19*'Projection Engine'!$AD$10</f>
        <v>0.25624119771533188</v>
      </c>
      <c r="K21" s="47">
        <f ca="1">'A Matrix'!$H$19*'Projection Engine'!$AD$11</f>
        <v>1.0589487247861653</v>
      </c>
      <c r="L21" s="47">
        <f ca="1">'A Matrix'!$I$19*'Projection Engine'!$AD$12</f>
        <v>0.58158892186420652</v>
      </c>
      <c r="M21" s="47">
        <f ca="1">'A Matrix'!$J$19*'Projection Engine'!$AD$13</f>
        <v>0.9651188997601502</v>
      </c>
      <c r="N21" s="47">
        <f ca="1">'A Matrix'!$K$19*'Projection Engine'!$AD$14</f>
        <v>1.3374001071632433</v>
      </c>
      <c r="O21" s="47">
        <f ca="1">'A Matrix'!$L$19*'Projection Engine'!$AD$15</f>
        <v>4.4459416041612814</v>
      </c>
      <c r="P21" s="47">
        <f ca="1">'A Matrix'!$M$19*'Projection Engine'!$AD$16</f>
        <v>0.61577215461322155</v>
      </c>
      <c r="Q21" s="47">
        <f ca="1">'A Matrix'!$N$19*'Projection Engine'!$AD$17</f>
        <v>0.20774589024965867</v>
      </c>
      <c r="R21" s="47">
        <f ca="1">'A Matrix'!$O$19*'Projection Engine'!$AD$18</f>
        <v>2.9854886052773146</v>
      </c>
      <c r="S21" s="47">
        <f ca="1">'A Matrix'!$P$19*'Projection Engine'!$AD$19</f>
        <v>5.1425568663639041</v>
      </c>
      <c r="T21" s="47">
        <f ca="1">'A Matrix'!$Q$19*'Projection Engine'!$AD$20</f>
        <v>20.500634762147598</v>
      </c>
      <c r="U21" s="47">
        <f ca="1">'A Matrix'!$R$19*'Projection Engine'!$AD$21</f>
        <v>82.368915057654675</v>
      </c>
      <c r="V21" s="47">
        <f ca="1">'A Matrix'!$S$19*'Projection Engine'!$AD$22</f>
        <v>582.04808071164075</v>
      </c>
      <c r="W21" s="47">
        <f ca="1">'A Matrix'!$T$19*'Projection Engine'!$AD$23</f>
        <v>21.373247194109528</v>
      </c>
      <c r="X21" s="47">
        <f ca="1">'A Matrix'!$U$19*'Projection Engine'!$AD$24</f>
        <v>209.34944537044643</v>
      </c>
      <c r="Y21" s="47">
        <f ca="1">'A Matrix'!$V$19*'Projection Engine'!$AD$25</f>
        <v>31.968958879692142</v>
      </c>
      <c r="Z21" s="47">
        <f ca="1">'A Matrix'!$W$19*'Projection Engine'!$AD$26</f>
        <v>163.55169002544275</v>
      </c>
      <c r="AA21" s="47">
        <f ca="1">'A Matrix'!$X$19*'Projection Engine'!$AD$27</f>
        <v>4.8185931230324153</v>
      </c>
      <c r="AB21" s="47">
        <f ca="1">'A Matrix'!$Y$19*'Projection Engine'!$AD$28</f>
        <v>2.698319310511653</v>
      </c>
      <c r="AC21" s="47">
        <f ca="1">'A Matrix'!$Z$19*'Projection Engine'!$AD$29</f>
        <v>9.6582213747085144E-2</v>
      </c>
      <c r="AD21" s="47">
        <f ca="1">'A Matrix'!$AA$19*'Projection Engine'!$AD$30</f>
        <v>7.8112947489278658E-3</v>
      </c>
      <c r="AE21" s="47">
        <f ca="1">'A Matrix'!$AB$19*'Projection Engine'!$AD$31</f>
        <v>2.6108739603601348E-2</v>
      </c>
      <c r="AF21" s="47">
        <f ca="1">'A Matrix'!$AC$19*'Projection Engine'!$AD$32</f>
        <v>0.30952915945147519</v>
      </c>
      <c r="AG21" s="47">
        <f ca="1">'A Matrix'!$AD$19*'Projection Engine'!$AD$33</f>
        <v>1.9784730462980352E-4</v>
      </c>
      <c r="AH21" s="47">
        <f ca="1">'A Matrix'!$AE$19*'Projection Engine'!$AD$34</f>
        <v>2.9941660096668696E-2</v>
      </c>
      <c r="AI21" s="47">
        <f ca="1">'A Matrix'!$AF$19*'Projection Engine'!$AD$35</f>
        <v>2.0065851027807315E-2</v>
      </c>
      <c r="AJ21" s="47">
        <f ca="1">'A Matrix'!$AG$19*'Projection Engine'!$AD$36</f>
        <v>0.19410587165377358</v>
      </c>
      <c r="AK21" s="47">
        <f ca="1">'A Matrix'!$AH$19*'Projection Engine'!$AD$37</f>
        <v>0.44016738127344873</v>
      </c>
      <c r="AL21" s="47">
        <f ca="1">'A Matrix'!$AI$19*'Projection Engine'!$AD$38</f>
        <v>9.1849156390983566E-2</v>
      </c>
      <c r="AM21" s="47">
        <f ca="1">'A Matrix'!$AJ$19*'Projection Engine'!$AD$39</f>
        <v>0.22677168693124916</v>
      </c>
      <c r="AN21" s="47">
        <f ca="1">'A Matrix'!$AK$19*'Projection Engine'!$AD$40</f>
        <v>0.20712717459570976</v>
      </c>
      <c r="AO21" s="47">
        <f ca="1">'A Matrix'!$AL$19*'Projection Engine'!$AD$41</f>
        <v>1.2541867011377814</v>
      </c>
      <c r="AP21" s="47">
        <f ca="1">'A Matrix'!$AM$19*'Projection Engine'!$AD$42</f>
        <v>11.958217963971059</v>
      </c>
      <c r="AQ21" s="47">
        <f ca="1">'A Matrix'!$AN$19*'Projection Engine'!$AD$43</f>
        <v>0.12724745370070412</v>
      </c>
      <c r="AR21" s="47">
        <f ca="1">'A Matrix'!$AO$19*'Projection Engine'!$AD$44</f>
        <v>25.394719297730177</v>
      </c>
      <c r="AS21" s="47">
        <f ca="1">'A Matrix'!$AP$19*'Projection Engine'!$AD$45</f>
        <v>8.4478539702672695</v>
      </c>
      <c r="AT21" s="47">
        <f ca="1">'A Matrix'!$AQ$19*'Projection Engine'!$AD$46</f>
        <v>29.471623594350838</v>
      </c>
      <c r="AU21" s="47">
        <f ca="1">'A Matrix'!$AR$19*'Projection Engine'!$AD$47</f>
        <v>3.5051046275028384E-2</v>
      </c>
      <c r="AV21" s="47">
        <f ca="1">'A Matrix'!$AS$19*'Projection Engine'!$AD$48</f>
        <v>0.10709498706470166</v>
      </c>
      <c r="AW21" s="47">
        <f ca="1">'A Matrix'!$AT$19*'Projection Engine'!$AD$49</f>
        <v>4.6301316642295275E-2</v>
      </c>
      <c r="AX21" s="47">
        <f ca="1">'A Matrix'!$AU$19*'Projection Engine'!$AD$50</f>
        <v>0.21209638540563078</v>
      </c>
      <c r="AY21" s="47">
        <f ca="1">'A Matrix'!$AV$19*'Projection Engine'!$AD$51</f>
        <v>0.10516984275436546</v>
      </c>
      <c r="AZ21" s="47">
        <f ca="1">'A Matrix'!$AW$19*'Projection Engine'!$AD$52</f>
        <v>6.0590860770981775E-2</v>
      </c>
      <c r="BA21" s="47">
        <f ca="1">'A Matrix'!$AX$19*'Projection Engine'!$AD$53</f>
        <v>0.42863855819553337</v>
      </c>
      <c r="BB21" s="47">
        <f ca="1">'A Matrix'!$AY$19*'Projection Engine'!$AD$54</f>
        <v>0.14151780146682619</v>
      </c>
      <c r="BC21" s="47">
        <f ca="1">'A Matrix'!$AZ$19*'Projection Engine'!$AD$55</f>
        <v>6.2128082307387193E-2</v>
      </c>
      <c r="BD21" s="47">
        <f ca="1">'A Matrix'!$BA$19*'Projection Engine'!$AD$56</f>
        <v>0.82178485898001918</v>
      </c>
      <c r="BE21" s="47">
        <f ca="1">'A Matrix'!$BB$19*'Projection Engine'!$AD$57</f>
        <v>0.11731953292643506</v>
      </c>
      <c r="BF21" s="47">
        <f ca="1">'A Matrix'!$BC$19*'Projection Engine'!$AD$58</f>
        <v>0.39441970694657008</v>
      </c>
      <c r="BG21" s="47">
        <f ca="1">'A Matrix'!$BD$19*'Projection Engine'!$AD$59</f>
        <v>0.34122294848426976</v>
      </c>
      <c r="BH21" s="47">
        <f ca="1">'A Matrix'!$BE$19*'Projection Engine'!$AD$60</f>
        <v>0.35454204377238668</v>
      </c>
      <c r="BI21" s="47">
        <f ca="1">'A Matrix'!$BF$19*'Projection Engine'!$AD$61</f>
        <v>0.15974459638694269</v>
      </c>
      <c r="BJ21" s="47">
        <f ca="1">'A Matrix'!$BG$19*'Projection Engine'!$AD$62</f>
        <v>0.30421744625554248</v>
      </c>
      <c r="BK21" s="47">
        <f ca="1">'A Matrix'!$BH$19*'Projection Engine'!$AD$63</f>
        <v>0.46583720470003126</v>
      </c>
      <c r="BL21" s="47">
        <f ca="1">'A Matrix'!$BI$19*'Projection Engine'!$AD$64</f>
        <v>0.19437908562220815</v>
      </c>
      <c r="BM21" s="47">
        <f ca="1">'A Matrix'!$BJ$19*'Projection Engine'!$AD$65</f>
        <v>0.10241910748223879</v>
      </c>
      <c r="BN21" s="47">
        <f ca="1">'A Matrix'!$BK$19*'Projection Engine'!$AD$66</f>
        <v>0.8872450693484033</v>
      </c>
      <c r="BO21" s="47">
        <f ca="1">'A Matrix'!$BL$19*'Projection Engine'!$AD$67</f>
        <v>0.27293188063639873</v>
      </c>
      <c r="BP21" s="47">
        <f ca="1">'A Matrix'!$BM$19*'Projection Engine'!$AD$68</f>
        <v>4.7762801862666869E-2</v>
      </c>
      <c r="BQ21" s="47">
        <f ca="1">'A Matrix'!$BN$19*'Projection Engine'!$AD$69</f>
        <v>0.91183465925175211</v>
      </c>
      <c r="BR21" s="47">
        <f ca="1">'A Matrix'!$BO$19*'Projection Engine'!$AD$70</f>
        <v>1.3812927154849675</v>
      </c>
      <c r="BS21" s="47">
        <f ca="1">'A Matrix'!$BP$19*'Projection Engine'!$AD$71</f>
        <v>0.12622965839042638</v>
      </c>
      <c r="BT21" s="47">
        <f ca="1">'A Matrix'!$BQ$19*'Projection Engine'!$AD$72</f>
        <v>0.25971030257008959</v>
      </c>
      <c r="BU21" s="47">
        <f ca="1">'A Matrix'!$BR$19*'Projection Engine'!$AD$73</f>
        <v>0.30395514646990168</v>
      </c>
      <c r="BV21" s="47">
        <f ca="1">'A Matrix'!$BS$19*'Projection Engine'!$AD$74</f>
        <v>7.6183935002694207</v>
      </c>
      <c r="BW21" s="47">
        <f ca="1">'A Matrix'!$BT$19*'Projection Engine'!$AD$75</f>
        <v>2.2176373531301006</v>
      </c>
      <c r="BX21" s="47">
        <f ca="1">'A Matrix'!$BU$19*'Projection Engine'!$AD$76</f>
        <v>6.404756388879731</v>
      </c>
      <c r="BY21" s="47">
        <f ca="1">'A Matrix'!$BV$19*'Projection Engine'!$AD$77</f>
        <v>17.780284513769015</v>
      </c>
      <c r="BZ21" s="47">
        <f ca="1">'A Matrix'!$BW$19*'Projection Engine'!$AD$78</f>
        <v>4.4443029486817007</v>
      </c>
      <c r="CA21" s="47">
        <f ca="1">'A Matrix'!$BX$19*'Projection Engine'!$AD$79</f>
        <v>18.793183588421432</v>
      </c>
      <c r="CB21" s="47">
        <f ca="1">'A Matrix'!$BY$19*'Projection Engine'!$AD$80</f>
        <v>13.933498025676451</v>
      </c>
      <c r="CC21" s="47">
        <f ca="1">'A Matrix'!$BZ$19*'Projection Engine'!$AD$81</f>
        <v>117.64381393003518</v>
      </c>
      <c r="CD21" s="47">
        <f ca="1">'A Matrix'!$CA$19*'Projection Engine'!$AD$82</f>
        <v>1.8268523730515971</v>
      </c>
      <c r="CE21" s="47">
        <f ca="1">'A Matrix'!$CB$19*'Projection Engine'!$AD$83</f>
        <v>0.38845432202322799</v>
      </c>
      <c r="CF21" s="47">
        <f ca="1">'A Matrix'!$CC$19*'Projection Engine'!$AD$84</f>
        <v>0.12452714059348723</v>
      </c>
      <c r="CG21" s="47">
        <f ca="1">'A Matrix'!$CD$19*'Projection Engine'!$AD$85</f>
        <v>0.5395211962325569</v>
      </c>
      <c r="CH21" s="47">
        <f ca="1">'A Matrix'!$CE$19*'Projection Engine'!$AD$86</f>
        <v>0.72165883735254643</v>
      </c>
      <c r="CI21" s="47">
        <f ca="1">'A Matrix'!$CF$19*'Projection Engine'!$AD$87</f>
        <v>1.8175384901205969</v>
      </c>
      <c r="CJ21" s="47">
        <f ca="1">'A Matrix'!$CG$19*'Projection Engine'!$AD$88</f>
        <v>0.27345995552252672</v>
      </c>
      <c r="CK21" s="47">
        <f ca="1">'A Matrix'!$CH$19*'Projection Engine'!$AD$89</f>
        <v>0.16664751244819329</v>
      </c>
      <c r="CL21" s="47">
        <f ca="1">'A Matrix'!$CI$19*'Projection Engine'!$AD$90</f>
        <v>8.3209509775965237E-2</v>
      </c>
      <c r="CM21" s="47">
        <f ca="1">'A Matrix'!$CJ$19*'Projection Engine'!$AD$91</f>
        <v>7.3977968024767429E-2</v>
      </c>
      <c r="CN21" s="47">
        <f ca="1">'A Matrix'!$CK$19*'Projection Engine'!$AD$92</f>
        <v>0.6015854059906609</v>
      </c>
      <c r="CO21" s="47">
        <f ca="1">'A Matrix'!$CL$19*'Projection Engine'!$AD$93</f>
        <v>3.951815460613399E-3</v>
      </c>
      <c r="CP21" s="47">
        <f ca="1">'A Matrix'!$CM$19*'Projection Engine'!$AD$94</f>
        <v>0.14694225050085993</v>
      </c>
      <c r="CQ21" s="47">
        <f ca="1">'A Matrix'!$CN$19*'Projection Engine'!$AD$95</f>
        <v>0.12307030339855701</v>
      </c>
      <c r="CR21" s="47">
        <f ca="1">'A Matrix'!$CO$19*'Projection Engine'!$AD$96</f>
        <v>0.12937616888033077</v>
      </c>
      <c r="CS21" s="47">
        <f ca="1">'A Matrix'!$CP$19*'Projection Engine'!$AD$97</f>
        <v>0.64503222481201528</v>
      </c>
      <c r="CT21" s="47">
        <f ca="1">'A Matrix'!$CQ$19*'Projection Engine'!$AD$98</f>
        <v>8.7765201179533084E-2</v>
      </c>
      <c r="CU21" s="47">
        <f ca="1">'A Matrix'!$CR$19*'Projection Engine'!$AD$99</f>
        <v>2.8323274213293836E-2</v>
      </c>
      <c r="CV21" s="47">
        <f ca="1">'A Matrix'!$CS$19*'Projection Engine'!$AD$100</f>
        <v>0.60223495345116052</v>
      </c>
      <c r="CW21" s="47">
        <f ca="1">'A Matrix'!$CT$19*'Projection Engine'!$AD$101</f>
        <v>1.6731341818161816</v>
      </c>
      <c r="CX21" s="47">
        <f ca="1">'A Matrix'!$CU$19*'Projection Engine'!$AD$102</f>
        <v>0.2883137046907423</v>
      </c>
      <c r="CY21" s="47">
        <f ca="1">'A Matrix'!$CV$19*'Projection Engine'!$AD$103</f>
        <v>0.4112544461589232</v>
      </c>
      <c r="CZ21" s="47">
        <f ca="1">'A Matrix'!$CW$19*'Projection Engine'!$AD$104</f>
        <v>1.901650945118512</v>
      </c>
      <c r="DA21" s="47">
        <f ca="1">'A Matrix'!$CX$19*'Projection Engine'!$AD$105</f>
        <v>1.3396043908260775</v>
      </c>
      <c r="DB21" s="47">
        <f ca="1">'A Matrix'!$CY$19*'Projection Engine'!$AD$106</f>
        <v>2.3051674564468976</v>
      </c>
      <c r="DC21" s="47">
        <f ca="1">'A Matrix'!$CZ$19*'Projection Engine'!$AD$107</f>
        <v>1.3814828474239476</v>
      </c>
      <c r="DD21" s="47">
        <f ca="1">'A Matrix'!$DA$19*'Projection Engine'!$AD$108</f>
        <v>9.6220708862679718</v>
      </c>
      <c r="DE21" s="47">
        <f ca="1">'A Matrix'!$DB$19*'Projection Engine'!$AD$109</f>
        <v>8.0562779796403081</v>
      </c>
      <c r="DF21" s="47">
        <f ca="1">'A Matrix'!$DC$19*'Projection Engine'!$AD$110</f>
        <v>1.2014083672833704</v>
      </c>
      <c r="DG21" s="47">
        <f ca="1">'A Matrix'!$DD$19*'Projection Engine'!$AD$111</f>
        <v>7.0037503899522919</v>
      </c>
      <c r="DH21" s="47">
        <f ca="1">'A Matrix'!$DE$19*'Projection Engine'!$AD$112</f>
        <v>18.353204904747152</v>
      </c>
      <c r="DI21" s="47">
        <f ca="1">'A Matrix'!$DF$19*'Projection Engine'!$AD$113</f>
        <v>0.34569262657391814</v>
      </c>
      <c r="DJ21" s="47">
        <f ca="1">'A Matrix'!$DG$19*'Projection Engine'!$AD$114</f>
        <v>1.153321921731886</v>
      </c>
      <c r="DK21" s="47">
        <f ca="1">'A Matrix'!$DH$19*'Projection Engine'!$AD$115</f>
        <v>2.0140095872632884</v>
      </c>
      <c r="DL21" s="47">
        <f ca="1">'A Matrix'!$DI$19*'Projection Engine'!$AD$116</f>
        <v>1.0246642041521989</v>
      </c>
      <c r="DM21" s="47">
        <f ca="1">'A Matrix'!$DJ$19*'Projection Engine'!$AD$117</f>
        <v>6.1037434051132351</v>
      </c>
      <c r="DN21" s="47">
        <f ca="1">'A Matrix'!$DK$19*'Projection Engine'!$AD$118</f>
        <v>2.0772460761486853</v>
      </c>
      <c r="DO21" s="47">
        <f ca="1">'A Matrix'!$DL$19*'Projection Engine'!$AD$119</f>
        <v>7.4083531564747895E-2</v>
      </c>
      <c r="DP21" s="43">
        <f t="shared" ca="1" si="0"/>
        <v>1494.4611169015809</v>
      </c>
      <c r="DQ21" s="43">
        <f ca="1">'Projection Engine'!T22</f>
        <v>610.87284437634719</v>
      </c>
      <c r="DR21" s="43">
        <f ca="1">'Projection Engine'!U22</f>
        <v>0</v>
      </c>
      <c r="DS21" s="43">
        <f>'Projection Engine'!V22</f>
        <v>15.526462934641188</v>
      </c>
      <c r="DT21" s="43">
        <f>'Projection Engine'!W22</f>
        <v>0.50062037167503592</v>
      </c>
      <c r="DU21" s="43">
        <f>'Projection Engine'!X22</f>
        <v>3.2007265735880392</v>
      </c>
      <c r="DV21" s="43">
        <f>'Projection Engine'!Y22</f>
        <v>15.9308</v>
      </c>
      <c r="DW21" s="43">
        <f>'Projection Engine'!Z22</f>
        <v>652.44859466638673</v>
      </c>
      <c r="DX21" s="43">
        <f t="shared" ca="1" si="1"/>
        <v>1298.4800489226382</v>
      </c>
      <c r="DY21" s="43">
        <f t="shared" ca="1" si="2"/>
        <v>2792.9411658242188</v>
      </c>
      <c r="DZ21" s="41"/>
      <c r="EA21" s="36">
        <f>'Base Table 5'!DY21</f>
        <v>2860.9998000000005</v>
      </c>
      <c r="EB21" s="185">
        <f t="shared" ca="1" si="3"/>
        <v>-68.058634175781663</v>
      </c>
      <c r="EC21" s="186">
        <f t="shared" ca="1" si="4"/>
        <v>-2.3788409274192013E-2</v>
      </c>
    </row>
    <row r="22" spans="1:133" x14ac:dyDescent="0.4">
      <c r="A22" s="34">
        <f>'Base Table 5 - modified'!A22</f>
        <v>19</v>
      </c>
      <c r="B22" s="34" t="str">
        <f>'Base Table 5 - modified'!B22</f>
        <v>1106</v>
      </c>
      <c r="C22" s="34">
        <f>'Base Table 5 - modified'!C22</f>
        <v>5</v>
      </c>
      <c r="D22" s="35" t="str">
        <f>'Base Table 5 - modified'!D22</f>
        <v>Grain mill and cereal product manufacturing</v>
      </c>
      <c r="E22" s="47">
        <f ca="1">'A Matrix'!$B$20*'Projection Engine'!$AD$5</f>
        <v>19.575069692334367</v>
      </c>
      <c r="F22" s="47">
        <f ca="1">'A Matrix'!$C$20*'Projection Engine'!$AD$6</f>
        <v>17.787549482954692</v>
      </c>
      <c r="G22" s="47">
        <f ca="1">'A Matrix'!$D$20*'Projection Engine'!$AD$7</f>
        <v>9.8286361459735065</v>
      </c>
      <c r="H22" s="47">
        <f ca="1">'A Matrix'!$E$20*'Projection Engine'!$AD$8</f>
        <v>2.2814490629588589</v>
      </c>
      <c r="I22" s="47">
        <f ca="1">'A Matrix'!$F$20*'Projection Engine'!$AD$9</f>
        <v>0.56506368828383602</v>
      </c>
      <c r="J22" s="47">
        <f ca="1">'A Matrix'!$G$20*'Projection Engine'!$AD$10</f>
        <v>1.953154402538005</v>
      </c>
      <c r="K22" s="47">
        <f ca="1">'A Matrix'!$H$20*'Projection Engine'!$AD$11</f>
        <v>5.1186423748795855</v>
      </c>
      <c r="L22" s="47">
        <f ca="1">'A Matrix'!$I$20*'Projection Engine'!$AD$12</f>
        <v>0.72688880363458508</v>
      </c>
      <c r="M22" s="47">
        <f ca="1">'A Matrix'!$J$20*'Projection Engine'!$AD$13</f>
        <v>0.96332812407666346</v>
      </c>
      <c r="N22" s="47">
        <f ca="1">'A Matrix'!$K$20*'Projection Engine'!$AD$14</f>
        <v>2.1607119618490906</v>
      </c>
      <c r="O22" s="47">
        <f ca="1">'A Matrix'!$L$20*'Projection Engine'!$AD$15</f>
        <v>5.7811182376937786</v>
      </c>
      <c r="P22" s="47">
        <f ca="1">'A Matrix'!$M$20*'Projection Engine'!$AD$16</f>
        <v>0.8769404038808164</v>
      </c>
      <c r="Q22" s="47">
        <f ca="1">'A Matrix'!$N$20*'Projection Engine'!$AD$17</f>
        <v>2.1477498449799302</v>
      </c>
      <c r="R22" s="47">
        <f ca="1">'A Matrix'!$O$20*'Projection Engine'!$AD$18</f>
        <v>69.043787568708694</v>
      </c>
      <c r="S22" s="47">
        <f ca="1">'A Matrix'!$P$20*'Projection Engine'!$AD$19</f>
        <v>0.61426433813043546</v>
      </c>
      <c r="T22" s="47">
        <f ca="1">'A Matrix'!$Q$20*'Projection Engine'!$AD$20</f>
        <v>33.278347636539372</v>
      </c>
      <c r="U22" s="47">
        <f ca="1">'A Matrix'!$R$20*'Projection Engine'!$AD$21</f>
        <v>128.7957006830413</v>
      </c>
      <c r="V22" s="47">
        <f ca="1">'A Matrix'!$S$20*'Projection Engine'!$AD$22</f>
        <v>5.247137116749232</v>
      </c>
      <c r="W22" s="47">
        <f ca="1">'A Matrix'!$T$20*'Projection Engine'!$AD$23</f>
        <v>130.00775553302879</v>
      </c>
      <c r="X22" s="47">
        <f ca="1">'A Matrix'!$U$20*'Projection Engine'!$AD$24</f>
        <v>684.94574457126043</v>
      </c>
      <c r="Y22" s="47">
        <f ca="1">'A Matrix'!$V$20*'Projection Engine'!$AD$25</f>
        <v>291.48334126133483</v>
      </c>
      <c r="Z22" s="47">
        <f ca="1">'A Matrix'!$W$20*'Projection Engine'!$AD$26</f>
        <v>291.74957213341708</v>
      </c>
      <c r="AA22" s="47">
        <f ca="1">'A Matrix'!$X$20*'Projection Engine'!$AD$27</f>
        <v>80.510778158437262</v>
      </c>
      <c r="AB22" s="47">
        <f ca="1">'A Matrix'!$Y$20*'Projection Engine'!$AD$28</f>
        <v>95.770499619748875</v>
      </c>
      <c r="AC22" s="47">
        <f ca="1">'A Matrix'!$Z$20*'Projection Engine'!$AD$29</f>
        <v>0.55406158398830352</v>
      </c>
      <c r="AD22" s="47">
        <f ca="1">'A Matrix'!$AA$20*'Projection Engine'!$AD$30</f>
        <v>3.2905079129858635E-2</v>
      </c>
      <c r="AE22" s="47">
        <f ca="1">'A Matrix'!$AB$20*'Projection Engine'!$AD$31</f>
        <v>0.1028031621891803</v>
      </c>
      <c r="AF22" s="47">
        <f ca="1">'A Matrix'!$AC$20*'Projection Engine'!$AD$32</f>
        <v>1.0878154228878134</v>
      </c>
      <c r="AG22" s="47">
        <f ca="1">'A Matrix'!$AD$20*'Projection Engine'!$AD$33</f>
        <v>6.9246556620431224E-4</v>
      </c>
      <c r="AH22" s="47">
        <f ca="1">'A Matrix'!$AE$20*'Projection Engine'!$AD$34</f>
        <v>0.12114101166980056</v>
      </c>
      <c r="AI22" s="47">
        <f ca="1">'A Matrix'!$AF$20*'Projection Engine'!$AD$35</f>
        <v>8.8741932714528127E-2</v>
      </c>
      <c r="AJ22" s="47">
        <f ca="1">'A Matrix'!$AG$20*'Projection Engine'!$AD$36</f>
        <v>0.67484179595635629</v>
      </c>
      <c r="AK22" s="47">
        <f ca="1">'A Matrix'!$AH$20*'Projection Engine'!$AD$37</f>
        <v>1.7177478559447394</v>
      </c>
      <c r="AL22" s="47">
        <f ca="1">'A Matrix'!$AI$20*'Projection Engine'!$AD$38</f>
        <v>0.3179145096209044</v>
      </c>
      <c r="AM22" s="47">
        <f ca="1">'A Matrix'!$AJ$20*'Projection Engine'!$AD$39</f>
        <v>0.62811829602607161</v>
      </c>
      <c r="AN22" s="47">
        <f ca="1">'A Matrix'!$AK$20*'Projection Engine'!$AD$40</f>
        <v>0.68073096737094019</v>
      </c>
      <c r="AO22" s="47">
        <f ca="1">'A Matrix'!$AL$20*'Projection Engine'!$AD$41</f>
        <v>0.13911409869996497</v>
      </c>
      <c r="AP22" s="47">
        <f ca="1">'A Matrix'!$AM$20*'Projection Engine'!$AD$42</f>
        <v>0.85255188384473946</v>
      </c>
      <c r="AQ22" s="47">
        <f ca="1">'A Matrix'!$AN$20*'Projection Engine'!$AD$43</f>
        <v>0.75134677810516826</v>
      </c>
      <c r="AR22" s="47">
        <f ca="1">'A Matrix'!$AO$20*'Projection Engine'!$AD$44</f>
        <v>1.9785984898343056</v>
      </c>
      <c r="AS22" s="47">
        <f ca="1">'A Matrix'!$AP$20*'Projection Engine'!$AD$45</f>
        <v>0.52933482982566626</v>
      </c>
      <c r="AT22" s="47">
        <f ca="1">'A Matrix'!$AQ$20*'Projection Engine'!$AD$46</f>
        <v>1.1366328149828622</v>
      </c>
      <c r="AU22" s="47">
        <f ca="1">'A Matrix'!$AR$20*'Projection Engine'!$AD$47</f>
        <v>0.12590962432873326</v>
      </c>
      <c r="AV22" s="47">
        <f ca="1">'A Matrix'!$AS$20*'Projection Engine'!$AD$48</f>
        <v>0.40193948464739687</v>
      </c>
      <c r="AW22" s="47">
        <f ca="1">'A Matrix'!$AT$20*'Projection Engine'!$AD$49</f>
        <v>0.25130207365999391</v>
      </c>
      <c r="AX22" s="47">
        <f ca="1">'A Matrix'!$AU$20*'Projection Engine'!$AD$50</f>
        <v>0.70963089696463388</v>
      </c>
      <c r="AY22" s="47">
        <f ca="1">'A Matrix'!$AV$20*'Projection Engine'!$AD$51</f>
        <v>1.0790333205943488</v>
      </c>
      <c r="AZ22" s="47">
        <f ca="1">'A Matrix'!$AW$20*'Projection Engine'!$AD$52</f>
        <v>0.23442475612356728</v>
      </c>
      <c r="BA22" s="47">
        <f ca="1">'A Matrix'!$AX$20*'Projection Engine'!$AD$53</f>
        <v>0.74590118034485886</v>
      </c>
      <c r="BB22" s="47">
        <f ca="1">'A Matrix'!$AY$20*'Projection Engine'!$AD$54</f>
        <v>0.48183903499424174</v>
      </c>
      <c r="BC22" s="47">
        <f ca="1">'A Matrix'!$AZ$20*'Projection Engine'!$AD$55</f>
        <v>0.16743322810512837</v>
      </c>
      <c r="BD22" s="47">
        <f ca="1">'A Matrix'!$BA$20*'Projection Engine'!$AD$56</f>
        <v>2.2728644297915843</v>
      </c>
      <c r="BE22" s="47">
        <f ca="1">'A Matrix'!$BB$20*'Projection Engine'!$AD$57</f>
        <v>0.42127900319420863</v>
      </c>
      <c r="BF22" s="47">
        <f ca="1">'A Matrix'!$BC$20*'Projection Engine'!$AD$58</f>
        <v>1.4059086249209565</v>
      </c>
      <c r="BG22" s="47">
        <f ca="1">'A Matrix'!$BD$20*'Projection Engine'!$AD$59</f>
        <v>1.0959806735786519</v>
      </c>
      <c r="BH22" s="47">
        <f ca="1">'A Matrix'!$BE$20*'Projection Engine'!$AD$60</f>
        <v>0.844840910266621</v>
      </c>
      <c r="BI22" s="47">
        <f ca="1">'A Matrix'!$BF$20*'Projection Engine'!$AD$61</f>
        <v>0.62285178819823184</v>
      </c>
      <c r="BJ22" s="47">
        <f ca="1">'A Matrix'!$BG$20*'Projection Engine'!$AD$62</f>
        <v>1.3028369133550581</v>
      </c>
      <c r="BK22" s="47">
        <f ca="1">'A Matrix'!$BH$20*'Projection Engine'!$AD$63</f>
        <v>2.1385678038943805</v>
      </c>
      <c r="BL22" s="47">
        <f ca="1">'A Matrix'!$BI$20*'Projection Engine'!$AD$64</f>
        <v>0.93362606536885251</v>
      </c>
      <c r="BM22" s="47">
        <f ca="1">'A Matrix'!$BJ$20*'Projection Engine'!$AD$65</f>
        <v>0.61207851151427151</v>
      </c>
      <c r="BN22" s="47">
        <f ca="1">'A Matrix'!$BK$20*'Projection Engine'!$AD$66</f>
        <v>3.8441909095586273</v>
      </c>
      <c r="BO22" s="47">
        <f ca="1">'A Matrix'!$BL$20*'Projection Engine'!$AD$67</f>
        <v>1.1788671516187488</v>
      </c>
      <c r="BP22" s="47">
        <f ca="1">'A Matrix'!$BM$20*'Projection Engine'!$AD$68</f>
        <v>0.19815386548627958</v>
      </c>
      <c r="BQ22" s="47">
        <f ca="1">'A Matrix'!$BN$20*'Projection Engine'!$AD$69</f>
        <v>0.90184815232361526</v>
      </c>
      <c r="BR22" s="47">
        <f ca="1">'A Matrix'!$BO$20*'Projection Engine'!$AD$70</f>
        <v>0.82806473514460466</v>
      </c>
      <c r="BS22" s="47">
        <f ca="1">'A Matrix'!$BP$20*'Projection Engine'!$AD$71</f>
        <v>3.3542045204028315E-2</v>
      </c>
      <c r="BT22" s="47">
        <f ca="1">'A Matrix'!$BQ$20*'Projection Engine'!$AD$72</f>
        <v>1.1095870381414414</v>
      </c>
      <c r="BU22" s="47">
        <f ca="1">'A Matrix'!$BR$20*'Projection Engine'!$AD$73</f>
        <v>1.4194531082484683</v>
      </c>
      <c r="BV22" s="47">
        <f ca="1">'A Matrix'!$BS$20*'Projection Engine'!$AD$74</f>
        <v>16.79153725546108</v>
      </c>
      <c r="BW22" s="47">
        <f ca="1">'A Matrix'!$BT$20*'Projection Engine'!$AD$75</f>
        <v>6.1268913892640215</v>
      </c>
      <c r="BX22" s="47">
        <f ca="1">'A Matrix'!$BU$20*'Projection Engine'!$AD$76</f>
        <v>4.751954994776332</v>
      </c>
      <c r="BY22" s="47">
        <f ca="1">'A Matrix'!$BV$20*'Projection Engine'!$AD$77</f>
        <v>28.000726960084691</v>
      </c>
      <c r="BZ22" s="47">
        <f ca="1">'A Matrix'!$BW$20*'Projection Engine'!$AD$78</f>
        <v>13.013097030433233</v>
      </c>
      <c r="CA22" s="47">
        <f ca="1">'A Matrix'!$BX$20*'Projection Engine'!$AD$79</f>
        <v>235.84155786119723</v>
      </c>
      <c r="CB22" s="47">
        <f ca="1">'A Matrix'!$BY$20*'Projection Engine'!$AD$80</f>
        <v>125.71240042997108</v>
      </c>
      <c r="CC22" s="47">
        <f ca="1">'A Matrix'!$BZ$20*'Projection Engine'!$AD$81</f>
        <v>404.23263537589696</v>
      </c>
      <c r="CD22" s="47">
        <f ca="1">'A Matrix'!$CA$20*'Projection Engine'!$AD$82</f>
        <v>5.6605634956840172</v>
      </c>
      <c r="CE22" s="47">
        <f ca="1">'A Matrix'!$CB$20*'Projection Engine'!$AD$83</f>
        <v>0.70877356611351938</v>
      </c>
      <c r="CF22" s="47">
        <f ca="1">'A Matrix'!$CC$20*'Projection Engine'!$AD$84</f>
        <v>0.44049324018230773</v>
      </c>
      <c r="CG22" s="47">
        <f ca="1">'A Matrix'!$CD$20*'Projection Engine'!$AD$85</f>
        <v>1.6086390783047977</v>
      </c>
      <c r="CH22" s="47">
        <f ca="1">'A Matrix'!$CE$20*'Projection Engine'!$AD$86</f>
        <v>1.1297922875571726</v>
      </c>
      <c r="CI22" s="47">
        <f ca="1">'A Matrix'!$CF$20*'Projection Engine'!$AD$87</f>
        <v>0.42892538362959048</v>
      </c>
      <c r="CJ22" s="47">
        <f ca="1">'A Matrix'!$CG$20*'Projection Engine'!$AD$88</f>
        <v>1.0595696052517405</v>
      </c>
      <c r="CK22" s="47">
        <f ca="1">'A Matrix'!$CH$20*'Projection Engine'!$AD$89</f>
        <v>0.44775998294161024</v>
      </c>
      <c r="CL22" s="47">
        <f ca="1">'A Matrix'!$CI$20*'Projection Engine'!$AD$90</f>
        <v>0.29237590268614605</v>
      </c>
      <c r="CM22" s="47">
        <f ca="1">'A Matrix'!$CJ$20*'Projection Engine'!$AD$91</f>
        <v>0.3560859801482012</v>
      </c>
      <c r="CN22" s="47">
        <f ca="1">'A Matrix'!$CK$20*'Projection Engine'!$AD$92</f>
        <v>1.5352184288245943</v>
      </c>
      <c r="CO22" s="47">
        <f ca="1">'A Matrix'!$CL$20*'Projection Engine'!$AD$93</f>
        <v>1.7479183768097727E-2</v>
      </c>
      <c r="CP22" s="47">
        <f ca="1">'A Matrix'!$CM$20*'Projection Engine'!$AD$94</f>
        <v>0.87609641425894536</v>
      </c>
      <c r="CQ22" s="47">
        <f ca="1">'A Matrix'!$CN$20*'Projection Engine'!$AD$95</f>
        <v>0.7925039568226957</v>
      </c>
      <c r="CR22" s="47">
        <f ca="1">'A Matrix'!$CO$20*'Projection Engine'!$AD$96</f>
        <v>0.71112661715333936</v>
      </c>
      <c r="CS22" s="47">
        <f ca="1">'A Matrix'!$CP$20*'Projection Engine'!$AD$97</f>
        <v>1.0246049022668675</v>
      </c>
      <c r="CT22" s="47">
        <f ca="1">'A Matrix'!$CQ$20*'Projection Engine'!$AD$98</f>
        <v>0.38118231104629963</v>
      </c>
      <c r="CU22" s="47">
        <f ca="1">'A Matrix'!$CR$20*'Projection Engine'!$AD$99</f>
        <v>0.1233572044416554</v>
      </c>
      <c r="CV22" s="47">
        <f ca="1">'A Matrix'!$CS$20*'Projection Engine'!$AD$100</f>
        <v>0.63589065878818218</v>
      </c>
      <c r="CW22" s="47">
        <f ca="1">'A Matrix'!$CT$20*'Projection Engine'!$AD$101</f>
        <v>5.2192989641269643</v>
      </c>
      <c r="CX22" s="47">
        <f ca="1">'A Matrix'!$CU$20*'Projection Engine'!$AD$102</f>
        <v>1.7287231780753454</v>
      </c>
      <c r="CY22" s="47">
        <f ca="1">'A Matrix'!$CV$20*'Projection Engine'!$AD$103</f>
        <v>1.5535881729823902</v>
      </c>
      <c r="CZ22" s="47">
        <f ca="1">'A Matrix'!$CW$20*'Projection Engine'!$AD$104</f>
        <v>1.0519644974961537</v>
      </c>
      <c r="DA22" s="47">
        <f ca="1">'A Matrix'!$CX$20*'Projection Engine'!$AD$105</f>
        <v>2.9008601147453064</v>
      </c>
      <c r="DB22" s="47">
        <f ca="1">'A Matrix'!$CY$20*'Projection Engine'!$AD$106</f>
        <v>15.373067764476145</v>
      </c>
      <c r="DC22" s="47">
        <f ca="1">'A Matrix'!$CZ$20*'Projection Engine'!$AD$107</f>
        <v>22.300099084477246</v>
      </c>
      <c r="DD22" s="47">
        <f ca="1">'A Matrix'!$DA$20*'Projection Engine'!$AD$108</f>
        <v>26.846220740937362</v>
      </c>
      <c r="DE22" s="47">
        <f ca="1">'A Matrix'!$DB$20*'Projection Engine'!$AD$109</f>
        <v>17.687975943118087</v>
      </c>
      <c r="DF22" s="47">
        <f ca="1">'A Matrix'!$DC$20*'Projection Engine'!$AD$110</f>
        <v>5.8920591035909844</v>
      </c>
      <c r="DG22" s="47">
        <f ca="1">'A Matrix'!$DD$20*'Projection Engine'!$AD$111</f>
        <v>48.248080054111185</v>
      </c>
      <c r="DH22" s="47">
        <f ca="1">'A Matrix'!$DE$20*'Projection Engine'!$AD$112</f>
        <v>181.9517575659377</v>
      </c>
      <c r="DI22" s="47">
        <f ca="1">'A Matrix'!$DF$20*'Projection Engine'!$AD$113</f>
        <v>1.5993702358770581</v>
      </c>
      <c r="DJ22" s="47">
        <f ca="1">'A Matrix'!$DG$20*'Projection Engine'!$AD$114</f>
        <v>15.833498324179303</v>
      </c>
      <c r="DK22" s="47">
        <f ca="1">'A Matrix'!$DH$20*'Projection Engine'!$AD$115</f>
        <v>19.520946933612912</v>
      </c>
      <c r="DL22" s="47">
        <f ca="1">'A Matrix'!$DI$20*'Projection Engine'!$AD$116</f>
        <v>4.4010343315421485</v>
      </c>
      <c r="DM22" s="47">
        <f ca="1">'A Matrix'!$DJ$20*'Projection Engine'!$AD$117</f>
        <v>6.1925339842850553</v>
      </c>
      <c r="DN22" s="47">
        <f ca="1">'A Matrix'!$DK$20*'Projection Engine'!$AD$118</f>
        <v>2.8823545831796515</v>
      </c>
      <c r="DO22" s="47">
        <f ca="1">'A Matrix'!$DL$20*'Projection Engine'!$AD$119</f>
        <v>0.33322673056841645</v>
      </c>
      <c r="DP22" s="43">
        <f t="shared" ca="1" si="0"/>
        <v>3152.1881789586369</v>
      </c>
      <c r="DQ22" s="43">
        <f ca="1">'Projection Engine'!T23</f>
        <v>2736.0236426004121</v>
      </c>
      <c r="DR22" s="43">
        <f ca="1">'Projection Engine'!U23</f>
        <v>2.8004327388175833E-3</v>
      </c>
      <c r="DS22" s="43">
        <f>'Projection Engine'!V23</f>
        <v>60.564117016178827</v>
      </c>
      <c r="DT22" s="43">
        <f>'Projection Engine'!W23</f>
        <v>2.1168869756263464</v>
      </c>
      <c r="DU22" s="43">
        <f>'Projection Engine'!X23</f>
        <v>11.999903747632306</v>
      </c>
      <c r="DV22" s="43">
        <f>'Projection Engine'!Y23</f>
        <v>46.1648</v>
      </c>
      <c r="DW22" s="43">
        <f>'Projection Engine'!Z23</f>
        <v>1612.9372730260725</v>
      </c>
      <c r="DX22" s="43">
        <f t="shared" ca="1" si="1"/>
        <v>4469.8094237986606</v>
      </c>
      <c r="DY22" s="43">
        <f t="shared" ca="1" si="2"/>
        <v>7621.9976027572975</v>
      </c>
      <c r="DZ22" s="41"/>
      <c r="EA22" s="36">
        <f>'Base Table 5'!DY22</f>
        <v>7826.0005000000001</v>
      </c>
      <c r="EB22" s="185">
        <f t="shared" ca="1" si="3"/>
        <v>-204.0028972427026</v>
      </c>
      <c r="EC22" s="186">
        <f t="shared" ca="1" si="4"/>
        <v>-2.606732484143115E-2</v>
      </c>
    </row>
    <row r="23" spans="1:133" x14ac:dyDescent="0.4">
      <c r="A23" s="37">
        <f>'Base Table 5 - modified'!A23</f>
        <v>20</v>
      </c>
      <c r="B23" s="37" t="str">
        <f>'Base Table 5 - modified'!B23</f>
        <v>1107</v>
      </c>
      <c r="C23" s="37">
        <f>'Base Table 5 - modified'!C23</f>
        <v>5</v>
      </c>
      <c r="D23" s="38" t="str">
        <f>'Base Table 5 - modified'!D23</f>
        <v>Bakery product manufacturing</v>
      </c>
      <c r="E23" s="47">
        <f ca="1">'A Matrix'!$B$21*'Projection Engine'!$AD$5</f>
        <v>7.5092830289000183</v>
      </c>
      <c r="F23" s="47">
        <f ca="1">'A Matrix'!$C$21*'Projection Engine'!$AD$6</f>
        <v>3.717454291206304</v>
      </c>
      <c r="G23" s="47">
        <f ca="1">'A Matrix'!$D$21*'Projection Engine'!$AD$7</f>
        <v>4.0952062274487506</v>
      </c>
      <c r="H23" s="47">
        <f ca="1">'A Matrix'!$E$21*'Projection Engine'!$AD$8</f>
        <v>1.4713701050636063</v>
      </c>
      <c r="I23" s="47">
        <f ca="1">'A Matrix'!$F$21*'Projection Engine'!$AD$9</f>
        <v>0.1069970250874716</v>
      </c>
      <c r="J23" s="47">
        <f ca="1">'A Matrix'!$G$21*'Projection Engine'!$AD$10</f>
        <v>0.77846197595702971</v>
      </c>
      <c r="K23" s="47">
        <f ca="1">'A Matrix'!$H$21*'Projection Engine'!$AD$11</f>
        <v>3.3492828887473998</v>
      </c>
      <c r="L23" s="47">
        <f ca="1">'A Matrix'!$I$21*'Projection Engine'!$AD$12</f>
        <v>4.6135679279487123</v>
      </c>
      <c r="M23" s="47">
        <f ca="1">'A Matrix'!$J$21*'Projection Engine'!$AD$13</f>
        <v>1.0766711216046696</v>
      </c>
      <c r="N23" s="47">
        <f ca="1">'A Matrix'!$K$21*'Projection Engine'!$AD$14</f>
        <v>18.627698299323562</v>
      </c>
      <c r="O23" s="47">
        <f ca="1">'A Matrix'!$L$21*'Projection Engine'!$AD$15</f>
        <v>40.88587275163917</v>
      </c>
      <c r="P23" s="47">
        <f ca="1">'A Matrix'!$M$21*'Projection Engine'!$AD$16</f>
        <v>1.9216134009511954</v>
      </c>
      <c r="Q23" s="47">
        <f ca="1">'A Matrix'!$N$21*'Projection Engine'!$AD$17</f>
        <v>19.167082725875062</v>
      </c>
      <c r="R23" s="47">
        <f ca="1">'A Matrix'!$O$21*'Projection Engine'!$AD$18</f>
        <v>13.136686918195052</v>
      </c>
      <c r="S23" s="47">
        <f ca="1">'A Matrix'!$P$21*'Projection Engine'!$AD$19</f>
        <v>1.1914228189503158</v>
      </c>
      <c r="T23" s="47">
        <f ca="1">'A Matrix'!$Q$21*'Projection Engine'!$AD$20</f>
        <v>40.352003739005312</v>
      </c>
      <c r="U23" s="47">
        <f ca="1">'A Matrix'!$R$21*'Projection Engine'!$AD$21</f>
        <v>38.854715631648233</v>
      </c>
      <c r="V23" s="47">
        <f ca="1">'A Matrix'!$S$21*'Projection Engine'!$AD$22</f>
        <v>2.9730522956390297</v>
      </c>
      <c r="W23" s="47">
        <f ca="1">'A Matrix'!$T$21*'Projection Engine'!$AD$23</f>
        <v>26.813538349918581</v>
      </c>
      <c r="X23" s="47">
        <f ca="1">'A Matrix'!$U$21*'Projection Engine'!$AD$24</f>
        <v>281.2165171301009</v>
      </c>
      <c r="Y23" s="47">
        <f ca="1">'A Matrix'!$V$21*'Projection Engine'!$AD$25</f>
        <v>67.593687154488151</v>
      </c>
      <c r="Z23" s="47">
        <f ca="1">'A Matrix'!$W$21*'Projection Engine'!$AD$26</f>
        <v>96.593421704504138</v>
      </c>
      <c r="AA23" s="47">
        <f ca="1">'A Matrix'!$X$21*'Projection Engine'!$AD$27</f>
        <v>6.1639230153150155</v>
      </c>
      <c r="AB23" s="47">
        <f ca="1">'A Matrix'!$Y$21*'Projection Engine'!$AD$28</f>
        <v>6.5716241938882156</v>
      </c>
      <c r="AC23" s="47">
        <f ca="1">'A Matrix'!$Z$21*'Projection Engine'!$AD$29</f>
        <v>0.48281400118392104</v>
      </c>
      <c r="AD23" s="47">
        <f ca="1">'A Matrix'!$AA$21*'Projection Engine'!$AD$30</f>
        <v>1.5720230682217329E-2</v>
      </c>
      <c r="AE23" s="47">
        <f ca="1">'A Matrix'!$AB$21*'Projection Engine'!$AD$31</f>
        <v>5.2217479207202697E-2</v>
      </c>
      <c r="AF23" s="47">
        <f ca="1">'A Matrix'!$AC$21*'Projection Engine'!$AD$32</f>
        <v>1.2974897696658079</v>
      </c>
      <c r="AG23" s="47">
        <f ca="1">'A Matrix'!$AD$21*'Projection Engine'!$AD$33</f>
        <v>1.7806257416682315E-3</v>
      </c>
      <c r="AH23" s="47">
        <f ca="1">'A Matrix'!$AE$21*'Projection Engine'!$AD$34</f>
        <v>4.8593841796232808E-2</v>
      </c>
      <c r="AI23" s="47">
        <f ca="1">'A Matrix'!$AF$21*'Projection Engine'!$AD$35</f>
        <v>4.1638996029534435E-2</v>
      </c>
      <c r="AJ23" s="47">
        <f ca="1">'A Matrix'!$AG$21*'Projection Engine'!$AD$36</f>
        <v>0.49644325118773747</v>
      </c>
      <c r="AK23" s="47">
        <f ca="1">'A Matrix'!$AH$21*'Projection Engine'!$AD$37</f>
        <v>1.4040798221633743</v>
      </c>
      <c r="AL23" s="47">
        <f ca="1">'A Matrix'!$AI$21*'Projection Engine'!$AD$38</f>
        <v>2.3019425310054835</v>
      </c>
      <c r="AM23" s="47">
        <f ca="1">'A Matrix'!$AJ$21*'Projection Engine'!$AD$39</f>
        <v>3.2383699741307965</v>
      </c>
      <c r="AN23" s="47">
        <f ca="1">'A Matrix'!$AK$21*'Projection Engine'!$AD$40</f>
        <v>1.0818760017145299</v>
      </c>
      <c r="AO23" s="47">
        <f ca="1">'A Matrix'!$AL$21*'Projection Engine'!$AD$41</f>
        <v>4.860021924248219</v>
      </c>
      <c r="AP23" s="47">
        <f ca="1">'A Matrix'!$AM$21*'Projection Engine'!$AD$42</f>
        <v>1.6357842611551654</v>
      </c>
      <c r="AQ23" s="47">
        <f ca="1">'A Matrix'!$AN$21*'Projection Engine'!$AD$43</f>
        <v>0.23279129874746629</v>
      </c>
      <c r="AR23" s="47">
        <f ca="1">'A Matrix'!$AO$21*'Projection Engine'!$AD$44</f>
        <v>7.6297782377167263</v>
      </c>
      <c r="AS23" s="47">
        <f ca="1">'A Matrix'!$AP$21*'Projection Engine'!$AD$45</f>
        <v>3.633273364503641</v>
      </c>
      <c r="AT23" s="47">
        <f ca="1">'A Matrix'!$AQ$21*'Projection Engine'!$AD$46</f>
        <v>3.3902516212795542</v>
      </c>
      <c r="AU23" s="47">
        <f ca="1">'A Matrix'!$AR$21*'Projection Engine'!$AD$47</f>
        <v>2.510066126684086</v>
      </c>
      <c r="AV23" s="47">
        <f ca="1">'A Matrix'!$AS$21*'Projection Engine'!$AD$48</f>
        <v>1.1744898373942176</v>
      </c>
      <c r="AW23" s="47">
        <f ca="1">'A Matrix'!$AT$21*'Projection Engine'!$AD$49</f>
        <v>0.472407636466317</v>
      </c>
      <c r="AX23" s="47">
        <f ca="1">'A Matrix'!$AU$21*'Projection Engine'!$AD$50</f>
        <v>1.7772254570382759</v>
      </c>
      <c r="AY23" s="47">
        <f ca="1">'A Matrix'!$AV$21*'Projection Engine'!$AD$51</f>
        <v>0.55063593882627027</v>
      </c>
      <c r="AZ23" s="47">
        <f ca="1">'A Matrix'!$AW$21*'Projection Engine'!$AD$52</f>
        <v>0.37276805094748516</v>
      </c>
      <c r="BA23" s="47">
        <f ca="1">'A Matrix'!$AX$21*'Projection Engine'!$AD$53</f>
        <v>2.4642884099427418</v>
      </c>
      <c r="BB23" s="47">
        <f ca="1">'A Matrix'!$AY$21*'Projection Engine'!$AD$54</f>
        <v>0.38713842401267379</v>
      </c>
      <c r="BC23" s="47">
        <f ca="1">'A Matrix'!$AZ$21*'Projection Engine'!$AD$55</f>
        <v>0.50816082415570463</v>
      </c>
      <c r="BD23" s="47">
        <f ca="1">'A Matrix'!$BA$21*'Projection Engine'!$AD$56</f>
        <v>3.9414488929812905</v>
      </c>
      <c r="BE23" s="47">
        <f ca="1">'A Matrix'!$BB$21*'Projection Engine'!$AD$57</f>
        <v>1.29345572783263</v>
      </c>
      <c r="BF23" s="47">
        <f ca="1">'A Matrix'!$BC$21*'Projection Engine'!$AD$58</f>
        <v>2.573924979900525</v>
      </c>
      <c r="BG23" s="47">
        <f ca="1">'A Matrix'!$BD$21*'Projection Engine'!$AD$59</f>
        <v>0.74113585767187873</v>
      </c>
      <c r="BH23" s="47">
        <f ca="1">'A Matrix'!$BE$21*'Projection Engine'!$AD$60</f>
        <v>3.2653882942698256</v>
      </c>
      <c r="BI23" s="47">
        <f ca="1">'A Matrix'!$BF$21*'Projection Engine'!$AD$61</f>
        <v>3.2485458270967542</v>
      </c>
      <c r="BJ23" s="47">
        <f ca="1">'A Matrix'!$BG$21*'Projection Engine'!$AD$62</f>
        <v>5.7995616313825833</v>
      </c>
      <c r="BK23" s="47">
        <f ca="1">'A Matrix'!$BH$21*'Projection Engine'!$AD$63</f>
        <v>2.670883960627743</v>
      </c>
      <c r="BL23" s="47">
        <f ca="1">'A Matrix'!$BI$21*'Projection Engine'!$AD$64</f>
        <v>9.6103152978067641</v>
      </c>
      <c r="BM23" s="47">
        <f ca="1">'A Matrix'!$BJ$21*'Projection Engine'!$AD$65</f>
        <v>0.44682746396116463</v>
      </c>
      <c r="BN23" s="47">
        <f ca="1">'A Matrix'!$BK$21*'Projection Engine'!$AD$66</f>
        <v>4.6863679623162655</v>
      </c>
      <c r="BO23" s="47">
        <f ca="1">'A Matrix'!$BL$21*'Projection Engine'!$AD$67</f>
        <v>1.4453559808933747</v>
      </c>
      <c r="BP23" s="47">
        <f ca="1">'A Matrix'!$BM$21*'Projection Engine'!$AD$68</f>
        <v>0.14565595826653796</v>
      </c>
      <c r="BQ23" s="47">
        <f ca="1">'A Matrix'!$BN$21*'Projection Engine'!$AD$69</f>
        <v>0.9109025852717928</v>
      </c>
      <c r="BR23" s="47">
        <f ca="1">'A Matrix'!$BO$21*'Projection Engine'!$AD$70</f>
        <v>1.2307354909132211</v>
      </c>
      <c r="BS23" s="47">
        <f ca="1">'A Matrix'!$BP$21*'Projection Engine'!$AD$71</f>
        <v>1.4764936529577068</v>
      </c>
      <c r="BT23" s="47">
        <f ca="1">'A Matrix'!$BQ$21*'Projection Engine'!$AD$72</f>
        <v>4.5984788109704002</v>
      </c>
      <c r="BU23" s="47">
        <f ca="1">'A Matrix'!$BR$21*'Projection Engine'!$AD$73</f>
        <v>31.484500550538559</v>
      </c>
      <c r="BV23" s="47">
        <f ca="1">'A Matrix'!$BS$21*'Projection Engine'!$AD$74</f>
        <v>9.3862477211283988</v>
      </c>
      <c r="BW23" s="47">
        <f ca="1">'A Matrix'!$BT$21*'Projection Engine'!$AD$75</f>
        <v>3.2101073005942586</v>
      </c>
      <c r="BX23" s="47">
        <f ca="1">'A Matrix'!$BU$21*'Projection Engine'!$AD$76</f>
        <v>4.0569127520062978</v>
      </c>
      <c r="BY23" s="47">
        <f ca="1">'A Matrix'!$BV$21*'Projection Engine'!$AD$77</f>
        <v>36.845360455641824</v>
      </c>
      <c r="BZ23" s="47">
        <f ca="1">'A Matrix'!$BW$21*'Projection Engine'!$AD$78</f>
        <v>57.187883837055622</v>
      </c>
      <c r="CA23" s="47">
        <f ca="1">'A Matrix'!$BX$21*'Projection Engine'!$AD$79</f>
        <v>269.05384162557556</v>
      </c>
      <c r="CB23" s="47">
        <f ca="1">'A Matrix'!$BY$21*'Projection Engine'!$AD$80</f>
        <v>197.06177723054279</v>
      </c>
      <c r="CC23" s="47">
        <f ca="1">'A Matrix'!$BZ$21*'Projection Engine'!$AD$81</f>
        <v>2558.0753253455723</v>
      </c>
      <c r="CD23" s="47">
        <f ca="1">'A Matrix'!$CA$21*'Projection Engine'!$AD$82</f>
        <v>3.5729033357071356</v>
      </c>
      <c r="CE23" s="47">
        <f ca="1">'A Matrix'!$CB$21*'Projection Engine'!$AD$83</f>
        <v>1.7224674268154594</v>
      </c>
      <c r="CF23" s="47">
        <f ca="1">'A Matrix'!$CC$21*'Projection Engine'!$AD$84</f>
        <v>9.8571552717711075</v>
      </c>
      <c r="CG23" s="47">
        <f ca="1">'A Matrix'!$CD$21*'Projection Engine'!$AD$85</f>
        <v>0.86442485521923584</v>
      </c>
      <c r="CH23" s="47">
        <f ca="1">'A Matrix'!$CE$21*'Projection Engine'!$AD$86</f>
        <v>6.9442318283622209</v>
      </c>
      <c r="CI23" s="47">
        <f ca="1">'A Matrix'!$CF$21*'Projection Engine'!$AD$87</f>
        <v>0.90991091496615306</v>
      </c>
      <c r="CJ23" s="47">
        <f ca="1">'A Matrix'!$CG$21*'Projection Engine'!$AD$88</f>
        <v>0.55826534119290849</v>
      </c>
      <c r="CK23" s="47">
        <f ca="1">'A Matrix'!$CH$21*'Projection Engine'!$AD$89</f>
        <v>0.94899737275276508</v>
      </c>
      <c r="CL23" s="47">
        <f ca="1">'A Matrix'!$CI$21*'Projection Engine'!$AD$90</f>
        <v>0.1430289473370388</v>
      </c>
      <c r="CM23" s="47">
        <f ca="1">'A Matrix'!$CJ$21*'Projection Engine'!$AD$91</f>
        <v>1.0651755251102382</v>
      </c>
      <c r="CN23" s="47">
        <f ca="1">'A Matrix'!$CK$21*'Projection Engine'!$AD$92</f>
        <v>1.2001600175280798</v>
      </c>
      <c r="CO23" s="47">
        <f ca="1">'A Matrix'!$CL$21*'Projection Engine'!$AD$93</f>
        <v>8.8155883352145064E-3</v>
      </c>
      <c r="CP23" s="47">
        <f ca="1">'A Matrix'!$CM$21*'Projection Engine'!$AD$94</f>
        <v>0.53209124745002301</v>
      </c>
      <c r="CQ23" s="47">
        <f ca="1">'A Matrix'!$CN$21*'Projection Engine'!$AD$95</f>
        <v>0.40093400082324943</v>
      </c>
      <c r="CR23" s="47">
        <f ca="1">'A Matrix'!$CO$21*'Projection Engine'!$AD$96</f>
        <v>0.56394740281169808</v>
      </c>
      <c r="CS23" s="47">
        <f ca="1">'A Matrix'!$CP$21*'Projection Engine'!$AD$97</f>
        <v>3.0158962601044945</v>
      </c>
      <c r="CT23" s="47">
        <f ca="1">'A Matrix'!$CQ$21*'Projection Engine'!$AD$98</f>
        <v>0.17950582959019484</v>
      </c>
      <c r="CU23" s="47">
        <f ca="1">'A Matrix'!$CR$21*'Projection Engine'!$AD$99</f>
        <v>5.8084278082084821E-2</v>
      </c>
      <c r="CV23" s="47">
        <f ca="1">'A Matrix'!$CS$21*'Projection Engine'!$AD$100</f>
        <v>1.9917517773301809</v>
      </c>
      <c r="CW23" s="47">
        <f ca="1">'A Matrix'!$CT$21*'Projection Engine'!$AD$101</f>
        <v>42.302225962931736</v>
      </c>
      <c r="CX23" s="47">
        <f ca="1">'A Matrix'!$CU$21*'Projection Engine'!$AD$102</f>
        <v>2.3094072626987097</v>
      </c>
      <c r="CY23" s="47">
        <f ca="1">'A Matrix'!$CV$21*'Projection Engine'!$AD$103</f>
        <v>10.269083122681959</v>
      </c>
      <c r="CZ23" s="47">
        <f ca="1">'A Matrix'!$CW$21*'Projection Engine'!$AD$104</f>
        <v>6.9397387257288266</v>
      </c>
      <c r="DA23" s="47">
        <f ca="1">'A Matrix'!$CX$21*'Projection Engine'!$AD$105</f>
        <v>17.533945166048454</v>
      </c>
      <c r="DB23" s="47">
        <f ca="1">'A Matrix'!$CY$21*'Projection Engine'!$AD$106</f>
        <v>80.055814048162972</v>
      </c>
      <c r="DC23" s="47">
        <f ca="1">'A Matrix'!$CZ$21*'Projection Engine'!$AD$107</f>
        <v>43.39812867833885</v>
      </c>
      <c r="DD23" s="47">
        <f ca="1">'A Matrix'!$DA$21*'Projection Engine'!$AD$108</f>
        <v>104.50913092304287</v>
      </c>
      <c r="DE23" s="47">
        <f ca="1">'A Matrix'!$DB$21*'Projection Engine'!$AD$109</f>
        <v>79.25952257084684</v>
      </c>
      <c r="DF23" s="47">
        <f ca="1">'A Matrix'!$DC$21*'Projection Engine'!$AD$110</f>
        <v>18.781024744882128</v>
      </c>
      <c r="DG23" s="47">
        <f ca="1">'A Matrix'!$DD$21*'Projection Engine'!$AD$111</f>
        <v>42.916367017486991</v>
      </c>
      <c r="DH23" s="47">
        <f ca="1">'A Matrix'!$DE$21*'Projection Engine'!$AD$112</f>
        <v>253.68637890140496</v>
      </c>
      <c r="DI23" s="47">
        <f ca="1">'A Matrix'!$DF$21*'Projection Engine'!$AD$113</f>
        <v>2.5135863552921731</v>
      </c>
      <c r="DJ23" s="47">
        <f ca="1">'A Matrix'!$DG$21*'Projection Engine'!$AD$114</f>
        <v>13.647914063928244</v>
      </c>
      <c r="DK23" s="47">
        <f ca="1">'A Matrix'!$DH$21*'Projection Engine'!$AD$115</f>
        <v>46.21395230104806</v>
      </c>
      <c r="DL23" s="47">
        <f ca="1">'A Matrix'!$DI$21*'Projection Engine'!$AD$116</f>
        <v>2.4839877052695689</v>
      </c>
      <c r="DM23" s="47">
        <f ca="1">'A Matrix'!$DJ$21*'Projection Engine'!$AD$117</f>
        <v>4.6334954108466793</v>
      </c>
      <c r="DN23" s="47">
        <f ca="1">'A Matrix'!$DK$21*'Projection Engine'!$AD$118</f>
        <v>13.940610853262065</v>
      </c>
      <c r="DO23" s="47">
        <f ca="1">'A Matrix'!$DL$21*'Projection Engine'!$AD$119</f>
        <v>4.9199420237549907</v>
      </c>
      <c r="DP23" s="43">
        <f t="shared" ca="1" si="0"/>
        <v>4770.1426409117548</v>
      </c>
      <c r="DQ23" s="43">
        <f ca="1">'Projection Engine'!T24</f>
        <v>5752.0069549024247</v>
      </c>
      <c r="DR23" s="43">
        <f ca="1">'Projection Engine'!U24</f>
        <v>2.8571837568158319E-3</v>
      </c>
      <c r="DS23" s="43">
        <f>'Projection Engine'!V24</f>
        <v>38.989441276935977</v>
      </c>
      <c r="DT23" s="43">
        <f>'Projection Engine'!W24</f>
        <v>1.0884680550130985</v>
      </c>
      <c r="DU23" s="43">
        <f>'Projection Engine'!X24</f>
        <v>8.3930116984527974</v>
      </c>
      <c r="DV23" s="43">
        <f>'Projection Engine'!Y24</f>
        <v>40.573900000000002</v>
      </c>
      <c r="DW23" s="43">
        <f>'Projection Engine'!Z24</f>
        <v>537.08935200038218</v>
      </c>
      <c r="DX23" s="43">
        <f t="shared" ca="1" si="1"/>
        <v>6378.1439851169662</v>
      </c>
      <c r="DY23" s="43">
        <f t="shared" ca="1" si="2"/>
        <v>11148.286626028721</v>
      </c>
      <c r="DZ23" s="41"/>
      <c r="EA23" s="36">
        <f>'Base Table 5'!DY23</f>
        <v>10701.9997</v>
      </c>
      <c r="EB23" s="185">
        <f t="shared" ca="1" si="3"/>
        <v>446.2869260287207</v>
      </c>
      <c r="EC23" s="186">
        <f t="shared" ca="1" si="4"/>
        <v>4.1701265047570546E-2</v>
      </c>
    </row>
    <row r="24" spans="1:133" x14ac:dyDescent="0.4">
      <c r="A24" s="34">
        <f>'Base Table 5 - modified'!A24</f>
        <v>21</v>
      </c>
      <c r="B24" s="34" t="str">
        <f>'Base Table 5 - modified'!B24</f>
        <v>1108</v>
      </c>
      <c r="C24" s="34">
        <f>'Base Table 5 - modified'!C24</f>
        <v>5</v>
      </c>
      <c r="D24" s="35" t="str">
        <f>'Base Table 5 - modified'!D24</f>
        <v>Sugar and confectionery manufacturing</v>
      </c>
      <c r="E24" s="47">
        <f ca="1">'A Matrix'!$B$22*'Projection Engine'!$AD$5</f>
        <v>7.713579110450163</v>
      </c>
      <c r="F24" s="47">
        <f ca="1">'A Matrix'!$C$22*'Projection Engine'!$AD$6</f>
        <v>3.6842210228083951</v>
      </c>
      <c r="G24" s="47">
        <f ca="1">'A Matrix'!$D$22*'Projection Engine'!$AD$7</f>
        <v>3.7018631014747063</v>
      </c>
      <c r="H24" s="47">
        <f ca="1">'A Matrix'!$E$22*'Projection Engine'!$AD$8</f>
        <v>2.2296592521184593</v>
      </c>
      <c r="I24" s="47">
        <f ca="1">'A Matrix'!$F$22*'Projection Engine'!$AD$9</f>
        <v>5.4531745618614812E-2</v>
      </c>
      <c r="J24" s="47">
        <f ca="1">'A Matrix'!$G$22*'Projection Engine'!$AD$10</f>
        <v>0.86336850109073227</v>
      </c>
      <c r="K24" s="47">
        <f ca="1">'A Matrix'!$H$22*'Projection Engine'!$AD$11</f>
        <v>2.7420898537238991</v>
      </c>
      <c r="L24" s="47">
        <f ca="1">'A Matrix'!$I$22*'Projection Engine'!$AD$12</f>
        <v>2.88647226844685</v>
      </c>
      <c r="M24" s="47">
        <f ca="1">'A Matrix'!$J$22*'Projection Engine'!$AD$13</f>
        <v>3.9528097403794087</v>
      </c>
      <c r="N24" s="47">
        <f ca="1">'A Matrix'!$K$22*'Projection Engine'!$AD$14</f>
        <v>11.164160126254895</v>
      </c>
      <c r="O24" s="47">
        <f ca="1">'A Matrix'!$L$22*'Projection Engine'!$AD$15</f>
        <v>40.229517892126189</v>
      </c>
      <c r="P24" s="47">
        <f ca="1">'A Matrix'!$M$22*'Projection Engine'!$AD$16</f>
        <v>2.8846780401812682</v>
      </c>
      <c r="Q24" s="47">
        <f ca="1">'A Matrix'!$N$22*'Projection Engine'!$AD$17</f>
        <v>2.151397938380363</v>
      </c>
      <c r="R24" s="47">
        <f ca="1">'A Matrix'!$O$22*'Projection Engine'!$AD$18</f>
        <v>5.2227522195720155</v>
      </c>
      <c r="S24" s="47">
        <f ca="1">'A Matrix'!$P$22*'Projection Engine'!$AD$19</f>
        <v>4.4859701976140025</v>
      </c>
      <c r="T24" s="47">
        <f ca="1">'A Matrix'!$Q$22*'Projection Engine'!$AD$20</f>
        <v>149.82599783107096</v>
      </c>
      <c r="U24" s="47">
        <f ca="1">'A Matrix'!$R$22*'Projection Engine'!$AD$21</f>
        <v>31.569209951535385</v>
      </c>
      <c r="V24" s="47">
        <f ca="1">'A Matrix'!$S$22*'Projection Engine'!$AD$22</f>
        <v>4.5444600383053064</v>
      </c>
      <c r="W24" s="47">
        <f ca="1">'A Matrix'!$T$22*'Projection Engine'!$AD$23</f>
        <v>207.91468443698218</v>
      </c>
      <c r="X24" s="47">
        <f ca="1">'A Matrix'!$U$22*'Projection Engine'!$AD$24</f>
        <v>521.74928870423821</v>
      </c>
      <c r="Y24" s="47">
        <f ca="1">'A Matrix'!$V$22*'Projection Engine'!$AD$25</f>
        <v>1302.2483599435006</v>
      </c>
      <c r="Z24" s="47">
        <f ca="1">'A Matrix'!$W$22*'Projection Engine'!$AD$26</f>
        <v>712.88700662060296</v>
      </c>
      <c r="AA24" s="47">
        <f ca="1">'A Matrix'!$X$22*'Projection Engine'!$AD$27</f>
        <v>308.46334665631997</v>
      </c>
      <c r="AB24" s="47">
        <f ca="1">'A Matrix'!$Y$22*'Projection Engine'!$AD$28</f>
        <v>57.659576847629246</v>
      </c>
      <c r="AC24" s="47">
        <f ca="1">'A Matrix'!$Z$22*'Projection Engine'!$AD$29</f>
        <v>14.839007801163964</v>
      </c>
      <c r="AD24" s="47">
        <f ca="1">'A Matrix'!$AA$22*'Projection Engine'!$AD$30</f>
        <v>1.0252324357967824E-2</v>
      </c>
      <c r="AE24" s="47">
        <f ca="1">'A Matrix'!$AB$22*'Projection Engine'!$AD$31</f>
        <v>3.3307840597241428E-2</v>
      </c>
      <c r="AF24" s="47">
        <f ca="1">'A Matrix'!$AC$22*'Projection Engine'!$AD$32</f>
        <v>0.4294172141685958</v>
      </c>
      <c r="AG24" s="47">
        <f ca="1">'A Matrix'!$AD$22*'Projection Engine'!$AD$33</f>
        <v>9.1009760129709613E-3</v>
      </c>
      <c r="AH24" s="47">
        <f ca="1">'A Matrix'!$AE$22*'Projection Engine'!$AD$34</f>
        <v>5.2422447513511751E-2</v>
      </c>
      <c r="AI24" s="47">
        <f ca="1">'A Matrix'!$AF$22*'Projection Engine'!$AD$35</f>
        <v>5.5769877035032549E-2</v>
      </c>
      <c r="AJ24" s="47">
        <f ca="1">'A Matrix'!$AG$22*'Projection Engine'!$AD$36</f>
        <v>0.48956412992416598</v>
      </c>
      <c r="AK24" s="47">
        <f ca="1">'A Matrix'!$AH$22*'Projection Engine'!$AD$37</f>
        <v>1.8412263234967134</v>
      </c>
      <c r="AL24" s="47">
        <f ca="1">'A Matrix'!$AI$22*'Projection Engine'!$AD$38</f>
        <v>0.61146527587988131</v>
      </c>
      <c r="AM24" s="47">
        <f ca="1">'A Matrix'!$AJ$22*'Projection Engine'!$AD$39</f>
        <v>1.4604758141925938</v>
      </c>
      <c r="AN24" s="47">
        <f ca="1">'A Matrix'!$AK$22*'Projection Engine'!$AD$40</f>
        <v>0.89143340965242168</v>
      </c>
      <c r="AO24" s="47">
        <f ca="1">'A Matrix'!$AL$22*'Projection Engine'!$AD$41</f>
        <v>1.4728262161327901</v>
      </c>
      <c r="AP24" s="47">
        <f ca="1">'A Matrix'!$AM$22*'Projection Engine'!$AD$42</f>
        <v>13.145731352778432</v>
      </c>
      <c r="AQ24" s="47">
        <f ca="1">'A Matrix'!$AN$22*'Projection Engine'!$AD$43</f>
        <v>3.3439634074221673E-2</v>
      </c>
      <c r="AR24" s="47">
        <f ca="1">'A Matrix'!$AO$22*'Projection Engine'!$AD$44</f>
        <v>2.593501531337461</v>
      </c>
      <c r="AS24" s="47">
        <f ca="1">'A Matrix'!$AP$22*'Projection Engine'!$AD$45</f>
        <v>7.8758070924033605</v>
      </c>
      <c r="AT24" s="47">
        <f ca="1">'A Matrix'!$AQ$22*'Projection Engine'!$AD$46</f>
        <v>3.0085266505361314</v>
      </c>
      <c r="AU24" s="47">
        <f ca="1">'A Matrix'!$AR$22*'Projection Engine'!$AD$47</f>
        <v>0.12238493811113263</v>
      </c>
      <c r="AV24" s="47">
        <f ca="1">'A Matrix'!$AS$22*'Projection Engine'!$AD$48</f>
        <v>0.6481246416343045</v>
      </c>
      <c r="AW24" s="47">
        <f ca="1">'A Matrix'!$AT$22*'Projection Engine'!$AD$49</f>
        <v>0.33663517655388597</v>
      </c>
      <c r="AX24" s="47">
        <f ca="1">'A Matrix'!$AU$22*'Projection Engine'!$AD$50</f>
        <v>3.5707749899186565</v>
      </c>
      <c r="AY24" s="47">
        <f ca="1">'A Matrix'!$AV$22*'Projection Engine'!$AD$51</f>
        <v>1.1912685382474106</v>
      </c>
      <c r="AZ24" s="47">
        <f ca="1">'A Matrix'!$AW$22*'Projection Engine'!$AD$52</f>
        <v>0.1536369417622582</v>
      </c>
      <c r="BA24" s="47">
        <f ca="1">'A Matrix'!$AX$22*'Projection Engine'!$AD$53</f>
        <v>1.6792906620772379</v>
      </c>
      <c r="BB24" s="47">
        <f ca="1">'A Matrix'!$AY$22*'Projection Engine'!$AD$54</f>
        <v>2.8765916398157541</v>
      </c>
      <c r="BC24" s="47">
        <f ca="1">'A Matrix'!$AZ$22*'Projection Engine'!$AD$55</f>
        <v>8.0297615812377779E-2</v>
      </c>
      <c r="BD24" s="47">
        <f ca="1">'A Matrix'!$BA$22*'Projection Engine'!$AD$56</f>
        <v>3.1919039260546609</v>
      </c>
      <c r="BE24" s="47">
        <f ca="1">'A Matrix'!$BB$22*'Projection Engine'!$AD$57</f>
        <v>1.2303321474487559</v>
      </c>
      <c r="BF24" s="47">
        <f ca="1">'A Matrix'!$BC$22*'Projection Engine'!$AD$58</f>
        <v>2.6996515176159028</v>
      </c>
      <c r="BG24" s="47">
        <f ca="1">'A Matrix'!$BD$22*'Projection Engine'!$AD$59</f>
        <v>0.99811576791201384</v>
      </c>
      <c r="BH24" s="47">
        <f ca="1">'A Matrix'!$BE$22*'Projection Engine'!$AD$60</f>
        <v>1.97596805113412</v>
      </c>
      <c r="BI24" s="47">
        <f ca="1">'A Matrix'!$BF$22*'Projection Engine'!$AD$61</f>
        <v>0.58086178000509259</v>
      </c>
      <c r="BJ24" s="47">
        <f ca="1">'A Matrix'!$BG$22*'Projection Engine'!$AD$62</f>
        <v>0.51704539603105015</v>
      </c>
      <c r="BK24" s="47">
        <f ca="1">'A Matrix'!$BH$22*'Projection Engine'!$AD$63</f>
        <v>1.8585034141329722</v>
      </c>
      <c r="BL24" s="47">
        <f ca="1">'A Matrix'!$BI$22*'Projection Engine'!$AD$64</f>
        <v>1.6896028211776555</v>
      </c>
      <c r="BM24" s="47">
        <f ca="1">'A Matrix'!$BJ$22*'Projection Engine'!$AD$65</f>
        <v>0.65034610667859649</v>
      </c>
      <c r="BN24" s="47">
        <f ca="1">'A Matrix'!$BK$22*'Projection Engine'!$AD$66</f>
        <v>1.9097950117724383</v>
      </c>
      <c r="BO24" s="47">
        <f ca="1">'A Matrix'!$BL$22*'Projection Engine'!$AD$67</f>
        <v>1.0192696006738575</v>
      </c>
      <c r="BP24" s="47">
        <f ca="1">'A Matrix'!$BM$22*'Projection Engine'!$AD$68</f>
        <v>1.4047822349564973</v>
      </c>
      <c r="BQ24" s="47">
        <f ca="1">'A Matrix'!$BN$22*'Projection Engine'!$AD$69</f>
        <v>4.4800801613879155</v>
      </c>
      <c r="BR24" s="47">
        <f ca="1">'A Matrix'!$BO$22*'Projection Engine'!$AD$70</f>
        <v>7.777816688268401</v>
      </c>
      <c r="BS24" s="47">
        <f ca="1">'A Matrix'!$BP$22*'Projection Engine'!$AD$71</f>
        <v>0.67706298922502361</v>
      </c>
      <c r="BT24" s="47">
        <f ca="1">'A Matrix'!$BQ$22*'Projection Engine'!$AD$72</f>
        <v>3.6087580663228471</v>
      </c>
      <c r="BU24" s="47">
        <f ca="1">'A Matrix'!$BR$22*'Projection Engine'!$AD$73</f>
        <v>1.1162447803202615</v>
      </c>
      <c r="BV24" s="47">
        <f ca="1">'A Matrix'!$BS$22*'Projection Engine'!$AD$74</f>
        <v>30.187774321864033</v>
      </c>
      <c r="BW24" s="47">
        <f ca="1">'A Matrix'!$BT$22*'Projection Engine'!$AD$75</f>
        <v>5.264424145000044</v>
      </c>
      <c r="BX24" s="47">
        <f ca="1">'A Matrix'!$BU$22*'Projection Engine'!$AD$76</f>
        <v>17.720809100603134</v>
      </c>
      <c r="BY24" s="47">
        <f ca="1">'A Matrix'!$BV$22*'Projection Engine'!$AD$77</f>
        <v>51.922057725314836</v>
      </c>
      <c r="BZ24" s="47">
        <f ca="1">'A Matrix'!$BW$22*'Projection Engine'!$AD$78</f>
        <v>28.942865342842975</v>
      </c>
      <c r="CA24" s="47">
        <f ca="1">'A Matrix'!$BX$22*'Projection Engine'!$AD$79</f>
        <v>140.61541954612082</v>
      </c>
      <c r="CB24" s="47">
        <f ca="1">'A Matrix'!$BY$22*'Projection Engine'!$AD$80</f>
        <v>232.67363953634023</v>
      </c>
      <c r="CC24" s="47">
        <f ca="1">'A Matrix'!$BZ$22*'Projection Engine'!$AD$81</f>
        <v>1871.9898386838186</v>
      </c>
      <c r="CD24" s="47">
        <f ca="1">'A Matrix'!$CA$22*'Projection Engine'!$AD$82</f>
        <v>14.047793453506742</v>
      </c>
      <c r="CE24" s="47">
        <f ca="1">'A Matrix'!$CB$22*'Projection Engine'!$AD$83</f>
        <v>3.810185279144477</v>
      </c>
      <c r="CF24" s="47">
        <f ca="1">'A Matrix'!$CC$22*'Projection Engine'!$AD$84</f>
        <v>2.2769529421513299</v>
      </c>
      <c r="CG24" s="47">
        <f ca="1">'A Matrix'!$CD$22*'Projection Engine'!$AD$85</f>
        <v>3.121754744078193</v>
      </c>
      <c r="CH24" s="47">
        <f ca="1">'A Matrix'!$CE$22*'Projection Engine'!$AD$86</f>
        <v>6.8757699936411862</v>
      </c>
      <c r="CI24" s="47">
        <f ca="1">'A Matrix'!$CF$22*'Projection Engine'!$AD$87</f>
        <v>9.0817557670925382</v>
      </c>
      <c r="CJ24" s="47">
        <f ca="1">'A Matrix'!$CG$22*'Projection Engine'!$AD$88</f>
        <v>5.0357335008840316</v>
      </c>
      <c r="CK24" s="47">
        <f ca="1">'A Matrix'!$CH$22*'Projection Engine'!$AD$89</f>
        <v>4.6810211519150231</v>
      </c>
      <c r="CL24" s="47">
        <f ca="1">'A Matrix'!$CI$22*'Projection Engine'!$AD$90</f>
        <v>0.28780542880507526</v>
      </c>
      <c r="CM24" s="47">
        <f ca="1">'A Matrix'!$CJ$22*'Projection Engine'!$AD$91</f>
        <v>30.930563681717707</v>
      </c>
      <c r="CN24" s="47">
        <f ca="1">'A Matrix'!$CK$22*'Projection Engine'!$AD$92</f>
        <v>18.932449006644127</v>
      </c>
      <c r="CO24" s="47">
        <f ca="1">'A Matrix'!$CL$22*'Projection Engine'!$AD$93</f>
        <v>6.535694800245237E-2</v>
      </c>
      <c r="CP24" s="47">
        <f ca="1">'A Matrix'!$CM$22*'Projection Engine'!$AD$94</f>
        <v>7.5671518659748296</v>
      </c>
      <c r="CQ24" s="47">
        <f ca="1">'A Matrix'!$CN$22*'Projection Engine'!$AD$95</f>
        <v>4.2206043256348309</v>
      </c>
      <c r="CR24" s="47">
        <f ca="1">'A Matrix'!$CO$22*'Projection Engine'!$AD$96</f>
        <v>19.015090065667142</v>
      </c>
      <c r="CS24" s="47">
        <f ca="1">'A Matrix'!$CP$22*'Projection Engine'!$AD$97</f>
        <v>6.7330194284225851</v>
      </c>
      <c r="CT24" s="47">
        <f ca="1">'A Matrix'!$CQ$22*'Projection Engine'!$AD$98</f>
        <v>13.631587074492881</v>
      </c>
      <c r="CU24" s="47">
        <f ca="1">'A Matrix'!$CR$22*'Projection Engine'!$AD$99</f>
        <v>4.9808706185043246</v>
      </c>
      <c r="CV24" s="47">
        <f ca="1">'A Matrix'!$CS$22*'Projection Engine'!$AD$100</f>
        <v>12.833289111743323</v>
      </c>
      <c r="CW24" s="47">
        <f ca="1">'A Matrix'!$CT$22*'Projection Engine'!$AD$101</f>
        <v>97.75270541941083</v>
      </c>
      <c r="CX24" s="47">
        <f ca="1">'A Matrix'!$CU$22*'Projection Engine'!$AD$102</f>
        <v>79.905491289375362</v>
      </c>
      <c r="CY24" s="47">
        <f ca="1">'A Matrix'!$CV$22*'Projection Engine'!$AD$103</f>
        <v>37.274553345409998</v>
      </c>
      <c r="CZ24" s="47">
        <f ca="1">'A Matrix'!$CW$22*'Projection Engine'!$AD$104</f>
        <v>24.596773588348658</v>
      </c>
      <c r="DA24" s="47">
        <f ca="1">'A Matrix'!$CX$22*'Projection Engine'!$AD$105</f>
        <v>16.906547615691128</v>
      </c>
      <c r="DB24" s="47">
        <f ca="1">'A Matrix'!$CY$22*'Projection Engine'!$AD$106</f>
        <v>42.241386900930813</v>
      </c>
      <c r="DC24" s="47">
        <f ca="1">'A Matrix'!$CZ$22*'Projection Engine'!$AD$107</f>
        <v>37.515753408671564</v>
      </c>
      <c r="DD24" s="47">
        <f ca="1">'A Matrix'!$DA$22*'Projection Engine'!$AD$108</f>
        <v>30.311360343886165</v>
      </c>
      <c r="DE24" s="47">
        <f ca="1">'A Matrix'!$DB$22*'Projection Engine'!$AD$109</f>
        <v>16.363439200590797</v>
      </c>
      <c r="DF24" s="47">
        <f ca="1">'A Matrix'!$DC$22*'Projection Engine'!$AD$110</f>
        <v>2.8371106613549668</v>
      </c>
      <c r="DG24" s="47">
        <f ca="1">'A Matrix'!$DD$22*'Projection Engine'!$AD$111</f>
        <v>18.028975716744451</v>
      </c>
      <c r="DH24" s="47">
        <f ca="1">'A Matrix'!$DE$22*'Projection Engine'!$AD$112</f>
        <v>205.92906910126891</v>
      </c>
      <c r="DI24" s="47">
        <f ca="1">'A Matrix'!$DF$22*'Projection Engine'!$AD$113</f>
        <v>23.47431740967891</v>
      </c>
      <c r="DJ24" s="47">
        <f ca="1">'A Matrix'!$DG$22*'Projection Engine'!$AD$114</f>
        <v>73.974509083792668</v>
      </c>
      <c r="DK24" s="47">
        <f ca="1">'A Matrix'!$DH$22*'Projection Engine'!$AD$115</f>
        <v>52.566423571900451</v>
      </c>
      <c r="DL24" s="47">
        <f ca="1">'A Matrix'!$DI$22*'Projection Engine'!$AD$116</f>
        <v>3.782601915190654</v>
      </c>
      <c r="DM24" s="47">
        <f ca="1">'A Matrix'!$DJ$22*'Projection Engine'!$AD$117</f>
        <v>16.653437032647883</v>
      </c>
      <c r="DN24" s="47">
        <f ca="1">'A Matrix'!$DK$22*'Projection Engine'!$AD$118</f>
        <v>17.127650236946454</v>
      </c>
      <c r="DO24" s="47">
        <f ca="1">'A Matrix'!$DL$22*'Projection Engine'!$AD$119</f>
        <v>0.51450764069262511</v>
      </c>
      <c r="DP24" s="43">
        <f t="shared" ca="1" si="0"/>
        <v>6832.9296198291941</v>
      </c>
      <c r="DQ24" s="43">
        <f ca="1">'Projection Engine'!T25</f>
        <v>3280.018494009505</v>
      </c>
      <c r="DR24" s="43">
        <f ca="1">'Projection Engine'!U25</f>
        <v>10.092472184835733</v>
      </c>
      <c r="DS24" s="43">
        <f>'Projection Engine'!V25</f>
        <v>101.27776404551118</v>
      </c>
      <c r="DT24" s="43">
        <f>'Projection Engine'!W25</f>
        <v>12.458759484618248</v>
      </c>
      <c r="DU24" s="43">
        <f>'Projection Engine'!X25</f>
        <v>36.810930769674435</v>
      </c>
      <c r="DV24" s="43">
        <f>'Projection Engine'!Y25</f>
        <v>-147.97900000000001</v>
      </c>
      <c r="DW24" s="43">
        <f>'Projection Engine'!Z25</f>
        <v>3047.788261163656</v>
      </c>
      <c r="DX24" s="43">
        <f t="shared" ca="1" si="1"/>
        <v>6340.4676816578012</v>
      </c>
      <c r="DY24" s="43">
        <f t="shared" ca="1" si="2"/>
        <v>13173.397301486995</v>
      </c>
      <c r="DZ24" s="41"/>
      <c r="EA24" s="36">
        <f>'Base Table 5'!DY24</f>
        <v>12811.000000000002</v>
      </c>
      <c r="EB24" s="185">
        <f t="shared" ca="1" si="3"/>
        <v>362.39730148699346</v>
      </c>
      <c r="EC24" s="186">
        <f t="shared" ca="1" si="4"/>
        <v>2.8287979196549351E-2</v>
      </c>
    </row>
    <row r="25" spans="1:133" x14ac:dyDescent="0.4">
      <c r="A25" s="37">
        <f>'Base Table 5 - modified'!A25</f>
        <v>22</v>
      </c>
      <c r="B25" s="37" t="str">
        <f>'Base Table 5 - modified'!B25</f>
        <v>1109</v>
      </c>
      <c r="C25" s="37">
        <f>'Base Table 5 - modified'!C25</f>
        <v>5</v>
      </c>
      <c r="D25" s="38" t="str">
        <f>'Base Table 5 - modified'!D25</f>
        <v>Other food product manufacturing</v>
      </c>
      <c r="E25" s="47">
        <f ca="1">'A Matrix'!$B$23*'Projection Engine'!$AD$5</f>
        <v>694.96599802568846</v>
      </c>
      <c r="F25" s="47">
        <f ca="1">'A Matrix'!$C$23*'Projection Engine'!$AD$6</f>
        <v>625.82597632892134</v>
      </c>
      <c r="G25" s="47">
        <f ca="1">'A Matrix'!$D$23*'Projection Engine'!$AD$7</f>
        <v>9.6470931647547165</v>
      </c>
      <c r="H25" s="47">
        <f ca="1">'A Matrix'!$E$23*'Projection Engine'!$AD$8</f>
        <v>127.11323541299484</v>
      </c>
      <c r="I25" s="47">
        <f ca="1">'A Matrix'!$F$23*'Projection Engine'!$AD$9</f>
        <v>0.73474351991396802</v>
      </c>
      <c r="J25" s="47">
        <f ca="1">'A Matrix'!$G$23*'Projection Engine'!$AD$10</f>
        <v>18.539750600968805</v>
      </c>
      <c r="K25" s="47">
        <f ca="1">'A Matrix'!$H$23*'Projection Engine'!$AD$11</f>
        <v>66.398925058455887</v>
      </c>
      <c r="L25" s="47">
        <f ca="1">'A Matrix'!$I$23*'Projection Engine'!$AD$12</f>
        <v>2.2561904561373884</v>
      </c>
      <c r="M25" s="47">
        <f ca="1">'A Matrix'!$J$23*'Projection Engine'!$AD$13</f>
        <v>4.3820499362200565</v>
      </c>
      <c r="N25" s="47">
        <f ca="1">'A Matrix'!$K$23*'Projection Engine'!$AD$14</f>
        <v>6.8183322630262433</v>
      </c>
      <c r="O25" s="47">
        <f ca="1">'A Matrix'!$L$23*'Projection Engine'!$AD$15</f>
        <v>16.805853843257072</v>
      </c>
      <c r="P25" s="47">
        <f ca="1">'A Matrix'!$M$23*'Projection Engine'!$AD$16</f>
        <v>2.7604914086851498</v>
      </c>
      <c r="Q25" s="47">
        <f ca="1">'A Matrix'!$N$23*'Projection Engine'!$AD$17</f>
        <v>9.6955248014258242</v>
      </c>
      <c r="R25" s="47">
        <f ca="1">'A Matrix'!$O$23*'Projection Engine'!$AD$18</f>
        <v>76.717336460581933</v>
      </c>
      <c r="S25" s="47">
        <f ca="1">'A Matrix'!$P$23*'Projection Engine'!$AD$19</f>
        <v>5.8288675905721279</v>
      </c>
      <c r="T25" s="47">
        <f ca="1">'A Matrix'!$Q$23*'Projection Engine'!$AD$20</f>
        <v>275.1888504849228</v>
      </c>
      <c r="U25" s="47">
        <f ca="1">'A Matrix'!$R$23*'Projection Engine'!$AD$21</f>
        <v>249.00813161912782</v>
      </c>
      <c r="V25" s="47">
        <f ca="1">'A Matrix'!$S$23*'Projection Engine'!$AD$22</f>
        <v>24.827598034499815</v>
      </c>
      <c r="W25" s="47">
        <f ca="1">'A Matrix'!$T$23*'Projection Engine'!$AD$23</f>
        <v>171.55455951402146</v>
      </c>
      <c r="X25" s="47">
        <f ca="1">'A Matrix'!$U$23*'Projection Engine'!$AD$24</f>
        <v>641.92265057181498</v>
      </c>
      <c r="Y25" s="47">
        <f ca="1">'A Matrix'!$V$23*'Projection Engine'!$AD$25</f>
        <v>241.75872832585475</v>
      </c>
      <c r="Z25" s="47">
        <f ca="1">'A Matrix'!$W$23*'Projection Engine'!$AD$26</f>
        <v>994.59711784032413</v>
      </c>
      <c r="AA25" s="47">
        <f ca="1">'A Matrix'!$X$23*'Projection Engine'!$AD$27</f>
        <v>22.125784275899086</v>
      </c>
      <c r="AB25" s="47">
        <f ca="1">'A Matrix'!$Y$23*'Projection Engine'!$AD$28</f>
        <v>6.286708490293818</v>
      </c>
      <c r="AC25" s="47">
        <f ca="1">'A Matrix'!$Z$23*'Projection Engine'!$AD$29</f>
        <v>3.1956579306347099</v>
      </c>
      <c r="AD25" s="47">
        <f ca="1">'A Matrix'!$AA$23*'Projection Engine'!$AD$30</f>
        <v>0.10896756174754374</v>
      </c>
      <c r="AE25" s="47">
        <f ca="1">'A Matrix'!$AB$23*'Projection Engine'!$AD$31</f>
        <v>0.43684144829407989</v>
      </c>
      <c r="AF25" s="47">
        <f ca="1">'A Matrix'!$AC$23*'Projection Engine'!$AD$32</f>
        <v>2.2197454979442646</v>
      </c>
      <c r="AG25" s="47">
        <f ca="1">'A Matrix'!$AD$23*'Projection Engine'!$AD$33</f>
        <v>1.1277296363898799E-2</v>
      </c>
      <c r="AH25" s="47">
        <f ca="1">'A Matrix'!$AE$23*'Projection Engine'!$AD$34</f>
        <v>0.3081536755522723</v>
      </c>
      <c r="AI25" s="47">
        <f ca="1">'A Matrix'!$AF$23*'Projection Engine'!$AD$35</f>
        <v>0.26396485718270468</v>
      </c>
      <c r="AJ25" s="47">
        <f ca="1">'A Matrix'!$AG$23*'Projection Engine'!$AD$36</f>
        <v>3.7595544225628408</v>
      </c>
      <c r="AK25" s="47">
        <f ca="1">'A Matrix'!$AH$23*'Projection Engine'!$AD$37</f>
        <v>6.747890566219497</v>
      </c>
      <c r="AL25" s="47">
        <f ca="1">'A Matrix'!$AI$23*'Projection Engine'!$AD$38</f>
        <v>1.0071065950757847</v>
      </c>
      <c r="AM25" s="47">
        <f ca="1">'A Matrix'!$AJ$23*'Projection Engine'!$AD$39</f>
        <v>2.1078190572420072</v>
      </c>
      <c r="AN25" s="47">
        <f ca="1">'A Matrix'!$AK$23*'Projection Engine'!$AD$40</f>
        <v>2.1462331917687782</v>
      </c>
      <c r="AO25" s="47">
        <f ca="1">'A Matrix'!$AL$23*'Projection Engine'!$AD$41</f>
        <v>0.59815739652003264</v>
      </c>
      <c r="AP25" s="47">
        <f ca="1">'A Matrix'!$AM$23*'Projection Engine'!$AD$42</f>
        <v>3.4664010350464873</v>
      </c>
      <c r="AQ25" s="47">
        <f ca="1">'A Matrix'!$AN$23*'Projection Engine'!$AD$43</f>
        <v>4.1652440356344824</v>
      </c>
      <c r="AR25" s="47">
        <f ca="1">'A Matrix'!$AO$23*'Projection Engine'!$AD$44</f>
        <v>32.902404145832158</v>
      </c>
      <c r="AS25" s="47">
        <f ca="1">'A Matrix'!$AP$23*'Projection Engine'!$AD$45</f>
        <v>10.278678907557081</v>
      </c>
      <c r="AT25" s="47">
        <f ca="1">'A Matrix'!$AQ$23*'Projection Engine'!$AD$46</f>
        <v>3.3235164865342006</v>
      </c>
      <c r="AU25" s="47">
        <f ca="1">'A Matrix'!$AR$23*'Projection Engine'!$AD$47</f>
        <v>0.29998996029800834</v>
      </c>
      <c r="AV25" s="47">
        <f ca="1">'A Matrix'!$AS$23*'Projection Engine'!$AD$48</f>
        <v>1.6097576375181817</v>
      </c>
      <c r="AW25" s="47">
        <f ca="1">'A Matrix'!$AT$23*'Projection Engine'!$AD$49</f>
        <v>0.63401488899799974</v>
      </c>
      <c r="AX25" s="47">
        <f ca="1">'A Matrix'!$AU$23*'Projection Engine'!$AD$50</f>
        <v>3.3559967920532521</v>
      </c>
      <c r="AY25" s="47">
        <f ca="1">'A Matrix'!$AV$23*'Projection Engine'!$AD$51</f>
        <v>1.9926673730683959</v>
      </c>
      <c r="AZ25" s="47">
        <f ca="1">'A Matrix'!$AW$23*'Projection Engine'!$AD$52</f>
        <v>0.99186888845907739</v>
      </c>
      <c r="BA25" s="47">
        <f ca="1">'A Matrix'!$AX$23*'Projection Engine'!$AD$53</f>
        <v>2.7455208620240219</v>
      </c>
      <c r="BB25" s="47">
        <f ca="1">'A Matrix'!$AY$23*'Projection Engine'!$AD$54</f>
        <v>3.307057774277518</v>
      </c>
      <c r="BC25" s="47">
        <f ca="1">'A Matrix'!$AZ$23*'Projection Engine'!$AD$55</f>
        <v>0.306146870992691</v>
      </c>
      <c r="BD25" s="47">
        <f ca="1">'A Matrix'!$BA$23*'Projection Engine'!$AD$56</f>
        <v>6.9769826179141736</v>
      </c>
      <c r="BE25" s="47">
        <f ca="1">'A Matrix'!$BB$23*'Projection Engine'!$AD$57</f>
        <v>1.2124768917661293</v>
      </c>
      <c r="BF25" s="47">
        <f ca="1">'A Matrix'!$BC$23*'Projection Engine'!$AD$58</f>
        <v>3.9571271398160288</v>
      </c>
      <c r="BG25" s="47">
        <f ca="1">'A Matrix'!$BD$23*'Projection Engine'!$AD$59</f>
        <v>3.4058532915811006</v>
      </c>
      <c r="BH25" s="47">
        <f ca="1">'A Matrix'!$BE$23*'Projection Engine'!$AD$60</f>
        <v>2.681062462395567</v>
      </c>
      <c r="BI25" s="47">
        <f ca="1">'A Matrix'!$BF$23*'Projection Engine'!$AD$61</f>
        <v>1.8576014494138764</v>
      </c>
      <c r="BJ25" s="47">
        <f ca="1">'A Matrix'!$BG$23*'Projection Engine'!$AD$62</f>
        <v>3.9524545152576755</v>
      </c>
      <c r="BK25" s="47">
        <f ca="1">'A Matrix'!$BH$23*'Projection Engine'!$AD$63</f>
        <v>7.3370086550954996</v>
      </c>
      <c r="BL25" s="47">
        <f ca="1">'A Matrix'!$BI$23*'Projection Engine'!$AD$64</f>
        <v>3.7696367912059427</v>
      </c>
      <c r="BM25" s="47">
        <f ca="1">'A Matrix'!$BJ$23*'Projection Engine'!$AD$65</f>
        <v>1.4888835168974019</v>
      </c>
      <c r="BN25" s="47">
        <f ca="1">'A Matrix'!$BK$23*'Projection Engine'!$AD$66</f>
        <v>13.225900108187977</v>
      </c>
      <c r="BO25" s="47">
        <f ca="1">'A Matrix'!$BL$23*'Projection Engine'!$AD$67</f>
        <v>4.221677375060457</v>
      </c>
      <c r="BP25" s="47">
        <f ca="1">'A Matrix'!$BM$23*'Projection Engine'!$AD$68</f>
        <v>0.86106861547674218</v>
      </c>
      <c r="BQ25" s="47">
        <f ca="1">'A Matrix'!$BN$23*'Projection Engine'!$AD$69</f>
        <v>3.655594149400935</v>
      </c>
      <c r="BR25" s="47">
        <f ca="1">'A Matrix'!$BO$23*'Projection Engine'!$AD$70</f>
        <v>3.3801747206339701</v>
      </c>
      <c r="BS25" s="47">
        <f ca="1">'A Matrix'!$BP$23*'Projection Engine'!$AD$71</f>
        <v>0.72197643141719792</v>
      </c>
      <c r="BT25" s="47">
        <f ca="1">'A Matrix'!$BQ$23*'Projection Engine'!$AD$72</f>
        <v>4.6668561467779108</v>
      </c>
      <c r="BU25" s="47">
        <f ca="1">'A Matrix'!$BR$23*'Projection Engine'!$AD$73</f>
        <v>39.378870415283458</v>
      </c>
      <c r="BV25" s="47">
        <f ca="1">'A Matrix'!$BS$23*'Projection Engine'!$AD$74</f>
        <v>55.423299740676825</v>
      </c>
      <c r="BW25" s="47">
        <f ca="1">'A Matrix'!$BT$23*'Projection Engine'!$AD$75</f>
        <v>20.910824101851066</v>
      </c>
      <c r="BX25" s="47">
        <f ca="1">'A Matrix'!$BU$23*'Projection Engine'!$AD$76</f>
        <v>16.132126737440284</v>
      </c>
      <c r="BY25" s="47">
        <f ca="1">'A Matrix'!$BV$23*'Projection Engine'!$AD$77</f>
        <v>115.28630192270643</v>
      </c>
      <c r="BZ25" s="47">
        <f ca="1">'A Matrix'!$BW$23*'Projection Engine'!$AD$78</f>
        <v>71.335917726792871</v>
      </c>
      <c r="CA25" s="47">
        <f ca="1">'A Matrix'!$BX$23*'Projection Engine'!$AD$79</f>
        <v>481.14719224175212</v>
      </c>
      <c r="CB25" s="47">
        <f ca="1">'A Matrix'!$BY$23*'Projection Engine'!$AD$80</f>
        <v>129.88536789503729</v>
      </c>
      <c r="CC25" s="47">
        <f ca="1">'A Matrix'!$BZ$23*'Projection Engine'!$AD$81</f>
        <v>1232.9906361665787</v>
      </c>
      <c r="CD25" s="47">
        <f ca="1">'A Matrix'!$CA$23*'Projection Engine'!$AD$82</f>
        <v>17.674056211173539</v>
      </c>
      <c r="CE25" s="47">
        <f ca="1">'A Matrix'!$CB$23*'Projection Engine'!$AD$83</f>
        <v>2.4719532840777614</v>
      </c>
      <c r="CF25" s="47">
        <f ca="1">'A Matrix'!$CC$23*'Projection Engine'!$AD$84</f>
        <v>1.0866571125706332</v>
      </c>
      <c r="CG25" s="47">
        <f ca="1">'A Matrix'!$CD$23*'Projection Engine'!$AD$85</f>
        <v>5.3563823154134544</v>
      </c>
      <c r="CH25" s="47">
        <f ca="1">'A Matrix'!$CE$23*'Projection Engine'!$AD$86</f>
        <v>5.1275276647933286</v>
      </c>
      <c r="CI25" s="47">
        <f ca="1">'A Matrix'!$CF$23*'Projection Engine'!$AD$87</f>
        <v>2.3960226314171456</v>
      </c>
      <c r="CJ25" s="47">
        <f ca="1">'A Matrix'!$CG$23*'Projection Engine'!$AD$88</f>
        <v>3.3964942893150787</v>
      </c>
      <c r="CK25" s="47">
        <f ca="1">'A Matrix'!$CH$23*'Projection Engine'!$AD$89</f>
        <v>15.35746819456528</v>
      </c>
      <c r="CL25" s="47">
        <f ca="1">'A Matrix'!$CI$23*'Projection Engine'!$AD$90</f>
        <v>0.89998007746379205</v>
      </c>
      <c r="CM25" s="47">
        <f ca="1">'A Matrix'!$CJ$23*'Projection Engine'!$AD$91</f>
        <v>3.5591175667278057</v>
      </c>
      <c r="CN25" s="47">
        <f ca="1">'A Matrix'!$CK$23*'Projection Engine'!$AD$92</f>
        <v>5.6172822227631309</v>
      </c>
      <c r="CO25" s="47">
        <f ca="1">'A Matrix'!$CL$23*'Projection Engine'!$AD$93</f>
        <v>6.4444990588464673E-2</v>
      </c>
      <c r="CP25" s="47">
        <f ca="1">'A Matrix'!$CM$23*'Projection Engine'!$AD$94</f>
        <v>2.9567986813511222</v>
      </c>
      <c r="CQ25" s="47">
        <f ca="1">'A Matrix'!$CN$23*'Projection Engine'!$AD$95</f>
        <v>2.6424761183906011</v>
      </c>
      <c r="CR25" s="47">
        <f ca="1">'A Matrix'!$CO$23*'Projection Engine'!$AD$96</f>
        <v>2.3966658840275969</v>
      </c>
      <c r="CS25" s="47">
        <f ca="1">'A Matrix'!$CP$23*'Projection Engine'!$AD$97</f>
        <v>4.1894343110184975</v>
      </c>
      <c r="CT25" s="47">
        <f ca="1">'A Matrix'!$CQ$23*'Projection Engine'!$AD$98</f>
        <v>1.2054718573160956</v>
      </c>
      <c r="CU25" s="47">
        <f ca="1">'A Matrix'!$CR$23*'Projection Engine'!$AD$99</f>
        <v>0.38861832588087947</v>
      </c>
      <c r="CV25" s="47">
        <f ca="1">'A Matrix'!$CS$23*'Projection Engine'!$AD$100</f>
        <v>3.3828146230091352</v>
      </c>
      <c r="CW25" s="47">
        <f ca="1">'A Matrix'!$CT$23*'Projection Engine'!$AD$101</f>
        <v>24.31559945422709</v>
      </c>
      <c r="CX25" s="47">
        <f ca="1">'A Matrix'!$CU$23*'Projection Engine'!$AD$102</f>
        <v>8.9319295950674675</v>
      </c>
      <c r="CY25" s="47">
        <f ca="1">'A Matrix'!$CV$23*'Projection Engine'!$AD$103</f>
        <v>11.773916783061741</v>
      </c>
      <c r="CZ25" s="47">
        <f ca="1">'A Matrix'!$CW$23*'Projection Engine'!$AD$104</f>
        <v>7.8035431134890043</v>
      </c>
      <c r="DA25" s="47">
        <f ca="1">'A Matrix'!$CX$23*'Projection Engine'!$AD$105</f>
        <v>51.573881348920374</v>
      </c>
      <c r="DB25" s="47">
        <f ca="1">'A Matrix'!$CY$23*'Projection Engine'!$AD$106</f>
        <v>110.61099809152645</v>
      </c>
      <c r="DC25" s="47">
        <f ca="1">'A Matrix'!$CZ$23*'Projection Engine'!$AD$107</f>
        <v>112.96131261352386</v>
      </c>
      <c r="DD25" s="47">
        <f ca="1">'A Matrix'!$DA$23*'Projection Engine'!$AD$108</f>
        <v>63.020328879283255</v>
      </c>
      <c r="DE25" s="47">
        <f ca="1">'A Matrix'!$DB$23*'Projection Engine'!$AD$109</f>
        <v>41.711645092063684</v>
      </c>
      <c r="DF25" s="47">
        <f ca="1">'A Matrix'!$DC$23*'Projection Engine'!$AD$110</f>
        <v>6.3427791350686205</v>
      </c>
      <c r="DG25" s="47">
        <f ca="1">'A Matrix'!$DD$23*'Projection Engine'!$AD$111</f>
        <v>67.00955366272926</v>
      </c>
      <c r="DH25" s="47">
        <f ca="1">'A Matrix'!$DE$23*'Projection Engine'!$AD$112</f>
        <v>350.08130276725012</v>
      </c>
      <c r="DI25" s="47">
        <f ca="1">'A Matrix'!$DF$23*'Projection Engine'!$AD$113</f>
        <v>80.170210979185413</v>
      </c>
      <c r="DJ25" s="47">
        <f ca="1">'A Matrix'!$DG$23*'Projection Engine'!$AD$114</f>
        <v>1141.1705290682598</v>
      </c>
      <c r="DK25" s="47">
        <f ca="1">'A Matrix'!$DH$23*'Projection Engine'!$AD$115</f>
        <v>82.940547943593032</v>
      </c>
      <c r="DL25" s="47">
        <f ca="1">'A Matrix'!$DI$23*'Projection Engine'!$AD$116</f>
        <v>13.867730113370197</v>
      </c>
      <c r="DM25" s="47">
        <f ca="1">'A Matrix'!$DJ$23*'Projection Engine'!$AD$117</f>
        <v>22.639937017133988</v>
      </c>
      <c r="DN25" s="47">
        <f ca="1">'A Matrix'!$DK$23*'Projection Engine'!$AD$118</f>
        <v>92.618889112736909</v>
      </c>
      <c r="DO25" s="47">
        <f ca="1">'A Matrix'!$DL$23*'Projection Engine'!$AD$119</f>
        <v>3.6393410579954955</v>
      </c>
      <c r="DP25" s="43">
        <f t="shared" ca="1" si="0"/>
        <v>8991.2676472005369</v>
      </c>
      <c r="DQ25" s="43">
        <f ca="1">'Projection Engine'!T26</f>
        <v>6421.5774981160121</v>
      </c>
      <c r="DR25" s="43">
        <f ca="1">'Projection Engine'!U26</f>
        <v>1.4359987995175725</v>
      </c>
      <c r="DS25" s="43">
        <f>'Projection Engine'!V26</f>
        <v>156.10360096363644</v>
      </c>
      <c r="DT25" s="43">
        <f>'Projection Engine'!W26</f>
        <v>6.2782210025333232</v>
      </c>
      <c r="DU25" s="43">
        <f>'Projection Engine'!X26</f>
        <v>30.050842917479098</v>
      </c>
      <c r="DV25" s="43">
        <f>'Projection Engine'!Y26</f>
        <v>23.299099999999999</v>
      </c>
      <c r="DW25" s="43">
        <f>'Projection Engine'!Z26</f>
        <v>2162.2603816668197</v>
      </c>
      <c r="DX25" s="43">
        <f t="shared" ca="1" si="1"/>
        <v>8801.0056434659982</v>
      </c>
      <c r="DY25" s="43">
        <f t="shared" ca="1" si="2"/>
        <v>17792.273290666533</v>
      </c>
      <c r="DZ25" s="41"/>
      <c r="EA25" s="36">
        <f>'Base Table 5'!DY25</f>
        <v>17504.000100000001</v>
      </c>
      <c r="EB25" s="185">
        <f t="shared" ca="1" si="3"/>
        <v>288.27319066653217</v>
      </c>
      <c r="EC25" s="186">
        <f t="shared" ca="1" si="4"/>
        <v>1.6468989317849347E-2</v>
      </c>
    </row>
    <row r="26" spans="1:133" x14ac:dyDescent="0.4">
      <c r="A26" s="34">
        <f>'Base Table 5 - modified'!A26</f>
        <v>23</v>
      </c>
      <c r="B26" s="34" t="str">
        <f>'Base Table 5 - modified'!B26</f>
        <v>1201</v>
      </c>
      <c r="C26" s="34">
        <f>'Base Table 5 - modified'!C26</f>
        <v>5</v>
      </c>
      <c r="D26" s="35" t="str">
        <f>'Base Table 5 - modified'!D26</f>
        <v>Soft drinks, cordials and syrup manufacturing</v>
      </c>
      <c r="E26" s="47">
        <f ca="1">'A Matrix'!$B$24*'Projection Engine'!$AD$5</f>
        <v>2.7283541400745777</v>
      </c>
      <c r="F26" s="47">
        <f ca="1">'A Matrix'!$C$24*'Projection Engine'!$AD$6</f>
        <v>0.79876638388966714</v>
      </c>
      <c r="G26" s="47">
        <f ca="1">'A Matrix'!$D$24*'Projection Engine'!$AD$7</f>
        <v>1.1289956287572978</v>
      </c>
      <c r="H26" s="47">
        <f ca="1">'A Matrix'!$E$24*'Projection Engine'!$AD$8</f>
        <v>0.48639264014275402</v>
      </c>
      <c r="I26" s="47">
        <f ca="1">'A Matrix'!$F$24*'Projection Engine'!$AD$9</f>
        <v>9.9534786213345355E-2</v>
      </c>
      <c r="J26" s="47">
        <f ca="1">'A Matrix'!$G$24*'Projection Engine'!$AD$10</f>
        <v>0.22854767159645398</v>
      </c>
      <c r="K26" s="47">
        <f ca="1">'A Matrix'!$H$24*'Projection Engine'!$AD$11</f>
        <v>1.2497081124867588</v>
      </c>
      <c r="L26" s="47">
        <f ca="1">'A Matrix'!$I$24*'Projection Engine'!$AD$12</f>
        <v>0.70346948884693972</v>
      </c>
      <c r="M26" s="47">
        <f ca="1">'A Matrix'!$J$24*'Projection Engine'!$AD$13</f>
        <v>0.76361295791218997</v>
      </c>
      <c r="N26" s="47">
        <f ca="1">'A Matrix'!$K$24*'Projection Engine'!$AD$14</f>
        <v>1.9281252925521137</v>
      </c>
      <c r="O26" s="47">
        <f ca="1">'A Matrix'!$L$24*'Projection Engine'!$AD$15</f>
        <v>4.6837498822641637</v>
      </c>
      <c r="P26" s="47">
        <f ca="1">'A Matrix'!$M$24*'Projection Engine'!$AD$16</f>
        <v>0.7117883121249392</v>
      </c>
      <c r="Q26" s="47">
        <f ca="1">'A Matrix'!$N$24*'Projection Engine'!$AD$17</f>
        <v>0.46812855670556514</v>
      </c>
      <c r="R26" s="47">
        <f ca="1">'A Matrix'!$O$24*'Projection Engine'!$AD$18</f>
        <v>1.5190062909095805</v>
      </c>
      <c r="S26" s="47">
        <f ca="1">'A Matrix'!$P$24*'Projection Engine'!$AD$19</f>
        <v>0.10196728958550411</v>
      </c>
      <c r="T26" s="47">
        <f ca="1">'A Matrix'!$Q$24*'Projection Engine'!$AD$20</f>
        <v>24.671810162646171</v>
      </c>
      <c r="U26" s="47">
        <f ca="1">'A Matrix'!$R$24*'Projection Engine'!$AD$21</f>
        <v>29.74795377500903</v>
      </c>
      <c r="V26" s="47">
        <f ca="1">'A Matrix'!$S$24*'Projection Engine'!$AD$22</f>
        <v>2.6254233603321642</v>
      </c>
      <c r="W26" s="47">
        <f ca="1">'A Matrix'!$T$24*'Projection Engine'!$AD$23</f>
        <v>1.4285646122094418</v>
      </c>
      <c r="X26" s="47">
        <f ca="1">'A Matrix'!$U$24*'Projection Engine'!$AD$24</f>
        <v>6.3779199269990938</v>
      </c>
      <c r="Y26" s="47">
        <f ca="1">'A Matrix'!$V$24*'Projection Engine'!$AD$25</f>
        <v>5.9777464628030152</v>
      </c>
      <c r="Z26" s="47">
        <f ca="1">'A Matrix'!$W$24*'Projection Engine'!$AD$26</f>
        <v>11.830580919772963</v>
      </c>
      <c r="AA26" s="47">
        <f ca="1">'A Matrix'!$X$24*'Projection Engine'!$AD$27</f>
        <v>120.69528335081526</v>
      </c>
      <c r="AB26" s="47">
        <f ca="1">'A Matrix'!$Y$24*'Projection Engine'!$AD$28</f>
        <v>0.26338261058261003</v>
      </c>
      <c r="AC26" s="47">
        <f ca="1">'A Matrix'!$Z$24*'Projection Engine'!$AD$29</f>
        <v>12.064234773853235</v>
      </c>
      <c r="AD26" s="47">
        <f ca="1">'A Matrix'!$AA$24*'Projection Engine'!$AD$30</f>
        <v>1.3181559888815773E-2</v>
      </c>
      <c r="AE26" s="47">
        <f ca="1">'A Matrix'!$AB$24*'Projection Engine'!$AD$31</f>
        <v>3.3211852583992889E-2</v>
      </c>
      <c r="AF26" s="47">
        <f ca="1">'A Matrix'!$AC$24*'Projection Engine'!$AD$32</f>
        <v>0.97342872479407572</v>
      </c>
      <c r="AG26" s="47">
        <f ca="1">'A Matrix'!$AD$24*'Projection Engine'!$AD$33</f>
        <v>2.9677095694470525E-4</v>
      </c>
      <c r="AH26" s="47">
        <f ca="1">'A Matrix'!$AE$24*'Projection Engine'!$AD$34</f>
        <v>4.7317639890473155E-2</v>
      </c>
      <c r="AI26" s="47">
        <f ca="1">'A Matrix'!$AF$24*'Projection Engine'!$AD$35</f>
        <v>4.0131702055614629E-2</v>
      </c>
      <c r="AJ26" s="47">
        <f ca="1">'A Matrix'!$AG$24*'Projection Engine'!$AD$36</f>
        <v>0.15340440417764264</v>
      </c>
      <c r="AK26" s="47">
        <f ca="1">'A Matrix'!$AH$24*'Projection Engine'!$AD$37</f>
        <v>1.4928181704040895</v>
      </c>
      <c r="AL26" s="47">
        <f ca="1">'A Matrix'!$AI$24*'Projection Engine'!$AD$38</f>
        <v>0.14294833494653075</v>
      </c>
      <c r="AM26" s="47">
        <f ca="1">'A Matrix'!$AJ$24*'Projection Engine'!$AD$39</f>
        <v>1.0511704904698285</v>
      </c>
      <c r="AN26" s="47">
        <f ca="1">'A Matrix'!$AK$24*'Projection Engine'!$AD$40</f>
        <v>1.2012899424193062</v>
      </c>
      <c r="AO26" s="47">
        <f ca="1">'A Matrix'!$AL$24*'Projection Engine'!$AD$41</f>
        <v>0.1632596986335576</v>
      </c>
      <c r="AP26" s="47">
        <f ca="1">'A Matrix'!$AM$24*'Projection Engine'!$AD$42</f>
        <v>0.69191794035069065</v>
      </c>
      <c r="AQ26" s="47">
        <f ca="1">'A Matrix'!$AN$24*'Projection Engine'!$AD$43</f>
        <v>4.2764147421841182E-2</v>
      </c>
      <c r="AR26" s="47">
        <f ca="1">'A Matrix'!$AO$24*'Projection Engine'!$AD$44</f>
        <v>0.77218271763775537</v>
      </c>
      <c r="AS26" s="47">
        <f ca="1">'A Matrix'!$AP$24*'Projection Engine'!$AD$45</f>
        <v>0.76646033790004653</v>
      </c>
      <c r="AT26" s="47">
        <f ca="1">'A Matrix'!$AQ$24*'Projection Engine'!$AD$46</f>
        <v>1.1567067435142644</v>
      </c>
      <c r="AU26" s="47">
        <f ca="1">'A Matrix'!$AR$24*'Projection Engine'!$AD$47</f>
        <v>0.74449205551764208</v>
      </c>
      <c r="AV26" s="47">
        <f ca="1">'A Matrix'!$AS$24*'Projection Engine'!$AD$48</f>
        <v>0.16330874583517785</v>
      </c>
      <c r="AW26" s="47">
        <f ca="1">'A Matrix'!$AT$24*'Projection Engine'!$AD$49</f>
        <v>8.5780458610242707E-2</v>
      </c>
      <c r="AX26" s="47">
        <f ca="1">'A Matrix'!$AU$24*'Projection Engine'!$AD$50</f>
        <v>0.33219494338682903</v>
      </c>
      <c r="AY26" s="47">
        <f ca="1">'A Matrix'!$AV$24*'Projection Engine'!$AD$51</f>
        <v>0.22041653167572409</v>
      </c>
      <c r="AZ26" s="47">
        <f ca="1">'A Matrix'!$AW$24*'Projection Engine'!$AD$52</f>
        <v>7.7752434052936151E-2</v>
      </c>
      <c r="BA26" s="47">
        <f ca="1">'A Matrix'!$AX$24*'Projection Engine'!$AD$53</f>
        <v>1.4827126825266546</v>
      </c>
      <c r="BB26" s="47">
        <f ca="1">'A Matrix'!$AY$24*'Projection Engine'!$AD$54</f>
        <v>9.7511581010703521E-2</v>
      </c>
      <c r="BC26" s="47">
        <f ca="1">'A Matrix'!$AZ$24*'Projection Engine'!$AD$55</f>
        <v>4.5814576418497781E-2</v>
      </c>
      <c r="BD26" s="47">
        <f ca="1">'A Matrix'!$BA$24*'Projection Engine'!$AD$56</f>
        <v>1.0944792341070226</v>
      </c>
      <c r="BE26" s="47">
        <f ca="1">'A Matrix'!$BB$24*'Projection Engine'!$AD$57</f>
        <v>0.1818085152154513</v>
      </c>
      <c r="BF26" s="47">
        <f ca="1">'A Matrix'!$BC$24*'Projection Engine'!$AD$58</f>
        <v>0.59835740190295239</v>
      </c>
      <c r="BG26" s="47">
        <f ca="1">'A Matrix'!$BD$24*'Projection Engine'!$AD$59</f>
        <v>0.68268741944056976</v>
      </c>
      <c r="BH26" s="47">
        <f ca="1">'A Matrix'!$BE$24*'Projection Engine'!$AD$60</f>
        <v>0.93800524293673726</v>
      </c>
      <c r="BI26" s="47">
        <f ca="1">'A Matrix'!$BF$24*'Projection Engine'!$AD$61</f>
        <v>0.79111609639247815</v>
      </c>
      <c r="BJ26" s="47">
        <f ca="1">'A Matrix'!$BG$24*'Projection Engine'!$AD$62</f>
        <v>1.4162547804328764</v>
      </c>
      <c r="BK26" s="47">
        <f ca="1">'A Matrix'!$BH$24*'Projection Engine'!$AD$63</f>
        <v>0.92130524341235631</v>
      </c>
      <c r="BL26" s="47">
        <f ca="1">'A Matrix'!$BI$24*'Projection Engine'!$AD$64</f>
        <v>0.34400602027814137</v>
      </c>
      <c r="BM26" s="47">
        <f ca="1">'A Matrix'!$BJ$24*'Projection Engine'!$AD$65</f>
        <v>0.10028749077547267</v>
      </c>
      <c r="BN26" s="47">
        <f ca="1">'A Matrix'!$BK$24*'Projection Engine'!$AD$66</f>
        <v>1.6669116740383128</v>
      </c>
      <c r="BO26" s="47">
        <f ca="1">'A Matrix'!$BL$24*'Projection Engine'!$AD$67</f>
        <v>0.52283777443892165</v>
      </c>
      <c r="BP26" s="47">
        <f ca="1">'A Matrix'!$BM$24*'Projection Engine'!$AD$68</f>
        <v>0.10890742321271886</v>
      </c>
      <c r="BQ26" s="47">
        <f ca="1">'A Matrix'!$BN$24*'Projection Engine'!$AD$69</f>
        <v>0.75245000867868739</v>
      </c>
      <c r="BR26" s="47">
        <f ca="1">'A Matrix'!$BO$24*'Projection Engine'!$AD$70</f>
        <v>1.1025206537990022</v>
      </c>
      <c r="BS26" s="47">
        <f ca="1">'A Matrix'!$BP$24*'Projection Engine'!$AD$71</f>
        <v>0.10162739069280222</v>
      </c>
      <c r="BT26" s="47">
        <f ca="1">'A Matrix'!$BQ$24*'Projection Engine'!$AD$72</f>
        <v>0.57018871741894772</v>
      </c>
      <c r="BU26" s="47">
        <f ca="1">'A Matrix'!$BR$24*'Projection Engine'!$AD$73</f>
        <v>0.72964171523610311</v>
      </c>
      <c r="BV26" s="47">
        <f ca="1">'A Matrix'!$BS$24*'Projection Engine'!$AD$74</f>
        <v>9.6565116229078676</v>
      </c>
      <c r="BW26" s="47">
        <f ca="1">'A Matrix'!$BT$24*'Projection Engine'!$AD$75</f>
        <v>3.0150505277472717</v>
      </c>
      <c r="BX26" s="47">
        <f ca="1">'A Matrix'!$BU$24*'Projection Engine'!$AD$76</f>
        <v>5.1003317076260197</v>
      </c>
      <c r="BY26" s="47">
        <f ca="1">'A Matrix'!$BV$24*'Projection Engine'!$AD$77</f>
        <v>17.854336553611542</v>
      </c>
      <c r="BZ26" s="47">
        <f ca="1">'A Matrix'!$BW$24*'Projection Engine'!$AD$78</f>
        <v>5.4358651351220075</v>
      </c>
      <c r="CA26" s="47">
        <f ca="1">'A Matrix'!$BX$24*'Projection Engine'!$AD$79</f>
        <v>8.3283266766076665</v>
      </c>
      <c r="CB26" s="47">
        <f ca="1">'A Matrix'!$BY$24*'Projection Engine'!$AD$80</f>
        <v>11.755277736625251</v>
      </c>
      <c r="CC26" s="47">
        <f ca="1">'A Matrix'!$BZ$24*'Projection Engine'!$AD$81</f>
        <v>173.24010333325725</v>
      </c>
      <c r="CD26" s="47">
        <f ca="1">'A Matrix'!$CA$24*'Projection Engine'!$AD$82</f>
        <v>3.5749723745178166</v>
      </c>
      <c r="CE26" s="47">
        <f ca="1">'A Matrix'!$CB$24*'Projection Engine'!$AD$83</f>
        <v>0.60667642147097678</v>
      </c>
      <c r="CF26" s="47">
        <f ca="1">'A Matrix'!$CC$24*'Projection Engine'!$AD$84</f>
        <v>0.18673332511115551</v>
      </c>
      <c r="CG26" s="47">
        <f ca="1">'A Matrix'!$CD$24*'Projection Engine'!$AD$85</f>
        <v>0.82373436260845678</v>
      </c>
      <c r="CH26" s="47">
        <f ca="1">'A Matrix'!$CE$24*'Projection Engine'!$AD$86</f>
        <v>0.84034895282368682</v>
      </c>
      <c r="CI26" s="47">
        <f ca="1">'A Matrix'!$CF$24*'Projection Engine'!$AD$87</f>
        <v>1.4784625280817665</v>
      </c>
      <c r="CJ26" s="47">
        <f ca="1">'A Matrix'!$CG$24*'Projection Engine'!$AD$88</f>
        <v>0.92330748028007947</v>
      </c>
      <c r="CK26" s="47">
        <f ca="1">'A Matrix'!$CH$24*'Projection Engine'!$AD$89</f>
        <v>0.29069437874607146</v>
      </c>
      <c r="CL26" s="47">
        <f ca="1">'A Matrix'!$CI$24*'Projection Engine'!$AD$90</f>
        <v>0.15015350956341386</v>
      </c>
      <c r="CM26" s="47">
        <f ca="1">'A Matrix'!$CJ$24*'Projection Engine'!$AD$91</f>
        <v>1.6720092918061567</v>
      </c>
      <c r="CN26" s="47">
        <f ca="1">'A Matrix'!$CK$24*'Projection Engine'!$AD$92</f>
        <v>1.9306361003503911</v>
      </c>
      <c r="CO26" s="47">
        <f ca="1">'A Matrix'!$CL$24*'Projection Engine'!$AD$93</f>
        <v>1.0183524456196068E-2</v>
      </c>
      <c r="CP26" s="47">
        <f ca="1">'A Matrix'!$CM$24*'Projection Engine'!$AD$94</f>
        <v>2.1329602747248462</v>
      </c>
      <c r="CQ26" s="47">
        <f ca="1">'A Matrix'!$CN$24*'Projection Engine'!$AD$95</f>
        <v>6.8009719834593909</v>
      </c>
      <c r="CR26" s="47">
        <f ca="1">'A Matrix'!$CO$24*'Projection Engine'!$AD$96</f>
        <v>5.2087730214598107</v>
      </c>
      <c r="CS26" s="47">
        <f ca="1">'A Matrix'!$CP$24*'Projection Engine'!$AD$97</f>
        <v>1.0412679474472954</v>
      </c>
      <c r="CT26" s="47">
        <f ca="1">'A Matrix'!$CQ$24*'Projection Engine'!$AD$98</f>
        <v>0.71894072464488601</v>
      </c>
      <c r="CU26" s="47">
        <f ca="1">'A Matrix'!$CR$24*'Projection Engine'!$AD$99</f>
        <v>0.25649097054069142</v>
      </c>
      <c r="CV26" s="47">
        <f ca="1">'A Matrix'!$CS$24*'Projection Engine'!$AD$100</f>
        <v>1.145126454735629</v>
      </c>
      <c r="CW26" s="47">
        <f ca="1">'A Matrix'!$CT$24*'Projection Engine'!$AD$101</f>
        <v>5.680785369031919</v>
      </c>
      <c r="CX26" s="47">
        <f ca="1">'A Matrix'!$CU$24*'Projection Engine'!$AD$102</f>
        <v>5.9114451149706859</v>
      </c>
      <c r="CY26" s="47">
        <f ca="1">'A Matrix'!$CV$24*'Projection Engine'!$AD$103</f>
        <v>2.5143739225594692</v>
      </c>
      <c r="CZ26" s="47">
        <f ca="1">'A Matrix'!$CW$24*'Projection Engine'!$AD$104</f>
        <v>1.8754319134339907</v>
      </c>
      <c r="DA26" s="47">
        <f ca="1">'A Matrix'!$CX$24*'Projection Engine'!$AD$105</f>
        <v>4.0147161053230915</v>
      </c>
      <c r="DB26" s="47">
        <f ca="1">'A Matrix'!$CY$24*'Projection Engine'!$AD$106</f>
        <v>13.795788851184847</v>
      </c>
      <c r="DC26" s="47">
        <f ca="1">'A Matrix'!$CZ$24*'Projection Engine'!$AD$107</f>
        <v>2.7357733579566359</v>
      </c>
      <c r="DD26" s="47">
        <f ca="1">'A Matrix'!$DA$24*'Projection Engine'!$AD$108</f>
        <v>2.8510028660150168</v>
      </c>
      <c r="DE26" s="47">
        <f ca="1">'A Matrix'!$DB$24*'Projection Engine'!$AD$109</f>
        <v>1.6423146355921781</v>
      </c>
      <c r="DF26" s="47">
        <f ca="1">'A Matrix'!$DC$24*'Projection Engine'!$AD$110</f>
        <v>0.33205293872143243</v>
      </c>
      <c r="DG26" s="47">
        <f ca="1">'A Matrix'!$DD$24*'Projection Engine'!$AD$111</f>
        <v>7.0768431311728417</v>
      </c>
      <c r="DH26" s="47">
        <f ca="1">'A Matrix'!$DE$24*'Projection Engine'!$AD$112</f>
        <v>23.09757857130143</v>
      </c>
      <c r="DI26" s="47">
        <f ca="1">'A Matrix'!$DF$24*'Projection Engine'!$AD$113</f>
        <v>1.2095178145291987</v>
      </c>
      <c r="DJ26" s="47">
        <f ca="1">'A Matrix'!$DG$24*'Projection Engine'!$AD$114</f>
        <v>44.564134103927309</v>
      </c>
      <c r="DK26" s="47">
        <f ca="1">'A Matrix'!$DH$24*'Projection Engine'!$AD$115</f>
        <v>54.530244690489681</v>
      </c>
      <c r="DL26" s="47">
        <f ca="1">'A Matrix'!$DI$24*'Projection Engine'!$AD$116</f>
        <v>2.6217002142879959</v>
      </c>
      <c r="DM26" s="47">
        <f ca="1">'A Matrix'!$DJ$24*'Projection Engine'!$AD$117</f>
        <v>5.892063121601363</v>
      </c>
      <c r="DN26" s="47">
        <f ca="1">'A Matrix'!$DK$24*'Projection Engine'!$AD$118</f>
        <v>4.1077065860777058</v>
      </c>
      <c r="DO26" s="47">
        <f ca="1">'A Matrix'!$DL$24*'Projection Engine'!$AD$119</f>
        <v>4.9706569245577024</v>
      </c>
      <c r="DP26" s="43">
        <f t="shared" ca="1" si="0"/>
        <v>711.50129253164243</v>
      </c>
      <c r="DQ26" s="43">
        <f ca="1">'Projection Engine'!T27</f>
        <v>5748.0485682577537</v>
      </c>
      <c r="DR26" s="43">
        <f ca="1">'Projection Engine'!U27</f>
        <v>1.3110937592492865E-2</v>
      </c>
      <c r="DS26" s="43">
        <f>'Projection Engine'!V27</f>
        <v>36.869698251791029</v>
      </c>
      <c r="DT26" s="43">
        <f>'Projection Engine'!W27</f>
        <v>1.4324175024377714</v>
      </c>
      <c r="DU26" s="43">
        <f>'Projection Engine'!X27</f>
        <v>7.4052856431075789</v>
      </c>
      <c r="DV26" s="43">
        <f>'Projection Engine'!Y27</f>
        <v>91.8857</v>
      </c>
      <c r="DW26" s="43">
        <f>'Projection Engine'!Z27</f>
        <v>517.6783926840825</v>
      </c>
      <c r="DX26" s="43">
        <f t="shared" ca="1" si="1"/>
        <v>6403.3331732767647</v>
      </c>
      <c r="DY26" s="43">
        <f t="shared" ca="1" si="2"/>
        <v>7114.834465808407</v>
      </c>
      <c r="DZ26" s="41"/>
      <c r="EA26" s="36">
        <f>'Base Table 5'!DY26</f>
        <v>7533.0003999999999</v>
      </c>
      <c r="EB26" s="185">
        <f t="shared" ca="1" si="3"/>
        <v>-418.1659341915929</v>
      </c>
      <c r="EC26" s="186">
        <f t="shared" ca="1" si="4"/>
        <v>-5.551120562685663E-2</v>
      </c>
    </row>
    <row r="27" spans="1:133" x14ac:dyDescent="0.4">
      <c r="A27" s="37">
        <f>'Base Table 5 - modified'!A27</f>
        <v>24</v>
      </c>
      <c r="B27" s="37" t="str">
        <f>'Base Table 5 - modified'!B27</f>
        <v>1202</v>
      </c>
      <c r="C27" s="37">
        <f>'Base Table 5 - modified'!C27</f>
        <v>5</v>
      </c>
      <c r="D27" s="38" t="str">
        <f>'Base Table 5 - modified'!D27</f>
        <v>Beer manufacturing</v>
      </c>
      <c r="E27" s="47">
        <f ca="1">'A Matrix'!$B$25*'Projection Engine'!$AD$5</f>
        <v>20.169230796176034</v>
      </c>
      <c r="F27" s="47">
        <f ca="1">'A Matrix'!$C$25*'Projection Engine'!$AD$6</f>
        <v>0.57271645283807848</v>
      </c>
      <c r="G27" s="47">
        <f ca="1">'A Matrix'!$D$25*'Projection Engine'!$AD$7</f>
        <v>4.3531989752030098</v>
      </c>
      <c r="H27" s="47">
        <f ca="1">'A Matrix'!$E$25*'Projection Engine'!$AD$8</f>
        <v>3.1073886504239832E-2</v>
      </c>
      <c r="I27" s="47">
        <f ca="1">'A Matrix'!$F$25*'Projection Engine'!$AD$9</f>
        <v>7.8066498990859096E-3</v>
      </c>
      <c r="J27" s="47">
        <f ca="1">'A Matrix'!$G$25*'Projection Engine'!$AD$10</f>
        <v>1.592631355554517E-2</v>
      </c>
      <c r="K27" s="47">
        <f ca="1">'A Matrix'!$H$25*'Projection Engine'!$AD$11</f>
        <v>19.820857232809054</v>
      </c>
      <c r="L27" s="47">
        <f ca="1">'A Matrix'!$I$25*'Projection Engine'!$AD$12</f>
        <v>0.49584789923707145</v>
      </c>
      <c r="M27" s="47">
        <f ca="1">'A Matrix'!$J$25*'Projection Engine'!$AD$13</f>
        <v>0.80980186730944104</v>
      </c>
      <c r="N27" s="47">
        <f ca="1">'A Matrix'!$K$25*'Projection Engine'!$AD$14</f>
        <v>0.97423095441375263</v>
      </c>
      <c r="O27" s="47">
        <f ca="1">'A Matrix'!$L$25*'Projection Engine'!$AD$15</f>
        <v>11.776976046631029</v>
      </c>
      <c r="P27" s="47">
        <f ca="1">'A Matrix'!$M$25*'Projection Engine'!$AD$16</f>
        <v>0.98725684017087501</v>
      </c>
      <c r="Q27" s="47">
        <f ca="1">'A Matrix'!$N$25*'Projection Engine'!$AD$17</f>
        <v>6.0193541107144741E-2</v>
      </c>
      <c r="R27" s="47">
        <f ca="1">'A Matrix'!$O$25*'Projection Engine'!$AD$18</f>
        <v>0.10537018606861114</v>
      </c>
      <c r="S27" s="47">
        <f ca="1">'A Matrix'!$P$25*'Projection Engine'!$AD$19</f>
        <v>5.2755277237287845E-2</v>
      </c>
      <c r="T27" s="47">
        <f ca="1">'A Matrix'!$Q$25*'Projection Engine'!$AD$20</f>
        <v>0.16753065697173525</v>
      </c>
      <c r="U27" s="47">
        <f ca="1">'A Matrix'!$R$25*'Projection Engine'!$AD$21</f>
        <v>0.11572234618714447</v>
      </c>
      <c r="V27" s="47">
        <f ca="1">'A Matrix'!$S$25*'Projection Engine'!$AD$22</f>
        <v>0.13335049863217582</v>
      </c>
      <c r="W27" s="47">
        <f ca="1">'A Matrix'!$T$25*'Projection Engine'!$AD$23</f>
        <v>9.067314248479616E-2</v>
      </c>
      <c r="X27" s="47">
        <f ca="1">'A Matrix'!$U$25*'Projection Engine'!$AD$24</f>
        <v>0.22031980932288703</v>
      </c>
      <c r="Y27" s="47">
        <f ca="1">'A Matrix'!$V$25*'Projection Engine'!$AD$25</f>
        <v>0.22961670396227843</v>
      </c>
      <c r="Z27" s="47">
        <f ca="1">'A Matrix'!$W$25*'Projection Engine'!$AD$26</f>
        <v>0.26102923645685561</v>
      </c>
      <c r="AA27" s="47">
        <f ca="1">'A Matrix'!$X$25*'Projection Engine'!$AD$27</f>
        <v>19.806969744487255</v>
      </c>
      <c r="AB27" s="47">
        <f ca="1">'A Matrix'!$Y$25*'Projection Engine'!$AD$28</f>
        <v>303.06407017804264</v>
      </c>
      <c r="AC27" s="47">
        <f ca="1">'A Matrix'!$Z$25*'Projection Engine'!$AD$29</f>
        <v>7.4238234066239377</v>
      </c>
      <c r="AD27" s="47">
        <f ca="1">'A Matrix'!$AA$25*'Projection Engine'!$AD$30</f>
        <v>5.8584710616958985E-4</v>
      </c>
      <c r="AE27" s="47">
        <f ca="1">'A Matrix'!$AB$25*'Projection Engine'!$AD$31</f>
        <v>1.5358082119765499E-3</v>
      </c>
      <c r="AF27" s="47">
        <f ca="1">'A Matrix'!$AC$25*'Projection Engine'!$AD$32</f>
        <v>0.90108069523751033</v>
      </c>
      <c r="AG27" s="47">
        <f ca="1">'A Matrix'!$AD$25*'Projection Engine'!$AD$33</f>
        <v>9.8923652314901762E-5</v>
      </c>
      <c r="AH27" s="47">
        <f ca="1">'A Matrix'!$AE$25*'Projection Engine'!$AD$34</f>
        <v>2.7487425662515524E-3</v>
      </c>
      <c r="AI27" s="47">
        <f ca="1">'A Matrix'!$AF$25*'Projection Engine'!$AD$35</f>
        <v>2.3551468342496848E-3</v>
      </c>
      <c r="AJ27" s="47">
        <f ca="1">'A Matrix'!$AG$25*'Projection Engine'!$AD$36</f>
        <v>1.5821978906214267E-2</v>
      </c>
      <c r="AK27" s="47">
        <f ca="1">'A Matrix'!$AH$25*'Projection Engine'!$AD$37</f>
        <v>1.2114987259813965</v>
      </c>
      <c r="AL27" s="47">
        <f ca="1">'A Matrix'!$AI$25*'Projection Engine'!$AD$38</f>
        <v>1.0557262776254719</v>
      </c>
      <c r="AM27" s="47">
        <f ca="1">'A Matrix'!$AJ$25*'Projection Engine'!$AD$39</f>
        <v>4.3617890558335065E-2</v>
      </c>
      <c r="AN27" s="47">
        <f ca="1">'A Matrix'!$AK$25*'Projection Engine'!$AD$40</f>
        <v>0.60612704832783648</v>
      </c>
      <c r="AO27" s="47">
        <f ca="1">'A Matrix'!$AL$25*'Projection Engine'!$AD$41</f>
        <v>1.6669324724796757E-2</v>
      </c>
      <c r="AP27" s="47">
        <f ca="1">'A Matrix'!$AM$25*'Projection Engine'!$AD$42</f>
        <v>0.19703200577869853</v>
      </c>
      <c r="AQ27" s="47">
        <f ca="1">'A Matrix'!$AN$25*'Projection Engine'!$AD$43</f>
        <v>2.1703608653941952E-3</v>
      </c>
      <c r="AR27" s="47">
        <f ca="1">'A Matrix'!$AO$25*'Projection Engine'!$AD$44</f>
        <v>8.0958705087232991E-2</v>
      </c>
      <c r="AS27" s="47">
        <f ca="1">'A Matrix'!$AP$25*'Projection Engine'!$AD$45</f>
        <v>3.2696809187895914E-2</v>
      </c>
      <c r="AT27" s="47">
        <f ca="1">'A Matrix'!$AQ$25*'Projection Engine'!$AD$46</f>
        <v>1.0666943937697315</v>
      </c>
      <c r="AU27" s="47">
        <f ca="1">'A Matrix'!$AR$25*'Projection Engine'!$AD$47</f>
        <v>6.7556485837345212E-3</v>
      </c>
      <c r="AV27" s="47">
        <f ca="1">'A Matrix'!$AS$25*'Projection Engine'!$AD$48</f>
        <v>0.23651994549870314</v>
      </c>
      <c r="AW27" s="47">
        <f ca="1">'A Matrix'!$AT$25*'Projection Engine'!$AD$49</f>
        <v>0.2628214833560239</v>
      </c>
      <c r="AX27" s="47">
        <f ca="1">'A Matrix'!$AU$25*'Projection Engine'!$AD$50</f>
        <v>0.22912006449811134</v>
      </c>
      <c r="AY27" s="47">
        <f ca="1">'A Matrix'!$AV$25*'Projection Engine'!$AD$51</f>
        <v>0.2497204636326123</v>
      </c>
      <c r="AZ27" s="47">
        <f ca="1">'A Matrix'!$AW$25*'Projection Engine'!$AD$52</f>
        <v>0.24586580497820351</v>
      </c>
      <c r="BA27" s="47">
        <f ca="1">'A Matrix'!$AX$25*'Projection Engine'!$AD$53</f>
        <v>1.2153885331768086</v>
      </c>
      <c r="BB27" s="47">
        <f ca="1">'A Matrix'!$AY$25*'Projection Engine'!$AD$54</f>
        <v>0.44946441465868014</v>
      </c>
      <c r="BC27" s="47">
        <f ca="1">'A Matrix'!$AZ$25*'Projection Engine'!$AD$55</f>
        <v>4.4935405442449849E-3</v>
      </c>
      <c r="BD27" s="47">
        <f ca="1">'A Matrix'!$BA$25*'Projection Engine'!$AD$56</f>
        <v>1.1644756512519219</v>
      </c>
      <c r="BE27" s="47">
        <f ca="1">'A Matrix'!$BB$25*'Projection Engine'!$AD$57</f>
        <v>1.5439544619683037E-2</v>
      </c>
      <c r="BF27" s="47">
        <f ca="1">'A Matrix'!$BC$25*'Projection Engine'!$AD$58</f>
        <v>4.0156803852236085E-2</v>
      </c>
      <c r="BG27" s="47">
        <f ca="1">'A Matrix'!$BD$25*'Projection Engine'!$AD$59</f>
        <v>3.2219097768828982E-2</v>
      </c>
      <c r="BH27" s="47">
        <f ca="1">'A Matrix'!$BE$25*'Projection Engine'!$AD$60</f>
        <v>1.0597442841225719</v>
      </c>
      <c r="BI27" s="47">
        <f ca="1">'A Matrix'!$BF$25*'Projection Engine'!$AD$61</f>
        <v>2.038645325319078E-2</v>
      </c>
      <c r="BJ27" s="47">
        <f ca="1">'A Matrix'!$BG$25*'Projection Engine'!$AD$62</f>
        <v>2.8919296784782354E-2</v>
      </c>
      <c r="BK27" s="47">
        <f ca="1">'A Matrix'!$BH$25*'Projection Engine'!$AD$63</f>
        <v>6.2990260672981122E-2</v>
      </c>
      <c r="BL27" s="47">
        <f ca="1">'A Matrix'!$BI$25*'Projection Engine'!$AD$64</f>
        <v>2.9381669209166482E-2</v>
      </c>
      <c r="BM27" s="47">
        <f ca="1">'A Matrix'!$BJ$25*'Projection Engine'!$AD$65</f>
        <v>6.2933445628333045E-3</v>
      </c>
      <c r="BN27" s="47">
        <f ca="1">'A Matrix'!$BK$25*'Projection Engine'!$AD$66</f>
        <v>1.0551158694012546</v>
      </c>
      <c r="BO27" s="47">
        <f ca="1">'A Matrix'!$BL$25*'Projection Engine'!$AD$67</f>
        <v>2.8201552681856996E-2</v>
      </c>
      <c r="BP27" s="47">
        <f ca="1">'A Matrix'!$BM$25*'Projection Engine'!$AD$68</f>
        <v>0.44427640698118581</v>
      </c>
      <c r="BQ27" s="47">
        <f ca="1">'A Matrix'!$BN$25*'Projection Engine'!$AD$69</f>
        <v>0.23687994433540699</v>
      </c>
      <c r="BR27" s="47">
        <f ca="1">'A Matrix'!$BO$25*'Projection Engine'!$AD$70</f>
        <v>0.29260910846363847</v>
      </c>
      <c r="BS27" s="47">
        <f ca="1">'A Matrix'!$BP$25*'Projection Engine'!$AD$71</f>
        <v>2.5746559218443907E-3</v>
      </c>
      <c r="BT27" s="47">
        <f ca="1">'A Matrix'!$BQ$25*'Projection Engine'!$AD$72</f>
        <v>0.67193089780723025</v>
      </c>
      <c r="BU27" s="47">
        <f ca="1">'A Matrix'!$BR$25*'Projection Engine'!$AD$73</f>
        <v>5.0410251564418591E-2</v>
      </c>
      <c r="BV27" s="47">
        <f ca="1">'A Matrix'!$BS$25*'Projection Engine'!$AD$74</f>
        <v>1.958827032148919</v>
      </c>
      <c r="BW27" s="47">
        <f ca="1">'A Matrix'!$BT$25*'Projection Engine'!$AD$75</f>
        <v>0.16785426074183998</v>
      </c>
      <c r="BX27" s="47">
        <f ca="1">'A Matrix'!$BU$25*'Projection Engine'!$AD$76</f>
        <v>1.2144365907343184</v>
      </c>
      <c r="BY27" s="47">
        <f ca="1">'A Matrix'!$BV$25*'Projection Engine'!$AD$77</f>
        <v>2.1680282191048388</v>
      </c>
      <c r="BZ27" s="47">
        <f ca="1">'A Matrix'!$BW$25*'Projection Engine'!$AD$78</f>
        <v>5.5377557655835261</v>
      </c>
      <c r="CA27" s="47">
        <f ca="1">'A Matrix'!$BX$25*'Projection Engine'!$AD$79</f>
        <v>7.7196226216087327</v>
      </c>
      <c r="CB27" s="47">
        <f ca="1">'A Matrix'!$BY$25*'Projection Engine'!$AD$80</f>
        <v>330.15867164407621</v>
      </c>
      <c r="CC27" s="47">
        <f ca="1">'A Matrix'!$BZ$25*'Projection Engine'!$AD$81</f>
        <v>1875.0865099208033</v>
      </c>
      <c r="CD27" s="47">
        <f ca="1">'A Matrix'!$CA$25*'Projection Engine'!$AD$82</f>
        <v>1.448218270697019</v>
      </c>
      <c r="CE27" s="47">
        <f ca="1">'A Matrix'!$CB$25*'Projection Engine'!$AD$83</f>
        <v>1.2073409243008122</v>
      </c>
      <c r="CF27" s="47">
        <f ca="1">'A Matrix'!$CC$25*'Projection Engine'!$AD$84</f>
        <v>4.1662075608696648E-2</v>
      </c>
      <c r="CG27" s="47">
        <f ca="1">'A Matrix'!$CD$25*'Projection Engine'!$AD$85</f>
        <v>17.050060742195946</v>
      </c>
      <c r="CH27" s="47">
        <f ca="1">'A Matrix'!$CE$25*'Projection Engine'!$AD$86</f>
        <v>0.11043341178619136</v>
      </c>
      <c r="CI27" s="47">
        <f ca="1">'A Matrix'!$CF$25*'Projection Engine'!$AD$87</f>
        <v>0.13300454403206627</v>
      </c>
      <c r="CJ27" s="47">
        <f ca="1">'A Matrix'!$CG$25*'Projection Engine'!$AD$88</f>
        <v>9.7664269829473835E-2</v>
      </c>
      <c r="CK27" s="47">
        <f ca="1">'A Matrix'!$CH$25*'Projection Engine'!$AD$89</f>
        <v>3.2889252651003176E-2</v>
      </c>
      <c r="CL27" s="47">
        <f ca="1">'A Matrix'!$CI$25*'Projection Engine'!$AD$90</f>
        <v>2.9842505929344561E-2</v>
      </c>
      <c r="CM27" s="47">
        <f ca="1">'A Matrix'!$CJ$25*'Projection Engine'!$AD$91</f>
        <v>0.6121944890165536</v>
      </c>
      <c r="CN27" s="47">
        <f ca="1">'A Matrix'!$CK$25*'Projection Engine'!$AD$92</f>
        <v>0.28516524607135951</v>
      </c>
      <c r="CO27" s="47">
        <f ca="1">'A Matrix'!$CL$25*'Projection Engine'!$AD$93</f>
        <v>4.5597870699385376E-3</v>
      </c>
      <c r="CP27" s="47">
        <f ca="1">'A Matrix'!$CM$25*'Projection Engine'!$AD$94</f>
        <v>13.28870906565886</v>
      </c>
      <c r="CQ27" s="47">
        <f ca="1">'A Matrix'!$CN$25*'Projection Engine'!$AD$95</f>
        <v>4.376257682961112E-2</v>
      </c>
      <c r="CR27" s="47">
        <f ca="1">'A Matrix'!$CO$25*'Projection Engine'!$AD$96</f>
        <v>0.12694345459369205</v>
      </c>
      <c r="CS27" s="47">
        <f ca="1">'A Matrix'!$CP$25*'Projection Engine'!$AD$97</f>
        <v>2.2868593040725282</v>
      </c>
      <c r="CT27" s="47">
        <f ca="1">'A Matrix'!$CQ$25*'Projection Engine'!$AD$98</f>
        <v>6.5747450360974262E-3</v>
      </c>
      <c r="CU27" s="47">
        <f ca="1">'A Matrix'!$CR$25*'Projection Engine'!$AD$99</f>
        <v>2.1565944832457238E-3</v>
      </c>
      <c r="CV27" s="47">
        <f ca="1">'A Matrix'!$CS$25*'Projection Engine'!$AD$100</f>
        <v>1.5806289033016143</v>
      </c>
      <c r="CW27" s="47">
        <f ca="1">'A Matrix'!$CT$25*'Projection Engine'!$AD$101</f>
        <v>2.0917939075601546</v>
      </c>
      <c r="CX27" s="47">
        <f ca="1">'A Matrix'!$CU$25*'Projection Engine'!$AD$102</f>
        <v>1.1095006786541231</v>
      </c>
      <c r="CY27" s="47">
        <f ca="1">'A Matrix'!$CV$25*'Projection Engine'!$AD$103</f>
        <v>1.2096840926436965</v>
      </c>
      <c r="CZ27" s="47">
        <f ca="1">'A Matrix'!$CW$25*'Projection Engine'!$AD$104</f>
        <v>0.63044314195269646</v>
      </c>
      <c r="DA27" s="47">
        <f ca="1">'A Matrix'!$CX$25*'Projection Engine'!$AD$105</f>
        <v>33.142951613706288</v>
      </c>
      <c r="DB27" s="47">
        <f ca="1">'A Matrix'!$CY$25*'Projection Engine'!$AD$106</f>
        <v>12.547378624315431</v>
      </c>
      <c r="DC27" s="47">
        <f ca="1">'A Matrix'!$CZ$25*'Projection Engine'!$AD$107</f>
        <v>1.6037872098442378</v>
      </c>
      <c r="DD27" s="47">
        <f ca="1">'A Matrix'!$DA$25*'Projection Engine'!$AD$108</f>
        <v>0.24532300480342212</v>
      </c>
      <c r="DE27" s="47">
        <f ca="1">'A Matrix'!$DB$25*'Projection Engine'!$AD$109</f>
        <v>10.469975105432749</v>
      </c>
      <c r="DF27" s="47">
        <f ca="1">'A Matrix'!$DC$25*'Projection Engine'!$AD$110</f>
        <v>1.5967094848088854</v>
      </c>
      <c r="DG27" s="47">
        <f ca="1">'A Matrix'!$DD$25*'Projection Engine'!$AD$111</f>
        <v>0.70645410404392117</v>
      </c>
      <c r="DH27" s="47">
        <f ca="1">'A Matrix'!$DE$25*'Projection Engine'!$AD$112</f>
        <v>3.2155707366127682</v>
      </c>
      <c r="DI27" s="47">
        <f ca="1">'A Matrix'!$DF$25*'Projection Engine'!$AD$113</f>
        <v>5.5267473214012007E-2</v>
      </c>
      <c r="DJ27" s="47">
        <f ca="1">'A Matrix'!$DG$25*'Projection Engine'!$AD$114</f>
        <v>11.351777837100293</v>
      </c>
      <c r="DK27" s="47">
        <f ca="1">'A Matrix'!$DH$25*'Projection Engine'!$AD$115</f>
        <v>69.378140149353058</v>
      </c>
      <c r="DL27" s="47">
        <f ca="1">'A Matrix'!$DI$25*'Projection Engine'!$AD$116</f>
        <v>1.3888581423158282</v>
      </c>
      <c r="DM27" s="47">
        <f ca="1">'A Matrix'!$DJ$25*'Projection Engine'!$AD$117</f>
        <v>0.22075862203068619</v>
      </c>
      <c r="DN27" s="47">
        <f ca="1">'A Matrix'!$DK$25*'Projection Engine'!$AD$118</f>
        <v>5.1548436052838955</v>
      </c>
      <c r="DO27" s="47">
        <f ca="1">'A Matrix'!$DL$25*'Projection Engine'!$AD$119</f>
        <v>0.92549721915853522</v>
      </c>
      <c r="DP27" s="43">
        <f t="shared" ca="1" si="0"/>
        <v>2824.5710132897361</v>
      </c>
      <c r="DQ27" s="43">
        <f ca="1">'Projection Engine'!T28</f>
        <v>3883.4475631852542</v>
      </c>
      <c r="DR27" s="43">
        <f ca="1">'Projection Engine'!U28</f>
        <v>1.7411659141283529</v>
      </c>
      <c r="DS27" s="43">
        <f>'Projection Engine'!V28</f>
        <v>8.6708066271368072</v>
      </c>
      <c r="DT27" s="43">
        <f>'Projection Engine'!W28</f>
        <v>0.10588090340224908</v>
      </c>
      <c r="DU27" s="43">
        <f>'Projection Engine'!X28</f>
        <v>2.1657549448544091</v>
      </c>
      <c r="DV27" s="43">
        <f>'Projection Engine'!Y28</f>
        <v>88.697299999999998</v>
      </c>
      <c r="DW27" s="43">
        <f>'Projection Engine'!Z28</f>
        <v>271.06315292065341</v>
      </c>
      <c r="DX27" s="43">
        <f t="shared" ca="1" si="1"/>
        <v>4255.8916244954289</v>
      </c>
      <c r="DY27" s="43">
        <f t="shared" ca="1" si="2"/>
        <v>7080.4626377851655</v>
      </c>
      <c r="DZ27" s="41"/>
      <c r="EA27" s="36">
        <f>'Base Table 5'!DY27</f>
        <v>6674.9997999999996</v>
      </c>
      <c r="EB27" s="185">
        <f t="shared" ca="1" si="3"/>
        <v>405.4628377851659</v>
      </c>
      <c r="EC27" s="186">
        <f t="shared" ca="1" si="4"/>
        <v>6.074349811743307E-2</v>
      </c>
    </row>
    <row r="28" spans="1:133" x14ac:dyDescent="0.4">
      <c r="A28" s="34">
        <f>'Base Table 5 - modified'!A28</f>
        <v>25</v>
      </c>
      <c r="B28" s="34" t="str">
        <f>'Base Table 5 - modified'!B28</f>
        <v>1205</v>
      </c>
      <c r="C28" s="34">
        <f>'Base Table 5 - modified'!C28</f>
        <v>5</v>
      </c>
      <c r="D28" s="35" t="str">
        <f>'Base Table 5 - modified'!D28</f>
        <v>Wine, spirits and tobacco</v>
      </c>
      <c r="E28" s="47">
        <f ca="1">'A Matrix'!$B$26*'Projection Engine'!$AD$5</f>
        <v>2.9377576236634755</v>
      </c>
      <c r="F28" s="47">
        <f ca="1">'A Matrix'!$C$26*'Projection Engine'!$AD$6</f>
        <v>0.71509924172496442</v>
      </c>
      <c r="G28" s="47">
        <f ca="1">'A Matrix'!$D$26*'Projection Engine'!$AD$7</f>
        <v>1.2553697151279333</v>
      </c>
      <c r="H28" s="47">
        <f ca="1">'A Matrix'!$E$26*'Projection Engine'!$AD$8</f>
        <v>0.65384636186004652</v>
      </c>
      <c r="I28" s="47">
        <f ca="1">'A Matrix'!$F$26*'Projection Engine'!$AD$9</f>
        <v>0.13753480263389589</v>
      </c>
      <c r="J28" s="47">
        <f ca="1">'A Matrix'!$G$26*'Projection Engine'!$AD$10</f>
        <v>0.32126519127650677</v>
      </c>
      <c r="K28" s="47">
        <f ca="1">'A Matrix'!$H$26*'Projection Engine'!$AD$11</f>
        <v>2.1484352384251473</v>
      </c>
      <c r="L28" s="47">
        <f ca="1">'A Matrix'!$I$26*'Projection Engine'!$AD$12</f>
        <v>0.87680579497117384</v>
      </c>
      <c r="M28" s="47">
        <f ca="1">'A Matrix'!$J$26*'Projection Engine'!$AD$13</f>
        <v>0.69093367163604258</v>
      </c>
      <c r="N28" s="47">
        <f ca="1">'A Matrix'!$K$26*'Projection Engine'!$AD$14</f>
        <v>3.0884898032969494</v>
      </c>
      <c r="O28" s="47">
        <f ca="1">'A Matrix'!$L$26*'Projection Engine'!$AD$15</f>
        <v>10.194863950977362</v>
      </c>
      <c r="P28" s="47">
        <f ca="1">'A Matrix'!$M$26*'Projection Engine'!$AD$16</f>
        <v>1.793340975518408</v>
      </c>
      <c r="Q28" s="47">
        <f ca="1">'A Matrix'!$N$26*'Projection Engine'!$AD$17</f>
        <v>0.81176592612135368</v>
      </c>
      <c r="R28" s="47">
        <f ca="1">'A Matrix'!$O$26*'Projection Engine'!$AD$18</f>
        <v>1.6759337545652797</v>
      </c>
      <c r="S28" s="47">
        <f ca="1">'A Matrix'!$P$26*'Projection Engine'!$AD$19</f>
        <v>0.16850193028029251</v>
      </c>
      <c r="T28" s="47">
        <f ca="1">'A Matrix'!$Q$26*'Projection Engine'!$AD$20</f>
        <v>1.1642173666329751</v>
      </c>
      <c r="U28" s="47">
        <f ca="1">'A Matrix'!$R$26*'Projection Engine'!$AD$21</f>
        <v>1.9911361959498781</v>
      </c>
      <c r="V28" s="47">
        <f ca="1">'A Matrix'!$S$26*'Projection Engine'!$AD$22</f>
        <v>0.51739212500038945</v>
      </c>
      <c r="W28" s="47">
        <f ca="1">'A Matrix'!$T$26*'Projection Engine'!$AD$23</f>
        <v>1.2088453754256605</v>
      </c>
      <c r="X28" s="47">
        <f ca="1">'A Matrix'!$U$26*'Projection Engine'!$AD$24</f>
        <v>1.1637886098133778</v>
      </c>
      <c r="Y28" s="47">
        <f ca="1">'A Matrix'!$V$26*'Projection Engine'!$AD$25</f>
        <v>1.9470632734105426</v>
      </c>
      <c r="Z28" s="47">
        <f ca="1">'A Matrix'!$W$26*'Projection Engine'!$AD$26</f>
        <v>2.1539994352637182</v>
      </c>
      <c r="AA28" s="47">
        <f ca="1">'A Matrix'!$X$26*'Projection Engine'!$AD$27</f>
        <v>1.1882613995231255</v>
      </c>
      <c r="AB28" s="47">
        <f ca="1">'A Matrix'!$Y$26*'Projection Engine'!$AD$28</f>
        <v>2.2976764912726204</v>
      </c>
      <c r="AC28" s="47">
        <f ca="1">'A Matrix'!$Z$26*'Projection Engine'!$AD$29</f>
        <v>74.423244819407159</v>
      </c>
      <c r="AD28" s="47">
        <f ca="1">'A Matrix'!$AA$26*'Projection Engine'!$AD$30</f>
        <v>2.0992854637743637E-2</v>
      </c>
      <c r="AE28" s="47">
        <f ca="1">'A Matrix'!$AB$26*'Projection Engine'!$AD$31</f>
        <v>6.9591309605187404E-2</v>
      </c>
      <c r="AF28" s="47">
        <f ca="1">'A Matrix'!$AC$26*'Projection Engine'!$AD$32</f>
        <v>1.826969394871031</v>
      </c>
      <c r="AG28" s="47">
        <f ca="1">'A Matrix'!$AD$26*'Projection Engine'!$AD$33</f>
        <v>3.9569460925960705E-4</v>
      </c>
      <c r="AH28" s="47">
        <f ca="1">'A Matrix'!$AE$26*'Projection Engine'!$AD$34</f>
        <v>7.0191104816780717E-2</v>
      </c>
      <c r="AI28" s="47">
        <f ca="1">'A Matrix'!$AF$26*'Projection Engine'!$AD$35</f>
        <v>6.0574376576901894E-2</v>
      </c>
      <c r="AJ28" s="47">
        <f ca="1">'A Matrix'!$AG$26*'Projection Engine'!$AD$36</f>
        <v>0.43865863257373755</v>
      </c>
      <c r="AK28" s="47">
        <f ca="1">'A Matrix'!$AH$26*'Projection Engine'!$AD$37</f>
        <v>1.5816823886423095</v>
      </c>
      <c r="AL28" s="47">
        <f ca="1">'A Matrix'!$AI$26*'Projection Engine'!$AD$38</f>
        <v>1.5114145218328516</v>
      </c>
      <c r="AM28" s="47">
        <f ca="1">'A Matrix'!$AJ$26*'Projection Engine'!$AD$39</f>
        <v>1.4885897152159755</v>
      </c>
      <c r="AN28" s="47">
        <f ca="1">'A Matrix'!$AK$26*'Projection Engine'!$AD$40</f>
        <v>1.9515002784837439</v>
      </c>
      <c r="AO28" s="47">
        <f ca="1">'A Matrix'!$AL$26*'Projection Engine'!$AD$41</f>
        <v>0.59106878002576679</v>
      </c>
      <c r="AP28" s="47">
        <f ca="1">'A Matrix'!$AM$26*'Projection Engine'!$AD$42</f>
        <v>7.5473120456238734</v>
      </c>
      <c r="AQ28" s="47">
        <f ca="1">'A Matrix'!$AN$26*'Projection Engine'!$AD$43</f>
        <v>8.2473712884979414E-2</v>
      </c>
      <c r="AR28" s="47">
        <f ca="1">'A Matrix'!$AO$26*'Projection Engine'!$AD$44</f>
        <v>10.402739912335973</v>
      </c>
      <c r="AS28" s="47">
        <f ca="1">'A Matrix'!$AP$26*'Projection Engine'!$AD$45</f>
        <v>1.0233217578265803</v>
      </c>
      <c r="AT28" s="47">
        <f ca="1">'A Matrix'!$AQ$26*'Projection Engine'!$AD$46</f>
        <v>15.902502116847591</v>
      </c>
      <c r="AU28" s="47">
        <f ca="1">'A Matrix'!$AR$26*'Projection Engine'!$AD$47</f>
        <v>0.38928201114389072</v>
      </c>
      <c r="AV28" s="47">
        <f ca="1">'A Matrix'!$AS$26*'Projection Engine'!$AD$48</f>
        <v>2.303319882585539</v>
      </c>
      <c r="AW28" s="47">
        <f ca="1">'A Matrix'!$AT$26*'Projection Engine'!$AD$49</f>
        <v>0.30677418248747812</v>
      </c>
      <c r="AX28" s="47">
        <f ca="1">'A Matrix'!$AU$26*'Projection Engine'!$AD$50</f>
        <v>2.099159552752925</v>
      </c>
      <c r="AY28" s="47">
        <f ca="1">'A Matrix'!$AV$26*'Projection Engine'!$AD$51</f>
        <v>1.3963960619456279</v>
      </c>
      <c r="AZ28" s="47">
        <f ca="1">'A Matrix'!$AW$26*'Projection Engine'!$AD$52</f>
        <v>0.65167280312836284</v>
      </c>
      <c r="BA28" s="47">
        <f ca="1">'A Matrix'!$AX$26*'Projection Engine'!$AD$53</f>
        <v>1.1697211139720214</v>
      </c>
      <c r="BB28" s="47">
        <f ca="1">'A Matrix'!$AY$26*'Projection Engine'!$AD$54</f>
        <v>0.33605631348320986</v>
      </c>
      <c r="BC28" s="47">
        <f ca="1">'A Matrix'!$AZ$26*'Projection Engine'!$AD$55</f>
        <v>7.707398890020202E-2</v>
      </c>
      <c r="BD28" s="47">
        <f ca="1">'A Matrix'!$BA$26*'Projection Engine'!$AD$56</f>
        <v>2.2385392636916825</v>
      </c>
      <c r="BE28" s="47">
        <f ca="1">'A Matrix'!$BB$26*'Projection Engine'!$AD$57</f>
        <v>0.66137967666764697</v>
      </c>
      <c r="BF28" s="47">
        <f ca="1">'A Matrix'!$BC$26*'Projection Engine'!$AD$58</f>
        <v>2.4559775088999785</v>
      </c>
      <c r="BG28" s="47">
        <f ca="1">'A Matrix'!$BD$26*'Projection Engine'!$AD$59</f>
        <v>0.8176501768110469</v>
      </c>
      <c r="BH28" s="47">
        <f ca="1">'A Matrix'!$BE$26*'Projection Engine'!$AD$60</f>
        <v>0.87007291703144418</v>
      </c>
      <c r="BI28" s="47">
        <f ca="1">'A Matrix'!$BF$26*'Projection Engine'!$AD$61</f>
        <v>0.7284353595244587</v>
      </c>
      <c r="BJ28" s="47">
        <f ca="1">'A Matrix'!$BG$26*'Projection Engine'!$AD$62</f>
        <v>0.9481236637292122</v>
      </c>
      <c r="BK28" s="47">
        <f ca="1">'A Matrix'!$BH$26*'Projection Engine'!$AD$63</f>
        <v>1.6082867171212227</v>
      </c>
      <c r="BL28" s="47">
        <f ca="1">'A Matrix'!$BI$26*'Projection Engine'!$AD$64</f>
        <v>0.56117942578504099</v>
      </c>
      <c r="BM28" s="47">
        <f ca="1">'A Matrix'!$BJ$26*'Projection Engine'!$AD$65</f>
        <v>0.16687513647254765</v>
      </c>
      <c r="BN28" s="47">
        <f ca="1">'A Matrix'!$BK$26*'Projection Engine'!$AD$66</f>
        <v>2.5548625065100614</v>
      </c>
      <c r="BO28" s="47">
        <f ca="1">'A Matrix'!$BL$26*'Projection Engine'!$AD$67</f>
        <v>1.3284304422461251</v>
      </c>
      <c r="BP28" s="47">
        <f ca="1">'A Matrix'!$BM$26*'Projection Engine'!$AD$68</f>
        <v>0.89164092615176815</v>
      </c>
      <c r="BQ28" s="47">
        <f ca="1">'A Matrix'!$BN$26*'Projection Engine'!$AD$69</f>
        <v>1.4104942385300541</v>
      </c>
      <c r="BR28" s="47">
        <f ca="1">'A Matrix'!$BO$26*'Projection Engine'!$AD$70</f>
        <v>2.1425841790235531</v>
      </c>
      <c r="BS28" s="47">
        <f ca="1">'A Matrix'!$BP$26*'Projection Engine'!$AD$71</f>
        <v>0.20261111740514332</v>
      </c>
      <c r="BT28" s="47">
        <f ca="1">'A Matrix'!$BQ$26*'Projection Engine'!$AD$72</f>
        <v>4.6296811193283469</v>
      </c>
      <c r="BU28" s="47">
        <f ca="1">'A Matrix'!$BR$26*'Projection Engine'!$AD$73</f>
        <v>1.1512207820229814</v>
      </c>
      <c r="BV28" s="47">
        <f ca="1">'A Matrix'!$BS$26*'Projection Engine'!$AD$74</f>
        <v>13.583985471055611</v>
      </c>
      <c r="BW28" s="47">
        <f ca="1">'A Matrix'!$BT$26*'Projection Engine'!$AD$75</f>
        <v>6.259635430893403</v>
      </c>
      <c r="BX28" s="47">
        <f ca="1">'A Matrix'!$BU$26*'Projection Engine'!$AD$76</f>
        <v>6.3980123149817452</v>
      </c>
      <c r="BY28" s="47">
        <f ca="1">'A Matrix'!$BV$26*'Projection Engine'!$AD$77</f>
        <v>29.429839623732974</v>
      </c>
      <c r="BZ28" s="47">
        <f ca="1">'A Matrix'!$BW$26*'Projection Engine'!$AD$78</f>
        <v>7.5603887502757505</v>
      </c>
      <c r="CA28" s="47">
        <f ca="1">'A Matrix'!$BX$26*'Projection Engine'!$AD$79</f>
        <v>6.548293105272152</v>
      </c>
      <c r="CB28" s="47">
        <f ca="1">'A Matrix'!$BY$26*'Projection Engine'!$AD$80</f>
        <v>66.527380668543515</v>
      </c>
      <c r="CC28" s="47">
        <f ca="1">'A Matrix'!$BZ$26*'Projection Engine'!$AD$81</f>
        <v>613.6428234052687</v>
      </c>
      <c r="CD28" s="47">
        <f ca="1">'A Matrix'!$CA$26*'Projection Engine'!$AD$82</f>
        <v>3.965367329059422</v>
      </c>
      <c r="CE28" s="47">
        <f ca="1">'A Matrix'!$CB$26*'Projection Engine'!$AD$83</f>
        <v>0.85685661474795116</v>
      </c>
      <c r="CF28" s="47">
        <f ca="1">'A Matrix'!$CC$26*'Projection Engine'!$AD$84</f>
        <v>0.30116056858738294</v>
      </c>
      <c r="CG28" s="47">
        <f ca="1">'A Matrix'!$CD$26*'Projection Engine'!$AD$85</f>
        <v>8.9011693149878575</v>
      </c>
      <c r="CH28" s="47">
        <f ca="1">'A Matrix'!$CE$26*'Projection Engine'!$AD$86</f>
        <v>1.1833461850692719</v>
      </c>
      <c r="CI28" s="47">
        <f ca="1">'A Matrix'!$CF$26*'Projection Engine'!$AD$87</f>
        <v>0.77313886024476641</v>
      </c>
      <c r="CJ28" s="47">
        <f ca="1">'A Matrix'!$CG$26*'Projection Engine'!$AD$88</f>
        <v>1.5512828871237261</v>
      </c>
      <c r="CK28" s="47">
        <f ca="1">'A Matrix'!$CH$26*'Projection Engine'!$AD$89</f>
        <v>0.44970226164147259</v>
      </c>
      <c r="CL28" s="47">
        <f ca="1">'A Matrix'!$CI$26*'Projection Engine'!$AD$90</f>
        <v>0.18967466606443775</v>
      </c>
      <c r="CM28" s="47">
        <f ca="1">'A Matrix'!$CJ$26*'Projection Engine'!$AD$91</f>
        <v>4.2235790983705535</v>
      </c>
      <c r="CN28" s="47">
        <f ca="1">'A Matrix'!$CK$26*'Projection Engine'!$AD$92</f>
        <v>1.4263997150145582</v>
      </c>
      <c r="CO28" s="47">
        <f ca="1">'A Matrix'!$CL$26*'Projection Engine'!$AD$93</f>
        <v>1.3375375405153045E-2</v>
      </c>
      <c r="CP28" s="47">
        <f ca="1">'A Matrix'!$CM$26*'Projection Engine'!$AD$94</f>
        <v>23.598070493707919</v>
      </c>
      <c r="CQ28" s="47">
        <f ca="1">'A Matrix'!$CN$26*'Projection Engine'!$AD$95</f>
        <v>0.97042080847495749</v>
      </c>
      <c r="CR28" s="47">
        <f ca="1">'A Matrix'!$CO$26*'Projection Engine'!$AD$96</f>
        <v>0.70349674052706335</v>
      </c>
      <c r="CS28" s="47">
        <f ca="1">'A Matrix'!$CP$26*'Projection Engine'!$AD$97</f>
        <v>1.6206822495143152</v>
      </c>
      <c r="CT28" s="47">
        <f ca="1">'A Matrix'!$CQ$26*'Projection Engine'!$AD$98</f>
        <v>0.22277682599055698</v>
      </c>
      <c r="CU28" s="47">
        <f ca="1">'A Matrix'!$CR$26*'Projection Engine'!$AD$99</f>
        <v>7.2030255740407181E-2</v>
      </c>
      <c r="CV28" s="47">
        <f ca="1">'A Matrix'!$CS$26*'Projection Engine'!$AD$100</f>
        <v>1.7335661367412256</v>
      </c>
      <c r="CW28" s="47">
        <f ca="1">'A Matrix'!$CT$26*'Projection Engine'!$AD$101</f>
        <v>6.341936697052259</v>
      </c>
      <c r="CX28" s="47">
        <f ca="1">'A Matrix'!$CU$26*'Projection Engine'!$AD$102</f>
        <v>7.2356598189271617</v>
      </c>
      <c r="CY28" s="47">
        <f ca="1">'A Matrix'!$CV$26*'Projection Engine'!$AD$103</f>
        <v>3.1840630467684057</v>
      </c>
      <c r="CZ28" s="47">
        <f ca="1">'A Matrix'!$CW$26*'Projection Engine'!$AD$104</f>
        <v>2.1188774021970569</v>
      </c>
      <c r="DA28" s="47">
        <f ca="1">'A Matrix'!$CX$26*'Projection Engine'!$AD$105</f>
        <v>19.117325052605445</v>
      </c>
      <c r="DB28" s="47">
        <f ca="1">'A Matrix'!$CY$26*'Projection Engine'!$AD$106</f>
        <v>2.0290524500995155</v>
      </c>
      <c r="DC28" s="47">
        <f ca="1">'A Matrix'!$CZ$26*'Projection Engine'!$AD$107</f>
        <v>1.9008004153729861</v>
      </c>
      <c r="DD28" s="47">
        <f ca="1">'A Matrix'!$DA$26*'Projection Engine'!$AD$108</f>
        <v>3.5546958948739231</v>
      </c>
      <c r="DE28" s="47">
        <f ca="1">'A Matrix'!$DB$26*'Projection Engine'!$AD$109</f>
        <v>5.7089661554623161</v>
      </c>
      <c r="DF28" s="47">
        <f ca="1">'A Matrix'!$DC$26*'Projection Engine'!$AD$110</f>
        <v>0.67608004721645332</v>
      </c>
      <c r="DG28" s="47">
        <f ca="1">'A Matrix'!$DD$26*'Projection Engine'!$AD$111</f>
        <v>5.7622207756483528</v>
      </c>
      <c r="DH28" s="47">
        <f ca="1">'A Matrix'!$DE$26*'Projection Engine'!$AD$112</f>
        <v>4.3887384558335771</v>
      </c>
      <c r="DI28" s="47">
        <f ca="1">'A Matrix'!$DF$26*'Projection Engine'!$AD$113</f>
        <v>0.73500320994909085</v>
      </c>
      <c r="DJ28" s="47">
        <f ca="1">'A Matrix'!$DG$26*'Projection Engine'!$AD$114</f>
        <v>2.2783768747674049</v>
      </c>
      <c r="DK28" s="47">
        <f ca="1">'A Matrix'!$DH$26*'Projection Engine'!$AD$115</f>
        <v>10.192520425911013</v>
      </c>
      <c r="DL28" s="47">
        <f ca="1">'A Matrix'!$DI$26*'Projection Engine'!$AD$116</f>
        <v>3.5044950566665869</v>
      </c>
      <c r="DM28" s="47">
        <f ca="1">'A Matrix'!$DJ$26*'Projection Engine'!$AD$117</f>
        <v>6.1215679478148095</v>
      </c>
      <c r="DN28" s="47">
        <f ca="1">'A Matrix'!$DK$26*'Projection Engine'!$AD$118</f>
        <v>2.5864317438397273</v>
      </c>
      <c r="DO28" s="47">
        <f ca="1">'A Matrix'!$DL$26*'Projection Engine'!$AD$119</f>
        <v>0.19450656072570055</v>
      </c>
      <c r="DP28" s="43">
        <f t="shared" ca="1" si="0"/>
        <v>1084.530821927309</v>
      </c>
      <c r="DQ28" s="43">
        <f ca="1">'Projection Engine'!T29</f>
        <v>3294.8976600029187</v>
      </c>
      <c r="DR28" s="43">
        <f ca="1">'Projection Engine'!U29</f>
        <v>4.4115680856578594</v>
      </c>
      <c r="DS28" s="43">
        <f>'Projection Engine'!V29</f>
        <v>40.908181538502255</v>
      </c>
      <c r="DT28" s="43">
        <f>'Projection Engine'!W29</f>
        <v>1.3339970476015599</v>
      </c>
      <c r="DU28" s="43">
        <f>'Projection Engine'!X29</f>
        <v>8.2711103417192717</v>
      </c>
      <c r="DV28" s="43">
        <f>'Projection Engine'!Y29</f>
        <v>217.26320000000001</v>
      </c>
      <c r="DW28" s="43">
        <f>'Projection Engine'!Z29</f>
        <v>2450.8164958506641</v>
      </c>
      <c r="DX28" s="43">
        <f t="shared" ca="1" si="1"/>
        <v>6017.902212867064</v>
      </c>
      <c r="DY28" s="43">
        <f t="shared" ca="1" si="2"/>
        <v>7102.4330347943733</v>
      </c>
      <c r="DZ28" s="41"/>
      <c r="EA28" s="36">
        <f>'Base Table 5'!DY28</f>
        <v>7316.9989999999998</v>
      </c>
      <c r="EB28" s="185">
        <f t="shared" ca="1" si="3"/>
        <v>-214.56596520562653</v>
      </c>
      <c r="EC28" s="186">
        <f t="shared" ca="1" si="4"/>
        <v>-2.9324312495550009E-2</v>
      </c>
    </row>
    <row r="29" spans="1:133" x14ac:dyDescent="0.4">
      <c r="A29" s="37">
        <f>'Base Table 5 - modified'!A29</f>
        <v>26</v>
      </c>
      <c r="B29" s="37" t="str">
        <f>'Base Table 5 - modified'!B29</f>
        <v>1301</v>
      </c>
      <c r="C29" s="37">
        <f>'Base Table 5 - modified'!C29</f>
        <v>5</v>
      </c>
      <c r="D29" s="38" t="str">
        <f>'Base Table 5 - modified'!D29</f>
        <v>Textile manufacturing</v>
      </c>
      <c r="E29" s="47">
        <f ca="1">'A Matrix'!$B$27*'Projection Engine'!$AD$5</f>
        <v>0.10405079839735304</v>
      </c>
      <c r="F29" s="47">
        <f ca="1">'A Matrix'!$C$27*'Projection Engine'!$AD$6</f>
        <v>1.6882075639832125E-2</v>
      </c>
      <c r="G29" s="47">
        <f ca="1">'A Matrix'!$D$27*'Projection Engine'!$AD$7</f>
        <v>7.1406905946057433E-2</v>
      </c>
      <c r="H29" s="47">
        <f ca="1">'A Matrix'!$E$27*'Projection Engine'!$AD$8</f>
        <v>0.15752734130621582</v>
      </c>
      <c r="I29" s="47">
        <f ca="1">'A Matrix'!$F$27*'Projection Engine'!$AD$9</f>
        <v>3.7885212745563976E-3</v>
      </c>
      <c r="J29" s="47">
        <f ca="1">'A Matrix'!$G$27*'Projection Engine'!$AD$10</f>
        <v>0.1342070881145622</v>
      </c>
      <c r="K29" s="47">
        <f ca="1">'A Matrix'!$H$27*'Projection Engine'!$AD$11</f>
        <v>0.12836050581133851</v>
      </c>
      <c r="L29" s="47">
        <f ca="1">'A Matrix'!$I$27*'Projection Engine'!$AD$12</f>
        <v>0.20196609395647816</v>
      </c>
      <c r="M29" s="47">
        <f ca="1">'A Matrix'!$J$27*'Projection Engine'!$AD$13</f>
        <v>3.8676387017745478E-2</v>
      </c>
      <c r="N29" s="47">
        <f ca="1">'A Matrix'!$K$27*'Projection Engine'!$AD$14</f>
        <v>3.4037073555655169E-2</v>
      </c>
      <c r="O29" s="47">
        <f ca="1">'A Matrix'!$L$27*'Projection Engine'!$AD$15</f>
        <v>1.2548373544264626</v>
      </c>
      <c r="P29" s="47">
        <f ca="1">'A Matrix'!$M$27*'Projection Engine'!$AD$16</f>
        <v>0.29772535291147378</v>
      </c>
      <c r="Q29" s="47">
        <f ca="1">'A Matrix'!$N$27*'Projection Engine'!$AD$17</f>
        <v>6.9053196508196361E-3</v>
      </c>
      <c r="R29" s="47">
        <f ca="1">'A Matrix'!$O$27*'Projection Engine'!$AD$18</f>
        <v>4.0368274240740183</v>
      </c>
      <c r="S29" s="47">
        <f ca="1">'A Matrix'!$P$27*'Projection Engine'!$AD$19</f>
        <v>5.0196252595180596E-3</v>
      </c>
      <c r="T29" s="47">
        <f ca="1">'A Matrix'!$Q$27*'Projection Engine'!$AD$20</f>
        <v>5.2721463231450987E-2</v>
      </c>
      <c r="U29" s="47">
        <f ca="1">'A Matrix'!$R$27*'Projection Engine'!$AD$21</f>
        <v>3.501490774074862E-2</v>
      </c>
      <c r="V29" s="47">
        <f ca="1">'A Matrix'!$S$27*'Projection Engine'!$AD$22</f>
        <v>1.3764582948123565E-2</v>
      </c>
      <c r="W29" s="47">
        <f ca="1">'A Matrix'!$T$27*'Projection Engine'!$AD$23</f>
        <v>4.0710390503377866E-2</v>
      </c>
      <c r="X29" s="47">
        <f ca="1">'A Matrix'!$U$27*'Projection Engine'!$AD$24</f>
        <v>4.5001492968079058E-2</v>
      </c>
      <c r="Y29" s="47">
        <f ca="1">'A Matrix'!$V$27*'Projection Engine'!$AD$25</f>
        <v>4.7918219456525642E-2</v>
      </c>
      <c r="Z29" s="47">
        <f ca="1">'A Matrix'!$W$27*'Projection Engine'!$AD$26</f>
        <v>8.2943869528346675E-2</v>
      </c>
      <c r="AA29" s="47">
        <f ca="1">'A Matrix'!$X$27*'Projection Engine'!$AD$27</f>
        <v>0.21572124922588176</v>
      </c>
      <c r="AB29" s="47">
        <f ca="1">'A Matrix'!$Y$27*'Projection Engine'!$AD$28</f>
        <v>8.3162290252422985E-2</v>
      </c>
      <c r="AC29" s="47">
        <f ca="1">'A Matrix'!$Z$27*'Projection Engine'!$AD$29</f>
        <v>9.3378984547433069E-2</v>
      </c>
      <c r="AD29" s="47">
        <f ca="1">'A Matrix'!$AA$27*'Projection Engine'!$AD$30</f>
        <v>10.504140972436385</v>
      </c>
      <c r="AE29" s="47">
        <f ca="1">'A Matrix'!$AB$27*'Projection Engine'!$AD$31</f>
        <v>7.0071249671430089E-3</v>
      </c>
      <c r="AF29" s="47">
        <f ca="1">'A Matrix'!$AC$27*'Projection Engine'!$AD$32</f>
        <v>30.211997387077556</v>
      </c>
      <c r="AG29" s="47">
        <f ca="1">'A Matrix'!$AD$27*'Projection Engine'!$AD$33</f>
        <v>9.8923652314901744E-3</v>
      </c>
      <c r="AH29" s="47">
        <f ca="1">'A Matrix'!$AE$27*'Projection Engine'!$AD$34</f>
        <v>0.4497139177142272</v>
      </c>
      <c r="AI29" s="47">
        <f ca="1">'A Matrix'!$AF$27*'Projection Engine'!$AD$35</f>
        <v>3.2029996945795716E-3</v>
      </c>
      <c r="AJ29" s="47">
        <f ca="1">'A Matrix'!$AG$27*'Projection Engine'!$AD$36</f>
        <v>6.3746523709095143E-2</v>
      </c>
      <c r="AK29" s="47">
        <f ca="1">'A Matrix'!$AH$27*'Projection Engine'!$AD$37</f>
        <v>5.7871248752671862</v>
      </c>
      <c r="AL29" s="47">
        <f ca="1">'A Matrix'!$AI$27*'Projection Engine'!$AD$38</f>
        <v>7.3522446782453982E-2</v>
      </c>
      <c r="AM29" s="47">
        <f ca="1">'A Matrix'!$AJ$27*'Projection Engine'!$AD$39</f>
        <v>4.0006494595993294</v>
      </c>
      <c r="AN29" s="47">
        <f ca="1">'A Matrix'!$AK$27*'Projection Engine'!$AD$40</f>
        <v>3.5322452979529579</v>
      </c>
      <c r="AO29" s="47">
        <f ca="1">'A Matrix'!$AL$27*'Projection Engine'!$AD$41</f>
        <v>0.17472332062037799</v>
      </c>
      <c r="AP29" s="47">
        <f ca="1">'A Matrix'!$AM$27*'Projection Engine'!$AD$42</f>
        <v>15.678199261406119</v>
      </c>
      <c r="AQ29" s="47">
        <f ca="1">'A Matrix'!$AN$27*'Projection Engine'!$AD$43</f>
        <v>0.10256964682381456</v>
      </c>
      <c r="AR29" s="47">
        <f ca="1">'A Matrix'!$AO$27*'Projection Engine'!$AD$44</f>
        <v>7.4209793856175228</v>
      </c>
      <c r="AS29" s="47">
        <f ca="1">'A Matrix'!$AP$27*'Projection Engine'!$AD$45</f>
        <v>5.3637495360576271</v>
      </c>
      <c r="AT29" s="47">
        <f ca="1">'A Matrix'!$AQ$27*'Projection Engine'!$AD$46</f>
        <v>75.839195215422507</v>
      </c>
      <c r="AU29" s="47">
        <f ca="1">'A Matrix'!$AR$27*'Projection Engine'!$AD$47</f>
        <v>7.0297908451034591E-2</v>
      </c>
      <c r="AV29" s="47">
        <f ca="1">'A Matrix'!$AS$27*'Projection Engine'!$AD$48</f>
        <v>0.12564774934665723</v>
      </c>
      <c r="AW29" s="47">
        <f ca="1">'A Matrix'!$AT$27*'Projection Engine'!$AD$49</f>
        <v>5.8156243125588271E-3</v>
      </c>
      <c r="AX29" s="47">
        <f ca="1">'A Matrix'!$AU$27*'Projection Engine'!$AD$50</f>
        <v>7.2408936413906944E-2</v>
      </c>
      <c r="AY29" s="47">
        <f ca="1">'A Matrix'!$AV$27*'Projection Engine'!$AD$51</f>
        <v>5.3279876285251229E-2</v>
      </c>
      <c r="AZ29" s="47">
        <f ca="1">'A Matrix'!$AW$27*'Projection Engine'!$AD$52</f>
        <v>1.3510944734153605</v>
      </c>
      <c r="BA29" s="47">
        <f ca="1">'A Matrix'!$AX$27*'Projection Engine'!$AD$53</f>
        <v>0.33259460941232372</v>
      </c>
      <c r="BB29" s="47">
        <f ca="1">'A Matrix'!$AY$27*'Projection Engine'!$AD$54</f>
        <v>3.0436020315468097E-2</v>
      </c>
      <c r="BC29" s="47">
        <f ca="1">'A Matrix'!$AZ$27*'Projection Engine'!$AD$55</f>
        <v>7.8148531204260616E-3</v>
      </c>
      <c r="BD29" s="47">
        <f ca="1">'A Matrix'!$BA$27*'Projection Engine'!$AD$56</f>
        <v>0.34448557219869491</v>
      </c>
      <c r="BE29" s="47">
        <f ca="1">'A Matrix'!$BB$27*'Projection Engine'!$AD$57</f>
        <v>0.27738664857539391</v>
      </c>
      <c r="BF29" s="47">
        <f ca="1">'A Matrix'!$BC$27*'Projection Engine'!$AD$58</f>
        <v>0.53297119248910207</v>
      </c>
      <c r="BG29" s="47">
        <f ca="1">'A Matrix'!$BD$27*'Projection Engine'!$AD$59</f>
        <v>0.17428261581699397</v>
      </c>
      <c r="BH29" s="47">
        <f ca="1">'A Matrix'!$BE$27*'Projection Engine'!$AD$60</f>
        <v>3.566986255471579</v>
      </c>
      <c r="BI29" s="47">
        <f ca="1">'A Matrix'!$BF$27*'Projection Engine'!$AD$61</f>
        <v>0.24737591783349411</v>
      </c>
      <c r="BJ29" s="47">
        <f ca="1">'A Matrix'!$BG$27*'Projection Engine'!$AD$62</f>
        <v>1.3876743816572907</v>
      </c>
      <c r="BK29" s="47">
        <f ca="1">'A Matrix'!$BH$27*'Projection Engine'!$AD$63</f>
        <v>1.230345153083336</v>
      </c>
      <c r="BL29" s="47">
        <f ca="1">'A Matrix'!$BI$27*'Projection Engine'!$AD$64</f>
        <v>8.9870265783909602</v>
      </c>
      <c r="BM29" s="47">
        <f ca="1">'A Matrix'!$BJ$27*'Projection Engine'!$AD$65</f>
        <v>0.43150012478394156</v>
      </c>
      <c r="BN29" s="47">
        <f ca="1">'A Matrix'!$BK$27*'Projection Engine'!$AD$66</f>
        <v>0.99452106409689212</v>
      </c>
      <c r="BO29" s="47">
        <f ca="1">'A Matrix'!$BL$27*'Projection Engine'!$AD$67</f>
        <v>8.0076566047551445</v>
      </c>
      <c r="BP29" s="47">
        <f ca="1">'A Matrix'!$BM$27*'Projection Engine'!$AD$68</f>
        <v>0.16212588994331967</v>
      </c>
      <c r="BQ29" s="47">
        <f ca="1">'A Matrix'!$BN$27*'Projection Engine'!$AD$69</f>
        <v>1.7975712470646398E-2</v>
      </c>
      <c r="BR29" s="47">
        <f ca="1">'A Matrix'!$BO$27*'Projection Engine'!$AD$70</f>
        <v>1.6122063676738428E-2</v>
      </c>
      <c r="BS29" s="47">
        <f ca="1">'A Matrix'!$BP$27*'Projection Engine'!$AD$71</f>
        <v>8.5821864061479689E-4</v>
      </c>
      <c r="BT29" s="47">
        <f ca="1">'A Matrix'!$BQ$27*'Projection Engine'!$AD$72</f>
        <v>1.2957711091353836</v>
      </c>
      <c r="BU29" s="47">
        <f ca="1">'A Matrix'!$BR$27*'Projection Engine'!$AD$73</f>
        <v>0.10853762805968643</v>
      </c>
      <c r="BV29" s="47">
        <f ca="1">'A Matrix'!$BS$27*'Projection Engine'!$AD$74</f>
        <v>2.1565417845895389</v>
      </c>
      <c r="BW29" s="47">
        <f ca="1">'A Matrix'!$BT$27*'Projection Engine'!$AD$75</f>
        <v>1.4128436519727736</v>
      </c>
      <c r="BX29" s="47">
        <f ca="1">'A Matrix'!$BU$27*'Projection Engine'!$AD$76</f>
        <v>0.75503430311629693</v>
      </c>
      <c r="BY29" s="47">
        <f ca="1">'A Matrix'!$BV$27*'Projection Engine'!$AD$77</f>
        <v>6.1182345549771355</v>
      </c>
      <c r="BZ29" s="47">
        <f ca="1">'A Matrix'!$BW$27*'Projection Engine'!$AD$78</f>
        <v>0.49136236689911844</v>
      </c>
      <c r="CA29" s="47">
        <f ca="1">'A Matrix'!$BX$27*'Projection Engine'!$AD$79</f>
        <v>1.1932605938260026</v>
      </c>
      <c r="CB29" s="47">
        <f ca="1">'A Matrix'!$BY$27*'Projection Engine'!$AD$80</f>
        <v>0.14612109490994415</v>
      </c>
      <c r="CC29" s="47">
        <f ca="1">'A Matrix'!$BZ$27*'Projection Engine'!$AD$81</f>
        <v>0.52090999245650194</v>
      </c>
      <c r="CD29" s="47">
        <f ca="1">'A Matrix'!$CA$27*'Projection Engine'!$AD$82</f>
        <v>0.2700640131835933</v>
      </c>
      <c r="CE29" s="47">
        <f ca="1">'A Matrix'!$CB$27*'Projection Engine'!$AD$83</f>
        <v>3.4911317021365317E-2</v>
      </c>
      <c r="CF29" s="47">
        <f ca="1">'A Matrix'!$CC$27*'Projection Engine'!$AD$84</f>
        <v>2.008502267636891E-2</v>
      </c>
      <c r="CG29" s="47">
        <f ca="1">'A Matrix'!$CD$27*'Projection Engine'!$AD$85</f>
        <v>4.2675394689353774E-2</v>
      </c>
      <c r="CH29" s="47">
        <f ca="1">'A Matrix'!$CE$27*'Projection Engine'!$AD$86</f>
        <v>6.9035216921378192E-2</v>
      </c>
      <c r="CI29" s="47">
        <f ca="1">'A Matrix'!$CF$27*'Projection Engine'!$AD$87</f>
        <v>4.5552629243600373E-2</v>
      </c>
      <c r="CJ29" s="47">
        <f ca="1">'A Matrix'!$CG$27*'Projection Engine'!$AD$88</f>
        <v>5.8364635502883157E-2</v>
      </c>
      <c r="CK29" s="47">
        <f ca="1">'A Matrix'!$CH$27*'Projection Engine'!$AD$89</f>
        <v>2.4084255878293666E-2</v>
      </c>
      <c r="CL29" s="47">
        <f ca="1">'A Matrix'!$CI$27*'Projection Engine'!$AD$90</f>
        <v>9.6786505716793172E-3</v>
      </c>
      <c r="CM29" s="47">
        <f ca="1">'A Matrix'!$CJ$27*'Projection Engine'!$AD$91</f>
        <v>1.192760716341359E-2</v>
      </c>
      <c r="CN29" s="47">
        <f ca="1">'A Matrix'!$CK$27*'Projection Engine'!$AD$92</f>
        <v>9.3477999214945415E-2</v>
      </c>
      <c r="CO29" s="47">
        <f ca="1">'A Matrix'!$CL$27*'Projection Engine'!$AD$93</f>
        <v>7.5996451165642298E-4</v>
      </c>
      <c r="CP29" s="47">
        <f ca="1">'A Matrix'!$CM$27*'Projection Engine'!$AD$94</f>
        <v>2.9602184282718692E-2</v>
      </c>
      <c r="CQ29" s="47">
        <f ca="1">'A Matrix'!$CN$27*'Projection Engine'!$AD$95</f>
        <v>2.7996582993615845E-2</v>
      </c>
      <c r="CR29" s="47">
        <f ca="1">'A Matrix'!$CO$27*'Projection Engine'!$AD$96</f>
        <v>4.2351344171937325E-2</v>
      </c>
      <c r="CS29" s="47">
        <f ca="1">'A Matrix'!$CP$27*'Projection Engine'!$AD$97</f>
        <v>0.12951208219546431</v>
      </c>
      <c r="CT29" s="47">
        <f ca="1">'A Matrix'!$CQ$27*'Projection Engine'!$AD$98</f>
        <v>6.9111273402698528E-2</v>
      </c>
      <c r="CU29" s="47">
        <f ca="1">'A Matrix'!$CR$27*'Projection Engine'!$AD$99</f>
        <v>2.3722539315702965E-2</v>
      </c>
      <c r="CV29" s="47">
        <f ca="1">'A Matrix'!$CS$27*'Projection Engine'!$AD$100</f>
        <v>1.240504107316164</v>
      </c>
      <c r="CW29" s="47">
        <f ca="1">'A Matrix'!$CT$27*'Projection Engine'!$AD$101</f>
        <v>1.1185865605722298</v>
      </c>
      <c r="CX29" s="47">
        <f ca="1">'A Matrix'!$CU$27*'Projection Engine'!$AD$102</f>
        <v>0.36278267163096417</v>
      </c>
      <c r="CY29" s="47">
        <f ca="1">'A Matrix'!$CV$27*'Projection Engine'!$AD$103</f>
        <v>0.13470073164045893</v>
      </c>
      <c r="CZ29" s="47">
        <f ca="1">'A Matrix'!$CW$27*'Projection Engine'!$AD$104</f>
        <v>0.10262200184213069</v>
      </c>
      <c r="DA29" s="47">
        <f ca="1">'A Matrix'!$CX$27*'Projection Engine'!$AD$105</f>
        <v>0.19693236125713159</v>
      </c>
      <c r="DB29" s="47">
        <f ca="1">'A Matrix'!$CY$27*'Projection Engine'!$AD$106</f>
        <v>0.14549352722674577</v>
      </c>
      <c r="DC29" s="47">
        <f ca="1">'A Matrix'!$CZ$27*'Projection Engine'!$AD$107</f>
        <v>0.13021485037102748</v>
      </c>
      <c r="DD29" s="47">
        <f ca="1">'A Matrix'!$DA$27*'Projection Engine'!$AD$108</f>
        <v>8.4200774638769982</v>
      </c>
      <c r="DE29" s="47">
        <f ca="1">'A Matrix'!$DB$27*'Projection Engine'!$AD$109</f>
        <v>2.0021422124588883</v>
      </c>
      <c r="DF29" s="47">
        <f ca="1">'A Matrix'!$DC$27*'Projection Engine'!$AD$110</f>
        <v>2.6711609494927992E-2</v>
      </c>
      <c r="DG29" s="47">
        <f ca="1">'A Matrix'!$DD$27*'Projection Engine'!$AD$111</f>
        <v>1.3747586394830256</v>
      </c>
      <c r="DH29" s="47">
        <f ca="1">'A Matrix'!$DE$27*'Projection Engine'!$AD$112</f>
        <v>1.9804882126339591</v>
      </c>
      <c r="DI29" s="47">
        <f ca="1">'A Matrix'!$DF$27*'Projection Engine'!$AD$113</f>
        <v>2.4247249277716047E-2</v>
      </c>
      <c r="DJ29" s="47">
        <f ca="1">'A Matrix'!$DG$27*'Projection Engine'!$AD$114</f>
        <v>8.7612803498688122E-2</v>
      </c>
      <c r="DK29" s="47">
        <f ca="1">'A Matrix'!$DH$27*'Projection Engine'!$AD$115</f>
        <v>6.0920594050907398E-2</v>
      </c>
      <c r="DL29" s="47">
        <f ca="1">'A Matrix'!$DI$27*'Projection Engine'!$AD$116</f>
        <v>0.12839311332535899</v>
      </c>
      <c r="DM29" s="47">
        <f ca="1">'A Matrix'!$DJ$27*'Projection Engine'!$AD$117</f>
        <v>1.7153631342745495</v>
      </c>
      <c r="DN29" s="47">
        <f ca="1">'A Matrix'!$DK$27*'Projection Engine'!$AD$118</f>
        <v>0.18433182450503652</v>
      </c>
      <c r="DO29" s="47">
        <f ca="1">'A Matrix'!$DL$27*'Projection Engine'!$AD$119</f>
        <v>4.5444528758509788E-2</v>
      </c>
      <c r="DP29" s="43">
        <f t="shared" ca="1" si="0"/>
        <v>229.53775708946046</v>
      </c>
      <c r="DQ29" s="43">
        <f ca="1">'Projection Engine'!T30</f>
        <v>15.24122817438835</v>
      </c>
      <c r="DR29" s="43">
        <f ca="1">'Projection Engine'!U30</f>
        <v>2.7936780417450288E-3</v>
      </c>
      <c r="DS29" s="43">
        <f>'Projection Engine'!V30</f>
        <v>1.387358510268371</v>
      </c>
      <c r="DT29" s="43">
        <f>'Projection Engine'!W30</f>
        <v>3.8416344361691029E-2</v>
      </c>
      <c r="DU29" s="43">
        <f>'Projection Engine'!X30</f>
        <v>0.32725034085884952</v>
      </c>
      <c r="DV29" s="43">
        <f>'Projection Engine'!Y30</f>
        <v>4.4273999999999996</v>
      </c>
      <c r="DW29" s="43">
        <f>'Projection Engine'!Z30</f>
        <v>124.95616037239108</v>
      </c>
      <c r="DX29" s="43">
        <f t="shared" ca="1" si="1"/>
        <v>146.3806074203101</v>
      </c>
      <c r="DY29" s="43">
        <f t="shared" ca="1" si="2"/>
        <v>375.91836450977053</v>
      </c>
      <c r="DZ29" s="41"/>
      <c r="EA29" s="36">
        <f>'Base Table 5'!DY29</f>
        <v>384.99979999999994</v>
      </c>
      <c r="EB29" s="185">
        <f t="shared" ca="1" si="3"/>
        <v>-9.0814354902294099</v>
      </c>
      <c r="EC29" s="186">
        <f t="shared" ca="1" si="4"/>
        <v>-2.358815638405376E-2</v>
      </c>
    </row>
    <row r="30" spans="1:133" x14ac:dyDescent="0.4">
      <c r="A30" s="34">
        <f>'Base Table 5 - modified'!A30</f>
        <v>27</v>
      </c>
      <c r="B30" s="34" t="str">
        <f>'Base Table 5 - modified'!B30</f>
        <v>1302</v>
      </c>
      <c r="C30" s="34">
        <f>'Base Table 5 - modified'!C30</f>
        <v>5</v>
      </c>
      <c r="D30" s="35" t="str">
        <f>'Base Table 5 - modified'!D30</f>
        <v>Tanned leather, dressed fur and leather product manufacturing</v>
      </c>
      <c r="E30" s="47">
        <f ca="1">'A Matrix'!$B$28*'Projection Engine'!$AD$5</f>
        <v>0.13569666201002248</v>
      </c>
      <c r="F30" s="47">
        <f ca="1">'A Matrix'!$C$28*'Projection Engine'!$AD$6</f>
        <v>1.9430313472259614E-2</v>
      </c>
      <c r="G30" s="47">
        <f ca="1">'A Matrix'!$D$28*'Projection Engine'!$AD$7</f>
        <v>8.9258632432571788E-2</v>
      </c>
      <c r="H30" s="47">
        <f ca="1">'A Matrix'!$E$28*'Projection Engine'!$AD$8</f>
        <v>1.0465857607330778E-2</v>
      </c>
      <c r="I30" s="47">
        <f ca="1">'A Matrix'!$F$28*'Projection Engine'!$AD$9</f>
        <v>3.7885212745563976E-3</v>
      </c>
      <c r="J30" s="47">
        <f ca="1">'A Matrix'!$G$28*'Projection Engine'!$AD$10</f>
        <v>4.5648669426721833E-3</v>
      </c>
      <c r="K30" s="47">
        <f ca="1">'A Matrix'!$H$28*'Projection Engine'!$AD$11</f>
        <v>3.9597332879152007E-2</v>
      </c>
      <c r="L30" s="47">
        <f ca="1">'A Matrix'!$I$28*'Projection Engine'!$AD$12</f>
        <v>1.5408907829400784E-2</v>
      </c>
      <c r="M30" s="47">
        <f ca="1">'A Matrix'!$J$28*'Projection Engine'!$AD$13</f>
        <v>7.6872322022848169E-3</v>
      </c>
      <c r="N30" s="47">
        <f ca="1">'A Matrix'!$K$28*'Projection Engine'!$AD$14</f>
        <v>4.2278754888313813E-2</v>
      </c>
      <c r="O30" s="47">
        <f ca="1">'A Matrix'!$L$28*'Projection Engine'!$AD$15</f>
        <v>0.14041821566597776</v>
      </c>
      <c r="P30" s="47">
        <f ca="1">'A Matrix'!$M$28*'Projection Engine'!$AD$16</f>
        <v>1.9353760752641849E-2</v>
      </c>
      <c r="Q30" s="47">
        <f ca="1">'A Matrix'!$N$28*'Projection Engine'!$AD$17</f>
        <v>9.5762451761366649E-3</v>
      </c>
      <c r="R30" s="47">
        <f ca="1">'A Matrix'!$O$28*'Projection Engine'!$AD$18</f>
        <v>0.8673437844077827</v>
      </c>
      <c r="S30" s="47">
        <f ca="1">'A Matrix'!$P$28*'Projection Engine'!$AD$19</f>
        <v>1.0039250519036119E-2</v>
      </c>
      <c r="T30" s="47">
        <f ca="1">'A Matrix'!$Q$28*'Projection Engine'!$AD$20</f>
        <v>4.6155420191636577E-2</v>
      </c>
      <c r="U30" s="47">
        <f ca="1">'A Matrix'!$R$28*'Projection Engine'!$AD$21</f>
        <v>5.5792984861632408E-2</v>
      </c>
      <c r="V30" s="47">
        <f ca="1">'A Matrix'!$S$28*'Projection Engine'!$AD$22</f>
        <v>0.10279507691045471</v>
      </c>
      <c r="W30" s="47">
        <f ca="1">'A Matrix'!$T$28*'Projection Engine'!$AD$23</f>
        <v>4.2853042635134599E-2</v>
      </c>
      <c r="X30" s="47">
        <f ca="1">'A Matrix'!$U$28*'Projection Engine'!$AD$24</f>
        <v>4.1251368554072472E-2</v>
      </c>
      <c r="Y30" s="47">
        <f ca="1">'A Matrix'!$V$28*'Projection Engine'!$AD$25</f>
        <v>5.0488939384450829E-2</v>
      </c>
      <c r="Z30" s="47">
        <f ca="1">'A Matrix'!$W$28*'Projection Engine'!$AD$26</f>
        <v>9.2397031129003798E-2</v>
      </c>
      <c r="AA30" s="47">
        <f ca="1">'A Matrix'!$X$28*'Projection Engine'!$AD$27</f>
        <v>2.9845847090796258E-2</v>
      </c>
      <c r="AB30" s="47">
        <f ca="1">'A Matrix'!$Y$28*'Projection Engine'!$AD$28</f>
        <v>1.9623754715176342E-2</v>
      </c>
      <c r="AC30" s="47">
        <f ca="1">'A Matrix'!$Z$28*'Projection Engine'!$AD$29</f>
        <v>1.6404416204278779E-2</v>
      </c>
      <c r="AD30" s="47">
        <f ca="1">'A Matrix'!$AA$28*'Projection Engine'!$AD$30</f>
        <v>6.9325240896734803E-3</v>
      </c>
      <c r="AE30" s="47">
        <f ca="1">'A Matrix'!$AB$28*'Projection Engine'!$AD$31</f>
        <v>26.606821404347993</v>
      </c>
      <c r="AF30" s="47">
        <f ca="1">'A Matrix'!$AC$28*'Projection Engine'!$AD$32</f>
        <v>3.7981158529473262</v>
      </c>
      <c r="AG30" s="47">
        <f ca="1">'A Matrix'!$AD$28*'Projection Engine'!$AD$33</f>
        <v>0</v>
      </c>
      <c r="AH30" s="47">
        <f ca="1">'A Matrix'!$AE$28*'Projection Engine'!$AD$34</f>
        <v>5.1048076230385967E-3</v>
      </c>
      <c r="AI30" s="47">
        <f ca="1">'A Matrix'!$AF$28*'Projection Engine'!$AD$35</f>
        <v>0.74507425248323034</v>
      </c>
      <c r="AJ30" s="47">
        <f ca="1">'A Matrix'!$AG$28*'Projection Engine'!$AD$36</f>
        <v>4.0128207370833287E-2</v>
      </c>
      <c r="AK30" s="47">
        <f ca="1">'A Matrix'!$AH$28*'Projection Engine'!$AD$37</f>
        <v>5.7522588859584223E-2</v>
      </c>
      <c r="AL30" s="47">
        <f ca="1">'A Matrix'!$AI$28*'Projection Engine'!$AD$38</f>
        <v>1.7464276215187015E-2</v>
      </c>
      <c r="AM30" s="47">
        <f ca="1">'A Matrix'!$AJ$28*'Projection Engine'!$AD$39</f>
        <v>1.581406932565229E-2</v>
      </c>
      <c r="AN30" s="47">
        <f ca="1">'A Matrix'!$AK$28*'Projection Engine'!$AD$40</f>
        <v>3.5892112297462542</v>
      </c>
      <c r="AO30" s="47">
        <f ca="1">'A Matrix'!$AL$28*'Projection Engine'!$AD$41</f>
        <v>8.08545318877185E-3</v>
      </c>
      <c r="AP30" s="47">
        <f ca="1">'A Matrix'!$AM$28*'Projection Engine'!$AD$42</f>
        <v>2.0717805432978024E-2</v>
      </c>
      <c r="AQ30" s="47">
        <f ca="1">'A Matrix'!$AN$28*'Projection Engine'!$AD$43</f>
        <v>1.8568642959483669E-2</v>
      </c>
      <c r="AR30" s="47">
        <f ca="1">'A Matrix'!$AO$28*'Projection Engine'!$AD$44</f>
        <v>0.14477795828800322</v>
      </c>
      <c r="AS30" s="47">
        <f ca="1">'A Matrix'!$AP$28*'Projection Engine'!$AD$45</f>
        <v>1.3353651800461995E-2</v>
      </c>
      <c r="AT30" s="47">
        <f ca="1">'A Matrix'!$AQ$28*'Projection Engine'!$AD$46</f>
        <v>0.98202085480482693</v>
      </c>
      <c r="AU30" s="47">
        <f ca="1">'A Matrix'!$AR$28*'Projection Engine'!$AD$47</f>
        <v>0.2228384953127503</v>
      </c>
      <c r="AV30" s="47">
        <f ca="1">'A Matrix'!$AS$28*'Projection Engine'!$AD$48</f>
        <v>3.1661899702738562E-2</v>
      </c>
      <c r="AW30" s="47">
        <f ca="1">'A Matrix'!$AT$28*'Projection Engine'!$AD$49</f>
        <v>1.0512859334240955E-2</v>
      </c>
      <c r="AX30" s="47">
        <f ca="1">'A Matrix'!$AU$28*'Projection Engine'!$AD$50</f>
        <v>6.8094716369922134E-2</v>
      </c>
      <c r="AY30" s="47">
        <f ca="1">'A Matrix'!$AV$28*'Projection Engine'!$AD$51</f>
        <v>0.19458737425917841</v>
      </c>
      <c r="AZ30" s="47">
        <f ca="1">'A Matrix'!$AW$28*'Projection Engine'!$AD$52</f>
        <v>0.1085732187225685</v>
      </c>
      <c r="BA30" s="47">
        <f ca="1">'A Matrix'!$AX$28*'Projection Engine'!$AD$53</f>
        <v>2.7597577073396631E-2</v>
      </c>
      <c r="BB30" s="47">
        <f ca="1">'A Matrix'!$AY$28*'Projection Engine'!$AD$54</f>
        <v>4.3618500452103963E-2</v>
      </c>
      <c r="BC30" s="47">
        <f ca="1">'A Matrix'!$AZ$28*'Projection Engine'!$AD$55</f>
        <v>2.2174645729208953E-2</v>
      </c>
      <c r="BD30" s="47">
        <f ca="1">'A Matrix'!$BA$28*'Projection Engine'!$AD$56</f>
        <v>6.0237301292966186E-2</v>
      </c>
      <c r="BE30" s="47">
        <f ca="1">'A Matrix'!$BB$28*'Projection Engine'!$AD$57</f>
        <v>2.4052079713655888E-2</v>
      </c>
      <c r="BF30" s="47">
        <f ca="1">'A Matrix'!$BC$28*'Projection Engine'!$AD$58</f>
        <v>0.4797791957633652</v>
      </c>
      <c r="BG30" s="47">
        <f ca="1">'A Matrix'!$BD$28*'Projection Engine'!$AD$59</f>
        <v>7.8108367454567423E-2</v>
      </c>
      <c r="BH30" s="47">
        <f ca="1">'A Matrix'!$BE$28*'Projection Engine'!$AD$60</f>
        <v>0.28930544508555767</v>
      </c>
      <c r="BI30" s="47">
        <f ca="1">'A Matrix'!$BF$28*'Projection Engine'!$AD$61</f>
        <v>0.27394930466103634</v>
      </c>
      <c r="BJ30" s="47">
        <f ca="1">'A Matrix'!$BG$28*'Projection Engine'!$AD$62</f>
        <v>3.0500820827700136E-2</v>
      </c>
      <c r="BK30" s="47">
        <f ca="1">'A Matrix'!$BH$28*'Projection Engine'!$AD$63</f>
        <v>2.2674555680406341</v>
      </c>
      <c r="BL30" s="47">
        <f ca="1">'A Matrix'!$BI$28*'Projection Engine'!$AD$64</f>
        <v>6.8696642955239778E-2</v>
      </c>
      <c r="BM30" s="47">
        <f ca="1">'A Matrix'!$BJ$28*'Projection Engine'!$AD$65</f>
        <v>3.8267595164325097E-2</v>
      </c>
      <c r="BN30" s="47">
        <f ca="1">'A Matrix'!$BK$28*'Projection Engine'!$AD$66</f>
        <v>0.22513843634715733</v>
      </c>
      <c r="BO30" s="47">
        <f ca="1">'A Matrix'!$BL$28*'Projection Engine'!$AD$67</f>
        <v>32.899382114931718</v>
      </c>
      <c r="BP30" s="47">
        <f ca="1">'A Matrix'!$BM$28*'Projection Engine'!$AD$68</f>
        <v>1.7090642226850388</v>
      </c>
      <c r="BQ30" s="47">
        <f ca="1">'A Matrix'!$BN$28*'Projection Engine'!$AD$69</f>
        <v>2.9693213932993682E-2</v>
      </c>
      <c r="BR30" s="47">
        <f ca="1">'A Matrix'!$BO$28*'Projection Engine'!$AD$70</f>
        <v>4.3796157232084715E-2</v>
      </c>
      <c r="BS30" s="47">
        <f ca="1">'A Matrix'!$BP$28*'Projection Engine'!$AD$71</f>
        <v>6.5081580246622106E-3</v>
      </c>
      <c r="BT30" s="47">
        <f ca="1">'A Matrix'!$BQ$28*'Projection Engine'!$AD$72</f>
        <v>3.2952932919281787E-2</v>
      </c>
      <c r="BU30" s="47">
        <f ca="1">'A Matrix'!$BR$28*'Projection Engine'!$AD$73</f>
        <v>3.3606834376279059E-2</v>
      </c>
      <c r="BV30" s="47">
        <f ca="1">'A Matrix'!$BS$28*'Projection Engine'!$AD$74</f>
        <v>1.2890298352225769</v>
      </c>
      <c r="BW30" s="47">
        <f ca="1">'A Matrix'!$BT$28*'Projection Engine'!$AD$75</f>
        <v>0.16268789216373059</v>
      </c>
      <c r="BX30" s="47">
        <f ca="1">'A Matrix'!$BU$28*'Projection Engine'!$AD$76</f>
        <v>0.1673939536171713</v>
      </c>
      <c r="BY30" s="47">
        <f ca="1">'A Matrix'!$BV$28*'Projection Engine'!$AD$77</f>
        <v>1.6429006734103817</v>
      </c>
      <c r="BZ30" s="47">
        <f ca="1">'A Matrix'!$BW$28*'Projection Engine'!$AD$78</f>
        <v>149.45639983191879</v>
      </c>
      <c r="CA30" s="47">
        <f ca="1">'A Matrix'!$BX$28*'Projection Engine'!$AD$79</f>
        <v>0.6650482593999455</v>
      </c>
      <c r="CB30" s="47">
        <f ca="1">'A Matrix'!$BY$28*'Projection Engine'!$AD$80</f>
        <v>8.7553130487962441E-2</v>
      </c>
      <c r="CC30" s="47">
        <f ca="1">'A Matrix'!$BZ$28*'Projection Engine'!$AD$81</f>
        <v>0.70343950659562904</v>
      </c>
      <c r="CD30" s="47">
        <f ca="1">'A Matrix'!$CA$28*'Projection Engine'!$AD$82</f>
        <v>0.18806473821292968</v>
      </c>
      <c r="CE30" s="47">
        <f ca="1">'A Matrix'!$CB$28*'Projection Engine'!$AD$83</f>
        <v>6.1912214778070816E-2</v>
      </c>
      <c r="CF30" s="47">
        <f ca="1">'A Matrix'!$CC$28*'Projection Engine'!$AD$84</f>
        <v>0.46987475906888171</v>
      </c>
      <c r="CG30" s="47">
        <f ca="1">'A Matrix'!$CD$28*'Projection Engine'!$AD$85</f>
        <v>0.13844691998057795</v>
      </c>
      <c r="CH30" s="47">
        <f ca="1">'A Matrix'!$CE$28*'Projection Engine'!$AD$86</f>
        <v>0.23210511469911871</v>
      </c>
      <c r="CI30" s="47">
        <f ca="1">'A Matrix'!$CF$28*'Projection Engine'!$AD$87</f>
        <v>8.4255239052072883E-2</v>
      </c>
      <c r="CJ30" s="47">
        <f ca="1">'A Matrix'!$CG$28*'Projection Engine'!$AD$88</f>
        <v>0.20702485939900439</v>
      </c>
      <c r="CK30" s="47">
        <f ca="1">'A Matrix'!$CH$28*'Projection Engine'!$AD$89</f>
        <v>0.48259151429247582</v>
      </c>
      <c r="CL30" s="47">
        <f ca="1">'A Matrix'!$CI$28*'Projection Engine'!$AD$90</f>
        <v>1.7609767012360982E-2</v>
      </c>
      <c r="CM30" s="47">
        <f ca="1">'A Matrix'!$CJ$28*'Projection Engine'!$AD$91</f>
        <v>4.8514537001749666E-2</v>
      </c>
      <c r="CN30" s="47">
        <f ca="1">'A Matrix'!$CK$28*'Projection Engine'!$AD$92</f>
        <v>0.49018601122070293</v>
      </c>
      <c r="CO30" s="47">
        <f ca="1">'A Matrix'!$CL$28*'Projection Engine'!$AD$93</f>
        <v>1.2159432186502768E-3</v>
      </c>
      <c r="CP30" s="47">
        <f ca="1">'A Matrix'!$CM$28*'Projection Engine'!$AD$94</f>
        <v>0.73065030303591227</v>
      </c>
      <c r="CQ30" s="47">
        <f ca="1">'A Matrix'!$CN$28*'Projection Engine'!$AD$95</f>
        <v>0.84993039497683598</v>
      </c>
      <c r="CR30" s="47">
        <f ca="1">'A Matrix'!$CO$28*'Projection Engine'!$AD$96</f>
        <v>0.24680992217170789</v>
      </c>
      <c r="CS30" s="47">
        <f ca="1">'A Matrix'!$CP$28*'Projection Engine'!$AD$97</f>
        <v>0.25327828674250519</v>
      </c>
      <c r="CT30" s="47">
        <f ca="1">'A Matrix'!$CQ$28*'Projection Engine'!$AD$98</f>
        <v>7.339250272852941E-3</v>
      </c>
      <c r="CU30" s="47">
        <f ca="1">'A Matrix'!$CR$28*'Projection Engine'!$AD$99</f>
        <v>2.300367448795439E-3</v>
      </c>
      <c r="CV30" s="47">
        <f ca="1">'A Matrix'!$CS$28*'Projection Engine'!$AD$100</f>
        <v>3.5925978887847765</v>
      </c>
      <c r="CW30" s="47">
        <f ca="1">'A Matrix'!$CT$28*'Projection Engine'!$AD$101</f>
        <v>3.7425887675437166</v>
      </c>
      <c r="CX30" s="47">
        <f ca="1">'A Matrix'!$CU$28*'Projection Engine'!$AD$102</f>
        <v>1.1651350819713315</v>
      </c>
      <c r="CY30" s="47">
        <f ca="1">'A Matrix'!$CV$28*'Projection Engine'!$AD$103</f>
        <v>0.67541092519897361</v>
      </c>
      <c r="CZ30" s="47">
        <f ca="1">'A Matrix'!$CW$28*'Projection Engine'!$AD$104</f>
        <v>0.32898359665691146</v>
      </c>
      <c r="DA30" s="47">
        <f ca="1">'A Matrix'!$CX$28*'Projection Engine'!$AD$105</f>
        <v>0.71234340937392382</v>
      </c>
      <c r="DB30" s="47">
        <f ca="1">'A Matrix'!$CY$28*'Projection Engine'!$AD$106</f>
        <v>1.108388490926993</v>
      </c>
      <c r="DC30" s="47">
        <f ca="1">'A Matrix'!$CZ$28*'Projection Engine'!$AD$107</f>
        <v>0.29939603917385876</v>
      </c>
      <c r="DD30" s="47">
        <f ca="1">'A Matrix'!$DA$28*'Projection Engine'!$AD$108</f>
        <v>0.71147498584955027</v>
      </c>
      <c r="DE30" s="47">
        <f ca="1">'A Matrix'!$DB$28*'Projection Engine'!$AD$109</f>
        <v>0.18093248871388376</v>
      </c>
      <c r="DF30" s="47">
        <f ca="1">'A Matrix'!$DC$28*'Projection Engine'!$AD$110</f>
        <v>0.61789786331658147</v>
      </c>
      <c r="DG30" s="47">
        <f ca="1">'A Matrix'!$DD$28*'Projection Engine'!$AD$111</f>
        <v>0.18760688368784018</v>
      </c>
      <c r="DH30" s="47">
        <f ca="1">'A Matrix'!$DE$28*'Projection Engine'!$AD$112</f>
        <v>0.17403273263581143</v>
      </c>
      <c r="DI30" s="47">
        <f ca="1">'A Matrix'!$DF$28*'Projection Engine'!$AD$113</f>
        <v>0.59940825728432123</v>
      </c>
      <c r="DJ30" s="47">
        <f ca="1">'A Matrix'!$DG$28*'Projection Engine'!$AD$114</f>
        <v>3.3041274508643772</v>
      </c>
      <c r="DK30" s="47">
        <f ca="1">'A Matrix'!$DH$28*'Projection Engine'!$AD$115</f>
        <v>0.71999935248766722</v>
      </c>
      <c r="DL30" s="47">
        <f ca="1">'A Matrix'!$DI$28*'Projection Engine'!$AD$116</f>
        <v>7.8242696214461588E-2</v>
      </c>
      <c r="DM30" s="47">
        <f ca="1">'A Matrix'!$DJ$28*'Projection Engine'!$AD$117</f>
        <v>0.12366468445751076</v>
      </c>
      <c r="DN30" s="47">
        <f ca="1">'A Matrix'!$DK$28*'Projection Engine'!$AD$118</f>
        <v>0.71269461474548201</v>
      </c>
      <c r="DO30" s="47">
        <f ca="1">'A Matrix'!$DL$28*'Projection Engine'!$AD$119</f>
        <v>1.7700494789966614E-2</v>
      </c>
      <c r="DP30" s="43">
        <f t="shared" ca="1" si="0"/>
        <v>255.0415734076638</v>
      </c>
      <c r="DQ30" s="43">
        <f ca="1">'Projection Engine'!T31</f>
        <v>111.3138767326263</v>
      </c>
      <c r="DR30" s="43">
        <f ca="1">'Projection Engine'!U31</f>
        <v>8.2503365068059362E-3</v>
      </c>
      <c r="DS30" s="43">
        <f>'Projection Engine'!V31</f>
        <v>3.9343382959684594</v>
      </c>
      <c r="DT30" s="43">
        <f>'Projection Engine'!W31</f>
        <v>0.13572297095479505</v>
      </c>
      <c r="DU30" s="43">
        <f>'Projection Engine'!X31</f>
        <v>0.69021336953323054</v>
      </c>
      <c r="DV30" s="43">
        <f>'Projection Engine'!Y31</f>
        <v>8.3516999999999992</v>
      </c>
      <c r="DW30" s="43">
        <f>'Projection Engine'!Z31</f>
        <v>402.82663286226114</v>
      </c>
      <c r="DX30" s="43">
        <f t="shared" ca="1" si="1"/>
        <v>527.2607345678507</v>
      </c>
      <c r="DY30" s="43">
        <f t="shared" ca="1" si="2"/>
        <v>782.30230797551451</v>
      </c>
      <c r="DZ30" s="41"/>
      <c r="EA30" s="36">
        <f>'Base Table 5'!DY30</f>
        <v>815.00030000000004</v>
      </c>
      <c r="EB30" s="185">
        <f t="shared" ca="1" si="3"/>
        <v>-32.697992024485529</v>
      </c>
      <c r="EC30" s="186">
        <f t="shared" ca="1" si="4"/>
        <v>-4.012022084468625E-2</v>
      </c>
    </row>
    <row r="31" spans="1:133" x14ac:dyDescent="0.4">
      <c r="A31" s="37">
        <f>'Base Table 5 - modified'!A31</f>
        <v>28</v>
      </c>
      <c r="B31" s="37" t="str">
        <f>'Base Table 5 - modified'!B31</f>
        <v>1303</v>
      </c>
      <c r="C31" s="37">
        <f>'Base Table 5 - modified'!C31</f>
        <v>5</v>
      </c>
      <c r="D31" s="38" t="str">
        <f>'Base Table 5 - modified'!D31</f>
        <v>Textile product manufacturing</v>
      </c>
      <c r="E31" s="47">
        <f ca="1">'A Matrix'!$B$29*'Projection Engine'!$AD$5</f>
        <v>3.4682264197277477</v>
      </c>
      <c r="F31" s="47">
        <f ca="1">'A Matrix'!$C$29*'Projection Engine'!$AD$6</f>
        <v>0.61529325995488782</v>
      </c>
      <c r="G31" s="47">
        <f ca="1">'A Matrix'!$D$29*'Projection Engine'!$AD$7</f>
        <v>3.57327015644473</v>
      </c>
      <c r="H31" s="47">
        <f ca="1">'A Matrix'!$E$29*'Projection Engine'!$AD$8</f>
        <v>3.3415217535982906</v>
      </c>
      <c r="I31" s="47">
        <f ca="1">'A Matrix'!$F$29*'Projection Engine'!$AD$9</f>
        <v>0.15693662370662409</v>
      </c>
      <c r="J31" s="47">
        <f ca="1">'A Matrix'!$G$29*'Projection Engine'!$AD$10</f>
        <v>3.3055723154203505</v>
      </c>
      <c r="K31" s="47">
        <f ca="1">'A Matrix'!$H$29*'Projection Engine'!$AD$11</f>
        <v>3.7277478852633052</v>
      </c>
      <c r="L31" s="47">
        <f ca="1">'A Matrix'!$I$29*'Projection Engine'!$AD$12</f>
        <v>1.1291336141558741</v>
      </c>
      <c r="M31" s="47">
        <f ca="1">'A Matrix'!$J$29*'Projection Engine'!$AD$13</f>
        <v>8.6027990285592146</v>
      </c>
      <c r="N31" s="47">
        <f ca="1">'A Matrix'!$K$29*'Projection Engine'!$AD$14</f>
        <v>5.6381663101185264</v>
      </c>
      <c r="O31" s="47">
        <f ca="1">'A Matrix'!$L$29*'Projection Engine'!$AD$15</f>
        <v>9.5559610696971635</v>
      </c>
      <c r="P31" s="47">
        <f ca="1">'A Matrix'!$M$29*'Projection Engine'!$AD$16</f>
        <v>1.1748807985784306</v>
      </c>
      <c r="Q31" s="47">
        <f ca="1">'A Matrix'!$N$29*'Projection Engine'!$AD$17</f>
        <v>0.36155211379291496</v>
      </c>
      <c r="R31" s="47">
        <f ca="1">'A Matrix'!$O$29*'Projection Engine'!$AD$18</f>
        <v>9.7983531944311029</v>
      </c>
      <c r="S31" s="47">
        <f ca="1">'A Matrix'!$P$29*'Projection Engine'!$AD$19</f>
        <v>0.1651555134406138</v>
      </c>
      <c r="T31" s="47">
        <f ca="1">'A Matrix'!$Q$29*'Projection Engine'!$AD$20</f>
        <v>2.4334914219029806</v>
      </c>
      <c r="U31" s="47">
        <f ca="1">'A Matrix'!$R$29*'Projection Engine'!$AD$21</f>
        <v>1.2176337972043847</v>
      </c>
      <c r="V31" s="47">
        <f ca="1">'A Matrix'!$S$29*'Projection Engine'!$AD$22</f>
        <v>0.56542173358533121</v>
      </c>
      <c r="W31" s="47">
        <f ca="1">'A Matrix'!$T$29*'Projection Engine'!$AD$23</f>
        <v>1.9897446841722723</v>
      </c>
      <c r="X31" s="47">
        <f ca="1">'A Matrix'!$U$29*'Projection Engine'!$AD$24</f>
        <v>1.6957854259892569</v>
      </c>
      <c r="Y31" s="47">
        <f ca="1">'A Matrix'!$V$29*'Projection Engine'!$AD$25</f>
        <v>2.0941084532878644</v>
      </c>
      <c r="Z31" s="47">
        <f ca="1">'A Matrix'!$W$29*'Projection Engine'!$AD$26</f>
        <v>3.4220444994378902</v>
      </c>
      <c r="AA31" s="47">
        <f ca="1">'A Matrix'!$X$29*'Projection Engine'!$AD$27</f>
        <v>1.822674547968943</v>
      </c>
      <c r="AB31" s="47">
        <f ca="1">'A Matrix'!$Y$29*'Projection Engine'!$AD$28</f>
        <v>0.54808616547738476</v>
      </c>
      <c r="AC31" s="47">
        <f ca="1">'A Matrix'!$Z$29*'Projection Engine'!$AD$29</f>
        <v>0.53406566837835423</v>
      </c>
      <c r="AD31" s="47">
        <f ca="1">'A Matrix'!$AA$29*'Projection Engine'!$AD$30</f>
        <v>8.7486501187992088E-2</v>
      </c>
      <c r="AE31" s="47">
        <f ca="1">'A Matrix'!$AB$29*'Projection Engine'!$AD$31</f>
        <v>0.14570980411127515</v>
      </c>
      <c r="AF31" s="47">
        <f ca="1">'A Matrix'!$AC$29*'Projection Engine'!$AD$32</f>
        <v>48.865644508427373</v>
      </c>
      <c r="AG31" s="47">
        <f ca="1">'A Matrix'!$AD$29*'Projection Engine'!$AD$33</f>
        <v>9.6945179268603712E-3</v>
      </c>
      <c r="AH31" s="47">
        <f ca="1">'A Matrix'!$AE$29*'Projection Engine'!$AD$34</f>
        <v>0.43970064122288227</v>
      </c>
      <c r="AI31" s="47">
        <f ca="1">'A Matrix'!$AF$29*'Projection Engine'!$AD$35</f>
        <v>5.8878670856242127E-2</v>
      </c>
      <c r="AJ31" s="47">
        <f ca="1">'A Matrix'!$AG$29*'Projection Engine'!$AD$36</f>
        <v>0.88018356567396316</v>
      </c>
      <c r="AK31" s="47">
        <f ca="1">'A Matrix'!$AH$29*'Projection Engine'!$AD$37</f>
        <v>4.396261402841791</v>
      </c>
      <c r="AL31" s="47">
        <f ca="1">'A Matrix'!$AI$29*'Projection Engine'!$AD$38</f>
        <v>0.31446477604753414</v>
      </c>
      <c r="AM31" s="47">
        <f ca="1">'A Matrix'!$AJ$29*'Projection Engine'!$AD$39</f>
        <v>3.8797183412266949</v>
      </c>
      <c r="AN31" s="47">
        <f ca="1">'A Matrix'!$AK$29*'Projection Engine'!$AD$40</f>
        <v>5.7744148392899444</v>
      </c>
      <c r="AO31" s="47">
        <f ca="1">'A Matrix'!$AL$29*'Projection Engine'!$AD$41</f>
        <v>9.6250120836201894E-2</v>
      </c>
      <c r="AP31" s="47">
        <f ca="1">'A Matrix'!$AM$29*'Projection Engine'!$AD$42</f>
        <v>0.96735123038774773</v>
      </c>
      <c r="AQ31" s="47">
        <f ca="1">'A Matrix'!$AN$29*'Projection Engine'!$AD$43</f>
        <v>5.7152836122047142E-2</v>
      </c>
      <c r="AR31" s="47">
        <f ca="1">'A Matrix'!$AO$29*'Projection Engine'!$AD$44</f>
        <v>8.5374634455627518</v>
      </c>
      <c r="AS31" s="47">
        <f ca="1">'A Matrix'!$AP$29*'Projection Engine'!$AD$45</f>
        <v>1.1132625302473389</v>
      </c>
      <c r="AT31" s="47">
        <f ca="1">'A Matrix'!$AQ$29*'Projection Engine'!$AD$46</f>
        <v>12.917786562388601</v>
      </c>
      <c r="AU31" s="47">
        <f ca="1">'A Matrix'!$AR$29*'Projection Engine'!$AD$47</f>
        <v>0.14656820188189246</v>
      </c>
      <c r="AV31" s="47">
        <f ca="1">'A Matrix'!$AS$29*'Projection Engine'!$AD$48</f>
        <v>0.72533523915501774</v>
      </c>
      <c r="AW31" s="47">
        <f ca="1">'A Matrix'!$AT$29*'Projection Engine'!$AD$49</f>
        <v>0.2228949856717258</v>
      </c>
      <c r="AX31" s="47">
        <f ca="1">'A Matrix'!$AU$29*'Projection Engine'!$AD$50</f>
        <v>1.01150969950184</v>
      </c>
      <c r="AY31" s="47">
        <f ca="1">'A Matrix'!$AV$29*'Projection Engine'!$AD$51</f>
        <v>1.5634168915180895</v>
      </c>
      <c r="AZ31" s="47">
        <f ca="1">'A Matrix'!$AW$29*'Projection Engine'!$AD$52</f>
        <v>0.27586937187250471</v>
      </c>
      <c r="BA31" s="47">
        <f ca="1">'A Matrix'!$AX$29*'Projection Engine'!$AD$53</f>
        <v>2.1373885386566749</v>
      </c>
      <c r="BB31" s="47">
        <f ca="1">'A Matrix'!$AY$29*'Projection Engine'!$AD$54</f>
        <v>0.66203190686193358</v>
      </c>
      <c r="BC31" s="47">
        <f ca="1">'A Matrix'!$AZ$29*'Projection Engine'!$AD$55</f>
        <v>0.12034873805456135</v>
      </c>
      <c r="BD31" s="47">
        <f ca="1">'A Matrix'!$BA$29*'Projection Engine'!$AD$56</f>
        <v>6.151832546571419</v>
      </c>
      <c r="BE31" s="47">
        <f ca="1">'A Matrix'!$BB$29*'Projection Engine'!$AD$57</f>
        <v>0.5276753208795073</v>
      </c>
      <c r="BF31" s="47">
        <f ca="1">'A Matrix'!$BC$29*'Projection Engine'!$AD$58</f>
        <v>5.9589753486069492</v>
      </c>
      <c r="BG31" s="47">
        <f ca="1">'A Matrix'!$BD$29*'Projection Engine'!$AD$59</f>
        <v>4.6795462000795744</v>
      </c>
      <c r="BH31" s="47">
        <f ca="1">'A Matrix'!$BE$29*'Projection Engine'!$AD$60</f>
        <v>13.716830549343536</v>
      </c>
      <c r="BI31" s="47">
        <f ca="1">'A Matrix'!$BF$29*'Projection Engine'!$AD$61</f>
        <v>1.816929968048058</v>
      </c>
      <c r="BJ31" s="47">
        <f ca="1">'A Matrix'!$BG$29*'Projection Engine'!$AD$62</f>
        <v>3.9778718659474257</v>
      </c>
      <c r="BK31" s="47">
        <f ca="1">'A Matrix'!$BH$29*'Projection Engine'!$AD$63</f>
        <v>3.3836429871658602</v>
      </c>
      <c r="BL31" s="47">
        <f ca="1">'A Matrix'!$BI$29*'Projection Engine'!$AD$64</f>
        <v>3.0058179528680031</v>
      </c>
      <c r="BM31" s="47">
        <f ca="1">'A Matrix'!$BJ$29*'Projection Engine'!$AD$65</f>
        <v>0.52590029322644127</v>
      </c>
      <c r="BN31" s="47">
        <f ca="1">'A Matrix'!$BK$29*'Projection Engine'!$AD$66</f>
        <v>4.551869675667314</v>
      </c>
      <c r="BO31" s="47">
        <f ca="1">'A Matrix'!$BL$29*'Projection Engine'!$AD$67</f>
        <v>19.306867465033552</v>
      </c>
      <c r="BP31" s="47">
        <f ca="1">'A Matrix'!$BM$29*'Projection Engine'!$AD$68</f>
        <v>0.31159051991011344</v>
      </c>
      <c r="BQ31" s="47">
        <f ca="1">'A Matrix'!$BN$29*'Projection Engine'!$AD$69</f>
        <v>2.235912324496995</v>
      </c>
      <c r="BR31" s="47">
        <f ca="1">'A Matrix'!$BO$29*'Projection Engine'!$AD$70</f>
        <v>3.3792861029509997</v>
      </c>
      <c r="BS31" s="47">
        <f ca="1">'A Matrix'!$BP$29*'Projection Engine'!$AD$71</f>
        <v>8.3890872120096396E-2</v>
      </c>
      <c r="BT31" s="47">
        <f ca="1">'A Matrix'!$BQ$29*'Projection Engine'!$AD$72</f>
        <v>8.8448761292813511</v>
      </c>
      <c r="BU31" s="47">
        <f ca="1">'A Matrix'!$BR$29*'Projection Engine'!$AD$73</f>
        <v>8.0680051756890094</v>
      </c>
      <c r="BV31" s="47">
        <f ca="1">'A Matrix'!$BS$29*'Projection Engine'!$AD$74</f>
        <v>466.05251094612771</v>
      </c>
      <c r="BW31" s="47">
        <f ca="1">'A Matrix'!$BT$29*'Projection Engine'!$AD$75</f>
        <v>290.96102168727305</v>
      </c>
      <c r="BX31" s="47">
        <f ca="1">'A Matrix'!$BU$29*'Projection Engine'!$AD$76</f>
        <v>25.762160974667221</v>
      </c>
      <c r="BY31" s="47">
        <f ca="1">'A Matrix'!$BV$29*'Projection Engine'!$AD$77</f>
        <v>376.73734543440645</v>
      </c>
      <c r="BZ31" s="47">
        <f ca="1">'A Matrix'!$BW$29*'Projection Engine'!$AD$78</f>
        <v>21.68502938301928</v>
      </c>
      <c r="CA31" s="47">
        <f ca="1">'A Matrix'!$BX$29*'Projection Engine'!$AD$79</f>
        <v>30.295450458285316</v>
      </c>
      <c r="CB31" s="47">
        <f ca="1">'A Matrix'!$BY$29*'Projection Engine'!$AD$80</f>
        <v>6.588148957110417</v>
      </c>
      <c r="CC31" s="47">
        <f ca="1">'A Matrix'!$BZ$29*'Projection Engine'!$AD$81</f>
        <v>11.772626120025327</v>
      </c>
      <c r="CD31" s="47">
        <f ca="1">'A Matrix'!$CA$29*'Projection Engine'!$AD$82</f>
        <v>20.895222949064944</v>
      </c>
      <c r="CE31" s="47">
        <f ca="1">'A Matrix'!$CB$29*'Projection Engine'!$AD$83</f>
        <v>1.3855890383978131</v>
      </c>
      <c r="CF31" s="47">
        <f ca="1">'A Matrix'!$CC$29*'Projection Engine'!$AD$84</f>
        <v>0.99828301279461007</v>
      </c>
      <c r="CG31" s="47">
        <f ca="1">'A Matrix'!$CD$29*'Projection Engine'!$AD$85</f>
        <v>1.1193607159361603</v>
      </c>
      <c r="CH31" s="47">
        <f ca="1">'A Matrix'!$CE$29*'Projection Engine'!$AD$86</f>
        <v>2.7916832570332741</v>
      </c>
      <c r="CI31" s="47">
        <f ca="1">'A Matrix'!$CF$29*'Projection Engine'!$AD$87</f>
        <v>0.70098532219475274</v>
      </c>
      <c r="CJ31" s="47">
        <f ca="1">'A Matrix'!$CG$29*'Projection Engine'!$AD$88</f>
        <v>4.4419113476813497</v>
      </c>
      <c r="CK31" s="47">
        <f ca="1">'A Matrix'!$CH$29*'Projection Engine'!$AD$89</f>
        <v>1.8410212369762329</v>
      </c>
      <c r="CL31" s="47">
        <f ca="1">'A Matrix'!$CI$29*'Projection Engine'!$AD$90</f>
        <v>0.15674036898025118</v>
      </c>
      <c r="CM31" s="47">
        <f ca="1">'A Matrix'!$CJ$29*'Projection Engine'!$AD$91</f>
        <v>0.64650311186861964</v>
      </c>
      <c r="CN31" s="47">
        <f ca="1">'A Matrix'!$CK$29*'Projection Engine'!$AD$92</f>
        <v>2.082322792328017</v>
      </c>
      <c r="CO31" s="47">
        <f ca="1">'A Matrix'!$CL$29*'Projection Engine'!$AD$93</f>
        <v>5.6541359667237862E-2</v>
      </c>
      <c r="CP31" s="47">
        <f ca="1">'A Matrix'!$CM$29*'Projection Engine'!$AD$94</f>
        <v>0.92472094078832079</v>
      </c>
      <c r="CQ31" s="47">
        <f ca="1">'A Matrix'!$CN$29*'Projection Engine'!$AD$95</f>
        <v>0.75160792432690171</v>
      </c>
      <c r="CR31" s="47">
        <f ca="1">'A Matrix'!$CO$29*'Projection Engine'!$AD$96</f>
        <v>0.6902273898726704</v>
      </c>
      <c r="CS31" s="47">
        <f ca="1">'A Matrix'!$CP$29*'Projection Engine'!$AD$97</f>
        <v>1.7746717704920634</v>
      </c>
      <c r="CT31" s="47">
        <f ca="1">'A Matrix'!$CQ$29*'Projection Engine'!$AD$98</f>
        <v>0.51160690443679047</v>
      </c>
      <c r="CU31" s="47">
        <f ca="1">'A Matrix'!$CR$29*'Projection Engine'!$AD$99</f>
        <v>0.14434805741191381</v>
      </c>
      <c r="CV31" s="47">
        <f ca="1">'A Matrix'!$CS$29*'Projection Engine'!$AD$100</f>
        <v>0.94473824451343191</v>
      </c>
      <c r="CW31" s="47">
        <f ca="1">'A Matrix'!$CT$29*'Projection Engine'!$AD$101</f>
        <v>7.1013578915798261</v>
      </c>
      <c r="CX31" s="47">
        <f ca="1">'A Matrix'!$CU$29*'Projection Engine'!$AD$102</f>
        <v>1.8391226971579311</v>
      </c>
      <c r="CY31" s="47">
        <f ca="1">'A Matrix'!$CV$29*'Projection Engine'!$AD$103</f>
        <v>2.704027784541744</v>
      </c>
      <c r="CZ31" s="47">
        <f ca="1">'A Matrix'!$CW$29*'Projection Engine'!$AD$104</f>
        <v>3.4333881309956795</v>
      </c>
      <c r="DA31" s="47">
        <f ca="1">'A Matrix'!$CX$29*'Projection Engine'!$AD$105</f>
        <v>7.1605808359458543</v>
      </c>
      <c r="DB31" s="47">
        <f ca="1">'A Matrix'!$CY$29*'Projection Engine'!$AD$106</f>
        <v>9.1050606971136894</v>
      </c>
      <c r="DC31" s="47">
        <f ca="1">'A Matrix'!$CZ$29*'Projection Engine'!$AD$107</f>
        <v>7.4136963033631726</v>
      </c>
      <c r="DD31" s="47">
        <f ca="1">'A Matrix'!$DA$29*'Projection Engine'!$AD$108</f>
        <v>22.983946185334865</v>
      </c>
      <c r="DE31" s="47">
        <f ca="1">'A Matrix'!$DB$29*'Projection Engine'!$AD$109</f>
        <v>7.2746518921747318</v>
      </c>
      <c r="DF31" s="47">
        <f ca="1">'A Matrix'!$DC$29*'Projection Engine'!$AD$110</f>
        <v>0.83558212920053476</v>
      </c>
      <c r="DG31" s="47">
        <f ca="1">'A Matrix'!$DD$29*'Projection Engine'!$AD$111</f>
        <v>11.994342155329626</v>
      </c>
      <c r="DH31" s="47">
        <f ca="1">'A Matrix'!$DE$29*'Projection Engine'!$AD$112</f>
        <v>29.948055377328558</v>
      </c>
      <c r="DI31" s="47">
        <f ca="1">'A Matrix'!$DF$29*'Projection Engine'!$AD$113</f>
        <v>1.9032058790609523</v>
      </c>
      <c r="DJ31" s="47">
        <f ca="1">'A Matrix'!$DG$29*'Projection Engine'!$AD$114</f>
        <v>5.5555693083399547</v>
      </c>
      <c r="DK31" s="47">
        <f ca="1">'A Matrix'!$DH$29*'Projection Engine'!$AD$115</f>
        <v>5.1383206749103421</v>
      </c>
      <c r="DL31" s="47">
        <f ca="1">'A Matrix'!$DI$29*'Projection Engine'!$AD$116</f>
        <v>4.0627201540801323</v>
      </c>
      <c r="DM31" s="47">
        <f ca="1">'A Matrix'!$DJ$29*'Projection Engine'!$AD$117</f>
        <v>7.6659926104668008</v>
      </c>
      <c r="DN31" s="47">
        <f ca="1">'A Matrix'!$DK$29*'Projection Engine'!$AD$118</f>
        <v>10.844497481665364</v>
      </c>
      <c r="DO31" s="47">
        <f ca="1">'A Matrix'!$DL$29*'Projection Engine'!$AD$119</f>
        <v>4.4139863075114496</v>
      </c>
      <c r="DP31" s="43">
        <f t="shared" ca="1" si="0"/>
        <v>1680.962219821494</v>
      </c>
      <c r="DQ31" s="43">
        <f ca="1">'Projection Engine'!T32</f>
        <v>952.25499700961529</v>
      </c>
      <c r="DR31" s="43">
        <f ca="1">'Projection Engine'!U32</f>
        <v>0</v>
      </c>
      <c r="DS31" s="43">
        <f>'Projection Engine'!V32</f>
        <v>429.08151315185057</v>
      </c>
      <c r="DT31" s="43">
        <f>'Projection Engine'!W32</f>
        <v>37.153745103260576</v>
      </c>
      <c r="DU31" s="43">
        <f>'Projection Engine'!X32</f>
        <v>415.64353166959518</v>
      </c>
      <c r="DV31" s="43">
        <f>'Projection Engine'!Y32</f>
        <v>13.369</v>
      </c>
      <c r="DW31" s="43">
        <f>'Projection Engine'!Z32</f>
        <v>183.39403770124767</v>
      </c>
      <c r="DX31" s="43">
        <f t="shared" ca="1" si="1"/>
        <v>2030.8968246355691</v>
      </c>
      <c r="DY31" s="43">
        <f t="shared" ca="1" si="2"/>
        <v>3711.8590444570632</v>
      </c>
      <c r="DZ31" s="41"/>
      <c r="EA31" s="36">
        <f>'Base Table 5'!DY31</f>
        <v>3576.0000999999997</v>
      </c>
      <c r="EB31" s="185">
        <f t="shared" ca="1" si="3"/>
        <v>135.85894445706344</v>
      </c>
      <c r="EC31" s="186">
        <f t="shared" ca="1" si="4"/>
        <v>3.7991873785759633E-2</v>
      </c>
    </row>
    <row r="32" spans="1:133" x14ac:dyDescent="0.4">
      <c r="A32" s="34">
        <f>'Base Table 5 - modified'!A32</f>
        <v>29</v>
      </c>
      <c r="B32" s="34" t="str">
        <f>'Base Table 5 - modified'!B32</f>
        <v>1304</v>
      </c>
      <c r="C32" s="34">
        <f>'Base Table 5 - modified'!C32</f>
        <v>5</v>
      </c>
      <c r="D32" s="35" t="str">
        <f>'Base Table 5 - modified'!D32</f>
        <v>Knitted product manufacturing</v>
      </c>
      <c r="E32" s="47">
        <f ca="1">'A Matrix'!$B$30*'Projection Engine'!$AD$5</f>
        <v>1.7825834566630259E-2</v>
      </c>
      <c r="F32" s="47">
        <f ca="1">'A Matrix'!$C$30*'Projection Engine'!$AD$6</f>
        <v>3.2914738668855079E-3</v>
      </c>
      <c r="G32" s="47">
        <f ca="1">'A Matrix'!$D$30*'Projection Engine'!$AD$7</f>
        <v>8.3711485784219875E-3</v>
      </c>
      <c r="H32" s="47">
        <f ca="1">'A Matrix'!$E$30*'Projection Engine'!$AD$8</f>
        <v>5.286876523290805E-3</v>
      </c>
      <c r="I32" s="47">
        <f ca="1">'A Matrix'!$F$30*'Projection Engine'!$AD$9</f>
        <v>1.1480367498655751E-3</v>
      </c>
      <c r="J32" s="47">
        <f ca="1">'A Matrix'!$G$30*'Projection Engine'!$AD$10</f>
        <v>1.3593159340401614E-2</v>
      </c>
      <c r="K32" s="47">
        <f ca="1">'A Matrix'!$H$30*'Projection Engine'!$AD$11</f>
        <v>1.3742004983767406E-2</v>
      </c>
      <c r="L32" s="47">
        <f ca="1">'A Matrix'!$I$30*'Projection Engine'!$AD$12</f>
        <v>4.3204278270161049E-3</v>
      </c>
      <c r="M32" s="47">
        <f ca="1">'A Matrix'!$J$30*'Projection Engine'!$AD$13</f>
        <v>1.5723884050128031E-3</v>
      </c>
      <c r="N32" s="47">
        <f ca="1">'A Matrix'!$K$30*'Projection Engine'!$AD$14</f>
        <v>1.1024586717712209E-2</v>
      </c>
      <c r="O32" s="47">
        <f ca="1">'A Matrix'!$L$30*'Projection Engine'!$AD$15</f>
        <v>0.12998714821650509</v>
      </c>
      <c r="P32" s="47">
        <f ca="1">'A Matrix'!$M$30*'Projection Engine'!$AD$16</f>
        <v>5.483565546581858E-3</v>
      </c>
      <c r="Q32" s="47">
        <f ca="1">'A Matrix'!$N$30*'Projection Engine'!$AD$17</f>
        <v>3.2572262503866209E-3</v>
      </c>
      <c r="R32" s="47">
        <f ca="1">'A Matrix'!$O$30*'Projection Engine'!$AD$18</f>
        <v>1.0096633527471402E-2</v>
      </c>
      <c r="S32" s="47">
        <f ca="1">'A Matrix'!$P$30*'Projection Engine'!$AD$19</f>
        <v>8.8581622226789288E-4</v>
      </c>
      <c r="T32" s="47">
        <f ca="1">'A Matrix'!$Q$30*'Projection Engine'!$AD$20</f>
        <v>8.0144348868322925E-3</v>
      </c>
      <c r="U32" s="47">
        <f ca="1">'A Matrix'!$R$30*'Projection Engine'!$AD$21</f>
        <v>9.2347009426150175E-3</v>
      </c>
      <c r="V32" s="47">
        <f ca="1">'A Matrix'!$S$30*'Projection Engine'!$AD$22</f>
        <v>2.8310135141530733E-3</v>
      </c>
      <c r="W32" s="47">
        <f ca="1">'A Matrix'!$T$30*'Projection Engine'!$AD$23</f>
        <v>6.2331698378377603E-3</v>
      </c>
      <c r="X32" s="47">
        <f ca="1">'A Matrix'!$U$30*'Projection Engine'!$AD$24</f>
        <v>8.7502902993487047E-3</v>
      </c>
      <c r="Y32" s="47">
        <f ca="1">'A Matrix'!$V$30*'Projection Engine'!$AD$25</f>
        <v>7.5065021895415699E-3</v>
      </c>
      <c r="Z32" s="47">
        <f ca="1">'A Matrix'!$W$30*'Projection Engine'!$AD$26</f>
        <v>1.6466797626951173E-2</v>
      </c>
      <c r="AA32" s="47">
        <f ca="1">'A Matrix'!$X$30*'Projection Engine'!$AD$27</f>
        <v>5.5724841087246161E-3</v>
      </c>
      <c r="AB32" s="47">
        <f ca="1">'A Matrix'!$Y$30*'Projection Engine'!$AD$28</f>
        <v>1.8032639467999881E-3</v>
      </c>
      <c r="AC32" s="47">
        <f ca="1">'A Matrix'!$Z$30*'Projection Engine'!$AD$29</f>
        <v>2.13548613310138E-3</v>
      </c>
      <c r="AD32" s="47">
        <f ca="1">'A Matrix'!$AA$30*'Projection Engine'!$AD$30</f>
        <v>3.9056473744639332E-4</v>
      </c>
      <c r="AE32" s="47">
        <f ca="1">'A Matrix'!$AB$30*'Projection Engine'!$AD$31</f>
        <v>3.8395205299413747E-4</v>
      </c>
      <c r="AF32" s="47">
        <f ca="1">'A Matrix'!$AC$30*'Projection Engine'!$AD$32</f>
        <v>4.6110710430291357</v>
      </c>
      <c r="AG32" s="47">
        <f ca="1">'A Matrix'!$AD$30*'Projection Engine'!$AD$33</f>
        <v>1.6322402631958787E-2</v>
      </c>
      <c r="AH32" s="47">
        <f ca="1">'A Matrix'!$AE$30*'Projection Engine'!$AD$34</f>
        <v>0.85201202616061511</v>
      </c>
      <c r="AI32" s="47">
        <f ca="1">'A Matrix'!$AF$30*'Projection Engine'!$AD$35</f>
        <v>4.7102936684993702E-4</v>
      </c>
      <c r="AJ32" s="47">
        <f ca="1">'A Matrix'!$AG$30*'Projection Engine'!$AD$36</f>
        <v>2.0637363790714258E-3</v>
      </c>
      <c r="AK32" s="47">
        <f ca="1">'A Matrix'!$AH$30*'Projection Engine'!$AD$37</f>
        <v>8.8108998253192475E-3</v>
      </c>
      <c r="AL32" s="47">
        <f ca="1">'A Matrix'!$AI$30*'Projection Engine'!$AD$38</f>
        <v>1.6170626125173164E-3</v>
      </c>
      <c r="AM32" s="47">
        <f ca="1">'A Matrix'!$AJ$30*'Projection Engine'!$AD$39</f>
        <v>4.6201888814160604E-2</v>
      </c>
      <c r="AN32" s="47">
        <f ca="1">'A Matrix'!$AK$30*'Projection Engine'!$AD$40</f>
        <v>0.10499369437216356</v>
      </c>
      <c r="AO32" s="47">
        <f ca="1">'A Matrix'!$AL$30*'Projection Engine'!$AD$41</f>
        <v>7.1993761269886325E-4</v>
      </c>
      <c r="AP32" s="47">
        <f ca="1">'A Matrix'!$AM$30*'Projection Engine'!$AD$42</f>
        <v>3.4056666465169349E-3</v>
      </c>
      <c r="AQ32" s="47">
        <f ca="1">'A Matrix'!$AN$30*'Projection Engine'!$AD$43</f>
        <v>4.8230241453204339E-4</v>
      </c>
      <c r="AR32" s="47">
        <f ca="1">'A Matrix'!$AO$30*'Projection Engine'!$AD$44</f>
        <v>9.9812102162342049E-3</v>
      </c>
      <c r="AS32" s="47">
        <f ca="1">'A Matrix'!$AP$30*'Projection Engine'!$AD$45</f>
        <v>3.3384129501154987E-3</v>
      </c>
      <c r="AT32" s="47">
        <f ca="1">'A Matrix'!$AQ$30*'Projection Engine'!$AD$46</f>
        <v>0.19967152315809791</v>
      </c>
      <c r="AU32" s="47">
        <f ca="1">'A Matrix'!$AR$30*'Projection Engine'!$AD$47</f>
        <v>5.1891213759120243E-3</v>
      </c>
      <c r="AV32" s="47">
        <f ca="1">'A Matrix'!$AS$30*'Projection Engine'!$AD$48</f>
        <v>2.3329820833596832E-3</v>
      </c>
      <c r="AW32" s="47">
        <f ca="1">'A Matrix'!$AT$30*'Projection Engine'!$AD$49</f>
        <v>1.2302282199643673E-3</v>
      </c>
      <c r="AX32" s="47">
        <f ca="1">'A Matrix'!$AU$30*'Projection Engine'!$AD$50</f>
        <v>3.8478178770675179E-3</v>
      </c>
      <c r="AY32" s="47">
        <f ca="1">'A Matrix'!$AV$30*'Projection Engine'!$AD$51</f>
        <v>1.5289007977506874E-2</v>
      </c>
      <c r="AZ32" s="47">
        <f ca="1">'A Matrix'!$AW$30*'Projection Engine'!$AD$52</f>
        <v>1.050708568282921E-3</v>
      </c>
      <c r="BA32" s="47">
        <f ca="1">'A Matrix'!$AX$30*'Projection Engine'!$AD$53</f>
        <v>4.5995961788994379E-3</v>
      </c>
      <c r="BB32" s="47">
        <f ca="1">'A Matrix'!$AY$30*'Projection Engine'!$AD$54</f>
        <v>9.6930001004675464E-4</v>
      </c>
      <c r="BC32" s="47">
        <f ca="1">'A Matrix'!$AZ$30*'Projection Engine'!$AD$55</f>
        <v>7.8148531204260622E-4</v>
      </c>
      <c r="BD32" s="47">
        <f ca="1">'A Matrix'!$BA$30*'Projection Engine'!$AD$56</f>
        <v>1.5592150614008008E-2</v>
      </c>
      <c r="BE32" s="47">
        <f ca="1">'A Matrix'!$BB$30*'Projection Engine'!$AD$57</f>
        <v>1.1133277072696611E-2</v>
      </c>
      <c r="BF32" s="47">
        <f ca="1">'A Matrix'!$BC$30*'Projection Engine'!$AD$58</f>
        <v>8.1995568075246463E-3</v>
      </c>
      <c r="BG32" s="47">
        <f ca="1">'A Matrix'!$BD$30*'Projection Engine'!$AD$59</f>
        <v>6.2216188794980108E-2</v>
      </c>
      <c r="BH32" s="47">
        <f ca="1">'A Matrix'!$BE$30*'Projection Engine'!$AD$60</f>
        <v>8.9821630919220852E-2</v>
      </c>
      <c r="BI32" s="47">
        <f ca="1">'A Matrix'!$BF$30*'Projection Engine'!$AD$61</f>
        <v>2.1197854377695887E-2</v>
      </c>
      <c r="BJ32" s="47">
        <f ca="1">'A Matrix'!$BG$30*'Projection Engine'!$AD$62</f>
        <v>1.2070417427554667</v>
      </c>
      <c r="BK32" s="47">
        <f ca="1">'A Matrix'!$BH$30*'Projection Engine'!$AD$63</f>
        <v>7.3650150940716391E-2</v>
      </c>
      <c r="BL32" s="47">
        <f ca="1">'A Matrix'!$BI$30*'Projection Engine'!$AD$64</f>
        <v>1.0456110038849283E-2</v>
      </c>
      <c r="BM32" s="47">
        <f ca="1">'A Matrix'!$BJ$30*'Projection Engine'!$AD$65</f>
        <v>1.7357450326524117E-2</v>
      </c>
      <c r="BN32" s="47">
        <f ca="1">'A Matrix'!$BK$30*'Projection Engine'!$AD$66</f>
        <v>0.1088891676018495</v>
      </c>
      <c r="BO32" s="47">
        <f ca="1">'A Matrix'!$BL$30*'Projection Engine'!$AD$67</f>
        <v>5.5868648972065307</v>
      </c>
      <c r="BP32" s="47">
        <f ca="1">'A Matrix'!$BM$30*'Projection Engine'!$AD$68</f>
        <v>3.4998604813161069E-2</v>
      </c>
      <c r="BQ32" s="47">
        <f ca="1">'A Matrix'!$BN$30*'Projection Engine'!$AD$69</f>
        <v>9.4538932253029201E-3</v>
      </c>
      <c r="BR32" s="47">
        <f ca="1">'A Matrix'!$BO$30*'Projection Engine'!$AD$70</f>
        <v>1.3329265244547523E-2</v>
      </c>
      <c r="BS32" s="47">
        <f ca="1">'A Matrix'!$BP$30*'Projection Engine'!$AD$71</f>
        <v>2.360101261690692E-3</v>
      </c>
      <c r="BT32" s="47">
        <f ca="1">'A Matrix'!$BQ$30*'Projection Engine'!$AD$72</f>
        <v>1.3490106913830985E-2</v>
      </c>
      <c r="BU32" s="47">
        <f ca="1">'A Matrix'!$BR$30*'Projection Engine'!$AD$73</f>
        <v>5.10326003491645E-3</v>
      </c>
      <c r="BV32" s="47">
        <f ca="1">'A Matrix'!$BS$30*'Projection Engine'!$AD$74</f>
        <v>0.10332757633108774</v>
      </c>
      <c r="BW32" s="47">
        <f ca="1">'A Matrix'!$BT$30*'Projection Engine'!$AD$75</f>
        <v>3.5953707859904163E-2</v>
      </c>
      <c r="BX32" s="47">
        <f ca="1">'A Matrix'!$BU$30*'Projection Engine'!$AD$76</f>
        <v>2.798287378567265E-2</v>
      </c>
      <c r="BY32" s="47">
        <f ca="1">'A Matrix'!$BV$30*'Projection Engine'!$AD$77</f>
        <v>0.14053839140393024</v>
      </c>
      <c r="BZ32" s="47">
        <f ca="1">'A Matrix'!$BW$30*'Projection Engine'!$AD$78</f>
        <v>0.17664508281032631</v>
      </c>
      <c r="CA32" s="47">
        <f ca="1">'A Matrix'!$BX$30*'Projection Engine'!$AD$79</f>
        <v>1.1043697371933492</v>
      </c>
      <c r="CB32" s="47">
        <f ca="1">'A Matrix'!$BY$30*'Projection Engine'!$AD$80</f>
        <v>1.6883112193071256E-2</v>
      </c>
      <c r="CC32" s="47">
        <f ca="1">'A Matrix'!$BZ$30*'Projection Engine'!$AD$81</f>
        <v>0.10761855746931201</v>
      </c>
      <c r="CD32" s="47">
        <f ca="1">'A Matrix'!$CA$30*'Projection Engine'!$AD$82</f>
        <v>4.0074014859500941E-2</v>
      </c>
      <c r="CE32" s="47">
        <f ca="1">'A Matrix'!$CB$30*'Projection Engine'!$AD$83</f>
        <v>6.5392799254521137E-3</v>
      </c>
      <c r="CF32" s="47">
        <f ca="1">'A Matrix'!$CC$30*'Projection Engine'!$AD$84</f>
        <v>3.4431467445203844E-3</v>
      </c>
      <c r="CG32" s="47">
        <f ca="1">'A Matrix'!$CD$30*'Projection Engine'!$AD$85</f>
        <v>9.6763976330511477E-3</v>
      </c>
      <c r="CH32" s="47">
        <f ca="1">'A Matrix'!$CE$30*'Projection Engine'!$AD$86</f>
        <v>8.3713801250176207E-3</v>
      </c>
      <c r="CI32" s="47">
        <f ca="1">'A Matrix'!$CF$30*'Projection Engine'!$AD$87</f>
        <v>1.9065887427772588E-2</v>
      </c>
      <c r="CJ32" s="47">
        <f ca="1">'A Matrix'!$CG$30*'Projection Engine'!$AD$88</f>
        <v>0.11555963903176064</v>
      </c>
      <c r="CK32" s="47">
        <f ca="1">'A Matrix'!$CH$30*'Projection Engine'!$AD$89</f>
        <v>5.1794098662997137E-3</v>
      </c>
      <c r="CL32" s="47">
        <f ca="1">'A Matrix'!$CI$30*'Projection Engine'!$AD$90</f>
        <v>3.4950682619953092E-3</v>
      </c>
      <c r="CM32" s="47">
        <f ca="1">'A Matrix'!$CJ$30*'Projection Engine'!$AD$91</f>
        <v>1.7422347542064794E-2</v>
      </c>
      <c r="CN32" s="47">
        <f ca="1">'A Matrix'!$CK$30*'Projection Engine'!$AD$92</f>
        <v>0.24043344276604822</v>
      </c>
      <c r="CO32" s="47">
        <f ca="1">'A Matrix'!$CL$30*'Projection Engine'!$AD$93</f>
        <v>4.5597870699385376E-4</v>
      </c>
      <c r="CP32" s="47">
        <f ca="1">'A Matrix'!$CM$30*'Projection Engine'!$AD$94</f>
        <v>0.51574058248520005</v>
      </c>
      <c r="CQ32" s="47">
        <f ca="1">'A Matrix'!$CN$30*'Projection Engine'!$AD$95</f>
        <v>0.5893615150328414</v>
      </c>
      <c r="CR32" s="47">
        <f ca="1">'A Matrix'!$CO$30*'Projection Engine'!$AD$96</f>
        <v>0.12152513640981494</v>
      </c>
      <c r="CS32" s="47">
        <f ca="1">'A Matrix'!$CP$30*'Projection Engine'!$AD$97</f>
        <v>1.5743704756680223E-2</v>
      </c>
      <c r="CT32" s="47">
        <f ca="1">'A Matrix'!$CQ$30*'Projection Engine'!$AD$98</f>
        <v>1.8348125682132353E-3</v>
      </c>
      <c r="CU32" s="47">
        <f ca="1">'A Matrix'!$CR$30*'Projection Engine'!$AD$99</f>
        <v>5.7509186219885974E-4</v>
      </c>
      <c r="CV32" s="47">
        <f ca="1">'A Matrix'!$CS$30*'Projection Engine'!$AD$100</f>
        <v>1.974150913761703E-2</v>
      </c>
      <c r="CW32" s="47">
        <f ca="1">'A Matrix'!$CT$30*'Projection Engine'!$AD$101</f>
        <v>0.24469081012517527</v>
      </c>
      <c r="CX32" s="47">
        <f ca="1">'A Matrix'!$CU$30*'Projection Engine'!$AD$102</f>
        <v>0.64790898863165802</v>
      </c>
      <c r="CY32" s="47">
        <f ca="1">'A Matrix'!$CV$30*'Projection Engine'!$AD$103</f>
        <v>0.12254190453662989</v>
      </c>
      <c r="CZ32" s="47">
        <f ca="1">'A Matrix'!$CW$30*'Projection Engine'!$AD$104</f>
        <v>1.2694282308795357E-2</v>
      </c>
      <c r="DA32" s="47">
        <f ca="1">'A Matrix'!$CX$30*'Projection Engine'!$AD$105</f>
        <v>0.36627780366964419</v>
      </c>
      <c r="DB32" s="47">
        <f ca="1">'A Matrix'!$CY$30*'Projection Engine'!$AD$106</f>
        <v>9.6528010349084953E-2</v>
      </c>
      <c r="DC32" s="47">
        <f ca="1">'A Matrix'!$CZ$30*'Projection Engine'!$AD$107</f>
        <v>0.12629018319084584</v>
      </c>
      <c r="DD32" s="47">
        <f ca="1">'A Matrix'!$DA$30*'Projection Engine'!$AD$108</f>
        <v>0.89977283041005529</v>
      </c>
      <c r="DE32" s="47">
        <f ca="1">'A Matrix'!$DB$30*'Projection Engine'!$AD$109</f>
        <v>0.2088335575083613</v>
      </c>
      <c r="DF32" s="47">
        <f ca="1">'A Matrix'!$DC$30*'Projection Engine'!$AD$110</f>
        <v>1.0592534799712824E-2</v>
      </c>
      <c r="DG32" s="47">
        <f ca="1">'A Matrix'!$DD$30*'Projection Engine'!$AD$111</f>
        <v>0.44372594289753897</v>
      </c>
      <c r="DH32" s="47">
        <f ca="1">'A Matrix'!$DE$30*'Projection Engine'!$AD$112</f>
        <v>0.52288373752950812</v>
      </c>
      <c r="DI32" s="47">
        <f ca="1">'A Matrix'!$DF$30*'Projection Engine'!$AD$113</f>
        <v>9.8885430015266569E-3</v>
      </c>
      <c r="DJ32" s="47">
        <f ca="1">'A Matrix'!$DG$30*'Projection Engine'!$AD$114</f>
        <v>3.5370709520585242E-2</v>
      </c>
      <c r="DK32" s="47">
        <f ca="1">'A Matrix'!$DH$30*'Projection Engine'!$AD$115</f>
        <v>2.8092916427620511E-2</v>
      </c>
      <c r="DL32" s="47">
        <f ca="1">'A Matrix'!$DI$30*'Projection Engine'!$AD$116</f>
        <v>3.6607122650467887E-2</v>
      </c>
      <c r="DM32" s="47">
        <f ca="1">'A Matrix'!$DJ$30*'Projection Engine'!$AD$117</f>
        <v>0.58787777481591963</v>
      </c>
      <c r="DN32" s="47">
        <f ca="1">'A Matrix'!$DK$30*'Projection Engine'!$AD$118</f>
        <v>3.0749524087835683E-2</v>
      </c>
      <c r="DO32" s="47">
        <f ca="1">'A Matrix'!$DL$30*'Projection Engine'!$AD$119</f>
        <v>4.4748441884747059E-3</v>
      </c>
      <c r="DP32" s="43">
        <f t="shared" ca="1" si="0"/>
        <v>21.370176885180278</v>
      </c>
      <c r="DQ32" s="43">
        <f ca="1">'Projection Engine'!T33</f>
        <v>13.435607229570001</v>
      </c>
      <c r="DR32" s="43">
        <f ca="1">'Projection Engine'!U33</f>
        <v>0</v>
      </c>
      <c r="DS32" s="43">
        <f>'Projection Engine'!V33</f>
        <v>1.9673342825266109</v>
      </c>
      <c r="DT32" s="43">
        <f>'Projection Engine'!W33</f>
        <v>7.7194645471432899E-2</v>
      </c>
      <c r="DU32" s="43">
        <f>'Projection Engine'!X33</f>
        <v>0.29101970732913857</v>
      </c>
      <c r="DV32" s="43">
        <f>'Projection Engine'!Y33</f>
        <v>3.8069000000000002</v>
      </c>
      <c r="DW32" s="43">
        <f>'Projection Engine'!Z33</f>
        <v>9.5026320832157261</v>
      </c>
      <c r="DX32" s="43">
        <f t="shared" ca="1" si="1"/>
        <v>29.08068794811291</v>
      </c>
      <c r="DY32" s="43">
        <f t="shared" ca="1" si="2"/>
        <v>50.450864833293188</v>
      </c>
      <c r="DZ32" s="41"/>
      <c r="EA32" s="36">
        <f>'Base Table 5'!DY32</f>
        <v>50.999799999999993</v>
      </c>
      <c r="EB32" s="185">
        <f t="shared" ca="1" si="3"/>
        <v>-0.54893516670680498</v>
      </c>
      <c r="EC32" s="186">
        <f t="shared" ca="1" si="4"/>
        <v>-1.0763476851023079E-2</v>
      </c>
    </row>
    <row r="33" spans="1:133" x14ac:dyDescent="0.4">
      <c r="A33" s="37">
        <f>'Base Table 5 - modified'!A33</f>
        <v>30</v>
      </c>
      <c r="B33" s="37" t="str">
        <f>'Base Table 5 - modified'!B33</f>
        <v>1305</v>
      </c>
      <c r="C33" s="37">
        <f>'Base Table 5 - modified'!C33</f>
        <v>5</v>
      </c>
      <c r="D33" s="38" t="str">
        <f>'Base Table 5 - modified'!D33</f>
        <v>Clothing manufacturing</v>
      </c>
      <c r="E33" s="47">
        <f ca="1">'A Matrix'!$B$31*'Projection Engine'!$AD$5</f>
        <v>4.8077677858134011</v>
      </c>
      <c r="F33" s="47">
        <f ca="1">'A Matrix'!$C$31*'Projection Engine'!$AD$6</f>
        <v>0.75682663623096469</v>
      </c>
      <c r="G33" s="47">
        <f ca="1">'A Matrix'!$D$31*'Projection Engine'!$AD$7</f>
        <v>2.1408960346284762</v>
      </c>
      <c r="H33" s="47">
        <f ca="1">'A Matrix'!$E$31*'Projection Engine'!$AD$8</f>
        <v>0.83942651737147889</v>
      </c>
      <c r="I33" s="47">
        <f ca="1">'A Matrix'!$F$31*'Projection Engine'!$AD$9</f>
        <v>0.30044121743982094</v>
      </c>
      <c r="J33" s="47">
        <f ca="1">'A Matrix'!$G$31*'Projection Engine'!$AD$10</f>
        <v>0.40637459938543929</v>
      </c>
      <c r="K33" s="47">
        <f ca="1">'A Matrix'!$H$31*'Projection Engine'!$AD$11</f>
        <v>2.8884676549583999</v>
      </c>
      <c r="L33" s="47">
        <f ca="1">'A Matrix'!$I$31*'Projection Engine'!$AD$12</f>
        <v>1.0223652732633475</v>
      </c>
      <c r="M33" s="47">
        <f ca="1">'A Matrix'!$J$31*'Projection Engine'!$AD$13</f>
        <v>0.44806517924510664</v>
      </c>
      <c r="N33" s="47">
        <f ca="1">'A Matrix'!$K$31*'Projection Engine'!$AD$14</f>
        <v>3.0539175556287841</v>
      </c>
      <c r="O33" s="47">
        <f ca="1">'A Matrix'!$L$31*'Projection Engine'!$AD$15</f>
        <v>7.2608253346367579</v>
      </c>
      <c r="P33" s="47">
        <f ca="1">'A Matrix'!$M$31*'Projection Engine'!$AD$16</f>
        <v>1.2465972342562757</v>
      </c>
      <c r="Q33" s="47">
        <f ca="1">'A Matrix'!$N$31*'Projection Engine'!$AD$17</f>
        <v>0.57522615581827719</v>
      </c>
      <c r="R33" s="47">
        <f ca="1">'A Matrix'!$O$31*'Projection Engine'!$AD$18</f>
        <v>3.4226513548178321</v>
      </c>
      <c r="S33" s="47">
        <f ca="1">'A Matrix'!$P$31*'Projection Engine'!$AD$19</f>
        <v>0.250292294803028</v>
      </c>
      <c r="T33" s="47">
        <f ca="1">'A Matrix'!$Q$31*'Projection Engine'!$AD$20</f>
        <v>2.0500538202691132</v>
      </c>
      <c r="U33" s="47">
        <f ca="1">'A Matrix'!$R$31*'Projection Engine'!$AD$21</f>
        <v>2.2887629117462414</v>
      </c>
      <c r="V33" s="47">
        <f ca="1">'A Matrix'!$S$31*'Projection Engine'!$AD$22</f>
        <v>0.69164588785429415</v>
      </c>
      <c r="W33" s="47">
        <f ca="1">'A Matrix'!$T$31*'Projection Engine'!$AD$23</f>
        <v>1.5197247210878189</v>
      </c>
      <c r="X33" s="47">
        <f ca="1">'A Matrix'!$U$31*'Projection Engine'!$AD$24</f>
        <v>2.0796523278118757</v>
      </c>
      <c r="Y33" s="47">
        <f ca="1">'A Matrix'!$V$31*'Projection Engine'!$AD$25</f>
        <v>1.8134886659555498</v>
      </c>
      <c r="Z33" s="47">
        <f ca="1">'A Matrix'!$W$31*'Projection Engine'!$AD$26</f>
        <v>3.9231637111716511</v>
      </c>
      <c r="AA33" s="47">
        <f ca="1">'A Matrix'!$X$31*'Projection Engine'!$AD$27</f>
        <v>1.0643444647664018</v>
      </c>
      <c r="AB33" s="47">
        <f ca="1">'A Matrix'!$Y$31*'Projection Engine'!$AD$28</f>
        <v>0.51583956313460844</v>
      </c>
      <c r="AC33" s="47">
        <f ca="1">'A Matrix'!$Z$31*'Projection Engine'!$AD$29</f>
        <v>0.48883218937720685</v>
      </c>
      <c r="AD33" s="47">
        <f ca="1">'A Matrix'!$AA$31*'Projection Engine'!$AD$30</f>
        <v>5.7201135034555142</v>
      </c>
      <c r="AE33" s="47">
        <f ca="1">'A Matrix'!$AB$31*'Projection Engine'!$AD$31</f>
        <v>3.0402283436208291</v>
      </c>
      <c r="AF33" s="47">
        <f ca="1">'A Matrix'!$AC$31*'Projection Engine'!$AD$32</f>
        <v>7.351265637381748</v>
      </c>
      <c r="AG33" s="47">
        <f ca="1">'A Matrix'!$AD$31*'Projection Engine'!$AD$33</f>
        <v>6.1233740782924186E-2</v>
      </c>
      <c r="AH33" s="47">
        <f ca="1">'A Matrix'!$AE$31*'Projection Engine'!$AD$34</f>
        <v>4.6884712936288535</v>
      </c>
      <c r="AI33" s="47">
        <f ca="1">'A Matrix'!$AF$31*'Projection Engine'!$AD$35</f>
        <v>0.34940958432928326</v>
      </c>
      <c r="AJ33" s="47">
        <f ca="1">'A Matrix'!$AG$31*'Projection Engine'!$AD$36</f>
        <v>0.68344069753582048</v>
      </c>
      <c r="AK33" s="47">
        <f ca="1">'A Matrix'!$AH$31*'Projection Engine'!$AD$37</f>
        <v>2.0956095884534305</v>
      </c>
      <c r="AL33" s="47">
        <f ca="1">'A Matrix'!$AI$31*'Projection Engine'!$AD$38</f>
        <v>0.36405469616473179</v>
      </c>
      <c r="AM33" s="47">
        <f ca="1">'A Matrix'!$AJ$31*'Projection Engine'!$AD$39</f>
        <v>1.0708088772141027</v>
      </c>
      <c r="AN33" s="47">
        <f ca="1">'A Matrix'!$AK$31*'Projection Engine'!$AD$40</f>
        <v>1.8021732648080109</v>
      </c>
      <c r="AO33" s="47">
        <f ca="1">'A Matrix'!$AL$31*'Projection Engine'!$AD$41</f>
        <v>0.17278502704772719</v>
      </c>
      <c r="AP33" s="47">
        <f ca="1">'A Matrix'!$AM$31*'Projection Engine'!$AD$42</f>
        <v>0.73491448176296703</v>
      </c>
      <c r="AQ33" s="47">
        <f ca="1">'A Matrix'!$AN$31*'Projection Engine'!$AD$43</f>
        <v>0.13014126818789637</v>
      </c>
      <c r="AR33" s="47">
        <f ca="1">'A Matrix'!$AO$31*'Projection Engine'!$AD$44</f>
        <v>2.139104415735769</v>
      </c>
      <c r="AS33" s="47">
        <f ca="1">'A Matrix'!$AP$31*'Projection Engine'!$AD$45</f>
        <v>0.55731858543692858</v>
      </c>
      <c r="AT33" s="47">
        <f ca="1">'A Matrix'!$AQ$31*'Projection Engine'!$AD$46</f>
        <v>1.6912284787706484</v>
      </c>
      <c r="AU33" s="47">
        <f ca="1">'A Matrix'!$AR$31*'Projection Engine'!$AD$47</f>
        <v>0.13002175824926732</v>
      </c>
      <c r="AV33" s="47">
        <f ca="1">'A Matrix'!$AS$31*'Projection Engine'!$AD$48</f>
        <v>3.4769209649003816</v>
      </c>
      <c r="AW33" s="47">
        <f ca="1">'A Matrix'!$AT$31*'Projection Engine'!$AD$49</f>
        <v>0.22926980462972296</v>
      </c>
      <c r="AX33" s="47">
        <f ca="1">'A Matrix'!$AU$31*'Projection Engine'!$AD$50</f>
        <v>0.87240525321876272</v>
      </c>
      <c r="AY33" s="47">
        <f ca="1">'A Matrix'!$AV$31*'Projection Engine'!$AD$51</f>
        <v>0.63345139870443257</v>
      </c>
      <c r="AZ33" s="47">
        <f ca="1">'A Matrix'!$AW$31*'Projection Engine'!$AD$52</f>
        <v>0.25847430779759856</v>
      </c>
      <c r="BA33" s="47">
        <f ca="1">'A Matrix'!$AX$31*'Projection Engine'!$AD$53</f>
        <v>0.93426559529026443</v>
      </c>
      <c r="BB33" s="47">
        <f ca="1">'A Matrix'!$AY$31*'Projection Engine'!$AD$54</f>
        <v>0.45993285476718515</v>
      </c>
      <c r="BC33" s="47">
        <f ca="1">'A Matrix'!$AZ$31*'Projection Engine'!$AD$55</f>
        <v>0.11683205415036962</v>
      </c>
      <c r="BD33" s="47">
        <f ca="1">'A Matrix'!$BA$31*'Projection Engine'!$AD$56</f>
        <v>3.1003701497882545</v>
      </c>
      <c r="BE33" s="47">
        <f ca="1">'A Matrix'!$BB$31*'Projection Engine'!$AD$57</f>
        <v>0.62272829966054921</v>
      </c>
      <c r="BF33" s="47">
        <f ca="1">'A Matrix'!$BC$31*'Projection Engine'!$AD$58</f>
        <v>1.8504717754212352</v>
      </c>
      <c r="BG33" s="47">
        <f ca="1">'A Matrix'!$BD$31*'Projection Engine'!$AD$59</f>
        <v>1.4699057647758111</v>
      </c>
      <c r="BH33" s="47">
        <f ca="1">'A Matrix'!$BE$31*'Projection Engine'!$AD$60</f>
        <v>1.145144922403512</v>
      </c>
      <c r="BI33" s="47">
        <f ca="1">'A Matrix'!$BF$31*'Projection Engine'!$AD$61</f>
        <v>0.82478924305944012</v>
      </c>
      <c r="BJ33" s="47">
        <f ca="1">'A Matrix'!$BG$31*'Projection Engine'!$AD$62</f>
        <v>1.6947159779894723</v>
      </c>
      <c r="BK33" s="47">
        <f ca="1">'A Matrix'!$BH$31*'Projection Engine'!$AD$63</f>
        <v>2.7263153900199661</v>
      </c>
      <c r="BL33" s="47">
        <f ca="1">'A Matrix'!$BI$31*'Projection Engine'!$AD$64</f>
        <v>1.019888973189359</v>
      </c>
      <c r="BM33" s="47">
        <f ca="1">'A Matrix'!$BJ$31*'Projection Engine'!$AD$65</f>
        <v>0.298933866734582</v>
      </c>
      <c r="BN33" s="47">
        <f ca="1">'A Matrix'!$BK$31*'Projection Engine'!$AD$66</f>
        <v>5.1393670642006262</v>
      </c>
      <c r="BO33" s="47">
        <f ca="1">'A Matrix'!$BL$31*'Projection Engine'!$AD$67</f>
        <v>3.7794305545401001</v>
      </c>
      <c r="BP33" s="47">
        <f ca="1">'A Matrix'!$BM$31*'Projection Engine'!$AD$68</f>
        <v>0.76266077370797158</v>
      </c>
      <c r="BQ33" s="47">
        <f ca="1">'A Matrix'!$BN$31*'Projection Engine'!$AD$69</f>
        <v>1.1662908557806799</v>
      </c>
      <c r="BR33" s="47">
        <f ca="1">'A Matrix'!$BO$31*'Projection Engine'!$AD$70</f>
        <v>1.1748795222694028</v>
      </c>
      <c r="BS33" s="47">
        <f ca="1">'A Matrix'!$BP$31*'Projection Engine'!$AD$71</f>
        <v>5.4854474779295781E-2</v>
      </c>
      <c r="BT33" s="47">
        <f ca="1">'A Matrix'!$BQ$31*'Projection Engine'!$AD$72</f>
        <v>1.3776385518567245</v>
      </c>
      <c r="BU33" s="47">
        <f ca="1">'A Matrix'!$BR$31*'Projection Engine'!$AD$73</f>
        <v>2.0187749879587775</v>
      </c>
      <c r="BV33" s="47">
        <f ca="1">'A Matrix'!$BS$31*'Projection Engine'!$AD$74</f>
        <v>22.480123383317121</v>
      </c>
      <c r="BW33" s="47">
        <f ca="1">'A Matrix'!$BT$31*'Projection Engine'!$AD$75</f>
        <v>7.9957461453250209</v>
      </c>
      <c r="BX33" s="47">
        <f ca="1">'A Matrix'!$BU$31*'Projection Engine'!$AD$76</f>
        <v>6.3774781198296688</v>
      </c>
      <c r="BY33" s="47">
        <f ca="1">'A Matrix'!$BV$31*'Projection Engine'!$AD$77</f>
        <v>34.915307522470556</v>
      </c>
      <c r="BZ33" s="47">
        <f ca="1">'A Matrix'!$BW$31*'Projection Engine'!$AD$78</f>
        <v>21.237230459144019</v>
      </c>
      <c r="CA33" s="47">
        <f ca="1">'A Matrix'!$BX$31*'Projection Engine'!$AD$79</f>
        <v>15.391883448213713</v>
      </c>
      <c r="CB33" s="47">
        <f ca="1">'A Matrix'!$BY$31*'Projection Engine'!$AD$80</f>
        <v>2.8793923733174274</v>
      </c>
      <c r="CC33" s="47">
        <f ca="1">'A Matrix'!$BZ$31*'Projection Engine'!$AD$81</f>
        <v>18.855102866419589</v>
      </c>
      <c r="CD33" s="47">
        <f ca="1">'A Matrix'!$CA$31*'Projection Engine'!$AD$82</f>
        <v>7.702813698605433</v>
      </c>
      <c r="CE33" s="47">
        <f ca="1">'A Matrix'!$CB$31*'Projection Engine'!$AD$83</f>
        <v>1.163886354473614</v>
      </c>
      <c r="CF33" s="47">
        <f ca="1">'A Matrix'!$CC$31*'Projection Engine'!$AD$84</f>
        <v>0.54183652602935772</v>
      </c>
      <c r="CG33" s="47">
        <f ca="1">'A Matrix'!$CD$31*'Projection Engine'!$AD$85</f>
        <v>2.1456791469391367</v>
      </c>
      <c r="CH33" s="47">
        <f ca="1">'A Matrix'!$CE$31*'Projection Engine'!$AD$86</f>
        <v>1.7169356607090938</v>
      </c>
      <c r="CI33" s="47">
        <f ca="1">'A Matrix'!$CF$31*'Projection Engine'!$AD$87</f>
        <v>0.76160799419563441</v>
      </c>
      <c r="CJ33" s="47">
        <f ca="1">'A Matrix'!$CG$31*'Projection Engine'!$AD$88</f>
        <v>1.3858969259993239</v>
      </c>
      <c r="CK33" s="47">
        <f ca="1">'A Matrix'!$CH$31*'Projection Engine'!$AD$89</f>
        <v>0.57595037713252817</v>
      </c>
      <c r="CL33" s="47">
        <f ca="1">'A Matrix'!$CI$31*'Projection Engine'!$AD$90</f>
        <v>0.47774894627428188</v>
      </c>
      <c r="CM33" s="47">
        <f ca="1">'A Matrix'!$CJ$31*'Projection Engine'!$AD$91</f>
        <v>0.8760760452498273</v>
      </c>
      <c r="CN33" s="47">
        <f ca="1">'A Matrix'!$CK$31*'Projection Engine'!$AD$92</f>
        <v>2.3987429522473183</v>
      </c>
      <c r="CO33" s="47">
        <f ca="1">'A Matrix'!$CL$31*'Projection Engine'!$AD$93</f>
        <v>2.675075081030609E-2</v>
      </c>
      <c r="CP33" s="47">
        <f ca="1">'A Matrix'!$CM$31*'Projection Engine'!$AD$94</f>
        <v>1.005405594699702</v>
      </c>
      <c r="CQ33" s="47">
        <f ca="1">'A Matrix'!$CN$31*'Projection Engine'!$AD$95</f>
        <v>0.77950895584272373</v>
      </c>
      <c r="CR33" s="47">
        <f ca="1">'A Matrix'!$CO$31*'Projection Engine'!$AD$96</f>
        <v>1.3925077732564146</v>
      </c>
      <c r="CS33" s="47">
        <f ca="1">'A Matrix'!$CP$31*'Projection Engine'!$AD$97</f>
        <v>1.4965712923083689</v>
      </c>
      <c r="CT33" s="47">
        <f ca="1">'A Matrix'!$CQ$31*'Projection Engine'!$AD$98</f>
        <v>0.76939807027074991</v>
      </c>
      <c r="CU33" s="47">
        <f ca="1">'A Matrix'!$CR$31*'Projection Engine'!$AD$99</f>
        <v>0.26109170543828236</v>
      </c>
      <c r="CV33" s="47">
        <f ca="1">'A Matrix'!$CS$31*'Projection Engine'!$AD$100</f>
        <v>1.0470135328167489</v>
      </c>
      <c r="CW33" s="47">
        <f ca="1">'A Matrix'!$CT$31*'Projection Engine'!$AD$101</f>
        <v>6.0117082763866376</v>
      </c>
      <c r="CX33" s="47">
        <f ca="1">'A Matrix'!$CU$31*'Projection Engine'!$AD$102</f>
        <v>3.1468209376296095</v>
      </c>
      <c r="CY33" s="47">
        <f ca="1">'A Matrix'!$CV$31*'Projection Engine'!$AD$103</f>
        <v>2.3371172960556086</v>
      </c>
      <c r="CZ33" s="47">
        <f ca="1">'A Matrix'!$CW$31*'Projection Engine'!$AD$104</f>
        <v>1.5880903082760249</v>
      </c>
      <c r="DA33" s="47">
        <f ca="1">'A Matrix'!$CX$31*'Projection Engine'!$AD$105</f>
        <v>3.7452656554199559</v>
      </c>
      <c r="DB33" s="47">
        <f ca="1">'A Matrix'!$CY$31*'Projection Engine'!$AD$106</f>
        <v>4.9020234790504054</v>
      </c>
      <c r="DC33" s="47">
        <f ca="1">'A Matrix'!$CZ$31*'Projection Engine'!$AD$107</f>
        <v>2.4086243151514926</v>
      </c>
      <c r="DD33" s="47">
        <f ca="1">'A Matrix'!$DA$31*'Projection Engine'!$AD$108</f>
        <v>4.7320677156387605</v>
      </c>
      <c r="DE33" s="47">
        <f ca="1">'A Matrix'!$DB$31*'Projection Engine'!$AD$109</f>
        <v>2.4236577507576076</v>
      </c>
      <c r="DF33" s="47">
        <f ca="1">'A Matrix'!$DC$31*'Projection Engine'!$AD$110</f>
        <v>0.70125650674040829</v>
      </c>
      <c r="DG33" s="47">
        <f ca="1">'A Matrix'!$DD$31*'Projection Engine'!$AD$111</f>
        <v>13.327679393565914</v>
      </c>
      <c r="DH33" s="47">
        <f ca="1">'A Matrix'!$DE$31*'Projection Engine'!$AD$112</f>
        <v>12.059889928849113</v>
      </c>
      <c r="DI33" s="47">
        <f ca="1">'A Matrix'!$DF$31*'Projection Engine'!$AD$113</f>
        <v>0.96853537617692587</v>
      </c>
      <c r="DJ33" s="47">
        <f ca="1">'A Matrix'!$DG$31*'Projection Engine'!$AD$114</f>
        <v>4.1650120419992902</v>
      </c>
      <c r="DK33" s="47">
        <f ca="1">'A Matrix'!$DH$31*'Projection Engine'!$AD$115</f>
        <v>2.0118000320386442</v>
      </c>
      <c r="DL33" s="47">
        <f ca="1">'A Matrix'!$DI$31*'Projection Engine'!$AD$116</f>
        <v>5.7599899524255438</v>
      </c>
      <c r="DM33" s="47">
        <f ca="1">'A Matrix'!$DJ$31*'Projection Engine'!$AD$117</f>
        <v>7.8641660976458025</v>
      </c>
      <c r="DN33" s="47">
        <f ca="1">'A Matrix'!$DK$31*'Projection Engine'!$AD$118</f>
        <v>3.8207110279245731</v>
      </c>
      <c r="DO33" s="47">
        <f ca="1">'A Matrix'!$DL$31*'Projection Engine'!$AD$119</f>
        <v>0.48199043958970889</v>
      </c>
      <c r="DP33" s="43">
        <f t="shared" ca="1" si="0"/>
        <v>354.9607788682913</v>
      </c>
      <c r="DQ33" s="43">
        <f ca="1">'Projection Engine'!T34</f>
        <v>272.10733844041079</v>
      </c>
      <c r="DR33" s="43">
        <f ca="1">'Projection Engine'!U34</f>
        <v>8.0536860510782588E-3</v>
      </c>
      <c r="DS33" s="43">
        <f>'Projection Engine'!V34</f>
        <v>65.834559373202524</v>
      </c>
      <c r="DT33" s="43">
        <f>'Projection Engine'!W34</f>
        <v>2.6428122454415903</v>
      </c>
      <c r="DU33" s="43">
        <f>'Projection Engine'!X34</f>
        <v>12.204001972140142</v>
      </c>
      <c r="DV33" s="43">
        <f>'Projection Engine'!Y34</f>
        <v>-0.51759999999999995</v>
      </c>
      <c r="DW33" s="43">
        <f>'Projection Engine'!Z34</f>
        <v>374.58659398910464</v>
      </c>
      <c r="DX33" s="43">
        <f t="shared" ca="1" si="1"/>
        <v>726.86575970635067</v>
      </c>
      <c r="DY33" s="43">
        <f t="shared" ca="1" si="2"/>
        <v>1081.826538574642</v>
      </c>
      <c r="DZ33" s="41"/>
      <c r="EA33" s="36">
        <f>'Base Table 5'!DY33</f>
        <v>1102.0002999999999</v>
      </c>
      <c r="EB33" s="185">
        <f t="shared" ca="1" si="3"/>
        <v>-20.173761425357952</v>
      </c>
      <c r="EC33" s="186">
        <f t="shared" ca="1" si="4"/>
        <v>-1.8306493587486261E-2</v>
      </c>
    </row>
    <row r="34" spans="1:133" x14ac:dyDescent="0.4">
      <c r="A34" s="34">
        <f>'Base Table 5 - modified'!A34</f>
        <v>31</v>
      </c>
      <c r="B34" s="34" t="str">
        <f>'Base Table 5 - modified'!B34</f>
        <v>1306</v>
      </c>
      <c r="C34" s="34">
        <f>'Base Table 5 - modified'!C34</f>
        <v>5</v>
      </c>
      <c r="D34" s="35" t="str">
        <f>'Base Table 5 - modified'!D34</f>
        <v>Footwear manufacturing</v>
      </c>
      <c r="E34" s="47">
        <f ca="1">'A Matrix'!$B$32*'Projection Engine'!$AD$5</f>
        <v>0.70241799803564409</v>
      </c>
      <c r="F34" s="47">
        <f ca="1">'A Matrix'!$C$32*'Projection Engine'!$AD$6</f>
        <v>0.29665735432510032</v>
      </c>
      <c r="G34" s="47">
        <f ca="1">'A Matrix'!$D$32*'Projection Engine'!$AD$7</f>
        <v>0.3262730801348811</v>
      </c>
      <c r="H34" s="47">
        <f ca="1">'A Matrix'!$E$32*'Projection Engine'!$AD$8</f>
        <v>0.14199039805409591</v>
      </c>
      <c r="I34" s="47">
        <f ca="1">'A Matrix'!$F$32*'Projection Engine'!$AD$9</f>
        <v>3.5933550270792494E-2</v>
      </c>
      <c r="J34" s="47">
        <f ca="1">'A Matrix'!$G$32*'Projection Engine'!$AD$10</f>
        <v>7.9022918852036245E-2</v>
      </c>
      <c r="K34" s="47">
        <f ca="1">'A Matrix'!$H$32*'Projection Engine'!$AD$11</f>
        <v>1.1563642712266498</v>
      </c>
      <c r="L34" s="47">
        <f ca="1">'A Matrix'!$I$32*'Projection Engine'!$AD$12</f>
        <v>0.33601061224617523</v>
      </c>
      <c r="M34" s="47">
        <f ca="1">'A Matrix'!$J$32*'Projection Engine'!$AD$13</f>
        <v>0.29567453632594926</v>
      </c>
      <c r="N34" s="47">
        <f ca="1">'A Matrix'!$K$32*'Projection Engine'!$AD$14</f>
        <v>0.8272721431184239</v>
      </c>
      <c r="O34" s="47">
        <f ca="1">'A Matrix'!$L$32*'Projection Engine'!$AD$15</f>
        <v>1.6528226971140336</v>
      </c>
      <c r="P34" s="47">
        <f ca="1">'A Matrix'!$M$32*'Projection Engine'!$AD$16</f>
        <v>0.14698106082700782</v>
      </c>
      <c r="Q34" s="47">
        <f ca="1">'A Matrix'!$N$32*'Projection Engine'!$AD$17</f>
        <v>6.8597184833142227E-2</v>
      </c>
      <c r="R34" s="47">
        <f ca="1">'A Matrix'!$O$32*'Projection Engine'!$AD$18</f>
        <v>0.97733264326023706</v>
      </c>
      <c r="S34" s="47">
        <f ca="1">'A Matrix'!$P$32*'Projection Engine'!$AD$19</f>
        <v>3.0314599606501222E-2</v>
      </c>
      <c r="T34" s="47">
        <f ca="1">'A Matrix'!$Q$32*'Projection Engine'!$AD$20</f>
        <v>0.35736654838754589</v>
      </c>
      <c r="U34" s="47">
        <f ca="1">'A Matrix'!$R$32*'Projection Engine'!$AD$21</f>
        <v>0.31128637760731459</v>
      </c>
      <c r="V34" s="47">
        <f ca="1">'A Matrix'!$S$32*'Projection Engine'!$AD$22</f>
        <v>9.8206882594413528E-2</v>
      </c>
      <c r="W34" s="47">
        <f ca="1">'A Matrix'!$T$32*'Projection Engine'!$AD$23</f>
        <v>0.26442275171452373</v>
      </c>
      <c r="X34" s="47">
        <f ca="1">'A Matrix'!$U$32*'Projection Engine'!$AD$24</f>
        <v>0.31553130138960989</v>
      </c>
      <c r="Y34" s="47">
        <f ca="1">'A Matrix'!$V$32*'Projection Engine'!$AD$25</f>
        <v>0.39815310243705421</v>
      </c>
      <c r="Z34" s="47">
        <f ca="1">'A Matrix'!$W$32*'Projection Engine'!$AD$26</f>
        <v>0.50294885591453342</v>
      </c>
      <c r="AA34" s="47">
        <f ca="1">'A Matrix'!$X$32*'Projection Engine'!$AD$27</f>
        <v>0.2905247647192698</v>
      </c>
      <c r="AB34" s="47">
        <f ca="1">'A Matrix'!$Y$32*'Projection Engine'!$AD$28</f>
        <v>0.16558206005616363</v>
      </c>
      <c r="AC34" s="47">
        <f ca="1">'A Matrix'!$Z$32*'Projection Engine'!$AD$29</f>
        <v>8.9108012281230303E-2</v>
      </c>
      <c r="AD34" s="47">
        <f ca="1">'A Matrix'!$AA$32*'Projection Engine'!$AD$30</f>
        <v>6.8348829053118815E-3</v>
      </c>
      <c r="AE34" s="47">
        <f ca="1">'A Matrix'!$AB$32*'Projection Engine'!$AD$31</f>
        <v>0.40823702034601672</v>
      </c>
      <c r="AF34" s="47">
        <f ca="1">'A Matrix'!$AC$32*'Projection Engine'!$AD$32</f>
        <v>2.7210955449431329</v>
      </c>
      <c r="AG34" s="47">
        <f ca="1">'A Matrix'!$AD$32*'Projection Engine'!$AD$33</f>
        <v>9.8923652314901762E-5</v>
      </c>
      <c r="AH34" s="47">
        <f ca="1">'A Matrix'!$AE$32*'Projection Engine'!$AD$34</f>
        <v>3.4850128964975031E-2</v>
      </c>
      <c r="AI34" s="47">
        <f ca="1">'A Matrix'!$AF$32*'Projection Engine'!$AD$35</f>
        <v>1.0777151913526557</v>
      </c>
      <c r="AJ34" s="47">
        <f ca="1">'A Matrix'!$AG$32*'Projection Engine'!$AD$36</f>
        <v>8.5530407710404655E-2</v>
      </c>
      <c r="AK34" s="47">
        <f ca="1">'A Matrix'!$AH$32*'Projection Engine'!$AD$37</f>
        <v>0.39296613220923837</v>
      </c>
      <c r="AL34" s="47">
        <f ca="1">'A Matrix'!$AI$32*'Projection Engine'!$AD$38</f>
        <v>4.9913332639701165E-2</v>
      </c>
      <c r="AM34" s="47">
        <f ca="1">'A Matrix'!$AJ$32*'Projection Engine'!$AD$39</f>
        <v>0.10759768737257537</v>
      </c>
      <c r="AN34" s="47">
        <f ca="1">'A Matrix'!$AK$32*'Projection Engine'!$AD$40</f>
        <v>0.55309391098888894</v>
      </c>
      <c r="AO34" s="47">
        <f ca="1">'A Matrix'!$AL$32*'Projection Engine'!$AD$41</f>
        <v>2.2761104524556371E-2</v>
      </c>
      <c r="AP34" s="47">
        <f ca="1">'A Matrix'!$AM$32*'Projection Engine'!$AD$42</f>
        <v>0.11153558267342963</v>
      </c>
      <c r="AQ34" s="47">
        <f ca="1">'A Matrix'!$AN$32*'Projection Engine'!$AD$43</f>
        <v>1.5514061000780731E-2</v>
      </c>
      <c r="AR34" s="47">
        <f ca="1">'A Matrix'!$AO$32*'Projection Engine'!$AD$44</f>
        <v>0.46689883344828892</v>
      </c>
      <c r="AS34" s="47">
        <f ca="1">'A Matrix'!$AP$32*'Projection Engine'!$AD$45</f>
        <v>0.13540210171203743</v>
      </c>
      <c r="AT34" s="47">
        <f ca="1">'A Matrix'!$AQ$32*'Projection Engine'!$AD$46</f>
        <v>0.7898236667382087</v>
      </c>
      <c r="AU34" s="47">
        <f ca="1">'A Matrix'!$AR$32*'Projection Engine'!$AD$47</f>
        <v>4.6995816234674935E-2</v>
      </c>
      <c r="AV34" s="47">
        <f ca="1">'A Matrix'!$AS$32*'Projection Engine'!$AD$48</f>
        <v>0.11287189508063993</v>
      </c>
      <c r="AW34" s="47">
        <f ca="1">'A Matrix'!$AT$32*'Projection Engine'!$AD$49</f>
        <v>4.5406605209593914E-2</v>
      </c>
      <c r="AX34" s="47">
        <f ca="1">'A Matrix'!$AU$32*'Projection Engine'!$AD$50</f>
        <v>0.34385499755976096</v>
      </c>
      <c r="AY34" s="47">
        <f ca="1">'A Matrix'!$AV$32*'Projection Engine'!$AD$51</f>
        <v>0.14964695687074911</v>
      </c>
      <c r="AZ34" s="47">
        <f ca="1">'A Matrix'!$AW$32*'Projection Engine'!$AD$52</f>
        <v>6.7595584559534586E-2</v>
      </c>
      <c r="BA34" s="47">
        <f ca="1">'A Matrix'!$AX$32*'Projection Engine'!$AD$53</f>
        <v>0.24925430721845526</v>
      </c>
      <c r="BB34" s="47">
        <f ca="1">'A Matrix'!$AY$32*'Projection Engine'!$AD$54</f>
        <v>6.3004500653039058E-2</v>
      </c>
      <c r="BC34" s="47">
        <f ca="1">'A Matrix'!$AZ$32*'Projection Engine'!$AD$55</f>
        <v>5.323868688290255E-2</v>
      </c>
      <c r="BD34" s="47">
        <f ca="1">'A Matrix'!$BA$32*'Projection Engine'!$AD$56</f>
        <v>0.55155830625235525</v>
      </c>
      <c r="BE34" s="47">
        <f ca="1">'A Matrix'!$BB$32*'Projection Engine'!$AD$57</f>
        <v>9.2742298633878395E-2</v>
      </c>
      <c r="BF34" s="47">
        <f ca="1">'A Matrix'!$BC$32*'Projection Engine'!$AD$58</f>
        <v>0.30254262169302476</v>
      </c>
      <c r="BG34" s="47">
        <f ca="1">'A Matrix'!$BD$32*'Projection Engine'!$AD$59</f>
        <v>0.19220358324163495</v>
      </c>
      <c r="BH34" s="47">
        <f ca="1">'A Matrix'!$BE$32*'Projection Engine'!$AD$60</f>
        <v>0.23646919160366303</v>
      </c>
      <c r="BI34" s="47">
        <f ca="1">'A Matrix'!$BF$32*'Projection Engine'!$AD$61</f>
        <v>0.30853527759306648</v>
      </c>
      <c r="BJ34" s="47">
        <f ca="1">'A Matrix'!$BG$32*'Projection Engine'!$AD$62</f>
        <v>0.90361505852138313</v>
      </c>
      <c r="BK34" s="47">
        <f ca="1">'A Matrix'!$BH$32*'Projection Engine'!$AD$63</f>
        <v>0.44383906751115937</v>
      </c>
      <c r="BL34" s="47">
        <f ca="1">'A Matrix'!$BI$32*'Projection Engine'!$AD$64</f>
        <v>0.17608089305422192</v>
      </c>
      <c r="BM34" s="47">
        <f ca="1">'A Matrix'!$BJ$32*'Projection Engine'!$AD$65</f>
        <v>5.2782889881827721E-2</v>
      </c>
      <c r="BN34" s="47">
        <f ca="1">'A Matrix'!$BK$32*'Projection Engine'!$AD$66</f>
        <v>0.79892385562690316</v>
      </c>
      <c r="BO34" s="47">
        <f ca="1">'A Matrix'!$BL$32*'Projection Engine'!$AD$67</f>
        <v>0.27272063305076683</v>
      </c>
      <c r="BP34" s="47">
        <f ca="1">'A Matrix'!$BM$32*'Projection Engine'!$AD$68</f>
        <v>0.11446602515363266</v>
      </c>
      <c r="BQ34" s="47">
        <f ca="1">'A Matrix'!$BN$32*'Projection Engine'!$AD$69</f>
        <v>0.75817560598415257</v>
      </c>
      <c r="BR34" s="47">
        <f ca="1">'A Matrix'!$BO$32*'Projection Engine'!$AD$70</f>
        <v>1.0935075315860225</v>
      </c>
      <c r="BS34" s="47">
        <f ca="1">'A Matrix'!$BP$32*'Projection Engine'!$AD$71</f>
        <v>0.2269273122225626</v>
      </c>
      <c r="BT34" s="47">
        <f ca="1">'A Matrix'!$BQ$32*'Projection Engine'!$AD$72</f>
        <v>0.19936524416165483</v>
      </c>
      <c r="BU34" s="47">
        <f ca="1">'A Matrix'!$BR$32*'Projection Engine'!$AD$73</f>
        <v>0.17550235729834615</v>
      </c>
      <c r="BV34" s="47">
        <f ca="1">'A Matrix'!$BS$32*'Projection Engine'!$AD$74</f>
        <v>5.3435746176668486</v>
      </c>
      <c r="BW34" s="47">
        <f ca="1">'A Matrix'!$BT$32*'Projection Engine'!$AD$75</f>
        <v>0.96484569098528761</v>
      </c>
      <c r="BX34" s="47">
        <f ca="1">'A Matrix'!$BU$32*'Projection Engine'!$AD$76</f>
        <v>0.79429085267173705</v>
      </c>
      <c r="BY34" s="47">
        <f ca="1">'A Matrix'!$BV$32*'Projection Engine'!$AD$77</f>
        <v>5.1438656096807192</v>
      </c>
      <c r="BZ34" s="47">
        <f ca="1">'A Matrix'!$BW$32*'Projection Engine'!$AD$78</f>
        <v>3.0779288001865215</v>
      </c>
      <c r="CA34" s="47">
        <f ca="1">'A Matrix'!$BX$32*'Projection Engine'!$AD$79</f>
        <v>1.9567653925933493</v>
      </c>
      <c r="CB34" s="47">
        <f ca="1">'A Matrix'!$BY$32*'Projection Engine'!$AD$80</f>
        <v>0.92857117061891914</v>
      </c>
      <c r="CC34" s="47">
        <f ca="1">'A Matrix'!$BZ$32*'Projection Engine'!$AD$81</f>
        <v>2.536723140348069</v>
      </c>
      <c r="CD34" s="47">
        <f ca="1">'A Matrix'!$CA$32*'Projection Engine'!$AD$82</f>
        <v>1.3403015622030912</v>
      </c>
      <c r="CE34" s="47">
        <f ca="1">'A Matrix'!$CB$32*'Projection Engine'!$AD$83</f>
        <v>0.35111714309403363</v>
      </c>
      <c r="CF34" s="47">
        <f ca="1">'A Matrix'!$CC$32*'Projection Engine'!$AD$84</f>
        <v>5.19915158422578E-2</v>
      </c>
      <c r="CG34" s="47">
        <f ca="1">'A Matrix'!$CD$32*'Projection Engine'!$AD$85</f>
        <v>0.25977405953345006</v>
      </c>
      <c r="CH34" s="47">
        <f ca="1">'A Matrix'!$CE$32*'Projection Engine'!$AD$86</f>
        <v>1.0652294517984751</v>
      </c>
      <c r="CI34" s="47">
        <f ca="1">'A Matrix'!$CF$32*'Projection Engine'!$AD$87</f>
        <v>0.18552135970138001</v>
      </c>
      <c r="CJ34" s="47">
        <f ca="1">'A Matrix'!$CG$32*'Projection Engine'!$AD$88</f>
        <v>0.19521157646154708</v>
      </c>
      <c r="CK34" s="47">
        <f ca="1">'A Matrix'!$CH$32*'Projection Engine'!$AD$89</f>
        <v>0.34494869709556097</v>
      </c>
      <c r="CL34" s="47">
        <f ca="1">'A Matrix'!$CI$32*'Projection Engine'!$AD$90</f>
        <v>4.8124401453627716E-2</v>
      </c>
      <c r="CM34" s="47">
        <f ca="1">'A Matrix'!$CJ$32*'Projection Engine'!$AD$91</f>
        <v>0.52682498606043615</v>
      </c>
      <c r="CN34" s="47">
        <f ca="1">'A Matrix'!$CK$32*'Projection Engine'!$AD$92</f>
        <v>2.3333657012626325</v>
      </c>
      <c r="CO34" s="47">
        <f ca="1">'A Matrix'!$CL$32*'Projection Engine'!$AD$93</f>
        <v>3.0398580466256919E-3</v>
      </c>
      <c r="CP34" s="47">
        <f ca="1">'A Matrix'!$CM$32*'Projection Engine'!$AD$94</f>
        <v>0.11060743946792002</v>
      </c>
      <c r="CQ34" s="47">
        <f ca="1">'A Matrix'!$CN$32*'Projection Engine'!$AD$95</f>
        <v>9.7462507349788938E-2</v>
      </c>
      <c r="CR34" s="47">
        <f ca="1">'A Matrix'!$CO$32*'Projection Engine'!$AD$96</f>
        <v>0.19815563643893391</v>
      </c>
      <c r="CS34" s="47">
        <f ca="1">'A Matrix'!$CP$32*'Projection Engine'!$AD$97</f>
        <v>0.28246734519649624</v>
      </c>
      <c r="CT34" s="47">
        <f ca="1">'A Matrix'!$CQ$32*'Projection Engine'!$AD$98</f>
        <v>5.8102397993419118E-2</v>
      </c>
      <c r="CU34" s="47">
        <f ca="1">'A Matrix'!$CR$32*'Projection Engine'!$AD$99</f>
        <v>1.8834258487012659E-2</v>
      </c>
      <c r="CV34" s="47">
        <f ca="1">'A Matrix'!$CS$32*'Projection Engine'!$AD$100</f>
        <v>0.64481001532626225</v>
      </c>
      <c r="CW34" s="47">
        <f ca="1">'A Matrix'!$CT$32*'Projection Engine'!$AD$101</f>
        <v>2.3562775883245943</v>
      </c>
      <c r="CX34" s="47">
        <f ca="1">'A Matrix'!$CU$32*'Projection Engine'!$AD$102</f>
        <v>0.99417519677782606</v>
      </c>
      <c r="CY34" s="47">
        <f ca="1">'A Matrix'!$CV$32*'Projection Engine'!$AD$103</f>
        <v>0.75551613905949444</v>
      </c>
      <c r="CZ34" s="47">
        <f ca="1">'A Matrix'!$CW$32*'Projection Engine'!$AD$104</f>
        <v>0.96215541611523692</v>
      </c>
      <c r="DA34" s="47">
        <f ca="1">'A Matrix'!$CX$32*'Projection Engine'!$AD$105</f>
        <v>0.37993469418678233</v>
      </c>
      <c r="DB34" s="47">
        <f ca="1">'A Matrix'!$CY$32*'Projection Engine'!$AD$106</f>
        <v>0.64665348793449495</v>
      </c>
      <c r="DC34" s="47">
        <f ca="1">'A Matrix'!$CZ$32*'Projection Engine'!$AD$107</f>
        <v>0.83455244252863059</v>
      </c>
      <c r="DD34" s="47">
        <f ca="1">'A Matrix'!$DA$32*'Projection Engine'!$AD$108</f>
        <v>1.1882155313255713</v>
      </c>
      <c r="DE34" s="47">
        <f ca="1">'A Matrix'!$DB$32*'Projection Engine'!$AD$109</f>
        <v>0.45541561985630985</v>
      </c>
      <c r="DF34" s="47">
        <f ca="1">'A Matrix'!$DC$32*'Projection Engine'!$AD$110</f>
        <v>7.952076849639482E-2</v>
      </c>
      <c r="DG34" s="47">
        <f ca="1">'A Matrix'!$DD$32*'Projection Engine'!$AD$111</f>
        <v>9.0853557533962697</v>
      </c>
      <c r="DH34" s="47">
        <f ca="1">'A Matrix'!$DE$32*'Projection Engine'!$AD$112</f>
        <v>5.8564835333320717</v>
      </c>
      <c r="DI34" s="47">
        <f ca="1">'A Matrix'!$DF$32*'Projection Engine'!$AD$113</f>
        <v>1.0212291190206775</v>
      </c>
      <c r="DJ34" s="47">
        <f ca="1">'A Matrix'!$DG$32*'Projection Engine'!$AD$114</f>
        <v>1.0924961409245197</v>
      </c>
      <c r="DK34" s="47">
        <f ca="1">'A Matrix'!$DH$32*'Projection Engine'!$AD$115</f>
        <v>0.8628313152236029</v>
      </c>
      <c r="DL34" s="47">
        <f ca="1">'A Matrix'!$DI$32*'Projection Engine'!$AD$116</f>
        <v>1.3355565626324546</v>
      </c>
      <c r="DM34" s="47">
        <f ca="1">'A Matrix'!$DJ$32*'Projection Engine'!$AD$117</f>
        <v>3.2297849952363129</v>
      </c>
      <c r="DN34" s="47">
        <f ca="1">'A Matrix'!$DK$32*'Projection Engine'!$AD$118</f>
        <v>1.293133211908875</v>
      </c>
      <c r="DO34" s="47">
        <f ca="1">'A Matrix'!$DL$32*'Projection Engine'!$AD$119</f>
        <v>0.32348151433573813</v>
      </c>
      <c r="DP34" s="43">
        <f t="shared" ca="1" si="0"/>
        <v>86.4937155400347</v>
      </c>
      <c r="DQ34" s="43">
        <f ca="1">'Projection Engine'!T35</f>
        <v>135.53259082493889</v>
      </c>
      <c r="DR34" s="43">
        <f ca="1">'Projection Engine'!U35</f>
        <v>0.13838708615348605</v>
      </c>
      <c r="DS34" s="43">
        <f>'Projection Engine'!V35</f>
        <v>7.6883488610466761</v>
      </c>
      <c r="DT34" s="43">
        <f>'Projection Engine'!W35</f>
        <v>0.30926766532203454</v>
      </c>
      <c r="DU34" s="43">
        <f>'Projection Engine'!X35</f>
        <v>1.4238255031304052</v>
      </c>
      <c r="DV34" s="43">
        <f>'Projection Engine'!Y35</f>
        <v>1.1324000000000001</v>
      </c>
      <c r="DW34" s="43">
        <f>'Projection Engine'!Z35</f>
        <v>201.57063496086855</v>
      </c>
      <c r="DX34" s="43">
        <f t="shared" ca="1" si="1"/>
        <v>347.79545490146006</v>
      </c>
      <c r="DY34" s="43">
        <f t="shared" ca="1" si="2"/>
        <v>434.28917044149478</v>
      </c>
      <c r="DZ34" s="41"/>
      <c r="EA34" s="36">
        <f>'Base Table 5'!DY34</f>
        <v>461.00059999999996</v>
      </c>
      <c r="EB34" s="185">
        <f t="shared" ca="1" si="3"/>
        <v>-26.711429558505188</v>
      </c>
      <c r="EC34" s="186">
        <f t="shared" ca="1" si="4"/>
        <v>-5.7942288054517066E-2</v>
      </c>
    </row>
    <row r="35" spans="1:133" x14ac:dyDescent="0.4">
      <c r="A35" s="37">
        <f>'Base Table 5 - modified'!A35</f>
        <v>32</v>
      </c>
      <c r="B35" s="37" t="str">
        <f>'Base Table 5 - modified'!B35</f>
        <v>1401</v>
      </c>
      <c r="C35" s="37">
        <f>'Base Table 5 - modified'!C35</f>
        <v>6</v>
      </c>
      <c r="D35" s="38" t="str">
        <f>'Base Table 5 - modified'!D35</f>
        <v>Sawmill product manufacturing</v>
      </c>
      <c r="E35" s="47">
        <f ca="1">'A Matrix'!$B$33*'Projection Engine'!$AD$5</f>
        <v>8.0270333924364135</v>
      </c>
      <c r="F35" s="47">
        <f ca="1">'A Matrix'!$C$33*'Projection Engine'!$AD$6</f>
        <v>2.6468758718577048</v>
      </c>
      <c r="G35" s="47">
        <f ca="1">'A Matrix'!$D$33*'Projection Engine'!$AD$7</f>
        <v>2.322035587000113</v>
      </c>
      <c r="H35" s="47">
        <f ca="1">'A Matrix'!$E$33*'Projection Engine'!$AD$8</f>
        <v>1.0562963502656526</v>
      </c>
      <c r="I35" s="47">
        <f ca="1">'A Matrix'!$F$33*'Projection Engine'!$AD$9</f>
        <v>0.11009672431210864</v>
      </c>
      <c r="J35" s="47">
        <f ca="1">'A Matrix'!$G$33*'Projection Engine'!$AD$10</f>
        <v>0.94056547316569972</v>
      </c>
      <c r="K35" s="47">
        <f ca="1">'A Matrix'!$H$33*'Projection Engine'!$AD$11</f>
        <v>3.7516691531980113</v>
      </c>
      <c r="L35" s="47">
        <f ca="1">'A Matrix'!$I$33*'Projection Engine'!$AD$12</f>
        <v>0.27672989223342637</v>
      </c>
      <c r="M35" s="47">
        <f ca="1">'A Matrix'!$J$33*'Projection Engine'!$AD$13</f>
        <v>0.24077197451758547</v>
      </c>
      <c r="N35" s="47">
        <f ca="1">'A Matrix'!$K$33*'Projection Engine'!$AD$14</f>
        <v>0.9343069656204841</v>
      </c>
      <c r="O35" s="47">
        <f ca="1">'A Matrix'!$L$33*'Projection Engine'!$AD$15</f>
        <v>3.3473696640259578</v>
      </c>
      <c r="P35" s="47">
        <f ca="1">'A Matrix'!$M$33*'Projection Engine'!$AD$16</f>
        <v>0.23482563046538782</v>
      </c>
      <c r="Q35" s="47">
        <f ca="1">'A Matrix'!$N$33*'Projection Engine'!$AD$17</f>
        <v>0.18566189627203736</v>
      </c>
      <c r="R35" s="47">
        <f ca="1">'A Matrix'!$O$33*'Projection Engine'!$AD$18</f>
        <v>0.66691486778797793</v>
      </c>
      <c r="S35" s="47">
        <f ca="1">'A Matrix'!$P$33*'Projection Engine'!$AD$19</f>
        <v>2.1850133482608024E-2</v>
      </c>
      <c r="T35" s="47">
        <f ca="1">'A Matrix'!$Q$33*'Projection Engine'!$AD$20</f>
        <v>0.17786251881379617</v>
      </c>
      <c r="U35" s="47">
        <f ca="1">'A Matrix'!$R$33*'Projection Engine'!$AD$21</f>
        <v>0.13159448843226404</v>
      </c>
      <c r="V35" s="47">
        <f ca="1">'A Matrix'!$S$33*'Projection Engine'!$AD$22</f>
        <v>3.5631721816064547E-2</v>
      </c>
      <c r="W35" s="47">
        <f ca="1">'A Matrix'!$T$33*'Projection Engine'!$AD$23</f>
        <v>0.18845599431587601</v>
      </c>
      <c r="X35" s="47">
        <f ca="1">'A Matrix'!$U$33*'Projection Engine'!$AD$24</f>
        <v>0.14906744545676187</v>
      </c>
      <c r="Y35" s="47">
        <f ca="1">'A Matrix'!$V$33*'Projection Engine'!$AD$25</f>
        <v>0.10807306576997522</v>
      </c>
      <c r="Z35" s="47">
        <f ca="1">'A Matrix'!$W$33*'Projection Engine'!$AD$26</f>
        <v>0.23673562761215608</v>
      </c>
      <c r="AA35" s="47">
        <f ca="1">'A Matrix'!$X$33*'Projection Engine'!$AD$27</f>
        <v>5.6385983269637223E-2</v>
      </c>
      <c r="AB35" s="47">
        <f ca="1">'A Matrix'!$Y$33*'Projection Engine'!$AD$28</f>
        <v>6.141704854101137E-2</v>
      </c>
      <c r="AC35" s="47">
        <f ca="1">'A Matrix'!$Z$33*'Projection Engine'!$AD$29</f>
        <v>5.3775423533552927E-2</v>
      </c>
      <c r="AD35" s="47">
        <f ca="1">'A Matrix'!$AA$33*'Projection Engine'!$AD$30</f>
        <v>2.8315943464863511E-3</v>
      </c>
      <c r="AE35" s="47">
        <f ca="1">'A Matrix'!$AB$33*'Projection Engine'!$AD$31</f>
        <v>2.1981255033914369E-2</v>
      </c>
      <c r="AF35" s="47">
        <f ca="1">'A Matrix'!$AC$33*'Projection Engine'!$AD$32</f>
        <v>0.59601490059368556</v>
      </c>
      <c r="AG35" s="47">
        <f ca="1">'A Matrix'!$AD$33*'Projection Engine'!$AD$33</f>
        <v>2.9677095694470525E-4</v>
      </c>
      <c r="AH35" s="47">
        <f ca="1">'A Matrix'!$AE$33*'Projection Engine'!$AD$34</f>
        <v>2.5524038115192983E-3</v>
      </c>
      <c r="AI35" s="47">
        <f ca="1">'A Matrix'!$AF$33*'Projection Engine'!$AD$35</f>
        <v>3.7682349347994961E-3</v>
      </c>
      <c r="AJ35" s="47">
        <f ca="1">'A Matrix'!$AG$33*'Projection Engine'!$AD$36</f>
        <v>80.957053242361297</v>
      </c>
      <c r="AK35" s="47">
        <f ca="1">'A Matrix'!$AH$33*'Projection Engine'!$AD$37</f>
        <v>1222.84351472648</v>
      </c>
      <c r="AL35" s="47">
        <f ca="1">'A Matrix'!$AI$33*'Projection Engine'!$AD$38</f>
        <v>361.36530543176724</v>
      </c>
      <c r="AM35" s="47">
        <f ca="1">'A Matrix'!$AJ$33*'Projection Engine'!$AD$39</f>
        <v>9.7365054279506244E-2</v>
      </c>
      <c r="AN35" s="47">
        <f ca="1">'A Matrix'!$AK$33*'Projection Engine'!$AD$40</f>
        <v>6.9479368693497565E-2</v>
      </c>
      <c r="AO35" s="47">
        <f ca="1">'A Matrix'!$AL$33*'Projection Engine'!$AD$41</f>
        <v>0.10644000704670888</v>
      </c>
      <c r="AP35" s="47">
        <f ca="1">'A Matrix'!$AM$33*'Projection Engine'!$AD$42</f>
        <v>5.8463944098540721E-2</v>
      </c>
      <c r="AQ35" s="47">
        <f ca="1">'A Matrix'!$AN$33*'Projection Engine'!$AD$43</f>
        <v>8.3599085185554183E-3</v>
      </c>
      <c r="AR35" s="47">
        <f ca="1">'A Matrix'!$AO$33*'Projection Engine'!$AD$44</f>
        <v>0.16806744879254965</v>
      </c>
      <c r="AS35" s="47">
        <f ca="1">'A Matrix'!$AP$33*'Projection Engine'!$AD$45</f>
        <v>3.3580506733514724E-2</v>
      </c>
      <c r="AT35" s="47">
        <f ca="1">'A Matrix'!$AQ$33*'Projection Engine'!$AD$46</f>
        <v>0.25679679850012055</v>
      </c>
      <c r="AU35" s="47">
        <f ca="1">'A Matrix'!$AR$33*'Projection Engine'!$AD$47</f>
        <v>1.2923849464535607E-2</v>
      </c>
      <c r="AV35" s="47">
        <f ca="1">'A Matrix'!$AS$33*'Projection Engine'!$AD$48</f>
        <v>0.11276080069571803</v>
      </c>
      <c r="AW35" s="47">
        <f ca="1">'A Matrix'!$AT$33*'Projection Engine'!$AD$49</f>
        <v>9.6069640086308319E-2</v>
      </c>
      <c r="AX35" s="47">
        <f ca="1">'A Matrix'!$AU$33*'Projection Engine'!$AD$50</f>
        <v>0.3787185595368272</v>
      </c>
      <c r="AY35" s="47">
        <f ca="1">'A Matrix'!$AV$33*'Projection Engine'!$AD$51</f>
        <v>7.5402607525431639E-2</v>
      </c>
      <c r="AZ35" s="47">
        <f ca="1">'A Matrix'!$AW$33*'Projection Engine'!$AD$52</f>
        <v>7.3199363590376834E-2</v>
      </c>
      <c r="BA35" s="47">
        <f ca="1">'A Matrix'!$AX$33*'Projection Engine'!$AD$53</f>
        <v>1.6350469274040147</v>
      </c>
      <c r="BB35" s="47">
        <f ca="1">'A Matrix'!$AY$33*'Projection Engine'!$AD$54</f>
        <v>0.41272794427790815</v>
      </c>
      <c r="BC35" s="47">
        <f ca="1">'A Matrix'!$AZ$33*'Projection Engine'!$AD$55</f>
        <v>1.3969049952761586E-2</v>
      </c>
      <c r="BD35" s="47">
        <f ca="1">'A Matrix'!$BA$33*'Projection Engine'!$AD$56</f>
        <v>3.3499567333578071</v>
      </c>
      <c r="BE35" s="47">
        <f ca="1">'A Matrix'!$BB$33*'Projection Engine'!$AD$57</f>
        <v>0.34523662016937517</v>
      </c>
      <c r="BF35" s="47">
        <f ca="1">'A Matrix'!$BC$33*'Projection Engine'!$AD$58</f>
        <v>0.13003656116548701</v>
      </c>
      <c r="BG35" s="47">
        <f ca="1">'A Matrix'!$BD$33*'Projection Engine'!$AD$59</f>
        <v>5.9607746097053924E-2</v>
      </c>
      <c r="BH35" s="47">
        <f ca="1">'A Matrix'!$BE$33*'Projection Engine'!$AD$60</f>
        <v>0.95364046080382836</v>
      </c>
      <c r="BI35" s="47">
        <f ca="1">'A Matrix'!$BF$33*'Projection Engine'!$AD$61</f>
        <v>0.33774571807525033</v>
      </c>
      <c r="BJ35" s="47">
        <f ca="1">'A Matrix'!$BG$33*'Projection Engine'!$AD$62</f>
        <v>0.11036778499504828</v>
      </c>
      <c r="BK35" s="47">
        <f ca="1">'A Matrix'!$BH$33*'Projection Engine'!$AD$63</f>
        <v>0.40740162441417327</v>
      </c>
      <c r="BL35" s="47">
        <f ca="1">'A Matrix'!$BI$33*'Projection Engine'!$AD$64</f>
        <v>6.4827882240865539E-2</v>
      </c>
      <c r="BM35" s="47">
        <f ca="1">'A Matrix'!$BJ$33*'Projection Engine'!$AD$65</f>
        <v>7.3896045834558804E-2</v>
      </c>
      <c r="BN35" s="47">
        <f ca="1">'A Matrix'!$BK$33*'Projection Engine'!$AD$66</f>
        <v>1.5340265602427225</v>
      </c>
      <c r="BO35" s="47">
        <f ca="1">'A Matrix'!$BL$33*'Projection Engine'!$AD$67</f>
        <v>331.78461300310011</v>
      </c>
      <c r="BP35" s="47">
        <f ca="1">'A Matrix'!$BM$33*'Projection Engine'!$AD$68</f>
        <v>2.0071699860347874</v>
      </c>
      <c r="BQ35" s="47">
        <f ca="1">'A Matrix'!$BN$33*'Projection Engine'!$AD$69</f>
        <v>0.30678549283236523</v>
      </c>
      <c r="BR35" s="47">
        <f ca="1">'A Matrix'!$BO$33*'Projection Engine'!$AD$70</f>
        <v>0.41930060097848054</v>
      </c>
      <c r="BS35" s="47">
        <f ca="1">'A Matrix'!$BP$33*'Projection Engine'!$AD$71</f>
        <v>2.023965627449896E-2</v>
      </c>
      <c r="BT35" s="47">
        <f ca="1">'A Matrix'!$BQ$33*'Projection Engine'!$AD$72</f>
        <v>0.96984600698061219</v>
      </c>
      <c r="BU35" s="47">
        <f ca="1">'A Matrix'!$BR$33*'Projection Engine'!$AD$73</f>
        <v>0.16878099042309039</v>
      </c>
      <c r="BV35" s="47">
        <f ca="1">'A Matrix'!$BS$33*'Projection Engine'!$AD$74</f>
        <v>1076.2107895814224</v>
      </c>
      <c r="BW35" s="47">
        <f ca="1">'A Matrix'!$BT$33*'Projection Engine'!$AD$75</f>
        <v>108.40833690461838</v>
      </c>
      <c r="BX35" s="47">
        <f ca="1">'A Matrix'!$BU$33*'Projection Engine'!$AD$76</f>
        <v>226.29276938722421</v>
      </c>
      <c r="BY35" s="47">
        <f ca="1">'A Matrix'!$BV$33*'Projection Engine'!$AD$77</f>
        <v>2156.5995591663554</v>
      </c>
      <c r="BZ35" s="47">
        <f ca="1">'A Matrix'!$BW$33*'Projection Engine'!$AD$78</f>
        <v>55.061384791311305</v>
      </c>
      <c r="CA35" s="47">
        <f ca="1">'A Matrix'!$BX$33*'Projection Engine'!$AD$79</f>
        <v>51.448324660834466</v>
      </c>
      <c r="CB35" s="47">
        <f ca="1">'A Matrix'!$BY$33*'Projection Engine'!$AD$80</f>
        <v>1.7945403588582201</v>
      </c>
      <c r="CC35" s="47">
        <f ca="1">'A Matrix'!$BZ$33*'Projection Engine'!$AD$81</f>
        <v>4.5297766213238573</v>
      </c>
      <c r="CD35" s="47">
        <f ca="1">'A Matrix'!$CA$33*'Projection Engine'!$AD$82</f>
        <v>1.7631477570385319</v>
      </c>
      <c r="CE35" s="47">
        <f ca="1">'A Matrix'!$CB$33*'Projection Engine'!$AD$83</f>
        <v>1.7061192270018288</v>
      </c>
      <c r="CF35" s="47">
        <f ca="1">'A Matrix'!$CC$33*'Projection Engine'!$AD$84</f>
        <v>6.5649331262188651E-2</v>
      </c>
      <c r="CG35" s="47">
        <f ca="1">'A Matrix'!$CD$33*'Projection Engine'!$AD$85</f>
        <v>0.24910521086111159</v>
      </c>
      <c r="CH35" s="47">
        <f ca="1">'A Matrix'!$CE$33*'Projection Engine'!$AD$86</f>
        <v>0.47349902104380492</v>
      </c>
      <c r="CI35" s="47">
        <f ca="1">'A Matrix'!$CF$33*'Projection Engine'!$AD$87</f>
        <v>0.91801677129772097</v>
      </c>
      <c r="CJ35" s="47">
        <f ca="1">'A Matrix'!$CG$33*'Projection Engine'!$AD$88</f>
        <v>0.21743458396765492</v>
      </c>
      <c r="CK35" s="47">
        <f ca="1">'A Matrix'!$CH$33*'Projection Engine'!$AD$89</f>
        <v>5.7750420009241799E-2</v>
      </c>
      <c r="CL35" s="47">
        <f ca="1">'A Matrix'!$CI$33*'Projection Engine'!$AD$90</f>
        <v>5.6189943596693818E-2</v>
      </c>
      <c r="CM35" s="47">
        <f ca="1">'A Matrix'!$CJ$33*'Projection Engine'!$AD$91</f>
        <v>0.38436379038955254</v>
      </c>
      <c r="CN35" s="47">
        <f ca="1">'A Matrix'!$CK$33*'Projection Engine'!$AD$92</f>
        <v>1.260662648921802</v>
      </c>
      <c r="CO35" s="47">
        <f ca="1">'A Matrix'!$CL$33*'Projection Engine'!$AD$93</f>
        <v>4.04301120201217E-2</v>
      </c>
      <c r="CP35" s="47">
        <f ca="1">'A Matrix'!$CM$33*'Projection Engine'!$AD$94</f>
        <v>0.32434162201462541</v>
      </c>
      <c r="CQ35" s="47">
        <f ca="1">'A Matrix'!$CN$33*'Projection Engine'!$AD$95</f>
        <v>0.17113269672889414</v>
      </c>
      <c r="CR35" s="47">
        <f ca="1">'A Matrix'!$CO$33*'Projection Engine'!$AD$96</f>
        <v>0.21186729878180657</v>
      </c>
      <c r="CS35" s="47">
        <f ca="1">'A Matrix'!$CP$33*'Projection Engine'!$AD$97</f>
        <v>0.67617488166647033</v>
      </c>
      <c r="CT35" s="47">
        <f ca="1">'A Matrix'!$CQ$33*'Projection Engine'!$AD$98</f>
        <v>2.282812636951967</v>
      </c>
      <c r="CU35" s="47">
        <f ca="1">'A Matrix'!$CR$33*'Projection Engine'!$AD$99</f>
        <v>0.8338832001883465</v>
      </c>
      <c r="CV35" s="47">
        <f ca="1">'A Matrix'!$CS$33*'Projection Engine'!$AD$100</f>
        <v>0.95722534366674383</v>
      </c>
      <c r="CW35" s="47">
        <f ca="1">'A Matrix'!$CT$33*'Projection Engine'!$AD$101</f>
        <v>1.7797378885925708</v>
      </c>
      <c r="CX35" s="47">
        <f ca="1">'A Matrix'!$CU$33*'Projection Engine'!$AD$102</f>
        <v>0.95158010673808824</v>
      </c>
      <c r="CY35" s="47">
        <f ca="1">'A Matrix'!$CV$33*'Projection Engine'!$AD$103</f>
        <v>0.56908079013411583</v>
      </c>
      <c r="CZ35" s="47">
        <f ca="1">'A Matrix'!$CW$33*'Projection Engine'!$AD$104</f>
        <v>0.58963161752068149</v>
      </c>
      <c r="DA35" s="47">
        <f ca="1">'A Matrix'!$CX$33*'Projection Engine'!$AD$105</f>
        <v>1.9570324111058917</v>
      </c>
      <c r="DB35" s="47">
        <f ca="1">'A Matrix'!$CY$33*'Projection Engine'!$AD$106</f>
        <v>4.9418693437875287</v>
      </c>
      <c r="DC35" s="47">
        <f ca="1">'A Matrix'!$CZ$33*'Projection Engine'!$AD$107</f>
        <v>0.28495887061819047</v>
      </c>
      <c r="DD35" s="47">
        <f ca="1">'A Matrix'!$DA$33*'Projection Engine'!$AD$108</f>
        <v>5.3829454954136224</v>
      </c>
      <c r="DE35" s="47">
        <f ca="1">'A Matrix'!$DB$33*'Projection Engine'!$AD$109</f>
        <v>3.1392381033689141</v>
      </c>
      <c r="DF35" s="47">
        <f ca="1">'A Matrix'!$DC$33*'Projection Engine'!$AD$110</f>
        <v>0.64783328775055238</v>
      </c>
      <c r="DG35" s="47">
        <f ca="1">'A Matrix'!$DD$33*'Projection Engine'!$AD$111</f>
        <v>0.40727772726652151</v>
      </c>
      <c r="DH35" s="47">
        <f ca="1">'A Matrix'!$DE$33*'Projection Engine'!$AD$112</f>
        <v>0.45197093346411593</v>
      </c>
      <c r="DI35" s="47">
        <f ca="1">'A Matrix'!$DF$33*'Projection Engine'!$AD$113</f>
        <v>0.18449582969971651</v>
      </c>
      <c r="DJ35" s="47">
        <f ca="1">'A Matrix'!$DG$33*'Projection Engine'!$AD$114</f>
        <v>0.30812475825045382</v>
      </c>
      <c r="DK35" s="47">
        <f ca="1">'A Matrix'!$DH$33*'Projection Engine'!$AD$115</f>
        <v>0.13667677318156946</v>
      </c>
      <c r="DL35" s="47">
        <f ca="1">'A Matrix'!$DI$33*'Projection Engine'!$AD$116</f>
        <v>0.17820830037535465</v>
      </c>
      <c r="DM35" s="47">
        <f ca="1">'A Matrix'!$DJ$33*'Projection Engine'!$AD$117</f>
        <v>44.857067024470986</v>
      </c>
      <c r="DN35" s="47">
        <f ca="1">'A Matrix'!$DK$33*'Projection Engine'!$AD$118</f>
        <v>0.30253564021902851</v>
      </c>
      <c r="DO35" s="47">
        <f ca="1">'A Matrix'!$DL$33*'Projection Engine'!$AD$119</f>
        <v>2.3368630762034576E-2</v>
      </c>
      <c r="DP35" s="43">
        <f t="shared" ca="1" si="0"/>
        <v>5798.4970942097789</v>
      </c>
      <c r="DQ35" s="43">
        <f ca="1">'Projection Engine'!T36</f>
        <v>38.843630388722886</v>
      </c>
      <c r="DR35" s="43">
        <f ca="1">'Projection Engine'!U36</f>
        <v>0.6744579696149583</v>
      </c>
      <c r="DS35" s="43">
        <f>'Projection Engine'!V36</f>
        <v>8.148418852976544</v>
      </c>
      <c r="DT35" s="43">
        <f>'Projection Engine'!W36</f>
        <v>0.15066651277828796</v>
      </c>
      <c r="DU35" s="43">
        <f>'Projection Engine'!X36</f>
        <v>2.1500018940018273</v>
      </c>
      <c r="DV35" s="43">
        <f>'Projection Engine'!Y36</f>
        <v>25.140699999999999</v>
      </c>
      <c r="DW35" s="43">
        <f>'Projection Engine'!Z36</f>
        <v>1011.2488947955243</v>
      </c>
      <c r="DX35" s="43">
        <f t="shared" ca="1" si="1"/>
        <v>1086.3567704136187</v>
      </c>
      <c r="DY35" s="43">
        <f t="shared" ca="1" si="2"/>
        <v>6884.8538646233974</v>
      </c>
      <c r="DZ35" s="41"/>
      <c r="EA35" s="36">
        <f>'Base Table 5'!DY35</f>
        <v>6005.0003999999999</v>
      </c>
      <c r="EB35" s="185">
        <f t="shared" ca="1" si="3"/>
        <v>879.85346462339749</v>
      </c>
      <c r="EC35" s="186">
        <f t="shared" ca="1" si="4"/>
        <v>0.1465201342240372</v>
      </c>
    </row>
    <row r="36" spans="1:133" x14ac:dyDescent="0.4">
      <c r="A36" s="34">
        <f>'Base Table 5 - modified'!A36</f>
        <v>33</v>
      </c>
      <c r="B36" s="34" t="str">
        <f>'Base Table 5 - modified'!B36</f>
        <v>1402</v>
      </c>
      <c r="C36" s="34">
        <f>'Base Table 5 - modified'!C36</f>
        <v>6</v>
      </c>
      <c r="D36" s="35" t="str">
        <f>'Base Table 5 - modified'!D36</f>
        <v>Other wood product manufacturing</v>
      </c>
      <c r="E36" s="47">
        <f ca="1">'A Matrix'!$B$34*'Projection Engine'!$AD$5</f>
        <v>9.3368316525316803</v>
      </c>
      <c r="F36" s="47">
        <f ca="1">'A Matrix'!$C$34*'Projection Engine'!$AD$6</f>
        <v>3.2330767498923785</v>
      </c>
      <c r="G36" s="47">
        <f ca="1">'A Matrix'!$D$34*'Projection Engine'!$AD$7</f>
        <v>4.1194119582779232</v>
      </c>
      <c r="H36" s="47">
        <f ca="1">'A Matrix'!$E$34*'Projection Engine'!$AD$8</f>
        <v>2.2755148138000632</v>
      </c>
      <c r="I36" s="47">
        <f ca="1">'A Matrix'!$F$34*'Projection Engine'!$AD$9</f>
        <v>0.21433846119990285</v>
      </c>
      <c r="J36" s="47">
        <f ca="1">'A Matrix'!$G$34*'Projection Engine'!$AD$10</f>
        <v>1.0916118482243415</v>
      </c>
      <c r="K36" s="47">
        <f ca="1">'A Matrix'!$H$34*'Projection Engine'!$AD$11</f>
        <v>3.8420610082023479</v>
      </c>
      <c r="L36" s="47">
        <f ca="1">'A Matrix'!$I$34*'Projection Engine'!$AD$12</f>
        <v>1.2686482020119649</v>
      </c>
      <c r="M36" s="47">
        <f ca="1">'A Matrix'!$J$34*'Projection Engine'!$AD$13</f>
        <v>1.0282983394226783</v>
      </c>
      <c r="N36" s="47">
        <f ca="1">'A Matrix'!$K$34*'Projection Engine'!$AD$14</f>
        <v>10.395436031045097</v>
      </c>
      <c r="O36" s="47">
        <f ca="1">'A Matrix'!$L$34*'Projection Engine'!$AD$15</f>
        <v>25.645280818155847</v>
      </c>
      <c r="P36" s="47">
        <f ca="1">'A Matrix'!$M$34*'Projection Engine'!$AD$16</f>
        <v>2.4774964181242973</v>
      </c>
      <c r="Q36" s="47">
        <f ca="1">'A Matrix'!$N$34*'Projection Engine'!$AD$17</f>
        <v>1.9248252804034696</v>
      </c>
      <c r="R36" s="47">
        <f ca="1">'A Matrix'!$O$34*'Projection Engine'!$AD$18</f>
        <v>3.2127702706403944</v>
      </c>
      <c r="S36" s="47">
        <f ca="1">'A Matrix'!$P$34*'Projection Engine'!$AD$19</f>
        <v>0.36249568295696105</v>
      </c>
      <c r="T36" s="47">
        <f ca="1">'A Matrix'!$Q$34*'Projection Engine'!$AD$20</f>
        <v>1.7140269117609639</v>
      </c>
      <c r="U36" s="47">
        <f ca="1">'A Matrix'!$R$34*'Projection Engine'!$AD$21</f>
        <v>1.7876841908078909</v>
      </c>
      <c r="V36" s="47">
        <f ca="1">'A Matrix'!$S$34*'Projection Engine'!$AD$22</f>
        <v>0.54082120235889752</v>
      </c>
      <c r="W36" s="47">
        <f ca="1">'A Matrix'!$T$34*'Projection Engine'!$AD$23</f>
        <v>1.4328499164729549</v>
      </c>
      <c r="X36" s="47">
        <f ca="1">'A Matrix'!$U$34*'Projection Engine'!$AD$24</f>
        <v>2.9753070420237822</v>
      </c>
      <c r="Y36" s="47">
        <f ca="1">'A Matrix'!$V$34*'Projection Engine'!$AD$25</f>
        <v>1.3677258304533211</v>
      </c>
      <c r="Z36" s="47">
        <f ca="1">'A Matrix'!$W$34*'Projection Engine'!$AD$26</f>
        <v>4.1429243066621977</v>
      </c>
      <c r="AA36" s="47">
        <f ca="1">'A Matrix'!$X$34*'Projection Engine'!$AD$27</f>
        <v>1.7055579328025277</v>
      </c>
      <c r="AB36" s="47">
        <f ca="1">'A Matrix'!$Y$34*'Projection Engine'!$AD$28</f>
        <v>0.81412063480528885</v>
      </c>
      <c r="AC36" s="47">
        <f ca="1">'A Matrix'!$Z$34*'Projection Engine'!$AD$29</f>
        <v>0.5953152933777619</v>
      </c>
      <c r="AD36" s="47">
        <f ca="1">'A Matrix'!$AA$34*'Projection Engine'!$AD$30</f>
        <v>3.3686208604751418E-2</v>
      </c>
      <c r="AE36" s="47">
        <f ca="1">'A Matrix'!$AB$34*'Projection Engine'!$AD$31</f>
        <v>0.12104088470640183</v>
      </c>
      <c r="AF36" s="47">
        <f ca="1">'A Matrix'!$AC$34*'Projection Engine'!$AD$32</f>
        <v>7.9330600500998969</v>
      </c>
      <c r="AG36" s="47">
        <f ca="1">'A Matrix'!$AD$34*'Projection Engine'!$AD$33</f>
        <v>1.978473046298035E-3</v>
      </c>
      <c r="AH36" s="47">
        <f ca="1">'A Matrix'!$AE$34*'Projection Engine'!$AD$34</f>
        <v>9.9641918026618786E-2</v>
      </c>
      <c r="AI36" s="47">
        <f ca="1">'A Matrix'!$AF$34*'Projection Engine'!$AD$35</f>
        <v>8.9778197321597988E-2</v>
      </c>
      <c r="AJ36" s="47">
        <f ca="1">'A Matrix'!$AG$34*'Projection Engine'!$AD$36</f>
        <v>23.409649659933539</v>
      </c>
      <c r="AK36" s="47">
        <f ca="1">'A Matrix'!$AH$34*'Projection Engine'!$AD$37</f>
        <v>263.59443137410085</v>
      </c>
      <c r="AL36" s="47">
        <f ca="1">'A Matrix'!$AI$34*'Projection Engine'!$AD$38</f>
        <v>4.9092942874284047</v>
      </c>
      <c r="AM36" s="47">
        <f ca="1">'A Matrix'!$AJ$34*'Projection Engine'!$AD$39</f>
        <v>1.1420238691446545</v>
      </c>
      <c r="AN36" s="47">
        <f ca="1">'A Matrix'!$AK$34*'Projection Engine'!$AD$40</f>
        <v>1.2985372234722974</v>
      </c>
      <c r="AO36" s="47">
        <f ca="1">'A Matrix'!$AL$34*'Projection Engine'!$AD$41</f>
        <v>2.0937447171773789</v>
      </c>
      <c r="AP36" s="47">
        <f ca="1">'A Matrix'!$AM$34*'Projection Engine'!$AD$42</f>
        <v>0.63891725316427084</v>
      </c>
      <c r="AQ36" s="47">
        <f ca="1">'A Matrix'!$AN$34*'Projection Engine'!$AD$43</f>
        <v>0.11744063793855257</v>
      </c>
      <c r="AR36" s="47">
        <f ca="1">'A Matrix'!$AO$34*'Projection Engine'!$AD$44</f>
        <v>4.6447914612314118</v>
      </c>
      <c r="AS36" s="47">
        <f ca="1">'A Matrix'!$AP$34*'Projection Engine'!$AD$45</f>
        <v>0.43320817458557587</v>
      </c>
      <c r="AT36" s="47">
        <f ca="1">'A Matrix'!$AQ$34*'Projection Engine'!$AD$46</f>
        <v>19.771858617490984</v>
      </c>
      <c r="AU36" s="47">
        <f ca="1">'A Matrix'!$AR$34*'Projection Engine'!$AD$47</f>
        <v>0.5342836858179606</v>
      </c>
      <c r="AV36" s="47">
        <f ca="1">'A Matrix'!$AS$34*'Projection Engine'!$AD$48</f>
        <v>9.0211973388122075</v>
      </c>
      <c r="AW36" s="47">
        <f ca="1">'A Matrix'!$AT$34*'Projection Engine'!$AD$49</f>
        <v>0.4952227780002017</v>
      </c>
      <c r="AX36" s="47">
        <f ca="1">'A Matrix'!$AU$34*'Projection Engine'!$AD$50</f>
        <v>2.5388601956141863</v>
      </c>
      <c r="AY36" s="47">
        <f ca="1">'A Matrix'!$AV$34*'Projection Engine'!$AD$51</f>
        <v>24.844985440902704</v>
      </c>
      <c r="AZ36" s="47">
        <f ca="1">'A Matrix'!$AW$34*'Projection Engine'!$AD$52</f>
        <v>2.4030872410595161</v>
      </c>
      <c r="BA36" s="47">
        <f ca="1">'A Matrix'!$AX$34*'Projection Engine'!$AD$53</f>
        <v>5.2301789121876041</v>
      </c>
      <c r="BB36" s="47">
        <f ca="1">'A Matrix'!$AY$34*'Projection Engine'!$AD$54</f>
        <v>0.8770226490903037</v>
      </c>
      <c r="BC36" s="47">
        <f ca="1">'A Matrix'!$AZ$34*'Projection Engine'!$AD$55</f>
        <v>0.12347467930273179</v>
      </c>
      <c r="BD36" s="47">
        <f ca="1">'A Matrix'!$BA$34*'Projection Engine'!$AD$56</f>
        <v>137.14148985485269</v>
      </c>
      <c r="BE36" s="47">
        <f ca="1">'A Matrix'!$BB$34*'Projection Engine'!$AD$57</f>
        <v>3.9691183073321223</v>
      </c>
      <c r="BF36" s="47">
        <f ca="1">'A Matrix'!$BC$34*'Projection Engine'!$AD$58</f>
        <v>8.5537145880958079</v>
      </c>
      <c r="BG36" s="47">
        <f ca="1">'A Matrix'!$BD$34*'Projection Engine'!$AD$59</f>
        <v>1.6910437401666643</v>
      </c>
      <c r="BH36" s="47">
        <f ca="1">'A Matrix'!$BE$34*'Projection Engine'!$AD$60</f>
        <v>21.147117396140253</v>
      </c>
      <c r="BI36" s="47">
        <f ca="1">'A Matrix'!$BF$34*'Projection Engine'!$AD$61</f>
        <v>29.593320387809655</v>
      </c>
      <c r="BJ36" s="47">
        <f ca="1">'A Matrix'!$BG$34*'Projection Engine'!$AD$62</f>
        <v>21.432474931612624</v>
      </c>
      <c r="BK36" s="47">
        <f ca="1">'A Matrix'!$BH$34*'Projection Engine'!$AD$63</f>
        <v>3.041266693384872</v>
      </c>
      <c r="BL36" s="47">
        <f ca="1">'A Matrix'!$BI$34*'Projection Engine'!$AD$64</f>
        <v>1.6069995518707461</v>
      </c>
      <c r="BM36" s="47">
        <f ca="1">'A Matrix'!$BJ$34*'Projection Engine'!$AD$65</f>
        <v>1.0029764133121917</v>
      </c>
      <c r="BN36" s="47">
        <f ca="1">'A Matrix'!$BK$34*'Projection Engine'!$AD$66</f>
        <v>29.00797342582937</v>
      </c>
      <c r="BO36" s="47">
        <f ca="1">'A Matrix'!$BL$34*'Projection Engine'!$AD$67</f>
        <v>559.03420324660317</v>
      </c>
      <c r="BP36" s="47">
        <f ca="1">'A Matrix'!$BM$34*'Projection Engine'!$AD$68</f>
        <v>5.3757856993015398</v>
      </c>
      <c r="BQ36" s="47">
        <f ca="1">'A Matrix'!$BN$34*'Projection Engine'!$AD$69</f>
        <v>1.9112842726196919</v>
      </c>
      <c r="BR36" s="47">
        <f ca="1">'A Matrix'!$BO$34*'Projection Engine'!$AD$70</f>
        <v>3.2032128563396918</v>
      </c>
      <c r="BS36" s="47">
        <f ca="1">'A Matrix'!$BP$34*'Projection Engine'!$AD$71</f>
        <v>0.11771899020432965</v>
      </c>
      <c r="BT36" s="47">
        <f ca="1">'A Matrix'!$BQ$34*'Projection Engine'!$AD$72</f>
        <v>26.537820703220607</v>
      </c>
      <c r="BU36" s="47">
        <f ca="1">'A Matrix'!$BR$34*'Projection Engine'!$AD$73</f>
        <v>14.942096442721466</v>
      </c>
      <c r="BV36" s="47">
        <f ca="1">'A Matrix'!$BS$34*'Projection Engine'!$AD$74</f>
        <v>8216.0951632452034</v>
      </c>
      <c r="BW36" s="47">
        <f ca="1">'A Matrix'!$BT$34*'Projection Engine'!$AD$75</f>
        <v>813.52338794902391</v>
      </c>
      <c r="BX36" s="47">
        <f ca="1">'A Matrix'!$BU$34*'Projection Engine'!$AD$76</f>
        <v>384.17023078742125</v>
      </c>
      <c r="BY36" s="47">
        <f ca="1">'A Matrix'!$BV$34*'Projection Engine'!$AD$77</f>
        <v>3470.1339541032676</v>
      </c>
      <c r="BZ36" s="47">
        <f ca="1">'A Matrix'!$BW$34*'Projection Engine'!$AD$78</f>
        <v>20.796189587289156</v>
      </c>
      <c r="CA36" s="47">
        <f ca="1">'A Matrix'!$BX$34*'Projection Engine'!$AD$79</f>
        <v>23.67658127917753</v>
      </c>
      <c r="CB36" s="47">
        <f ca="1">'A Matrix'!$BY$34*'Projection Engine'!$AD$80</f>
        <v>5.9589915637916278</v>
      </c>
      <c r="CC36" s="47">
        <f ca="1">'A Matrix'!$BZ$34*'Projection Engine'!$AD$81</f>
        <v>20.332521774422666</v>
      </c>
      <c r="CD36" s="47">
        <f ca="1">'A Matrix'!$CA$34*'Projection Engine'!$AD$82</f>
        <v>16.467697687767149</v>
      </c>
      <c r="CE36" s="47">
        <f ca="1">'A Matrix'!$CB$34*'Projection Engine'!$AD$83</f>
        <v>2.6206691662533657</v>
      </c>
      <c r="CF36" s="47">
        <f ca="1">'A Matrix'!$CC$34*'Projection Engine'!$AD$84</f>
        <v>0.74303106746749892</v>
      </c>
      <c r="CG36" s="47">
        <f ca="1">'A Matrix'!$CD$34*'Projection Engine'!$AD$85</f>
        <v>2.0861320845818985</v>
      </c>
      <c r="CH36" s="47">
        <f ca="1">'A Matrix'!$CE$34*'Projection Engine'!$AD$86</f>
        <v>3.7679237913384109</v>
      </c>
      <c r="CI36" s="47">
        <f ca="1">'A Matrix'!$CF$34*'Projection Engine'!$AD$87</f>
        <v>11.469444208196945</v>
      </c>
      <c r="CJ36" s="47">
        <f ca="1">'A Matrix'!$CG$34*'Projection Engine'!$AD$88</f>
        <v>1.5457856168458994</v>
      </c>
      <c r="CK36" s="47">
        <f ca="1">'A Matrix'!$CH$34*'Projection Engine'!$AD$89</f>
        <v>3.1116599624262102</v>
      </c>
      <c r="CL36" s="47">
        <f ca="1">'A Matrix'!$CI$34*'Projection Engine'!$AD$90</f>
        <v>0.45866049653569213</v>
      </c>
      <c r="CM36" s="47">
        <f ca="1">'A Matrix'!$CJ$34*'Projection Engine'!$AD$91</f>
        <v>1.5586300147247196</v>
      </c>
      <c r="CN36" s="47">
        <f ca="1">'A Matrix'!$CK$34*'Projection Engine'!$AD$92</f>
        <v>5.6294687717405392</v>
      </c>
      <c r="CO36" s="47">
        <f ca="1">'A Matrix'!$CL$34*'Projection Engine'!$AD$93</f>
        <v>1.0741338407751881</v>
      </c>
      <c r="CP36" s="47">
        <f ca="1">'A Matrix'!$CM$34*'Projection Engine'!$AD$94</f>
        <v>1.5603663996822226</v>
      </c>
      <c r="CQ36" s="47">
        <f ca="1">'A Matrix'!$CN$34*'Projection Engine'!$AD$95</f>
        <v>0.89311966293968359</v>
      </c>
      <c r="CR36" s="47">
        <f ca="1">'A Matrix'!$CO$34*'Projection Engine'!$AD$96</f>
        <v>1.2307322731949411</v>
      </c>
      <c r="CS36" s="47">
        <f ca="1">'A Matrix'!$CP$34*'Projection Engine'!$AD$97</f>
        <v>4.4163964781312242</v>
      </c>
      <c r="CT36" s="47">
        <f ca="1">'A Matrix'!$CQ$34*'Projection Engine'!$AD$98</f>
        <v>13.929132512638127</v>
      </c>
      <c r="CU36" s="47">
        <f ca="1">'A Matrix'!$CR$34*'Projection Engine'!$AD$99</f>
        <v>5.0802177376991766</v>
      </c>
      <c r="CV36" s="47">
        <f ca="1">'A Matrix'!$CS$34*'Projection Engine'!$AD$100</f>
        <v>5.4339098525060088</v>
      </c>
      <c r="CW36" s="47">
        <f ca="1">'A Matrix'!$CT$34*'Projection Engine'!$AD$101</f>
        <v>7.0182509844512184</v>
      </c>
      <c r="CX36" s="47">
        <f ca="1">'A Matrix'!$CU$34*'Projection Engine'!$AD$102</f>
        <v>6.7285754136921874</v>
      </c>
      <c r="CY36" s="47">
        <f ca="1">'A Matrix'!$CV$34*'Projection Engine'!$AD$103</f>
        <v>3.1199311940050722</v>
      </c>
      <c r="CZ36" s="47">
        <f ca="1">'A Matrix'!$CW$34*'Projection Engine'!$AD$104</f>
        <v>2.805199113938937</v>
      </c>
      <c r="DA36" s="47">
        <f ca="1">'A Matrix'!$CX$34*'Projection Engine'!$AD$105</f>
        <v>9.8460717872358945</v>
      </c>
      <c r="DB36" s="47">
        <f ca="1">'A Matrix'!$CY$34*'Projection Engine'!$AD$106</f>
        <v>25.031340590668965</v>
      </c>
      <c r="DC36" s="47">
        <f ca="1">'A Matrix'!$CZ$34*'Projection Engine'!$AD$107</f>
        <v>6.5640058588538404</v>
      </c>
      <c r="DD36" s="47">
        <f ca="1">'A Matrix'!$DA$34*'Projection Engine'!$AD$108</f>
        <v>62.383866855900905</v>
      </c>
      <c r="DE36" s="47">
        <f ca="1">'A Matrix'!$DB$34*'Projection Engine'!$AD$109</f>
        <v>49.987962332298174</v>
      </c>
      <c r="DF36" s="47">
        <f ca="1">'A Matrix'!$DC$34*'Projection Engine'!$AD$110</f>
        <v>24.127645063786449</v>
      </c>
      <c r="DG36" s="47">
        <f ca="1">'A Matrix'!$DD$34*'Projection Engine'!$AD$111</f>
        <v>8.8039127095380891</v>
      </c>
      <c r="DH36" s="47">
        <f ca="1">'A Matrix'!$DE$34*'Projection Engine'!$AD$112</f>
        <v>6.9155337692734271</v>
      </c>
      <c r="DI36" s="47">
        <f ca="1">'A Matrix'!$DF$34*'Projection Engine'!$AD$113</f>
        <v>13.207300584230808</v>
      </c>
      <c r="DJ36" s="47">
        <f ca="1">'A Matrix'!$DG$34*'Projection Engine'!$AD$114</f>
        <v>3.3841925297373336</v>
      </c>
      <c r="DK36" s="47">
        <f ca="1">'A Matrix'!$DH$34*'Projection Engine'!$AD$115</f>
        <v>1.6161318214541236</v>
      </c>
      <c r="DL36" s="47">
        <f ca="1">'A Matrix'!$DI$34*'Projection Engine'!$AD$116</f>
        <v>7.0636996592723351</v>
      </c>
      <c r="DM36" s="47">
        <f ca="1">'A Matrix'!$DJ$34*'Projection Engine'!$AD$117</f>
        <v>57.857026360522759</v>
      </c>
      <c r="DN36" s="47">
        <f ca="1">'A Matrix'!$DK$34*'Projection Engine'!$AD$118</f>
        <v>3.858073352891513</v>
      </c>
      <c r="DO36" s="47">
        <f ca="1">'A Matrix'!$DL$34*'Projection Engine'!$AD$119</f>
        <v>0.4233202602297072</v>
      </c>
      <c r="DP36" s="43">
        <f t="shared" ref="DP36:DP67" ca="1" si="5">SUM(E36:DO36)</f>
        <v>14671.721616383113</v>
      </c>
      <c r="DQ36" s="43">
        <f ca="1">'Projection Engine'!T37</f>
        <v>301.35081905003005</v>
      </c>
      <c r="DR36" s="43">
        <f ca="1">'Projection Engine'!U37</f>
        <v>0.17846653474257218</v>
      </c>
      <c r="DS36" s="43">
        <f>'Projection Engine'!V37</f>
        <v>372.0971322113478</v>
      </c>
      <c r="DT36" s="43">
        <f>'Projection Engine'!W37</f>
        <v>23.860610781490845</v>
      </c>
      <c r="DU36" s="43">
        <f>'Projection Engine'!X37</f>
        <v>127.17714850591135</v>
      </c>
      <c r="DV36" s="43">
        <f>'Projection Engine'!Y37</f>
        <v>5.0537000000000001</v>
      </c>
      <c r="DW36" s="43">
        <f>'Projection Engine'!Z37</f>
        <v>149.2359962448428</v>
      </c>
      <c r="DX36" s="43">
        <f t="shared" ref="DX36:DX67" ca="1" si="6">SUM(DQ36:DW36)</f>
        <v>978.95387332836549</v>
      </c>
      <c r="DY36" s="43">
        <f t="shared" ref="DY36:DY67" ca="1" si="7">DP36+DX36</f>
        <v>15650.675489711479</v>
      </c>
      <c r="DZ36" s="41"/>
      <c r="EA36" s="36">
        <f>'Base Table 5'!DY36</f>
        <v>12433.999800000001</v>
      </c>
      <c r="EB36" s="185">
        <f t="shared" ref="EB36:EB67" ca="1" si="8">DY36-EA36</f>
        <v>3216.6756897114774</v>
      </c>
      <c r="EC36" s="186">
        <f t="shared" ref="EC36:EC67" ca="1" si="9">DY36/EA36-1</f>
        <v>0.25869999529125587</v>
      </c>
    </row>
    <row r="37" spans="1:133" x14ac:dyDescent="0.4">
      <c r="A37" s="37">
        <f>'Base Table 5 - modified'!A37</f>
        <v>34</v>
      </c>
      <c r="B37" s="37" t="str">
        <f>'Base Table 5 - modified'!B37</f>
        <v>1501</v>
      </c>
      <c r="C37" s="37">
        <f>'Base Table 5 - modified'!C37</f>
        <v>6</v>
      </c>
      <c r="D37" s="38" t="str">
        <f>'Base Table 5 - modified'!D37</f>
        <v>Pulp, paper and paperboard manufacturing</v>
      </c>
      <c r="E37" s="47">
        <f ca="1">'A Matrix'!$B$35*'Projection Engine'!$AD$5</f>
        <v>0.73756894147883068</v>
      </c>
      <c r="F37" s="47">
        <f ca="1">'A Matrix'!$C$35*'Projection Engine'!$AD$6</f>
        <v>10.54131667671807</v>
      </c>
      <c r="G37" s="47">
        <f ca="1">'A Matrix'!$D$35*'Projection Engine'!$AD$7</f>
        <v>0.74684765329174474</v>
      </c>
      <c r="H37" s="47">
        <f ca="1">'A Matrix'!$E$35*'Projection Engine'!$AD$8</f>
        <v>3.1397572821992334E-2</v>
      </c>
      <c r="I37" s="47">
        <f ca="1">'A Matrix'!$F$35*'Projection Engine'!$AD$9</f>
        <v>2.1009072522540022E-2</v>
      </c>
      <c r="J37" s="47">
        <f ca="1">'A Matrix'!$G$35*'Projection Engine'!$AD$10</f>
        <v>2.3838749589510291E-2</v>
      </c>
      <c r="K37" s="47">
        <f ca="1">'A Matrix'!$H$35*'Projection Engine'!$AD$11</f>
        <v>0.30924600844952133</v>
      </c>
      <c r="L37" s="47">
        <f ca="1">'A Matrix'!$I$35*'Projection Engine'!$AD$12</f>
        <v>0.13992252524748294</v>
      </c>
      <c r="M37" s="47">
        <f ca="1">'A Matrix'!$J$35*'Projection Engine'!$AD$13</f>
        <v>0.78372642625964528</v>
      </c>
      <c r="N37" s="47">
        <f ca="1">'A Matrix'!$K$35*'Projection Engine'!$AD$14</f>
        <v>1.0032373913118111</v>
      </c>
      <c r="O37" s="47">
        <f ca="1">'A Matrix'!$L$35*'Projection Engine'!$AD$15</f>
        <v>7.4778717765661682</v>
      </c>
      <c r="P37" s="47">
        <f ca="1">'A Matrix'!$M$35*'Projection Engine'!$AD$16</f>
        <v>0.39180613434792727</v>
      </c>
      <c r="Q37" s="47">
        <f ca="1">'A Matrix'!$N$35*'Projection Engine'!$AD$17</f>
        <v>6.0559653337688202</v>
      </c>
      <c r="R37" s="47">
        <f ca="1">'A Matrix'!$O$35*'Projection Engine'!$AD$18</f>
        <v>73.458916517077967</v>
      </c>
      <c r="S37" s="47">
        <f ca="1">'A Matrix'!$P$35*'Projection Engine'!$AD$19</f>
        <v>2.603020181146551</v>
      </c>
      <c r="T37" s="47">
        <f ca="1">'A Matrix'!$Q$35*'Projection Engine'!$AD$20</f>
        <v>47.925161909779497</v>
      </c>
      <c r="U37" s="47">
        <f ca="1">'A Matrix'!$R$35*'Projection Engine'!$AD$21</f>
        <v>21.691254371386339</v>
      </c>
      <c r="V37" s="47">
        <f ca="1">'A Matrix'!$S$35*'Projection Engine'!$AD$22</f>
        <v>5.0475018534236087</v>
      </c>
      <c r="W37" s="47">
        <f ca="1">'A Matrix'!$T$35*'Projection Engine'!$AD$23</f>
        <v>34.068071501653286</v>
      </c>
      <c r="X37" s="47">
        <f ca="1">'A Matrix'!$U$35*'Projection Engine'!$AD$24</f>
        <v>9.2512444189864187</v>
      </c>
      <c r="Y37" s="47">
        <f ca="1">'A Matrix'!$V$35*'Projection Engine'!$AD$25</f>
        <v>40.89809747734752</v>
      </c>
      <c r="Z37" s="47">
        <f ca="1">'A Matrix'!$W$35*'Projection Engine'!$AD$26</f>
        <v>37.762331187657388</v>
      </c>
      <c r="AA37" s="47">
        <f ca="1">'A Matrix'!$X$35*'Projection Engine'!$AD$27</f>
        <v>121.48497046323979</v>
      </c>
      <c r="AB37" s="47">
        <f ca="1">'A Matrix'!$Y$35*'Projection Engine'!$AD$28</f>
        <v>21.405803792013977</v>
      </c>
      <c r="AC37" s="47">
        <f ca="1">'A Matrix'!$Z$35*'Projection Engine'!$AD$29</f>
        <v>11.293809617561161</v>
      </c>
      <c r="AD37" s="47">
        <f ca="1">'A Matrix'!$AA$35*'Projection Engine'!$AD$30</f>
        <v>6.1513946147806944E-3</v>
      </c>
      <c r="AE37" s="47">
        <f ca="1">'A Matrix'!$AB$35*'Projection Engine'!$AD$31</f>
        <v>8.254969139373956E-3</v>
      </c>
      <c r="AF37" s="47">
        <f ca="1">'A Matrix'!$AC$35*'Projection Engine'!$AD$32</f>
        <v>0.99626454474019388</v>
      </c>
      <c r="AG37" s="47">
        <f ca="1">'A Matrix'!$AD$35*'Projection Engine'!$AD$33</f>
        <v>1.8795493939831331E-3</v>
      </c>
      <c r="AH37" s="47">
        <f ca="1">'A Matrix'!$AE$35*'Projection Engine'!$AD$34</f>
        <v>4.2409171022166813E-2</v>
      </c>
      <c r="AI37" s="47">
        <f ca="1">'A Matrix'!$AF$35*'Projection Engine'!$AD$35</f>
        <v>2.4681938822936698E-2</v>
      </c>
      <c r="AJ37" s="47">
        <f ca="1">'A Matrix'!$AG$35*'Projection Engine'!$AD$36</f>
        <v>0.40667071869813043</v>
      </c>
      <c r="AK37" s="47">
        <f ca="1">'A Matrix'!$AH$35*'Projection Engine'!$AD$37</f>
        <v>13.724738657899792</v>
      </c>
      <c r="AL37" s="47">
        <f ca="1">'A Matrix'!$AI$35*'Projection Engine'!$AD$38</f>
        <v>73.119259171066332</v>
      </c>
      <c r="AM37" s="47">
        <f ca="1">'A Matrix'!$AJ$35*'Projection Engine'!$AD$39</f>
        <v>268.6909603961347</v>
      </c>
      <c r="AN37" s="47">
        <f ca="1">'A Matrix'!$AK$35*'Projection Engine'!$AD$40</f>
        <v>218.55480269974197</v>
      </c>
      <c r="AO37" s="47">
        <f ca="1">'A Matrix'!$AL$35*'Projection Engine'!$AD$41</f>
        <v>0.69025403112912564</v>
      </c>
      <c r="AP37" s="47">
        <f ca="1">'A Matrix'!$AM$35*'Projection Engine'!$AD$42</f>
        <v>37.796514151375767</v>
      </c>
      <c r="AQ37" s="47">
        <f ca="1">'A Matrix'!$AN$35*'Projection Engine'!$AD$43</f>
        <v>0.37314130137629092</v>
      </c>
      <c r="AR37" s="47">
        <f ca="1">'A Matrix'!$AO$35*'Projection Engine'!$AD$44</f>
        <v>38.357286759461978</v>
      </c>
      <c r="AS37" s="47">
        <f ca="1">'A Matrix'!$AP$35*'Projection Engine'!$AD$45</f>
        <v>14.030073177325102</v>
      </c>
      <c r="AT37" s="47">
        <f ca="1">'A Matrix'!$AQ$35*'Projection Engine'!$AD$46</f>
        <v>24.145732736809254</v>
      </c>
      <c r="AU37" s="47">
        <f ca="1">'A Matrix'!$AR$35*'Projection Engine'!$AD$47</f>
        <v>2.8670385141666381</v>
      </c>
      <c r="AV37" s="47">
        <f ca="1">'A Matrix'!$AS$35*'Projection Engine'!$AD$48</f>
        <v>2.2489947283587348</v>
      </c>
      <c r="AW37" s="47">
        <f ca="1">'A Matrix'!$AT$35*'Projection Engine'!$AD$49</f>
        <v>1.6873139231456733</v>
      </c>
      <c r="AX37" s="47">
        <f ca="1">'A Matrix'!$AU$35*'Projection Engine'!$AD$50</f>
        <v>34.90973579159111</v>
      </c>
      <c r="AY37" s="47">
        <f ca="1">'A Matrix'!$AV$35*'Projection Engine'!$AD$51</f>
        <v>14.280280928445453</v>
      </c>
      <c r="AZ37" s="47">
        <f ca="1">'A Matrix'!$AW$35*'Projection Engine'!$AD$52</f>
        <v>1.9436941059269282</v>
      </c>
      <c r="BA37" s="47">
        <f ca="1">'A Matrix'!$AX$35*'Projection Engine'!$AD$53</f>
        <v>1.135443171019747</v>
      </c>
      <c r="BB37" s="47">
        <f ca="1">'A Matrix'!$AY$35*'Projection Engine'!$AD$54</f>
        <v>1.4694588152308801</v>
      </c>
      <c r="BC37" s="47">
        <f ca="1">'A Matrix'!$AZ$35*'Projection Engine'!$AD$55</f>
        <v>8.9480068228878398E-2</v>
      </c>
      <c r="BD37" s="47">
        <f ca="1">'A Matrix'!$BA$35*'Projection Engine'!$AD$56</f>
        <v>5.2948251315281007</v>
      </c>
      <c r="BE37" s="47">
        <f ca="1">'A Matrix'!$BB$35*'Projection Engine'!$AD$57</f>
        <v>0.4883937583777288</v>
      </c>
      <c r="BF37" s="47">
        <f ca="1">'A Matrix'!$BC$35*'Projection Engine'!$AD$58</f>
        <v>5.7474688319820837</v>
      </c>
      <c r="BG37" s="47">
        <f ca="1">'A Matrix'!$BD$35*'Projection Engine'!$AD$59</f>
        <v>1.3375031456088542</v>
      </c>
      <c r="BH37" s="47">
        <f ca="1">'A Matrix'!$BE$35*'Projection Engine'!$AD$60</f>
        <v>0.73399260704338087</v>
      </c>
      <c r="BI37" s="47">
        <f ca="1">'A Matrix'!$BF$35*'Projection Engine'!$AD$61</f>
        <v>0.19138924024264184</v>
      </c>
      <c r="BJ37" s="47">
        <f ca="1">'A Matrix'!$BG$35*'Projection Engine'!$AD$62</f>
        <v>5.3884783462270242E-2</v>
      </c>
      <c r="BK37" s="47">
        <f ca="1">'A Matrix'!$BH$35*'Projection Engine'!$AD$63</f>
        <v>4.8801946726625482</v>
      </c>
      <c r="BL37" s="47">
        <f ca="1">'A Matrix'!$BI$35*'Projection Engine'!$AD$64</f>
        <v>2.7318678698501517</v>
      </c>
      <c r="BM37" s="47">
        <f ca="1">'A Matrix'!$BJ$35*'Projection Engine'!$AD$65</f>
        <v>2.0423933217543375</v>
      </c>
      <c r="BN37" s="47">
        <f ca="1">'A Matrix'!$BK$35*'Projection Engine'!$AD$66</f>
        <v>7.5238381880744587</v>
      </c>
      <c r="BO37" s="47">
        <f ca="1">'A Matrix'!$BL$35*'Projection Engine'!$AD$67</f>
        <v>1.1534118175501062</v>
      </c>
      <c r="BP37" s="47">
        <f ca="1">'A Matrix'!$BM$35*'Projection Engine'!$AD$68</f>
        <v>0.21863834300927679</v>
      </c>
      <c r="BQ37" s="47">
        <f ca="1">'A Matrix'!$BN$35*'Projection Engine'!$AD$69</f>
        <v>3.8228348520908009</v>
      </c>
      <c r="BR37" s="47">
        <f ca="1">'A Matrix'!$BO$35*'Projection Engine'!$AD$70</f>
        <v>5.9576737827796169</v>
      </c>
      <c r="BS37" s="47">
        <f ca="1">'A Matrix'!$BP$35*'Projection Engine'!$AD$71</f>
        <v>1.1652463592947406</v>
      </c>
      <c r="BT37" s="47">
        <f ca="1">'A Matrix'!$BQ$35*'Projection Engine'!$AD$72</f>
        <v>0.68603887221329773</v>
      </c>
      <c r="BU37" s="47">
        <f ca="1">'A Matrix'!$BR$35*'Projection Engine'!$AD$73</f>
        <v>7.5940243412265236</v>
      </c>
      <c r="BV37" s="47">
        <f ca="1">'A Matrix'!$BS$35*'Projection Engine'!$AD$74</f>
        <v>189.58763551135067</v>
      </c>
      <c r="BW37" s="47">
        <f ca="1">'A Matrix'!$BT$35*'Projection Engine'!$AD$75</f>
        <v>2.6672168555190492</v>
      </c>
      <c r="BX37" s="47">
        <f ca="1">'A Matrix'!$BU$35*'Projection Engine'!$AD$76</f>
        <v>58.229038639945486</v>
      </c>
      <c r="BY37" s="47">
        <f ca="1">'A Matrix'!$BV$35*'Projection Engine'!$AD$77</f>
        <v>47.922559783974606</v>
      </c>
      <c r="BZ37" s="47">
        <f ca="1">'A Matrix'!$BW$35*'Projection Engine'!$AD$78</f>
        <v>259.42373421807207</v>
      </c>
      <c r="CA37" s="47">
        <f ca="1">'A Matrix'!$BX$35*'Projection Engine'!$AD$79</f>
        <v>194.78774734767589</v>
      </c>
      <c r="CB37" s="47">
        <f ca="1">'A Matrix'!$BY$35*'Projection Engine'!$AD$80</f>
        <v>4.7129282390994662</v>
      </c>
      <c r="CC37" s="47">
        <f ca="1">'A Matrix'!$BZ$35*'Projection Engine'!$AD$81</f>
        <v>15.222599736152896</v>
      </c>
      <c r="CD37" s="47">
        <f ca="1">'A Matrix'!$CA$35*'Projection Engine'!$AD$82</f>
        <v>9.8538517842568503</v>
      </c>
      <c r="CE37" s="47">
        <f ca="1">'A Matrix'!$CB$35*'Projection Engine'!$AD$83</f>
        <v>3.2354669515027266</v>
      </c>
      <c r="CF37" s="47">
        <f ca="1">'A Matrix'!$CC$35*'Projection Engine'!$AD$84</f>
        <v>6.1325886666652565</v>
      </c>
      <c r="CG37" s="47">
        <f ca="1">'A Matrix'!$CD$35*'Projection Engine'!$AD$85</f>
        <v>12.975677056781855</v>
      </c>
      <c r="CH37" s="47">
        <f ca="1">'A Matrix'!$CE$35*'Projection Engine'!$AD$86</f>
        <v>12.838142142134902</v>
      </c>
      <c r="CI37" s="47">
        <f ca="1">'A Matrix'!$CF$35*'Projection Engine'!$AD$87</f>
        <v>0.25756073076080815</v>
      </c>
      <c r="CJ37" s="47">
        <f ca="1">'A Matrix'!$CG$35*'Projection Engine'!$AD$88</f>
        <v>408.29735178665146</v>
      </c>
      <c r="CK37" s="47">
        <f ca="1">'A Matrix'!$CH$35*'Projection Engine'!$AD$89</f>
        <v>1.2672721090368824</v>
      </c>
      <c r="CL37" s="47">
        <f ca="1">'A Matrix'!$CI$35*'Projection Engine'!$AD$90</f>
        <v>9.1275051919031347E-2</v>
      </c>
      <c r="CM37" s="47">
        <f ca="1">'A Matrix'!$CJ$35*'Projection Engine'!$AD$91</f>
        <v>0.43596074272566743</v>
      </c>
      <c r="CN37" s="47">
        <f ca="1">'A Matrix'!$CK$35*'Projection Engine'!$AD$92</f>
        <v>1.3396601605282974</v>
      </c>
      <c r="CO37" s="47">
        <f ca="1">'A Matrix'!$CL$35*'Projection Engine'!$AD$93</f>
        <v>1.5472877457324772</v>
      </c>
      <c r="CP37" s="47">
        <f ca="1">'A Matrix'!$CM$35*'Projection Engine'!$AD$94</f>
        <v>2.2203775553864489</v>
      </c>
      <c r="CQ37" s="47">
        <f ca="1">'A Matrix'!$CN$35*'Projection Engine'!$AD$95</f>
        <v>0.23027906148332486</v>
      </c>
      <c r="CR37" s="47">
        <f ca="1">'A Matrix'!$CO$35*'Projection Engine'!$AD$96</f>
        <v>35.641254701855082</v>
      </c>
      <c r="CS37" s="47">
        <f ca="1">'A Matrix'!$CP$35*'Projection Engine'!$AD$97</f>
        <v>2.9894652229217469</v>
      </c>
      <c r="CT37" s="47">
        <f ca="1">'A Matrix'!$CQ$35*'Projection Engine'!$AD$98</f>
        <v>9.4034144120928309E-2</v>
      </c>
      <c r="CU37" s="47">
        <f ca="1">'A Matrix'!$CR$35*'Projection Engine'!$AD$99</f>
        <v>3.3499100973083576E-2</v>
      </c>
      <c r="CV37" s="47">
        <f ca="1">'A Matrix'!$CS$35*'Projection Engine'!$AD$100</f>
        <v>2.6143228636881641</v>
      </c>
      <c r="CW37" s="47">
        <f ca="1">'A Matrix'!$CT$35*'Projection Engine'!$AD$101</f>
        <v>4.7998290039123779</v>
      </c>
      <c r="CX37" s="47">
        <f ca="1">'A Matrix'!$CU$35*'Projection Engine'!$AD$102</f>
        <v>3.2357780304336878</v>
      </c>
      <c r="CY37" s="47">
        <f ca="1">'A Matrix'!$CV$35*'Projection Engine'!$AD$103</f>
        <v>10.548736146070025</v>
      </c>
      <c r="CZ37" s="47">
        <f ca="1">'A Matrix'!$CW$35*'Projection Engine'!$AD$104</f>
        <v>5.8633347688344308</v>
      </c>
      <c r="DA37" s="47">
        <f ca="1">'A Matrix'!$CX$35*'Projection Engine'!$AD$105</f>
        <v>113.25290569818674</v>
      </c>
      <c r="DB37" s="47">
        <f ca="1">'A Matrix'!$CY$35*'Projection Engine'!$AD$106</f>
        <v>3.4240786229206663</v>
      </c>
      <c r="DC37" s="47">
        <f ca="1">'A Matrix'!$CZ$35*'Projection Engine'!$AD$107</f>
        <v>13.178892224365038</v>
      </c>
      <c r="DD37" s="47">
        <f ca="1">'A Matrix'!$DA$35*'Projection Engine'!$AD$108</f>
        <v>2.2687593954363279</v>
      </c>
      <c r="DE37" s="47">
        <f ca="1">'A Matrix'!$DB$35*'Projection Engine'!$AD$109</f>
        <v>1.6342216278079786</v>
      </c>
      <c r="DF37" s="47">
        <f ca="1">'A Matrix'!$DC$35*'Projection Engine'!$AD$110</f>
        <v>0.32928966877368127</v>
      </c>
      <c r="DG37" s="47">
        <f ca="1">'A Matrix'!$DD$35*'Projection Engine'!$AD$111</f>
        <v>3.7853140567458983</v>
      </c>
      <c r="DH37" s="47">
        <f ca="1">'A Matrix'!$DE$35*'Projection Engine'!$AD$112</f>
        <v>12.242420771941905</v>
      </c>
      <c r="DI37" s="47">
        <f ca="1">'A Matrix'!$DF$35*'Projection Engine'!$AD$113</f>
        <v>10.238028493909379</v>
      </c>
      <c r="DJ37" s="47">
        <f ca="1">'A Matrix'!$DG$35*'Projection Engine'!$AD$114</f>
        <v>0.76261617639989854</v>
      </c>
      <c r="DK37" s="47">
        <f ca="1">'A Matrix'!$DH$35*'Projection Engine'!$AD$115</f>
        <v>0.77586953459653041</v>
      </c>
      <c r="DL37" s="47">
        <f ca="1">'A Matrix'!$DI$35*'Projection Engine'!$AD$116</f>
        <v>0.78383492840040303</v>
      </c>
      <c r="DM37" s="47">
        <f ca="1">'A Matrix'!$DJ$35*'Projection Engine'!$AD$117</f>
        <v>3.6770592344559576</v>
      </c>
      <c r="DN37" s="47">
        <f ca="1">'A Matrix'!$DK$35*'Projection Engine'!$AD$118</f>
        <v>19.424771942325364</v>
      </c>
      <c r="DO37" s="47">
        <f ca="1">'A Matrix'!$DL$35*'Projection Engine'!$AD$119</f>
        <v>1.6392845877112341</v>
      </c>
      <c r="DP37" s="43">
        <f t="shared" ca="1" si="5"/>
        <v>2744.8918857114068</v>
      </c>
      <c r="DQ37" s="43">
        <f ca="1">'Projection Engine'!T38</f>
        <v>103.3856280039126</v>
      </c>
      <c r="DR37" s="43">
        <f ca="1">'Projection Engine'!U38</f>
        <v>5.8302688557198099</v>
      </c>
      <c r="DS37" s="43">
        <f>'Projection Engine'!V38</f>
        <v>9.0134891040004295</v>
      </c>
      <c r="DT37" s="43">
        <f>'Projection Engine'!W38</f>
        <v>0.14767886923908996</v>
      </c>
      <c r="DU37" s="43">
        <f>'Projection Engine'!X38</f>
        <v>2.1709311949617245</v>
      </c>
      <c r="DV37" s="43">
        <f>'Projection Engine'!Y38</f>
        <v>23.965299999999999</v>
      </c>
      <c r="DW37" s="43">
        <f>'Projection Engine'!Z38</f>
        <v>395.3875739370979</v>
      </c>
      <c r="DX37" s="43">
        <f t="shared" ca="1" si="6"/>
        <v>539.90086996493153</v>
      </c>
      <c r="DY37" s="43">
        <f t="shared" ca="1" si="7"/>
        <v>3284.7927556763384</v>
      </c>
      <c r="DZ37" s="41"/>
      <c r="EA37" s="36">
        <f>'Base Table 5'!DY37</f>
        <v>3047</v>
      </c>
      <c r="EB37" s="185">
        <f t="shared" ca="1" si="8"/>
        <v>237.7927556763384</v>
      </c>
      <c r="EC37" s="186">
        <f t="shared" ca="1" si="9"/>
        <v>7.8041600156330215E-2</v>
      </c>
    </row>
    <row r="38" spans="1:133" x14ac:dyDescent="0.4">
      <c r="A38" s="34">
        <f>'Base Table 5 - modified'!A38</f>
        <v>35</v>
      </c>
      <c r="B38" s="34" t="str">
        <f>'Base Table 5 - modified'!B38</f>
        <v>1502</v>
      </c>
      <c r="C38" s="34">
        <f>'Base Table 5 - modified'!C38</f>
        <v>6</v>
      </c>
      <c r="D38" s="35" t="str">
        <f>'Base Table 5 - modified'!D38</f>
        <v>Paper stationery and other converted paper product manufacturing</v>
      </c>
      <c r="E38" s="47">
        <f ca="1">'A Matrix'!$B$36*'Projection Engine'!$AD$5</f>
        <v>3.5130914415583674</v>
      </c>
      <c r="F38" s="47">
        <f ca="1">'A Matrix'!$C$36*'Projection Engine'!$AD$6</f>
        <v>36.276289076132343</v>
      </c>
      <c r="G38" s="47">
        <f ca="1">'A Matrix'!$D$36*'Projection Engine'!$AD$7</f>
        <v>3.6610159307004784</v>
      </c>
      <c r="H38" s="47">
        <f ca="1">'A Matrix'!$E$36*'Projection Engine'!$AD$8</f>
        <v>0.83726860858646224</v>
      </c>
      <c r="I38" s="47">
        <f ca="1">'A Matrix'!$F$36*'Projection Engine'!$AD$9</f>
        <v>0.13673117690898998</v>
      </c>
      <c r="J38" s="47">
        <f ca="1">'A Matrix'!$G$36*'Projection Engine'!$AD$10</f>
        <v>0.27926841540392267</v>
      </c>
      <c r="K38" s="47">
        <f ca="1">'A Matrix'!$H$36*'Projection Engine'!$AD$11</f>
        <v>1.7615214536599626</v>
      </c>
      <c r="L38" s="47">
        <f ca="1">'A Matrix'!$I$36*'Projection Engine'!$AD$12</f>
        <v>1.0049723063030851</v>
      </c>
      <c r="M38" s="47">
        <f ca="1">'A Matrix'!$J$36*'Projection Engine'!$AD$13</f>
        <v>1.8904257986544899</v>
      </c>
      <c r="N38" s="47">
        <f ca="1">'A Matrix'!$K$36*'Projection Engine'!$AD$14</f>
        <v>2.8663925466051738</v>
      </c>
      <c r="O38" s="47">
        <f ca="1">'A Matrix'!$L$36*'Projection Engine'!$AD$15</f>
        <v>14.427971659679212</v>
      </c>
      <c r="P38" s="47">
        <f ca="1">'A Matrix'!$M$36*'Projection Engine'!$AD$16</f>
        <v>1.1846651998478217</v>
      </c>
      <c r="Q38" s="47">
        <f ca="1">'A Matrix'!$N$36*'Projection Engine'!$AD$17</f>
        <v>4.5066330955099208</v>
      </c>
      <c r="R38" s="47">
        <f ca="1">'A Matrix'!$O$36*'Projection Engine'!$AD$18</f>
        <v>200.58981829027431</v>
      </c>
      <c r="S38" s="47">
        <f ca="1">'A Matrix'!$P$36*'Projection Engine'!$AD$19</f>
        <v>7.1513912104180921</v>
      </c>
      <c r="T38" s="47">
        <f ca="1">'A Matrix'!$Q$36*'Projection Engine'!$AD$20</f>
        <v>132.58424472471361</v>
      </c>
      <c r="U38" s="47">
        <f ca="1">'A Matrix'!$R$36*'Projection Engine'!$AD$21</f>
        <v>62.407050827375947</v>
      </c>
      <c r="V38" s="47">
        <f ca="1">'A Matrix'!$S$36*'Projection Engine'!$AD$22</f>
        <v>13.699469637298046</v>
      </c>
      <c r="W38" s="47">
        <f ca="1">'A Matrix'!$T$36*'Projection Engine'!$AD$23</f>
        <v>80.14064375130981</v>
      </c>
      <c r="X38" s="47">
        <f ca="1">'A Matrix'!$U$36*'Projection Engine'!$AD$24</f>
        <v>26.909851093685166</v>
      </c>
      <c r="Y38" s="47">
        <f ca="1">'A Matrix'!$V$36*'Projection Engine'!$AD$25</f>
        <v>115.43396238279908</v>
      </c>
      <c r="Z38" s="47">
        <f ca="1">'A Matrix'!$W$36*'Projection Engine'!$AD$26</f>
        <v>114.08227890021453</v>
      </c>
      <c r="AA38" s="47">
        <f ca="1">'A Matrix'!$X$36*'Projection Engine'!$AD$27</f>
        <v>284.60962006230022</v>
      </c>
      <c r="AB38" s="47">
        <f ca="1">'A Matrix'!$Y$36*'Projection Engine'!$AD$28</f>
        <v>51.000547389496141</v>
      </c>
      <c r="AC38" s="47">
        <f ca="1">'A Matrix'!$Z$36*'Projection Engine'!$AD$29</f>
        <v>31.141697211465917</v>
      </c>
      <c r="AD38" s="47">
        <f ca="1">'A Matrix'!$AA$36*'Projection Engine'!$AD$30</f>
        <v>0.19596585701372785</v>
      </c>
      <c r="AE38" s="47">
        <f ca="1">'A Matrix'!$AB$36*'Projection Engine'!$AD$31</f>
        <v>0.10251519814943472</v>
      </c>
      <c r="AF38" s="47">
        <f ca="1">'A Matrix'!$AC$36*'Projection Engine'!$AD$32</f>
        <v>2.6650439868935694</v>
      </c>
      <c r="AG38" s="47">
        <f ca="1">'A Matrix'!$AD$36*'Projection Engine'!$AD$33</f>
        <v>2.3444905598631712E-2</v>
      </c>
      <c r="AH38" s="47">
        <f ca="1">'A Matrix'!$AE$36*'Projection Engine'!$AD$34</f>
        <v>0.36469923691516137</v>
      </c>
      <c r="AI38" s="47">
        <f ca="1">'A Matrix'!$AF$36*'Projection Engine'!$AD$35</f>
        <v>0.21337630318302145</v>
      </c>
      <c r="AJ38" s="47">
        <f ca="1">'A Matrix'!$AG$36*'Projection Engine'!$AD$36</f>
        <v>0.6523699998286896</v>
      </c>
      <c r="AK38" s="47">
        <f ca="1">'A Matrix'!$AH$36*'Projection Engine'!$AD$37</f>
        <v>7.5835414796522755</v>
      </c>
      <c r="AL38" s="47">
        <f ca="1">'A Matrix'!$AI$36*'Projection Engine'!$AD$38</f>
        <v>30.757393323472701</v>
      </c>
      <c r="AM38" s="47">
        <f ca="1">'A Matrix'!$AJ$36*'Projection Engine'!$AD$39</f>
        <v>165.00058846615826</v>
      </c>
      <c r="AN38" s="47">
        <f ca="1">'A Matrix'!$AK$36*'Projection Engine'!$AD$40</f>
        <v>95.500047734954805</v>
      </c>
      <c r="AO38" s="47">
        <f ca="1">'A Matrix'!$AL$36*'Projection Engine'!$AD$41</f>
        <v>0.68809421829102901</v>
      </c>
      <c r="AP38" s="47">
        <f ca="1">'A Matrix'!$AM$36*'Projection Engine'!$AD$42</f>
        <v>106.38600184973063</v>
      </c>
      <c r="AQ38" s="47">
        <f ca="1">'A Matrix'!$AN$36*'Projection Engine'!$AD$43</f>
        <v>1.0597791721984102</v>
      </c>
      <c r="AR38" s="47">
        <f ca="1">'A Matrix'!$AO$36*'Projection Engine'!$AD$44</f>
        <v>75.745488745202294</v>
      </c>
      <c r="AS38" s="47">
        <f ca="1">'A Matrix'!$AP$36*'Projection Engine'!$AD$45</f>
        <v>40.714793396527718</v>
      </c>
      <c r="AT38" s="47">
        <f ca="1">'A Matrix'!$AQ$36*'Projection Engine'!$AD$46</f>
        <v>51.229840150510327</v>
      </c>
      <c r="AU38" s="47">
        <f ca="1">'A Matrix'!$AR$36*'Projection Engine'!$AD$47</f>
        <v>3.2666987680623527</v>
      </c>
      <c r="AV38" s="47">
        <f ca="1">'A Matrix'!$AS$36*'Projection Engine'!$AD$48</f>
        <v>3.735104315458853</v>
      </c>
      <c r="AW38" s="47">
        <f ca="1">'A Matrix'!$AT$36*'Projection Engine'!$AD$49</f>
        <v>1.5221278248831851</v>
      </c>
      <c r="AX38" s="47">
        <f ca="1">'A Matrix'!$AU$36*'Projection Engine'!$AD$50</f>
        <v>64.043430547536957</v>
      </c>
      <c r="AY38" s="47">
        <f ca="1">'A Matrix'!$AV$36*'Projection Engine'!$AD$51</f>
        <v>11.419267397745474</v>
      </c>
      <c r="AZ38" s="47">
        <f ca="1">'A Matrix'!$AW$36*'Projection Engine'!$AD$52</f>
        <v>2.0625409195393738</v>
      </c>
      <c r="BA38" s="47">
        <f ca="1">'A Matrix'!$AX$36*'Projection Engine'!$AD$53</f>
        <v>2.1862318695087972</v>
      </c>
      <c r="BB38" s="47">
        <f ca="1">'A Matrix'!$AY$36*'Projection Engine'!$AD$54</f>
        <v>0.78396984812581516</v>
      </c>
      <c r="BC38" s="47">
        <f ca="1">'A Matrix'!$AZ$36*'Projection Engine'!$AD$55</f>
        <v>9.3973608773123385E-2</v>
      </c>
      <c r="BD38" s="47">
        <f ca="1">'A Matrix'!$BA$36*'Projection Engine'!$AD$56</f>
        <v>11.130327716002379</v>
      </c>
      <c r="BE38" s="47">
        <f ca="1">'A Matrix'!$BB$36*'Projection Engine'!$AD$57</f>
        <v>1.7159951020162003</v>
      </c>
      <c r="BF38" s="47">
        <f ca="1">'A Matrix'!$BC$36*'Projection Engine'!$AD$58</f>
        <v>15.522286649260023</v>
      </c>
      <c r="BG38" s="47">
        <f ca="1">'A Matrix'!$BD$36*'Projection Engine'!$AD$59</f>
        <v>4.5875744427304737</v>
      </c>
      <c r="BH38" s="47">
        <f ca="1">'A Matrix'!$BE$36*'Projection Engine'!$AD$60</f>
        <v>3.3801184446876542</v>
      </c>
      <c r="BI38" s="47">
        <f ca="1">'A Matrix'!$BF$36*'Projection Engine'!$AD$61</f>
        <v>2.810389219863997</v>
      </c>
      <c r="BJ38" s="47">
        <f ca="1">'A Matrix'!$BG$36*'Projection Engine'!$AD$62</f>
        <v>3.1806707823137965</v>
      </c>
      <c r="BK38" s="47">
        <f ca="1">'A Matrix'!$BH$36*'Projection Engine'!$AD$63</f>
        <v>17.193821553296928</v>
      </c>
      <c r="BL38" s="47">
        <f ca="1">'A Matrix'!$BI$36*'Projection Engine'!$AD$64</f>
        <v>6.6643062943609781</v>
      </c>
      <c r="BM38" s="47">
        <f ca="1">'A Matrix'!$BJ$36*'Projection Engine'!$AD$65</f>
        <v>5.963553006629347</v>
      </c>
      <c r="BN38" s="47">
        <f ca="1">'A Matrix'!$BK$36*'Projection Engine'!$AD$66</f>
        <v>22.622934448924251</v>
      </c>
      <c r="BO38" s="47">
        <f ca="1">'A Matrix'!$BL$36*'Projection Engine'!$AD$67</f>
        <v>3.2807806286560299</v>
      </c>
      <c r="BP38" s="47">
        <f ca="1">'A Matrix'!$BM$36*'Projection Engine'!$AD$68</f>
        <v>0.85221602720047196</v>
      </c>
      <c r="BQ38" s="47">
        <f ca="1">'A Matrix'!$BN$36*'Projection Engine'!$AD$69</f>
        <v>60.621825349710754</v>
      </c>
      <c r="BR38" s="47">
        <f ca="1">'A Matrix'!$BO$36*'Projection Engine'!$AD$70</f>
        <v>15.311009622953534</v>
      </c>
      <c r="BS38" s="47">
        <f ca="1">'A Matrix'!$BP$36*'Projection Engine'!$AD$71</f>
        <v>0.66705043841785094</v>
      </c>
      <c r="BT38" s="47">
        <f ca="1">'A Matrix'!$BQ$36*'Projection Engine'!$AD$72</f>
        <v>3.1854158562254491</v>
      </c>
      <c r="BU38" s="47">
        <f ca="1">'A Matrix'!$BR$36*'Projection Engine'!$AD$73</f>
        <v>15.247296286760859</v>
      </c>
      <c r="BV38" s="47">
        <f ca="1">'A Matrix'!$BS$36*'Projection Engine'!$AD$74</f>
        <v>423.79079940702252</v>
      </c>
      <c r="BW38" s="47">
        <f ca="1">'A Matrix'!$BT$36*'Projection Engine'!$AD$75</f>
        <v>26.254536189111079</v>
      </c>
      <c r="BX38" s="47">
        <f ca="1">'A Matrix'!$BU$36*'Projection Engine'!$AD$76</f>
        <v>136.89574158318868</v>
      </c>
      <c r="BY38" s="47">
        <f ca="1">'A Matrix'!$BV$36*'Projection Engine'!$AD$77</f>
        <v>137.6084066696036</v>
      </c>
      <c r="BZ38" s="47">
        <f ca="1">'A Matrix'!$BW$36*'Projection Engine'!$AD$78</f>
        <v>559.82486487686538</v>
      </c>
      <c r="CA38" s="47">
        <f ca="1">'A Matrix'!$BX$36*'Projection Engine'!$AD$79</f>
        <v>505.05451645323859</v>
      </c>
      <c r="CB38" s="47">
        <f ca="1">'A Matrix'!$BY$36*'Projection Engine'!$AD$80</f>
        <v>34.870947674244896</v>
      </c>
      <c r="CC38" s="47">
        <f ca="1">'A Matrix'!$BZ$36*'Projection Engine'!$AD$81</f>
        <v>193.91763754191973</v>
      </c>
      <c r="CD38" s="47">
        <f ca="1">'A Matrix'!$CA$36*'Projection Engine'!$AD$82</f>
        <v>16.770104044465068</v>
      </c>
      <c r="CE38" s="47">
        <f ca="1">'A Matrix'!$CB$36*'Projection Engine'!$AD$83</f>
        <v>5.0357729038824379</v>
      </c>
      <c r="CF38" s="47">
        <f ca="1">'A Matrix'!$CC$36*'Projection Engine'!$AD$84</f>
        <v>9.9897164214351424</v>
      </c>
      <c r="CG38" s="47">
        <f ca="1">'A Matrix'!$CD$36*'Projection Engine'!$AD$85</f>
        <v>20.849039264207807</v>
      </c>
      <c r="CH38" s="47">
        <f ca="1">'A Matrix'!$CE$36*'Projection Engine'!$AD$86</f>
        <v>20.191883537982577</v>
      </c>
      <c r="CI38" s="47">
        <f ca="1">'A Matrix'!$CF$36*'Projection Engine'!$AD$87</f>
        <v>0.89415587026535881</v>
      </c>
      <c r="CJ38" s="47">
        <f ca="1">'A Matrix'!$CG$36*'Projection Engine'!$AD$88</f>
        <v>232.92975139608467</v>
      </c>
      <c r="CK38" s="47">
        <f ca="1">'A Matrix'!$CH$36*'Projection Engine'!$AD$89</f>
        <v>2.4552992471193793</v>
      </c>
      <c r="CL38" s="47">
        <f ca="1">'A Matrix'!$CI$36*'Projection Engine'!$AD$90</f>
        <v>0.54267656052596402</v>
      </c>
      <c r="CM38" s="47">
        <f ca="1">'A Matrix'!$CJ$36*'Projection Engine'!$AD$91</f>
        <v>8.9746532730916222</v>
      </c>
      <c r="CN38" s="47">
        <f ca="1">'A Matrix'!$CK$36*'Projection Engine'!$AD$92</f>
        <v>16.951776369904142</v>
      </c>
      <c r="CO38" s="47">
        <f ca="1">'A Matrix'!$CL$36*'Projection Engine'!$AD$93</f>
        <v>0.98734589354402469</v>
      </c>
      <c r="CP38" s="47">
        <f ca="1">'A Matrix'!$CM$36*'Projection Engine'!$AD$94</f>
        <v>25.180665248375</v>
      </c>
      <c r="CQ38" s="47">
        <f ca="1">'A Matrix'!$CN$36*'Projection Engine'!$AD$95</f>
        <v>4.2879681174795383</v>
      </c>
      <c r="CR38" s="47">
        <f ca="1">'A Matrix'!$CO$36*'Projection Engine'!$AD$96</f>
        <v>40.279887956864471</v>
      </c>
      <c r="CS38" s="47">
        <f ca="1">'A Matrix'!$CP$36*'Projection Engine'!$AD$97</f>
        <v>9.0386102936289738</v>
      </c>
      <c r="CT38" s="47">
        <f ca="1">'A Matrix'!$CQ$36*'Projection Engine'!$AD$98</f>
        <v>1.4631101221027041</v>
      </c>
      <c r="CU38" s="47">
        <f ca="1">'A Matrix'!$CR$36*'Projection Engine'!$AD$99</f>
        <v>0.52362114053206188</v>
      </c>
      <c r="CV38" s="47">
        <f ca="1">'A Matrix'!$CS$36*'Projection Engine'!$AD$100</f>
        <v>8.0820073462850353</v>
      </c>
      <c r="CW38" s="47">
        <f ca="1">'A Matrix'!$CT$36*'Projection Engine'!$AD$101</f>
        <v>55.496662821304049</v>
      </c>
      <c r="CX38" s="47">
        <f ca="1">'A Matrix'!$CU$36*'Projection Engine'!$AD$102</f>
        <v>31.881120963416002</v>
      </c>
      <c r="CY38" s="47">
        <f ca="1">'A Matrix'!$CV$36*'Projection Engine'!$AD$103</f>
        <v>52.096521197539474</v>
      </c>
      <c r="CZ38" s="47">
        <f ca="1">'A Matrix'!$CW$36*'Projection Engine'!$AD$104</f>
        <v>9.9077093847861502</v>
      </c>
      <c r="DA38" s="47">
        <f ca="1">'A Matrix'!$CX$36*'Projection Engine'!$AD$105</f>
        <v>198.11163375328647</v>
      </c>
      <c r="DB38" s="47">
        <f ca="1">'A Matrix'!$CY$36*'Projection Engine'!$AD$106</f>
        <v>13.453170535381844</v>
      </c>
      <c r="DC38" s="47">
        <f ca="1">'A Matrix'!$CZ$36*'Projection Engine'!$AD$107</f>
        <v>20.045517956147886</v>
      </c>
      <c r="DD38" s="47">
        <f ca="1">'A Matrix'!$DA$36*'Projection Engine'!$AD$108</f>
        <v>41.799314884992853</v>
      </c>
      <c r="DE38" s="47">
        <f ca="1">'A Matrix'!$DB$36*'Projection Engine'!$AD$109</f>
        <v>25.851613613434104</v>
      </c>
      <c r="DF38" s="47">
        <f ca="1">'A Matrix'!$DC$36*'Projection Engine'!$AD$110</f>
        <v>6.9675851732545793</v>
      </c>
      <c r="DG38" s="47">
        <f ca="1">'A Matrix'!$DD$36*'Projection Engine'!$AD$111</f>
        <v>72.424109501846928</v>
      </c>
      <c r="DH38" s="47">
        <f ca="1">'A Matrix'!$DE$36*'Projection Engine'!$AD$112</f>
        <v>113.55396571965427</v>
      </c>
      <c r="DI38" s="47">
        <f ca="1">'A Matrix'!$DF$36*'Projection Engine'!$AD$113</f>
        <v>9.8130920638300765</v>
      </c>
      <c r="DJ38" s="47">
        <f ca="1">'A Matrix'!$DG$36*'Projection Engine'!$AD$114</f>
        <v>3.5838372458179593</v>
      </c>
      <c r="DK38" s="47">
        <f ca="1">'A Matrix'!$DH$36*'Projection Engine'!$AD$115</f>
        <v>3.1823908249805619</v>
      </c>
      <c r="DL38" s="47">
        <f ca="1">'A Matrix'!$DI$36*'Projection Engine'!$AD$116</f>
        <v>6.2433917002458239</v>
      </c>
      <c r="DM38" s="47">
        <f ca="1">'A Matrix'!$DJ$36*'Projection Engine'!$AD$117</f>
        <v>17.833178194312371</v>
      </c>
      <c r="DN38" s="47">
        <f ca="1">'A Matrix'!$DK$36*'Projection Engine'!$AD$118</f>
        <v>45.125587878986785</v>
      </c>
      <c r="DO38" s="47">
        <f ca="1">'A Matrix'!$DL$36*'Projection Engine'!$AD$119</f>
        <v>3.1433294399485656</v>
      </c>
      <c r="DP38" s="43">
        <f t="shared" ca="1" si="5"/>
        <v>5228.1899514409643</v>
      </c>
      <c r="DQ38" s="43">
        <f ca="1">'Projection Engine'!T39</f>
        <v>1756.837550705372</v>
      </c>
      <c r="DR38" s="43">
        <f ca="1">'Projection Engine'!U39</f>
        <v>1.2908407828120627</v>
      </c>
      <c r="DS38" s="43">
        <f>'Projection Engine'!V39</f>
        <v>44.010710174422499</v>
      </c>
      <c r="DT38" s="43">
        <f>'Projection Engine'!W39</f>
        <v>1.3945424079048272</v>
      </c>
      <c r="DU38" s="43">
        <f>'Projection Engine'!X39</f>
        <v>8.8657750974471146</v>
      </c>
      <c r="DV38" s="43">
        <f>'Projection Engine'!Y39</f>
        <v>62.401800000000001</v>
      </c>
      <c r="DW38" s="43">
        <f>'Projection Engine'!Z39</f>
        <v>720.32163864755785</v>
      </c>
      <c r="DX38" s="43">
        <f t="shared" ca="1" si="6"/>
        <v>2595.122857815516</v>
      </c>
      <c r="DY38" s="43">
        <f t="shared" ca="1" si="7"/>
        <v>7823.3128092564803</v>
      </c>
      <c r="DZ38" s="41"/>
      <c r="EA38" s="36">
        <f>'Base Table 5'!DY38</f>
        <v>7569.000100000002</v>
      </c>
      <c r="EB38" s="185">
        <f t="shared" ca="1" si="8"/>
        <v>254.31270925647823</v>
      </c>
      <c r="EC38" s="186">
        <f t="shared" ca="1" si="9"/>
        <v>3.359924770729994E-2</v>
      </c>
    </row>
    <row r="39" spans="1:133" x14ac:dyDescent="0.4">
      <c r="A39" s="37">
        <f>'Base Table 5 - modified'!A39</f>
        <v>36</v>
      </c>
      <c r="B39" s="37" t="str">
        <f>'Base Table 5 - modified'!B39</f>
        <v>1601</v>
      </c>
      <c r="C39" s="37">
        <f>'Base Table 5 - modified'!C39</f>
        <v>7</v>
      </c>
      <c r="D39" s="38" t="str">
        <f>'Base Table 5 - modified'!D39</f>
        <v>Printing (including the reproduction of recorded media)</v>
      </c>
      <c r="E39" s="47">
        <f ca="1">'A Matrix'!$B$37*'Projection Engine'!$AD$5</f>
        <v>27.055010195796051</v>
      </c>
      <c r="F39" s="47">
        <f ca="1">'A Matrix'!$C$37*'Projection Engine'!$AD$6</f>
        <v>8.4061057262965342</v>
      </c>
      <c r="G39" s="47">
        <f ca="1">'A Matrix'!$D$37*'Projection Engine'!$AD$7</f>
        <v>94.921058873997637</v>
      </c>
      <c r="H39" s="47">
        <f ca="1">'A Matrix'!$E$37*'Projection Engine'!$AD$8</f>
        <v>5.058461878396793</v>
      </c>
      <c r="I39" s="47">
        <f ca="1">'A Matrix'!$F$37*'Projection Engine'!$AD$9</f>
        <v>0.2797765559422406</v>
      </c>
      <c r="J39" s="47">
        <f ca="1">'A Matrix'!$G$37*'Projection Engine'!$AD$10</f>
        <v>4.7638951413726911</v>
      </c>
      <c r="K39" s="47">
        <f ca="1">'A Matrix'!$H$37*'Projection Engine'!$AD$11</f>
        <v>29.023827074123325</v>
      </c>
      <c r="L39" s="47">
        <f ca="1">'A Matrix'!$I$37*'Projection Engine'!$AD$12</f>
        <v>4.2115827139492179</v>
      </c>
      <c r="M39" s="47">
        <f ca="1">'A Matrix'!$J$37*'Projection Engine'!$AD$13</f>
        <v>3.9419777313670976</v>
      </c>
      <c r="N39" s="47">
        <f ca="1">'A Matrix'!$K$37*'Projection Engine'!$AD$14</f>
        <v>10.354548728849311</v>
      </c>
      <c r="O39" s="47">
        <f ca="1">'A Matrix'!$L$37*'Projection Engine'!$AD$15</f>
        <v>36.015266343813778</v>
      </c>
      <c r="P39" s="47">
        <f ca="1">'A Matrix'!$M$37*'Projection Engine'!$AD$16</f>
        <v>3.6623766597582597</v>
      </c>
      <c r="Q39" s="47">
        <f ca="1">'A Matrix'!$N$37*'Projection Engine'!$AD$17</f>
        <v>5.1809440738649597</v>
      </c>
      <c r="R39" s="47">
        <f ca="1">'A Matrix'!$O$37*'Projection Engine'!$AD$18</f>
        <v>13.070092101311731</v>
      </c>
      <c r="S39" s="47">
        <f ca="1">'A Matrix'!$P$37*'Projection Engine'!$AD$19</f>
        <v>1.8602140667625748</v>
      </c>
      <c r="T39" s="47">
        <f ca="1">'A Matrix'!$Q$37*'Projection Engine'!$AD$20</f>
        <v>11.596597602876923</v>
      </c>
      <c r="U39" s="47">
        <f ca="1">'A Matrix'!$R$37*'Projection Engine'!$AD$21</f>
        <v>3.012340208520722</v>
      </c>
      <c r="V39" s="47">
        <f ca="1">'A Matrix'!$S$37*'Projection Engine'!$AD$22</f>
        <v>1.1525153637272825</v>
      </c>
      <c r="W39" s="47">
        <f ca="1">'A Matrix'!$T$37*'Projection Engine'!$AD$23</f>
        <v>19.935722400258197</v>
      </c>
      <c r="X39" s="47">
        <f ca="1">'A Matrix'!$U$37*'Projection Engine'!$AD$24</f>
        <v>4.3896247967173228</v>
      </c>
      <c r="Y39" s="47">
        <f ca="1">'A Matrix'!$V$37*'Projection Engine'!$AD$25</f>
        <v>22.648556709006556</v>
      </c>
      <c r="Z39" s="47">
        <f ca="1">'A Matrix'!$W$37*'Projection Engine'!$AD$26</f>
        <v>16.380905997353807</v>
      </c>
      <c r="AA39" s="47">
        <f ca="1">'A Matrix'!$X$37*'Projection Engine'!$AD$27</f>
        <v>9.6724156794979539</v>
      </c>
      <c r="AB39" s="47">
        <f ca="1">'A Matrix'!$Y$37*'Projection Engine'!$AD$28</f>
        <v>4.6287664027359456</v>
      </c>
      <c r="AC39" s="47">
        <f ca="1">'A Matrix'!$Z$37*'Projection Engine'!$AD$29</f>
        <v>7.3265617200163202</v>
      </c>
      <c r="AD39" s="47">
        <f ca="1">'A Matrix'!$AA$37*'Projection Engine'!$AD$30</f>
        <v>0.14860988259835264</v>
      </c>
      <c r="AE39" s="47">
        <f ca="1">'A Matrix'!$AB$37*'Projection Engine'!$AD$31</f>
        <v>0.14225423563432793</v>
      </c>
      <c r="AF39" s="47">
        <f ca="1">'A Matrix'!$AC$37*'Projection Engine'!$AD$32</f>
        <v>2.2627183591155955</v>
      </c>
      <c r="AG39" s="47">
        <f ca="1">'A Matrix'!$AD$37*'Projection Engine'!$AD$33</f>
        <v>1.8795493939831331E-2</v>
      </c>
      <c r="AH39" s="47">
        <f ca="1">'A Matrix'!$AE$37*'Projection Engine'!$AD$34</f>
        <v>0.25023374290625744</v>
      </c>
      <c r="AI39" s="47">
        <f ca="1">'A Matrix'!$AF$37*'Projection Engine'!$AD$35</f>
        <v>0.19142633468781439</v>
      </c>
      <c r="AJ39" s="47">
        <f ca="1">'A Matrix'!$AG$37*'Projection Engine'!$AD$36</f>
        <v>1.2874275444773913</v>
      </c>
      <c r="AK39" s="47">
        <f ca="1">'A Matrix'!$AH$37*'Projection Engine'!$AD$37</f>
        <v>9.4916047718239103</v>
      </c>
      <c r="AL39" s="47">
        <f ca="1">'A Matrix'!$AI$37*'Projection Engine'!$AD$38</f>
        <v>14.399187935247527</v>
      </c>
      <c r="AM39" s="47">
        <f ca="1">'A Matrix'!$AJ$37*'Projection Engine'!$AD$39</f>
        <v>56.366097633415471</v>
      </c>
      <c r="AN39" s="47">
        <f ca="1">'A Matrix'!$AK$37*'Projection Engine'!$AD$40</f>
        <v>237.99841930645351</v>
      </c>
      <c r="AO39" s="47">
        <f ca="1">'A Matrix'!$AL$37*'Projection Engine'!$AD$41</f>
        <v>1.7323360356025495</v>
      </c>
      <c r="AP39" s="47">
        <f ca="1">'A Matrix'!$AM$37*'Projection Engine'!$AD$42</f>
        <v>8.1433037087643374</v>
      </c>
      <c r="AQ39" s="47">
        <f ca="1">'A Matrix'!$AN$37*'Projection Engine'!$AD$43</f>
        <v>0.11936984759668073</v>
      </c>
      <c r="AR39" s="47">
        <f ca="1">'A Matrix'!$AO$37*'Projection Engine'!$AD$44</f>
        <v>15.704174021429337</v>
      </c>
      <c r="AS39" s="47">
        <f ca="1">'A Matrix'!$AP$37*'Projection Engine'!$AD$45</f>
        <v>1.4908959480751096</v>
      </c>
      <c r="AT39" s="47">
        <f ca="1">'A Matrix'!$AQ$37*'Projection Engine'!$AD$46</f>
        <v>16.198379010254591</v>
      </c>
      <c r="AU39" s="47">
        <f ca="1">'A Matrix'!$AR$37*'Projection Engine'!$AD$47</f>
        <v>0.33112468855348048</v>
      </c>
      <c r="AV39" s="47">
        <f ca="1">'A Matrix'!$AS$37*'Projection Engine'!$AD$48</f>
        <v>1.686857140653973</v>
      </c>
      <c r="AW39" s="47">
        <f ca="1">'A Matrix'!$AT$37*'Projection Engine'!$AD$49</f>
        <v>1.4244924397896497</v>
      </c>
      <c r="AX39" s="47">
        <f ca="1">'A Matrix'!$AU$37*'Projection Engine'!$AD$50</f>
        <v>10.751502751777023</v>
      </c>
      <c r="AY39" s="47">
        <f ca="1">'A Matrix'!$AV$37*'Projection Engine'!$AD$51</f>
        <v>5.5730750594372784</v>
      </c>
      <c r="AZ39" s="47">
        <f ca="1">'A Matrix'!$AW$37*'Projection Engine'!$AD$52</f>
        <v>1.3346333725122614</v>
      </c>
      <c r="BA39" s="47">
        <f ca="1">'A Matrix'!$AX$37*'Projection Engine'!$AD$53</f>
        <v>4.3988566599488985</v>
      </c>
      <c r="BB39" s="47">
        <f ca="1">'A Matrix'!$AY$37*'Projection Engine'!$AD$54</f>
        <v>0.71989911746172475</v>
      </c>
      <c r="BC39" s="47">
        <f ca="1">'A Matrix'!$AZ$37*'Projection Engine'!$AD$55</f>
        <v>0.43382203384765178</v>
      </c>
      <c r="BD39" s="47">
        <f ca="1">'A Matrix'!$BA$37*'Projection Engine'!$AD$56</f>
        <v>21.339821155814889</v>
      </c>
      <c r="BE39" s="47">
        <f ca="1">'A Matrix'!$BB$37*'Projection Engine'!$AD$57</f>
        <v>6.7304861141082224</v>
      </c>
      <c r="BF39" s="47">
        <f ca="1">'A Matrix'!$BC$37*'Projection Engine'!$AD$58</f>
        <v>19.141339754550419</v>
      </c>
      <c r="BG39" s="47">
        <f ca="1">'A Matrix'!$BD$37*'Projection Engine'!$AD$59</f>
        <v>6.8627644337493861</v>
      </c>
      <c r="BH39" s="47">
        <f ca="1">'A Matrix'!$BE$37*'Projection Engine'!$AD$60</f>
        <v>4.2611899287704311</v>
      </c>
      <c r="BI39" s="47">
        <f ca="1">'A Matrix'!$BF$37*'Projection Engine'!$AD$61</f>
        <v>2.0221130274072867</v>
      </c>
      <c r="BJ39" s="47">
        <f ca="1">'A Matrix'!$BG$37*'Projection Engine'!$AD$62</f>
        <v>3.3558810530684742</v>
      </c>
      <c r="BK39" s="47">
        <f ca="1">'A Matrix'!$BH$37*'Projection Engine'!$AD$63</f>
        <v>11.448819055641021</v>
      </c>
      <c r="BL39" s="47">
        <f ca="1">'A Matrix'!$BI$37*'Projection Engine'!$AD$64</f>
        <v>7.0151087861643724</v>
      </c>
      <c r="BM39" s="47">
        <f ca="1">'A Matrix'!$BJ$37*'Projection Engine'!$AD$65</f>
        <v>1.6709844869897077</v>
      </c>
      <c r="BN39" s="47">
        <f ca="1">'A Matrix'!$BK$37*'Projection Engine'!$AD$66</f>
        <v>18.994908701715964</v>
      </c>
      <c r="BO39" s="47">
        <f ca="1">'A Matrix'!$BL$37*'Projection Engine'!$AD$67</f>
        <v>7.1915015576663492</v>
      </c>
      <c r="BP39" s="47">
        <f ca="1">'A Matrix'!$BM$37*'Projection Engine'!$AD$68</f>
        <v>1.3099771907420228</v>
      </c>
      <c r="BQ39" s="47">
        <f ca="1">'A Matrix'!$BN$37*'Projection Engine'!$AD$69</f>
        <v>8.9833290188491102</v>
      </c>
      <c r="BR39" s="47">
        <f ca="1">'A Matrix'!$BO$37*'Projection Engine'!$AD$70</f>
        <v>18.535549303684505</v>
      </c>
      <c r="BS39" s="47">
        <f ca="1">'A Matrix'!$BP$37*'Projection Engine'!$AD$71</f>
        <v>2.502565556032748</v>
      </c>
      <c r="BT39" s="47">
        <f ca="1">'A Matrix'!$BQ$37*'Projection Engine'!$AD$72</f>
        <v>4.7008388588509202</v>
      </c>
      <c r="BU39" s="47">
        <f ca="1">'A Matrix'!$BR$37*'Projection Engine'!$AD$73</f>
        <v>23.954204724870017</v>
      </c>
      <c r="BV39" s="47">
        <f ca="1">'A Matrix'!$BS$37*'Projection Engine'!$AD$74</f>
        <v>175.22818024402869</v>
      </c>
      <c r="BW39" s="47">
        <f ca="1">'A Matrix'!$BT$37*'Projection Engine'!$AD$75</f>
        <v>40.395941348330801</v>
      </c>
      <c r="BX39" s="47">
        <f ca="1">'A Matrix'!$BU$37*'Projection Engine'!$AD$76</f>
        <v>71.505905673053434</v>
      </c>
      <c r="BY39" s="47">
        <f ca="1">'A Matrix'!$BV$37*'Projection Engine'!$AD$77</f>
        <v>176.97910216817249</v>
      </c>
      <c r="BZ39" s="47">
        <f ca="1">'A Matrix'!$BW$37*'Projection Engine'!$AD$78</f>
        <v>158.00200859673876</v>
      </c>
      <c r="CA39" s="47">
        <f ca="1">'A Matrix'!$BX$37*'Projection Engine'!$AD$79</f>
        <v>483.12763853184731</v>
      </c>
      <c r="CB39" s="47">
        <f ca="1">'A Matrix'!$BY$37*'Projection Engine'!$AD$80</f>
        <v>24.584500698416839</v>
      </c>
      <c r="CC39" s="47">
        <f ca="1">'A Matrix'!$BZ$37*'Projection Engine'!$AD$81</f>
        <v>71.228110965046071</v>
      </c>
      <c r="CD39" s="47">
        <f ca="1">'A Matrix'!$CA$37*'Projection Engine'!$AD$82</f>
        <v>37.154709994409906</v>
      </c>
      <c r="CE39" s="47">
        <f ca="1">'A Matrix'!$CB$37*'Projection Engine'!$AD$83</f>
        <v>3.6197023832514694</v>
      </c>
      <c r="CF39" s="47">
        <f ca="1">'A Matrix'!$CC$37*'Projection Engine'!$AD$84</f>
        <v>49.044067457390206</v>
      </c>
      <c r="CG39" s="47">
        <f ca="1">'A Matrix'!$CD$37*'Projection Engine'!$AD$85</f>
        <v>175.92112688578683</v>
      </c>
      <c r="CH39" s="47">
        <f ca="1">'A Matrix'!$CE$37*'Projection Engine'!$AD$86</f>
        <v>56.837313344147042</v>
      </c>
      <c r="CI39" s="47">
        <f ca="1">'A Matrix'!$CF$37*'Projection Engine'!$AD$87</f>
        <v>38.641872969481035</v>
      </c>
      <c r="CJ39" s="47">
        <f ca="1">'A Matrix'!$CG$37*'Projection Engine'!$AD$88</f>
        <v>640.96650917892759</v>
      </c>
      <c r="CK39" s="47">
        <f ca="1">'A Matrix'!$CH$37*'Projection Engine'!$AD$89</f>
        <v>227.84754891363738</v>
      </c>
      <c r="CL39" s="47">
        <f ca="1">'A Matrix'!$CI$37*'Projection Engine'!$AD$90</f>
        <v>19.842981206073599</v>
      </c>
      <c r="CM39" s="47">
        <f ca="1">'A Matrix'!$CJ$37*'Projection Engine'!$AD$91</f>
        <v>6.9504445248197255</v>
      </c>
      <c r="CN39" s="47">
        <f ca="1">'A Matrix'!$CK$37*'Projection Engine'!$AD$92</f>
        <v>102.83239421000418</v>
      </c>
      <c r="CO39" s="47">
        <f ca="1">'A Matrix'!$CL$37*'Projection Engine'!$AD$93</f>
        <v>1.2355503030510124</v>
      </c>
      <c r="CP39" s="47">
        <f ca="1">'A Matrix'!$CM$37*'Projection Engine'!$AD$94</f>
        <v>19.642171376042224</v>
      </c>
      <c r="CQ39" s="47">
        <f ca="1">'A Matrix'!$CN$37*'Projection Engine'!$AD$95</f>
        <v>31.411115052581245</v>
      </c>
      <c r="CR39" s="47">
        <f ca="1">'A Matrix'!$CO$37*'Projection Engine'!$AD$96</f>
        <v>130.36329799109546</v>
      </c>
      <c r="CS39" s="47">
        <f ca="1">'A Matrix'!$CP$37*'Projection Engine'!$AD$97</f>
        <v>32.223456440123485</v>
      </c>
      <c r="CT39" s="47">
        <f ca="1">'A Matrix'!$CQ$37*'Projection Engine'!$AD$98</f>
        <v>11.942489204405247</v>
      </c>
      <c r="CU39" s="47">
        <f ca="1">'A Matrix'!$CR$37*'Projection Engine'!$AD$99</f>
        <v>4.3510012564310232</v>
      </c>
      <c r="CV39" s="47">
        <f ca="1">'A Matrix'!$CS$37*'Projection Engine'!$AD$100</f>
        <v>172.50891802874344</v>
      </c>
      <c r="CW39" s="47">
        <f ca="1">'A Matrix'!$CT$37*'Projection Engine'!$AD$101</f>
        <v>495.71719081941939</v>
      </c>
      <c r="CX39" s="47">
        <f ca="1">'A Matrix'!$CU$37*'Projection Engine'!$AD$102</f>
        <v>172.90998693478056</v>
      </c>
      <c r="CY39" s="47">
        <f ca="1">'A Matrix'!$CV$37*'Projection Engine'!$AD$103</f>
        <v>109.9438100026282</v>
      </c>
      <c r="CZ39" s="47">
        <f ca="1">'A Matrix'!$CW$37*'Projection Engine'!$AD$104</f>
        <v>41.874285001381232</v>
      </c>
      <c r="DA39" s="47">
        <f ca="1">'A Matrix'!$CX$37*'Projection Engine'!$AD$105</f>
        <v>326.32730183986007</v>
      </c>
      <c r="DB39" s="47">
        <f ca="1">'A Matrix'!$CY$37*'Projection Engine'!$AD$106</f>
        <v>84.506204292745792</v>
      </c>
      <c r="DC39" s="47">
        <f ca="1">'A Matrix'!$CZ$37*'Projection Engine'!$AD$107</f>
        <v>37.387781225260639</v>
      </c>
      <c r="DD39" s="47">
        <f ca="1">'A Matrix'!$DA$37*'Projection Engine'!$AD$108</f>
        <v>121.20359741008677</v>
      </c>
      <c r="DE39" s="47">
        <f ca="1">'A Matrix'!$DB$37*'Projection Engine'!$AD$109</f>
        <v>54.748178959828202</v>
      </c>
      <c r="DF39" s="47">
        <f ca="1">'A Matrix'!$DC$37*'Projection Engine'!$AD$110</f>
        <v>32.214508080877351</v>
      </c>
      <c r="DG39" s="47">
        <f ca="1">'A Matrix'!$DD$37*'Projection Engine'!$AD$111</f>
        <v>36.413403331707372</v>
      </c>
      <c r="DH39" s="47">
        <f ca="1">'A Matrix'!$DE$37*'Projection Engine'!$AD$112</f>
        <v>39.431089695003841</v>
      </c>
      <c r="DI39" s="47">
        <f ca="1">'A Matrix'!$DF$37*'Projection Engine'!$AD$113</f>
        <v>79.557663151063437</v>
      </c>
      <c r="DJ39" s="47">
        <f ca="1">'A Matrix'!$DG$37*'Projection Engine'!$AD$114</f>
        <v>91.242519070662482</v>
      </c>
      <c r="DK39" s="47">
        <f ca="1">'A Matrix'!$DH$37*'Projection Engine'!$AD$115</f>
        <v>85.60637632212638</v>
      </c>
      <c r="DL39" s="47">
        <f ca="1">'A Matrix'!$DI$37*'Projection Engine'!$AD$116</f>
        <v>25.095188267078438</v>
      </c>
      <c r="DM39" s="47">
        <f ca="1">'A Matrix'!$DJ$37*'Projection Engine'!$AD$117</f>
        <v>31.645427404907345</v>
      </c>
      <c r="DN39" s="47">
        <f ca="1">'A Matrix'!$DK$37*'Projection Engine'!$AD$118</f>
        <v>69.299673412684953</v>
      </c>
      <c r="DO39" s="47">
        <f ca="1">'A Matrix'!$DL$37*'Projection Engine'!$AD$119</f>
        <v>3.9845007063998441</v>
      </c>
      <c r="DP39" s="43">
        <f t="shared" ca="1" si="5"/>
        <v>5814.6667694055313</v>
      </c>
      <c r="DQ39" s="43">
        <f ca="1">'Projection Engine'!T40</f>
        <v>506.27408339117568</v>
      </c>
      <c r="DR39" s="43">
        <f ca="1">'Projection Engine'!U40</f>
        <v>9.9338973828175026E-2</v>
      </c>
      <c r="DS39" s="43">
        <f>'Projection Engine'!V40</f>
        <v>90.270453646646402</v>
      </c>
      <c r="DT39" s="43">
        <f>'Projection Engine'!W40</f>
        <v>6.8018863683232524</v>
      </c>
      <c r="DU39" s="43">
        <f>'Projection Engine'!X40</f>
        <v>21.837652014503128</v>
      </c>
      <c r="DV39" s="43">
        <f>'Projection Engine'!Y40</f>
        <v>14.166700000000001</v>
      </c>
      <c r="DW39" s="43">
        <f>'Projection Engine'!Z40</f>
        <v>291.22136417901737</v>
      </c>
      <c r="DX39" s="43">
        <f t="shared" ca="1" si="6"/>
        <v>930.67147857349391</v>
      </c>
      <c r="DY39" s="43">
        <f t="shared" ca="1" si="7"/>
        <v>6745.3382479790253</v>
      </c>
      <c r="DZ39" s="41"/>
      <c r="EA39" s="36">
        <f>'Base Table 5'!DY39</f>
        <v>5659.9999000000016</v>
      </c>
      <c r="EB39" s="185">
        <f t="shared" ca="1" si="8"/>
        <v>1085.3383479790236</v>
      </c>
      <c r="EC39" s="186">
        <f t="shared" ca="1" si="9"/>
        <v>0.19175589525699865</v>
      </c>
    </row>
    <row r="40" spans="1:133" x14ac:dyDescent="0.4">
      <c r="A40" s="34">
        <f>'Base Table 5 - modified'!A40</f>
        <v>37</v>
      </c>
      <c r="B40" s="34" t="str">
        <f>'Base Table 5 - modified'!B40</f>
        <v>1701</v>
      </c>
      <c r="C40" s="34">
        <f>'Base Table 5 - modified'!C40</f>
        <v>2</v>
      </c>
      <c r="D40" s="35" t="str">
        <f>'Base Table 5 - modified'!D40</f>
        <v>Petroleum and coal product manufacturing</v>
      </c>
      <c r="E40" s="47">
        <f ca="1">'A Matrix'!$B$38*'Projection Engine'!$AD$5</f>
        <v>270.26578991113655</v>
      </c>
      <c r="F40" s="47">
        <f ca="1">'A Matrix'!$C$38*'Projection Engine'!$AD$6</f>
        <v>33.201733954732234</v>
      </c>
      <c r="G40" s="47">
        <f ca="1">'A Matrix'!$D$38*'Projection Engine'!$AD$7</f>
        <v>207.54528156154558</v>
      </c>
      <c r="H40" s="47">
        <f ca="1">'A Matrix'!$E$38*'Projection Engine'!$AD$8</f>
        <v>21.766825914463002</v>
      </c>
      <c r="I40" s="47">
        <f ca="1">'A Matrix'!$F$38*'Projection Engine'!$AD$9</f>
        <v>93.157786478867038</v>
      </c>
      <c r="J40" s="47">
        <f ca="1">'A Matrix'!$G$38*'Projection Engine'!$AD$10</f>
        <v>19.410422889167812</v>
      </c>
      <c r="K40" s="47">
        <f ca="1">'A Matrix'!$H$38*'Projection Engine'!$AD$11</f>
        <v>16.923330033824314</v>
      </c>
      <c r="L40" s="47">
        <f ca="1">'A Matrix'!$I$38*'Projection Engine'!$AD$12</f>
        <v>140.99464033988741</v>
      </c>
      <c r="M40" s="47">
        <f ca="1">'A Matrix'!$J$38*'Projection Engine'!$AD$13</f>
        <v>93.880104883124844</v>
      </c>
      <c r="N40" s="47">
        <f ca="1">'A Matrix'!$K$38*'Projection Engine'!$AD$14</f>
        <v>564.61660927523303</v>
      </c>
      <c r="O40" s="47">
        <f ca="1">'A Matrix'!$L$38*'Projection Engine'!$AD$15</f>
        <v>388.29056818181567</v>
      </c>
      <c r="P40" s="47">
        <f ca="1">'A Matrix'!$M$38*'Projection Engine'!$AD$16</f>
        <v>96.009598737240353</v>
      </c>
      <c r="Q40" s="47">
        <f ca="1">'A Matrix'!$N$38*'Projection Engine'!$AD$17</f>
        <v>29.869155583195358</v>
      </c>
      <c r="R40" s="47">
        <f ca="1">'A Matrix'!$O$38*'Projection Engine'!$AD$18</f>
        <v>13.918424139609275</v>
      </c>
      <c r="S40" s="47">
        <f ca="1">'A Matrix'!$P$38*'Projection Engine'!$AD$19</f>
        <v>0.36653106796951479</v>
      </c>
      <c r="T40" s="47">
        <f ca="1">'A Matrix'!$Q$38*'Projection Engine'!$AD$20</f>
        <v>6.9867525916448683</v>
      </c>
      <c r="U40" s="47">
        <f ca="1">'A Matrix'!$R$38*'Projection Engine'!$AD$21</f>
        <v>3.1314293727598614</v>
      </c>
      <c r="V40" s="47">
        <f ca="1">'A Matrix'!$S$38*'Projection Engine'!$AD$22</f>
        <v>1.7296516359918674</v>
      </c>
      <c r="W40" s="47">
        <f ca="1">'A Matrix'!$T$38*'Projection Engine'!$AD$23</f>
        <v>2.7377250647128037</v>
      </c>
      <c r="X40" s="47">
        <f ca="1">'A Matrix'!$U$38*'Projection Engine'!$AD$24</f>
        <v>8.6814338483026408</v>
      </c>
      <c r="Y40" s="47">
        <f ca="1">'A Matrix'!$V$38*'Projection Engine'!$AD$25</f>
        <v>5.6530131215075041</v>
      </c>
      <c r="Z40" s="47">
        <f ca="1">'A Matrix'!$W$38*'Projection Engine'!$AD$26</f>
        <v>12.387504279020282</v>
      </c>
      <c r="AA40" s="47">
        <f ca="1">'A Matrix'!$X$38*'Projection Engine'!$AD$27</f>
        <v>1.2627815683669172</v>
      </c>
      <c r="AB40" s="47">
        <f ca="1">'A Matrix'!$Y$38*'Projection Engine'!$AD$28</f>
        <v>0.90375346039622939</v>
      </c>
      <c r="AC40" s="47">
        <f ca="1">'A Matrix'!$Z$38*'Projection Engine'!$AD$29</f>
        <v>1.3081793916276043</v>
      </c>
      <c r="AD40" s="47">
        <f ca="1">'A Matrix'!$AA$38*'Projection Engine'!$AD$30</f>
        <v>0.22916385969667125</v>
      </c>
      <c r="AE40" s="47">
        <f ca="1">'A Matrix'!$AB$38*'Projection Engine'!$AD$31</f>
        <v>0.10289915020242885</v>
      </c>
      <c r="AF40" s="47">
        <f ca="1">'A Matrix'!$AC$38*'Projection Engine'!$AD$32</f>
        <v>1.0664327914837211</v>
      </c>
      <c r="AG40" s="47">
        <f ca="1">'A Matrix'!$AD$38*'Projection Engine'!$AD$33</f>
        <v>7.913892185192141E-4</v>
      </c>
      <c r="AH40" s="47">
        <f ca="1">'A Matrix'!$AE$38*'Projection Engine'!$AD$34</f>
        <v>0.13252865944427128</v>
      </c>
      <c r="AI40" s="47">
        <f ca="1">'A Matrix'!$AF$38*'Projection Engine'!$AD$35</f>
        <v>2.5711609018870658</v>
      </c>
      <c r="AJ40" s="47">
        <f ca="1">'A Matrix'!$AG$38*'Projection Engine'!$AD$36</f>
        <v>16.591179315502607</v>
      </c>
      <c r="AK40" s="47">
        <f ca="1">'A Matrix'!$AH$38*'Projection Engine'!$AD$37</f>
        <v>35.187838892382473</v>
      </c>
      <c r="AL40" s="47">
        <f ca="1">'A Matrix'!$AI$38*'Projection Engine'!$AD$38</f>
        <v>1.8740677637334018</v>
      </c>
      <c r="AM40" s="47">
        <f ca="1">'A Matrix'!$AJ$38*'Projection Engine'!$AD$39</f>
        <v>5.0805540106739384</v>
      </c>
      <c r="AN40" s="47">
        <f ca="1">'A Matrix'!$AK$38*'Projection Engine'!$AD$40</f>
        <v>3.7827523871360316</v>
      </c>
      <c r="AO40" s="47">
        <f ca="1">'A Matrix'!$AL$38*'Projection Engine'!$AD$41</f>
        <v>295.75164503246936</v>
      </c>
      <c r="AP40" s="47">
        <f ca="1">'A Matrix'!$AM$38*'Projection Engine'!$AD$42</f>
        <v>5.6263741542113843</v>
      </c>
      <c r="AQ40" s="47">
        <f ca="1">'A Matrix'!$AN$38*'Projection Engine'!$AD$43</f>
        <v>0.1218617434050963</v>
      </c>
      <c r="AR40" s="47">
        <f ca="1">'A Matrix'!$AO$38*'Projection Engine'!$AD$44</f>
        <v>245.08891932054649</v>
      </c>
      <c r="AS40" s="47">
        <f ca="1">'A Matrix'!$AP$38*'Projection Engine'!$AD$45</f>
        <v>14.318354954429193</v>
      </c>
      <c r="AT40" s="47">
        <f ca="1">'A Matrix'!$AQ$38*'Projection Engine'!$AD$46</f>
        <v>83.821891869338316</v>
      </c>
      <c r="AU40" s="47">
        <f ca="1">'A Matrix'!$AR$38*'Projection Engine'!$AD$47</f>
        <v>5.4040293272351727</v>
      </c>
      <c r="AV40" s="47">
        <f ca="1">'A Matrix'!$AS$38*'Projection Engine'!$AD$48</f>
        <v>16.072024666649781</v>
      </c>
      <c r="AW40" s="47">
        <f ca="1">'A Matrix'!$AT$38*'Projection Engine'!$AD$49</f>
        <v>9.4383109035666255</v>
      </c>
      <c r="AX40" s="47">
        <f ca="1">'A Matrix'!$AU$38*'Projection Engine'!$AD$50</f>
        <v>278.50797295569021</v>
      </c>
      <c r="AY40" s="47">
        <f ca="1">'A Matrix'!$AV$38*'Projection Engine'!$AD$51</f>
        <v>26.426934463302622</v>
      </c>
      <c r="AZ40" s="47">
        <f ca="1">'A Matrix'!$AW$38*'Projection Engine'!$AD$52</f>
        <v>6.7197482757551823</v>
      </c>
      <c r="BA40" s="47">
        <f ca="1">'A Matrix'!$AX$38*'Projection Engine'!$AD$53</f>
        <v>367.40424378003985</v>
      </c>
      <c r="BB40" s="47">
        <f ca="1">'A Matrix'!$AY$38*'Projection Engine'!$AD$54</f>
        <v>102.56008318303104</v>
      </c>
      <c r="BC40" s="47">
        <f ca="1">'A Matrix'!$AZ$38*'Projection Engine'!$AD$55</f>
        <v>0.86080607121493069</v>
      </c>
      <c r="BD40" s="47">
        <f ca="1">'A Matrix'!$BA$38*'Projection Engine'!$AD$56</f>
        <v>18.032939140700098</v>
      </c>
      <c r="BE40" s="47">
        <f ca="1">'A Matrix'!$BB$38*'Projection Engine'!$AD$57</f>
        <v>2.9020042030057298</v>
      </c>
      <c r="BF40" s="47">
        <f ca="1">'A Matrix'!$BC$38*'Projection Engine'!$AD$58</f>
        <v>10.050133705469054</v>
      </c>
      <c r="BG40" s="47">
        <f ca="1">'A Matrix'!$BD$38*'Projection Engine'!$AD$59</f>
        <v>2.7423427564197289</v>
      </c>
      <c r="BH40" s="47">
        <f ca="1">'A Matrix'!$BE$38*'Projection Engine'!$AD$60</f>
        <v>7.6788328963391042</v>
      </c>
      <c r="BI40" s="47">
        <f ca="1">'A Matrix'!$BF$38*'Projection Engine'!$AD$61</f>
        <v>10.291913288363324</v>
      </c>
      <c r="BJ40" s="47">
        <f ca="1">'A Matrix'!$BG$38*'Projection Engine'!$AD$62</f>
        <v>11.7482383868117</v>
      </c>
      <c r="BK40" s="47">
        <f ca="1">'A Matrix'!$BH$38*'Projection Engine'!$AD$63</f>
        <v>4.5778414214322396</v>
      </c>
      <c r="BL40" s="47">
        <f ca="1">'A Matrix'!$BI$38*'Projection Engine'!$AD$64</f>
        <v>2.3041084081608276</v>
      </c>
      <c r="BM40" s="47">
        <f ca="1">'A Matrix'!$BJ$38*'Projection Engine'!$AD$65</f>
        <v>0.90634312260546102</v>
      </c>
      <c r="BN40" s="47">
        <f ca="1">'A Matrix'!$BK$38*'Projection Engine'!$AD$66</f>
        <v>11.834740168771013</v>
      </c>
      <c r="BO40" s="47">
        <f ca="1">'A Matrix'!$BL$38*'Projection Engine'!$AD$67</f>
        <v>2.6095414253107072</v>
      </c>
      <c r="BP40" s="47">
        <f ca="1">'A Matrix'!$BM$38*'Projection Engine'!$AD$68</f>
        <v>7.4080723311434191</v>
      </c>
      <c r="BQ40" s="47">
        <f ca="1">'A Matrix'!$BN$38*'Projection Engine'!$AD$69</f>
        <v>103.82625054277081</v>
      </c>
      <c r="BR40" s="47">
        <f ca="1">'A Matrix'!$BO$38*'Projection Engine'!$AD$70</f>
        <v>25.063715638930752</v>
      </c>
      <c r="BS40" s="47">
        <f ca="1">'A Matrix'!$BP$38*'Projection Engine'!$AD$71</f>
        <v>1.1217632815035907</v>
      </c>
      <c r="BT40" s="47">
        <f ca="1">'A Matrix'!$BQ$38*'Projection Engine'!$AD$72</f>
        <v>15.903703294337628</v>
      </c>
      <c r="BU40" s="47">
        <f ca="1">'A Matrix'!$BR$38*'Projection Engine'!$AD$73</f>
        <v>91.357689856775622</v>
      </c>
      <c r="BV40" s="47">
        <f ca="1">'A Matrix'!$BS$38*'Projection Engine'!$AD$74</f>
        <v>102.11182846489433</v>
      </c>
      <c r="BW40" s="47">
        <f ca="1">'A Matrix'!$BT$38*'Projection Engine'!$AD$75</f>
        <v>44.613385085562967</v>
      </c>
      <c r="BX40" s="47">
        <f ca="1">'A Matrix'!$BU$38*'Projection Engine'!$AD$76</f>
        <v>224.76870934409882</v>
      </c>
      <c r="BY40" s="47">
        <f ca="1">'A Matrix'!$BV$38*'Projection Engine'!$AD$77</f>
        <v>731.06649775980782</v>
      </c>
      <c r="BZ40" s="47">
        <f ca="1">'A Matrix'!$BW$38*'Projection Engine'!$AD$78</f>
        <v>111.32559887222395</v>
      </c>
      <c r="CA40" s="47">
        <f ca="1">'A Matrix'!$BX$38*'Projection Engine'!$AD$79</f>
        <v>141.04132573715208</v>
      </c>
      <c r="CB40" s="47">
        <f ca="1">'A Matrix'!$BY$38*'Projection Engine'!$AD$80</f>
        <v>18.488352524065569</v>
      </c>
      <c r="CC40" s="47">
        <f ca="1">'A Matrix'!$BZ$38*'Projection Engine'!$AD$81</f>
        <v>91.631021908009586</v>
      </c>
      <c r="CD40" s="47">
        <f ca="1">'A Matrix'!$CA$38*'Projection Engine'!$AD$82</f>
        <v>1308.2475773609071</v>
      </c>
      <c r="CE40" s="47">
        <f ca="1">'A Matrix'!$CB$38*'Projection Engine'!$AD$83</f>
        <v>148.46675670489617</v>
      </c>
      <c r="CF40" s="47">
        <f ca="1">'A Matrix'!$CC$38*'Projection Engine'!$AD$84</f>
        <v>207.04903861940727</v>
      </c>
      <c r="CG40" s="47">
        <f ca="1">'A Matrix'!$CD$38*'Projection Engine'!$AD$85</f>
        <v>40.328992319718786</v>
      </c>
      <c r="CH40" s="47">
        <f ca="1">'A Matrix'!$CE$38*'Projection Engine'!$AD$86</f>
        <v>39.428053624432309</v>
      </c>
      <c r="CI40" s="47">
        <f ca="1">'A Matrix'!$CF$38*'Projection Engine'!$AD$87</f>
        <v>121.08642355086846</v>
      </c>
      <c r="CJ40" s="47">
        <f ca="1">'A Matrix'!$CG$38*'Projection Engine'!$AD$88</f>
        <v>8.2978370763858571</v>
      </c>
      <c r="CK40" s="47">
        <f ca="1">'A Matrix'!$CH$38*'Projection Engine'!$AD$89</f>
        <v>1.9593707524211816</v>
      </c>
      <c r="CL40" s="47">
        <f ca="1">'A Matrix'!$CI$38*'Projection Engine'!$AD$90</f>
        <v>1.8994351746920661</v>
      </c>
      <c r="CM40" s="47">
        <f ca="1">'A Matrix'!$CJ$38*'Projection Engine'!$AD$91</f>
        <v>1.8987678459690307</v>
      </c>
      <c r="CN40" s="47">
        <f ca="1">'A Matrix'!$CK$38*'Projection Engine'!$AD$92</f>
        <v>15.46258008486482</v>
      </c>
      <c r="CO40" s="47">
        <f ca="1">'A Matrix'!$CL$38*'Projection Engine'!$AD$93</f>
        <v>0.33848819349177084</v>
      </c>
      <c r="CP40" s="47">
        <f ca="1">'A Matrix'!$CM$38*'Projection Engine'!$AD$94</f>
        <v>13.091539282259525</v>
      </c>
      <c r="CQ40" s="47">
        <f ca="1">'A Matrix'!$CN$38*'Projection Engine'!$AD$95</f>
        <v>5.5116958935861531</v>
      </c>
      <c r="CR40" s="47">
        <f ca="1">'A Matrix'!$CO$38*'Projection Engine'!$AD$96</f>
        <v>8.982576347569152</v>
      </c>
      <c r="CS40" s="47">
        <f ca="1">'A Matrix'!$CP$38*'Projection Engine'!$AD$97</f>
        <v>137.14582540405374</v>
      </c>
      <c r="CT40" s="47">
        <f ca="1">'A Matrix'!$CQ$38*'Projection Engine'!$AD$98</f>
        <v>0.5784246621292225</v>
      </c>
      <c r="CU40" s="47">
        <f ca="1">'A Matrix'!$CR$38*'Projection Engine'!$AD$99</f>
        <v>0.18848635783567624</v>
      </c>
      <c r="CV40" s="47">
        <f ca="1">'A Matrix'!$CS$38*'Projection Engine'!$AD$100</f>
        <v>143.80167169904843</v>
      </c>
      <c r="CW40" s="47">
        <f ca="1">'A Matrix'!$CT$38*'Projection Engine'!$AD$101</f>
        <v>116.1097248289672</v>
      </c>
      <c r="CX40" s="47">
        <f ca="1">'A Matrix'!$CU$38*'Projection Engine'!$AD$102</f>
        <v>87.610276623774183</v>
      </c>
      <c r="CY40" s="47">
        <f ca="1">'A Matrix'!$CV$38*'Projection Engine'!$AD$103</f>
        <v>111.63388697006043</v>
      </c>
      <c r="CZ40" s="47">
        <f ca="1">'A Matrix'!$CW$38*'Projection Engine'!$AD$104</f>
        <v>36.290105805187878</v>
      </c>
      <c r="DA40" s="47">
        <f ca="1">'A Matrix'!$CX$38*'Projection Engine'!$AD$105</f>
        <v>99.789396750771303</v>
      </c>
      <c r="DB40" s="47">
        <f ca="1">'A Matrix'!$CY$38*'Projection Engine'!$AD$106</f>
        <v>42.068534417282457</v>
      </c>
      <c r="DC40" s="47">
        <f ca="1">'A Matrix'!$CZ$38*'Projection Engine'!$AD$107</f>
        <v>32.015893022386983</v>
      </c>
      <c r="DD40" s="47">
        <f ca="1">'A Matrix'!$DA$38*'Projection Engine'!$AD$108</f>
        <v>45.734050941754141</v>
      </c>
      <c r="DE40" s="47">
        <f ca="1">'A Matrix'!$DB$38*'Projection Engine'!$AD$109</f>
        <v>18.920376904717564</v>
      </c>
      <c r="DF40" s="47">
        <f ca="1">'A Matrix'!$DC$38*'Projection Engine'!$AD$110</f>
        <v>8.790268733790672</v>
      </c>
      <c r="DG40" s="47">
        <f ca="1">'A Matrix'!$DD$38*'Projection Engine'!$AD$111</f>
        <v>31.143069875445658</v>
      </c>
      <c r="DH40" s="47">
        <f ca="1">'A Matrix'!$DE$38*'Projection Engine'!$AD$112</f>
        <v>15.177268212702653</v>
      </c>
      <c r="DI40" s="47">
        <f ca="1">'A Matrix'!$DF$38*'Projection Engine'!$AD$113</f>
        <v>8.0890990942351468</v>
      </c>
      <c r="DJ40" s="47">
        <f ca="1">'A Matrix'!$DG$38*'Projection Engine'!$AD$114</f>
        <v>31.696151584658001</v>
      </c>
      <c r="DK40" s="47">
        <f ca="1">'A Matrix'!$DH$38*'Projection Engine'!$AD$115</f>
        <v>4.6960939792351022</v>
      </c>
      <c r="DL40" s="47">
        <f ca="1">'A Matrix'!$DI$38*'Projection Engine'!$AD$116</f>
        <v>98.69313789572233</v>
      </c>
      <c r="DM40" s="47">
        <f ca="1">'A Matrix'!$DJ$38*'Projection Engine'!$AD$117</f>
        <v>8.7100015401304791</v>
      </c>
      <c r="DN40" s="47">
        <f ca="1">'A Matrix'!$DK$38*'Projection Engine'!$AD$118</f>
        <v>76.212695451700753</v>
      </c>
      <c r="DO40" s="47">
        <f ca="1">'A Matrix'!$DL$38*'Projection Engine'!$AD$119</f>
        <v>13.54237012905395</v>
      </c>
      <c r="DP40" s="43">
        <f t="shared" ca="1" si="5"/>
        <v>8445.8344343891677</v>
      </c>
      <c r="DQ40" s="43">
        <f ca="1">'Projection Engine'!T41</f>
        <v>417.28479528060103</v>
      </c>
      <c r="DR40" s="43">
        <f ca="1">'Projection Engine'!U41</f>
        <v>0.20418942010246147</v>
      </c>
      <c r="DS40" s="43">
        <f>'Projection Engine'!V41</f>
        <v>10.290994626394371</v>
      </c>
      <c r="DT40" s="43">
        <f>'Projection Engine'!W41</f>
        <v>0.29784560963297513</v>
      </c>
      <c r="DU40" s="43">
        <f>'Projection Engine'!X41</f>
        <v>2.1361887717752275</v>
      </c>
      <c r="DV40" s="43">
        <f>'Projection Engine'!Y41</f>
        <v>184.3364</v>
      </c>
      <c r="DW40" s="43">
        <f>'Projection Engine'!Z41</f>
        <v>342.0003183686772</v>
      </c>
      <c r="DX40" s="43">
        <f t="shared" ca="1" si="6"/>
        <v>956.55073207718328</v>
      </c>
      <c r="DY40" s="43">
        <f t="shared" ca="1" si="7"/>
        <v>9402.3851664663507</v>
      </c>
      <c r="DZ40" s="41"/>
      <c r="EA40" s="36">
        <f>'Base Table 5'!DY40</f>
        <v>16978.0003</v>
      </c>
      <c r="EB40" s="185">
        <f t="shared" ca="1" si="8"/>
        <v>-7575.615133533649</v>
      </c>
      <c r="EC40" s="186">
        <f t="shared" ca="1" si="9"/>
        <v>-0.44620184943297758</v>
      </c>
    </row>
    <row r="41" spans="1:133" x14ac:dyDescent="0.4">
      <c r="A41" s="37">
        <f>'Base Table 5 - modified'!A41</f>
        <v>38</v>
      </c>
      <c r="B41" s="37" t="str">
        <f>'Base Table 5 - modified'!B41</f>
        <v>1801</v>
      </c>
      <c r="C41" s="37">
        <f>'Base Table 5 - modified'!C41</f>
        <v>8</v>
      </c>
      <c r="D41" s="38" t="str">
        <f>'Base Table 5 - modified'!D41</f>
        <v>Human pharmaceutical and medicinal product manufacturing</v>
      </c>
      <c r="E41" s="47">
        <f ca="1">'A Matrix'!$B$39*'Projection Engine'!$AD$5</f>
        <v>76.18030634270265</v>
      </c>
      <c r="F41" s="47">
        <f ca="1">'A Matrix'!$C$39*'Projection Engine'!$AD$6</f>
        <v>7.4293874004423479</v>
      </c>
      <c r="G41" s="47">
        <f ca="1">'A Matrix'!$D$39*'Projection Engine'!$AD$7</f>
        <v>10.101454903860633</v>
      </c>
      <c r="H41" s="47">
        <f ca="1">'A Matrix'!$E$39*'Projection Engine'!$AD$8</f>
        <v>2.2424988093893079</v>
      </c>
      <c r="I41" s="47">
        <f ca="1">'A Matrix'!$F$39*'Projection Engine'!$AD$9</f>
        <v>0.64094891744995042</v>
      </c>
      <c r="J41" s="47">
        <f ca="1">'A Matrix'!$G$39*'Projection Engine'!$AD$10</f>
        <v>0.87209246902561699</v>
      </c>
      <c r="K41" s="47">
        <f ca="1">'A Matrix'!$H$39*'Projection Engine'!$AD$11</f>
        <v>7.09606599572896</v>
      </c>
      <c r="L41" s="47">
        <f ca="1">'A Matrix'!$I$39*'Projection Engine'!$AD$12</f>
        <v>3.3869372772501309</v>
      </c>
      <c r="M41" s="47">
        <f ca="1">'A Matrix'!$J$39*'Projection Engine'!$AD$13</f>
        <v>1.2664933440542707</v>
      </c>
      <c r="N41" s="47">
        <f ca="1">'A Matrix'!$K$39*'Projection Engine'!$AD$14</f>
        <v>10.913805676422577</v>
      </c>
      <c r="O41" s="47">
        <f ca="1">'A Matrix'!$L$39*'Projection Engine'!$AD$15</f>
        <v>23.818038637439571</v>
      </c>
      <c r="P41" s="47">
        <f ca="1">'A Matrix'!$M$39*'Projection Engine'!$AD$16</f>
        <v>3.9677359960777197</v>
      </c>
      <c r="Q41" s="47">
        <f ca="1">'A Matrix'!$N$39*'Projection Engine'!$AD$17</f>
        <v>27.637434445480459</v>
      </c>
      <c r="R41" s="47">
        <f ca="1">'A Matrix'!$O$39*'Projection Engine'!$AD$18</f>
        <v>6.6060984238305709</v>
      </c>
      <c r="S41" s="47">
        <f ca="1">'A Matrix'!$P$39*'Projection Engine'!$AD$19</f>
        <v>0.53326136580527139</v>
      </c>
      <c r="T41" s="47">
        <f ca="1">'A Matrix'!$Q$39*'Projection Engine'!$AD$20</f>
        <v>4.50131218216218</v>
      </c>
      <c r="U41" s="47">
        <f ca="1">'A Matrix'!$R$39*'Projection Engine'!$AD$21</f>
        <v>4.9950112619398688</v>
      </c>
      <c r="V41" s="47">
        <f ca="1">'A Matrix'!$S$39*'Projection Engine'!$AD$22</f>
        <v>1.5990345297181843</v>
      </c>
      <c r="W41" s="47">
        <f ca="1">'A Matrix'!$T$39*'Projection Engine'!$AD$23</f>
        <v>3.3506209676739447</v>
      </c>
      <c r="X41" s="47">
        <f ca="1">'A Matrix'!$U$39*'Projection Engine'!$AD$24</f>
        <v>4.476085998484697</v>
      </c>
      <c r="Y41" s="47">
        <f ca="1">'A Matrix'!$V$39*'Projection Engine'!$AD$25</f>
        <v>4.358398565804376</v>
      </c>
      <c r="Z41" s="47">
        <f ca="1">'A Matrix'!$W$39*'Projection Engine'!$AD$26</f>
        <v>9.2158160916514067</v>
      </c>
      <c r="AA41" s="47">
        <f ca="1">'A Matrix'!$X$39*'Projection Engine'!$AD$27</f>
        <v>2.4279029915063557</v>
      </c>
      <c r="AB41" s="47">
        <f ca="1">'A Matrix'!$Y$39*'Projection Engine'!$AD$28</f>
        <v>1.0668958104067225</v>
      </c>
      <c r="AC41" s="47">
        <f ca="1">'A Matrix'!$Z$39*'Projection Engine'!$AD$29</f>
        <v>1.2885717462236734</v>
      </c>
      <c r="AD41" s="47">
        <f ca="1">'A Matrix'!$AA$39*'Projection Engine'!$AD$30</f>
        <v>8.6510089344376109E-2</v>
      </c>
      <c r="AE41" s="47">
        <f ca="1">'A Matrix'!$AB$39*'Projection Engine'!$AD$31</f>
        <v>0.24390554166452583</v>
      </c>
      <c r="AF41" s="47">
        <f ca="1">'A Matrix'!$AC$39*'Projection Engine'!$AD$32</f>
        <v>2.1313085952438429</v>
      </c>
      <c r="AG41" s="47">
        <f ca="1">'A Matrix'!$AD$39*'Projection Engine'!$AD$33</f>
        <v>2.1763203509278387E-3</v>
      </c>
      <c r="AH41" s="47">
        <f ca="1">'A Matrix'!$AE$39*'Projection Engine'!$AD$34</f>
        <v>0.29990744785351758</v>
      </c>
      <c r="AI41" s="47">
        <f ca="1">'A Matrix'!$AF$39*'Projection Engine'!$AD$35</f>
        <v>0.25218912301145624</v>
      </c>
      <c r="AJ41" s="47">
        <f ca="1">'A Matrix'!$AG$39*'Projection Engine'!$AD$36</f>
        <v>1.6389506410458907</v>
      </c>
      <c r="AK41" s="47">
        <f ca="1">'A Matrix'!$AH$39*'Projection Engine'!$AD$37</f>
        <v>6.0618990798196419</v>
      </c>
      <c r="AL41" s="47">
        <f ca="1">'A Matrix'!$AI$39*'Projection Engine'!$AD$38</f>
        <v>2.7397352823010053</v>
      </c>
      <c r="AM41" s="47">
        <f ca="1">'A Matrix'!$AJ$39*'Projection Engine'!$AD$39</f>
        <v>3.8442658851567679</v>
      </c>
      <c r="AN41" s="47">
        <f ca="1">'A Matrix'!$AK$39*'Projection Engine'!$AD$40</f>
        <v>3.565018585072532</v>
      </c>
      <c r="AO41" s="47">
        <f ca="1">'A Matrix'!$AL$39*'Projection Engine'!$AD$41</f>
        <v>1.5020667591716361</v>
      </c>
      <c r="AP41" s="47">
        <f ca="1">'A Matrix'!$AM$39*'Projection Engine'!$AD$42</f>
        <v>30.819935074597353</v>
      </c>
      <c r="AQ41" s="47">
        <f ca="1">'A Matrix'!$AN$39*'Projection Engine'!$AD$43</f>
        <v>20.597126531269691</v>
      </c>
      <c r="AR41" s="47">
        <f ca="1">'A Matrix'!$AO$39*'Projection Engine'!$AD$44</f>
        <v>13.366050323200174</v>
      </c>
      <c r="AS41" s="47">
        <f ca="1">'A Matrix'!$AP$39*'Projection Engine'!$AD$45</f>
        <v>4.1447378661845713</v>
      </c>
      <c r="AT41" s="47">
        <f ca="1">'A Matrix'!$AQ$39*'Projection Engine'!$AD$46</f>
        <v>8.5015222854800818</v>
      </c>
      <c r="AU41" s="47">
        <f ca="1">'A Matrix'!$AR$39*'Projection Engine'!$AD$47</f>
        <v>0.78659247422787171</v>
      </c>
      <c r="AV41" s="47">
        <f ca="1">'A Matrix'!$AS$39*'Projection Engine'!$AD$48</f>
        <v>2.4567412281626684</v>
      </c>
      <c r="AW41" s="47">
        <f ca="1">'A Matrix'!$AT$39*'Projection Engine'!$AD$49</f>
        <v>1.1687168089661488</v>
      </c>
      <c r="AX41" s="47">
        <f ca="1">'A Matrix'!$AU$39*'Projection Engine'!$AD$50</f>
        <v>3.6354882905784289</v>
      </c>
      <c r="AY41" s="47">
        <f ca="1">'A Matrix'!$AV$39*'Projection Engine'!$AD$51</f>
        <v>2.8502417296249178</v>
      </c>
      <c r="AZ41" s="47">
        <f ca="1">'A Matrix'!$AW$39*'Projection Engine'!$AD$52</f>
        <v>1.2275778439438794</v>
      </c>
      <c r="BA41" s="47">
        <f ca="1">'A Matrix'!$AX$39*'Projection Engine'!$AD$53</f>
        <v>3.3727086552753809</v>
      </c>
      <c r="BB41" s="47">
        <f ca="1">'A Matrix'!$AY$39*'Projection Engine'!$AD$54</f>
        <v>0.85841208889740594</v>
      </c>
      <c r="BC41" s="47">
        <f ca="1">'A Matrix'!$AZ$39*'Projection Engine'!$AD$55</f>
        <v>0.29090790740786016</v>
      </c>
      <c r="BD41" s="47">
        <f ca="1">'A Matrix'!$BA$39*'Projection Engine'!$AD$56</f>
        <v>9.4237163531137611</v>
      </c>
      <c r="BE41" s="47">
        <f ca="1">'A Matrix'!$BB$39*'Projection Engine'!$AD$57</f>
        <v>1.5677964798503994</v>
      </c>
      <c r="BF41" s="47">
        <f ca="1">'A Matrix'!$BC$39*'Projection Engine'!$AD$58</f>
        <v>5.601243402247893</v>
      </c>
      <c r="BG41" s="47">
        <f ca="1">'A Matrix'!$BD$39*'Projection Engine'!$AD$59</f>
        <v>3.8359565097724846</v>
      </c>
      <c r="BH41" s="47">
        <f ca="1">'A Matrix'!$BE$39*'Projection Engine'!$AD$60</f>
        <v>4.1207964552328251</v>
      </c>
      <c r="BI41" s="47">
        <f ca="1">'A Matrix'!$BF$39*'Projection Engine'!$AD$61</f>
        <v>2.7601837752852436</v>
      </c>
      <c r="BJ41" s="47">
        <f ca="1">'A Matrix'!$BG$39*'Projection Engine'!$AD$62</f>
        <v>7.7290209637422809</v>
      </c>
      <c r="BK41" s="47">
        <f ca="1">'A Matrix'!$BH$39*'Projection Engine'!$AD$63</f>
        <v>8.7838464887072032</v>
      </c>
      <c r="BL41" s="47">
        <f ca="1">'A Matrix'!$BI$39*'Projection Engine'!$AD$64</f>
        <v>4.396480588034958</v>
      </c>
      <c r="BM41" s="47">
        <f ca="1">'A Matrix'!$BJ$39*'Projection Engine'!$AD$65</f>
        <v>1.0632707144464335</v>
      </c>
      <c r="BN41" s="47">
        <f ca="1">'A Matrix'!$BK$39*'Projection Engine'!$AD$66</f>
        <v>14.222941754868245</v>
      </c>
      <c r="BO41" s="47">
        <f ca="1">'A Matrix'!$BL$39*'Projection Engine'!$AD$67</f>
        <v>4.4647177223299446</v>
      </c>
      <c r="BP41" s="47">
        <f ca="1">'A Matrix'!$BM$39*'Projection Engine'!$AD$68</f>
        <v>0.77295448100596031</v>
      </c>
      <c r="BQ41" s="47">
        <f ca="1">'A Matrix'!$BN$39*'Projection Engine'!$AD$69</f>
        <v>4.0902069309134523</v>
      </c>
      <c r="BR41" s="47">
        <f ca="1">'A Matrix'!$BO$39*'Projection Engine'!$AD$70</f>
        <v>5.4507808673369667</v>
      </c>
      <c r="BS41" s="47">
        <f ca="1">'A Matrix'!$BP$39*'Projection Engine'!$AD$71</f>
        <v>0.2019674534246822</v>
      </c>
      <c r="BT41" s="47">
        <f ca="1">'A Matrix'!$BQ$39*'Projection Engine'!$AD$72</f>
        <v>3.5028967693196544</v>
      </c>
      <c r="BU41" s="47">
        <f ca="1">'A Matrix'!$BR$39*'Projection Engine'!$AD$73</f>
        <v>3.4259055902692772</v>
      </c>
      <c r="BV41" s="47">
        <f ca="1">'A Matrix'!$BS$39*'Projection Engine'!$AD$74</f>
        <v>59.189406693022406</v>
      </c>
      <c r="BW41" s="47">
        <f ca="1">'A Matrix'!$BT$39*'Projection Engine'!$AD$75</f>
        <v>101.07430768166509</v>
      </c>
      <c r="BX41" s="47">
        <f ca="1">'A Matrix'!$BU$39*'Projection Engine'!$AD$76</f>
        <v>45.572324431994126</v>
      </c>
      <c r="BY41" s="47">
        <f ca="1">'A Matrix'!$BV$39*'Projection Engine'!$AD$77</f>
        <v>109.38781622280379</v>
      </c>
      <c r="BZ41" s="47">
        <f ca="1">'A Matrix'!$BW$39*'Projection Engine'!$AD$78</f>
        <v>30.538701349938734</v>
      </c>
      <c r="CA41" s="47">
        <f ca="1">'A Matrix'!$BX$39*'Projection Engine'!$AD$79</f>
        <v>25.067454879743323</v>
      </c>
      <c r="CB41" s="47">
        <f ca="1">'A Matrix'!$BY$39*'Projection Engine'!$AD$80</f>
        <v>6.8539459180969091</v>
      </c>
      <c r="CC41" s="47">
        <f ca="1">'A Matrix'!$BZ$39*'Projection Engine'!$AD$81</f>
        <v>40.280842284154467</v>
      </c>
      <c r="CD41" s="47">
        <f ca="1">'A Matrix'!$CA$39*'Projection Engine'!$AD$82</f>
        <v>18.248268929527203</v>
      </c>
      <c r="CE41" s="47">
        <f ca="1">'A Matrix'!$CB$39*'Projection Engine'!$AD$83</f>
        <v>2.8585091054774705</v>
      </c>
      <c r="CF41" s="47">
        <f ca="1">'A Matrix'!$CC$39*'Projection Engine'!$AD$84</f>
        <v>1.8752524886239519</v>
      </c>
      <c r="CG41" s="47">
        <f ca="1">'A Matrix'!$CD$39*'Projection Engine'!$AD$85</f>
        <v>5.5434593363191089</v>
      </c>
      <c r="CH41" s="47">
        <f ca="1">'A Matrix'!$CE$39*'Projection Engine'!$AD$86</f>
        <v>3.8012946353984129</v>
      </c>
      <c r="CI41" s="47">
        <f ca="1">'A Matrix'!$CF$39*'Projection Engine'!$AD$87</f>
        <v>6.7227232406250836</v>
      </c>
      <c r="CJ41" s="47">
        <f ca="1">'A Matrix'!$CG$39*'Projection Engine'!$AD$88</f>
        <v>6.2716836078158273</v>
      </c>
      <c r="CK41" s="47">
        <f ca="1">'A Matrix'!$CH$39*'Projection Engine'!$AD$89</f>
        <v>2.1978825767642833</v>
      </c>
      <c r="CL41" s="47">
        <f ca="1">'A Matrix'!$CI$39*'Projection Engine'!$AD$90</f>
        <v>0.88452112168958208</v>
      </c>
      <c r="CM41" s="47">
        <f ca="1">'A Matrix'!$CJ$39*'Projection Engine'!$AD$91</f>
        <v>4.2448879695950792</v>
      </c>
      <c r="CN41" s="47">
        <f ca="1">'A Matrix'!$CK$39*'Projection Engine'!$AD$92</f>
        <v>61.800857287727446</v>
      </c>
      <c r="CO41" s="47">
        <f ca="1">'A Matrix'!$CL$39*'Projection Engine'!$AD$93</f>
        <v>6.2013104151164115E-2</v>
      </c>
      <c r="CP41" s="47">
        <f ca="1">'A Matrix'!$CM$39*'Projection Engine'!$AD$94</f>
        <v>5.4733049466560306</v>
      </c>
      <c r="CQ41" s="47">
        <f ca="1">'A Matrix'!$CN$39*'Projection Engine'!$AD$95</f>
        <v>5.5660646844508879</v>
      </c>
      <c r="CR41" s="47">
        <f ca="1">'A Matrix'!$CO$39*'Projection Engine'!$AD$96</f>
        <v>12.211672829315663</v>
      </c>
      <c r="CS41" s="47">
        <f ca="1">'A Matrix'!$CP$39*'Projection Engine'!$AD$97</f>
        <v>5.0239655806755179</v>
      </c>
      <c r="CT41" s="47">
        <f ca="1">'A Matrix'!$CQ$39*'Projection Engine'!$AD$98</f>
        <v>4.7417672804524047</v>
      </c>
      <c r="CU41" s="47">
        <f ca="1">'A Matrix'!$CR$39*'Projection Engine'!$AD$99</f>
        <v>1.6881821614847528</v>
      </c>
      <c r="CV41" s="47">
        <f ca="1">'A Matrix'!$CS$39*'Projection Engine'!$AD$100</f>
        <v>11.435209705587745</v>
      </c>
      <c r="CW41" s="47">
        <f ca="1">'A Matrix'!$CT$39*'Projection Engine'!$AD$101</f>
        <v>74.924117714321937</v>
      </c>
      <c r="CX41" s="47">
        <f ca="1">'A Matrix'!$CU$39*'Projection Engine'!$AD$102</f>
        <v>45.805079206133833</v>
      </c>
      <c r="CY41" s="47">
        <f ca="1">'A Matrix'!$CV$39*'Projection Engine'!$AD$103</f>
        <v>22.737483500909466</v>
      </c>
      <c r="CZ41" s="47">
        <f ca="1">'A Matrix'!$CW$39*'Projection Engine'!$AD$104</f>
        <v>7.3889027707858297</v>
      </c>
      <c r="DA41" s="47">
        <f ca="1">'A Matrix'!$CX$39*'Projection Engine'!$AD$105</f>
        <v>30.889154971662979</v>
      </c>
      <c r="DB41" s="47">
        <f ca="1">'A Matrix'!$CY$39*'Projection Engine'!$AD$106</f>
        <v>11.898480298930959</v>
      </c>
      <c r="DC41" s="47">
        <f ca="1">'A Matrix'!$CZ$39*'Projection Engine'!$AD$107</f>
        <v>9.2170808726566484</v>
      </c>
      <c r="DD41" s="47">
        <f ca="1">'A Matrix'!$DA$39*'Projection Engine'!$AD$108</f>
        <v>23.415908584848324</v>
      </c>
      <c r="DE41" s="47">
        <f ca="1">'A Matrix'!$DB$39*'Projection Engine'!$AD$109</f>
        <v>12.769011855205692</v>
      </c>
      <c r="DF41" s="47">
        <f ca="1">'A Matrix'!$DC$39*'Projection Engine'!$AD$110</f>
        <v>3.6025364368820405</v>
      </c>
      <c r="DG41" s="47">
        <f ca="1">'A Matrix'!$DD$39*'Projection Engine'!$AD$111</f>
        <v>85.751461712148625</v>
      </c>
      <c r="DH41" s="47">
        <f ca="1">'A Matrix'!$DE$39*'Projection Engine'!$AD$112</f>
        <v>29.190795181649381</v>
      </c>
      <c r="DI41" s="47">
        <f ca="1">'A Matrix'!$DF$39*'Projection Engine'!$AD$113</f>
        <v>3.3447658053930982</v>
      </c>
      <c r="DJ41" s="47">
        <f ca="1">'A Matrix'!$DG$39*'Projection Engine'!$AD$114</f>
        <v>97.502986661205583</v>
      </c>
      <c r="DK41" s="47">
        <f ca="1">'A Matrix'!$DH$39*'Projection Engine'!$AD$115</f>
        <v>5.5908060198428604</v>
      </c>
      <c r="DL41" s="47">
        <f ca="1">'A Matrix'!$DI$39*'Projection Engine'!$AD$116</f>
        <v>13.06532343959584</v>
      </c>
      <c r="DM41" s="47">
        <f ca="1">'A Matrix'!$DJ$39*'Projection Engine'!$AD$117</f>
        <v>19.83838389251688</v>
      </c>
      <c r="DN41" s="47">
        <f ca="1">'A Matrix'!$DK$39*'Projection Engine'!$AD$118</f>
        <v>10.475668512633311</v>
      </c>
      <c r="DO41" s="47">
        <f ca="1">'A Matrix'!$DL$39*'Projection Engine'!$AD$119</f>
        <v>0.97183671675473982</v>
      </c>
      <c r="DP41" s="43">
        <f t="shared" ca="1" si="5"/>
        <v>1508.8276901161205</v>
      </c>
      <c r="DQ41" s="43">
        <f ca="1">'Projection Engine'!T42</f>
        <v>2551.0678144841359</v>
      </c>
      <c r="DR41" s="43">
        <f ca="1">'Projection Engine'!U42</f>
        <v>2514.7340994069109</v>
      </c>
      <c r="DS41" s="43">
        <f>'Projection Engine'!V42</f>
        <v>168.15072041130168</v>
      </c>
      <c r="DT41" s="43">
        <f>'Projection Engine'!W42</f>
        <v>3.6927010319075295</v>
      </c>
      <c r="DU41" s="43">
        <f>'Projection Engine'!X42</f>
        <v>38.183089601643545</v>
      </c>
      <c r="DV41" s="43">
        <f>'Projection Engine'!Y42</f>
        <v>31.150700000000001</v>
      </c>
      <c r="DW41" s="43">
        <f>'Projection Engine'!Z42</f>
        <v>974.65542600100309</v>
      </c>
      <c r="DX41" s="43">
        <f t="shared" ca="1" si="6"/>
        <v>6281.634550936903</v>
      </c>
      <c r="DY41" s="43">
        <f t="shared" ca="1" si="7"/>
        <v>7790.4622410530237</v>
      </c>
      <c r="DZ41" s="41"/>
      <c r="EA41" s="36">
        <f>'Base Table 5'!DY41</f>
        <v>10980.000400000001</v>
      </c>
      <c r="EB41" s="185">
        <f t="shared" ca="1" si="8"/>
        <v>-3189.5381589469771</v>
      </c>
      <c r="EC41" s="186">
        <f t="shared" ca="1" si="9"/>
        <v>-0.29048616054212317</v>
      </c>
    </row>
    <row r="42" spans="1:133" x14ac:dyDescent="0.4">
      <c r="A42" s="34">
        <f>'Base Table 5 - modified'!A42</f>
        <v>39</v>
      </c>
      <c r="B42" s="34" t="str">
        <f>'Base Table 5 - modified'!B42</f>
        <v>1802</v>
      </c>
      <c r="C42" s="34">
        <f>'Base Table 5 - modified'!C42</f>
        <v>8</v>
      </c>
      <c r="D42" s="35" t="str">
        <f>'Base Table 5 - modified'!D42</f>
        <v>Veterinary pharmaceutical and medicinal product manufacturing</v>
      </c>
      <c r="E42" s="47">
        <f ca="1">'A Matrix'!$B$40*'Projection Engine'!$AD$5</f>
        <v>198.24781593974211</v>
      </c>
      <c r="F42" s="47">
        <f ca="1">'A Matrix'!$C$40*'Projection Engine'!$AD$6</f>
        <v>17.306463415507654</v>
      </c>
      <c r="G42" s="47">
        <f ca="1">'A Matrix'!$D$40*'Projection Engine'!$AD$7</f>
        <v>6.3450280508085015</v>
      </c>
      <c r="H42" s="47">
        <f ca="1">'A Matrix'!$E$40*'Projection Engine'!$AD$8</f>
        <v>0.35864444006976809</v>
      </c>
      <c r="I42" s="47">
        <f ca="1">'A Matrix'!$F$40*'Projection Engine'!$AD$9</f>
        <v>1.010272339881706E-2</v>
      </c>
      <c r="J42" s="47">
        <f ca="1">'A Matrix'!$G$40*'Projection Engine'!$AD$10</f>
        <v>0.14719159852927419</v>
      </c>
      <c r="K42" s="47">
        <f ca="1">'A Matrix'!$H$40*'Projection Engine'!$AD$11</f>
        <v>1.9248986240225308</v>
      </c>
      <c r="L42" s="47">
        <f ca="1">'A Matrix'!$I$40*'Projection Engine'!$AD$12</f>
        <v>0.26844134614468734</v>
      </c>
      <c r="M42" s="47">
        <f ca="1">'A Matrix'!$J$40*'Projection Engine'!$AD$13</f>
        <v>0.12736346080603705</v>
      </c>
      <c r="N42" s="47">
        <f ca="1">'A Matrix'!$K$40*'Projection Engine'!$AD$14</f>
        <v>1.4068657069670805</v>
      </c>
      <c r="O42" s="47">
        <f ca="1">'A Matrix'!$L$40*'Projection Engine'!$AD$15</f>
        <v>1.4560365977307135</v>
      </c>
      <c r="P42" s="47">
        <f ca="1">'A Matrix'!$M$40*'Projection Engine'!$AD$16</f>
        <v>0.16579721711429854</v>
      </c>
      <c r="Q42" s="47">
        <f ca="1">'A Matrix'!$N$40*'Projection Engine'!$AD$17</f>
        <v>5.0404924779482876</v>
      </c>
      <c r="R42" s="47">
        <f ca="1">'A Matrix'!$O$40*'Projection Engine'!$AD$18</f>
        <v>0.28227609478930682</v>
      </c>
      <c r="S42" s="47">
        <f ca="1">'A Matrix'!$P$40*'Projection Engine'!$AD$19</f>
        <v>1.2499851136446931E-2</v>
      </c>
      <c r="T42" s="47">
        <f ca="1">'A Matrix'!$Q$40*'Projection Engine'!$AD$20</f>
        <v>0.13865937948784546</v>
      </c>
      <c r="U42" s="47">
        <f ca="1">'A Matrix'!$R$40*'Projection Engine'!$AD$21</f>
        <v>0.19691075864096816</v>
      </c>
      <c r="V42" s="47">
        <f ca="1">'A Matrix'!$S$40*'Projection Engine'!$AD$22</f>
        <v>2.3136213891526845E-2</v>
      </c>
      <c r="W42" s="47">
        <f ca="1">'A Matrix'!$T$40*'Projection Engine'!$AD$23</f>
        <v>9.9633324126687933E-2</v>
      </c>
      <c r="X42" s="47">
        <f ca="1">'A Matrix'!$U$40*'Projection Engine'!$AD$24</f>
        <v>0.11177454156191859</v>
      </c>
      <c r="Y42" s="47">
        <f ca="1">'A Matrix'!$V$40*'Projection Engine'!$AD$25</f>
        <v>0.1750146126931473</v>
      </c>
      <c r="Z42" s="47">
        <f ca="1">'A Matrix'!$W$40*'Projection Engine'!$AD$26</f>
        <v>0.40018384109448624</v>
      </c>
      <c r="AA42" s="47">
        <f ca="1">'A Matrix'!$X$40*'Projection Engine'!$AD$27</f>
        <v>7.1403355698234069E-2</v>
      </c>
      <c r="AB42" s="47">
        <f ca="1">'A Matrix'!$Y$40*'Projection Engine'!$AD$28</f>
        <v>2.3760654357835139E-2</v>
      </c>
      <c r="AC42" s="47">
        <f ca="1">'A Matrix'!$Z$40*'Projection Engine'!$AD$29</f>
        <v>7.8915919373246435E-2</v>
      </c>
      <c r="AD42" s="47">
        <f ca="1">'A Matrix'!$AA$40*'Projection Engine'!$AD$30</f>
        <v>1.7575413185087698E-3</v>
      </c>
      <c r="AE42" s="47">
        <f ca="1">'A Matrix'!$AB$40*'Projection Engine'!$AD$31</f>
        <v>5.27934072866939E-3</v>
      </c>
      <c r="AF42" s="47">
        <f ca="1">'A Matrix'!$AC$40*'Projection Engine'!$AD$32</f>
        <v>5.9061734315187582E-2</v>
      </c>
      <c r="AG42" s="47">
        <f ca="1">'A Matrix'!$AD$40*'Projection Engine'!$AD$33</f>
        <v>9.8923652314901762E-5</v>
      </c>
      <c r="AH42" s="47">
        <f ca="1">'A Matrix'!$AE$40*'Projection Engine'!$AD$34</f>
        <v>5.5956545098692322E-3</v>
      </c>
      <c r="AI42" s="47">
        <f ca="1">'A Matrix'!$AF$40*'Projection Engine'!$AD$35</f>
        <v>3.956646681539471E-3</v>
      </c>
      <c r="AJ42" s="47">
        <f ca="1">'A Matrix'!$AG$40*'Projection Engine'!$AD$36</f>
        <v>4.1274727581428514E-2</v>
      </c>
      <c r="AK42" s="47">
        <f ca="1">'A Matrix'!$AH$40*'Projection Engine'!$AD$37</f>
        <v>0.1776025664789351</v>
      </c>
      <c r="AL42" s="47">
        <f ca="1">'A Matrix'!$AI$40*'Projection Engine'!$AD$38</f>
        <v>3.1802231379507225E-2</v>
      </c>
      <c r="AM42" s="47">
        <f ca="1">'A Matrix'!$AJ$40*'Projection Engine'!$AD$39</f>
        <v>0.20527282144278067</v>
      </c>
      <c r="AN42" s="47">
        <f ca="1">'A Matrix'!$AK$40*'Projection Engine'!$AD$40</f>
        <v>0.2526522497945366</v>
      </c>
      <c r="AO42" s="47">
        <f ca="1">'A Matrix'!$AL$40*'Projection Engine'!$AD$41</f>
        <v>4.0759544842027956E-2</v>
      </c>
      <c r="AP42" s="47">
        <f ca="1">'A Matrix'!$AM$40*'Projection Engine'!$AD$42</f>
        <v>22.450367388005041</v>
      </c>
      <c r="AQ42" s="47">
        <f ca="1">'A Matrix'!$AN$40*'Projection Engine'!$AD$43</f>
        <v>63.279523693847693</v>
      </c>
      <c r="AR42" s="47">
        <f ca="1">'A Matrix'!$AO$40*'Projection Engine'!$AD$44</f>
        <v>0.92139676935519588</v>
      </c>
      <c r="AS42" s="47">
        <f ca="1">'A Matrix'!$AP$40*'Projection Engine'!$AD$45</f>
        <v>5.0549463381719439</v>
      </c>
      <c r="AT42" s="47">
        <f ca="1">'A Matrix'!$AQ$40*'Projection Engine'!$AD$46</f>
        <v>0.46255456594699468</v>
      </c>
      <c r="AU42" s="47">
        <f ca="1">'A Matrix'!$AR$40*'Projection Engine'!$AD$47</f>
        <v>4.7681171888097271E-2</v>
      </c>
      <c r="AV42" s="47">
        <f ca="1">'A Matrix'!$AS$40*'Projection Engine'!$AD$48</f>
        <v>9.009754617165254E-2</v>
      </c>
      <c r="AW42" s="47">
        <f ca="1">'A Matrix'!$AT$40*'Projection Engine'!$AD$49</f>
        <v>2.4604564399287342E-2</v>
      </c>
      <c r="AX42" s="47">
        <f ca="1">'A Matrix'!$AU$40*'Projection Engine'!$AD$50</f>
        <v>0.26888084922780897</v>
      </c>
      <c r="AY42" s="47">
        <f ca="1">'A Matrix'!$AV$40*'Projection Engine'!$AD$51</f>
        <v>6.5557412994461287E-2</v>
      </c>
      <c r="AZ42" s="47">
        <f ca="1">'A Matrix'!$AW$40*'Projection Engine'!$AD$52</f>
        <v>1.3892702180629733E-2</v>
      </c>
      <c r="BA42" s="47">
        <f ca="1">'A Matrix'!$AX$40*'Projection Engine'!$AD$53</f>
        <v>0.13700225761436183</v>
      </c>
      <c r="BB42" s="47">
        <f ca="1">'A Matrix'!$AY$40*'Projection Engine'!$AD$54</f>
        <v>2.3263200241122113E-2</v>
      </c>
      <c r="BC42" s="47">
        <f ca="1">'A Matrix'!$AZ$40*'Projection Engine'!$AD$55</f>
        <v>9.6708807365272521E-3</v>
      </c>
      <c r="BD42" s="47">
        <f ca="1">'A Matrix'!$BA$40*'Projection Engine'!$AD$56</f>
        <v>0.7708579785572881</v>
      </c>
      <c r="BE42" s="47">
        <f ca="1">'A Matrix'!$BB$40*'Projection Engine'!$AD$57</f>
        <v>6.3018549468094029E-2</v>
      </c>
      <c r="BF42" s="47">
        <f ca="1">'A Matrix'!$BC$40*'Projection Engine'!$AD$58</f>
        <v>0.15558133429662147</v>
      </c>
      <c r="BG42" s="47">
        <f ca="1">'A Matrix'!$BD$40*'Projection Engine'!$AD$59</f>
        <v>0.15071002254684621</v>
      </c>
      <c r="BH42" s="47">
        <f ca="1">'A Matrix'!$BE$40*'Projection Engine'!$AD$60</f>
        <v>0.51941272045364562</v>
      </c>
      <c r="BI42" s="47">
        <f ca="1">'A Matrix'!$BF$40*'Projection Engine'!$AD$61</f>
        <v>0.15812179413793248</v>
      </c>
      <c r="BJ42" s="47">
        <f ca="1">'A Matrix'!$BG$40*'Projection Engine'!$AD$62</f>
        <v>0.78850270139758127</v>
      </c>
      <c r="BK42" s="47">
        <f ca="1">'A Matrix'!$BH$40*'Projection Engine'!$AD$63</f>
        <v>0.48502500718195457</v>
      </c>
      <c r="BL42" s="47">
        <f ca="1">'A Matrix'!$BI$40*'Projection Engine'!$AD$64</f>
        <v>0.46519233562840456</v>
      </c>
      <c r="BM42" s="47">
        <f ca="1">'A Matrix'!$BJ$40*'Projection Engine'!$AD$65</f>
        <v>7.4911101409209341E-2</v>
      </c>
      <c r="BN42" s="47">
        <f ca="1">'A Matrix'!$BK$40*'Projection Engine'!$AD$66</f>
        <v>0.96155184390633197</v>
      </c>
      <c r="BO42" s="47">
        <f ca="1">'A Matrix'!$BL$40*'Projection Engine'!$AD$67</f>
        <v>0.11502431037656279</v>
      </c>
      <c r="BP42" s="47">
        <f ca="1">'A Matrix'!$BM$40*'Projection Engine'!$AD$68</f>
        <v>1.9455106793198357E-2</v>
      </c>
      <c r="BQ42" s="47">
        <f ca="1">'A Matrix'!$BN$40*'Projection Engine'!$AD$69</f>
        <v>0.36284308505564028</v>
      </c>
      <c r="BR42" s="47">
        <f ca="1">'A Matrix'!$BO$40*'Projection Engine'!$AD$70</f>
        <v>0.60692587746839721</v>
      </c>
      <c r="BS42" s="47">
        <f ca="1">'A Matrix'!$BP$40*'Projection Engine'!$AD$71</f>
        <v>3.2326235463157348E-2</v>
      </c>
      <c r="BT42" s="47">
        <f ca="1">'A Matrix'!$BQ$40*'Projection Engine'!$AD$72</f>
        <v>0.21625362228278674</v>
      </c>
      <c r="BU42" s="47">
        <f ca="1">'A Matrix'!$BR$40*'Projection Engine'!$AD$73</f>
        <v>0.182223724173602</v>
      </c>
      <c r="BV42" s="47">
        <f ca="1">'A Matrix'!$BS$40*'Projection Engine'!$AD$74</f>
        <v>2.8980087472263802</v>
      </c>
      <c r="BW42" s="47">
        <f ca="1">'A Matrix'!$BT$40*'Projection Engine'!$AD$75</f>
        <v>3.9511121652259495</v>
      </c>
      <c r="BX42" s="47">
        <f ca="1">'A Matrix'!$BU$40*'Projection Engine'!$AD$76</f>
        <v>6.1591513096097987</v>
      </c>
      <c r="BY42" s="47">
        <f ca="1">'A Matrix'!$BV$40*'Projection Engine'!$AD$77</f>
        <v>4.3370881229752865</v>
      </c>
      <c r="BZ42" s="47">
        <f ca="1">'A Matrix'!$BW$40*'Projection Engine'!$AD$78</f>
        <v>1.9167914930495444</v>
      </c>
      <c r="CA42" s="47">
        <f ca="1">'A Matrix'!$BX$40*'Projection Engine'!$AD$79</f>
        <v>1.2406223888297523</v>
      </c>
      <c r="CB42" s="47">
        <f ca="1">'A Matrix'!$BY$40*'Projection Engine'!$AD$80</f>
        <v>0.26773926592905922</v>
      </c>
      <c r="CC42" s="47">
        <f ca="1">'A Matrix'!$BZ$40*'Projection Engine'!$AD$81</f>
        <v>1.1070844602410319</v>
      </c>
      <c r="CD42" s="47">
        <f ca="1">'A Matrix'!$CA$40*'Projection Engine'!$AD$82</f>
        <v>0.64499562503484797</v>
      </c>
      <c r="CE42" s="47">
        <f ca="1">'A Matrix'!$CB$40*'Projection Engine'!$AD$83</f>
        <v>7.678380299563127E-2</v>
      </c>
      <c r="CF42" s="47">
        <f ca="1">'A Matrix'!$CC$40*'Projection Engine'!$AD$84</f>
        <v>2.0427041919657931</v>
      </c>
      <c r="CG42" s="47">
        <f ca="1">'A Matrix'!$CD$40*'Projection Engine'!$AD$85</f>
        <v>0.34289183407376117</v>
      </c>
      <c r="CH42" s="47">
        <f ca="1">'A Matrix'!$CE$40*'Projection Engine'!$AD$86</f>
        <v>0.1960967125175361</v>
      </c>
      <c r="CI42" s="47">
        <f ca="1">'A Matrix'!$CF$40*'Projection Engine'!$AD$87</f>
        <v>1.5460493865083618</v>
      </c>
      <c r="CJ42" s="47">
        <f ca="1">'A Matrix'!$CG$40*'Projection Engine'!$AD$88</f>
        <v>0.84026361012567663</v>
      </c>
      <c r="CK42" s="47">
        <f ca="1">'A Matrix'!$CH$40*'Projection Engine'!$AD$89</f>
        <v>1.919359811204016</v>
      </c>
      <c r="CL42" s="47">
        <f ca="1">'A Matrix'!$CI$40*'Projection Engine'!$AD$90</f>
        <v>3.53539597271064E-2</v>
      </c>
      <c r="CM42" s="47">
        <f ca="1">'A Matrix'!$CJ$40*'Projection Engine'!$AD$91</f>
        <v>2.3989232384843063E-2</v>
      </c>
      <c r="CN42" s="47">
        <f ca="1">'A Matrix'!$CK$40*'Projection Engine'!$AD$92</f>
        <v>8.8199072940260912</v>
      </c>
      <c r="CO42" s="47">
        <f ca="1">'A Matrix'!$CL$40*'Projection Engine'!$AD$93</f>
        <v>5.0157657769323918E-3</v>
      </c>
      <c r="CP42" s="47">
        <f ca="1">'A Matrix'!$CM$40*'Projection Engine'!$AD$94</f>
        <v>0.49874871497273698</v>
      </c>
      <c r="CQ42" s="47">
        <f ca="1">'A Matrix'!$CN$40*'Projection Engine'!$AD$95</f>
        <v>0.48540150719306657</v>
      </c>
      <c r="CR42" s="47">
        <f ca="1">'A Matrix'!$CO$40*'Projection Engine'!$AD$96</f>
        <v>1.2635739160645636</v>
      </c>
      <c r="CS42" s="47">
        <f ca="1">'A Matrix'!$CP$40*'Projection Engine'!$AD$97</f>
        <v>1.0888438143762418</v>
      </c>
      <c r="CT42" s="47">
        <f ca="1">'A Matrix'!$CQ$40*'Projection Engine'!$AD$98</f>
        <v>4.1741985926851105E-2</v>
      </c>
      <c r="CU42" s="47">
        <f ca="1">'A Matrix'!$CR$40*'Projection Engine'!$AD$99</f>
        <v>1.3083339865024059E-2</v>
      </c>
      <c r="CV42" s="47">
        <f ca="1">'A Matrix'!$CS$40*'Projection Engine'!$AD$100</f>
        <v>2.9702646519344755</v>
      </c>
      <c r="CW42" s="47">
        <f ca="1">'A Matrix'!$CT$40*'Projection Engine'!$AD$101</f>
        <v>20.915739867752741</v>
      </c>
      <c r="CX42" s="47">
        <f ca="1">'A Matrix'!$CU$40*'Projection Engine'!$AD$102</f>
        <v>10.691947125008744</v>
      </c>
      <c r="CY42" s="47">
        <f ca="1">'A Matrix'!$CV$40*'Projection Engine'!$AD$103</f>
        <v>4.1032465349804221</v>
      </c>
      <c r="CZ42" s="47">
        <f ca="1">'A Matrix'!$CW$40*'Projection Engine'!$AD$104</f>
        <v>5.2453486328856922</v>
      </c>
      <c r="DA42" s="47">
        <f ca="1">'A Matrix'!$CX$40*'Projection Engine'!$AD$105</f>
        <v>6.8218899511208297</v>
      </c>
      <c r="DB42" s="47">
        <f ca="1">'A Matrix'!$CY$40*'Projection Engine'!$AD$106</f>
        <v>0.29337219424409394</v>
      </c>
      <c r="DC42" s="47">
        <f ca="1">'A Matrix'!$CZ$40*'Projection Engine'!$AD$107</f>
        <v>1.3172865056909757</v>
      </c>
      <c r="DD42" s="47">
        <f ca="1">'A Matrix'!$DA$40*'Projection Engine'!$AD$108</f>
        <v>11.570111595237423</v>
      </c>
      <c r="DE42" s="47">
        <f ca="1">'A Matrix'!$DB$40*'Projection Engine'!$AD$109</f>
        <v>8.3633029252996209</v>
      </c>
      <c r="DF42" s="47">
        <f ca="1">'A Matrix'!$DC$40*'Projection Engine'!$AD$110</f>
        <v>1.3361945347347886</v>
      </c>
      <c r="DG42" s="47">
        <f ca="1">'A Matrix'!$DD$40*'Projection Engine'!$AD$111</f>
        <v>3.8553967119358794</v>
      </c>
      <c r="DH42" s="47">
        <f ca="1">'A Matrix'!$DE$40*'Projection Engine'!$AD$112</f>
        <v>10.537799792041692</v>
      </c>
      <c r="DI42" s="47">
        <f ca="1">'A Matrix'!$DF$40*'Projection Engine'!$AD$113</f>
        <v>3.90353621472594</v>
      </c>
      <c r="DJ42" s="47">
        <f ca="1">'A Matrix'!$DG$40*'Projection Engine'!$AD$114</f>
        <v>276.78379370700674</v>
      </c>
      <c r="DK42" s="47">
        <f ca="1">'A Matrix'!$DH$40*'Projection Engine'!$AD$115</f>
        <v>3.6381905027500454</v>
      </c>
      <c r="DL42" s="47">
        <f ca="1">'A Matrix'!$DI$40*'Projection Engine'!$AD$116</f>
        <v>0.41253411294565728</v>
      </c>
      <c r="DM42" s="47">
        <f ca="1">'A Matrix'!$DJ$40*'Projection Engine'!$AD$117</f>
        <v>1.4436772473822206</v>
      </c>
      <c r="DN42" s="47">
        <f ca="1">'A Matrix'!$DK$40*'Projection Engine'!$AD$118</f>
        <v>5.3277683482724774</v>
      </c>
      <c r="DO42" s="47">
        <f ca="1">'A Matrix'!$DL$40*'Projection Engine'!$AD$119</f>
        <v>7.9751667536815854E-2</v>
      </c>
      <c r="DP42" s="43">
        <f t="shared" ca="1" si="5"/>
        <v>755.59535610105763</v>
      </c>
      <c r="DQ42" s="43">
        <f ca="1">'Projection Engine'!T43</f>
        <v>34.551920363934116</v>
      </c>
      <c r="DR42" s="43">
        <f ca="1">'Projection Engine'!U43</f>
        <v>9.5971100892336629</v>
      </c>
      <c r="DS42" s="43">
        <f>'Projection Engine'!V43</f>
        <v>12.54358869678388</v>
      </c>
      <c r="DT42" s="43">
        <f>'Projection Engine'!W43</f>
        <v>0.15164194010921545</v>
      </c>
      <c r="DU42" s="43">
        <f>'Projection Engine'!X43</f>
        <v>2.8030040957826525</v>
      </c>
      <c r="DV42" s="43">
        <f>'Projection Engine'!Y43</f>
        <v>-5.7275</v>
      </c>
      <c r="DW42" s="43">
        <f>'Projection Engine'!Z43</f>
        <v>258.78488766884783</v>
      </c>
      <c r="DX42" s="43">
        <f t="shared" ca="1" si="6"/>
        <v>312.70465285469135</v>
      </c>
      <c r="DY42" s="43">
        <f t="shared" ca="1" si="7"/>
        <v>1068.300008955749</v>
      </c>
      <c r="DZ42" s="41"/>
      <c r="EA42" s="36">
        <f>'Base Table 5'!DY42</f>
        <v>1328.9994000000002</v>
      </c>
      <c r="EB42" s="185">
        <f t="shared" ca="1" si="8"/>
        <v>-260.69939104425112</v>
      </c>
      <c r="EC42" s="186">
        <f t="shared" ca="1" si="9"/>
        <v>-0.19616215857151709</v>
      </c>
    </row>
    <row r="43" spans="1:133" x14ac:dyDescent="0.4">
      <c r="A43" s="37">
        <f>'Base Table 5 - modified'!A43</f>
        <v>40</v>
      </c>
      <c r="B43" s="37" t="str">
        <f>'Base Table 5 - modified'!B43</f>
        <v>1803</v>
      </c>
      <c r="C43" s="37">
        <f>'Base Table 5 - modified'!C43</f>
        <v>6</v>
      </c>
      <c r="D43" s="38" t="str">
        <f>'Base Table 5 - modified'!D43</f>
        <v>Basic chemical manufacturing</v>
      </c>
      <c r="E43" s="47">
        <f ca="1">'A Matrix'!$B$41*'Projection Engine'!$AD$5</f>
        <v>934.79167178585362</v>
      </c>
      <c r="F43" s="47">
        <f ca="1">'A Matrix'!$C$41*'Projection Engine'!$AD$6</f>
        <v>52.084388646172634</v>
      </c>
      <c r="G43" s="47">
        <f ca="1">'A Matrix'!$D$41*'Projection Engine'!$AD$7</f>
        <v>555.32505268093416</v>
      </c>
      <c r="H43" s="47">
        <f ca="1">'A Matrix'!$E$41*'Projection Engine'!$AD$8</f>
        <v>5.0960094912560816</v>
      </c>
      <c r="I43" s="47">
        <f ca="1">'A Matrix'!$F$41*'Projection Engine'!$AD$9</f>
        <v>0.36771617098194365</v>
      </c>
      <c r="J43" s="47">
        <f ca="1">'A Matrix'!$G$41*'Projection Engine'!$AD$10</f>
        <v>2.405076229862551</v>
      </c>
      <c r="K43" s="47">
        <f ca="1">'A Matrix'!$H$41*'Projection Engine'!$AD$11</f>
        <v>191.75471603193628</v>
      </c>
      <c r="L43" s="47">
        <f ca="1">'A Matrix'!$I$41*'Projection Engine'!$AD$12</f>
        <v>69.25454817837209</v>
      </c>
      <c r="M43" s="47">
        <f ca="1">'A Matrix'!$J$41*'Projection Engine'!$AD$13</f>
        <v>10.745156391661311</v>
      </c>
      <c r="N43" s="47">
        <f ca="1">'A Matrix'!$K$41*'Projection Engine'!$AD$14</f>
        <v>146.46570186806179</v>
      </c>
      <c r="O43" s="47">
        <f ca="1">'A Matrix'!$L$41*'Projection Engine'!$AD$15</f>
        <v>526.21264946687972</v>
      </c>
      <c r="P43" s="47">
        <f ca="1">'A Matrix'!$M$41*'Projection Engine'!$AD$16</f>
        <v>79.750719370732071</v>
      </c>
      <c r="Q43" s="47">
        <f ca="1">'A Matrix'!$N$41*'Projection Engine'!$AD$17</f>
        <v>69.131825949880692</v>
      </c>
      <c r="R43" s="47">
        <f ca="1">'A Matrix'!$O$41*'Projection Engine'!$AD$18</f>
        <v>25.898939107913876</v>
      </c>
      <c r="S43" s="47">
        <f ca="1">'A Matrix'!$P$41*'Projection Engine'!$AD$19</f>
        <v>3.1767338211020566</v>
      </c>
      <c r="T43" s="47">
        <f ca="1">'A Matrix'!$Q$41*'Projection Engine'!$AD$20</f>
        <v>14.678968572243916</v>
      </c>
      <c r="U43" s="47">
        <f ca="1">'A Matrix'!$R$41*'Projection Engine'!$AD$21</f>
        <v>6.7192068837672823</v>
      </c>
      <c r="V43" s="47">
        <f ca="1">'A Matrix'!$S$41*'Projection Engine'!$AD$22</f>
        <v>4.1580755042012427</v>
      </c>
      <c r="W43" s="47">
        <f ca="1">'A Matrix'!$T$41*'Projection Engine'!$AD$23</f>
        <v>40.791908677663336</v>
      </c>
      <c r="X43" s="47">
        <f ca="1">'A Matrix'!$U$41*'Projection Engine'!$AD$24</f>
        <v>5.4001791561694876</v>
      </c>
      <c r="Y43" s="47">
        <f ca="1">'A Matrix'!$V$41*'Projection Engine'!$AD$25</f>
        <v>18.607179324713915</v>
      </c>
      <c r="Z43" s="47">
        <f ca="1">'A Matrix'!$W$41*'Projection Engine'!$AD$26</f>
        <v>20.617345451033255</v>
      </c>
      <c r="AA43" s="47">
        <f ca="1">'A Matrix'!$X$41*'Projection Engine'!$AD$27</f>
        <v>9.480873344370945</v>
      </c>
      <c r="AB43" s="47">
        <f ca="1">'A Matrix'!$Y$41*'Projection Engine'!$AD$28</f>
        <v>2.8352612961186403</v>
      </c>
      <c r="AC43" s="47">
        <f ca="1">'A Matrix'!$Z$41*'Projection Engine'!$AD$29</f>
        <v>4.115081778486358</v>
      </c>
      <c r="AD43" s="47">
        <f ca="1">'A Matrix'!$AA$41*'Projection Engine'!$AD$30</f>
        <v>5.8096504695150999E-2</v>
      </c>
      <c r="AE43" s="47">
        <f ca="1">'A Matrix'!$AB$41*'Projection Engine'!$AD$31</f>
        <v>0.33509415425063349</v>
      </c>
      <c r="AF43" s="47">
        <f ca="1">'A Matrix'!$AC$41*'Projection Engine'!$AD$32</f>
        <v>12.552331228473321</v>
      </c>
      <c r="AG43" s="47">
        <f ca="1">'A Matrix'!$AD$41*'Projection Engine'!$AD$33</f>
        <v>4.2537170495407749E-3</v>
      </c>
      <c r="AH43" s="47">
        <f ca="1">'A Matrix'!$AE$41*'Projection Engine'!$AD$34</f>
        <v>0.1950625528264941</v>
      </c>
      <c r="AI43" s="47">
        <f ca="1">'A Matrix'!$AF$41*'Projection Engine'!$AD$35</f>
        <v>0.21610827351075107</v>
      </c>
      <c r="AJ43" s="47">
        <f ca="1">'A Matrix'!$AG$41*'Projection Engine'!$AD$36</f>
        <v>4.9503303132870533</v>
      </c>
      <c r="AK43" s="47">
        <f ca="1">'A Matrix'!$AH$41*'Projection Engine'!$AD$37</f>
        <v>90.725457891319763</v>
      </c>
      <c r="AL43" s="47">
        <f ca="1">'A Matrix'!$AI$41*'Projection Engine'!$AD$38</f>
        <v>36.42293389268837</v>
      </c>
      <c r="AM43" s="47">
        <f ca="1">'A Matrix'!$AJ$41*'Projection Engine'!$AD$39</f>
        <v>77.929356358419113</v>
      </c>
      <c r="AN43" s="47">
        <f ca="1">'A Matrix'!$AK$41*'Projection Engine'!$AD$40</f>
        <v>26.286321430510068</v>
      </c>
      <c r="AO43" s="47">
        <f ca="1">'A Matrix'!$AL$41*'Projection Engine'!$AD$41</f>
        <v>39.14406021894807</v>
      </c>
      <c r="AP43" s="47">
        <f ca="1">'A Matrix'!$AM$41*'Projection Engine'!$AD$42</f>
        <v>288.95449613761406</v>
      </c>
      <c r="AQ43" s="47">
        <f ca="1">'A Matrix'!$AN$41*'Projection Engine'!$AD$43</f>
        <v>3.0186504288203042</v>
      </c>
      <c r="AR43" s="47">
        <f ca="1">'A Matrix'!$AO$41*'Projection Engine'!$AD$44</f>
        <v>1211.3998239848283</v>
      </c>
      <c r="AS43" s="47">
        <f ca="1">'A Matrix'!$AP$41*'Projection Engine'!$AD$45</f>
        <v>91.966403572549396</v>
      </c>
      <c r="AT43" s="47">
        <f ca="1">'A Matrix'!$AQ$41*'Projection Engine'!$AD$46</f>
        <v>1247.4244569390019</v>
      </c>
      <c r="AU43" s="47">
        <f ca="1">'A Matrix'!$AR$41*'Projection Engine'!$AD$47</f>
        <v>4.526382459052618</v>
      </c>
      <c r="AV43" s="47">
        <f ca="1">'A Matrix'!$AS$41*'Projection Engine'!$AD$48</f>
        <v>51.021873785536584</v>
      </c>
      <c r="AW43" s="47">
        <f ca="1">'A Matrix'!$AT$41*'Projection Engine'!$AD$49</f>
        <v>2.9999674338476527</v>
      </c>
      <c r="AX43" s="47">
        <f ca="1">'A Matrix'!$AU$41*'Projection Engine'!$AD$50</f>
        <v>23.51133323429983</v>
      </c>
      <c r="AY43" s="47">
        <f ca="1">'A Matrix'!$AV$41*'Projection Engine'!$AD$51</f>
        <v>32.402040937057521</v>
      </c>
      <c r="AZ43" s="47">
        <f ca="1">'A Matrix'!$AW$41*'Projection Engine'!$AD$52</f>
        <v>28.944802893661432</v>
      </c>
      <c r="BA43" s="47">
        <f ca="1">'A Matrix'!$AX$41*'Projection Engine'!$AD$53</f>
        <v>83.019316089098041</v>
      </c>
      <c r="BB43" s="47">
        <f ca="1">'A Matrix'!$AY$41*'Projection Engine'!$AD$54</f>
        <v>6.9808017423557231</v>
      </c>
      <c r="BC43" s="47">
        <f ca="1">'A Matrix'!$AZ$41*'Projection Engine'!$AD$55</f>
        <v>0.46947730120959569</v>
      </c>
      <c r="BD43" s="47">
        <f ca="1">'A Matrix'!$BA$41*'Projection Engine'!$AD$56</f>
        <v>30.530889160918203</v>
      </c>
      <c r="BE43" s="47">
        <f ca="1">'A Matrix'!$BB$41*'Projection Engine'!$AD$57</f>
        <v>6.5668479473227386</v>
      </c>
      <c r="BF43" s="47">
        <f ca="1">'A Matrix'!$BC$41*'Projection Engine'!$AD$58</f>
        <v>28.890928166266743</v>
      </c>
      <c r="BG43" s="47">
        <f ca="1">'A Matrix'!$BD$41*'Projection Engine'!$AD$59</f>
        <v>13.027384009848268</v>
      </c>
      <c r="BH43" s="47">
        <f ca="1">'A Matrix'!$BE$41*'Projection Engine'!$AD$60</f>
        <v>47.768394140271006</v>
      </c>
      <c r="BI43" s="47">
        <f ca="1">'A Matrix'!$BF$41*'Projection Engine'!$AD$61</f>
        <v>26.236249660310342</v>
      </c>
      <c r="BJ43" s="47">
        <f ca="1">'A Matrix'!$BG$41*'Projection Engine'!$AD$62</f>
        <v>29.406293223997963</v>
      </c>
      <c r="BK43" s="47">
        <f ca="1">'A Matrix'!$BH$41*'Projection Engine'!$AD$63</f>
        <v>40.651782260288471</v>
      </c>
      <c r="BL43" s="47">
        <f ca="1">'A Matrix'!$BI$41*'Projection Engine'!$AD$64</f>
        <v>118.9545632235712</v>
      </c>
      <c r="BM43" s="47">
        <f ca="1">'A Matrix'!$BJ$41*'Projection Engine'!$AD$65</f>
        <v>11.646950674655146</v>
      </c>
      <c r="BN43" s="47">
        <f ca="1">'A Matrix'!$BK$41*'Projection Engine'!$AD$66</f>
        <v>50.698594788814454</v>
      </c>
      <c r="BO43" s="47">
        <f ca="1">'A Matrix'!$BL$41*'Projection Engine'!$AD$67</f>
        <v>13.809994039306202</v>
      </c>
      <c r="BP43" s="47">
        <f ca="1">'A Matrix'!$BM$41*'Projection Engine'!$AD$68</f>
        <v>13.853580092851928</v>
      </c>
      <c r="BQ43" s="47">
        <f ca="1">'A Matrix'!$BN$41*'Projection Engine'!$AD$69</f>
        <v>156.31053743373278</v>
      </c>
      <c r="BR43" s="47">
        <f ca="1">'A Matrix'!$BO$41*'Projection Engine'!$AD$70</f>
        <v>262.01882556355173</v>
      </c>
      <c r="BS43" s="47">
        <f ca="1">'A Matrix'!$BP$41*'Projection Engine'!$AD$71</f>
        <v>1.2434872920307896</v>
      </c>
      <c r="BT43" s="47">
        <f ca="1">'A Matrix'!$BQ$41*'Projection Engine'!$AD$72</f>
        <v>180.87082247236941</v>
      </c>
      <c r="BU43" s="47">
        <f ca="1">'A Matrix'!$BR$41*'Projection Engine'!$AD$73</f>
        <v>235.81081734463459</v>
      </c>
      <c r="BV43" s="47">
        <f ca="1">'A Matrix'!$BS$41*'Projection Engine'!$AD$74</f>
        <v>211.55346603602129</v>
      </c>
      <c r="BW43" s="47">
        <f ca="1">'A Matrix'!$BT$41*'Projection Engine'!$AD$75</f>
        <v>263.16131954893353</v>
      </c>
      <c r="BX43" s="47">
        <f ca="1">'A Matrix'!$BU$41*'Projection Engine'!$AD$76</f>
        <v>287.33791183976598</v>
      </c>
      <c r="BY43" s="47">
        <f ca="1">'A Matrix'!$BV$41*'Projection Engine'!$AD$77</f>
        <v>2325.1176999401368</v>
      </c>
      <c r="BZ43" s="47">
        <f ca="1">'A Matrix'!$BW$41*'Projection Engine'!$AD$78</f>
        <v>135.2469196538114</v>
      </c>
      <c r="CA43" s="47">
        <f ca="1">'A Matrix'!$BX$41*'Projection Engine'!$AD$79</f>
        <v>62.342237439701911</v>
      </c>
      <c r="CB43" s="47">
        <f ca="1">'A Matrix'!$BY$41*'Projection Engine'!$AD$80</f>
        <v>14.842944963014725</v>
      </c>
      <c r="CC43" s="47">
        <f ca="1">'A Matrix'!$BZ$41*'Projection Engine'!$AD$81</f>
        <v>32.273810591658297</v>
      </c>
      <c r="CD43" s="47">
        <f ca="1">'A Matrix'!$CA$41*'Projection Engine'!$AD$82</f>
        <v>26.465075427417542</v>
      </c>
      <c r="CE43" s="47">
        <f ca="1">'A Matrix'!$CB$41*'Projection Engine'!$AD$83</f>
        <v>7.7163503120334944</v>
      </c>
      <c r="CF43" s="47">
        <f ca="1">'A Matrix'!$CC$41*'Projection Engine'!$AD$84</f>
        <v>2.8218883002507562</v>
      </c>
      <c r="CG43" s="47">
        <f ca="1">'A Matrix'!$CD$41*'Projection Engine'!$AD$85</f>
        <v>8.7433695997411771</v>
      </c>
      <c r="CH43" s="47">
        <f ca="1">'A Matrix'!$CE$41*'Projection Engine'!$AD$86</f>
        <v>14.729156638868332</v>
      </c>
      <c r="CI43" s="47">
        <f ca="1">'A Matrix'!$CF$41*'Projection Engine'!$AD$87</f>
        <v>26.165932572282635</v>
      </c>
      <c r="CJ43" s="47">
        <f ca="1">'A Matrix'!$CG$41*'Projection Engine'!$AD$88</f>
        <v>22.47108644779442</v>
      </c>
      <c r="CK43" s="47">
        <f ca="1">'A Matrix'!$CH$41*'Projection Engine'!$AD$89</f>
        <v>21.353153055793829</v>
      </c>
      <c r="CL43" s="47">
        <f ca="1">'A Matrix'!$CI$41*'Projection Engine'!$AD$90</f>
        <v>0.80803289703283854</v>
      </c>
      <c r="CM43" s="47">
        <f ca="1">'A Matrix'!$CJ$41*'Projection Engine'!$AD$91</f>
        <v>15.20622493471415</v>
      </c>
      <c r="CN43" s="47">
        <f ca="1">'A Matrix'!$CK$41*'Projection Engine'!$AD$92</f>
        <v>90.06418841846218</v>
      </c>
      <c r="CO43" s="47">
        <f ca="1">'A Matrix'!$CL$41*'Projection Engine'!$AD$93</f>
        <v>0.33362442061716968</v>
      </c>
      <c r="CP43" s="47">
        <f ca="1">'A Matrix'!$CM$41*'Projection Engine'!$AD$94</f>
        <v>10.020713414519733</v>
      </c>
      <c r="CQ43" s="47">
        <f ca="1">'A Matrix'!$CN$41*'Projection Engine'!$AD$95</f>
        <v>2.8576580463824879</v>
      </c>
      <c r="CR43" s="47">
        <f ca="1">'A Matrix'!$CO$41*'Projection Engine'!$AD$96</f>
        <v>12.268399303363191</v>
      </c>
      <c r="CS43" s="47">
        <f ca="1">'A Matrix'!$CP$41*'Projection Engine'!$AD$97</f>
        <v>48.303984544554289</v>
      </c>
      <c r="CT43" s="47">
        <f ca="1">'A Matrix'!$CQ$41*'Projection Engine'!$AD$98</f>
        <v>13.723480603950893</v>
      </c>
      <c r="CU43" s="47">
        <f ca="1">'A Matrix'!$CR$41*'Projection Engine'!$AD$99</f>
        <v>4.93241912911407</v>
      </c>
      <c r="CV43" s="47">
        <f ca="1">'A Matrix'!$CS$41*'Projection Engine'!$AD$100</f>
        <v>40.971123720047331</v>
      </c>
      <c r="CW43" s="47">
        <f ca="1">'A Matrix'!$CT$41*'Projection Engine'!$AD$101</f>
        <v>262.13608425972876</v>
      </c>
      <c r="CX43" s="47">
        <f ca="1">'A Matrix'!$CU$41*'Projection Engine'!$AD$102</f>
        <v>103.02245515522733</v>
      </c>
      <c r="CY43" s="47">
        <f ca="1">'A Matrix'!$CV$41*'Projection Engine'!$AD$103</f>
        <v>42.091475349710272</v>
      </c>
      <c r="CZ43" s="47">
        <f ca="1">'A Matrix'!$CW$41*'Projection Engine'!$AD$104</f>
        <v>88.31234245000303</v>
      </c>
      <c r="DA43" s="47">
        <f ca="1">'A Matrix'!$CX$41*'Projection Engine'!$AD$105</f>
        <v>94.240328995847747</v>
      </c>
      <c r="DB43" s="47">
        <f ca="1">'A Matrix'!$CY$41*'Projection Engine'!$AD$106</f>
        <v>107.32076790156079</v>
      </c>
      <c r="DC43" s="47">
        <f ca="1">'A Matrix'!$CZ$41*'Projection Engine'!$AD$107</f>
        <v>61.205184674933115</v>
      </c>
      <c r="DD43" s="47">
        <f ca="1">'A Matrix'!$DA$41*'Projection Engine'!$AD$108</f>
        <v>42.430418839627563</v>
      </c>
      <c r="DE43" s="47">
        <f ca="1">'A Matrix'!$DB$41*'Projection Engine'!$AD$109</f>
        <v>25.425400734952948</v>
      </c>
      <c r="DF43" s="47">
        <f ca="1">'A Matrix'!$DC$41*'Projection Engine'!$AD$110</f>
        <v>7.2958002370485806</v>
      </c>
      <c r="DG43" s="47">
        <f ca="1">'A Matrix'!$DD$41*'Projection Engine'!$AD$111</f>
        <v>90.392883497979994</v>
      </c>
      <c r="DH43" s="47">
        <f ca="1">'A Matrix'!$DE$41*'Projection Engine'!$AD$112</f>
        <v>200.09750859776443</v>
      </c>
      <c r="DI43" s="47">
        <f ca="1">'A Matrix'!$DF$41*'Projection Engine'!$AD$113</f>
        <v>14.121652163139096</v>
      </c>
      <c r="DJ43" s="47">
        <f ca="1">'A Matrix'!$DG$41*'Projection Engine'!$AD$114</f>
        <v>65.739941517119519</v>
      </c>
      <c r="DK43" s="47">
        <f ca="1">'A Matrix'!$DH$41*'Projection Engine'!$AD$115</f>
        <v>73.888315838971664</v>
      </c>
      <c r="DL43" s="47">
        <f ca="1">'A Matrix'!$DI$41*'Projection Engine'!$AD$116</f>
        <v>26.200307685847054</v>
      </c>
      <c r="DM43" s="47">
        <f ca="1">'A Matrix'!$DJ$41*'Projection Engine'!$AD$117</f>
        <v>59.813408311327294</v>
      </c>
      <c r="DN43" s="47">
        <f ca="1">'A Matrix'!$DK$41*'Projection Engine'!$AD$118</f>
        <v>87.169775868332863</v>
      </c>
      <c r="DO43" s="47">
        <f ca="1">'A Matrix'!$DL$41*'Projection Engine'!$AD$119</f>
        <v>1.8790367952315119</v>
      </c>
      <c r="DP43" s="43">
        <f t="shared" ca="1" si="5"/>
        <v>12588.236420824363</v>
      </c>
      <c r="DQ43" s="43">
        <f ca="1">'Projection Engine'!T44</f>
        <v>1354.5941088297693</v>
      </c>
      <c r="DR43" s="43">
        <f ca="1">'Projection Engine'!U44</f>
        <v>175.17838070095797</v>
      </c>
      <c r="DS43" s="43">
        <f>'Projection Engine'!V44</f>
        <v>593.30269512137011</v>
      </c>
      <c r="DT43" s="43">
        <f>'Projection Engine'!W44</f>
        <v>12.616018949529751</v>
      </c>
      <c r="DU43" s="43">
        <f>'Projection Engine'!X44</f>
        <v>133.17912882689561</v>
      </c>
      <c r="DV43" s="43">
        <f>'Projection Engine'!Y44</f>
        <v>191.25659999999999</v>
      </c>
      <c r="DW43" s="43">
        <f>'Projection Engine'!Z44</f>
        <v>4377.6934587545165</v>
      </c>
      <c r="DX43" s="43">
        <f t="shared" ca="1" si="6"/>
        <v>6837.8203911830396</v>
      </c>
      <c r="DY43" s="43">
        <f t="shared" ca="1" si="7"/>
        <v>19426.056812007402</v>
      </c>
      <c r="DZ43" s="41"/>
      <c r="EA43" s="36">
        <f>'Base Table 5'!DY43</f>
        <v>19268.000300000003</v>
      </c>
      <c r="EB43" s="185">
        <f t="shared" ca="1" si="8"/>
        <v>158.05651200739885</v>
      </c>
      <c r="EC43" s="186">
        <f t="shared" ca="1" si="9"/>
        <v>8.2030573773346216E-3</v>
      </c>
    </row>
    <row r="44" spans="1:133" x14ac:dyDescent="0.4">
      <c r="A44" s="34">
        <f>'Base Table 5 - modified'!A44</f>
        <v>41</v>
      </c>
      <c r="B44" s="34" t="str">
        <f>'Base Table 5 - modified'!B44</f>
        <v>1804</v>
      </c>
      <c r="C44" s="34">
        <f>'Base Table 5 - modified'!C44</f>
        <v>6</v>
      </c>
      <c r="D44" s="35" t="str">
        <f>'Base Table 5 - modified'!D44</f>
        <v>Cleaning compounds and toiletry preparation manufacturing</v>
      </c>
      <c r="E44" s="47">
        <f ca="1">'A Matrix'!$B$42*'Projection Engine'!$AD$5</f>
        <v>10.32977069594819</v>
      </c>
      <c r="F44" s="47">
        <f ca="1">'A Matrix'!$C$42*'Projection Engine'!$AD$6</f>
        <v>1.2543700730124321</v>
      </c>
      <c r="G44" s="47">
        <f ca="1">'A Matrix'!$D$42*'Projection Engine'!$AD$7</f>
        <v>2.8640422431499899</v>
      </c>
      <c r="H44" s="47">
        <f ca="1">'A Matrix'!$E$42*'Projection Engine'!$AD$8</f>
        <v>1.6452975531359488</v>
      </c>
      <c r="I44" s="47">
        <f ca="1">'A Matrix'!$F$42*'Projection Engine'!$AD$9</f>
        <v>0.20079162755148908</v>
      </c>
      <c r="J44" s="47">
        <f ca="1">'A Matrix'!$G$42*'Projection Engine'!$AD$10</f>
        <v>0.96278115895337102</v>
      </c>
      <c r="K44" s="47">
        <f ca="1">'A Matrix'!$H$42*'Projection Engine'!$AD$11</f>
        <v>4.226837147747835</v>
      </c>
      <c r="L44" s="47">
        <f ca="1">'A Matrix'!$I$42*'Projection Engine'!$AD$12</f>
        <v>3.2831357537495469</v>
      </c>
      <c r="M44" s="47">
        <f ca="1">'A Matrix'!$J$42*'Projection Engine'!$AD$13</f>
        <v>3.0451922110414622</v>
      </c>
      <c r="N44" s="47">
        <f ca="1">'A Matrix'!$K$42*'Projection Engine'!$AD$14</f>
        <v>5.9172060923813978</v>
      </c>
      <c r="O44" s="47">
        <f ca="1">'A Matrix'!$L$42*'Projection Engine'!$AD$15</f>
        <v>14.986033768225997</v>
      </c>
      <c r="P44" s="47">
        <f ca="1">'A Matrix'!$M$42*'Projection Engine'!$AD$16</f>
        <v>2.2682607602096252</v>
      </c>
      <c r="Q44" s="47">
        <f ca="1">'A Matrix'!$N$42*'Projection Engine'!$AD$17</f>
        <v>3.1427021754230275</v>
      </c>
      <c r="R44" s="47">
        <f ca="1">'A Matrix'!$O$42*'Projection Engine'!$AD$18</f>
        <v>28.935340524808439</v>
      </c>
      <c r="S44" s="47">
        <f ca="1">'A Matrix'!$P$42*'Projection Engine'!$AD$19</f>
        <v>0.32716145809094171</v>
      </c>
      <c r="T44" s="47">
        <f ca="1">'A Matrix'!$Q$42*'Projection Engine'!$AD$20</f>
        <v>6.8731986708386676</v>
      </c>
      <c r="U44" s="47">
        <f ca="1">'A Matrix'!$R$42*'Projection Engine'!$AD$21</f>
        <v>7.4348962068199471</v>
      </c>
      <c r="V44" s="47">
        <f ca="1">'A Matrix'!$S$42*'Projection Engine'!$AD$22</f>
        <v>1.0484512117932419</v>
      </c>
      <c r="W44" s="47">
        <f ca="1">'A Matrix'!$T$42*'Projection Engine'!$AD$23</f>
        <v>5.802301972797224</v>
      </c>
      <c r="X44" s="47">
        <f ca="1">'A Matrix'!$U$42*'Projection Engine'!$AD$24</f>
        <v>13.522844466785147</v>
      </c>
      <c r="Y44" s="47">
        <f ca="1">'A Matrix'!$V$42*'Projection Engine'!$AD$25</f>
        <v>5.5201583156323295</v>
      </c>
      <c r="Z44" s="47">
        <f ca="1">'A Matrix'!$W$42*'Projection Engine'!$AD$26</f>
        <v>15.032254942326718</v>
      </c>
      <c r="AA44" s="47">
        <f ca="1">'A Matrix'!$X$42*'Projection Engine'!$AD$27</f>
        <v>6.4315911503001946</v>
      </c>
      <c r="AB44" s="47">
        <f ca="1">'A Matrix'!$Y$42*'Projection Engine'!$AD$28</f>
        <v>0.823455177588724</v>
      </c>
      <c r="AC44" s="47">
        <f ca="1">'A Matrix'!$Z$42*'Projection Engine'!$AD$29</f>
        <v>2.1582970077049626</v>
      </c>
      <c r="AD44" s="47">
        <f ca="1">'A Matrix'!$AA$42*'Projection Engine'!$AD$30</f>
        <v>3.1342820180073054E-2</v>
      </c>
      <c r="AE44" s="47">
        <f ca="1">'A Matrix'!$AB$42*'Projection Engine'!$AD$31</f>
        <v>0.13505513464068783</v>
      </c>
      <c r="AF44" s="47">
        <f ca="1">'A Matrix'!$AC$42*'Projection Engine'!$AD$32</f>
        <v>0.96429439681562856</v>
      </c>
      <c r="AG44" s="47">
        <f ca="1">'A Matrix'!$AD$42*'Projection Engine'!$AD$33</f>
        <v>6.9246556620431224E-4</v>
      </c>
      <c r="AH44" s="47">
        <f ca="1">'A Matrix'!$AE$42*'Projection Engine'!$AD$34</f>
        <v>8.9726810912639954E-2</v>
      </c>
      <c r="AI44" s="47">
        <f ca="1">'A Matrix'!$AF$42*'Projection Engine'!$AD$35</f>
        <v>8.3466403805808831E-2</v>
      </c>
      <c r="AJ44" s="47">
        <f ca="1">'A Matrix'!$AG$42*'Projection Engine'!$AD$36</f>
        <v>1.6734608993848072</v>
      </c>
      <c r="AK44" s="47">
        <f ca="1">'A Matrix'!$AH$42*'Projection Engine'!$AD$37</f>
        <v>3.7077525164918437</v>
      </c>
      <c r="AL44" s="47">
        <f ca="1">'A Matrix'!$AI$42*'Projection Engine'!$AD$38</f>
        <v>1.8018389670409618</v>
      </c>
      <c r="AM44" s="47">
        <f ca="1">'A Matrix'!$AJ$42*'Projection Engine'!$AD$39</f>
        <v>2.4994498328949257</v>
      </c>
      <c r="AN44" s="47">
        <f ca="1">'A Matrix'!$AK$42*'Projection Engine'!$AD$40</f>
        <v>2.6130439759410424</v>
      </c>
      <c r="AO44" s="47">
        <f ca="1">'A Matrix'!$AL$42*'Projection Engine'!$AD$41</f>
        <v>2.6348055230287555</v>
      </c>
      <c r="AP44" s="47">
        <f ca="1">'A Matrix'!$AM$42*'Projection Engine'!$AD$42</f>
        <v>6.2904081988937177</v>
      </c>
      <c r="AQ44" s="47">
        <f ca="1">'A Matrix'!$AN$42*'Projection Engine'!$AD$43</f>
        <v>0.17387002043880162</v>
      </c>
      <c r="AR44" s="47">
        <f ca="1">'A Matrix'!$AO$42*'Projection Engine'!$AD$44</f>
        <v>54.301513927606997</v>
      </c>
      <c r="AS44" s="47">
        <f ca="1">'A Matrix'!$AP$42*'Projection Engine'!$AD$45</f>
        <v>17.426908354067624</v>
      </c>
      <c r="AT44" s="47">
        <f ca="1">'A Matrix'!$AQ$42*'Projection Engine'!$AD$46</f>
        <v>39.718937004769373</v>
      </c>
      <c r="AU44" s="47">
        <f ca="1">'A Matrix'!$AR$42*'Projection Engine'!$AD$47</f>
        <v>3.2602368433300843</v>
      </c>
      <c r="AV44" s="47">
        <f ca="1">'A Matrix'!$AS$42*'Projection Engine'!$AD$48</f>
        <v>2.9502224859857029</v>
      </c>
      <c r="AW44" s="47">
        <f ca="1">'A Matrix'!$AT$42*'Projection Engine'!$AD$49</f>
        <v>1.7459175219876124</v>
      </c>
      <c r="AX44" s="47">
        <f ca="1">'A Matrix'!$AU$42*'Projection Engine'!$AD$50</f>
        <v>6.41151398807005</v>
      </c>
      <c r="AY44" s="47">
        <f ca="1">'A Matrix'!$AV$42*'Projection Engine'!$AD$51</f>
        <v>3.1727008069686988</v>
      </c>
      <c r="AZ44" s="47">
        <f ca="1">'A Matrix'!$AW$42*'Projection Engine'!$AD$52</f>
        <v>1.4018787208823684</v>
      </c>
      <c r="BA44" s="47">
        <f ca="1">'A Matrix'!$AX$42*'Projection Engine'!$AD$53</f>
        <v>2.3316667201178083</v>
      </c>
      <c r="BB44" s="47">
        <f ca="1">'A Matrix'!$AY$42*'Projection Engine'!$AD$54</f>
        <v>0.84154626872259242</v>
      </c>
      <c r="BC44" s="47">
        <f ca="1">'A Matrix'!$AZ$42*'Projection Engine'!$AD$55</f>
        <v>0.12738210586294479</v>
      </c>
      <c r="BD44" s="47">
        <f ca="1">'A Matrix'!$BA$42*'Projection Engine'!$AD$56</f>
        <v>3.2546090497469669</v>
      </c>
      <c r="BE44" s="47">
        <f ca="1">'A Matrix'!$BB$42*'Projection Engine'!$AD$57</f>
        <v>0.55414311165610686</v>
      </c>
      <c r="BF44" s="47">
        <f ca="1">'A Matrix'!$BC$42*'Projection Engine'!$AD$58</f>
        <v>2.7755499793470926</v>
      </c>
      <c r="BG44" s="47">
        <f ca="1">'A Matrix'!$BD$42*'Projection Engine'!$AD$59</f>
        <v>1.124770152244652</v>
      </c>
      <c r="BH44" s="47">
        <f ca="1">'A Matrix'!$BE$42*'Projection Engine'!$AD$60</f>
        <v>1.2844601050537319</v>
      </c>
      <c r="BI44" s="47">
        <f ca="1">'A Matrix'!$BF$42*'Projection Engine'!$AD$61</f>
        <v>1.2286641527818565</v>
      </c>
      <c r="BJ44" s="47">
        <f ca="1">'A Matrix'!$BG$42*'Projection Engine'!$AD$62</f>
        <v>1.7307521329673845</v>
      </c>
      <c r="BK44" s="47">
        <f ca="1">'A Matrix'!$BH$42*'Projection Engine'!$AD$63</f>
        <v>4.0846761344094684</v>
      </c>
      <c r="BL44" s="47">
        <f ca="1">'A Matrix'!$BI$42*'Projection Engine'!$AD$64</f>
        <v>3.4445563300981186</v>
      </c>
      <c r="BM44" s="47">
        <f ca="1">'A Matrix'!$BJ$42*'Projection Engine'!$AD$65</f>
        <v>0.57056273851106476</v>
      </c>
      <c r="BN44" s="47">
        <f ca="1">'A Matrix'!$BK$42*'Projection Engine'!$AD$66</f>
        <v>8.7647714055222039</v>
      </c>
      <c r="BO44" s="47">
        <f ca="1">'A Matrix'!$BL$42*'Projection Engine'!$AD$67</f>
        <v>2.2102834884664397</v>
      </c>
      <c r="BP44" s="47">
        <f ca="1">'A Matrix'!$BM$42*'Projection Engine'!$AD$68</f>
        <v>0.68659027677583628</v>
      </c>
      <c r="BQ44" s="47">
        <f ca="1">'A Matrix'!$BN$42*'Projection Engine'!$AD$69</f>
        <v>6.575915082039578</v>
      </c>
      <c r="BR44" s="47">
        <f ca="1">'A Matrix'!$BO$42*'Projection Engine'!$AD$70</f>
        <v>4.52585680474865</v>
      </c>
      <c r="BS44" s="47">
        <f ca="1">'A Matrix'!$BP$42*'Projection Engine'!$AD$71</f>
        <v>9.8409070790496725E-2</v>
      </c>
      <c r="BT44" s="47">
        <f ca="1">'A Matrix'!$BQ$42*'Projection Engine'!$AD$72</f>
        <v>15.841607611367856</v>
      </c>
      <c r="BU44" s="47">
        <f ca="1">'A Matrix'!$BR$42*'Projection Engine'!$AD$73</f>
        <v>4.0780026469260395</v>
      </c>
      <c r="BV44" s="47">
        <f ca="1">'A Matrix'!$BS$42*'Projection Engine'!$AD$74</f>
        <v>32.878395096737947</v>
      </c>
      <c r="BW44" s="47">
        <f ca="1">'A Matrix'!$BT$42*'Projection Engine'!$AD$75</f>
        <v>85.406082453473886</v>
      </c>
      <c r="BX44" s="47">
        <f ca="1">'A Matrix'!$BU$42*'Projection Engine'!$AD$76</f>
        <v>16.991845172704423</v>
      </c>
      <c r="BY44" s="47">
        <f ca="1">'A Matrix'!$BV$42*'Projection Engine'!$AD$77</f>
        <v>98.461128238609149</v>
      </c>
      <c r="BZ44" s="47">
        <f ca="1">'A Matrix'!$BW$42*'Projection Engine'!$AD$78</f>
        <v>103.04875263775398</v>
      </c>
      <c r="CA44" s="47">
        <f ca="1">'A Matrix'!$BX$42*'Projection Engine'!$AD$79</f>
        <v>66.971211300647226</v>
      </c>
      <c r="CB44" s="47">
        <f ca="1">'A Matrix'!$BY$42*'Projection Engine'!$AD$80</f>
        <v>21.980616810798736</v>
      </c>
      <c r="CC44" s="47">
        <f ca="1">'A Matrix'!$BZ$42*'Projection Engine'!$AD$81</f>
        <v>62.36148734923411</v>
      </c>
      <c r="CD44" s="47">
        <f ca="1">'A Matrix'!$CA$42*'Projection Engine'!$AD$82</f>
        <v>12.197419376081092</v>
      </c>
      <c r="CE44" s="47">
        <f ca="1">'A Matrix'!$CB$42*'Projection Engine'!$AD$83</f>
        <v>7.9779215090515789</v>
      </c>
      <c r="CF44" s="47">
        <f ca="1">'A Matrix'!$CC$42*'Projection Engine'!$AD$84</f>
        <v>0.47010430218518312</v>
      </c>
      <c r="CG44" s="47">
        <f ca="1">'A Matrix'!$CD$42*'Projection Engine'!$AD$85</f>
        <v>2.2451723636276881</v>
      </c>
      <c r="CH44" s="47">
        <f ca="1">'A Matrix'!$CE$42*'Projection Engine'!$AD$86</f>
        <v>2.4888227788117461</v>
      </c>
      <c r="CI44" s="47">
        <f ca="1">'A Matrix'!$CF$42*'Projection Engine'!$AD$87</f>
        <v>4.233426177899613</v>
      </c>
      <c r="CJ44" s="47">
        <f ca="1">'A Matrix'!$CG$42*'Projection Engine'!$AD$88</f>
        <v>2.8170586093926673</v>
      </c>
      <c r="CK44" s="47">
        <f ca="1">'A Matrix'!$CH$42*'Projection Engine'!$AD$89</f>
        <v>0.9315168644540035</v>
      </c>
      <c r="CL44" s="47">
        <f ca="1">'A Matrix'!$CI$42*'Projection Engine'!$AD$90</f>
        <v>2.4691313013973017</v>
      </c>
      <c r="CM44" s="47">
        <f ca="1">'A Matrix'!$CJ$42*'Projection Engine'!$AD$91</f>
        <v>1.2731715511508888</v>
      </c>
      <c r="CN44" s="47">
        <f ca="1">'A Matrix'!$CK$42*'Projection Engine'!$AD$92</f>
        <v>7.8125814926699473</v>
      </c>
      <c r="CO44" s="47">
        <f ca="1">'A Matrix'!$CL$42*'Projection Engine'!$AD$93</f>
        <v>2.4622850177668104E-2</v>
      </c>
      <c r="CP44" s="47">
        <f ca="1">'A Matrix'!$CM$42*'Projection Engine'!$AD$94</f>
        <v>2.0251313796300332</v>
      </c>
      <c r="CQ44" s="47">
        <f ca="1">'A Matrix'!$CN$42*'Projection Engine'!$AD$95</f>
        <v>1.034153644163496</v>
      </c>
      <c r="CR44" s="47">
        <f ca="1">'A Matrix'!$CO$42*'Projection Engine'!$AD$96</f>
        <v>1.219563903060827</v>
      </c>
      <c r="CS44" s="47">
        <f ca="1">'A Matrix'!$CP$42*'Projection Engine'!$AD$97</f>
        <v>29.138724565790881</v>
      </c>
      <c r="CT44" s="47">
        <f ca="1">'A Matrix'!$CQ$42*'Projection Engine'!$AD$98</f>
        <v>1.2614336406465991</v>
      </c>
      <c r="CU44" s="47">
        <f ca="1">'A Matrix'!$CR$42*'Projection Engine'!$AD$99</f>
        <v>0.44282073389312193</v>
      </c>
      <c r="CV44" s="47">
        <f ca="1">'A Matrix'!$CS$42*'Projection Engine'!$AD$100</f>
        <v>13.510327735360514</v>
      </c>
      <c r="CW44" s="47">
        <f ca="1">'A Matrix'!$CT$42*'Projection Engine'!$AD$101</f>
        <v>51.053684227806023</v>
      </c>
      <c r="CX44" s="47">
        <f ca="1">'A Matrix'!$CU$42*'Projection Engine'!$AD$102</f>
        <v>7.9241355599776178</v>
      </c>
      <c r="CY44" s="47">
        <f ca="1">'A Matrix'!$CV$42*'Projection Engine'!$AD$103</f>
        <v>23.531979409213587</v>
      </c>
      <c r="CZ44" s="47">
        <f ca="1">'A Matrix'!$CW$42*'Projection Engine'!$AD$104</f>
        <v>42.831932167704565</v>
      </c>
      <c r="DA44" s="47">
        <f ca="1">'A Matrix'!$CX$42*'Projection Engine'!$AD$105</f>
        <v>8.3477743286006714</v>
      </c>
      <c r="DB44" s="47">
        <f ca="1">'A Matrix'!$CY$42*'Projection Engine'!$AD$106</f>
        <v>23.833018299402198</v>
      </c>
      <c r="DC44" s="47">
        <f ca="1">'A Matrix'!$CZ$42*'Projection Engine'!$AD$107</f>
        <v>9.2746893801943155</v>
      </c>
      <c r="DD44" s="47">
        <f ca="1">'A Matrix'!$DA$42*'Projection Engine'!$AD$108</f>
        <v>23.765841503296471</v>
      </c>
      <c r="DE44" s="47">
        <f ca="1">'A Matrix'!$DB$42*'Projection Engine'!$AD$109</f>
        <v>14.18013812157791</v>
      </c>
      <c r="DF44" s="47">
        <f ca="1">'A Matrix'!$DC$42*'Projection Engine'!$AD$110</f>
        <v>2.8989772051851732</v>
      </c>
      <c r="DG44" s="47">
        <f ca="1">'A Matrix'!$DD$42*'Projection Engine'!$AD$111</f>
        <v>23.258476701634976</v>
      </c>
      <c r="DH44" s="47">
        <f ca="1">'A Matrix'!$DE$42*'Projection Engine'!$AD$112</f>
        <v>56.424311275862451</v>
      </c>
      <c r="DI44" s="47">
        <f ca="1">'A Matrix'!$DF$42*'Projection Engine'!$AD$113</f>
        <v>1.2260438726961338</v>
      </c>
      <c r="DJ44" s="47">
        <f ca="1">'A Matrix'!$DG$42*'Projection Engine'!$AD$114</f>
        <v>9.2024522539728473</v>
      </c>
      <c r="DK44" s="47">
        <f ca="1">'A Matrix'!$DH$42*'Projection Engine'!$AD$115</f>
        <v>4.0146040178055218</v>
      </c>
      <c r="DL44" s="47">
        <f ca="1">'A Matrix'!$DI$42*'Projection Engine'!$AD$116</f>
        <v>7.6299702781475212</v>
      </c>
      <c r="DM44" s="47">
        <f ca="1">'A Matrix'!$DJ$42*'Projection Engine'!$AD$117</f>
        <v>12.095114693194802</v>
      </c>
      <c r="DN44" s="47">
        <f ca="1">'A Matrix'!$DK$42*'Projection Engine'!$AD$118</f>
        <v>66.505930361285309</v>
      </c>
      <c r="DO44" s="47">
        <f ca="1">'A Matrix'!$DL$42*'Projection Engine'!$AD$119</f>
        <v>0.985957336193927</v>
      </c>
      <c r="DP44" s="43">
        <f t="shared" ca="1" si="5"/>
        <v>1337.9178401870347</v>
      </c>
      <c r="DQ44" s="43">
        <f ca="1">'Projection Engine'!T45</f>
        <v>1619.9642943132644</v>
      </c>
      <c r="DR44" s="43">
        <f ca="1">'Projection Engine'!U45</f>
        <v>58.094099115901749</v>
      </c>
      <c r="DS44" s="43">
        <f>'Projection Engine'!V45</f>
        <v>136.35514871306819</v>
      </c>
      <c r="DT44" s="43">
        <f>'Projection Engine'!W45</f>
        <v>2.654400873963461</v>
      </c>
      <c r="DU44" s="43">
        <f>'Projection Engine'!X45</f>
        <v>31.773232882156641</v>
      </c>
      <c r="DV44" s="43">
        <f>'Projection Engine'!Y45</f>
        <v>47.624699999999997</v>
      </c>
      <c r="DW44" s="43">
        <f>'Projection Engine'!Z45</f>
        <v>1290.1478156712653</v>
      </c>
      <c r="DX44" s="43">
        <f t="shared" ca="1" si="6"/>
        <v>3186.6136915696197</v>
      </c>
      <c r="DY44" s="43">
        <f t="shared" ca="1" si="7"/>
        <v>4524.5315317566547</v>
      </c>
      <c r="DZ44" s="41"/>
      <c r="EA44" s="36">
        <f>'Base Table 5'!DY44</f>
        <v>4608</v>
      </c>
      <c r="EB44" s="185">
        <f t="shared" ca="1" si="8"/>
        <v>-83.468468243345342</v>
      </c>
      <c r="EC44" s="186">
        <f t="shared" ca="1" si="9"/>
        <v>-1.8113816893087109E-2</v>
      </c>
    </row>
    <row r="45" spans="1:133" x14ac:dyDescent="0.4">
      <c r="A45" s="37">
        <f>'Base Table 5 - modified'!A45</f>
        <v>42</v>
      </c>
      <c r="B45" s="37" t="str">
        <f>'Base Table 5 - modified'!B45</f>
        <v>1901</v>
      </c>
      <c r="C45" s="37">
        <f>'Base Table 5 - modified'!C45</f>
        <v>6</v>
      </c>
      <c r="D45" s="38" t="str">
        <f>'Base Table 5 - modified'!D45</f>
        <v>Polymer product manufacturing</v>
      </c>
      <c r="E45" s="47">
        <f ca="1">'A Matrix'!$B$43*'Projection Engine'!$AD$5</f>
        <v>18.765997122312985</v>
      </c>
      <c r="F45" s="47">
        <f ca="1">'A Matrix'!$C$43*'Projection Engine'!$AD$6</f>
        <v>4.1744382758216343</v>
      </c>
      <c r="G45" s="47">
        <f ca="1">'A Matrix'!$D$43*'Projection Engine'!$AD$7</f>
        <v>36.761545981898898</v>
      </c>
      <c r="H45" s="47">
        <f ca="1">'A Matrix'!$E$43*'Projection Engine'!$AD$8</f>
        <v>12.986295068230232</v>
      </c>
      <c r="I45" s="47">
        <f ca="1">'A Matrix'!$F$43*'Projection Engine'!$AD$9</f>
        <v>0.50835067284047664</v>
      </c>
      <c r="J45" s="47">
        <f ca="1">'A Matrix'!$G$43*'Projection Engine'!$AD$10</f>
        <v>8.6870432333927798</v>
      </c>
      <c r="K45" s="47">
        <f ca="1">'A Matrix'!$H$43*'Projection Engine'!$AD$11</f>
        <v>14.630756432013875</v>
      </c>
      <c r="L45" s="47">
        <f ca="1">'A Matrix'!$I$43*'Projection Engine'!$AD$12</f>
        <v>8.3539087844052808</v>
      </c>
      <c r="M45" s="47">
        <f ca="1">'A Matrix'!$J$43*'Projection Engine'!$AD$13</f>
        <v>11.549433060825361</v>
      </c>
      <c r="N45" s="47">
        <f ca="1">'A Matrix'!$K$43*'Projection Engine'!$AD$14</f>
        <v>17.928974978030105</v>
      </c>
      <c r="O45" s="47">
        <f ca="1">'A Matrix'!$L$43*'Projection Engine'!$AD$15</f>
        <v>55.983438702594135</v>
      </c>
      <c r="P45" s="47">
        <f ca="1">'A Matrix'!$M$43*'Projection Engine'!$AD$16</f>
        <v>6.391687009453042</v>
      </c>
      <c r="Q45" s="47">
        <f ca="1">'A Matrix'!$N$43*'Projection Engine'!$AD$17</f>
        <v>8.5637038239414789</v>
      </c>
      <c r="R45" s="47">
        <f ca="1">'A Matrix'!$O$43*'Projection Engine'!$AD$18</f>
        <v>62.021256717367407</v>
      </c>
      <c r="S45" s="47">
        <f ca="1">'A Matrix'!$P$43*'Projection Engine'!$AD$19</f>
        <v>1.0348301956582915</v>
      </c>
      <c r="T45" s="47">
        <f ca="1">'A Matrix'!$Q$43*'Projection Engine'!$AD$20</f>
        <v>107.60508581213027</v>
      </c>
      <c r="U45" s="47">
        <f ca="1">'A Matrix'!$R$43*'Projection Engine'!$AD$21</f>
        <v>15.014180810669739</v>
      </c>
      <c r="V45" s="47">
        <f ca="1">'A Matrix'!$S$43*'Projection Engine'!$AD$22</f>
        <v>7.1146298245336554</v>
      </c>
      <c r="W45" s="47">
        <f ca="1">'A Matrix'!$T$43*'Projection Engine'!$AD$23</f>
        <v>28.346800736747955</v>
      </c>
      <c r="X45" s="47">
        <f ca="1">'A Matrix'!$U$43*'Projection Engine'!$AD$24</f>
        <v>22.263238604485775</v>
      </c>
      <c r="Y45" s="47">
        <f ca="1">'A Matrix'!$V$43*'Projection Engine'!$AD$25</f>
        <v>42.580170940587529</v>
      </c>
      <c r="Z45" s="47">
        <f ca="1">'A Matrix'!$W$43*'Projection Engine'!$AD$26</f>
        <v>41.28764893640998</v>
      </c>
      <c r="AA45" s="47">
        <f ca="1">'A Matrix'!$X$43*'Projection Engine'!$AD$27</f>
        <v>141.5961600605101</v>
      </c>
      <c r="AB45" s="47">
        <f ca="1">'A Matrix'!$Y$43*'Projection Engine'!$AD$28</f>
        <v>11.65555563166644</v>
      </c>
      <c r="AC45" s="47">
        <f ca="1">'A Matrix'!$Z$43*'Projection Engine'!$AD$29</f>
        <v>12.548893058515747</v>
      </c>
      <c r="AD45" s="47">
        <f ca="1">'A Matrix'!$AA$43*'Projection Engine'!$AD$30</f>
        <v>5.8877634170043783E-2</v>
      </c>
      <c r="AE45" s="47">
        <f ca="1">'A Matrix'!$AB$43*'Projection Engine'!$AD$31</f>
        <v>0.19840722338472055</v>
      </c>
      <c r="AF45" s="47">
        <f ca="1">'A Matrix'!$AC$43*'Projection Engine'!$AD$32</f>
        <v>23.25163946750072</v>
      </c>
      <c r="AG45" s="47">
        <f ca="1">'A Matrix'!$AD$43*'Projection Engine'!$AD$33</f>
        <v>2.2752440032427403E-3</v>
      </c>
      <c r="AH45" s="47">
        <f ca="1">'A Matrix'!$AE$43*'Projection Engine'!$AD$34</f>
        <v>0.2980422296835612</v>
      </c>
      <c r="AI45" s="47">
        <f ca="1">'A Matrix'!$AF$43*'Projection Engine'!$AD$35</f>
        <v>0.22844924292221944</v>
      </c>
      <c r="AJ45" s="47">
        <f ca="1">'A Matrix'!$AG$43*'Projection Engine'!$AD$36</f>
        <v>4.2704438284040771</v>
      </c>
      <c r="AK45" s="47">
        <f ca="1">'A Matrix'!$AH$43*'Projection Engine'!$AD$37</f>
        <v>158.30317150155582</v>
      </c>
      <c r="AL45" s="47">
        <f ca="1">'A Matrix'!$AI$43*'Projection Engine'!$AD$38</f>
        <v>11.787955228554566</v>
      </c>
      <c r="AM45" s="47">
        <f ca="1">'A Matrix'!$AJ$43*'Projection Engine'!$AD$39</f>
        <v>112.37425982843399</v>
      </c>
      <c r="AN45" s="47">
        <f ca="1">'A Matrix'!$AK$43*'Projection Engine'!$AD$40</f>
        <v>119.38843712861777</v>
      </c>
      <c r="AO45" s="47">
        <f ca="1">'A Matrix'!$AL$43*'Projection Engine'!$AD$41</f>
        <v>5.1099510354874482</v>
      </c>
      <c r="AP45" s="47">
        <f ca="1">'A Matrix'!$AM$43*'Projection Engine'!$AD$42</f>
        <v>130.307617229031</v>
      </c>
      <c r="AQ45" s="47">
        <f ca="1">'A Matrix'!$AN$43*'Projection Engine'!$AD$43</f>
        <v>1.6350855689993826</v>
      </c>
      <c r="AR45" s="47">
        <f ca="1">'A Matrix'!$AO$43*'Projection Engine'!$AD$44</f>
        <v>301.38798595536815</v>
      </c>
      <c r="AS45" s="47">
        <f ca="1">'A Matrix'!$AP$43*'Projection Engine'!$AD$45</f>
        <v>81.833043816938527</v>
      </c>
      <c r="AT45" s="47">
        <f ca="1">'A Matrix'!$AQ$43*'Projection Engine'!$AD$46</f>
        <v>532.21024374123613</v>
      </c>
      <c r="AU45" s="47">
        <f ca="1">'A Matrix'!$AR$43*'Projection Engine'!$AD$47</f>
        <v>1.5039640274600869</v>
      </c>
      <c r="AV45" s="47">
        <f ca="1">'A Matrix'!$AS$43*'Projection Engine'!$AD$48</f>
        <v>23.453468884014899</v>
      </c>
      <c r="AW45" s="47">
        <f ca="1">'A Matrix'!$AT$43*'Projection Engine'!$AD$49</f>
        <v>4.2120777472998183</v>
      </c>
      <c r="AX45" s="47">
        <f ca="1">'A Matrix'!$AU$43*'Projection Engine'!$AD$50</f>
        <v>16.907661553459864</v>
      </c>
      <c r="AY45" s="47">
        <f ca="1">'A Matrix'!$AV$43*'Projection Engine'!$AD$51</f>
        <v>17.793046337095671</v>
      </c>
      <c r="AZ45" s="47">
        <f ca="1">'A Matrix'!$AW$43*'Projection Engine'!$AD$52</f>
        <v>13.428288993448682</v>
      </c>
      <c r="BA45" s="47">
        <f ca="1">'A Matrix'!$AX$43*'Projection Engine'!$AD$53</f>
        <v>8.9638463533118564</v>
      </c>
      <c r="BB45" s="47">
        <f ca="1">'A Matrix'!$AY$43*'Projection Engine'!$AD$54</f>
        <v>4.9428484712324208</v>
      </c>
      <c r="BC45" s="47">
        <f ca="1">'A Matrix'!$AZ$43*'Projection Engine'!$AD$55</f>
        <v>0.49878300041119344</v>
      </c>
      <c r="BD45" s="47">
        <f ca="1">'A Matrix'!$BA$43*'Projection Engine'!$AD$56</f>
        <v>85.5809399442184</v>
      </c>
      <c r="BE45" s="47">
        <f ca="1">'A Matrix'!$BB$43*'Projection Engine'!$AD$57</f>
        <v>11.656436064197573</v>
      </c>
      <c r="BF45" s="47">
        <f ca="1">'A Matrix'!$BC$43*'Projection Engine'!$AD$58</f>
        <v>31.319363574095291</v>
      </c>
      <c r="BG45" s="47">
        <f ca="1">'A Matrix'!$BD$43*'Projection Engine'!$AD$59</f>
        <v>41.263389778943967</v>
      </c>
      <c r="BH45" s="47">
        <f ca="1">'A Matrix'!$BE$43*'Projection Engine'!$AD$60</f>
        <v>34.735415671707429</v>
      </c>
      <c r="BI45" s="47">
        <f ca="1">'A Matrix'!$BF$43*'Projection Engine'!$AD$61</f>
        <v>44.969371697181401</v>
      </c>
      <c r="BJ45" s="47">
        <f ca="1">'A Matrix'!$BG$43*'Projection Engine'!$AD$62</f>
        <v>71.629257291801665</v>
      </c>
      <c r="BK45" s="47">
        <f ca="1">'A Matrix'!$BH$43*'Projection Engine'!$AD$63</f>
        <v>89.394227417601314</v>
      </c>
      <c r="BL45" s="47">
        <f ca="1">'A Matrix'!$BI$43*'Projection Engine'!$AD$64</f>
        <v>55.784706351565973</v>
      </c>
      <c r="BM45" s="47">
        <f ca="1">'A Matrix'!$BJ$43*'Projection Engine'!$AD$65</f>
        <v>18.402754557299236</v>
      </c>
      <c r="BN45" s="47">
        <f ca="1">'A Matrix'!$BK$43*'Projection Engine'!$AD$66</f>
        <v>72.778091632762809</v>
      </c>
      <c r="BO45" s="47">
        <f ca="1">'A Matrix'!$BL$43*'Projection Engine'!$AD$67</f>
        <v>111.06003818459479</v>
      </c>
      <c r="BP45" s="47">
        <f ca="1">'A Matrix'!$BM$43*'Projection Engine'!$AD$68</f>
        <v>46.050546590719456</v>
      </c>
      <c r="BQ45" s="47">
        <f ca="1">'A Matrix'!$BN$43*'Projection Engine'!$AD$69</f>
        <v>8.6061053638169547</v>
      </c>
      <c r="BR45" s="47">
        <f ca="1">'A Matrix'!$BO$43*'Projection Engine'!$AD$70</f>
        <v>13.714036701273461</v>
      </c>
      <c r="BS45" s="47">
        <f ca="1">'A Matrix'!$BP$43*'Projection Engine'!$AD$71</f>
        <v>1.7381788201251689</v>
      </c>
      <c r="BT45" s="47">
        <f ca="1">'A Matrix'!$BQ$43*'Projection Engine'!$AD$72</f>
        <v>103.18006102063231</v>
      </c>
      <c r="BU45" s="47">
        <f ca="1">'A Matrix'!$BR$43*'Projection Engine'!$AD$73</f>
        <v>16.437227163195036</v>
      </c>
      <c r="BV45" s="47">
        <f ca="1">'A Matrix'!$BS$43*'Projection Engine'!$AD$74</f>
        <v>1255.5650378096677</v>
      </c>
      <c r="BW45" s="47">
        <f ca="1">'A Matrix'!$BT$43*'Projection Engine'!$AD$75</f>
        <v>482.73746679544126</v>
      </c>
      <c r="BX45" s="47">
        <f ca="1">'A Matrix'!$BU$43*'Projection Engine'!$AD$76</f>
        <v>679.97195536915945</v>
      </c>
      <c r="BY45" s="47">
        <f ca="1">'A Matrix'!$BV$43*'Projection Engine'!$AD$77</f>
        <v>4576.7421892857828</v>
      </c>
      <c r="BZ45" s="47">
        <f ca="1">'A Matrix'!$BW$43*'Projection Engine'!$AD$78</f>
        <v>411.93674899380534</v>
      </c>
      <c r="CA45" s="47">
        <f ca="1">'A Matrix'!$BX$43*'Projection Engine'!$AD$79</f>
        <v>298.93423477690681</v>
      </c>
      <c r="CB45" s="47">
        <f ca="1">'A Matrix'!$BY$43*'Projection Engine'!$AD$80</f>
        <v>52.096951393715244</v>
      </c>
      <c r="CC45" s="47">
        <f ca="1">'A Matrix'!$BZ$43*'Projection Engine'!$AD$81</f>
        <v>63.893619893597631</v>
      </c>
      <c r="CD45" s="47">
        <f ca="1">'A Matrix'!$CA$43*'Projection Engine'!$AD$82</f>
        <v>77.364410241179698</v>
      </c>
      <c r="CE45" s="47">
        <f ca="1">'A Matrix'!$CB$43*'Projection Engine'!$AD$83</f>
        <v>6.521771530813</v>
      </c>
      <c r="CF45" s="47">
        <f ca="1">'A Matrix'!$CC$43*'Projection Engine'!$AD$84</f>
        <v>12.431710864207147</v>
      </c>
      <c r="CG45" s="47">
        <f ca="1">'A Matrix'!$CD$43*'Projection Engine'!$AD$85</f>
        <v>37.7040833771838</v>
      </c>
      <c r="CH45" s="47">
        <f ca="1">'A Matrix'!$CE$43*'Projection Engine'!$AD$86</f>
        <v>99.399359399217801</v>
      </c>
      <c r="CI45" s="47">
        <f ca="1">'A Matrix'!$CF$43*'Projection Engine'!$AD$87</f>
        <v>9.5821496868286307</v>
      </c>
      <c r="CJ45" s="47">
        <f ca="1">'A Matrix'!$CG$43*'Projection Engine'!$AD$88</f>
        <v>32.463135438527495</v>
      </c>
      <c r="CK45" s="47">
        <f ca="1">'A Matrix'!$CH$43*'Projection Engine'!$AD$89</f>
        <v>5.6155161770421493</v>
      </c>
      <c r="CL45" s="47">
        <f ca="1">'A Matrix'!$CI$43*'Projection Engine'!$AD$90</f>
        <v>0.85682942699838838</v>
      </c>
      <c r="CM45" s="47">
        <f ca="1">'A Matrix'!$CJ$43*'Projection Engine'!$AD$91</f>
        <v>10.494820105165784</v>
      </c>
      <c r="CN45" s="47">
        <f ca="1">'A Matrix'!$CK$43*'Projection Engine'!$AD$92</f>
        <v>12.129487253961369</v>
      </c>
      <c r="CO45" s="47">
        <f ca="1">'A Matrix'!$CL$43*'Projection Engine'!$AD$93</f>
        <v>0.47892963524587773</v>
      </c>
      <c r="CP45" s="47">
        <f ca="1">'A Matrix'!$CM$43*'Projection Engine'!$AD$94</f>
        <v>4.0942920008646881</v>
      </c>
      <c r="CQ45" s="47">
        <f ca="1">'A Matrix'!$CN$43*'Projection Engine'!$AD$95</f>
        <v>3.1995412339291014</v>
      </c>
      <c r="CR45" s="47">
        <f ca="1">'A Matrix'!$CO$43*'Projection Engine'!$AD$96</f>
        <v>2.6511056828255808</v>
      </c>
      <c r="CS45" s="47">
        <f ca="1">'A Matrix'!$CP$43*'Projection Engine'!$AD$97</f>
        <v>15.930905450465858</v>
      </c>
      <c r="CT45" s="47">
        <f ca="1">'A Matrix'!$CQ$43*'Projection Engine'!$AD$98</f>
        <v>288.98129758206369</v>
      </c>
      <c r="CU45" s="47">
        <f ca="1">'A Matrix'!$CR$43*'Projection Engine'!$AD$99</f>
        <v>101.94653441199186</v>
      </c>
      <c r="CV45" s="47">
        <f ca="1">'A Matrix'!$CS$43*'Projection Engine'!$AD$100</f>
        <v>21.0292263722081</v>
      </c>
      <c r="CW45" s="47">
        <f ca="1">'A Matrix'!$CT$43*'Projection Engine'!$AD$101</f>
        <v>95.842519781049546</v>
      </c>
      <c r="CX45" s="47">
        <f ca="1">'A Matrix'!$CU$43*'Projection Engine'!$AD$102</f>
        <v>34.127939522382853</v>
      </c>
      <c r="CY45" s="47">
        <f ca="1">'A Matrix'!$CV$43*'Projection Engine'!$AD$103</f>
        <v>26.58634830020782</v>
      </c>
      <c r="CZ45" s="47">
        <f ca="1">'A Matrix'!$CW$43*'Projection Engine'!$AD$104</f>
        <v>32.641033513095095</v>
      </c>
      <c r="DA45" s="47">
        <f ca="1">'A Matrix'!$CX$43*'Projection Engine'!$AD$105</f>
        <v>85.190317356855829</v>
      </c>
      <c r="DB45" s="47">
        <f ca="1">'A Matrix'!$CY$43*'Projection Engine'!$AD$106</f>
        <v>108.51221537813699</v>
      </c>
      <c r="DC45" s="47">
        <f ca="1">'A Matrix'!$CZ$43*'Projection Engine'!$AD$107</f>
        <v>20.705843209213452</v>
      </c>
      <c r="DD45" s="47">
        <f ca="1">'A Matrix'!$DA$43*'Projection Engine'!$AD$108</f>
        <v>45.169667700334308</v>
      </c>
      <c r="DE45" s="47">
        <f ca="1">'A Matrix'!$DB$43*'Projection Engine'!$AD$109</f>
        <v>33.072840335341112</v>
      </c>
      <c r="DF45" s="47">
        <f ca="1">'A Matrix'!$DC$43*'Projection Engine'!$AD$110</f>
        <v>9.5509355444077286</v>
      </c>
      <c r="DG45" s="47">
        <f ca="1">'A Matrix'!$DD$43*'Projection Engine'!$AD$111</f>
        <v>98.022928092249117</v>
      </c>
      <c r="DH45" s="47">
        <f ca="1">'A Matrix'!$DE$43*'Projection Engine'!$AD$112</f>
        <v>81.050478539026642</v>
      </c>
      <c r="DI45" s="47">
        <f ca="1">'A Matrix'!$DF$43*'Projection Engine'!$AD$113</f>
        <v>11.443888902122945</v>
      </c>
      <c r="DJ45" s="47">
        <f ca="1">'A Matrix'!$DG$43*'Projection Engine'!$AD$114</f>
        <v>13.420890346754279</v>
      </c>
      <c r="DK45" s="47">
        <f ca="1">'A Matrix'!$DH$43*'Projection Engine'!$AD$115</f>
        <v>10.441411039429875</v>
      </c>
      <c r="DL45" s="47">
        <f ca="1">'A Matrix'!$DI$43*'Projection Engine'!$AD$116</f>
        <v>188.2194768220993</v>
      </c>
      <c r="DM45" s="47">
        <f ca="1">'A Matrix'!$DJ$43*'Projection Engine'!$AD$117</f>
        <v>241.23570025143525</v>
      </c>
      <c r="DN45" s="47">
        <f ca="1">'A Matrix'!$DK$43*'Projection Engine'!$AD$118</f>
        <v>69.411925707607764</v>
      </c>
      <c r="DO45" s="47">
        <f ca="1">'A Matrix'!$DL$43*'Projection Engine'!$AD$119</f>
        <v>1.3921737475254639</v>
      </c>
      <c r="DP45" s="43">
        <f t="shared" ca="1" si="5"/>
        <v>12901.795887850873</v>
      </c>
      <c r="DQ45" s="43">
        <f ca="1">'Projection Engine'!T46</f>
        <v>1610.5366142925445</v>
      </c>
      <c r="DR45" s="43">
        <f ca="1">'Projection Engine'!U46</f>
        <v>0.39840926731245946</v>
      </c>
      <c r="DS45" s="43">
        <f>'Projection Engine'!V46</f>
        <v>897.39018855532822</v>
      </c>
      <c r="DT45" s="43">
        <f>'Projection Engine'!W46</f>
        <v>31.864781272682819</v>
      </c>
      <c r="DU45" s="43">
        <f>'Projection Engine'!X46</f>
        <v>114.26862382750527</v>
      </c>
      <c r="DV45" s="43">
        <f>'Projection Engine'!Y46</f>
        <v>-112.9734</v>
      </c>
      <c r="DW45" s="43">
        <f>'Projection Engine'!Z46</f>
        <v>1458.3264881834596</v>
      </c>
      <c r="DX45" s="43">
        <f t="shared" ca="1" si="6"/>
        <v>3999.8117053988326</v>
      </c>
      <c r="DY45" s="43">
        <f t="shared" ca="1" si="7"/>
        <v>16901.607593249704</v>
      </c>
      <c r="DZ45" s="41"/>
      <c r="EA45" s="36">
        <f>'Base Table 5'!DY45</f>
        <v>15828.999799999998</v>
      </c>
      <c r="EB45" s="185">
        <f t="shared" ca="1" si="8"/>
        <v>1072.6077932497064</v>
      </c>
      <c r="EC45" s="186">
        <f t="shared" ca="1" si="9"/>
        <v>6.7762196399149932E-2</v>
      </c>
    </row>
    <row r="46" spans="1:133" x14ac:dyDescent="0.4">
      <c r="A46" s="34">
        <f>'Base Table 5 - modified'!A46</f>
        <v>43</v>
      </c>
      <c r="B46" s="34" t="str">
        <f>'Base Table 5 - modified'!B46</f>
        <v>1902</v>
      </c>
      <c r="C46" s="34">
        <f>'Base Table 5 - modified'!C46</f>
        <v>6</v>
      </c>
      <c r="D46" s="35" t="str">
        <f>'Base Table 5 - modified'!D46</f>
        <v>Natural rubber product manufacturing</v>
      </c>
      <c r="E46" s="47">
        <f ca="1">'A Matrix'!$B$44*'Projection Engine'!$AD$5</f>
        <v>4.2205166964947507</v>
      </c>
      <c r="F46" s="47">
        <f ca="1">'A Matrix'!$C$44*'Projection Engine'!$AD$6</f>
        <v>0.24250730038601617</v>
      </c>
      <c r="G46" s="47">
        <f ca="1">'A Matrix'!$D$44*'Projection Engine'!$AD$7</f>
        <v>1.8190606718122768</v>
      </c>
      <c r="H46" s="47">
        <f ca="1">'A Matrix'!$E$44*'Projection Engine'!$AD$8</f>
        <v>6.1328846624565854</v>
      </c>
      <c r="I46" s="47">
        <f ca="1">'A Matrix'!$F$44*'Projection Engine'!$AD$9</f>
        <v>4.4543825894784304E-2</v>
      </c>
      <c r="J46" s="47">
        <f ca="1">'A Matrix'!$G$44*'Projection Engine'!$AD$10</f>
        <v>3.1079642975464523</v>
      </c>
      <c r="K46" s="47">
        <f ca="1">'A Matrix'!$H$44*'Projection Engine'!$AD$11</f>
        <v>2.9638959934248565</v>
      </c>
      <c r="L46" s="47">
        <f ca="1">'A Matrix'!$I$44*'Projection Engine'!$AD$12</f>
        <v>8.6191608018536296</v>
      </c>
      <c r="M46" s="47">
        <f ca="1">'A Matrix'!$J$44*'Projection Engine'!$AD$13</f>
        <v>9.3020095780494216</v>
      </c>
      <c r="N46" s="47">
        <f ca="1">'A Matrix'!$K$44*'Projection Engine'!$AD$14</f>
        <v>22.531044206328694</v>
      </c>
      <c r="O46" s="47">
        <f ca="1">'A Matrix'!$L$44*'Projection Engine'!$AD$15</f>
        <v>76.667142168918133</v>
      </c>
      <c r="P46" s="47">
        <f ca="1">'A Matrix'!$M$44*'Projection Engine'!$AD$16</f>
        <v>4.5070607957180062</v>
      </c>
      <c r="Q46" s="47">
        <f ca="1">'A Matrix'!$N$44*'Projection Engine'!$AD$17</f>
        <v>5.5226271075305151</v>
      </c>
      <c r="R46" s="47">
        <f ca="1">'A Matrix'!$O$44*'Projection Engine'!$AD$18</f>
        <v>1.7264169222026367</v>
      </c>
      <c r="S46" s="47">
        <f ca="1">'A Matrix'!$P$44*'Projection Engine'!$AD$19</f>
        <v>0.11938834195677267</v>
      </c>
      <c r="T46" s="47">
        <f ca="1">'A Matrix'!$Q$44*'Projection Engine'!$AD$20</f>
        <v>0.5718251012026605</v>
      </c>
      <c r="U46" s="47">
        <f ca="1">'A Matrix'!$R$44*'Projection Engine'!$AD$21</f>
        <v>0.36303918080655295</v>
      </c>
      <c r="V46" s="47">
        <f ca="1">'A Matrix'!$S$44*'Projection Engine'!$AD$22</f>
        <v>0.25137447582566086</v>
      </c>
      <c r="W46" s="47">
        <f ca="1">'A Matrix'!$T$44*'Projection Engine'!$AD$23</f>
        <v>0.37584066256587367</v>
      </c>
      <c r="X46" s="47">
        <f ca="1">'A Matrix'!$U$44*'Projection Engine'!$AD$24</f>
        <v>0.86461201767374107</v>
      </c>
      <c r="Y46" s="47">
        <f ca="1">'A Matrix'!$V$44*'Projection Engine'!$AD$25</f>
        <v>0.44668829467628191</v>
      </c>
      <c r="Z46" s="47">
        <f ca="1">'A Matrix'!$W$44*'Projection Engine'!$AD$26</f>
        <v>1.5944332566441735</v>
      </c>
      <c r="AA46" s="47">
        <f ca="1">'A Matrix'!$X$44*'Projection Engine'!$AD$27</f>
        <v>0.22441054648016423</v>
      </c>
      <c r="AB46" s="47">
        <f ca="1">'A Matrix'!$Y$44*'Projection Engine'!$AD$28</f>
        <v>8.3480513301858281E-2</v>
      </c>
      <c r="AC46" s="47">
        <f ca="1">'A Matrix'!$Z$44*'Projection Engine'!$AD$29</f>
        <v>0.24169820324647437</v>
      </c>
      <c r="AD46" s="47">
        <f ca="1">'A Matrix'!$AA$44*'Projection Engine'!$AD$30</f>
        <v>6.6396005365886857E-3</v>
      </c>
      <c r="AE46" s="47">
        <f ca="1">'A Matrix'!$AB$44*'Projection Engine'!$AD$31</f>
        <v>1.5358082119765498E-2</v>
      </c>
      <c r="AF46" s="47">
        <f ca="1">'A Matrix'!$AC$44*'Projection Engine'!$AD$32</f>
        <v>1.0251207172175616</v>
      </c>
      <c r="AG46" s="47">
        <f ca="1">'A Matrix'!$AD$44*'Projection Engine'!$AD$33</f>
        <v>9.8923652314901762E-5</v>
      </c>
      <c r="AH46" s="47">
        <f ca="1">'A Matrix'!$AE$44*'Projection Engine'!$AD$34</f>
        <v>5.3698649419271403E-2</v>
      </c>
      <c r="AI46" s="47">
        <f ca="1">'A Matrix'!$AF$44*'Projection Engine'!$AD$35</f>
        <v>0.15223669136589962</v>
      </c>
      <c r="AJ46" s="47">
        <f ca="1">'A Matrix'!$AG$44*'Projection Engine'!$AD$36</f>
        <v>0.58208831091920166</v>
      </c>
      <c r="AK46" s="47">
        <f ca="1">'A Matrix'!$AH$44*'Projection Engine'!$AD$37</f>
        <v>3.3013182945496169</v>
      </c>
      <c r="AL46" s="47">
        <f ca="1">'A Matrix'!$AI$44*'Projection Engine'!$AD$38</f>
        <v>0.89154052036788045</v>
      </c>
      <c r="AM46" s="47">
        <f ca="1">'A Matrix'!$AJ$44*'Projection Engine'!$AD$39</f>
        <v>2.0766043583116347</v>
      </c>
      <c r="AN46" s="47">
        <f ca="1">'A Matrix'!$AK$44*'Projection Engine'!$AD$40</f>
        <v>1.3065219879705212</v>
      </c>
      <c r="AO46" s="47">
        <f ca="1">'A Matrix'!$AL$44*'Projection Engine'!$AD$41</f>
        <v>1.5089338564004562</v>
      </c>
      <c r="AP46" s="47">
        <f ca="1">'A Matrix'!$AM$44*'Projection Engine'!$AD$42</f>
        <v>0.5002072887071749</v>
      </c>
      <c r="AQ46" s="47">
        <f ca="1">'A Matrix'!$AN$44*'Projection Engine'!$AD$43</f>
        <v>1.3906386285673917E-2</v>
      </c>
      <c r="AR46" s="47">
        <f ca="1">'A Matrix'!$AO$44*'Projection Engine'!$AD$44</f>
        <v>2.5703128611381287</v>
      </c>
      <c r="AS46" s="47">
        <f ca="1">'A Matrix'!$AP$44*'Projection Engine'!$AD$45</f>
        <v>0.11910279142617941</v>
      </c>
      <c r="AT46" s="47">
        <f ca="1">'A Matrix'!$AQ$44*'Projection Engine'!$AD$46</f>
        <v>10.093235331318461</v>
      </c>
      <c r="AU46" s="47">
        <f ca="1">'A Matrix'!$AR$44*'Projection Engine'!$AD$47</f>
        <v>3.0665749172630283</v>
      </c>
      <c r="AV46" s="47">
        <f ca="1">'A Matrix'!$AS$44*'Projection Engine'!$AD$48</f>
        <v>0.1799729035734613</v>
      </c>
      <c r="AW46" s="47">
        <f ca="1">'A Matrix'!$AT$44*'Projection Engine'!$AD$49</f>
        <v>7.2807142836073008E-2</v>
      </c>
      <c r="AX46" s="47">
        <f ca="1">'A Matrix'!$AU$44*'Projection Engine'!$AD$50</f>
        <v>3.8019938641678959</v>
      </c>
      <c r="AY46" s="47">
        <f ca="1">'A Matrix'!$AV$44*'Projection Engine'!$AD$51</f>
        <v>0.31597283153514205</v>
      </c>
      <c r="AZ46" s="47">
        <f ca="1">'A Matrix'!$AW$44*'Projection Engine'!$AD$52</f>
        <v>4.1561361145413318E-2</v>
      </c>
      <c r="BA46" s="47">
        <f ca="1">'A Matrix'!$AX$44*'Projection Engine'!$AD$53</f>
        <v>0.86877610683831541</v>
      </c>
      <c r="BB46" s="47">
        <f ca="1">'A Matrix'!$AY$44*'Projection Engine'!$AD$54</f>
        <v>3.0532950316472771E-2</v>
      </c>
      <c r="BC46" s="47">
        <f ca="1">'A Matrix'!$AZ$44*'Projection Engine'!$AD$55</f>
        <v>3.1259412481704246E-2</v>
      </c>
      <c r="BD46" s="47">
        <f ca="1">'A Matrix'!$BA$44*'Projection Engine'!$AD$56</f>
        <v>2.2927191827317239</v>
      </c>
      <c r="BE46" s="47">
        <f ca="1">'A Matrix'!$BB$44*'Projection Engine'!$AD$57</f>
        <v>1.5457399875365665</v>
      </c>
      <c r="BF46" s="47">
        <f ca="1">'A Matrix'!$BC$44*'Projection Engine'!$AD$58</f>
        <v>1.7067692862432071</v>
      </c>
      <c r="BG46" s="47">
        <f ca="1">'A Matrix'!$BD$44*'Projection Engine'!$AD$59</f>
        <v>7.7222463027160639</v>
      </c>
      <c r="BH46" s="47">
        <f ca="1">'A Matrix'!$BE$44*'Projection Engine'!$AD$60</f>
        <v>3.5266581762833575</v>
      </c>
      <c r="BI46" s="47">
        <f ca="1">'A Matrix'!$BF$44*'Projection Engine'!$AD$61</f>
        <v>5.5438981831811356</v>
      </c>
      <c r="BJ46" s="47">
        <f ca="1">'A Matrix'!$BG$44*'Projection Engine'!$AD$62</f>
        <v>4.3984442953604912</v>
      </c>
      <c r="BK46" s="47">
        <f ca="1">'A Matrix'!$BH$44*'Projection Engine'!$AD$63</f>
        <v>2.1508751317489478</v>
      </c>
      <c r="BL46" s="47">
        <f ca="1">'A Matrix'!$BI$44*'Projection Engine'!$AD$64</f>
        <v>0.72011229837555002</v>
      </c>
      <c r="BM46" s="47">
        <f ca="1">'A Matrix'!$BJ$44*'Projection Engine'!$AD$65</f>
        <v>2.0029076599004321</v>
      </c>
      <c r="BN46" s="47">
        <f ca="1">'A Matrix'!$BK$44*'Projection Engine'!$AD$66</f>
        <v>24.734981007186796</v>
      </c>
      <c r="BO46" s="47">
        <f ca="1">'A Matrix'!$BL$44*'Projection Engine'!$AD$67</f>
        <v>0.92632066299582705</v>
      </c>
      <c r="BP46" s="47">
        <f ca="1">'A Matrix'!$BM$44*'Projection Engine'!$AD$68</f>
        <v>0.32548702476239794</v>
      </c>
      <c r="BQ46" s="47">
        <f ca="1">'A Matrix'!$BN$44*'Projection Engine'!$AD$69</f>
        <v>17.865727741011185</v>
      </c>
      <c r="BR46" s="47">
        <f ca="1">'A Matrix'!$BO$44*'Projection Engine'!$AD$70</f>
        <v>23.180607823334391</v>
      </c>
      <c r="BS46" s="47">
        <f ca="1">'A Matrix'!$BP$44*'Projection Engine'!$AD$71</f>
        <v>0.7638861083672206</v>
      </c>
      <c r="BT46" s="47">
        <f ca="1">'A Matrix'!$BQ$44*'Projection Engine'!$AD$72</f>
        <v>4.1228238198636431</v>
      </c>
      <c r="BU46" s="47">
        <f ca="1">'A Matrix'!$BR$44*'Projection Engine'!$AD$73</f>
        <v>22.968528719589447</v>
      </c>
      <c r="BV46" s="47">
        <f ca="1">'A Matrix'!$BS$44*'Projection Engine'!$AD$74</f>
        <v>18.268315495336314</v>
      </c>
      <c r="BW46" s="47">
        <f ca="1">'A Matrix'!$BT$44*'Projection Engine'!$AD$75</f>
        <v>19.975078772652683</v>
      </c>
      <c r="BX46" s="47">
        <f ca="1">'A Matrix'!$BU$44*'Projection Engine'!$AD$76</f>
        <v>18.818683936503604</v>
      </c>
      <c r="BY46" s="47">
        <f ca="1">'A Matrix'!$BV$44*'Projection Engine'!$AD$77</f>
        <v>48.557389809745366</v>
      </c>
      <c r="BZ46" s="47">
        <f ca="1">'A Matrix'!$BW$44*'Projection Engine'!$AD$78</f>
        <v>125.23221434978603</v>
      </c>
      <c r="CA46" s="47">
        <f ca="1">'A Matrix'!$BX$44*'Projection Engine'!$AD$79</f>
        <v>22.662502254626801</v>
      </c>
      <c r="CB46" s="47">
        <f ca="1">'A Matrix'!$BY$44*'Projection Engine'!$AD$80</f>
        <v>7.0986763408601909</v>
      </c>
      <c r="CC46" s="47">
        <f ca="1">'A Matrix'!$BZ$44*'Projection Engine'!$AD$81</f>
        <v>3.5776387676352801</v>
      </c>
      <c r="CD46" s="47">
        <f ca="1">'A Matrix'!$CA$44*'Projection Engine'!$AD$82</f>
        <v>6.9958558060296703</v>
      </c>
      <c r="CE46" s="47">
        <f ca="1">'A Matrix'!$CB$44*'Projection Engine'!$AD$83</f>
        <v>1.7579061051211351</v>
      </c>
      <c r="CF46" s="47">
        <f ca="1">'A Matrix'!$CC$44*'Projection Engine'!$AD$84</f>
        <v>0.75106507653804644</v>
      </c>
      <c r="CG46" s="47">
        <f ca="1">'A Matrix'!$CD$44*'Projection Engine'!$AD$85</f>
        <v>1.7860397015774021</v>
      </c>
      <c r="CH46" s="47">
        <f ca="1">'A Matrix'!$CE$44*'Projection Engine'!$AD$86</f>
        <v>9.47984259472201</v>
      </c>
      <c r="CI46" s="47">
        <f ca="1">'A Matrix'!$CF$44*'Projection Engine'!$AD$87</f>
        <v>10.210981470973369</v>
      </c>
      <c r="CJ46" s="47">
        <f ca="1">'A Matrix'!$CG$44*'Projection Engine'!$AD$88</f>
        <v>1.8129295597087955</v>
      </c>
      <c r="CK46" s="47">
        <f ca="1">'A Matrix'!$CH$44*'Projection Engine'!$AD$89</f>
        <v>0.11511238427851114</v>
      </c>
      <c r="CL46" s="47">
        <f ca="1">'A Matrix'!$CI$44*'Projection Engine'!$AD$90</f>
        <v>0.22744828843446396</v>
      </c>
      <c r="CM46" s="47">
        <f ca="1">'A Matrix'!$CJ$44*'Projection Engine'!$AD$91</f>
        <v>6.0812034005287083</v>
      </c>
      <c r="CN46" s="47">
        <f ca="1">'A Matrix'!$CK$44*'Projection Engine'!$AD$92</f>
        <v>18.812734084336643</v>
      </c>
      <c r="CO46" s="47">
        <f ca="1">'A Matrix'!$CL$44*'Projection Engine'!$AD$93</f>
        <v>6.0797160932513838E-3</v>
      </c>
      <c r="CP46" s="47">
        <f ca="1">'A Matrix'!$CM$44*'Projection Engine'!$AD$94</f>
        <v>4.698518534924224</v>
      </c>
      <c r="CQ46" s="47">
        <f ca="1">'A Matrix'!$CN$44*'Projection Engine'!$AD$95</f>
        <v>0.21479972208071133</v>
      </c>
      <c r="CR46" s="47">
        <f ca="1">'A Matrix'!$CO$44*'Projection Engine'!$AD$96</f>
        <v>0.7242853898856122</v>
      </c>
      <c r="CS46" s="47">
        <f ca="1">'A Matrix'!$CP$44*'Projection Engine'!$AD$97</f>
        <v>2.545423798251583</v>
      </c>
      <c r="CT46" s="47">
        <f ca="1">'A Matrix'!$CQ$44*'Projection Engine'!$AD$98</f>
        <v>0.74019397022668931</v>
      </c>
      <c r="CU46" s="47">
        <f ca="1">'A Matrix'!$CR$44*'Projection Engine'!$AD$99</f>
        <v>0.25951020281723541</v>
      </c>
      <c r="CV46" s="47">
        <f ca="1">'A Matrix'!$CS$44*'Projection Engine'!$AD$100</f>
        <v>3.3000429943357532</v>
      </c>
      <c r="CW46" s="47">
        <f ca="1">'A Matrix'!$CT$44*'Projection Engine'!$AD$101</f>
        <v>44.294129535043432</v>
      </c>
      <c r="CX46" s="47">
        <f ca="1">'A Matrix'!$CU$44*'Projection Engine'!$AD$102</f>
        <v>4.7509462332757897</v>
      </c>
      <c r="CY46" s="47">
        <f ca="1">'A Matrix'!$CV$44*'Projection Engine'!$AD$103</f>
        <v>8.1309176152174363</v>
      </c>
      <c r="CZ46" s="47">
        <f ca="1">'A Matrix'!$CW$44*'Projection Engine'!$AD$104</f>
        <v>28.699755451595184</v>
      </c>
      <c r="DA46" s="47">
        <f ca="1">'A Matrix'!$CX$44*'Projection Engine'!$AD$105</f>
        <v>4.3331947921827521</v>
      </c>
      <c r="DB46" s="47">
        <f ca="1">'A Matrix'!$CY$44*'Projection Engine'!$AD$106</f>
        <v>14.276745274842789</v>
      </c>
      <c r="DC46" s="47">
        <f ca="1">'A Matrix'!$CZ$44*'Projection Engine'!$AD$107</f>
        <v>12.474834965577447</v>
      </c>
      <c r="DD46" s="47">
        <f ca="1">'A Matrix'!$DA$44*'Projection Engine'!$AD$108</f>
        <v>5.5079670995256116</v>
      </c>
      <c r="DE46" s="47">
        <f ca="1">'A Matrix'!$DB$44*'Projection Engine'!$AD$109</f>
        <v>3.0481776171816639</v>
      </c>
      <c r="DF46" s="47">
        <f ca="1">'A Matrix'!$DC$44*'Projection Engine'!$AD$110</f>
        <v>0.8626007686896574</v>
      </c>
      <c r="DG46" s="47">
        <f ca="1">'A Matrix'!$DD$44*'Projection Engine'!$AD$111</f>
        <v>26.898455952426673</v>
      </c>
      <c r="DH46" s="47">
        <f ca="1">'A Matrix'!$DE$44*'Projection Engine'!$AD$112</f>
        <v>18.970281984232603</v>
      </c>
      <c r="DI46" s="47">
        <f ca="1">'A Matrix'!$DF$44*'Projection Engine'!$AD$113</f>
        <v>0.91570617384000275</v>
      </c>
      <c r="DJ46" s="47">
        <f ca="1">'A Matrix'!$DG$44*'Projection Engine'!$AD$114</f>
        <v>0.92896210736700235</v>
      </c>
      <c r="DK46" s="47">
        <f ca="1">'A Matrix'!$DH$44*'Projection Engine'!$AD$115</f>
        <v>0.73578188980655523</v>
      </c>
      <c r="DL46" s="47">
        <f ca="1">'A Matrix'!$DI$44*'Projection Engine'!$AD$116</f>
        <v>8.5828952492667518</v>
      </c>
      <c r="DM46" s="47">
        <f ca="1">'A Matrix'!$DJ$44*'Projection Engine'!$AD$117</f>
        <v>83.091043253685342</v>
      </c>
      <c r="DN46" s="47">
        <f ca="1">'A Matrix'!$DK$44*'Projection Engine'!$AD$118</f>
        <v>4.5456393242963982</v>
      </c>
      <c r="DO46" s="47">
        <f ca="1">'A Matrix'!$DL$44*'Projection Engine'!$AD$119</f>
        <v>0.5620404300724231</v>
      </c>
      <c r="DP46" s="43">
        <f t="shared" ca="1" si="5"/>
        <v>917.9892834221846</v>
      </c>
      <c r="DQ46" s="43">
        <f ca="1">'Projection Engine'!T47</f>
        <v>22.545705767258184</v>
      </c>
      <c r="DR46" s="43">
        <f ca="1">'Projection Engine'!U47</f>
        <v>0</v>
      </c>
      <c r="DS46" s="43">
        <f>'Projection Engine'!V47</f>
        <v>105.8941019829264</v>
      </c>
      <c r="DT46" s="43">
        <f>'Projection Engine'!W47</f>
        <v>0.70293711661830249</v>
      </c>
      <c r="DU46" s="43">
        <f>'Projection Engine'!X47</f>
        <v>6.8740242339263995</v>
      </c>
      <c r="DV46" s="43">
        <f>'Projection Engine'!Y47</f>
        <v>-92.976100000000002</v>
      </c>
      <c r="DW46" s="43">
        <f>'Projection Engine'!Z47</f>
        <v>109.10433795247337</v>
      </c>
      <c r="DX46" s="43">
        <f t="shared" ca="1" si="6"/>
        <v>152.14500705320265</v>
      </c>
      <c r="DY46" s="43">
        <f t="shared" ca="1" si="7"/>
        <v>1070.1342904753872</v>
      </c>
      <c r="DZ46" s="41"/>
      <c r="EA46" s="36">
        <f>'Base Table 5'!DY46</f>
        <v>1093.0001000000002</v>
      </c>
      <c r="EB46" s="185">
        <f t="shared" ca="1" si="8"/>
        <v>-22.865809524613042</v>
      </c>
      <c r="EC46" s="186">
        <f t="shared" ca="1" si="9"/>
        <v>-2.0920226379314233E-2</v>
      </c>
    </row>
    <row r="47" spans="1:133" x14ac:dyDescent="0.4">
      <c r="A47" s="37">
        <f>'Base Table 5 - modified'!A47</f>
        <v>44</v>
      </c>
      <c r="B47" s="37" t="str">
        <f>'Base Table 5 - modified'!B47</f>
        <v>2001</v>
      </c>
      <c r="C47" s="37">
        <f>'Base Table 5 - modified'!C47</f>
        <v>6</v>
      </c>
      <c r="D47" s="38" t="str">
        <f>'Base Table 5 - modified'!D47</f>
        <v>Glass and glass product manufacturing</v>
      </c>
      <c r="E47" s="47">
        <f ca="1">'A Matrix'!$B$45*'Projection Engine'!$AD$5</f>
        <v>8.0302380368528876</v>
      </c>
      <c r="F47" s="47">
        <f ca="1">'A Matrix'!$C$45*'Projection Engine'!$AD$6</f>
        <v>2.1226821144120995</v>
      </c>
      <c r="G47" s="47">
        <f ca="1">'A Matrix'!$D$45*'Projection Engine'!$AD$7</f>
        <v>24.528978192953243</v>
      </c>
      <c r="H47" s="47">
        <f ca="1">'A Matrix'!$E$45*'Projection Engine'!$AD$8</f>
        <v>1.1189836004703864</v>
      </c>
      <c r="I47" s="47">
        <f ca="1">'A Matrix'!$F$45*'Projection Engine'!$AD$9</f>
        <v>5.2465279468856776E-2</v>
      </c>
      <c r="J47" s="47">
        <f ca="1">'A Matrix'!$G$45*'Projection Engine'!$AD$10</f>
        <v>1.0762941835944859</v>
      </c>
      <c r="K47" s="47">
        <f ca="1">'A Matrix'!$H$45*'Projection Engine'!$AD$11</f>
        <v>6.1769803438886948</v>
      </c>
      <c r="L47" s="47">
        <f ca="1">'A Matrix'!$I$45*'Projection Engine'!$AD$12</f>
        <v>1.422533311610277</v>
      </c>
      <c r="M47" s="47">
        <f ca="1">'A Matrix'!$J$45*'Projection Engine'!$AD$13</f>
        <v>0.38665467653821778</v>
      </c>
      <c r="N47" s="47">
        <f ca="1">'A Matrix'!$K$45*'Projection Engine'!$AD$14</f>
        <v>7.6872409520979694</v>
      </c>
      <c r="O47" s="47">
        <f ca="1">'A Matrix'!$L$45*'Projection Engine'!$AD$15</f>
        <v>7.8589066346483474</v>
      </c>
      <c r="P47" s="47">
        <f ca="1">'A Matrix'!$M$45*'Projection Engine'!$AD$16</f>
        <v>1.0675749472943385</v>
      </c>
      <c r="Q47" s="47">
        <f ca="1">'A Matrix'!$N$45*'Projection Engine'!$AD$17</f>
        <v>11.179517081101967</v>
      </c>
      <c r="R47" s="47">
        <f ca="1">'A Matrix'!$O$45*'Projection Engine'!$AD$18</f>
        <v>1.8182533229046374</v>
      </c>
      <c r="S47" s="47">
        <f ca="1">'A Matrix'!$P$45*'Projection Engine'!$AD$19</f>
        <v>0.226867376925277</v>
      </c>
      <c r="T47" s="47">
        <f ca="1">'A Matrix'!$Q$45*'Projection Engine'!$AD$20</f>
        <v>0.71212599145045974</v>
      </c>
      <c r="U47" s="47">
        <f ca="1">'A Matrix'!$R$45*'Projection Engine'!$AD$21</f>
        <v>76.276032526359955</v>
      </c>
      <c r="V47" s="47">
        <f ca="1">'A Matrix'!$S$45*'Projection Engine'!$AD$22</f>
        <v>5.3340199452870332</v>
      </c>
      <c r="W47" s="47">
        <f ca="1">'A Matrix'!$T$45*'Projection Engine'!$AD$23</f>
        <v>8.8040602161096864</v>
      </c>
      <c r="X47" s="47">
        <f ca="1">'A Matrix'!$U$45*'Projection Engine'!$AD$24</f>
        <v>0.79065123061972231</v>
      </c>
      <c r="Y47" s="47">
        <f ca="1">'A Matrix'!$V$45*'Projection Engine'!$AD$25</f>
        <v>6.1598562624972359</v>
      </c>
      <c r="Z47" s="47">
        <f ca="1">'A Matrix'!$W$45*'Projection Engine'!$AD$26</f>
        <v>72.461533076005054</v>
      </c>
      <c r="AA47" s="47">
        <f ca="1">'A Matrix'!$X$45*'Projection Engine'!$AD$27</f>
        <v>161.82087721538531</v>
      </c>
      <c r="AB47" s="47">
        <f ca="1">'A Matrix'!$Y$45*'Projection Engine'!$AD$28</f>
        <v>41.761259372191866</v>
      </c>
      <c r="AC47" s="47">
        <f ca="1">'A Matrix'!$Z$45*'Projection Engine'!$AD$29</f>
        <v>107.24799630641148</v>
      </c>
      <c r="AD47" s="47">
        <f ca="1">'A Matrix'!$AA$45*'Projection Engine'!$AD$30</f>
        <v>9.9594008048830285E-3</v>
      </c>
      <c r="AE47" s="47">
        <f ca="1">'A Matrix'!$AB$45*'Projection Engine'!$AD$31</f>
        <v>4.9049874770001063E-2</v>
      </c>
      <c r="AF47" s="47">
        <f ca="1">'A Matrix'!$AC$45*'Projection Engine'!$AD$32</f>
        <v>0.33776253683940316</v>
      </c>
      <c r="AG47" s="47">
        <f ca="1">'A Matrix'!$AD$45*'Projection Engine'!$AD$33</f>
        <v>5.9354191388941049E-4</v>
      </c>
      <c r="AH47" s="47">
        <f ca="1">'A Matrix'!$AE$45*'Projection Engine'!$AD$34</f>
        <v>2.4935021850996223E-2</v>
      </c>
      <c r="AI47" s="47">
        <f ca="1">'A Matrix'!$AF$45*'Projection Engine'!$AD$35</f>
        <v>1.8275939433777557E-2</v>
      </c>
      <c r="AJ47" s="47">
        <f ca="1">'A Matrix'!$AG$45*'Projection Engine'!$AD$36</f>
        <v>2.1671525020671161</v>
      </c>
      <c r="AK47" s="47">
        <f ca="1">'A Matrix'!$AH$45*'Projection Engine'!$AD$37</f>
        <v>83.114602622209006</v>
      </c>
      <c r="AL47" s="47">
        <f ca="1">'A Matrix'!$AI$45*'Projection Engine'!$AD$38</f>
        <v>0.2915024869497882</v>
      </c>
      <c r="AM47" s="47">
        <f ca="1">'A Matrix'!$AJ$45*'Projection Engine'!$AD$39</f>
        <v>2.6124222366396177</v>
      </c>
      <c r="AN47" s="47">
        <f ca="1">'A Matrix'!$AK$45*'Projection Engine'!$AD$40</f>
        <v>2.7523602400966145</v>
      </c>
      <c r="AO47" s="47">
        <f ca="1">'A Matrix'!$AL$45*'Projection Engine'!$AD$41</f>
        <v>0.35083113664979221</v>
      </c>
      <c r="AP47" s="47">
        <f ca="1">'A Matrix'!$AM$45*'Projection Engine'!$AD$42</f>
        <v>54.652364558592055</v>
      </c>
      <c r="AQ47" s="47">
        <f ca="1">'A Matrix'!$AN$45*'Projection Engine'!$AD$43</f>
        <v>0.4431555352191926</v>
      </c>
      <c r="AR47" s="47">
        <f ca="1">'A Matrix'!$AO$45*'Projection Engine'!$AD$44</f>
        <v>74.719843780255331</v>
      </c>
      <c r="AS47" s="47">
        <f ca="1">'A Matrix'!$AP$45*'Projection Engine'!$AD$45</f>
        <v>31.079544490797314</v>
      </c>
      <c r="AT47" s="47">
        <f ca="1">'A Matrix'!$AQ$45*'Projection Engine'!$AD$46</f>
        <v>5.1340139981217447</v>
      </c>
      <c r="AU47" s="47">
        <f ca="1">'A Matrix'!$AR$45*'Projection Engine'!$AD$47</f>
        <v>8.0088703499925196E-2</v>
      </c>
      <c r="AV47" s="47">
        <f ca="1">'A Matrix'!$AS$45*'Projection Engine'!$AD$48</f>
        <v>44.208010780737403</v>
      </c>
      <c r="AW47" s="47">
        <f ca="1">'A Matrix'!$AT$45*'Projection Engine'!$AD$49</f>
        <v>3.37831853095124</v>
      </c>
      <c r="AX47" s="47">
        <f ca="1">'A Matrix'!$AU$45*'Projection Engine'!$AD$50</f>
        <v>6.7234204371959772</v>
      </c>
      <c r="AY47" s="47">
        <f ca="1">'A Matrix'!$AV$45*'Projection Engine'!$AD$51</f>
        <v>8.2900012725310575</v>
      </c>
      <c r="AZ47" s="47">
        <f ca="1">'A Matrix'!$AW$45*'Projection Engine'!$AD$52</f>
        <v>5.872643678926198</v>
      </c>
      <c r="BA47" s="47">
        <f ca="1">'A Matrix'!$AX$45*'Projection Engine'!$AD$53</f>
        <v>1.1459565337143742</v>
      </c>
      <c r="BB47" s="47">
        <f ca="1">'A Matrix'!$AY$45*'Projection Engine'!$AD$54</f>
        <v>0.40264722417342191</v>
      </c>
      <c r="BC47" s="47">
        <f ca="1">'A Matrix'!$AZ$45*'Projection Engine'!$AD$55</f>
        <v>0.38195094626082376</v>
      </c>
      <c r="BD47" s="47">
        <f ca="1">'A Matrix'!$BA$45*'Projection Engine'!$AD$56</f>
        <v>329.92990699240949</v>
      </c>
      <c r="BE47" s="47">
        <f ca="1">'A Matrix'!$BB$45*'Projection Engine'!$AD$57</f>
        <v>1.6987700318282548</v>
      </c>
      <c r="BF47" s="47">
        <f ca="1">'A Matrix'!$BC$45*'Projection Engine'!$AD$58</f>
        <v>3.0456097413795389</v>
      </c>
      <c r="BG47" s="47">
        <f ca="1">'A Matrix'!$BD$45*'Projection Engine'!$AD$59</f>
        <v>11.17340921005003</v>
      </c>
      <c r="BH47" s="47">
        <f ca="1">'A Matrix'!$BE$45*'Projection Engine'!$AD$60</f>
        <v>7.4583224098687486</v>
      </c>
      <c r="BI47" s="47">
        <f ca="1">'A Matrix'!$BF$45*'Projection Engine'!$AD$61</f>
        <v>52.768965006486745</v>
      </c>
      <c r="BJ47" s="47">
        <f ca="1">'A Matrix'!$BG$45*'Projection Engine'!$AD$62</f>
        <v>32.906770760990348</v>
      </c>
      <c r="BK47" s="47">
        <f ca="1">'A Matrix'!$BH$45*'Projection Engine'!$AD$63</f>
        <v>4.2493229849993073</v>
      </c>
      <c r="BL47" s="47">
        <f ca="1">'A Matrix'!$BI$45*'Projection Engine'!$AD$64</f>
        <v>5.5532400416328542</v>
      </c>
      <c r="BM47" s="47">
        <f ca="1">'A Matrix'!$BJ$45*'Projection Engine'!$AD$65</f>
        <v>5.4339985133341635</v>
      </c>
      <c r="BN47" s="47">
        <f ca="1">'A Matrix'!$BK$45*'Projection Engine'!$AD$66</f>
        <v>17.991918480138928</v>
      </c>
      <c r="BO47" s="47">
        <f ca="1">'A Matrix'!$BL$45*'Projection Engine'!$AD$67</f>
        <v>27.355928596572546</v>
      </c>
      <c r="BP47" s="47">
        <f ca="1">'A Matrix'!$BM$45*'Projection Engine'!$AD$68</f>
        <v>0.49595081761708826</v>
      </c>
      <c r="BQ47" s="47">
        <f ca="1">'A Matrix'!$BN$45*'Projection Engine'!$AD$69</f>
        <v>1.8123512773182824</v>
      </c>
      <c r="BR47" s="47">
        <f ca="1">'A Matrix'!$BO$45*'Projection Engine'!$AD$70</f>
        <v>3.2476437404881833</v>
      </c>
      <c r="BS47" s="47">
        <f ca="1">'A Matrix'!$BP$45*'Projection Engine'!$AD$71</f>
        <v>0.29265255644964577</v>
      </c>
      <c r="BT47" s="47">
        <f ca="1">'A Matrix'!$BQ$45*'Projection Engine'!$AD$72</f>
        <v>2.7603230215667138</v>
      </c>
      <c r="BU47" s="47">
        <f ca="1">'A Matrix'!$BR$45*'Projection Engine'!$AD$73</f>
        <v>0.9728556203148041</v>
      </c>
      <c r="BV47" s="47">
        <f ca="1">'A Matrix'!$BS$45*'Projection Engine'!$AD$74</f>
        <v>1033.6083168863317</v>
      </c>
      <c r="BW47" s="47">
        <f ca="1">'A Matrix'!$BT$45*'Projection Engine'!$AD$75</f>
        <v>340.89102178408422</v>
      </c>
      <c r="BX47" s="47">
        <f ca="1">'A Matrix'!$BU$45*'Projection Engine'!$AD$76</f>
        <v>154.3168923555186</v>
      </c>
      <c r="BY47" s="47">
        <f ca="1">'A Matrix'!$BV$45*'Projection Engine'!$AD$77</f>
        <v>1319.6191570528274</v>
      </c>
      <c r="BZ47" s="47">
        <f ca="1">'A Matrix'!$BW$45*'Projection Engine'!$AD$78</f>
        <v>219.0680785632282</v>
      </c>
      <c r="CA47" s="47">
        <f ca="1">'A Matrix'!$BX$45*'Projection Engine'!$AD$79</f>
        <v>43.715753371133573</v>
      </c>
      <c r="CB47" s="47">
        <f ca="1">'A Matrix'!$BY$45*'Projection Engine'!$AD$80</f>
        <v>9.7687480045980344</v>
      </c>
      <c r="CC47" s="47">
        <f ca="1">'A Matrix'!$BZ$45*'Projection Engine'!$AD$81</f>
        <v>19.397415989353181</v>
      </c>
      <c r="CD47" s="47">
        <f ca="1">'A Matrix'!$CA$45*'Projection Engine'!$AD$82</f>
        <v>2.4642252235207796</v>
      </c>
      <c r="CE47" s="47">
        <f ca="1">'A Matrix'!$CB$45*'Projection Engine'!$AD$83</f>
        <v>0.30861182357859496</v>
      </c>
      <c r="CF47" s="47">
        <f ca="1">'A Matrix'!$CC$45*'Projection Engine'!$AD$84</f>
        <v>11.464760486787673</v>
      </c>
      <c r="CG47" s="47">
        <f ca="1">'A Matrix'!$CD$45*'Projection Engine'!$AD$85</f>
        <v>38.446684867330518</v>
      </c>
      <c r="CH47" s="47">
        <f ca="1">'A Matrix'!$CE$45*'Projection Engine'!$AD$86</f>
        <v>0.80858357892464727</v>
      </c>
      <c r="CI47" s="47">
        <f ca="1">'A Matrix'!$CF$45*'Projection Engine'!$AD$87</f>
        <v>4.7321075927769227</v>
      </c>
      <c r="CJ47" s="47">
        <f ca="1">'A Matrix'!$CG$45*'Projection Engine'!$AD$88</f>
        <v>2.7003293383869007</v>
      </c>
      <c r="CK47" s="47">
        <f ca="1">'A Matrix'!$CH$45*'Projection Engine'!$AD$89</f>
        <v>0.24032461779630671</v>
      </c>
      <c r="CL47" s="47">
        <f ca="1">'A Matrix'!$CI$45*'Projection Engine'!$AD$90</f>
        <v>0.37504770965257361</v>
      </c>
      <c r="CM47" s="47">
        <f ca="1">'A Matrix'!$CJ$45*'Projection Engine'!$AD$91</f>
        <v>0.4854134061335284</v>
      </c>
      <c r="CN47" s="47">
        <f ca="1">'A Matrix'!$CK$45*'Projection Engine'!$AD$92</f>
        <v>9.8888826960914802</v>
      </c>
      <c r="CO47" s="47">
        <f ca="1">'A Matrix'!$CL$45*'Projection Engine'!$AD$93</f>
        <v>1.1855446381840197E-2</v>
      </c>
      <c r="CP47" s="47">
        <f ca="1">'A Matrix'!$CM$45*'Projection Engine'!$AD$94</f>
        <v>0.51648865212411355</v>
      </c>
      <c r="CQ47" s="47">
        <f ca="1">'A Matrix'!$CN$45*'Projection Engine'!$AD$95</f>
        <v>0.32917484100002248</v>
      </c>
      <c r="CR47" s="47">
        <f ca="1">'A Matrix'!$CO$45*'Projection Engine'!$AD$96</f>
        <v>0.78742538341609836</v>
      </c>
      <c r="CS47" s="47">
        <f ca="1">'A Matrix'!$CP$45*'Projection Engine'!$AD$97</f>
        <v>9.1715699024134931</v>
      </c>
      <c r="CT47" s="47">
        <f ca="1">'A Matrix'!$CQ$45*'Projection Engine'!$AD$98</f>
        <v>1.1904875546756875</v>
      </c>
      <c r="CU47" s="47">
        <f ca="1">'A Matrix'!$CR$45*'Projection Engine'!$AD$99</f>
        <v>0.32967141000549632</v>
      </c>
      <c r="CV47" s="47">
        <f ca="1">'A Matrix'!$CS$45*'Projection Engine'!$AD$100</f>
        <v>7.2445392297362456</v>
      </c>
      <c r="CW47" s="47">
        <f ca="1">'A Matrix'!$CT$45*'Projection Engine'!$AD$101</f>
        <v>72.414242819925391</v>
      </c>
      <c r="CX47" s="47">
        <f ca="1">'A Matrix'!$CU$45*'Projection Engine'!$AD$102</f>
        <v>39.421900713035981</v>
      </c>
      <c r="CY47" s="47">
        <f ca="1">'A Matrix'!$CV$45*'Projection Engine'!$AD$103</f>
        <v>15.6494833203136</v>
      </c>
      <c r="CZ47" s="47">
        <f ca="1">'A Matrix'!$CW$45*'Projection Engine'!$AD$104</f>
        <v>2.9042619712085078</v>
      </c>
      <c r="DA47" s="47">
        <f ca="1">'A Matrix'!$CX$45*'Projection Engine'!$AD$105</f>
        <v>31.79351426170787</v>
      </c>
      <c r="DB47" s="47">
        <f ca="1">'A Matrix'!$CY$45*'Projection Engine'!$AD$106</f>
        <v>9.5659538860624433</v>
      </c>
      <c r="DC47" s="47">
        <f ca="1">'A Matrix'!$CZ$45*'Projection Engine'!$AD$107</f>
        <v>1.6106553774095553</v>
      </c>
      <c r="DD47" s="47">
        <f ca="1">'A Matrix'!$DA$45*'Projection Engine'!$AD$108</f>
        <v>15.122000882672101</v>
      </c>
      <c r="DE47" s="47">
        <f ca="1">'A Matrix'!$DB$45*'Projection Engine'!$AD$109</f>
        <v>9.7443209389362142</v>
      </c>
      <c r="DF47" s="47">
        <f ca="1">'A Matrix'!$DC$45*'Projection Engine'!$AD$110</f>
        <v>1.9275343035535395</v>
      </c>
      <c r="DG47" s="47">
        <f ca="1">'A Matrix'!$DD$45*'Projection Engine'!$AD$111</f>
        <v>11.19267772140576</v>
      </c>
      <c r="DH47" s="47">
        <f ca="1">'A Matrix'!$DE$45*'Projection Engine'!$AD$112</f>
        <v>5.6483155334825064</v>
      </c>
      <c r="DI47" s="47">
        <f ca="1">'A Matrix'!$DF$45*'Projection Engine'!$AD$113</f>
        <v>0.76493975794001412</v>
      </c>
      <c r="DJ47" s="47">
        <f ca="1">'A Matrix'!$DG$45*'Projection Engine'!$AD$114</f>
        <v>3.229686166810593</v>
      </c>
      <c r="DK47" s="47">
        <f ca="1">'A Matrix'!$DH$45*'Projection Engine'!$AD$115</f>
        <v>3.0348241010489594</v>
      </c>
      <c r="DL47" s="47">
        <f ca="1">'A Matrix'!$DI$45*'Projection Engine'!$AD$116</f>
        <v>57.033695951392424</v>
      </c>
      <c r="DM47" s="47">
        <f ca="1">'A Matrix'!$DJ$45*'Projection Engine'!$AD$117</f>
        <v>78.045479843240756</v>
      </c>
      <c r="DN47" s="47">
        <f ca="1">'A Matrix'!$DK$45*'Projection Engine'!$AD$118</f>
        <v>11.062058630587901</v>
      </c>
      <c r="DO47" s="47">
        <f ca="1">'A Matrix'!$DL$45*'Projection Engine'!$AD$119</f>
        <v>0.60519781624571245</v>
      </c>
      <c r="DP47" s="43">
        <f t="shared" ca="1" si="5"/>
        <v>4996.1642417765142</v>
      </c>
      <c r="DQ47" s="43">
        <f ca="1">'Projection Engine'!T48</f>
        <v>421.44976044107619</v>
      </c>
      <c r="DR47" s="43">
        <f ca="1">'Projection Engine'!U48</f>
        <v>3.1036230719019179E-2</v>
      </c>
      <c r="DS47" s="43">
        <f>'Projection Engine'!V48</f>
        <v>36.518447504059914</v>
      </c>
      <c r="DT47" s="43">
        <f>'Projection Engine'!W48</f>
        <v>0.56680861702907059</v>
      </c>
      <c r="DU47" s="43">
        <f>'Projection Engine'!X48</f>
        <v>5.9122323527354288</v>
      </c>
      <c r="DV47" s="43">
        <f>'Projection Engine'!Y48</f>
        <v>-63.647100000000002</v>
      </c>
      <c r="DW47" s="43">
        <f>'Projection Engine'!Z48</f>
        <v>184.38624936382706</v>
      </c>
      <c r="DX47" s="43">
        <f t="shared" ca="1" si="6"/>
        <v>585.21743450944666</v>
      </c>
      <c r="DY47" s="43">
        <f t="shared" ca="1" si="7"/>
        <v>5581.3816762859606</v>
      </c>
      <c r="DZ47" s="41"/>
      <c r="EA47" s="36">
        <f>'Base Table 5'!DY47</f>
        <v>5023.9997000000003</v>
      </c>
      <c r="EB47" s="185">
        <f t="shared" ca="1" si="8"/>
        <v>557.38197628596026</v>
      </c>
      <c r="EC47" s="186">
        <f t="shared" ca="1" si="9"/>
        <v>0.11094387133143346</v>
      </c>
    </row>
    <row r="48" spans="1:133" x14ac:dyDescent="0.4">
      <c r="A48" s="34">
        <f>'Base Table 5 - modified'!A48</f>
        <v>45</v>
      </c>
      <c r="B48" s="34" t="str">
        <f>'Base Table 5 - modified'!B48</f>
        <v>2002</v>
      </c>
      <c r="C48" s="34">
        <f>'Base Table 5 - modified'!C48</f>
        <v>6</v>
      </c>
      <c r="D48" s="35" t="str">
        <f>'Base Table 5 - modified'!D48</f>
        <v>Ceramic product manufacturing</v>
      </c>
      <c r="E48" s="47">
        <f ca="1">'A Matrix'!$B$46*'Projection Engine'!$AD$5</f>
        <v>2.3387895531970959</v>
      </c>
      <c r="F48" s="47">
        <f ca="1">'A Matrix'!$C$46*'Projection Engine'!$AD$6</f>
        <v>0.5156996313375134</v>
      </c>
      <c r="G48" s="47">
        <f ca="1">'A Matrix'!$D$46*'Projection Engine'!$AD$7</f>
        <v>4.3800269935386762</v>
      </c>
      <c r="H48" s="47">
        <f ca="1">'A Matrix'!$E$46*'Projection Engine'!$AD$8</f>
        <v>0.38141037775169379</v>
      </c>
      <c r="I48" s="47">
        <f ca="1">'A Matrix'!$F$46*'Projection Engine'!$AD$9</f>
        <v>6.9341419691880735E-2</v>
      </c>
      <c r="J48" s="47">
        <f ca="1">'A Matrix'!$G$46*'Projection Engine'!$AD$10</f>
        <v>0.28890535672734174</v>
      </c>
      <c r="K48" s="47">
        <f ca="1">'A Matrix'!$H$46*'Projection Engine'!$AD$11</f>
        <v>1.6007908916646389</v>
      </c>
      <c r="L48" s="47">
        <f ca="1">'A Matrix'!$I$46*'Projection Engine'!$AD$12</f>
        <v>0.43029977748384429</v>
      </c>
      <c r="M48" s="47">
        <f ca="1">'A Matrix'!$J$46*'Projection Engine'!$AD$13</f>
        <v>0.19569684024055181</v>
      </c>
      <c r="N48" s="47">
        <f ca="1">'A Matrix'!$K$46*'Projection Engine'!$AD$14</f>
        <v>1.8537360909131819</v>
      </c>
      <c r="O48" s="47">
        <f ca="1">'A Matrix'!$L$46*'Projection Engine'!$AD$15</f>
        <v>2.8527966487052892</v>
      </c>
      <c r="P48" s="47">
        <f ca="1">'A Matrix'!$M$46*'Projection Engine'!$AD$16</f>
        <v>0.46631811324559841</v>
      </c>
      <c r="Q48" s="47">
        <f ca="1">'A Matrix'!$N$46*'Projection Engine'!$AD$17</f>
        <v>1.6895884006005477</v>
      </c>
      <c r="R48" s="47">
        <f ca="1">'A Matrix'!$O$46*'Projection Engine'!$AD$18</f>
        <v>1.1379120807450216</v>
      </c>
      <c r="S48" s="47">
        <f ca="1">'A Matrix'!$P$46*'Projection Engine'!$AD$19</f>
        <v>6.7322032892359857E-2</v>
      </c>
      <c r="T48" s="47">
        <f ca="1">'A Matrix'!$Q$46*'Projection Engine'!$AD$20</f>
        <v>0.57887394152481442</v>
      </c>
      <c r="U48" s="47">
        <f ca="1">'A Matrix'!$R$46*'Projection Engine'!$AD$21</f>
        <v>0.59881263924769268</v>
      </c>
      <c r="V48" s="47">
        <f ca="1">'A Matrix'!$S$46*'Projection Engine'!$AD$22</f>
        <v>0.1665416915567291</v>
      </c>
      <c r="W48" s="47">
        <f ca="1">'A Matrix'!$T$46*'Projection Engine'!$AD$23</f>
        <v>0.47167564882262925</v>
      </c>
      <c r="X48" s="47">
        <f ca="1">'A Matrix'!$U$46*'Projection Engine'!$AD$24</f>
        <v>0.55043492787807813</v>
      </c>
      <c r="Y48" s="47">
        <f ca="1">'A Matrix'!$V$46*'Projection Engine'!$AD$25</f>
        <v>0.44843638422727111</v>
      </c>
      <c r="Z48" s="47">
        <f ca="1">'A Matrix'!$W$46*'Projection Engine'!$AD$26</f>
        <v>1.019315102488064</v>
      </c>
      <c r="AA48" s="47">
        <f ca="1">'A Matrix'!$X$46*'Projection Engine'!$AD$27</f>
        <v>0.33321565992509233</v>
      </c>
      <c r="AB48" s="47">
        <f ca="1">'A Matrix'!$Y$46*'Projection Engine'!$AD$28</f>
        <v>0.1744923054403518</v>
      </c>
      <c r="AC48" s="47">
        <f ca="1">'A Matrix'!$Z$46*'Projection Engine'!$AD$29</f>
        <v>0.21587823454624858</v>
      </c>
      <c r="AD48" s="47">
        <f ca="1">'A Matrix'!$AA$46*'Projection Engine'!$AD$30</f>
        <v>1.0642889095414217E-2</v>
      </c>
      <c r="AE48" s="47">
        <f ca="1">'A Matrix'!$AB$46*'Projection Engine'!$AD$31</f>
        <v>4.1562809736615379E-2</v>
      </c>
      <c r="AF48" s="47">
        <f ca="1">'A Matrix'!$AC$46*'Projection Engine'!$AD$32</f>
        <v>0.24050270370525414</v>
      </c>
      <c r="AG48" s="47">
        <f ca="1">'A Matrix'!$AD$46*'Projection Engine'!$AD$33</f>
        <v>1.9784730462980352E-4</v>
      </c>
      <c r="AH48" s="47">
        <f ca="1">'A Matrix'!$AE$46*'Projection Engine'!$AD$34</f>
        <v>3.1316031379794468E-2</v>
      </c>
      <c r="AI48" s="47">
        <f ca="1">'A Matrix'!$AF$46*'Projection Engine'!$AD$35</f>
        <v>2.5906615176746531E-2</v>
      </c>
      <c r="AJ48" s="47">
        <f ca="1">'A Matrix'!$AG$46*'Projection Engine'!$AD$36</f>
        <v>0.35714104560041615</v>
      </c>
      <c r="AK48" s="47">
        <f ca="1">'A Matrix'!$AH$46*'Projection Engine'!$AD$37</f>
        <v>0.74691256519206306</v>
      </c>
      <c r="AL48" s="47">
        <f ca="1">'A Matrix'!$AI$46*'Projection Engine'!$AD$38</f>
        <v>0.12602307960218287</v>
      </c>
      <c r="AM48" s="47">
        <f ca="1">'A Matrix'!$AJ$46*'Projection Engine'!$AD$39</f>
        <v>0.38026118332728603</v>
      </c>
      <c r="AN48" s="47">
        <f ca="1">'A Matrix'!$AK$46*'Projection Engine'!$AD$40</f>
        <v>0.62459926470432381</v>
      </c>
      <c r="AO48" s="47">
        <f ca="1">'A Matrix'!$AL$46*'Projection Engine'!$AD$41</f>
        <v>6.7563375960970243E-2</v>
      </c>
      <c r="AP48" s="47">
        <f ca="1">'A Matrix'!$AM$46*'Projection Engine'!$AD$42</f>
        <v>0.40193961567746744</v>
      </c>
      <c r="AQ48" s="47">
        <f ca="1">'A Matrix'!$AN$46*'Projection Engine'!$AD$43</f>
        <v>3.2475029245157584E-2</v>
      </c>
      <c r="AR48" s="47">
        <f ca="1">'A Matrix'!$AO$46*'Projection Engine'!$AD$44</f>
        <v>0.79597630966837418</v>
      </c>
      <c r="AS48" s="47">
        <f ca="1">'A Matrix'!$AP$46*'Projection Engine'!$AD$45</f>
        <v>0.16289491424240035</v>
      </c>
      <c r="AT48" s="47">
        <f ca="1">'A Matrix'!$AQ$46*'Projection Engine'!$AD$46</f>
        <v>0.49715005979898597</v>
      </c>
      <c r="AU48" s="47">
        <f ca="1">'A Matrix'!$AR$46*'Projection Engine'!$AD$47</f>
        <v>3.338661111671698E-2</v>
      </c>
      <c r="AV48" s="47">
        <f ca="1">'A Matrix'!$AS$46*'Projection Engine'!$AD$48</f>
        <v>0.41327111190942961</v>
      </c>
      <c r="AW48" s="47">
        <f ca="1">'A Matrix'!$AT$46*'Projection Engine'!$AD$49</f>
        <v>0.65627083588644608</v>
      </c>
      <c r="AX48" s="47">
        <f ca="1">'A Matrix'!$AU$46*'Projection Engine'!$AD$50</f>
        <v>1.7848044922506818</v>
      </c>
      <c r="AY48" s="47">
        <f ca="1">'A Matrix'!$AV$46*'Projection Engine'!$AD$51</f>
        <v>0.22910346802658027</v>
      </c>
      <c r="AZ48" s="47">
        <f ca="1">'A Matrix'!$AW$46*'Projection Engine'!$AD$52</f>
        <v>0.15305321477987882</v>
      </c>
      <c r="BA48" s="47">
        <f ca="1">'A Matrix'!$AX$46*'Projection Engine'!$AD$53</f>
        <v>0.29032213024434311</v>
      </c>
      <c r="BB48" s="47">
        <f ca="1">'A Matrix'!$AY$46*'Projection Engine'!$AD$54</f>
        <v>6.7896557803745026</v>
      </c>
      <c r="BC48" s="47">
        <f ca="1">'A Matrix'!$AZ$46*'Projection Engine'!$AD$55</f>
        <v>4.4349291458417907E-2</v>
      </c>
      <c r="BD48" s="47">
        <f ca="1">'A Matrix'!$BA$46*'Projection Engine'!$AD$56</f>
        <v>8.7954312049910364</v>
      </c>
      <c r="BE48" s="47">
        <f ca="1">'A Matrix'!$BB$46*'Projection Engine'!$AD$57</f>
        <v>0.30259406836263153</v>
      </c>
      <c r="BF48" s="47">
        <f ca="1">'A Matrix'!$BC$46*'Projection Engine'!$AD$58</f>
        <v>5.9563472855276149</v>
      </c>
      <c r="BG48" s="47">
        <f ca="1">'A Matrix'!$BD$46*'Projection Engine'!$AD$59</f>
        <v>0.46884342270502866</v>
      </c>
      <c r="BH48" s="47">
        <f ca="1">'A Matrix'!$BE$46*'Projection Engine'!$AD$60</f>
        <v>0.61839982391564419</v>
      </c>
      <c r="BI48" s="47">
        <f ca="1">'A Matrix'!$BF$46*'Projection Engine'!$AD$61</f>
        <v>0.26583529341598527</v>
      </c>
      <c r="BJ48" s="47">
        <f ca="1">'A Matrix'!$BG$46*'Projection Engine'!$AD$62</f>
        <v>0.69993735499418552</v>
      </c>
      <c r="BK48" s="47">
        <f ca="1">'A Matrix'!$BH$46*'Projection Engine'!$AD$63</f>
        <v>0.83418486749695631</v>
      </c>
      <c r="BL48" s="47">
        <f ca="1">'A Matrix'!$BI$46*'Projection Engine'!$AD$64</f>
        <v>0.48359508929677936</v>
      </c>
      <c r="BM48" s="47">
        <f ca="1">'A Matrix'!$BJ$46*'Projection Engine'!$AD$65</f>
        <v>1.0300783971553609</v>
      </c>
      <c r="BN48" s="47">
        <f ca="1">'A Matrix'!$BK$46*'Projection Engine'!$AD$66</f>
        <v>2.3332528857796309</v>
      </c>
      <c r="BO48" s="47">
        <f ca="1">'A Matrix'!$BL$46*'Projection Engine'!$AD$67</f>
        <v>0.44900674326057699</v>
      </c>
      <c r="BP48" s="47">
        <f ca="1">'A Matrix'!$BM$46*'Projection Engine'!$AD$68</f>
        <v>1.32150614291577</v>
      </c>
      <c r="BQ48" s="47">
        <f ca="1">'A Matrix'!$BN$46*'Projection Engine'!$AD$69</f>
        <v>0.64472888728051758</v>
      </c>
      <c r="BR48" s="47">
        <f ca="1">'A Matrix'!$BO$46*'Projection Engine'!$AD$70</f>
        <v>0.91197563349361321</v>
      </c>
      <c r="BS48" s="47">
        <f ca="1">'A Matrix'!$BP$46*'Projection Engine'!$AD$71</f>
        <v>5.8501904001908654E-2</v>
      </c>
      <c r="BT48" s="47">
        <f ca="1">'A Matrix'!$BQ$46*'Projection Engine'!$AD$72</f>
        <v>1.0162890468137249</v>
      </c>
      <c r="BU48" s="47">
        <f ca="1">'A Matrix'!$BR$46*'Projection Engine'!$AD$73</f>
        <v>0.43178558685671126</v>
      </c>
      <c r="BV48" s="47">
        <f ca="1">'A Matrix'!$BS$46*'Projection Engine'!$AD$74</f>
        <v>414.94288103038218</v>
      </c>
      <c r="BW48" s="47">
        <f ca="1">'A Matrix'!$BT$46*'Projection Engine'!$AD$75</f>
        <v>22.524839820089809</v>
      </c>
      <c r="BX48" s="47">
        <f ca="1">'A Matrix'!$BU$46*'Projection Engine'!$AD$76</f>
        <v>58.103015050090583</v>
      </c>
      <c r="BY48" s="47">
        <f ca="1">'A Matrix'!$BV$46*'Projection Engine'!$AD$77</f>
        <v>974.33512896243303</v>
      </c>
      <c r="BZ48" s="47">
        <f ca="1">'A Matrix'!$BW$46*'Projection Engine'!$AD$78</f>
        <v>3.1329289466295256</v>
      </c>
      <c r="CA48" s="47">
        <f ca="1">'A Matrix'!$BX$46*'Projection Engine'!$AD$79</f>
        <v>3.2824290340283571</v>
      </c>
      <c r="CB48" s="47">
        <f ca="1">'A Matrix'!$BY$46*'Projection Engine'!$AD$80</f>
        <v>26.109957118693458</v>
      </c>
      <c r="CC48" s="47">
        <f ca="1">'A Matrix'!$BZ$46*'Projection Engine'!$AD$81</f>
        <v>69.926740341530618</v>
      </c>
      <c r="CD48" s="47">
        <f ca="1">'A Matrix'!$CA$46*'Projection Engine'!$AD$82</f>
        <v>1.9392338495054149</v>
      </c>
      <c r="CE48" s="47">
        <f ca="1">'A Matrix'!$CB$46*'Projection Engine'!$AD$83</f>
        <v>0.28815020574734151</v>
      </c>
      <c r="CF48" s="47">
        <f ca="1">'A Matrix'!$CC$46*'Projection Engine'!$AD$84</f>
        <v>1.9273587760243605</v>
      </c>
      <c r="CG48" s="47">
        <f ca="1">'A Matrix'!$CD$46*'Projection Engine'!$AD$85</f>
        <v>6.7077284617830202</v>
      </c>
      <c r="CH48" s="47">
        <f ca="1">'A Matrix'!$CE$46*'Projection Engine'!$AD$86</f>
        <v>0.52166312587267349</v>
      </c>
      <c r="CI48" s="47">
        <f ca="1">'A Matrix'!$CF$46*'Projection Engine'!$AD$87</f>
        <v>0.93434265095144242</v>
      </c>
      <c r="CJ48" s="47">
        <f ca="1">'A Matrix'!$CG$46*'Projection Engine'!$AD$88</f>
        <v>0.74821357377143005</v>
      </c>
      <c r="CK48" s="47">
        <f ca="1">'A Matrix'!$CH$46*'Projection Engine'!$AD$89</f>
        <v>0.24407968994937398</v>
      </c>
      <c r="CL48" s="47">
        <f ca="1">'A Matrix'!$CI$46*'Projection Engine'!$AD$90</f>
        <v>0.16050428864701535</v>
      </c>
      <c r="CM48" s="47">
        <f ca="1">'A Matrix'!$CJ$46*'Projection Engine'!$AD$91</f>
        <v>0.18923349791842684</v>
      </c>
      <c r="CN48" s="47">
        <f ca="1">'A Matrix'!$CK$46*'Projection Engine'!$AD$92</f>
        <v>2.0520714766311561</v>
      </c>
      <c r="CO48" s="47">
        <f ca="1">'A Matrix'!$CL$46*'Projection Engine'!$AD$93</f>
        <v>1.0031531553864784E-2</v>
      </c>
      <c r="CP48" s="47">
        <f ca="1">'A Matrix'!$CM$46*'Projection Engine'!$AD$94</f>
        <v>0.31632659016912396</v>
      </c>
      <c r="CQ48" s="47">
        <f ca="1">'A Matrix'!$CN$46*'Projection Engine'!$AD$95</f>
        <v>0.33557679001221452</v>
      </c>
      <c r="CR48" s="47">
        <f ca="1">'A Matrix'!$CO$46*'Projection Engine'!$AD$96</f>
        <v>0.40792195470046166</v>
      </c>
      <c r="CS48" s="47">
        <f ca="1">'A Matrix'!$CP$46*'Projection Engine'!$AD$97</f>
        <v>0.9964501017895927</v>
      </c>
      <c r="CT48" s="47">
        <f ca="1">'A Matrix'!$CQ$46*'Projection Engine'!$AD$98</f>
        <v>7.7702783253357</v>
      </c>
      <c r="CU48" s="47">
        <f ca="1">'A Matrix'!$CR$46*'Projection Engine'!$AD$99</f>
        <v>2.4721761426273483</v>
      </c>
      <c r="CV48" s="47">
        <f ca="1">'A Matrix'!$CS$46*'Projection Engine'!$AD$100</f>
        <v>1.252872281715635</v>
      </c>
      <c r="CW48" s="47">
        <f ca="1">'A Matrix'!$CT$46*'Projection Engine'!$AD$101</f>
        <v>17.928173879038976</v>
      </c>
      <c r="CX48" s="47">
        <f ca="1">'A Matrix'!$CU$46*'Projection Engine'!$AD$102</f>
        <v>6.5778989047080803</v>
      </c>
      <c r="CY48" s="47">
        <f ca="1">'A Matrix'!$CV$46*'Projection Engine'!$AD$103</f>
        <v>3.0383955298970422</v>
      </c>
      <c r="CZ48" s="47">
        <f ca="1">'A Matrix'!$CW$46*'Projection Engine'!$AD$104</f>
        <v>0.71491350647477403</v>
      </c>
      <c r="DA48" s="47">
        <f ca="1">'A Matrix'!$CX$46*'Projection Engine'!$AD$105</f>
        <v>5.5535745287942131</v>
      </c>
      <c r="DB48" s="47">
        <f ca="1">'A Matrix'!$CY$46*'Projection Engine'!$AD$106</f>
        <v>1.4512874114112424</v>
      </c>
      <c r="DC48" s="47">
        <f ca="1">'A Matrix'!$CZ$46*'Projection Engine'!$AD$107</f>
        <v>0.50670256629845467</v>
      </c>
      <c r="DD48" s="47">
        <f ca="1">'A Matrix'!$DA$46*'Projection Engine'!$AD$108</f>
        <v>18.519016468686413</v>
      </c>
      <c r="DE48" s="47">
        <f ca="1">'A Matrix'!$DB$46*'Projection Engine'!$AD$109</f>
        <v>11.185555458044053</v>
      </c>
      <c r="DF48" s="47">
        <f ca="1">'A Matrix'!$DC$46*'Projection Engine'!$AD$110</f>
        <v>0.91587047268241606</v>
      </c>
      <c r="DG48" s="47">
        <f ca="1">'A Matrix'!$DD$46*'Projection Engine'!$AD$111</f>
        <v>19.951700887096671</v>
      </c>
      <c r="DH48" s="47">
        <f ca="1">'A Matrix'!$DE$46*'Projection Engine'!$AD$112</f>
        <v>95.906032570143608</v>
      </c>
      <c r="DI48" s="47">
        <f ca="1">'A Matrix'!$DF$46*'Projection Engine'!$AD$113</f>
        <v>0.32618645955720804</v>
      </c>
      <c r="DJ48" s="47">
        <f ca="1">'A Matrix'!$DG$46*'Projection Engine'!$AD$114</f>
        <v>1.5529073430941458</v>
      </c>
      <c r="DK48" s="47">
        <f ca="1">'A Matrix'!$DH$46*'Projection Engine'!$AD$115</f>
        <v>1.0375440033436922</v>
      </c>
      <c r="DL48" s="47">
        <f ca="1">'A Matrix'!$DI$46*'Projection Engine'!$AD$116</f>
        <v>1.6325033505791986</v>
      </c>
      <c r="DM48" s="47">
        <f ca="1">'A Matrix'!$DJ$46*'Projection Engine'!$AD$117</f>
        <v>1.9795206428829835</v>
      </c>
      <c r="DN48" s="47">
        <f ca="1">'A Matrix'!$DK$46*'Projection Engine'!$AD$118</f>
        <v>1.4396067513810384</v>
      </c>
      <c r="DO48" s="47">
        <f ca="1">'A Matrix'!$DL$46*'Projection Engine'!$AD$119</f>
        <v>0.11107557685613879</v>
      </c>
      <c r="DP48" s="43">
        <f t="shared" ca="1" si="5"/>
        <v>1856.3464865876749</v>
      </c>
      <c r="DQ48" s="43">
        <f ca="1">'Projection Engine'!T49</f>
        <v>286.79065594397014</v>
      </c>
      <c r="DR48" s="43">
        <f ca="1">'Projection Engine'!U49</f>
        <v>2.5134169001313836E-2</v>
      </c>
      <c r="DS48" s="43">
        <f>'Projection Engine'!V49</f>
        <v>21.776218399818781</v>
      </c>
      <c r="DT48" s="43">
        <f>'Projection Engine'!W49</f>
        <v>0.67754353517738863</v>
      </c>
      <c r="DU48" s="43">
        <f>'Projection Engine'!X49</f>
        <v>3.804003711450064</v>
      </c>
      <c r="DV48" s="43">
        <f>'Projection Engine'!Y49</f>
        <v>-23.624400000000001</v>
      </c>
      <c r="DW48" s="43">
        <f>'Projection Engine'!Z49</f>
        <v>45.129313996633108</v>
      </c>
      <c r="DX48" s="43">
        <f t="shared" ca="1" si="6"/>
        <v>334.57846975605082</v>
      </c>
      <c r="DY48" s="43">
        <f t="shared" ca="1" si="7"/>
        <v>2190.9249563437256</v>
      </c>
      <c r="DZ48" s="41"/>
      <c r="EA48" s="36">
        <f>'Base Table 5'!DY48</f>
        <v>1958.9995999999994</v>
      </c>
      <c r="EB48" s="185">
        <f t="shared" ca="1" si="8"/>
        <v>231.92535634372621</v>
      </c>
      <c r="EC48" s="186">
        <f t="shared" ca="1" si="9"/>
        <v>0.11838969050515691</v>
      </c>
    </row>
    <row r="49" spans="1:133" x14ac:dyDescent="0.4">
      <c r="A49" s="37">
        <f>'Base Table 5 - modified'!A49</f>
        <v>46</v>
      </c>
      <c r="B49" s="37" t="str">
        <f>'Base Table 5 - modified'!B49</f>
        <v>2003</v>
      </c>
      <c r="C49" s="37">
        <f>'Base Table 5 - modified'!C49</f>
        <v>6</v>
      </c>
      <c r="D49" s="38" t="str">
        <f>'Base Table 5 - modified'!D49</f>
        <v>Cement, lime and ready-mixed concrete manufacturing</v>
      </c>
      <c r="E49" s="47">
        <f ca="1">'A Matrix'!$B$47*'Projection Engine'!$AD$5</f>
        <v>10.652037750079742</v>
      </c>
      <c r="F49" s="47">
        <f ca="1">'A Matrix'!$C$47*'Projection Engine'!$AD$6</f>
        <v>2.1182226982053516</v>
      </c>
      <c r="G49" s="47">
        <f ca="1">'A Matrix'!$D$47*'Projection Engine'!$AD$7</f>
        <v>17.837808191287582</v>
      </c>
      <c r="H49" s="47">
        <f ca="1">'A Matrix'!$E$47*'Projection Engine'!$AD$8</f>
        <v>1.3387666102243327</v>
      </c>
      <c r="I49" s="47">
        <f ca="1">'A Matrix'!$F$47*'Projection Engine'!$AD$9</f>
        <v>0.36656813423207801</v>
      </c>
      <c r="J49" s="47">
        <f ca="1">'A Matrix'!$G$47*'Projection Engine'!$AD$10</f>
        <v>0.96044800473822745</v>
      </c>
      <c r="K49" s="47">
        <f ca="1">'A Matrix'!$H$47*'Projection Engine'!$AD$11</f>
        <v>8.1469731027838854</v>
      </c>
      <c r="L49" s="47">
        <f ca="1">'A Matrix'!$I$47*'Projection Engine'!$AD$12</f>
        <v>3.7483698060235131</v>
      </c>
      <c r="M49" s="47">
        <f ca="1">'A Matrix'!$J$47*'Projection Engine'!$AD$13</f>
        <v>1.7906446511197194</v>
      </c>
      <c r="N49" s="47">
        <f ca="1">'A Matrix'!$K$47*'Projection Engine'!$AD$14</f>
        <v>22.289038472651534</v>
      </c>
      <c r="O49" s="47">
        <f ca="1">'A Matrix'!$L$47*'Projection Engine'!$AD$15</f>
        <v>46.802795463627042</v>
      </c>
      <c r="P49" s="47">
        <f ca="1">'A Matrix'!$M$47*'Projection Engine'!$AD$16</f>
        <v>2.929514252591555</v>
      </c>
      <c r="Q49" s="47">
        <f ca="1">'A Matrix'!$N$47*'Projection Engine'!$AD$17</f>
        <v>17.211834952292982</v>
      </c>
      <c r="R49" s="47">
        <f ca="1">'A Matrix'!$O$47*'Projection Engine'!$AD$18</f>
        <v>4.7461696348763711</v>
      </c>
      <c r="S49" s="47">
        <f ca="1">'A Matrix'!$P$47*'Projection Engine'!$AD$19</f>
        <v>0.23641450732083097</v>
      </c>
      <c r="T49" s="47">
        <f ca="1">'A Matrix'!$Q$47*'Projection Engine'!$AD$20</f>
        <v>2.0983335485030423</v>
      </c>
      <c r="U49" s="47">
        <f ca="1">'A Matrix'!$R$47*'Projection Engine'!$AD$21</f>
        <v>2.0408689083179192</v>
      </c>
      <c r="V49" s="47">
        <f ca="1">'A Matrix'!$S$47*'Projection Engine'!$AD$22</f>
        <v>0.54784992556645007</v>
      </c>
      <c r="W49" s="47">
        <f ca="1">'A Matrix'!$T$47*'Projection Engine'!$AD$23</f>
        <v>1.8496931493783553</v>
      </c>
      <c r="X49" s="47">
        <f ca="1">'A Matrix'!$U$47*'Projection Engine'!$AD$24</f>
        <v>1.9016255882691739</v>
      </c>
      <c r="Y49" s="47">
        <f ca="1">'A Matrix'!$V$47*'Projection Engine'!$AD$25</f>
        <v>1.5292698707241403</v>
      </c>
      <c r="Z49" s="47">
        <f ca="1">'A Matrix'!$W$47*'Projection Engine'!$AD$26</f>
        <v>3.4575192671650878</v>
      </c>
      <c r="AA49" s="47">
        <f ca="1">'A Matrix'!$X$47*'Projection Engine'!$AD$27</f>
        <v>1.3037723836751629</v>
      </c>
      <c r="AB49" s="47">
        <f ca="1">'A Matrix'!$Y$47*'Projection Engine'!$AD$28</f>
        <v>0.66147964542616045</v>
      </c>
      <c r="AC49" s="47">
        <f ca="1">'A Matrix'!$Z$47*'Projection Engine'!$AD$29</f>
        <v>0.83050997067342758</v>
      </c>
      <c r="AD49" s="47">
        <f ca="1">'A Matrix'!$AA$47*'Projection Engine'!$AD$30</f>
        <v>3.7591855979215348E-2</v>
      </c>
      <c r="AE49" s="47">
        <f ca="1">'A Matrix'!$AB$47*'Projection Engine'!$AD$31</f>
        <v>0.17210650775462211</v>
      </c>
      <c r="AF49" s="47">
        <f ca="1">'A Matrix'!$AC$47*'Projection Engine'!$AD$32</f>
        <v>0.80143348092717626</v>
      </c>
      <c r="AG49" s="47">
        <f ca="1">'A Matrix'!$AD$47*'Projection Engine'!$AD$33</f>
        <v>8.9031287083411574E-4</v>
      </c>
      <c r="AH49" s="47">
        <f ca="1">'A Matrix'!$AE$47*'Projection Engine'!$AD$34</f>
        <v>9.7580361101930121E-2</v>
      </c>
      <c r="AI49" s="47">
        <f ca="1">'A Matrix'!$AF$47*'Projection Engine'!$AD$35</f>
        <v>8.0263404111229258E-2</v>
      </c>
      <c r="AJ49" s="47">
        <f ca="1">'A Matrix'!$AG$47*'Projection Engine'!$AD$36</f>
        <v>2.6669206618655799</v>
      </c>
      <c r="AK49" s="47">
        <f ca="1">'A Matrix'!$AH$47*'Projection Engine'!$AD$37</f>
        <v>3.2811790949488873</v>
      </c>
      <c r="AL49" s="47">
        <f ca="1">'A Matrix'!$AI$47*'Projection Engine'!$AD$38</f>
        <v>0.4511604688923313</v>
      </c>
      <c r="AM49" s="47">
        <f ca="1">'A Matrix'!$AJ$47*'Projection Engine'!$AD$39</f>
        <v>1.5094684211230458</v>
      </c>
      <c r="AN49" s="47">
        <f ca="1">'A Matrix'!$AK$47*'Projection Engine'!$AD$40</f>
        <v>2.4597841678109602</v>
      </c>
      <c r="AO49" s="47">
        <f ca="1">'A Matrix'!$AL$47*'Projection Engine'!$AD$41</f>
        <v>0.65586316516866439</v>
      </c>
      <c r="AP49" s="47">
        <f ca="1">'A Matrix'!$AM$47*'Projection Engine'!$AD$42</f>
        <v>1.5080008105223113</v>
      </c>
      <c r="AQ49" s="47">
        <f ca="1">'A Matrix'!$AN$47*'Projection Engine'!$AD$43</f>
        <v>0.10297156550259126</v>
      </c>
      <c r="AR49" s="47">
        <f ca="1">'A Matrix'!$AO$47*'Projection Engine'!$AD$44</f>
        <v>12.942100939773255</v>
      </c>
      <c r="AS49" s="47">
        <f ca="1">'A Matrix'!$AP$47*'Projection Engine'!$AD$45</f>
        <v>0.56890484214615289</v>
      </c>
      <c r="AT49" s="47">
        <f ca="1">'A Matrix'!$AQ$47*'Projection Engine'!$AD$46</f>
        <v>4.0094468955008429</v>
      </c>
      <c r="AU49" s="47">
        <f ca="1">'A Matrix'!$AR$47*'Projection Engine'!$AD$47</f>
        <v>0.11817489624010967</v>
      </c>
      <c r="AV49" s="47">
        <f ca="1">'A Matrix'!$AS$47*'Projection Engine'!$AD$48</f>
        <v>11.924537994360875</v>
      </c>
      <c r="AW49" s="47">
        <f ca="1">'A Matrix'!$AT$47*'Projection Engine'!$AD$49</f>
        <v>13.369001905281866</v>
      </c>
      <c r="AX49" s="47">
        <f ca="1">'A Matrix'!$AU$47*'Projection Engine'!$AD$50</f>
        <v>721.39017819857736</v>
      </c>
      <c r="AY49" s="47">
        <f ca="1">'A Matrix'!$AV$47*'Projection Engine'!$AD$51</f>
        <v>119.13635154181799</v>
      </c>
      <c r="AZ49" s="47">
        <f ca="1">'A Matrix'!$AW$47*'Projection Engine'!$AD$52</f>
        <v>17.011321956689919</v>
      </c>
      <c r="BA49" s="47">
        <f ca="1">'A Matrix'!$AX$47*'Projection Engine'!$AD$53</f>
        <v>22.732189943873646</v>
      </c>
      <c r="BB49" s="47">
        <f ca="1">'A Matrix'!$AY$47*'Projection Engine'!$AD$54</f>
        <v>1.9554658402683229</v>
      </c>
      <c r="BC49" s="47">
        <f ca="1">'A Matrix'!$AZ$47*'Projection Engine'!$AD$55</f>
        <v>0.63808275728278785</v>
      </c>
      <c r="BD49" s="47">
        <f ca="1">'A Matrix'!$BA$47*'Projection Engine'!$AD$56</f>
        <v>14.106970224587389</v>
      </c>
      <c r="BE49" s="47">
        <f ca="1">'A Matrix'!$BB$47*'Projection Engine'!$AD$57</f>
        <v>1.2167831593131158</v>
      </c>
      <c r="BF49" s="47">
        <f ca="1">'A Matrix'!$BC$47*'Projection Engine'!$AD$58</f>
        <v>4.4533054491944428</v>
      </c>
      <c r="BG49" s="47">
        <f ca="1">'A Matrix'!$BD$47*'Projection Engine'!$AD$59</f>
        <v>1.2111868927370584</v>
      </c>
      <c r="BH49" s="47">
        <f ca="1">'A Matrix'!$BE$47*'Projection Engine'!$AD$60</f>
        <v>2.4107349369279953</v>
      </c>
      <c r="BI49" s="47">
        <f ca="1">'A Matrix'!$BF$47*'Projection Engine'!$AD$61</f>
        <v>0.87621178932495114</v>
      </c>
      <c r="BJ49" s="47">
        <f ca="1">'A Matrix'!$BG$47*'Projection Engine'!$AD$62</f>
        <v>1.9322834824363364</v>
      </c>
      <c r="BK49" s="47">
        <f ca="1">'A Matrix'!$BH$47*'Projection Engine'!$AD$63</f>
        <v>3.4938274892969057</v>
      </c>
      <c r="BL49" s="47">
        <f ca="1">'A Matrix'!$BI$47*'Projection Engine'!$AD$64</f>
        <v>1.9126316483063106</v>
      </c>
      <c r="BM49" s="47">
        <f ca="1">'A Matrix'!$BJ$47*'Projection Engine'!$AD$65</f>
        <v>0.40764631877965413</v>
      </c>
      <c r="BN49" s="47">
        <f ca="1">'A Matrix'!$BK$47*'Projection Engine'!$AD$66</f>
        <v>5.87416729890644</v>
      </c>
      <c r="BO49" s="47">
        <f ca="1">'A Matrix'!$BL$47*'Projection Engine'!$AD$67</f>
        <v>1.430040530935063</v>
      </c>
      <c r="BP49" s="47">
        <f ca="1">'A Matrix'!$BM$47*'Projection Engine'!$AD$68</f>
        <v>0.37108814809248719</v>
      </c>
      <c r="BQ49" s="47">
        <f ca="1">'A Matrix'!$BN$47*'Projection Engine'!$AD$69</f>
        <v>25.463861672214854</v>
      </c>
      <c r="BR49" s="47">
        <f ca="1">'A Matrix'!$BO$47*'Projection Engine'!$AD$70</f>
        <v>32.174307392672084</v>
      </c>
      <c r="BS49" s="47">
        <f ca="1">'A Matrix'!$BP$47*'Projection Engine'!$AD$71</f>
        <v>1.4642640373289462</v>
      </c>
      <c r="BT49" s="47">
        <f ca="1">'A Matrix'!$BQ$47*'Projection Engine'!$AD$72</f>
        <v>130.15780337832533</v>
      </c>
      <c r="BU49" s="47">
        <f ca="1">'A Matrix'!$BR$47*'Projection Engine'!$AD$73</f>
        <v>26.119107207487136</v>
      </c>
      <c r="BV49" s="47">
        <f ca="1">'A Matrix'!$BS$47*'Projection Engine'!$AD$74</f>
        <v>3241.6695241624275</v>
      </c>
      <c r="BW49" s="47">
        <f ca="1">'A Matrix'!$BT$47*'Projection Engine'!$AD$75</f>
        <v>2900.6151474338681</v>
      </c>
      <c r="BX49" s="47">
        <f ca="1">'A Matrix'!$BU$47*'Projection Engine'!$AD$76</f>
        <v>878.01873143087028</v>
      </c>
      <c r="BY49" s="47">
        <f ca="1">'A Matrix'!$BV$47*'Projection Engine'!$AD$77</f>
        <v>5328.6884964901683</v>
      </c>
      <c r="BZ49" s="47">
        <f ca="1">'A Matrix'!$BW$47*'Projection Engine'!$AD$78</f>
        <v>9.0726328523806341</v>
      </c>
      <c r="CA49" s="47">
        <f ca="1">'A Matrix'!$BX$47*'Projection Engine'!$AD$79</f>
        <v>8.9071671367273861</v>
      </c>
      <c r="CB49" s="47">
        <f ca="1">'A Matrix'!$BY$47*'Projection Engine'!$AD$80</f>
        <v>2.2402246391408003</v>
      </c>
      <c r="CC49" s="47">
        <f ca="1">'A Matrix'!$BZ$47*'Projection Engine'!$AD$81</f>
        <v>15.061925531303755</v>
      </c>
      <c r="CD49" s="47">
        <f ca="1">'A Matrix'!$CA$47*'Projection Engine'!$AD$82</f>
        <v>6.7713106466810542</v>
      </c>
      <c r="CE49" s="47">
        <f ca="1">'A Matrix'!$CB$47*'Projection Engine'!$AD$83</f>
        <v>0.78545189685228856</v>
      </c>
      <c r="CF49" s="47">
        <f ca="1">'A Matrix'!$CC$47*'Projection Engine'!$AD$84</f>
        <v>7.9221068013506502</v>
      </c>
      <c r="CG49" s="47">
        <f ca="1">'A Matrix'!$CD$47*'Projection Engine'!$AD$85</f>
        <v>27.007570132125213</v>
      </c>
      <c r="CH49" s="47">
        <f ca="1">'A Matrix'!$CE$47*'Projection Engine'!$AD$86</f>
        <v>1.6668220563990566</v>
      </c>
      <c r="CI49" s="47">
        <f ca="1">'A Matrix'!$CF$47*'Projection Engine'!$AD$87</f>
        <v>3.9571420606827887</v>
      </c>
      <c r="CJ49" s="47">
        <f ca="1">'A Matrix'!$CG$47*'Projection Engine'!$AD$88</f>
        <v>3.1756677726228073</v>
      </c>
      <c r="CK49" s="47">
        <f ca="1">'A Matrix'!$CH$47*'Projection Engine'!$AD$89</f>
        <v>0.57478500991261072</v>
      </c>
      <c r="CL49" s="47">
        <f ca="1">'A Matrix'!$CI$47*'Projection Engine'!$AD$90</f>
        <v>0.48500793420304139</v>
      </c>
      <c r="CM49" s="47">
        <f ca="1">'A Matrix'!$CJ$47*'Projection Engine'!$AD$91</f>
        <v>2.7910600762387796</v>
      </c>
      <c r="CN49" s="47">
        <f ca="1">'A Matrix'!$CK$47*'Projection Engine'!$AD$92</f>
        <v>8.2597561545586196</v>
      </c>
      <c r="CO49" s="47">
        <f ca="1">'A Matrix'!$CL$47*'Projection Engine'!$AD$93</f>
        <v>2.5534807591655811E-2</v>
      </c>
      <c r="CP49" s="47">
        <f ca="1">'A Matrix'!$CM$47*'Projection Engine'!$AD$94</f>
        <v>1.3409682612980294</v>
      </c>
      <c r="CQ49" s="47">
        <f ca="1">'A Matrix'!$CN$47*'Projection Engine'!$AD$95</f>
        <v>1.118621150533313</v>
      </c>
      <c r="CR49" s="47">
        <f ca="1">'A Matrix'!$CO$47*'Projection Engine'!$AD$96</f>
        <v>2.602009085404327</v>
      </c>
      <c r="CS49" s="47">
        <f ca="1">'A Matrix'!$CP$47*'Projection Engine'!$AD$97</f>
        <v>5.5108712526029198</v>
      </c>
      <c r="CT49" s="47">
        <f ca="1">'A Matrix'!$CQ$47*'Projection Engine'!$AD$98</f>
        <v>21.090100164279679</v>
      </c>
      <c r="CU49" s="47">
        <f ca="1">'A Matrix'!$CR$47*'Projection Engine'!$AD$99</f>
        <v>4.4264820633446238</v>
      </c>
      <c r="CV49" s="47">
        <f ca="1">'A Matrix'!$CS$47*'Projection Engine'!$AD$100</f>
        <v>5.6230002111133039</v>
      </c>
      <c r="CW49" s="47">
        <f ca="1">'A Matrix'!$CT$47*'Projection Engine'!$AD$101</f>
        <v>67.156747087898083</v>
      </c>
      <c r="CX49" s="47">
        <f ca="1">'A Matrix'!$CU$47*'Projection Engine'!$AD$102</f>
        <v>32.938754151477518</v>
      </c>
      <c r="CY49" s="47">
        <f ca="1">'A Matrix'!$CV$47*'Projection Engine'!$AD$103</f>
        <v>13.607634796181371</v>
      </c>
      <c r="CZ49" s="47">
        <f ca="1">'A Matrix'!$CW$47*'Projection Engine'!$AD$104</f>
        <v>2.7499137349118463</v>
      </c>
      <c r="DA49" s="47">
        <f ca="1">'A Matrix'!$CX$47*'Projection Engine'!$AD$105</f>
        <v>22.941527535214458</v>
      </c>
      <c r="DB49" s="47">
        <f ca="1">'A Matrix'!$CY$47*'Projection Engine'!$AD$106</f>
        <v>6.1436991935698853</v>
      </c>
      <c r="DC49" s="47">
        <f ca="1">'A Matrix'!$CZ$47*'Projection Engine'!$AD$107</f>
        <v>2.1987947876967802</v>
      </c>
      <c r="DD49" s="47">
        <f ca="1">'A Matrix'!$DA$47*'Projection Engine'!$AD$108</f>
        <v>5.5897414344600849</v>
      </c>
      <c r="DE49" s="47">
        <f ca="1">'A Matrix'!$DB$47*'Projection Engine'!$AD$109</f>
        <v>3.0919251347843639</v>
      </c>
      <c r="DF49" s="47">
        <f ca="1">'A Matrix'!$DC$47*'Projection Engine'!$AD$110</f>
        <v>0.78461515016423544</v>
      </c>
      <c r="DG49" s="47">
        <f ca="1">'A Matrix'!$DD$47*'Projection Engine'!$AD$111</f>
        <v>11.022149804108755</v>
      </c>
      <c r="DH49" s="47">
        <f ca="1">'A Matrix'!$DE$47*'Projection Engine'!$AD$112</f>
        <v>6.2612506767788414</v>
      </c>
      <c r="DI49" s="47">
        <f ca="1">'A Matrix'!$DF$47*'Projection Engine'!$AD$113</f>
        <v>0.92749114974593161</v>
      </c>
      <c r="DJ49" s="47">
        <f ca="1">'A Matrix'!$DG$47*'Projection Engine'!$AD$114</f>
        <v>8.1991968571525664</v>
      </c>
      <c r="DK49" s="47">
        <f ca="1">'A Matrix'!$DH$47*'Projection Engine'!$AD$115</f>
        <v>3.3165423921911086</v>
      </c>
      <c r="DL49" s="47">
        <f ca="1">'A Matrix'!$DI$47*'Projection Engine'!$AD$116</f>
        <v>5.1167505115673224</v>
      </c>
      <c r="DM49" s="47">
        <f ca="1">'A Matrix'!$DJ$47*'Projection Engine'!$AD$117</f>
        <v>19.392770324977505</v>
      </c>
      <c r="DN49" s="47">
        <f ca="1">'A Matrix'!$DK$47*'Projection Engine'!$AD$118</f>
        <v>9.1218628526586532</v>
      </c>
      <c r="DO49" s="47">
        <f ca="1">'A Matrix'!$DL$47*'Projection Engine'!$AD$119</f>
        <v>0.39070361814482485</v>
      </c>
      <c r="DP49" s="43">
        <f t="shared" ca="1" si="5"/>
        <v>14062.453909945376</v>
      </c>
      <c r="DQ49" s="43">
        <f ca="1">'Projection Engine'!T50</f>
        <v>101.36924938013495</v>
      </c>
      <c r="DR49" s="43">
        <f ca="1">'Projection Engine'!U50</f>
        <v>2.2413714154842479</v>
      </c>
      <c r="DS49" s="43">
        <f>'Projection Engine'!V50</f>
        <v>89.684471889526066</v>
      </c>
      <c r="DT49" s="43">
        <f>'Projection Engine'!W50</f>
        <v>2.3162689121173559</v>
      </c>
      <c r="DU49" s="43">
        <f>'Projection Engine'!X50</f>
        <v>17.52137931808214</v>
      </c>
      <c r="DV49" s="43">
        <f>'Projection Engine'!Y50</f>
        <v>-51.885100000000001</v>
      </c>
      <c r="DW49" s="43">
        <f>'Projection Engine'!Z50</f>
        <v>119.33085405881717</v>
      </c>
      <c r="DX49" s="43">
        <f t="shared" ca="1" si="6"/>
        <v>280.57849497416191</v>
      </c>
      <c r="DY49" s="43">
        <f t="shared" ca="1" si="7"/>
        <v>14343.032404919537</v>
      </c>
      <c r="DZ49" s="41"/>
      <c r="EA49" s="36">
        <f>'Base Table 5'!DY49</f>
        <v>12300.999899999995</v>
      </c>
      <c r="EB49" s="185">
        <f t="shared" ca="1" si="8"/>
        <v>2042.0325049195417</v>
      </c>
      <c r="EC49" s="186">
        <f t="shared" ca="1" si="9"/>
        <v>0.16600540781400563</v>
      </c>
    </row>
    <row r="50" spans="1:133" x14ac:dyDescent="0.4">
      <c r="A50" s="34">
        <f>'Base Table 5 - modified'!A50</f>
        <v>47</v>
      </c>
      <c r="B50" s="34" t="str">
        <f>'Base Table 5 - modified'!B50</f>
        <v>2004</v>
      </c>
      <c r="C50" s="34">
        <f>'Base Table 5 - modified'!C50</f>
        <v>6</v>
      </c>
      <c r="D50" s="35" t="str">
        <f>'Base Table 5 - modified'!D50</f>
        <v>Plaster and concrete product manufacturing</v>
      </c>
      <c r="E50" s="47">
        <f ca="1">'A Matrix'!$B$48*'Projection Engine'!$AD$5</f>
        <v>11.939904224949771</v>
      </c>
      <c r="F50" s="47">
        <f ca="1">'A Matrix'!$C$48*'Projection Engine'!$AD$6</f>
        <v>3.206851135533646</v>
      </c>
      <c r="G50" s="47">
        <f ca="1">'A Matrix'!$D$48*'Projection Engine'!$AD$7</f>
        <v>35.165783176985734</v>
      </c>
      <c r="H50" s="47">
        <f ca="1">'A Matrix'!$E$48*'Projection Engine'!$AD$8</f>
        <v>1.7403534351159324</v>
      </c>
      <c r="I50" s="47">
        <f ca="1">'A Matrix'!$F$48*'Projection Engine'!$AD$9</f>
        <v>9.6090675963748623E-2</v>
      </c>
      <c r="J50" s="47">
        <f ca="1">'A Matrix'!$G$48*'Projection Engine'!$AD$10</f>
        <v>1.5905010843146037</v>
      </c>
      <c r="K50" s="47">
        <f ca="1">'A Matrix'!$H$48*'Projection Engine'!$AD$11</f>
        <v>9.0954768245523621</v>
      </c>
      <c r="L50" s="47">
        <f ca="1">'A Matrix'!$I$48*'Projection Engine'!$AD$12</f>
        <v>1.8443220317009865</v>
      </c>
      <c r="M50" s="47">
        <f ca="1">'A Matrix'!$J$48*'Projection Engine'!$AD$13</f>
        <v>0.59953859559467337</v>
      </c>
      <c r="N50" s="47">
        <f ca="1">'A Matrix'!$K$48*'Projection Engine'!$AD$14</f>
        <v>10.601156959894059</v>
      </c>
      <c r="O50" s="47">
        <f ca="1">'A Matrix'!$L$48*'Projection Engine'!$AD$15</f>
        <v>13.218168432991339</v>
      </c>
      <c r="P50" s="47">
        <f ca="1">'A Matrix'!$M$48*'Projection Engine'!$AD$16</f>
        <v>1.4043303843903068</v>
      </c>
      <c r="Q50" s="47">
        <f ca="1">'A Matrix'!$N$48*'Projection Engine'!$AD$17</f>
        <v>14.206327146536239</v>
      </c>
      <c r="R50" s="47">
        <f ca="1">'A Matrix'!$O$48*'Projection Engine'!$AD$18</f>
        <v>3.3930059202052565</v>
      </c>
      <c r="S50" s="47">
        <f ca="1">'A Matrix'!$P$48*'Projection Engine'!$AD$19</f>
        <v>0.12303003087054067</v>
      </c>
      <c r="T50" s="47">
        <f ca="1">'A Matrix'!$Q$48*'Projection Engine'!$AD$20</f>
        <v>1.2974694165586205</v>
      </c>
      <c r="U50" s="47">
        <f ca="1">'A Matrix'!$R$48*'Projection Engine'!$AD$21</f>
        <v>1.1093184507316292</v>
      </c>
      <c r="V50" s="47">
        <f ca="1">'A Matrix'!$S$48*'Projection Engine'!$AD$22</f>
        <v>0.25908654712283652</v>
      </c>
      <c r="W50" s="47">
        <f ca="1">'A Matrix'!$T$48*'Projection Engine'!$AD$23</f>
        <v>1.2308562564155252</v>
      </c>
      <c r="X50" s="47">
        <f ca="1">'A Matrix'!$U$48*'Projection Engine'!$AD$24</f>
        <v>1.0813900428278442</v>
      </c>
      <c r="Y50" s="47">
        <f ca="1">'A Matrix'!$V$48*'Projection Engine'!$AD$25</f>
        <v>0.83856884048919877</v>
      </c>
      <c r="Z50" s="47">
        <f ca="1">'A Matrix'!$W$48*'Projection Engine'!$AD$26</f>
        <v>1.8949014898865666</v>
      </c>
      <c r="AA50" s="47">
        <f ca="1">'A Matrix'!$X$48*'Projection Engine'!$AD$27</f>
        <v>4.2948740656954998</v>
      </c>
      <c r="AB50" s="47">
        <f ca="1">'A Matrix'!$Y$48*'Projection Engine'!$AD$28</f>
        <v>1.7087517011177065</v>
      </c>
      <c r="AC50" s="47">
        <f ca="1">'A Matrix'!$Z$48*'Projection Engine'!$AD$29</f>
        <v>1.3739911915477288</v>
      </c>
      <c r="AD50" s="47">
        <f ca="1">'A Matrix'!$AA$48*'Projection Engine'!$AD$30</f>
        <v>1.913767213487327E-2</v>
      </c>
      <c r="AE50" s="47">
        <f ca="1">'A Matrix'!$AB$48*'Projection Engine'!$AD$31</f>
        <v>0.10597076662638194</v>
      </c>
      <c r="AF50" s="47">
        <f ca="1">'A Matrix'!$AC$48*'Projection Engine'!$AD$32</f>
        <v>0.49875506745953657</v>
      </c>
      <c r="AG50" s="47">
        <f ca="1">'A Matrix'!$AD$48*'Projection Engine'!$AD$33</f>
        <v>7.913892185192141E-4</v>
      </c>
      <c r="AH50" s="47">
        <f ca="1">'A Matrix'!$AE$48*'Projection Engine'!$AD$34</f>
        <v>4.4470727946855471E-2</v>
      </c>
      <c r="AI50" s="47">
        <f ca="1">'A Matrix'!$AF$48*'Projection Engine'!$AD$35</f>
        <v>3.278364393275561E-2</v>
      </c>
      <c r="AJ50" s="47">
        <f ca="1">'A Matrix'!$AG$48*'Projection Engine'!$AD$36</f>
        <v>1.1696799188492604</v>
      </c>
      <c r="AK50" s="47">
        <f ca="1">'A Matrix'!$AH$48*'Projection Engine'!$AD$37</f>
        <v>10.640797849040549</v>
      </c>
      <c r="AL50" s="47">
        <f ca="1">'A Matrix'!$AI$48*'Projection Engine'!$AD$38</f>
        <v>0.37688339289070255</v>
      </c>
      <c r="AM50" s="47">
        <f ca="1">'A Matrix'!$AJ$48*'Projection Engine'!$AD$39</f>
        <v>1.8485923522175893</v>
      </c>
      <c r="AN50" s="47">
        <f ca="1">'A Matrix'!$AK$48*'Projection Engine'!$AD$40</f>
        <v>3.9472147006815317</v>
      </c>
      <c r="AO50" s="47">
        <f ca="1">'A Matrix'!$AL$48*'Projection Engine'!$AD$41</f>
        <v>0.20141639210659737</v>
      </c>
      <c r="AP50" s="47">
        <f ca="1">'A Matrix'!$AM$48*'Projection Engine'!$AD$42</f>
        <v>1.8988010582101298</v>
      </c>
      <c r="AQ50" s="47">
        <f ca="1">'A Matrix'!$AN$48*'Projection Engine'!$AD$43</f>
        <v>7.1139606143476405E-2</v>
      </c>
      <c r="AR50" s="47">
        <f ca="1">'A Matrix'!$AO$48*'Projection Engine'!$AD$44</f>
        <v>1.7705053798716046</v>
      </c>
      <c r="AS50" s="47">
        <f ca="1">'A Matrix'!$AP$48*'Projection Engine'!$AD$45</f>
        <v>0.38146277385878569</v>
      </c>
      <c r="AT50" s="47">
        <f ca="1">'A Matrix'!$AQ$48*'Projection Engine'!$AD$46</f>
        <v>2.225429885380255</v>
      </c>
      <c r="AU50" s="47">
        <f ca="1">'A Matrix'!$AR$48*'Projection Engine'!$AD$47</f>
        <v>9.7124686884994857E-2</v>
      </c>
      <c r="AV50" s="47">
        <f ca="1">'A Matrix'!$AS$48*'Projection Engine'!$AD$48</f>
        <v>1.1634914932869505</v>
      </c>
      <c r="AW50" s="47">
        <f ca="1">'A Matrix'!$AT$48*'Projection Engine'!$AD$49</f>
        <v>1.3459815115701053</v>
      </c>
      <c r="AX50" s="47">
        <f ca="1">'A Matrix'!$AU$48*'Projection Engine'!$AD$50</f>
        <v>3.1672205149934847</v>
      </c>
      <c r="AY50" s="47">
        <f ca="1">'A Matrix'!$AV$48*'Projection Engine'!$AD$51</f>
        <v>10.215489671152831</v>
      </c>
      <c r="AZ50" s="47">
        <f ca="1">'A Matrix'!$AW$48*'Projection Engine'!$AD$52</f>
        <v>2.0328875888345004</v>
      </c>
      <c r="BA50" s="47">
        <f ca="1">'A Matrix'!$AX$48*'Projection Engine'!$AD$53</f>
        <v>2.0006053094317844</v>
      </c>
      <c r="BB50" s="47">
        <f ca="1">'A Matrix'!$AY$48*'Projection Engine'!$AD$54</f>
        <v>0.9159885094941832</v>
      </c>
      <c r="BC50" s="47">
        <f ca="1">'A Matrix'!$AZ$48*'Projection Engine'!$AD$55</f>
        <v>0.26091840855822512</v>
      </c>
      <c r="BD50" s="47">
        <f ca="1">'A Matrix'!$BA$48*'Projection Engine'!$AD$56</f>
        <v>23.346833808950365</v>
      </c>
      <c r="BE50" s="47">
        <f ca="1">'A Matrix'!$BB$48*'Projection Engine'!$AD$57</f>
        <v>1.7178856585002433</v>
      </c>
      <c r="BF50" s="47">
        <f ca="1">'A Matrix'!$BC$48*'Projection Engine'!$AD$58</f>
        <v>3.6317729305943782</v>
      </c>
      <c r="BG50" s="47">
        <f ca="1">'A Matrix'!$BD$48*'Projection Engine'!$AD$59</f>
        <v>0.85779121166246641</v>
      </c>
      <c r="BH50" s="47">
        <f ca="1">'A Matrix'!$BE$48*'Projection Engine'!$AD$60</f>
        <v>3.2231192914843101</v>
      </c>
      <c r="BI50" s="47">
        <f ca="1">'A Matrix'!$BF$48*'Projection Engine'!$AD$61</f>
        <v>0.88260157318042887</v>
      </c>
      <c r="BJ50" s="47">
        <f ca="1">'A Matrix'!$BG$48*'Projection Engine'!$AD$62</f>
        <v>1.9608638812119223</v>
      </c>
      <c r="BK50" s="47">
        <f ca="1">'A Matrix'!$BH$48*'Projection Engine'!$AD$63</f>
        <v>2.9460060376286559</v>
      </c>
      <c r="BL50" s="47">
        <f ca="1">'A Matrix'!$BI$48*'Projection Engine'!$AD$64</f>
        <v>2.4883450670453522</v>
      </c>
      <c r="BM50" s="47">
        <f ca="1">'A Matrix'!$BJ$48*'Projection Engine'!$AD$65</f>
        <v>0.38328498498804126</v>
      </c>
      <c r="BN50" s="47">
        <f ca="1">'A Matrix'!$BK$48*'Projection Engine'!$AD$66</f>
        <v>6.5280064210342124</v>
      </c>
      <c r="BO50" s="47">
        <f ca="1">'A Matrix'!$BL$48*'Projection Engine'!$AD$67</f>
        <v>0.98124503526011775</v>
      </c>
      <c r="BP50" s="47">
        <f ca="1">'A Matrix'!$BM$48*'Projection Engine'!$AD$68</f>
        <v>0.30562016967728006</v>
      </c>
      <c r="BQ50" s="47">
        <f ca="1">'A Matrix'!$BN$48*'Projection Engine'!$AD$69</f>
        <v>8.5923905609689779</v>
      </c>
      <c r="BR50" s="47">
        <f ca="1">'A Matrix'!$BO$48*'Projection Engine'!$AD$70</f>
        <v>8.7753535100936801</v>
      </c>
      <c r="BS50" s="47">
        <f ca="1">'A Matrix'!$BP$48*'Projection Engine'!$AD$71</f>
        <v>0.4357605147721631</v>
      </c>
      <c r="BT50" s="47">
        <f ca="1">'A Matrix'!$BQ$48*'Projection Engine'!$AD$72</f>
        <v>2.8593877761553044</v>
      </c>
      <c r="BU50" s="47">
        <f ca="1">'A Matrix'!$BR$48*'Projection Engine'!$AD$73</f>
        <v>1.2329974123385938</v>
      </c>
      <c r="BV50" s="47">
        <f ca="1">'A Matrix'!$BS$48*'Projection Engine'!$AD$74</f>
        <v>859.4283619272959</v>
      </c>
      <c r="BW50" s="47">
        <f ca="1">'A Matrix'!$BT$48*'Projection Engine'!$AD$75</f>
        <v>575.22579708075568</v>
      </c>
      <c r="BX50" s="47">
        <f ca="1">'A Matrix'!$BU$48*'Projection Engine'!$AD$76</f>
        <v>283.37632204270585</v>
      </c>
      <c r="BY50" s="47">
        <f ca="1">'A Matrix'!$BV$48*'Projection Engine'!$AD$77</f>
        <v>2762.2615639805776</v>
      </c>
      <c r="BZ50" s="47">
        <f ca="1">'A Matrix'!$BW$48*'Projection Engine'!$AD$78</f>
        <v>7.2603312405696867</v>
      </c>
      <c r="CA50" s="47">
        <f ca="1">'A Matrix'!$BX$48*'Projection Engine'!$AD$79</f>
        <v>6.5047809142957993</v>
      </c>
      <c r="CB50" s="47">
        <f ca="1">'A Matrix'!$BY$48*'Projection Engine'!$AD$80</f>
        <v>1.1498445259989061</v>
      </c>
      <c r="CC50" s="47">
        <f ca="1">'A Matrix'!$BZ$48*'Projection Engine'!$AD$81</f>
        <v>6.5686508886731332</v>
      </c>
      <c r="CD50" s="47">
        <f ca="1">'A Matrix'!$CA$48*'Projection Engine'!$AD$82</f>
        <v>3.3293012399443542</v>
      </c>
      <c r="CE50" s="47">
        <f ca="1">'A Matrix'!$CB$48*'Projection Engine'!$AD$83</f>
        <v>0.44140139496801761</v>
      </c>
      <c r="CF50" s="47">
        <f ca="1">'A Matrix'!$CC$48*'Projection Engine'!$AD$84</f>
        <v>16.355061808029976</v>
      </c>
      <c r="CG50" s="47">
        <f ca="1">'A Matrix'!$CD$48*'Projection Engine'!$AD$85</f>
        <v>55.044932273890915</v>
      </c>
      <c r="CH50" s="47">
        <f ca="1">'A Matrix'!$CE$48*'Projection Engine'!$AD$86</f>
        <v>2.1540822502511099</v>
      </c>
      <c r="CI50" s="47">
        <f ca="1">'A Matrix'!$CF$48*'Projection Engine'!$AD$87</f>
        <v>6.0041562018801695</v>
      </c>
      <c r="CJ50" s="47">
        <f ca="1">'A Matrix'!$CG$48*'Projection Engine'!$AD$88</f>
        <v>3.4012897804085016</v>
      </c>
      <c r="CK50" s="47">
        <f ca="1">'A Matrix'!$CH$48*'Projection Engine'!$AD$89</f>
        <v>0.31167098870458526</v>
      </c>
      <c r="CL50" s="47">
        <f ca="1">'A Matrix'!$CI$48*'Projection Engine'!$AD$90</f>
        <v>0.51458158872761706</v>
      </c>
      <c r="CM50" s="47">
        <f ca="1">'A Matrix'!$CJ$48*'Projection Engine'!$AD$91</f>
        <v>1.5480425881414648</v>
      </c>
      <c r="CN50" s="47">
        <f ca="1">'A Matrix'!$CK$48*'Projection Engine'!$AD$92</f>
        <v>11.042877198669848</v>
      </c>
      <c r="CO50" s="47">
        <f ca="1">'A Matrix'!$CL$48*'Projection Engine'!$AD$93</f>
        <v>1.7631176670429013E-2</v>
      </c>
      <c r="CP50" s="47">
        <f ca="1">'A Matrix'!$CM$48*'Projection Engine'!$AD$94</f>
        <v>0.52888523471182247</v>
      </c>
      <c r="CQ50" s="47">
        <f ca="1">'A Matrix'!$CN$48*'Projection Engine'!$AD$95</f>
        <v>0.50728279560787215</v>
      </c>
      <c r="CR50" s="47">
        <f ca="1">'A Matrix'!$CO$48*'Projection Engine'!$AD$96</f>
        <v>0.40891715599954109</v>
      </c>
      <c r="CS50" s="47">
        <f ca="1">'A Matrix'!$CP$48*'Projection Engine'!$AD$97</f>
        <v>0.88245188924487172</v>
      </c>
      <c r="CT50" s="47">
        <f ca="1">'A Matrix'!$CQ$48*'Projection Engine'!$AD$98</f>
        <v>2.755429774314226</v>
      </c>
      <c r="CU50" s="47">
        <f ca="1">'A Matrix'!$CR$48*'Projection Engine'!$AD$99</f>
        <v>0.76285935520678727</v>
      </c>
      <c r="CV50" s="47">
        <f ca="1">'A Matrix'!$CS$48*'Projection Engine'!$AD$100</f>
        <v>6.9931323001162315</v>
      </c>
      <c r="CW50" s="47">
        <f ca="1">'A Matrix'!$CT$48*'Projection Engine'!$AD$101</f>
        <v>89.285639453721757</v>
      </c>
      <c r="CX50" s="47">
        <f ca="1">'A Matrix'!$CU$48*'Projection Engine'!$AD$102</f>
        <v>51.574250925121447</v>
      </c>
      <c r="CY50" s="47">
        <f ca="1">'A Matrix'!$CV$48*'Projection Engine'!$AD$103</f>
        <v>21.224424751606506</v>
      </c>
      <c r="CZ50" s="47">
        <f ca="1">'A Matrix'!$CW$48*'Projection Engine'!$AD$104</f>
        <v>2.4378953940508015</v>
      </c>
      <c r="DA50" s="47">
        <f ca="1">'A Matrix'!$CX$48*'Projection Engine'!$AD$105</f>
        <v>40.914405162483732</v>
      </c>
      <c r="DB50" s="47">
        <f ca="1">'A Matrix'!$CY$48*'Projection Engine'!$AD$106</f>
        <v>7.1771662346038383</v>
      </c>
      <c r="DC50" s="47">
        <f ca="1">'A Matrix'!$CZ$48*'Projection Engine'!$AD$107</f>
        <v>1.3191086725960603</v>
      </c>
      <c r="DD50" s="47">
        <f ca="1">'A Matrix'!$DA$48*'Projection Engine'!$AD$108</f>
        <v>5.5713709130395488</v>
      </c>
      <c r="DE50" s="47">
        <f ca="1">'A Matrix'!$DB$48*'Projection Engine'!$AD$109</f>
        <v>3.4402640362651131</v>
      </c>
      <c r="DF50" s="47">
        <f ca="1">'A Matrix'!$DC$48*'Projection Engine'!$AD$110</f>
        <v>0.77847455028034396</v>
      </c>
      <c r="DG50" s="47">
        <f ca="1">'A Matrix'!$DD$48*'Projection Engine'!$AD$111</f>
        <v>9.4408076516147368</v>
      </c>
      <c r="DH50" s="47">
        <f ca="1">'A Matrix'!$DE$48*'Projection Engine'!$AD$112</f>
        <v>4.5976919953052162</v>
      </c>
      <c r="DI50" s="47">
        <f ca="1">'A Matrix'!$DF$48*'Projection Engine'!$AD$113</f>
        <v>0.46923168434641555</v>
      </c>
      <c r="DJ50" s="47">
        <f ca="1">'A Matrix'!$DG$48*'Projection Engine'!$AD$114</f>
        <v>5.6969041518217916</v>
      </c>
      <c r="DK50" s="47">
        <f ca="1">'A Matrix'!$DH$48*'Projection Engine'!$AD$115</f>
        <v>4.4162695925712203</v>
      </c>
      <c r="DL50" s="47">
        <f ca="1">'A Matrix'!$DI$48*'Projection Engine'!$AD$116</f>
        <v>4.103685267522323</v>
      </c>
      <c r="DM50" s="47">
        <f ca="1">'A Matrix'!$DJ$48*'Projection Engine'!$AD$117</f>
        <v>21.793437305977204</v>
      </c>
      <c r="DN50" s="47">
        <f ca="1">'A Matrix'!$DK$48*'Projection Engine'!$AD$118</f>
        <v>6.7088518118734406</v>
      </c>
      <c r="DO50" s="47">
        <f ca="1">'A Matrix'!$DL$48*'Projection Engine'!$AD$119</f>
        <v>0.44261181073113143</v>
      </c>
      <c r="DP50" s="43">
        <f t="shared" ca="1" si="5"/>
        <v>5137.0689851402112</v>
      </c>
      <c r="DQ50" s="43">
        <f ca="1">'Projection Engine'!T51</f>
        <v>58.757662481991098</v>
      </c>
      <c r="DR50" s="43">
        <f ca="1">'Projection Engine'!U51</f>
        <v>0</v>
      </c>
      <c r="DS50" s="43">
        <f>'Projection Engine'!V51</f>
        <v>110.75501067286072</v>
      </c>
      <c r="DT50" s="43">
        <f>'Projection Engine'!W51</f>
        <v>3.1575364042478564</v>
      </c>
      <c r="DU50" s="43">
        <f>'Projection Engine'!X51</f>
        <v>12.655218532037248</v>
      </c>
      <c r="DV50" s="43">
        <f>'Projection Engine'!Y51</f>
        <v>-35.242899999999999</v>
      </c>
      <c r="DW50" s="43">
        <f>'Projection Engine'!Z51</f>
        <v>82.532598996143165</v>
      </c>
      <c r="DX50" s="43">
        <f t="shared" ca="1" si="6"/>
        <v>232.61512708728009</v>
      </c>
      <c r="DY50" s="43">
        <f t="shared" ca="1" si="7"/>
        <v>5369.6841122274909</v>
      </c>
      <c r="DZ50" s="41"/>
      <c r="EA50" s="36">
        <f>'Base Table 5'!DY50</f>
        <v>4636.0003999999999</v>
      </c>
      <c r="EB50" s="185">
        <f t="shared" ca="1" si="8"/>
        <v>733.68371222749101</v>
      </c>
      <c r="EC50" s="186">
        <f t="shared" ca="1" si="9"/>
        <v>0.15825790528997596</v>
      </c>
    </row>
    <row r="51" spans="1:133" x14ac:dyDescent="0.4">
      <c r="A51" s="37">
        <f>'Base Table 5 - modified'!A51</f>
        <v>48</v>
      </c>
      <c r="B51" s="37" t="str">
        <f>'Base Table 5 - modified'!B51</f>
        <v>2005</v>
      </c>
      <c r="C51" s="37">
        <f>'Base Table 5 - modified'!C51</f>
        <v>6</v>
      </c>
      <c r="D51" s="38" t="str">
        <f>'Base Table 5 - modified'!D51</f>
        <v>Other non-metallic mineral product manufacturing</v>
      </c>
      <c r="E51" s="47">
        <f ca="1">'A Matrix'!$B$49*'Projection Engine'!$AD$5</f>
        <v>4.9472699630679857</v>
      </c>
      <c r="F51" s="47">
        <f ca="1">'A Matrix'!$C$49*'Projection Engine'!$AD$6</f>
        <v>1.5226782814517765</v>
      </c>
      <c r="G51" s="47">
        <f ca="1">'A Matrix'!$D$49*'Projection Engine'!$AD$7</f>
        <v>15.2929790234473</v>
      </c>
      <c r="H51" s="47">
        <f ca="1">'A Matrix'!$E$49*'Projection Engine'!$AD$8</f>
        <v>0.72904948301787698</v>
      </c>
      <c r="I51" s="47">
        <f ca="1">'A Matrix'!$F$49*'Projection Engine'!$AD$9</f>
        <v>1.6187318173104606E-2</v>
      </c>
      <c r="J51" s="47">
        <f ca="1">'A Matrix'!$G$49*'Projection Engine'!$AD$10</f>
        <v>0.71617690256145805</v>
      </c>
      <c r="K51" s="47">
        <f ca="1">'A Matrix'!$H$49*'Projection Engine'!$AD$11</f>
        <v>3.9784631317449284</v>
      </c>
      <c r="L51" s="47">
        <f ca="1">'A Matrix'!$I$49*'Projection Engine'!$AD$12</f>
        <v>1.1355493567659494</v>
      </c>
      <c r="M51" s="47">
        <f ca="1">'A Matrix'!$J$49*'Projection Engine'!$AD$13</f>
        <v>0.78396665226596685</v>
      </c>
      <c r="N51" s="47">
        <f ca="1">'A Matrix'!$K$49*'Projection Engine'!$AD$14</f>
        <v>2.6556409810986175</v>
      </c>
      <c r="O51" s="47">
        <f ca="1">'A Matrix'!$L$49*'Projection Engine'!$AD$15</f>
        <v>9.1695100804392986</v>
      </c>
      <c r="P51" s="47">
        <f ca="1">'A Matrix'!$M$49*'Projection Engine'!$AD$16</f>
        <v>0.88027355156599352</v>
      </c>
      <c r="Q51" s="47">
        <f ca="1">'A Matrix'!$N$49*'Projection Engine'!$AD$17</f>
        <v>2.2739999344449155</v>
      </c>
      <c r="R51" s="47">
        <f ca="1">'A Matrix'!$O$49*'Projection Engine'!$AD$18</f>
        <v>2.6661557172222889</v>
      </c>
      <c r="S51" s="47">
        <f ca="1">'A Matrix'!$P$49*'Projection Engine'!$AD$19</f>
        <v>7.145584192961002E-2</v>
      </c>
      <c r="T51" s="47">
        <f ca="1">'A Matrix'!$Q$49*'Projection Engine'!$AD$20</f>
        <v>0.63304379660328314</v>
      </c>
      <c r="U51" s="47">
        <f ca="1">'A Matrix'!$R$49*'Projection Engine'!$AD$21</f>
        <v>0.4769338257654715</v>
      </c>
      <c r="V51" s="47">
        <f ca="1">'A Matrix'!$S$49*'Projection Engine'!$AD$22</f>
        <v>9.7035428726488127E-2</v>
      </c>
      <c r="W51" s="47">
        <f ca="1">'A Matrix'!$T$49*'Projection Engine'!$AD$23</f>
        <v>0.75372658398478787</v>
      </c>
      <c r="X51" s="47">
        <f ca="1">'A Matrix'!$U$49*'Projection Engine'!$AD$24</f>
        <v>0.48262017805812563</v>
      </c>
      <c r="Y51" s="47">
        <f ca="1">'A Matrix'!$V$49*'Projection Engine'!$AD$25</f>
        <v>0.28936023508725994</v>
      </c>
      <c r="Z51" s="47">
        <f ca="1">'A Matrix'!$W$49*'Projection Engine'!$AD$26</f>
        <v>0.75970892261625356</v>
      </c>
      <c r="AA51" s="47">
        <f ca="1">'A Matrix'!$X$49*'Projection Engine'!$AD$27</f>
        <v>0.43758167585968044</v>
      </c>
      <c r="AB51" s="47">
        <f ca="1">'A Matrix'!$Y$49*'Projection Engine'!$AD$28</f>
        <v>0.31090391929828037</v>
      </c>
      <c r="AC51" s="47">
        <f ca="1">'A Matrix'!$Z$49*'Projection Engine'!$AD$29</f>
        <v>0.40283033874412394</v>
      </c>
      <c r="AD51" s="47">
        <f ca="1">'A Matrix'!$AA$49*'Projection Engine'!$AD$30</f>
        <v>9.1782713299902435E-3</v>
      </c>
      <c r="AE51" s="47">
        <f ca="1">'A Matrix'!$AB$49*'Projection Engine'!$AD$31</f>
        <v>9.3300348877575393E-2</v>
      </c>
      <c r="AF51" s="47">
        <f ca="1">'A Matrix'!$AC$49*'Projection Engine'!$AD$32</f>
        <v>0.19026389982379407</v>
      </c>
      <c r="AG51" s="47">
        <f ca="1">'A Matrix'!$AD$49*'Projection Engine'!$AD$33</f>
        <v>9.8923652314901762E-5</v>
      </c>
      <c r="AH51" s="47">
        <f ca="1">'A Matrix'!$AE$49*'Projection Engine'!$AD$34</f>
        <v>2.6505731888854258E-3</v>
      </c>
      <c r="AI51" s="47">
        <f ca="1">'A Matrix'!$AF$49*'Projection Engine'!$AD$35</f>
        <v>3.297205567949559E-3</v>
      </c>
      <c r="AJ51" s="47">
        <f ca="1">'A Matrix'!$AG$49*'Projection Engine'!$AD$36</f>
        <v>1.2612868836758198</v>
      </c>
      <c r="AK51" s="47">
        <f ca="1">'A Matrix'!$AH$49*'Projection Engine'!$AD$37</f>
        <v>2.1895086065918328</v>
      </c>
      <c r="AL51" s="47">
        <f ca="1">'A Matrix'!$AI$49*'Projection Engine'!$AD$38</f>
        <v>0.2814766987521809</v>
      </c>
      <c r="AM51" s="47">
        <f ca="1">'A Matrix'!$AJ$49*'Projection Engine'!$AD$39</f>
        <v>0.78946314711981824</v>
      </c>
      <c r="AN51" s="47">
        <f ca="1">'A Matrix'!$AK$49*'Projection Engine'!$AD$40</f>
        <v>1.7121956947160883</v>
      </c>
      <c r="AO51" s="47">
        <f ca="1">'A Matrix'!$AL$49*'Projection Engine'!$AD$41</f>
        <v>0.34595771280998461</v>
      </c>
      <c r="AP51" s="47">
        <f ca="1">'A Matrix'!$AM$49*'Projection Engine'!$AD$42</f>
        <v>0.76684260657406322</v>
      </c>
      <c r="AQ51" s="47">
        <f ca="1">'A Matrix'!$AN$49*'Projection Engine'!$AD$43</f>
        <v>0.3588329964118403</v>
      </c>
      <c r="AR51" s="47">
        <f ca="1">'A Matrix'!$AO$49*'Projection Engine'!$AD$44</f>
        <v>3.8662570643651439</v>
      </c>
      <c r="AS51" s="47">
        <f ca="1">'A Matrix'!$AP$49*'Projection Engine'!$AD$45</f>
        <v>0.3327612202335713</v>
      </c>
      <c r="AT51" s="47">
        <f ca="1">'A Matrix'!$AQ$49*'Projection Engine'!$AD$46</f>
        <v>9.6221386681240588</v>
      </c>
      <c r="AU51" s="47">
        <f ca="1">'A Matrix'!$AR$49*'Projection Engine'!$AD$47</f>
        <v>2.0658577553159189E-2</v>
      </c>
      <c r="AV51" s="47">
        <f ca="1">'A Matrix'!$AS$49*'Projection Engine'!$AD$48</f>
        <v>37.874297707570626</v>
      </c>
      <c r="AW51" s="47">
        <f ca="1">'A Matrix'!$AT$49*'Projection Engine'!$AD$49</f>
        <v>93.760278039577017</v>
      </c>
      <c r="AX51" s="47">
        <f ca="1">'A Matrix'!$AU$49*'Projection Engine'!$AD$50</f>
        <v>21.142593229068719</v>
      </c>
      <c r="AY51" s="47">
        <f ca="1">'A Matrix'!$AV$49*'Projection Engine'!$AD$51</f>
        <v>52.987416094772406</v>
      </c>
      <c r="AZ51" s="47">
        <f ca="1">'A Matrix'!$AW$49*'Projection Engine'!$AD$52</f>
        <v>60.876653501554721</v>
      </c>
      <c r="BA51" s="47">
        <f ca="1">'A Matrix'!$AX$49*'Projection Engine'!$AD$53</f>
        <v>2.1841510998088189</v>
      </c>
      <c r="BB51" s="47">
        <f ca="1">'A Matrix'!$AY$49*'Projection Engine'!$AD$54</f>
        <v>1.0147601805179474</v>
      </c>
      <c r="BC51" s="47">
        <f ca="1">'A Matrix'!$AZ$49*'Projection Engine'!$AD$55</f>
        <v>0.12523302125482763</v>
      </c>
      <c r="BD51" s="47">
        <f ca="1">'A Matrix'!$BA$49*'Projection Engine'!$AD$56</f>
        <v>7.2928638850296172</v>
      </c>
      <c r="BE51" s="47">
        <f ca="1">'A Matrix'!$BB$49*'Projection Engine'!$AD$57</f>
        <v>1.7113737417218735</v>
      </c>
      <c r="BF51" s="47">
        <f ca="1">'A Matrix'!$BC$49*'Projection Engine'!$AD$58</f>
        <v>6.1363170452004638</v>
      </c>
      <c r="BG51" s="47">
        <f ca="1">'A Matrix'!$BD$49*'Projection Engine'!$AD$59</f>
        <v>0.47459165753934751</v>
      </c>
      <c r="BH51" s="47">
        <f ca="1">'A Matrix'!$BE$49*'Projection Engine'!$AD$60</f>
        <v>1.7843557604456981</v>
      </c>
      <c r="BI51" s="47">
        <f ca="1">'A Matrix'!$BF$49*'Projection Engine'!$AD$61</f>
        <v>0.50246014634978675</v>
      </c>
      <c r="BJ51" s="47">
        <f ca="1">'A Matrix'!$BG$49*'Projection Engine'!$AD$62</f>
        <v>0.22988581623840659</v>
      </c>
      <c r="BK51" s="47">
        <f ca="1">'A Matrix'!$BH$49*'Projection Engine'!$AD$63</f>
        <v>1.3940229227397438</v>
      </c>
      <c r="BL51" s="47">
        <f ca="1">'A Matrix'!$BI$49*'Projection Engine'!$AD$64</f>
        <v>0.6376135901690293</v>
      </c>
      <c r="BM51" s="47">
        <f ca="1">'A Matrix'!$BJ$49*'Projection Engine'!$AD$65</f>
        <v>0.19062743691937012</v>
      </c>
      <c r="BN51" s="47">
        <f ca="1">'A Matrix'!$BK$49*'Projection Engine'!$AD$66</f>
        <v>2.3741871469336591</v>
      </c>
      <c r="BO51" s="47">
        <f ca="1">'A Matrix'!$BL$49*'Projection Engine'!$AD$67</f>
        <v>3.3157421040781077</v>
      </c>
      <c r="BP51" s="47">
        <f ca="1">'A Matrix'!$BM$49*'Projection Engine'!$AD$68</f>
        <v>0.59693208621035598</v>
      </c>
      <c r="BQ51" s="47">
        <f ca="1">'A Matrix'!$BN$49*'Projection Engine'!$AD$69</f>
        <v>4.2143059236737663</v>
      </c>
      <c r="BR51" s="47">
        <f ca="1">'A Matrix'!$BO$49*'Projection Engine'!$AD$70</f>
        <v>6.4391776215659853</v>
      </c>
      <c r="BS51" s="47">
        <f ca="1">'A Matrix'!$BP$49*'Projection Engine'!$AD$71</f>
        <v>0.2004655708036063</v>
      </c>
      <c r="BT51" s="47">
        <f ca="1">'A Matrix'!$BQ$49*'Projection Engine'!$AD$72</f>
        <v>4.0878113286369064</v>
      </c>
      <c r="BU51" s="47">
        <f ca="1">'A Matrix'!$BR$49*'Projection Engine'!$AD$73</f>
        <v>6.5895534026466285</v>
      </c>
      <c r="BV51" s="47">
        <f ca="1">'A Matrix'!$BS$49*'Projection Engine'!$AD$74</f>
        <v>567.68976537958929</v>
      </c>
      <c r="BW51" s="47">
        <f ca="1">'A Matrix'!$BT$49*'Projection Engine'!$AD$75</f>
        <v>270.16438487460755</v>
      </c>
      <c r="BX51" s="47">
        <f ca="1">'A Matrix'!$BU$49*'Projection Engine'!$AD$76</f>
        <v>285.0985773321766</v>
      </c>
      <c r="BY51" s="47">
        <f ca="1">'A Matrix'!$BV$49*'Projection Engine'!$AD$77</f>
        <v>1056.8732345286487</v>
      </c>
      <c r="BZ51" s="47">
        <f ca="1">'A Matrix'!$BW$49*'Projection Engine'!$AD$78</f>
        <v>3.122843853614456</v>
      </c>
      <c r="CA51" s="47">
        <f ca="1">'A Matrix'!$BX$49*'Projection Engine'!$AD$79</f>
        <v>3.2092865575077876</v>
      </c>
      <c r="CB51" s="47">
        <f ca="1">'A Matrix'!$BY$49*'Projection Engine'!$AD$80</f>
        <v>0.47302595755100529</v>
      </c>
      <c r="CC51" s="47">
        <f ca="1">'A Matrix'!$BZ$49*'Projection Engine'!$AD$81</f>
        <v>2.918814237245416</v>
      </c>
      <c r="CD51" s="47">
        <f ca="1">'A Matrix'!$CA$49*'Projection Engine'!$AD$82</f>
        <v>0.515626250977546</v>
      </c>
      <c r="CE51" s="47">
        <f ca="1">'A Matrix'!$CB$49*'Projection Engine'!$AD$83</f>
        <v>0.27813034134543912</v>
      </c>
      <c r="CF51" s="47">
        <f ca="1">'A Matrix'!$CC$49*'Projection Engine'!$AD$84</f>
        <v>7.6610015065578541</v>
      </c>
      <c r="CG51" s="47">
        <f ca="1">'A Matrix'!$CD$49*'Projection Engine'!$AD$85</f>
        <v>25.767502558535742</v>
      </c>
      <c r="CH51" s="47">
        <f ca="1">'A Matrix'!$CE$49*'Projection Engine'!$AD$86</f>
        <v>0.5111128933863498</v>
      </c>
      <c r="CI51" s="47">
        <f ca="1">'A Matrix'!$CF$49*'Projection Engine'!$AD$87</f>
        <v>0.42972455256368886</v>
      </c>
      <c r="CJ51" s="47">
        <f ca="1">'A Matrix'!$CG$49*'Projection Engine'!$AD$88</f>
        <v>0.79219173599404336</v>
      </c>
      <c r="CK51" s="47">
        <f ca="1">'A Matrix'!$CH$49*'Projection Engine'!$AD$89</f>
        <v>0.11252267934536128</v>
      </c>
      <c r="CL51" s="47">
        <f ca="1">'A Matrix'!$CI$49*'Projection Engine'!$AD$90</f>
        <v>0.22408764587485305</v>
      </c>
      <c r="CM51" s="47">
        <f ca="1">'A Matrix'!$CJ$49*'Projection Engine'!$AD$91</f>
        <v>1.0773711683896836</v>
      </c>
      <c r="CN51" s="47">
        <f ca="1">'A Matrix'!$CK$49*'Projection Engine'!$AD$92</f>
        <v>1.5108453308697771</v>
      </c>
      <c r="CO51" s="47">
        <f ca="1">'A Matrix'!$CL$49*'Projection Engine'!$AD$93</f>
        <v>5.5781395155581448E-2</v>
      </c>
      <c r="CP51" s="47">
        <f ca="1">'A Matrix'!$CM$49*'Projection Engine'!$AD$94</f>
        <v>0.40278206700926628</v>
      </c>
      <c r="CQ51" s="47">
        <f ca="1">'A Matrix'!$CN$49*'Projection Engine'!$AD$95</f>
        <v>0.30672024371845347</v>
      </c>
      <c r="CR51" s="47">
        <f ca="1">'A Matrix'!$CO$49*'Projection Engine'!$AD$96</f>
        <v>0.80998327952856641</v>
      </c>
      <c r="CS51" s="47">
        <f ca="1">'A Matrix'!$CP$49*'Projection Engine'!$AD$97</f>
        <v>0.58918229406933942</v>
      </c>
      <c r="CT51" s="47">
        <f ca="1">'A Matrix'!$CQ$49*'Projection Engine'!$AD$98</f>
        <v>0.58912773544379959</v>
      </c>
      <c r="CU51" s="47">
        <f ca="1">'A Matrix'!$CR$49*'Projection Engine'!$AD$99</f>
        <v>0.20545156777054263</v>
      </c>
      <c r="CV51" s="47">
        <f ca="1">'A Matrix'!$CS$49*'Projection Engine'!$AD$100</f>
        <v>1.3706077880182908</v>
      </c>
      <c r="CW51" s="47">
        <f ca="1">'A Matrix'!$CT$49*'Projection Engine'!$AD$101</f>
        <v>19.633138700772104</v>
      </c>
      <c r="CX51" s="47">
        <f ca="1">'A Matrix'!$CU$49*'Projection Engine'!$AD$102</f>
        <v>8.6149294011662914</v>
      </c>
      <c r="CY51" s="47">
        <f ca="1">'A Matrix'!$CV$49*'Projection Engine'!$AD$103</f>
        <v>6.074406976048234</v>
      </c>
      <c r="CZ51" s="47">
        <f ca="1">'A Matrix'!$CW$49*'Projection Engine'!$AD$104</f>
        <v>1.1415363025722332</v>
      </c>
      <c r="DA51" s="47">
        <f ca="1">'A Matrix'!$CX$49*'Projection Engine'!$AD$105</f>
        <v>7.0756349769292566</v>
      </c>
      <c r="DB51" s="47">
        <f ca="1">'A Matrix'!$CY$49*'Projection Engine'!$AD$106</f>
        <v>4.8345380532104212</v>
      </c>
      <c r="DC51" s="47">
        <f ca="1">'A Matrix'!$CZ$49*'Projection Engine'!$AD$107</f>
        <v>1.8141774040389762</v>
      </c>
      <c r="DD51" s="47">
        <f ca="1">'A Matrix'!$DA$49*'Projection Engine'!$AD$108</f>
        <v>2.2619980229690473</v>
      </c>
      <c r="DE51" s="47">
        <f ca="1">'A Matrix'!$DB$49*'Projection Engine'!$AD$109</f>
        <v>1.2232892535347506</v>
      </c>
      <c r="DF51" s="47">
        <f ca="1">'A Matrix'!$DC$49*'Projection Engine'!$AD$110</f>
        <v>0.31823658898267659</v>
      </c>
      <c r="DG51" s="47">
        <f ca="1">'A Matrix'!$DD$49*'Projection Engine'!$AD$111</f>
        <v>1.9133022923434808</v>
      </c>
      <c r="DH51" s="47">
        <f ca="1">'A Matrix'!$DE$49*'Projection Engine'!$AD$112</f>
        <v>1.0047765893253453</v>
      </c>
      <c r="DI51" s="47">
        <f ca="1">'A Matrix'!$DF$49*'Projection Engine'!$AD$113</f>
        <v>0.53763872839807259</v>
      </c>
      <c r="DJ51" s="47">
        <f ca="1">'A Matrix'!$DG$49*'Projection Engine'!$AD$114</f>
        <v>1.9547126834639741</v>
      </c>
      <c r="DK51" s="47">
        <f ca="1">'A Matrix'!$DH$49*'Projection Engine'!$AD$115</f>
        <v>1.7807436856901251</v>
      </c>
      <c r="DL51" s="47">
        <f ca="1">'A Matrix'!$DI$49*'Projection Engine'!$AD$116</f>
        <v>1.1785348021060889</v>
      </c>
      <c r="DM51" s="47">
        <f ca="1">'A Matrix'!$DJ$49*'Projection Engine'!$AD$117</f>
        <v>5.2692005300544027</v>
      </c>
      <c r="DN51" s="47">
        <f ca="1">'A Matrix'!$DK$49*'Projection Engine'!$AD$118</f>
        <v>142.38120764812976</v>
      </c>
      <c r="DO51" s="47">
        <f ca="1">'A Matrix'!$DL$49*'Projection Engine'!$AD$119</f>
        <v>0.22931090441383714</v>
      </c>
      <c r="DP51" s="43">
        <f t="shared" ca="1" si="5"/>
        <v>2833.4679395839817</v>
      </c>
      <c r="DQ51" s="43">
        <f ca="1">'Projection Engine'!T52</f>
        <v>15.91176054987695</v>
      </c>
      <c r="DR51" s="43">
        <f ca="1">'Projection Engine'!U52</f>
        <v>1.362028014477481E-2</v>
      </c>
      <c r="DS51" s="43">
        <f>'Projection Engine'!V52</f>
        <v>19.665644404059606</v>
      </c>
      <c r="DT51" s="43">
        <f>'Projection Engine'!W52</f>
        <v>1.496066770326</v>
      </c>
      <c r="DU51" s="43">
        <f>'Projection Engine'!X52</f>
        <v>5.4293195233606761</v>
      </c>
      <c r="DV51" s="43">
        <f>'Projection Engine'!Y52</f>
        <v>4.7487000000000004</v>
      </c>
      <c r="DW51" s="43">
        <f>'Projection Engine'!Z52</f>
        <v>128.96291979969314</v>
      </c>
      <c r="DX51" s="43">
        <f t="shared" ca="1" si="6"/>
        <v>176.22803132746114</v>
      </c>
      <c r="DY51" s="43">
        <f t="shared" ca="1" si="7"/>
        <v>3009.6959709114426</v>
      </c>
      <c r="DZ51" s="41"/>
      <c r="EA51" s="36">
        <f>'Base Table 5'!DY51</f>
        <v>2578.0004000000008</v>
      </c>
      <c r="EB51" s="185">
        <f t="shared" ca="1" si="8"/>
        <v>431.69557091144179</v>
      </c>
      <c r="EC51" s="186">
        <f t="shared" ca="1" si="9"/>
        <v>0.16745364776182403</v>
      </c>
    </row>
    <row r="52" spans="1:133" x14ac:dyDescent="0.4">
      <c r="A52" s="34">
        <f>'Base Table 5 - modified'!A52</f>
        <v>49</v>
      </c>
      <c r="B52" s="34" t="str">
        <f>'Base Table 5 - modified'!B52</f>
        <v>2101</v>
      </c>
      <c r="C52" s="34">
        <f>'Base Table 5 - modified'!C52</f>
        <v>6</v>
      </c>
      <c r="D52" s="35" t="str">
        <f>'Base Table 5 - modified'!D52</f>
        <v>Iron and steel manufacturing</v>
      </c>
      <c r="E52" s="47">
        <f ca="1">'A Matrix'!$B$50*'Projection Engine'!$AD$5</f>
        <v>12.987021788032276</v>
      </c>
      <c r="F52" s="47">
        <f ca="1">'A Matrix'!$C$50*'Projection Engine'!$AD$6</f>
        <v>1.9453672319056869</v>
      </c>
      <c r="G52" s="47">
        <f ca="1">'A Matrix'!$D$50*'Projection Engine'!$AD$7</f>
        <v>9.3341332365758785</v>
      </c>
      <c r="H52" s="47">
        <f ca="1">'A Matrix'!$E$50*'Projection Engine'!$AD$8</f>
        <v>1.6891031014717868</v>
      </c>
      <c r="I52" s="47">
        <f ca="1">'A Matrix'!$F$50*'Projection Engine'!$AD$9</f>
        <v>0.18816322330296772</v>
      </c>
      <c r="J52" s="47">
        <f ca="1">'A Matrix'!$G$50*'Projection Engine'!$AD$10</f>
        <v>0.52465537394445627</v>
      </c>
      <c r="K52" s="47">
        <f ca="1">'A Matrix'!$H$50*'Projection Engine'!$AD$11</f>
        <v>4.3462399021623481</v>
      </c>
      <c r="L52" s="47">
        <f ca="1">'A Matrix'!$I$50*'Projection Engine'!$AD$12</f>
        <v>19.197663437172114</v>
      </c>
      <c r="M52" s="47">
        <f ca="1">'A Matrix'!$J$50*'Projection Engine'!$AD$13</f>
        <v>14.379885060943337</v>
      </c>
      <c r="N52" s="47">
        <f ca="1">'A Matrix'!$K$50*'Projection Engine'!$AD$14</f>
        <v>25.620176218560655</v>
      </c>
      <c r="O52" s="47">
        <f ca="1">'A Matrix'!$L$50*'Projection Engine'!$AD$15</f>
        <v>86.901523817732937</v>
      </c>
      <c r="P52" s="47">
        <f ca="1">'A Matrix'!$M$50*'Projection Engine'!$AD$16</f>
        <v>6.8832725325701452</v>
      </c>
      <c r="Q52" s="47">
        <f ca="1">'A Matrix'!$N$50*'Projection Engine'!$AD$17</f>
        <v>89.268584930495834</v>
      </c>
      <c r="R52" s="47">
        <f ca="1">'A Matrix'!$O$50*'Projection Engine'!$AD$18</f>
        <v>10.894697220121536</v>
      </c>
      <c r="S52" s="47">
        <f ca="1">'A Matrix'!$P$50*'Projection Engine'!$AD$19</f>
        <v>0.34871631949946047</v>
      </c>
      <c r="T52" s="47">
        <f ca="1">'A Matrix'!$Q$50*'Projection Engine'!$AD$20</f>
        <v>3.7421617354118735</v>
      </c>
      <c r="U52" s="47">
        <f ca="1">'A Matrix'!$R$50*'Projection Engine'!$AD$21</f>
        <v>2.7845509186028852</v>
      </c>
      <c r="V52" s="47">
        <f ca="1">'A Matrix'!$S$50*'Projection Engine'!$AD$22</f>
        <v>0.60378684775988833</v>
      </c>
      <c r="W52" s="47">
        <f ca="1">'A Matrix'!$T$50*'Projection Engine'!$AD$23</f>
        <v>3.4775244098411728</v>
      </c>
      <c r="X52" s="47">
        <f ca="1">'A Matrix'!$U$50*'Projection Engine'!$AD$24</f>
        <v>2.967702623073158</v>
      </c>
      <c r="Y52" s="47">
        <f ca="1">'A Matrix'!$V$50*'Projection Engine'!$AD$25</f>
        <v>2.7021351306407313</v>
      </c>
      <c r="Z52" s="47">
        <f ca="1">'A Matrix'!$W$50*'Projection Engine'!$AD$26</f>
        <v>4.6458731625767307</v>
      </c>
      <c r="AA52" s="47">
        <f ca="1">'A Matrix'!$X$50*'Projection Engine'!$AD$27</f>
        <v>1.3230399558477022</v>
      </c>
      <c r="AB52" s="47">
        <f ca="1">'A Matrix'!$Y$50*'Projection Engine'!$AD$28</f>
        <v>1.0169347916453815</v>
      </c>
      <c r="AC52" s="47">
        <f ca="1">'A Matrix'!$Z$50*'Projection Engine'!$AD$29</f>
        <v>1.5162922220534842</v>
      </c>
      <c r="AD52" s="47">
        <f ca="1">'A Matrix'!$AA$50*'Projection Engine'!$AD$30</f>
        <v>5.2238033633455097E-2</v>
      </c>
      <c r="AE52" s="47">
        <f ca="1">'A Matrix'!$AB$50*'Projection Engine'!$AD$31</f>
        <v>0.33048672961470382</v>
      </c>
      <c r="AF52" s="47">
        <f ca="1">'A Matrix'!$AC$50*'Projection Engine'!$AD$32</f>
        <v>2.2466294859717402</v>
      </c>
      <c r="AG52" s="47">
        <f ca="1">'A Matrix'!$AD$50*'Projection Engine'!$AD$33</f>
        <v>3.1655568740768564E-3</v>
      </c>
      <c r="AH52" s="47">
        <f ca="1">'A Matrix'!$AE$50*'Projection Engine'!$AD$34</f>
        <v>8.5407358308530384E-2</v>
      </c>
      <c r="AI52" s="47">
        <f ca="1">'A Matrix'!$AF$50*'Projection Engine'!$AD$35</f>
        <v>8.9872403194967976E-2</v>
      </c>
      <c r="AJ52" s="47">
        <f ca="1">'A Matrix'!$AG$50*'Projection Engine'!$AD$36</f>
        <v>3.9936738495663877</v>
      </c>
      <c r="AK52" s="47">
        <f ca="1">'A Matrix'!$AH$50*'Projection Engine'!$AD$37</f>
        <v>25.77603569897645</v>
      </c>
      <c r="AL52" s="47">
        <f ca="1">'A Matrix'!$AI$50*'Projection Engine'!$AD$38</f>
        <v>0.99363107330480693</v>
      </c>
      <c r="AM52" s="47">
        <f ca="1">'A Matrix'!$AJ$50*'Projection Engine'!$AD$39</f>
        <v>5.3027778606749347</v>
      </c>
      <c r="AN52" s="47">
        <f ca="1">'A Matrix'!$AK$50*'Projection Engine'!$AD$40</f>
        <v>3.9538885336949718</v>
      </c>
      <c r="AO52" s="47">
        <f ca="1">'A Matrix'!$AL$50*'Projection Engine'!$AD$41</f>
        <v>21.911688901204435</v>
      </c>
      <c r="AP52" s="47">
        <f ca="1">'A Matrix'!$AM$50*'Projection Engine'!$AD$42</f>
        <v>10.28788037663144</v>
      </c>
      <c r="AQ52" s="47">
        <f ca="1">'A Matrix'!$AN$50*'Projection Engine'!$AD$43</f>
        <v>0.22306486672107009</v>
      </c>
      <c r="AR52" s="47">
        <f ca="1">'A Matrix'!$AO$50*'Projection Engine'!$AD$44</f>
        <v>17.201053092948825</v>
      </c>
      <c r="AS52" s="47">
        <f ca="1">'A Matrix'!$AP$50*'Projection Engine'!$AD$45</f>
        <v>2.0818932288617327</v>
      </c>
      <c r="AT52" s="47">
        <f ca="1">'A Matrix'!$AQ$50*'Projection Engine'!$AD$46</f>
        <v>14.792883684409647</v>
      </c>
      <c r="AU52" s="47">
        <f ca="1">'A Matrix'!$AR$50*'Projection Engine'!$AD$47</f>
        <v>0.79109623995036138</v>
      </c>
      <c r="AV52" s="47">
        <f ca="1">'A Matrix'!$AS$50*'Projection Engine'!$AD$48</f>
        <v>2.6848180004073079</v>
      </c>
      <c r="AW52" s="47">
        <f ca="1">'A Matrix'!$AT$50*'Projection Engine'!$AD$49</f>
        <v>0.58111507553953201</v>
      </c>
      <c r="AX52" s="47">
        <f ca="1">'A Matrix'!$AU$50*'Projection Engine'!$AD$50</f>
        <v>24.355870958045287</v>
      </c>
      <c r="AY52" s="47">
        <f ca="1">'A Matrix'!$AV$50*'Projection Engine'!$AD$51</f>
        <v>37.612233708665038</v>
      </c>
      <c r="AZ52" s="47">
        <f ca="1">'A Matrix'!$AW$50*'Projection Engine'!$AD$52</f>
        <v>12.740425117412796</v>
      </c>
      <c r="BA52" s="47">
        <f ca="1">'A Matrix'!$AX$50*'Projection Engine'!$AD$53</f>
        <v>507.79640377825058</v>
      </c>
      <c r="BB52" s="47">
        <f ca="1">'A Matrix'!$AY$50*'Projection Engine'!$AD$54</f>
        <v>17.79431265443732</v>
      </c>
      <c r="BC52" s="47">
        <f ca="1">'A Matrix'!$AZ$50*'Projection Engine'!$AD$55</f>
        <v>97.702758996526697</v>
      </c>
      <c r="BD52" s="47">
        <f ca="1">'A Matrix'!$BA$50*'Projection Engine'!$AD$56</f>
        <v>1671.0415169094847</v>
      </c>
      <c r="BE52" s="47">
        <f ca="1">'A Matrix'!$BB$50*'Projection Engine'!$AD$57</f>
        <v>326.66158762090708</v>
      </c>
      <c r="BF52" s="47">
        <f ca="1">'A Matrix'!$BC$50*'Projection Engine'!$AD$58</f>
        <v>446.29956433805665</v>
      </c>
      <c r="BG52" s="47">
        <f ca="1">'A Matrix'!$BD$50*'Projection Engine'!$AD$59</f>
        <v>59.543887555449132</v>
      </c>
      <c r="BH52" s="47">
        <f ca="1">'A Matrix'!$BE$50*'Projection Engine'!$AD$60</f>
        <v>95.198636258257906</v>
      </c>
      <c r="BI52" s="47">
        <f ca="1">'A Matrix'!$BF$50*'Projection Engine'!$AD$61</f>
        <v>84.95643621447978</v>
      </c>
      <c r="BJ52" s="47">
        <f ca="1">'A Matrix'!$BG$50*'Projection Engine'!$AD$62</f>
        <v>260.00639349978803</v>
      </c>
      <c r="BK52" s="47">
        <f ca="1">'A Matrix'!$BH$50*'Projection Engine'!$AD$63</f>
        <v>106.45169928356459</v>
      </c>
      <c r="BL52" s="47">
        <f ca="1">'A Matrix'!$BI$50*'Projection Engine'!$AD$64</f>
        <v>62.27795068569138</v>
      </c>
      <c r="BM52" s="47">
        <f ca="1">'A Matrix'!$BJ$50*'Projection Engine'!$AD$65</f>
        <v>29.331248896216735</v>
      </c>
      <c r="BN52" s="47">
        <f ca="1">'A Matrix'!$BK$50*'Projection Engine'!$AD$66</f>
        <v>319.98785813629843</v>
      </c>
      <c r="BO52" s="47">
        <f ca="1">'A Matrix'!$BL$50*'Projection Engine'!$AD$67</f>
        <v>95.857500060803162</v>
      </c>
      <c r="BP52" s="47">
        <f ca="1">'A Matrix'!$BM$50*'Projection Engine'!$AD$68</f>
        <v>9.5277525379452221</v>
      </c>
      <c r="BQ52" s="47">
        <f ca="1">'A Matrix'!$BN$50*'Projection Engine'!$AD$69</f>
        <v>10.583034275310933</v>
      </c>
      <c r="BR52" s="47">
        <f ca="1">'A Matrix'!$BO$50*'Projection Engine'!$AD$70</f>
        <v>17.78454041619171</v>
      </c>
      <c r="BS52" s="47">
        <f ca="1">'A Matrix'!$BP$50*'Projection Engine'!$AD$71</f>
        <v>1.6932653779329943</v>
      </c>
      <c r="BT52" s="47">
        <f ca="1">'A Matrix'!$BQ$50*'Projection Engine'!$AD$72</f>
        <v>16.88631856282446</v>
      </c>
      <c r="BU52" s="47">
        <f ca="1">'A Matrix'!$BR$50*'Projection Engine'!$AD$73</f>
        <v>11.425950278664033</v>
      </c>
      <c r="BV52" s="47">
        <f ca="1">'A Matrix'!$BS$50*'Projection Engine'!$AD$74</f>
        <v>1293.6395642023861</v>
      </c>
      <c r="BW52" s="47">
        <f ca="1">'A Matrix'!$BT$50*'Projection Engine'!$AD$75</f>
        <v>361.63135572285773</v>
      </c>
      <c r="BX52" s="47">
        <f ca="1">'A Matrix'!$BU$50*'Projection Engine'!$AD$76</f>
        <v>454.76216346056856</v>
      </c>
      <c r="BY52" s="47">
        <f ca="1">'A Matrix'!$BV$50*'Projection Engine'!$AD$77</f>
        <v>4163.7532752941624</v>
      </c>
      <c r="BZ52" s="47">
        <f ca="1">'A Matrix'!$BW$50*'Projection Engine'!$AD$78</f>
        <v>33.101562616139169</v>
      </c>
      <c r="CA52" s="47">
        <f ca="1">'A Matrix'!$BX$50*'Projection Engine'!$AD$79</f>
        <v>25.870272301457128</v>
      </c>
      <c r="CB52" s="47">
        <f ca="1">'A Matrix'!$BY$50*'Projection Engine'!$AD$80</f>
        <v>4.3497172148396768</v>
      </c>
      <c r="CC52" s="47">
        <f ca="1">'A Matrix'!$BZ$50*'Projection Engine'!$AD$81</f>
        <v>23.680453705106643</v>
      </c>
      <c r="CD52" s="47">
        <f ca="1">'A Matrix'!$CA$50*'Projection Engine'!$AD$82</f>
        <v>8.8777010527335722</v>
      </c>
      <c r="CE52" s="47">
        <f ca="1">'A Matrix'!$CB$50*'Projection Engine'!$AD$83</f>
        <v>19.330849765434483</v>
      </c>
      <c r="CF52" s="47">
        <f ca="1">'A Matrix'!$CC$50*'Projection Engine'!$AD$84</f>
        <v>1.5734032906876649</v>
      </c>
      <c r="CG52" s="47">
        <f ca="1">'A Matrix'!$CD$50*'Projection Engine'!$AD$85</f>
        <v>6.5101066485849364</v>
      </c>
      <c r="CH52" s="47">
        <f ca="1">'A Matrix'!$CE$50*'Projection Engine'!$AD$86</f>
        <v>4.6060938918007928</v>
      </c>
      <c r="CI52" s="47">
        <f ca="1">'A Matrix'!$CF$50*'Projection Engine'!$AD$87</f>
        <v>12.217922998475252</v>
      </c>
      <c r="CJ52" s="47">
        <f ca="1">'A Matrix'!$CG$50*'Projection Engine'!$AD$88</f>
        <v>8.4231046608018652</v>
      </c>
      <c r="CK52" s="47">
        <f ca="1">'A Matrix'!$CH$50*'Projection Engine'!$AD$89</f>
        <v>1.7625531775017924</v>
      </c>
      <c r="CL52" s="47">
        <f ca="1">'A Matrix'!$CI$50*'Projection Engine'!$AD$90</f>
        <v>0.48984725948888103</v>
      </c>
      <c r="CM52" s="47">
        <f ca="1">'A Matrix'!$CJ$50*'Projection Engine'!$AD$91</f>
        <v>3.1667126928572995</v>
      </c>
      <c r="CN52" s="47">
        <f ca="1">'A Matrix'!$CK$50*'Projection Engine'!$AD$92</f>
        <v>132.2762435087387</v>
      </c>
      <c r="CO52" s="47">
        <f ca="1">'A Matrix'!$CL$50*'Projection Engine'!$AD$93</f>
        <v>6.3685026076808246E-2</v>
      </c>
      <c r="CP52" s="47">
        <f ca="1">'A Matrix'!$CM$50*'Projection Engine'!$AD$94</f>
        <v>2.3402824317951505</v>
      </c>
      <c r="CQ52" s="47">
        <f ca="1">'A Matrix'!$CN$50*'Projection Engine'!$AD$95</f>
        <v>1.1326672177690178</v>
      </c>
      <c r="CR52" s="47">
        <f ca="1">'A Matrix'!$CO$50*'Projection Engine'!$AD$96</f>
        <v>17.302569785795615</v>
      </c>
      <c r="CS52" s="47">
        <f ca="1">'A Matrix'!$CP$50*'Projection Engine'!$AD$97</f>
        <v>7.9443653542632156</v>
      </c>
      <c r="CT52" s="47">
        <f ca="1">'A Matrix'!$CQ$50*'Projection Engine'!$AD$98</f>
        <v>24.510190791429153</v>
      </c>
      <c r="CU52" s="47">
        <f ca="1">'A Matrix'!$CR$50*'Projection Engine'!$AD$99</f>
        <v>8.2195004404772032</v>
      </c>
      <c r="CV52" s="47">
        <f ca="1">'A Matrix'!$CS$50*'Projection Engine'!$AD$100</f>
        <v>29.507609923045411</v>
      </c>
      <c r="CW52" s="47">
        <f ca="1">'A Matrix'!$CT$50*'Projection Engine'!$AD$101</f>
        <v>251.14872609930669</v>
      </c>
      <c r="CX52" s="47">
        <f ca="1">'A Matrix'!$CU$50*'Projection Engine'!$AD$102</f>
        <v>112.11925962262551</v>
      </c>
      <c r="CY52" s="47">
        <f ca="1">'A Matrix'!$CV$50*'Projection Engine'!$AD$103</f>
        <v>34.961038478438297</v>
      </c>
      <c r="CZ52" s="47">
        <f ca="1">'A Matrix'!$CW$50*'Projection Engine'!$AD$104</f>
        <v>8.0595642464084474</v>
      </c>
      <c r="DA52" s="47">
        <f ca="1">'A Matrix'!$CX$50*'Projection Engine'!$AD$105</f>
        <v>44.763326616928758</v>
      </c>
      <c r="DB52" s="47">
        <f ca="1">'A Matrix'!$CY$50*'Projection Engine'!$AD$106</f>
        <v>23.952134986591695</v>
      </c>
      <c r="DC52" s="47">
        <f ca="1">'A Matrix'!$CZ$50*'Projection Engine'!$AD$107</f>
        <v>14.04330017080005</v>
      </c>
      <c r="DD52" s="47">
        <f ca="1">'A Matrix'!$DA$50*'Projection Engine'!$AD$108</f>
        <v>20.003839377114407</v>
      </c>
      <c r="DE52" s="47">
        <f ca="1">'A Matrix'!$DB$50*'Projection Engine'!$AD$109</f>
        <v>12.839868119162459</v>
      </c>
      <c r="DF52" s="47">
        <f ca="1">'A Matrix'!$DC$50*'Projection Engine'!$AD$110</f>
        <v>3.8705736218139046</v>
      </c>
      <c r="DG52" s="47">
        <f ca="1">'A Matrix'!$DD$50*'Projection Engine'!$AD$111</f>
        <v>14.221413198033481</v>
      </c>
      <c r="DH52" s="47">
        <f ca="1">'A Matrix'!$DE$50*'Projection Engine'!$AD$112</f>
        <v>15.496625775422123</v>
      </c>
      <c r="DI52" s="47">
        <f ca="1">'A Matrix'!$DF$50*'Projection Engine'!$AD$113</f>
        <v>3.1725967895719975</v>
      </c>
      <c r="DJ52" s="47">
        <f ca="1">'A Matrix'!$DG$50*'Projection Engine'!$AD$114</f>
        <v>4.9524913112839517</v>
      </c>
      <c r="DK52" s="47">
        <f ca="1">'A Matrix'!$DH$50*'Projection Engine'!$AD$115</f>
        <v>4.0865723879796514</v>
      </c>
      <c r="DL52" s="47">
        <f ca="1">'A Matrix'!$DI$50*'Projection Engine'!$AD$116</f>
        <v>8.3051236208035863</v>
      </c>
      <c r="DM52" s="47">
        <f ca="1">'A Matrix'!$DJ$50*'Projection Engine'!$AD$117</f>
        <v>128.89369673290261</v>
      </c>
      <c r="DN52" s="47">
        <f ca="1">'A Matrix'!$DK$50*'Projection Engine'!$AD$118</f>
        <v>11.496519648345062</v>
      </c>
      <c r="DO52" s="47">
        <f ca="1">'A Matrix'!$DL$50*'Projection Engine'!$AD$119</f>
        <v>0.8479332532249737</v>
      </c>
      <c r="DP52" s="43">
        <f t="shared" ca="1" si="5"/>
        <v>12114.468029855667</v>
      </c>
      <c r="DQ52" s="43">
        <f ca="1">'Projection Engine'!T53</f>
        <v>125.65838859565099</v>
      </c>
      <c r="DR52" s="43">
        <f ca="1">'Projection Engine'!U53</f>
        <v>293.88815824161748</v>
      </c>
      <c r="DS52" s="43">
        <f>'Projection Engine'!V53</f>
        <v>121.5649463552722</v>
      </c>
      <c r="DT52" s="43">
        <f>'Projection Engine'!W53</f>
        <v>2.6431490109452955</v>
      </c>
      <c r="DU52" s="43">
        <f>'Projection Engine'!X53</f>
        <v>20.540890255346479</v>
      </c>
      <c r="DV52" s="43">
        <f>'Projection Engine'!Y53</f>
        <v>48.976100000000002</v>
      </c>
      <c r="DW52" s="43">
        <f>'Projection Engine'!Z53</f>
        <v>1739.085681298357</v>
      </c>
      <c r="DX52" s="43">
        <f t="shared" ca="1" si="6"/>
        <v>2352.3573137571893</v>
      </c>
      <c r="DY52" s="43">
        <f t="shared" ca="1" si="7"/>
        <v>14466.825343612856</v>
      </c>
      <c r="DZ52" s="41"/>
      <c r="EA52" s="36">
        <f>'Base Table 5'!DY52</f>
        <v>13209.9997</v>
      </c>
      <c r="EB52" s="185">
        <f t="shared" ca="1" si="8"/>
        <v>1256.8256436128559</v>
      </c>
      <c r="EC52" s="186">
        <f t="shared" ca="1" si="9"/>
        <v>9.5141988808134181E-2</v>
      </c>
    </row>
    <row r="53" spans="1:133" x14ac:dyDescent="0.4">
      <c r="A53" s="37">
        <f>'Base Table 5 - modified'!A53</f>
        <v>50</v>
      </c>
      <c r="B53" s="37" t="str">
        <f>'Base Table 5 - modified'!B53</f>
        <v>2102</v>
      </c>
      <c r="C53" s="37">
        <f>'Base Table 5 - modified'!C53</f>
        <v>6</v>
      </c>
      <c r="D53" s="38" t="str">
        <f>'Base Table 5 - modified'!D53</f>
        <v>Basic non-ferrous metal manufacturing</v>
      </c>
      <c r="E53" s="47">
        <f ca="1">'A Matrix'!$B$51*'Projection Engine'!$AD$5</f>
        <v>24.44242383526656</v>
      </c>
      <c r="F53" s="47">
        <f ca="1">'A Matrix'!$C$51*'Projection Engine'!$AD$6</f>
        <v>2.8511596047573082</v>
      </c>
      <c r="G53" s="47">
        <f ca="1">'A Matrix'!$D$51*'Projection Engine'!$AD$7</f>
        <v>16.891868401925901</v>
      </c>
      <c r="H53" s="47">
        <f ca="1">'A Matrix'!$E$51*'Projection Engine'!$AD$8</f>
        <v>3.0250644302755982</v>
      </c>
      <c r="I53" s="47">
        <f ca="1">'A Matrix'!$F$51*'Projection Engine'!$AD$9</f>
        <v>0.18517832775331725</v>
      </c>
      <c r="J53" s="47">
        <f ca="1">'A Matrix'!$G$51*'Projection Engine'!$AD$10</f>
        <v>0.45902273145759181</v>
      </c>
      <c r="K53" s="47">
        <f ca="1">'A Matrix'!$H$51*'Projection Engine'!$AD$11</f>
        <v>8.3526960070223577</v>
      </c>
      <c r="L53" s="47">
        <f ca="1">'A Matrix'!$I$51*'Projection Engine'!$AD$12</f>
        <v>9.3058677724360948</v>
      </c>
      <c r="M53" s="47">
        <f ca="1">'A Matrix'!$J$51*'Projection Engine'!$AD$13</f>
        <v>6.9007759350442459</v>
      </c>
      <c r="N53" s="47">
        <f ca="1">'A Matrix'!$K$51*'Projection Engine'!$AD$14</f>
        <v>31.526250689401838</v>
      </c>
      <c r="O53" s="47">
        <f ca="1">'A Matrix'!$L$51*'Projection Engine'!$AD$15</f>
        <v>118.11007404184934</v>
      </c>
      <c r="P53" s="47">
        <f ca="1">'A Matrix'!$M$51*'Projection Engine'!$AD$16</f>
        <v>8.2441644761600781</v>
      </c>
      <c r="Q53" s="47">
        <f ca="1">'A Matrix'!$N$51*'Projection Engine'!$AD$17</f>
        <v>84.471798120601477</v>
      </c>
      <c r="R53" s="47">
        <f ca="1">'A Matrix'!$O$51*'Projection Engine'!$AD$18</f>
        <v>11.479550087750065</v>
      </c>
      <c r="S53" s="47">
        <f ca="1">'A Matrix'!$P$51*'Projection Engine'!$AD$19</f>
        <v>0.38503478461244406</v>
      </c>
      <c r="T53" s="47">
        <f ca="1">'A Matrix'!$Q$51*'Projection Engine'!$AD$20</f>
        <v>11.683307994785061</v>
      </c>
      <c r="U53" s="47">
        <f ca="1">'A Matrix'!$R$51*'Projection Engine'!$AD$21</f>
        <v>2.1665955138595634</v>
      </c>
      <c r="V53" s="47">
        <f ca="1">'A Matrix'!$S$51*'Projection Engine'!$AD$22</f>
        <v>0.81503902860910382</v>
      </c>
      <c r="W53" s="47">
        <f ca="1">'A Matrix'!$T$51*'Projection Engine'!$AD$23</f>
        <v>3.0371120034864481</v>
      </c>
      <c r="X53" s="47">
        <f ca="1">'A Matrix'!$U$51*'Projection Engine'!$AD$24</f>
        <v>3.0794771646350765</v>
      </c>
      <c r="Y53" s="47">
        <f ca="1">'A Matrix'!$V$51*'Projection Engine'!$AD$25</f>
        <v>7.679665883886611</v>
      </c>
      <c r="Z53" s="47">
        <f ca="1">'A Matrix'!$W$51*'Projection Engine'!$AD$26</f>
        <v>4.4849661215676955</v>
      </c>
      <c r="AA53" s="47">
        <f ca="1">'A Matrix'!$X$51*'Projection Engine'!$AD$27</f>
        <v>1.1896781327711063</v>
      </c>
      <c r="AB53" s="47">
        <f ca="1">'A Matrix'!$Y$51*'Projection Engine'!$AD$28</f>
        <v>0.82684955678270045</v>
      </c>
      <c r="AC53" s="47">
        <f ca="1">'A Matrix'!$Z$51*'Projection Engine'!$AD$29</f>
        <v>1.9138809130163597</v>
      </c>
      <c r="AD53" s="47">
        <f ca="1">'A Matrix'!$AA$51*'Projection Engine'!$AD$30</f>
        <v>4.3547968225272848E-2</v>
      </c>
      <c r="AE53" s="47">
        <f ca="1">'A Matrix'!$AB$51*'Projection Engine'!$AD$31</f>
        <v>0.22394003490883072</v>
      </c>
      <c r="AF53" s="47">
        <f ca="1">'A Matrix'!$AC$51*'Projection Engine'!$AD$32</f>
        <v>3.7714394632829973</v>
      </c>
      <c r="AG53" s="47">
        <f ca="1">'A Matrix'!$AD$51*'Projection Engine'!$AD$33</f>
        <v>5.9354191388941054E-3</v>
      </c>
      <c r="AH53" s="47">
        <f ca="1">'A Matrix'!$AE$51*'Projection Engine'!$AD$34</f>
        <v>7.3234355515130647E-2</v>
      </c>
      <c r="AI53" s="47">
        <f ca="1">'A Matrix'!$AF$51*'Projection Engine'!$AD$35</f>
        <v>0.21252845032269155</v>
      </c>
      <c r="AJ53" s="47">
        <f ca="1">'A Matrix'!$AG$51*'Projection Engine'!$AD$36</f>
        <v>4.9334764661913031</v>
      </c>
      <c r="AK53" s="47">
        <f ca="1">'A Matrix'!$AH$51*'Projection Engine'!$AD$37</f>
        <v>20.459035264388795</v>
      </c>
      <c r="AL53" s="47">
        <f ca="1">'A Matrix'!$AI$51*'Projection Engine'!$AD$38</f>
        <v>2.1329055859103403</v>
      </c>
      <c r="AM53" s="47">
        <f ca="1">'A Matrix'!$AJ$51*'Projection Engine'!$AD$39</f>
        <v>19.266290995435206</v>
      </c>
      <c r="AN53" s="47">
        <f ca="1">'A Matrix'!$AK$51*'Projection Engine'!$AD$40</f>
        <v>5.7592795394201781</v>
      </c>
      <c r="AO53" s="47">
        <f ca="1">'A Matrix'!$AL$51*'Projection Engine'!$AD$41</f>
        <v>4.5323395508375137</v>
      </c>
      <c r="AP53" s="47">
        <f ca="1">'A Matrix'!$AM$51*'Projection Engine'!$AD$42</f>
        <v>12.075145852168138</v>
      </c>
      <c r="AQ53" s="47">
        <f ca="1">'A Matrix'!$AN$51*'Projection Engine'!$AD$43</f>
        <v>0.22266294804229339</v>
      </c>
      <c r="AR53" s="47">
        <f ca="1">'A Matrix'!$AO$51*'Projection Engine'!$AD$44</f>
        <v>11.706447279064504</v>
      </c>
      <c r="AS53" s="47">
        <f ca="1">'A Matrix'!$AP$51*'Projection Engine'!$AD$45</f>
        <v>2.4361577560386953</v>
      </c>
      <c r="AT53" s="47">
        <f ca="1">'A Matrix'!$AQ$51*'Projection Engine'!$AD$46</f>
        <v>41.831184101621503</v>
      </c>
      <c r="AU53" s="47">
        <f ca="1">'A Matrix'!$AR$51*'Projection Engine'!$AD$47</f>
        <v>1.122025112602864</v>
      </c>
      <c r="AV53" s="47">
        <f ca="1">'A Matrix'!$AS$51*'Projection Engine'!$AD$48</f>
        <v>3.0079915661450847</v>
      </c>
      <c r="AW53" s="47">
        <f ca="1">'A Matrix'!$AT$51*'Projection Engine'!$AD$49</f>
        <v>0.73142659623336015</v>
      </c>
      <c r="AX53" s="47">
        <f ca="1">'A Matrix'!$AU$51*'Projection Engine'!$AD$50</f>
        <v>16.455834454258753</v>
      </c>
      <c r="AY53" s="47">
        <f ca="1">'A Matrix'!$AV$51*'Projection Engine'!$AD$51</f>
        <v>3.194476060754845</v>
      </c>
      <c r="AZ53" s="47">
        <f ca="1">'A Matrix'!$AW$51*'Projection Engine'!$AD$52</f>
        <v>2.2042698308610924</v>
      </c>
      <c r="BA53" s="47">
        <f ca="1">'A Matrix'!$AX$51*'Projection Engine'!$AD$53</f>
        <v>200.00194084899482</v>
      </c>
      <c r="BB53" s="47">
        <f ca="1">'A Matrix'!$AY$51*'Projection Engine'!$AD$54</f>
        <v>250.76799331919992</v>
      </c>
      <c r="BC53" s="47">
        <f ca="1">'A Matrix'!$AZ$51*'Projection Engine'!$AD$55</f>
        <v>10.734482246217238</v>
      </c>
      <c r="BD53" s="47">
        <f ca="1">'A Matrix'!$BA$51*'Projection Engine'!$AD$56</f>
        <v>263.84207183308212</v>
      </c>
      <c r="BE53" s="47">
        <f ca="1">'A Matrix'!$BB$51*'Projection Engine'!$AD$57</f>
        <v>10.732374067163754</v>
      </c>
      <c r="BF53" s="47">
        <f ca="1">'A Matrix'!$BC$51*'Projection Engine'!$AD$58</f>
        <v>303.43679387513765</v>
      </c>
      <c r="BG53" s="47">
        <f ca="1">'A Matrix'!$BD$51*'Projection Engine'!$AD$59</f>
        <v>2.0564672403483604</v>
      </c>
      <c r="BH53" s="47">
        <f ca="1">'A Matrix'!$BE$51*'Projection Engine'!$AD$60</f>
        <v>16.271086003382553</v>
      </c>
      <c r="BI53" s="47">
        <f ca="1">'A Matrix'!$BF$51*'Projection Engine'!$AD$61</f>
        <v>3.0286561223558706</v>
      </c>
      <c r="BJ53" s="47">
        <f ca="1">'A Matrix'!$BG$51*'Projection Engine'!$AD$62</f>
        <v>22.572075970537956</v>
      </c>
      <c r="BK53" s="47">
        <f ca="1">'A Matrix'!$BH$51*'Projection Engine'!$AD$63</f>
        <v>13.891968996912601</v>
      </c>
      <c r="BL53" s="47">
        <f ca="1">'A Matrix'!$BI$51*'Projection Engine'!$AD$64</f>
        <v>13.153995551073173</v>
      </c>
      <c r="BM53" s="47">
        <f ca="1">'A Matrix'!$BJ$51*'Projection Engine'!$AD$65</f>
        <v>2.4918599302095936</v>
      </c>
      <c r="BN53" s="47">
        <f ca="1">'A Matrix'!$BK$51*'Projection Engine'!$AD$66</f>
        <v>64.684904250755338</v>
      </c>
      <c r="BO53" s="47">
        <f ca="1">'A Matrix'!$BL$51*'Projection Engine'!$AD$67</f>
        <v>51.469101129902803</v>
      </c>
      <c r="BP53" s="47">
        <f ca="1">'A Matrix'!$BM$51*'Projection Engine'!$AD$68</f>
        <v>185.8118133730643</v>
      </c>
      <c r="BQ53" s="47">
        <f ca="1">'A Matrix'!$BN$51*'Projection Engine'!$AD$69</f>
        <v>15.705579715742321</v>
      </c>
      <c r="BR53" s="47">
        <f ca="1">'A Matrix'!$BO$51*'Projection Engine'!$AD$70</f>
        <v>27.620903439751373</v>
      </c>
      <c r="BS53" s="47">
        <f ca="1">'A Matrix'!$BP$51*'Projection Engine'!$AD$71</f>
        <v>0.9007719815452806</v>
      </c>
      <c r="BT53" s="47">
        <f ca="1">'A Matrix'!$BQ$51*'Projection Engine'!$AD$72</f>
        <v>22.150652574595103</v>
      </c>
      <c r="BU53" s="47">
        <f ca="1">'A Matrix'!$BR$51*'Projection Engine'!$AD$73</f>
        <v>25.840543891434866</v>
      </c>
      <c r="BV53" s="47">
        <f ca="1">'A Matrix'!$BS$51*'Projection Engine'!$AD$74</f>
        <v>118.0390781776257</v>
      </c>
      <c r="BW53" s="47">
        <f ca="1">'A Matrix'!$BT$51*'Projection Engine'!$AD$75</f>
        <v>103.90104934654492</v>
      </c>
      <c r="BX53" s="47">
        <f ca="1">'A Matrix'!$BU$51*'Projection Engine'!$AD$76</f>
        <v>142.00462920546141</v>
      </c>
      <c r="BY53" s="47">
        <f ca="1">'A Matrix'!$BV$51*'Projection Engine'!$AD$77</f>
        <v>185.56730468365575</v>
      </c>
      <c r="BZ53" s="47">
        <f ca="1">'A Matrix'!$BW$51*'Projection Engine'!$AD$78</f>
        <v>32.724255373338302</v>
      </c>
      <c r="CA53" s="47">
        <f ca="1">'A Matrix'!$BX$51*'Projection Engine'!$AD$79</f>
        <v>45.674385238406877</v>
      </c>
      <c r="CB53" s="47">
        <f ca="1">'A Matrix'!$BY$51*'Projection Engine'!$AD$80</f>
        <v>12.127453245235344</v>
      </c>
      <c r="CC53" s="47">
        <f ca="1">'A Matrix'!$BZ$51*'Projection Engine'!$AD$81</f>
        <v>40.321990556128029</v>
      </c>
      <c r="CD53" s="47">
        <f ca="1">'A Matrix'!$CA$51*'Projection Engine'!$AD$82</f>
        <v>12.831525323164986</v>
      </c>
      <c r="CE53" s="47">
        <f ca="1">'A Matrix'!$CB$51*'Projection Engine'!$AD$83</f>
        <v>8.1655566540093094</v>
      </c>
      <c r="CF53" s="47">
        <f ca="1">'A Matrix'!$CC$51*'Projection Engine'!$AD$84</f>
        <v>3.6667217397979077</v>
      </c>
      <c r="CG53" s="47">
        <f ca="1">'A Matrix'!$CD$51*'Projection Engine'!$AD$85</f>
        <v>9.7009607962735078</v>
      </c>
      <c r="CH53" s="47">
        <f ca="1">'A Matrix'!$CE$51*'Projection Engine'!$AD$86</f>
        <v>19.183304247578054</v>
      </c>
      <c r="CI53" s="47">
        <f ca="1">'A Matrix'!$CF$51*'Projection Engine'!$AD$87</f>
        <v>42.212103099069687</v>
      </c>
      <c r="CJ53" s="47">
        <f ca="1">'A Matrix'!$CG$51*'Projection Engine'!$AD$88</f>
        <v>13.340822295508724</v>
      </c>
      <c r="CK53" s="47">
        <f ca="1">'A Matrix'!$CH$51*'Projection Engine'!$AD$89</f>
        <v>1.4923174677276052</v>
      </c>
      <c r="CL53" s="47">
        <f ca="1">'A Matrix'!$CI$51*'Projection Engine'!$AD$90</f>
        <v>1.0526876753725103</v>
      </c>
      <c r="CM53" s="47">
        <f ca="1">'A Matrix'!$CJ$51*'Projection Engine'!$AD$91</f>
        <v>18.677560673441555</v>
      </c>
      <c r="CN53" s="47">
        <f ca="1">'A Matrix'!$CK$51*'Projection Engine'!$AD$92</f>
        <v>188.26813132684663</v>
      </c>
      <c r="CO53" s="47">
        <f ca="1">'A Matrix'!$CL$51*'Projection Engine'!$AD$93</f>
        <v>0.10913090387386234</v>
      </c>
      <c r="CP53" s="47">
        <f ca="1">'A Matrix'!$CM$51*'Projection Engine'!$AD$94</f>
        <v>12.391239233145244</v>
      </c>
      <c r="CQ53" s="47">
        <f ca="1">'A Matrix'!$CN$51*'Projection Engine'!$AD$95</f>
        <v>0.7003923322293657</v>
      </c>
      <c r="CR53" s="47">
        <f ca="1">'A Matrix'!$CO$51*'Projection Engine'!$AD$96</f>
        <v>20.056402358270621</v>
      </c>
      <c r="CS53" s="47">
        <f ca="1">'A Matrix'!$CP$51*'Projection Engine'!$AD$97</f>
        <v>14.495010626124841</v>
      </c>
      <c r="CT53" s="47">
        <f ca="1">'A Matrix'!$CQ$51*'Projection Engine'!$AD$98</f>
        <v>26.555548101844856</v>
      </c>
      <c r="CU53" s="47">
        <f ca="1">'A Matrix'!$CR$51*'Projection Engine'!$AD$99</f>
        <v>9.6655689279762349</v>
      </c>
      <c r="CV53" s="47">
        <f ca="1">'A Matrix'!$CS$51*'Projection Engine'!$AD$100</f>
        <v>45.076049448379415</v>
      </c>
      <c r="CW53" s="47">
        <f ca="1">'A Matrix'!$CT$51*'Projection Engine'!$AD$101</f>
        <v>312.67388062531722</v>
      </c>
      <c r="CX53" s="47">
        <f ca="1">'A Matrix'!$CU$51*'Projection Engine'!$AD$102</f>
        <v>143.96039335865726</v>
      </c>
      <c r="CY53" s="47">
        <f ca="1">'A Matrix'!$CV$51*'Projection Engine'!$AD$103</f>
        <v>54.216448464348247</v>
      </c>
      <c r="CZ53" s="47">
        <f ca="1">'A Matrix'!$CW$51*'Projection Engine'!$AD$104</f>
        <v>24.30907606873344</v>
      </c>
      <c r="DA53" s="47">
        <f ca="1">'A Matrix'!$CX$51*'Projection Engine'!$AD$105</f>
        <v>76.305417524216111</v>
      </c>
      <c r="DB53" s="47">
        <f ca="1">'A Matrix'!$CY$51*'Projection Engine'!$AD$106</f>
        <v>29.858302317485709</v>
      </c>
      <c r="DC53" s="47">
        <f ca="1">'A Matrix'!$CZ$51*'Projection Engine'!$AD$107</f>
        <v>15.828883571097702</v>
      </c>
      <c r="DD53" s="47">
        <f ca="1">'A Matrix'!$DA$51*'Projection Engine'!$AD$108</f>
        <v>22.639498908699796</v>
      </c>
      <c r="DE53" s="47">
        <f ca="1">'A Matrix'!$DB$51*'Projection Engine'!$AD$109</f>
        <v>14.976931524331354</v>
      </c>
      <c r="DF53" s="47">
        <f ca="1">'A Matrix'!$DC$51*'Projection Engine'!$AD$110</f>
        <v>3.696794645099776</v>
      </c>
      <c r="DG53" s="47">
        <f ca="1">'A Matrix'!$DD$51*'Projection Engine'!$AD$111</f>
        <v>26.625323363478977</v>
      </c>
      <c r="DH53" s="47">
        <f ca="1">'A Matrix'!$DE$51*'Projection Engine'!$AD$112</f>
        <v>42.096282807314516</v>
      </c>
      <c r="DI53" s="47">
        <f ca="1">'A Matrix'!$DF$51*'Projection Engine'!$AD$113</f>
        <v>1.9832624395253666</v>
      </c>
      <c r="DJ53" s="47">
        <f ca="1">'A Matrix'!$DG$51*'Projection Engine'!$AD$114</f>
        <v>16.06126201435579</v>
      </c>
      <c r="DK53" s="47">
        <f ca="1">'A Matrix'!$DH$51*'Projection Engine'!$AD$115</f>
        <v>15.790744238293749</v>
      </c>
      <c r="DL53" s="47">
        <f ca="1">'A Matrix'!$DI$51*'Projection Engine'!$AD$116</f>
        <v>3.5887048479650989</v>
      </c>
      <c r="DM53" s="47">
        <f ca="1">'A Matrix'!$DJ$51*'Projection Engine'!$AD$117</f>
        <v>28.635958185920313</v>
      </c>
      <c r="DN53" s="47">
        <f ca="1">'A Matrix'!$DK$51*'Projection Engine'!$AD$118</f>
        <v>15.136866532292061</v>
      </c>
      <c r="DO53" s="47">
        <f ca="1">'A Matrix'!$DL$51*'Projection Engine'!$AD$119</f>
        <v>1.1875242066392206</v>
      </c>
      <c r="DP53" s="43">
        <f t="shared" ca="1" si="5"/>
        <v>4004.6478472732924</v>
      </c>
      <c r="DQ53" s="43">
        <f ca="1">'Projection Engine'!T54</f>
        <v>177.05369948269086</v>
      </c>
      <c r="DR53" s="43">
        <f ca="1">'Projection Engine'!U54</f>
        <v>354.45868625218765</v>
      </c>
      <c r="DS53" s="43">
        <f>'Projection Engine'!V54</f>
        <v>1585.5232496406122</v>
      </c>
      <c r="DT53" s="43">
        <f>'Projection Engine'!W54</f>
        <v>37.773062320136255</v>
      </c>
      <c r="DU53" s="43">
        <f>'Projection Engine'!X54</f>
        <v>136.77874856317933</v>
      </c>
      <c r="DV53" s="43">
        <f>'Projection Engine'!Y54</f>
        <v>-61.000399999999999</v>
      </c>
      <c r="DW53" s="43">
        <f>'Projection Engine'!Z54</f>
        <v>52783.503730474236</v>
      </c>
      <c r="DX53" s="43">
        <f t="shared" ca="1" si="6"/>
        <v>55014.090776733043</v>
      </c>
      <c r="DY53" s="43">
        <f t="shared" ca="1" si="7"/>
        <v>59018.738624006335</v>
      </c>
      <c r="DZ53" s="41"/>
      <c r="EA53" s="36">
        <f>'Base Table 5'!DY53</f>
        <v>60887.999800000005</v>
      </c>
      <c r="EB53" s="185">
        <f t="shared" ca="1" si="8"/>
        <v>-1869.2611759936699</v>
      </c>
      <c r="EC53" s="186">
        <f t="shared" ca="1" si="9"/>
        <v>-3.0699993137131565E-2</v>
      </c>
    </row>
    <row r="54" spans="1:133" x14ac:dyDescent="0.4">
      <c r="A54" s="34">
        <f>'Base Table 5 - modified'!A54</f>
        <v>51</v>
      </c>
      <c r="B54" s="34" t="str">
        <f>'Base Table 5 - modified'!B54</f>
        <v>2201</v>
      </c>
      <c r="C54" s="34">
        <f>'Base Table 5 - modified'!C54</f>
        <v>6</v>
      </c>
      <c r="D54" s="35" t="str">
        <f>'Base Table 5 - modified'!D54</f>
        <v>Forged iron and steel product manufacturing</v>
      </c>
      <c r="E54" s="47">
        <f ca="1">'A Matrix'!$B$52*'Projection Engine'!$AD$5</f>
        <v>1.8110246758592223</v>
      </c>
      <c r="F54" s="47">
        <f ca="1">'A Matrix'!$C$52*'Projection Engine'!$AD$6</f>
        <v>0.31099119213250498</v>
      </c>
      <c r="G54" s="47">
        <f ca="1">'A Matrix'!$D$52*'Projection Engine'!$AD$7</f>
        <v>0.83509771360643437</v>
      </c>
      <c r="H54" s="47">
        <f ca="1">'A Matrix'!$E$52*'Projection Engine'!$AD$8</f>
        <v>0.91452174309005851</v>
      </c>
      <c r="I54" s="47">
        <f ca="1">'A Matrix'!$F$52*'Projection Engine'!$AD$9</f>
        <v>0.11262240516181291</v>
      </c>
      <c r="J54" s="47">
        <f ca="1">'A Matrix'!$G$52*'Projection Engine'!$AD$10</f>
        <v>0.30351293094389276</v>
      </c>
      <c r="K54" s="47">
        <f ca="1">'A Matrix'!$H$52*'Projection Engine'!$AD$11</f>
        <v>1.2807548644871223</v>
      </c>
      <c r="L54" s="47">
        <f ca="1">'A Matrix'!$I$52*'Projection Engine'!$AD$12</f>
        <v>9.2329211498117107</v>
      </c>
      <c r="M54" s="47">
        <f ca="1">'A Matrix'!$J$52*'Projection Engine'!$AD$13</f>
        <v>4.3851073581186917</v>
      </c>
      <c r="N54" s="47">
        <f ca="1">'A Matrix'!$K$52*'Projection Engine'!$AD$14</f>
        <v>11.393642785699313</v>
      </c>
      <c r="O54" s="47">
        <f ca="1">'A Matrix'!$L$52*'Projection Engine'!$AD$15</f>
        <v>39.063645507196675</v>
      </c>
      <c r="P54" s="47">
        <f ca="1">'A Matrix'!$M$52*'Projection Engine'!$AD$16</f>
        <v>2.1583744074918476</v>
      </c>
      <c r="Q54" s="47">
        <f ca="1">'A Matrix'!$N$52*'Projection Engine'!$AD$17</f>
        <v>22.887681982641681</v>
      </c>
      <c r="R54" s="47">
        <f ca="1">'A Matrix'!$O$52*'Projection Engine'!$AD$18</f>
        <v>0.95982465107962178</v>
      </c>
      <c r="S54" s="47">
        <f ca="1">'A Matrix'!$P$52*'Projection Engine'!$AD$19</f>
        <v>8.385726904136051E-2</v>
      </c>
      <c r="T54" s="47">
        <f ca="1">'A Matrix'!$Q$52*'Projection Engine'!$AD$20</f>
        <v>0.85107504930770861</v>
      </c>
      <c r="U54" s="47">
        <f ca="1">'A Matrix'!$R$52*'Projection Engine'!$AD$21</f>
        <v>0.7929337486455792</v>
      </c>
      <c r="V54" s="47">
        <f ca="1">'A Matrix'!$S$52*'Projection Engine'!$AD$22</f>
        <v>0.26953201077850469</v>
      </c>
      <c r="W54" s="47">
        <f ca="1">'A Matrix'!$T$52*'Projection Engine'!$AD$23</f>
        <v>0.50595808293073685</v>
      </c>
      <c r="X54" s="47">
        <f ca="1">'A Matrix'!$U$52*'Projection Engine'!$AD$24</f>
        <v>0.78440102326304473</v>
      </c>
      <c r="Y54" s="47">
        <f ca="1">'A Matrix'!$V$52*'Projection Engine'!$AD$25</f>
        <v>0.74910778699740199</v>
      </c>
      <c r="Z54" s="47">
        <f ca="1">'A Matrix'!$W$52*'Projection Engine'!$AD$26</f>
        <v>1.4255977575184584</v>
      </c>
      <c r="AA54" s="47">
        <f ca="1">'A Matrix'!$X$52*'Projection Engine'!$AD$27</f>
        <v>0.55101478458134601</v>
      </c>
      <c r="AB54" s="47">
        <f ca="1">'A Matrix'!$Y$52*'Projection Engine'!$AD$28</f>
        <v>0.2457742685138572</v>
      </c>
      <c r="AC54" s="47">
        <f ca="1">'A Matrix'!$Z$52*'Projection Engine'!$AD$29</f>
        <v>0.29790031556764252</v>
      </c>
      <c r="AD54" s="47">
        <f ca="1">'A Matrix'!$AA$52*'Projection Engine'!$AD$30</f>
        <v>1.3865048179346961E-2</v>
      </c>
      <c r="AE54" s="47">
        <f ca="1">'A Matrix'!$AB$52*'Projection Engine'!$AD$31</f>
        <v>3.628346900794599E-2</v>
      </c>
      <c r="AF54" s="47">
        <f ca="1">'A Matrix'!$AC$52*'Projection Engine'!$AD$32</f>
        <v>0.3213622661508273</v>
      </c>
      <c r="AG54" s="47">
        <f ca="1">'A Matrix'!$AD$52*'Projection Engine'!$AD$33</f>
        <v>2.9677095694470525E-4</v>
      </c>
      <c r="AH54" s="47">
        <f ca="1">'A Matrix'!$AE$52*'Projection Engine'!$AD$34</f>
        <v>4.8397503041500541E-2</v>
      </c>
      <c r="AI54" s="47">
        <f ca="1">'A Matrix'!$AF$52*'Projection Engine'!$AD$35</f>
        <v>4.0696937295834554E-2</v>
      </c>
      <c r="AJ54" s="47">
        <f ca="1">'A Matrix'!$AG$52*'Projection Engine'!$AD$36</f>
        <v>0.2704641176794163</v>
      </c>
      <c r="AK54" s="47">
        <f ca="1">'A Matrix'!$AH$52*'Projection Engine'!$AD$37</f>
        <v>1.4284986016792591</v>
      </c>
      <c r="AL54" s="47">
        <f ca="1">'A Matrix'!$AI$52*'Projection Engine'!$AD$38</f>
        <v>0.17442715380353452</v>
      </c>
      <c r="AM54" s="47">
        <f ca="1">'A Matrix'!$AJ$52*'Projection Engine'!$AD$39</f>
        <v>0.37602342618773216</v>
      </c>
      <c r="AN54" s="47">
        <f ca="1">'A Matrix'!$AK$52*'Projection Engine'!$AD$40</f>
        <v>0.35156798910088821</v>
      </c>
      <c r="AO54" s="47">
        <f ca="1">'A Matrix'!$AL$52*'Projection Engine'!$AD$41</f>
        <v>7.6534906211525311E-2</v>
      </c>
      <c r="AP54" s="47">
        <f ca="1">'A Matrix'!$AM$52*'Projection Engine'!$AD$42</f>
        <v>0.34361757435586493</v>
      </c>
      <c r="AQ54" s="47">
        <f ca="1">'A Matrix'!$AN$52*'Projection Engine'!$AD$43</f>
        <v>4.4854124551480037E-2</v>
      </c>
      <c r="AR54" s="47">
        <f ca="1">'A Matrix'!$AO$52*'Projection Engine'!$AD$44</f>
        <v>1.3729709164108825</v>
      </c>
      <c r="AS54" s="47">
        <f ca="1">'A Matrix'!$AP$52*'Projection Engine'!$AD$45</f>
        <v>0.35986127829921477</v>
      </c>
      <c r="AT54" s="47">
        <f ca="1">'A Matrix'!$AQ$52*'Projection Engine'!$AD$46</f>
        <v>1.1364192625516769</v>
      </c>
      <c r="AU54" s="47">
        <f ca="1">'A Matrix'!$AR$52*'Projection Engine'!$AD$47</f>
        <v>6.0996653154588507E-2</v>
      </c>
      <c r="AV54" s="47">
        <f ca="1">'A Matrix'!$AS$52*'Projection Engine'!$AD$48</f>
        <v>0.42315851216747785</v>
      </c>
      <c r="AW54" s="47">
        <f ca="1">'A Matrix'!$AT$52*'Projection Engine'!$AD$49</f>
        <v>0.13398303704702835</v>
      </c>
      <c r="AX54" s="47">
        <f ca="1">'A Matrix'!$AU$52*'Projection Engine'!$AD$50</f>
        <v>0.82308322406726087</v>
      </c>
      <c r="AY54" s="47">
        <f ca="1">'A Matrix'!$AV$52*'Projection Engine'!$AD$51</f>
        <v>17.912578581283451</v>
      </c>
      <c r="AZ54" s="47">
        <f ca="1">'A Matrix'!$AW$52*'Projection Engine'!$AD$52</f>
        <v>0.26617950396500667</v>
      </c>
      <c r="BA54" s="47">
        <f ca="1">'A Matrix'!$AX$52*'Projection Engine'!$AD$53</f>
        <v>13.624551452873813</v>
      </c>
      <c r="BB54" s="47">
        <f ca="1">'A Matrix'!$AY$52*'Projection Engine'!$AD$54</f>
        <v>0.13269717137540071</v>
      </c>
      <c r="BC54" s="47">
        <f ca="1">'A Matrix'!$AZ$52*'Projection Engine'!$AD$55</f>
        <v>0.20523758007518947</v>
      </c>
      <c r="BD54" s="47">
        <f ca="1">'A Matrix'!$BA$52*'Projection Engine'!$AD$56</f>
        <v>128.27404310529911</v>
      </c>
      <c r="BE54" s="47">
        <f ca="1">'A Matrix'!$BB$52*'Projection Engine'!$AD$57</f>
        <v>5.4634981770521929</v>
      </c>
      <c r="BF54" s="47">
        <f ca="1">'A Matrix'!$BC$52*'Projection Engine'!$AD$58</f>
        <v>16.192547857013576</v>
      </c>
      <c r="BG54" s="47">
        <f ca="1">'A Matrix'!$BD$52*'Projection Engine'!$AD$59</f>
        <v>4.4869561808826921</v>
      </c>
      <c r="BH54" s="47">
        <f ca="1">'A Matrix'!$BE$52*'Projection Engine'!$AD$60</f>
        <v>15.003231577994562</v>
      </c>
      <c r="BI54" s="47">
        <f ca="1">'A Matrix'!$BF$52*'Projection Engine'!$AD$61</f>
        <v>176.94782160355939</v>
      </c>
      <c r="BJ54" s="47">
        <f ca="1">'A Matrix'!$BG$52*'Projection Engine'!$AD$62</f>
        <v>1.0108197954305957</v>
      </c>
      <c r="BK54" s="47">
        <f ca="1">'A Matrix'!$BH$52*'Projection Engine'!$AD$63</f>
        <v>5.2588145933538364</v>
      </c>
      <c r="BL54" s="47">
        <f ca="1">'A Matrix'!$BI$52*'Projection Engine'!$AD$64</f>
        <v>12.353266644298095</v>
      </c>
      <c r="BM54" s="47">
        <f ca="1">'A Matrix'!$BJ$52*'Projection Engine'!$AD$65</f>
        <v>1.9051578080615856</v>
      </c>
      <c r="BN54" s="47">
        <f ca="1">'A Matrix'!$BK$52*'Projection Engine'!$AD$66</f>
        <v>76.395430109817582</v>
      </c>
      <c r="BO54" s="47">
        <f ca="1">'A Matrix'!$BL$52*'Projection Engine'!$AD$67</f>
        <v>8.3727980565198639</v>
      </c>
      <c r="BP54" s="47">
        <f ca="1">'A Matrix'!$BM$52*'Projection Engine'!$AD$68</f>
        <v>1.532630079597515</v>
      </c>
      <c r="BQ54" s="47">
        <f ca="1">'A Matrix'!$BN$52*'Projection Engine'!$AD$69</f>
        <v>7.3897488199698813</v>
      </c>
      <c r="BR54" s="47">
        <f ca="1">'A Matrix'!$BO$52*'Projection Engine'!$AD$70</f>
        <v>13.1519225441034</v>
      </c>
      <c r="BS54" s="47">
        <f ca="1">'A Matrix'!$BP$52*'Projection Engine'!$AD$71</f>
        <v>1.1304169861297901</v>
      </c>
      <c r="BT54" s="47">
        <f ca="1">'A Matrix'!$BQ$52*'Projection Engine'!$AD$72</f>
        <v>3.4022873460004721</v>
      </c>
      <c r="BU54" s="47">
        <f ca="1">'A Matrix'!$BR$52*'Projection Engine'!$AD$73</f>
        <v>0.5869993737723409</v>
      </c>
      <c r="BV54" s="47">
        <f ca="1">'A Matrix'!$BS$52*'Projection Engine'!$AD$74</f>
        <v>15.234881669344082</v>
      </c>
      <c r="BW54" s="47">
        <f ca="1">'A Matrix'!$BT$52*'Projection Engine'!$AD$75</f>
        <v>13.366660744690179</v>
      </c>
      <c r="BX54" s="47">
        <f ca="1">'A Matrix'!$BU$52*'Projection Engine'!$AD$76</f>
        <v>17.866158991777635</v>
      </c>
      <c r="BY54" s="47">
        <f ca="1">'A Matrix'!$BV$52*'Projection Engine'!$AD$77</f>
        <v>60.966150275556174</v>
      </c>
      <c r="BZ54" s="47">
        <f ca="1">'A Matrix'!$BW$52*'Projection Engine'!$AD$78</f>
        <v>13.604894447358706</v>
      </c>
      <c r="CA54" s="47">
        <f ca="1">'A Matrix'!$BX$52*'Projection Engine'!$AD$79</f>
        <v>14.888518557964503</v>
      </c>
      <c r="CB54" s="47">
        <f ca="1">'A Matrix'!$BY$52*'Projection Engine'!$AD$80</f>
        <v>0.89286264129021087</v>
      </c>
      <c r="CC54" s="47">
        <f ca="1">'A Matrix'!$BZ$52*'Projection Engine'!$AD$81</f>
        <v>7.3188155392680434</v>
      </c>
      <c r="CD54" s="47">
        <f ca="1">'A Matrix'!$CA$52*'Projection Engine'!$AD$82</f>
        <v>2.8574514943296325</v>
      </c>
      <c r="CE54" s="47">
        <f ca="1">'A Matrix'!$CB$52*'Projection Engine'!$AD$83</f>
        <v>8.2479304866186336</v>
      </c>
      <c r="CF54" s="47">
        <f ca="1">'A Matrix'!$CC$52*'Projection Engine'!$AD$84</f>
        <v>1.0545210762884429</v>
      </c>
      <c r="CG54" s="47">
        <f ca="1">'A Matrix'!$CD$52*'Projection Engine'!$AD$85</f>
        <v>0.72250435660115231</v>
      </c>
      <c r="CH54" s="47">
        <f ca="1">'A Matrix'!$CE$52*'Projection Engine'!$AD$86</f>
        <v>3.9916575259125118</v>
      </c>
      <c r="CI54" s="47">
        <f ca="1">'A Matrix'!$CF$52*'Projection Engine'!$AD$87</f>
        <v>0.25265155016563318</v>
      </c>
      <c r="CJ54" s="47">
        <f ca="1">'A Matrix'!$CG$52*'Projection Engine'!$AD$88</f>
        <v>0.49241506105638899</v>
      </c>
      <c r="CK54" s="47">
        <f ca="1">'A Matrix'!$CH$52*'Projection Engine'!$AD$89</f>
        <v>0.25120137851553614</v>
      </c>
      <c r="CL54" s="47">
        <f ca="1">'A Matrix'!$CI$52*'Projection Engine'!$AD$90</f>
        <v>0.12945195139621085</v>
      </c>
      <c r="CM54" s="47">
        <f ca="1">'A Matrix'!$CJ$52*'Projection Engine'!$AD$91</f>
        <v>0.14527557488921719</v>
      </c>
      <c r="CN54" s="47">
        <f ca="1">'A Matrix'!$CK$52*'Projection Engine'!$AD$92</f>
        <v>1.2066117199278843</v>
      </c>
      <c r="CO54" s="47">
        <f ca="1">'A Matrix'!$CL$52*'Projection Engine'!$AD$93</f>
        <v>9.2715670422083597E-3</v>
      </c>
      <c r="CP54" s="47">
        <f ca="1">'A Matrix'!$CM$52*'Projection Engine'!$AD$94</f>
        <v>0.31397551416111019</v>
      </c>
      <c r="CQ54" s="47">
        <f ca="1">'A Matrix'!$CN$52*'Projection Engine'!$AD$95</f>
        <v>0.24824273930858007</v>
      </c>
      <c r="CR54" s="47">
        <f ca="1">'A Matrix'!$CO$52*'Projection Engine'!$AD$96</f>
        <v>0.29137282478604404</v>
      </c>
      <c r="CS54" s="47">
        <f ca="1">'A Matrix'!$CP$52*'Projection Engine'!$AD$97</f>
        <v>0.64606648278873147</v>
      </c>
      <c r="CT54" s="47">
        <f ca="1">'A Matrix'!$CQ$52*'Projection Engine'!$AD$98</f>
        <v>0.2240000343693658</v>
      </c>
      <c r="CU54" s="47">
        <f ca="1">'A Matrix'!$CR$52*'Projection Engine'!$AD$99</f>
        <v>7.088007201600946E-2</v>
      </c>
      <c r="CV54" s="47">
        <f ca="1">'A Matrix'!$CS$52*'Projection Engine'!$AD$100</f>
        <v>3.476765178543578</v>
      </c>
      <c r="CW54" s="47">
        <f ca="1">'A Matrix'!$CT$52*'Projection Engine'!$AD$101</f>
        <v>10.298311617056335</v>
      </c>
      <c r="CX54" s="47">
        <f ca="1">'A Matrix'!$CU$52*'Projection Engine'!$AD$102</f>
        <v>1.2259852105995281</v>
      </c>
      <c r="CY54" s="47">
        <f ca="1">'A Matrix'!$CV$52*'Projection Engine'!$AD$103</f>
        <v>1.182863150502897</v>
      </c>
      <c r="CZ54" s="47">
        <f ca="1">'A Matrix'!$CW$52*'Projection Engine'!$AD$104</f>
        <v>0.91825929972033704</v>
      </c>
      <c r="DA54" s="47">
        <f ca="1">'A Matrix'!$CX$52*'Projection Engine'!$AD$105</f>
        <v>1.2919418429212655</v>
      </c>
      <c r="DB54" s="47">
        <f ca="1">'A Matrix'!$CY$52*'Projection Engine'!$AD$106</f>
        <v>2.7283193157678864</v>
      </c>
      <c r="DC54" s="47">
        <f ca="1">'A Matrix'!$CZ$52*'Projection Engine'!$AD$107</f>
        <v>1.5013253631044947</v>
      </c>
      <c r="DD54" s="47">
        <f ca="1">'A Matrix'!$DA$52*'Projection Engine'!$AD$108</f>
        <v>2.3372661315670813</v>
      </c>
      <c r="DE54" s="47">
        <f ca="1">'A Matrix'!$DB$52*'Projection Engine'!$AD$109</f>
        <v>1.3943743062035248</v>
      </c>
      <c r="DF54" s="47">
        <f ca="1">'A Matrix'!$DC$52*'Projection Engine'!$AD$110</f>
        <v>0.41249479720041099</v>
      </c>
      <c r="DG54" s="47">
        <f ca="1">'A Matrix'!$DD$52*'Projection Engine'!$AD$111</f>
        <v>4.3914537719884734</v>
      </c>
      <c r="DH54" s="47">
        <f ca="1">'A Matrix'!$DE$52*'Projection Engine'!$AD$112</f>
        <v>2.748603137636334</v>
      </c>
      <c r="DI54" s="47">
        <f ca="1">'A Matrix'!$DF$52*'Projection Engine'!$AD$113</f>
        <v>0.42331091616124383</v>
      </c>
      <c r="DJ54" s="47">
        <f ca="1">'A Matrix'!$DG$52*'Projection Engine'!$AD$114</f>
        <v>1.8414968140780006</v>
      </c>
      <c r="DK54" s="47">
        <f ca="1">'A Matrix'!$DH$52*'Projection Engine'!$AD$115</f>
        <v>1.2411387347573466</v>
      </c>
      <c r="DL54" s="47">
        <f ca="1">'A Matrix'!$DI$52*'Projection Engine'!$AD$116</f>
        <v>7.184449527209134</v>
      </c>
      <c r="DM54" s="47">
        <f ca="1">'A Matrix'!$DJ$52*'Projection Engine'!$AD$117</f>
        <v>36.271173014579425</v>
      </c>
      <c r="DN54" s="47">
        <f ca="1">'A Matrix'!$DK$52*'Projection Engine'!$AD$118</f>
        <v>1.7644605945670444</v>
      </c>
      <c r="DO54" s="47">
        <f ca="1">'A Matrix'!$DL$52*'Projection Engine'!$AD$119</f>
        <v>0.32358095531770426</v>
      </c>
      <c r="DP54" s="43">
        <f t="shared" ca="1" si="5"/>
        <v>869.29587114170079</v>
      </c>
      <c r="DQ54" s="43">
        <f ca="1">'Projection Engine'!T55</f>
        <v>48.227754974607549</v>
      </c>
      <c r="DR54" s="43">
        <f ca="1">'Projection Engine'!U55</f>
        <v>0</v>
      </c>
      <c r="DS54" s="43">
        <f>'Projection Engine'!V55</f>
        <v>61.514964714154104</v>
      </c>
      <c r="DT54" s="43">
        <f>'Projection Engine'!W55</f>
        <v>1.9646859027077594</v>
      </c>
      <c r="DU54" s="43">
        <f>'Projection Engine'!X55</f>
        <v>5.5949160459904883</v>
      </c>
      <c r="DV54" s="43">
        <f>'Projection Engine'!Y55</f>
        <v>21.756900000000002</v>
      </c>
      <c r="DW54" s="43">
        <f>'Projection Engine'!Z55</f>
        <v>73.02511007406423</v>
      </c>
      <c r="DX54" s="43">
        <f t="shared" ca="1" si="6"/>
        <v>212.08433171152413</v>
      </c>
      <c r="DY54" s="43">
        <f t="shared" ca="1" si="7"/>
        <v>1081.380202853225</v>
      </c>
      <c r="DZ54" s="41"/>
      <c r="EA54" s="36">
        <f>'Base Table 5'!DY54</f>
        <v>1107</v>
      </c>
      <c r="EB54" s="185">
        <f t="shared" ca="1" si="8"/>
        <v>-25.619797146774999</v>
      </c>
      <c r="EC54" s="186">
        <f t="shared" ca="1" si="9"/>
        <v>-2.3143448190402038E-2</v>
      </c>
    </row>
    <row r="55" spans="1:133" x14ac:dyDescent="0.4">
      <c r="A55" s="37">
        <f>'Base Table 5 - modified'!A55</f>
        <v>52</v>
      </c>
      <c r="B55" s="37" t="str">
        <f>'Base Table 5 - modified'!B55</f>
        <v>2202</v>
      </c>
      <c r="C55" s="37">
        <f>'Base Table 5 - modified'!C55</f>
        <v>6</v>
      </c>
      <c r="D55" s="38" t="str">
        <f>'Base Table 5 - modified'!D55</f>
        <v>Structural metal product manufacturing</v>
      </c>
      <c r="E55" s="47">
        <f ca="1">'A Matrix'!$B$53*'Projection Engine'!$AD$5</f>
        <v>27.664894086306042</v>
      </c>
      <c r="F55" s="47">
        <f ca="1">'A Matrix'!$C$53*'Projection Engine'!$AD$6</f>
        <v>5.7834381138468913</v>
      </c>
      <c r="G55" s="47">
        <f ca="1">'A Matrix'!$D$53*'Projection Engine'!$AD$7</f>
        <v>11.835795517770809</v>
      </c>
      <c r="H55" s="47">
        <f ca="1">'A Matrix'!$E$53*'Projection Engine'!$AD$8</f>
        <v>25.564529585213812</v>
      </c>
      <c r="I55" s="47">
        <f ca="1">'A Matrix'!$F$53*'Projection Engine'!$AD$9</f>
        <v>0.58825403063112058</v>
      </c>
      <c r="J55" s="47">
        <f ca="1">'A Matrix'!$G$53*'Projection Engine'!$AD$10</f>
        <v>23.259924461179462</v>
      </c>
      <c r="K55" s="47">
        <f ca="1">'A Matrix'!$H$53*'Projection Engine'!$AD$11</f>
        <v>26.124874778325463</v>
      </c>
      <c r="L55" s="47">
        <f ca="1">'A Matrix'!$I$53*'Projection Engine'!$AD$12</f>
        <v>110.01496624974668</v>
      </c>
      <c r="M55" s="47">
        <f ca="1">'A Matrix'!$J$53*'Projection Engine'!$AD$13</f>
        <v>45.51902825925994</v>
      </c>
      <c r="N55" s="47">
        <f ca="1">'A Matrix'!$K$53*'Projection Engine'!$AD$14</f>
        <v>323.38516550405478</v>
      </c>
      <c r="O55" s="47">
        <f ca="1">'A Matrix'!$L$53*'Projection Engine'!$AD$15</f>
        <v>657.03518576787189</v>
      </c>
      <c r="P55" s="47">
        <f ca="1">'A Matrix'!$M$53*'Projection Engine'!$AD$16</f>
        <v>149.16900348009401</v>
      </c>
      <c r="Q55" s="47">
        <f ca="1">'A Matrix'!$N$53*'Projection Engine'!$AD$17</f>
        <v>95.991760489393869</v>
      </c>
      <c r="R55" s="47">
        <f ca="1">'A Matrix'!$O$53*'Projection Engine'!$AD$18</f>
        <v>15.225186304452007</v>
      </c>
      <c r="S55" s="47">
        <f ca="1">'A Matrix'!$P$53*'Projection Engine'!$AD$19</f>
        <v>0.67646832173858085</v>
      </c>
      <c r="T55" s="47">
        <f ca="1">'A Matrix'!$Q$53*'Projection Engine'!$AD$20</f>
        <v>6.1600105253670616</v>
      </c>
      <c r="U55" s="47">
        <f ca="1">'A Matrix'!$R$53*'Projection Engine'!$AD$21</f>
        <v>5.2760924718807143</v>
      </c>
      <c r="V55" s="47">
        <f ca="1">'A Matrix'!$S$53*'Projection Engine'!$AD$22</f>
        <v>1.6788886350484331</v>
      </c>
      <c r="W55" s="47">
        <f ca="1">'A Matrix'!$T$53*'Projection Engine'!$AD$23</f>
        <v>9.4190987712025844</v>
      </c>
      <c r="X55" s="47">
        <f ca="1">'A Matrix'!$U$53*'Projection Engine'!$AD$24</f>
        <v>5.74258634919281</v>
      </c>
      <c r="Y55" s="47">
        <f ca="1">'A Matrix'!$V$53*'Projection Engine'!$AD$25</f>
        <v>4.4060082988695504</v>
      </c>
      <c r="Z55" s="47">
        <f ca="1">'A Matrix'!$W$53*'Projection Engine'!$AD$26</f>
        <v>9.4513319564763822</v>
      </c>
      <c r="AA55" s="47">
        <f ca="1">'A Matrix'!$X$53*'Projection Engine'!$AD$27</f>
        <v>39.066419313071513</v>
      </c>
      <c r="AB55" s="47">
        <f ca="1">'A Matrix'!$Y$53*'Projection Engine'!$AD$28</f>
        <v>27.195553953439685</v>
      </c>
      <c r="AC55" s="47">
        <f ca="1">'A Matrix'!$Z$53*'Projection Engine'!$AD$29</f>
        <v>3.243803436180996</v>
      </c>
      <c r="AD55" s="47">
        <f ca="1">'A Matrix'!$AA$53*'Projection Engine'!$AD$30</f>
        <v>0.10183975528914704</v>
      </c>
      <c r="AE55" s="47">
        <f ca="1">'A Matrix'!$AB$53*'Projection Engine'!$AD$31</f>
        <v>0.47600455769948197</v>
      </c>
      <c r="AF55" s="47">
        <f ca="1">'A Matrix'!$AC$53*'Projection Engine'!$AD$32</f>
        <v>4.6544591009267595</v>
      </c>
      <c r="AG55" s="47">
        <f ca="1">'A Matrix'!$AD$53*'Projection Engine'!$AD$33</f>
        <v>5.3418772250046946E-3</v>
      </c>
      <c r="AH55" s="47">
        <f ca="1">'A Matrix'!$AE$53*'Projection Engine'!$AD$34</f>
        <v>0.25072458979308804</v>
      </c>
      <c r="AI55" s="47">
        <f ca="1">'A Matrix'!$AF$53*'Projection Engine'!$AD$35</f>
        <v>0.23118121324994906</v>
      </c>
      <c r="AJ55" s="47">
        <f ca="1">'A Matrix'!$AG$53*'Projection Engine'!$AD$36</f>
        <v>6.4053791125534678</v>
      </c>
      <c r="AK55" s="47">
        <f ca="1">'A Matrix'!$AH$53*'Projection Engine'!$AD$37</f>
        <v>21.828500837238415</v>
      </c>
      <c r="AL55" s="47">
        <f ca="1">'A Matrix'!$AI$53*'Projection Engine'!$AD$38</f>
        <v>69.844491772370432</v>
      </c>
      <c r="AM55" s="47">
        <f ca="1">'A Matrix'!$AJ$53*'Projection Engine'!$AD$39</f>
        <v>4.2234934691817241</v>
      </c>
      <c r="AN55" s="47">
        <f ca="1">'A Matrix'!$AK$53*'Projection Engine'!$AD$40</f>
        <v>3.4208161217464053</v>
      </c>
      <c r="AO55" s="47">
        <f ca="1">'A Matrix'!$AL$53*'Projection Engine'!$AD$41</f>
        <v>3.1346083656908506</v>
      </c>
      <c r="AP55" s="47">
        <f ca="1">'A Matrix'!$AM$53*'Projection Engine'!$AD$42</f>
        <v>5.5157609395880529</v>
      </c>
      <c r="AQ55" s="47">
        <f ca="1">'A Matrix'!$AN$53*'Projection Engine'!$AD$43</f>
        <v>0.29259679814943967</v>
      </c>
      <c r="AR55" s="47">
        <f ca="1">'A Matrix'!$AO$53*'Projection Engine'!$AD$44</f>
        <v>18.352017697277407</v>
      </c>
      <c r="AS55" s="47">
        <f ca="1">'A Matrix'!$AP$53*'Projection Engine'!$AD$45</f>
        <v>2.4604103442351222</v>
      </c>
      <c r="AT55" s="47">
        <f ca="1">'A Matrix'!$AQ$53*'Projection Engine'!$AD$46</f>
        <v>99.467917516332562</v>
      </c>
      <c r="AU55" s="47">
        <f ca="1">'A Matrix'!$AR$53*'Projection Engine'!$AD$47</f>
        <v>0.49012720014746403</v>
      </c>
      <c r="AV55" s="47">
        <f ca="1">'A Matrix'!$AS$53*'Projection Engine'!$AD$48</f>
        <v>116.72409287780643</v>
      </c>
      <c r="AW55" s="47">
        <f ca="1">'A Matrix'!$AT$53*'Projection Engine'!$AD$49</f>
        <v>1.3721518209766204</v>
      </c>
      <c r="AX55" s="47">
        <f ca="1">'A Matrix'!$AU$53*'Projection Engine'!$AD$50</f>
        <v>133.43777655557409</v>
      </c>
      <c r="AY55" s="47">
        <f ca="1">'A Matrix'!$AV$53*'Projection Engine'!$AD$51</f>
        <v>564.52878239346762</v>
      </c>
      <c r="AZ55" s="47">
        <f ca="1">'A Matrix'!$AW$53*'Projection Engine'!$AD$52</f>
        <v>168.09714331515718</v>
      </c>
      <c r="BA55" s="47">
        <f ca="1">'A Matrix'!$AX$53*'Projection Engine'!$AD$53</f>
        <v>64.676893127010246</v>
      </c>
      <c r="BB55" s="47">
        <f ca="1">'A Matrix'!$AY$53*'Projection Engine'!$AD$54</f>
        <v>4.972121331535833</v>
      </c>
      <c r="BC55" s="47">
        <f ca="1">'A Matrix'!$AZ$53*'Projection Engine'!$AD$55</f>
        <v>8.4963083125272139</v>
      </c>
      <c r="BD55" s="47">
        <f ca="1">'A Matrix'!$BA$53*'Projection Engine'!$AD$56</f>
        <v>678.91622637877242</v>
      </c>
      <c r="BE55" s="47">
        <f ca="1">'A Matrix'!$BB$53*'Projection Engine'!$AD$57</f>
        <v>22.04850996423362</v>
      </c>
      <c r="BF55" s="47">
        <f ca="1">'A Matrix'!$BC$53*'Projection Engine'!$AD$58</f>
        <v>122.50673995310005</v>
      </c>
      <c r="BG55" s="47">
        <f ca="1">'A Matrix'!$BD$53*'Projection Engine'!$AD$59</f>
        <v>17.465600955875264</v>
      </c>
      <c r="BH55" s="47">
        <f ca="1">'A Matrix'!$BE$53*'Projection Engine'!$AD$60</f>
        <v>31.303647093514005</v>
      </c>
      <c r="BI55" s="47">
        <f ca="1">'A Matrix'!$BF$53*'Projection Engine'!$AD$61</f>
        <v>281.49685649604226</v>
      </c>
      <c r="BJ55" s="47">
        <f ca="1">'A Matrix'!$BG$53*'Projection Engine'!$AD$62</f>
        <v>23.567532389551637</v>
      </c>
      <c r="BK55" s="47">
        <f ca="1">'A Matrix'!$BH$53*'Projection Engine'!$AD$63</f>
        <v>51.671976819073187</v>
      </c>
      <c r="BL55" s="47">
        <f ca="1">'A Matrix'!$BI$53*'Projection Engine'!$AD$64</f>
        <v>125.56658896773794</v>
      </c>
      <c r="BM55" s="47">
        <f ca="1">'A Matrix'!$BJ$53*'Projection Engine'!$AD$65</f>
        <v>13.30900267258793</v>
      </c>
      <c r="BN55" s="47">
        <f ca="1">'A Matrix'!$BK$53*'Projection Engine'!$AD$66</f>
        <v>420.54609700687632</v>
      </c>
      <c r="BO55" s="47">
        <f ca="1">'A Matrix'!$BL$53*'Projection Engine'!$AD$67</f>
        <v>51.662075799377533</v>
      </c>
      <c r="BP55" s="47">
        <f ca="1">'A Matrix'!$BM$53*'Projection Engine'!$AD$68</f>
        <v>23.024449798775887</v>
      </c>
      <c r="BQ55" s="47">
        <f ca="1">'A Matrix'!$BN$53*'Projection Engine'!$AD$69</f>
        <v>28.666601020781208</v>
      </c>
      <c r="BR55" s="47">
        <f ca="1">'A Matrix'!$BO$53*'Projection Engine'!$AD$70</f>
        <v>44.83837882882505</v>
      </c>
      <c r="BS55" s="47">
        <f ca="1">'A Matrix'!$BP$53*'Projection Engine'!$AD$71</f>
        <v>2.4313334088617196</v>
      </c>
      <c r="BT55" s="47">
        <f ca="1">'A Matrix'!$BQ$53*'Projection Engine'!$AD$72</f>
        <v>102.61944924934302</v>
      </c>
      <c r="BU55" s="47">
        <f ca="1">'A Matrix'!$BR$53*'Projection Engine'!$AD$73</f>
        <v>6.6057344710500221</v>
      </c>
      <c r="BV55" s="47">
        <f ca="1">'A Matrix'!$BS$53*'Projection Engine'!$AD$74</f>
        <v>6856.8587101057637</v>
      </c>
      <c r="BW55" s="47">
        <f ca="1">'A Matrix'!$BT$53*'Projection Engine'!$AD$75</f>
        <v>1536.6915232189319</v>
      </c>
      <c r="BX55" s="47">
        <f ca="1">'A Matrix'!$BU$53*'Projection Engine'!$AD$76</f>
        <v>1291.7950439991719</v>
      </c>
      <c r="BY55" s="47">
        <f ca="1">'A Matrix'!$BV$53*'Projection Engine'!$AD$77</f>
        <v>4936.9780807892121</v>
      </c>
      <c r="BZ55" s="47">
        <f ca="1">'A Matrix'!$BW$53*'Projection Engine'!$AD$78</f>
        <v>126.81702953358698</v>
      </c>
      <c r="CA55" s="47">
        <f ca="1">'A Matrix'!$BX$53*'Projection Engine'!$AD$79</f>
        <v>250.27932278395363</v>
      </c>
      <c r="CB55" s="47">
        <f ca="1">'A Matrix'!$BY$53*'Projection Engine'!$AD$80</f>
        <v>10.624109219689478</v>
      </c>
      <c r="CC55" s="47">
        <f ca="1">'A Matrix'!$BZ$53*'Projection Engine'!$AD$81</f>
        <v>89.619730548246977</v>
      </c>
      <c r="CD55" s="47">
        <f ca="1">'A Matrix'!$CA$53*'Projection Engine'!$AD$82</f>
        <v>25.076968179009771</v>
      </c>
      <c r="CE55" s="47">
        <f ca="1">'A Matrix'!$CB$53*'Projection Engine'!$AD$83</f>
        <v>232.5110589184028</v>
      </c>
      <c r="CF55" s="47">
        <f ca="1">'A Matrix'!$CC$53*'Projection Engine'!$AD$84</f>
        <v>2.9864707146388305</v>
      </c>
      <c r="CG55" s="47">
        <f ca="1">'A Matrix'!$CD$53*'Projection Engine'!$AD$85</f>
        <v>11.126368601449888</v>
      </c>
      <c r="CH55" s="47">
        <f ca="1">'A Matrix'!$CE$53*'Projection Engine'!$AD$86</f>
        <v>118.1779704897933</v>
      </c>
      <c r="CI55" s="47">
        <f ca="1">'A Matrix'!$CF$53*'Projection Engine'!$AD$87</f>
        <v>26.088070684703347</v>
      </c>
      <c r="CJ55" s="47">
        <f ca="1">'A Matrix'!$CG$53*'Projection Engine'!$AD$88</f>
        <v>11.677020812485651</v>
      </c>
      <c r="CK55" s="47">
        <f ca="1">'A Matrix'!$CH$53*'Projection Engine'!$AD$89</f>
        <v>11.55992488059433</v>
      </c>
      <c r="CL55" s="47">
        <f ca="1">'A Matrix'!$CI$53*'Projection Engine'!$AD$90</f>
        <v>2.1346801538648275</v>
      </c>
      <c r="CM55" s="47">
        <f ca="1">'A Matrix'!$CJ$53*'Projection Engine'!$AD$91</f>
        <v>8.8492123707887558</v>
      </c>
      <c r="CN55" s="47">
        <f ca="1">'A Matrix'!$CK$53*'Projection Engine'!$AD$92</f>
        <v>58.014711577193275</v>
      </c>
      <c r="CO55" s="47">
        <f ca="1">'A Matrix'!$CL$53*'Projection Engine'!$AD$93</f>
        <v>0.16628023515042534</v>
      </c>
      <c r="CP55" s="47">
        <f ca="1">'A Matrix'!$CM$53*'Projection Engine'!$AD$94</f>
        <v>6.799953017723432</v>
      </c>
      <c r="CQ55" s="47">
        <f ca="1">'A Matrix'!$CN$53*'Projection Engine'!$AD$95</f>
        <v>4.7798671251625908</v>
      </c>
      <c r="CR55" s="47">
        <f ca="1">'A Matrix'!$CO$53*'Projection Engine'!$AD$96</f>
        <v>10.562956010507344</v>
      </c>
      <c r="CS55" s="47">
        <f ca="1">'A Matrix'!$CP$53*'Projection Engine'!$AD$97</f>
        <v>33.145210132483577</v>
      </c>
      <c r="CT55" s="47">
        <f ca="1">'A Matrix'!$CQ$53*'Projection Engine'!$AD$98</f>
        <v>30.628526201183536</v>
      </c>
      <c r="CU55" s="47">
        <f ca="1">'A Matrix'!$CR$53*'Projection Engine'!$AD$99</f>
        <v>10.98454211392932</v>
      </c>
      <c r="CV55" s="47">
        <f ca="1">'A Matrix'!$CS$53*'Projection Engine'!$AD$100</f>
        <v>39.245168767551931</v>
      </c>
      <c r="CW55" s="47">
        <f ca="1">'A Matrix'!$CT$53*'Projection Engine'!$AD$101</f>
        <v>172.02157494256974</v>
      </c>
      <c r="CX55" s="47">
        <f ca="1">'A Matrix'!$CU$53*'Projection Engine'!$AD$102</f>
        <v>91.801111911153285</v>
      </c>
      <c r="CY55" s="47">
        <f ca="1">'A Matrix'!$CV$53*'Projection Engine'!$AD$103</f>
        <v>31.237695688358887</v>
      </c>
      <c r="CZ55" s="47">
        <f ca="1">'A Matrix'!$CW$53*'Projection Engine'!$AD$104</f>
        <v>29.266964458308745</v>
      </c>
      <c r="DA55" s="47">
        <f ca="1">'A Matrix'!$CX$53*'Projection Engine'!$AD$105</f>
        <v>45.341559361424387</v>
      </c>
      <c r="DB55" s="47">
        <f ca="1">'A Matrix'!$CY$53*'Projection Engine'!$AD$106</f>
        <v>73.45500982884117</v>
      </c>
      <c r="DC55" s="47">
        <f ca="1">'A Matrix'!$CZ$53*'Projection Engine'!$AD$107</f>
        <v>12.402929456169117</v>
      </c>
      <c r="DD55" s="47">
        <f ca="1">'A Matrix'!$DA$53*'Projection Engine'!$AD$108</f>
        <v>156.88680439269498</v>
      </c>
      <c r="DE55" s="47">
        <f ca="1">'A Matrix'!$DB$53*'Projection Engine'!$AD$109</f>
        <v>99.59923193864087</v>
      </c>
      <c r="DF55" s="47">
        <f ca="1">'A Matrix'!$DC$53*'Projection Engine'!$AD$110</f>
        <v>35.516615668440004</v>
      </c>
      <c r="DG55" s="47">
        <f ca="1">'A Matrix'!$DD$53*'Projection Engine'!$AD$111</f>
        <v>49.877779893052811</v>
      </c>
      <c r="DH55" s="47">
        <f ca="1">'A Matrix'!$DE$53*'Projection Engine'!$AD$112</f>
        <v>35.055348349280941</v>
      </c>
      <c r="DI55" s="47">
        <f ca="1">'A Matrix'!$DF$53*'Projection Engine'!$AD$113</f>
        <v>26.06850216340818</v>
      </c>
      <c r="DJ55" s="47">
        <f ca="1">'A Matrix'!$DG$53*'Projection Engine'!$AD$114</f>
        <v>40.041271117908039</v>
      </c>
      <c r="DK55" s="47">
        <f ca="1">'A Matrix'!$DH$53*'Projection Engine'!$AD$115</f>
        <v>10.426259803603743</v>
      </c>
      <c r="DL55" s="47">
        <f ca="1">'A Matrix'!$DI$53*'Projection Engine'!$AD$116</f>
        <v>32.603738217167361</v>
      </c>
      <c r="DM55" s="47">
        <f ca="1">'A Matrix'!$DJ$53*'Projection Engine'!$AD$117</f>
        <v>222.73393563864579</v>
      </c>
      <c r="DN55" s="47">
        <f ca="1">'A Matrix'!$DK$53*'Projection Engine'!$AD$118</f>
        <v>27.846339181886858</v>
      </c>
      <c r="DO55" s="47">
        <f ca="1">'A Matrix'!$DL$53*'Projection Engine'!$AD$119</f>
        <v>0.871103002023076</v>
      </c>
      <c r="DP55" s="43">
        <f t="shared" ca="1" si="5"/>
        <v>21918.418297136501</v>
      </c>
      <c r="DQ55" s="43">
        <f ca="1">'Projection Engine'!T56</f>
        <v>335.35201884872379</v>
      </c>
      <c r="DR55" s="43">
        <f ca="1">'Projection Engine'!U56</f>
        <v>1.7017025426359838</v>
      </c>
      <c r="DS55" s="43">
        <f>'Projection Engine'!V56</f>
        <v>1281.9211764682088</v>
      </c>
      <c r="DT55" s="43">
        <f>'Projection Engine'!W56</f>
        <v>51.664398366668863</v>
      </c>
      <c r="DU55" s="43">
        <f>'Projection Engine'!X56</f>
        <v>116.00273347619084</v>
      </c>
      <c r="DV55" s="43">
        <f>'Projection Engine'!Y56</f>
        <v>340.3073</v>
      </c>
      <c r="DW55" s="43">
        <f>'Projection Engine'!Z56</f>
        <v>934.60340522020738</v>
      </c>
      <c r="DX55" s="43">
        <f t="shared" ca="1" si="6"/>
        <v>3061.5527349226359</v>
      </c>
      <c r="DY55" s="43">
        <f t="shared" ca="1" si="7"/>
        <v>24979.971032059137</v>
      </c>
      <c r="DZ55" s="41"/>
      <c r="EA55" s="36">
        <f>'Base Table 5'!DY55</f>
        <v>22268.999700000008</v>
      </c>
      <c r="EB55" s="185">
        <f t="shared" ca="1" si="8"/>
        <v>2710.9713320591291</v>
      </c>
      <c r="EC55" s="186">
        <f t="shared" ca="1" si="9"/>
        <v>0.12173745424493077</v>
      </c>
    </row>
    <row r="56" spans="1:133" x14ac:dyDescent="0.4">
      <c r="A56" s="34">
        <f>'Base Table 5 - modified'!A56</f>
        <v>53</v>
      </c>
      <c r="B56" s="34" t="str">
        <f>'Base Table 5 - modified'!B56</f>
        <v>2203</v>
      </c>
      <c r="C56" s="34">
        <f>'Base Table 5 - modified'!C56</f>
        <v>6</v>
      </c>
      <c r="D56" s="35" t="str">
        <f>'Base Table 5 - modified'!D56</f>
        <v>Metal containers and other sheet metal product manufacturing</v>
      </c>
      <c r="E56" s="47">
        <f ca="1">'A Matrix'!$B$54*'Projection Engine'!$AD$5</f>
        <v>5.1519666251701892</v>
      </c>
      <c r="F56" s="47">
        <f ca="1">'A Matrix'!$C$54*'Projection Engine'!$AD$6</f>
        <v>0.51782316286453633</v>
      </c>
      <c r="G56" s="47">
        <f ca="1">'A Matrix'!$D$54*'Projection Engine'!$AD$7</f>
        <v>1.4844164430989737</v>
      </c>
      <c r="H56" s="47">
        <f ca="1">'A Matrix'!$E$54*'Projection Engine'!$AD$8</f>
        <v>3.1167755536388064</v>
      </c>
      <c r="I56" s="47">
        <f ca="1">'A Matrix'!$F$54*'Projection Engine'!$AD$9</f>
        <v>9.873116048843944E-2</v>
      </c>
      <c r="J56" s="47">
        <f ca="1">'A Matrix'!$G$54*'Projection Engine'!$AD$10</f>
        <v>1.3853863963572002</v>
      </c>
      <c r="K56" s="47">
        <f ca="1">'A Matrix'!$H$54*'Projection Engine'!$AD$11</f>
        <v>3.3814493596723665</v>
      </c>
      <c r="L56" s="47">
        <f ca="1">'A Matrix'!$I$54*'Projection Engine'!$AD$12</f>
        <v>10.6394336475055</v>
      </c>
      <c r="M56" s="47">
        <f ca="1">'A Matrix'!$J$54*'Projection Engine'!$AD$13</f>
        <v>7.4719678618929937</v>
      </c>
      <c r="N56" s="47">
        <f ca="1">'A Matrix'!$K$54*'Projection Engine'!$AD$14</f>
        <v>15.307692174954653</v>
      </c>
      <c r="O56" s="47">
        <f ca="1">'A Matrix'!$L$54*'Projection Engine'!$AD$15</f>
        <v>81.214485784535341</v>
      </c>
      <c r="P56" s="47">
        <f ca="1">'A Matrix'!$M$54*'Projection Engine'!$AD$16</f>
        <v>4.5998513264376175</v>
      </c>
      <c r="Q56" s="47">
        <f ca="1">'A Matrix'!$N$54*'Projection Engine'!$AD$17</f>
        <v>6.8803692977416739</v>
      </c>
      <c r="R56" s="47">
        <f ca="1">'A Matrix'!$O$54*'Projection Engine'!$AD$18</f>
        <v>3.6506848971457235</v>
      </c>
      <c r="S56" s="47">
        <f ca="1">'A Matrix'!$P$54*'Projection Engine'!$AD$19</f>
        <v>0.24133570855565259</v>
      </c>
      <c r="T56" s="47">
        <f ca="1">'A Matrix'!$Q$54*'Projection Engine'!$AD$20</f>
        <v>9.9163665008797093</v>
      </c>
      <c r="U56" s="47">
        <f ca="1">'A Matrix'!$R$54*'Projection Engine'!$AD$21</f>
        <v>3.7163899605936317</v>
      </c>
      <c r="V56" s="47">
        <f ca="1">'A Matrix'!$S$54*'Projection Engine'!$AD$22</f>
        <v>0.44251669860882359</v>
      </c>
      <c r="W56" s="47">
        <f ca="1">'A Matrix'!$T$54*'Projection Engine'!$AD$23</f>
        <v>4.5458312840793349</v>
      </c>
      <c r="X56" s="47">
        <f ca="1">'A Matrix'!$U$54*'Projection Engine'!$AD$24</f>
        <v>1.1074325734806678</v>
      </c>
      <c r="Y56" s="47">
        <f ca="1">'A Matrix'!$V$54*'Projection Engine'!$AD$25</f>
        <v>1.3185736654313911</v>
      </c>
      <c r="Z56" s="47">
        <f ca="1">'A Matrix'!$W$54*'Projection Engine'!$AD$26</f>
        <v>6.1272750676087444</v>
      </c>
      <c r="AA56" s="47">
        <f ca="1">'A Matrix'!$X$54*'Projection Engine'!$AD$27</f>
        <v>148.53616954906903</v>
      </c>
      <c r="AB56" s="47">
        <f ca="1">'A Matrix'!$Y$54*'Projection Engine'!$AD$28</f>
        <v>51.922969935459236</v>
      </c>
      <c r="AC56" s="47">
        <f ca="1">'A Matrix'!$Z$54*'Projection Engine'!$AD$29</f>
        <v>16.840540713188986</v>
      </c>
      <c r="AD56" s="47">
        <f ca="1">'A Matrix'!$AA$54*'Projection Engine'!$AD$30</f>
        <v>1.5524948313494132E-2</v>
      </c>
      <c r="AE56" s="47">
        <f ca="1">'A Matrix'!$AB$54*'Projection Engine'!$AD$31</f>
        <v>6.2200232585050266E-2</v>
      </c>
      <c r="AF56" s="47">
        <f ca="1">'A Matrix'!$AC$54*'Projection Engine'!$AD$32</f>
        <v>0.88987038362759763</v>
      </c>
      <c r="AG56" s="47">
        <f ca="1">'A Matrix'!$AD$54*'Projection Engine'!$AD$33</f>
        <v>9.8923652314901749E-4</v>
      </c>
      <c r="AH56" s="47">
        <f ca="1">'A Matrix'!$AE$54*'Projection Engine'!$AD$34</f>
        <v>4.1034799739041027E-2</v>
      </c>
      <c r="AI56" s="47">
        <f ca="1">'A Matrix'!$AF$54*'Projection Engine'!$AD$35</f>
        <v>4.0225907928984624E-2</v>
      </c>
      <c r="AJ56" s="47">
        <f ca="1">'A Matrix'!$AG$54*'Projection Engine'!$AD$36</f>
        <v>0.72723776958055852</v>
      </c>
      <c r="AK56" s="47">
        <f ca="1">'A Matrix'!$AH$54*'Projection Engine'!$AD$37</f>
        <v>10.072368940309955</v>
      </c>
      <c r="AL56" s="47">
        <f ca="1">'A Matrix'!$AI$54*'Projection Engine'!$AD$38</f>
        <v>0.27996744031383136</v>
      </c>
      <c r="AM56" s="47">
        <f ca="1">'A Matrix'!$AJ$54*'Projection Engine'!$AD$39</f>
        <v>1.7672480871242016</v>
      </c>
      <c r="AN56" s="47">
        <f ca="1">'A Matrix'!$AK$54*'Projection Engine'!$AD$40</f>
        <v>0.65022201645235456</v>
      </c>
      <c r="AO56" s="47">
        <f ca="1">'A Matrix'!$AL$54*'Projection Engine'!$AD$41</f>
        <v>2.5424319893378553</v>
      </c>
      <c r="AP56" s="47">
        <f ca="1">'A Matrix'!$AM$54*'Projection Engine'!$AD$42</f>
        <v>5.2251440524186084</v>
      </c>
      <c r="AQ56" s="47">
        <f ca="1">'A Matrix'!$AN$54*'Projection Engine'!$AD$43</f>
        <v>4.6944101681118892E-2</v>
      </c>
      <c r="AR56" s="47">
        <f ca="1">'A Matrix'!$AO$54*'Projection Engine'!$AD$44</f>
        <v>40.49044277719009</v>
      </c>
      <c r="AS56" s="47">
        <f ca="1">'A Matrix'!$AP$54*'Projection Engine'!$AD$45</f>
        <v>1.042075783516935</v>
      </c>
      <c r="AT56" s="47">
        <f ca="1">'A Matrix'!$AQ$54*'Projection Engine'!$AD$46</f>
        <v>36.452652569792789</v>
      </c>
      <c r="AU56" s="47">
        <f ca="1">'A Matrix'!$AR$54*'Projection Engine'!$AD$47</f>
        <v>6.7948117639300851E-2</v>
      </c>
      <c r="AV56" s="47">
        <f ca="1">'A Matrix'!$AS$54*'Projection Engine'!$AD$48</f>
        <v>0.61512960931250316</v>
      </c>
      <c r="AW56" s="47">
        <f ca="1">'A Matrix'!$AT$54*'Projection Engine'!$AD$49</f>
        <v>0.23486175108410645</v>
      </c>
      <c r="AX56" s="47">
        <f ca="1">'A Matrix'!$AU$54*'Projection Engine'!$AD$50</f>
        <v>3.2426610654923542</v>
      </c>
      <c r="AY56" s="47">
        <f ca="1">'A Matrix'!$AV$54*'Projection Engine'!$AD$51</f>
        <v>4.214206562527349</v>
      </c>
      <c r="AZ56" s="47">
        <f ca="1">'A Matrix'!$AW$54*'Projection Engine'!$AD$52</f>
        <v>4.3104735286824454</v>
      </c>
      <c r="BA56" s="47">
        <f ca="1">'A Matrix'!$AX$54*'Projection Engine'!$AD$53</f>
        <v>9.112566629762938</v>
      </c>
      <c r="BB56" s="47">
        <f ca="1">'A Matrix'!$AY$54*'Projection Engine'!$AD$54</f>
        <v>0.73666800763553364</v>
      </c>
      <c r="BC56" s="47">
        <f ca="1">'A Matrix'!$AZ$54*'Projection Engine'!$AD$55</f>
        <v>0.12718673453493418</v>
      </c>
      <c r="BD56" s="47">
        <f ca="1">'A Matrix'!$BA$54*'Projection Engine'!$AD$56</f>
        <v>74.049254567087104</v>
      </c>
      <c r="BE56" s="47">
        <f ca="1">'A Matrix'!$BB$54*'Projection Engine'!$AD$57</f>
        <v>31.932024170062146</v>
      </c>
      <c r="BF56" s="47">
        <f ca="1">'A Matrix'!$BC$54*'Projection Engine'!$AD$58</f>
        <v>38.469377110256779</v>
      </c>
      <c r="BG56" s="47">
        <f ca="1">'A Matrix'!$BD$54*'Projection Engine'!$AD$59</f>
        <v>61.617406282322833</v>
      </c>
      <c r="BH56" s="47">
        <f ca="1">'A Matrix'!$BE$54*'Projection Engine'!$AD$60</f>
        <v>6.8987972684043575</v>
      </c>
      <c r="BI56" s="47">
        <f ca="1">'A Matrix'!$BF$54*'Projection Engine'!$AD$61</f>
        <v>7.524528328098099</v>
      </c>
      <c r="BJ56" s="47">
        <f ca="1">'A Matrix'!$BG$54*'Projection Engine'!$AD$62</f>
        <v>2.2854152080192649</v>
      </c>
      <c r="BK56" s="47">
        <f ca="1">'A Matrix'!$BH$54*'Projection Engine'!$AD$63</f>
        <v>10.258496945108364</v>
      </c>
      <c r="BL56" s="47">
        <f ca="1">'A Matrix'!$BI$54*'Projection Engine'!$AD$64</f>
        <v>5.4900851369982044</v>
      </c>
      <c r="BM56" s="47">
        <f ca="1">'A Matrix'!$BJ$54*'Projection Engine'!$AD$65</f>
        <v>14.809660834151277</v>
      </c>
      <c r="BN56" s="47">
        <f ca="1">'A Matrix'!$BK$54*'Projection Engine'!$AD$66</f>
        <v>256.9522214814977</v>
      </c>
      <c r="BO56" s="47">
        <f ca="1">'A Matrix'!$BL$54*'Projection Engine'!$AD$67</f>
        <v>10.330746303949013</v>
      </c>
      <c r="BP56" s="47">
        <f ca="1">'A Matrix'!$BM$54*'Projection Engine'!$AD$68</f>
        <v>4.9461263566834974</v>
      </c>
      <c r="BQ56" s="47">
        <f ca="1">'A Matrix'!$BN$54*'Projection Engine'!$AD$69</f>
        <v>3.6422788068300855</v>
      </c>
      <c r="BR56" s="47">
        <f ca="1">'A Matrix'!$BO$54*'Projection Engine'!$AD$70</f>
        <v>4.8123725348147817</v>
      </c>
      <c r="BS56" s="47">
        <f ca="1">'A Matrix'!$BP$54*'Projection Engine'!$AD$71</f>
        <v>0.9523366182022196</v>
      </c>
      <c r="BT56" s="47">
        <f ca="1">'A Matrix'!$BQ$54*'Projection Engine'!$AD$72</f>
        <v>8.9113998626121518</v>
      </c>
      <c r="BU56" s="47">
        <f ca="1">'A Matrix'!$BR$54*'Projection Engine'!$AD$73</f>
        <v>1.1510963122660323</v>
      </c>
      <c r="BV56" s="47">
        <f ca="1">'A Matrix'!$BS$54*'Projection Engine'!$AD$74</f>
        <v>648.8074822291394</v>
      </c>
      <c r="BW56" s="47">
        <f ca="1">'A Matrix'!$BT$54*'Projection Engine'!$AD$75</f>
        <v>210.63021102718432</v>
      </c>
      <c r="BX56" s="47">
        <f ca="1">'A Matrix'!$BU$54*'Projection Engine'!$AD$76</f>
        <v>196.62729949291378</v>
      </c>
      <c r="BY56" s="47">
        <f ca="1">'A Matrix'!$BV$54*'Projection Engine'!$AD$77</f>
        <v>493.21191894381207</v>
      </c>
      <c r="BZ56" s="47">
        <f ca="1">'A Matrix'!$BW$54*'Projection Engine'!$AD$78</f>
        <v>27.65852354887242</v>
      </c>
      <c r="CA56" s="47">
        <f ca="1">'A Matrix'!$BX$54*'Projection Engine'!$AD$79</f>
        <v>90.831173717129914</v>
      </c>
      <c r="CB56" s="47">
        <f ca="1">'A Matrix'!$BY$54*'Projection Engine'!$AD$80</f>
        <v>5.3256507444426981</v>
      </c>
      <c r="CC56" s="47">
        <f ca="1">'A Matrix'!$BZ$54*'Projection Engine'!$AD$81</f>
        <v>16.251758714304803</v>
      </c>
      <c r="CD56" s="47">
        <f ca="1">'A Matrix'!$CA$54*'Projection Engine'!$AD$82</f>
        <v>27.73274283768778</v>
      </c>
      <c r="CE56" s="47">
        <f ca="1">'A Matrix'!$CB$54*'Projection Engine'!$AD$83</f>
        <v>9.2662651266225087</v>
      </c>
      <c r="CF56" s="47">
        <f ca="1">'A Matrix'!$CC$54*'Projection Engine'!$AD$84</f>
        <v>8.4755352547532254</v>
      </c>
      <c r="CG56" s="47">
        <f ca="1">'A Matrix'!$CD$54*'Projection Engine'!$AD$85</f>
        <v>1.8148207817167339</v>
      </c>
      <c r="CH56" s="47">
        <f ca="1">'A Matrix'!$CE$54*'Projection Engine'!$AD$86</f>
        <v>60.076693423208646</v>
      </c>
      <c r="CI56" s="47">
        <f ca="1">'A Matrix'!$CF$54*'Projection Engine'!$AD$87</f>
        <v>5.2976908641373139</v>
      </c>
      <c r="CJ56" s="47">
        <f ca="1">'A Matrix'!$CG$54*'Projection Engine'!$AD$88</f>
        <v>1.7326928062920062</v>
      </c>
      <c r="CK56" s="47">
        <f ca="1">'A Matrix'!$CH$54*'Projection Engine'!$AD$89</f>
        <v>1.2328290334259893</v>
      </c>
      <c r="CL56" s="47">
        <f ca="1">'A Matrix'!$CI$54*'Projection Engine'!$AD$90</f>
        <v>0.1779796299569919</v>
      </c>
      <c r="CM56" s="47">
        <f ca="1">'A Matrix'!$CJ$54*'Projection Engine'!$AD$91</f>
        <v>1.4161688190538357</v>
      </c>
      <c r="CN56" s="47">
        <f ca="1">'A Matrix'!$CK$54*'Projection Engine'!$AD$92</f>
        <v>9.3872269917155684</v>
      </c>
      <c r="CO56" s="47">
        <f ca="1">'A Matrix'!$CL$54*'Projection Engine'!$AD$93</f>
        <v>3.4198403024539033E-2</v>
      </c>
      <c r="CP56" s="47">
        <f ca="1">'A Matrix'!$CM$54*'Projection Engine'!$AD$94</f>
        <v>2.220484422477722</v>
      </c>
      <c r="CQ56" s="47">
        <f ca="1">'A Matrix'!$CN$54*'Projection Engine'!$AD$95</f>
        <v>1.400211355591968</v>
      </c>
      <c r="CR56" s="47">
        <f ca="1">'A Matrix'!$CO$54*'Projection Engine'!$AD$96</f>
        <v>0.81506986394608361</v>
      </c>
      <c r="CS56" s="47">
        <f ca="1">'A Matrix'!$CP$54*'Projection Engine'!$AD$97</f>
        <v>2.1418333522263211</v>
      </c>
      <c r="CT56" s="47">
        <f ca="1">'A Matrix'!$CQ$54*'Projection Engine'!$AD$98</f>
        <v>52.974249766310464</v>
      </c>
      <c r="CU56" s="47">
        <f ca="1">'A Matrix'!$CR$54*'Projection Engine'!$AD$99</f>
        <v>16.618285768994902</v>
      </c>
      <c r="CV56" s="47">
        <f ca="1">'A Matrix'!$CS$54*'Projection Engine'!$AD$100</f>
        <v>7.8537907436640282</v>
      </c>
      <c r="CW56" s="47">
        <f ca="1">'A Matrix'!$CT$54*'Projection Engine'!$AD$101</f>
        <v>39.392442483396827</v>
      </c>
      <c r="CX56" s="47">
        <f ca="1">'A Matrix'!$CU$54*'Projection Engine'!$AD$102</f>
        <v>15.283813736299392</v>
      </c>
      <c r="CY56" s="47">
        <f ca="1">'A Matrix'!$CV$54*'Projection Engine'!$AD$103</f>
        <v>8.22234722687074</v>
      </c>
      <c r="CZ56" s="47">
        <f ca="1">'A Matrix'!$CW$54*'Projection Engine'!$AD$104</f>
        <v>5.8931129450915121</v>
      </c>
      <c r="DA56" s="47">
        <f ca="1">'A Matrix'!$CX$54*'Projection Engine'!$AD$105</f>
        <v>11.284005789785365</v>
      </c>
      <c r="DB56" s="47">
        <f ca="1">'A Matrix'!$CY$54*'Projection Engine'!$AD$106</f>
        <v>10.552700247668716</v>
      </c>
      <c r="DC56" s="47">
        <f ca="1">'A Matrix'!$CZ$54*'Projection Engine'!$AD$107</f>
        <v>3.0175083948196773</v>
      </c>
      <c r="DD56" s="47">
        <f ca="1">'A Matrix'!$DA$54*'Projection Engine'!$AD$108</f>
        <v>7.0954863256170224</v>
      </c>
      <c r="DE56" s="47">
        <f ca="1">'A Matrix'!$DB$54*'Projection Engine'!$AD$109</f>
        <v>4.0961372335454378</v>
      </c>
      <c r="DF56" s="47">
        <f ca="1">'A Matrix'!$DC$54*'Projection Engine'!$AD$110</f>
        <v>1.3070266852863042</v>
      </c>
      <c r="DG56" s="47">
        <f ca="1">'A Matrix'!$DD$54*'Projection Engine'!$AD$111</f>
        <v>20.420358194725658</v>
      </c>
      <c r="DH56" s="47">
        <f ca="1">'A Matrix'!$DE$54*'Projection Engine'!$AD$112</f>
        <v>10.686481018692394</v>
      </c>
      <c r="DI56" s="47">
        <f ca="1">'A Matrix'!$DF$54*'Projection Engine'!$AD$113</f>
        <v>2.0532949974950827</v>
      </c>
      <c r="DJ56" s="47">
        <f ca="1">'A Matrix'!$DG$54*'Projection Engine'!$AD$114</f>
        <v>6.7679410756731535</v>
      </c>
      <c r="DK56" s="47">
        <f ca="1">'A Matrix'!$DH$54*'Projection Engine'!$AD$115</f>
        <v>6.3360574320407475</v>
      </c>
      <c r="DL56" s="47">
        <f ca="1">'A Matrix'!$DI$54*'Projection Engine'!$AD$116</f>
        <v>12.879136663771021</v>
      </c>
      <c r="DM56" s="47">
        <f ca="1">'A Matrix'!$DJ$54*'Projection Engine'!$AD$117</f>
        <v>55.497544037193784</v>
      </c>
      <c r="DN56" s="47">
        <f ca="1">'A Matrix'!$DK$54*'Projection Engine'!$AD$118</f>
        <v>9.6566731237562262</v>
      </c>
      <c r="DO56" s="47">
        <f ca="1">'A Matrix'!$DL$54*'Projection Engine'!$AD$119</f>
        <v>0.23985164850224425</v>
      </c>
      <c r="DP56" s="43">
        <f t="shared" ca="1" si="5"/>
        <v>3188.3530494417673</v>
      </c>
      <c r="DQ56" s="43">
        <f ca="1">'Projection Engine'!T57</f>
        <v>106.40997077813196</v>
      </c>
      <c r="DR56" s="43">
        <f ca="1">'Projection Engine'!U57</f>
        <v>4.3069982859527497E-2</v>
      </c>
      <c r="DS56" s="43">
        <f>'Projection Engine'!V57</f>
        <v>1603.2943756367738</v>
      </c>
      <c r="DT56" s="43">
        <f>'Projection Engine'!W57</f>
        <v>202.32828053742057</v>
      </c>
      <c r="DU56" s="43">
        <f>'Projection Engine'!X57</f>
        <v>409.46580922225115</v>
      </c>
      <c r="DV56" s="43">
        <f>'Projection Engine'!Y57</f>
        <v>72.552400000000006</v>
      </c>
      <c r="DW56" s="43">
        <f>'Projection Engine'!Z57</f>
        <v>225.76247698095779</v>
      </c>
      <c r="DX56" s="43">
        <f t="shared" ca="1" si="6"/>
        <v>2619.8563831383949</v>
      </c>
      <c r="DY56" s="43">
        <f t="shared" ca="1" si="7"/>
        <v>5808.2094325801627</v>
      </c>
      <c r="DZ56" s="41"/>
      <c r="EA56" s="36">
        <f>'Base Table 5'!DY56</f>
        <v>5529.9999000000007</v>
      </c>
      <c r="EB56" s="185">
        <f t="shared" ca="1" si="8"/>
        <v>278.20953258016198</v>
      </c>
      <c r="EC56" s="186">
        <f t="shared" ca="1" si="9"/>
        <v>5.0309138808512843E-2</v>
      </c>
    </row>
    <row r="57" spans="1:133" x14ac:dyDescent="0.4">
      <c r="A57" s="37">
        <f>'Base Table 5 - modified'!A57</f>
        <v>54</v>
      </c>
      <c r="B57" s="37" t="str">
        <f>'Base Table 5 - modified'!B57</f>
        <v>2204</v>
      </c>
      <c r="C57" s="37">
        <f>'Base Table 5 - modified'!C57</f>
        <v>6</v>
      </c>
      <c r="D57" s="38" t="str">
        <f>'Base Table 5 - modified'!D57</f>
        <v>Other fabricated metal product manufacturing</v>
      </c>
      <c r="E57" s="47">
        <f ca="1">'A Matrix'!$B$55*'Projection Engine'!$AD$5</f>
        <v>29.814709764069256</v>
      </c>
      <c r="F57" s="47">
        <f ca="1">'A Matrix'!$C$55*'Projection Engine'!$AD$6</f>
        <v>4.7787953484123538</v>
      </c>
      <c r="G57" s="47">
        <f ca="1">'A Matrix'!$D$55*'Projection Engine'!$AD$7</f>
        <v>16.475227260028774</v>
      </c>
      <c r="H57" s="47">
        <f ca="1">'A Matrix'!$E$55*'Projection Engine'!$AD$8</f>
        <v>11.988046464281526</v>
      </c>
      <c r="I57" s="47">
        <f ca="1">'A Matrix'!$F$55*'Projection Engine'!$AD$9</f>
        <v>1.1331122721173223</v>
      </c>
      <c r="J57" s="47">
        <f ca="1">'A Matrix'!$G$55*'Projection Engine'!$AD$10</f>
        <v>11.344100118490836</v>
      </c>
      <c r="K57" s="47">
        <f ca="1">'A Matrix'!$H$55*'Projection Engine'!$AD$11</f>
        <v>19.347012542442847</v>
      </c>
      <c r="L57" s="47">
        <f ca="1">'A Matrix'!$I$55*'Projection Engine'!$AD$12</f>
        <v>32.380345666094129</v>
      </c>
      <c r="M57" s="47">
        <f ca="1">'A Matrix'!$J$55*'Projection Engine'!$AD$13</f>
        <v>21.759606136408912</v>
      </c>
      <c r="N57" s="47">
        <f ca="1">'A Matrix'!$K$55*'Projection Engine'!$AD$14</f>
        <v>37.375596704316933</v>
      </c>
      <c r="O57" s="47">
        <f ca="1">'A Matrix'!$L$55*'Projection Engine'!$AD$15</f>
        <v>124.9795337496799</v>
      </c>
      <c r="P57" s="47">
        <f ca="1">'A Matrix'!$M$55*'Projection Engine'!$AD$16</f>
        <v>14.956263746962414</v>
      </c>
      <c r="Q57" s="47">
        <f ca="1">'A Matrix'!$N$55*'Projection Engine'!$AD$17</f>
        <v>19.798919473925057</v>
      </c>
      <c r="R57" s="47">
        <f ca="1">'A Matrix'!$O$55*'Projection Engine'!$AD$18</f>
        <v>15.445164022156916</v>
      </c>
      <c r="S57" s="47">
        <f ca="1">'A Matrix'!$P$55*'Projection Engine'!$AD$19</f>
        <v>0.98788193587809336</v>
      </c>
      <c r="T57" s="47">
        <f ca="1">'A Matrix'!$Q$55*'Projection Engine'!$AD$20</f>
        <v>9.4034426681224428</v>
      </c>
      <c r="U57" s="47">
        <f ca="1">'A Matrix'!$R$55*'Projection Engine'!$AD$21</f>
        <v>8.6054907460978853</v>
      </c>
      <c r="V57" s="47">
        <f ca="1">'A Matrix'!$S$55*'Projection Engine'!$AD$22</f>
        <v>2.7267541199077123</v>
      </c>
      <c r="W57" s="47">
        <f ca="1">'A Matrix'!$T$55*'Projection Engine'!$AD$23</f>
        <v>7.3175466030640965</v>
      </c>
      <c r="X57" s="47">
        <f ca="1">'A Matrix'!$U$55*'Projection Engine'!$AD$24</f>
        <v>8.5938267751865425</v>
      </c>
      <c r="Y57" s="47">
        <f ca="1">'A Matrix'!$V$55*'Projection Engine'!$AD$25</f>
        <v>8.6762825855446515</v>
      </c>
      <c r="Z57" s="47">
        <f ca="1">'A Matrix'!$W$55*'Projection Engine'!$AD$26</f>
        <v>16.275091575565803</v>
      </c>
      <c r="AA57" s="47">
        <f ca="1">'A Matrix'!$X$55*'Projection Engine'!$AD$27</f>
        <v>23.246042479519133</v>
      </c>
      <c r="AB57" s="47">
        <f ca="1">'A Matrix'!$Y$55*'Projection Engine'!$AD$28</f>
        <v>9.8453968521286868</v>
      </c>
      <c r="AC57" s="47">
        <f ca="1">'A Matrix'!$Z$55*'Projection Engine'!$AD$29</f>
        <v>5.1103153840631075</v>
      </c>
      <c r="AD57" s="47">
        <f ca="1">'A Matrix'!$AA$55*'Projection Engine'!$AD$30</f>
        <v>0.17819516145991693</v>
      </c>
      <c r="AE57" s="47">
        <f ca="1">'A Matrix'!$AB$55*'Projection Engine'!$AD$31</f>
        <v>0.51881521160832822</v>
      </c>
      <c r="AF57" s="47">
        <f ca="1">'A Matrix'!$AC$55*'Projection Engine'!$AD$32</f>
        <v>8.7171590677043369</v>
      </c>
      <c r="AG57" s="47">
        <f ca="1">'A Matrix'!$AD$55*'Projection Engine'!$AD$33</f>
        <v>4.1547933972258732E-3</v>
      </c>
      <c r="AH57" s="47">
        <f ca="1">'A Matrix'!$AE$55*'Projection Engine'!$AD$34</f>
        <v>0.48191347349031682</v>
      </c>
      <c r="AI57" s="47">
        <f ca="1">'A Matrix'!$AF$55*'Projection Engine'!$AD$35</f>
        <v>0.43193392940139219</v>
      </c>
      <c r="AJ57" s="47">
        <f ca="1">'A Matrix'!$AG$55*'Projection Engine'!$AD$36</f>
        <v>8.8945891417767857</v>
      </c>
      <c r="AK57" s="47">
        <f ca="1">'A Matrix'!$AH$55*'Projection Engine'!$AD$37</f>
        <v>118.29048386482854</v>
      </c>
      <c r="AL57" s="47">
        <f ca="1">'A Matrix'!$AI$55*'Projection Engine'!$AD$38</f>
        <v>5.7654750386692397</v>
      </c>
      <c r="AM57" s="47">
        <f ca="1">'A Matrix'!$AJ$55*'Projection Engine'!$AD$39</f>
        <v>8.799547660388285</v>
      </c>
      <c r="AN57" s="47">
        <f ca="1">'A Matrix'!$AK$55*'Projection Engine'!$AD$40</f>
        <v>6.5631188907711913</v>
      </c>
      <c r="AO57" s="47">
        <f ca="1">'A Matrix'!$AL$55*'Projection Engine'!$AD$41</f>
        <v>1.9247255176422302</v>
      </c>
      <c r="AP57" s="47">
        <f ca="1">'A Matrix'!$AM$55*'Projection Engine'!$AD$42</f>
        <v>7.7295861626009987</v>
      </c>
      <c r="AQ57" s="47">
        <f ca="1">'A Matrix'!$AN$55*'Projection Engine'!$AD$43</f>
        <v>0.49218961402995026</v>
      </c>
      <c r="AR57" s="47">
        <f ca="1">'A Matrix'!$AO$55*'Projection Engine'!$AD$44</f>
        <v>84.675848920185913</v>
      </c>
      <c r="AS57" s="47">
        <f ca="1">'A Matrix'!$AP$55*'Projection Engine'!$AD$45</f>
        <v>5.3192700929281482</v>
      </c>
      <c r="AT57" s="47">
        <f ca="1">'A Matrix'!$AQ$55*'Projection Engine'!$AD$46</f>
        <v>79.305685054635148</v>
      </c>
      <c r="AU57" s="47">
        <f ca="1">'A Matrix'!$AR$55*'Projection Engine'!$AD$47</f>
        <v>0.90878159643802658</v>
      </c>
      <c r="AV57" s="47">
        <f ca="1">'A Matrix'!$AS$55*'Projection Engine'!$AD$48</f>
        <v>4.7766141741015691</v>
      </c>
      <c r="AW57" s="47">
        <f ca="1">'A Matrix'!$AT$55*'Projection Engine'!$AD$49</f>
        <v>11.314408939012283</v>
      </c>
      <c r="AX57" s="47">
        <f ca="1">'A Matrix'!$AU$55*'Projection Engine'!$AD$50</f>
        <v>9.6944022404590182</v>
      </c>
      <c r="AY57" s="47">
        <f ca="1">'A Matrix'!$AV$55*'Projection Engine'!$AD$51</f>
        <v>27.801091968190057</v>
      </c>
      <c r="AZ57" s="47">
        <f ca="1">'A Matrix'!$AW$55*'Projection Engine'!$AD$52</f>
        <v>18.467837523122995</v>
      </c>
      <c r="BA57" s="47">
        <f ca="1">'A Matrix'!$AX$55*'Projection Engine'!$AD$53</f>
        <v>43.127237457892697</v>
      </c>
      <c r="BB57" s="47">
        <f ca="1">'A Matrix'!$AY$55*'Projection Engine'!$AD$54</f>
        <v>10.344757427222985</v>
      </c>
      <c r="BC57" s="47">
        <f ca="1">'A Matrix'!$AZ$55*'Projection Engine'!$AD$55</f>
        <v>4.5490260014000103</v>
      </c>
      <c r="BD57" s="47">
        <f ca="1">'A Matrix'!$BA$55*'Projection Engine'!$AD$56</f>
        <v>489.62123619497129</v>
      </c>
      <c r="BE57" s="47">
        <f ca="1">'A Matrix'!$BB$55*'Projection Engine'!$AD$57</f>
        <v>239.47752505011459</v>
      </c>
      <c r="BF57" s="47">
        <f ca="1">'A Matrix'!$BC$55*'Projection Engine'!$AD$58</f>
        <v>309.01259762677756</v>
      </c>
      <c r="BG57" s="47">
        <f ca="1">'A Matrix'!$BD$55*'Projection Engine'!$AD$59</f>
        <v>51.196581095118908</v>
      </c>
      <c r="BH57" s="47">
        <f ca="1">'A Matrix'!$BE$55*'Projection Engine'!$AD$60</f>
        <v>97.780495959013976</v>
      </c>
      <c r="BI57" s="47">
        <f ca="1">'A Matrix'!$BF$55*'Projection Engine'!$AD$61</f>
        <v>36.881528138395645</v>
      </c>
      <c r="BJ57" s="47">
        <f ca="1">'A Matrix'!$BG$55*'Projection Engine'!$AD$62</f>
        <v>48.369783192609795</v>
      </c>
      <c r="BK57" s="47">
        <f ca="1">'A Matrix'!$BH$55*'Projection Engine'!$AD$63</f>
        <v>61.091055859644072</v>
      </c>
      <c r="BL57" s="47">
        <f ca="1">'A Matrix'!$BI$55*'Projection Engine'!$AD$64</f>
        <v>57.402893941178284</v>
      </c>
      <c r="BM57" s="47">
        <f ca="1">'A Matrix'!$BJ$55*'Projection Engine'!$AD$65</f>
        <v>19.924221358142916</v>
      </c>
      <c r="BN57" s="47">
        <f ca="1">'A Matrix'!$BK$55*'Projection Engine'!$AD$66</f>
        <v>181.32526658969985</v>
      </c>
      <c r="BO57" s="47">
        <f ca="1">'A Matrix'!$BL$55*'Projection Engine'!$AD$67</f>
        <v>94.269974454779543</v>
      </c>
      <c r="BP57" s="47">
        <f ca="1">'A Matrix'!$BM$55*'Projection Engine'!$AD$68</f>
        <v>13.002187562235298</v>
      </c>
      <c r="BQ57" s="47">
        <f ca="1">'A Matrix'!$BN$55*'Projection Engine'!$AD$69</f>
        <v>20.328932963192575</v>
      </c>
      <c r="BR57" s="47">
        <f ca="1">'A Matrix'!$BO$55*'Projection Engine'!$AD$70</f>
        <v>31.254334200031746</v>
      </c>
      <c r="BS57" s="47">
        <f ca="1">'A Matrix'!$BP$55*'Projection Engine'!$AD$71</f>
        <v>1.9558802819611223</v>
      </c>
      <c r="BT57" s="47">
        <f ca="1">'A Matrix'!$BQ$55*'Projection Engine'!$AD$72</f>
        <v>179.76669326374272</v>
      </c>
      <c r="BU57" s="47">
        <f ca="1">'A Matrix'!$BR$55*'Projection Engine'!$AD$73</f>
        <v>25.877013530220975</v>
      </c>
      <c r="BV57" s="47">
        <f ca="1">'A Matrix'!$BS$55*'Projection Engine'!$AD$74</f>
        <v>1066.6640543481203</v>
      </c>
      <c r="BW57" s="47">
        <f ca="1">'A Matrix'!$BT$55*'Projection Engine'!$AD$75</f>
        <v>237.97970104657429</v>
      </c>
      <c r="BX57" s="47">
        <f ca="1">'A Matrix'!$BU$55*'Projection Engine'!$AD$76</f>
        <v>336.12152268321449</v>
      </c>
      <c r="BY57" s="47">
        <f ca="1">'A Matrix'!$BV$55*'Projection Engine'!$AD$77</f>
        <v>1634.8510103425458</v>
      </c>
      <c r="BZ57" s="47">
        <f ca="1">'A Matrix'!$BW$55*'Projection Engine'!$AD$78</f>
        <v>104.95514712769523</v>
      </c>
      <c r="CA57" s="47">
        <f ca="1">'A Matrix'!$BX$55*'Projection Engine'!$AD$79</f>
        <v>149.60132858340862</v>
      </c>
      <c r="CB57" s="47">
        <f ca="1">'A Matrix'!$BY$55*'Projection Engine'!$AD$80</f>
        <v>17.45146050088049</v>
      </c>
      <c r="CC57" s="47">
        <f ca="1">'A Matrix'!$BZ$55*'Projection Engine'!$AD$81</f>
        <v>80.155477268057112</v>
      </c>
      <c r="CD57" s="47">
        <f ca="1">'A Matrix'!$CA$55*'Projection Engine'!$AD$82</f>
        <v>39.258377980974686</v>
      </c>
      <c r="CE57" s="47">
        <f ca="1">'A Matrix'!$CB$55*'Projection Engine'!$AD$83</f>
        <v>10.942430232675491</v>
      </c>
      <c r="CF57" s="47">
        <f ca="1">'A Matrix'!$CC$55*'Projection Engine'!$AD$84</f>
        <v>2.7260540491949388</v>
      </c>
      <c r="CG57" s="47">
        <f ca="1">'A Matrix'!$CD$55*'Projection Engine'!$AD$85</f>
        <v>13.618289104720381</v>
      </c>
      <c r="CH57" s="47">
        <f ca="1">'A Matrix'!$CE$55*'Projection Engine'!$AD$86</f>
        <v>25.435234407245325</v>
      </c>
      <c r="CI57" s="47">
        <f ca="1">'A Matrix'!$CF$55*'Projection Engine'!$AD$87</f>
        <v>5.8969533977204174</v>
      </c>
      <c r="CJ57" s="47">
        <f ca="1">'A Matrix'!$CG$55*'Projection Engine'!$AD$88</f>
        <v>6.6900609649176568</v>
      </c>
      <c r="CK57" s="47">
        <f ca="1">'A Matrix'!$CH$55*'Projection Engine'!$AD$89</f>
        <v>14.239881030664458</v>
      </c>
      <c r="CL57" s="47">
        <f ca="1">'A Matrix'!$CI$55*'Projection Engine'!$AD$90</f>
        <v>1.8742975683461767</v>
      </c>
      <c r="CM57" s="47">
        <f ca="1">'A Matrix'!$CJ$55*'Projection Engine'!$AD$91</f>
        <v>1.7764093590005294</v>
      </c>
      <c r="CN57" s="47">
        <f ca="1">'A Matrix'!$CK$55*'Projection Engine'!$AD$92</f>
        <v>31.046738917174846</v>
      </c>
      <c r="CO57" s="47">
        <f ca="1">'A Matrix'!$CL$55*'Projection Engine'!$AD$93</f>
        <v>0.56951740503532333</v>
      </c>
      <c r="CP57" s="47">
        <f ca="1">'A Matrix'!$CM$55*'Projection Engine'!$AD$94</f>
        <v>4.412435331585459</v>
      </c>
      <c r="CQ57" s="47">
        <f ca="1">'A Matrix'!$CN$55*'Projection Engine'!$AD$95</f>
        <v>3.0519142007375093</v>
      </c>
      <c r="CR57" s="47">
        <f ca="1">'A Matrix'!$CO$55*'Projection Engine'!$AD$96</f>
        <v>3.3006403973581131</v>
      </c>
      <c r="CS57" s="47">
        <f ca="1">'A Matrix'!$CP$55*'Projection Engine'!$AD$97</f>
        <v>11.75192863676749</v>
      </c>
      <c r="CT57" s="47">
        <f ca="1">'A Matrix'!$CQ$55*'Projection Engine'!$AD$98</f>
        <v>52.188797086067858</v>
      </c>
      <c r="CU57" s="47">
        <f ca="1">'A Matrix'!$CR$55*'Projection Engine'!$AD$99</f>
        <v>18.389568704567388</v>
      </c>
      <c r="CV57" s="47">
        <f ca="1">'A Matrix'!$CS$55*'Projection Engine'!$AD$100</f>
        <v>16.494149809232873</v>
      </c>
      <c r="CW57" s="47">
        <f ca="1">'A Matrix'!$CT$55*'Projection Engine'!$AD$101</f>
        <v>80.501540314459902</v>
      </c>
      <c r="CX57" s="47">
        <f ca="1">'A Matrix'!$CU$55*'Projection Engine'!$AD$102</f>
        <v>29.115627498523093</v>
      </c>
      <c r="CY57" s="47">
        <f ca="1">'A Matrix'!$CV$55*'Projection Engine'!$AD$103</f>
        <v>13.031282550622416</v>
      </c>
      <c r="CZ57" s="47">
        <f ca="1">'A Matrix'!$CW$55*'Projection Engine'!$AD$104</f>
        <v>11.721330820810023</v>
      </c>
      <c r="DA57" s="47">
        <f ca="1">'A Matrix'!$CX$55*'Projection Engine'!$AD$105</f>
        <v>57.506980865185852</v>
      </c>
      <c r="DB57" s="47">
        <f ca="1">'A Matrix'!$CY$55*'Projection Engine'!$AD$106</f>
        <v>103.9446726791334</v>
      </c>
      <c r="DC57" s="47">
        <f ca="1">'A Matrix'!$CZ$55*'Projection Engine'!$AD$107</f>
        <v>22.768956645823952</v>
      </c>
      <c r="DD57" s="47">
        <f ca="1">'A Matrix'!$DA$55*'Projection Engine'!$AD$108</f>
        <v>40.887677759498708</v>
      </c>
      <c r="DE57" s="47">
        <f ca="1">'A Matrix'!$DB$55*'Projection Engine'!$AD$109</f>
        <v>24.609987754849836</v>
      </c>
      <c r="DF57" s="47">
        <f ca="1">'A Matrix'!$DC$55*'Projection Engine'!$AD$110</f>
        <v>5.2514410207040045</v>
      </c>
      <c r="DG57" s="47">
        <f ca="1">'A Matrix'!$DD$55*'Projection Engine'!$AD$111</f>
        <v>54.298811032124277</v>
      </c>
      <c r="DH57" s="47">
        <f ca="1">'A Matrix'!$DE$55*'Projection Engine'!$AD$112</f>
        <v>50.502770779284077</v>
      </c>
      <c r="DI57" s="47">
        <f ca="1">'A Matrix'!$DF$55*'Projection Engine'!$AD$113</f>
        <v>18.165659872283982</v>
      </c>
      <c r="DJ57" s="47">
        <f ca="1">'A Matrix'!$DG$55*'Projection Engine'!$AD$114</f>
        <v>36.912665263242047</v>
      </c>
      <c r="DK57" s="47">
        <f ca="1">'A Matrix'!$DH$55*'Projection Engine'!$AD$115</f>
        <v>34.603686547781351</v>
      </c>
      <c r="DL57" s="47">
        <f ca="1">'A Matrix'!$DI$55*'Projection Engine'!$AD$116</f>
        <v>45.510833068017583</v>
      </c>
      <c r="DM57" s="47">
        <f ca="1">'A Matrix'!$DJ$55*'Projection Engine'!$AD$117</f>
        <v>129.22051691957995</v>
      </c>
      <c r="DN57" s="47">
        <f ca="1">'A Matrix'!$DK$55*'Projection Engine'!$AD$118</f>
        <v>49.482431738184751</v>
      </c>
      <c r="DO57" s="47">
        <f ca="1">'A Matrix'!$DL$55*'Projection Engine'!$AD$119</f>
        <v>4.5883063488980307</v>
      </c>
      <c r="DP57" s="43">
        <f t="shared" ca="1" si="5"/>
        <v>7594.0481151431431</v>
      </c>
      <c r="DQ57" s="43">
        <f ca="1">'Projection Engine'!T58</f>
        <v>1013.6202164594229</v>
      </c>
      <c r="DR57" s="43">
        <f ca="1">'Projection Engine'!U58</f>
        <v>0.11571250090420153</v>
      </c>
      <c r="DS57" s="43">
        <f>'Projection Engine'!V58</f>
        <v>477.14210216936402</v>
      </c>
      <c r="DT57" s="43">
        <f>'Projection Engine'!W58</f>
        <v>33.276777953257678</v>
      </c>
      <c r="DU57" s="43">
        <f>'Projection Engine'!X58</f>
        <v>97.605935522852079</v>
      </c>
      <c r="DV57" s="43">
        <f>'Projection Engine'!Y58</f>
        <v>108.70310000000001</v>
      </c>
      <c r="DW57" s="43">
        <f>'Projection Engine'!Z58</f>
        <v>1356.9873045305717</v>
      </c>
      <c r="DX57" s="43">
        <f t="shared" ca="1" si="6"/>
        <v>3087.4511491363728</v>
      </c>
      <c r="DY57" s="43">
        <f t="shared" ca="1" si="7"/>
        <v>10681.499264279515</v>
      </c>
      <c r="DZ57" s="41"/>
      <c r="EA57" s="36">
        <f>'Base Table 5'!DY57</f>
        <v>10161.000300000003</v>
      </c>
      <c r="EB57" s="185">
        <f t="shared" ca="1" si="8"/>
        <v>520.49896427951171</v>
      </c>
      <c r="EC57" s="186">
        <f t="shared" ca="1" si="9"/>
        <v>5.1225169659675274E-2</v>
      </c>
    </row>
    <row r="58" spans="1:133" x14ac:dyDescent="0.4">
      <c r="A58" s="34">
        <f>'Base Table 5 - modified'!A58</f>
        <v>55</v>
      </c>
      <c r="B58" s="34" t="str">
        <f>'Base Table 5 - modified'!B58</f>
        <v>2301</v>
      </c>
      <c r="C58" s="34">
        <f>'Base Table 5 - modified'!C58</f>
        <v>9</v>
      </c>
      <c r="D58" s="35" t="str">
        <f>'Base Table 5 - modified'!D58</f>
        <v>Motor vehicles and parts; other transport equipment manufacturing</v>
      </c>
      <c r="E58" s="47">
        <f ca="1">'A Matrix'!$B$56*'Projection Engine'!$AD$5</f>
        <v>18.177944871890212</v>
      </c>
      <c r="F58" s="47">
        <f ca="1">'A Matrix'!$C$56*'Projection Engine'!$AD$6</f>
        <v>2.9382243973652478</v>
      </c>
      <c r="G58" s="47">
        <f ca="1">'A Matrix'!$D$56*'Projection Engine'!$AD$7</f>
        <v>13.957932111006674</v>
      </c>
      <c r="H58" s="47">
        <f ca="1">'A Matrix'!$E$56*'Projection Engine'!$AD$8</f>
        <v>3.3169215934491008</v>
      </c>
      <c r="I58" s="47">
        <f ca="1">'A Matrix'!$F$56*'Projection Engine'!$AD$9</f>
        <v>0.8410517229515202</v>
      </c>
      <c r="J58" s="47">
        <f ca="1">'A Matrix'!$G$56*'Projection Engine'!$AD$10</f>
        <v>1.9102446532768864</v>
      </c>
      <c r="K58" s="47">
        <f ca="1">'A Matrix'!$H$56*'Projection Engine'!$AD$11</f>
        <v>11.124712893822018</v>
      </c>
      <c r="L58" s="47">
        <f ca="1">'A Matrix'!$I$56*'Projection Engine'!$AD$12</f>
        <v>4.4887205435740363</v>
      </c>
      <c r="M58" s="47">
        <f ca="1">'A Matrix'!$J$56*'Projection Engine'!$AD$13</f>
        <v>2.5680160075757712</v>
      </c>
      <c r="N58" s="47">
        <f ca="1">'A Matrix'!$K$56*'Projection Engine'!$AD$14</f>
        <v>14.316442683763071</v>
      </c>
      <c r="O58" s="47">
        <f ca="1">'A Matrix'!$L$56*'Projection Engine'!$AD$15</f>
        <v>39.795224410816417</v>
      </c>
      <c r="P58" s="47">
        <f ca="1">'A Matrix'!$M$56*'Projection Engine'!$AD$16</f>
        <v>5.0731582977327809</v>
      </c>
      <c r="Q58" s="47">
        <f ca="1">'A Matrix'!$N$56*'Projection Engine'!$AD$17</f>
        <v>10.452829904640712</v>
      </c>
      <c r="R58" s="47">
        <f ca="1">'A Matrix'!$O$56*'Projection Engine'!$AD$18</f>
        <v>11.318326184295442</v>
      </c>
      <c r="S58" s="47">
        <f ca="1">'A Matrix'!$P$56*'Projection Engine'!$AD$19</f>
        <v>0.72725511848194002</v>
      </c>
      <c r="T58" s="47">
        <f ca="1">'A Matrix'!$Q$56*'Projection Engine'!$AD$20</f>
        <v>6.5054037011525923</v>
      </c>
      <c r="U58" s="47">
        <f ca="1">'A Matrix'!$R$56*'Projection Engine'!$AD$21</f>
        <v>6.7258443250697866</v>
      </c>
      <c r="V58" s="47">
        <f ca="1">'A Matrix'!$S$56*'Projection Engine'!$AD$22</f>
        <v>2.0697637423128783</v>
      </c>
      <c r="W58" s="47">
        <f ca="1">'A Matrix'!$T$56*'Projection Engine'!$AD$23</f>
        <v>4.9711477322330451</v>
      </c>
      <c r="X58" s="47">
        <f ca="1">'A Matrix'!$U$56*'Projection Engine'!$AD$24</f>
        <v>6.3390644712650817</v>
      </c>
      <c r="Y58" s="47">
        <f ca="1">'A Matrix'!$V$56*'Projection Engine'!$AD$25</f>
        <v>5.5152225333707143</v>
      </c>
      <c r="Z58" s="47">
        <f ca="1">'A Matrix'!$W$56*'Projection Engine'!$AD$26</f>
        <v>11.730865311920873</v>
      </c>
      <c r="AA58" s="47">
        <f ca="1">'A Matrix'!$X$56*'Projection Engine'!$AD$27</f>
        <v>3.7506596007044615</v>
      </c>
      <c r="AB58" s="47">
        <f ca="1">'A Matrix'!$Y$56*'Projection Engine'!$AD$28</f>
        <v>1.7791850693927178</v>
      </c>
      <c r="AC58" s="47">
        <f ca="1">'A Matrix'!$Z$56*'Projection Engine'!$AD$29</f>
        <v>1.8896140251402074</v>
      </c>
      <c r="AD58" s="47">
        <f ca="1">'A Matrix'!$AA$56*'Projection Engine'!$AD$30</f>
        <v>0.11882932136806515</v>
      </c>
      <c r="AE58" s="47">
        <f ca="1">'A Matrix'!$AB$56*'Projection Engine'!$AD$31</f>
        <v>0.37070570716583973</v>
      </c>
      <c r="AF58" s="47">
        <f ca="1">'A Matrix'!$AC$56*'Projection Engine'!$AD$32</f>
        <v>2.7545188814097239</v>
      </c>
      <c r="AG58" s="47">
        <f ca="1">'A Matrix'!$AD$56*'Projection Engine'!$AD$33</f>
        <v>2.9677095694470527E-3</v>
      </c>
      <c r="AH58" s="47">
        <f ca="1">'A Matrix'!$AE$56*'Projection Engine'!$AD$34</f>
        <v>0.39778231708754613</v>
      </c>
      <c r="AI58" s="47">
        <f ca="1">'A Matrix'!$AF$56*'Projection Engine'!$AD$35</f>
        <v>0.32764802758081618</v>
      </c>
      <c r="AJ58" s="47">
        <f ca="1">'A Matrix'!$AG$56*'Projection Engine'!$AD$36</f>
        <v>2.602142269966949</v>
      </c>
      <c r="AK58" s="47">
        <f ca="1">'A Matrix'!$AH$56*'Projection Engine'!$AD$37</f>
        <v>6.9867918214831537</v>
      </c>
      <c r="AL58" s="47">
        <f ca="1">'A Matrix'!$AI$56*'Projection Engine'!$AD$38</f>
        <v>1.6131816622472746</v>
      </c>
      <c r="AM58" s="47">
        <f ca="1">'A Matrix'!$AJ$56*'Projection Engine'!$AD$39</f>
        <v>3.3913426708756682</v>
      </c>
      <c r="AN58" s="47">
        <f ca="1">'A Matrix'!$AK$56*'Projection Engine'!$AD$40</f>
        <v>3.891440524783492</v>
      </c>
      <c r="AO58" s="47">
        <f ca="1">'A Matrix'!$AL$56*'Projection Engine'!$AD$41</f>
        <v>1.343902003643332</v>
      </c>
      <c r="AP58" s="47">
        <f ca="1">'A Matrix'!$AM$56*'Projection Engine'!$AD$42</f>
        <v>3.362528202327721</v>
      </c>
      <c r="AQ58" s="47">
        <f ca="1">'A Matrix'!$AN$56*'Projection Engine'!$AD$43</f>
        <v>0.37386475499808897</v>
      </c>
      <c r="AR58" s="47">
        <f ca="1">'A Matrix'!$AO$56*'Projection Engine'!$AD$44</f>
        <v>7.4527377817600877</v>
      </c>
      <c r="AS58" s="47">
        <f ca="1">'A Matrix'!$AP$56*'Projection Engine'!$AD$45</f>
        <v>1.8854178078858175</v>
      </c>
      <c r="AT58" s="47">
        <f ca="1">'A Matrix'!$AQ$56*'Projection Engine'!$AD$46</f>
        <v>4.7348845042367342</v>
      </c>
      <c r="AU58" s="47">
        <f ca="1">'A Matrix'!$AR$56*'Projection Engine'!$AD$47</f>
        <v>0.40778661378629394</v>
      </c>
      <c r="AV58" s="47">
        <f ca="1">'A Matrix'!$AS$56*'Projection Engine'!$AD$48</f>
        <v>5.230879114047176</v>
      </c>
      <c r="AW58" s="47">
        <f ca="1">'A Matrix'!$AT$56*'Projection Engine'!$AD$49</f>
        <v>0.87413306974922667</v>
      </c>
      <c r="AX58" s="47">
        <f ca="1">'A Matrix'!$AU$56*'Projection Engine'!$AD$50</f>
        <v>4.3475677989193784</v>
      </c>
      <c r="AY58" s="47">
        <f ca="1">'A Matrix'!$AV$56*'Projection Engine'!$AD$51</f>
        <v>2.1959416836784302</v>
      </c>
      <c r="AZ58" s="47">
        <f ca="1">'A Matrix'!$AW$56*'Projection Engine'!$AD$52</f>
        <v>1.0712557580626758</v>
      </c>
      <c r="BA58" s="47">
        <f ca="1">'A Matrix'!$AX$56*'Projection Engine'!$AD$53</f>
        <v>3.5709293477469997</v>
      </c>
      <c r="BB58" s="47">
        <f ca="1">'A Matrix'!$AY$56*'Projection Engine'!$AD$54</f>
        <v>1.7656768983011686</v>
      </c>
      <c r="BC58" s="47">
        <f ca="1">'A Matrix'!$AZ$56*'Projection Engine'!$AD$55</f>
        <v>0.5803505298556404</v>
      </c>
      <c r="BD58" s="47">
        <f ca="1">'A Matrix'!$BA$56*'Projection Engine'!$AD$56</f>
        <v>13.19028637697823</v>
      </c>
      <c r="BE58" s="47">
        <f ca="1">'A Matrix'!$BB$56*'Projection Engine'!$AD$57</f>
        <v>2.2636262968939374</v>
      </c>
      <c r="BF58" s="47">
        <f ca="1">'A Matrix'!$BC$56*'Projection Engine'!$AD$58</f>
        <v>6.9079163652931674</v>
      </c>
      <c r="BG58" s="47">
        <f ca="1">'A Matrix'!$BD$56*'Projection Engine'!$AD$59</f>
        <v>91.518129842133902</v>
      </c>
      <c r="BH58" s="47">
        <f ca="1">'A Matrix'!$BE$56*'Projection Engine'!$AD$60</f>
        <v>9.4411915226821357</v>
      </c>
      <c r="BI58" s="47">
        <f ca="1">'A Matrix'!$BF$56*'Projection Engine'!$AD$61</f>
        <v>6.0088310275225609</v>
      </c>
      <c r="BJ58" s="47">
        <f ca="1">'A Matrix'!$BG$56*'Projection Engine'!$AD$62</f>
        <v>7.291955497881645</v>
      </c>
      <c r="BK58" s="47">
        <f ca="1">'A Matrix'!$BH$56*'Projection Engine'!$AD$63</f>
        <v>16.122308765202849</v>
      </c>
      <c r="BL58" s="47">
        <f ca="1">'A Matrix'!$BI$56*'Projection Engine'!$AD$64</f>
        <v>13.541603550213317</v>
      </c>
      <c r="BM58" s="47">
        <f ca="1">'A Matrix'!$BJ$56*'Projection Engine'!$AD$65</f>
        <v>4.2100445014205503</v>
      </c>
      <c r="BN58" s="47">
        <f ca="1">'A Matrix'!$BK$56*'Projection Engine'!$AD$66</f>
        <v>35.896523979589709</v>
      </c>
      <c r="BO58" s="47">
        <f ca="1">'A Matrix'!$BL$56*'Projection Engine'!$AD$67</f>
        <v>4.7126167640689642</v>
      </c>
      <c r="BP58" s="47">
        <f ca="1">'A Matrix'!$BM$56*'Projection Engine'!$AD$68</f>
        <v>1.4277372022310117</v>
      </c>
      <c r="BQ58" s="47">
        <f ca="1">'A Matrix'!$BN$56*'Projection Engine'!$AD$69</f>
        <v>5.7955028539621081</v>
      </c>
      <c r="BR58" s="47">
        <f ca="1">'A Matrix'!$BO$56*'Projection Engine'!$AD$70</f>
        <v>6.054787000989891</v>
      </c>
      <c r="BS58" s="47">
        <f ca="1">'A Matrix'!$BP$56*'Projection Engine'!$AD$71</f>
        <v>0.50205790475965617</v>
      </c>
      <c r="BT58" s="47">
        <f ca="1">'A Matrix'!$BQ$56*'Projection Engine'!$AD$72</f>
        <v>4.9976212109552023</v>
      </c>
      <c r="BU58" s="47">
        <f ca="1">'A Matrix'!$BR$56*'Projection Engine'!$AD$73</f>
        <v>7.6344770122350081</v>
      </c>
      <c r="BV58" s="47">
        <f ca="1">'A Matrix'!$BS$56*'Projection Engine'!$AD$74</f>
        <v>96.429398022436729</v>
      </c>
      <c r="BW58" s="47">
        <f ca="1">'A Matrix'!$BT$56*'Projection Engine'!$AD$75</f>
        <v>93.351851890512691</v>
      </c>
      <c r="BX58" s="47">
        <f ca="1">'A Matrix'!$BU$56*'Projection Engine'!$AD$76</f>
        <v>114.48468073108482</v>
      </c>
      <c r="BY58" s="47">
        <f ca="1">'A Matrix'!$BV$56*'Projection Engine'!$AD$77</f>
        <v>286.77191197729775</v>
      </c>
      <c r="BZ58" s="47">
        <f ca="1">'A Matrix'!$BW$56*'Projection Engine'!$AD$78</f>
        <v>120.52653074296121</v>
      </c>
      <c r="CA58" s="47">
        <f ca="1">'A Matrix'!$BX$56*'Projection Engine'!$AD$79</f>
        <v>138.03641815709889</v>
      </c>
      <c r="CB58" s="47">
        <f ca="1">'A Matrix'!$BY$56*'Projection Engine'!$AD$80</f>
        <v>12.834004020111751</v>
      </c>
      <c r="CC58" s="47">
        <f ca="1">'A Matrix'!$BZ$56*'Projection Engine'!$AD$81</f>
        <v>135.42634865226481</v>
      </c>
      <c r="CD58" s="47">
        <f ca="1">'A Matrix'!$CA$56*'Projection Engine'!$AD$82</f>
        <v>152.58573186161215</v>
      </c>
      <c r="CE58" s="47">
        <f ca="1">'A Matrix'!$CB$56*'Projection Engine'!$AD$83</f>
        <v>11.889465627040565</v>
      </c>
      <c r="CF58" s="47">
        <f ca="1">'A Matrix'!$CC$56*'Projection Engine'!$AD$84</f>
        <v>5.8081294717732854</v>
      </c>
      <c r="CG58" s="47">
        <f ca="1">'A Matrix'!$CD$56*'Projection Engine'!$AD$85</f>
        <v>23.684099714311881</v>
      </c>
      <c r="CH58" s="47">
        <f ca="1">'A Matrix'!$CE$56*'Projection Engine'!$AD$86</f>
        <v>23.184479918016269</v>
      </c>
      <c r="CI58" s="47">
        <f ca="1">'A Matrix'!$CF$56*'Projection Engine'!$AD$87</f>
        <v>21.045999712486889</v>
      </c>
      <c r="CJ58" s="47">
        <f ca="1">'A Matrix'!$CG$56*'Projection Engine'!$AD$88</f>
        <v>14.288224194453319</v>
      </c>
      <c r="CK58" s="47">
        <f ca="1">'A Matrix'!$CH$56*'Projection Engine'!$AD$89</f>
        <v>4.2904936479960245</v>
      </c>
      <c r="CL58" s="47">
        <f ca="1">'A Matrix'!$CI$56*'Projection Engine'!$AD$90</f>
        <v>3.4740978524233372</v>
      </c>
      <c r="CM58" s="47">
        <f ca="1">'A Matrix'!$CJ$56*'Projection Engine'!$AD$91</f>
        <v>10.531138998888087</v>
      </c>
      <c r="CN58" s="47">
        <f ca="1">'A Matrix'!$CK$56*'Projection Engine'!$AD$92</f>
        <v>47.348040314014256</v>
      </c>
      <c r="CO58" s="47">
        <f ca="1">'A Matrix'!$CL$56*'Projection Engine'!$AD$93</f>
        <v>0.13344976824686788</v>
      </c>
      <c r="CP58" s="47">
        <f ca="1">'A Matrix'!$CM$56*'Projection Engine'!$AD$94</f>
        <v>6.2406106619987032</v>
      </c>
      <c r="CQ58" s="47">
        <f ca="1">'A Matrix'!$CN$56*'Projection Engine'!$AD$95</f>
        <v>8.8596285725291981</v>
      </c>
      <c r="CR58" s="47">
        <f ca="1">'A Matrix'!$CO$56*'Projection Engine'!$AD$96</f>
        <v>29.404438738446178</v>
      </c>
      <c r="CS58" s="47">
        <f ca="1">'A Matrix'!$CP$56*'Projection Engine'!$AD$97</f>
        <v>50.170360522315185</v>
      </c>
      <c r="CT58" s="47">
        <f ca="1">'A Matrix'!$CQ$56*'Projection Engine'!$AD$98</f>
        <v>2.0580480973458459</v>
      </c>
      <c r="CU58" s="47">
        <f ca="1">'A Matrix'!$CR$56*'Projection Engine'!$AD$99</f>
        <v>0.68766609422428648</v>
      </c>
      <c r="CV58" s="47">
        <f ca="1">'A Matrix'!$CS$56*'Projection Engine'!$AD$100</f>
        <v>33.828027305337514</v>
      </c>
      <c r="CW58" s="47">
        <f ca="1">'A Matrix'!$CT$56*'Projection Engine'!$AD$101</f>
        <v>163.90453026818554</v>
      </c>
      <c r="CX58" s="47">
        <f ca="1">'A Matrix'!$CU$56*'Projection Engine'!$AD$102</f>
        <v>105.82764608498721</v>
      </c>
      <c r="CY58" s="47">
        <f ca="1">'A Matrix'!$CV$56*'Projection Engine'!$AD$103</f>
        <v>69.11673346752886</v>
      </c>
      <c r="CZ58" s="47">
        <f ca="1">'A Matrix'!$CW$56*'Projection Engine'!$AD$104</f>
        <v>26.237539236298559</v>
      </c>
      <c r="DA58" s="47">
        <f ca="1">'A Matrix'!$CX$56*'Projection Engine'!$AD$105</f>
        <v>35.860672826616771</v>
      </c>
      <c r="DB58" s="47">
        <f ca="1">'A Matrix'!$CY$56*'Projection Engine'!$AD$106</f>
        <v>1336.8291828374743</v>
      </c>
      <c r="DC58" s="47">
        <f ca="1">'A Matrix'!$CZ$56*'Projection Engine'!$AD$107</f>
        <v>14.858789944167796</v>
      </c>
      <c r="DD58" s="47">
        <f ca="1">'A Matrix'!$DA$56*'Projection Engine'!$AD$108</f>
        <v>36.528633687149181</v>
      </c>
      <c r="DE58" s="47">
        <f ca="1">'A Matrix'!$DB$56*'Projection Engine'!$AD$109</f>
        <v>23.3736251810483</v>
      </c>
      <c r="DF58" s="47">
        <f ca="1">'A Matrix'!$DC$56*'Projection Engine'!$AD$110</f>
        <v>10.655168918528517</v>
      </c>
      <c r="DG58" s="47">
        <f ca="1">'A Matrix'!$DD$56*'Projection Engine'!$AD$111</f>
        <v>38.375783113679695</v>
      </c>
      <c r="DH58" s="47">
        <f ca="1">'A Matrix'!$DE$56*'Projection Engine'!$AD$112</f>
        <v>32.340380590007953</v>
      </c>
      <c r="DI58" s="47">
        <f ca="1">'A Matrix'!$DF$56*'Projection Engine'!$AD$113</f>
        <v>6.4134651637024813</v>
      </c>
      <c r="DJ58" s="47">
        <f ca="1">'A Matrix'!$DG$56*'Projection Engine'!$AD$114</f>
        <v>23.951594140255384</v>
      </c>
      <c r="DK58" s="47">
        <f ca="1">'A Matrix'!$DH$56*'Projection Engine'!$AD$115</f>
        <v>11.766670698096894</v>
      </c>
      <c r="DL58" s="47">
        <f ca="1">'A Matrix'!$DI$56*'Projection Engine'!$AD$116</f>
        <v>680.94853176488539</v>
      </c>
      <c r="DM58" s="47">
        <f ca="1">'A Matrix'!$DJ$56*'Projection Engine'!$AD$117</f>
        <v>52.205760632560683</v>
      </c>
      <c r="DN58" s="47">
        <f ca="1">'A Matrix'!$DK$56*'Projection Engine'!$AD$118</f>
        <v>13.918623290339044</v>
      </c>
      <c r="DO58" s="47">
        <f ca="1">'A Matrix'!$DL$56*'Projection Engine'!$AD$119</f>
        <v>1.1387981254758295</v>
      </c>
      <c r="DP58" s="43">
        <f t="shared" ca="1" si="5"/>
        <v>4623.0816056029716</v>
      </c>
      <c r="DQ58" s="43">
        <f ca="1">'Projection Engine'!T59</f>
        <v>2892.7331173959346</v>
      </c>
      <c r="DR58" s="43">
        <f ca="1">'Projection Engine'!U59</f>
        <v>6.4409520633333521</v>
      </c>
      <c r="DS58" s="43">
        <f>'Projection Engine'!V59</f>
        <v>-839.0548451395257</v>
      </c>
      <c r="DT58" s="43">
        <f>'Projection Engine'!W59</f>
        <v>60.222427129635932</v>
      </c>
      <c r="DU58" s="43">
        <f>'Projection Engine'!X59</f>
        <v>137.33419757455829</v>
      </c>
      <c r="DV58" s="43">
        <f>'Projection Engine'!Y59</f>
        <v>90.674999999999997</v>
      </c>
      <c r="DW58" s="43">
        <f>'Projection Engine'!Z59</f>
        <v>750.52397281715616</v>
      </c>
      <c r="DX58" s="43">
        <f t="shared" ca="1" si="6"/>
        <v>3098.8748218410929</v>
      </c>
      <c r="DY58" s="43">
        <f t="shared" ca="1" si="7"/>
        <v>7721.9564274440645</v>
      </c>
      <c r="DZ58" s="41"/>
      <c r="EA58" s="36">
        <f>'Base Table 5'!DY58</f>
        <v>15986</v>
      </c>
      <c r="EB58" s="185">
        <f t="shared" ca="1" si="8"/>
        <v>-8264.0435725559364</v>
      </c>
      <c r="EC58" s="186">
        <f t="shared" ca="1" si="9"/>
        <v>-0.5169550589613372</v>
      </c>
    </row>
    <row r="59" spans="1:133" x14ac:dyDescent="0.4">
      <c r="A59" s="37">
        <f>'Base Table 5 - modified'!A59</f>
        <v>56</v>
      </c>
      <c r="B59" s="37" t="str">
        <f>'Base Table 5 - modified'!B59</f>
        <v>2302</v>
      </c>
      <c r="C59" s="37">
        <f>'Base Table 5 - modified'!C59</f>
        <v>10</v>
      </c>
      <c r="D59" s="38" t="str">
        <f>'Base Table 5 - modified'!D59</f>
        <v>Ships and boat manufacturing</v>
      </c>
      <c r="E59" s="47">
        <f ca="1">'A Matrix'!$B$57*'Projection Engine'!$AD$5</f>
        <v>1.3832046462600962</v>
      </c>
      <c r="F59" s="47">
        <f ca="1">'A Matrix'!$C$57*'Projection Engine'!$AD$6</f>
        <v>6.9333304357297967E-2</v>
      </c>
      <c r="G59" s="47">
        <f ca="1">'A Matrix'!$D$57*'Projection Engine'!$AD$7</f>
        <v>0.56863296006196573</v>
      </c>
      <c r="H59" s="47">
        <f ca="1">'A Matrix'!$E$57*'Projection Engine'!$AD$8</f>
        <v>81.320253086156399</v>
      </c>
      <c r="I59" s="47">
        <f ca="1">'A Matrix'!$F$57*'Projection Engine'!$AD$9</f>
        <v>1.2743207923507884E-2</v>
      </c>
      <c r="J59" s="47">
        <f ca="1">'A Matrix'!$G$57*'Projection Engine'!$AD$10</f>
        <v>131.55084276136506</v>
      </c>
      <c r="K59" s="47">
        <f ca="1">'A Matrix'!$H$57*'Projection Engine'!$AD$11</f>
        <v>19.156354947371764</v>
      </c>
      <c r="L59" s="47">
        <f ca="1">'A Matrix'!$I$57*'Projection Engine'!$AD$12</f>
        <v>2.0236105152178046</v>
      </c>
      <c r="M59" s="47">
        <f ca="1">'A Matrix'!$J$57*'Projection Engine'!$AD$13</f>
        <v>0.85122993403595892</v>
      </c>
      <c r="N59" s="47">
        <f ca="1">'A Matrix'!$K$57*'Projection Engine'!$AD$14</f>
        <v>11.95140124575755</v>
      </c>
      <c r="O59" s="47">
        <f ca="1">'A Matrix'!$L$57*'Projection Engine'!$AD$15</f>
        <v>30.122816520841972</v>
      </c>
      <c r="P59" s="47">
        <f ca="1">'A Matrix'!$M$57*'Projection Engine'!$AD$16</f>
        <v>1.7964590814174448</v>
      </c>
      <c r="Q59" s="47">
        <f ca="1">'A Matrix'!$N$57*'Projection Engine'!$AD$17</f>
        <v>35.131986324995033</v>
      </c>
      <c r="R59" s="47">
        <f ca="1">'A Matrix'!$O$57*'Projection Engine'!$AD$18</f>
        <v>3.7844115858872329</v>
      </c>
      <c r="S59" s="47">
        <f ca="1">'A Matrix'!$P$57*'Projection Engine'!$AD$19</f>
        <v>4.3404994891126751E-2</v>
      </c>
      <c r="T59" s="47">
        <f ca="1">'A Matrix'!$Q$57*'Projection Engine'!$AD$20</f>
        <v>1.4761044110241595</v>
      </c>
      <c r="U59" s="47">
        <f ca="1">'A Matrix'!$R$57*'Projection Engine'!$AD$21</f>
        <v>0.67730759725992029</v>
      </c>
      <c r="V59" s="47">
        <f ca="1">'A Matrix'!$S$57*'Projection Engine'!$AD$22</f>
        <v>0.16956794738220307</v>
      </c>
      <c r="W59" s="47">
        <f ca="1">'A Matrix'!$T$57*'Projection Engine'!$AD$23</f>
        <v>1.1033684545759996</v>
      </c>
      <c r="X59" s="47">
        <f ca="1">'A Matrix'!$U$57*'Projection Engine'!$AD$24</f>
        <v>1.0404511846416056</v>
      </c>
      <c r="Y59" s="47">
        <f ca="1">'A Matrix'!$V$57*'Projection Engine'!$AD$25</f>
        <v>0.87939187294465082</v>
      </c>
      <c r="Z59" s="47">
        <f ca="1">'A Matrix'!$W$57*'Projection Engine'!$AD$26</f>
        <v>1.3682689065209246</v>
      </c>
      <c r="AA59" s="47">
        <f ca="1">'A Matrix'!$X$57*'Projection Engine'!$AD$27</f>
        <v>0.81462161758898</v>
      </c>
      <c r="AB59" s="47">
        <f ca="1">'A Matrix'!$Y$57*'Projection Engine'!$AD$28</f>
        <v>0.36478968900265646</v>
      </c>
      <c r="AC59" s="47">
        <f ca="1">'A Matrix'!$Z$57*'Projection Engine'!$AD$29</f>
        <v>0.88777982606114636</v>
      </c>
      <c r="AD59" s="47">
        <f ca="1">'A Matrix'!$AA$57*'Projection Engine'!$AD$30</f>
        <v>1.5329665944770934E-2</v>
      </c>
      <c r="AE59" s="47">
        <f ca="1">'A Matrix'!$AB$57*'Projection Engine'!$AD$31</f>
        <v>3.225197245150755E-2</v>
      </c>
      <c r="AF59" s="47">
        <f ca="1">'A Matrix'!$AC$57*'Projection Engine'!$AD$32</f>
        <v>0.48879034602850313</v>
      </c>
      <c r="AG59" s="47">
        <f ca="1">'A Matrix'!$AD$57*'Projection Engine'!$AD$33</f>
        <v>3.8580224402811679E-3</v>
      </c>
      <c r="AH59" s="47">
        <f ca="1">'A Matrix'!$AE$57*'Projection Engine'!$AD$34</f>
        <v>4.996821307935858E-2</v>
      </c>
      <c r="AI59" s="47">
        <f ca="1">'A Matrix'!$AF$57*'Projection Engine'!$AD$35</f>
        <v>1.7522292446817654E-2</v>
      </c>
      <c r="AJ59" s="47">
        <f ca="1">'A Matrix'!$AG$57*'Projection Engine'!$AD$36</f>
        <v>0.36218573452703523</v>
      </c>
      <c r="AK59" s="47">
        <f ca="1">'A Matrix'!$AH$57*'Projection Engine'!$AD$37</f>
        <v>1.5016290702294088</v>
      </c>
      <c r="AL59" s="47">
        <f ca="1">'A Matrix'!$AI$57*'Projection Engine'!$AD$38</f>
        <v>0.63852412359600441</v>
      </c>
      <c r="AM59" s="47">
        <f ca="1">'A Matrix'!$AJ$57*'Projection Engine'!$AD$39</f>
        <v>1.6426993711934106</v>
      </c>
      <c r="AN59" s="47">
        <f ca="1">'A Matrix'!$AK$57*'Projection Engine'!$AD$40</f>
        <v>1.3723069133887211</v>
      </c>
      <c r="AO59" s="47">
        <f ca="1">'A Matrix'!$AL$57*'Projection Engine'!$AD$41</f>
        <v>0.92046792774367736</v>
      </c>
      <c r="AP59" s="47">
        <f ca="1">'A Matrix'!$AM$57*'Projection Engine'!$AD$42</f>
        <v>3.4179412367220903</v>
      </c>
      <c r="AQ59" s="47">
        <f ca="1">'A Matrix'!$AN$57*'Projection Engine'!$AD$43</f>
        <v>2.1060538767899227E-2</v>
      </c>
      <c r="AR59" s="47">
        <f ca="1">'A Matrix'!$AO$57*'Projection Engine'!$AD$44</f>
        <v>1.6655514421433237</v>
      </c>
      <c r="AS59" s="47">
        <f ca="1">'A Matrix'!$AP$57*'Projection Engine'!$AD$45</f>
        <v>0.56232620486210172</v>
      </c>
      <c r="AT59" s="47">
        <f ca="1">'A Matrix'!$AQ$57*'Projection Engine'!$AD$46</f>
        <v>2.251162953338063</v>
      </c>
      <c r="AU59" s="47">
        <f ca="1">'A Matrix'!$AR$57*'Projection Engine'!$AD$47</f>
        <v>0.16066694675229493</v>
      </c>
      <c r="AV59" s="47">
        <f ca="1">'A Matrix'!$AS$57*'Projection Engine'!$AD$48</f>
        <v>1.0591738658452963</v>
      </c>
      <c r="AW59" s="47">
        <f ca="1">'A Matrix'!$AT$57*'Projection Engine'!$AD$49</f>
        <v>0.46804591823189784</v>
      </c>
      <c r="AX59" s="47">
        <f ca="1">'A Matrix'!$AU$57*'Projection Engine'!$AD$50</f>
        <v>3.657292591881812</v>
      </c>
      <c r="AY59" s="47">
        <f ca="1">'A Matrix'!$AV$57*'Projection Engine'!$AD$51</f>
        <v>0.70514758005349887</v>
      </c>
      <c r="AZ59" s="47">
        <f ca="1">'A Matrix'!$AW$57*'Projection Engine'!$AD$52</f>
        <v>0.11300954378865194</v>
      </c>
      <c r="BA59" s="47">
        <f ca="1">'A Matrix'!$AX$57*'Projection Engine'!$AD$53</f>
        <v>1.6101872051990105</v>
      </c>
      <c r="BB59" s="47">
        <f ca="1">'A Matrix'!$AY$57*'Projection Engine'!$AD$54</f>
        <v>5.2342200542524753E-2</v>
      </c>
      <c r="BC59" s="47">
        <f ca="1">'A Matrix'!$AZ$57*'Projection Engine'!$AD$55</f>
        <v>0.28377685393547136</v>
      </c>
      <c r="BD59" s="47">
        <f ca="1">'A Matrix'!$BA$57*'Projection Engine'!$AD$56</f>
        <v>6.422732141771629</v>
      </c>
      <c r="BE59" s="47">
        <f ca="1">'A Matrix'!$BB$57*'Projection Engine'!$AD$57</f>
        <v>0.82785367817919531</v>
      </c>
      <c r="BF59" s="47">
        <f ca="1">'A Matrix'!$BC$57*'Projection Engine'!$AD$58</f>
        <v>1.4910578686914049</v>
      </c>
      <c r="BG59" s="47">
        <f ca="1">'A Matrix'!$BD$57*'Projection Engine'!$AD$59</f>
        <v>0.70365157001279133</v>
      </c>
      <c r="BH59" s="47">
        <f ca="1">'A Matrix'!$BE$57*'Projection Engine'!$AD$60</f>
        <v>35.164036299443204</v>
      </c>
      <c r="BI59" s="47">
        <f ca="1">'A Matrix'!$BF$57*'Projection Engine'!$AD$61</f>
        <v>3.3298887898283911</v>
      </c>
      <c r="BJ59" s="47">
        <f ca="1">'A Matrix'!$BG$57*'Projection Engine'!$AD$62</f>
        <v>9.57251316776909</v>
      </c>
      <c r="BK59" s="47">
        <f ca="1">'A Matrix'!$BH$57*'Projection Engine'!$AD$63</f>
        <v>1.6788358090749615</v>
      </c>
      <c r="BL59" s="47">
        <f ca="1">'A Matrix'!$BI$57*'Projection Engine'!$AD$64</f>
        <v>10.615670278042122</v>
      </c>
      <c r="BM59" s="47">
        <f ca="1">'A Matrix'!$BJ$57*'Projection Engine'!$AD$65</f>
        <v>0.28817427764328635</v>
      </c>
      <c r="BN59" s="47">
        <f ca="1">'A Matrix'!$BK$57*'Projection Engine'!$AD$66</f>
        <v>16.658731940139617</v>
      </c>
      <c r="BO59" s="47">
        <f ca="1">'A Matrix'!$BL$57*'Projection Engine'!$AD$67</f>
        <v>0.34158734596676227</v>
      </c>
      <c r="BP59" s="47">
        <f ca="1">'A Matrix'!$BM$57*'Projection Engine'!$AD$68</f>
        <v>0.16593456164357542</v>
      </c>
      <c r="BQ59" s="47">
        <f ca="1">'A Matrix'!$BN$57*'Projection Engine'!$AD$69</f>
        <v>2.333380632115611</v>
      </c>
      <c r="BR59" s="47">
        <f ca="1">'A Matrix'!$BO$57*'Projection Engine'!$AD$70</f>
        <v>2.1865072816389191</v>
      </c>
      <c r="BS59" s="47">
        <f ca="1">'A Matrix'!$BP$57*'Projection Engine'!$AD$71</f>
        <v>0.1348833630166256</v>
      </c>
      <c r="BT59" s="47">
        <f ca="1">'A Matrix'!$BQ$57*'Projection Engine'!$AD$72</f>
        <v>1.7191133192327819</v>
      </c>
      <c r="BU59" s="47">
        <f ca="1">'A Matrix'!$BR$57*'Projection Engine'!$AD$73</f>
        <v>4.2876097176284613</v>
      </c>
      <c r="BV59" s="47">
        <f ca="1">'A Matrix'!$BS$57*'Projection Engine'!$AD$74</f>
        <v>20.265249151380388</v>
      </c>
      <c r="BW59" s="47">
        <f ca="1">'A Matrix'!$BT$57*'Projection Engine'!$AD$75</f>
        <v>33.535741929255536</v>
      </c>
      <c r="BX59" s="47">
        <f ca="1">'A Matrix'!$BU$57*'Projection Engine'!$AD$76</f>
        <v>101.17872358817809</v>
      </c>
      <c r="BY59" s="47">
        <f ca="1">'A Matrix'!$BV$57*'Projection Engine'!$AD$77</f>
        <v>70.18849502696645</v>
      </c>
      <c r="BZ59" s="47">
        <f ca="1">'A Matrix'!$BW$57*'Projection Engine'!$AD$78</f>
        <v>118.842632119538</v>
      </c>
      <c r="CA59" s="47">
        <f ca="1">'A Matrix'!$BX$57*'Projection Engine'!$AD$79</f>
        <v>112.98109536277524</v>
      </c>
      <c r="CB59" s="47">
        <f ca="1">'A Matrix'!$BY$57*'Projection Engine'!$AD$80</f>
        <v>4.1012515902637698</v>
      </c>
      <c r="CC59" s="47">
        <f ca="1">'A Matrix'!$BZ$57*'Projection Engine'!$AD$81</f>
        <v>86.153930673668057</v>
      </c>
      <c r="CD59" s="47">
        <f ca="1">'A Matrix'!$CA$57*'Projection Engine'!$AD$82</f>
        <v>12.326353163020354</v>
      </c>
      <c r="CE59" s="47">
        <f ca="1">'A Matrix'!$CB$57*'Projection Engine'!$AD$83</f>
        <v>4.2095032436245052</v>
      </c>
      <c r="CF59" s="47">
        <f ca="1">'A Matrix'!$CC$57*'Projection Engine'!$AD$84</f>
        <v>447.39204377118705</v>
      </c>
      <c r="CG59" s="47">
        <f ca="1">'A Matrix'!$CD$57*'Projection Engine'!$AD$85</f>
        <v>9.8650873868956452</v>
      </c>
      <c r="CH59" s="47">
        <f ca="1">'A Matrix'!$CE$57*'Projection Engine'!$AD$86</f>
        <v>11.324642486107743</v>
      </c>
      <c r="CI59" s="47">
        <f ca="1">'A Matrix'!$CF$57*'Projection Engine'!$AD$87</f>
        <v>179.97330062688874</v>
      </c>
      <c r="CJ59" s="47">
        <f ca="1">'A Matrix'!$CG$57*'Projection Engine'!$AD$88</f>
        <v>17.083176759537281</v>
      </c>
      <c r="CK59" s="47">
        <f ca="1">'A Matrix'!$CH$57*'Projection Engine'!$AD$89</f>
        <v>2.330216498848241</v>
      </c>
      <c r="CL59" s="47">
        <f ca="1">'A Matrix'!$CI$57*'Projection Engine'!$AD$90</f>
        <v>2.5304294216846039</v>
      </c>
      <c r="CM59" s="47">
        <f ca="1">'A Matrix'!$CJ$57*'Projection Engine'!$AD$91</f>
        <v>4.5592943337003407</v>
      </c>
      <c r="CN59" s="47">
        <f ca="1">'A Matrix'!$CK$57*'Projection Engine'!$AD$92</f>
        <v>73.69722302830921</v>
      </c>
      <c r="CO59" s="47">
        <f ca="1">'A Matrix'!$CL$57*'Projection Engine'!$AD$93</f>
        <v>7.5084493751654588E-2</v>
      </c>
      <c r="CP59" s="47">
        <f ca="1">'A Matrix'!$CM$57*'Projection Engine'!$AD$94</f>
        <v>0.63553859180262839</v>
      </c>
      <c r="CQ59" s="47">
        <f ca="1">'A Matrix'!$CN$57*'Projection Engine'!$AD$95</f>
        <v>4.6740916392447316</v>
      </c>
      <c r="CR59" s="47">
        <f ca="1">'A Matrix'!$CO$57*'Projection Engine'!$AD$96</f>
        <v>17.492432078075556</v>
      </c>
      <c r="CS59" s="47">
        <f ca="1">'A Matrix'!$CP$57*'Projection Engine'!$AD$97</f>
        <v>47.711239806342924</v>
      </c>
      <c r="CT59" s="47">
        <f ca="1">'A Matrix'!$CQ$57*'Projection Engine'!$AD$98</f>
        <v>0.94110594644603873</v>
      </c>
      <c r="CU59" s="47">
        <f ca="1">'A Matrix'!$CR$57*'Projection Engine'!$AD$99</f>
        <v>0.28783347703052931</v>
      </c>
      <c r="CV59" s="47">
        <f ca="1">'A Matrix'!$CS$57*'Projection Engine'!$AD$100</f>
        <v>53.715338191163688</v>
      </c>
      <c r="CW59" s="47">
        <f ca="1">'A Matrix'!$CT$57*'Projection Engine'!$AD$101</f>
        <v>356.42075464935226</v>
      </c>
      <c r="CX59" s="47">
        <f ca="1">'A Matrix'!$CU$57*'Projection Engine'!$AD$102</f>
        <v>189.22274736993103</v>
      </c>
      <c r="CY59" s="47">
        <f ca="1">'A Matrix'!$CV$57*'Projection Engine'!$AD$103</f>
        <v>39.172284007105667</v>
      </c>
      <c r="CZ59" s="47">
        <f ca="1">'A Matrix'!$CW$57*'Projection Engine'!$AD$104</f>
        <v>26.500560020210703</v>
      </c>
      <c r="DA59" s="47">
        <f ca="1">'A Matrix'!$CX$57*'Projection Engine'!$AD$105</f>
        <v>33.771032008589465</v>
      </c>
      <c r="DB59" s="47">
        <f ca="1">'A Matrix'!$CY$57*'Projection Engine'!$AD$106</f>
        <v>1014.1977772703577</v>
      </c>
      <c r="DC59" s="47">
        <f ca="1">'A Matrix'!$CZ$57*'Projection Engine'!$AD$107</f>
        <v>10.485168871910346</v>
      </c>
      <c r="DD59" s="47">
        <f ca="1">'A Matrix'!$DA$57*'Projection Engine'!$AD$108</f>
        <v>12.093671455722729</v>
      </c>
      <c r="DE59" s="47">
        <f ca="1">'A Matrix'!$DB$57*'Projection Engine'!$AD$109</f>
        <v>5.7548076680861033</v>
      </c>
      <c r="DF59" s="47">
        <f ca="1">'A Matrix'!$DC$57*'Projection Engine'!$AD$110</f>
        <v>6.4480904230773595</v>
      </c>
      <c r="DG59" s="47">
        <f ca="1">'A Matrix'!$DD$57*'Projection Engine'!$AD$111</f>
        <v>8.1681956272125351</v>
      </c>
      <c r="DH59" s="47">
        <f ca="1">'A Matrix'!$DE$57*'Projection Engine'!$AD$112</f>
        <v>10.1844497874943</v>
      </c>
      <c r="DI59" s="47">
        <f ca="1">'A Matrix'!$DF$57*'Projection Engine'!$AD$113</f>
        <v>3.6461631776999042</v>
      </c>
      <c r="DJ59" s="47">
        <f ca="1">'A Matrix'!$DG$57*'Projection Engine'!$AD$114</f>
        <v>11.722652305964672</v>
      </c>
      <c r="DK59" s="47">
        <f ca="1">'A Matrix'!$DH$57*'Projection Engine'!$AD$115</f>
        <v>5.1943486823923948</v>
      </c>
      <c r="DL59" s="47">
        <f ca="1">'A Matrix'!$DI$57*'Projection Engine'!$AD$116</f>
        <v>2.6288070915791124</v>
      </c>
      <c r="DM59" s="47">
        <f ca="1">'A Matrix'!$DJ$57*'Projection Engine'!$AD$117</f>
        <v>5.7763696612091531</v>
      </c>
      <c r="DN59" s="47">
        <f ca="1">'A Matrix'!$DK$57*'Projection Engine'!$AD$118</f>
        <v>4.1007631451546462</v>
      </c>
      <c r="DO59" s="47">
        <f ca="1">'A Matrix'!$DL$57*'Projection Engine'!$AD$119</f>
        <v>0.31681896854400921</v>
      </c>
      <c r="DP59" s="43">
        <f t="shared" ca="1" si="5"/>
        <v>3633.4202339777949</v>
      </c>
      <c r="DQ59" s="43">
        <f ca="1">'Projection Engine'!T60</f>
        <v>773.9548645658133</v>
      </c>
      <c r="DR59" s="43">
        <f ca="1">'Projection Engine'!U60</f>
        <v>2.1713607407741868</v>
      </c>
      <c r="DS59" s="43">
        <f>'Projection Engine'!V60</f>
        <v>1522.3132736382522</v>
      </c>
      <c r="DT59" s="43">
        <f>'Projection Engine'!W60</f>
        <v>146.75918781741171</v>
      </c>
      <c r="DU59" s="43">
        <f>'Projection Engine'!X60</f>
        <v>2014.5365357248304</v>
      </c>
      <c r="DV59" s="43">
        <f>'Projection Engine'!Y60</f>
        <v>13.302300000000001</v>
      </c>
      <c r="DW59" s="43">
        <f>'Projection Engine'!Z60</f>
        <v>662.20373975401196</v>
      </c>
      <c r="DX59" s="43">
        <f t="shared" ca="1" si="6"/>
        <v>5135.2412622410939</v>
      </c>
      <c r="DY59" s="43">
        <f t="shared" ca="1" si="7"/>
        <v>8768.6614962188887</v>
      </c>
      <c r="DZ59" s="41"/>
      <c r="EA59" s="36">
        <f>'Base Table 5'!DY59</f>
        <v>8132.0002000000022</v>
      </c>
      <c r="EB59" s="185">
        <f t="shared" ca="1" si="8"/>
        <v>636.66129621888649</v>
      </c>
      <c r="EC59" s="186">
        <f t="shared" ca="1" si="9"/>
        <v>7.8290860865803502E-2</v>
      </c>
    </row>
    <row r="60" spans="1:133" x14ac:dyDescent="0.4">
      <c r="A60" s="34">
        <f>'Base Table 5 - modified'!A60</f>
        <v>57</v>
      </c>
      <c r="B60" s="34" t="str">
        <f>'Base Table 5 - modified'!B60</f>
        <v>2303</v>
      </c>
      <c r="C60" s="34">
        <f>'Base Table 5 - modified'!C60</f>
        <v>10</v>
      </c>
      <c r="D60" s="35" t="str">
        <f>'Base Table 5 - modified'!D60</f>
        <v>Railway rolling stock manufacturing</v>
      </c>
      <c r="E60" s="47">
        <f ca="1">'A Matrix'!$B$58*'Projection Engine'!$AD$5</f>
        <v>2.0885268532981689</v>
      </c>
      <c r="F60" s="47">
        <f ca="1">'A Matrix'!$C$58*'Projection Engine'!$AD$6</f>
        <v>0.26692791294677964</v>
      </c>
      <c r="G60" s="47">
        <f ca="1">'A Matrix'!$D$58*'Projection Engine'!$AD$7</f>
        <v>2.4216825122468713</v>
      </c>
      <c r="H60" s="47">
        <f ca="1">'A Matrix'!$E$58*'Projection Engine'!$AD$8</f>
        <v>0.3097678060891409</v>
      </c>
      <c r="I60" s="47">
        <f ca="1">'A Matrix'!$F$58*'Projection Engine'!$AD$9</f>
        <v>2.7093667296827571E-2</v>
      </c>
      <c r="J60" s="47">
        <f ca="1">'A Matrix'!$G$58*'Projection Engine'!$AD$10</f>
        <v>3.2664159012009843E-2</v>
      </c>
      <c r="K60" s="47">
        <f ca="1">'A Matrix'!$H$58*'Projection Engine'!$AD$11</f>
        <v>0.77688134841565071</v>
      </c>
      <c r="L60" s="47">
        <f ca="1">'A Matrix'!$I$58*'Projection Engine'!$AD$12</f>
        <v>76.139845268548484</v>
      </c>
      <c r="M60" s="47">
        <f ca="1">'A Matrix'!$J$58*'Projection Engine'!$AD$13</f>
        <v>2.5582540962279832</v>
      </c>
      <c r="N60" s="47">
        <f ca="1">'A Matrix'!$K$58*'Projection Engine'!$AD$14</f>
        <v>169.69461311710393</v>
      </c>
      <c r="O60" s="47">
        <f ca="1">'A Matrix'!$L$58*'Projection Engine'!$AD$15</f>
        <v>26.841042223277121</v>
      </c>
      <c r="P60" s="47">
        <f ca="1">'A Matrix'!$M$58*'Projection Engine'!$AD$16</f>
        <v>1.1888585146775608</v>
      </c>
      <c r="Q60" s="47">
        <f ca="1">'A Matrix'!$N$58*'Projection Engine'!$AD$17</f>
        <v>17.900021714474665</v>
      </c>
      <c r="R60" s="47">
        <f ca="1">'A Matrix'!$O$58*'Projection Engine'!$AD$18</f>
        <v>4.0234010497023807</v>
      </c>
      <c r="S60" s="47">
        <f ca="1">'A Matrix'!$P$58*'Projection Engine'!$AD$19</f>
        <v>3.9369609878573013E-2</v>
      </c>
      <c r="T60" s="47">
        <f ca="1">'A Matrix'!$Q$58*'Projection Engine'!$AD$20</f>
        <v>0.98423053977688624</v>
      </c>
      <c r="U60" s="47">
        <f ca="1">'A Matrix'!$R$58*'Projection Engine'!$AD$21</f>
        <v>0.54350062839348801</v>
      </c>
      <c r="V60" s="47">
        <f ca="1">'A Matrix'!$S$58*'Projection Engine'!$AD$22</f>
        <v>0.23985517945772766</v>
      </c>
      <c r="W60" s="47">
        <f ca="1">'A Matrix'!$T$58*'Projection Engine'!$AD$23</f>
        <v>0.72148940872972067</v>
      </c>
      <c r="X60" s="47">
        <f ca="1">'A Matrix'!$U$58*'Projection Engine'!$AD$24</f>
        <v>0.74867067120737085</v>
      </c>
      <c r="Y60" s="47">
        <f ca="1">'A Matrix'!$V$58*'Projection Engine'!$AD$25</f>
        <v>0.73193537787886154</v>
      </c>
      <c r="Z60" s="47">
        <f ca="1">'A Matrix'!$W$58*'Projection Engine'!$AD$26</f>
        <v>1.2132573856499334</v>
      </c>
      <c r="AA60" s="47">
        <f ca="1">'A Matrix'!$X$58*'Projection Engine'!$AD$27</f>
        <v>0.53675300321833896</v>
      </c>
      <c r="AB60" s="47">
        <f ca="1">'A Matrix'!$Y$58*'Projection Engine'!$AD$28</f>
        <v>0.31652585983830378</v>
      </c>
      <c r="AC60" s="47">
        <f ca="1">'A Matrix'!$Z$58*'Projection Engine'!$AD$29</f>
        <v>0.534356871032868</v>
      </c>
      <c r="AD60" s="47">
        <f ca="1">'A Matrix'!$AA$58*'Projection Engine'!$AD$30</f>
        <v>6.3466769835038911E-3</v>
      </c>
      <c r="AE60" s="47">
        <f ca="1">'A Matrix'!$AB$58*'Projection Engine'!$AD$31</f>
        <v>2.4188979338630665E-2</v>
      </c>
      <c r="AF60" s="47">
        <f ca="1">'A Matrix'!$AC$58*'Projection Engine'!$AD$32</f>
        <v>0.22711260928230301</v>
      </c>
      <c r="AG60" s="47">
        <f ca="1">'A Matrix'!$AD$58*'Projection Engine'!$AD$33</f>
        <v>4.9461826157450874E-4</v>
      </c>
      <c r="AH60" s="47">
        <f ca="1">'A Matrix'!$AE$58*'Projection Engine'!$AD$34</f>
        <v>2.9058135700373557E-2</v>
      </c>
      <c r="AI60" s="47">
        <f ca="1">'A Matrix'!$AF$58*'Projection Engine'!$AD$35</f>
        <v>1.6486027839747796E-2</v>
      </c>
      <c r="AJ60" s="47">
        <f ca="1">'A Matrix'!$AG$58*'Projection Engine'!$AD$36</f>
        <v>0.44611101394260655</v>
      </c>
      <c r="AK60" s="47">
        <f ca="1">'A Matrix'!$AH$58*'Projection Engine'!$AD$37</f>
        <v>1.2187991858366611</v>
      </c>
      <c r="AL60" s="47">
        <f ca="1">'A Matrix'!$AI$58*'Projection Engine'!$AD$38</f>
        <v>0.67496193446472785</v>
      </c>
      <c r="AM60" s="47">
        <f ca="1">'A Matrix'!$AJ$58*'Projection Engine'!$AD$39</f>
        <v>1.5836808510303553</v>
      </c>
      <c r="AN60" s="47">
        <f ca="1">'A Matrix'!$AK$58*'Projection Engine'!$AD$40</f>
        <v>1.5952844413913525</v>
      </c>
      <c r="AO60" s="47">
        <f ca="1">'A Matrix'!$AL$58*'Projection Engine'!$AD$41</f>
        <v>1.1719476738410266</v>
      </c>
      <c r="AP60" s="47">
        <f ca="1">'A Matrix'!$AM$58*'Projection Engine'!$AD$42</f>
        <v>3.2034551893799921</v>
      </c>
      <c r="AQ60" s="47">
        <f ca="1">'A Matrix'!$AN$58*'Projection Engine'!$AD$43</f>
        <v>5.2410195712482045E-2</v>
      </c>
      <c r="AR60" s="47">
        <f ca="1">'A Matrix'!$AO$58*'Projection Engine'!$AD$44</f>
        <v>3.9603224091302605</v>
      </c>
      <c r="AS60" s="47">
        <f ca="1">'A Matrix'!$AP$58*'Projection Engine'!$AD$45</f>
        <v>0.60739477968866107</v>
      </c>
      <c r="AT60" s="47">
        <f ca="1">'A Matrix'!$AQ$58*'Projection Engine'!$AD$46</f>
        <v>2.7319762521513864</v>
      </c>
      <c r="AU60" s="47">
        <f ca="1">'A Matrix'!$AR$58*'Projection Engine'!$AD$47</f>
        <v>0.24584686367764322</v>
      </c>
      <c r="AV60" s="47">
        <f ca="1">'A Matrix'!$AS$58*'Projection Engine'!$AD$48</f>
        <v>0.9236387162405908</v>
      </c>
      <c r="AW60" s="47">
        <f ca="1">'A Matrix'!$AT$58*'Projection Engine'!$AD$49</f>
        <v>0.26449906729233891</v>
      </c>
      <c r="AX60" s="47">
        <f ca="1">'A Matrix'!$AU$58*'Projection Engine'!$AD$50</f>
        <v>2.2184419069420183</v>
      </c>
      <c r="AY60" s="47">
        <f ca="1">'A Matrix'!$AV$58*'Projection Engine'!$AD$51</f>
        <v>0.50523221816579522</v>
      </c>
      <c r="AZ60" s="47">
        <f ca="1">'A Matrix'!$AW$58*'Projection Engine'!$AD$52</f>
        <v>9.4914007334890513E-2</v>
      </c>
      <c r="BA60" s="47">
        <f ca="1">'A Matrix'!$AX$58*'Projection Engine'!$AD$53</f>
        <v>0.61163677759888968</v>
      </c>
      <c r="BB60" s="47">
        <f ca="1">'A Matrix'!$AY$58*'Projection Engine'!$AD$54</f>
        <v>5.5830711278683021</v>
      </c>
      <c r="BC60" s="47">
        <f ca="1">'A Matrix'!$AZ$58*'Projection Engine'!$AD$55</f>
        <v>0.32294880520160696</v>
      </c>
      <c r="BD60" s="47">
        <f ca="1">'A Matrix'!$BA$58*'Projection Engine'!$AD$56</f>
        <v>6.3685522227315872</v>
      </c>
      <c r="BE60" s="47">
        <f ca="1">'A Matrix'!$BB$58*'Projection Engine'!$AD$57</f>
        <v>0.91786517300278958</v>
      </c>
      <c r="BF60" s="47">
        <f ca="1">'A Matrix'!$BC$58*'Projection Engine'!$AD$58</f>
        <v>6.6686575025505253</v>
      </c>
      <c r="BG60" s="47">
        <f ca="1">'A Matrix'!$BD$58*'Projection Engine'!$AD$59</f>
        <v>1.0162299533142791</v>
      </c>
      <c r="BH60" s="47">
        <f ca="1">'A Matrix'!$BE$58*'Projection Engine'!$AD$60</f>
        <v>2.4962434042976738</v>
      </c>
      <c r="BI60" s="47">
        <f ca="1">'A Matrix'!$BF$58*'Projection Engine'!$AD$61</f>
        <v>1375.2707450110936</v>
      </c>
      <c r="BJ60" s="47">
        <f ca="1">'A Matrix'!$BG$58*'Projection Engine'!$AD$62</f>
        <v>4.7207363021065225</v>
      </c>
      <c r="BK60" s="47">
        <f ca="1">'A Matrix'!$BH$58*'Projection Engine'!$AD$63</f>
        <v>7.4564963341874773</v>
      </c>
      <c r="BL60" s="47">
        <f ca="1">'A Matrix'!$BI$58*'Projection Engine'!$AD$64</f>
        <v>1.8000193431879039</v>
      </c>
      <c r="BM60" s="47">
        <f ca="1">'A Matrix'!$BJ$58*'Projection Engine'!$AD$65</f>
        <v>0.44621843061637434</v>
      </c>
      <c r="BN60" s="47">
        <f ca="1">'A Matrix'!$BK$58*'Projection Engine'!$AD$66</f>
        <v>4.3711943160909117</v>
      </c>
      <c r="BO60" s="47">
        <f ca="1">'A Matrix'!$BL$58*'Projection Engine'!$AD$67</f>
        <v>0.46421656942607298</v>
      </c>
      <c r="BP60" s="47">
        <f ca="1">'A Matrix'!$BM$58*'Projection Engine'!$AD$68</f>
        <v>0.11518658466449186</v>
      </c>
      <c r="BQ60" s="47">
        <f ca="1">'A Matrix'!$BN$58*'Projection Engine'!$AD$69</f>
        <v>1.242321461860229</v>
      </c>
      <c r="BR60" s="47">
        <f ca="1">'A Matrix'!$BO$58*'Projection Engine'!$AD$70</f>
        <v>2.1415686159573015</v>
      </c>
      <c r="BS60" s="47">
        <f ca="1">'A Matrix'!$BP$58*'Projection Engine'!$AD$71</f>
        <v>6.3579697625546217E-2</v>
      </c>
      <c r="BT60" s="47">
        <f ca="1">'A Matrix'!$BQ$58*'Projection Engine'!$AD$72</f>
        <v>0.32221789720135224</v>
      </c>
      <c r="BU60" s="47">
        <f ca="1">'A Matrix'!$BR$58*'Projection Engine'!$AD$73</f>
        <v>5.2165275137402052</v>
      </c>
      <c r="BV60" s="47">
        <f ca="1">'A Matrix'!$BS$58*'Projection Engine'!$AD$74</f>
        <v>24.368160033383887</v>
      </c>
      <c r="BW60" s="47">
        <f ca="1">'A Matrix'!$BT$58*'Projection Engine'!$AD$75</f>
        <v>19.874703611706558</v>
      </c>
      <c r="BX60" s="47">
        <f ca="1">'A Matrix'!$BU$58*'Projection Engine'!$AD$76</f>
        <v>222.01169167147444</v>
      </c>
      <c r="BY60" s="47">
        <f ca="1">'A Matrix'!$BV$58*'Projection Engine'!$AD$77</f>
        <v>61.110242247819421</v>
      </c>
      <c r="BZ60" s="47">
        <f ca="1">'A Matrix'!$BW$58*'Projection Engine'!$AD$78</f>
        <v>110.99289477275777</v>
      </c>
      <c r="CA60" s="47">
        <f ca="1">'A Matrix'!$BX$58*'Projection Engine'!$AD$79</f>
        <v>126.5262187698452</v>
      </c>
      <c r="CB60" s="47">
        <f ca="1">'A Matrix'!$BY$58*'Projection Engine'!$AD$80</f>
        <v>5.6452346115310119</v>
      </c>
      <c r="CC60" s="47">
        <f ca="1">'A Matrix'!$BZ$58*'Projection Engine'!$AD$81</f>
        <v>116.80517295838358</v>
      </c>
      <c r="CD60" s="47">
        <f ca="1">'A Matrix'!$CA$58*'Projection Engine'!$AD$82</f>
        <v>20.303151158871721</v>
      </c>
      <c r="CE60" s="47">
        <f ca="1">'A Matrix'!$CB$58*'Projection Engine'!$AD$83</f>
        <v>1281.9555848618168</v>
      </c>
      <c r="CF60" s="47">
        <f ca="1">'A Matrix'!$CC$58*'Projection Engine'!$AD$84</f>
        <v>15.204247394453112</v>
      </c>
      <c r="CG60" s="47">
        <f ca="1">'A Matrix'!$CD$58*'Projection Engine'!$AD$85</f>
        <v>9.3698543182912832</v>
      </c>
      <c r="CH60" s="47">
        <f ca="1">'A Matrix'!$CE$58*'Projection Engine'!$AD$86</f>
        <v>15.153230114242515</v>
      </c>
      <c r="CI60" s="47">
        <f ca="1">'A Matrix'!$CF$58*'Projection Engine'!$AD$87</f>
        <v>55.62752366179587</v>
      </c>
      <c r="CJ60" s="47">
        <f ca="1">'A Matrix'!$CG$58*'Projection Engine'!$AD$88</f>
        <v>11.637253325369461</v>
      </c>
      <c r="CK60" s="47">
        <f ca="1">'A Matrix'!$CH$58*'Projection Engine'!$AD$89</f>
        <v>3.2151186745055473</v>
      </c>
      <c r="CL60" s="47">
        <f ca="1">'A Matrix'!$CI$58*'Projection Engine'!$AD$90</f>
        <v>3.0636961830436573</v>
      </c>
      <c r="CM60" s="47">
        <f ca="1">'A Matrix'!$CJ$58*'Projection Engine'!$AD$91</f>
        <v>5.9915453197160824</v>
      </c>
      <c r="CN60" s="47">
        <f ca="1">'A Matrix'!$CK$58*'Projection Engine'!$AD$92</f>
        <v>77.806383972326913</v>
      </c>
      <c r="CO60" s="47">
        <f ca="1">'A Matrix'!$CL$58*'Projection Engine'!$AD$93</f>
        <v>8.4964032403188089E-2</v>
      </c>
      <c r="CP60" s="47">
        <f ca="1">'A Matrix'!$CM$58*'Projection Engine'!$AD$94</f>
        <v>0.57847156506265807</v>
      </c>
      <c r="CQ60" s="47">
        <f ca="1">'A Matrix'!$CN$58*'Projection Engine'!$AD$95</f>
        <v>5.9776048993092612</v>
      </c>
      <c r="CR60" s="47">
        <f ca="1">'A Matrix'!$CO$58*'Projection Engine'!$AD$96</f>
        <v>27.47783960135045</v>
      </c>
      <c r="CS60" s="47">
        <f ca="1">'A Matrix'!$CP$58*'Projection Engine'!$AD$97</f>
        <v>63.633181687677251</v>
      </c>
      <c r="CT60" s="47">
        <f ca="1">'A Matrix'!$CQ$58*'Projection Engine'!$AD$98</f>
        <v>1.220761962051206</v>
      </c>
      <c r="CU60" s="47">
        <f ca="1">'A Matrix'!$CR$58*'Projection Engine'!$AD$99</f>
        <v>0.44152677720317451</v>
      </c>
      <c r="CV60" s="47">
        <f ca="1">'A Matrix'!$CS$58*'Projection Engine'!$AD$100</f>
        <v>37.897989156040325</v>
      </c>
      <c r="CW60" s="47">
        <f ca="1">'A Matrix'!$CT$58*'Projection Engine'!$AD$101</f>
        <v>113.06463219283991</v>
      </c>
      <c r="CX60" s="47">
        <f ca="1">'A Matrix'!$CU$58*'Projection Engine'!$AD$102</f>
        <v>87.330366032084484</v>
      </c>
      <c r="CY60" s="47">
        <f ca="1">'A Matrix'!$CV$58*'Projection Engine'!$AD$103</f>
        <v>47.55031190258034</v>
      </c>
      <c r="CZ60" s="47">
        <f ca="1">'A Matrix'!$CW$58*'Projection Engine'!$AD$104</f>
        <v>27.703550885735797</v>
      </c>
      <c r="DA60" s="47">
        <f ca="1">'A Matrix'!$CX$58*'Projection Engine'!$AD$105</f>
        <v>33.221205596369494</v>
      </c>
      <c r="DB60" s="47">
        <f ca="1">'A Matrix'!$CY$58*'Projection Engine'!$AD$106</f>
        <v>2.4784408471171306</v>
      </c>
      <c r="DC60" s="47">
        <f ca="1">'A Matrix'!$CZ$58*'Projection Engine'!$AD$107</f>
        <v>12.177961926733705</v>
      </c>
      <c r="DD60" s="47">
        <f ca="1">'A Matrix'!$DA$58*'Projection Engine'!$AD$108</f>
        <v>14.776915740709926</v>
      </c>
      <c r="DE60" s="47">
        <f ca="1">'A Matrix'!$DB$58*'Projection Engine'!$AD$109</f>
        <v>6.6264755414584009</v>
      </c>
      <c r="DF60" s="47">
        <f ca="1">'A Matrix'!$DC$58*'Projection Engine'!$AD$110</f>
        <v>8.2839762733638178</v>
      </c>
      <c r="DG60" s="47">
        <f ca="1">'A Matrix'!$DD$58*'Projection Engine'!$AD$111</f>
        <v>9.339053656450945</v>
      </c>
      <c r="DH60" s="47">
        <f ca="1">'A Matrix'!$DE$58*'Projection Engine'!$AD$112</f>
        <v>13.502569151134164</v>
      </c>
      <c r="DI60" s="47">
        <f ca="1">'A Matrix'!$DF$58*'Projection Engine'!$AD$113</f>
        <v>4.5201478276430551</v>
      </c>
      <c r="DJ60" s="47">
        <f ca="1">'A Matrix'!$DG$58*'Projection Engine'!$AD$114</f>
        <v>12.420150858142573</v>
      </c>
      <c r="DK60" s="47">
        <f ca="1">'A Matrix'!$DH$58*'Projection Engine'!$AD$115</f>
        <v>5.4991094780201211</v>
      </c>
      <c r="DL60" s="47">
        <f ca="1">'A Matrix'!$DI$58*'Projection Engine'!$AD$116</f>
        <v>1.8051468319435851</v>
      </c>
      <c r="DM60" s="47">
        <f ca="1">'A Matrix'!$DJ$58*'Projection Engine'!$AD$117</f>
        <v>3.0677034392418676</v>
      </c>
      <c r="DN60" s="47">
        <f ca="1">'A Matrix'!$DK$58*'Projection Engine'!$AD$118</f>
        <v>5.3018131048219921</v>
      </c>
      <c r="DO60" s="47">
        <f ca="1">'A Matrix'!$DL$58*'Projection Engine'!$AD$119</f>
        <v>0.49998925732557381</v>
      </c>
      <c r="DP60" s="43">
        <f t="shared" ca="1" si="5"/>
        <v>4493.4421294624826</v>
      </c>
      <c r="DQ60" s="43">
        <f ca="1">'Projection Engine'!T61</f>
        <v>25.059262726778087</v>
      </c>
      <c r="DR60" s="43">
        <f ca="1">'Projection Engine'!U61</f>
        <v>103.96009119368384</v>
      </c>
      <c r="DS60" s="43">
        <f>'Projection Engine'!V61</f>
        <v>2017.8379752668968</v>
      </c>
      <c r="DT60" s="43">
        <f>'Projection Engine'!W61</f>
        <v>8.0215177868922929</v>
      </c>
      <c r="DU60" s="43">
        <f>'Projection Engine'!X61</f>
        <v>47.712937785880825</v>
      </c>
      <c r="DV60" s="43">
        <f>'Projection Engine'!Y61</f>
        <v>32.121499999999997</v>
      </c>
      <c r="DW60" s="43">
        <f>'Projection Engine'!Z61</f>
        <v>83.556823146684167</v>
      </c>
      <c r="DX60" s="43">
        <f t="shared" ca="1" si="6"/>
        <v>2318.2701079068161</v>
      </c>
      <c r="DY60" s="43">
        <f t="shared" ca="1" si="7"/>
        <v>6811.7122373692982</v>
      </c>
      <c r="DZ60" s="41"/>
      <c r="EA60" s="36">
        <f>'Base Table 5'!DY60</f>
        <v>6715.9995000000035</v>
      </c>
      <c r="EB60" s="185">
        <f t="shared" ca="1" si="8"/>
        <v>95.7127373692947</v>
      </c>
      <c r="EC60" s="186">
        <f t="shared" ca="1" si="9"/>
        <v>1.4251450937316834E-2</v>
      </c>
    </row>
    <row r="61" spans="1:133" x14ac:dyDescent="0.4">
      <c r="A61" s="37">
        <f>'Base Table 5 - modified'!A61</f>
        <v>58</v>
      </c>
      <c r="B61" s="37" t="str">
        <f>'Base Table 5 - modified'!B61</f>
        <v>2304</v>
      </c>
      <c r="C61" s="37">
        <f>'Base Table 5 - modified'!C61</f>
        <v>10</v>
      </c>
      <c r="D61" s="38" t="str">
        <f>'Base Table 5 - modified'!D61</f>
        <v>Aircraft manufacturing</v>
      </c>
      <c r="E61" s="47">
        <f ca="1">'A Matrix'!$B$59*'Projection Engine'!$AD$5</f>
        <v>10.791039201644251</v>
      </c>
      <c r="F61" s="47">
        <f ca="1">'A Matrix'!$C$59*'Projection Engine'!$AD$6</f>
        <v>1.0826825490526302</v>
      </c>
      <c r="G61" s="47">
        <f ca="1">'A Matrix'!$D$59*'Projection Engine'!$AD$7</f>
        <v>4.6369103119632635</v>
      </c>
      <c r="H61" s="47">
        <f ca="1">'A Matrix'!$E$59*'Projection Engine'!$AD$8</f>
        <v>0.68254654870076814</v>
      </c>
      <c r="I61" s="47">
        <f ca="1">'A Matrix'!$F$59*'Projection Engine'!$AD$9</f>
        <v>0.16922061693018575</v>
      </c>
      <c r="J61" s="47">
        <f ca="1">'A Matrix'!$G$59*'Projection Engine'!$AD$10</f>
        <v>0.20430315605648391</v>
      </c>
      <c r="K61" s="47">
        <f ca="1">'A Matrix'!$H$59*'Projection Engine'!$AD$11</f>
        <v>2.6806071055002287</v>
      </c>
      <c r="L61" s="47">
        <f ca="1">'A Matrix'!$I$59*'Projection Engine'!$AD$12</f>
        <v>1.6535371307903912</v>
      </c>
      <c r="M61" s="47">
        <f ca="1">'A Matrix'!$J$59*'Projection Engine'!$AD$13</f>
        <v>0.95345701908963854</v>
      </c>
      <c r="N61" s="47">
        <f ca="1">'A Matrix'!$K$59*'Projection Engine'!$AD$14</f>
        <v>4.2017589921408787</v>
      </c>
      <c r="O61" s="47">
        <f ca="1">'A Matrix'!$L$59*'Projection Engine'!$AD$15</f>
        <v>22.250369558254405</v>
      </c>
      <c r="P61" s="47">
        <f ca="1">'A Matrix'!$M$59*'Projection Engine'!$AD$16</f>
        <v>1.7492574093596129</v>
      </c>
      <c r="Q61" s="47">
        <f ca="1">'A Matrix'!$N$59*'Projection Engine'!$AD$17</f>
        <v>19.524205011967453</v>
      </c>
      <c r="R61" s="47">
        <f ca="1">'A Matrix'!$O$59*'Projection Engine'!$AD$18</f>
        <v>5.4298406178801519</v>
      </c>
      <c r="S61" s="47">
        <f ca="1">'A Matrix'!$P$59*'Projection Engine'!$AD$19</f>
        <v>0.15560838304505983</v>
      </c>
      <c r="T61" s="47">
        <f ca="1">'A Matrix'!$Q$59*'Projection Engine'!$AD$20</f>
        <v>1.9656608553162043</v>
      </c>
      <c r="U61" s="47">
        <f ca="1">'A Matrix'!$R$59*'Projection Engine'!$AD$21</f>
        <v>1.6302133007760078</v>
      </c>
      <c r="V61" s="47">
        <f ca="1">'A Matrix'!$S$59*'Projection Engine'!$AD$22</f>
        <v>0.56698367207589839</v>
      </c>
      <c r="W61" s="47">
        <f ca="1">'A Matrix'!$T$59*'Projection Engine'!$AD$23</f>
        <v>1.440154412376671</v>
      </c>
      <c r="X61" s="47">
        <f ca="1">'A Matrix'!$U$59*'Projection Engine'!$AD$24</f>
        <v>1.7316199481675421</v>
      </c>
      <c r="Y61" s="47">
        <f ca="1">'A Matrix'!$V$59*'Projection Engine'!$AD$25</f>
        <v>1.5799644677028251</v>
      </c>
      <c r="Z61" s="47">
        <f ca="1">'A Matrix'!$W$59*'Projection Engine'!$AD$26</f>
        <v>3.0747170457879389</v>
      </c>
      <c r="AA61" s="47">
        <f ca="1">'A Matrix'!$X$59*'Projection Engine'!$AD$27</f>
        <v>1.0418656305651057</v>
      </c>
      <c r="AB61" s="47">
        <f ca="1">'A Matrix'!$Y$59*'Projection Engine'!$AD$28</f>
        <v>0.56304264880084343</v>
      </c>
      <c r="AC61" s="47">
        <f ca="1">'A Matrix'!$Z$59*'Projection Engine'!$AD$29</f>
        <v>0.78498528901776621</v>
      </c>
      <c r="AD61" s="47">
        <f ca="1">'A Matrix'!$AA$59*'Projection Engine'!$AD$30</f>
        <v>2.5484349118377162E-2</v>
      </c>
      <c r="AE61" s="47">
        <f ca="1">'A Matrix'!$AB$59*'Projection Engine'!$AD$31</f>
        <v>7.6886398612076037E-2</v>
      </c>
      <c r="AF61" s="47">
        <f ca="1">'A Matrix'!$AC$59*'Projection Engine'!$AD$32</f>
        <v>0.66929712278441045</v>
      </c>
      <c r="AG61" s="47">
        <f ca="1">'A Matrix'!$AD$59*'Projection Engine'!$AD$33</f>
        <v>7.913892185192141E-4</v>
      </c>
      <c r="AH61" s="47">
        <f ca="1">'A Matrix'!$AE$59*'Projection Engine'!$AD$34</f>
        <v>9.5027957290410803E-2</v>
      </c>
      <c r="AI61" s="47">
        <f ca="1">'A Matrix'!$AF$59*'Projection Engine'!$AD$35</f>
        <v>7.1596463761190415E-2</v>
      </c>
      <c r="AJ61" s="47">
        <f ca="1">'A Matrix'!$AG$59*'Projection Engine'!$AD$36</f>
        <v>0.73319967467565372</v>
      </c>
      <c r="AK61" s="47">
        <f ca="1">'A Matrix'!$AH$59*'Projection Engine'!$AD$37</f>
        <v>2.1941657964995018</v>
      </c>
      <c r="AL61" s="47">
        <f ca="1">'A Matrix'!$AI$59*'Projection Engine'!$AD$38</f>
        <v>0.8745074608493647</v>
      </c>
      <c r="AM61" s="47">
        <f ca="1">'A Matrix'!$AJ$59*'Projection Engine'!$AD$39</f>
        <v>2.034433506776562</v>
      </c>
      <c r="AN61" s="47">
        <f ca="1">'A Matrix'!$AK$59*'Projection Engine'!$AD$40</f>
        <v>2.098682131548014</v>
      </c>
      <c r="AO61" s="47">
        <f ca="1">'A Matrix'!$AL$59*'Projection Engine'!$AD$41</f>
        <v>1.296995299185183</v>
      </c>
      <c r="AP61" s="47">
        <f ca="1">'A Matrix'!$AM$59*'Projection Engine'!$AD$42</f>
        <v>3.7687958527018033</v>
      </c>
      <c r="AQ61" s="47">
        <f ca="1">'A Matrix'!$AN$59*'Projection Engine'!$AD$43</f>
        <v>0.11462720718711565</v>
      </c>
      <c r="AR61" s="47">
        <f ca="1">'A Matrix'!$AO$59*'Projection Engine'!$AD$44</f>
        <v>5.1437511517379075</v>
      </c>
      <c r="AS61" s="47">
        <f ca="1">'A Matrix'!$AP$59*'Projection Engine'!$AD$45</f>
        <v>0.89695300880309059</v>
      </c>
      <c r="AT61" s="47">
        <f ca="1">'A Matrix'!$AQ$59*'Projection Engine'!$AD$46</f>
        <v>3.4302927021267666</v>
      </c>
      <c r="AU61" s="47">
        <f ca="1">'A Matrix'!$AR$59*'Projection Engine'!$AD$47</f>
        <v>0.31134728255472144</v>
      </c>
      <c r="AV61" s="47">
        <f ca="1">'A Matrix'!$AS$59*'Projection Engine'!$AD$48</f>
        <v>1.1787114240212495</v>
      </c>
      <c r="AW61" s="47">
        <f ca="1">'A Matrix'!$AT$59*'Projection Engine'!$AD$49</f>
        <v>0.37935764746537581</v>
      </c>
      <c r="AX61" s="47">
        <f ca="1">'A Matrix'!$AU$59*'Projection Engine'!$AD$50</f>
        <v>2.6750496283540302</v>
      </c>
      <c r="AY61" s="47">
        <f ca="1">'A Matrix'!$AV$59*'Projection Engine'!$AD$51</f>
        <v>0.76595613450949207</v>
      </c>
      <c r="AZ61" s="47">
        <f ca="1">'A Matrix'!$AW$59*'Projection Engine'!$AD$52</f>
        <v>0.20909100508830128</v>
      </c>
      <c r="BA61" s="47">
        <f ca="1">'A Matrix'!$AX$59*'Projection Engine'!$AD$53</f>
        <v>1.0688585406204407</v>
      </c>
      <c r="BB61" s="47">
        <f ca="1">'A Matrix'!$AY$59*'Projection Engine'!$AD$54</f>
        <v>0.28100007291255419</v>
      </c>
      <c r="BC61" s="47">
        <f ca="1">'A Matrix'!$AZ$59*'Projection Engine'!$AD$55</f>
        <v>0.38927737106122318</v>
      </c>
      <c r="BD61" s="47">
        <f ca="1">'A Matrix'!$BA$59*'Projection Engine'!$AD$56</f>
        <v>7.9334881451490391</v>
      </c>
      <c r="BE61" s="47">
        <f ca="1">'A Matrix'!$BB$59*'Projection Engine'!$AD$57</f>
        <v>1.182753142600345</v>
      </c>
      <c r="BF61" s="47">
        <f ca="1">'A Matrix'!$BC$59*'Projection Engine'!$AD$58</f>
        <v>2.7236194528994364</v>
      </c>
      <c r="BG61" s="47">
        <f ca="1">'A Matrix'!$BD$59*'Projection Engine'!$AD$59</f>
        <v>1.737126227830027</v>
      </c>
      <c r="BH61" s="47">
        <f ca="1">'A Matrix'!$BE$59*'Projection Engine'!$AD$60</f>
        <v>3.1958385320334544</v>
      </c>
      <c r="BI61" s="47">
        <f ca="1">'A Matrix'!$BF$59*'Projection Engine'!$AD$61</f>
        <v>1.2230857700508837</v>
      </c>
      <c r="BJ61" s="47">
        <f ca="1">'A Matrix'!$BG$59*'Projection Engine'!$AD$62</f>
        <v>108.62313804370385</v>
      </c>
      <c r="BK61" s="47">
        <f ca="1">'A Matrix'!$BH$59*'Projection Engine'!$AD$63</f>
        <v>3.8754515608818281</v>
      </c>
      <c r="BL61" s="47">
        <f ca="1">'A Matrix'!$BI$59*'Projection Engine'!$AD$64</f>
        <v>2.4187073741866163</v>
      </c>
      <c r="BM61" s="47">
        <f ca="1">'A Matrix'!$BJ$59*'Projection Engine'!$AD$65</f>
        <v>0.60284150578495155</v>
      </c>
      <c r="BN61" s="47">
        <f ca="1">'A Matrix'!$BK$59*'Projection Engine'!$AD$66</f>
        <v>6.9876598609386864</v>
      </c>
      <c r="BO61" s="47">
        <f ca="1">'A Matrix'!$BL$59*'Projection Engine'!$AD$67</f>
        <v>1.1878451740081037</v>
      </c>
      <c r="BP61" s="47">
        <f ca="1">'A Matrix'!$BM$59*'Projection Engine'!$AD$68</f>
        <v>0.22718212006660729</v>
      </c>
      <c r="BQ61" s="47">
        <f ca="1">'A Matrix'!$BN$59*'Projection Engine'!$AD$69</f>
        <v>1.8231367048006704</v>
      </c>
      <c r="BR61" s="47">
        <f ca="1">'A Matrix'!$BO$59*'Projection Engine'!$AD$70</f>
        <v>2.7500178380250757</v>
      </c>
      <c r="BS61" s="47">
        <f ca="1">'A Matrix'!$BP$59*'Projection Engine'!$AD$71</f>
        <v>8.8253483543221614E-2</v>
      </c>
      <c r="BT61" s="47">
        <f ca="1">'A Matrix'!$BQ$59*'Projection Engine'!$AD$72</f>
        <v>0.94945637973680663</v>
      </c>
      <c r="BU61" s="47">
        <f ca="1">'A Matrix'!$BR$59*'Projection Engine'!$AD$73</f>
        <v>6.0574451916888759</v>
      </c>
      <c r="BV61" s="47">
        <f ca="1">'A Matrix'!$BS$59*'Projection Engine'!$AD$74</f>
        <v>35.20714950854596</v>
      </c>
      <c r="BW61" s="47">
        <f ca="1">'A Matrix'!$BT$59*'Projection Engine'!$AD$75</f>
        <v>24.898522591497503</v>
      </c>
      <c r="BX61" s="47">
        <f ca="1">'A Matrix'!$BU$59*'Projection Engine'!$AD$76</f>
        <v>33.848506893991001</v>
      </c>
      <c r="BY61" s="47">
        <f ca="1">'A Matrix'!$BV$59*'Projection Engine'!$AD$77</f>
        <v>79.770897761573906</v>
      </c>
      <c r="BZ61" s="47">
        <f ca="1">'A Matrix'!$BW$59*'Projection Engine'!$AD$78</f>
        <v>118.87621443957788</v>
      </c>
      <c r="CA61" s="47">
        <f ca="1">'A Matrix'!$BX$59*'Projection Engine'!$AD$79</f>
        <v>135.50676169242817</v>
      </c>
      <c r="CB61" s="47">
        <f ca="1">'A Matrix'!$BY$59*'Projection Engine'!$AD$80</f>
        <v>7.0145595960398444</v>
      </c>
      <c r="CC61" s="47">
        <f ca="1">'A Matrix'!$BZ$59*'Projection Engine'!$AD$81</f>
        <v>130.69987424733108</v>
      </c>
      <c r="CD61" s="47">
        <f ca="1">'A Matrix'!$CA$59*'Projection Engine'!$AD$82</f>
        <v>17.326131000640643</v>
      </c>
      <c r="CE61" s="47">
        <f ca="1">'A Matrix'!$CB$59*'Projection Engine'!$AD$83</f>
        <v>6.2633645015007788</v>
      </c>
      <c r="CF61" s="47">
        <f ca="1">'A Matrix'!$CC$59*'Projection Engine'!$AD$84</f>
        <v>25.790661146713635</v>
      </c>
      <c r="CG61" s="47">
        <f ca="1">'A Matrix'!$CD$59*'Projection Engine'!$AD$85</f>
        <v>2628.3332707896711</v>
      </c>
      <c r="CH61" s="47">
        <f ca="1">'A Matrix'!$CE$59*'Projection Engine'!$AD$86</f>
        <v>202.79072035366832</v>
      </c>
      <c r="CI61" s="47">
        <f ca="1">'A Matrix'!$CF$59*'Projection Engine'!$AD$87</f>
        <v>63.343613887505086</v>
      </c>
      <c r="CJ61" s="47">
        <f ca="1">'A Matrix'!$CG$59*'Projection Engine'!$AD$88</f>
        <v>12.87823284978948</v>
      </c>
      <c r="CK61" s="47">
        <f ca="1">'A Matrix'!$CH$59*'Projection Engine'!$AD$89</f>
        <v>3.6144511751972543</v>
      </c>
      <c r="CL61" s="47">
        <f ca="1">'A Matrix'!$CI$59*'Projection Engine'!$AD$90</f>
        <v>3.3833605033138441</v>
      </c>
      <c r="CM61" s="47">
        <f ca="1">'A Matrix'!$CJ$59*'Projection Engine'!$AD$91</f>
        <v>6.5005459040604068</v>
      </c>
      <c r="CN61" s="47">
        <f ca="1">'A Matrix'!$CK$59*'Projection Engine'!$AD$92</f>
        <v>83.333055619163915</v>
      </c>
      <c r="CO61" s="47">
        <f ca="1">'A Matrix'!$CL$59*'Projection Engine'!$AD$93</f>
        <v>9.9403358124660127E-2</v>
      </c>
      <c r="CP61" s="47">
        <f ca="1">'A Matrix'!$CM$59*'Projection Engine'!$AD$94</f>
        <v>1.0126725569062902</v>
      </c>
      <c r="CQ61" s="47">
        <f ca="1">'A Matrix'!$CN$59*'Projection Engine'!$AD$95</f>
        <v>6.6070980350155457</v>
      </c>
      <c r="CR61" s="47">
        <f ca="1">'A Matrix'!$CO$59*'Projection Engine'!$AD$96</f>
        <v>29.396034816365063</v>
      </c>
      <c r="CS61" s="47">
        <f ca="1">'A Matrix'!$CP$59*'Projection Engine'!$AD$97</f>
        <v>67.226768486554235</v>
      </c>
      <c r="CT61" s="47">
        <f ca="1">'A Matrix'!$CQ$59*'Projection Engine'!$AD$98</f>
        <v>0.33255977798864889</v>
      </c>
      <c r="CU61" s="47">
        <f ca="1">'A Matrix'!$CR$59*'Projection Engine'!$AD$99</f>
        <v>0.10667954043788849</v>
      </c>
      <c r="CV61" s="47">
        <f ca="1">'A Matrix'!$CS$59*'Projection Engine'!$AD$100</f>
        <v>40.051002899578997</v>
      </c>
      <c r="CW61" s="47">
        <f ca="1">'A Matrix'!$CT$59*'Projection Engine'!$AD$101</f>
        <v>122.87379368520891</v>
      </c>
      <c r="CX61" s="47">
        <f ca="1">'A Matrix'!$CU$59*'Projection Engine'!$AD$102</f>
        <v>93.537658677195111</v>
      </c>
      <c r="CY61" s="47">
        <f ca="1">'A Matrix'!$CV$59*'Projection Engine'!$AD$103</f>
        <v>51.062663281152126</v>
      </c>
      <c r="CZ61" s="47">
        <f ca="1">'A Matrix'!$CW$59*'Projection Engine'!$AD$104</f>
        <v>29.532002090812004</v>
      </c>
      <c r="DA61" s="47">
        <f ca="1">'A Matrix'!$CX$59*'Projection Engine'!$AD$105</f>
        <v>106.45682727014331</v>
      </c>
      <c r="DB61" s="47">
        <f ca="1">'A Matrix'!$CY$59*'Projection Engine'!$AD$106</f>
        <v>221.31403451850204</v>
      </c>
      <c r="DC61" s="47">
        <f ca="1">'A Matrix'!$CZ$59*'Projection Engine'!$AD$107</f>
        <v>13.447311426152462</v>
      </c>
      <c r="DD61" s="47">
        <f ca="1">'A Matrix'!$DA$59*'Projection Engine'!$AD$108</f>
        <v>17.451740203379376</v>
      </c>
      <c r="DE61" s="47">
        <f ca="1">'A Matrix'!$DB$59*'Projection Engine'!$AD$109</f>
        <v>23.04628282423845</v>
      </c>
      <c r="DF61" s="47">
        <f ca="1">'A Matrix'!$DC$59*'Projection Engine'!$AD$110</f>
        <v>22.305268533244554</v>
      </c>
      <c r="DG61" s="47">
        <f ca="1">'A Matrix'!$DD$59*'Projection Engine'!$AD$111</f>
        <v>15.154736177468315</v>
      </c>
      <c r="DH61" s="47">
        <f ca="1">'A Matrix'!$DE$59*'Projection Engine'!$AD$112</f>
        <v>17.244380021843483</v>
      </c>
      <c r="DI61" s="47">
        <f ca="1">'A Matrix'!$DF$59*'Projection Engine'!$AD$113</f>
        <v>5.1200979229000616</v>
      </c>
      <c r="DJ61" s="47">
        <f ca="1">'A Matrix'!$DG$59*'Projection Engine'!$AD$114</f>
        <v>14.810855634692924</v>
      </c>
      <c r="DK61" s="47">
        <f ca="1">'A Matrix'!$DH$59*'Projection Engine'!$AD$115</f>
        <v>6.595522345563265</v>
      </c>
      <c r="DL61" s="47">
        <f ca="1">'A Matrix'!$DI$59*'Projection Engine'!$AD$116</f>
        <v>4.4892668835714815</v>
      </c>
      <c r="DM61" s="47">
        <f ca="1">'A Matrix'!$DJ$59*'Projection Engine'!$AD$117</f>
        <v>6.7562766640143703</v>
      </c>
      <c r="DN61" s="47">
        <f ca="1">'A Matrix'!$DK$59*'Projection Engine'!$AD$118</f>
        <v>6.8277169076753434</v>
      </c>
      <c r="DO61" s="47">
        <f ca="1">'A Matrix'!$DL$59*'Projection Engine'!$AD$119</f>
        <v>0.65412277937303598</v>
      </c>
      <c r="DP61" s="43">
        <f t="shared" ca="1" si="5"/>
        <v>4817.8084057506667</v>
      </c>
      <c r="DQ61" s="43">
        <f ca="1">'Projection Engine'!T62</f>
        <v>138.27780895488266</v>
      </c>
      <c r="DR61" s="43">
        <f ca="1">'Projection Engine'!U62</f>
        <v>110.66837826044967</v>
      </c>
      <c r="DS61" s="43">
        <f>'Projection Engine'!V62</f>
        <v>755.94617314888171</v>
      </c>
      <c r="DT61" s="43">
        <f>'Projection Engine'!W62</f>
        <v>2.619904763713969</v>
      </c>
      <c r="DU61" s="43">
        <f>'Projection Engine'!X62</f>
        <v>654.49225350681183</v>
      </c>
      <c r="DV61" s="43">
        <f>'Projection Engine'!Y62</f>
        <v>16.3871</v>
      </c>
      <c r="DW61" s="43">
        <f>'Projection Engine'!Z62</f>
        <v>951.64889662298083</v>
      </c>
      <c r="DX61" s="43">
        <f t="shared" ca="1" si="6"/>
        <v>2630.0405152577205</v>
      </c>
      <c r="DY61" s="43">
        <f t="shared" ca="1" si="7"/>
        <v>7447.8489210083872</v>
      </c>
      <c r="DZ61" s="41"/>
      <c r="EA61" s="36">
        <f>'Base Table 5'!DY61</f>
        <v>6593.0005000000001</v>
      </c>
      <c r="EB61" s="185">
        <f t="shared" ca="1" si="8"/>
        <v>854.84842100838705</v>
      </c>
      <c r="EC61" s="186">
        <f t="shared" ca="1" si="9"/>
        <v>0.12965999638683279</v>
      </c>
    </row>
    <row r="62" spans="1:133" x14ac:dyDescent="0.4">
      <c r="A62" s="34">
        <f>'Base Table 5 - modified'!A62</f>
        <v>59</v>
      </c>
      <c r="B62" s="34" t="str">
        <f>'Base Table 5 - modified'!B62</f>
        <v>2401</v>
      </c>
      <c r="C62" s="34">
        <f>'Base Table 5 - modified'!C62</f>
        <v>10</v>
      </c>
      <c r="D62" s="35" t="str">
        <f>'Base Table 5 - modified'!D62</f>
        <v>Professional, scientific, computer and electronic equipment manufacturing</v>
      </c>
      <c r="E62" s="47">
        <f ca="1">'A Matrix'!$B$60*'Projection Engine'!$AD$5</f>
        <v>50.612351301288015</v>
      </c>
      <c r="F62" s="47">
        <f ca="1">'A Matrix'!$C$60*'Projection Engine'!$AD$6</f>
        <v>12.831439252035926</v>
      </c>
      <c r="G62" s="47">
        <f ca="1">'A Matrix'!$D$60*'Projection Engine'!$AD$7</f>
        <v>129.67141119562771</v>
      </c>
      <c r="H62" s="47">
        <f ca="1">'A Matrix'!$E$60*'Projection Engine'!$AD$8</f>
        <v>11.420300662943644</v>
      </c>
      <c r="I62" s="47">
        <f ca="1">'A Matrix'!$F$60*'Projection Engine'!$AD$9</f>
        <v>0.7327918574391965</v>
      </c>
      <c r="J62" s="47">
        <f ca="1">'A Matrix'!$G$60*'Projection Engine'!$AD$10</f>
        <v>7.6102418423602209</v>
      </c>
      <c r="K62" s="47">
        <f ca="1">'A Matrix'!$H$60*'Projection Engine'!$AD$11</f>
        <v>37.753155810330419</v>
      </c>
      <c r="L62" s="47">
        <f ca="1">'A Matrix'!$I$60*'Projection Engine'!$AD$12</f>
        <v>10.309542096130206</v>
      </c>
      <c r="M62" s="47">
        <f ca="1">'A Matrix'!$J$60*'Projection Engine'!$AD$13</f>
        <v>5.9284284163666046</v>
      </c>
      <c r="N62" s="47">
        <f ca="1">'A Matrix'!$K$60*'Projection Engine'!$AD$14</f>
        <v>40.652146690750001</v>
      </c>
      <c r="O62" s="47">
        <f ca="1">'A Matrix'!$L$60*'Projection Engine'!$AD$15</f>
        <v>109.64556370277873</v>
      </c>
      <c r="P62" s="47">
        <f ca="1">'A Matrix'!$M$60*'Projection Engine'!$AD$16</f>
        <v>9.8804174269028753</v>
      </c>
      <c r="Q62" s="47">
        <f ca="1">'A Matrix'!$N$60*'Projection Engine'!$AD$17</f>
        <v>60.404935090794851</v>
      </c>
      <c r="R62" s="47">
        <f ca="1">'A Matrix'!$O$60*'Projection Engine'!$AD$18</f>
        <v>9.3448639736546752</v>
      </c>
      <c r="S62" s="47">
        <f ca="1">'A Matrix'!$P$60*'Projection Engine'!$AD$19</f>
        <v>0.61032737714257823</v>
      </c>
      <c r="T62" s="47">
        <f ca="1">'A Matrix'!$Q$60*'Projection Engine'!$AD$20</f>
        <v>5.8128792793651076</v>
      </c>
      <c r="U62" s="47">
        <f ca="1">'A Matrix'!$R$60*'Projection Engine'!$AD$21</f>
        <v>5.7726500371492433</v>
      </c>
      <c r="V62" s="47">
        <f ca="1">'A Matrix'!$S$60*'Projection Engine'!$AD$22</f>
        <v>1.9754617059448829</v>
      </c>
      <c r="W62" s="47">
        <f ca="1">'A Matrix'!$T$60*'Projection Engine'!$AD$23</f>
        <v>4.8390824462938582</v>
      </c>
      <c r="X62" s="47">
        <f ca="1">'A Matrix'!$U$60*'Projection Engine'!$AD$24</f>
        <v>5.6190405837758153</v>
      </c>
      <c r="Y62" s="47">
        <f ca="1">'A Matrix'!$V$60*'Projection Engine'!$AD$25</f>
        <v>5.9028870985018331</v>
      </c>
      <c r="Z62" s="47">
        <f ca="1">'A Matrix'!$W$60*'Projection Engine'!$AD$26</f>
        <v>10.309130136561819</v>
      </c>
      <c r="AA62" s="47">
        <f ca="1">'A Matrix'!$X$60*'Projection Engine'!$AD$27</f>
        <v>7.298443000298068</v>
      </c>
      <c r="AB62" s="47">
        <f ca="1">'A Matrix'!$Y$60*'Projection Engine'!$AD$28</f>
        <v>1.9307653152737287</v>
      </c>
      <c r="AC62" s="47">
        <f ca="1">'A Matrix'!$Z$60*'Projection Engine'!$AD$29</f>
        <v>3.9304592955245945</v>
      </c>
      <c r="AD62" s="47">
        <f ca="1">'A Matrix'!$AA$60*'Projection Engine'!$AD$30</f>
        <v>9.8617596205214306E-2</v>
      </c>
      <c r="AE62" s="47">
        <f ca="1">'A Matrix'!$AB$60*'Projection Engine'!$AD$31</f>
        <v>0.26492691656595485</v>
      </c>
      <c r="AF62" s="47">
        <f ca="1">'A Matrix'!$AC$60*'Projection Engine'!$AD$32</f>
        <v>2.9565120887512966</v>
      </c>
      <c r="AG62" s="47">
        <f ca="1">'A Matrix'!$AD$60*'Projection Engine'!$AD$33</f>
        <v>4.451564354170579E-3</v>
      </c>
      <c r="AH62" s="47">
        <f ca="1">'A Matrix'!$AE$60*'Projection Engine'!$AD$34</f>
        <v>0.40593037540893456</v>
      </c>
      <c r="AI62" s="47">
        <f ca="1">'A Matrix'!$AF$60*'Projection Engine'!$AD$35</f>
        <v>1.4096024832351213</v>
      </c>
      <c r="AJ62" s="47">
        <f ca="1">'A Matrix'!$AG$60*'Projection Engine'!$AD$36</f>
        <v>1.7169140153663669</v>
      </c>
      <c r="AK62" s="47">
        <f ca="1">'A Matrix'!$AH$60*'Projection Engine'!$AD$37</f>
        <v>8.2249749869355178</v>
      </c>
      <c r="AL62" s="47">
        <f ca="1">'A Matrix'!$AI$60*'Projection Engine'!$AD$38</f>
        <v>2.3060390896238609</v>
      </c>
      <c r="AM62" s="47">
        <f ca="1">'A Matrix'!$AJ$60*'Projection Engine'!$AD$39</f>
        <v>9.9764038260214676</v>
      </c>
      <c r="AN62" s="47">
        <f ca="1">'A Matrix'!$AK$60*'Projection Engine'!$AD$40</f>
        <v>17.23743809341131</v>
      </c>
      <c r="AO62" s="47">
        <f ca="1">'A Matrix'!$AL$60*'Projection Engine'!$AD$41</f>
        <v>1.7944168097437363</v>
      </c>
      <c r="AP62" s="47">
        <f ca="1">'A Matrix'!$AM$60*'Projection Engine'!$AD$42</f>
        <v>13.589106579321856</v>
      </c>
      <c r="AQ62" s="47">
        <f ca="1">'A Matrix'!$AN$60*'Projection Engine'!$AD$43</f>
        <v>0.36188757837054319</v>
      </c>
      <c r="AR62" s="47">
        <f ca="1">'A Matrix'!$AO$60*'Projection Engine'!$AD$44</f>
        <v>16.44933689726961</v>
      </c>
      <c r="AS62" s="47">
        <f ca="1">'A Matrix'!$AP$60*'Projection Engine'!$AD$45</f>
        <v>2.6702394170114996</v>
      </c>
      <c r="AT62" s="47">
        <f ca="1">'A Matrix'!$AQ$60*'Projection Engine'!$AD$46</f>
        <v>14.783060272575133</v>
      </c>
      <c r="AU62" s="47">
        <f ca="1">'A Matrix'!$AR$60*'Projection Engine'!$AD$47</f>
        <v>0.82595147032441196</v>
      </c>
      <c r="AV62" s="47">
        <f ca="1">'A Matrix'!$AS$60*'Projection Engine'!$AD$48</f>
        <v>4.2393617286193104</v>
      </c>
      <c r="AW62" s="47">
        <f ca="1">'A Matrix'!$AT$60*'Projection Engine'!$AD$49</f>
        <v>1.2766413755357502</v>
      </c>
      <c r="AX62" s="47">
        <f ca="1">'A Matrix'!$AU$60*'Projection Engine'!$AD$50</f>
        <v>10.567390496386428</v>
      </c>
      <c r="AY62" s="47">
        <f ca="1">'A Matrix'!$AV$60*'Projection Engine'!$AD$51</f>
        <v>3.8459962870690587</v>
      </c>
      <c r="AZ62" s="47">
        <f ca="1">'A Matrix'!$AW$60*'Projection Engine'!$AD$52</f>
        <v>0.74810450061743972</v>
      </c>
      <c r="BA62" s="47">
        <f ca="1">'A Matrix'!$AX$60*'Projection Engine'!$AD$53</f>
        <v>4.3639216318282097</v>
      </c>
      <c r="BB62" s="47">
        <f ca="1">'A Matrix'!$AY$60*'Projection Engine'!$AD$54</f>
        <v>1.2519478929763885</v>
      </c>
      <c r="BC62" s="47">
        <f ca="1">'A Matrix'!$AZ$60*'Projection Engine'!$AD$55</f>
        <v>0.74123881847241191</v>
      </c>
      <c r="BD62" s="47">
        <f ca="1">'A Matrix'!$BA$60*'Projection Engine'!$AD$56</f>
        <v>32.952608150888125</v>
      </c>
      <c r="BE62" s="47">
        <f ca="1">'A Matrix'!$BB$60*'Projection Engine'!$AD$57</f>
        <v>7.4847131203255284</v>
      </c>
      <c r="BF62" s="47">
        <f ca="1">'A Matrix'!$BC$60*'Projection Engine'!$AD$58</f>
        <v>24.154843129735873</v>
      </c>
      <c r="BG62" s="47">
        <f ca="1">'A Matrix'!$BD$60*'Projection Engine'!$AD$59</f>
        <v>9.6578556980605104</v>
      </c>
      <c r="BH62" s="47">
        <f ca="1">'A Matrix'!$BE$60*'Projection Engine'!$AD$60</f>
        <v>15.792540507560823</v>
      </c>
      <c r="BI62" s="47">
        <f ca="1">'A Matrix'!$BF$60*'Projection Engine'!$AD$61</f>
        <v>46.67838531567029</v>
      </c>
      <c r="BJ62" s="47">
        <f ca="1">'A Matrix'!$BG$60*'Projection Engine'!$AD$62</f>
        <v>21.776908274959506</v>
      </c>
      <c r="BK62" s="47">
        <f ca="1">'A Matrix'!$BH$60*'Projection Engine'!$AD$63</f>
        <v>128.89280336710752</v>
      </c>
      <c r="BL62" s="47">
        <f ca="1">'A Matrix'!$BI$60*'Projection Engine'!$AD$64</f>
        <v>55.807500671450661</v>
      </c>
      <c r="BM62" s="47">
        <f ca="1">'A Matrix'!$BJ$60*'Projection Engine'!$AD$65</f>
        <v>3.729923214610849</v>
      </c>
      <c r="BN62" s="47">
        <f ca="1">'A Matrix'!$BK$60*'Projection Engine'!$AD$66</f>
        <v>51.788696344472974</v>
      </c>
      <c r="BO62" s="47">
        <f ca="1">'A Matrix'!$BL$60*'Projection Engine'!$AD$67</f>
        <v>6.8485411023929794</v>
      </c>
      <c r="BP62" s="47">
        <f ca="1">'A Matrix'!$BM$60*'Projection Engine'!$AD$68</f>
        <v>3.6166940591482768</v>
      </c>
      <c r="BQ62" s="47">
        <f ca="1">'A Matrix'!$BN$60*'Projection Engine'!$AD$69</f>
        <v>18.30406881844354</v>
      </c>
      <c r="BR62" s="47">
        <f ca="1">'A Matrix'!$BO$60*'Projection Engine'!$AD$70</f>
        <v>32.931663549328952</v>
      </c>
      <c r="BS62" s="47">
        <f ca="1">'A Matrix'!$BP$60*'Projection Engine'!$AD$71</f>
        <v>1.856398437869857</v>
      </c>
      <c r="BT62" s="47">
        <f ca="1">'A Matrix'!$BQ$60*'Projection Engine'!$AD$72</f>
        <v>13.800482350764469</v>
      </c>
      <c r="BU62" s="47">
        <f ca="1">'A Matrix'!$BR$60*'Projection Engine'!$AD$73</f>
        <v>10.808704753953041</v>
      </c>
      <c r="BV62" s="47">
        <f ca="1">'A Matrix'!$BS$60*'Projection Engine'!$AD$74</f>
        <v>155.46403319686959</v>
      </c>
      <c r="BW62" s="47">
        <f ca="1">'A Matrix'!$BT$60*'Projection Engine'!$AD$75</f>
        <v>108.16794261159613</v>
      </c>
      <c r="BX62" s="47">
        <f ca="1">'A Matrix'!$BU$60*'Projection Engine'!$AD$76</f>
        <v>111.52050926619097</v>
      </c>
      <c r="BY62" s="47">
        <f ca="1">'A Matrix'!$BV$60*'Projection Engine'!$AD$77</f>
        <v>294.1484580513947</v>
      </c>
      <c r="BZ62" s="47">
        <f ca="1">'A Matrix'!$BW$60*'Projection Engine'!$AD$78</f>
        <v>144.30998726333235</v>
      </c>
      <c r="CA62" s="47">
        <f ca="1">'A Matrix'!$BX$60*'Projection Engine'!$AD$79</f>
        <v>78.751816207158754</v>
      </c>
      <c r="CB62" s="47">
        <f ca="1">'A Matrix'!$BY$60*'Projection Engine'!$AD$80</f>
        <v>15.190916363879001</v>
      </c>
      <c r="CC62" s="47">
        <f ca="1">'A Matrix'!$BZ$60*'Projection Engine'!$AD$81</f>
        <v>66.049005568403189</v>
      </c>
      <c r="CD62" s="47">
        <f ca="1">'A Matrix'!$CA$60*'Projection Engine'!$AD$82</f>
        <v>51.139234419021619</v>
      </c>
      <c r="CE62" s="47">
        <f ca="1">'A Matrix'!$CB$60*'Projection Engine'!$AD$83</f>
        <v>7.8142285664015514</v>
      </c>
      <c r="CF62" s="47">
        <f ca="1">'A Matrix'!$CC$60*'Projection Engine'!$AD$84</f>
        <v>63.979864177328871</v>
      </c>
      <c r="CG62" s="47">
        <f ca="1">'A Matrix'!$CD$60*'Projection Engine'!$AD$85</f>
        <v>207.2447425313926</v>
      </c>
      <c r="CH62" s="47">
        <f ca="1">'A Matrix'!$CE$60*'Projection Engine'!$AD$86</f>
        <v>38.183699573246471</v>
      </c>
      <c r="CI62" s="47">
        <f ca="1">'A Matrix'!$CF$60*'Projection Engine'!$AD$87</f>
        <v>25.667479491386494</v>
      </c>
      <c r="CJ62" s="47">
        <f ca="1">'A Matrix'!$CG$60*'Projection Engine'!$AD$88</f>
        <v>22.759400729386822</v>
      </c>
      <c r="CK62" s="47">
        <f ca="1">'A Matrix'!$CH$60*'Projection Engine'!$AD$89</f>
        <v>15.103547625869938</v>
      </c>
      <c r="CL62" s="47">
        <f ca="1">'A Matrix'!$CI$60*'Projection Engine'!$AD$90</f>
        <v>7.9707720228850718</v>
      </c>
      <c r="CM62" s="47">
        <f ca="1">'A Matrix'!$CJ$60*'Projection Engine'!$AD$91</f>
        <v>135.11673805549722</v>
      </c>
      <c r="CN62" s="47">
        <f ca="1">'A Matrix'!$CK$60*'Projection Engine'!$AD$92</f>
        <v>187.27026802234352</v>
      </c>
      <c r="CO62" s="47">
        <f ca="1">'A Matrix'!$CL$60*'Projection Engine'!$AD$93</f>
        <v>0.49230501065103088</v>
      </c>
      <c r="CP62" s="47">
        <f ca="1">'A Matrix'!$CM$60*'Projection Engine'!$AD$94</f>
        <v>15.847534699108017</v>
      </c>
      <c r="CQ62" s="47">
        <f ca="1">'A Matrix'!$CN$60*'Projection Engine'!$AD$95</f>
        <v>9.5798000606619027</v>
      </c>
      <c r="CR62" s="47">
        <f ca="1">'A Matrix'!$CO$60*'Projection Engine'!$AD$96</f>
        <v>64.831282849310682</v>
      </c>
      <c r="CS62" s="47">
        <f ca="1">'A Matrix'!$CP$60*'Projection Engine'!$AD$97</f>
        <v>20.82604845426372</v>
      </c>
      <c r="CT62" s="47">
        <f ca="1">'A Matrix'!$CQ$60*'Projection Engine'!$AD$98</f>
        <v>7.5238018370057231</v>
      </c>
      <c r="CU62" s="47">
        <f ca="1">'A Matrix'!$CR$60*'Projection Engine'!$AD$99</f>
        <v>2.6373712800439706</v>
      </c>
      <c r="CV62" s="47">
        <f ca="1">'A Matrix'!$CS$60*'Projection Engine'!$AD$100</f>
        <v>40.383159737057092</v>
      </c>
      <c r="CW62" s="47">
        <f ca="1">'A Matrix'!$CT$60*'Projection Engine'!$AD$101</f>
        <v>458.8365909427049</v>
      </c>
      <c r="CX62" s="47">
        <f ca="1">'A Matrix'!$CU$60*'Projection Engine'!$AD$102</f>
        <v>294.3859680028018</v>
      </c>
      <c r="CY62" s="47">
        <f ca="1">'A Matrix'!$CV$60*'Projection Engine'!$AD$103</f>
        <v>135.3555202412563</v>
      </c>
      <c r="CZ62" s="47">
        <f ca="1">'A Matrix'!$CW$60*'Projection Engine'!$AD$104</f>
        <v>43.958757339376881</v>
      </c>
      <c r="DA62" s="47">
        <f ca="1">'A Matrix'!$CX$60*'Projection Engine'!$AD$105</f>
        <v>136.71817498473345</v>
      </c>
      <c r="DB62" s="47">
        <f ca="1">'A Matrix'!$CY$60*'Projection Engine'!$AD$106</f>
        <v>74.748597409391408</v>
      </c>
      <c r="DC62" s="47">
        <f ca="1">'A Matrix'!$CZ$60*'Projection Engine'!$AD$107</f>
        <v>27.179021056183085</v>
      </c>
      <c r="DD62" s="47">
        <f ca="1">'A Matrix'!$DA$60*'Projection Engine'!$AD$108</f>
        <v>50.395060459953733</v>
      </c>
      <c r="DE62" s="47">
        <f ca="1">'A Matrix'!$DB$60*'Projection Engine'!$AD$109</f>
        <v>29.837731216682453</v>
      </c>
      <c r="DF62" s="47">
        <f ca="1">'A Matrix'!$DC$60*'Projection Engine'!$AD$110</f>
        <v>7.8892892158266923</v>
      </c>
      <c r="DG62" s="47">
        <f ca="1">'A Matrix'!$DD$60*'Projection Engine'!$AD$111</f>
        <v>1036.4676997813999</v>
      </c>
      <c r="DH62" s="47">
        <f ca="1">'A Matrix'!$DE$60*'Projection Engine'!$AD$112</f>
        <v>127.47479901319629</v>
      </c>
      <c r="DI62" s="47">
        <f ca="1">'A Matrix'!$DF$60*'Projection Engine'!$AD$113</f>
        <v>19.684431709723938</v>
      </c>
      <c r="DJ62" s="47">
        <f ca="1">'A Matrix'!$DG$60*'Projection Engine'!$AD$114</f>
        <v>33.219903991452746</v>
      </c>
      <c r="DK62" s="47">
        <f ca="1">'A Matrix'!$DH$60*'Projection Engine'!$AD$115</f>
        <v>29.275186298178404</v>
      </c>
      <c r="DL62" s="47">
        <f ca="1">'A Matrix'!$DI$60*'Projection Engine'!$AD$116</f>
        <v>28.692407958590444</v>
      </c>
      <c r="DM62" s="47">
        <f ca="1">'A Matrix'!$DJ$60*'Projection Engine'!$AD$117</f>
        <v>73.575283814287388</v>
      </c>
      <c r="DN62" s="47">
        <f ca="1">'A Matrix'!$DK$60*'Projection Engine'!$AD$118</f>
        <v>37.481190062742044</v>
      </c>
      <c r="DO62" s="47">
        <f ca="1">'A Matrix'!$DL$60*'Projection Engine'!$AD$119</f>
        <v>2.7022092439469256</v>
      </c>
      <c r="DP62" s="43">
        <f t="shared" ca="1" si="5"/>
        <v>5705.6442296680962</v>
      </c>
      <c r="DQ62" s="43">
        <f ca="1">'Projection Engine'!T63</f>
        <v>1525.4832143086137</v>
      </c>
      <c r="DR62" s="43">
        <f ca="1">'Projection Engine'!U63</f>
        <v>166.72975134898371</v>
      </c>
      <c r="DS62" s="43">
        <f>'Projection Engine'!V63</f>
        <v>1576.6296327821797</v>
      </c>
      <c r="DT62" s="43">
        <f>'Projection Engine'!W63</f>
        <v>56.426828905532929</v>
      </c>
      <c r="DU62" s="43">
        <f>'Projection Engine'!X63</f>
        <v>431.8906992858723</v>
      </c>
      <c r="DV62" s="43">
        <f>'Projection Engine'!Y63</f>
        <v>56.001199999999997</v>
      </c>
      <c r="DW62" s="43">
        <f>'Projection Engine'!Z63</f>
        <v>5064.8930232623125</v>
      </c>
      <c r="DX62" s="43">
        <f t="shared" ca="1" si="6"/>
        <v>8878.0543498934949</v>
      </c>
      <c r="DY62" s="43">
        <f t="shared" ca="1" si="7"/>
        <v>14583.698579561591</v>
      </c>
      <c r="DZ62" s="41"/>
      <c r="EA62" s="36">
        <f>'Base Table 5'!DY62</f>
        <v>15048.999900000003</v>
      </c>
      <c r="EB62" s="185">
        <f t="shared" ca="1" si="8"/>
        <v>-465.30132043841149</v>
      </c>
      <c r="EC62" s="186">
        <f t="shared" ca="1" si="9"/>
        <v>-3.091908588812009E-2</v>
      </c>
    </row>
    <row r="63" spans="1:133" x14ac:dyDescent="0.4">
      <c r="A63" s="37">
        <f>'Base Table 5 - modified'!A63</f>
        <v>60</v>
      </c>
      <c r="B63" s="37" t="str">
        <f>'Base Table 5 - modified'!B63</f>
        <v>2403</v>
      </c>
      <c r="C63" s="37">
        <f>'Base Table 5 - modified'!C63</f>
        <v>10</v>
      </c>
      <c r="D63" s="38" t="str">
        <f>'Base Table 5 - modified'!D63</f>
        <v>Electrical equipment manufacturing</v>
      </c>
      <c r="E63" s="47">
        <f ca="1">'A Matrix'!$B$61*'Projection Engine'!$AD$5</f>
        <v>25.574063894833536</v>
      </c>
      <c r="F63" s="47">
        <f ca="1">'A Matrix'!$C$61*'Projection Engine'!$AD$6</f>
        <v>4.5843860371134069</v>
      </c>
      <c r="G63" s="47">
        <f ca="1">'A Matrix'!$D$61*'Projection Engine'!$AD$7</f>
        <v>36.460789776346431</v>
      </c>
      <c r="H63" s="47">
        <f ca="1">'A Matrix'!$E$61*'Projection Engine'!$AD$8</f>
        <v>12.89415236311002</v>
      </c>
      <c r="I63" s="47">
        <f ca="1">'A Matrix'!$F$61*'Projection Engine'!$AD$9</f>
        <v>0.8680305865733613</v>
      </c>
      <c r="J63" s="47">
        <f ca="1">'A Matrix'!$G$61*'Projection Engine'!$AD$10</f>
        <v>10.604895998240787</v>
      </c>
      <c r="K63" s="47">
        <f ca="1">'A Matrix'!$H$61*'Projection Engine'!$AD$11</f>
        <v>17.6116517945668</v>
      </c>
      <c r="L63" s="47">
        <f ca="1">'A Matrix'!$I$61*'Projection Engine'!$AD$12</f>
        <v>7.824331879943565</v>
      </c>
      <c r="M63" s="47">
        <f ca="1">'A Matrix'!$J$61*'Projection Engine'!$AD$13</f>
        <v>4.2578312522240447</v>
      </c>
      <c r="N63" s="47">
        <f ca="1">'A Matrix'!$K$61*'Projection Engine'!$AD$14</f>
        <v>20.691971886098294</v>
      </c>
      <c r="O63" s="47">
        <f ca="1">'A Matrix'!$L$61*'Projection Engine'!$AD$15</f>
        <v>58.341662335978768</v>
      </c>
      <c r="P63" s="47">
        <f ca="1">'A Matrix'!$M$61*'Projection Engine'!$AD$16</f>
        <v>7.1766970497588085</v>
      </c>
      <c r="Q63" s="47">
        <f ca="1">'A Matrix'!$N$61*'Projection Engine'!$AD$17</f>
        <v>26.021068490988604</v>
      </c>
      <c r="R63" s="47">
        <f ca="1">'A Matrix'!$O$61*'Projection Engine'!$AD$18</f>
        <v>19.002293942681067</v>
      </c>
      <c r="S63" s="47">
        <f ca="1">'A Matrix'!$P$61*'Projection Engine'!$AD$19</f>
        <v>0.78729377354676389</v>
      </c>
      <c r="T63" s="47">
        <f ca="1">'A Matrix'!$Q$61*'Projection Engine'!$AD$20</f>
        <v>9.1233236849091828</v>
      </c>
      <c r="U63" s="47">
        <f ca="1">'A Matrix'!$R$61*'Projection Engine'!$AD$21</f>
        <v>7.1119702582328772</v>
      </c>
      <c r="V63" s="47">
        <f ca="1">'A Matrix'!$S$61*'Projection Engine'!$AD$22</f>
        <v>2.1097884161336631</v>
      </c>
      <c r="W63" s="47">
        <f ca="1">'A Matrix'!$T$61*'Projection Engine'!$AD$23</f>
        <v>4.9073551346739253</v>
      </c>
      <c r="X63" s="47">
        <f ca="1">'A Matrix'!$U$61*'Projection Engine'!$AD$24</f>
        <v>8.8799821019997669</v>
      </c>
      <c r="Y63" s="47">
        <f ca="1">'A Matrix'!$V$61*'Projection Engine'!$AD$25</f>
        <v>11.206487967405744</v>
      </c>
      <c r="Z63" s="47">
        <f ca="1">'A Matrix'!$W$61*'Projection Engine'!$AD$26</f>
        <v>13.577789465511628</v>
      </c>
      <c r="AA63" s="47">
        <f ca="1">'A Matrix'!$X$61*'Projection Engine'!$AD$27</f>
        <v>6.7945582084328846</v>
      </c>
      <c r="AB63" s="47">
        <f ca="1">'A Matrix'!$Y$61*'Projection Engine'!$AD$28</f>
        <v>2.939002010234546</v>
      </c>
      <c r="AC63" s="47">
        <f ca="1">'A Matrix'!$Z$61*'Projection Engine'!$AD$29</f>
        <v>3.5649999641097447</v>
      </c>
      <c r="AD63" s="47">
        <f ca="1">'A Matrix'!$AA$61*'Projection Engine'!$AD$30</f>
        <v>0.11072510306605249</v>
      </c>
      <c r="AE63" s="47">
        <f ca="1">'A Matrix'!$AB$61*'Projection Engine'!$AD$31</f>
        <v>0.30226625371963473</v>
      </c>
      <c r="AF63" s="47">
        <f ca="1">'A Matrix'!$AC$61*'Projection Engine'!$AD$32</f>
        <v>4.0929055286153977</v>
      </c>
      <c r="AG63" s="47">
        <f ca="1">'A Matrix'!$AD$61*'Projection Engine'!$AD$33</f>
        <v>2.6709386125023473E-3</v>
      </c>
      <c r="AH63" s="47">
        <f ca="1">'A Matrix'!$AE$61*'Projection Engine'!$AD$34</f>
        <v>0.40445783474844271</v>
      </c>
      <c r="AI63" s="47">
        <f ca="1">'A Matrix'!$AF$61*'Projection Engine'!$AD$35</f>
        <v>0.37851919920060934</v>
      </c>
      <c r="AJ63" s="47">
        <f ca="1">'A Matrix'!$AG$61*'Projection Engine'!$AD$36</f>
        <v>2.1399799730760094</v>
      </c>
      <c r="AK63" s="47">
        <f ca="1">'A Matrix'!$AH$61*'Projection Engine'!$AD$37</f>
        <v>9.1985794176332938</v>
      </c>
      <c r="AL63" s="47">
        <f ca="1">'A Matrix'!$AI$61*'Projection Engine'!$AD$38</f>
        <v>5.8324214308274565</v>
      </c>
      <c r="AM63" s="47">
        <f ca="1">'A Matrix'!$AJ$61*'Projection Engine'!$AD$39</f>
        <v>9.2916442882276993</v>
      </c>
      <c r="AN63" s="47">
        <f ca="1">'A Matrix'!$AK$61*'Projection Engine'!$AD$40</f>
        <v>9.34074435584726</v>
      </c>
      <c r="AO63" s="47">
        <f ca="1">'A Matrix'!$AL$61*'Projection Engine'!$AD$41</f>
        <v>2.0954061116682223</v>
      </c>
      <c r="AP63" s="47">
        <f ca="1">'A Matrix'!$AM$61*'Projection Engine'!$AD$42</f>
        <v>5.1623520736234525</v>
      </c>
      <c r="AQ63" s="47">
        <f ca="1">'A Matrix'!$AN$61*'Projection Engine'!$AD$43</f>
        <v>0.36976518447456663</v>
      </c>
      <c r="AR63" s="47">
        <f ca="1">'A Matrix'!$AO$61*'Projection Engine'!$AD$44</f>
        <v>9.1717239856670876</v>
      </c>
      <c r="AS63" s="47">
        <f ca="1">'A Matrix'!$AP$61*'Projection Engine'!$AD$45</f>
        <v>2.1742887166869882</v>
      </c>
      <c r="AT63" s="47">
        <f ca="1">'A Matrix'!$AQ$61*'Projection Engine'!$AD$46</f>
        <v>9.5788943008090701</v>
      </c>
      <c r="AU63" s="47">
        <f ca="1">'A Matrix'!$AR$61*'Projection Engine'!$AD$47</f>
        <v>0.55122176125254141</v>
      </c>
      <c r="AV63" s="47">
        <f ca="1">'A Matrix'!$AS$61*'Projection Engine'!$AD$48</f>
        <v>4.2739120823300185</v>
      </c>
      <c r="AW63" s="47">
        <f ca="1">'A Matrix'!$AT$61*'Projection Engine'!$AD$49</f>
        <v>0.99883347568197856</v>
      </c>
      <c r="AX63" s="47">
        <f ca="1">'A Matrix'!$AU$61*'Projection Engine'!$AD$50</f>
        <v>8.8008922891872494</v>
      </c>
      <c r="AY63" s="47">
        <f ca="1">'A Matrix'!$AV$61*'Projection Engine'!$AD$51</f>
        <v>2.6838000291425135</v>
      </c>
      <c r="AZ63" s="47">
        <f ca="1">'A Matrix'!$AW$61*'Projection Engine'!$AD$52</f>
        <v>0.86718480502283746</v>
      </c>
      <c r="BA63" s="47">
        <f ca="1">'A Matrix'!$AX$61*'Projection Engine'!$AD$53</f>
        <v>3.9854405748216277</v>
      </c>
      <c r="BB63" s="47">
        <f ca="1">'A Matrix'!$AY$61*'Projection Engine'!$AD$54</f>
        <v>0.92112579954743112</v>
      </c>
      <c r="BC63" s="47">
        <f ca="1">'A Matrix'!$AZ$61*'Projection Engine'!$AD$55</f>
        <v>0.46547218898537729</v>
      </c>
      <c r="BD63" s="47">
        <f ca="1">'A Matrix'!$BA$61*'Projection Engine'!$AD$56</f>
        <v>16.414832862951425</v>
      </c>
      <c r="BE63" s="47">
        <f ca="1">'A Matrix'!$BB$61*'Projection Engine'!$AD$57</f>
        <v>4.6087565844332765</v>
      </c>
      <c r="BF63" s="47">
        <f ca="1">'A Matrix'!$BC$61*'Projection Engine'!$AD$58</f>
        <v>8.9097645740840878</v>
      </c>
      <c r="BG63" s="47">
        <f ca="1">'A Matrix'!$BD$61*'Projection Engine'!$AD$59</f>
        <v>5.0285461721632174</v>
      </c>
      <c r="BH63" s="47">
        <f ca="1">'A Matrix'!$BE$61*'Projection Engine'!$AD$60</f>
        <v>21.690468174293862</v>
      </c>
      <c r="BI63" s="47">
        <f ca="1">'A Matrix'!$BF$61*'Projection Engine'!$AD$61</f>
        <v>19.947688095114646</v>
      </c>
      <c r="BJ63" s="47">
        <f ca="1">'A Matrix'!$BG$61*'Projection Engine'!$AD$62</f>
        <v>21.147913569890491</v>
      </c>
      <c r="BK63" s="47">
        <f ca="1">'A Matrix'!$BH$61*'Projection Engine'!$AD$63</f>
        <v>66.051393525501325</v>
      </c>
      <c r="BL63" s="47">
        <f ca="1">'A Matrix'!$BI$61*'Projection Engine'!$AD$64</f>
        <v>77.702595092801062</v>
      </c>
      <c r="BM63" s="47">
        <f ca="1">'A Matrix'!$BJ$61*'Projection Engine'!$AD$65</f>
        <v>17.269241997086986</v>
      </c>
      <c r="BN63" s="47">
        <f ca="1">'A Matrix'!$BK$61*'Projection Engine'!$AD$66</f>
        <v>126.73469064554592</v>
      </c>
      <c r="BO63" s="47">
        <f ca="1">'A Matrix'!$BL$61*'Projection Engine'!$AD$67</f>
        <v>5.3888202856766361</v>
      </c>
      <c r="BP63" s="47">
        <f ca="1">'A Matrix'!$BM$61*'Projection Engine'!$AD$68</f>
        <v>9.2239852355815799</v>
      </c>
      <c r="BQ63" s="47">
        <f ca="1">'A Matrix'!$BN$61*'Projection Engine'!$AD$69</f>
        <v>37.48575186573175</v>
      </c>
      <c r="BR63" s="47">
        <f ca="1">'A Matrix'!$BO$61*'Projection Engine'!$AD$70</f>
        <v>58.990250157036073</v>
      </c>
      <c r="BS63" s="47">
        <f ca="1">'A Matrix'!$BP$61*'Projection Engine'!$AD$71</f>
        <v>1.2341184052040779</v>
      </c>
      <c r="BT63" s="47">
        <f ca="1">'A Matrix'!$BQ$61*'Projection Engine'!$AD$72</f>
        <v>27.215621342204084</v>
      </c>
      <c r="BU63" s="47">
        <f ca="1">'A Matrix'!$BR$61*'Projection Engine'!$AD$73</f>
        <v>25.130568397796733</v>
      </c>
      <c r="BV63" s="47">
        <f ca="1">'A Matrix'!$BS$61*'Projection Engine'!$AD$74</f>
        <v>357.25809972546608</v>
      </c>
      <c r="BW63" s="47">
        <f ca="1">'A Matrix'!$BT$61*'Projection Engine'!$AD$75</f>
        <v>292.30849496131867</v>
      </c>
      <c r="BX63" s="47">
        <f ca="1">'A Matrix'!$BU$61*'Projection Engine'!$AD$76</f>
        <v>227.16990162523987</v>
      </c>
      <c r="BY63" s="47">
        <f ca="1">'A Matrix'!$BV$61*'Projection Engine'!$AD$77</f>
        <v>755.82658823947725</v>
      </c>
      <c r="BZ63" s="47">
        <f ca="1">'A Matrix'!$BW$61*'Projection Engine'!$AD$78</f>
        <v>51.405486588333368</v>
      </c>
      <c r="CA63" s="47">
        <f ca="1">'A Matrix'!$BX$61*'Projection Engine'!$AD$79</f>
        <v>43.525372953778607</v>
      </c>
      <c r="CB63" s="47">
        <f ca="1">'A Matrix'!$BY$61*'Projection Engine'!$AD$80</f>
        <v>14.572217535635563</v>
      </c>
      <c r="CC63" s="47">
        <f ca="1">'A Matrix'!$BZ$61*'Projection Engine'!$AD$81</f>
        <v>67.452568603633196</v>
      </c>
      <c r="CD63" s="47">
        <f ca="1">'A Matrix'!$CA$61*'Projection Engine'!$AD$82</f>
        <v>52.472239896997571</v>
      </c>
      <c r="CE63" s="47">
        <f ca="1">'A Matrix'!$CB$61*'Projection Engine'!$AD$83</f>
        <v>4.630653965274993</v>
      </c>
      <c r="CF63" s="47">
        <f ca="1">'A Matrix'!$CC$61*'Projection Engine'!$AD$84</f>
        <v>14.124361803813368</v>
      </c>
      <c r="CG63" s="47">
        <f ca="1">'A Matrix'!$CD$61*'Projection Engine'!$AD$85</f>
        <v>47.765924182618143</v>
      </c>
      <c r="CH63" s="47">
        <f ca="1">'A Matrix'!$CE$61*'Projection Engine'!$AD$86</f>
        <v>36.559078446792711</v>
      </c>
      <c r="CI63" s="47">
        <f ca="1">'A Matrix'!$CF$61*'Projection Engine'!$AD$87</f>
        <v>17.726936962186262</v>
      </c>
      <c r="CJ63" s="47">
        <f ca="1">'A Matrix'!$CG$61*'Projection Engine'!$AD$88</f>
        <v>7.9908086832093677</v>
      </c>
      <c r="CK63" s="47">
        <f ca="1">'A Matrix'!$CH$61*'Projection Engine'!$AD$89</f>
        <v>11.905262033429864</v>
      </c>
      <c r="CL63" s="47">
        <f ca="1">'A Matrix'!$CI$61*'Projection Engine'!$AD$90</f>
        <v>5.1358683852997231</v>
      </c>
      <c r="CM63" s="47">
        <f ca="1">'A Matrix'!$CJ$61*'Projection Engine'!$AD$91</f>
        <v>6.9810006420473458</v>
      </c>
      <c r="CN63" s="47">
        <f ca="1">'A Matrix'!$CK$61*'Projection Engine'!$AD$92</f>
        <v>104.70152408080979</v>
      </c>
      <c r="CO63" s="47">
        <f ca="1">'A Matrix'!$CL$61*'Projection Engine'!$AD$93</f>
        <v>0.10761097485054949</v>
      </c>
      <c r="CP63" s="47">
        <f ca="1">'A Matrix'!$CM$61*'Projection Engine'!$AD$94</f>
        <v>14.831762996554799</v>
      </c>
      <c r="CQ63" s="47">
        <f ca="1">'A Matrix'!$CN$61*'Projection Engine'!$AD$95</f>
        <v>2.1069100853557319</v>
      </c>
      <c r="CR63" s="47">
        <f ca="1">'A Matrix'!$CO$61*'Projection Engine'!$AD$96</f>
        <v>5.820711242471563</v>
      </c>
      <c r="CS63" s="47">
        <f ca="1">'A Matrix'!$CP$61*'Projection Engine'!$AD$97</f>
        <v>8.4043803187959956</v>
      </c>
      <c r="CT63" s="47">
        <f ca="1">'A Matrix'!$CQ$61*'Projection Engine'!$AD$98</f>
        <v>9.4607523048494944</v>
      </c>
      <c r="CU63" s="47">
        <f ca="1">'A Matrix'!$CR$61*'Projection Engine'!$AD$99</f>
        <v>3.2532946644589491</v>
      </c>
      <c r="CV63" s="47">
        <f ca="1">'A Matrix'!$CS$61*'Projection Engine'!$AD$100</f>
        <v>15.650259755976665</v>
      </c>
      <c r="CW63" s="47">
        <f ca="1">'A Matrix'!$CT$61*'Projection Engine'!$AD$101</f>
        <v>154.13888994166663</v>
      </c>
      <c r="CX63" s="47">
        <f ca="1">'A Matrix'!$CU$61*'Projection Engine'!$AD$102</f>
        <v>60.624113864720712</v>
      </c>
      <c r="CY63" s="47">
        <f ca="1">'A Matrix'!$CV$61*'Projection Engine'!$AD$103</f>
        <v>35.108851670680927</v>
      </c>
      <c r="CZ63" s="47">
        <f ca="1">'A Matrix'!$CW$61*'Projection Engine'!$AD$104</f>
        <v>13.667233796780691</v>
      </c>
      <c r="DA63" s="47">
        <f ca="1">'A Matrix'!$CX$61*'Projection Engine'!$AD$105</f>
        <v>83.604615798910928</v>
      </c>
      <c r="DB63" s="47">
        <f ca="1">'A Matrix'!$CY$61*'Projection Engine'!$AD$106</f>
        <v>22.496217597939868</v>
      </c>
      <c r="DC63" s="47">
        <f ca="1">'A Matrix'!$CZ$61*'Projection Engine'!$AD$107</f>
        <v>13.861924480401653</v>
      </c>
      <c r="DD63" s="47">
        <f ca="1">'A Matrix'!$DA$61*'Projection Engine'!$AD$108</f>
        <v>30.188890201082589</v>
      </c>
      <c r="DE63" s="47">
        <f ca="1">'A Matrix'!$DB$61*'Projection Engine'!$AD$109</f>
        <v>18.926489106400737</v>
      </c>
      <c r="DF63" s="47">
        <f ca="1">'A Matrix'!$DC$61*'Projection Engine'!$AD$110</f>
        <v>4.7371657804280911</v>
      </c>
      <c r="DG63" s="47">
        <f ca="1">'A Matrix'!$DD$61*'Projection Engine'!$AD$111</f>
        <v>54.86424914930133</v>
      </c>
      <c r="DH63" s="47">
        <f ca="1">'A Matrix'!$DE$61*'Projection Engine'!$AD$112</f>
        <v>38.815726520148374</v>
      </c>
      <c r="DI63" s="47">
        <f ca="1">'A Matrix'!$DF$61*'Projection Engine'!$AD$113</f>
        <v>17.430250283855376</v>
      </c>
      <c r="DJ63" s="47">
        <f ca="1">'A Matrix'!$DG$61*'Projection Engine'!$AD$114</f>
        <v>48.093065352958078</v>
      </c>
      <c r="DK63" s="47">
        <f ca="1">'A Matrix'!$DH$61*'Projection Engine'!$AD$115</f>
        <v>48.718956624301953</v>
      </c>
      <c r="DL63" s="47">
        <f ca="1">'A Matrix'!$DI$61*'Projection Engine'!$AD$116</f>
        <v>46.686753075648632</v>
      </c>
      <c r="DM63" s="47">
        <f ca="1">'A Matrix'!$DJ$61*'Projection Engine'!$AD$117</f>
        <v>74.729893477857118</v>
      </c>
      <c r="DN63" s="47">
        <f ca="1">'A Matrix'!$DK$61*'Projection Engine'!$AD$118</f>
        <v>24.351639237302134</v>
      </c>
      <c r="DO63" s="47">
        <f ca="1">'A Matrix'!$DL$61*'Projection Engine'!$AD$119</f>
        <v>2.5382310646848194</v>
      </c>
      <c r="DP63" s="43">
        <f t="shared" ca="1" si="5"/>
        <v>3939.0178416429667</v>
      </c>
      <c r="DQ63" s="43">
        <f ca="1">'Projection Engine'!T64</f>
        <v>420.65232342862851</v>
      </c>
      <c r="DR63" s="43">
        <f ca="1">'Projection Engine'!U64</f>
        <v>52.661874492259059</v>
      </c>
      <c r="DS63" s="43">
        <f>'Projection Engine'!V64</f>
        <v>1683.1030240549949</v>
      </c>
      <c r="DT63" s="43">
        <f>'Projection Engine'!W64</f>
        <v>25.245872155505786</v>
      </c>
      <c r="DU63" s="43">
        <f>'Projection Engine'!X64</f>
        <v>109.88004438829759</v>
      </c>
      <c r="DV63" s="43">
        <f>'Projection Engine'!Y64</f>
        <v>51.447000000000003</v>
      </c>
      <c r="DW63" s="43">
        <f>'Projection Engine'!Z64</f>
        <v>1151.2405418934413</v>
      </c>
      <c r="DX63" s="43">
        <f t="shared" ca="1" si="6"/>
        <v>3494.2306804131272</v>
      </c>
      <c r="DY63" s="43">
        <f t="shared" ca="1" si="7"/>
        <v>7433.2485220560939</v>
      </c>
      <c r="DZ63" s="41"/>
      <c r="EA63" s="36">
        <f>'Base Table 5'!DY63</f>
        <v>7109</v>
      </c>
      <c r="EB63" s="185">
        <f t="shared" ca="1" si="8"/>
        <v>324.24852205609386</v>
      </c>
      <c r="EC63" s="186">
        <f t="shared" ca="1" si="9"/>
        <v>4.5610989176549932E-2</v>
      </c>
    </row>
    <row r="64" spans="1:133" x14ac:dyDescent="0.4">
      <c r="A64" s="34">
        <f>'Base Table 5 - modified'!A64</f>
        <v>61</v>
      </c>
      <c r="B64" s="34" t="str">
        <f>'Base Table 5 - modified'!B64</f>
        <v>2404</v>
      </c>
      <c r="C64" s="34">
        <f>'Base Table 5 - modified'!C64</f>
        <v>10</v>
      </c>
      <c r="D64" s="35" t="str">
        <f>'Base Table 5 - modified'!D64</f>
        <v>Domestic appliance manufacturing</v>
      </c>
      <c r="E64" s="47">
        <f ca="1">'A Matrix'!$B$62*'Projection Engine'!$AD$5</f>
        <v>3.8971480458450367</v>
      </c>
      <c r="F64" s="47">
        <f ca="1">'A Matrix'!$C$62*'Projection Engine'!$AD$6</f>
        <v>0.61030296086638391</v>
      </c>
      <c r="G64" s="47">
        <f ca="1">'A Matrix'!$D$62*'Projection Engine'!$AD$7</f>
        <v>2.30922672110301</v>
      </c>
      <c r="H64" s="47">
        <f ca="1">'A Matrix'!$E$62*'Projection Engine'!$AD$8</f>
        <v>0.81741584776430909</v>
      </c>
      <c r="I64" s="47">
        <f ca="1">'A Matrix'!$F$62*'Projection Engine'!$AD$9</f>
        <v>0.2412025211467573</v>
      </c>
      <c r="J64" s="47">
        <f ca="1">'A Matrix'!$G$62*'Projection Engine'!$AD$10</f>
        <v>0.42706866285888651</v>
      </c>
      <c r="K64" s="47">
        <f ca="1">'A Matrix'!$H$62*'Projection Engine'!$AD$11</f>
        <v>2.6001909281878119</v>
      </c>
      <c r="L64" s="47">
        <f ca="1">'A Matrix'!$I$62*'Projection Engine'!$AD$12</f>
        <v>0.81444700191428476</v>
      </c>
      <c r="M64" s="47">
        <f ca="1">'A Matrix'!$J$62*'Projection Engine'!$AD$13</f>
        <v>0.57086434593103719</v>
      </c>
      <c r="N64" s="47">
        <f ca="1">'A Matrix'!$K$62*'Projection Engine'!$AD$14</f>
        <v>2.5638051033918501</v>
      </c>
      <c r="O64" s="47">
        <f ca="1">'A Matrix'!$L$62*'Projection Engine'!$AD$15</f>
        <v>5.9103029961064779</v>
      </c>
      <c r="P64" s="47">
        <f ca="1">'A Matrix'!$M$62*'Projection Engine'!$AD$16</f>
        <v>1.1552044751465782</v>
      </c>
      <c r="Q64" s="47">
        <f ca="1">'A Matrix'!$N$62*'Projection Engine'!$AD$17</f>
        <v>0.75007406093903095</v>
      </c>
      <c r="R64" s="47">
        <f ca="1">'A Matrix'!$O$62*'Projection Engine'!$AD$18</f>
        <v>3.7547661512746573</v>
      </c>
      <c r="S64" s="47">
        <f ca="1">'A Matrix'!$P$62*'Projection Engine'!$AD$19</f>
        <v>0.21141480504793708</v>
      </c>
      <c r="T64" s="47">
        <f ca="1">'A Matrix'!$Q$62*'Projection Engine'!$AD$20</f>
        <v>2.0194444725688023</v>
      </c>
      <c r="U64" s="47">
        <f ca="1">'A Matrix'!$R$62*'Projection Engine'!$AD$21</f>
        <v>1.9757450277121862</v>
      </c>
      <c r="V64" s="47">
        <f ca="1">'A Matrix'!$S$62*'Projection Engine'!$AD$22</f>
        <v>0.55087618139192396</v>
      </c>
      <c r="W64" s="47">
        <f ca="1">'A Matrix'!$T$62*'Projection Engine'!$AD$23</f>
        <v>1.1897562927972822</v>
      </c>
      <c r="X64" s="47">
        <f ca="1">'A Matrix'!$U$62*'Projection Engine'!$AD$24</f>
        <v>2.2188236116205644</v>
      </c>
      <c r="Y64" s="47">
        <f ca="1">'A Matrix'!$V$62*'Projection Engine'!$AD$25</f>
        <v>2.1468596262088893</v>
      </c>
      <c r="Z64" s="47">
        <f ca="1">'A Matrix'!$W$62*'Projection Engine'!$AD$26</f>
        <v>3.4791700566375603</v>
      </c>
      <c r="AA64" s="47">
        <f ca="1">'A Matrix'!$X$62*'Projection Engine'!$AD$27</f>
        <v>1.3146340052430159</v>
      </c>
      <c r="AB64" s="47">
        <f ca="1">'A Matrix'!$Y$62*'Projection Engine'!$AD$28</f>
        <v>0.56378516924952571</v>
      </c>
      <c r="AC64" s="47">
        <f ca="1">'A Matrix'!$Z$62*'Projection Engine'!$AD$29</f>
        <v>0.58463786271225504</v>
      </c>
      <c r="AD64" s="47">
        <f ca="1">'A Matrix'!$AA$62*'Projection Engine'!$AD$30</f>
        <v>3.1831026101881051E-2</v>
      </c>
      <c r="AE64" s="47">
        <f ca="1">'A Matrix'!$AB$62*'Projection Engine'!$AD$31</f>
        <v>9.8291725566499191E-2</v>
      </c>
      <c r="AF64" s="47">
        <f ca="1">'A Matrix'!$AC$62*'Projection Engine'!$AD$32</f>
        <v>0.88903999017501167</v>
      </c>
      <c r="AG64" s="47">
        <f ca="1">'A Matrix'!$AD$62*'Projection Engine'!$AD$33</f>
        <v>5.9354191388941049E-4</v>
      </c>
      <c r="AH64" s="47">
        <f ca="1">'A Matrix'!$AE$62*'Projection Engine'!$AD$34</f>
        <v>0.11633071217886035</v>
      </c>
      <c r="AI64" s="47">
        <f ca="1">'A Matrix'!$AF$62*'Projection Engine'!$AD$35</f>
        <v>0.11559060662497453</v>
      </c>
      <c r="AJ64" s="47">
        <f ca="1">'A Matrix'!$AG$62*'Projection Engine'!$AD$36</f>
        <v>0.43831467651055894</v>
      </c>
      <c r="AK64" s="47">
        <f ca="1">'A Matrix'!$AH$62*'Projection Engine'!$AD$37</f>
        <v>1.7221533058573992</v>
      </c>
      <c r="AL64" s="47">
        <f ca="1">'A Matrix'!$AI$62*'Projection Engine'!$AD$38</f>
        <v>0.49827089300366911</v>
      </c>
      <c r="AM64" s="47">
        <f ca="1">'A Matrix'!$AJ$62*'Projection Engine'!$AD$39</f>
        <v>1.0252271479813402</v>
      </c>
      <c r="AN64" s="47">
        <f ca="1">'A Matrix'!$AK$62*'Projection Engine'!$AD$40</f>
        <v>1.4127074382379421</v>
      </c>
      <c r="AO64" s="47">
        <f ca="1">'A Matrix'!$AL$62*'Projection Engine'!$AD$41</f>
        <v>0.19371859763235569</v>
      </c>
      <c r="AP64" s="47">
        <f ca="1">'A Matrix'!$AM$62*'Projection Engine'!$AD$42</f>
        <v>0.72065325268067737</v>
      </c>
      <c r="AQ64" s="47">
        <f ca="1">'A Matrix'!$AN$62*'Projection Engine'!$AD$43</f>
        <v>0.10321271670985727</v>
      </c>
      <c r="AR64" s="47">
        <f ca="1">'A Matrix'!$AO$62*'Projection Engine'!$AD$44</f>
        <v>1.9716418887745062</v>
      </c>
      <c r="AS64" s="47">
        <f ca="1">'A Matrix'!$AP$62*'Projection Engine'!$AD$45</f>
        <v>0.53571708987735767</v>
      </c>
      <c r="AT64" s="47">
        <f ca="1">'A Matrix'!$AQ$62*'Projection Engine'!$AD$46</f>
        <v>1.1851092168618869</v>
      </c>
      <c r="AU64" s="47">
        <f ca="1">'A Matrix'!$AR$62*'Projection Engine'!$AD$47</f>
        <v>9.6243515330594706E-2</v>
      </c>
      <c r="AV64" s="47">
        <f ca="1">'A Matrix'!$AS$62*'Projection Engine'!$AD$48</f>
        <v>0.5695809114945285</v>
      </c>
      <c r="AW64" s="47">
        <f ca="1">'A Matrix'!$AT$62*'Projection Engine'!$AD$49</f>
        <v>0.26483458407960198</v>
      </c>
      <c r="AX64" s="47">
        <f ca="1">'A Matrix'!$AU$62*'Projection Engine'!$AD$50</f>
        <v>0.96615208876913505</v>
      </c>
      <c r="AY64" s="47">
        <f ca="1">'A Matrix'!$AV$62*'Projection Engine'!$AD$51</f>
        <v>0.54565542865177941</v>
      </c>
      <c r="AZ64" s="47">
        <f ca="1">'A Matrix'!$AW$62*'Projection Engine'!$AD$52</f>
        <v>0.23173961200462201</v>
      </c>
      <c r="BA64" s="47">
        <f ca="1">'A Matrix'!$AX$62*'Projection Engine'!$AD$53</f>
        <v>0.77119895932880589</v>
      </c>
      <c r="BB64" s="47">
        <f ca="1">'A Matrix'!$AY$62*'Projection Engine'!$AD$54</f>
        <v>0.24145263250264662</v>
      </c>
      <c r="BC64" s="47">
        <f ca="1">'A Matrix'!$AZ$62*'Projection Engine'!$AD$55</f>
        <v>0.10120234790951749</v>
      </c>
      <c r="BD64" s="47">
        <f ca="1">'A Matrix'!$BA$62*'Projection Engine'!$AD$56</f>
        <v>2.531424912995099</v>
      </c>
      <c r="BE64" s="47">
        <f ca="1">'A Matrix'!$BB$62*'Projection Engine'!$AD$57</f>
        <v>0.4865032018936859</v>
      </c>
      <c r="BF64" s="47">
        <f ca="1">'A Matrix'!$BC$62*'Projection Engine'!$AD$58</f>
        <v>1.5569696907211221</v>
      </c>
      <c r="BG64" s="47">
        <f ca="1">'A Matrix'!$BD$62*'Projection Engine'!$AD$59</f>
        <v>1.2376094511771627</v>
      </c>
      <c r="BH64" s="47">
        <f ca="1">'A Matrix'!$BE$62*'Projection Engine'!$AD$60</f>
        <v>4.2382223328691175</v>
      </c>
      <c r="BI64" s="47">
        <f ca="1">'A Matrix'!$BF$62*'Projection Engine'!$AD$61</f>
        <v>0.93037281438566688</v>
      </c>
      <c r="BJ64" s="47">
        <f ca="1">'A Matrix'!$BG$62*'Projection Engine'!$AD$62</f>
        <v>1.322492997888465</v>
      </c>
      <c r="BK64" s="47">
        <f ca="1">'A Matrix'!$BH$62*'Projection Engine'!$AD$63</f>
        <v>2.1808197325919498</v>
      </c>
      <c r="BL64" s="47">
        <f ca="1">'A Matrix'!$BI$62*'Projection Engine'!$AD$64</f>
        <v>0.91072718438377254</v>
      </c>
      <c r="BM64" s="47">
        <f ca="1">'A Matrix'!$BJ$62*'Projection Engine'!$AD$65</f>
        <v>78.193994148744096</v>
      </c>
      <c r="BN64" s="47">
        <f ca="1">'A Matrix'!$BK$62*'Projection Engine'!$AD$66</f>
        <v>61.873547260560926</v>
      </c>
      <c r="BO64" s="47">
        <f ca="1">'A Matrix'!$BL$62*'Projection Engine'!$AD$67</f>
        <v>1.2244966301152365</v>
      </c>
      <c r="BP64" s="47">
        <f ca="1">'A Matrix'!$BM$62*'Projection Engine'!$AD$68</f>
        <v>0.22975554689110445</v>
      </c>
      <c r="BQ64" s="47">
        <f ca="1">'A Matrix'!$BN$62*'Projection Engine'!$AD$69</f>
        <v>1.2352643302976787</v>
      </c>
      <c r="BR64" s="47">
        <f ca="1">'A Matrix'!$BO$62*'Projection Engine'!$AD$70</f>
        <v>1.4076973552074996</v>
      </c>
      <c r="BS64" s="47">
        <f ca="1">'A Matrix'!$BP$62*'Projection Engine'!$AD$71</f>
        <v>3.9191984588075733E-2</v>
      </c>
      <c r="BT64" s="47">
        <f ca="1">'A Matrix'!$BQ$62*'Projection Engine'!$AD$72</f>
        <v>1.6660796928158126</v>
      </c>
      <c r="BU64" s="47">
        <f ca="1">'A Matrix'!$BR$62*'Projection Engine'!$AD$73</f>
        <v>1.2235377108104559</v>
      </c>
      <c r="BV64" s="47">
        <f ca="1">'A Matrix'!$BS$62*'Projection Engine'!$AD$74</f>
        <v>164.62149461068898</v>
      </c>
      <c r="BW64" s="47">
        <f ca="1">'A Matrix'!$BT$62*'Projection Engine'!$AD$75</f>
        <v>28.488410700629519</v>
      </c>
      <c r="BX64" s="47">
        <f ca="1">'A Matrix'!$BU$62*'Projection Engine'!$AD$76</f>
        <v>8.5821863375548055</v>
      </c>
      <c r="BY64" s="47">
        <f ca="1">'A Matrix'!$BV$62*'Projection Engine'!$AD$77</f>
        <v>131.68745316813883</v>
      </c>
      <c r="BZ64" s="47">
        <f ca="1">'A Matrix'!$BW$62*'Projection Engine'!$AD$78</f>
        <v>7.3055582040908709</v>
      </c>
      <c r="CA64" s="47">
        <f ca="1">'A Matrix'!$BX$62*'Projection Engine'!$AD$79</f>
        <v>13.396155396676393</v>
      </c>
      <c r="CB64" s="47">
        <f ca="1">'A Matrix'!$BY$62*'Projection Engine'!$AD$80</f>
        <v>2.3690143976401576</v>
      </c>
      <c r="CC64" s="47">
        <f ca="1">'A Matrix'!$BZ$62*'Projection Engine'!$AD$81</f>
        <v>17.588248558955208</v>
      </c>
      <c r="CD64" s="47">
        <f ca="1">'A Matrix'!$CA$62*'Projection Engine'!$AD$82</f>
        <v>6.6730857515634741</v>
      </c>
      <c r="CE64" s="47">
        <f ca="1">'A Matrix'!$CB$62*'Projection Engine'!$AD$83</f>
        <v>1.4432823629013989</v>
      </c>
      <c r="CF64" s="47">
        <f ca="1">'A Matrix'!$CC$62*'Projection Engine'!$AD$84</f>
        <v>0.56949647154367156</v>
      </c>
      <c r="CG64" s="47">
        <f ca="1">'A Matrix'!$CD$62*'Projection Engine'!$AD$85</f>
        <v>2.3857282420667514</v>
      </c>
      <c r="CH64" s="47">
        <f ca="1">'A Matrix'!$CE$62*'Projection Engine'!$AD$86</f>
        <v>1.5632692310169893</v>
      </c>
      <c r="CI64" s="47">
        <f ca="1">'A Matrix'!$CF$62*'Projection Engine'!$AD$87</f>
        <v>0.90922591302264011</v>
      </c>
      <c r="CJ64" s="47">
        <f ca="1">'A Matrix'!$CG$62*'Projection Engine'!$AD$88</f>
        <v>1.2265930511397507</v>
      </c>
      <c r="CK64" s="47">
        <f ca="1">'A Matrix'!$CH$62*'Projection Engine'!$AD$89</f>
        <v>0.59045272475816735</v>
      </c>
      <c r="CL64" s="47">
        <f ca="1">'A Matrix'!$CI$62*'Projection Engine'!$AD$90</f>
        <v>0.41645082598697958</v>
      </c>
      <c r="CM64" s="47">
        <f ca="1">'A Matrix'!$CJ$62*'Projection Engine'!$AD$91</f>
        <v>0.52602087771234096</v>
      </c>
      <c r="CN64" s="47">
        <f ca="1">'A Matrix'!$CK$62*'Projection Engine'!$AD$92</f>
        <v>3.1399718724026373</v>
      </c>
      <c r="CO64" s="47">
        <f ca="1">'A Matrix'!$CL$62*'Projection Engine'!$AD$93</f>
        <v>2.3254914056686542E-2</v>
      </c>
      <c r="CP64" s="47">
        <f ca="1">'A Matrix'!$CM$62*'Projection Engine'!$AD$94</f>
        <v>1.1449740159027006</v>
      </c>
      <c r="CQ64" s="47">
        <f ca="1">'A Matrix'!$CN$62*'Projection Engine'!$AD$95</f>
        <v>1.0740941618813507</v>
      </c>
      <c r="CR64" s="47">
        <f ca="1">'A Matrix'!$CO$62*'Projection Engine'!$AD$96</f>
        <v>1.7726746695047708</v>
      </c>
      <c r="CS64" s="47">
        <f ca="1">'A Matrix'!$CP$62*'Projection Engine'!$AD$97</f>
        <v>1.9441751611205547</v>
      </c>
      <c r="CT64" s="47">
        <f ca="1">'A Matrix'!$CQ$62*'Projection Engine'!$AD$98</f>
        <v>0.93575440978874991</v>
      </c>
      <c r="CU64" s="47">
        <f ca="1">'A Matrix'!$CR$62*'Projection Engine'!$AD$99</f>
        <v>0.32463935621125628</v>
      </c>
      <c r="CV64" s="47">
        <f ca="1">'A Matrix'!$CS$62*'Projection Engine'!$AD$100</f>
        <v>1.3534826234651771</v>
      </c>
      <c r="CW64" s="47">
        <f ca="1">'A Matrix'!$CT$62*'Projection Engine'!$AD$101</f>
        <v>7.7311415708092852</v>
      </c>
      <c r="CX64" s="47">
        <f ca="1">'A Matrix'!$CU$62*'Projection Engine'!$AD$102</f>
        <v>3.5521986993003112</v>
      </c>
      <c r="CY64" s="47">
        <f ca="1">'A Matrix'!$CV$62*'Projection Engine'!$AD$103</f>
        <v>2.5415524772621456</v>
      </c>
      <c r="CZ64" s="47">
        <f ca="1">'A Matrix'!$CW$62*'Projection Engine'!$AD$104</f>
        <v>1.4259119539197327</v>
      </c>
      <c r="DA64" s="47">
        <f ca="1">'A Matrix'!$CX$62*'Projection Engine'!$AD$105</f>
        <v>4.452009739681853</v>
      </c>
      <c r="DB64" s="47">
        <f ca="1">'A Matrix'!$CY$62*'Projection Engine'!$AD$106</f>
        <v>3.2165714611382583</v>
      </c>
      <c r="DC64" s="47">
        <f ca="1">'A Matrix'!$CZ$62*'Projection Engine'!$AD$107</f>
        <v>1.746897395235862</v>
      </c>
      <c r="DD64" s="47">
        <f ca="1">'A Matrix'!$DA$62*'Projection Engine'!$AD$108</f>
        <v>4.6631782603117466</v>
      </c>
      <c r="DE64" s="47">
        <f ca="1">'A Matrix'!$DB$62*'Projection Engine'!$AD$109</f>
        <v>2.3528014868008413</v>
      </c>
      <c r="DF64" s="47">
        <f ca="1">'A Matrix'!$DC$62*'Projection Engine'!$AD$110</f>
        <v>0.73779307604956279</v>
      </c>
      <c r="DG64" s="47">
        <f ca="1">'A Matrix'!$DD$62*'Projection Engine'!$AD$111</f>
        <v>10.678738250012559</v>
      </c>
      <c r="DH64" s="47">
        <f ca="1">'A Matrix'!$DE$62*'Projection Engine'!$AD$112</f>
        <v>6.1414201780661246</v>
      </c>
      <c r="DI64" s="47">
        <f ca="1">'A Matrix'!$DF$62*'Projection Engine'!$AD$113</f>
        <v>0.85353026647423924</v>
      </c>
      <c r="DJ64" s="47">
        <f ca="1">'A Matrix'!$DG$62*'Projection Engine'!$AD$114</f>
        <v>3.2872560664068593</v>
      </c>
      <c r="DK64" s="47">
        <f ca="1">'A Matrix'!$DH$62*'Projection Engine'!$AD$115</f>
        <v>1.6830497796862087</v>
      </c>
      <c r="DL64" s="47">
        <f ca="1">'A Matrix'!$DI$62*'Projection Engine'!$AD$116</f>
        <v>7.0567268740055784</v>
      </c>
      <c r="DM64" s="47">
        <f ca="1">'A Matrix'!$DJ$62*'Projection Engine'!$AD$117</f>
        <v>102.22829156279181</v>
      </c>
      <c r="DN64" s="47">
        <f ca="1">'A Matrix'!$DK$62*'Projection Engine'!$AD$118</f>
        <v>2.6355317903670783</v>
      </c>
      <c r="DO64" s="47">
        <f ca="1">'A Matrix'!$DL$62*'Projection Engine'!$AD$119</f>
        <v>0.27207052665926212</v>
      </c>
      <c r="DP64" s="43">
        <f t="shared" ca="1" si="5"/>
        <v>789.32415724476289</v>
      </c>
      <c r="DQ64" s="43">
        <f ca="1">'Projection Engine'!T65</f>
        <v>320.59991158793991</v>
      </c>
      <c r="DR64" s="43">
        <f ca="1">'Projection Engine'!U65</f>
        <v>0.75604541949196946</v>
      </c>
      <c r="DS64" s="43">
        <f>'Projection Engine'!V65</f>
        <v>265.74732860828919</v>
      </c>
      <c r="DT64" s="43">
        <f>'Projection Engine'!W65</f>
        <v>20.247298874330795</v>
      </c>
      <c r="DU64" s="43">
        <f>'Projection Engine'!X65</f>
        <v>38.928426907611922</v>
      </c>
      <c r="DV64" s="43">
        <f>'Projection Engine'!Y65</f>
        <v>13.492900000000001</v>
      </c>
      <c r="DW64" s="43">
        <f>'Projection Engine'!Z65</f>
        <v>486.6151152270649</v>
      </c>
      <c r="DX64" s="43">
        <f t="shared" ca="1" si="6"/>
        <v>1146.3870266247286</v>
      </c>
      <c r="DY64" s="43">
        <f t="shared" ca="1" si="7"/>
        <v>1935.7111838694914</v>
      </c>
      <c r="DZ64" s="41"/>
      <c r="EA64" s="36">
        <f>'Base Table 5'!DY64</f>
        <v>1907.0002000000004</v>
      </c>
      <c r="EB64" s="185">
        <f t="shared" ca="1" si="8"/>
        <v>28.710983869490974</v>
      </c>
      <c r="EC64" s="186">
        <f t="shared" ca="1" si="9"/>
        <v>1.5055574650433057E-2</v>
      </c>
    </row>
    <row r="65" spans="1:133" x14ac:dyDescent="0.4">
      <c r="A65" s="37">
        <f>'Base Table 5 - modified'!A65</f>
        <v>62</v>
      </c>
      <c r="B65" s="37" t="str">
        <f>'Base Table 5 - modified'!B65</f>
        <v>2405</v>
      </c>
      <c r="C65" s="37">
        <f>'Base Table 5 - modified'!C65</f>
        <v>10</v>
      </c>
      <c r="D65" s="38" t="str">
        <f>'Base Table 5 - modified'!D65</f>
        <v>Specialised and other machinery and equipment manufacturing</v>
      </c>
      <c r="E65" s="47">
        <f ca="1">'A Matrix'!$B$63*'Projection Engine'!$AD$5</f>
        <v>110.68821785469639</v>
      </c>
      <c r="F65" s="47">
        <f ca="1">'A Matrix'!$C$63*'Projection Engine'!$AD$6</f>
        <v>14.905598671055554</v>
      </c>
      <c r="G65" s="47">
        <f ca="1">'A Matrix'!$D$63*'Projection Engine'!$AD$7</f>
        <v>144.73826835024582</v>
      </c>
      <c r="H65" s="47">
        <f ca="1">'A Matrix'!$E$63*'Projection Engine'!$AD$8</f>
        <v>77.44831735320102</v>
      </c>
      <c r="I65" s="47">
        <f ca="1">'A Matrix'!$F$63*'Projection Engine'!$AD$9</f>
        <v>1.2123268078580471</v>
      </c>
      <c r="J65" s="47">
        <f ca="1">'A Matrix'!$G$63*'Projection Engine'!$AD$10</f>
        <v>39.992596401775771</v>
      </c>
      <c r="K65" s="47">
        <f ca="1">'A Matrix'!$H$63*'Projection Engine'!$AD$11</f>
        <v>83.554138702302581</v>
      </c>
      <c r="L65" s="47">
        <f ca="1">'A Matrix'!$I$63*'Projection Engine'!$AD$12</f>
        <v>83.798906877152163</v>
      </c>
      <c r="M65" s="47">
        <f ca="1">'A Matrix'!$J$63*'Projection Engine'!$AD$13</f>
        <v>46.97213353277025</v>
      </c>
      <c r="N65" s="47">
        <f ca="1">'A Matrix'!$K$63*'Projection Engine'!$AD$14</f>
        <v>230.14434871712498</v>
      </c>
      <c r="O65" s="47">
        <f ca="1">'A Matrix'!$L$63*'Projection Engine'!$AD$15</f>
        <v>885.73563750648111</v>
      </c>
      <c r="P65" s="47">
        <f ca="1">'A Matrix'!$M$63*'Projection Engine'!$AD$16</f>
        <v>117.58022526320424</v>
      </c>
      <c r="Q65" s="47">
        <f ca="1">'A Matrix'!$N$63*'Projection Engine'!$AD$17</f>
        <v>128.95176320610611</v>
      </c>
      <c r="R65" s="47">
        <f ca="1">'A Matrix'!$O$63*'Projection Engine'!$AD$18</f>
        <v>58.442966830833562</v>
      </c>
      <c r="S65" s="47">
        <f ca="1">'A Matrix'!$P$63*'Projection Engine'!$AD$19</f>
        <v>1.2817760736216408</v>
      </c>
      <c r="T65" s="47">
        <f ca="1">'A Matrix'!$Q$63*'Projection Engine'!$AD$20</f>
        <v>17.622487043210128</v>
      </c>
      <c r="U65" s="47">
        <f ca="1">'A Matrix'!$R$63*'Projection Engine'!$AD$21</f>
        <v>15.792781533893967</v>
      </c>
      <c r="V65" s="47">
        <f ca="1">'A Matrix'!$S$63*'Projection Engine'!$AD$22</f>
        <v>3.0596422607098495</v>
      </c>
      <c r="W65" s="47">
        <f ca="1">'A Matrix'!$T$63*'Projection Engine'!$AD$23</f>
        <v>6.8283401640725492</v>
      </c>
      <c r="X65" s="47">
        <f ca="1">'A Matrix'!$U$63*'Projection Engine'!$AD$24</f>
        <v>20.039831507470318</v>
      </c>
      <c r="Y65" s="47">
        <f ca="1">'A Matrix'!$V$63*'Projection Engine'!$AD$25</f>
        <v>22.608864793319388</v>
      </c>
      <c r="Z65" s="47">
        <f ca="1">'A Matrix'!$W$63*'Projection Engine'!$AD$26</f>
        <v>31.766282266569586</v>
      </c>
      <c r="AA65" s="47">
        <f ca="1">'A Matrix'!$X$63*'Projection Engine'!$AD$27</f>
        <v>19.382610912275393</v>
      </c>
      <c r="AB65" s="47">
        <f ca="1">'A Matrix'!$Y$63*'Projection Engine'!$AD$28</f>
        <v>7.0229705523372719</v>
      </c>
      <c r="AC65" s="47">
        <f ca="1">'A Matrix'!$Z$63*'Projection Engine'!$AD$29</f>
        <v>10.216942201169038</v>
      </c>
      <c r="AD65" s="47">
        <f ca="1">'A Matrix'!$AA$63*'Projection Engine'!$AD$30</f>
        <v>0.11384962096562364</v>
      </c>
      <c r="AE65" s="47">
        <f ca="1">'A Matrix'!$AB$63*'Projection Engine'!$AD$31</f>
        <v>0.42609079081024409</v>
      </c>
      <c r="AF65" s="47">
        <f ca="1">'A Matrix'!$AC$63*'Projection Engine'!$AD$32</f>
        <v>9.8255267285436556</v>
      </c>
      <c r="AG65" s="47">
        <f ca="1">'A Matrix'!$AD$63*'Projection Engine'!$AD$33</f>
        <v>1.1277296363898799E-2</v>
      </c>
      <c r="AH65" s="47">
        <f ca="1">'A Matrix'!$AE$63*'Projection Engine'!$AD$34</f>
        <v>0.46679538937593323</v>
      </c>
      <c r="AI65" s="47">
        <f ca="1">'A Matrix'!$AF$63*'Projection Engine'!$AD$35</f>
        <v>0.59019979666297095</v>
      </c>
      <c r="AJ65" s="47">
        <f ca="1">'A Matrix'!$AG$63*'Projection Engine'!$AD$36</f>
        <v>6.6985443304026697</v>
      </c>
      <c r="AK65" s="47">
        <f ca="1">'A Matrix'!$AH$63*'Projection Engine'!$AD$37</f>
        <v>53.266169023970001</v>
      </c>
      <c r="AL65" s="47">
        <f ca="1">'A Matrix'!$AI$63*'Projection Engine'!$AD$38</f>
        <v>10.290231836841025</v>
      </c>
      <c r="AM65" s="47">
        <f ca="1">'A Matrix'!$AJ$63*'Projection Engine'!$AD$39</f>
        <v>23.466838560105199</v>
      </c>
      <c r="AN65" s="47">
        <f ca="1">'A Matrix'!$AK$63*'Projection Engine'!$AD$40</f>
        <v>39.916195253388167</v>
      </c>
      <c r="AO65" s="47">
        <f ca="1">'A Matrix'!$AL$63*'Projection Engine'!$AD$41</f>
        <v>18.274508702033415</v>
      </c>
      <c r="AP65" s="47">
        <f ca="1">'A Matrix'!$AM$63*'Projection Engine'!$AD$42</f>
        <v>19.369658100676599</v>
      </c>
      <c r="AQ65" s="47">
        <f ca="1">'A Matrix'!$AN$63*'Projection Engine'!$AD$43</f>
        <v>0.40826899390137478</v>
      </c>
      <c r="AR65" s="47">
        <f ca="1">'A Matrix'!$AO$63*'Projection Engine'!$AD$44</f>
        <v>80.746982446282558</v>
      </c>
      <c r="AS65" s="47">
        <f ca="1">'A Matrix'!$AP$63*'Projection Engine'!$AD$45</f>
        <v>6.5590977494313361</v>
      </c>
      <c r="AT65" s="47">
        <f ca="1">'A Matrix'!$AQ$63*'Projection Engine'!$AD$46</f>
        <v>85.01351443535134</v>
      </c>
      <c r="AU65" s="47">
        <f ca="1">'A Matrix'!$AR$63*'Projection Engine'!$AD$47</f>
        <v>1.0223548190051577</v>
      </c>
      <c r="AV65" s="47">
        <f ca="1">'A Matrix'!$AS$63*'Projection Engine'!$AD$48</f>
        <v>34.307390290883518</v>
      </c>
      <c r="AW65" s="47">
        <f ca="1">'A Matrix'!$AT$63*'Projection Engine'!$AD$49</f>
        <v>3.6113908591699437</v>
      </c>
      <c r="AX65" s="47">
        <f ca="1">'A Matrix'!$AU$63*'Projection Engine'!$AD$50</f>
        <v>43.766946142433625</v>
      </c>
      <c r="AY65" s="47">
        <f ca="1">'A Matrix'!$AV$63*'Projection Engine'!$AD$51</f>
        <v>18.899414550740712</v>
      </c>
      <c r="AZ65" s="47">
        <f ca="1">'A Matrix'!$AW$63*'Projection Engine'!$AD$52</f>
        <v>4.4529029123830188</v>
      </c>
      <c r="BA65" s="47">
        <f ca="1">'A Matrix'!$AX$63*'Projection Engine'!$AD$53</f>
        <v>36.164982041765249</v>
      </c>
      <c r="BB65" s="47">
        <f ca="1">'A Matrix'!$AY$63*'Projection Engine'!$AD$54</f>
        <v>4.5463078371222929</v>
      </c>
      <c r="BC65" s="47">
        <f ca="1">'A Matrix'!$AZ$63*'Projection Engine'!$AD$55</f>
        <v>1.3975887949241959</v>
      </c>
      <c r="BD65" s="47">
        <f ca="1">'A Matrix'!$BA$63*'Projection Engine'!$AD$56</f>
        <v>200.42554224729426</v>
      </c>
      <c r="BE65" s="47">
        <f ca="1">'A Matrix'!$BB$63*'Projection Engine'!$AD$57</f>
        <v>27.738454795707835</v>
      </c>
      <c r="BF65" s="47">
        <f ca="1">'A Matrix'!$BC$63*'Projection Engine'!$AD$58</f>
        <v>232.82347211901347</v>
      </c>
      <c r="BG65" s="47">
        <f ca="1">'A Matrix'!$BD$63*'Projection Engine'!$AD$59</f>
        <v>37.982741736863325</v>
      </c>
      <c r="BH65" s="47">
        <f ca="1">'A Matrix'!$BE$63*'Projection Engine'!$AD$60</f>
        <v>117.96933624353466</v>
      </c>
      <c r="BI65" s="47">
        <f ca="1">'A Matrix'!$BF$63*'Projection Engine'!$AD$61</f>
        <v>132.47452026887228</v>
      </c>
      <c r="BJ65" s="47">
        <f ca="1">'A Matrix'!$BG$63*'Projection Engine'!$AD$62</f>
        <v>53.745948244502678</v>
      </c>
      <c r="BK65" s="47">
        <f ca="1">'A Matrix'!$BH$63*'Projection Engine'!$AD$63</f>
        <v>106.53300517387942</v>
      </c>
      <c r="BL65" s="47">
        <f ca="1">'A Matrix'!$BI$63*'Projection Engine'!$AD$64</f>
        <v>96.473299273442905</v>
      </c>
      <c r="BM65" s="47">
        <f ca="1">'A Matrix'!$BJ$63*'Projection Engine'!$AD$65</f>
        <v>23.705201868158689</v>
      </c>
      <c r="BN65" s="47">
        <f ca="1">'A Matrix'!$BK$63*'Projection Engine'!$AD$66</f>
        <v>380.07824445407567</v>
      </c>
      <c r="BO65" s="47">
        <f ca="1">'A Matrix'!$BL$63*'Projection Engine'!$AD$67</f>
        <v>18.093461333163987</v>
      </c>
      <c r="BP65" s="47">
        <f ca="1">'A Matrix'!$BM$63*'Projection Engine'!$AD$68</f>
        <v>24.5601679905628</v>
      </c>
      <c r="BQ65" s="47">
        <f ca="1">'A Matrix'!$BN$63*'Projection Engine'!$AD$69</f>
        <v>68.523016477826943</v>
      </c>
      <c r="BR65" s="47">
        <f ca="1">'A Matrix'!$BO$63*'Projection Engine'!$AD$70</f>
        <v>86.094993668365248</v>
      </c>
      <c r="BS65" s="47">
        <f ca="1">'A Matrix'!$BP$63*'Projection Engine'!$AD$71</f>
        <v>3.2795394986693442</v>
      </c>
      <c r="BT65" s="47">
        <f ca="1">'A Matrix'!$BQ$63*'Projection Engine'!$AD$72</f>
        <v>96.523053681360537</v>
      </c>
      <c r="BU65" s="47">
        <f ca="1">'A Matrix'!$BR$63*'Projection Engine'!$AD$73</f>
        <v>30.562553060815972</v>
      </c>
      <c r="BV65" s="47">
        <f ca="1">'A Matrix'!$BS$63*'Projection Engine'!$AD$74</f>
        <v>389.51990033479285</v>
      </c>
      <c r="BW65" s="47">
        <f ca="1">'A Matrix'!$BT$63*'Projection Engine'!$AD$75</f>
        <v>263.4015029697689</v>
      </c>
      <c r="BX65" s="47">
        <f ca="1">'A Matrix'!$BU$63*'Projection Engine'!$AD$76</f>
        <v>226.15416356994771</v>
      </c>
      <c r="BY65" s="47">
        <f ca="1">'A Matrix'!$BV$63*'Projection Engine'!$AD$77</f>
        <v>707.05678599965722</v>
      </c>
      <c r="BZ65" s="47">
        <f ca="1">'A Matrix'!$BW$63*'Projection Engine'!$AD$78</f>
        <v>326.87200454260255</v>
      </c>
      <c r="CA65" s="47">
        <f ca="1">'A Matrix'!$BX$63*'Projection Engine'!$AD$79</f>
        <v>138.91634431402815</v>
      </c>
      <c r="CB65" s="47">
        <f ca="1">'A Matrix'!$BY$63*'Projection Engine'!$AD$80</f>
        <v>20.146931536944191</v>
      </c>
      <c r="CC65" s="47">
        <f ca="1">'A Matrix'!$BZ$63*'Projection Engine'!$AD$81</f>
        <v>124.8690284550337</v>
      </c>
      <c r="CD65" s="47">
        <f ca="1">'A Matrix'!$CA$63*'Projection Engine'!$AD$82</f>
        <v>61.890613459995876</v>
      </c>
      <c r="CE65" s="47">
        <f ca="1">'A Matrix'!$CB$63*'Projection Engine'!$AD$83</f>
        <v>21.87842665768239</v>
      </c>
      <c r="CF65" s="47">
        <f ca="1">'A Matrix'!$CC$63*'Projection Engine'!$AD$84</f>
        <v>49.464016588663533</v>
      </c>
      <c r="CG65" s="47">
        <f ca="1">'A Matrix'!$CD$63*'Projection Engine'!$AD$85</f>
        <v>157.66250889049877</v>
      </c>
      <c r="CH65" s="47">
        <f ca="1">'A Matrix'!$CE$63*'Projection Engine'!$AD$86</f>
        <v>63.050826896391285</v>
      </c>
      <c r="CI65" s="47">
        <f ca="1">'A Matrix'!$CF$63*'Projection Engine'!$AD$87</f>
        <v>82.515334115550402</v>
      </c>
      <c r="CJ65" s="47">
        <f ca="1">'A Matrix'!$CG$63*'Projection Engine'!$AD$88</f>
        <v>25.443004330545438</v>
      </c>
      <c r="CK65" s="47">
        <f ca="1">'A Matrix'!$CH$63*'Projection Engine'!$AD$89</f>
        <v>12.68113763140156</v>
      </c>
      <c r="CL65" s="47">
        <f ca="1">'A Matrix'!$CI$63*'Projection Engine'!$AD$90</f>
        <v>3.7596180442878775</v>
      </c>
      <c r="CM65" s="47">
        <f ca="1">'A Matrix'!$CJ$63*'Projection Engine'!$AD$91</f>
        <v>36.778575661298781</v>
      </c>
      <c r="CN65" s="47">
        <f ca="1">'A Matrix'!$CK$63*'Projection Engine'!$AD$92</f>
        <v>252.22543429891761</v>
      </c>
      <c r="CO65" s="47">
        <f ca="1">'A Matrix'!$CL$63*'Projection Engine'!$AD$93</f>
        <v>0.70418311650084142</v>
      </c>
      <c r="CP65" s="47">
        <f ca="1">'A Matrix'!$CM$63*'Projection Engine'!$AD$94</f>
        <v>27.909837025313877</v>
      </c>
      <c r="CQ65" s="47">
        <f ca="1">'A Matrix'!$CN$63*'Projection Engine'!$AD$95</f>
        <v>3.7522109814890805</v>
      </c>
      <c r="CR65" s="47">
        <f ca="1">'A Matrix'!$CO$63*'Projection Engine'!$AD$96</f>
        <v>21.653479287448928</v>
      </c>
      <c r="CS65" s="47">
        <f ca="1">'A Matrix'!$CP$63*'Projection Engine'!$AD$97</f>
        <v>52.731183272664552</v>
      </c>
      <c r="CT65" s="47">
        <f ca="1">'A Matrix'!$CQ$63*'Projection Engine'!$AD$98</f>
        <v>8.9465460826077354</v>
      </c>
      <c r="CU65" s="47">
        <f ca="1">'A Matrix'!$CR$63*'Projection Engine'!$AD$99</f>
        <v>3.1282121844306978</v>
      </c>
      <c r="CV65" s="47">
        <f ca="1">'A Matrix'!$CS$63*'Projection Engine'!$AD$100</f>
        <v>62.75992249503831</v>
      </c>
      <c r="CW65" s="47">
        <f ca="1">'A Matrix'!$CT$63*'Projection Engine'!$AD$101</f>
        <v>528.50587512397431</v>
      </c>
      <c r="CX65" s="47">
        <f ca="1">'A Matrix'!$CU$63*'Projection Engine'!$AD$102</f>
        <v>226.72062496824685</v>
      </c>
      <c r="CY65" s="47">
        <f ca="1">'A Matrix'!$CV$63*'Projection Engine'!$AD$103</f>
        <v>139.76321427058161</v>
      </c>
      <c r="CZ65" s="47">
        <f ca="1">'A Matrix'!$CW$63*'Projection Engine'!$AD$104</f>
        <v>82.761381936486885</v>
      </c>
      <c r="DA65" s="47">
        <f ca="1">'A Matrix'!$CX$63*'Projection Engine'!$AD$105</f>
        <v>201.53268482782954</v>
      </c>
      <c r="DB65" s="47">
        <f ca="1">'A Matrix'!$CY$63*'Projection Engine'!$AD$106</f>
        <v>175.71717683921554</v>
      </c>
      <c r="DC65" s="47">
        <f ca="1">'A Matrix'!$CZ$63*'Projection Engine'!$AD$107</f>
        <v>42.791767599000785</v>
      </c>
      <c r="DD65" s="47">
        <f ca="1">'A Matrix'!$DA$63*'Projection Engine'!$AD$108</f>
        <v>82.929891761051991</v>
      </c>
      <c r="DE65" s="47">
        <f ca="1">'A Matrix'!$DB$63*'Projection Engine'!$AD$109</f>
        <v>50.395951794649875</v>
      </c>
      <c r="DF65" s="47">
        <f ca="1">'A Matrix'!$DC$63*'Projection Engine'!$AD$110</f>
        <v>17.622140031794707</v>
      </c>
      <c r="DG65" s="47">
        <f ca="1">'A Matrix'!$DD$63*'Projection Engine'!$AD$111</f>
        <v>81.903524778636339</v>
      </c>
      <c r="DH65" s="47">
        <f ca="1">'A Matrix'!$DE$63*'Projection Engine'!$AD$112</f>
        <v>68.438925557402939</v>
      </c>
      <c r="DI65" s="47">
        <f ca="1">'A Matrix'!$DF$63*'Projection Engine'!$AD$113</f>
        <v>16.471332531693633</v>
      </c>
      <c r="DJ65" s="47">
        <f ca="1">'A Matrix'!$DG$63*'Projection Engine'!$AD$114</f>
        <v>38.325569714258897</v>
      </c>
      <c r="DK65" s="47">
        <f ca="1">'A Matrix'!$DH$63*'Projection Engine'!$AD$115</f>
        <v>34.991779140452799</v>
      </c>
      <c r="DL65" s="47">
        <f ca="1">'A Matrix'!$DI$63*'Projection Engine'!$AD$116</f>
        <v>196.82905638421383</v>
      </c>
      <c r="DM65" s="47">
        <f ca="1">'A Matrix'!$DJ$63*'Projection Engine'!$AD$117</f>
        <v>566.09463367436001</v>
      </c>
      <c r="DN65" s="47">
        <f ca="1">'A Matrix'!$DK$63*'Projection Engine'!$AD$118</f>
        <v>54.454100759117452</v>
      </c>
      <c r="DO65" s="47">
        <f ca="1">'A Matrix'!$DL$63*'Projection Engine'!$AD$119</f>
        <v>4.0303429990862183</v>
      </c>
      <c r="DP65" s="43">
        <f t="shared" ca="1" si="5"/>
        <v>10177.139262258659</v>
      </c>
      <c r="DQ65" s="43">
        <f ca="1">'Projection Engine'!T66</f>
        <v>690.52020263600446</v>
      </c>
      <c r="DR65" s="43">
        <f ca="1">'Projection Engine'!U66</f>
        <v>171.13708948694111</v>
      </c>
      <c r="DS65" s="43">
        <f>'Projection Engine'!V66</f>
        <v>5152.2870415934212</v>
      </c>
      <c r="DT65" s="43">
        <f>'Projection Engine'!W66</f>
        <v>149.38487672120229</v>
      </c>
      <c r="DU65" s="43">
        <f>'Projection Engine'!X66</f>
        <v>377.51289232311188</v>
      </c>
      <c r="DV65" s="43">
        <f>'Projection Engine'!Y66</f>
        <v>231.05869999999999</v>
      </c>
      <c r="DW65" s="43">
        <f>'Projection Engine'!Z66</f>
        <v>3202.5136733781128</v>
      </c>
      <c r="DX65" s="43">
        <f t="shared" ca="1" si="6"/>
        <v>9974.4144761387943</v>
      </c>
      <c r="DY65" s="43">
        <f t="shared" ca="1" si="7"/>
        <v>20151.553738397452</v>
      </c>
      <c r="DZ65" s="41"/>
      <c r="EA65" s="36">
        <f>'Base Table 5'!DY65</f>
        <v>19987</v>
      </c>
      <c r="EB65" s="185">
        <f t="shared" ca="1" si="8"/>
        <v>164.55373839745153</v>
      </c>
      <c r="EC65" s="186">
        <f t="shared" ca="1" si="9"/>
        <v>8.2330383948292507E-3</v>
      </c>
    </row>
    <row r="66" spans="1:133" x14ac:dyDescent="0.4">
      <c r="A66" s="34">
        <f>'Base Table 5 - modified'!A66</f>
        <v>63</v>
      </c>
      <c r="B66" s="34" t="str">
        <f>'Base Table 5 - modified'!B66</f>
        <v>2501</v>
      </c>
      <c r="C66" s="34">
        <f>'Base Table 5 - modified'!C66</f>
        <v>10</v>
      </c>
      <c r="D66" s="35" t="str">
        <f>'Base Table 5 - modified'!D66</f>
        <v>Furniture manufacturing</v>
      </c>
      <c r="E66" s="47">
        <f ca="1">'A Matrix'!$B$64*'Projection Engine'!$AD$5</f>
        <v>4.3504049404999163</v>
      </c>
      <c r="F66" s="47">
        <f ca="1">'A Matrix'!$C$64*'Projection Engine'!$AD$6</f>
        <v>0.8321058288639267</v>
      </c>
      <c r="G66" s="47">
        <f ca="1">'A Matrix'!$D$64*'Projection Engine'!$AD$7</f>
        <v>2.7562258837483866</v>
      </c>
      <c r="H66" s="47">
        <f ca="1">'A Matrix'!$E$64*'Projection Engine'!$AD$8</f>
        <v>1.1959130486562304</v>
      </c>
      <c r="I66" s="47">
        <f ca="1">'A Matrix'!$F$64*'Projection Engine'!$AD$9</f>
        <v>0.27277353176806063</v>
      </c>
      <c r="J66" s="47">
        <f ca="1">'A Matrix'!$G$64*'Projection Engine'!$AD$10</f>
        <v>0.69000499875680432</v>
      </c>
      <c r="K66" s="47">
        <f ca="1">'A Matrix'!$H$64*'Projection Engine'!$AD$11</f>
        <v>2.9468966242967882</v>
      </c>
      <c r="L66" s="47">
        <f ca="1">'A Matrix'!$I$64*'Projection Engine'!$AD$12</f>
        <v>1.0383675445711367</v>
      </c>
      <c r="M66" s="47">
        <f ca="1">'A Matrix'!$J$64*'Projection Engine'!$AD$13</f>
        <v>1.1025718528316861</v>
      </c>
      <c r="N66" s="47">
        <f ca="1">'A Matrix'!$K$64*'Projection Engine'!$AD$14</f>
        <v>4.1344340887870823</v>
      </c>
      <c r="O66" s="47">
        <f ca="1">'A Matrix'!$L$64*'Projection Engine'!$AD$15</f>
        <v>10.838280274903966</v>
      </c>
      <c r="P66" s="47">
        <f ca="1">'A Matrix'!$M$64*'Projection Engine'!$AD$16</f>
        <v>1.0448880388565196</v>
      </c>
      <c r="Q66" s="47">
        <f ca="1">'A Matrix'!$N$64*'Projection Engine'!$AD$17</f>
        <v>0.47373098585623008</v>
      </c>
      <c r="R66" s="47">
        <f ca="1">'A Matrix'!$O$64*'Projection Engine'!$AD$18</f>
        <v>7.4139365170232558</v>
      </c>
      <c r="S66" s="47">
        <f ca="1">'A Matrix'!$P$64*'Projection Engine'!$AD$19</f>
        <v>0.40029050844039116</v>
      </c>
      <c r="T66" s="47">
        <f ca="1">'A Matrix'!$Q$64*'Projection Engine'!$AD$20</f>
        <v>3.9483161749707523</v>
      </c>
      <c r="U66" s="47">
        <f ca="1">'A Matrix'!$R$64*'Projection Engine'!$AD$21</f>
        <v>1.8715660577033106</v>
      </c>
      <c r="V66" s="47">
        <f ca="1">'A Matrix'!$S$64*'Projection Engine'!$AD$22</f>
        <v>0.89460027047237134</v>
      </c>
      <c r="W66" s="47">
        <f ca="1">'A Matrix'!$T$64*'Projection Engine'!$AD$23</f>
        <v>1.8453104518361256</v>
      </c>
      <c r="X66" s="47">
        <f ca="1">'A Matrix'!$U$64*'Projection Engine'!$AD$24</f>
        <v>2.651754641193103</v>
      </c>
      <c r="Y66" s="47">
        <f ca="1">'A Matrix'!$V$64*'Projection Engine'!$AD$25</f>
        <v>3.3191079133427777</v>
      </c>
      <c r="Z66" s="47">
        <f ca="1">'A Matrix'!$W$64*'Projection Engine'!$AD$26</f>
        <v>7.2055453714772524</v>
      </c>
      <c r="AA66" s="47">
        <f ca="1">'A Matrix'!$X$64*'Projection Engine'!$AD$27</f>
        <v>12.915412533009283</v>
      </c>
      <c r="AB66" s="47">
        <f ca="1">'A Matrix'!$Y$64*'Projection Engine'!$AD$28</f>
        <v>4.8861027753792863</v>
      </c>
      <c r="AC66" s="47">
        <f ca="1">'A Matrix'!$Z$64*'Projection Engine'!$AD$29</f>
        <v>5.1362324203148368</v>
      </c>
      <c r="AD66" s="47">
        <f ca="1">'A Matrix'!$AA$64*'Projection Engine'!$AD$30</f>
        <v>7.0887499846520374E-2</v>
      </c>
      <c r="AE66" s="47">
        <f ca="1">'A Matrix'!$AB$64*'Projection Engine'!$AD$31</f>
        <v>0.13198351821673476</v>
      </c>
      <c r="AF66" s="47">
        <f ca="1">'A Matrix'!$AC$64*'Projection Engine'!$AD$32</f>
        <v>8.0335376578628175</v>
      </c>
      <c r="AG66" s="47">
        <f ca="1">'A Matrix'!$AD$64*'Projection Engine'!$AD$33</f>
        <v>5.9354191388941049E-4</v>
      </c>
      <c r="AH66" s="47">
        <f ca="1">'A Matrix'!$AE$64*'Projection Engine'!$AD$34</f>
        <v>0.11368013898997491</v>
      </c>
      <c r="AI66" s="47">
        <f ca="1">'A Matrix'!$AF$64*'Projection Engine'!$AD$35</f>
        <v>0.12011248854673393</v>
      </c>
      <c r="AJ66" s="47">
        <f ca="1">'A Matrix'!$AG$64*'Projection Engine'!$AD$36</f>
        <v>0.72024399629592761</v>
      </c>
      <c r="AK66" s="47">
        <f ca="1">'A Matrix'!$AH$64*'Projection Engine'!$AD$37</f>
        <v>2.3415595635773423</v>
      </c>
      <c r="AL66" s="47">
        <f ca="1">'A Matrix'!$AI$64*'Projection Engine'!$AD$38</f>
        <v>0.68940769380321587</v>
      </c>
      <c r="AM66" s="47">
        <f ca="1">'A Matrix'!$AJ$64*'Projection Engine'!$AD$39</f>
        <v>6.0696051830737208</v>
      </c>
      <c r="AN66" s="47">
        <f ca="1">'A Matrix'!$AK$64*'Projection Engine'!$AD$40</f>
        <v>5.4421532956922229</v>
      </c>
      <c r="AO66" s="47">
        <f ca="1">'A Matrix'!$AL$64*'Projection Engine'!$AD$41</f>
        <v>0.97712147988144193</v>
      </c>
      <c r="AP66" s="47">
        <f ca="1">'A Matrix'!$AM$64*'Projection Engine'!$AD$42</f>
        <v>1.5613562546510766</v>
      </c>
      <c r="AQ66" s="47">
        <f ca="1">'A Matrix'!$AN$64*'Projection Engine'!$AD$43</f>
        <v>0.10152465825899513</v>
      </c>
      <c r="AR66" s="47">
        <f ca="1">'A Matrix'!$AO$64*'Projection Engine'!$AD$44</f>
        <v>5.8665319198205648</v>
      </c>
      <c r="AS66" s="47">
        <f ca="1">'A Matrix'!$AP$64*'Projection Engine'!$AD$45</f>
        <v>1.1445846988087165</v>
      </c>
      <c r="AT66" s="47">
        <f ca="1">'A Matrix'!$AQ$64*'Projection Engine'!$AD$46</f>
        <v>9.5984343482625096</v>
      </c>
      <c r="AU66" s="47">
        <f ca="1">'A Matrix'!$AR$64*'Projection Engine'!$AD$47</f>
        <v>0.21255816051141516</v>
      </c>
      <c r="AV66" s="47">
        <f ca="1">'A Matrix'!$AS$64*'Projection Engine'!$AD$48</f>
        <v>1.4012334770197945</v>
      </c>
      <c r="AW66" s="47">
        <f ca="1">'A Matrix'!$AT$64*'Projection Engine'!$AD$49</f>
        <v>0.32533944471603132</v>
      </c>
      <c r="AX66" s="47">
        <f ca="1">'A Matrix'!$AU$64*'Projection Engine'!$AD$50</f>
        <v>5.2891171733836266</v>
      </c>
      <c r="AY66" s="47">
        <f ca="1">'A Matrix'!$AV$64*'Projection Engine'!$AD$51</f>
        <v>3.0789977201974641</v>
      </c>
      <c r="AZ66" s="47">
        <f ca="1">'A Matrix'!$AW$64*'Projection Engine'!$AD$52</f>
        <v>0.62902419621204186</v>
      </c>
      <c r="BA66" s="47">
        <f ca="1">'A Matrix'!$AX$64*'Projection Engine'!$AD$53</f>
        <v>2.971339131569037</v>
      </c>
      <c r="BB66" s="47">
        <f ca="1">'A Matrix'!$AY$64*'Projection Engine'!$AD$54</f>
        <v>0.50548995523938256</v>
      </c>
      <c r="BC66" s="47">
        <f ca="1">'A Matrix'!$AZ$64*'Projection Engine'!$AD$55</f>
        <v>0.12396310762275842</v>
      </c>
      <c r="BD66" s="47">
        <f ca="1">'A Matrix'!$BA$64*'Projection Engine'!$AD$56</f>
        <v>18.962635142778502</v>
      </c>
      <c r="BE66" s="47">
        <f ca="1">'A Matrix'!$BB$64*'Projection Engine'!$AD$57</f>
        <v>1.1778166895586775</v>
      </c>
      <c r="BF66" s="47">
        <f ca="1">'A Matrix'!$BC$64*'Projection Engine'!$AD$58</f>
        <v>3.2411376344820502</v>
      </c>
      <c r="BG66" s="47">
        <f ca="1">'A Matrix'!$BD$64*'Projection Engine'!$AD$59</f>
        <v>83.605418917974816</v>
      </c>
      <c r="BH66" s="47">
        <f ca="1">'A Matrix'!$BE$64*'Projection Engine'!$AD$60</f>
        <v>10.471067149224128</v>
      </c>
      <c r="BI66" s="47">
        <f ca="1">'A Matrix'!$BF$64*'Projection Engine'!$AD$61</f>
        <v>3.3396256033224518</v>
      </c>
      <c r="BJ66" s="47">
        <f ca="1">'A Matrix'!$BG$64*'Projection Engine'!$AD$62</f>
        <v>5.1764411584729757</v>
      </c>
      <c r="BK66" s="47">
        <f ca="1">'A Matrix'!$BH$64*'Projection Engine'!$AD$63</f>
        <v>2.7090657494049037</v>
      </c>
      <c r="BL66" s="47">
        <f ca="1">'A Matrix'!$BI$64*'Projection Engine'!$AD$64</f>
        <v>1.79196813845799</v>
      </c>
      <c r="BM66" s="47">
        <f ca="1">'A Matrix'!$BJ$64*'Projection Engine'!$AD$65</f>
        <v>0.71378708009425484</v>
      </c>
      <c r="BN66" s="47">
        <f ca="1">'A Matrix'!$BK$64*'Projection Engine'!$AD$66</f>
        <v>7.0105467507957409</v>
      </c>
      <c r="BO66" s="47">
        <f ca="1">'A Matrix'!$BL$64*'Projection Engine'!$AD$67</f>
        <v>25.438539885584717</v>
      </c>
      <c r="BP66" s="47">
        <f ca="1">'A Matrix'!$BM$64*'Projection Engine'!$AD$68</f>
        <v>0.50397990930951941</v>
      </c>
      <c r="BQ66" s="47">
        <f ca="1">'A Matrix'!$BN$64*'Projection Engine'!$AD$69</f>
        <v>1.3278059611650808</v>
      </c>
      <c r="BR66" s="47">
        <f ca="1">'A Matrix'!$BO$64*'Projection Engine'!$AD$70</f>
        <v>1.1221971882076198</v>
      </c>
      <c r="BS66" s="47">
        <f ca="1">'A Matrix'!$BP$64*'Projection Engine'!$AD$71</f>
        <v>5.5712693419910572E-2</v>
      </c>
      <c r="BT66" s="47">
        <f ca="1">'A Matrix'!$BQ$64*'Projection Engine'!$AD$72</f>
        <v>5.2280857855594292</v>
      </c>
      <c r="BU66" s="47">
        <f ca="1">'A Matrix'!$BR$64*'Projection Engine'!$AD$73</f>
        <v>5.5956623934074115</v>
      </c>
      <c r="BV66" s="47">
        <f ca="1">'A Matrix'!$BS$64*'Projection Engine'!$AD$74</f>
        <v>1402.0570129743617</v>
      </c>
      <c r="BW66" s="47">
        <f ca="1">'A Matrix'!$BT$64*'Projection Engine'!$AD$75</f>
        <v>260.2717379723689</v>
      </c>
      <c r="BX66" s="47">
        <f ca="1">'A Matrix'!$BU$64*'Projection Engine'!$AD$76</f>
        <v>70.990839611322173</v>
      </c>
      <c r="BY66" s="47">
        <f ca="1">'A Matrix'!$BV$64*'Projection Engine'!$AD$77</f>
        <v>517.48769074184884</v>
      </c>
      <c r="BZ66" s="47">
        <f ca="1">'A Matrix'!$BW$64*'Projection Engine'!$AD$78</f>
        <v>32.148365371168559</v>
      </c>
      <c r="CA66" s="47">
        <f ca="1">'A Matrix'!$BX$64*'Projection Engine'!$AD$79</f>
        <v>70.53477808334317</v>
      </c>
      <c r="CB66" s="47">
        <f ca="1">'A Matrix'!$BY$64*'Projection Engine'!$AD$80</f>
        <v>12.062908957913161</v>
      </c>
      <c r="CC66" s="47">
        <f ca="1">'A Matrix'!$BZ$64*'Projection Engine'!$AD$81</f>
        <v>25.017697181111874</v>
      </c>
      <c r="CD66" s="47">
        <f ca="1">'A Matrix'!$CA$64*'Projection Engine'!$AD$82</f>
        <v>15.661861519396751</v>
      </c>
      <c r="CE66" s="47">
        <f ca="1">'A Matrix'!$CB$64*'Projection Engine'!$AD$83</f>
        <v>2.2716614682965748</v>
      </c>
      <c r="CF66" s="47">
        <f ca="1">'A Matrix'!$CC$64*'Projection Engine'!$AD$84</f>
        <v>1.9177179651397036</v>
      </c>
      <c r="CG66" s="47">
        <f ca="1">'A Matrix'!$CD$64*'Projection Engine'!$AD$85</f>
        <v>8.3658660356722709</v>
      </c>
      <c r="CH66" s="47">
        <f ca="1">'A Matrix'!$CE$64*'Projection Engine'!$AD$86</f>
        <v>9.2172335469646072</v>
      </c>
      <c r="CI66" s="47">
        <f ca="1">'A Matrix'!$CF$64*'Projection Engine'!$AD$87</f>
        <v>11.551758608409065</v>
      </c>
      <c r="CJ66" s="47">
        <f ca="1">'A Matrix'!$CG$64*'Projection Engine'!$AD$88</f>
        <v>1.8833414045439372</v>
      </c>
      <c r="CK66" s="47">
        <f ca="1">'A Matrix'!$CH$64*'Projection Engine'!$AD$89</f>
        <v>17.78596399562656</v>
      </c>
      <c r="CL66" s="47">
        <f ca="1">'A Matrix'!$CI$64*'Projection Engine'!$AD$90</f>
        <v>0.3316282077824011</v>
      </c>
      <c r="CM66" s="47">
        <f ca="1">'A Matrix'!$CJ$64*'Projection Engine'!$AD$91</f>
        <v>0.65320401476941381</v>
      </c>
      <c r="CN66" s="47">
        <f ca="1">'A Matrix'!$CK$64*'Projection Engine'!$AD$92</f>
        <v>2.2189555120394329</v>
      </c>
      <c r="CO66" s="47">
        <f ca="1">'A Matrix'!$CL$64*'Projection Engine'!$AD$93</f>
        <v>0.49473689708833135</v>
      </c>
      <c r="CP66" s="47">
        <f ca="1">'A Matrix'!$CM$64*'Projection Engine'!$AD$94</f>
        <v>1.3246175963332065</v>
      </c>
      <c r="CQ66" s="47">
        <f ca="1">'A Matrix'!$CN$64*'Projection Engine'!$AD$95</f>
        <v>0.87410491885869535</v>
      </c>
      <c r="CR66" s="47">
        <f ca="1">'A Matrix'!$CO$64*'Projection Engine'!$AD$96</f>
        <v>1.4105319745619649</v>
      </c>
      <c r="CS66" s="47">
        <f ca="1">'A Matrix'!$CP$64*'Projection Engine'!$AD$97</f>
        <v>4.9889157270201352</v>
      </c>
      <c r="CT66" s="47">
        <f ca="1">'A Matrix'!$CQ$64*'Projection Engine'!$AD$98</f>
        <v>3.2867609138593084</v>
      </c>
      <c r="CU66" s="47">
        <f ca="1">'A Matrix'!$CR$64*'Projection Engine'!$AD$99</f>
        <v>1.0558686589971065</v>
      </c>
      <c r="CV66" s="47">
        <f ca="1">'A Matrix'!$CS$64*'Projection Engine'!$AD$100</f>
        <v>69.165328661672007</v>
      </c>
      <c r="CW66" s="47">
        <f ca="1">'A Matrix'!$CT$64*'Projection Engine'!$AD$101</f>
        <v>233.21013491993128</v>
      </c>
      <c r="CX66" s="47">
        <f ca="1">'A Matrix'!$CU$64*'Projection Engine'!$AD$102</f>
        <v>23.457724586169888</v>
      </c>
      <c r="CY66" s="47">
        <f ca="1">'A Matrix'!$CV$64*'Projection Engine'!$AD$103</f>
        <v>10.123177197436013</v>
      </c>
      <c r="CZ66" s="47">
        <f ca="1">'A Matrix'!$CW$64*'Projection Engine'!$AD$104</f>
        <v>7.6668719619027206</v>
      </c>
      <c r="DA66" s="47">
        <f ca="1">'A Matrix'!$CX$64*'Projection Engine'!$AD$105</f>
        <v>77.527982363310329</v>
      </c>
      <c r="DB66" s="47">
        <f ca="1">'A Matrix'!$CY$64*'Projection Engine'!$AD$106</f>
        <v>11.426643527413555</v>
      </c>
      <c r="DC66" s="47">
        <f ca="1">'A Matrix'!$CZ$64*'Projection Engine'!$AD$107</f>
        <v>9.0802781880903165</v>
      </c>
      <c r="DD66" s="47">
        <f ca="1">'A Matrix'!$DA$64*'Projection Engine'!$AD$108</f>
        <v>24.714857536958799</v>
      </c>
      <c r="DE66" s="47">
        <f ca="1">'A Matrix'!$DB$64*'Projection Engine'!$AD$109</f>
        <v>16.738151120445231</v>
      </c>
      <c r="DF66" s="47">
        <f ca="1">'A Matrix'!$DC$64*'Projection Engine'!$AD$110</f>
        <v>6.2632583665722246</v>
      </c>
      <c r="DG66" s="47">
        <f ca="1">'A Matrix'!$DD$64*'Projection Engine'!$AD$111</f>
        <v>16.675353116128246</v>
      </c>
      <c r="DH66" s="47">
        <f ca="1">'A Matrix'!$DE$64*'Projection Engine'!$AD$112</f>
        <v>19.143814828018005</v>
      </c>
      <c r="DI66" s="47">
        <f ca="1">'A Matrix'!$DF$64*'Projection Engine'!$AD$113</f>
        <v>8.1298724016797976</v>
      </c>
      <c r="DJ66" s="47">
        <f ca="1">'A Matrix'!$DG$64*'Projection Engine'!$AD$114</f>
        <v>14.05978303713238</v>
      </c>
      <c r="DK66" s="47">
        <f ca="1">'A Matrix'!$DH$64*'Projection Engine'!$AD$115</f>
        <v>11.84763511454279</v>
      </c>
      <c r="DL66" s="47">
        <f ca="1">'A Matrix'!$DI$64*'Projection Engine'!$AD$116</f>
        <v>8.1408608909617435</v>
      </c>
      <c r="DM66" s="47">
        <f ca="1">'A Matrix'!$DJ$64*'Projection Engine'!$AD$117</f>
        <v>17.838824478025291</v>
      </c>
      <c r="DN66" s="47">
        <f ca="1">'A Matrix'!$DK$64*'Projection Engine'!$AD$118</f>
        <v>19.035939250634023</v>
      </c>
      <c r="DO66" s="47">
        <f ca="1">'A Matrix'!$DL$64*'Projection Engine'!$AD$119</f>
        <v>1.008132675172368</v>
      </c>
      <c r="DP66" s="43">
        <f t="shared" ca="1" si="5"/>
        <v>3400.2770314937497</v>
      </c>
      <c r="DQ66" s="43">
        <f ca="1">'Projection Engine'!T67</f>
        <v>1866.8209318227591</v>
      </c>
      <c r="DR66" s="43">
        <f ca="1">'Projection Engine'!U67</f>
        <v>8.668191812262066E-2</v>
      </c>
      <c r="DS66" s="43">
        <f>'Projection Engine'!V67</f>
        <v>674.85720626712259</v>
      </c>
      <c r="DT66" s="43">
        <f>'Projection Engine'!W67</f>
        <v>94.160564711013109</v>
      </c>
      <c r="DU66" s="43">
        <f>'Projection Engine'!X67</f>
        <v>797.92028493417229</v>
      </c>
      <c r="DV66" s="43">
        <f>'Projection Engine'!Y67</f>
        <v>2.1640000000000001</v>
      </c>
      <c r="DW66" s="43">
        <f>'Projection Engine'!Z67</f>
        <v>434.85424568734192</v>
      </c>
      <c r="DX66" s="43">
        <f t="shared" ca="1" si="6"/>
        <v>3870.863915340532</v>
      </c>
      <c r="DY66" s="43">
        <f t="shared" ca="1" si="7"/>
        <v>7271.1409468342817</v>
      </c>
      <c r="DZ66" s="41"/>
      <c r="EA66" s="36">
        <f>'Base Table 5'!DY66</f>
        <v>6883.9999000000007</v>
      </c>
      <c r="EB66" s="185">
        <f t="shared" ca="1" si="8"/>
        <v>387.14104683428104</v>
      </c>
      <c r="EC66" s="186">
        <f t="shared" ca="1" si="9"/>
        <v>5.6237805412269193E-2</v>
      </c>
    </row>
    <row r="67" spans="1:133" x14ac:dyDescent="0.4">
      <c r="A67" s="37">
        <f>'Base Table 5 - modified'!A67</f>
        <v>64</v>
      </c>
      <c r="B67" s="37" t="str">
        <f>'Base Table 5 - modified'!B67</f>
        <v>2502</v>
      </c>
      <c r="C67" s="37">
        <f>'Base Table 5 - modified'!C67</f>
        <v>10</v>
      </c>
      <c r="D67" s="38" t="str">
        <f>'Base Table 5 - modified'!D67</f>
        <v>Other manufactured products</v>
      </c>
      <c r="E67" s="47">
        <f ca="1">'A Matrix'!$B$65*'Projection Engine'!$AD$5</f>
        <v>11.090473164308435</v>
      </c>
      <c r="F67" s="47">
        <f ca="1">'A Matrix'!$C$65*'Projection Engine'!$AD$6</f>
        <v>1.5378615318699904</v>
      </c>
      <c r="G67" s="47">
        <f ca="1">'A Matrix'!$D$65*'Projection Engine'!$AD$7</f>
        <v>7.2266209390493037</v>
      </c>
      <c r="H67" s="47">
        <f ca="1">'A Matrix'!$E$65*'Projection Engine'!$AD$8</f>
        <v>2.2377514100622715</v>
      </c>
      <c r="I67" s="47">
        <f ca="1">'A Matrix'!$F$65*'Projection Engine'!$AD$9</f>
        <v>0.21296081710006415</v>
      </c>
      <c r="J67" s="47">
        <f ca="1">'A Matrix'!$G$65*'Projection Engine'!$AD$10</f>
        <v>1.8061656869839606</v>
      </c>
      <c r="K67" s="47">
        <f ca="1">'A Matrix'!$H$65*'Projection Engine'!$AD$11</f>
        <v>3.2499332823462366</v>
      </c>
      <c r="L67" s="47">
        <f ca="1">'A Matrix'!$I$65*'Projection Engine'!$AD$12</f>
        <v>2.200247405690575</v>
      </c>
      <c r="M67" s="47">
        <f ca="1">'A Matrix'!$J$65*'Projection Engine'!$AD$13</f>
        <v>1.4117427229673285</v>
      </c>
      <c r="N67" s="47">
        <f ca="1">'A Matrix'!$K$65*'Projection Engine'!$AD$14</f>
        <v>4.3626323303614747</v>
      </c>
      <c r="O67" s="47">
        <f ca="1">'A Matrix'!$L$65*'Projection Engine'!$AD$15</f>
        <v>11.904656324161593</v>
      </c>
      <c r="P67" s="47">
        <f ca="1">'A Matrix'!$M$65*'Projection Engine'!$AD$16</f>
        <v>1.3562685451879131</v>
      </c>
      <c r="Q67" s="47">
        <f ca="1">'A Matrix'!$N$65*'Projection Engine'!$AD$17</f>
        <v>1.107978081331513</v>
      </c>
      <c r="R67" s="47">
        <f ca="1">'A Matrix'!$O$65*'Projection Engine'!$AD$18</f>
        <v>3.5808677504132085</v>
      </c>
      <c r="S67" s="47">
        <f ca="1">'A Matrix'!$P$65*'Projection Engine'!$AD$19</f>
        <v>0.19537168902241861</v>
      </c>
      <c r="T67" s="47">
        <f ca="1">'A Matrix'!$Q$65*'Projection Engine'!$AD$20</f>
        <v>1.8987451519839782</v>
      </c>
      <c r="U67" s="47">
        <f ca="1">'A Matrix'!$R$65*'Projection Engine'!$AD$21</f>
        <v>1.6447387158003293</v>
      </c>
      <c r="V67" s="47">
        <f ca="1">'A Matrix'!$S$65*'Projection Engine'!$AD$22</f>
        <v>0.57947918000043608</v>
      </c>
      <c r="W67" s="47">
        <f ca="1">'A Matrix'!$T$65*'Projection Engine'!$AD$23</f>
        <v>1.2777024234780245</v>
      </c>
      <c r="X67" s="47">
        <f ca="1">'A Matrix'!$U$65*'Projection Engine'!$AD$24</f>
        <v>1.9027714596178984</v>
      </c>
      <c r="Y67" s="47">
        <f ca="1">'A Matrix'!$V$65*'Projection Engine'!$AD$25</f>
        <v>1.7454160022640908</v>
      </c>
      <c r="Z67" s="47">
        <f ca="1">'A Matrix'!$W$65*'Projection Engine'!$AD$26</f>
        <v>3.9442046192505336</v>
      </c>
      <c r="AA67" s="47">
        <f ca="1">'A Matrix'!$X$65*'Projection Engine'!$AD$27</f>
        <v>2.3824730786877701</v>
      </c>
      <c r="AB67" s="47">
        <f ca="1">'A Matrix'!$Y$65*'Projection Engine'!$AD$28</f>
        <v>0.65978245582917217</v>
      </c>
      <c r="AC67" s="47">
        <f ca="1">'A Matrix'!$Z$65*'Projection Engine'!$AD$29</f>
        <v>1.4858130108810372</v>
      </c>
      <c r="AD67" s="47">
        <f ca="1">'A Matrix'!$AA$65*'Projection Engine'!$AD$30</f>
        <v>3.4955544001452198E-2</v>
      </c>
      <c r="AE67" s="47">
        <f ca="1">'A Matrix'!$AB$65*'Projection Engine'!$AD$31</f>
        <v>9.4260229010060745E-2</v>
      </c>
      <c r="AF67" s="47">
        <f ca="1">'A Matrix'!$AC$65*'Projection Engine'!$AD$32</f>
        <v>1.6087835152040286</v>
      </c>
      <c r="AG67" s="47">
        <f ca="1">'A Matrix'!$AD$65*'Projection Engine'!$AD$33</f>
        <v>5.9354191388941049E-4</v>
      </c>
      <c r="AH67" s="47">
        <f ca="1">'A Matrix'!$AE$65*'Projection Engine'!$AD$34</f>
        <v>9.9249240517154266E-2</v>
      </c>
      <c r="AI67" s="47">
        <f ca="1">'A Matrix'!$AF$65*'Projection Engine'!$AD$35</f>
        <v>8.9778197321597988E-2</v>
      </c>
      <c r="AJ67" s="47">
        <f ca="1">'A Matrix'!$AG$65*'Projection Engine'!$AD$36</f>
        <v>0.93957331258279642</v>
      </c>
      <c r="AK67" s="47">
        <f ca="1">'A Matrix'!$AH$65*'Projection Engine'!$AD$37</f>
        <v>6.5029475510756232</v>
      </c>
      <c r="AL67" s="47">
        <f ca="1">'A Matrix'!$AI$65*'Projection Engine'!$AD$38</f>
        <v>0.3077809172491292</v>
      </c>
      <c r="AM67" s="47">
        <f ca="1">'A Matrix'!$AJ$65*'Projection Engine'!$AD$39</f>
        <v>3.4687592586202012</v>
      </c>
      <c r="AN67" s="47">
        <f ca="1">'A Matrix'!$AK$65*'Projection Engine'!$AD$40</f>
        <v>3.4512058970754653</v>
      </c>
      <c r="AO67" s="47">
        <f ca="1">'A Matrix'!$AL$65*'Projection Engine'!$AD$41</f>
        <v>0.36157482102391381</v>
      </c>
      <c r="AP67" s="47">
        <f ca="1">'A Matrix'!$AM$65*'Projection Engine'!$AD$42</f>
        <v>1.1001012782134392</v>
      </c>
      <c r="AQ67" s="47">
        <f ca="1">'A Matrix'!$AN$65*'Projection Engine'!$AD$43</f>
        <v>0.10843765953395441</v>
      </c>
      <c r="AR67" s="47">
        <f ca="1">'A Matrix'!$AO$65*'Projection Engine'!$AD$44</f>
        <v>4.9367670651325657</v>
      </c>
      <c r="AS67" s="47">
        <f ca="1">'A Matrix'!$AP$65*'Projection Engine'!$AD$45</f>
        <v>0.52118517468273728</v>
      </c>
      <c r="AT67" s="47">
        <f ca="1">'A Matrix'!$AQ$65*'Projection Engine'!$AD$46</f>
        <v>2.8841323593707928</v>
      </c>
      <c r="AU67" s="47">
        <f ca="1">'A Matrix'!$AR$65*'Projection Engine'!$AD$47</f>
        <v>0.11190878740881968</v>
      </c>
      <c r="AV67" s="47">
        <f ca="1">'A Matrix'!$AS$65*'Projection Engine'!$AD$48</f>
        <v>0.71311485681360987</v>
      </c>
      <c r="AW67" s="47">
        <f ca="1">'A Matrix'!$AT$65*'Projection Engine'!$AD$49</f>
        <v>0.21338867669927386</v>
      </c>
      <c r="AX67" s="47">
        <f ca="1">'A Matrix'!$AU$65*'Projection Engine'!$AD$50</f>
        <v>2.5949450561859884</v>
      </c>
      <c r="AY67" s="47">
        <f ca="1">'A Matrix'!$AV$65*'Projection Engine'!$AD$51</f>
        <v>3.2260965090719615</v>
      </c>
      <c r="AZ67" s="47">
        <f ca="1">'A Matrix'!$AW$65*'Projection Engine'!$AD$52</f>
        <v>1.6691089334156579</v>
      </c>
      <c r="BA67" s="47">
        <f ca="1">'A Matrix'!$AX$65*'Projection Engine'!$AD$53</f>
        <v>1.8998522502749393</v>
      </c>
      <c r="BB67" s="47">
        <f ca="1">'A Matrix'!$AY$65*'Projection Engine'!$AD$54</f>
        <v>2.0956266217210833</v>
      </c>
      <c r="BC67" s="47">
        <f ca="1">'A Matrix'!$AZ$65*'Projection Engine'!$AD$55</f>
        <v>0.11917651008649745</v>
      </c>
      <c r="BD67" s="47">
        <f ca="1">'A Matrix'!$BA$65*'Projection Engine'!$AD$56</f>
        <v>9.8448165934374021</v>
      </c>
      <c r="BE67" s="47">
        <f ca="1">'A Matrix'!$BB$65*'Projection Engine'!$AD$57</f>
        <v>0.94422793286360907</v>
      </c>
      <c r="BF67" s="47">
        <f ca="1">'A Matrix'!$BC$65*'Projection Engine'!$AD$58</f>
        <v>5.2505546649414558</v>
      </c>
      <c r="BG67" s="47">
        <f ca="1">'A Matrix'!$BD$65*'Projection Engine'!$AD$59</f>
        <v>4.0966075615874793</v>
      </c>
      <c r="BH67" s="47">
        <f ca="1">'A Matrix'!$BE$65*'Projection Engine'!$AD$60</f>
        <v>13.97098371150032</v>
      </c>
      <c r="BI67" s="47">
        <f ca="1">'A Matrix'!$BF$65*'Projection Engine'!$AD$61</f>
        <v>12.00082548171164</v>
      </c>
      <c r="BJ67" s="47">
        <f ca="1">'A Matrix'!$BG$65*'Projection Engine'!$AD$62</f>
        <v>4.5798676962837739</v>
      </c>
      <c r="BK67" s="47">
        <f ca="1">'A Matrix'!$BH$65*'Projection Engine'!$AD$63</f>
        <v>4.7621606149707167</v>
      </c>
      <c r="BL67" s="47">
        <f ca="1">'A Matrix'!$BI$65*'Projection Engine'!$AD$64</f>
        <v>4.4918403115892627</v>
      </c>
      <c r="BM67" s="47">
        <f ca="1">'A Matrix'!$BJ$65*'Projection Engine'!$AD$65</f>
        <v>2.1238007788413102</v>
      </c>
      <c r="BN67" s="47">
        <f ca="1">'A Matrix'!$BK$65*'Projection Engine'!$AD$66</f>
        <v>10.835480409417375</v>
      </c>
      <c r="BO67" s="47">
        <f ca="1">'A Matrix'!$BL$65*'Projection Engine'!$AD$67</f>
        <v>9.7662927551406113</v>
      </c>
      <c r="BP67" s="47">
        <f ca="1">'A Matrix'!$BM$65*'Projection Engine'!$AD$68</f>
        <v>22.446252259847871</v>
      </c>
      <c r="BQ67" s="47">
        <f ca="1">'A Matrix'!$BN$65*'Projection Engine'!$AD$69</f>
        <v>2.3368426211840316</v>
      </c>
      <c r="BR67" s="47">
        <f ca="1">'A Matrix'!$BO$65*'Projection Engine'!$AD$70</f>
        <v>3.6108344820562825</v>
      </c>
      <c r="BS67" s="47">
        <f ca="1">'A Matrix'!$BP$65*'Projection Engine'!$AD$71</f>
        <v>0.18415941663192517</v>
      </c>
      <c r="BT67" s="47">
        <f ca="1">'A Matrix'!$BQ$65*'Projection Engine'!$AD$72</f>
        <v>13.812221833116963</v>
      </c>
      <c r="BU67" s="47">
        <f ca="1">'A Matrix'!$BR$65*'Projection Engine'!$AD$73</f>
        <v>17.889291347764193</v>
      </c>
      <c r="BV67" s="47">
        <f ca="1">'A Matrix'!$BS$65*'Projection Engine'!$AD$74</f>
        <v>171.58269541270508</v>
      </c>
      <c r="BW67" s="47">
        <f ca="1">'A Matrix'!$BT$65*'Projection Engine'!$AD$75</f>
        <v>49.575418514603456</v>
      </c>
      <c r="BX67" s="47">
        <f ca="1">'A Matrix'!$BU$65*'Projection Engine'!$AD$76</f>
        <v>46.686606492452384</v>
      </c>
      <c r="BY67" s="47">
        <f ca="1">'A Matrix'!$BV$65*'Projection Engine'!$AD$77</f>
        <v>192.91805863861251</v>
      </c>
      <c r="BZ67" s="47">
        <f ca="1">'A Matrix'!$BW$65*'Projection Engine'!$AD$78</f>
        <v>25.935948073886262</v>
      </c>
      <c r="CA67" s="47">
        <f ca="1">'A Matrix'!$BX$65*'Projection Engine'!$AD$79</f>
        <v>66.358657641620894</v>
      </c>
      <c r="CB67" s="47">
        <f ca="1">'A Matrix'!$BY$65*'Projection Engine'!$AD$80</f>
        <v>46.58110417297361</v>
      </c>
      <c r="CC67" s="47">
        <f ca="1">'A Matrix'!$BZ$65*'Projection Engine'!$AD$81</f>
        <v>40.580636837104691</v>
      </c>
      <c r="CD67" s="47">
        <f ca="1">'A Matrix'!$CA$65*'Projection Engine'!$AD$82</f>
        <v>14.101479565804931</v>
      </c>
      <c r="CE67" s="47">
        <f ca="1">'A Matrix'!$CB$65*'Projection Engine'!$AD$83</f>
        <v>4.6746358963865022</v>
      </c>
      <c r="CF67" s="47">
        <f ca="1">'A Matrix'!$CC$65*'Projection Engine'!$AD$84</f>
        <v>1.1643574574386433</v>
      </c>
      <c r="CG67" s="47">
        <f ca="1">'A Matrix'!$CD$65*'Projection Engine'!$AD$85</f>
        <v>3.9188169850058037</v>
      </c>
      <c r="CH67" s="47">
        <f ca="1">'A Matrix'!$CE$65*'Projection Engine'!$AD$86</f>
        <v>10.687958890846129</v>
      </c>
      <c r="CI67" s="47">
        <f ca="1">'A Matrix'!$CF$65*'Projection Engine'!$AD$87</f>
        <v>5.6335701504397511</v>
      </c>
      <c r="CJ67" s="47">
        <f ca="1">'A Matrix'!$CG$65*'Projection Engine'!$AD$88</f>
        <v>1.7028671909548614</v>
      </c>
      <c r="CK67" s="47">
        <f ca="1">'A Matrix'!$CH$65*'Projection Engine'!$AD$89</f>
        <v>9.8896946839593305</v>
      </c>
      <c r="CL67" s="47">
        <f ca="1">'A Matrix'!$CI$65*'Projection Engine'!$AD$90</f>
        <v>3.2838854835493616</v>
      </c>
      <c r="CM67" s="47">
        <f ca="1">'A Matrix'!$CJ$65*'Projection Engine'!$AD$91</f>
        <v>0.78092322405855041</v>
      </c>
      <c r="CN67" s="47">
        <f ca="1">'A Matrix'!$CK$65*'Projection Engine'!$AD$92</f>
        <v>4.2883748995678408</v>
      </c>
      <c r="CO67" s="47">
        <f ca="1">'A Matrix'!$CL$65*'Projection Engine'!$AD$93</f>
        <v>0.11703453479508913</v>
      </c>
      <c r="CP67" s="47">
        <f ca="1">'A Matrix'!$CM$65*'Projection Engine'!$AD$94</f>
        <v>1.8321294127903585</v>
      </c>
      <c r="CQ67" s="47">
        <f ca="1">'A Matrix'!$CN$65*'Projection Engine'!$AD$95</f>
        <v>1.2295564162520431</v>
      </c>
      <c r="CR67" s="47">
        <f ca="1">'A Matrix'!$CO$65*'Projection Engine'!$AD$96</f>
        <v>2.5743646048743418</v>
      </c>
      <c r="CS67" s="47">
        <f ca="1">'A Matrix'!$CP$65*'Projection Engine'!$AD$97</f>
        <v>8.1092720427729681</v>
      </c>
      <c r="CT67" s="47">
        <f ca="1">'A Matrix'!$CQ$65*'Projection Engine'!$AD$98</f>
        <v>17.07797668178674</v>
      </c>
      <c r="CU67" s="47">
        <f ca="1">'A Matrix'!$CR$65*'Projection Engine'!$AD$99</f>
        <v>5.5804038848466355</v>
      </c>
      <c r="CV67" s="47">
        <f ca="1">'A Matrix'!$CS$65*'Projection Engine'!$AD$100</f>
        <v>20.925523986858693</v>
      </c>
      <c r="CW67" s="47">
        <f ca="1">'A Matrix'!$CT$65*'Projection Engine'!$AD$101</f>
        <v>80.312524187244023</v>
      </c>
      <c r="CX67" s="47">
        <f ca="1">'A Matrix'!$CU$65*'Projection Engine'!$AD$102</f>
        <v>4.3345574959485571</v>
      </c>
      <c r="CY67" s="47">
        <f ca="1">'A Matrix'!$CV$65*'Projection Engine'!$AD$103</f>
        <v>30.397782984696342</v>
      </c>
      <c r="CZ67" s="47">
        <f ca="1">'A Matrix'!$CW$65*'Projection Engine'!$AD$104</f>
        <v>19.303613780038251</v>
      </c>
      <c r="DA67" s="47">
        <f ca="1">'A Matrix'!$CX$65*'Projection Engine'!$AD$105</f>
        <v>29.213044798494622</v>
      </c>
      <c r="DB67" s="47">
        <f ca="1">'A Matrix'!$CY$65*'Projection Engine'!$AD$106</f>
        <v>20.280142127789002</v>
      </c>
      <c r="DC67" s="47">
        <f ca="1">'A Matrix'!$CZ$65*'Projection Engine'!$AD$107</f>
        <v>10.655191060823217</v>
      </c>
      <c r="DD67" s="47">
        <f ca="1">'A Matrix'!$DA$65*'Projection Engine'!$AD$108</f>
        <v>50.415472150421003</v>
      </c>
      <c r="DE67" s="47">
        <f ca="1">'A Matrix'!$DB$65*'Projection Engine'!$AD$109</f>
        <v>24.952101265727357</v>
      </c>
      <c r="DF67" s="47">
        <f ca="1">'A Matrix'!$DC$65*'Projection Engine'!$AD$110</f>
        <v>12.398792255559506</v>
      </c>
      <c r="DG67" s="47">
        <f ca="1">'A Matrix'!$DD$65*'Projection Engine'!$AD$111</f>
        <v>35.02241640232041</v>
      </c>
      <c r="DH67" s="47">
        <f ca="1">'A Matrix'!$DE$65*'Projection Engine'!$AD$112</f>
        <v>81.201016495693139</v>
      </c>
      <c r="DI67" s="47">
        <f ca="1">'A Matrix'!$DF$65*'Projection Engine'!$AD$113</f>
        <v>8.5477649381141791</v>
      </c>
      <c r="DJ67" s="47">
        <f ca="1">'A Matrix'!$DG$65*'Projection Engine'!$AD$114</f>
        <v>164.24840349415294</v>
      </c>
      <c r="DK67" s="47">
        <f ca="1">'A Matrix'!$DH$65*'Projection Engine'!$AD$115</f>
        <v>41.945091607035252</v>
      </c>
      <c r="DL67" s="47">
        <f ca="1">'A Matrix'!$DI$65*'Projection Engine'!$AD$116</f>
        <v>44.051643658924569</v>
      </c>
      <c r="DM67" s="47">
        <f ca="1">'A Matrix'!$DJ$65*'Projection Engine'!$AD$117</f>
        <v>41.556426704209784</v>
      </c>
      <c r="DN67" s="47">
        <f ca="1">'A Matrix'!$DK$65*'Projection Engine'!$AD$118</f>
        <v>45.079959552920961</v>
      </c>
      <c r="DO67" s="47">
        <f ca="1">'A Matrix'!$DL$65*'Projection Engine'!$AD$119</f>
        <v>2.5773113705974984</v>
      </c>
      <c r="DP67" s="43">
        <f t="shared" ca="1" si="5"/>
        <v>1757.3882301234003</v>
      </c>
      <c r="DQ67" s="43">
        <f ca="1">'Projection Engine'!T68</f>
        <v>577.98317679695231</v>
      </c>
      <c r="DR67" s="43">
        <f ca="1">'Projection Engine'!U68</f>
        <v>0.50345890565763607</v>
      </c>
      <c r="DS67" s="43">
        <f>'Projection Engine'!V68</f>
        <v>92.853342718635503</v>
      </c>
      <c r="DT67" s="43">
        <f>'Projection Engine'!W68</f>
        <v>2.9985060400573658</v>
      </c>
      <c r="DU67" s="43">
        <f>'Projection Engine'!X68</f>
        <v>38.515797632269255</v>
      </c>
      <c r="DV67" s="43">
        <f>'Projection Engine'!Y68</f>
        <v>0.87570000000000003</v>
      </c>
      <c r="DW67" s="43">
        <f>'Projection Engine'!Z68</f>
        <v>631.40537327040022</v>
      </c>
      <c r="DX67" s="43">
        <f t="shared" ca="1" si="6"/>
        <v>1345.1353553639724</v>
      </c>
      <c r="DY67" s="43">
        <f t="shared" ca="1" si="7"/>
        <v>3102.5235854873727</v>
      </c>
      <c r="DZ67" s="41"/>
      <c r="EA67" s="36">
        <f>'Base Table 5'!DY67</f>
        <v>3014.0001000000002</v>
      </c>
      <c r="EB67" s="185">
        <f t="shared" ca="1" si="8"/>
        <v>88.523485487372454</v>
      </c>
      <c r="EC67" s="186">
        <f t="shared" ca="1" si="9"/>
        <v>2.9370763951657608E-2</v>
      </c>
    </row>
    <row r="68" spans="1:133" x14ac:dyDescent="0.4">
      <c r="A68" s="34">
        <f>'Base Table 5 - modified'!A68</f>
        <v>65</v>
      </c>
      <c r="B68" s="34" t="str">
        <f>'Base Table 5 - modified'!B68</f>
        <v>2601</v>
      </c>
      <c r="C68" s="34">
        <f>'Base Table 5 - modified'!C68</f>
        <v>11</v>
      </c>
      <c r="D68" s="35" t="str">
        <f>'Base Table 5 - modified'!D68</f>
        <v>Electricity generation</v>
      </c>
      <c r="E68" s="47">
        <f ca="1">'A Matrix'!$B$66*'Projection Engine'!$AD$5</f>
        <v>285.37538789939202</v>
      </c>
      <c r="F68" s="47">
        <f ca="1">'A Matrix'!$C$66*'Projection Engine'!$AD$6</f>
        <v>55.016030095804119</v>
      </c>
      <c r="G68" s="47">
        <f ca="1">'A Matrix'!$D$66*'Projection Engine'!$AD$7</f>
        <v>221.8384630445363</v>
      </c>
      <c r="H68" s="47">
        <f ca="1">'A Matrix'!$E$66*'Projection Engine'!$AD$8</f>
        <v>4.0733765180366897</v>
      </c>
      <c r="I68" s="47">
        <f ca="1">'A Matrix'!$F$66*'Projection Engine'!$AD$9</f>
        <v>6.8463171578233553</v>
      </c>
      <c r="J68" s="47">
        <f ca="1">'A Matrix'!$G$66*'Projection Engine'!$AD$10</f>
        <v>6.1822500212047453</v>
      </c>
      <c r="K68" s="47">
        <f ca="1">'A Matrix'!$H$66*'Projection Engine'!$AD$11</f>
        <v>124.75287322889629</v>
      </c>
      <c r="L68" s="47">
        <f ca="1">'A Matrix'!$I$66*'Projection Engine'!$AD$12</f>
        <v>53.470782971499382</v>
      </c>
      <c r="M68" s="47">
        <f ca="1">'A Matrix'!$J$66*'Projection Engine'!$AD$13</f>
        <v>136.25844017446661</v>
      </c>
      <c r="N68" s="47">
        <f ca="1">'A Matrix'!$K$66*'Projection Engine'!$AD$14</f>
        <v>115.17867400695202</v>
      </c>
      <c r="O68" s="47">
        <f ca="1">'A Matrix'!$L$66*'Projection Engine'!$AD$15</f>
        <v>1011.3961996021409</v>
      </c>
      <c r="P68" s="47">
        <f ca="1">'A Matrix'!$M$66*'Projection Engine'!$AD$16</f>
        <v>48.091730010667455</v>
      </c>
      <c r="Q68" s="47">
        <f ca="1">'A Matrix'!$N$66*'Projection Engine'!$AD$17</f>
        <v>57.175004396386463</v>
      </c>
      <c r="R68" s="47">
        <f ca="1">'A Matrix'!$O$66*'Projection Engine'!$AD$18</f>
        <v>91.283448899879005</v>
      </c>
      <c r="S68" s="47">
        <f ca="1">'A Matrix'!$P$66*'Projection Engine'!$AD$19</f>
        <v>1.1828599288017263</v>
      </c>
      <c r="T68" s="47">
        <f ca="1">'A Matrix'!$Q$66*'Projection Engine'!$AD$20</f>
        <v>39.77631625954394</v>
      </c>
      <c r="U68" s="47">
        <f ca="1">'A Matrix'!$R$66*'Projection Engine'!$AD$21</f>
        <v>8.08411492204608</v>
      </c>
      <c r="V68" s="47">
        <f ca="1">'A Matrix'!$S$66*'Projection Engine'!$AD$22</f>
        <v>5.2154102411595851</v>
      </c>
      <c r="W68" s="47">
        <f ca="1">'A Matrix'!$T$66*'Projection Engine'!$AD$23</f>
        <v>13.298370455748143</v>
      </c>
      <c r="X68" s="47">
        <f ca="1">'A Matrix'!$U$66*'Projection Engine'!$AD$24</f>
        <v>7.640357642925367</v>
      </c>
      <c r="Y68" s="47">
        <f ca="1">'A Matrix'!$V$66*'Projection Engine'!$AD$25</f>
        <v>141.88337991964161</v>
      </c>
      <c r="Z68" s="47">
        <f ca="1">'A Matrix'!$W$66*'Projection Engine'!$AD$26</f>
        <v>14.542418536374386</v>
      </c>
      <c r="AA68" s="47">
        <f ca="1">'A Matrix'!$X$66*'Projection Engine'!$AD$27</f>
        <v>5.0634990771667026</v>
      </c>
      <c r="AB68" s="47">
        <f ca="1">'A Matrix'!$Y$66*'Projection Engine'!$AD$28</f>
        <v>12.297199373677802</v>
      </c>
      <c r="AC68" s="47">
        <f ca="1">'A Matrix'!$Z$66*'Projection Engine'!$AD$29</f>
        <v>11.027067986026498</v>
      </c>
      <c r="AD68" s="47">
        <f ca="1">'A Matrix'!$AA$66*'Projection Engine'!$AD$30</f>
        <v>7.5378994327153906E-2</v>
      </c>
      <c r="AE68" s="47">
        <f ca="1">'A Matrix'!$AB$66*'Projection Engine'!$AD$31</f>
        <v>2.4380955365127726E-2</v>
      </c>
      <c r="AF68" s="47">
        <f ca="1">'A Matrix'!$AC$66*'Projection Engine'!$AD$32</f>
        <v>0.24455087178661147</v>
      </c>
      <c r="AG68" s="47">
        <f ca="1">'A Matrix'!$AD$66*'Projection Engine'!$AD$33</f>
        <v>7.0037945838950441E-2</v>
      </c>
      <c r="AH68" s="47">
        <f ca="1">'A Matrix'!$AE$66*'Projection Engine'!$AD$34</f>
        <v>0.249939234774159</v>
      </c>
      <c r="AI68" s="47">
        <f ca="1">'A Matrix'!$AF$66*'Projection Engine'!$AD$35</f>
        <v>7.6306757429689787E-2</v>
      </c>
      <c r="AJ68" s="47">
        <f ca="1">'A Matrix'!$AG$66*'Projection Engine'!$AD$36</f>
        <v>15.741837143493658</v>
      </c>
      <c r="AK68" s="47">
        <f ca="1">'A Matrix'!$AH$66*'Projection Engine'!$AD$37</f>
        <v>49.34859122163806</v>
      </c>
      <c r="AL68" s="47">
        <f ca="1">'A Matrix'!$AI$66*'Projection Engine'!$AD$38</f>
        <v>56.974937264390121</v>
      </c>
      <c r="AM68" s="47">
        <f ca="1">'A Matrix'!$AJ$66*'Projection Engine'!$AD$39</f>
        <v>36.995723188235615</v>
      </c>
      <c r="AN68" s="47">
        <f ca="1">'A Matrix'!$AK$66*'Projection Engine'!$AD$40</f>
        <v>9.4751744208322766</v>
      </c>
      <c r="AO68" s="47">
        <f ca="1">'A Matrix'!$AL$66*'Projection Engine'!$AD$41</f>
        <v>15.601214206633452</v>
      </c>
      <c r="AP68" s="47">
        <f ca="1">'A Matrix'!$AM$66*'Projection Engine'!$AD$42</f>
        <v>30.989012233319226</v>
      </c>
      <c r="AQ68" s="47">
        <f ca="1">'A Matrix'!$AN$66*'Projection Engine'!$AD$43</f>
        <v>0.8720027654739344</v>
      </c>
      <c r="AR68" s="47">
        <f ca="1">'A Matrix'!$AO$66*'Projection Engine'!$AD$44</f>
        <v>66.926131726259854</v>
      </c>
      <c r="AS68" s="47">
        <f ca="1">'A Matrix'!$AP$66*'Projection Engine'!$AD$45</f>
        <v>41.989870766239477</v>
      </c>
      <c r="AT68" s="47">
        <f ca="1">'A Matrix'!$AQ$66*'Projection Engine'!$AD$46</f>
        <v>24.623769854017173</v>
      </c>
      <c r="AU68" s="47">
        <f ca="1">'A Matrix'!$AR$66*'Projection Engine'!$AD$47</f>
        <v>8.6592728650903226</v>
      </c>
      <c r="AV68" s="47">
        <f ca="1">'A Matrix'!$AS$66*'Projection Engine'!$AD$48</f>
        <v>46.886052023664483</v>
      </c>
      <c r="AW68" s="47">
        <f ca="1">'A Matrix'!$AT$66*'Projection Engine'!$AD$49</f>
        <v>7.4859387184831743</v>
      </c>
      <c r="AX68" s="47">
        <f ca="1">'A Matrix'!$AU$66*'Projection Engine'!$AD$50</f>
        <v>59.340697498510067</v>
      </c>
      <c r="AY68" s="47">
        <f ca="1">'A Matrix'!$AV$66*'Projection Engine'!$AD$51</f>
        <v>17.852696633371547</v>
      </c>
      <c r="AZ68" s="47">
        <f ca="1">'A Matrix'!$AW$66*'Projection Engine'!$AD$52</f>
        <v>2.4845755277996808</v>
      </c>
      <c r="BA68" s="47">
        <f ca="1">'A Matrix'!$AX$66*'Projection Engine'!$AD$53</f>
        <v>237.1470749336446</v>
      </c>
      <c r="BB68" s="47">
        <f ca="1">'A Matrix'!$AY$66*'Projection Engine'!$AD$54</f>
        <v>865.74416496340268</v>
      </c>
      <c r="BC68" s="47">
        <f ca="1">'A Matrix'!$AZ$66*'Projection Engine'!$AD$55</f>
        <v>2.6391735844318864</v>
      </c>
      <c r="BD68" s="47">
        <f ca="1">'A Matrix'!$BA$66*'Projection Engine'!$AD$56</f>
        <v>12.919050260541743</v>
      </c>
      <c r="BE68" s="47">
        <f ca="1">'A Matrix'!$BB$66*'Projection Engine'!$AD$57</f>
        <v>2.4779943960012378</v>
      </c>
      <c r="BF68" s="47">
        <f ca="1">'A Matrix'!$BC$66*'Projection Engine'!$AD$58</f>
        <v>5.8406073875137094</v>
      </c>
      <c r="BG68" s="47">
        <f ca="1">'A Matrix'!$BD$66*'Projection Engine'!$AD$59</f>
        <v>1.1137567275200746</v>
      </c>
      <c r="BH68" s="47">
        <f ca="1">'A Matrix'!$BE$66*'Projection Engine'!$AD$60</f>
        <v>0.64244571070434309</v>
      </c>
      <c r="BI68" s="47">
        <f ca="1">'A Matrix'!$BF$66*'Projection Engine'!$AD$61</f>
        <v>0.47588675952224452</v>
      </c>
      <c r="BJ68" s="47">
        <f ca="1">'A Matrix'!$BG$66*'Projection Engine'!$AD$62</f>
        <v>1.0943016716960416</v>
      </c>
      <c r="BK68" s="47">
        <f ca="1">'A Matrix'!$BH$66*'Projection Engine'!$AD$63</f>
        <v>0.49868904834332439</v>
      </c>
      <c r="BL68" s="47">
        <f ca="1">'A Matrix'!$BI$66*'Projection Engine'!$AD$64</f>
        <v>1.5541961961745574</v>
      </c>
      <c r="BM68" s="47">
        <f ca="1">'A Matrix'!$BJ$66*'Projection Engine'!$AD$65</f>
        <v>0.47382794224686886</v>
      </c>
      <c r="BN68" s="47">
        <f ca="1">'A Matrix'!$BK$66*'Projection Engine'!$AD$66</f>
        <v>4.4669764542592052</v>
      </c>
      <c r="BO68" s="47">
        <f ca="1">'A Matrix'!$BL$66*'Projection Engine'!$AD$67</f>
        <v>0.58885264494888656</v>
      </c>
      <c r="BP68" s="47">
        <f ca="1">'A Matrix'!$BM$66*'Projection Engine'!$AD$68</f>
        <v>0.56255110383507423</v>
      </c>
      <c r="BQ68" s="47">
        <f ca="1">'A Matrix'!$BN$66*'Projection Engine'!$AD$69</f>
        <v>1779.4926069959208</v>
      </c>
      <c r="BR68" s="47">
        <f ca="1">'A Matrix'!$BO$66*'Projection Engine'!$AD$70</f>
        <v>1379.7981874875957</v>
      </c>
      <c r="BS68" s="47">
        <f ca="1">'A Matrix'!$BP$66*'Projection Engine'!$AD$71</f>
        <v>3.3339648641283324</v>
      </c>
      <c r="BT68" s="47">
        <f ca="1">'A Matrix'!$BQ$66*'Projection Engine'!$AD$72</f>
        <v>242.66869331088301</v>
      </c>
      <c r="BU68" s="47">
        <f ca="1">'A Matrix'!$BR$66*'Projection Engine'!$AD$73</f>
        <v>23.497774126137369</v>
      </c>
      <c r="BV68" s="47">
        <f ca="1">'A Matrix'!$BS$66*'Projection Engine'!$AD$74</f>
        <v>70.033232778140402</v>
      </c>
      <c r="BW68" s="47">
        <f ca="1">'A Matrix'!$BT$66*'Projection Engine'!$AD$75</f>
        <v>31.430288579535812</v>
      </c>
      <c r="BX68" s="47">
        <f ca="1">'A Matrix'!$BU$66*'Projection Engine'!$AD$76</f>
        <v>74.377874575401677</v>
      </c>
      <c r="BY68" s="47">
        <f ca="1">'A Matrix'!$BV$66*'Projection Engine'!$AD$77</f>
        <v>185.17984973834962</v>
      </c>
      <c r="BZ68" s="47">
        <f ca="1">'A Matrix'!$BW$66*'Projection Engine'!$AD$78</f>
        <v>338.70296231962004</v>
      </c>
      <c r="CA68" s="47">
        <f ca="1">'A Matrix'!$BX$66*'Projection Engine'!$AD$79</f>
        <v>851.20764426621145</v>
      </c>
      <c r="CB68" s="47">
        <f ca="1">'A Matrix'!$BY$66*'Projection Engine'!$AD$80</f>
        <v>261.32577500870718</v>
      </c>
      <c r="CC68" s="47">
        <f ca="1">'A Matrix'!$BZ$66*'Projection Engine'!$AD$81</f>
        <v>1156.010057070137</v>
      </c>
      <c r="CD68" s="47">
        <f ca="1">'A Matrix'!$CA$66*'Projection Engine'!$AD$82</f>
        <v>88.058182885793428</v>
      </c>
      <c r="CE68" s="47">
        <f ca="1">'A Matrix'!$CB$66*'Projection Engine'!$AD$83</f>
        <v>158.5628775485099</v>
      </c>
      <c r="CF68" s="47">
        <f ca="1">'A Matrix'!$CC$66*'Projection Engine'!$AD$84</f>
        <v>50.887987310639019</v>
      </c>
      <c r="CG68" s="47">
        <f ca="1">'A Matrix'!$CD$66*'Projection Engine'!$AD$85</f>
        <v>8.6231589676075036</v>
      </c>
      <c r="CH68" s="47">
        <f ca="1">'A Matrix'!$CE$66*'Projection Engine'!$AD$86</f>
        <v>26.062743887301441</v>
      </c>
      <c r="CI68" s="47">
        <f ca="1">'A Matrix'!$CF$66*'Projection Engine'!$AD$87</f>
        <v>103.88579641528118</v>
      </c>
      <c r="CJ68" s="47">
        <f ca="1">'A Matrix'!$CG$66*'Projection Engine'!$AD$88</f>
        <v>69.479531188661696</v>
      </c>
      <c r="CK68" s="47">
        <f ca="1">'A Matrix'!$CH$66*'Projection Engine'!$AD$89</f>
        <v>24.573969081152306</v>
      </c>
      <c r="CL68" s="47">
        <f ca="1">'A Matrix'!$CI$66*'Projection Engine'!$AD$90</f>
        <v>24.473543376110229</v>
      </c>
      <c r="CM68" s="47">
        <f ca="1">'A Matrix'!$CJ$66*'Projection Engine'!$AD$91</f>
        <v>232.89390085884119</v>
      </c>
      <c r="CN68" s="47">
        <f ca="1">'A Matrix'!$CK$66*'Projection Engine'!$AD$92</f>
        <v>163.55309314483992</v>
      </c>
      <c r="CO68" s="47">
        <f ca="1">'A Matrix'!$CL$66*'Projection Engine'!$AD$93</f>
        <v>7.0611342636044885</v>
      </c>
      <c r="CP68" s="47">
        <f ca="1">'A Matrix'!$CM$66*'Projection Engine'!$AD$94</f>
        <v>20.51249696737241</v>
      </c>
      <c r="CQ68" s="47">
        <f ca="1">'A Matrix'!$CN$66*'Projection Engine'!$AD$95</f>
        <v>12.786029898036578</v>
      </c>
      <c r="CR68" s="47">
        <f ca="1">'A Matrix'!$CO$66*'Projection Engine'!$AD$96</f>
        <v>15.380393765584687</v>
      </c>
      <c r="CS68" s="47">
        <f ca="1">'A Matrix'!$CP$66*'Projection Engine'!$AD$97</f>
        <v>390.02293496914604</v>
      </c>
      <c r="CT68" s="47">
        <f ca="1">'A Matrix'!$CQ$66*'Projection Engine'!$AD$98</f>
        <v>0.3051904905128015</v>
      </c>
      <c r="CU68" s="47">
        <f ca="1">'A Matrix'!$CR$66*'Projection Engine'!$AD$99</f>
        <v>3.5655695456329302E-2</v>
      </c>
      <c r="CV68" s="47">
        <f ca="1">'A Matrix'!$CS$66*'Projection Engine'!$AD$100</f>
        <v>295.77299828796271</v>
      </c>
      <c r="CW68" s="47">
        <f ca="1">'A Matrix'!$CT$66*'Projection Engine'!$AD$101</f>
        <v>334.85856342183172</v>
      </c>
      <c r="CX68" s="47">
        <f ca="1">'A Matrix'!$CU$66*'Projection Engine'!$AD$102</f>
        <v>267.17234166768577</v>
      </c>
      <c r="CY68" s="47">
        <f ca="1">'A Matrix'!$CV$66*'Projection Engine'!$AD$103</f>
        <v>40.857950419608088</v>
      </c>
      <c r="CZ68" s="47">
        <f ca="1">'A Matrix'!$CW$66*'Projection Engine'!$AD$104</f>
        <v>14.17903878631474</v>
      </c>
      <c r="DA68" s="47">
        <f ca="1">'A Matrix'!$CX$66*'Projection Engine'!$AD$105</f>
        <v>485.92787002386876</v>
      </c>
      <c r="DB68" s="47">
        <f ca="1">'A Matrix'!$CY$66*'Projection Engine'!$AD$106</f>
        <v>169.09041668687834</v>
      </c>
      <c r="DC68" s="47">
        <f ca="1">'A Matrix'!$CZ$66*'Projection Engine'!$AD$107</f>
        <v>154.70084890818094</v>
      </c>
      <c r="DD68" s="47">
        <f ca="1">'A Matrix'!$DA$66*'Projection Engine'!$AD$108</f>
        <v>190.8350176855858</v>
      </c>
      <c r="DE68" s="47">
        <f ca="1">'A Matrix'!$DB$66*'Projection Engine'!$AD$109</f>
        <v>59.498604745773136</v>
      </c>
      <c r="DF68" s="47">
        <f ca="1">'A Matrix'!$DC$66*'Projection Engine'!$AD$110</f>
        <v>37.141878942708978</v>
      </c>
      <c r="DG68" s="47">
        <f ca="1">'A Matrix'!$DD$66*'Projection Engine'!$AD$111</f>
        <v>325.89455475125652</v>
      </c>
      <c r="DH68" s="47">
        <f ca="1">'A Matrix'!$DE$66*'Projection Engine'!$AD$112</f>
        <v>103.79484993116651</v>
      </c>
      <c r="DI68" s="47">
        <f ca="1">'A Matrix'!$DF$66*'Projection Engine'!$AD$113</f>
        <v>40.463917962247081</v>
      </c>
      <c r="DJ68" s="47">
        <f ca="1">'A Matrix'!$DG$66*'Projection Engine'!$AD$114</f>
        <v>74.507881624011034</v>
      </c>
      <c r="DK68" s="47">
        <f ca="1">'A Matrix'!$DH$66*'Projection Engine'!$AD$115</f>
        <v>86.47315327167972</v>
      </c>
      <c r="DL68" s="47">
        <f ca="1">'A Matrix'!$DI$66*'Projection Engine'!$AD$116</f>
        <v>57.830604852167994</v>
      </c>
      <c r="DM68" s="47">
        <f ca="1">'A Matrix'!$DJ$66*'Projection Engine'!$AD$117</f>
        <v>59.76879159885069</v>
      </c>
      <c r="DN68" s="47">
        <f ca="1">'A Matrix'!$DK$66*'Projection Engine'!$AD$118</f>
        <v>108.65278208427949</v>
      </c>
      <c r="DO68" s="47">
        <f ca="1">'A Matrix'!$DL$66*'Projection Engine'!$AD$119</f>
        <v>18.917552968249769</v>
      </c>
      <c r="DP68" s="43">
        <f t="shared" ref="DP68:DP99" ca="1" si="10">SUM(E68:DO68)</f>
        <v>14828.734765428082</v>
      </c>
      <c r="DQ68" s="43">
        <f ca="1">'Projection Engine'!T69</f>
        <v>13259.612844962225</v>
      </c>
      <c r="DR68" s="43">
        <f ca="1">'Projection Engine'!U69</f>
        <v>4266.9850803626414</v>
      </c>
      <c r="DS68" s="43">
        <f>'Projection Engine'!V69</f>
        <v>830.38249439447645</v>
      </c>
      <c r="DT68" s="43">
        <f>'Projection Engine'!W69</f>
        <v>384.47707011134639</v>
      </c>
      <c r="DU68" s="43">
        <f>'Projection Engine'!X69</f>
        <v>383.24649456210943</v>
      </c>
      <c r="DV68" s="43">
        <f>'Projection Engine'!Y69</f>
        <v>0</v>
      </c>
      <c r="DW68" s="43">
        <f>'Projection Engine'!Z69</f>
        <v>153.81124540655142</v>
      </c>
      <c r="DX68" s="43">
        <f t="shared" ref="DX68:DX99" ca="1" si="11">SUM(DQ68:DW68)</f>
        <v>19278.515229799352</v>
      </c>
      <c r="DY68" s="43">
        <f t="shared" ref="DY68:DY99" ca="1" si="12">DP68+DX68</f>
        <v>34107.249995227437</v>
      </c>
      <c r="DZ68" s="41"/>
      <c r="EA68" s="36">
        <f>'Base Table 5'!DY68</f>
        <v>25615.000299999992</v>
      </c>
      <c r="EB68" s="185">
        <f t="shared" ref="EB68:EB99" ca="1" si="13">DY68-EA68</f>
        <v>8492.249695227445</v>
      </c>
      <c r="EC68" s="186">
        <f t="shared" ref="EC68:EC99" ca="1" si="14">DY68/EA68-1</f>
        <v>0.33153424149003219</v>
      </c>
    </row>
    <row r="69" spans="1:133" x14ac:dyDescent="0.4">
      <c r="A69" s="37">
        <f>'Base Table 5 - modified'!A69</f>
        <v>66</v>
      </c>
      <c r="B69" s="37" t="str">
        <f>'Base Table 5 - modified'!B69</f>
        <v>2605</v>
      </c>
      <c r="C69" s="37">
        <f>'Base Table 5 - modified'!C69</f>
        <v>11</v>
      </c>
      <c r="D69" s="38" t="str">
        <f>'Base Table 5 - modified'!D69</f>
        <v>Electricity transmission, distribution, on selling and electricity market operation</v>
      </c>
      <c r="E69" s="47">
        <f ca="1">'A Matrix'!$B$67*'Projection Engine'!$AD$5</f>
        <v>470.90897740705412</v>
      </c>
      <c r="F69" s="47">
        <f ca="1">'A Matrix'!$C$67*'Projection Engine'!$AD$6</f>
        <v>90.800615446854309</v>
      </c>
      <c r="G69" s="47">
        <f ca="1">'A Matrix'!$D$67*'Projection Engine'!$AD$7</f>
        <v>365.94546610619966</v>
      </c>
      <c r="H69" s="47">
        <f ca="1">'A Matrix'!$E$67*'Projection Engine'!$AD$8</f>
        <v>6.7272806372894234</v>
      </c>
      <c r="I69" s="47">
        <f ca="1">'A Matrix'!$F$67*'Projection Engine'!$AD$9</f>
        <v>11.293696723127608</v>
      </c>
      <c r="J69" s="47">
        <f ca="1">'A Matrix'!$G$67*'Projection Engine'!$AD$10</f>
        <v>10.197304101003969</v>
      </c>
      <c r="K69" s="47">
        <f ca="1">'A Matrix'!$H$67*'Projection Engine'!$AD$11</f>
        <v>205.88180253313769</v>
      </c>
      <c r="L69" s="47">
        <f ca="1">'A Matrix'!$I$67*'Projection Engine'!$AD$12</f>
        <v>88.293282916379596</v>
      </c>
      <c r="M69" s="47">
        <f ca="1">'A Matrix'!$J$67*'Projection Engine'!$AD$13</f>
        <v>225.06278793129874</v>
      </c>
      <c r="N69" s="47">
        <f ca="1">'A Matrix'!$K$67*'Projection Engine'!$AD$14</f>
        <v>190.97174437782093</v>
      </c>
      <c r="O69" s="47">
        <f ca="1">'A Matrix'!$L$67*'Projection Engine'!$AD$15</f>
        <v>1676.4678207487532</v>
      </c>
      <c r="P69" s="47">
        <f ca="1">'A Matrix'!$M$67*'Projection Engine'!$AD$16</f>
        <v>79.839854191087284</v>
      </c>
      <c r="Q69" s="47">
        <f ca="1">'A Matrix'!$N$67*'Projection Engine'!$AD$17</f>
        <v>94.434350330034007</v>
      </c>
      <c r="R69" s="47">
        <f ca="1">'A Matrix'!$O$67*'Projection Engine'!$AD$18</f>
        <v>152.75443908999921</v>
      </c>
      <c r="S69" s="47">
        <f ca="1">'A Matrix'!$P$67*'Projection Engine'!$AD$19</f>
        <v>1.9709410945460615</v>
      </c>
      <c r="T69" s="47">
        <f ca="1">'A Matrix'!$Q$67*'Projection Engine'!$AD$20</f>
        <v>65.998774733607448</v>
      </c>
      <c r="U69" s="47">
        <f ca="1">'A Matrix'!$R$67*'Projection Engine'!$AD$21</f>
        <v>13.531049361365174</v>
      </c>
      <c r="V69" s="47">
        <f ca="1">'A Matrix'!$S$67*'Projection Engine'!$AD$22</f>
        <v>8.7094666445584412</v>
      </c>
      <c r="W69" s="47">
        <f ca="1">'A Matrix'!$T$67*'Projection Engine'!$AD$23</f>
        <v>22.255045939606138</v>
      </c>
      <c r="X69" s="47">
        <f ca="1">'A Matrix'!$U$67*'Projection Engine'!$AD$24</f>
        <v>12.912199208037741</v>
      </c>
      <c r="Y69" s="47">
        <f ca="1">'A Matrix'!$V$67*'Projection Engine'!$AD$25</f>
        <v>234.2094493567125</v>
      </c>
      <c r="Z69" s="47">
        <f ca="1">'A Matrix'!$W$67*'Projection Engine'!$AD$26</f>
        <v>24.471389270931287</v>
      </c>
      <c r="AA69" s="47">
        <f ca="1">'A Matrix'!$X$67*'Projection Engine'!$AD$27</f>
        <v>8.5157946558463991</v>
      </c>
      <c r="AB69" s="47">
        <f ca="1">'A Matrix'!$Y$67*'Projection Engine'!$AD$28</f>
        <v>20.428859030247633</v>
      </c>
      <c r="AC69" s="47">
        <f ca="1">'A Matrix'!$Z$67*'Projection Engine'!$AD$29</f>
        <v>18.362462853229736</v>
      </c>
      <c r="AD69" s="47">
        <f ca="1">'A Matrix'!$AA$67*'Projection Engine'!$AD$30</f>
        <v>0.12693353967007781</v>
      </c>
      <c r="AE69" s="47">
        <f ca="1">'A Matrix'!$AB$67*'Projection Engine'!$AD$31</f>
        <v>6.258418463804441E-2</v>
      </c>
      <c r="AF69" s="47">
        <f ca="1">'A Matrix'!$AC$67*'Projection Engine'!$AD$32</f>
        <v>0.464397538358786</v>
      </c>
      <c r="AG69" s="47">
        <f ca="1">'A Matrix'!$AD$67*'Projection Engine'!$AD$33</f>
        <v>0.11544390225149034</v>
      </c>
      <c r="AH69" s="47">
        <f ca="1">'A Matrix'!$AE$67*'Projection Engine'!$AD$34</f>
        <v>0.41859422508916494</v>
      </c>
      <c r="AI69" s="47">
        <f ca="1">'A Matrix'!$AF$67*'Projection Engine'!$AD$35</f>
        <v>0.12849681127666279</v>
      </c>
      <c r="AJ69" s="47">
        <f ca="1">'A Matrix'!$AG$67*'Projection Engine'!$AD$36</f>
        <v>26.360219421900378</v>
      </c>
      <c r="AK69" s="47">
        <f ca="1">'A Matrix'!$AH$67*'Projection Engine'!$AD$37</f>
        <v>81.99423377442092</v>
      </c>
      <c r="AL69" s="47">
        <f ca="1">'A Matrix'!$AI$67*'Projection Engine'!$AD$38</f>
        <v>94.294694081980609</v>
      </c>
      <c r="AM69" s="47">
        <f ca="1">'A Matrix'!$AJ$67*'Projection Engine'!$AD$39</f>
        <v>61.406754711019467</v>
      </c>
      <c r="AN69" s="47">
        <f ca="1">'A Matrix'!$AK$67*'Projection Engine'!$AD$40</f>
        <v>15.952367711555421</v>
      </c>
      <c r="AO69" s="47">
        <f ca="1">'A Matrix'!$AL$67*'Projection Engine'!$AD$41</f>
        <v>26.32695552025384</v>
      </c>
      <c r="AP69" s="47">
        <f ca="1">'A Matrix'!$AM$67*'Projection Engine'!$AD$42</f>
        <v>51.265925738350241</v>
      </c>
      <c r="AQ69" s="47">
        <f ca="1">'A Matrix'!$AN$67*'Projection Engine'!$AD$43</f>
        <v>1.4418430682435437</v>
      </c>
      <c r="AR69" s="47">
        <f ca="1">'A Matrix'!$AO$67*'Projection Engine'!$AD$44</f>
        <v>110.91312350859354</v>
      </c>
      <c r="AS69" s="47">
        <f ca="1">'A Matrix'!$AP$67*'Projection Engine'!$AD$45</f>
        <v>69.334123920322284</v>
      </c>
      <c r="AT69" s="47">
        <f ca="1">'A Matrix'!$AQ$67*'Projection Engine'!$AD$46</f>
        <v>41.157853286094792</v>
      </c>
      <c r="AU69" s="47">
        <f ca="1">'A Matrix'!$AR$67*'Projection Engine'!$AD$47</f>
        <v>14.305624369785537</v>
      </c>
      <c r="AV69" s="47">
        <f ca="1">'A Matrix'!$AS$67*'Projection Engine'!$AD$48</f>
        <v>77.714743839488875</v>
      </c>
      <c r="AW69" s="47">
        <f ca="1">'A Matrix'!$AT$67*'Projection Engine'!$AD$49</f>
        <v>12.456731760713744</v>
      </c>
      <c r="AX69" s="47">
        <f ca="1">'A Matrix'!$AU$67*'Projection Engine'!$AD$50</f>
        <v>98.707139196079197</v>
      </c>
      <c r="AY69" s="47">
        <f ca="1">'A Matrix'!$AV$67*'Projection Engine'!$AD$51</f>
        <v>29.638436919305143</v>
      </c>
      <c r="AZ69" s="47">
        <f ca="1">'A Matrix'!$AW$67*'Projection Engine'!$AD$52</f>
        <v>4.1630240929334086</v>
      </c>
      <c r="BA69" s="47">
        <f ca="1">'A Matrix'!$AX$67*'Projection Engine'!$AD$53</f>
        <v>391.34777023188514</v>
      </c>
      <c r="BB69" s="47">
        <f ca="1">'A Matrix'!$AY$67*'Projection Engine'!$AD$54</f>
        <v>1428.4031440053398</v>
      </c>
      <c r="BC69" s="47">
        <f ca="1">'A Matrix'!$AZ$67*'Projection Engine'!$AD$55</f>
        <v>4.5211855871584934</v>
      </c>
      <c r="BD69" s="47">
        <f ca="1">'A Matrix'!$BA$67*'Projection Engine'!$AD$56</f>
        <v>23.446331921141915</v>
      </c>
      <c r="BE69" s="47">
        <f ca="1">'A Matrix'!$BB$67*'Projection Engine'!$AD$57</f>
        <v>4.4815641454235067</v>
      </c>
      <c r="BF69" s="47">
        <f ca="1">'A Matrix'!$BC$67*'Projection Engine'!$AD$58</f>
        <v>10.379272325524948</v>
      </c>
      <c r="BG69" s="47">
        <f ca="1">'A Matrix'!$BD$67*'Projection Engine'!$AD$59</f>
        <v>2.0479656493328973</v>
      </c>
      <c r="BH69" s="47">
        <f ca="1">'A Matrix'!$BE$67*'Projection Engine'!$AD$60</f>
        <v>1.8355745775965142</v>
      </c>
      <c r="BI69" s="47">
        <f ca="1">'A Matrix'!$BF$67*'Projection Engine'!$AD$61</f>
        <v>1.0533000847481904</v>
      </c>
      <c r="BJ69" s="47">
        <f ca="1">'A Matrix'!$BG$67*'Projection Engine'!$AD$62</f>
        <v>2.6153889029737538</v>
      </c>
      <c r="BK69" s="47">
        <f ca="1">'A Matrix'!$BH$67*'Projection Engine'!$AD$63</f>
        <v>1.0992285027901922</v>
      </c>
      <c r="BL69" s="47">
        <f ca="1">'A Matrix'!$BI$67*'Projection Engine'!$AD$64</f>
        <v>2.8207448051803712</v>
      </c>
      <c r="BM69" s="47">
        <f ca="1">'A Matrix'!$BJ$67*'Projection Engine'!$AD$65</f>
        <v>0.84442473255177841</v>
      </c>
      <c r="BN69" s="47">
        <f ca="1">'A Matrix'!$BK$67*'Projection Engine'!$AD$66</f>
        <v>8.0901626829074118</v>
      </c>
      <c r="BO69" s="47">
        <f ca="1">'A Matrix'!$BL$67*'Projection Engine'!$AD$67</f>
        <v>1.0331063175327462</v>
      </c>
      <c r="BP69" s="47">
        <f ca="1">'A Matrix'!$BM$67*'Projection Engine'!$AD$68</f>
        <v>0.98119617964426853</v>
      </c>
      <c r="BQ69" s="47">
        <f ca="1">'A Matrix'!$BN$67*'Projection Engine'!$AD$69</f>
        <v>6006.1184182299412</v>
      </c>
      <c r="BR69" s="47">
        <f ca="1">'A Matrix'!$BO$67*'Projection Engine'!$AD$70</f>
        <v>31636.088799724002</v>
      </c>
      <c r="BS69" s="47">
        <f ca="1">'A Matrix'!$BP$67*'Projection Engine'!$AD$71</f>
        <v>5.5051865066637182</v>
      </c>
      <c r="BT69" s="47">
        <f ca="1">'A Matrix'!$BQ$67*'Projection Engine'!$AD$72</f>
        <v>400.27134687103222</v>
      </c>
      <c r="BU69" s="47">
        <f ca="1">'A Matrix'!$BR$67*'Projection Engine'!$AD$73</f>
        <v>41.256745638375762</v>
      </c>
      <c r="BV69" s="47">
        <f ca="1">'A Matrix'!$BS$67*'Projection Engine'!$AD$74</f>
        <v>125.10433937566317</v>
      </c>
      <c r="BW69" s="47">
        <f ca="1">'A Matrix'!$BT$67*'Projection Engine'!$AD$75</f>
        <v>53.73856266371876</v>
      </c>
      <c r="BX69" s="47">
        <f ca="1">'A Matrix'!$BU$67*'Projection Engine'!$AD$76</f>
        <v>128.20645532582108</v>
      </c>
      <c r="BY69" s="47">
        <f ca="1">'A Matrix'!$BV$67*'Projection Engine'!$AD$77</f>
        <v>334.89347228939403</v>
      </c>
      <c r="BZ69" s="47">
        <f ca="1">'A Matrix'!$BW$67*'Projection Engine'!$AD$78</f>
        <v>616.35919309853205</v>
      </c>
      <c r="CA69" s="47">
        <f ca="1">'A Matrix'!$BX$67*'Projection Engine'!$AD$79</f>
        <v>1470.7891637358946</v>
      </c>
      <c r="CB69" s="47">
        <f ca="1">'A Matrix'!$BY$67*'Projection Engine'!$AD$80</f>
        <v>433.81545241085109</v>
      </c>
      <c r="CC69" s="47">
        <f ca="1">'A Matrix'!$BZ$67*'Projection Engine'!$AD$81</f>
        <v>1969.4393468299063</v>
      </c>
      <c r="CD69" s="47">
        <f ca="1">'A Matrix'!$CA$67*'Projection Engine'!$AD$82</f>
        <v>151.52790854545674</v>
      </c>
      <c r="CE69" s="47">
        <f ca="1">'A Matrix'!$CB$67*'Projection Engine'!$AD$83</f>
        <v>264.47474277724217</v>
      </c>
      <c r="CF69" s="47">
        <f ca="1">'A Matrix'!$CC$67*'Projection Engine'!$AD$84</f>
        <v>84.298791289208864</v>
      </c>
      <c r="CG69" s="47">
        <f ca="1">'A Matrix'!$CD$67*'Projection Engine'!$AD$85</f>
        <v>18.680161574225327</v>
      </c>
      <c r="CH69" s="47">
        <f ca="1">'A Matrix'!$CE$67*'Projection Engine'!$AD$86</f>
        <v>50.851547201879299</v>
      </c>
      <c r="CI69" s="47">
        <f ca="1">'A Matrix'!$CF$67*'Projection Engine'!$AD$87</f>
        <v>179.46537168577404</v>
      </c>
      <c r="CJ69" s="47">
        <f ca="1">'A Matrix'!$CG$67*'Projection Engine'!$AD$88</f>
        <v>119.9182725828928</v>
      </c>
      <c r="CK69" s="47">
        <f ca="1">'A Matrix'!$CH$67*'Projection Engine'!$AD$89</f>
        <v>42.115205960596207</v>
      </c>
      <c r="CL69" s="47">
        <f ca="1">'A Matrix'!$CI$67*'Projection Engine'!$AD$90</f>
        <v>41.803570501809205</v>
      </c>
      <c r="CM69" s="47">
        <f ca="1">'A Matrix'!$CJ$67*'Projection Engine'!$AD$91</f>
        <v>387.25590008153529</v>
      </c>
      <c r="CN69" s="47">
        <f ca="1">'A Matrix'!$CK$67*'Projection Engine'!$AD$92</f>
        <v>290.81765422941049</v>
      </c>
      <c r="CO69" s="47">
        <f ca="1">'A Matrix'!$CL$67*'Projection Engine'!$AD$93</f>
        <v>11.690686075713087</v>
      </c>
      <c r="CP69" s="47">
        <f ca="1">'A Matrix'!$CM$67*'Projection Engine'!$AD$94</f>
        <v>34.48782709446256</v>
      </c>
      <c r="CQ69" s="47">
        <f ca="1">'A Matrix'!$CN$67*'Projection Engine'!$AD$95</f>
        <v>24.640910644971495</v>
      </c>
      <c r="CR69" s="47">
        <f ca="1">'A Matrix'!$CO$67*'Projection Engine'!$AD$96</f>
        <v>36.19403373453266</v>
      </c>
      <c r="CS69" s="47">
        <f ca="1">'A Matrix'!$CP$67*'Projection Engine'!$AD$97</f>
        <v>677.05595454507954</v>
      </c>
      <c r="CT69" s="47">
        <f ca="1">'A Matrix'!$CQ$67*'Projection Engine'!$AD$98</f>
        <v>10.842824871856113</v>
      </c>
      <c r="CU69" s="47">
        <f ca="1">'A Matrix'!$CR$67*'Projection Engine'!$AD$99</f>
        <v>1.2669273724240879</v>
      </c>
      <c r="CV69" s="47">
        <f ca="1">'A Matrix'!$CS$67*'Projection Engine'!$AD$100</f>
        <v>505.50417502142159</v>
      </c>
      <c r="CW69" s="47">
        <f ca="1">'A Matrix'!$CT$67*'Projection Engine'!$AD$101</f>
        <v>589.45923560929498</v>
      </c>
      <c r="CX69" s="47">
        <f ca="1">'A Matrix'!$CU$67*'Projection Engine'!$AD$102</f>
        <v>478.15857218526736</v>
      </c>
      <c r="CY69" s="47">
        <f ca="1">'A Matrix'!$CV$67*'Projection Engine'!$AD$103</f>
        <v>87.376907693734225</v>
      </c>
      <c r="CZ69" s="47">
        <f ca="1">'A Matrix'!$CW$67*'Projection Engine'!$AD$104</f>
        <v>37.851977081779381</v>
      </c>
      <c r="DA69" s="47">
        <f ca="1">'A Matrix'!$CX$67*'Projection Engine'!$AD$105</f>
        <v>814.31504066042885</v>
      </c>
      <c r="DB69" s="47">
        <f ca="1">'A Matrix'!$CY$67*'Projection Engine'!$AD$106</f>
        <v>279.51186631622221</v>
      </c>
      <c r="DC69" s="47">
        <f ca="1">'A Matrix'!$CZ$67*'Projection Engine'!$AD$107</f>
        <v>260.45212741165602</v>
      </c>
      <c r="DD69" s="47">
        <f ca="1">'A Matrix'!$DA$67*'Projection Engine'!$AD$108</f>
        <v>321.66770250053867</v>
      </c>
      <c r="DE69" s="47">
        <f ca="1">'A Matrix'!$DB$67*'Projection Engine'!$AD$109</f>
        <v>101.06519823678155</v>
      </c>
      <c r="DF69" s="47">
        <f ca="1">'A Matrix'!$DC$67*'Projection Engine'!$AD$110</f>
        <v>65.571781800146908</v>
      </c>
      <c r="DG69" s="47">
        <f ca="1">'A Matrix'!$DD$67*'Projection Engine'!$AD$111</f>
        <v>541.03868699653231</v>
      </c>
      <c r="DH69" s="47">
        <f ca="1">'A Matrix'!$DE$67*'Projection Engine'!$AD$112</f>
        <v>176.87867127389202</v>
      </c>
      <c r="DI69" s="47">
        <f ca="1">'A Matrix'!$DF$67*'Projection Engine'!$AD$113</f>
        <v>69.09599103392776</v>
      </c>
      <c r="DJ69" s="47">
        <f ca="1">'A Matrix'!$DG$67*'Projection Engine'!$AD$114</f>
        <v>129.11892517239011</v>
      </c>
      <c r="DK69" s="47">
        <f ca="1">'A Matrix'!$DH$67*'Projection Engine'!$AD$115</f>
        <v>145.0637713381997</v>
      </c>
      <c r="DL69" s="47">
        <f ca="1">'A Matrix'!$DI$67*'Projection Engine'!$AD$116</f>
        <v>95.944586626389111</v>
      </c>
      <c r="DM69" s="47">
        <f ca="1">'A Matrix'!$DJ$67*'Projection Engine'!$AD$117</f>
        <v>99.224911473299102</v>
      </c>
      <c r="DN69" s="47">
        <f ca="1">'A Matrix'!$DK$67*'Projection Engine'!$AD$118</f>
        <v>181.28365393981332</v>
      </c>
      <c r="DO69" s="47">
        <f ca="1">'A Matrix'!$DL$67*'Projection Engine'!$AD$119</f>
        <v>31.386954901889457</v>
      </c>
      <c r="DP69" s="43">
        <f t="shared" ca="1" si="10"/>
        <v>57463.640971205277</v>
      </c>
      <c r="DQ69" s="43">
        <f ca="1">'Projection Engine'!T70</f>
        <v>15534.540092910678</v>
      </c>
      <c r="DR69" s="43">
        <f ca="1">'Projection Engine'!U70</f>
        <v>353.38762503882128</v>
      </c>
      <c r="DS69" s="43">
        <f>'Projection Engine'!V70</f>
        <v>5835.2582811494094</v>
      </c>
      <c r="DT69" s="43">
        <f>'Projection Engine'!W70</f>
        <v>2909.4439319413846</v>
      </c>
      <c r="DU69" s="43">
        <f>'Projection Engine'!X70</f>
        <v>2800.2361050526456</v>
      </c>
      <c r="DV69" s="43">
        <f>'Projection Engine'!Y70</f>
        <v>5.8799999999999998E-2</v>
      </c>
      <c r="DW69" s="43">
        <f>'Projection Engine'!Z70</f>
        <v>286.32566302221295</v>
      </c>
      <c r="DX69" s="43">
        <f t="shared" ca="1" si="11"/>
        <v>27719.250499115151</v>
      </c>
      <c r="DY69" s="43">
        <f t="shared" ca="1" si="12"/>
        <v>85182.891470320435</v>
      </c>
      <c r="DZ69" s="41"/>
      <c r="EA69" s="36">
        <f>'Base Table 5'!DY69</f>
        <v>67102.000100000005</v>
      </c>
      <c r="EB69" s="185">
        <f t="shared" ca="1" si="13"/>
        <v>18080.891370320431</v>
      </c>
      <c r="EC69" s="186">
        <f t="shared" ca="1" si="14"/>
        <v>0.2694538365976431</v>
      </c>
    </row>
    <row r="70" spans="1:133" x14ac:dyDescent="0.4">
      <c r="A70" s="34">
        <f>'Base Table 5 - modified'!A70</f>
        <v>67</v>
      </c>
      <c r="B70" s="34" t="str">
        <f>'Base Table 5 - modified'!B70</f>
        <v>2701</v>
      </c>
      <c r="C70" s="34">
        <f>'Base Table 5 - modified'!C70</f>
        <v>2</v>
      </c>
      <c r="D70" s="35" t="str">
        <f>'Base Table 5 - modified'!D70</f>
        <v>Gas supply</v>
      </c>
      <c r="E70" s="47">
        <f ca="1">'A Matrix'!$B$68*'Projection Engine'!$AD$5</f>
        <v>7.6342641611424602</v>
      </c>
      <c r="F70" s="47">
        <f ca="1">'A Matrix'!$C$68*'Projection Engine'!$AD$6</f>
        <v>2.7712086427648958E-2</v>
      </c>
      <c r="G70" s="47">
        <f ca="1">'A Matrix'!$D$68*'Projection Engine'!$AD$7</f>
        <v>1.5187078951069672</v>
      </c>
      <c r="H70" s="47">
        <f ca="1">'A Matrix'!$E$68*'Projection Engine'!$AD$8</f>
        <v>2.5885194830667286</v>
      </c>
      <c r="I70" s="47">
        <f ca="1">'A Matrix'!$F$68*'Projection Engine'!$AD$9</f>
        <v>9.1842939989245998E-4</v>
      </c>
      <c r="J70" s="47">
        <f ca="1">'A Matrix'!$G$68*'Projection Engine'!$AD$10</f>
        <v>1.4201808266091237E-3</v>
      </c>
      <c r="K70" s="47">
        <f ca="1">'A Matrix'!$H$68*'Projection Engine'!$AD$11</f>
        <v>1.5370687055917617E-2</v>
      </c>
      <c r="L70" s="47">
        <f ca="1">'A Matrix'!$I$68*'Projection Engine'!$AD$12</f>
        <v>5.7389373925385595E-2</v>
      </c>
      <c r="M70" s="47">
        <f ca="1">'A Matrix'!$J$68*'Projection Engine'!$AD$13</f>
        <v>23.419240259172081</v>
      </c>
      <c r="N70" s="47">
        <f ca="1">'A Matrix'!$K$68*'Projection Engine'!$AD$14</f>
        <v>132.94035355741144</v>
      </c>
      <c r="O70" s="47">
        <f ca="1">'A Matrix'!$L$68*'Projection Engine'!$AD$15</f>
        <v>187.09082338393733</v>
      </c>
      <c r="P70" s="47">
        <f ca="1">'A Matrix'!$M$68*'Projection Engine'!$AD$16</f>
        <v>13.85890551228762</v>
      </c>
      <c r="Q70" s="47">
        <f ca="1">'A Matrix'!$N$68*'Projection Engine'!$AD$17</f>
        <v>3.6312209684560122</v>
      </c>
      <c r="R70" s="47">
        <f ca="1">'A Matrix'!$O$68*'Projection Engine'!$AD$18</f>
        <v>33.423723771749373</v>
      </c>
      <c r="S70" s="47">
        <f ca="1">'A Matrix'!$P$68*'Projection Engine'!$AD$19</f>
        <v>0.17834433274993575</v>
      </c>
      <c r="T70" s="47">
        <f ca="1">'A Matrix'!$Q$68*'Projection Engine'!$AD$20</f>
        <v>33.031541665807524</v>
      </c>
      <c r="U70" s="47">
        <f ca="1">'A Matrix'!$R$68*'Projection Engine'!$AD$21</f>
        <v>7.4537503879111187</v>
      </c>
      <c r="V70" s="47">
        <f ca="1">'A Matrix'!$S$68*'Projection Engine'!$AD$22</f>
        <v>15.820874970955298</v>
      </c>
      <c r="W70" s="47">
        <f ca="1">'A Matrix'!$T$68*'Projection Engine'!$AD$23</f>
        <v>14.679504541222789</v>
      </c>
      <c r="X70" s="47">
        <f ca="1">'A Matrix'!$U$68*'Projection Engine'!$AD$24</f>
        <v>13.734726496176517</v>
      </c>
      <c r="Y70" s="47">
        <f ca="1">'A Matrix'!$V$68*'Projection Engine'!$AD$25</f>
        <v>12.541205753984505</v>
      </c>
      <c r="Z70" s="47">
        <f ca="1">'A Matrix'!$W$68*'Projection Engine'!$AD$26</f>
        <v>33.326968752768401</v>
      </c>
      <c r="AA70" s="47">
        <f ca="1">'A Matrix'!$X$68*'Projection Engine'!$AD$27</f>
        <v>3.2051228513486416</v>
      </c>
      <c r="AB70" s="47">
        <f ca="1">'A Matrix'!$Y$68*'Projection Engine'!$AD$28</f>
        <v>3.1085088212337442</v>
      </c>
      <c r="AC70" s="47">
        <f ca="1">'A Matrix'!$Z$68*'Projection Engine'!$AD$29</f>
        <v>5.4532550435288876</v>
      </c>
      <c r="AD70" s="47">
        <f ca="1">'A Matrix'!$AA$68*'Projection Engine'!$AD$30</f>
        <v>8.7877065925438488E-4</v>
      </c>
      <c r="AE70" s="47">
        <f ca="1">'A Matrix'!$AB$68*'Projection Engine'!$AD$31</f>
        <v>9.0228732453622312E-3</v>
      </c>
      <c r="AF70" s="47">
        <f ca="1">'A Matrix'!$AC$68*'Projection Engine'!$AD$32</f>
        <v>2.6279876790719143</v>
      </c>
      <c r="AG70" s="47">
        <f ca="1">'A Matrix'!$AD$68*'Projection Engine'!$AD$33</f>
        <v>0</v>
      </c>
      <c r="AH70" s="47">
        <f ca="1">'A Matrix'!$AE$68*'Projection Engine'!$AD$34</f>
        <v>1.9633875473225377E-4</v>
      </c>
      <c r="AI70" s="47">
        <f ca="1">'A Matrix'!$AF$68*'Projection Engine'!$AD$35</f>
        <v>1.8841174673997482E-4</v>
      </c>
      <c r="AJ70" s="47">
        <f ca="1">'A Matrix'!$AG$68*'Projection Engine'!$AD$36</f>
        <v>1.5205151032914028</v>
      </c>
      <c r="AK70" s="47">
        <f ca="1">'A Matrix'!$AH$68*'Projection Engine'!$AD$37</f>
        <v>10.375463894300937</v>
      </c>
      <c r="AL70" s="47">
        <f ca="1">'A Matrix'!$AI$68*'Projection Engine'!$AD$38</f>
        <v>32.006951506251916</v>
      </c>
      <c r="AM70" s="47">
        <f ca="1">'A Matrix'!$AJ$68*'Projection Engine'!$AD$39</f>
        <v>34.520666298875682</v>
      </c>
      <c r="AN70" s="47">
        <f ca="1">'A Matrix'!$AK$68*'Projection Engine'!$AD$40</f>
        <v>1.4615694299434889</v>
      </c>
      <c r="AO70" s="47">
        <f ca="1">'A Matrix'!$AL$68*'Projection Engine'!$AD$41</f>
        <v>14.790342935469088</v>
      </c>
      <c r="AP70" s="47">
        <f ca="1">'A Matrix'!$AM$68*'Projection Engine'!$AD$42</f>
        <v>7.6272742604285529E-2</v>
      </c>
      <c r="AQ70" s="47">
        <f ca="1">'A Matrix'!$AN$68*'Projection Engine'!$AD$43</f>
        <v>1.6076747151068113E-3</v>
      </c>
      <c r="AR70" s="47">
        <f ca="1">'A Matrix'!$AO$68*'Projection Engine'!$AD$44</f>
        <v>205.91972664319229</v>
      </c>
      <c r="AS70" s="47">
        <f ca="1">'A Matrix'!$AP$68*'Projection Engine'!$AD$45</f>
        <v>1.0177250067043278</v>
      </c>
      <c r="AT70" s="47">
        <f ca="1">'A Matrix'!$AQ$68*'Projection Engine'!$AD$46</f>
        <v>5.2809380707771156</v>
      </c>
      <c r="AU70" s="47">
        <f ca="1">'A Matrix'!$AR$68*'Projection Engine'!$AD$47</f>
        <v>0.37185439595686542</v>
      </c>
      <c r="AV70" s="47">
        <f ca="1">'A Matrix'!$AS$68*'Projection Engine'!$AD$48</f>
        <v>58.28166965141223</v>
      </c>
      <c r="AW70" s="47">
        <f ca="1">'A Matrix'!$AT$68*'Projection Engine'!$AD$49</f>
        <v>10.374626417888598</v>
      </c>
      <c r="AX70" s="47">
        <f ca="1">'A Matrix'!$AU$68*'Projection Engine'!$AD$50</f>
        <v>12.440111797101016</v>
      </c>
      <c r="AY70" s="47">
        <f ca="1">'A Matrix'!$AV$68*'Projection Engine'!$AD$51</f>
        <v>27.958267603231548</v>
      </c>
      <c r="AZ70" s="47">
        <f ca="1">'A Matrix'!$AW$68*'Projection Engine'!$AD$52</f>
        <v>8.5858066930256509</v>
      </c>
      <c r="BA70" s="47">
        <f ca="1">'A Matrix'!$AX$68*'Projection Engine'!$AD$53</f>
        <v>56.377578907354618</v>
      </c>
      <c r="BB70" s="47">
        <f ca="1">'A Matrix'!$AY$68*'Projection Engine'!$AD$54</f>
        <v>250.02260161147399</v>
      </c>
      <c r="BC70" s="47">
        <f ca="1">'A Matrix'!$AZ$68*'Projection Engine'!$AD$55</f>
        <v>1.261512664964777</v>
      </c>
      <c r="BD70" s="47">
        <f ca="1">'A Matrix'!$BA$68*'Projection Engine'!$AD$56</f>
        <v>9.7632662805137773</v>
      </c>
      <c r="BE70" s="47">
        <f ca="1">'A Matrix'!$BB$68*'Projection Engine'!$AD$57</f>
        <v>4.8991670665654103</v>
      </c>
      <c r="BF70" s="47">
        <f ca="1">'A Matrix'!$BC$68*'Projection Engine'!$AD$58</f>
        <v>5.7970866629199245</v>
      </c>
      <c r="BG70" s="47">
        <f ca="1">'A Matrix'!$BD$68*'Projection Engine'!$AD$59</f>
        <v>0.67664935763981471</v>
      </c>
      <c r="BH70" s="47">
        <f ca="1">'A Matrix'!$BE$68*'Projection Engine'!$AD$60</f>
        <v>0.45956757620374461</v>
      </c>
      <c r="BI70" s="47">
        <f ca="1">'A Matrix'!$BF$68*'Projection Engine'!$AD$61</f>
        <v>0.65804631197364083</v>
      </c>
      <c r="BJ70" s="47">
        <f ca="1">'A Matrix'!$BG$68*'Projection Engine'!$AD$62</f>
        <v>0.71450996938964206</v>
      </c>
      <c r="BK70" s="47">
        <f ca="1">'A Matrix'!$BH$68*'Projection Engine'!$AD$63</f>
        <v>1.1171565000586561</v>
      </c>
      <c r="BL70" s="47">
        <f ca="1">'A Matrix'!$BI$68*'Projection Engine'!$AD$64</f>
        <v>0.44710326526119526</v>
      </c>
      <c r="BM70" s="47">
        <f ca="1">'A Matrix'!$BJ$68*'Projection Engine'!$AD$65</f>
        <v>0.38267595164325097</v>
      </c>
      <c r="BN70" s="47">
        <f ca="1">'A Matrix'!$BK$68*'Projection Engine'!$AD$66</f>
        <v>1.3308676040226051</v>
      </c>
      <c r="BO70" s="47">
        <f ca="1">'A Matrix'!$BL$68*'Projection Engine'!$AD$67</f>
        <v>0.7671456072221996</v>
      </c>
      <c r="BP70" s="47">
        <f ca="1">'A Matrix'!$BM$68*'Projection Engine'!$AD$68</f>
        <v>1.0396644370968435E-2</v>
      </c>
      <c r="BQ70" s="47">
        <f ca="1">'A Matrix'!$BN$68*'Projection Engine'!$AD$69</f>
        <v>555.50437455436565</v>
      </c>
      <c r="BR70" s="47">
        <f ca="1">'A Matrix'!$BO$68*'Projection Engine'!$AD$70</f>
        <v>0.77931770796454514</v>
      </c>
      <c r="BS70" s="47">
        <f ca="1">'A Matrix'!$BP$68*'Projection Engine'!$AD$71</f>
        <v>2036.1427487051396</v>
      </c>
      <c r="BT70" s="47">
        <f ca="1">'A Matrix'!$BQ$68*'Projection Engine'!$AD$72</f>
        <v>1.4220220333823821</v>
      </c>
      <c r="BU70" s="47">
        <f ca="1">'A Matrix'!$BR$68*'Projection Engine'!$AD$73</f>
        <v>5.7633231560179601</v>
      </c>
      <c r="BV70" s="47">
        <f ca="1">'A Matrix'!$BS$68*'Projection Engine'!$AD$74</f>
        <v>4.1893836054578895</v>
      </c>
      <c r="BW70" s="47">
        <f ca="1">'A Matrix'!$BT$68*'Projection Engine'!$AD$75</f>
        <v>1.7923081522302373</v>
      </c>
      <c r="BX70" s="47">
        <f ca="1">'A Matrix'!$BU$68*'Projection Engine'!$AD$76</f>
        <v>8.6313073534087934</v>
      </c>
      <c r="BY70" s="47">
        <f ca="1">'A Matrix'!$BV$68*'Projection Engine'!$AD$77</f>
        <v>12.157602541205573</v>
      </c>
      <c r="BZ70" s="47">
        <f ca="1">'A Matrix'!$BW$68*'Projection Engine'!$AD$78</f>
        <v>22.189699913897051</v>
      </c>
      <c r="CA70" s="47">
        <f ca="1">'A Matrix'!$BX$68*'Projection Engine'!$AD$79</f>
        <v>14.197222998377748</v>
      </c>
      <c r="CB70" s="47">
        <f ca="1">'A Matrix'!$BY$68*'Projection Engine'!$AD$80</f>
        <v>52.489147584041021</v>
      </c>
      <c r="CC70" s="47">
        <f ca="1">'A Matrix'!$BZ$68*'Projection Engine'!$AD$81</f>
        <v>195.42610606174168</v>
      </c>
      <c r="CD70" s="47">
        <f ca="1">'A Matrix'!$CA$68*'Projection Engine'!$AD$82</f>
        <v>5.3017486072001709</v>
      </c>
      <c r="CE70" s="47">
        <f ca="1">'A Matrix'!$CB$68*'Projection Engine'!$AD$83</f>
        <v>0.32970627495102106</v>
      </c>
      <c r="CF70" s="47">
        <f ca="1">'A Matrix'!$CC$68*'Projection Engine'!$AD$84</f>
        <v>4.3465136787243823</v>
      </c>
      <c r="CG70" s="47">
        <f ca="1">'A Matrix'!$CD$68*'Projection Engine'!$AD$85</f>
        <v>0.54522778970845887</v>
      </c>
      <c r="CH70" s="47">
        <f ca="1">'A Matrix'!$CE$68*'Projection Engine'!$AD$86</f>
        <v>2.8116369576052338</v>
      </c>
      <c r="CI70" s="47">
        <f ca="1">'A Matrix'!$CF$68*'Projection Engine'!$AD$87</f>
        <v>9.7283976017686111</v>
      </c>
      <c r="CJ70" s="47">
        <f ca="1">'A Matrix'!$CG$68*'Projection Engine'!$AD$88</f>
        <v>1.6930422823732139</v>
      </c>
      <c r="CK70" s="47">
        <f ca="1">'A Matrix'!$CH$68*'Projection Engine'!$AD$89</f>
        <v>0.47521085523299866</v>
      </c>
      <c r="CL70" s="47">
        <f ca="1">'A Matrix'!$CI$68*'Projection Engine'!$AD$90</f>
        <v>0.48514235990542581</v>
      </c>
      <c r="CM70" s="47">
        <f ca="1">'A Matrix'!$CJ$68*'Projection Engine'!$AD$91</f>
        <v>0.97015672197697722</v>
      </c>
      <c r="CN70" s="47">
        <f ca="1">'A Matrix'!$CK$68*'Projection Engine'!$AD$92</f>
        <v>2.1261943686466878</v>
      </c>
      <c r="CO70" s="47">
        <f ca="1">'A Matrix'!$CL$68*'Projection Engine'!$AD$93</f>
        <v>1.0639503163189922E-3</v>
      </c>
      <c r="CP70" s="47">
        <f ca="1">'A Matrix'!$CM$68*'Projection Engine'!$AD$94</f>
        <v>0.63489738925498829</v>
      </c>
      <c r="CQ70" s="47">
        <f ca="1">'A Matrix'!$CN$68*'Projection Engine'!$AD$95</f>
        <v>0.34283870232455171</v>
      </c>
      <c r="CR70" s="47">
        <f ca="1">'A Matrix'!$CO$68*'Projection Engine'!$AD$96</f>
        <v>0.59081783788684372</v>
      </c>
      <c r="CS70" s="47">
        <f ca="1">'A Matrix'!$CP$68*'Projection Engine'!$AD$97</f>
        <v>3.4361497513101846</v>
      </c>
      <c r="CT70" s="47">
        <f ca="1">'A Matrix'!$CQ$68*'Projection Engine'!$AD$98</f>
        <v>28.456261021466418</v>
      </c>
      <c r="CU70" s="47">
        <f ca="1">'A Matrix'!$CR$68*'Projection Engine'!$AD$99</f>
        <v>9.4816833050381497</v>
      </c>
      <c r="CV70" s="47">
        <f ca="1">'A Matrix'!$CS$68*'Projection Engine'!$AD$100</f>
        <v>10.36191380217212</v>
      </c>
      <c r="CW70" s="47">
        <f ca="1">'A Matrix'!$CT$68*'Projection Engine'!$AD$101</f>
        <v>22.399163435663926</v>
      </c>
      <c r="CX70" s="47">
        <f ca="1">'A Matrix'!$CU$68*'Projection Engine'!$AD$102</f>
        <v>0.74555895695405006</v>
      </c>
      <c r="CY70" s="47">
        <f ca="1">'A Matrix'!$CV$68*'Projection Engine'!$AD$103</f>
        <v>2.4037524367520837</v>
      </c>
      <c r="CZ70" s="47">
        <f ca="1">'A Matrix'!$CW$68*'Projection Engine'!$AD$104</f>
        <v>0.2922057694071305</v>
      </c>
      <c r="DA70" s="47">
        <f ca="1">'A Matrix'!$CX$68*'Projection Engine'!$AD$105</f>
        <v>42.604308795074395</v>
      </c>
      <c r="DB70" s="47">
        <f ca="1">'A Matrix'!$CY$68*'Projection Engine'!$AD$106</f>
        <v>15.070014708729017</v>
      </c>
      <c r="DC70" s="47">
        <f ca="1">'A Matrix'!$CZ$68*'Projection Engine'!$AD$107</f>
        <v>13.287941905300086</v>
      </c>
      <c r="DD70" s="47">
        <f ca="1">'A Matrix'!$DA$68*'Projection Engine'!$AD$108</f>
        <v>22.126655185709801</v>
      </c>
      <c r="DE70" s="47">
        <f ca="1">'A Matrix'!$DB$68*'Projection Engine'!$AD$109</f>
        <v>7.8550846742359122</v>
      </c>
      <c r="DF70" s="47">
        <f ca="1">'A Matrix'!$DC$68*'Projection Engine'!$AD$110</f>
        <v>4.3882261920259573</v>
      </c>
      <c r="DG70" s="47">
        <f ca="1">'A Matrix'!$DD$68*'Projection Engine'!$AD$111</f>
        <v>24.801603848871331</v>
      </c>
      <c r="DH70" s="47">
        <f ca="1">'A Matrix'!$DE$68*'Projection Engine'!$AD$112</f>
        <v>26.840032156246988</v>
      </c>
      <c r="DI70" s="47">
        <f ca="1">'A Matrix'!$DF$68*'Projection Engine'!$AD$113</f>
        <v>0.91733168775806184</v>
      </c>
      <c r="DJ70" s="47">
        <f ca="1">'A Matrix'!$DG$68*'Projection Engine'!$AD$114</f>
        <v>2.2433021544478287</v>
      </c>
      <c r="DK70" s="47">
        <f ca="1">'A Matrix'!$DH$68*'Projection Engine'!$AD$115</f>
        <v>1.479928524392121</v>
      </c>
      <c r="DL70" s="47">
        <f ca="1">'A Matrix'!$DI$68*'Projection Engine'!$AD$116</f>
        <v>9.9839557657994025</v>
      </c>
      <c r="DM70" s="47">
        <f ca="1">'A Matrix'!$DJ$68*'Projection Engine'!$AD$117</f>
        <v>4.2413554714120298</v>
      </c>
      <c r="DN70" s="47">
        <f ca="1">'A Matrix'!$DK$68*'Projection Engine'!$AD$118</f>
        <v>14.40962375561255</v>
      </c>
      <c r="DO70" s="47">
        <f ca="1">'A Matrix'!$DL$68*'Projection Engine'!$AD$119</f>
        <v>4.0400882153188968</v>
      </c>
      <c r="DP70" s="43">
        <f t="shared" ca="1" si="10"/>
        <v>4523.9833965522548</v>
      </c>
      <c r="DQ70" s="43">
        <f ca="1">'Projection Engine'!T71</f>
        <v>124.2010197793349</v>
      </c>
      <c r="DR70" s="43">
        <f ca="1">'Projection Engine'!U71</f>
        <v>2.6098129370411434E-3</v>
      </c>
      <c r="DS70" s="43">
        <f>'Projection Engine'!V71</f>
        <v>2.0279985845550796</v>
      </c>
      <c r="DT70" s="43">
        <f>'Projection Engine'!W71</f>
        <v>0.91386240843667843</v>
      </c>
      <c r="DU70" s="43">
        <f>'Projection Engine'!X71</f>
        <v>0.93161331657678637</v>
      </c>
      <c r="DV70" s="43">
        <f>'Projection Engine'!Y71</f>
        <v>2.9399999999999999E-2</v>
      </c>
      <c r="DW70" s="43">
        <f>'Projection Engine'!Z71</f>
        <v>0.17052843302382636</v>
      </c>
      <c r="DX70" s="43">
        <f t="shared" ca="1" si="11"/>
        <v>128.27703233486432</v>
      </c>
      <c r="DY70" s="43">
        <f t="shared" ca="1" si="12"/>
        <v>4652.2604288871189</v>
      </c>
      <c r="DZ70" s="41"/>
      <c r="EA70" s="36">
        <f>'Base Table 5'!DY70</f>
        <v>6504.9999000000007</v>
      </c>
      <c r="EB70" s="185">
        <f t="shared" ca="1" si="13"/>
        <v>-1852.7394711128818</v>
      </c>
      <c r="EC70" s="186">
        <f t="shared" ca="1" si="14"/>
        <v>-0.28481775551032396</v>
      </c>
    </row>
    <row r="71" spans="1:133" x14ac:dyDescent="0.4">
      <c r="A71" s="37">
        <f>'Base Table 5 - modified'!A71</f>
        <v>68</v>
      </c>
      <c r="B71" s="37" t="str">
        <f>'Base Table 5 - modified'!B71</f>
        <v>2801</v>
      </c>
      <c r="C71" s="37">
        <f>'Base Table 5 - modified'!C71</f>
        <v>12</v>
      </c>
      <c r="D71" s="38" t="str">
        <f>'Base Table 5 - modified'!D71</f>
        <v>Water supply, sewerage and drainage services</v>
      </c>
      <c r="E71" s="47">
        <f ca="1">'A Matrix'!$B$69*'Projection Engine'!$AD$5</f>
        <v>481.56401951127435</v>
      </c>
      <c r="F71" s="47">
        <f ca="1">'A Matrix'!$C$69*'Projection Engine'!$AD$6</f>
        <v>197.08973896893198</v>
      </c>
      <c r="G71" s="47">
        <f ca="1">'A Matrix'!$D$69*'Projection Engine'!$AD$7</f>
        <v>572.66785367676528</v>
      </c>
      <c r="H71" s="47">
        <f ca="1">'A Matrix'!$E$69*'Projection Engine'!$AD$8</f>
        <v>2.9939905437713583</v>
      </c>
      <c r="I71" s="47">
        <f ca="1">'A Matrix'!$F$69*'Projection Engine'!$AD$9</f>
        <v>3.21450289962361E-2</v>
      </c>
      <c r="J71" s="47">
        <f ca="1">'A Matrix'!$G$69*'Projection Engine'!$AD$10</f>
        <v>2.9480925130653111</v>
      </c>
      <c r="K71" s="47">
        <f ca="1">'A Matrix'!$H$69*'Projection Engine'!$AD$11</f>
        <v>23.263891133334596</v>
      </c>
      <c r="L71" s="47">
        <f ca="1">'A Matrix'!$I$69*'Projection Engine'!$AD$12</f>
        <v>11.450561522462548</v>
      </c>
      <c r="M71" s="47">
        <f ca="1">'A Matrix'!$J$69*'Projection Engine'!$AD$13</f>
        <v>1.6696362601172756</v>
      </c>
      <c r="N71" s="47">
        <f ca="1">'A Matrix'!$K$69*'Projection Engine'!$AD$14</f>
        <v>33.612252345144491</v>
      </c>
      <c r="O71" s="47">
        <f ca="1">'A Matrix'!$L$69*'Projection Engine'!$AD$15</f>
        <v>94.786006627377574</v>
      </c>
      <c r="P71" s="47">
        <f ca="1">'A Matrix'!$M$69*'Projection Engine'!$AD$16</f>
        <v>11.608278178541513</v>
      </c>
      <c r="Q71" s="47">
        <f ca="1">'A Matrix'!$N$69*'Projection Engine'!$AD$17</f>
        <v>12.74226909151246</v>
      </c>
      <c r="R71" s="47">
        <f ca="1">'A Matrix'!$O$69*'Projection Engine'!$AD$18</f>
        <v>128.62982220804599</v>
      </c>
      <c r="S71" s="47">
        <f ca="1">'A Matrix'!$P$69*'Projection Engine'!$AD$19</f>
        <v>0.33287005152333482</v>
      </c>
      <c r="T71" s="47">
        <f ca="1">'A Matrix'!$Q$69*'Projection Engine'!$AD$20</f>
        <v>23.059846596371735</v>
      </c>
      <c r="U71" s="47">
        <f ca="1">'A Matrix'!$R$69*'Projection Engine'!$AD$21</f>
        <v>12.968117383071597</v>
      </c>
      <c r="V71" s="47">
        <f ca="1">'A Matrix'!$S$69*'Projection Engine'!$AD$22</f>
        <v>2.2785753942705824</v>
      </c>
      <c r="W71" s="47">
        <f ca="1">'A Matrix'!$T$69*'Projection Engine'!$AD$23</f>
        <v>24.037537726670308</v>
      </c>
      <c r="X71" s="47">
        <f ca="1">'A Matrix'!$U$69*'Projection Engine'!$AD$24</f>
        <v>4.2728500892700625</v>
      </c>
      <c r="Y71" s="47">
        <f ca="1">'A Matrix'!$V$69*'Projection Engine'!$AD$25</f>
        <v>26.553788765916277</v>
      </c>
      <c r="Z71" s="47">
        <f ca="1">'A Matrix'!$W$69*'Projection Engine'!$AD$26</f>
        <v>39.272397518188164</v>
      </c>
      <c r="AA71" s="47">
        <f ca="1">'A Matrix'!$X$69*'Projection Engine'!$AD$27</f>
        <v>30.076019019151538</v>
      </c>
      <c r="AB71" s="47">
        <f ca="1">'A Matrix'!$Y$69*'Projection Engine'!$AD$28</f>
        <v>46.983193539075202</v>
      </c>
      <c r="AC71" s="47">
        <f ca="1">'A Matrix'!$Z$69*'Projection Engine'!$AD$29</f>
        <v>4.5741142295516513</v>
      </c>
      <c r="AD71" s="47">
        <f ca="1">'A Matrix'!$AA$69*'Projection Engine'!$AD$30</f>
        <v>0.40071942061999949</v>
      </c>
      <c r="AE71" s="47">
        <f ca="1">'A Matrix'!$AB$69*'Projection Engine'!$AD$31</f>
        <v>0.38289618484840354</v>
      </c>
      <c r="AF71" s="47">
        <f ca="1">'A Matrix'!$AC$69*'Projection Engine'!$AD$32</f>
        <v>10.281827930739729</v>
      </c>
      <c r="AG71" s="47">
        <f ca="1">'A Matrix'!$AD$69*'Projection Engine'!$AD$33</f>
        <v>0.49412364331293424</v>
      </c>
      <c r="AH71" s="47">
        <f ca="1">'A Matrix'!$AE$69*'Projection Engine'!$AD$34</f>
        <v>0.40072739840852989</v>
      </c>
      <c r="AI71" s="47">
        <f ca="1">'A Matrix'!$AF$69*'Projection Engine'!$AD$35</f>
        <v>0.15657016154091905</v>
      </c>
      <c r="AJ71" s="47">
        <f ca="1">'A Matrix'!$AG$69*'Projection Engine'!$AD$36</f>
        <v>1.1574121525958914</v>
      </c>
      <c r="AK71" s="47">
        <f ca="1">'A Matrix'!$AH$69*'Projection Engine'!$AD$37</f>
        <v>21.572103652321626</v>
      </c>
      <c r="AL71" s="47">
        <f ca="1">'A Matrix'!$AI$69*'Projection Engine'!$AD$38</f>
        <v>53.367701792560666</v>
      </c>
      <c r="AM71" s="47">
        <f ca="1">'A Matrix'!$AJ$69*'Projection Engine'!$AD$39</f>
        <v>57.178093245326089</v>
      </c>
      <c r="AN71" s="47">
        <f ca="1">'A Matrix'!$AK$69*'Projection Engine'!$AD$40</f>
        <v>8.3860287081566778</v>
      </c>
      <c r="AO71" s="47">
        <f ca="1">'A Matrix'!$AL$69*'Projection Engine'!$AD$41</f>
        <v>19.129296167572413</v>
      </c>
      <c r="AP71" s="47">
        <f ca="1">'A Matrix'!$AM$69*'Projection Engine'!$AD$42</f>
        <v>75.840861502674102</v>
      </c>
      <c r="AQ71" s="47">
        <f ca="1">'A Matrix'!$AN$69*'Projection Engine'!$AD$43</f>
        <v>2.6677754222482424</v>
      </c>
      <c r="AR71" s="47">
        <f ca="1">'A Matrix'!$AO$69*'Projection Engine'!$AD$44</f>
        <v>77.826419844829317</v>
      </c>
      <c r="AS71" s="47">
        <f ca="1">'A Matrix'!$AP$69*'Projection Engine'!$AD$45</f>
        <v>13.377708011426062</v>
      </c>
      <c r="AT71" s="47">
        <f ca="1">'A Matrix'!$AQ$69*'Projection Engine'!$AD$46</f>
        <v>51.098398629115884</v>
      </c>
      <c r="AU71" s="47">
        <f ca="1">'A Matrix'!$AR$69*'Projection Engine'!$AD$47</f>
        <v>1.2891539840874269</v>
      </c>
      <c r="AV71" s="47">
        <f ca="1">'A Matrix'!$AS$69*'Projection Engine'!$AD$48</f>
        <v>10.926466040222616</v>
      </c>
      <c r="AW71" s="47">
        <f ca="1">'A Matrix'!$AT$69*'Projection Engine'!$AD$49</f>
        <v>1.3333437125831986</v>
      </c>
      <c r="AX71" s="47">
        <f ca="1">'A Matrix'!$AU$69*'Projection Engine'!$AD$50</f>
        <v>51.945774541494949</v>
      </c>
      <c r="AY71" s="47">
        <f ca="1">'A Matrix'!$AV$69*'Projection Engine'!$AD$51</f>
        <v>11.459343130777425</v>
      </c>
      <c r="AZ71" s="47">
        <f ca="1">'A Matrix'!$AW$69*'Projection Engine'!$AD$52</f>
        <v>1.9302683853322016</v>
      </c>
      <c r="BA71" s="47">
        <f ca="1">'A Matrix'!$AX$69*'Projection Engine'!$AD$53</f>
        <v>47.748845989934011</v>
      </c>
      <c r="BB71" s="47">
        <f ca="1">'A Matrix'!$AY$69*'Projection Engine'!$AD$54</f>
        <v>3.2806928140042459</v>
      </c>
      <c r="BC71" s="47">
        <f ca="1">'A Matrix'!$AZ$69*'Projection Engine'!$AD$55</f>
        <v>2.0866634688177639</v>
      </c>
      <c r="BD71" s="47">
        <f ca="1">'A Matrix'!$BA$69*'Projection Engine'!$AD$56</f>
        <v>21.433598406989788</v>
      </c>
      <c r="BE71" s="47">
        <f ca="1">'A Matrix'!$BB$69*'Projection Engine'!$AD$57</f>
        <v>2.2910393659125585</v>
      </c>
      <c r="BF71" s="47">
        <f ca="1">'A Matrix'!$BC$69*'Projection Engine'!$AD$58</f>
        <v>11.061097010827574</v>
      </c>
      <c r="BG71" s="47">
        <f ca="1">'A Matrix'!$BD$69*'Projection Engine'!$AD$59</f>
        <v>52.662815718319862</v>
      </c>
      <c r="BH71" s="47">
        <f ca="1">'A Matrix'!$BE$69*'Projection Engine'!$AD$60</f>
        <v>12.188676703740654</v>
      </c>
      <c r="BI71" s="47">
        <f ca="1">'A Matrix'!$BF$69*'Projection Engine'!$AD$61</f>
        <v>15.545228443831068</v>
      </c>
      <c r="BJ71" s="47">
        <f ca="1">'A Matrix'!$BG$69*'Projection Engine'!$AD$62</f>
        <v>9.9071184688492672E-2</v>
      </c>
      <c r="BK71" s="47">
        <f ca="1">'A Matrix'!$BH$69*'Projection Engine'!$AD$63</f>
        <v>9.1297114738485412</v>
      </c>
      <c r="BL71" s="47">
        <f ca="1">'A Matrix'!$BI$69*'Projection Engine'!$AD$64</f>
        <v>7.2173299543157166</v>
      </c>
      <c r="BM71" s="47">
        <f ca="1">'A Matrix'!$BJ$69*'Projection Engine'!$AD$65</f>
        <v>2.3830459726070568</v>
      </c>
      <c r="BN71" s="47">
        <f ca="1">'A Matrix'!$BK$69*'Projection Engine'!$AD$66</f>
        <v>53.18247768977664</v>
      </c>
      <c r="BO71" s="47">
        <f ca="1">'A Matrix'!$BL$69*'Projection Engine'!$AD$67</f>
        <v>3.4458706168273503</v>
      </c>
      <c r="BP71" s="47">
        <f ca="1">'A Matrix'!$BM$69*'Projection Engine'!$AD$68</f>
        <v>1.6977411446572512</v>
      </c>
      <c r="BQ71" s="47">
        <f ca="1">'A Matrix'!$BN$69*'Projection Engine'!$AD$69</f>
        <v>81.555008558768463</v>
      </c>
      <c r="BR71" s="47">
        <f ca="1">'A Matrix'!$BO$69*'Projection Engine'!$AD$70</f>
        <v>90.297139745746335</v>
      </c>
      <c r="BS71" s="47">
        <f ca="1">'A Matrix'!$BP$69*'Projection Engine'!$AD$71</f>
        <v>1.182911359647395</v>
      </c>
      <c r="BT71" s="47">
        <f ca="1">'A Matrix'!$BQ$69*'Projection Engine'!$AD$72</f>
        <v>1144.6228023770527</v>
      </c>
      <c r="BU71" s="47">
        <f ca="1">'A Matrix'!$BR$69*'Projection Engine'!$AD$73</f>
        <v>204.29022056458072</v>
      </c>
      <c r="BV71" s="47">
        <f ca="1">'A Matrix'!$BS$69*'Projection Engine'!$AD$74</f>
        <v>1553.6521978983069</v>
      </c>
      <c r="BW71" s="47">
        <f ca="1">'A Matrix'!$BT$69*'Projection Engine'!$AD$75</f>
        <v>111.8353262493998</v>
      </c>
      <c r="BX71" s="47">
        <f ca="1">'A Matrix'!$BU$69*'Projection Engine'!$AD$76</f>
        <v>139.79810914698754</v>
      </c>
      <c r="BY71" s="47">
        <f ca="1">'A Matrix'!$BV$69*'Projection Engine'!$AD$77</f>
        <v>1107.8739977582757</v>
      </c>
      <c r="BZ71" s="47">
        <f ca="1">'A Matrix'!$BW$69*'Projection Engine'!$AD$78</f>
        <v>101.38980682179074</v>
      </c>
      <c r="CA71" s="47">
        <f ca="1">'A Matrix'!$BX$69*'Projection Engine'!$AD$79</f>
        <v>70.361312592775249</v>
      </c>
      <c r="CB71" s="47">
        <f ca="1">'A Matrix'!$BY$69*'Projection Engine'!$AD$80</f>
        <v>124.57540499820763</v>
      </c>
      <c r="CC71" s="47">
        <f ca="1">'A Matrix'!$BZ$69*'Projection Engine'!$AD$81</f>
        <v>674.44067641950755</v>
      </c>
      <c r="CD71" s="47">
        <f ca="1">'A Matrix'!$CA$69*'Projection Engine'!$AD$82</f>
        <v>94.608868657188211</v>
      </c>
      <c r="CE71" s="47">
        <f ca="1">'A Matrix'!$CB$69*'Projection Engine'!$AD$83</f>
        <v>5.0412574612392698</v>
      </c>
      <c r="CF71" s="47">
        <f ca="1">'A Matrix'!$CC$69*'Projection Engine'!$AD$84</f>
        <v>9.7444496016671387</v>
      </c>
      <c r="CG71" s="47">
        <f ca="1">'A Matrix'!$CD$69*'Projection Engine'!$AD$85</f>
        <v>9.3349944755363179</v>
      </c>
      <c r="CH71" s="47">
        <f ca="1">'A Matrix'!$CE$69*'Projection Engine'!$AD$86</f>
        <v>4.573181753501065</v>
      </c>
      <c r="CI71" s="47">
        <f ca="1">'A Matrix'!$CF$69*'Projection Engine'!$AD$87</f>
        <v>48.986315652448816</v>
      </c>
      <c r="CJ71" s="47">
        <f ca="1">'A Matrix'!$CG$69*'Projection Engine'!$AD$88</f>
        <v>48.932021485317001</v>
      </c>
      <c r="CK71" s="47">
        <f ca="1">'A Matrix'!$CH$69*'Projection Engine'!$AD$89</f>
        <v>10.556414218998761</v>
      </c>
      <c r="CL71" s="47">
        <f ca="1">'A Matrix'!$CI$69*'Projection Engine'!$AD$90</f>
        <v>6.9986053432408379</v>
      </c>
      <c r="CM71" s="47">
        <f ca="1">'A Matrix'!$CJ$69*'Projection Engine'!$AD$91</f>
        <v>13.939486250348024</v>
      </c>
      <c r="CN71" s="47">
        <f ca="1">'A Matrix'!$CK$69*'Projection Engine'!$AD$92</f>
        <v>263.71003805522741</v>
      </c>
      <c r="CO71" s="47">
        <f ca="1">'A Matrix'!$CL$69*'Projection Engine'!$AD$93</f>
        <v>1.5357362851552996</v>
      </c>
      <c r="CP71" s="47">
        <f ca="1">'A Matrix'!$CM$69*'Projection Engine'!$AD$94</f>
        <v>27.879486771392251</v>
      </c>
      <c r="CQ71" s="47">
        <f ca="1">'A Matrix'!$CN$69*'Projection Engine'!$AD$95</f>
        <v>51.332547106355904</v>
      </c>
      <c r="CR71" s="47">
        <f ca="1">'A Matrix'!$CO$69*'Projection Engine'!$AD$96</f>
        <v>94.219577211127358</v>
      </c>
      <c r="CS71" s="47">
        <f ca="1">'A Matrix'!$CP$69*'Projection Engine'!$AD$97</f>
        <v>349.41233584317177</v>
      </c>
      <c r="CT71" s="47">
        <f ca="1">'A Matrix'!$CQ$69*'Projection Engine'!$AD$98</f>
        <v>6.8805471307996314E-3</v>
      </c>
      <c r="CU71" s="47">
        <f ca="1">'A Matrix'!$CR$69*'Projection Engine'!$AD$99</f>
        <v>2.012821517696009E-3</v>
      </c>
      <c r="CV71" s="47">
        <f ca="1">'A Matrix'!$CS$69*'Projection Engine'!$AD$100</f>
        <v>1052.0708079738406</v>
      </c>
      <c r="CW71" s="47">
        <f ca="1">'A Matrix'!$CT$69*'Projection Engine'!$AD$101</f>
        <v>1650.5914911314378</v>
      </c>
      <c r="CX71" s="47">
        <f ca="1">'A Matrix'!$CU$69*'Projection Engine'!$AD$102</f>
        <v>5.9131836900743506</v>
      </c>
      <c r="CY71" s="47">
        <f ca="1">'A Matrix'!$CV$69*'Projection Engine'!$AD$103</f>
        <v>443.81495071366641</v>
      </c>
      <c r="CZ71" s="47">
        <f ca="1">'A Matrix'!$CW$69*'Projection Engine'!$AD$104</f>
        <v>262.48192942385754</v>
      </c>
      <c r="DA71" s="47">
        <f ca="1">'A Matrix'!$CX$69*'Projection Engine'!$AD$105</f>
        <v>415.18135321574852</v>
      </c>
      <c r="DB71" s="47">
        <f ca="1">'A Matrix'!$CY$69*'Projection Engine'!$AD$106</f>
        <v>98.624407922683829</v>
      </c>
      <c r="DC71" s="47">
        <f ca="1">'A Matrix'!$CZ$69*'Projection Engine'!$AD$107</f>
        <v>330.81790578518826</v>
      </c>
      <c r="DD71" s="47">
        <f ca="1">'A Matrix'!$DA$69*'Projection Engine'!$AD$108</f>
        <v>123.35014180885037</v>
      </c>
      <c r="DE71" s="47">
        <f ca="1">'A Matrix'!$DB$69*'Projection Engine'!$AD$109</f>
        <v>80.286768614839886</v>
      </c>
      <c r="DF71" s="47">
        <f ca="1">'A Matrix'!$DC$69*'Projection Engine'!$AD$110</f>
        <v>17.483055444424565</v>
      </c>
      <c r="DG71" s="47">
        <f ca="1">'A Matrix'!$DD$69*'Projection Engine'!$AD$111</f>
        <v>247.61347220045118</v>
      </c>
      <c r="DH71" s="47">
        <f ca="1">'A Matrix'!$DE$69*'Projection Engine'!$AD$112</f>
        <v>265.2167437122834</v>
      </c>
      <c r="DI71" s="47">
        <f ca="1">'A Matrix'!$DF$69*'Projection Engine'!$AD$113</f>
        <v>24.780417842839462</v>
      </c>
      <c r="DJ71" s="47">
        <f ca="1">'A Matrix'!$DG$69*'Projection Engine'!$AD$114</f>
        <v>441.48905653291717</v>
      </c>
      <c r="DK71" s="47">
        <f ca="1">'A Matrix'!$DH$69*'Projection Engine'!$AD$115</f>
        <v>29.657912828161436</v>
      </c>
      <c r="DL71" s="47">
        <f ca="1">'A Matrix'!$DI$69*'Projection Engine'!$AD$116</f>
        <v>72.738822028564954</v>
      </c>
      <c r="DM71" s="47">
        <f ca="1">'A Matrix'!$DJ$69*'Projection Engine'!$AD$117</f>
        <v>67.89456884186184</v>
      </c>
      <c r="DN71" s="47">
        <f ca="1">'A Matrix'!$DK$69*'Projection Engine'!$AD$118</f>
        <v>104.18517381035652</v>
      </c>
      <c r="DO71" s="47">
        <f ca="1">'A Matrix'!$DL$69*'Projection Engine'!$AD$119</f>
        <v>5.6662465934106052</v>
      </c>
      <c r="DP71" s="43">
        <f t="shared" ca="1" si="10"/>
        <v>14694.072321691367</v>
      </c>
      <c r="DQ71" s="43">
        <f ca="1">'Projection Engine'!T72</f>
        <v>11351.015143422621</v>
      </c>
      <c r="DR71" s="43">
        <f ca="1">'Projection Engine'!U72</f>
        <v>1827.0843929166381</v>
      </c>
      <c r="DS71" s="43">
        <f>'Projection Engine'!V72</f>
        <v>2050.8998378269175</v>
      </c>
      <c r="DT71" s="43">
        <f>'Projection Engine'!W72</f>
        <v>1036.7445281418331</v>
      </c>
      <c r="DU71" s="43">
        <f>'Projection Engine'!X72</f>
        <v>992.12746384795764</v>
      </c>
      <c r="DV71" s="43">
        <f>'Projection Engine'!Y72</f>
        <v>3.3599999999999998E-2</v>
      </c>
      <c r="DW71" s="43">
        <f>'Projection Engine'!Z72</f>
        <v>76.213951383835621</v>
      </c>
      <c r="DX71" s="43">
        <f t="shared" ca="1" si="11"/>
        <v>17334.118917539803</v>
      </c>
      <c r="DY71" s="43">
        <f t="shared" ca="1" si="12"/>
        <v>32028.191239231171</v>
      </c>
      <c r="DZ71" s="41"/>
      <c r="EA71" s="36">
        <f>'Base Table 5'!DY71</f>
        <v>31101.999799999998</v>
      </c>
      <c r="EB71" s="185">
        <f t="shared" ca="1" si="13"/>
        <v>926.19143923117372</v>
      </c>
      <c r="EC71" s="186">
        <f t="shared" ca="1" si="14"/>
        <v>2.977916034939887E-2</v>
      </c>
    </row>
    <row r="72" spans="1:133" x14ac:dyDescent="0.4">
      <c r="A72" s="34">
        <f>'Base Table 5 - modified'!A72</f>
        <v>69</v>
      </c>
      <c r="B72" s="34" t="str">
        <f>'Base Table 5 - modified'!B72</f>
        <v>2901</v>
      </c>
      <c r="C72" s="34">
        <f>'Base Table 5 - modified'!C72</f>
        <v>12</v>
      </c>
      <c r="D72" s="35" t="str">
        <f>'Base Table 5 - modified'!D72</f>
        <v>Waste collection, treatment and disposal services</v>
      </c>
      <c r="E72" s="47">
        <f ca="1">'A Matrix'!$B$70*'Projection Engine'!$AD$5</f>
        <v>248.27281600657344</v>
      </c>
      <c r="F72" s="47">
        <f ca="1">'A Matrix'!$C$70*'Projection Engine'!$AD$6</f>
        <v>101.4320760368945</v>
      </c>
      <c r="G72" s="47">
        <f ca="1">'A Matrix'!$D$70*'Projection Engine'!$AD$7</f>
        <v>109.83279763688547</v>
      </c>
      <c r="H72" s="47">
        <f ca="1">'A Matrix'!$E$70*'Projection Engine'!$AD$8</f>
        <v>5.0279274690888068E-2</v>
      </c>
      <c r="I72" s="47">
        <f ca="1">'A Matrix'!$F$70*'Projection Engine'!$AD$9</f>
        <v>0.28563154336655505</v>
      </c>
      <c r="J72" s="47">
        <f ca="1">'A Matrix'!$G$70*'Projection Engine'!$AD$10</f>
        <v>15.007558002216685</v>
      </c>
      <c r="K72" s="47">
        <f ca="1">'A Matrix'!$H$70*'Projection Engine'!$AD$11</f>
        <v>22.080653607917469</v>
      </c>
      <c r="L72" s="47">
        <f ca="1">'A Matrix'!$I$70*'Projection Engine'!$AD$12</f>
        <v>10.83198009624256</v>
      </c>
      <c r="M72" s="47">
        <f ca="1">'A Matrix'!$J$70*'Projection Engine'!$AD$13</f>
        <v>48.967166837813792</v>
      </c>
      <c r="N72" s="47">
        <f ca="1">'A Matrix'!$K$70*'Projection Engine'!$AD$14</f>
        <v>49.80779837275373</v>
      </c>
      <c r="O72" s="47">
        <f ca="1">'A Matrix'!$L$70*'Projection Engine'!$AD$15</f>
        <v>73.768609301395941</v>
      </c>
      <c r="P72" s="47">
        <f ca="1">'A Matrix'!$M$70*'Projection Engine'!$AD$16</f>
        <v>8.5711355119866539</v>
      </c>
      <c r="Q72" s="47">
        <f ca="1">'A Matrix'!$N$70*'Projection Engine'!$AD$17</f>
        <v>6.9574352708258216</v>
      </c>
      <c r="R72" s="47">
        <f ca="1">'A Matrix'!$O$70*'Projection Engine'!$AD$18</f>
        <v>93.302023728408457</v>
      </c>
      <c r="S72" s="47">
        <f ca="1">'A Matrix'!$P$70*'Projection Engine'!$AD$19</f>
        <v>1.3689797595026802</v>
      </c>
      <c r="T72" s="47">
        <f ca="1">'A Matrix'!$Q$70*'Projection Engine'!$AD$20</f>
        <v>22.859968521483264</v>
      </c>
      <c r="U72" s="47">
        <f ca="1">'A Matrix'!$R$70*'Projection Engine'!$AD$21</f>
        <v>27.123374811276655</v>
      </c>
      <c r="V72" s="47">
        <f ca="1">'A Matrix'!$S$70*'Projection Engine'!$AD$22</f>
        <v>9.4189772038985975</v>
      </c>
      <c r="W72" s="47">
        <f ca="1">'A Matrix'!$T$70*'Projection Engine'!$AD$23</f>
        <v>38.032075338681956</v>
      </c>
      <c r="X72" s="47">
        <f ca="1">'A Matrix'!$U$70*'Projection Engine'!$AD$24</f>
        <v>23.364108460241933</v>
      </c>
      <c r="Y72" s="47">
        <f ca="1">'A Matrix'!$V$70*'Projection Engine'!$AD$25</f>
        <v>69.059717314985321</v>
      </c>
      <c r="Z72" s="47">
        <f ca="1">'A Matrix'!$W$70*'Projection Engine'!$AD$26</f>
        <v>23.581877258379127</v>
      </c>
      <c r="AA72" s="47">
        <f ca="1">'A Matrix'!$X$70*'Projection Engine'!$AD$27</f>
        <v>48.503657273404649</v>
      </c>
      <c r="AB72" s="47">
        <f ca="1">'A Matrix'!$Y$70*'Projection Engine'!$AD$28</f>
        <v>19.109188044239477</v>
      </c>
      <c r="AC72" s="47">
        <f ca="1">'A Matrix'!$Z$70*'Projection Engine'!$AD$29</f>
        <v>40.91921460697359</v>
      </c>
      <c r="AD72" s="47">
        <f ca="1">'A Matrix'!$AA$70*'Projection Engine'!$AD$30</f>
        <v>0.25298830868090127</v>
      </c>
      <c r="AE72" s="47">
        <f ca="1">'A Matrix'!$AB$70*'Projection Engine'!$AD$31</f>
        <v>1.1498404107041931</v>
      </c>
      <c r="AF72" s="47">
        <f ca="1">'A Matrix'!$AC$70*'Projection Engine'!$AD$32</f>
        <v>16.5835800432342</v>
      </c>
      <c r="AG72" s="47">
        <f ca="1">'A Matrix'!$AD$70*'Projection Engine'!$AD$33</f>
        <v>0.58087968639310306</v>
      </c>
      <c r="AH72" s="47">
        <f ca="1">'A Matrix'!$AE$70*'Projection Engine'!$AD$34</f>
        <v>1.5040530306264297</v>
      </c>
      <c r="AI72" s="47">
        <f ca="1">'A Matrix'!$AF$70*'Projection Engine'!$AD$35</f>
        <v>2.5314060233249314</v>
      </c>
      <c r="AJ72" s="47">
        <f ca="1">'A Matrix'!$AG$70*'Projection Engine'!$AD$36</f>
        <v>4.9787640145098155</v>
      </c>
      <c r="AK72" s="47">
        <f ca="1">'A Matrix'!$AH$70*'Projection Engine'!$AD$37</f>
        <v>31.885010157862801</v>
      </c>
      <c r="AL72" s="47">
        <f ca="1">'A Matrix'!$AI$70*'Projection Engine'!$AD$38</f>
        <v>11.761219793360945</v>
      </c>
      <c r="AM72" s="47">
        <f ca="1">'A Matrix'!$AJ$70*'Projection Engine'!$AD$39</f>
        <v>3.0102546081065178</v>
      </c>
      <c r="AN72" s="47">
        <f ca="1">'A Matrix'!$AK$70*'Projection Engine'!$AD$40</f>
        <v>15.868944798887412</v>
      </c>
      <c r="AO72" s="47">
        <f ca="1">'A Matrix'!$AL$70*'Projection Engine'!$AD$41</f>
        <v>7.1293760391077585</v>
      </c>
      <c r="AP72" s="47">
        <f ca="1">'A Matrix'!$AM$70*'Projection Engine'!$AD$42</f>
        <v>18.267853989139905</v>
      </c>
      <c r="AQ72" s="47">
        <f ca="1">'A Matrix'!$AN$70*'Projection Engine'!$AD$43</f>
        <v>9.7344703999717425E-2</v>
      </c>
      <c r="AR72" s="47">
        <f ca="1">'A Matrix'!$AO$70*'Projection Engine'!$AD$44</f>
        <v>63.894364328155</v>
      </c>
      <c r="AS72" s="47">
        <f ca="1">'A Matrix'!$AP$70*'Projection Engine'!$AD$45</f>
        <v>6.9955461483508472</v>
      </c>
      <c r="AT72" s="47">
        <f ca="1">'A Matrix'!$AQ$70*'Projection Engine'!$AD$46</f>
        <v>70.64335778847267</v>
      </c>
      <c r="AU72" s="47">
        <f ca="1">'A Matrix'!$AR$70*'Projection Engine'!$AD$47</f>
        <v>6.1981607136506893</v>
      </c>
      <c r="AV72" s="47">
        <f ca="1">'A Matrix'!$AS$70*'Projection Engine'!$AD$48</f>
        <v>80.583756330096662</v>
      </c>
      <c r="AW72" s="47">
        <f ca="1">'A Matrix'!$AT$70*'Projection Engine'!$AD$49</f>
        <v>6.4995193639299265</v>
      </c>
      <c r="AX72" s="47">
        <f ca="1">'A Matrix'!$AU$70*'Projection Engine'!$AD$50</f>
        <v>57.552045188382323</v>
      </c>
      <c r="AY72" s="47">
        <f ca="1">'A Matrix'!$AV$70*'Projection Engine'!$AD$51</f>
        <v>13.843965071996454</v>
      </c>
      <c r="AZ72" s="47">
        <f ca="1">'A Matrix'!$AW$70*'Projection Engine'!$AD$52</f>
        <v>7.4713551382668992</v>
      </c>
      <c r="BA72" s="47">
        <f ca="1">'A Matrix'!$AX$70*'Projection Engine'!$AD$53</f>
        <v>51.572096042352072</v>
      </c>
      <c r="BB72" s="47">
        <f ca="1">'A Matrix'!$AY$70*'Projection Engine'!$AD$54</f>
        <v>23.084364389268487</v>
      </c>
      <c r="BC72" s="47">
        <f ca="1">'A Matrix'!$AZ$70*'Projection Engine'!$AD$55</f>
        <v>8.3858258265371912</v>
      </c>
      <c r="BD72" s="47">
        <f ca="1">'A Matrix'!$BA$70*'Projection Engine'!$AD$56</f>
        <v>173.84765587513604</v>
      </c>
      <c r="BE72" s="47">
        <f ca="1">'A Matrix'!$BB$70*'Projection Engine'!$AD$57</f>
        <v>19.155538419984982</v>
      </c>
      <c r="BF72" s="47">
        <f ca="1">'A Matrix'!$BC$70*'Projection Engine'!$AD$58</f>
        <v>44.523698587382007</v>
      </c>
      <c r="BG72" s="47">
        <f ca="1">'A Matrix'!$BD$70*'Projection Engine'!$AD$59</f>
        <v>10.19500167585568</v>
      </c>
      <c r="BH72" s="47">
        <f ca="1">'A Matrix'!$BE$70*'Projection Engine'!$AD$60</f>
        <v>11.304693834261938</v>
      </c>
      <c r="BI72" s="47">
        <f ca="1">'A Matrix'!$BF$70*'Projection Engine'!$AD$61</f>
        <v>73.648952993657744</v>
      </c>
      <c r="BJ72" s="47">
        <f ca="1">'A Matrix'!$BG$70*'Projection Engine'!$AD$62</f>
        <v>64.387006835268863</v>
      </c>
      <c r="BK72" s="47">
        <f ca="1">'A Matrix'!$BH$70*'Projection Engine'!$AD$63</f>
        <v>23.983008756724178</v>
      </c>
      <c r="BL72" s="47">
        <f ca="1">'A Matrix'!$BI$70*'Projection Engine'!$AD$64</f>
        <v>36.063437207292338</v>
      </c>
      <c r="BM72" s="47">
        <f ca="1">'A Matrix'!$BJ$70*'Projection Engine'!$AD$65</f>
        <v>11.278891523286863</v>
      </c>
      <c r="BN72" s="47">
        <f ca="1">'A Matrix'!$BK$70*'Projection Engine'!$AD$66</f>
        <v>83.902128336325077</v>
      </c>
      <c r="BO72" s="47">
        <f ca="1">'A Matrix'!$BL$70*'Projection Engine'!$AD$67</f>
        <v>24.011351197055685</v>
      </c>
      <c r="BP72" s="47">
        <f ca="1">'A Matrix'!$BM$70*'Projection Engine'!$AD$68</f>
        <v>21.997652495801532</v>
      </c>
      <c r="BQ72" s="47">
        <f ca="1">'A Matrix'!$BN$70*'Projection Engine'!$AD$69</f>
        <v>158.54431930341843</v>
      </c>
      <c r="BR72" s="47">
        <f ca="1">'A Matrix'!$BO$70*'Projection Engine'!$AD$70</f>
        <v>318.83437435959411</v>
      </c>
      <c r="BS72" s="47">
        <f ca="1">'A Matrix'!$BP$70*'Projection Engine'!$AD$71</f>
        <v>2.3520912210449536</v>
      </c>
      <c r="BT72" s="47">
        <f ca="1">'A Matrix'!$BQ$70*'Projection Engine'!$AD$72</f>
        <v>88.37780950912169</v>
      </c>
      <c r="BU72" s="47">
        <f ca="1">'A Matrix'!$BR$70*'Projection Engine'!$AD$73</f>
        <v>2435.4109872879335</v>
      </c>
      <c r="BV72" s="47">
        <f ca="1">'A Matrix'!$BS$70*'Projection Engine'!$AD$74</f>
        <v>738.76183203209939</v>
      </c>
      <c r="BW72" s="47">
        <f ca="1">'A Matrix'!$BT$70*'Projection Engine'!$AD$75</f>
        <v>205.53279765417869</v>
      </c>
      <c r="BX72" s="47">
        <f ca="1">'A Matrix'!$BU$70*'Projection Engine'!$AD$76</f>
        <v>635.82122132016912</v>
      </c>
      <c r="BY72" s="47">
        <f ca="1">'A Matrix'!$BV$70*'Projection Engine'!$AD$77</f>
        <v>2032.1657669535662</v>
      </c>
      <c r="BZ72" s="47">
        <f ca="1">'A Matrix'!$BW$70*'Projection Engine'!$AD$78</f>
        <v>839.46047710753908</v>
      </c>
      <c r="CA72" s="47">
        <f ca="1">'A Matrix'!$BX$70*'Projection Engine'!$AD$79</f>
        <v>280.67078003358893</v>
      </c>
      <c r="CB72" s="47">
        <f ca="1">'A Matrix'!$BY$70*'Projection Engine'!$AD$80</f>
        <v>66.380363125198542</v>
      </c>
      <c r="CC72" s="47">
        <f ca="1">'A Matrix'!$BZ$70*'Projection Engine'!$AD$81</f>
        <v>422.32476185868956</v>
      </c>
      <c r="CD72" s="47">
        <f ca="1">'A Matrix'!$CA$70*'Projection Engine'!$AD$82</f>
        <v>351.38366335333808</v>
      </c>
      <c r="CE72" s="47">
        <f ca="1">'A Matrix'!$CB$70*'Projection Engine'!$AD$83</f>
        <v>19.808744561276797</v>
      </c>
      <c r="CF72" s="47">
        <f ca="1">'A Matrix'!$CC$70*'Projection Engine'!$AD$84</f>
        <v>58.485175830865096</v>
      </c>
      <c r="CG72" s="47">
        <f ca="1">'A Matrix'!$CD$70*'Projection Engine'!$AD$85</f>
        <v>51.1407539417146</v>
      </c>
      <c r="CH72" s="47">
        <f ca="1">'A Matrix'!$CE$70*'Projection Engine'!$AD$86</f>
        <v>42.712960250201213</v>
      </c>
      <c r="CI72" s="47">
        <f ca="1">'A Matrix'!$CF$70*'Projection Engine'!$AD$87</f>
        <v>428.9982221695841</v>
      </c>
      <c r="CJ72" s="47">
        <f ca="1">'A Matrix'!$CG$70*'Projection Engine'!$AD$88</f>
        <v>278.59335329324017</v>
      </c>
      <c r="CK72" s="47">
        <f ca="1">'A Matrix'!$CH$70*'Projection Engine'!$AD$89</f>
        <v>21.218747369763349</v>
      </c>
      <c r="CL72" s="47">
        <f ca="1">'A Matrix'!$CI$70*'Projection Engine'!$AD$90</f>
        <v>1.7332850065449046</v>
      </c>
      <c r="CM72" s="47">
        <f ca="1">'A Matrix'!$CJ$70*'Projection Engine'!$AD$91</f>
        <v>4.5641189837889122</v>
      </c>
      <c r="CN72" s="47">
        <f ca="1">'A Matrix'!$CK$70*'Projection Engine'!$AD$92</f>
        <v>2173.5590400157771</v>
      </c>
      <c r="CO72" s="47">
        <f ca="1">'A Matrix'!$CL$70*'Projection Engine'!$AD$93</f>
        <v>7.8276344700611566E-2</v>
      </c>
      <c r="CP72" s="47">
        <f ca="1">'A Matrix'!$CM$70*'Projection Engine'!$AD$94</f>
        <v>57.497380516528125</v>
      </c>
      <c r="CQ72" s="47">
        <f ca="1">'A Matrix'!$CN$70*'Projection Engine'!$AD$95</f>
        <v>44.586899428539184</v>
      </c>
      <c r="CR72" s="47">
        <f ca="1">'A Matrix'!$CO$70*'Projection Engine'!$AD$96</f>
        <v>307.22195836349516</v>
      </c>
      <c r="CS72" s="47">
        <f ca="1">'A Matrix'!$CP$70*'Projection Engine'!$AD$97</f>
        <v>144.87127281991204</v>
      </c>
      <c r="CT72" s="47">
        <f ca="1">'A Matrix'!$CQ$70*'Projection Engine'!$AD$98</f>
        <v>827.65076999371536</v>
      </c>
      <c r="CU72" s="47">
        <f ca="1">'A Matrix'!$CR$70*'Projection Engine'!$AD$99</f>
        <v>300.04167085425229</v>
      </c>
      <c r="CV72" s="47">
        <f ca="1">'A Matrix'!$CS$70*'Projection Engine'!$AD$100</f>
        <v>614.97310275983091</v>
      </c>
      <c r="CW72" s="47">
        <f ca="1">'A Matrix'!$CT$70*'Projection Engine'!$AD$101</f>
        <v>1784.188969530775</v>
      </c>
      <c r="CX72" s="47">
        <f ca="1">'A Matrix'!$CU$70*'Projection Engine'!$AD$102</f>
        <v>4282.6419047780828</v>
      </c>
      <c r="CY72" s="47">
        <f ca="1">'A Matrix'!$CV$70*'Projection Engine'!$AD$103</f>
        <v>1119.9203595078056</v>
      </c>
      <c r="CZ72" s="47">
        <f ca="1">'A Matrix'!$CW$70*'Projection Engine'!$AD$104</f>
        <v>685.05691039894464</v>
      </c>
      <c r="DA72" s="47">
        <f ca="1">'A Matrix'!$CX$70*'Projection Engine'!$AD$105</f>
        <v>109.54765473198201</v>
      </c>
      <c r="DB72" s="47">
        <f ca="1">'A Matrix'!$CY$70*'Projection Engine'!$AD$106</f>
        <v>148.29550527134111</v>
      </c>
      <c r="DC72" s="47">
        <f ca="1">'A Matrix'!$CZ$70*'Projection Engine'!$AD$107</f>
        <v>483.9103419829197</v>
      </c>
      <c r="DD72" s="47">
        <f ca="1">'A Matrix'!$DA$70*'Projection Engine'!$AD$108</f>
        <v>79.37723703522478</v>
      </c>
      <c r="DE72" s="47">
        <f ca="1">'A Matrix'!$DB$70*'Projection Engine'!$AD$109</f>
        <v>80.361982652218884</v>
      </c>
      <c r="DF72" s="47">
        <f ca="1">'A Matrix'!$DC$70*'Projection Engine'!$AD$110</f>
        <v>307.92391202267214</v>
      </c>
      <c r="DG72" s="47">
        <f ca="1">'A Matrix'!$DD$70*'Projection Engine'!$AD$111</f>
        <v>1083.560103109731</v>
      </c>
      <c r="DH72" s="47">
        <f ca="1">'A Matrix'!$DE$70*'Projection Engine'!$AD$112</f>
        <v>425.21109776201337</v>
      </c>
      <c r="DI72" s="47">
        <f ca="1">'A Matrix'!$DF$70*'Projection Engine'!$AD$113</f>
        <v>267.25087872760241</v>
      </c>
      <c r="DJ72" s="47">
        <f ca="1">'A Matrix'!$DG$70*'Projection Engine'!$AD$114</f>
        <v>57.829038141749805</v>
      </c>
      <c r="DK72" s="47">
        <f ca="1">'A Matrix'!$DH$70*'Projection Engine'!$AD$115</f>
        <v>24.511227408472084</v>
      </c>
      <c r="DL72" s="47">
        <f ca="1">'A Matrix'!$DI$70*'Projection Engine'!$AD$116</f>
        <v>31.15125340929238</v>
      </c>
      <c r="DM72" s="47">
        <f ca="1">'A Matrix'!$DJ$70*'Projection Engine'!$AD$117</f>
        <v>43.428889379437962</v>
      </c>
      <c r="DN72" s="47">
        <f ca="1">'A Matrix'!$DK$70*'Projection Engine'!$AD$118</f>
        <v>113.94632918800261</v>
      </c>
      <c r="DO72" s="47">
        <f ca="1">'A Matrix'!$DL$70*'Projection Engine'!$AD$119</f>
        <v>6.2867583208790965</v>
      </c>
      <c r="DP72" s="43">
        <f t="shared" ca="1" si="10"/>
        <v>27311.291320478827</v>
      </c>
      <c r="DQ72" s="43">
        <f ca="1">'Projection Engine'!T73</f>
        <v>512.7159499922351</v>
      </c>
      <c r="DR72" s="43">
        <f ca="1">'Projection Engine'!U73</f>
        <v>1103.9455071505154</v>
      </c>
      <c r="DS72" s="43">
        <f>'Projection Engine'!V73</f>
        <v>259.86417047320367</v>
      </c>
      <c r="DT72" s="43">
        <f>'Projection Engine'!W73</f>
        <v>8.9134544989132873</v>
      </c>
      <c r="DU72" s="43">
        <f>'Projection Engine'!X73</f>
        <v>54.692238992051045</v>
      </c>
      <c r="DV72" s="43">
        <f>'Projection Engine'!Y73</f>
        <v>0.24759999999999999</v>
      </c>
      <c r="DW72" s="43">
        <f>'Projection Engine'!Z73</f>
        <v>18.637304699549617</v>
      </c>
      <c r="DX72" s="43">
        <f t="shared" ca="1" si="11"/>
        <v>1959.0162258064677</v>
      </c>
      <c r="DY72" s="43">
        <f t="shared" ca="1" si="12"/>
        <v>29270.307546285294</v>
      </c>
      <c r="DZ72" s="41"/>
      <c r="EA72" s="36">
        <f>'Base Table 5'!DY72</f>
        <v>23515.999899999999</v>
      </c>
      <c r="EB72" s="185">
        <f t="shared" ca="1" si="13"/>
        <v>5754.307646285295</v>
      </c>
      <c r="EC72" s="186">
        <f t="shared" ca="1" si="14"/>
        <v>0.24469755361264878</v>
      </c>
    </row>
    <row r="73" spans="1:133" x14ac:dyDescent="0.4">
      <c r="A73" s="37">
        <f>'Base Table 5 - modified'!A73</f>
        <v>70</v>
      </c>
      <c r="B73" s="37" t="str">
        <f>'Base Table 5 - modified'!B73</f>
        <v>3001</v>
      </c>
      <c r="C73" s="37">
        <f>'Base Table 5 - modified'!C73</f>
        <v>13</v>
      </c>
      <c r="D73" s="38" t="str">
        <f>'Base Table 5 - modified'!D73</f>
        <v>Residential building construction</v>
      </c>
      <c r="E73" s="47">
        <f ca="1">'A Matrix'!$B$71*'Projection Engine'!$AD$5</f>
        <v>201.4370380049607</v>
      </c>
      <c r="F73" s="47">
        <f ca="1">'A Matrix'!$C$71*'Projection Engine'!$AD$6</f>
        <v>69.088567348808581</v>
      </c>
      <c r="G73" s="47">
        <f ca="1">'A Matrix'!$D$71*'Projection Engine'!$AD$7</f>
        <v>137.09641827026442</v>
      </c>
      <c r="H73" s="47">
        <f ca="1">'A Matrix'!$E$71*'Projection Engine'!$AD$8</f>
        <v>9.7446844913782105</v>
      </c>
      <c r="I73" s="47">
        <f ca="1">'A Matrix'!$F$71*'Projection Engine'!$AD$9</f>
        <v>9.4253817163963707E-2</v>
      </c>
      <c r="J73" s="47">
        <f ca="1">'A Matrix'!$G$71*'Projection Engine'!$AD$10</f>
        <v>6.4950955690092123</v>
      </c>
      <c r="K73" s="47">
        <f ca="1">'A Matrix'!$H$71*'Projection Engine'!$AD$11</f>
        <v>51.252996128494999</v>
      </c>
      <c r="L73" s="47">
        <f ca="1">'A Matrix'!$I$71*'Projection Engine'!$AD$12</f>
        <v>39.966108342508122</v>
      </c>
      <c r="M73" s="47">
        <f ca="1">'A Matrix'!$J$71*'Projection Engine'!$AD$13</f>
        <v>93.218828203905559</v>
      </c>
      <c r="N73" s="47">
        <f ca="1">'A Matrix'!$K$71*'Projection Engine'!$AD$14</f>
        <v>788.84739108394183</v>
      </c>
      <c r="O73" s="47">
        <f ca="1">'A Matrix'!$L$71*'Projection Engine'!$AD$15</f>
        <v>465.87754996207144</v>
      </c>
      <c r="P73" s="47">
        <f ca="1">'A Matrix'!$M$71*'Projection Engine'!$AD$16</f>
        <v>95.304261678699618</v>
      </c>
      <c r="Q73" s="47">
        <f ca="1">'A Matrix'!$N$71*'Projection Engine'!$AD$17</f>
        <v>22.959015237525151</v>
      </c>
      <c r="R73" s="47">
        <f ca="1">'A Matrix'!$O$71*'Projection Engine'!$AD$18</f>
        <v>11.225952728618575</v>
      </c>
      <c r="S73" s="47">
        <f ca="1">'A Matrix'!$P$71*'Projection Engine'!$AD$19</f>
        <v>0.69103507739365277</v>
      </c>
      <c r="T73" s="47">
        <f ca="1">'A Matrix'!$Q$71*'Projection Engine'!$AD$20</f>
        <v>2.5624948557440406</v>
      </c>
      <c r="U73" s="47">
        <f ca="1">'A Matrix'!$R$71*'Projection Engine'!$AD$21</f>
        <v>2.0559714921511545</v>
      </c>
      <c r="V73" s="47">
        <f ca="1">'A Matrix'!$S$71*'Projection Engine'!$AD$22</f>
        <v>1.2919183740104061</v>
      </c>
      <c r="W73" s="47">
        <f ca="1">'A Matrix'!$T$71*'Projection Engine'!$AD$23</f>
        <v>4.933164353533722</v>
      </c>
      <c r="X73" s="47">
        <f ca="1">'A Matrix'!$U$71*'Projection Engine'!$AD$24</f>
        <v>3.7855422556944278</v>
      </c>
      <c r="Y73" s="47">
        <f ca="1">'A Matrix'!$V$71*'Projection Engine'!$AD$25</f>
        <v>10.869415170456193</v>
      </c>
      <c r="Z73" s="47">
        <f ca="1">'A Matrix'!$W$71*'Projection Engine'!$AD$26</f>
        <v>11.596691405330898</v>
      </c>
      <c r="AA73" s="47">
        <f ca="1">'A Matrix'!$X$71*'Projection Engine'!$AD$27</f>
        <v>15.028234050164702</v>
      </c>
      <c r="AB73" s="47">
        <f ca="1">'A Matrix'!$Y$71*'Projection Engine'!$AD$28</f>
        <v>3.7183302583015752</v>
      </c>
      <c r="AC73" s="47">
        <f ca="1">'A Matrix'!$Z$71*'Projection Engine'!$AD$29</f>
        <v>6.1717490597659967</v>
      </c>
      <c r="AD73" s="47">
        <f ca="1">'A Matrix'!$AA$71*'Projection Engine'!$AD$30</f>
        <v>0.33305407985741187</v>
      </c>
      <c r="AE73" s="47">
        <f ca="1">'A Matrix'!$AB$71*'Projection Engine'!$AD$31</f>
        <v>0.40881294842550786</v>
      </c>
      <c r="AF73" s="47">
        <f ca="1">'A Matrix'!$AC$71*'Projection Engine'!$AD$32</f>
        <v>1.4376186647897153</v>
      </c>
      <c r="AG73" s="47">
        <f ca="1">'A Matrix'!$AD$71*'Projection Engine'!$AD$33</f>
        <v>0.33723073074150006</v>
      </c>
      <c r="AH73" s="47">
        <f ca="1">'A Matrix'!$AE$71*'Projection Engine'!$AD$34</f>
        <v>0.44166402877020483</v>
      </c>
      <c r="AI73" s="47">
        <f ca="1">'A Matrix'!$AF$71*'Projection Engine'!$AD$35</f>
        <v>0.37409152315221994</v>
      </c>
      <c r="AJ73" s="47">
        <f ca="1">'A Matrix'!$AG$71*'Projection Engine'!$AD$36</f>
        <v>38.293889685901966</v>
      </c>
      <c r="AK73" s="47">
        <f ca="1">'A Matrix'!$AH$71*'Projection Engine'!$AD$37</f>
        <v>76.885044705713298</v>
      </c>
      <c r="AL73" s="47">
        <f ca="1">'A Matrix'!$AI$71*'Projection Engine'!$AD$38</f>
        <v>3.2802654115784602</v>
      </c>
      <c r="AM73" s="47">
        <f ca="1">'A Matrix'!$AJ$71*'Projection Engine'!$AD$39</f>
        <v>9.037895659505633</v>
      </c>
      <c r="AN73" s="47">
        <f ca="1">'A Matrix'!$AK$71*'Projection Engine'!$AD$40</f>
        <v>11.484951562594102</v>
      </c>
      <c r="AO73" s="47">
        <f ca="1">'A Matrix'!$AL$71*'Projection Engine'!$AD$41</f>
        <v>15.145549077611435</v>
      </c>
      <c r="AP73" s="47">
        <f ca="1">'A Matrix'!$AM$71*'Projection Engine'!$AD$42</f>
        <v>7.8465140507980804</v>
      </c>
      <c r="AQ73" s="47">
        <f ca="1">'A Matrix'!$AN$71*'Projection Engine'!$AD$43</f>
        <v>4.251817319042984</v>
      </c>
      <c r="AR73" s="47">
        <f ca="1">'A Matrix'!$AO$71*'Projection Engine'!$AD$44</f>
        <v>11.269189615349273</v>
      </c>
      <c r="AS73" s="47">
        <f ca="1">'A Matrix'!$AP$71*'Projection Engine'!$AD$45</f>
        <v>5.8829709384167677</v>
      </c>
      <c r="AT73" s="47">
        <f ca="1">'A Matrix'!$AQ$71*'Projection Engine'!$AD$46</f>
        <v>18.28830987804788</v>
      </c>
      <c r="AU73" s="47">
        <f ca="1">'A Matrix'!$AR$71*'Projection Engine'!$AD$47</f>
        <v>9.0833121986577758</v>
      </c>
      <c r="AV73" s="47">
        <f ca="1">'A Matrix'!$AS$71*'Projection Engine'!$AD$48</f>
        <v>2.5926096609221392</v>
      </c>
      <c r="AW73" s="47">
        <f ca="1">'A Matrix'!$AT$71*'Projection Engine'!$AD$49</f>
        <v>1.1967883801671539</v>
      </c>
      <c r="AX73" s="47">
        <f ca="1">'A Matrix'!$AU$71*'Projection Engine'!$AD$50</f>
        <v>27.851671799631987</v>
      </c>
      <c r="AY73" s="47">
        <f ca="1">'A Matrix'!$AV$71*'Projection Engine'!$AD$51</f>
        <v>2.2706493362957936</v>
      </c>
      <c r="AZ73" s="47">
        <f ca="1">'A Matrix'!$AW$71*'Projection Engine'!$AD$52</f>
        <v>0.55839323134413454</v>
      </c>
      <c r="BA73" s="47">
        <f ca="1">'A Matrix'!$AX$71*'Projection Engine'!$AD$53</f>
        <v>7.779559851439986</v>
      </c>
      <c r="BB73" s="47">
        <f ca="1">'A Matrix'!$AY$71*'Projection Engine'!$AD$54</f>
        <v>31.995527101632316</v>
      </c>
      <c r="BC73" s="47">
        <f ca="1">'A Matrix'!$AZ$71*'Projection Engine'!$AD$55</f>
        <v>8.0110059337487538</v>
      </c>
      <c r="BD73" s="47">
        <f ca="1">'A Matrix'!$BA$71*'Projection Engine'!$AD$56</f>
        <v>25.352836898377024</v>
      </c>
      <c r="BE73" s="47">
        <f ca="1">'A Matrix'!$BB$71*'Projection Engine'!$AD$57</f>
        <v>13.333044572796215</v>
      </c>
      <c r="BF73" s="47">
        <f ca="1">'A Matrix'!$BC$71*'Projection Engine'!$AD$58</f>
        <v>16.739184977515219</v>
      </c>
      <c r="BG73" s="47">
        <f ca="1">'A Matrix'!$BD$71*'Projection Engine'!$AD$59</f>
        <v>4.9937186316964617</v>
      </c>
      <c r="BH73" s="47">
        <f ca="1">'A Matrix'!$BE$71*'Projection Engine'!$AD$60</f>
        <v>11.268894576800735</v>
      </c>
      <c r="BI73" s="47">
        <f ca="1">'A Matrix'!$BF$71*'Projection Engine'!$AD$61</f>
        <v>5.946555991216794</v>
      </c>
      <c r="BJ73" s="47">
        <f ca="1">'A Matrix'!$BG$71*'Projection Engine'!$AD$62</f>
        <v>6.1966371321580134</v>
      </c>
      <c r="BK73" s="47">
        <f ca="1">'A Matrix'!$BH$71*'Projection Engine'!$AD$63</f>
        <v>14.118927751522019</v>
      </c>
      <c r="BL73" s="47">
        <f ca="1">'A Matrix'!$BI$71*'Projection Engine'!$AD$64</f>
        <v>10.186865205348914</v>
      </c>
      <c r="BM73" s="47">
        <f ca="1">'A Matrix'!$BJ$71*'Projection Engine'!$AD$65</f>
        <v>6.191534488695857</v>
      </c>
      <c r="BN73" s="47">
        <f ca="1">'A Matrix'!$BK$71*'Projection Engine'!$AD$66</f>
        <v>18.111898211107629</v>
      </c>
      <c r="BO73" s="47">
        <f ca="1">'A Matrix'!$BL$71*'Projection Engine'!$AD$67</f>
        <v>29.576035097770866</v>
      </c>
      <c r="BP73" s="47">
        <f ca="1">'A Matrix'!$BM$71*'Projection Engine'!$AD$68</f>
        <v>18.794559595886433</v>
      </c>
      <c r="BQ73" s="47">
        <f ca="1">'A Matrix'!$BN$71*'Projection Engine'!$AD$69</f>
        <v>97.839672522916999</v>
      </c>
      <c r="BR73" s="47">
        <f ca="1">'A Matrix'!$BO$71*'Projection Engine'!$AD$70</f>
        <v>348.85149885416524</v>
      </c>
      <c r="BS73" s="47">
        <f ca="1">'A Matrix'!$BP$71*'Projection Engine'!$AD$71</f>
        <v>22.139251717279762</v>
      </c>
      <c r="BT73" s="47">
        <f ca="1">'A Matrix'!$BQ$71*'Projection Engine'!$AD$72</f>
        <v>192.93859841907189</v>
      </c>
      <c r="BU73" s="47">
        <f ca="1">'A Matrix'!$BR$71*'Projection Engine'!$AD$73</f>
        <v>44.374713049952767</v>
      </c>
      <c r="BV73" s="47">
        <f ca="1">'A Matrix'!$BS$71*'Projection Engine'!$AD$74</f>
        <v>6419.7097802562321</v>
      </c>
      <c r="BW73" s="47">
        <f ca="1">'A Matrix'!$BT$71*'Projection Engine'!$AD$75</f>
        <v>3294.882031720269</v>
      </c>
      <c r="BX73" s="47">
        <f ca="1">'A Matrix'!$BU$71*'Projection Engine'!$AD$76</f>
        <v>2541.5229708103725</v>
      </c>
      <c r="BY73" s="47">
        <f ca="1">'A Matrix'!$BV$71*'Projection Engine'!$AD$77</f>
        <v>10788.552386609812</v>
      </c>
      <c r="BZ73" s="47">
        <f ca="1">'A Matrix'!$BW$71*'Projection Engine'!$AD$78</f>
        <v>618.82411459545222</v>
      </c>
      <c r="CA73" s="47">
        <f ca="1">'A Matrix'!$BX$71*'Projection Engine'!$AD$79</f>
        <v>356.35831143493857</v>
      </c>
      <c r="CB73" s="47">
        <f ca="1">'A Matrix'!$BY$71*'Projection Engine'!$AD$80</f>
        <v>270.63195562082961</v>
      </c>
      <c r="CC73" s="47">
        <f ca="1">'A Matrix'!$BZ$71*'Projection Engine'!$AD$81</f>
        <v>365.9997109353497</v>
      </c>
      <c r="CD73" s="47">
        <f ca="1">'A Matrix'!$CA$71*'Projection Engine'!$AD$82</f>
        <v>57.125834872557121</v>
      </c>
      <c r="CE73" s="47">
        <f ca="1">'A Matrix'!$CB$71*'Projection Engine'!$AD$83</f>
        <v>226.82905749672605</v>
      </c>
      <c r="CF73" s="47">
        <f ca="1">'A Matrix'!$CC$71*'Projection Engine'!$AD$84</f>
        <v>34.749269889723074</v>
      </c>
      <c r="CG73" s="47">
        <f ca="1">'A Matrix'!$CD$71*'Projection Engine'!$AD$85</f>
        <v>104.34208435374944</v>
      </c>
      <c r="CH73" s="47">
        <f ca="1">'A Matrix'!$CE$71*'Projection Engine'!$AD$86</f>
        <v>44.337810729535121</v>
      </c>
      <c r="CI73" s="47">
        <f ca="1">'A Matrix'!$CF$71*'Projection Engine'!$AD$87</f>
        <v>392.70145335371899</v>
      </c>
      <c r="CJ73" s="47">
        <f ca="1">'A Matrix'!$CG$71*'Projection Engine'!$AD$88</f>
        <v>87.197350257294445</v>
      </c>
      <c r="CK73" s="47">
        <f ca="1">'A Matrix'!$CH$71*'Projection Engine'!$AD$89</f>
        <v>13.819053979027606</v>
      </c>
      <c r="CL73" s="47">
        <f ca="1">'A Matrix'!$CI$71*'Projection Engine'!$AD$90</f>
        <v>35.475211710657156</v>
      </c>
      <c r="CM73" s="47">
        <f ca="1">'A Matrix'!$CJ$71*'Projection Engine'!$AD$91</f>
        <v>31.077983545535176</v>
      </c>
      <c r="CN73" s="47">
        <f ca="1">'A Matrix'!$CK$71*'Projection Engine'!$AD$92</f>
        <v>219.7991780375001</v>
      </c>
      <c r="CO73" s="47">
        <f ca="1">'A Matrix'!$CL$71*'Projection Engine'!$AD$93</f>
        <v>0.80510640364881447</v>
      </c>
      <c r="CP73" s="47">
        <f ca="1">'A Matrix'!$CM$71*'Projection Engine'!$AD$94</f>
        <v>58.955154508587931</v>
      </c>
      <c r="CQ73" s="47">
        <f ca="1">'A Matrix'!$CN$71*'Projection Engine'!$AD$95</f>
        <v>62.567107659452752</v>
      </c>
      <c r="CR73" s="47">
        <f ca="1">'A Matrix'!$CO$71*'Projection Engine'!$AD$96</f>
        <v>135.85426586980535</v>
      </c>
      <c r="CS73" s="47">
        <f ca="1">'A Matrix'!$CP$71*'Projection Engine'!$AD$97</f>
        <v>152.28471907946093</v>
      </c>
      <c r="CT73" s="47">
        <f ca="1">'A Matrix'!$CQ$71*'Projection Engine'!$AD$98</f>
        <v>2860.0437535055667</v>
      </c>
      <c r="CU73" s="47">
        <f ca="1">'A Matrix'!$CR$71*'Projection Engine'!$AD$99</f>
        <v>1074.3512488103845</v>
      </c>
      <c r="CV73" s="47">
        <f ca="1">'A Matrix'!$CS$71*'Projection Engine'!$AD$100</f>
        <v>916.7597690752749</v>
      </c>
      <c r="CW73" s="47">
        <f ca="1">'A Matrix'!$CT$71*'Projection Engine'!$AD$101</f>
        <v>804.38550371758834</v>
      </c>
      <c r="CX73" s="47">
        <f ca="1">'A Matrix'!$CU$71*'Projection Engine'!$AD$102</f>
        <v>700.61708028688497</v>
      </c>
      <c r="CY73" s="47">
        <f ca="1">'A Matrix'!$CV$71*'Projection Engine'!$AD$103</f>
        <v>199.68072219637821</v>
      </c>
      <c r="CZ73" s="47">
        <f ca="1">'A Matrix'!$CW$71*'Projection Engine'!$AD$104</f>
        <v>102.64015347945073</v>
      </c>
      <c r="DA73" s="47">
        <f ca="1">'A Matrix'!$CX$71*'Projection Engine'!$AD$105</f>
        <v>1534.5653799370602</v>
      </c>
      <c r="DB73" s="47">
        <f ca="1">'A Matrix'!$CY$71*'Projection Engine'!$AD$106</f>
        <v>1429.4682929091523</v>
      </c>
      <c r="DC73" s="47">
        <f ca="1">'A Matrix'!$CZ$71*'Projection Engine'!$AD$107</f>
        <v>108.08561447557317</v>
      </c>
      <c r="DD73" s="47">
        <f ca="1">'A Matrix'!$DA$71*'Projection Engine'!$AD$108</f>
        <v>105.71635484111607</v>
      </c>
      <c r="DE73" s="47">
        <f ca="1">'A Matrix'!$DB$71*'Projection Engine'!$AD$109</f>
        <v>28.695089068689551</v>
      </c>
      <c r="DF73" s="47">
        <f ca="1">'A Matrix'!$DC$71*'Projection Engine'!$AD$110</f>
        <v>27.842400963546613</v>
      </c>
      <c r="DG73" s="47">
        <f ca="1">'A Matrix'!$DD$71*'Projection Engine'!$AD$111</f>
        <v>102.84541309648446</v>
      </c>
      <c r="DH73" s="47">
        <f ca="1">'A Matrix'!$DE$71*'Projection Engine'!$AD$112</f>
        <v>115.16917800802389</v>
      </c>
      <c r="DI73" s="47">
        <f ca="1">'A Matrix'!$DF$71*'Projection Engine'!$AD$113</f>
        <v>31.167874783852991</v>
      </c>
      <c r="DJ73" s="47">
        <f ca="1">'A Matrix'!$DG$71*'Projection Engine'!$AD$114</f>
        <v>57.840433725988653</v>
      </c>
      <c r="DK73" s="47">
        <f ca="1">'A Matrix'!$DH$71*'Projection Engine'!$AD$115</f>
        <v>54.520775168098346</v>
      </c>
      <c r="DL73" s="47">
        <f ca="1">'A Matrix'!$DI$71*'Projection Engine'!$AD$116</f>
        <v>18.378921042924649</v>
      </c>
      <c r="DM73" s="47">
        <f ca="1">'A Matrix'!$DJ$71*'Projection Engine'!$AD$117</f>
        <v>137.66658237399267</v>
      </c>
      <c r="DN73" s="47">
        <f ca="1">'A Matrix'!$DK$71*'Projection Engine'!$AD$118</f>
        <v>136.43514241766101</v>
      </c>
      <c r="DO73" s="47">
        <f ca="1">'A Matrix'!$DL$71*'Projection Engine'!$AD$119</f>
        <v>5.7518652788834208</v>
      </c>
      <c r="DP73" s="43">
        <f t="shared" ca="1" si="10"/>
        <v>40105.634975181136</v>
      </c>
      <c r="DQ73" s="43">
        <f ca="1">'Projection Engine'!T74</f>
        <v>104.17887094296475</v>
      </c>
      <c r="DR73" s="43">
        <f ca="1">'Projection Engine'!U74</f>
        <v>49.308884500993692</v>
      </c>
      <c r="DS73" s="43">
        <f ca="1">'Projection Engine'!V74</f>
        <v>144618.31326105405</v>
      </c>
      <c r="DT73" s="43">
        <f>'Projection Engine'!W74</f>
        <v>1552.2075883296779</v>
      </c>
      <c r="DU73" s="43">
        <f>'Projection Engine'!X74</f>
        <v>3493.5489190407143</v>
      </c>
      <c r="DV73" s="43">
        <f>'Projection Engine'!Y74</f>
        <v>0.1217</v>
      </c>
      <c r="DW73" s="43">
        <f>'Projection Engine'!Z74</f>
        <v>196.49394543778035</v>
      </c>
      <c r="DX73" s="43">
        <f t="shared" ca="1" si="11"/>
        <v>150014.17316930616</v>
      </c>
      <c r="DY73" s="43">
        <f t="shared" ca="1" si="12"/>
        <v>190119.8081444873</v>
      </c>
      <c r="DZ73" s="41"/>
      <c r="EA73" s="36">
        <f>'Base Table 5'!DY73</f>
        <v>129718.00020000001</v>
      </c>
      <c r="EB73" s="185">
        <f t="shared" ca="1" si="13"/>
        <v>60401.807944487286</v>
      </c>
      <c r="EC73" s="186">
        <f t="shared" ca="1" si="14"/>
        <v>0.4656393704139703</v>
      </c>
    </row>
    <row r="74" spans="1:133" x14ac:dyDescent="0.4">
      <c r="A74" s="34">
        <f>'Base Table 5 - modified'!A74</f>
        <v>71</v>
      </c>
      <c r="B74" s="34" t="str">
        <f>'Base Table 5 - modified'!B74</f>
        <v>3002</v>
      </c>
      <c r="C74" s="34">
        <f>'Base Table 5 - modified'!C74</f>
        <v>14</v>
      </c>
      <c r="D74" s="35" t="str">
        <f>'Base Table 5 - modified'!D74</f>
        <v>Non-residential building construction</v>
      </c>
      <c r="E74" s="47">
        <f ca="1">'A Matrix'!$B$72*'Projection Engine'!$AD$5</f>
        <v>162.17203214698901</v>
      </c>
      <c r="F74" s="47">
        <f ca="1">'A Matrix'!$C$72*'Projection Engine'!$AD$6</f>
        <v>54.402966543952601</v>
      </c>
      <c r="G74" s="47">
        <f ca="1">'A Matrix'!$D$72*'Projection Engine'!$AD$7</f>
        <v>141.05687926276411</v>
      </c>
      <c r="H74" s="47">
        <f ca="1">'A Matrix'!$E$72*'Projection Engine'!$AD$8</f>
        <v>13.420358420336331</v>
      </c>
      <c r="I74" s="47">
        <f ca="1">'A Matrix'!$F$72*'Projection Engine'!$AD$9</f>
        <v>0.11583690806143652</v>
      </c>
      <c r="J74" s="47">
        <f ca="1">'A Matrix'!$G$72*'Projection Engine'!$AD$10</f>
        <v>9.3297764989210243</v>
      </c>
      <c r="K74" s="47">
        <f ca="1">'A Matrix'!$H$72*'Projection Engine'!$AD$11</f>
        <v>54.923943726492055</v>
      </c>
      <c r="L74" s="47">
        <f ca="1">'A Matrix'!$I$72*'Projection Engine'!$AD$12</f>
        <v>37.613904258524002</v>
      </c>
      <c r="M74" s="47">
        <f ca="1">'A Matrix'!$J$72*'Projection Engine'!$AD$13</f>
        <v>78.782009579464059</v>
      </c>
      <c r="N74" s="47">
        <f ca="1">'A Matrix'!$K$72*'Projection Engine'!$AD$14</f>
        <v>596.93149253683009</v>
      </c>
      <c r="O74" s="47">
        <f ca="1">'A Matrix'!$L$72*'Projection Engine'!$AD$15</f>
        <v>383.48224728251074</v>
      </c>
      <c r="P74" s="47">
        <f ca="1">'A Matrix'!$M$72*'Projection Engine'!$AD$16</f>
        <v>72.94507692295862</v>
      </c>
      <c r="Q74" s="47">
        <f ca="1">'A Matrix'!$N$72*'Projection Engine'!$AD$17</f>
        <v>22.96813547102623</v>
      </c>
      <c r="R74" s="47">
        <f ca="1">'A Matrix'!$O$72*'Projection Engine'!$AD$18</f>
        <v>13.835502851490041</v>
      </c>
      <c r="S74" s="47">
        <f ca="1">'A Matrix'!$P$72*'Projection Engine'!$AD$19</f>
        <v>0.45196312140601819</v>
      </c>
      <c r="T74" s="47">
        <f ca="1">'A Matrix'!$Q$72*'Projection Engine'!$AD$20</f>
        <v>3.3996653433203772</v>
      </c>
      <c r="U74" s="47">
        <f ca="1">'A Matrix'!$R$72*'Projection Engine'!$AD$21</f>
        <v>1.9944068192003876</v>
      </c>
      <c r="V74" s="47">
        <f ca="1">'A Matrix'!$S$72*'Projection Engine'!$AD$22</f>
        <v>1.1722348371706934</v>
      </c>
      <c r="W74" s="47">
        <f ca="1">'A Matrix'!$T$72*'Projection Engine'!$AD$23</f>
        <v>5.0234479229036531</v>
      </c>
      <c r="X74" s="47">
        <f ca="1">'A Matrix'!$U$72*'Projection Engine'!$AD$24</f>
        <v>3.7180400162423095</v>
      </c>
      <c r="Y74" s="47">
        <f ca="1">'A Matrix'!$V$72*'Projection Engine'!$AD$25</f>
        <v>9.2684736281414999</v>
      </c>
      <c r="Z74" s="47">
        <f ca="1">'A Matrix'!$W$72*'Projection Engine'!$AD$26</f>
        <v>12.494741757393328</v>
      </c>
      <c r="AA74" s="47">
        <f ca="1">'A Matrix'!$X$72*'Projection Engine'!$AD$27</f>
        <v>16.863186952949476</v>
      </c>
      <c r="AB74" s="47">
        <f ca="1">'A Matrix'!$Y$72*'Projection Engine'!$AD$28</f>
        <v>4.8559776600327442</v>
      </c>
      <c r="AC74" s="47">
        <f ca="1">'A Matrix'!$Z$72*'Projection Engine'!$AD$29</f>
        <v>7.0058505298450946</v>
      </c>
      <c r="AD74" s="47">
        <f ca="1">'A Matrix'!$AA$72*'Projection Engine'!$AD$30</f>
        <v>0.24634870814431259</v>
      </c>
      <c r="AE74" s="47">
        <f ca="1">'A Matrix'!$AB$72*'Projection Engine'!$AD$31</f>
        <v>0.29362733252726664</v>
      </c>
      <c r="AF74" s="47">
        <f ca="1">'A Matrix'!$AC$72*'Projection Engine'!$AD$32</f>
        <v>1.7454870373360183</v>
      </c>
      <c r="AG74" s="47">
        <f ca="1">'A Matrix'!$AD$72*'Projection Engine'!$AD$33</f>
        <v>0.24493496313169674</v>
      </c>
      <c r="AH74" s="47">
        <f ca="1">'A Matrix'!$AE$72*'Projection Engine'!$AD$34</f>
        <v>0.34516353081930212</v>
      </c>
      <c r="AI74" s="47">
        <f ca="1">'A Matrix'!$AF$72*'Projection Engine'!$AD$35</f>
        <v>0.30306029463124945</v>
      </c>
      <c r="AJ74" s="47">
        <f ca="1">'A Matrix'!$AG$72*'Projection Engine'!$AD$36</f>
        <v>14.886074458305373</v>
      </c>
      <c r="AK74" s="47">
        <f ca="1">'A Matrix'!$AH$72*'Projection Engine'!$AD$37</f>
        <v>45.653551574894173</v>
      </c>
      <c r="AL74" s="47">
        <f ca="1">'A Matrix'!$AI$72*'Projection Engine'!$AD$38</f>
        <v>3.6628624257000575</v>
      </c>
      <c r="AM74" s="47">
        <f ca="1">'A Matrix'!$AJ$72*'Projection Engine'!$AD$39</f>
        <v>12.286911706450429</v>
      </c>
      <c r="AN74" s="47">
        <f ca="1">'A Matrix'!$AK$72*'Projection Engine'!$AD$40</f>
        <v>15.927817540113121</v>
      </c>
      <c r="AO74" s="47">
        <f ca="1">'A Matrix'!$AL$72*'Projection Engine'!$AD$41</f>
        <v>15.796981857471181</v>
      </c>
      <c r="AP74" s="47">
        <f ca="1">'A Matrix'!$AM$72*'Projection Engine'!$AD$42</f>
        <v>9.1974284872497964</v>
      </c>
      <c r="AQ74" s="47">
        <f ca="1">'A Matrix'!$AN$72*'Projection Engine'!$AD$43</f>
        <v>3.0267691861315935</v>
      </c>
      <c r="AR74" s="47">
        <f ca="1">'A Matrix'!$AO$72*'Projection Engine'!$AD$44</f>
        <v>13.344373957579057</v>
      </c>
      <c r="AS74" s="47">
        <f ca="1">'A Matrix'!$AP$72*'Projection Engine'!$AD$45</f>
        <v>4.9029503603255096</v>
      </c>
      <c r="AT74" s="47">
        <f ca="1">'A Matrix'!$AQ$72*'Projection Engine'!$AD$46</f>
        <v>19.353829733446091</v>
      </c>
      <c r="AU74" s="47">
        <f ca="1">'A Matrix'!$AR$72*'Projection Engine'!$AD$47</f>
        <v>6.9736895894733157</v>
      </c>
      <c r="AV74" s="47">
        <f ca="1">'A Matrix'!$AS$72*'Projection Engine'!$AD$48</f>
        <v>3.1925193395003437</v>
      </c>
      <c r="AW74" s="47">
        <f ca="1">'A Matrix'!$AT$72*'Projection Engine'!$AD$49</f>
        <v>1.1825848361730198</v>
      </c>
      <c r="AX74" s="47">
        <f ca="1">'A Matrix'!$AU$72*'Projection Engine'!$AD$50</f>
        <v>27.250129604850436</v>
      </c>
      <c r="AY74" s="47">
        <f ca="1">'A Matrix'!$AV$72*'Projection Engine'!$AD$51</f>
        <v>2.8121350354991623</v>
      </c>
      <c r="AZ74" s="47">
        <f ca="1">'A Matrix'!$AW$72*'Projection Engine'!$AD$52</f>
        <v>0.38887891566115662</v>
      </c>
      <c r="BA74" s="47">
        <f ca="1">'A Matrix'!$AX$72*'Projection Engine'!$AD$53</f>
        <v>10.072020489842412</v>
      </c>
      <c r="BB74" s="47">
        <f ca="1">'A Matrix'!$AY$72*'Projection Engine'!$AD$54</f>
        <v>23.171310600169679</v>
      </c>
      <c r="BC74" s="47">
        <f ca="1">'A Matrix'!$AZ$72*'Projection Engine'!$AD$55</f>
        <v>5.3497553892516656</v>
      </c>
      <c r="BD74" s="47">
        <f ca="1">'A Matrix'!$BA$72*'Projection Engine'!$AD$56</f>
        <v>29.634284413740023</v>
      </c>
      <c r="BE74" s="47">
        <f ca="1">'A Matrix'!$BB$72*'Projection Engine'!$AD$57</f>
        <v>11.424422771239206</v>
      </c>
      <c r="BF74" s="47">
        <f ca="1">'A Matrix'!$BC$72*'Projection Engine'!$AD$58</f>
        <v>17.606971406311576</v>
      </c>
      <c r="BG74" s="47">
        <f ca="1">'A Matrix'!$BD$72*'Projection Engine'!$AD$59</f>
        <v>6.7395396685195763</v>
      </c>
      <c r="BH74" s="47">
        <f ca="1">'A Matrix'!$BE$72*'Projection Engine'!$AD$60</f>
        <v>15.640501492439451</v>
      </c>
      <c r="BI74" s="47">
        <f ca="1">'A Matrix'!$BF$72*'Projection Engine'!$AD$61</f>
        <v>6.5295476991737118</v>
      </c>
      <c r="BJ74" s="47">
        <f ca="1">'A Matrix'!$BG$72*'Projection Engine'!$AD$62</f>
        <v>7.3297991089086061</v>
      </c>
      <c r="BK74" s="47">
        <f ca="1">'A Matrix'!$BH$72*'Projection Engine'!$AD$63</f>
        <v>12.046257451100912</v>
      </c>
      <c r="BL74" s="47">
        <f ca="1">'A Matrix'!$BI$72*'Projection Engine'!$AD$64</f>
        <v>10.290276133633132</v>
      </c>
      <c r="BM74" s="47">
        <f ca="1">'A Matrix'!$BJ$72*'Projection Engine'!$AD$65</f>
        <v>5.1497829524320151</v>
      </c>
      <c r="BN74" s="47">
        <f ca="1">'A Matrix'!$BK$72*'Projection Engine'!$AD$66</f>
        <v>19.576356692049174</v>
      </c>
      <c r="BO74" s="47">
        <f ca="1">'A Matrix'!$BL$72*'Projection Engine'!$AD$67</f>
        <v>15.001219174684415</v>
      </c>
      <c r="BP74" s="47">
        <f ca="1">'A Matrix'!$BM$72*'Projection Engine'!$AD$68</f>
        <v>9.8341962042063411</v>
      </c>
      <c r="BQ74" s="47">
        <f ca="1">'A Matrix'!$BN$72*'Projection Engine'!$AD$69</f>
        <v>71.926950652638823</v>
      </c>
      <c r="BR74" s="47">
        <f ca="1">'A Matrix'!$BO$72*'Projection Engine'!$AD$70</f>
        <v>182.08220632893401</v>
      </c>
      <c r="BS74" s="47">
        <f ca="1">'A Matrix'!$BP$72*'Projection Engine'!$AD$71</f>
        <v>15.237314373015463</v>
      </c>
      <c r="BT74" s="47">
        <f ca="1">'A Matrix'!$BQ$72*'Projection Engine'!$AD$72</f>
        <v>81.649953364073426</v>
      </c>
      <c r="BU74" s="47">
        <f ca="1">'A Matrix'!$BR$72*'Projection Engine'!$AD$73</f>
        <v>46.052814313141631</v>
      </c>
      <c r="BV74" s="47">
        <f ca="1">'A Matrix'!$BS$72*'Projection Engine'!$AD$74</f>
        <v>2430.2326443686875</v>
      </c>
      <c r="BW74" s="47">
        <f ca="1">'A Matrix'!$BT$72*'Projection Engine'!$AD$75</f>
        <v>926.34201120575938</v>
      </c>
      <c r="BX74" s="47">
        <f ca="1">'A Matrix'!$BU$72*'Projection Engine'!$AD$76</f>
        <v>1091.7420569395392</v>
      </c>
      <c r="BY74" s="47">
        <f ca="1">'A Matrix'!$BV$72*'Projection Engine'!$AD$77</f>
        <v>3321.738366156108</v>
      </c>
      <c r="BZ74" s="47">
        <f ca="1">'A Matrix'!$BW$72*'Projection Engine'!$AD$78</f>
        <v>560.08385422429365</v>
      </c>
      <c r="CA74" s="47">
        <f ca="1">'A Matrix'!$BX$72*'Projection Engine'!$AD$79</f>
        <v>417.66745513928777</v>
      </c>
      <c r="CB74" s="47">
        <f ca="1">'A Matrix'!$BY$72*'Projection Engine'!$AD$80</f>
        <v>221.16085110139068</v>
      </c>
      <c r="CC74" s="47">
        <f ca="1">'A Matrix'!$BZ$72*'Projection Engine'!$AD$81</f>
        <v>415.63492704816019</v>
      </c>
      <c r="CD74" s="47">
        <f ca="1">'A Matrix'!$CA$72*'Projection Engine'!$AD$82</f>
        <v>80.158919396952825</v>
      </c>
      <c r="CE74" s="47">
        <f ca="1">'A Matrix'!$CB$72*'Projection Engine'!$AD$83</f>
        <v>179.65131700229495</v>
      </c>
      <c r="CF74" s="47">
        <f ca="1">'A Matrix'!$CC$72*'Projection Engine'!$AD$84</f>
        <v>46.66496782848477</v>
      </c>
      <c r="CG74" s="47">
        <f ca="1">'A Matrix'!$CD$72*'Projection Engine'!$AD$85</f>
        <v>159.4964343547218</v>
      </c>
      <c r="CH74" s="47">
        <f ca="1">'A Matrix'!$CE$72*'Projection Engine'!$AD$86</f>
        <v>59.785300588993991</v>
      </c>
      <c r="CI74" s="47">
        <f ca="1">'A Matrix'!$CF$72*'Projection Engine'!$AD$87</f>
        <v>350.01726974857843</v>
      </c>
      <c r="CJ74" s="47">
        <f ca="1">'A Matrix'!$CG$72*'Projection Engine'!$AD$88</f>
        <v>117.24987419739624</v>
      </c>
      <c r="CK74" s="47">
        <f ca="1">'A Matrix'!$CH$72*'Projection Engine'!$AD$89</f>
        <v>19.852548532280146</v>
      </c>
      <c r="CL74" s="47">
        <f ca="1">'A Matrix'!$CI$72*'Projection Engine'!$AD$90</f>
        <v>33.737759507338332</v>
      </c>
      <c r="CM74" s="47">
        <f ca="1">'A Matrix'!$CJ$72*'Projection Engine'!$AD$91</f>
        <v>34.513402444714323</v>
      </c>
      <c r="CN74" s="47">
        <f ca="1">'A Matrix'!$CK$72*'Projection Engine'!$AD$92</f>
        <v>236.18148414224817</v>
      </c>
      <c r="CO74" s="47">
        <f ca="1">'A Matrix'!$CL$72*'Projection Engine'!$AD$93</f>
        <v>0.89447823021960982</v>
      </c>
      <c r="CP74" s="47">
        <f ca="1">'A Matrix'!$CM$72*'Projection Engine'!$AD$94</f>
        <v>74.456974167426651</v>
      </c>
      <c r="CQ74" s="47">
        <f ca="1">'A Matrix'!$CN$72*'Projection Engine'!$AD$95</f>
        <v>74.746481224975781</v>
      </c>
      <c r="CR74" s="47">
        <f ca="1">'A Matrix'!$CO$72*'Projection Engine'!$AD$96</f>
        <v>199.66447218626053</v>
      </c>
      <c r="CS74" s="47">
        <f ca="1">'A Matrix'!$CP$72*'Projection Engine'!$AD$97</f>
        <v>204.43200626549267</v>
      </c>
      <c r="CT74" s="47">
        <f ca="1">'A Matrix'!$CQ$72*'Projection Engine'!$AD$98</f>
        <v>2163.3452384167508</v>
      </c>
      <c r="CU74" s="47">
        <f ca="1">'A Matrix'!$CR$72*'Projection Engine'!$AD$99</f>
        <v>790.66145241996355</v>
      </c>
      <c r="CV74" s="47">
        <f ca="1">'A Matrix'!$CS$72*'Projection Engine'!$AD$100</f>
        <v>905.97781304253613</v>
      </c>
      <c r="CW74" s="47">
        <f ca="1">'A Matrix'!$CT$72*'Projection Engine'!$AD$101</f>
        <v>1092.8715704394722</v>
      </c>
      <c r="CX74" s="47">
        <f ca="1">'A Matrix'!$CU$72*'Projection Engine'!$AD$102</f>
        <v>858.79583060581353</v>
      </c>
      <c r="CY74" s="47">
        <f ca="1">'A Matrix'!$CV$72*'Projection Engine'!$AD$103</f>
        <v>254.84973132138032</v>
      </c>
      <c r="CZ74" s="47">
        <f ca="1">'A Matrix'!$CW$72*'Projection Engine'!$AD$104</f>
        <v>134.20952856174821</v>
      </c>
      <c r="DA74" s="47">
        <f ca="1">'A Matrix'!$CX$72*'Projection Engine'!$AD$105</f>
        <v>1296.8177625425992</v>
      </c>
      <c r="DB74" s="47">
        <f ca="1">'A Matrix'!$CY$72*'Projection Engine'!$AD$106</f>
        <v>1103.6709650258626</v>
      </c>
      <c r="DC74" s="47">
        <f ca="1">'A Matrix'!$CZ$72*'Projection Engine'!$AD$107</f>
        <v>129.78131481430245</v>
      </c>
      <c r="DD74" s="47">
        <f ca="1">'A Matrix'!$DA$72*'Projection Engine'!$AD$108</f>
        <v>113.86176749514297</v>
      </c>
      <c r="DE74" s="47">
        <f ca="1">'A Matrix'!$DB$72*'Projection Engine'!$AD$109</f>
        <v>34.698063444004426</v>
      </c>
      <c r="DF74" s="47">
        <f ca="1">'A Matrix'!$DC$72*'Projection Engine'!$AD$110</f>
        <v>31.674595836086191</v>
      </c>
      <c r="DG74" s="47">
        <f ca="1">'A Matrix'!$DD$72*'Projection Engine'!$AD$111</f>
        <v>123.41032085733025</v>
      </c>
      <c r="DH74" s="47">
        <f ca="1">'A Matrix'!$DE$72*'Projection Engine'!$AD$112</f>
        <v>136.38638896215932</v>
      </c>
      <c r="DI74" s="47">
        <f ca="1">'A Matrix'!$DF$72*'Projection Engine'!$AD$113</f>
        <v>35.794900151608438</v>
      </c>
      <c r="DJ74" s="47">
        <f ca="1">'A Matrix'!$DG$72*'Projection Engine'!$AD$114</f>
        <v>77.036665362832125</v>
      </c>
      <c r="DK74" s="47">
        <f ca="1">'A Matrix'!$DH$72*'Projection Engine'!$AD$115</f>
        <v>59.012169638307469</v>
      </c>
      <c r="DL74" s="47">
        <f ca="1">'A Matrix'!$DI$72*'Projection Engine'!$AD$116</f>
        <v>24.784161816573825</v>
      </c>
      <c r="DM74" s="47">
        <f ca="1">'A Matrix'!$DJ$72*'Projection Engine'!$AD$117</f>
        <v>194.74608225381257</v>
      </c>
      <c r="DN74" s="47">
        <f ca="1">'A Matrix'!$DK$72*'Projection Engine'!$AD$118</f>
        <v>148.58649467305941</v>
      </c>
      <c r="DO74" s="47">
        <f ca="1">'A Matrix'!$DL$72*'Projection Engine'!$AD$119</f>
        <v>5.9042088632554934</v>
      </c>
      <c r="DP74" s="43">
        <f t="shared" ca="1" si="10"/>
        <v>23486.57462470005</v>
      </c>
      <c r="DQ74" s="43">
        <f ca="1">'Projection Engine'!T75</f>
        <v>78.037327343188863</v>
      </c>
      <c r="DR74" s="43">
        <f ca="1">'Projection Engine'!U75</f>
        <v>574.64207510254221</v>
      </c>
      <c r="DS74" s="43">
        <f>'Projection Engine'!V75</f>
        <v>49555.108485686302</v>
      </c>
      <c r="DT74" s="43">
        <f>'Projection Engine'!W75</f>
        <v>1738.7983230487455</v>
      </c>
      <c r="DU74" s="43">
        <f>'Projection Engine'!X75</f>
        <v>12089.887134096793</v>
      </c>
      <c r="DV74" s="43">
        <f>'Projection Engine'!Y75</f>
        <v>8.3999999999999995E-3</v>
      </c>
      <c r="DW74" s="43">
        <f>'Projection Engine'!Z75</f>
        <v>283.06787825685234</v>
      </c>
      <c r="DX74" s="43">
        <f t="shared" ca="1" si="11"/>
        <v>64319.549623534418</v>
      </c>
      <c r="DY74" s="43">
        <f t="shared" ca="1" si="12"/>
        <v>87806.124248234468</v>
      </c>
      <c r="DZ74" s="41"/>
      <c r="EA74" s="36">
        <f>'Base Table 5'!DY74</f>
        <v>83278.999400000001</v>
      </c>
      <c r="EB74" s="185">
        <f t="shared" ca="1" si="13"/>
        <v>4527.1248482344672</v>
      </c>
      <c r="EC74" s="186">
        <f t="shared" ca="1" si="14"/>
        <v>5.4360941904334048E-2</v>
      </c>
    </row>
    <row r="75" spans="1:133" x14ac:dyDescent="0.4">
      <c r="A75" s="37">
        <f>'Base Table 5 - modified'!A75</f>
        <v>72</v>
      </c>
      <c r="B75" s="37" t="str">
        <f>'Base Table 5 - modified'!B75</f>
        <v>3101</v>
      </c>
      <c r="C75" s="37">
        <f>'Base Table 5 - modified'!C75</f>
        <v>15</v>
      </c>
      <c r="D75" s="38" t="str">
        <f>'Base Table 5 - modified'!D75</f>
        <v>Heavy and civil engineering construction</v>
      </c>
      <c r="E75" s="47">
        <f ca="1">'A Matrix'!$B$73*'Projection Engine'!$AD$5</f>
        <v>333.21431974849884</v>
      </c>
      <c r="F75" s="47">
        <f ca="1">'A Matrix'!$C$73*'Projection Engine'!$AD$6</f>
        <v>14.016582197267413</v>
      </c>
      <c r="G75" s="47">
        <f ca="1">'A Matrix'!$D$73*'Projection Engine'!$AD$7</f>
        <v>127.88482654601123</v>
      </c>
      <c r="H75" s="47">
        <f ca="1">'A Matrix'!$E$73*'Projection Engine'!$AD$8</f>
        <v>3.7064241291446067</v>
      </c>
      <c r="I75" s="47">
        <f ca="1">'A Matrix'!$F$73*'Projection Engine'!$AD$9</f>
        <v>4.7413917769448248E-2</v>
      </c>
      <c r="J75" s="47">
        <f ca="1">'A Matrix'!$G$73*'Projection Engine'!$AD$10</f>
        <v>3.0730684258069139</v>
      </c>
      <c r="K75" s="47">
        <f ca="1">'A Matrix'!$H$73*'Projection Engine'!$AD$11</f>
        <v>22.959938341619562</v>
      </c>
      <c r="L75" s="47">
        <f ca="1">'A Matrix'!$I$73*'Projection Engine'!$AD$12</f>
        <v>103.3812738170157</v>
      </c>
      <c r="M75" s="47">
        <f ca="1">'A Matrix'!$J$73*'Projection Engine'!$AD$13</f>
        <v>45.139820588917686</v>
      </c>
      <c r="N75" s="47">
        <f ca="1">'A Matrix'!$K$73*'Projection Engine'!$AD$14</f>
        <v>669.04770268510822</v>
      </c>
      <c r="O75" s="47">
        <f ca="1">'A Matrix'!$L$73*'Projection Engine'!$AD$15</f>
        <v>1809.6014402821565</v>
      </c>
      <c r="P75" s="47">
        <f ca="1">'A Matrix'!$M$73*'Projection Engine'!$AD$16</f>
        <v>309.57318763977582</v>
      </c>
      <c r="Q75" s="47">
        <f ca="1">'A Matrix'!$N$73*'Projection Engine'!$AD$17</f>
        <v>8.0611789580318316</v>
      </c>
      <c r="R75" s="47">
        <f ca="1">'A Matrix'!$O$73*'Projection Engine'!$AD$18</f>
        <v>6.4305888580445254</v>
      </c>
      <c r="S75" s="47">
        <f ca="1">'A Matrix'!$P$73*'Projection Engine'!$AD$19</f>
        <v>0.14301010788391649</v>
      </c>
      <c r="T75" s="47">
        <f ca="1">'A Matrix'!$Q$73*'Projection Engine'!$AD$20</f>
        <v>1.6283786738739732</v>
      </c>
      <c r="U75" s="47">
        <f ca="1">'A Matrix'!$R$73*'Projection Engine'!$AD$21</f>
        <v>1.0314968563298006</v>
      </c>
      <c r="V75" s="47">
        <f ca="1">'A Matrix'!$S$73*'Projection Engine'!$AD$22</f>
        <v>0.41186365573144196</v>
      </c>
      <c r="W75" s="47">
        <f ca="1">'A Matrix'!$T$73*'Projection Engine'!$AD$23</f>
        <v>1.8508618687229499</v>
      </c>
      <c r="X75" s="47">
        <f ca="1">'A Matrix'!$U$73*'Projection Engine'!$AD$24</f>
        <v>1.2195196254104201</v>
      </c>
      <c r="Y75" s="47">
        <f ca="1">'A Matrix'!$V$73*'Projection Engine'!$AD$25</f>
        <v>2.2287113487140275</v>
      </c>
      <c r="Z75" s="47">
        <f ca="1">'A Matrix'!$W$73*'Projection Engine'!$AD$26</f>
        <v>3.1694519555923741</v>
      </c>
      <c r="AA75" s="47">
        <f ca="1">'A Matrix'!$X$73*'Projection Engine'!$AD$27</f>
        <v>4.2180871236549393</v>
      </c>
      <c r="AB75" s="47">
        <f ca="1">'A Matrix'!$Y$73*'Projection Engine'!$AD$28</f>
        <v>1.7645468091186944</v>
      </c>
      <c r="AC75" s="47">
        <f ca="1">'A Matrix'!$Z$73*'Projection Engine'!$AD$29</f>
        <v>2.1723718026731307</v>
      </c>
      <c r="AD75" s="47">
        <f ca="1">'A Matrix'!$AA$73*'Projection Engine'!$AD$30</f>
        <v>1.396268936370856E-2</v>
      </c>
      <c r="AE75" s="47">
        <f ca="1">'A Matrix'!$AB$73*'Projection Engine'!$AD$31</f>
        <v>6.4407956889766568E-2</v>
      </c>
      <c r="AF75" s="47">
        <f ca="1">'A Matrix'!$AC$73*'Projection Engine'!$AD$32</f>
        <v>0.75441245167448734</v>
      </c>
      <c r="AG75" s="47">
        <f ca="1">'A Matrix'!$AD$73*'Projection Engine'!$AD$33</f>
        <v>1.1771914625473308E-2</v>
      </c>
      <c r="AH75" s="47">
        <f ca="1">'A Matrix'!$AE$73*'Projection Engine'!$AD$34</f>
        <v>4.1034799739041027E-2</v>
      </c>
      <c r="AI75" s="47">
        <f ca="1">'A Matrix'!$AF$73*'Projection Engine'!$AD$35</f>
        <v>5.9161288476352082E-2</v>
      </c>
      <c r="AJ75" s="47">
        <f ca="1">'A Matrix'!$AG$73*'Projection Engine'!$AD$36</f>
        <v>5.4515889493592899</v>
      </c>
      <c r="AK75" s="47">
        <f ca="1">'A Matrix'!$AH$73*'Projection Engine'!$AD$37</f>
        <v>10.556716690707503</v>
      </c>
      <c r="AL75" s="47">
        <f ca="1">'A Matrix'!$AI$73*'Projection Engine'!$AD$38</f>
        <v>1.146820804797281</v>
      </c>
      <c r="AM75" s="47">
        <f ca="1">'A Matrix'!$AJ$73*'Projection Engine'!$AD$39</f>
        <v>3.5492766442717252</v>
      </c>
      <c r="AN75" s="47">
        <f ca="1">'A Matrix'!$AK$73*'Projection Engine'!$AD$40</f>
        <v>4.8587887849638003</v>
      </c>
      <c r="AO75" s="47">
        <f ca="1">'A Matrix'!$AL$73*'Projection Engine'!$AD$41</f>
        <v>6.8920735259989421</v>
      </c>
      <c r="AP75" s="47">
        <f ca="1">'A Matrix'!$AM$73*'Projection Engine'!$AD$42</f>
        <v>2.5279270197656643</v>
      </c>
      <c r="AQ75" s="47">
        <f ca="1">'A Matrix'!$AN$73*'Projection Engine'!$AD$43</f>
        <v>6.0770104231037465E-2</v>
      </c>
      <c r="AR75" s="47">
        <f ca="1">'A Matrix'!$AO$73*'Projection Engine'!$AD$44</f>
        <v>4.3610831223578455</v>
      </c>
      <c r="AS75" s="47">
        <f ca="1">'A Matrix'!$AP$73*'Projection Engine'!$AD$45</f>
        <v>0.64814305540330619</v>
      </c>
      <c r="AT75" s="47">
        <f ca="1">'A Matrix'!$AQ$73*'Projection Engine'!$AD$46</f>
        <v>4.7894471504045351</v>
      </c>
      <c r="AU75" s="47">
        <f ca="1">'A Matrix'!$AR$73*'Projection Engine'!$AD$47</f>
        <v>0.29636736612991882</v>
      </c>
      <c r="AV75" s="47">
        <f ca="1">'A Matrix'!$AS$73*'Projection Engine'!$AD$48</f>
        <v>2.1094601808968414</v>
      </c>
      <c r="AW75" s="47">
        <f ca="1">'A Matrix'!$AT$73*'Projection Engine'!$AD$49</f>
        <v>0.38125890925986611</v>
      </c>
      <c r="AX75" s="47">
        <f ca="1">'A Matrix'!$AU$73*'Projection Engine'!$AD$50</f>
        <v>5.0553330872163427</v>
      </c>
      <c r="AY75" s="47">
        <f ca="1">'A Matrix'!$AV$73*'Projection Engine'!$AD$51</f>
        <v>1.0298073479394971</v>
      </c>
      <c r="AZ75" s="47">
        <f ca="1">'A Matrix'!$AW$73*'Projection Engine'!$AD$52</f>
        <v>0.28684343914123744</v>
      </c>
      <c r="BA75" s="47">
        <f ca="1">'A Matrix'!$AX$73*'Projection Engine'!$AD$53</f>
        <v>4.0169806629055094</v>
      </c>
      <c r="BB75" s="47">
        <f ca="1">'A Matrix'!$AY$73*'Projection Engine'!$AD$54</f>
        <v>1.3412204239016945</v>
      </c>
      <c r="BC75" s="47">
        <f ca="1">'A Matrix'!$AZ$73*'Projection Engine'!$AD$55</f>
        <v>0.90759750427348174</v>
      </c>
      <c r="BD75" s="47">
        <f ca="1">'A Matrix'!$BA$73*'Projection Engine'!$AD$56</f>
        <v>10.628911073954784</v>
      </c>
      <c r="BE75" s="47">
        <f ca="1">'A Matrix'!$BB$73*'Projection Engine'!$AD$57</f>
        <v>2.7879406284684802</v>
      </c>
      <c r="BF75" s="47">
        <f ca="1">'A Matrix'!$BC$73*'Projection Engine'!$AD$58</f>
        <v>5.2429858432729706</v>
      </c>
      <c r="BG75" s="47">
        <f ca="1">'A Matrix'!$BD$73*'Projection Engine'!$AD$59</f>
        <v>2.0555011504602398</v>
      </c>
      <c r="BH75" s="47">
        <f ca="1">'A Matrix'!$BE$73*'Projection Engine'!$AD$60</f>
        <v>4.5345366687226827</v>
      </c>
      <c r="BI75" s="47">
        <f ca="1">'A Matrix'!$BF$73*'Projection Engine'!$AD$61</f>
        <v>2.3579316678118376</v>
      </c>
      <c r="BJ75" s="47">
        <f ca="1">'A Matrix'!$BG$73*'Projection Engine'!$AD$62</f>
        <v>2.6619308962367629</v>
      </c>
      <c r="BK75" s="47">
        <f ca="1">'A Matrix'!$BH$73*'Projection Engine'!$AD$63</f>
        <v>3.478806734828733</v>
      </c>
      <c r="BL75" s="47">
        <f ca="1">'A Matrix'!$BI$73*'Projection Engine'!$AD$64</f>
        <v>2.5827637406961612</v>
      </c>
      <c r="BM75" s="47">
        <f ca="1">'A Matrix'!$BJ$73*'Projection Engine'!$AD$65</f>
        <v>0.6112664670545509</v>
      </c>
      <c r="BN75" s="47">
        <f ca="1">'A Matrix'!$BK$73*'Projection Engine'!$AD$66</f>
        <v>6.5813419484984514</v>
      </c>
      <c r="BO75" s="47">
        <f ca="1">'A Matrix'!$BL$73*'Projection Engine'!$AD$67</f>
        <v>3.4630872950563494</v>
      </c>
      <c r="BP75" s="47">
        <f ca="1">'A Matrix'!$BM$73*'Projection Engine'!$AD$68</f>
        <v>1.8360885707422179</v>
      </c>
      <c r="BQ75" s="47">
        <f ca="1">'A Matrix'!$BN$73*'Projection Engine'!$AD$69</f>
        <v>44.209733557159176</v>
      </c>
      <c r="BR75" s="47">
        <f ca="1">'A Matrix'!$BO$73*'Projection Engine'!$AD$70</f>
        <v>174.45151933988873</v>
      </c>
      <c r="BS75" s="47">
        <f ca="1">'A Matrix'!$BP$73*'Projection Engine'!$AD$71</f>
        <v>4.2455360969013496</v>
      </c>
      <c r="BT75" s="47">
        <f ca="1">'A Matrix'!$BQ$73*'Projection Engine'!$AD$72</f>
        <v>39.444763682295672</v>
      </c>
      <c r="BU75" s="47">
        <f ca="1">'A Matrix'!$BR$73*'Projection Engine'!$AD$73</f>
        <v>44.294056647449693</v>
      </c>
      <c r="BV75" s="47">
        <f ca="1">'A Matrix'!$BS$73*'Projection Engine'!$AD$74</f>
        <v>768.38269704155391</v>
      </c>
      <c r="BW75" s="47">
        <f ca="1">'A Matrix'!$BT$73*'Projection Engine'!$AD$75</f>
        <v>468.07794867310258</v>
      </c>
      <c r="BX75" s="47">
        <f ca="1">'A Matrix'!$BU$73*'Projection Engine'!$AD$76</f>
        <v>358.10619701245463</v>
      </c>
      <c r="BY75" s="47">
        <f ca="1">'A Matrix'!$BV$73*'Projection Engine'!$AD$77</f>
        <v>1595.3136404385109</v>
      </c>
      <c r="BZ75" s="47">
        <f ca="1">'A Matrix'!$BW$73*'Projection Engine'!$AD$78</f>
        <v>242.3428097215093</v>
      </c>
      <c r="CA75" s="47">
        <f ca="1">'A Matrix'!$BX$73*'Projection Engine'!$AD$79</f>
        <v>135.73727131540207</v>
      </c>
      <c r="CB75" s="47">
        <f ca="1">'A Matrix'!$BY$73*'Projection Engine'!$AD$80</f>
        <v>12.351117129775412</v>
      </c>
      <c r="CC75" s="47">
        <f ca="1">'A Matrix'!$BZ$73*'Projection Engine'!$AD$81</f>
        <v>98.577392831722079</v>
      </c>
      <c r="CD75" s="47">
        <f ca="1">'A Matrix'!$CA$73*'Projection Engine'!$AD$82</f>
        <v>2561.0339160208391</v>
      </c>
      <c r="CE75" s="47">
        <f ca="1">'A Matrix'!$CB$73*'Projection Engine'!$AD$83</f>
        <v>463.23984764034935</v>
      </c>
      <c r="CF75" s="47">
        <f ca="1">'A Matrix'!$CC$73*'Projection Engine'!$AD$84</f>
        <v>41.837676092667188</v>
      </c>
      <c r="CG75" s="47">
        <f ca="1">'A Matrix'!$CD$73*'Projection Engine'!$AD$85</f>
        <v>52.45438694859125</v>
      </c>
      <c r="CH75" s="47">
        <f ca="1">'A Matrix'!$CE$73*'Projection Engine'!$AD$86</f>
        <v>17.386897813901328</v>
      </c>
      <c r="CI75" s="47">
        <f ca="1">'A Matrix'!$CF$73*'Projection Engine'!$AD$87</f>
        <v>101.44091031189346</v>
      </c>
      <c r="CJ75" s="47">
        <f ca="1">'A Matrix'!$CG$73*'Projection Engine'!$AD$88</f>
        <v>45.283354542406293</v>
      </c>
      <c r="CK75" s="47">
        <f ca="1">'A Matrix'!$CH$73*'Projection Engine'!$AD$89</f>
        <v>6.2828831383148671</v>
      </c>
      <c r="CL75" s="47">
        <f ca="1">'A Matrix'!$CI$73*'Projection Engine'!$AD$90</f>
        <v>6.9422809739417586</v>
      </c>
      <c r="CM75" s="47">
        <f ca="1">'A Matrix'!$CJ$73*'Projection Engine'!$AD$91</f>
        <v>7.9201991926226549</v>
      </c>
      <c r="CN75" s="47">
        <f ca="1">'A Matrix'!$CK$73*'Projection Engine'!$AD$92</f>
        <v>113.29705550248713</v>
      </c>
      <c r="CO75" s="47">
        <f ca="1">'A Matrix'!$CL$73*'Projection Engine'!$AD$93</f>
        <v>0.28088288350821394</v>
      </c>
      <c r="CP75" s="47">
        <f ca="1">'A Matrix'!$CM$73*'Projection Engine'!$AD$94</f>
        <v>31.411551005067828</v>
      </c>
      <c r="CQ75" s="47">
        <f ca="1">'A Matrix'!$CN$73*'Projection Engine'!$AD$95</f>
        <v>33.099223010766266</v>
      </c>
      <c r="CR75" s="47">
        <f ca="1">'A Matrix'!$CO$73*'Projection Engine'!$AD$96</f>
        <v>76.308718275749939</v>
      </c>
      <c r="CS75" s="47">
        <f ca="1">'A Matrix'!$CP$73*'Projection Engine'!$AD$97</f>
        <v>60.569020055325993</v>
      </c>
      <c r="CT75" s="47">
        <f ca="1">'A Matrix'!$CQ$73*'Projection Engine'!$AD$98</f>
        <v>16.697864678071898</v>
      </c>
      <c r="CU75" s="47">
        <f ca="1">'A Matrix'!$CR$73*'Projection Engine'!$AD$99</f>
        <v>5.8394827687672217</v>
      </c>
      <c r="CV75" s="47">
        <f ca="1">'A Matrix'!$CS$73*'Projection Engine'!$AD$100</f>
        <v>318.28057827516909</v>
      </c>
      <c r="CW75" s="47">
        <f ca="1">'A Matrix'!$CT$73*'Projection Engine'!$AD$101</f>
        <v>361.3711715170171</v>
      </c>
      <c r="CX75" s="47">
        <f ca="1">'A Matrix'!$CU$73*'Projection Engine'!$AD$102</f>
        <v>366.69620418930907</v>
      </c>
      <c r="CY75" s="47">
        <f ca="1">'A Matrix'!$CV$73*'Projection Engine'!$AD$103</f>
        <v>94.400895225754041</v>
      </c>
      <c r="CZ75" s="47">
        <f ca="1">'A Matrix'!$CW$73*'Projection Engine'!$AD$104</f>
        <v>46.910949124162528</v>
      </c>
      <c r="DA75" s="47">
        <f ca="1">'A Matrix'!$CX$73*'Projection Engine'!$AD$105</f>
        <v>1097.2497579845651</v>
      </c>
      <c r="DB75" s="47">
        <f ca="1">'A Matrix'!$CY$73*'Projection Engine'!$AD$106</f>
        <v>2005.2288320569353</v>
      </c>
      <c r="DC75" s="47">
        <f ca="1">'A Matrix'!$CZ$73*'Projection Engine'!$AD$107</f>
        <v>76.73046720630677</v>
      </c>
      <c r="DD75" s="47">
        <f ca="1">'A Matrix'!$DA$73*'Projection Engine'!$AD$108</f>
        <v>31.498044998426696</v>
      </c>
      <c r="DE75" s="47">
        <f ca="1">'A Matrix'!$DB$73*'Projection Engine'!$AD$109</f>
        <v>13.453804821561024</v>
      </c>
      <c r="DF75" s="47">
        <f ca="1">'A Matrix'!$DC$73*'Projection Engine'!$AD$110</f>
        <v>12.159462375084834</v>
      </c>
      <c r="DG75" s="47">
        <f ca="1">'A Matrix'!$DD$73*'Projection Engine'!$AD$111</f>
        <v>64.267168978922598</v>
      </c>
      <c r="DH75" s="47">
        <f ca="1">'A Matrix'!$DE$73*'Projection Engine'!$AD$112</f>
        <v>56.465087923517373</v>
      </c>
      <c r="DI75" s="47">
        <f ca="1">'A Matrix'!$DF$73*'Projection Engine'!$AD$113</f>
        <v>11.813557858988236</v>
      </c>
      <c r="DJ75" s="47">
        <f ca="1">'A Matrix'!$DG$73*'Projection Engine'!$AD$114</f>
        <v>21.948635217026926</v>
      </c>
      <c r="DK75" s="47">
        <f ca="1">'A Matrix'!$DH$73*'Projection Engine'!$AD$115</f>
        <v>15.954409150290617</v>
      </c>
      <c r="DL75" s="47">
        <f ca="1">'A Matrix'!$DI$73*'Projection Engine'!$AD$116</f>
        <v>7.8172297901672225</v>
      </c>
      <c r="DM75" s="47">
        <f ca="1">'A Matrix'!$DJ$73*'Projection Engine'!$AD$117</f>
        <v>52.291451291262661</v>
      </c>
      <c r="DN75" s="47">
        <f ca="1">'A Matrix'!$DK$73*'Projection Engine'!$AD$118</f>
        <v>52.0310051969916</v>
      </c>
      <c r="DO75" s="47">
        <f ca="1">'A Matrix'!$DL$73*'Projection Engine'!$AD$119</f>
        <v>2.1326112992450788</v>
      </c>
      <c r="DP75" s="43">
        <f t="shared" ca="1" si="10"/>
        <v>15921.573573347072</v>
      </c>
      <c r="DQ75" s="43">
        <f ca="1">'Projection Engine'!T76</f>
        <v>35.771217033989615</v>
      </c>
      <c r="DR75" s="43">
        <f ca="1">'Projection Engine'!U76</f>
        <v>15.605361406653683</v>
      </c>
      <c r="DS75" s="43">
        <f>'Projection Engine'!V76</f>
        <v>44906.848713684041</v>
      </c>
      <c r="DT75" s="43">
        <f>'Projection Engine'!W76</f>
        <v>17919.464268426436</v>
      </c>
      <c r="DU75" s="43">
        <f>'Projection Engine'!X76</f>
        <v>33980.167419356236</v>
      </c>
      <c r="DV75" s="43">
        <f>'Projection Engine'!Y76</f>
        <v>9.6500000000000002E-2</v>
      </c>
      <c r="DW75" s="43">
        <f>'Projection Engine'!Z76</f>
        <v>287.38819130316574</v>
      </c>
      <c r="DX75" s="43">
        <f t="shared" ca="1" si="11"/>
        <v>97145.341671210525</v>
      </c>
      <c r="DY75" s="43">
        <f t="shared" ca="1" si="12"/>
        <v>113066.9152445576</v>
      </c>
      <c r="DZ75" s="41"/>
      <c r="EA75" s="36">
        <f>'Base Table 5'!DY75</f>
        <v>112327.99990000002</v>
      </c>
      <c r="EB75" s="185">
        <f t="shared" ca="1" si="13"/>
        <v>738.91534455757937</v>
      </c>
      <c r="EC75" s="186">
        <f t="shared" ca="1" si="14"/>
        <v>6.5781937292161974E-3</v>
      </c>
    </row>
    <row r="76" spans="1:133" x14ac:dyDescent="0.4">
      <c r="A76" s="34">
        <f>'Base Table 5 - modified'!A76</f>
        <v>73</v>
      </c>
      <c r="B76" s="34" t="str">
        <f>'Base Table 5 - modified'!B76</f>
        <v>3201</v>
      </c>
      <c r="C76" s="34">
        <f>'Base Table 5 - modified'!C76</f>
        <v>16</v>
      </c>
      <c r="D76" s="35" t="str">
        <f>'Base Table 5 - modified'!D76</f>
        <v>Construction services</v>
      </c>
      <c r="E76" s="47">
        <f ca="1">'A Matrix'!$B$74*'Projection Engine'!$AD$5</f>
        <v>1231.2369029511231</v>
      </c>
      <c r="F76" s="47">
        <f ca="1">'A Matrix'!$C$74*'Projection Engine'!$AD$6</f>
        <v>393.97498185181161</v>
      </c>
      <c r="G76" s="47">
        <f ca="1">'A Matrix'!$D$74*'Projection Engine'!$AD$7</f>
        <v>749.31179669015444</v>
      </c>
      <c r="H76" s="47">
        <f ca="1">'A Matrix'!$E$74*'Projection Engine'!$AD$8</f>
        <v>66.376303168159055</v>
      </c>
      <c r="I76" s="47">
        <f ca="1">'A Matrix'!$F$74*'Projection Engine'!$AD$9</f>
        <v>4.3192586640192534</v>
      </c>
      <c r="J76" s="47">
        <f ca="1">'A Matrix'!$G$74*'Projection Engine'!$AD$10</f>
        <v>30.07040161518351</v>
      </c>
      <c r="K76" s="47">
        <f ca="1">'A Matrix'!$H$74*'Projection Engine'!$AD$11</f>
        <v>311.01465538724699</v>
      </c>
      <c r="L76" s="47">
        <f ca="1">'A Matrix'!$I$74*'Projection Engine'!$AD$12</f>
        <v>243.30620960362961</v>
      </c>
      <c r="M76" s="47">
        <f ca="1">'A Matrix'!$J$74*'Projection Engine'!$AD$13</f>
        <v>510.65438361010337</v>
      </c>
      <c r="N76" s="47">
        <f ca="1">'A Matrix'!$K$74*'Projection Engine'!$AD$14</f>
        <v>4454.8019426448045</v>
      </c>
      <c r="O76" s="47">
        <f ca="1">'A Matrix'!$L$74*'Projection Engine'!$AD$15</f>
        <v>3302.116383572205</v>
      </c>
      <c r="P76" s="47">
        <f ca="1">'A Matrix'!$M$74*'Projection Engine'!$AD$16</f>
        <v>591.91165562754099</v>
      </c>
      <c r="Q76" s="47">
        <f ca="1">'A Matrix'!$N$74*'Projection Engine'!$AD$17</f>
        <v>247.08315109747787</v>
      </c>
      <c r="R76" s="47">
        <f ca="1">'A Matrix'!$O$74*'Projection Engine'!$AD$18</f>
        <v>101.82454912454909</v>
      </c>
      <c r="S76" s="47">
        <f ca="1">'A Matrix'!$P$74*'Projection Engine'!$AD$19</f>
        <v>8.6544244915573127</v>
      </c>
      <c r="T76" s="47">
        <f ca="1">'A Matrix'!$Q$74*'Projection Engine'!$AD$20</f>
        <v>46.839640500167825</v>
      </c>
      <c r="U76" s="47">
        <f ca="1">'A Matrix'!$R$74*'Projection Engine'!$AD$21</f>
        <v>42.439318714206628</v>
      </c>
      <c r="V76" s="47">
        <f ca="1">'A Matrix'!$S$74*'Projection Engine'!$AD$22</f>
        <v>20.597575738576818</v>
      </c>
      <c r="W76" s="47">
        <f ca="1">'A Matrix'!$T$74*'Projection Engine'!$AD$23</f>
        <v>49.896621945169983</v>
      </c>
      <c r="X76" s="47">
        <f ca="1">'A Matrix'!$U$74*'Projection Engine'!$AD$24</f>
        <v>51.365558268770847</v>
      </c>
      <c r="Y76" s="47">
        <f ca="1">'A Matrix'!$V$74*'Projection Engine'!$AD$25</f>
        <v>89.306810296121284</v>
      </c>
      <c r="Z76" s="47">
        <f ca="1">'A Matrix'!$W$74*'Projection Engine'!$AD$26</f>
        <v>104.58845853998466</v>
      </c>
      <c r="AA76" s="47">
        <f ca="1">'A Matrix'!$X$74*'Projection Engine'!$AD$27</f>
        <v>93.186007181472192</v>
      </c>
      <c r="AB76" s="47">
        <f ca="1">'A Matrix'!$Y$74*'Projection Engine'!$AD$28</f>
        <v>16.294293023284695</v>
      </c>
      <c r="AC76" s="47">
        <f ca="1">'A Matrix'!$Z$74*'Projection Engine'!$AD$29</f>
        <v>41.924640305458333</v>
      </c>
      <c r="AD76" s="47">
        <f ca="1">'A Matrix'!$AA$74*'Projection Engine'!$AD$30</f>
        <v>2.4092962241224383</v>
      </c>
      <c r="AE76" s="47">
        <f ca="1">'A Matrix'!$AB$74*'Projection Engine'!$AD$31</f>
        <v>3.6099172022508808</v>
      </c>
      <c r="AF76" s="47">
        <f ca="1">'A Matrix'!$AC$74*'Projection Engine'!$AD$32</f>
        <v>36.895626688580059</v>
      </c>
      <c r="AG76" s="47">
        <f ca="1">'A Matrix'!$AD$74*'Projection Engine'!$AD$33</f>
        <v>1.9111060390715868</v>
      </c>
      <c r="AH76" s="47">
        <f ca="1">'A Matrix'!$AE$74*'Projection Engine'!$AD$34</f>
        <v>4.932422196383679</v>
      </c>
      <c r="AI76" s="47">
        <f ca="1">'A Matrix'!$AF$74*'Projection Engine'!$AD$35</f>
        <v>4.9034157089078443</v>
      </c>
      <c r="AJ76" s="47">
        <f ca="1">'A Matrix'!$AG$74*'Projection Engine'!$AD$36</f>
        <v>343.15200855488052</v>
      </c>
      <c r="AK76" s="47">
        <f ca="1">'A Matrix'!$AH$74*'Projection Engine'!$AD$37</f>
        <v>637.63928207846379</v>
      </c>
      <c r="AL76" s="47">
        <f ca="1">'A Matrix'!$AI$74*'Projection Engine'!$AD$38</f>
        <v>29.092789070147376</v>
      </c>
      <c r="AM76" s="47">
        <f ca="1">'A Matrix'!$AJ$74*'Projection Engine'!$AD$39</f>
        <v>78.847502618679059</v>
      </c>
      <c r="AN76" s="47">
        <f ca="1">'A Matrix'!$AK$74*'Projection Engine'!$AD$40</f>
        <v>79.845857348392741</v>
      </c>
      <c r="AO76" s="47">
        <f ca="1">'A Matrix'!$AL$74*'Projection Engine'!$AD$41</f>
        <v>89.343703937765341</v>
      </c>
      <c r="AP76" s="47">
        <f ca="1">'A Matrix'!$AM$74*'Projection Engine'!$AD$42</f>
        <v>65.099317948171205</v>
      </c>
      <c r="AQ76" s="47">
        <f ca="1">'A Matrix'!$AN$74*'Projection Engine'!$AD$43</f>
        <v>26.101242069645121</v>
      </c>
      <c r="AR76" s="47">
        <f ca="1">'A Matrix'!$AO$74*'Projection Engine'!$AD$44</f>
        <v>105.84458430454565</v>
      </c>
      <c r="AS76" s="47">
        <f ca="1">'A Matrix'!$AP$74*'Projection Engine'!$AD$45</f>
        <v>46.774405655452078</v>
      </c>
      <c r="AT76" s="47">
        <f ca="1">'A Matrix'!$AQ$74*'Projection Engine'!$AD$46</f>
        <v>180.23077758515944</v>
      </c>
      <c r="AU76" s="47">
        <f ca="1">'A Matrix'!$AR$74*'Projection Engine'!$AD$47</f>
        <v>52.326512506993915</v>
      </c>
      <c r="AV76" s="47">
        <f ca="1">'A Matrix'!$AS$74*'Projection Engine'!$AD$48</f>
        <v>22.786124913789106</v>
      </c>
      <c r="AW76" s="47">
        <f ca="1">'A Matrix'!$AT$74*'Projection Engine'!$AD$49</f>
        <v>17.927668493824374</v>
      </c>
      <c r="AX76" s="47">
        <f ca="1">'A Matrix'!$AU$74*'Projection Engine'!$AD$50</f>
        <v>253.96740673954568</v>
      </c>
      <c r="AY76" s="47">
        <f ca="1">'A Matrix'!$AV$74*'Projection Engine'!$AD$51</f>
        <v>38.135303102804592</v>
      </c>
      <c r="AZ76" s="47">
        <f ca="1">'A Matrix'!$AW$74*'Projection Engine'!$AD$52</f>
        <v>8.1107696747652938</v>
      </c>
      <c r="BA76" s="47">
        <f ca="1">'A Matrix'!$AX$74*'Projection Engine'!$AD$53</f>
        <v>42.942267982984092</v>
      </c>
      <c r="BB76" s="47">
        <f ca="1">'A Matrix'!$AY$74*'Projection Engine'!$AD$54</f>
        <v>185.86376157647024</v>
      </c>
      <c r="BC76" s="47">
        <f ca="1">'A Matrix'!$AZ$74*'Projection Engine'!$AD$55</f>
        <v>53.299740422905877</v>
      </c>
      <c r="BD76" s="47">
        <f ca="1">'A Matrix'!$BA$74*'Projection Engine'!$AD$56</f>
        <v>193.93629107448584</v>
      </c>
      <c r="BE76" s="47">
        <f ca="1">'A Matrix'!$BB$74*'Projection Engine'!$AD$57</f>
        <v>95.736940104602212</v>
      </c>
      <c r="BF76" s="47">
        <f ca="1">'A Matrix'!$BC$74*'Projection Engine'!$AD$58</f>
        <v>128.26177760675063</v>
      </c>
      <c r="BG76" s="47">
        <f ca="1">'A Matrix'!$BD$74*'Projection Engine'!$AD$59</f>
        <v>56.446603374133829</v>
      </c>
      <c r="BH76" s="47">
        <f ca="1">'A Matrix'!$BE$74*'Projection Engine'!$AD$60</f>
        <v>87.156850649224793</v>
      </c>
      <c r="BI76" s="47">
        <f ca="1">'A Matrix'!$BF$74*'Projection Engine'!$AD$61</f>
        <v>38.131288720414631</v>
      </c>
      <c r="BJ76" s="47">
        <f ca="1">'A Matrix'!$BG$74*'Projection Engine'!$AD$62</f>
        <v>57.707891904017856</v>
      </c>
      <c r="BK76" s="47">
        <f ca="1">'A Matrix'!$BH$74*'Projection Engine'!$AD$63</f>
        <v>154.05043512324281</v>
      </c>
      <c r="BL76" s="47">
        <f ca="1">'A Matrix'!$BI$74*'Projection Engine'!$AD$64</f>
        <v>74.268076628340239</v>
      </c>
      <c r="BM76" s="47">
        <f ca="1">'A Matrix'!$BJ$74*'Projection Engine'!$AD$65</f>
        <v>38.840492530657862</v>
      </c>
      <c r="BN76" s="47">
        <f ca="1">'A Matrix'!$BK$74*'Projection Engine'!$AD$66</f>
        <v>195.64893082459977</v>
      </c>
      <c r="BO76" s="47">
        <f ca="1">'A Matrix'!$BL$74*'Projection Engine'!$AD$67</f>
        <v>266.63342824699123</v>
      </c>
      <c r="BP76" s="47">
        <f ca="1">'A Matrix'!$BM$74*'Projection Engine'!$AD$68</f>
        <v>155.94132766161513</v>
      </c>
      <c r="BQ76" s="47">
        <f ca="1">'A Matrix'!$BN$74*'Projection Engine'!$AD$69</f>
        <v>645.25151447642327</v>
      </c>
      <c r="BR76" s="47">
        <f ca="1">'A Matrix'!$BO$74*'Projection Engine'!$AD$70</f>
        <v>2752.6876263808667</v>
      </c>
      <c r="BS76" s="47">
        <f ca="1">'A Matrix'!$BP$74*'Projection Engine'!$AD$71</f>
        <v>147.25437016642772</v>
      </c>
      <c r="BT76" s="47">
        <f ca="1">'A Matrix'!$BQ$74*'Projection Engine'!$AD$72</f>
        <v>1724.5402553729261</v>
      </c>
      <c r="BU76" s="47">
        <f ca="1">'A Matrix'!$BR$74*'Projection Engine'!$AD$73</f>
        <v>210.97237946639757</v>
      </c>
      <c r="BV76" s="47">
        <f ca="1">'A Matrix'!$BS$74*'Projection Engine'!$AD$74</f>
        <v>55965.738884551989</v>
      </c>
      <c r="BW76" s="47">
        <f ca="1">'A Matrix'!$BT$74*'Projection Engine'!$AD$75</f>
        <v>31178.805045386998</v>
      </c>
      <c r="BX76" s="47">
        <f ca="1">'A Matrix'!$BU$74*'Projection Engine'!$AD$76</f>
        <v>21277.339451594846</v>
      </c>
      <c r="BY76" s="47">
        <f ca="1">'A Matrix'!$BV$74*'Projection Engine'!$AD$77</f>
        <v>100372.55880323463</v>
      </c>
      <c r="BZ76" s="47">
        <f ca="1">'A Matrix'!$BW$74*'Projection Engine'!$AD$78</f>
        <v>3448.2943798920892</v>
      </c>
      <c r="CA76" s="47">
        <f ca="1">'A Matrix'!$BX$74*'Projection Engine'!$AD$79</f>
        <v>1884.6989387257713</v>
      </c>
      <c r="CB76" s="47">
        <f ca="1">'A Matrix'!$BY$74*'Projection Engine'!$AD$80</f>
        <v>1453.2551186466198</v>
      </c>
      <c r="CC76" s="47">
        <f ca="1">'A Matrix'!$BZ$74*'Projection Engine'!$AD$81</f>
        <v>1499.3096379667393</v>
      </c>
      <c r="CD76" s="47">
        <f ca="1">'A Matrix'!$CA$74*'Projection Engine'!$AD$82</f>
        <v>398.39952121623196</v>
      </c>
      <c r="CE76" s="47">
        <f ca="1">'A Matrix'!$CB$74*'Projection Engine'!$AD$83</f>
        <v>1232.1512687547479</v>
      </c>
      <c r="CF76" s="47">
        <f ca="1">'A Matrix'!$CC$74*'Projection Engine'!$AD$84</f>
        <v>202.72777468347604</v>
      </c>
      <c r="CG76" s="47">
        <f ca="1">'A Matrix'!$CD$74*'Projection Engine'!$AD$85</f>
        <v>455.69146212793703</v>
      </c>
      <c r="CH76" s="47">
        <f ca="1">'A Matrix'!$CE$74*'Projection Engine'!$AD$86</f>
        <v>289.96453915359842</v>
      </c>
      <c r="CI76" s="47">
        <f ca="1">'A Matrix'!$CF$74*'Projection Engine'!$AD$87</f>
        <v>2098.3586902073625</v>
      </c>
      <c r="CJ76" s="47">
        <f ca="1">'A Matrix'!$CG$74*'Projection Engine'!$AD$88</f>
        <v>341.30574476989727</v>
      </c>
      <c r="CK76" s="47">
        <f ca="1">'A Matrix'!$CH$74*'Projection Engine'!$AD$89</f>
        <v>54.865877169452837</v>
      </c>
      <c r="CL76" s="47">
        <f ca="1">'A Matrix'!$CI$74*'Projection Engine'!$AD$90</f>
        <v>180.09414625549908</v>
      </c>
      <c r="CM76" s="47">
        <f ca="1">'A Matrix'!$CJ$74*'Projection Engine'!$AD$91</f>
        <v>755.11456251808374</v>
      </c>
      <c r="CN76" s="47">
        <f ca="1">'A Matrix'!$CK$74*'Projection Engine'!$AD$92</f>
        <v>1478.3538407285396</v>
      </c>
      <c r="CO76" s="47">
        <f ca="1">'A Matrix'!$CL$74*'Projection Engine'!$AD$93</f>
        <v>5.0754989875485865</v>
      </c>
      <c r="CP76" s="47">
        <f ca="1">'A Matrix'!$CM$74*'Projection Engine'!$AD$94</f>
        <v>508.62644021913297</v>
      </c>
      <c r="CQ76" s="47">
        <f ca="1">'A Matrix'!$CN$74*'Projection Engine'!$AD$95</f>
        <v>314.50214717294517</v>
      </c>
      <c r="CR76" s="47">
        <f ca="1">'A Matrix'!$CO$74*'Projection Engine'!$AD$96</f>
        <v>579.90689315542488</v>
      </c>
      <c r="CS76" s="47">
        <f ca="1">'A Matrix'!$CP$74*'Projection Engine'!$AD$97</f>
        <v>534.91259459753303</v>
      </c>
      <c r="CT76" s="47">
        <f ca="1">'A Matrix'!$CQ$74*'Projection Engine'!$AD$98</f>
        <v>15555.328115053897</v>
      </c>
      <c r="CU76" s="47">
        <f ca="1">'A Matrix'!$CR$74*'Projection Engine'!$AD$99</f>
        <v>5684.2053780601491</v>
      </c>
      <c r="CV76" s="47">
        <f ca="1">'A Matrix'!$CS$74*'Projection Engine'!$AD$100</f>
        <v>5132.9318745166838</v>
      </c>
      <c r="CW76" s="47">
        <f ca="1">'A Matrix'!$CT$74*'Projection Engine'!$AD$101</f>
        <v>5644.1231852189258</v>
      </c>
      <c r="CX76" s="47">
        <f ca="1">'A Matrix'!$CU$74*'Projection Engine'!$AD$102</f>
        <v>4462.9135982268062</v>
      </c>
      <c r="CY76" s="47">
        <f ca="1">'A Matrix'!$CV$74*'Projection Engine'!$AD$103</f>
        <v>1371.2967192198589</v>
      </c>
      <c r="CZ76" s="47">
        <f ca="1">'A Matrix'!$CW$74*'Projection Engine'!$AD$104</f>
        <v>480.6119346712228</v>
      </c>
      <c r="DA76" s="47">
        <f ca="1">'A Matrix'!$CX$74*'Projection Engine'!$AD$105</f>
        <v>8138.1510286926796</v>
      </c>
      <c r="DB76" s="47">
        <f ca="1">'A Matrix'!$CY$74*'Projection Engine'!$AD$106</f>
        <v>7809.0231570914802</v>
      </c>
      <c r="DC76" s="47">
        <f ca="1">'A Matrix'!$CZ$74*'Projection Engine'!$AD$107</f>
        <v>627.16756222711592</v>
      </c>
      <c r="DD76" s="47">
        <f ca="1">'A Matrix'!$DA$74*'Projection Engine'!$AD$108</f>
        <v>723.76231321858108</v>
      </c>
      <c r="DE76" s="47">
        <f ca="1">'A Matrix'!$DB$74*'Projection Engine'!$AD$109</f>
        <v>196.4907585316368</v>
      </c>
      <c r="DF76" s="47">
        <f ca="1">'A Matrix'!$DC$74*'Projection Engine'!$AD$110</f>
        <v>125.80968502614857</v>
      </c>
      <c r="DG76" s="47">
        <f ca="1">'A Matrix'!$DD$74*'Projection Engine'!$AD$111</f>
        <v>648.90296049242033</v>
      </c>
      <c r="DH76" s="47">
        <f ca="1">'A Matrix'!$DE$74*'Projection Engine'!$AD$112</f>
        <v>738.71410509086002</v>
      </c>
      <c r="DI76" s="47">
        <f ca="1">'A Matrix'!$DF$74*'Projection Engine'!$AD$113</f>
        <v>126.73346354047001</v>
      </c>
      <c r="DJ76" s="47">
        <f ca="1">'A Matrix'!$DG$74*'Projection Engine'!$AD$114</f>
        <v>254.72697443701099</v>
      </c>
      <c r="DK76" s="47">
        <f ca="1">'A Matrix'!$DH$74*'Projection Engine'!$AD$115</f>
        <v>327.9586002805201</v>
      </c>
      <c r="DL76" s="47">
        <f ca="1">'A Matrix'!$DI$74*'Projection Engine'!$AD$116</f>
        <v>171.4267303353372</v>
      </c>
      <c r="DM76" s="47">
        <f ca="1">'A Matrix'!$DJ$74*'Projection Engine'!$AD$117</f>
        <v>458.68537860345884</v>
      </c>
      <c r="DN76" s="47">
        <f ca="1">'A Matrix'!$DK$74*'Projection Engine'!$AD$118</f>
        <v>837.35599583794146</v>
      </c>
      <c r="DO76" s="47">
        <f ca="1">'A Matrix'!$DL$74*'Projection Engine'!$AD$119</f>
        <v>40.487296366517512</v>
      </c>
      <c r="DP76" s="43">
        <f t="shared" ca="1" si="10"/>
        <v>308305.41329202644</v>
      </c>
      <c r="DQ76" s="43">
        <f ca="1">'Projection Engine'!T77</f>
        <v>2029.0282798402518</v>
      </c>
      <c r="DR76" s="43">
        <f ca="1">'Projection Engine'!U77</f>
        <v>134.34325416872562</v>
      </c>
      <c r="DS76" s="43">
        <f>'Projection Engine'!V77</f>
        <v>56193.316389685097</v>
      </c>
      <c r="DT76" s="43">
        <f>'Projection Engine'!W77</f>
        <v>7151.2536573219868</v>
      </c>
      <c r="DU76" s="43">
        <f>'Projection Engine'!X77</f>
        <v>17466.673707756949</v>
      </c>
      <c r="DV76" s="43">
        <f>'Projection Engine'!Y77</f>
        <v>0.57499999999999996</v>
      </c>
      <c r="DW76" s="43">
        <f>'Projection Engine'!Z77</f>
        <v>1349.9604140403703</v>
      </c>
      <c r="DX76" s="43">
        <f t="shared" ca="1" si="11"/>
        <v>84325.150702813364</v>
      </c>
      <c r="DY76" s="43">
        <f t="shared" ca="1" si="12"/>
        <v>392630.56399483979</v>
      </c>
      <c r="DZ76" s="41"/>
      <c r="EA76" s="36">
        <f>'Base Table 5'!DY76</f>
        <v>342515.00020000001</v>
      </c>
      <c r="EB76" s="185">
        <f t="shared" ca="1" si="13"/>
        <v>50115.563794839778</v>
      </c>
      <c r="EC76" s="186">
        <f t="shared" ca="1" si="14"/>
        <v>0.14631640589631556</v>
      </c>
    </row>
    <row r="77" spans="1:133" x14ac:dyDescent="0.4">
      <c r="A77" s="37">
        <f>'Base Table 5 - modified'!A77</f>
        <v>74</v>
      </c>
      <c r="B77" s="37" t="str">
        <f>'Base Table 5 - modified'!B77</f>
        <v>3301</v>
      </c>
      <c r="C77" s="37">
        <f>'Base Table 5 - modified'!C77</f>
        <v>17</v>
      </c>
      <c r="D77" s="38" t="str">
        <f>'Base Table 5 - modified'!D77</f>
        <v>Wholesale trade</v>
      </c>
      <c r="E77" s="47">
        <f ca="1">'A Matrix'!$B$75*'Projection Engine'!$AD$5</f>
        <v>1976.0494424077003</v>
      </c>
      <c r="F77" s="47">
        <f ca="1">'A Matrix'!$C$75*'Projection Engine'!$AD$6</f>
        <v>215.99469074140609</v>
      </c>
      <c r="G77" s="47">
        <f ca="1">'A Matrix'!$D$75*'Projection Engine'!$AD$7</f>
        <v>827.77447145849192</v>
      </c>
      <c r="H77" s="47">
        <f ca="1">'A Matrix'!$E$75*'Projection Engine'!$AD$8</f>
        <v>219.00821260468609</v>
      </c>
      <c r="I77" s="47">
        <f ca="1">'A Matrix'!$F$75*'Projection Engine'!$AD$9</f>
        <v>76.444323063299052</v>
      </c>
      <c r="J77" s="47">
        <f ca="1">'A Matrix'!$G$75*'Projection Engine'!$AD$10</f>
        <v>108.76475148883497</v>
      </c>
      <c r="K77" s="47">
        <f ca="1">'A Matrix'!$H$75*'Projection Engine'!$AD$11</f>
        <v>825.26908560871539</v>
      </c>
      <c r="L77" s="47">
        <f ca="1">'A Matrix'!$I$75*'Projection Engine'!$AD$12</f>
        <v>277.57523122143425</v>
      </c>
      <c r="M77" s="47">
        <f ca="1">'A Matrix'!$J$75*'Projection Engine'!$AD$13</f>
        <v>136.71393052117986</v>
      </c>
      <c r="N77" s="47">
        <f ca="1">'A Matrix'!$K$75*'Projection Engine'!$AD$14</f>
        <v>815.14317110213551</v>
      </c>
      <c r="O77" s="47">
        <f ca="1">'A Matrix'!$L$75*'Projection Engine'!$AD$15</f>
        <v>2346.3513735487873</v>
      </c>
      <c r="P77" s="47">
        <f ca="1">'A Matrix'!$M$75*'Projection Engine'!$AD$16</f>
        <v>332.77286321664678</v>
      </c>
      <c r="Q77" s="47">
        <f ca="1">'A Matrix'!$N$75*'Projection Engine'!$AD$17</f>
        <v>209.30492902214371</v>
      </c>
      <c r="R77" s="47">
        <f ca="1">'A Matrix'!$O$75*'Projection Engine'!$AD$18</f>
        <v>1004.0562839875544</v>
      </c>
      <c r="S77" s="47">
        <f ca="1">'A Matrix'!$P$75*'Projection Engine'!$AD$19</f>
        <v>63.331627659092383</v>
      </c>
      <c r="T77" s="47">
        <f ca="1">'A Matrix'!$Q$75*'Projection Engine'!$AD$20</f>
        <v>533.97881535899626</v>
      </c>
      <c r="U77" s="47">
        <f ca="1">'A Matrix'!$R$75*'Projection Engine'!$AD$21</f>
        <v>580.70396786803349</v>
      </c>
      <c r="V77" s="47">
        <f ca="1">'A Matrix'!$S$75*'Projection Engine'!$AD$22</f>
        <v>176.09148110921268</v>
      </c>
      <c r="W77" s="47">
        <f ca="1">'A Matrix'!$T$75*'Projection Engine'!$AD$23</f>
        <v>393.55221466008965</v>
      </c>
      <c r="X77" s="47">
        <f ca="1">'A Matrix'!$U$75*'Projection Engine'!$AD$24</f>
        <v>554.27672199998267</v>
      </c>
      <c r="Y77" s="47">
        <f ca="1">'A Matrix'!$V$75*'Projection Engine'!$AD$25</f>
        <v>544.6920561461684</v>
      </c>
      <c r="Z77" s="47">
        <f ca="1">'A Matrix'!$W$75*'Projection Engine'!$AD$26</f>
        <v>1014.8001505313115</v>
      </c>
      <c r="AA77" s="47">
        <f ca="1">'A Matrix'!$X$75*'Projection Engine'!$AD$27</f>
        <v>291.13396001590161</v>
      </c>
      <c r="AB77" s="47">
        <f ca="1">'A Matrix'!$Y$75*'Projection Engine'!$AD$28</f>
        <v>158.93310766126262</v>
      </c>
      <c r="AC77" s="47">
        <f ca="1">'A Matrix'!$Z$75*'Projection Engine'!$AD$29</f>
        <v>156.53550159614886</v>
      </c>
      <c r="AD77" s="47">
        <f ca="1">'A Matrix'!$AA$75*'Projection Engine'!$AD$30</f>
        <v>10.518787150090626</v>
      </c>
      <c r="AE77" s="47">
        <f ca="1">'A Matrix'!$AB$75*'Projection Engine'!$AD$31</f>
        <v>28.794484214295341</v>
      </c>
      <c r="AF77" s="47">
        <f ca="1">'A Matrix'!$AC$75*'Projection Engine'!$AD$32</f>
        <v>265.17223999304571</v>
      </c>
      <c r="AG77" s="47">
        <f ca="1">'A Matrix'!$AD$75*'Projection Engine'!$AD$33</f>
        <v>0.25690472506179984</v>
      </c>
      <c r="AH77" s="47">
        <f ca="1">'A Matrix'!$AE$75*'Projection Engine'!$AD$34</f>
        <v>43.389097747035485</v>
      </c>
      <c r="AI77" s="47">
        <f ca="1">'A Matrix'!$AF$75*'Projection Engine'!$AD$35</f>
        <v>32.089817675385653</v>
      </c>
      <c r="AJ77" s="47">
        <f ca="1">'A Matrix'!$AG$75*'Projection Engine'!$AD$36</f>
        <v>176.50139777614686</v>
      </c>
      <c r="AK77" s="47">
        <f ca="1">'A Matrix'!$AH$75*'Projection Engine'!$AD$37</f>
        <v>700.53224025157749</v>
      </c>
      <c r="AL77" s="47">
        <f ca="1">'A Matrix'!$AI$75*'Projection Engine'!$AD$38</f>
        <v>104.45739358078107</v>
      </c>
      <c r="AM77" s="47">
        <f ca="1">'A Matrix'!$AJ$75*'Projection Engine'!$AD$39</f>
        <v>236.2590949273382</v>
      </c>
      <c r="AN77" s="47">
        <f ca="1">'A Matrix'!$AK$75*'Projection Engine'!$AD$40</f>
        <v>259.52355675982136</v>
      </c>
      <c r="AO77" s="47">
        <f ca="1">'A Matrix'!$AL$75*'Projection Engine'!$AD$41</f>
        <v>103.66088172224217</v>
      </c>
      <c r="AP77" s="47">
        <f ca="1">'A Matrix'!$AM$75*'Projection Engine'!$AD$42</f>
        <v>218.84501684408562</v>
      </c>
      <c r="AQ77" s="47">
        <f ca="1">'A Matrix'!$AN$75*'Projection Engine'!$AD$43</f>
        <v>32.650989242726027</v>
      </c>
      <c r="AR77" s="47">
        <f ca="1">'A Matrix'!$AO$75*'Projection Engine'!$AD$44</f>
        <v>893.40280176873091</v>
      </c>
      <c r="AS77" s="47">
        <f ca="1">'A Matrix'!$AP$75*'Projection Engine'!$AD$45</f>
        <v>153.80372845892259</v>
      </c>
      <c r="AT77" s="47">
        <f ca="1">'A Matrix'!$AQ$75*'Projection Engine'!$AD$46</f>
        <v>368.56352085705163</v>
      </c>
      <c r="AU77" s="47">
        <f ca="1">'A Matrix'!$AR$75*'Projection Engine'!$AD$47</f>
        <v>30.649202728997658</v>
      </c>
      <c r="AV77" s="47">
        <f ca="1">'A Matrix'!$AS$75*'Projection Engine'!$AD$48</f>
        <v>130.0706389991675</v>
      </c>
      <c r="AW77" s="47">
        <f ca="1">'A Matrix'!$AT$75*'Projection Engine'!$AD$49</f>
        <v>65.861274306154186</v>
      </c>
      <c r="AX77" s="47">
        <f ca="1">'A Matrix'!$AU$75*'Projection Engine'!$AD$50</f>
        <v>288.69093146599505</v>
      </c>
      <c r="AY77" s="47">
        <f ca="1">'A Matrix'!$AV$75*'Projection Engine'!$AD$51</f>
        <v>161.96514844208119</v>
      </c>
      <c r="AZ77" s="47">
        <f ca="1">'A Matrix'!$AW$75*'Projection Engine'!$AD$52</f>
        <v>64.998933451118063</v>
      </c>
      <c r="BA77" s="47">
        <f ca="1">'A Matrix'!$AX$75*'Projection Engine'!$AD$53</f>
        <v>245.85881961067491</v>
      </c>
      <c r="BB77" s="47">
        <f ca="1">'A Matrix'!$AY$75*'Projection Engine'!$AD$54</f>
        <v>98.93858448549436</v>
      </c>
      <c r="BC77" s="47">
        <f ca="1">'A Matrix'!$AZ$75*'Projection Engine'!$AD$55</f>
        <v>32.819647907197314</v>
      </c>
      <c r="BD77" s="47">
        <f ca="1">'A Matrix'!$BA$75*'Projection Engine'!$AD$56</f>
        <v>796.11367299212736</v>
      </c>
      <c r="BE77" s="47">
        <f ca="1">'A Matrix'!$BB$75*'Projection Engine'!$AD$57</f>
        <v>140.60887812969543</v>
      </c>
      <c r="BF77" s="47">
        <f ca="1">'A Matrix'!$BC$75*'Projection Engine'!$AD$58</f>
        <v>468.87252373907933</v>
      </c>
      <c r="BG77" s="47">
        <f ca="1">'A Matrix'!$BD$75*'Projection Engine'!$AD$59</f>
        <v>396.38779209933932</v>
      </c>
      <c r="BH77" s="47">
        <f ca="1">'A Matrix'!$BE$75*'Projection Engine'!$AD$60</f>
        <v>286.82559170274828</v>
      </c>
      <c r="BI77" s="47">
        <f ca="1">'A Matrix'!$BF$75*'Projection Engine'!$AD$61</f>
        <v>204.14720439865727</v>
      </c>
      <c r="BJ77" s="47">
        <f ca="1">'A Matrix'!$BG$75*'Projection Engine'!$AD$62</f>
        <v>451.3007637709394</v>
      </c>
      <c r="BK77" s="47">
        <f ca="1">'A Matrix'!$BH$75*'Projection Engine'!$AD$63</f>
        <v>849.14137189924224</v>
      </c>
      <c r="BL77" s="47">
        <f ca="1">'A Matrix'!$BI$75*'Projection Engine'!$AD$64</f>
        <v>285.4716706696592</v>
      </c>
      <c r="BM77" s="47">
        <f ca="1">'A Matrix'!$BJ$75*'Projection Engine'!$AD$65</f>
        <v>77.825224458473571</v>
      </c>
      <c r="BN77" s="47">
        <f ca="1">'A Matrix'!$BK$75*'Projection Engine'!$AD$66</f>
        <v>1356.4657333296432</v>
      </c>
      <c r="BO77" s="47">
        <f ca="1">'A Matrix'!$BL$75*'Projection Engine'!$AD$67</f>
        <v>411.56120747905425</v>
      </c>
      <c r="BP77" s="47">
        <f ca="1">'A Matrix'!$BM$75*'Projection Engine'!$AD$68</f>
        <v>69.12656786305827</v>
      </c>
      <c r="BQ77" s="47">
        <f ca="1">'A Matrix'!$BN$75*'Projection Engine'!$AD$69</f>
        <v>322.22583092409621</v>
      </c>
      <c r="BR77" s="47">
        <f ca="1">'A Matrix'!$BO$75*'Projection Engine'!$AD$70</f>
        <v>351.70713525108044</v>
      </c>
      <c r="BS77" s="47">
        <f ca="1">'A Matrix'!$BP$75*'Projection Engine'!$AD$71</f>
        <v>15.227373340428342</v>
      </c>
      <c r="BT77" s="47">
        <f ca="1">'A Matrix'!$BQ$75*'Projection Engine'!$AD$72</f>
        <v>429.65763969137862</v>
      </c>
      <c r="BU77" s="47">
        <f ca="1">'A Matrix'!$BR$75*'Projection Engine'!$AD$73</f>
        <v>463.7982125859852</v>
      </c>
      <c r="BV77" s="47">
        <f ca="1">'A Matrix'!$BS$75*'Projection Engine'!$AD$74</f>
        <v>6093.8461157546653</v>
      </c>
      <c r="BW77" s="47">
        <f ca="1">'A Matrix'!$BT$75*'Projection Engine'!$AD$75</f>
        <v>2138.6181674722911</v>
      </c>
      <c r="BX77" s="47">
        <f ca="1">'A Matrix'!$BU$75*'Projection Engine'!$AD$76</f>
        <v>1824.7180042028156</v>
      </c>
      <c r="BY77" s="47">
        <f ca="1">'A Matrix'!$BV$75*'Projection Engine'!$AD$77</f>
        <v>10111.50547633544</v>
      </c>
      <c r="BZ77" s="47">
        <f ca="1">'A Matrix'!$BW$75*'Projection Engine'!$AD$78</f>
        <v>4564.8381089372406</v>
      </c>
      <c r="CA77" s="47">
        <f ca="1">'A Matrix'!$BX$75*'Projection Engine'!$AD$79</f>
        <v>4606.1914376924997</v>
      </c>
      <c r="CB77" s="47">
        <f ca="1">'A Matrix'!$BY$75*'Projection Engine'!$AD$80</f>
        <v>771.34248196665897</v>
      </c>
      <c r="CC77" s="47">
        <f ca="1">'A Matrix'!$BZ$75*'Projection Engine'!$AD$81</f>
        <v>5504.8177840644421</v>
      </c>
      <c r="CD77" s="47">
        <f ca="1">'A Matrix'!$CA$75*'Projection Engine'!$AD$82</f>
        <v>2555.8436777158568</v>
      </c>
      <c r="CE77" s="47">
        <f ca="1">'A Matrix'!$CB$75*'Projection Engine'!$AD$83</f>
        <v>317.73243151849084</v>
      </c>
      <c r="CF77" s="47">
        <f ca="1">'A Matrix'!$CC$75*'Projection Engine'!$AD$84</f>
        <v>166.56578168447624</v>
      </c>
      <c r="CG77" s="47">
        <f ca="1">'A Matrix'!$CD$75*'Projection Engine'!$AD$85</f>
        <v>631.21114256833221</v>
      </c>
      <c r="CH77" s="47">
        <f ca="1">'A Matrix'!$CE$75*'Projection Engine'!$AD$86</f>
        <v>764.9505695957746</v>
      </c>
      <c r="CI77" s="47">
        <f ca="1">'A Matrix'!$CF$75*'Projection Engine'!$AD$87</f>
        <v>494.81891725182197</v>
      </c>
      <c r="CJ77" s="47">
        <f ca="1">'A Matrix'!$CG$75*'Projection Engine'!$AD$88</f>
        <v>974.25232142946288</v>
      </c>
      <c r="CK77" s="47">
        <f ca="1">'A Matrix'!$CH$75*'Projection Engine'!$AD$89</f>
        <v>793.83908624049104</v>
      </c>
      <c r="CL77" s="47">
        <f ca="1">'A Matrix'!$CI$75*'Projection Engine'!$AD$90</f>
        <v>348.37966668503742</v>
      </c>
      <c r="CM77" s="47">
        <f ca="1">'A Matrix'!$CJ$75*'Projection Engine'!$AD$91</f>
        <v>319.96208270031002</v>
      </c>
      <c r="CN77" s="47">
        <f ca="1">'A Matrix'!$CK$75*'Projection Engine'!$AD$92</f>
        <v>1472.8088175726541</v>
      </c>
      <c r="CO77" s="47">
        <f ca="1">'A Matrix'!$CL$75*'Projection Engine'!$AD$93</f>
        <v>8.9224393455533999</v>
      </c>
      <c r="CP77" s="47">
        <f ca="1">'A Matrix'!$CM$75*'Projection Engine'!$AD$94</f>
        <v>959.78745318202857</v>
      </c>
      <c r="CQ77" s="47">
        <f ca="1">'A Matrix'!$CN$75*'Projection Engine'!$AD$95</f>
        <v>872.58412153812753</v>
      </c>
      <c r="CR77" s="47">
        <f ca="1">'A Matrix'!$CO$75*'Projection Engine'!$AD$96</f>
        <v>1052.4511384323905</v>
      </c>
      <c r="CS77" s="47">
        <f ca="1">'A Matrix'!$CP$75*'Projection Engine'!$AD$97</f>
        <v>859.12856744705016</v>
      </c>
      <c r="CT77" s="47">
        <f ca="1">'A Matrix'!$CQ$75*'Projection Engine'!$AD$98</f>
        <v>222.82162599743086</v>
      </c>
      <c r="CU77" s="47">
        <f ca="1">'A Matrix'!$CR$75*'Projection Engine'!$AD$99</f>
        <v>74.702851397010832</v>
      </c>
      <c r="CV77" s="47">
        <f ca="1">'A Matrix'!$CS$75*'Projection Engine'!$AD$100</f>
        <v>659.95936401906033</v>
      </c>
      <c r="CW77" s="47">
        <f ca="1">'A Matrix'!$CT$75*'Projection Engine'!$AD$101</f>
        <v>2969.4981072624355</v>
      </c>
      <c r="CX77" s="47">
        <f ca="1">'A Matrix'!$CU$75*'Projection Engine'!$AD$102</f>
        <v>3491.9559129083273</v>
      </c>
      <c r="CY77" s="47">
        <f ca="1">'A Matrix'!$CV$75*'Projection Engine'!$AD$103</f>
        <v>1230.1586038530465</v>
      </c>
      <c r="CZ77" s="47">
        <f ca="1">'A Matrix'!$CW$75*'Projection Engine'!$AD$104</f>
        <v>823.22480091614102</v>
      </c>
      <c r="DA77" s="47">
        <f ca="1">'A Matrix'!$CX$75*'Projection Engine'!$AD$105</f>
        <v>1974.8958970401186</v>
      </c>
      <c r="DB77" s="47">
        <f ca="1">'A Matrix'!$CY$75*'Projection Engine'!$AD$106</f>
        <v>1133.5891764427947</v>
      </c>
      <c r="DC77" s="47">
        <f ca="1">'A Matrix'!$CZ$75*'Projection Engine'!$AD$107</f>
        <v>941.8842405722387</v>
      </c>
      <c r="DD77" s="47">
        <f ca="1">'A Matrix'!$DA$75*'Projection Engine'!$AD$108</f>
        <v>1717.4812247348707</v>
      </c>
      <c r="DE77" s="47">
        <f ca="1">'A Matrix'!$DB$75*'Projection Engine'!$AD$109</f>
        <v>834.277837842537</v>
      </c>
      <c r="DF77" s="47">
        <f ca="1">'A Matrix'!$DC$75*'Projection Engine'!$AD$110</f>
        <v>247.642717567489</v>
      </c>
      <c r="DG77" s="47">
        <f ca="1">'A Matrix'!$DD$75*'Projection Engine'!$AD$111</f>
        <v>3075.3335060438599</v>
      </c>
      <c r="DH77" s="47">
        <f ca="1">'A Matrix'!$DE$75*'Projection Engine'!$AD$112</f>
        <v>2173.2819880637599</v>
      </c>
      <c r="DI77" s="47">
        <f ca="1">'A Matrix'!$DF$75*'Projection Engine'!$AD$113</f>
        <v>333.47431574933319</v>
      </c>
      <c r="DJ77" s="47">
        <f ca="1">'A Matrix'!$DG$75*'Projection Engine'!$AD$114</f>
        <v>1254.0711699551589</v>
      </c>
      <c r="DK77" s="47">
        <f ca="1">'A Matrix'!$DH$75*'Projection Engine'!$AD$115</f>
        <v>646.13076482034421</v>
      </c>
      <c r="DL77" s="47">
        <f ca="1">'A Matrix'!$DI$75*'Projection Engine'!$AD$116</f>
        <v>1483.6398829069615</v>
      </c>
      <c r="DM77" s="47">
        <f ca="1">'A Matrix'!$DJ$75*'Projection Engine'!$AD$117</f>
        <v>2300.5362284805342</v>
      </c>
      <c r="DN77" s="47">
        <f ca="1">'A Matrix'!$DK$75*'Projection Engine'!$AD$118</f>
        <v>1101.0508541334839</v>
      </c>
      <c r="DO77" s="47">
        <f ca="1">'A Matrix'!$DL$75*'Projection Engine'!$AD$119</f>
        <v>89.639283255669568</v>
      </c>
      <c r="DP77" s="43">
        <f t="shared" ca="1" si="10"/>
        <v>102952.35803931164</v>
      </c>
      <c r="DQ77" s="43">
        <f ca="1">'Projection Engine'!T78</f>
        <v>55882.05550288572</v>
      </c>
      <c r="DR77" s="43">
        <f ca="1">'Projection Engine'!U78</f>
        <v>912.63767164330488</v>
      </c>
      <c r="DS77" s="43">
        <f>'Projection Engine'!V78</f>
        <v>13799.80415379051</v>
      </c>
      <c r="DT77" s="43">
        <f>'Projection Engine'!W78</f>
        <v>640.67570229610908</v>
      </c>
      <c r="DU77" s="43">
        <f>'Projection Engine'!X78</f>
        <v>2468.9255389867731</v>
      </c>
      <c r="DV77" s="43">
        <f>'Projection Engine'!Y78</f>
        <v>233.87289999999999</v>
      </c>
      <c r="DW77" s="43">
        <f>'Projection Engine'!Z78</f>
        <v>21981.46665033156</v>
      </c>
      <c r="DX77" s="43">
        <f t="shared" ca="1" si="11"/>
        <v>95919.438119933999</v>
      </c>
      <c r="DY77" s="43">
        <f t="shared" ca="1" si="12"/>
        <v>198871.79615924566</v>
      </c>
      <c r="DZ77" s="41"/>
      <c r="EA77" s="36">
        <f>'Base Table 5'!DY77</f>
        <v>191278.00020000001</v>
      </c>
      <c r="EB77" s="185">
        <f t="shared" ca="1" si="13"/>
        <v>7593.7959592456464</v>
      </c>
      <c r="EC77" s="186">
        <f t="shared" ca="1" si="14"/>
        <v>3.9700310288196095E-2</v>
      </c>
    </row>
    <row r="78" spans="1:133" x14ac:dyDescent="0.4">
      <c r="A78" s="34">
        <f>'Base Table 5 - modified'!A78</f>
        <v>75</v>
      </c>
      <c r="B78" s="34" t="str">
        <f>'Base Table 5 - modified'!B78</f>
        <v>3901</v>
      </c>
      <c r="C78" s="34">
        <f>'Base Table 5 - modified'!C78</f>
        <v>18</v>
      </c>
      <c r="D78" s="35" t="str">
        <f>'Base Table 5 - modified'!D78</f>
        <v>Retail trade</v>
      </c>
      <c r="E78" s="47">
        <f ca="1">'A Matrix'!$B$76*'Projection Engine'!$AD$5</f>
        <v>472.76006013811923</v>
      </c>
      <c r="F78" s="47">
        <f ca="1">'A Matrix'!$C$76*'Projection Engine'!$AD$6</f>
        <v>69.389153236458668</v>
      </c>
      <c r="G78" s="47">
        <f ca="1">'A Matrix'!$D$76*'Projection Engine'!$AD$7</f>
        <v>262.8137224777351</v>
      </c>
      <c r="H78" s="47">
        <f ca="1">'A Matrix'!$E$76*'Projection Engine'!$AD$8</f>
        <v>82.760765095594266</v>
      </c>
      <c r="I78" s="47">
        <f ca="1">'A Matrix'!$F$76*'Projection Engine'!$AD$9</f>
        <v>26.919854532897922</v>
      </c>
      <c r="J78" s="47">
        <f ca="1">'A Matrix'!$G$76*'Projection Engine'!$AD$10</f>
        <v>43.792594527831319</v>
      </c>
      <c r="K78" s="47">
        <f ca="1">'A Matrix'!$H$76*'Projection Engine'!$AD$11</f>
        <v>224.98298587531539</v>
      </c>
      <c r="L78" s="47">
        <f ca="1">'A Matrix'!$I$76*'Projection Engine'!$AD$12</f>
        <v>103.1811434413205</v>
      </c>
      <c r="M78" s="47">
        <f ca="1">'A Matrix'!$J$76*'Projection Engine'!$AD$13</f>
        <v>57.551861560987504</v>
      </c>
      <c r="N78" s="47">
        <f ca="1">'A Matrix'!$K$76*'Projection Engine'!$AD$14</f>
        <v>271.02565696285188</v>
      </c>
      <c r="O78" s="47">
        <f ca="1">'A Matrix'!$L$76*'Projection Engine'!$AD$15</f>
        <v>861.09815828190494</v>
      </c>
      <c r="P78" s="47">
        <f ca="1">'A Matrix'!$M$76*'Projection Engine'!$AD$16</f>
        <v>120.3736180651689</v>
      </c>
      <c r="Q78" s="47">
        <f ca="1">'A Matrix'!$N$76*'Projection Engine'!$AD$17</f>
        <v>75.019066963879482</v>
      </c>
      <c r="R78" s="47">
        <f ca="1">'A Matrix'!$O$76*'Projection Engine'!$AD$18</f>
        <v>356.27604048806438</v>
      </c>
      <c r="S78" s="47">
        <f ca="1">'A Matrix'!$P$76*'Projection Engine'!$AD$19</f>
        <v>17.164559362909653</v>
      </c>
      <c r="T78" s="47">
        <f ca="1">'A Matrix'!$Q$76*'Projection Engine'!$AD$20</f>
        <v>149.10334685886554</v>
      </c>
      <c r="U78" s="47">
        <f ca="1">'A Matrix'!$R$76*'Projection Engine'!$AD$21</f>
        <v>169.73178323443284</v>
      </c>
      <c r="V78" s="47">
        <f ca="1">'A Matrix'!$S$76*'Projection Engine'!$AD$22</f>
        <v>48.869345765932998</v>
      </c>
      <c r="W78" s="47">
        <f ca="1">'A Matrix'!$T$76*'Projection Engine'!$AD$23</f>
        <v>129.60474214570107</v>
      </c>
      <c r="X78" s="47">
        <f ca="1">'A Matrix'!$U$76*'Projection Engine'!$AD$24</f>
        <v>194.69573005259309</v>
      </c>
      <c r="Y78" s="47">
        <f ca="1">'A Matrix'!$V$76*'Projection Engine'!$AD$25</f>
        <v>157.1282632362236</v>
      </c>
      <c r="Z78" s="47">
        <f ca="1">'A Matrix'!$W$76*'Projection Engine'!$AD$26</f>
        <v>304.40278140624503</v>
      </c>
      <c r="AA78" s="47">
        <f ca="1">'A Matrix'!$X$76*'Projection Engine'!$AD$27</f>
        <v>131.9358338380616</v>
      </c>
      <c r="AB78" s="47">
        <f ca="1">'A Matrix'!$Y$76*'Projection Engine'!$AD$28</f>
        <v>47.563738455594994</v>
      </c>
      <c r="AC78" s="47">
        <f ca="1">'A Matrix'!$Z$76*'Projection Engine'!$AD$29</f>
        <v>57.817801715962347</v>
      </c>
      <c r="AD78" s="47">
        <f ca="1">'A Matrix'!$AA$76*'Projection Engine'!$AD$30</f>
        <v>5.462340776740894</v>
      </c>
      <c r="AE78" s="47">
        <f ca="1">'A Matrix'!$AB$76*'Projection Engine'!$AD$31</f>
        <v>12.745288399140394</v>
      </c>
      <c r="AF78" s="47">
        <f ca="1">'A Matrix'!$AC$76*'Projection Engine'!$AD$32</f>
        <v>251.27954993291678</v>
      </c>
      <c r="AG78" s="47">
        <f ca="1">'A Matrix'!$AD$76*'Projection Engine'!$AD$33</f>
        <v>0.44693706115872611</v>
      </c>
      <c r="AH78" s="47">
        <f ca="1">'A Matrix'!$AE$76*'Projection Engine'!$AD$34</f>
        <v>98.546249605835428</v>
      </c>
      <c r="AI78" s="47">
        <f ca="1">'A Matrix'!$AF$76*'Projection Engine'!$AD$35</f>
        <v>33.830836421136397</v>
      </c>
      <c r="AJ78" s="47">
        <f ca="1">'A Matrix'!$AG$76*'Projection Engine'!$AD$36</f>
        <v>81.471840816918586</v>
      </c>
      <c r="AK78" s="47">
        <f ca="1">'A Matrix'!$AH$76*'Projection Engine'!$AD$37</f>
        <v>214.67077726403821</v>
      </c>
      <c r="AL78" s="47">
        <f ca="1">'A Matrix'!$AI$76*'Projection Engine'!$AD$38</f>
        <v>33.312460055424232</v>
      </c>
      <c r="AM78" s="47">
        <f ca="1">'A Matrix'!$AJ$76*'Projection Engine'!$AD$39</f>
        <v>89.063081323259723</v>
      </c>
      <c r="AN78" s="47">
        <f ca="1">'A Matrix'!$AK$76*'Projection Engine'!$AD$40</f>
        <v>94.072204996847091</v>
      </c>
      <c r="AO78" s="47">
        <f ca="1">'A Matrix'!$AL$76*'Projection Engine'!$AD$41</f>
        <v>28.231190505842335</v>
      </c>
      <c r="AP78" s="47">
        <f ca="1">'A Matrix'!$AM$76*'Projection Engine'!$AD$42</f>
        <v>75.304185200293816</v>
      </c>
      <c r="AQ78" s="47">
        <f ca="1">'A Matrix'!$AN$76*'Projection Engine'!$AD$43</f>
        <v>8.319636266941993</v>
      </c>
      <c r="AR78" s="47">
        <f ca="1">'A Matrix'!$AO$76*'Projection Engine'!$AD$44</f>
        <v>280.56990359254439</v>
      </c>
      <c r="AS78" s="47">
        <f ca="1">'A Matrix'!$AP$76*'Projection Engine'!$AD$45</f>
        <v>72.849865511258614</v>
      </c>
      <c r="AT78" s="47">
        <f ca="1">'A Matrix'!$AQ$76*'Projection Engine'!$AD$46</f>
        <v>124.53641030829276</v>
      </c>
      <c r="AU78" s="47">
        <f ca="1">'A Matrix'!$AR$76*'Projection Engine'!$AD$47</f>
        <v>8.9528009006560634</v>
      </c>
      <c r="AV78" s="47">
        <f ca="1">'A Matrix'!$AS$76*'Projection Engine'!$AD$48</f>
        <v>53.864445812532978</v>
      </c>
      <c r="AW78" s="47">
        <f ca="1">'A Matrix'!$AT$76*'Projection Engine'!$AD$49</f>
        <v>25.256138000152106</v>
      </c>
      <c r="AX78" s="47">
        <f ca="1">'A Matrix'!$AU$76*'Projection Engine'!$AD$50</f>
        <v>106.89284702710258</v>
      </c>
      <c r="AY78" s="47">
        <f ca="1">'A Matrix'!$AV$76*'Projection Engine'!$AD$51</f>
        <v>61.723346766647403</v>
      </c>
      <c r="AZ78" s="47">
        <f ca="1">'A Matrix'!$AW$76*'Projection Engine'!$AD$52</f>
        <v>23.747297842555252</v>
      </c>
      <c r="BA78" s="47">
        <f ca="1">'A Matrix'!$AX$76*'Projection Engine'!$AD$53</f>
        <v>78.998721457766266</v>
      </c>
      <c r="BB78" s="47">
        <f ca="1">'A Matrix'!$AY$76*'Projection Engine'!$AD$54</f>
        <v>58.205787093300586</v>
      </c>
      <c r="BC78" s="47">
        <f ca="1">'A Matrix'!$AZ$76*'Projection Engine'!$AD$55</f>
        <v>10.490463457531936</v>
      </c>
      <c r="BD78" s="47">
        <f ca="1">'A Matrix'!$BA$76*'Projection Engine'!$AD$56</f>
        <v>298.33729333104822</v>
      </c>
      <c r="BE78" s="47">
        <f ca="1">'A Matrix'!$BB$76*'Projection Engine'!$AD$57</f>
        <v>60.277557658979291</v>
      </c>
      <c r="BF78" s="47">
        <f ca="1">'A Matrix'!$BC$76*'Projection Engine'!$AD$58</f>
        <v>165.03395158037296</v>
      </c>
      <c r="BG78" s="47">
        <f ca="1">'A Matrix'!$BD$76*'Projection Engine'!$AD$59</f>
        <v>113.22781198101829</v>
      </c>
      <c r="BH78" s="47">
        <f ca="1">'A Matrix'!$BE$76*'Projection Engine'!$AD$60</f>
        <v>100.48344772642349</v>
      </c>
      <c r="BI78" s="47">
        <f ca="1">'A Matrix'!$BF$76*'Projection Engine'!$AD$61</f>
        <v>64.237612775663592</v>
      </c>
      <c r="BJ78" s="47">
        <f ca="1">'A Matrix'!$BG$76*'Projection Engine'!$AD$62</f>
        <v>119.05362800475582</v>
      </c>
      <c r="BK78" s="47">
        <f ca="1">'A Matrix'!$BH$76*'Projection Engine'!$AD$63</f>
        <v>207.07902834102532</v>
      </c>
      <c r="BL78" s="47">
        <f ca="1">'A Matrix'!$BI$76*'Projection Engine'!$AD$64</f>
        <v>93.512651715942724</v>
      </c>
      <c r="BM78" s="47">
        <f ca="1">'A Matrix'!$BJ$76*'Projection Engine'!$AD$65</f>
        <v>23.638005189116829</v>
      </c>
      <c r="BN78" s="47">
        <f ca="1">'A Matrix'!$BK$76*'Projection Engine'!$AD$66</f>
        <v>344.09914618905464</v>
      </c>
      <c r="BO78" s="47">
        <f ca="1">'A Matrix'!$BL$76*'Projection Engine'!$AD$67</f>
        <v>154.91936753728007</v>
      </c>
      <c r="BP78" s="47">
        <f ca="1">'A Matrix'!$BM$76*'Projection Engine'!$AD$68</f>
        <v>83.052924466506965</v>
      </c>
      <c r="BQ78" s="47">
        <f ca="1">'A Matrix'!$BN$76*'Projection Engine'!$AD$69</f>
        <v>105.84099502716599</v>
      </c>
      <c r="BR78" s="47">
        <f ca="1">'A Matrix'!$BO$76*'Projection Engine'!$AD$70</f>
        <v>140.94606265812783</v>
      </c>
      <c r="BS78" s="47">
        <f ca="1">'A Matrix'!$BP$76*'Projection Engine'!$AD$71</f>
        <v>5.1521725724908309</v>
      </c>
      <c r="BT78" s="47">
        <f ca="1">'A Matrix'!$BQ$76*'Projection Engine'!$AD$72</f>
        <v>184.4080108875082</v>
      </c>
      <c r="BU78" s="47">
        <f ca="1">'A Matrix'!$BR$76*'Projection Engine'!$AD$73</f>
        <v>431.76728980243973</v>
      </c>
      <c r="BV78" s="47">
        <f ca="1">'A Matrix'!$BS$76*'Projection Engine'!$AD$74</f>
        <v>2025.17975131454</v>
      </c>
      <c r="BW78" s="47">
        <f ca="1">'A Matrix'!$BT$76*'Projection Engine'!$AD$75</f>
        <v>683.22693979254427</v>
      </c>
      <c r="BX78" s="47">
        <f ca="1">'A Matrix'!$BU$76*'Projection Engine'!$AD$76</f>
        <v>683.49981062254164</v>
      </c>
      <c r="BY78" s="47">
        <f ca="1">'A Matrix'!$BV$76*'Projection Engine'!$AD$77</f>
        <v>4403.6431388894216</v>
      </c>
      <c r="BZ78" s="47">
        <f ca="1">'A Matrix'!$BW$76*'Projection Engine'!$AD$78</f>
        <v>2353.5051322107206</v>
      </c>
      <c r="CA78" s="47">
        <f ca="1">'A Matrix'!$BX$76*'Projection Engine'!$AD$79</f>
        <v>3840.0494268570505</v>
      </c>
      <c r="CB78" s="47">
        <f ca="1">'A Matrix'!$BY$76*'Projection Engine'!$AD$80</f>
        <v>315.9831325409416</v>
      </c>
      <c r="CC78" s="47">
        <f ca="1">'A Matrix'!$BZ$76*'Projection Engine'!$AD$81</f>
        <v>2715.9591347403307</v>
      </c>
      <c r="CD78" s="47">
        <f ca="1">'A Matrix'!$CA$76*'Projection Engine'!$AD$82</f>
        <v>2615.9352074815761</v>
      </c>
      <c r="CE78" s="47">
        <f ca="1">'A Matrix'!$CB$76*'Projection Engine'!$AD$83</f>
        <v>129.15172777799103</v>
      </c>
      <c r="CF78" s="47">
        <f ca="1">'A Matrix'!$CC$76*'Projection Engine'!$AD$84</f>
        <v>100.39022282816673</v>
      </c>
      <c r="CG78" s="47">
        <f ca="1">'A Matrix'!$CD$76*'Projection Engine'!$AD$85</f>
        <v>200.334554057595</v>
      </c>
      <c r="CH78" s="47">
        <f ca="1">'A Matrix'!$CE$76*'Projection Engine'!$AD$86</f>
        <v>481.31800475701152</v>
      </c>
      <c r="CI78" s="47">
        <f ca="1">'A Matrix'!$CF$76*'Projection Engine'!$AD$87</f>
        <v>246.45707759044703</v>
      </c>
      <c r="CJ78" s="47">
        <f ca="1">'A Matrix'!$CG$76*'Projection Engine'!$AD$88</f>
        <v>204.50968280210262</v>
      </c>
      <c r="CK78" s="47">
        <f ca="1">'A Matrix'!$CH$76*'Projection Engine'!$AD$89</f>
        <v>84.874859993806737</v>
      </c>
      <c r="CL78" s="47">
        <f ca="1">'A Matrix'!$CI$76*'Projection Engine'!$AD$90</f>
        <v>57.953205534870456</v>
      </c>
      <c r="CM78" s="47">
        <f ca="1">'A Matrix'!$CJ$76*'Projection Engine'!$AD$91</f>
        <v>369.25419247466778</v>
      </c>
      <c r="CN78" s="47">
        <f ca="1">'A Matrix'!$CK$76*'Projection Engine'!$AD$92</f>
        <v>469.87633880844731</v>
      </c>
      <c r="CO78" s="47">
        <f ca="1">'A Matrix'!$CL$76*'Projection Engine'!$AD$93</f>
        <v>3.208114189506424</v>
      </c>
      <c r="CP78" s="47">
        <f ca="1">'A Matrix'!$CM$76*'Projection Engine'!$AD$94</f>
        <v>395.87129281789237</v>
      </c>
      <c r="CQ78" s="47">
        <f ca="1">'A Matrix'!$CN$76*'Projection Engine'!$AD$95</f>
        <v>191.72977328214952</v>
      </c>
      <c r="CR78" s="47">
        <f ca="1">'A Matrix'!$CO$76*'Projection Engine'!$AD$96</f>
        <v>326.65481181893142</v>
      </c>
      <c r="CS78" s="47">
        <f ca="1">'A Matrix'!$CP$76*'Projection Engine'!$AD$97</f>
        <v>464.92366780782862</v>
      </c>
      <c r="CT78" s="47">
        <f ca="1">'A Matrix'!$CQ$76*'Projection Engine'!$AD$98</f>
        <v>121.51887188752582</v>
      </c>
      <c r="CU78" s="47">
        <f ca="1">'A Matrix'!$CR$76*'Projection Engine'!$AD$99</f>
        <v>41.909244365879701</v>
      </c>
      <c r="CV78" s="47">
        <f ca="1">'A Matrix'!$CS$76*'Projection Engine'!$AD$100</f>
        <v>352.62485793693071</v>
      </c>
      <c r="CW78" s="47">
        <f ca="1">'A Matrix'!$CT$76*'Projection Engine'!$AD$101</f>
        <v>1251.7327383714353</v>
      </c>
      <c r="CX78" s="47">
        <f ca="1">'A Matrix'!$CU$76*'Projection Engine'!$AD$102</f>
        <v>1533.7834162395366</v>
      </c>
      <c r="CY78" s="47">
        <f ca="1">'A Matrix'!$CV$76*'Projection Engine'!$AD$103</f>
        <v>619.65376261387064</v>
      </c>
      <c r="CZ78" s="47">
        <f ca="1">'A Matrix'!$CW$76*'Projection Engine'!$AD$104</f>
        <v>454.75035973993897</v>
      </c>
      <c r="DA78" s="47">
        <f ca="1">'A Matrix'!$CX$76*'Projection Engine'!$AD$105</f>
        <v>615.63500712381904</v>
      </c>
      <c r="DB78" s="47">
        <f ca="1">'A Matrix'!$CY$76*'Projection Engine'!$AD$106</f>
        <v>552.87498255461219</v>
      </c>
      <c r="DC78" s="47">
        <f ca="1">'A Matrix'!$CZ$76*'Projection Engine'!$AD$107</f>
        <v>409.91690963473457</v>
      </c>
      <c r="DD78" s="47">
        <f ca="1">'A Matrix'!$DA$76*'Projection Engine'!$AD$108</f>
        <v>544.14033011812114</v>
      </c>
      <c r="DE78" s="47">
        <f ca="1">'A Matrix'!$DB$76*'Projection Engine'!$AD$109</f>
        <v>282.02649353082029</v>
      </c>
      <c r="DF78" s="47">
        <f ca="1">'A Matrix'!$DC$76*'Projection Engine'!$AD$110</f>
        <v>109.08514718238172</v>
      </c>
      <c r="DG78" s="47">
        <f ca="1">'A Matrix'!$DD$76*'Projection Engine'!$AD$111</f>
        <v>1030.1759656109828</v>
      </c>
      <c r="DH78" s="47">
        <f ca="1">'A Matrix'!$DE$76*'Projection Engine'!$AD$112</f>
        <v>1366.9799110642814</v>
      </c>
      <c r="DI78" s="47">
        <f ca="1">'A Matrix'!$DF$76*'Projection Engine'!$AD$113</f>
        <v>134.06656320331447</v>
      </c>
      <c r="DJ78" s="47">
        <f ca="1">'A Matrix'!$DG$76*'Projection Engine'!$AD$114</f>
        <v>524.87454226279363</v>
      </c>
      <c r="DK78" s="47">
        <f ca="1">'A Matrix'!$DH$76*'Projection Engine'!$AD$115</f>
        <v>244.45382662777686</v>
      </c>
      <c r="DL78" s="47">
        <f ca="1">'A Matrix'!$DI$76*'Projection Engine'!$AD$116</f>
        <v>447.28339059860792</v>
      </c>
      <c r="DM78" s="47">
        <f ca="1">'A Matrix'!$DJ$76*'Projection Engine'!$AD$117</f>
        <v>673.25213091853198</v>
      </c>
      <c r="DN78" s="47">
        <f ca="1">'A Matrix'!$DK$76*'Projection Engine'!$AD$118</f>
        <v>489.31684616968533</v>
      </c>
      <c r="DO78" s="47">
        <f ca="1">'A Matrix'!$DL$76*'Projection Engine'!$AD$119</f>
        <v>62.999342509896053</v>
      </c>
      <c r="DP78" s="43">
        <f t="shared" ca="1" si="10"/>
        <v>44290.418012818955</v>
      </c>
      <c r="DQ78" s="43">
        <f ca="1">'Projection Engine'!T79</f>
        <v>160424.68051925889</v>
      </c>
      <c r="DR78" s="43">
        <f ca="1">'Projection Engine'!U79</f>
        <v>7182.5581435384693</v>
      </c>
      <c r="DS78" s="43">
        <f>'Projection Engine'!V79</f>
        <v>4123.0155441424658</v>
      </c>
      <c r="DT78" s="43">
        <f>'Projection Engine'!W79</f>
        <v>197.52541646036724</v>
      </c>
      <c r="DU78" s="43">
        <f>'Projection Engine'!X79</f>
        <v>849.66682665981398</v>
      </c>
      <c r="DV78" s="43">
        <f>'Projection Engine'!Y79</f>
        <v>5.2615999999999996</v>
      </c>
      <c r="DW78" s="43">
        <f>'Projection Engine'!Z79</f>
        <v>6852.5072441966113</v>
      </c>
      <c r="DX78" s="43">
        <f t="shared" ca="1" si="11"/>
        <v>179635.2152942566</v>
      </c>
      <c r="DY78" s="43">
        <f t="shared" ca="1" si="12"/>
        <v>223925.63330707556</v>
      </c>
      <c r="DZ78" s="41"/>
      <c r="EA78" s="36">
        <f>'Base Table 5'!DY78</f>
        <v>191955.99959999998</v>
      </c>
      <c r="EB78" s="185">
        <f t="shared" ca="1" si="13"/>
        <v>31969.633707075584</v>
      </c>
      <c r="EC78" s="186">
        <f t="shared" ca="1" si="14"/>
        <v>0.1665466761846166</v>
      </c>
    </row>
    <row r="79" spans="1:133" x14ac:dyDescent="0.4">
      <c r="A79" s="37">
        <f>'Base Table 5 - modified'!A79</f>
        <v>76</v>
      </c>
      <c r="B79" s="37" t="str">
        <f>'Base Table 5 - modified'!B79</f>
        <v>4401</v>
      </c>
      <c r="C79" s="37">
        <f>'Base Table 5 - modified'!C79</f>
        <v>19</v>
      </c>
      <c r="D79" s="38" t="str">
        <f>'Base Table 5 - modified'!D79</f>
        <v>Accommodation</v>
      </c>
      <c r="E79" s="47">
        <f ca="1">'A Matrix'!$B$77*'Projection Engine'!$AD$5</f>
        <v>21.880410769434523</v>
      </c>
      <c r="F79" s="47">
        <f ca="1">'A Matrix'!$C$77*'Projection Engine'!$AD$6</f>
        <v>1.0799219580675001</v>
      </c>
      <c r="G79" s="47">
        <f ca="1">'A Matrix'!$D$77*'Projection Engine'!$AD$7</f>
        <v>11.865044109189391</v>
      </c>
      <c r="H79" s="47">
        <f ca="1">'A Matrix'!$E$77*'Projection Engine'!$AD$8</f>
        <v>0.95552201000537507</v>
      </c>
      <c r="I79" s="47">
        <f ca="1">'A Matrix'!$F$77*'Projection Engine'!$AD$9</f>
        <v>7.5770425491127951E-3</v>
      </c>
      <c r="J79" s="47">
        <f ca="1">'A Matrix'!$G$77*'Projection Engine'!$AD$10</f>
        <v>0.60946045759054401</v>
      </c>
      <c r="K79" s="47">
        <f ca="1">'A Matrix'!$H$77*'Projection Engine'!$AD$11</f>
        <v>1.332363727648382</v>
      </c>
      <c r="L79" s="47">
        <f ca="1">'A Matrix'!$I$77*'Projection Engine'!$AD$12</f>
        <v>54.929492912682662</v>
      </c>
      <c r="M79" s="47">
        <f ca="1">'A Matrix'!$J$77*'Projection Engine'!$AD$13</f>
        <v>20.329234978587753</v>
      </c>
      <c r="N79" s="47">
        <f ca="1">'A Matrix'!$K$77*'Projection Engine'!$AD$14</f>
        <v>107.33045268181097</v>
      </c>
      <c r="O79" s="47">
        <f ca="1">'A Matrix'!$L$77*'Projection Engine'!$AD$15</f>
        <v>28.611314727923197</v>
      </c>
      <c r="P79" s="47">
        <f ca="1">'A Matrix'!$M$77*'Projection Engine'!$AD$16</f>
        <v>40.532473623364758</v>
      </c>
      <c r="Q79" s="47">
        <f ca="1">'A Matrix'!$N$77*'Projection Engine'!$AD$17</f>
        <v>25.596326187938192</v>
      </c>
      <c r="R79" s="47">
        <f ca="1">'A Matrix'!$O$77*'Projection Engine'!$AD$18</f>
        <v>8.5364888254871243</v>
      </c>
      <c r="S79" s="47">
        <f ca="1">'A Matrix'!$P$77*'Projection Engine'!$AD$19</f>
        <v>9.6357120177807454E-2</v>
      </c>
      <c r="T79" s="47">
        <f ca="1">'A Matrix'!$Q$77*'Projection Engine'!$AD$20</f>
        <v>1.1167101140507887</v>
      </c>
      <c r="U79" s="47">
        <f ca="1">'A Matrix'!$R$77*'Projection Engine'!$AD$21</f>
        <v>0.60795114538882211</v>
      </c>
      <c r="V79" s="47">
        <f ca="1">'A Matrix'!$S$77*'Projection Engine'!$AD$22</f>
        <v>0.45140022377392452</v>
      </c>
      <c r="W79" s="47">
        <f ca="1">'A Matrix'!$T$77*'Projection Engine'!$AD$23</f>
        <v>3.3538349458715793</v>
      </c>
      <c r="X79" s="47">
        <f ca="1">'A Matrix'!$U$77*'Projection Engine'!$AD$24</f>
        <v>2.3508071569690743</v>
      </c>
      <c r="Y79" s="47">
        <f ca="1">'A Matrix'!$V$77*'Projection Engine'!$AD$25</f>
        <v>7.1811518754633576</v>
      </c>
      <c r="Z79" s="47">
        <f ca="1">'A Matrix'!$W$77*'Projection Engine'!$AD$26</f>
        <v>4.3158256817451841</v>
      </c>
      <c r="AA79" s="47">
        <f ca="1">'A Matrix'!$X$77*'Projection Engine'!$AD$27</f>
        <v>22.515480367977013</v>
      </c>
      <c r="AB79" s="47">
        <f ca="1">'A Matrix'!$Y$77*'Projection Engine'!$AD$28</f>
        <v>13.23754848475909</v>
      </c>
      <c r="AC79" s="47">
        <f ca="1">'A Matrix'!$Z$77*'Projection Engine'!$AD$29</f>
        <v>6.6388381176061717</v>
      </c>
      <c r="AD79" s="47">
        <f ca="1">'A Matrix'!$AA$77*'Projection Engine'!$AD$30</f>
        <v>3.7103650057407358E-3</v>
      </c>
      <c r="AE79" s="47">
        <f ca="1">'A Matrix'!$AB$77*'Projection Engine'!$AD$31</f>
        <v>2.5820775563855747E-2</v>
      </c>
      <c r="AF79" s="47">
        <f ca="1">'A Matrix'!$AC$77*'Projection Engine'!$AD$32</f>
        <v>1.1304768865144252</v>
      </c>
      <c r="AG79" s="47">
        <f ca="1">'A Matrix'!$AD$77*'Projection Engine'!$AD$33</f>
        <v>7.913892185192141E-4</v>
      </c>
      <c r="AH79" s="47">
        <f ca="1">'A Matrix'!$AE$77*'Projection Engine'!$AD$34</f>
        <v>2.817461130407841E-2</v>
      </c>
      <c r="AI79" s="47">
        <f ca="1">'A Matrix'!$AF$77*'Projection Engine'!$AD$35</f>
        <v>1.554396910604792E-2</v>
      </c>
      <c r="AJ79" s="47">
        <f ca="1">'A Matrix'!$AG$77*'Projection Engine'!$AD$36</f>
        <v>0.67793740052496343</v>
      </c>
      <c r="AK79" s="47">
        <f ca="1">'A Matrix'!$AH$77*'Projection Engine'!$AD$37</f>
        <v>3.3587150134116972</v>
      </c>
      <c r="AL79" s="47">
        <f ca="1">'A Matrix'!$AI$77*'Projection Engine'!$AD$38</f>
        <v>1.0729749454923234</v>
      </c>
      <c r="AM79" s="47">
        <f ca="1">'A Matrix'!$AJ$77*'Projection Engine'!$AD$39</f>
        <v>11.048246302537899</v>
      </c>
      <c r="AN79" s="47">
        <f ca="1">'A Matrix'!$AK$77*'Projection Engine'!$AD$40</f>
        <v>4.2981868118347908</v>
      </c>
      <c r="AO79" s="47">
        <f ca="1">'A Matrix'!$AL$77*'Projection Engine'!$AD$41</f>
        <v>16.985266577138837</v>
      </c>
      <c r="AP79" s="47">
        <f ca="1">'A Matrix'!$AM$77*'Projection Engine'!$AD$42</f>
        <v>7.0664035345802949</v>
      </c>
      <c r="AQ79" s="47">
        <f ca="1">'A Matrix'!$AN$77*'Projection Engine'!$AD$43</f>
        <v>2.3552434576314785E-2</v>
      </c>
      <c r="AR79" s="47">
        <f ca="1">'A Matrix'!$AO$77*'Projection Engine'!$AD$44</f>
        <v>24.468180692809042</v>
      </c>
      <c r="AS79" s="47">
        <f ca="1">'A Matrix'!$AP$77*'Projection Engine'!$AD$45</f>
        <v>2.3419948731222022</v>
      </c>
      <c r="AT79" s="47">
        <f ca="1">'A Matrix'!$AQ$77*'Projection Engine'!$AD$46</f>
        <v>9.7578512381422104</v>
      </c>
      <c r="AU79" s="47">
        <f ca="1">'A Matrix'!$AR$77*'Projection Engine'!$AD$47</f>
        <v>8.8410879291482211E-2</v>
      </c>
      <c r="AV79" s="47">
        <f ca="1">'A Matrix'!$AS$77*'Projection Engine'!$AD$48</f>
        <v>1.5299918691442647</v>
      </c>
      <c r="AW79" s="47">
        <f ca="1">'A Matrix'!$AT$77*'Projection Engine'!$AD$49</f>
        <v>0.53123491316643123</v>
      </c>
      <c r="AX79" s="47">
        <f ca="1">'A Matrix'!$AU$77*'Projection Engine'!$AD$50</f>
        <v>5.4258896088321187</v>
      </c>
      <c r="AY79" s="47">
        <f ca="1">'A Matrix'!$AV$77*'Projection Engine'!$AD$51</f>
        <v>1.215591960029808</v>
      </c>
      <c r="AZ79" s="47">
        <f ca="1">'A Matrix'!$AW$77*'Projection Engine'!$AD$52</f>
        <v>0.29548259848045255</v>
      </c>
      <c r="BA79" s="47">
        <f ca="1">'A Matrix'!$AX$77*'Projection Engine'!$AD$53</f>
        <v>3.5679724644891357</v>
      </c>
      <c r="BB79" s="47">
        <f ca="1">'A Matrix'!$AY$77*'Projection Engine'!$AD$54</f>
        <v>0.53001324549356543</v>
      </c>
      <c r="BC79" s="47">
        <f ca="1">'A Matrix'!$AZ$77*'Projection Engine'!$AD$55</f>
        <v>0.3935755402774575</v>
      </c>
      <c r="BD79" s="47">
        <f ca="1">'A Matrix'!$BA$77*'Projection Engine'!$AD$56</f>
        <v>16.272484380007711</v>
      </c>
      <c r="BE79" s="47">
        <f ca="1">'A Matrix'!$BB$77*'Projection Engine'!$AD$57</f>
        <v>2.1963014798788572</v>
      </c>
      <c r="BF79" s="47">
        <f ca="1">'A Matrix'!$BC$77*'Projection Engine'!$AD$58</f>
        <v>4.9615728487377977</v>
      </c>
      <c r="BG79" s="47">
        <f ca="1">'A Matrix'!$BD$77*'Projection Engine'!$AD$59</f>
        <v>5.2104125936019603</v>
      </c>
      <c r="BH79" s="47">
        <f ca="1">'A Matrix'!$BE$77*'Projection Engine'!$AD$60</f>
        <v>4.4615363756466762</v>
      </c>
      <c r="BI79" s="47">
        <f ca="1">'A Matrix'!$BF$77*'Projection Engine'!$AD$61</f>
        <v>2.8854438238807192</v>
      </c>
      <c r="BJ79" s="47">
        <f ca="1">'A Matrix'!$BG$77*'Projection Engine'!$AD$62</f>
        <v>1.5442452619061515</v>
      </c>
      <c r="BK79" s="47">
        <f ca="1">'A Matrix'!$BH$77*'Projection Engine'!$AD$63</f>
        <v>4.8181734929229982</v>
      </c>
      <c r="BL79" s="47">
        <f ca="1">'A Matrix'!$BI$77*'Projection Engine'!$AD$64</f>
        <v>1.9103313040977639</v>
      </c>
      <c r="BM79" s="47">
        <f ca="1">'A Matrix'!$BJ$77*'Projection Engine'!$AD$65</f>
        <v>0.5655889661952771</v>
      </c>
      <c r="BN79" s="47">
        <f ca="1">'A Matrix'!$BK$77*'Projection Engine'!$AD$66</f>
        <v>7.2241913305627028</v>
      </c>
      <c r="BO79" s="47">
        <f ca="1">'A Matrix'!$BL$77*'Projection Engine'!$AD$67</f>
        <v>1.7226184370352273</v>
      </c>
      <c r="BP79" s="47">
        <f ca="1">'A Matrix'!$BM$77*'Projection Engine'!$AD$68</f>
        <v>0.82318777262014431</v>
      </c>
      <c r="BQ79" s="47">
        <f ca="1">'A Matrix'!$BN$77*'Projection Engine'!$AD$69</f>
        <v>9.3159462762689227</v>
      </c>
      <c r="BR79" s="47">
        <f ca="1">'A Matrix'!$BO$77*'Projection Engine'!$AD$70</f>
        <v>15.491779848746257</v>
      </c>
      <c r="BS79" s="47">
        <f ca="1">'A Matrix'!$BP$77*'Projection Engine'!$AD$71</f>
        <v>0.87316594860550467</v>
      </c>
      <c r="BT79" s="47">
        <f ca="1">'A Matrix'!$BQ$77*'Projection Engine'!$AD$72</f>
        <v>14.428338700792159</v>
      </c>
      <c r="BU79" s="47">
        <f ca="1">'A Matrix'!$BR$77*'Projection Engine'!$AD$73</f>
        <v>21.393986294182294</v>
      </c>
      <c r="BV79" s="47">
        <f ca="1">'A Matrix'!$BS$77*'Projection Engine'!$AD$74</f>
        <v>37.63117048009186</v>
      </c>
      <c r="BW79" s="47">
        <f ca="1">'A Matrix'!$BT$77*'Projection Engine'!$AD$75</f>
        <v>6.1434448559326569</v>
      </c>
      <c r="BX79" s="47">
        <f ca="1">'A Matrix'!$BU$77*'Projection Engine'!$AD$76</f>
        <v>51.773752025740542</v>
      </c>
      <c r="BY79" s="47">
        <f ca="1">'A Matrix'!$BV$77*'Projection Engine'!$AD$77</f>
        <v>1257.3985927339327</v>
      </c>
      <c r="BZ79" s="47">
        <f ca="1">'A Matrix'!$BW$77*'Projection Engine'!$AD$78</f>
        <v>227.14020780649534</v>
      </c>
      <c r="CA79" s="47">
        <f ca="1">'A Matrix'!$BX$77*'Projection Engine'!$AD$79</f>
        <v>215.25900832804052</v>
      </c>
      <c r="CB79" s="47">
        <f ca="1">'A Matrix'!$BY$77*'Projection Engine'!$AD$80</f>
        <v>6.9143067793889514</v>
      </c>
      <c r="CC79" s="47">
        <f ca="1">'A Matrix'!$BZ$77*'Projection Engine'!$AD$81</f>
        <v>122.74017060391807</v>
      </c>
      <c r="CD79" s="47">
        <f ca="1">'A Matrix'!$CA$77*'Projection Engine'!$AD$82</f>
        <v>54.410820365825927</v>
      </c>
      <c r="CE79" s="47">
        <f ca="1">'A Matrix'!$CB$77*'Projection Engine'!$AD$83</f>
        <v>6.3354020529376145</v>
      </c>
      <c r="CF79" s="47">
        <f ca="1">'A Matrix'!$CC$77*'Projection Engine'!$AD$84</f>
        <v>4.7832194574877178</v>
      </c>
      <c r="CG79" s="47">
        <f ca="1">'A Matrix'!$CD$77*'Projection Engine'!$AD$85</f>
        <v>42.292184531808964</v>
      </c>
      <c r="CH79" s="47">
        <f ca="1">'A Matrix'!$CE$77*'Projection Engine'!$AD$86</f>
        <v>29.840644528925832</v>
      </c>
      <c r="CI79" s="47">
        <f ca="1">'A Matrix'!$CF$77*'Projection Engine'!$AD$87</f>
        <v>51.562722128990984</v>
      </c>
      <c r="CJ79" s="47">
        <f ca="1">'A Matrix'!$CG$77*'Projection Engine'!$AD$88</f>
        <v>33.617679160068498</v>
      </c>
      <c r="CK79" s="47">
        <f ca="1">'A Matrix'!$CH$77*'Projection Engine'!$AD$89</f>
        <v>9.1038487219950071</v>
      </c>
      <c r="CL79" s="47">
        <f ca="1">'A Matrix'!$CI$77*'Projection Engine'!$AD$90</f>
        <v>13.072765131183916</v>
      </c>
      <c r="CM79" s="47">
        <f ca="1">'A Matrix'!$CJ$77*'Projection Engine'!$AD$91</f>
        <v>18.63373676847036</v>
      </c>
      <c r="CN79" s="47">
        <f ca="1">'A Matrix'!$CK$77*'Projection Engine'!$AD$92</f>
        <v>83.357428717118736</v>
      </c>
      <c r="CO79" s="47">
        <f ca="1">'A Matrix'!$CL$77*'Projection Engine'!$AD$93</f>
        <v>0.88140684061911934</v>
      </c>
      <c r="CP79" s="47">
        <f ca="1">'A Matrix'!$CM$77*'Projection Engine'!$AD$94</f>
        <v>92.640623481770163</v>
      </c>
      <c r="CQ79" s="47">
        <f ca="1">'A Matrix'!$CN$77*'Projection Engine'!$AD$95</f>
        <v>12.575529992456593</v>
      </c>
      <c r="CR79" s="47">
        <f ca="1">'A Matrix'!$CO$77*'Projection Engine'!$AD$96</f>
        <v>67.498422330843667</v>
      </c>
      <c r="CS79" s="47">
        <f ca="1">'A Matrix'!$CP$77*'Projection Engine'!$AD$97</f>
        <v>72.795328350747326</v>
      </c>
      <c r="CT79" s="47">
        <f ca="1">'A Matrix'!$CQ$77*'Projection Engine'!$AD$98</f>
        <v>5.0457345625863972E-3</v>
      </c>
      <c r="CU79" s="47">
        <f ca="1">'A Matrix'!$CR$77*'Projection Engine'!$AD$99</f>
        <v>1.5815026210468641E-3</v>
      </c>
      <c r="CV79" s="47">
        <f ca="1">'A Matrix'!$CS$77*'Projection Engine'!$AD$100</f>
        <v>40.840187566068309</v>
      </c>
      <c r="CW79" s="47">
        <f ca="1">'A Matrix'!$CT$77*'Projection Engine'!$AD$101</f>
        <v>268.43287932198973</v>
      </c>
      <c r="CX79" s="47">
        <f ca="1">'A Matrix'!$CU$77*'Projection Engine'!$AD$102</f>
        <v>181.216609017564</v>
      </c>
      <c r="CY79" s="47">
        <f ca="1">'A Matrix'!$CV$77*'Projection Engine'!$AD$103</f>
        <v>130.27992515053143</v>
      </c>
      <c r="CZ79" s="47">
        <f ca="1">'A Matrix'!$CW$77*'Projection Engine'!$AD$104</f>
        <v>31.869410969764211</v>
      </c>
      <c r="DA79" s="47">
        <f ca="1">'A Matrix'!$CX$77*'Projection Engine'!$AD$105</f>
        <v>136.27814997227125</v>
      </c>
      <c r="DB79" s="47">
        <f ca="1">'A Matrix'!$CY$77*'Projection Engine'!$AD$106</f>
        <v>21.091510563615685</v>
      </c>
      <c r="DC79" s="47">
        <f ca="1">'A Matrix'!$CZ$77*'Projection Engine'!$AD$107</f>
        <v>38.036752976840681</v>
      </c>
      <c r="DD79" s="47">
        <f ca="1">'A Matrix'!$DA$77*'Projection Engine'!$AD$108</f>
        <v>51.166112067354618</v>
      </c>
      <c r="DE79" s="47">
        <f ca="1">'A Matrix'!$DB$77*'Projection Engine'!$AD$109</f>
        <v>31.347331843505767</v>
      </c>
      <c r="DF79" s="47">
        <f ca="1">'A Matrix'!$DC$77*'Projection Engine'!$AD$110</f>
        <v>14.05567961923053</v>
      </c>
      <c r="DG79" s="47">
        <f ca="1">'A Matrix'!$DD$77*'Projection Engine'!$AD$111</f>
        <v>7.5822758376970407</v>
      </c>
      <c r="DH79" s="47">
        <f ca="1">'A Matrix'!$DE$77*'Projection Engine'!$AD$112</f>
        <v>42.452417906885628</v>
      </c>
      <c r="DI79" s="47">
        <f ca="1">'A Matrix'!$DF$77*'Projection Engine'!$AD$113</f>
        <v>12.457532289526014</v>
      </c>
      <c r="DJ79" s="47">
        <f ca="1">'A Matrix'!$DG$77*'Projection Engine'!$AD$114</f>
        <v>25.840449226494837</v>
      </c>
      <c r="DK79" s="47">
        <f ca="1">'A Matrix'!$DH$77*'Projection Engine'!$AD$115</f>
        <v>19.138851705122633</v>
      </c>
      <c r="DL79" s="47">
        <f ca="1">'A Matrix'!$DI$77*'Projection Engine'!$AD$116</f>
        <v>4.0036526173492488</v>
      </c>
      <c r="DM79" s="47">
        <f ca="1">'A Matrix'!$DJ$77*'Projection Engine'!$AD$117</f>
        <v>6.0002282037096784</v>
      </c>
      <c r="DN79" s="47">
        <f ca="1">'A Matrix'!$DK$77*'Projection Engine'!$AD$118</f>
        <v>27.286069627404732</v>
      </c>
      <c r="DO79" s="47">
        <f ca="1">'A Matrix'!$DL$77*'Projection Engine'!$AD$119</f>
        <v>1.9199070388195809</v>
      </c>
      <c r="DP79" s="43">
        <f t="shared" ca="1" si="10"/>
        <v>4207.1482622155581</v>
      </c>
      <c r="DQ79" s="43">
        <f ca="1">'Projection Engine'!T80</f>
        <v>27091.002818198787</v>
      </c>
      <c r="DR79" s="43">
        <f ca="1">'Projection Engine'!U80</f>
        <v>20.977223357131148</v>
      </c>
      <c r="DS79" s="43">
        <f>'Projection Engine'!V80</f>
        <v>13.663560011851878</v>
      </c>
      <c r="DT79" s="43">
        <f>'Projection Engine'!W80</f>
        <v>0.41149297914499516</v>
      </c>
      <c r="DU79" s="43">
        <f>'Projection Engine'!X80</f>
        <v>2.500307743614115</v>
      </c>
      <c r="DV79" s="43">
        <f>'Projection Engine'!Y80</f>
        <v>2.52E-2</v>
      </c>
      <c r="DW79" s="43">
        <f>'Projection Engine'!Z80</f>
        <v>6428.6555418714288</v>
      </c>
      <c r="DX79" s="43">
        <f t="shared" ca="1" si="11"/>
        <v>33557.236144161965</v>
      </c>
      <c r="DY79" s="43">
        <f t="shared" ca="1" si="12"/>
        <v>37764.384406377525</v>
      </c>
      <c r="DZ79" s="41"/>
      <c r="EA79" s="36">
        <f>'Base Table 5'!DY79</f>
        <v>25276</v>
      </c>
      <c r="EB79" s="185">
        <f t="shared" ca="1" si="13"/>
        <v>12488.384406377525</v>
      </c>
      <c r="EC79" s="186">
        <f t="shared" ca="1" si="14"/>
        <v>0.49408072505054301</v>
      </c>
    </row>
    <row r="80" spans="1:133" x14ac:dyDescent="0.4">
      <c r="A80" s="34">
        <f>'Base Table 5 - modified'!A80</f>
        <v>77</v>
      </c>
      <c r="B80" s="34" t="str">
        <f>'Base Table 5 - modified'!B80</f>
        <v>4501</v>
      </c>
      <c r="C80" s="34">
        <f>'Base Table 5 - modified'!C80</f>
        <v>20</v>
      </c>
      <c r="D80" s="35" t="str">
        <f>'Base Table 5 - modified'!D80</f>
        <v>Food and beverage services</v>
      </c>
      <c r="E80" s="47">
        <f ca="1">'A Matrix'!$B$78*'Projection Engine'!$AD$5</f>
        <v>110.21973889906329</v>
      </c>
      <c r="F80" s="47">
        <f ca="1">'A Matrix'!$C$78*'Projection Engine'!$AD$6</f>
        <v>12.237062777622214</v>
      </c>
      <c r="G80" s="47">
        <f ca="1">'A Matrix'!$D$78*'Projection Engine'!$AD$7</f>
        <v>111.35745610748796</v>
      </c>
      <c r="H80" s="47">
        <f ca="1">'A Matrix'!$E$78*'Projection Engine'!$AD$8</f>
        <v>18.416456734846143</v>
      </c>
      <c r="I80" s="47">
        <f ca="1">'A Matrix'!$F$78*'Projection Engine'!$AD$9</f>
        <v>0.50456215156592021</v>
      </c>
      <c r="J80" s="47">
        <f ca="1">'A Matrix'!$G$78*'Projection Engine'!$AD$10</f>
        <v>15.194818988353859</v>
      </c>
      <c r="K80" s="47">
        <f ca="1">'A Matrix'!$H$78*'Projection Engine'!$AD$11</f>
        <v>15.958743076593354</v>
      </c>
      <c r="L80" s="47">
        <f ca="1">'A Matrix'!$I$78*'Projection Engine'!$AD$12</f>
        <v>47.203993137108178</v>
      </c>
      <c r="M80" s="47">
        <f ca="1">'A Matrix'!$J$78*'Projection Engine'!$AD$13</f>
        <v>33.829477920565665</v>
      </c>
      <c r="N80" s="47">
        <f ca="1">'A Matrix'!$K$78*'Projection Engine'!$AD$14</f>
        <v>70.493455204324391</v>
      </c>
      <c r="O80" s="47">
        <f ca="1">'A Matrix'!$L$78*'Projection Engine'!$AD$15</f>
        <v>258.13541960013873</v>
      </c>
      <c r="P80" s="47">
        <f ca="1">'A Matrix'!$M$78*'Projection Engine'!$AD$16</f>
        <v>33.714896356460528</v>
      </c>
      <c r="Q80" s="47">
        <f ca="1">'A Matrix'!$N$78*'Projection Engine'!$AD$17</f>
        <v>62.807334884029999</v>
      </c>
      <c r="R80" s="47">
        <f ca="1">'A Matrix'!$O$78*'Projection Engine'!$AD$18</f>
        <v>28.463054379911718</v>
      </c>
      <c r="S80" s="47">
        <f ca="1">'A Matrix'!$P$78*'Projection Engine'!$AD$19</f>
        <v>1.1467383117381356</v>
      </c>
      <c r="T80" s="47">
        <f ca="1">'A Matrix'!$Q$78*'Projection Engine'!$AD$20</f>
        <v>3.3526408880205305</v>
      </c>
      <c r="U80" s="47">
        <f ca="1">'A Matrix'!$R$78*'Projection Engine'!$AD$21</f>
        <v>5.6213356144124367</v>
      </c>
      <c r="V80" s="47">
        <f ca="1">'A Matrix'!$S$78*'Projection Engine'!$AD$22</f>
        <v>3.9632236775029823</v>
      </c>
      <c r="W80" s="47">
        <f ca="1">'A Matrix'!$T$78*'Projection Engine'!$AD$23</f>
        <v>53.876598279908109</v>
      </c>
      <c r="X80" s="47">
        <f ca="1">'A Matrix'!$U$78*'Projection Engine'!$AD$24</f>
        <v>41.312933096535744</v>
      </c>
      <c r="Y80" s="47">
        <f ca="1">'A Matrix'!$V$78*'Projection Engine'!$AD$25</f>
        <v>67.821144453710957</v>
      </c>
      <c r="Z80" s="47">
        <f ca="1">'A Matrix'!$W$78*'Projection Engine'!$AD$26</f>
        <v>62.062547080787525</v>
      </c>
      <c r="AA80" s="47">
        <f ca="1">'A Matrix'!$X$78*'Projection Engine'!$AD$27</f>
        <v>458.99701563615878</v>
      </c>
      <c r="AB80" s="47">
        <f ca="1">'A Matrix'!$Y$78*'Projection Engine'!$AD$28</f>
        <v>292.25668504747108</v>
      </c>
      <c r="AC80" s="47">
        <f ca="1">'A Matrix'!$Z$78*'Projection Engine'!$AD$29</f>
        <v>134.81556920392623</v>
      </c>
      <c r="AD80" s="47">
        <f ca="1">'A Matrix'!$AA$78*'Projection Engine'!$AD$30</f>
        <v>2.3531525431145197E-2</v>
      </c>
      <c r="AE80" s="47">
        <f ca="1">'A Matrix'!$AB$78*'Projection Engine'!$AD$31</f>
        <v>0.23872218894910496</v>
      </c>
      <c r="AF80" s="47">
        <f ca="1">'A Matrix'!$AC$78*'Projection Engine'!$AD$32</f>
        <v>12.138691489903859</v>
      </c>
      <c r="AG80" s="47">
        <f ca="1">'A Matrix'!$AD$78*'Projection Engine'!$AD$33</f>
        <v>1.2464380191677621E-2</v>
      </c>
      <c r="AH80" s="47">
        <f ca="1">'A Matrix'!$AE$78*'Projection Engine'!$AD$34</f>
        <v>0.34693057961189239</v>
      </c>
      <c r="AI80" s="47">
        <f ca="1">'A Matrix'!$AF$78*'Projection Engine'!$AD$35</f>
        <v>0.23184065436353901</v>
      </c>
      <c r="AJ80" s="47">
        <f ca="1">'A Matrix'!$AG$78*'Projection Engine'!$AD$36</f>
        <v>17.251001696700168</v>
      </c>
      <c r="AK80" s="47">
        <f ca="1">'A Matrix'!$AH$78*'Projection Engine'!$AD$37</f>
        <v>24.809479988138929</v>
      </c>
      <c r="AL80" s="47">
        <f ca="1">'A Matrix'!$AI$78*'Projection Engine'!$AD$38</f>
        <v>7.5673140057102009</v>
      </c>
      <c r="AM80" s="47">
        <f ca="1">'A Matrix'!$AJ$78*'Projection Engine'!$AD$39</f>
        <v>70.111211235593373</v>
      </c>
      <c r="AN80" s="47">
        <f ca="1">'A Matrix'!$AK$78*'Projection Engine'!$AD$40</f>
        <v>47.28863557262855</v>
      </c>
      <c r="AO80" s="47">
        <f ca="1">'A Matrix'!$AL$78*'Projection Engine'!$AD$41</f>
        <v>25.701717393533063</v>
      </c>
      <c r="AP80" s="47">
        <f ca="1">'A Matrix'!$AM$78*'Projection Engine'!$AD$42</f>
        <v>70.660203970825634</v>
      </c>
      <c r="AQ80" s="47">
        <f ca="1">'A Matrix'!$AN$78*'Projection Engine'!$AD$43</f>
        <v>0.50505101175080469</v>
      </c>
      <c r="AR80" s="47">
        <f ca="1">'A Matrix'!$AO$78*'Projection Engine'!$AD$44</f>
        <v>198.67165408101764</v>
      </c>
      <c r="AS80" s="47">
        <f ca="1">'A Matrix'!$AP$78*'Projection Engine'!$AD$45</f>
        <v>24.256417552458313</v>
      </c>
      <c r="AT80" s="47">
        <f ca="1">'A Matrix'!$AQ$78*'Projection Engine'!$AD$46</f>
        <v>59.231222642154833</v>
      </c>
      <c r="AU80" s="47">
        <f ca="1">'A Matrix'!$AR$78*'Projection Engine'!$AD$47</f>
        <v>0.48689623778133012</v>
      </c>
      <c r="AV80" s="47">
        <f ca="1">'A Matrix'!$AS$78*'Projection Engine'!$AD$48</f>
        <v>16.195339433913077</v>
      </c>
      <c r="AW80" s="47">
        <f ca="1">'A Matrix'!$AT$78*'Projection Engine'!$AD$49</f>
        <v>11.830881113539144</v>
      </c>
      <c r="AX80" s="47">
        <f ca="1">'A Matrix'!$AU$78*'Projection Engine'!$AD$50</f>
        <v>87.320863095127791</v>
      </c>
      <c r="AY80" s="47">
        <f ca="1">'A Matrix'!$AV$78*'Projection Engine'!$AD$51</f>
        <v>23.453338237495544</v>
      </c>
      <c r="AZ80" s="47">
        <f ca="1">'A Matrix'!$AW$78*'Projection Engine'!$AD$52</f>
        <v>4.6499691416343047</v>
      </c>
      <c r="BA80" s="47">
        <f ca="1">'A Matrix'!$AX$78*'Projection Engine'!$AD$53</f>
        <v>27.167514830669536</v>
      </c>
      <c r="BB80" s="47">
        <f ca="1">'A Matrix'!$AY$78*'Projection Engine'!$AD$54</f>
        <v>3.8267964396645877</v>
      </c>
      <c r="BC80" s="47">
        <f ca="1">'A Matrix'!$AZ$78*'Projection Engine'!$AD$55</f>
        <v>1.1283671049255179</v>
      </c>
      <c r="BD80" s="47">
        <f ca="1">'A Matrix'!$BA$78*'Projection Engine'!$AD$56</f>
        <v>190.09546203115036</v>
      </c>
      <c r="BE80" s="47">
        <f ca="1">'A Matrix'!$BB$78*'Projection Engine'!$AD$57</f>
        <v>28.835922834694689</v>
      </c>
      <c r="BF80" s="47">
        <f ca="1">'A Matrix'!$BC$78*'Projection Engine'!$AD$58</f>
        <v>48.965966171643238</v>
      </c>
      <c r="BG80" s="47">
        <f ca="1">'A Matrix'!$BD$78*'Projection Engine'!$AD$59</f>
        <v>55.551810919756328</v>
      </c>
      <c r="BH80" s="47">
        <f ca="1">'A Matrix'!$BE$78*'Projection Engine'!$AD$60</f>
        <v>38.734904402109372</v>
      </c>
      <c r="BI80" s="47">
        <f ca="1">'A Matrix'!$BF$78*'Projection Engine'!$AD$61</f>
        <v>45.180843115255556</v>
      </c>
      <c r="BJ80" s="47">
        <f ca="1">'A Matrix'!$BG$78*'Projection Engine'!$AD$62</f>
        <v>1.7030754622163233</v>
      </c>
      <c r="BK80" s="47">
        <f ca="1">'A Matrix'!$BH$78*'Projection Engine'!$AD$63</f>
        <v>68.967745686567</v>
      </c>
      <c r="BL80" s="47">
        <f ca="1">'A Matrix'!$BI$78*'Projection Engine'!$AD$64</f>
        <v>14.053952942116931</v>
      </c>
      <c r="BM80" s="47">
        <f ca="1">'A Matrix'!$BJ$78*'Projection Engine'!$AD$65</f>
        <v>4.1591902171305595</v>
      </c>
      <c r="BN80" s="47">
        <f ca="1">'A Matrix'!$BK$78*'Projection Engine'!$AD$66</f>
        <v>65.846287881871731</v>
      </c>
      <c r="BO80" s="47">
        <f ca="1">'A Matrix'!$BL$78*'Projection Engine'!$AD$67</f>
        <v>16.592547237249427</v>
      </c>
      <c r="BP80" s="47">
        <f ca="1">'A Matrix'!$BM$78*'Projection Engine'!$AD$68</f>
        <v>7.4596438047063423</v>
      </c>
      <c r="BQ80" s="47">
        <f ca="1">'A Matrix'!$BN$78*'Projection Engine'!$AD$69</f>
        <v>83.855633448159779</v>
      </c>
      <c r="BR80" s="47">
        <f ca="1">'A Matrix'!$BO$78*'Projection Engine'!$AD$70</f>
        <v>130.74041551460257</v>
      </c>
      <c r="BS80" s="47">
        <f ca="1">'A Matrix'!$BP$78*'Projection Engine'!$AD$71</f>
        <v>1.5078901515601983</v>
      </c>
      <c r="BT80" s="47">
        <f ca="1">'A Matrix'!$BQ$78*'Projection Engine'!$AD$72</f>
        <v>91.304235908184651</v>
      </c>
      <c r="BU80" s="47">
        <f ca="1">'A Matrix'!$BR$78*'Projection Engine'!$AD$73</f>
        <v>92.17919025264024</v>
      </c>
      <c r="BV80" s="47">
        <f ca="1">'A Matrix'!$BS$78*'Projection Engine'!$AD$74</f>
        <v>166.10926514591861</v>
      </c>
      <c r="BW80" s="47">
        <f ca="1">'A Matrix'!$BT$78*'Projection Engine'!$AD$75</f>
        <v>42.81095506836337</v>
      </c>
      <c r="BX80" s="47">
        <f ca="1">'A Matrix'!$BU$78*'Projection Engine'!$AD$76</f>
        <v>145.93592099889028</v>
      </c>
      <c r="BY80" s="47">
        <f ca="1">'A Matrix'!$BV$78*'Projection Engine'!$AD$77</f>
        <v>2100.7261487887627</v>
      </c>
      <c r="BZ80" s="47">
        <f ca="1">'A Matrix'!$BW$78*'Projection Engine'!$AD$78</f>
        <v>563.96214432375837</v>
      </c>
      <c r="CA80" s="47">
        <f ca="1">'A Matrix'!$BX$78*'Projection Engine'!$AD$79</f>
        <v>723.20107776583029</v>
      </c>
      <c r="CB80" s="47">
        <f ca="1">'A Matrix'!$BY$78*'Projection Engine'!$AD$80</f>
        <v>23.851952918924553</v>
      </c>
      <c r="CC80" s="47">
        <f ca="1">'A Matrix'!$BZ$78*'Projection Engine'!$AD$81</f>
        <v>227.68213095342611</v>
      </c>
      <c r="CD80" s="47">
        <f ca="1">'A Matrix'!$CA$78*'Projection Engine'!$AD$82</f>
        <v>216.70480901749073</v>
      </c>
      <c r="CE80" s="47">
        <f ca="1">'A Matrix'!$CB$78*'Projection Engine'!$AD$83</f>
        <v>25.591261043743124</v>
      </c>
      <c r="CF80" s="47">
        <f ca="1">'A Matrix'!$CC$78*'Projection Engine'!$AD$84</f>
        <v>13.035409260079723</v>
      </c>
      <c r="CG80" s="47">
        <f ca="1">'A Matrix'!$CD$78*'Projection Engine'!$AD$85</f>
        <v>23.680750192054287</v>
      </c>
      <c r="CH80" s="47">
        <f ca="1">'A Matrix'!$CE$78*'Projection Engine'!$AD$86</f>
        <v>217.00463574730784</v>
      </c>
      <c r="CI80" s="47">
        <f ca="1">'A Matrix'!$CF$78*'Projection Engine'!$AD$87</f>
        <v>299.30143835575046</v>
      </c>
      <c r="CJ80" s="47">
        <f ca="1">'A Matrix'!$CG$78*'Projection Engine'!$AD$88</f>
        <v>81.777041763357346</v>
      </c>
      <c r="CK80" s="47">
        <f ca="1">'A Matrix'!$CH$78*'Projection Engine'!$AD$89</f>
        <v>136.86240961531016</v>
      </c>
      <c r="CL80" s="47">
        <f ca="1">'A Matrix'!$CI$78*'Projection Engine'!$AD$90</f>
        <v>46.655800655077776</v>
      </c>
      <c r="CM80" s="47">
        <f ca="1">'A Matrix'!$CJ$78*'Projection Engine'!$AD$91</f>
        <v>160.26589673246778</v>
      </c>
      <c r="CN80" s="47">
        <f ca="1">'A Matrix'!$CK$78*'Projection Engine'!$AD$92</f>
        <v>613.5586186753826</v>
      </c>
      <c r="CO80" s="47">
        <f ca="1">'A Matrix'!$CL$78*'Projection Engine'!$AD$93</f>
        <v>1.4480363805101484</v>
      </c>
      <c r="CP80" s="47">
        <f ca="1">'A Matrix'!$CM$78*'Projection Engine'!$AD$94</f>
        <v>355.11795502916436</v>
      </c>
      <c r="CQ80" s="47">
        <f ca="1">'A Matrix'!$CN$78*'Projection Engine'!$AD$95</f>
        <v>91.205032172021319</v>
      </c>
      <c r="CR80" s="47">
        <f ca="1">'A Matrix'!$CO$78*'Projection Engine'!$AD$96</f>
        <v>175.53084068358342</v>
      </c>
      <c r="CS80" s="47">
        <f ca="1">'A Matrix'!$CP$78*'Projection Engine'!$AD$97</f>
        <v>114.54797811812217</v>
      </c>
      <c r="CT80" s="47">
        <f ca="1">'A Matrix'!$CQ$78*'Projection Engine'!$AD$98</f>
        <v>2.9815704233465076E-2</v>
      </c>
      <c r="CU80" s="47">
        <f ca="1">'A Matrix'!$CR$78*'Projection Engine'!$AD$99</f>
        <v>9.0576968296320406E-3</v>
      </c>
      <c r="CV80" s="47">
        <f ca="1">'A Matrix'!$CS$78*'Projection Engine'!$AD$100</f>
        <v>68.763838692704567</v>
      </c>
      <c r="CW80" s="47">
        <f ca="1">'A Matrix'!$CT$78*'Projection Engine'!$AD$101</f>
        <v>3187.0803239653987</v>
      </c>
      <c r="CX80" s="47">
        <f ca="1">'A Matrix'!$CU$78*'Projection Engine'!$AD$102</f>
        <v>636.7568986292132</v>
      </c>
      <c r="CY80" s="47">
        <f ca="1">'A Matrix'!$CV$78*'Projection Engine'!$AD$103</f>
        <v>1670.5569241505368</v>
      </c>
      <c r="CZ80" s="47">
        <f ca="1">'A Matrix'!$CW$78*'Projection Engine'!$AD$104</f>
        <v>198.48293401607503</v>
      </c>
      <c r="DA80" s="47">
        <f ca="1">'A Matrix'!$CX$78*'Projection Engine'!$AD$105</f>
        <v>1091.1456741990253</v>
      </c>
      <c r="DB80" s="47">
        <f ca="1">'A Matrix'!$CY$78*'Projection Engine'!$AD$106</f>
        <v>123.68731653999313</v>
      </c>
      <c r="DC80" s="47">
        <f ca="1">'A Matrix'!$CZ$78*'Projection Engine'!$AD$107</f>
        <v>391.216431187909</v>
      </c>
      <c r="DD80" s="47">
        <f ca="1">'A Matrix'!$DA$78*'Projection Engine'!$AD$108</f>
        <v>322.25606947825753</v>
      </c>
      <c r="DE80" s="47">
        <f ca="1">'A Matrix'!$DB$78*'Projection Engine'!$AD$109</f>
        <v>214.57993260190304</v>
      </c>
      <c r="DF80" s="47">
        <f ca="1">'A Matrix'!$DC$78*'Projection Engine'!$AD$110</f>
        <v>77.216508389964545</v>
      </c>
      <c r="DG80" s="47">
        <f ca="1">'A Matrix'!$DD$78*'Projection Engine'!$AD$111</f>
        <v>129.82664641475176</v>
      </c>
      <c r="DH80" s="47">
        <f ca="1">'A Matrix'!$DE$78*'Projection Engine'!$AD$112</f>
        <v>129.95510466354796</v>
      </c>
      <c r="DI80" s="47">
        <f ca="1">'A Matrix'!$DF$78*'Projection Engine'!$AD$113</f>
        <v>116.35713090403246</v>
      </c>
      <c r="DJ80" s="47">
        <f ca="1">'A Matrix'!$DG$78*'Projection Engine'!$AD$114</f>
        <v>242.05434479040764</v>
      </c>
      <c r="DK80" s="47">
        <f ca="1">'A Matrix'!$DH$78*'Projection Engine'!$AD$115</f>
        <v>205.18166554106847</v>
      </c>
      <c r="DL80" s="47">
        <f ca="1">'A Matrix'!$DI$78*'Projection Engine'!$AD$116</f>
        <v>40.205616216211311</v>
      </c>
      <c r="DM80" s="47">
        <f ca="1">'A Matrix'!$DJ$78*'Projection Engine'!$AD$117</f>
        <v>67.413527611810025</v>
      </c>
      <c r="DN80" s="47">
        <f ca="1">'A Matrix'!$DK$78*'Projection Engine'!$AD$118</f>
        <v>147.19846776853535</v>
      </c>
      <c r="DO80" s="47">
        <f ca="1">'A Matrix'!$DL$78*'Projection Engine'!$AD$119</f>
        <v>18.820498569850852</v>
      </c>
      <c r="DP80" s="43">
        <f t="shared" ca="1" si="10"/>
        <v>19309.965912231139</v>
      </c>
      <c r="DQ80" s="43">
        <f ca="1">'Projection Engine'!T81</f>
        <v>133015.9514717978</v>
      </c>
      <c r="DR80" s="43">
        <f ca="1">'Projection Engine'!U81</f>
        <v>9.8130443102879994</v>
      </c>
      <c r="DS80" s="43">
        <f>'Projection Engine'!V81</f>
        <v>55.929664281562928</v>
      </c>
      <c r="DT80" s="43">
        <f>'Projection Engine'!W81</f>
        <v>1.550618662153415</v>
      </c>
      <c r="DU80" s="43">
        <f>'Projection Engine'!X81</f>
        <v>10.899959066521738</v>
      </c>
      <c r="DV80" s="43">
        <f>'Projection Engine'!Y81</f>
        <v>0.1469</v>
      </c>
      <c r="DW80" s="43">
        <f>'Projection Engine'!Z81</f>
        <v>13772.962979558899</v>
      </c>
      <c r="DX80" s="43">
        <f t="shared" ca="1" si="11"/>
        <v>146867.25463767722</v>
      </c>
      <c r="DY80" s="43">
        <f t="shared" ca="1" si="12"/>
        <v>166177.22054990835</v>
      </c>
      <c r="DZ80" s="41"/>
      <c r="EA80" s="36">
        <f>'Base Table 5'!DY80</f>
        <v>110251.00020000001</v>
      </c>
      <c r="EB80" s="185">
        <f t="shared" ca="1" si="13"/>
        <v>55926.220349908341</v>
      </c>
      <c r="EC80" s="186">
        <f t="shared" ca="1" si="14"/>
        <v>0.50726270281862118</v>
      </c>
    </row>
    <row r="81" spans="1:133" x14ac:dyDescent="0.4">
      <c r="A81" s="37">
        <f>'Base Table 5 - modified'!A81</f>
        <v>78</v>
      </c>
      <c r="B81" s="37" t="str">
        <f>'Base Table 5 - modified'!B81</f>
        <v>4601</v>
      </c>
      <c r="C81" s="37">
        <f>'Base Table 5 - modified'!C81</f>
        <v>21</v>
      </c>
      <c r="D81" s="38" t="str">
        <f>'Base Table 5 - modified'!D81</f>
        <v>Road transport</v>
      </c>
      <c r="E81" s="47">
        <f ca="1">'A Matrix'!$B$79*'Projection Engine'!$AD$5</f>
        <v>1163.4419493046735</v>
      </c>
      <c r="F81" s="47">
        <f ca="1">'A Matrix'!$C$79*'Projection Engine'!$AD$6</f>
        <v>387.46858742958972</v>
      </c>
      <c r="G81" s="47">
        <f ca="1">'A Matrix'!$D$79*'Projection Engine'!$AD$7</f>
        <v>364.9982151730847</v>
      </c>
      <c r="H81" s="47">
        <f ca="1">'A Matrix'!$E$79*'Projection Engine'!$AD$8</f>
        <v>30.605836088769724</v>
      </c>
      <c r="I81" s="47">
        <f ca="1">'A Matrix'!$F$79*'Projection Engine'!$AD$9</f>
        <v>402.30399257454371</v>
      </c>
      <c r="J81" s="47">
        <f ca="1">'A Matrix'!$G$79*'Projection Engine'!$AD$10</f>
        <v>14.213575478654571</v>
      </c>
      <c r="K81" s="47">
        <f ca="1">'A Matrix'!$H$79*'Projection Engine'!$AD$11</f>
        <v>86.548776069839278</v>
      </c>
      <c r="L81" s="47">
        <f ca="1">'A Matrix'!$I$79*'Projection Engine'!$AD$12</f>
        <v>178.88505197934043</v>
      </c>
      <c r="M81" s="47">
        <f ca="1">'A Matrix'!$J$79*'Projection Engine'!$AD$13</f>
        <v>38.401131691956849</v>
      </c>
      <c r="N81" s="47">
        <f ca="1">'A Matrix'!$K$79*'Projection Engine'!$AD$14</f>
        <v>565.81325859080619</v>
      </c>
      <c r="O81" s="47">
        <f ca="1">'A Matrix'!$L$79*'Projection Engine'!$AD$15</f>
        <v>962.86575859219499</v>
      </c>
      <c r="P81" s="47">
        <f ca="1">'A Matrix'!$M$79*'Projection Engine'!$AD$16</f>
        <v>897.92213847543462</v>
      </c>
      <c r="Q81" s="47">
        <f ca="1">'A Matrix'!$N$79*'Projection Engine'!$AD$17</f>
        <v>182.83312556262661</v>
      </c>
      <c r="R81" s="47">
        <f ca="1">'A Matrix'!$O$79*'Projection Engine'!$AD$18</f>
        <v>1177.3623132117268</v>
      </c>
      <c r="S81" s="47">
        <f ca="1">'A Matrix'!$P$79*'Projection Engine'!$AD$19</f>
        <v>32.318217477246499</v>
      </c>
      <c r="T81" s="47">
        <f ca="1">'A Matrix'!$Q$79*'Projection Engine'!$AD$20</f>
        <v>1338.0104837133899</v>
      </c>
      <c r="U81" s="47">
        <f ca="1">'A Matrix'!$R$79*'Projection Engine'!$AD$21</f>
        <v>230.41213737514278</v>
      </c>
      <c r="V81" s="47">
        <f ca="1">'A Matrix'!$S$79*'Projection Engine'!$AD$22</f>
        <v>67.968241522810573</v>
      </c>
      <c r="W81" s="47">
        <f ca="1">'A Matrix'!$T$79*'Projection Engine'!$AD$23</f>
        <v>426.27362929693385</v>
      </c>
      <c r="X81" s="47">
        <f ca="1">'A Matrix'!$U$79*'Projection Engine'!$AD$24</f>
        <v>218.74944472452182</v>
      </c>
      <c r="Y81" s="47">
        <f ca="1">'A Matrix'!$V$79*'Projection Engine'!$AD$25</f>
        <v>191.62701618258839</v>
      </c>
      <c r="Z81" s="47">
        <f ca="1">'A Matrix'!$W$79*'Projection Engine'!$AD$26</f>
        <v>699.03761664114552</v>
      </c>
      <c r="AA81" s="47">
        <f ca="1">'A Matrix'!$X$79*'Projection Engine'!$AD$27</f>
        <v>164.08510029230831</v>
      </c>
      <c r="AB81" s="47">
        <f ca="1">'A Matrix'!$Y$79*'Projection Engine'!$AD$28</f>
        <v>454.91820003026737</v>
      </c>
      <c r="AC81" s="47">
        <f ca="1">'A Matrix'!$Z$79*'Projection Engine'!$AD$29</f>
        <v>141.21329152359496</v>
      </c>
      <c r="AD81" s="47">
        <f ca="1">'A Matrix'!$AA$79*'Projection Engine'!$AD$30</f>
        <v>64.641393282908936</v>
      </c>
      <c r="AE81" s="47">
        <f ca="1">'A Matrix'!$AB$79*'Projection Engine'!$AD$31</f>
        <v>43.388693724629</v>
      </c>
      <c r="AF81" s="47">
        <f ca="1">'A Matrix'!$AC$79*'Projection Engine'!$AD$32</f>
        <v>122.81674862521034</v>
      </c>
      <c r="AG81" s="47">
        <f ca="1">'A Matrix'!$AD$79*'Projection Engine'!$AD$33</f>
        <v>2.6987361588028347</v>
      </c>
      <c r="AH81" s="47">
        <f ca="1">'A Matrix'!$AE$79*'Projection Engine'!$AD$34</f>
        <v>3.4673424085716014</v>
      </c>
      <c r="AI81" s="47">
        <f ca="1">'A Matrix'!$AF$79*'Projection Engine'!$AD$35</f>
        <v>20.55393165773722</v>
      </c>
      <c r="AJ81" s="47">
        <f ca="1">'A Matrix'!$AG$79*'Projection Engine'!$AD$36</f>
        <v>585.51376935239705</v>
      </c>
      <c r="AK81" s="47">
        <f ca="1">'A Matrix'!$AH$79*'Projection Engine'!$AD$37</f>
        <v>772.88067850723144</v>
      </c>
      <c r="AL81" s="47">
        <f ca="1">'A Matrix'!$AI$79*'Projection Engine'!$AD$38</f>
        <v>138.99375442553259</v>
      </c>
      <c r="AM81" s="47">
        <f ca="1">'A Matrix'!$AJ$79*'Projection Engine'!$AD$39</f>
        <v>268.60806573208782</v>
      </c>
      <c r="AN81" s="47">
        <f ca="1">'A Matrix'!$AK$79*'Projection Engine'!$AD$40</f>
        <v>113.5449004474029</v>
      </c>
      <c r="AO81" s="47">
        <f ca="1">'A Matrix'!$AL$79*'Projection Engine'!$AD$41</f>
        <v>69.986852104763699</v>
      </c>
      <c r="AP81" s="47">
        <f ca="1">'A Matrix'!$AM$79*'Projection Engine'!$AD$42</f>
        <v>242.33049403846641</v>
      </c>
      <c r="AQ81" s="47">
        <f ca="1">'A Matrix'!$AN$79*'Projection Engine'!$AD$43</f>
        <v>11.116990271227845</v>
      </c>
      <c r="AR81" s="47">
        <f ca="1">'A Matrix'!$AO$79*'Projection Engine'!$AD$44</f>
        <v>552.25279974134742</v>
      </c>
      <c r="AS81" s="47">
        <f ca="1">'A Matrix'!$AP$79*'Projection Engine'!$AD$45</f>
        <v>60.022013750439811</v>
      </c>
      <c r="AT81" s="47">
        <f ca="1">'A Matrix'!$AQ$79*'Projection Engine'!$AD$46</f>
        <v>659.81091788460435</v>
      </c>
      <c r="AU81" s="47">
        <f ca="1">'A Matrix'!$AR$79*'Projection Engine'!$AD$47</f>
        <v>13.065424360942565</v>
      </c>
      <c r="AV81" s="47">
        <f ca="1">'A Matrix'!$AS$79*'Projection Engine'!$AD$48</f>
        <v>235.35767604365034</v>
      </c>
      <c r="AW81" s="47">
        <f ca="1">'A Matrix'!$AT$79*'Projection Engine'!$AD$49</f>
        <v>30.127282556565564</v>
      </c>
      <c r="AX81" s="47">
        <f ca="1">'A Matrix'!$AU$79*'Projection Engine'!$AD$50</f>
        <v>1531.1853713292817</v>
      </c>
      <c r="AY81" s="47">
        <f ca="1">'A Matrix'!$AV$79*'Projection Engine'!$AD$51</f>
        <v>158.55396227582696</v>
      </c>
      <c r="AZ81" s="47">
        <f ca="1">'A Matrix'!$AW$79*'Projection Engine'!$AD$52</f>
        <v>219.69615690417021</v>
      </c>
      <c r="BA81" s="47">
        <f ca="1">'A Matrix'!$AX$79*'Projection Engine'!$AD$53</f>
        <v>483.73624470901188</v>
      </c>
      <c r="BB81" s="47">
        <f ca="1">'A Matrix'!$AY$79*'Projection Engine'!$AD$54</f>
        <v>470.82332810006443</v>
      </c>
      <c r="BC81" s="47">
        <f ca="1">'A Matrix'!$AZ$79*'Projection Engine'!$AD$55</f>
        <v>16.815707887540782</v>
      </c>
      <c r="BD81" s="47">
        <f ca="1">'A Matrix'!$BA$79*'Projection Engine'!$AD$56</f>
        <v>603.28375156876359</v>
      </c>
      <c r="BE81" s="47">
        <f ca="1">'A Matrix'!$BB$79*'Projection Engine'!$AD$57</f>
        <v>95.537591426451471</v>
      </c>
      <c r="BF81" s="47">
        <f ca="1">'A Matrix'!$BC$79*'Projection Engine'!$AD$58</f>
        <v>205.62238851275899</v>
      </c>
      <c r="BG81" s="47">
        <f ca="1">'A Matrix'!$BD$79*'Projection Engine'!$AD$59</f>
        <v>169.79295458442454</v>
      </c>
      <c r="BH81" s="47">
        <f ca="1">'A Matrix'!$BE$79*'Projection Engine'!$AD$60</f>
        <v>60.322934942101604</v>
      </c>
      <c r="BI81" s="47">
        <f ca="1">'A Matrix'!$BF$79*'Projection Engine'!$AD$61</f>
        <v>48.195705418494839</v>
      </c>
      <c r="BJ81" s="47">
        <f ca="1">'A Matrix'!$BG$79*'Projection Engine'!$AD$62</f>
        <v>53.620217083090715</v>
      </c>
      <c r="BK81" s="47">
        <f ca="1">'A Matrix'!$BH$79*'Projection Engine'!$AD$63</f>
        <v>136.63866726801734</v>
      </c>
      <c r="BL81" s="47">
        <f ca="1">'A Matrix'!$BI$79*'Projection Engine'!$AD$64</f>
        <v>93.20294173659201</v>
      </c>
      <c r="BM81" s="47">
        <f ca="1">'A Matrix'!$BJ$79*'Projection Engine'!$AD$65</f>
        <v>36.390249879008934</v>
      </c>
      <c r="BN81" s="47">
        <f ca="1">'A Matrix'!$BK$79*'Projection Engine'!$AD$66</f>
        <v>390.53835970517673</v>
      </c>
      <c r="BO81" s="47">
        <f ca="1">'A Matrix'!$BL$79*'Projection Engine'!$AD$67</f>
        <v>208.70596030535754</v>
      </c>
      <c r="BP81" s="47">
        <f ca="1">'A Matrix'!$BM$79*'Projection Engine'!$AD$68</f>
        <v>56.089690507228745</v>
      </c>
      <c r="BQ81" s="47">
        <f ca="1">'A Matrix'!$BN$79*'Projection Engine'!$AD$69</f>
        <v>172.3376826725611</v>
      </c>
      <c r="BR81" s="47">
        <f ca="1">'A Matrix'!$BO$79*'Projection Engine'!$AD$70</f>
        <v>125.64152724972166</v>
      </c>
      <c r="BS81" s="47">
        <f ca="1">'A Matrix'!$BP$79*'Projection Engine'!$AD$71</f>
        <v>42.238589244038202</v>
      </c>
      <c r="BT81" s="47">
        <f ca="1">'A Matrix'!$BQ$79*'Projection Engine'!$AD$72</f>
        <v>83.446609053581909</v>
      </c>
      <c r="BU81" s="47">
        <f ca="1">'A Matrix'!$BR$79*'Projection Engine'!$AD$73</f>
        <v>339.34202284031102</v>
      </c>
      <c r="BV81" s="47">
        <f ca="1">'A Matrix'!$BS$79*'Projection Engine'!$AD$74</f>
        <v>2363.5593898705329</v>
      </c>
      <c r="BW81" s="47">
        <f ca="1">'A Matrix'!$BT$79*'Projection Engine'!$AD$75</f>
        <v>932.29862330413266</v>
      </c>
      <c r="BX81" s="47">
        <f ca="1">'A Matrix'!$BU$79*'Projection Engine'!$AD$76</f>
        <v>1066.5805211730706</v>
      </c>
      <c r="BY81" s="47">
        <f ca="1">'A Matrix'!$BV$79*'Projection Engine'!$AD$77</f>
        <v>5075.3368661783343</v>
      </c>
      <c r="BZ81" s="47">
        <f ca="1">'A Matrix'!$BW$79*'Projection Engine'!$AD$78</f>
        <v>6125.3356381981093</v>
      </c>
      <c r="CA81" s="47">
        <f ca="1">'A Matrix'!$BX$79*'Projection Engine'!$AD$79</f>
        <v>4296.5004760257016</v>
      </c>
      <c r="CB81" s="47">
        <f ca="1">'A Matrix'!$BY$79*'Projection Engine'!$AD$80</f>
        <v>254.90615835738251</v>
      </c>
      <c r="CC81" s="47">
        <f ca="1">'A Matrix'!$BZ$79*'Projection Engine'!$AD$81</f>
        <v>1274.5461705242876</v>
      </c>
      <c r="CD81" s="47">
        <f ca="1">'A Matrix'!$CA$79*'Projection Engine'!$AD$82</f>
        <v>6680.4188606956441</v>
      </c>
      <c r="CE81" s="47">
        <f ca="1">'A Matrix'!$CB$79*'Projection Engine'!$AD$83</f>
        <v>513.91378250524633</v>
      </c>
      <c r="CF81" s="47">
        <f ca="1">'A Matrix'!$CC$79*'Projection Engine'!$AD$84</f>
        <v>822.99883923833374</v>
      </c>
      <c r="CG81" s="47">
        <f ca="1">'A Matrix'!$CD$79*'Projection Engine'!$AD$85</f>
        <v>684.25020723544355</v>
      </c>
      <c r="CH81" s="47">
        <f ca="1">'A Matrix'!$CE$79*'Projection Engine'!$AD$86</f>
        <v>2704.141326860723</v>
      </c>
      <c r="CI81" s="47">
        <f ca="1">'A Matrix'!$CF$79*'Projection Engine'!$AD$87</f>
        <v>2930.5537371751875</v>
      </c>
      <c r="CJ81" s="47">
        <f ca="1">'A Matrix'!$CG$79*'Projection Engine'!$AD$88</f>
        <v>514.09337095220235</v>
      </c>
      <c r="CK81" s="47">
        <f ca="1">'A Matrix'!$CH$79*'Projection Engine'!$AD$89</f>
        <v>83.078899622667322</v>
      </c>
      <c r="CL81" s="47">
        <f ca="1">'A Matrix'!$CI$79*'Projection Engine'!$AD$90</f>
        <v>41.863255513667887</v>
      </c>
      <c r="CM81" s="47">
        <f ca="1">'A Matrix'!$CJ$79*'Projection Engine'!$AD$91</f>
        <v>20.175346489827064</v>
      </c>
      <c r="CN81" s="47">
        <f ca="1">'A Matrix'!$CK$79*'Projection Engine'!$AD$92</f>
        <v>257.6161900818654</v>
      </c>
      <c r="CO81" s="47">
        <f ca="1">'A Matrix'!$CL$79*'Projection Engine'!$AD$93</f>
        <v>2.2511668764286563</v>
      </c>
      <c r="CP81" s="47">
        <f ca="1">'A Matrix'!$CM$79*'Projection Engine'!$AD$94</f>
        <v>58.882271152339499</v>
      </c>
      <c r="CQ81" s="47">
        <f ca="1">'A Matrix'!$CN$79*'Projection Engine'!$AD$95</f>
        <v>54.821704869478346</v>
      </c>
      <c r="CR81" s="47">
        <f ca="1">'A Matrix'!$CO$79*'Projection Engine'!$AD$96</f>
        <v>634.9098997087932</v>
      </c>
      <c r="CS81" s="47">
        <f ca="1">'A Matrix'!$CP$79*'Projection Engine'!$AD$97</f>
        <v>582.86906846191062</v>
      </c>
      <c r="CT81" s="47">
        <f ca="1">'A Matrix'!$CQ$79*'Projection Engine'!$AD$98</f>
        <v>56.033799723806048</v>
      </c>
      <c r="CU81" s="47">
        <f ca="1">'A Matrix'!$CR$79*'Projection Engine'!$AD$99</f>
        <v>17.948329473295313</v>
      </c>
      <c r="CV81" s="47">
        <f ca="1">'A Matrix'!$CS$79*'Projection Engine'!$AD$100</f>
        <v>249.73044736511696</v>
      </c>
      <c r="CW81" s="47">
        <f ca="1">'A Matrix'!$CT$79*'Projection Engine'!$AD$101</f>
        <v>1039.2083524773843</v>
      </c>
      <c r="CX81" s="47">
        <f ca="1">'A Matrix'!$CU$79*'Projection Engine'!$AD$102</f>
        <v>546.11802417485853</v>
      </c>
      <c r="CY81" s="47">
        <f ca="1">'A Matrix'!$CV$79*'Projection Engine'!$AD$103</f>
        <v>379.67892580377753</v>
      </c>
      <c r="CZ81" s="47">
        <f ca="1">'A Matrix'!$CW$79*'Projection Engine'!$AD$104</f>
        <v>281.79301740749816</v>
      </c>
      <c r="DA81" s="47">
        <f ca="1">'A Matrix'!$CX$79*'Projection Engine'!$AD$105</f>
        <v>810.38103677806191</v>
      </c>
      <c r="DB81" s="47">
        <f ca="1">'A Matrix'!$CY$79*'Projection Engine'!$AD$106</f>
        <v>233.9411048722917</v>
      </c>
      <c r="DC81" s="47">
        <f ca="1">'A Matrix'!$CZ$79*'Projection Engine'!$AD$107</f>
        <v>208.21522774349307</v>
      </c>
      <c r="DD81" s="47">
        <f ca="1">'A Matrix'!$DA$79*'Projection Engine'!$AD$108</f>
        <v>400.39737865568958</v>
      </c>
      <c r="DE81" s="47">
        <f ca="1">'A Matrix'!$DB$79*'Projection Engine'!$AD$109</f>
        <v>228.08252184800935</v>
      </c>
      <c r="DF81" s="47">
        <f ca="1">'A Matrix'!$DC$79*'Projection Engine'!$AD$110</f>
        <v>79.739680882255556</v>
      </c>
      <c r="DG81" s="47">
        <f ca="1">'A Matrix'!$DD$79*'Projection Engine'!$AD$111</f>
        <v>525.59367382707262</v>
      </c>
      <c r="DH81" s="47">
        <f ca="1">'A Matrix'!$DE$79*'Projection Engine'!$AD$112</f>
        <v>471.61463714254455</v>
      </c>
      <c r="DI81" s="47">
        <f ca="1">'A Matrix'!$DF$79*'Projection Engine'!$AD$113</f>
        <v>106.75833575839984</v>
      </c>
      <c r="DJ81" s="47">
        <f ca="1">'A Matrix'!$DG$79*'Projection Engine'!$AD$114</f>
        <v>239.16933804817216</v>
      </c>
      <c r="DK81" s="47">
        <f ca="1">'A Matrix'!$DH$79*'Projection Engine'!$AD$115</f>
        <v>127.31188901266093</v>
      </c>
      <c r="DL81" s="47">
        <f ca="1">'A Matrix'!$DI$79*'Projection Engine'!$AD$116</f>
        <v>132.43692650400425</v>
      </c>
      <c r="DM81" s="47">
        <f ca="1">'A Matrix'!$DJ$79*'Projection Engine'!$AD$117</f>
        <v>433.72681178633059</v>
      </c>
      <c r="DN81" s="47">
        <f ca="1">'A Matrix'!$DK$79*'Projection Engine'!$AD$118</f>
        <v>123.87412714780211</v>
      </c>
      <c r="DO81" s="47">
        <f ca="1">'A Matrix'!$DL$79*'Projection Engine'!$AD$119</f>
        <v>17.200306650677106</v>
      </c>
      <c r="DP81" s="43">
        <f t="shared" ca="1" si="10"/>
        <v>64916.069833435795</v>
      </c>
      <c r="DQ81" s="43">
        <f ca="1">'Projection Engine'!T82</f>
        <v>12983.131712009152</v>
      </c>
      <c r="DR81" s="43">
        <f ca="1">'Projection Engine'!U82</f>
        <v>2983.9573312424409</v>
      </c>
      <c r="DS81" s="43">
        <f>'Projection Engine'!V82</f>
        <v>2000.8571444281667</v>
      </c>
      <c r="DT81" s="43">
        <f>'Projection Engine'!W82</f>
        <v>164.34871007570695</v>
      </c>
      <c r="DU81" s="43">
        <f>'Projection Engine'!X82</f>
        <v>591.63904625596206</v>
      </c>
      <c r="DV81" s="43">
        <f>'Projection Engine'!Y82</f>
        <v>167.1499</v>
      </c>
      <c r="DW81" s="43">
        <f>'Projection Engine'!Z82</f>
        <v>10181.656390523951</v>
      </c>
      <c r="DX81" s="43">
        <f t="shared" ca="1" si="11"/>
        <v>29072.740234535377</v>
      </c>
      <c r="DY81" s="43">
        <f t="shared" ca="1" si="12"/>
        <v>93988.810067971179</v>
      </c>
      <c r="DZ81" s="41"/>
      <c r="EA81" s="36">
        <f>'Base Table 5'!DY81</f>
        <v>86309.99980000002</v>
      </c>
      <c r="EB81" s="185">
        <f t="shared" ca="1" si="13"/>
        <v>7678.8102679711592</v>
      </c>
      <c r="EC81" s="186">
        <f t="shared" ca="1" si="14"/>
        <v>8.8967793833445885E-2</v>
      </c>
    </row>
    <row r="82" spans="1:133" x14ac:dyDescent="0.4">
      <c r="A82" s="34">
        <f>'Base Table 5 - modified'!A82</f>
        <v>79</v>
      </c>
      <c r="B82" s="34" t="str">
        <f>'Base Table 5 - modified'!B82</f>
        <v>4701</v>
      </c>
      <c r="C82" s="34">
        <f>'Base Table 5 - modified'!C82</f>
        <v>22</v>
      </c>
      <c r="D82" s="35" t="str">
        <f>'Base Table 5 - modified'!D82</f>
        <v>Rail transport</v>
      </c>
      <c r="E82" s="47">
        <f ca="1">'A Matrix'!$B$80*'Projection Engine'!$AD$5</f>
        <v>60.117426785684522</v>
      </c>
      <c r="F82" s="47">
        <f ca="1">'A Matrix'!$C$80*'Projection Engine'!$AD$6</f>
        <v>13.711324540257868</v>
      </c>
      <c r="G82" s="47">
        <f ca="1">'A Matrix'!$D$80*'Projection Engine'!$AD$7</f>
        <v>54.219727628015633</v>
      </c>
      <c r="H82" s="47">
        <f ca="1">'A Matrix'!$E$80*'Projection Engine'!$AD$8</f>
        <v>1.5140966990069362</v>
      </c>
      <c r="I82" s="47">
        <f ca="1">'A Matrix'!$F$80*'Projection Engine'!$AD$9</f>
        <v>6.5717067672555114</v>
      </c>
      <c r="J82" s="47">
        <f ca="1">'A Matrix'!$G$80*'Projection Engine'!$AD$10</f>
        <v>0.88375824010133475</v>
      </c>
      <c r="K82" s="47">
        <f ca="1">'A Matrix'!$H$80*'Projection Engine'!$AD$11</f>
        <v>2.7465687294223122</v>
      </c>
      <c r="L82" s="47">
        <f ca="1">'A Matrix'!$I$80*'Projection Engine'!$AD$12</f>
        <v>332.54243980021198</v>
      </c>
      <c r="M82" s="47">
        <f ca="1">'A Matrix'!$J$80*'Projection Engine'!$AD$13</f>
        <v>10.364725752559602</v>
      </c>
      <c r="N82" s="47">
        <f ca="1">'A Matrix'!$K$80*'Projection Engine'!$AD$14</f>
        <v>761.70036312238904</v>
      </c>
      <c r="O82" s="47">
        <f ca="1">'A Matrix'!$L$80*'Projection Engine'!$AD$15</f>
        <v>407.24361714005653</v>
      </c>
      <c r="P82" s="47">
        <f ca="1">'A Matrix'!$M$80*'Projection Engine'!$AD$16</f>
        <v>35.80434987149436</v>
      </c>
      <c r="Q82" s="47">
        <f ca="1">'A Matrix'!$N$80*'Projection Engine'!$AD$17</f>
        <v>3.2925345829408115</v>
      </c>
      <c r="R82" s="47">
        <f ca="1">'A Matrix'!$O$80*'Projection Engine'!$AD$18</f>
        <v>32.366692170219096</v>
      </c>
      <c r="S82" s="47">
        <f ca="1">'A Matrix'!$P$80*'Projection Engine'!$AD$19</f>
        <v>2.8673871114811691</v>
      </c>
      <c r="T82" s="47">
        <f ca="1">'A Matrix'!$Q$80*'Projection Engine'!$AD$20</f>
        <v>25.870595814694642</v>
      </c>
      <c r="U82" s="47">
        <f ca="1">'A Matrix'!$R$80*'Projection Engine'!$AD$21</f>
        <v>8.8313561399860099</v>
      </c>
      <c r="V82" s="47">
        <f ca="1">'A Matrix'!$S$80*'Projection Engine'!$AD$22</f>
        <v>1.8767667175721672</v>
      </c>
      <c r="W82" s="47">
        <f ca="1">'A Matrix'!$T$80*'Projection Engine'!$AD$23</f>
        <v>44.997545239186934</v>
      </c>
      <c r="X82" s="47">
        <f ca="1">'A Matrix'!$U$80*'Projection Engine'!$AD$24</f>
        <v>7.3618067350627658</v>
      </c>
      <c r="Y82" s="47">
        <f ca="1">'A Matrix'!$V$80*'Projection Engine'!$AD$25</f>
        <v>6.3779561411824091</v>
      </c>
      <c r="Z82" s="47">
        <f ca="1">'A Matrix'!$W$80*'Projection Engine'!$AD$26</f>
        <v>15.514366183960233</v>
      </c>
      <c r="AA82" s="47">
        <f ca="1">'A Matrix'!$X$80*'Projection Engine'!$AD$27</f>
        <v>8.6910917830632286</v>
      </c>
      <c r="AB82" s="47">
        <f ca="1">'A Matrix'!$Y$80*'Projection Engine'!$AD$28</f>
        <v>16.271062740675919</v>
      </c>
      <c r="AC82" s="47">
        <f ca="1">'A Matrix'!$Z$80*'Projection Engine'!$AD$29</f>
        <v>10.672480220380164</v>
      </c>
      <c r="AD82" s="47">
        <f ca="1">'A Matrix'!$AA$80*'Projection Engine'!$AD$30</f>
        <v>1.5001591565315966</v>
      </c>
      <c r="AE82" s="47">
        <f ca="1">'A Matrix'!$AB$80*'Projection Engine'!$AD$31</f>
        <v>0.65166262194429969</v>
      </c>
      <c r="AF82" s="47">
        <f ca="1">'A Matrix'!$AC$80*'Projection Engine'!$AD$32</f>
        <v>4.5457813578195525</v>
      </c>
      <c r="AG82" s="47">
        <f ca="1">'A Matrix'!$AD$80*'Projection Engine'!$AD$33</f>
        <v>3.9470537273645794E-2</v>
      </c>
      <c r="AH82" s="47">
        <f ca="1">'A Matrix'!$AE$80*'Projection Engine'!$AD$34</f>
        <v>6.6460668476867893E-2</v>
      </c>
      <c r="AI82" s="47">
        <f ca="1">'A Matrix'!$AF$80*'Projection Engine'!$AD$35</f>
        <v>0.34451087891404392</v>
      </c>
      <c r="AJ82" s="47">
        <f ca="1">'A Matrix'!$AG$80*'Projection Engine'!$AD$36</f>
        <v>12.680628181204376</v>
      </c>
      <c r="AK82" s="47">
        <f ca="1">'A Matrix'!$AH$80*'Projection Engine'!$AD$37</f>
        <v>14.371710445073232</v>
      </c>
      <c r="AL82" s="47">
        <f ca="1">'A Matrix'!$AI$80*'Projection Engine'!$AD$38</f>
        <v>3.3226324520264141</v>
      </c>
      <c r="AM82" s="47">
        <f ca="1">'A Matrix'!$AJ$80*'Projection Engine'!$AD$39</f>
        <v>13.997828631597635</v>
      </c>
      <c r="AN82" s="47">
        <f ca="1">'A Matrix'!$AK$80*'Projection Engine'!$AD$40</f>
        <v>3.8785695611147144</v>
      </c>
      <c r="AO82" s="47">
        <f ca="1">'A Matrix'!$AL$80*'Projection Engine'!$AD$41</f>
        <v>2.8031601647675664</v>
      </c>
      <c r="AP82" s="47">
        <f ca="1">'A Matrix'!$AM$80*'Projection Engine'!$AD$42</f>
        <v>11.390110196498952</v>
      </c>
      <c r="AQ82" s="47">
        <f ca="1">'A Matrix'!$AN$80*'Projection Engine'!$AD$43</f>
        <v>1.9754303061874945</v>
      </c>
      <c r="AR82" s="47">
        <f ca="1">'A Matrix'!$AO$80*'Projection Engine'!$AD$44</f>
        <v>27.415561495449353</v>
      </c>
      <c r="AS82" s="47">
        <f ca="1">'A Matrix'!$AP$80*'Projection Engine'!$AD$45</f>
        <v>15.553174991507209</v>
      </c>
      <c r="AT82" s="47">
        <f ca="1">'A Matrix'!$AQ$80*'Projection Engine'!$AD$46</f>
        <v>13.768045567152202</v>
      </c>
      <c r="AU82" s="47">
        <f ca="1">'A Matrix'!$AR$80*'Projection Engine'!$AD$47</f>
        <v>0.30253556701071987</v>
      </c>
      <c r="AV82" s="47">
        <f ca="1">'A Matrix'!$AS$80*'Projection Engine'!$AD$48</f>
        <v>5.7336923002036482</v>
      </c>
      <c r="AW82" s="47">
        <f ca="1">'A Matrix'!$AT$80*'Projection Engine'!$AD$49</f>
        <v>1.3966445464468196</v>
      </c>
      <c r="AX82" s="47">
        <f ca="1">'A Matrix'!$AU$80*'Projection Engine'!$AD$50</f>
        <v>30.390765196329632</v>
      </c>
      <c r="AY82" s="47">
        <f ca="1">'A Matrix'!$AV$80*'Projection Engine'!$AD$51</f>
        <v>3.9709723447033762</v>
      </c>
      <c r="AZ82" s="47">
        <f ca="1">'A Matrix'!$AW$80*'Projection Engine'!$AD$52</f>
        <v>3.9115545089243628</v>
      </c>
      <c r="BA82" s="47">
        <f ca="1">'A Matrix'!$AX$80*'Projection Engine'!$AD$53</f>
        <v>132.02768483268736</v>
      </c>
      <c r="BB82" s="47">
        <f ca="1">'A Matrix'!$AY$80*'Projection Engine'!$AD$54</f>
        <v>266.00054297708471</v>
      </c>
      <c r="BC82" s="47">
        <f ca="1">'A Matrix'!$AZ$80*'Projection Engine'!$AD$55</f>
        <v>1.9657286167791705</v>
      </c>
      <c r="BD82" s="47">
        <f ca="1">'A Matrix'!$BA$80*'Projection Engine'!$AD$56</f>
        <v>48.454234552338548</v>
      </c>
      <c r="BE82" s="47">
        <f ca="1">'A Matrix'!$BB$80*'Projection Engine'!$AD$57</f>
        <v>12.245554470808473</v>
      </c>
      <c r="BF82" s="47">
        <f ca="1">'A Matrix'!$BC$80*'Projection Engine'!$AD$58</f>
        <v>14.897543494040548</v>
      </c>
      <c r="BG82" s="47">
        <f ca="1">'A Matrix'!$BD$80*'Projection Engine'!$AD$59</f>
        <v>6.4815453638969149</v>
      </c>
      <c r="BH82" s="47">
        <f ca="1">'A Matrix'!$BE$80*'Projection Engine'!$AD$60</f>
        <v>5.710952026860376</v>
      </c>
      <c r="BI82" s="47">
        <f ca="1">'A Matrix'!$BF$80*'Projection Engine'!$AD$61</f>
        <v>20.437165823472348</v>
      </c>
      <c r="BJ82" s="47">
        <f ca="1">'A Matrix'!$BG$80*'Projection Engine'!$AD$62</f>
        <v>4.1090253955065359</v>
      </c>
      <c r="BK82" s="47">
        <f ca="1">'A Matrix'!$BH$80*'Projection Engine'!$AD$63</f>
        <v>3.7889126335264867</v>
      </c>
      <c r="BL82" s="47">
        <f ca="1">'A Matrix'!$BI$80*'Projection Engine'!$AD$64</f>
        <v>2.8329784539258247</v>
      </c>
      <c r="BM82" s="47">
        <f ca="1">'A Matrix'!$BJ$80*'Projection Engine'!$AD$65</f>
        <v>0.95110707344754963</v>
      </c>
      <c r="BN82" s="47">
        <f ca="1">'A Matrix'!$BK$80*'Projection Engine'!$AD$66</f>
        <v>11.399183498363618</v>
      </c>
      <c r="BO82" s="47">
        <f ca="1">'A Matrix'!$BL$80*'Projection Engine'!$AD$67</f>
        <v>5.4123743914745912</v>
      </c>
      <c r="BP82" s="47">
        <f ca="1">'A Matrix'!$BM$80*'Projection Engine'!$AD$68</f>
        <v>1.1753354992843326</v>
      </c>
      <c r="BQ82" s="47">
        <f ca="1">'A Matrix'!$BN$80*'Projection Engine'!$AD$69</f>
        <v>67.186688697416514</v>
      </c>
      <c r="BR82" s="47">
        <f ca="1">'A Matrix'!$BO$80*'Projection Engine'!$AD$70</f>
        <v>4.0956389008079688</v>
      </c>
      <c r="BS82" s="47">
        <f ca="1">'A Matrix'!$BP$80*'Projection Engine'!$AD$71</f>
        <v>0.76331396260681061</v>
      </c>
      <c r="BT82" s="47">
        <f ca="1">'A Matrix'!$BQ$80*'Projection Engine'!$AD$72</f>
        <v>3.3241271082325508</v>
      </c>
      <c r="BU82" s="47">
        <f ca="1">'A Matrix'!$BR$80*'Projection Engine'!$AD$73</f>
        <v>281.85641241187312</v>
      </c>
      <c r="BV82" s="47">
        <f ca="1">'A Matrix'!$BS$80*'Projection Engine'!$AD$74</f>
        <v>70.18038297195092</v>
      </c>
      <c r="BW82" s="47">
        <f ca="1">'A Matrix'!$BT$80*'Projection Engine'!$AD$75</f>
        <v>51.409690232019159</v>
      </c>
      <c r="BX82" s="47">
        <f ca="1">'A Matrix'!$BU$80*'Projection Engine'!$AD$76</f>
        <v>82.297631803663265</v>
      </c>
      <c r="BY82" s="47">
        <f ca="1">'A Matrix'!$BV$80*'Projection Engine'!$AD$77</f>
        <v>184.73725697390381</v>
      </c>
      <c r="BZ82" s="47">
        <f ca="1">'A Matrix'!$BW$80*'Projection Engine'!$AD$78</f>
        <v>1362.3950074655631</v>
      </c>
      <c r="CA82" s="47">
        <f ca="1">'A Matrix'!$BX$80*'Projection Engine'!$AD$79</f>
        <v>153.00822814765618</v>
      </c>
      <c r="CB82" s="47">
        <f ca="1">'A Matrix'!$BY$80*'Projection Engine'!$AD$80</f>
        <v>10.990009589254358</v>
      </c>
      <c r="CC82" s="47">
        <f ca="1">'A Matrix'!$BZ$80*'Projection Engine'!$AD$81</f>
        <v>95.076021557195304</v>
      </c>
      <c r="CD82" s="47">
        <f ca="1">'A Matrix'!$CA$80*'Projection Engine'!$AD$82</f>
        <v>835.73617491388552</v>
      </c>
      <c r="CE82" s="47">
        <f ca="1">'A Matrix'!$CB$80*'Projection Engine'!$AD$83</f>
        <v>658.53913414296687</v>
      </c>
      <c r="CF82" s="47">
        <f ca="1">'A Matrix'!$CC$80*'Projection Engine'!$AD$84</f>
        <v>98.412594109672369</v>
      </c>
      <c r="CG82" s="47">
        <f ca="1">'A Matrix'!$CD$80*'Projection Engine'!$AD$85</f>
        <v>21.854640279765661</v>
      </c>
      <c r="CH82" s="47">
        <f ca="1">'A Matrix'!$CE$80*'Projection Engine'!$AD$86</f>
        <v>111.83647803043233</v>
      </c>
      <c r="CI82" s="47">
        <f ca="1">'A Matrix'!$CF$80*'Projection Engine'!$AD$87</f>
        <v>685.02260773808359</v>
      </c>
      <c r="CJ82" s="47">
        <f ca="1">'A Matrix'!$CG$80*'Projection Engine'!$AD$88</f>
        <v>12.967475769406112</v>
      </c>
      <c r="CK82" s="47">
        <f ca="1">'A Matrix'!$CH$80*'Projection Engine'!$AD$89</f>
        <v>4.4656871867236125</v>
      </c>
      <c r="CL82" s="47">
        <f ca="1">'A Matrix'!$CI$80*'Projection Engine'!$AD$90</f>
        <v>1.6667442838646092</v>
      </c>
      <c r="CM82" s="47">
        <f ca="1">'A Matrix'!$CJ$80*'Projection Engine'!$AD$91</f>
        <v>3.586189214447014</v>
      </c>
      <c r="CN82" s="47">
        <f ca="1">'A Matrix'!$CK$80*'Projection Engine'!$AD$92</f>
        <v>52.054198786760537</v>
      </c>
      <c r="CO82" s="47">
        <f ca="1">'A Matrix'!$CL$80*'Projection Engine'!$AD$93</f>
        <v>0.11095481870183775</v>
      </c>
      <c r="CP82" s="47">
        <f ca="1">'A Matrix'!$CM$80*'Projection Engine'!$AD$94</f>
        <v>5.5172273211693792</v>
      </c>
      <c r="CQ82" s="47">
        <f ca="1">'A Matrix'!$CN$80*'Projection Engine'!$AD$95</f>
        <v>7.7944206980826802</v>
      </c>
      <c r="CR82" s="47">
        <f ca="1">'A Matrix'!$CO$80*'Projection Engine'!$AD$96</f>
        <v>13.792052492253857</v>
      </c>
      <c r="CS82" s="47">
        <f ca="1">'A Matrix'!$CP$80*'Projection Engine'!$AD$97</f>
        <v>45.014009920619991</v>
      </c>
      <c r="CT82" s="47">
        <f ca="1">'A Matrix'!$CQ$80*'Projection Engine'!$AD$98</f>
        <v>0.59157415220141729</v>
      </c>
      <c r="CU82" s="47">
        <f ca="1">'A Matrix'!$CR$80*'Projection Engine'!$AD$99</f>
        <v>0.17755961245389792</v>
      </c>
      <c r="CV82" s="47">
        <f ca="1">'A Matrix'!$CS$80*'Projection Engine'!$AD$100</f>
        <v>24.886193988781564</v>
      </c>
      <c r="CW82" s="47">
        <f ca="1">'A Matrix'!$CT$80*'Projection Engine'!$AD$101</f>
        <v>78.428266051942359</v>
      </c>
      <c r="CX82" s="47">
        <f ca="1">'A Matrix'!$CU$80*'Projection Engine'!$AD$102</f>
        <v>42.143640037820042</v>
      </c>
      <c r="CY82" s="47">
        <f ca="1">'A Matrix'!$CV$80*'Projection Engine'!$AD$103</f>
        <v>39.349063816860358</v>
      </c>
      <c r="CZ82" s="47">
        <f ca="1">'A Matrix'!$CW$80*'Projection Engine'!$AD$104</f>
        <v>20.851723030949188</v>
      </c>
      <c r="DA82" s="47">
        <f ca="1">'A Matrix'!$CX$80*'Projection Engine'!$AD$105</f>
        <v>60.635637913757016</v>
      </c>
      <c r="DB82" s="47">
        <f ca="1">'A Matrix'!$CY$80*'Projection Engine'!$AD$106</f>
        <v>10.556909317887424</v>
      </c>
      <c r="DC82" s="47">
        <f ca="1">'A Matrix'!$CZ$80*'Projection Engine'!$AD$107</f>
        <v>12.72377099814897</v>
      </c>
      <c r="DD82" s="47">
        <f ca="1">'A Matrix'!$DA$80*'Projection Engine'!$AD$108</f>
        <v>22.548029020793372</v>
      </c>
      <c r="DE82" s="47">
        <f ca="1">'A Matrix'!$DB$80*'Projection Engine'!$AD$109</f>
        <v>12.454516440822502</v>
      </c>
      <c r="DF82" s="47">
        <f ca="1">'A Matrix'!$DC$80*'Projection Engine'!$AD$110</f>
        <v>7.1894143440601592</v>
      </c>
      <c r="DG82" s="47">
        <f ca="1">'A Matrix'!$DD$80*'Projection Engine'!$AD$111</f>
        <v>15.293658191444345</v>
      </c>
      <c r="DH82" s="47">
        <f ca="1">'A Matrix'!$DE$80*'Projection Engine'!$AD$112</f>
        <v>16.715569030801962</v>
      </c>
      <c r="DI82" s="47">
        <f ca="1">'A Matrix'!$DF$80*'Projection Engine'!$AD$113</f>
        <v>8.1568288408209479</v>
      </c>
      <c r="DJ82" s="47">
        <f ca="1">'A Matrix'!$DG$80*'Projection Engine'!$AD$114</f>
        <v>31.192229969940033</v>
      </c>
      <c r="DK82" s="47">
        <f ca="1">'A Matrix'!$DH$80*'Projection Engine'!$AD$115</f>
        <v>7.4640353742216679</v>
      </c>
      <c r="DL82" s="47">
        <f ca="1">'A Matrix'!$DI$80*'Projection Engine'!$AD$116</f>
        <v>6.5651455126992948</v>
      </c>
      <c r="DM82" s="47">
        <f ca="1">'A Matrix'!$DJ$80*'Projection Engine'!$AD$117</f>
        <v>12.464115940551009</v>
      </c>
      <c r="DN82" s="47">
        <f ca="1">'A Matrix'!$DK$80*'Projection Engine'!$AD$118</f>
        <v>7.9651186588813081</v>
      </c>
      <c r="DO82" s="47">
        <f ca="1">'A Matrix'!$DL$80*'Projection Engine'!$AD$119</f>
        <v>0.67659644129737551</v>
      </c>
      <c r="DP82" s="43">
        <f t="shared" ca="1" si="10"/>
        <v>7949.033273653632</v>
      </c>
      <c r="DQ82" s="43">
        <f ca="1">'Projection Engine'!T83</f>
        <v>7398.5228253342766</v>
      </c>
      <c r="DR82" s="43">
        <f ca="1">'Projection Engine'!U83</f>
        <v>17.914052401734466</v>
      </c>
      <c r="DS82" s="43">
        <f>'Projection Engine'!V83</f>
        <v>511.97689645235488</v>
      </c>
      <c r="DT82" s="43">
        <f>'Projection Engine'!W83</f>
        <v>224.37165004114965</v>
      </c>
      <c r="DU82" s="43">
        <f>'Projection Engine'!X83</f>
        <v>271.1229517724596</v>
      </c>
      <c r="DV82" s="43">
        <f>'Projection Engine'!Y83</f>
        <v>-18.603999999999999</v>
      </c>
      <c r="DW82" s="43">
        <f>'Projection Engine'!Z83</f>
        <v>5260.0916326841434</v>
      </c>
      <c r="DX82" s="43">
        <f t="shared" ca="1" si="11"/>
        <v>13665.396008686119</v>
      </c>
      <c r="DY82" s="43">
        <f t="shared" ca="1" si="12"/>
        <v>21614.429282339752</v>
      </c>
      <c r="DZ82" s="41"/>
      <c r="EA82" s="36">
        <f>'Base Table 5'!DY82</f>
        <v>20492.9997</v>
      </c>
      <c r="EB82" s="185">
        <f t="shared" ca="1" si="13"/>
        <v>1121.4295823397515</v>
      </c>
      <c r="EC82" s="186">
        <f t="shared" ca="1" si="14"/>
        <v>5.4722568621310863E-2</v>
      </c>
    </row>
    <row r="83" spans="1:133" x14ac:dyDescent="0.4">
      <c r="A83" s="37">
        <f>'Base Table 5 - modified'!A83</f>
        <v>80</v>
      </c>
      <c r="B83" s="37" t="str">
        <f>'Base Table 5 - modified'!B83</f>
        <v>4801</v>
      </c>
      <c r="C83" s="37">
        <f>'Base Table 5 - modified'!C83</f>
        <v>22</v>
      </c>
      <c r="D83" s="38" t="str">
        <f>'Base Table 5 - modified'!D83</f>
        <v>Water, pipeline and other transport</v>
      </c>
      <c r="E83" s="47">
        <f ca="1">'A Matrix'!$B$81*'Projection Engine'!$AD$5</f>
        <v>41.23385927134219</v>
      </c>
      <c r="F83" s="47">
        <f ca="1">'A Matrix'!$C$81*'Projection Engine'!$AD$6</f>
        <v>3.3425448001104092</v>
      </c>
      <c r="G83" s="47">
        <f ca="1">'A Matrix'!$D$81*'Projection Engine'!$AD$7</f>
        <v>14.080271908905782</v>
      </c>
      <c r="H83" s="47">
        <f ca="1">'A Matrix'!$E$81*'Projection Engine'!$AD$8</f>
        <v>22.196897135316821</v>
      </c>
      <c r="I83" s="47">
        <f ca="1">'A Matrix'!$F$81*'Projection Engine'!$AD$9</f>
        <v>1.6832514826529059</v>
      </c>
      <c r="J83" s="47">
        <f ca="1">'A Matrix'!$G$81*'Projection Engine'!$AD$10</f>
        <v>32.60177249712666</v>
      </c>
      <c r="K83" s="47">
        <f ca="1">'A Matrix'!$H$81*'Projection Engine'!$AD$11</f>
        <v>7.0125960395312621</v>
      </c>
      <c r="L83" s="47">
        <f ca="1">'A Matrix'!$I$81*'Projection Engine'!$AD$12</f>
        <v>8.3489764504911772</v>
      </c>
      <c r="M83" s="47">
        <f ca="1">'A Matrix'!$J$81*'Projection Engine'!$AD$13</f>
        <v>51.608954068058075</v>
      </c>
      <c r="N83" s="47">
        <f ca="1">'A Matrix'!$K$81*'Projection Engine'!$AD$14</f>
        <v>126.061011445559</v>
      </c>
      <c r="O83" s="47">
        <f ca="1">'A Matrix'!$L$81*'Projection Engine'!$AD$15</f>
        <v>156.17374125605329</v>
      </c>
      <c r="P83" s="47">
        <f ca="1">'A Matrix'!$M$81*'Projection Engine'!$AD$16</f>
        <v>15.44086041202995</v>
      </c>
      <c r="Q83" s="47">
        <f ca="1">'A Matrix'!$N$81*'Projection Engine'!$AD$17</f>
        <v>31.33275762654408</v>
      </c>
      <c r="R83" s="47">
        <f ca="1">'A Matrix'!$O$81*'Projection Engine'!$AD$18</f>
        <v>32.50697092965396</v>
      </c>
      <c r="S83" s="47">
        <f ca="1">'A Matrix'!$P$81*'Projection Engine'!$AD$19</f>
        <v>0.58207968205470206</v>
      </c>
      <c r="T83" s="47">
        <f ca="1">'A Matrix'!$Q$81*'Projection Engine'!$AD$20</f>
        <v>29.716269287440053</v>
      </c>
      <c r="U83" s="47">
        <f ca="1">'A Matrix'!$R$81*'Projection Engine'!$AD$21</f>
        <v>7.7674416355555724</v>
      </c>
      <c r="V83" s="47">
        <f ca="1">'A Matrix'!$S$81*'Projection Engine'!$AD$22</f>
        <v>11.695112069277668</v>
      </c>
      <c r="W83" s="47">
        <f ca="1">'A Matrix'!$T$81*'Projection Engine'!$AD$23</f>
        <v>18.915722592263279</v>
      </c>
      <c r="X83" s="47">
        <f ca="1">'A Matrix'!$U$81*'Projection Engine'!$AD$24</f>
        <v>12.810945848859562</v>
      </c>
      <c r="Y83" s="47">
        <f ca="1">'A Matrix'!$V$81*'Projection Engine'!$AD$25</f>
        <v>15.171257897846214</v>
      </c>
      <c r="Z83" s="47">
        <f ca="1">'A Matrix'!$W$81*'Projection Engine'!$AD$26</f>
        <v>35.682737282411736</v>
      </c>
      <c r="AA83" s="47">
        <f ca="1">'A Matrix'!$X$81*'Projection Engine'!$AD$27</f>
        <v>23.944303073007287</v>
      </c>
      <c r="AB83" s="47">
        <f ca="1">'A Matrix'!$Y$81*'Projection Engine'!$AD$28</f>
        <v>17.344747309470595</v>
      </c>
      <c r="AC83" s="47">
        <f ca="1">'A Matrix'!$Z$81*'Projection Engine'!$AD$29</f>
        <v>12.480266299601988</v>
      </c>
      <c r="AD83" s="47">
        <f ca="1">'A Matrix'!$AA$81*'Projection Engine'!$AD$30</f>
        <v>0.30825321902956587</v>
      </c>
      <c r="AE83" s="47">
        <f ca="1">'A Matrix'!$AB$81*'Projection Engine'!$AD$31</f>
        <v>0.20867794080231375</v>
      </c>
      <c r="AF83" s="47">
        <f ca="1">'A Matrix'!$AC$81*'Projection Engine'!$AD$32</f>
        <v>4.2349028090076244</v>
      </c>
      <c r="AG83" s="47">
        <f ca="1">'A Matrix'!$AD$81*'Projection Engine'!$AD$33</f>
        <v>1.7806257416682316E-2</v>
      </c>
      <c r="AH83" s="47">
        <f ca="1">'A Matrix'!$AE$81*'Projection Engine'!$AD$34</f>
        <v>0.23904243388651894</v>
      </c>
      <c r="AI83" s="47">
        <f ca="1">'A Matrix'!$AF$81*'Projection Engine'!$AD$35</f>
        <v>0.28346547297029207</v>
      </c>
      <c r="AJ83" s="47">
        <f ca="1">'A Matrix'!$AG$81*'Projection Engine'!$AD$36</f>
        <v>4.0457258671274117</v>
      </c>
      <c r="AK83" s="47">
        <f ca="1">'A Matrix'!$AH$81*'Projection Engine'!$AD$37</f>
        <v>11.412632673738516</v>
      </c>
      <c r="AL83" s="47">
        <f ca="1">'A Matrix'!$AI$81*'Projection Engine'!$AD$38</f>
        <v>24.944484448169622</v>
      </c>
      <c r="AM83" s="47">
        <f ca="1">'A Matrix'!$AJ$81*'Projection Engine'!$AD$39</f>
        <v>56.429560630578543</v>
      </c>
      <c r="AN83" s="47">
        <f ca="1">'A Matrix'!$AK$81*'Projection Engine'!$AD$40</f>
        <v>6.9635488715776264</v>
      </c>
      <c r="AO83" s="47">
        <f ca="1">'A Matrix'!$AL$81*'Projection Engine'!$AD$41</f>
        <v>17.525275166479346</v>
      </c>
      <c r="AP83" s="47">
        <f ca="1">'A Matrix'!$AM$81*'Projection Engine'!$AD$42</f>
        <v>23.503285992886529</v>
      </c>
      <c r="AQ83" s="47">
        <f ca="1">'A Matrix'!$AN$81*'Projection Engine'!$AD$43</f>
        <v>3.0387463627591393</v>
      </c>
      <c r="AR83" s="47">
        <f ca="1">'A Matrix'!$AO$81*'Projection Engine'!$AD$44</f>
        <v>161.24665268387398</v>
      </c>
      <c r="AS83" s="47">
        <f ca="1">'A Matrix'!$AP$81*'Projection Engine'!$AD$45</f>
        <v>16.652200172408463</v>
      </c>
      <c r="AT83" s="47">
        <f ca="1">'A Matrix'!$AQ$81*'Projection Engine'!$AD$46</f>
        <v>27.022817865950937</v>
      </c>
      <c r="AU83" s="47">
        <f ca="1">'A Matrix'!$AR$81*'Projection Engine'!$AD$47</f>
        <v>0.50334477346346629</v>
      </c>
      <c r="AV83" s="47">
        <f ca="1">'A Matrix'!$AS$81*'Projection Engine'!$AD$48</f>
        <v>40.707426711848669</v>
      </c>
      <c r="AW83" s="47">
        <f ca="1">'A Matrix'!$AT$81*'Projection Engine'!$AD$49</f>
        <v>7.6415066688441238</v>
      </c>
      <c r="AX83" s="47">
        <f ca="1">'A Matrix'!$AU$81*'Projection Engine'!$AD$50</f>
        <v>28.86446410509285</v>
      </c>
      <c r="AY83" s="47">
        <f ca="1">'A Matrix'!$AV$81*'Projection Engine'!$AD$51</f>
        <v>20.516342970180077</v>
      </c>
      <c r="AZ83" s="47">
        <f ca="1">'A Matrix'!$AW$81*'Projection Engine'!$AD$52</f>
        <v>7.3281085367909951</v>
      </c>
      <c r="BA83" s="47">
        <f ca="1">'A Matrix'!$AX$81*'Projection Engine'!$AD$53</f>
        <v>46.662684206545329</v>
      </c>
      <c r="BB83" s="47">
        <f ca="1">'A Matrix'!$AY$81*'Projection Engine'!$AD$54</f>
        <v>200.07466902376569</v>
      </c>
      <c r="BC83" s="47">
        <f ca="1">'A Matrix'!$AZ$81*'Projection Engine'!$AD$55</f>
        <v>1.906238047399927</v>
      </c>
      <c r="BD83" s="47">
        <f ca="1">'A Matrix'!$BA$81*'Projection Engine'!$AD$56</f>
        <v>77.246206311685867</v>
      </c>
      <c r="BE83" s="47">
        <f ca="1">'A Matrix'!$BB$81*'Projection Engine'!$AD$57</f>
        <v>26.782148307529507</v>
      </c>
      <c r="BF83" s="47">
        <f ca="1">'A Matrix'!$BC$81*'Projection Engine'!$AD$58</f>
        <v>19.877512784333689</v>
      </c>
      <c r="BG83" s="47">
        <f ca="1">'A Matrix'!$BD$81*'Projection Engine'!$AD$59</f>
        <v>10.110034070195455</v>
      </c>
      <c r="BH83" s="47">
        <f ca="1">'A Matrix'!$BE$81*'Projection Engine'!$AD$60</f>
        <v>6.1933793698766957</v>
      </c>
      <c r="BI83" s="47">
        <f ca="1">'A Matrix'!$BF$81*'Projection Engine'!$AD$61</f>
        <v>1.665603658327856</v>
      </c>
      <c r="BJ83" s="47">
        <f ca="1">'A Matrix'!$BG$81*'Projection Engine'!$AD$62</f>
        <v>1.4818880282139646</v>
      </c>
      <c r="BK83" s="47">
        <f ca="1">'A Matrix'!$BH$81*'Projection Engine'!$AD$63</f>
        <v>2.6485950991588418</v>
      </c>
      <c r="BL83" s="47">
        <f ca="1">'A Matrix'!$BI$81*'Projection Engine'!$AD$64</f>
        <v>2.2562194241828979</v>
      </c>
      <c r="BM83" s="47">
        <f ca="1">'A Matrix'!$BJ$81*'Projection Engine'!$AD$65</f>
        <v>0.60781527810073921</v>
      </c>
      <c r="BN83" s="47">
        <f ca="1">'A Matrix'!$BK$81*'Projection Engine'!$AD$66</f>
        <v>7.2027159669523391</v>
      </c>
      <c r="BO83" s="47">
        <f ca="1">'A Matrix'!$BL$81*'Projection Engine'!$AD$67</f>
        <v>4.0109579083926494</v>
      </c>
      <c r="BP83" s="47">
        <f ca="1">'A Matrix'!$BM$81*'Projection Engine'!$AD$68</f>
        <v>0.8670389657095755</v>
      </c>
      <c r="BQ83" s="47">
        <f ca="1">'A Matrix'!$BN$81*'Projection Engine'!$AD$69</f>
        <v>372.64051411927107</v>
      </c>
      <c r="BR83" s="47">
        <f ca="1">'A Matrix'!$BO$81*'Projection Engine'!$AD$70</f>
        <v>9.0677087277907571</v>
      </c>
      <c r="BS83" s="47">
        <f ca="1">'A Matrix'!$BP$81*'Projection Engine'!$AD$71</f>
        <v>87.396266157687549</v>
      </c>
      <c r="BT83" s="47">
        <f ca="1">'A Matrix'!$BQ$81*'Projection Engine'!$AD$72</f>
        <v>4.0759688683690394</v>
      </c>
      <c r="BU83" s="47">
        <f ca="1">'A Matrix'!$BR$81*'Projection Engine'!$AD$73</f>
        <v>16.587835569103547</v>
      </c>
      <c r="BV83" s="47">
        <f ca="1">'A Matrix'!$BS$81*'Projection Engine'!$AD$74</f>
        <v>181.37741682920191</v>
      </c>
      <c r="BW83" s="47">
        <f ca="1">'A Matrix'!$BT$81*'Projection Engine'!$AD$75</f>
        <v>85.500869501468173</v>
      </c>
      <c r="BX83" s="47">
        <f ca="1">'A Matrix'!$BU$81*'Projection Engine'!$AD$76</f>
        <v>116.25102414544088</v>
      </c>
      <c r="BY83" s="47">
        <f ca="1">'A Matrix'!$BV$81*'Projection Engine'!$AD$77</f>
        <v>196.87560139948471</v>
      </c>
      <c r="BZ83" s="47">
        <f ca="1">'A Matrix'!$BW$81*'Projection Engine'!$AD$78</f>
        <v>1686.6450957643099</v>
      </c>
      <c r="CA83" s="47">
        <f ca="1">'A Matrix'!$BX$81*'Projection Engine'!$AD$79</f>
        <v>147.63336434273555</v>
      </c>
      <c r="CB83" s="47">
        <f ca="1">'A Matrix'!$BY$81*'Projection Engine'!$AD$80</f>
        <v>100.91110861834942</v>
      </c>
      <c r="CC83" s="47">
        <f ca="1">'A Matrix'!$BZ$81*'Projection Engine'!$AD$81</f>
        <v>184.75106864688661</v>
      </c>
      <c r="CD83" s="47">
        <f ca="1">'A Matrix'!$CA$81*'Projection Engine'!$AD$82</f>
        <v>276.98886828938276</v>
      </c>
      <c r="CE83" s="47">
        <f ca="1">'A Matrix'!$CB$81*'Projection Engine'!$AD$83</f>
        <v>7.8610582484483373</v>
      </c>
      <c r="CF83" s="47">
        <f ca="1">'A Matrix'!$CC$81*'Projection Engine'!$AD$84</f>
        <v>1222.5562782319223</v>
      </c>
      <c r="CG83" s="47">
        <f ca="1">'A Matrix'!$CD$81*'Projection Engine'!$AD$85</f>
        <v>124.43748110999846</v>
      </c>
      <c r="CH83" s="47">
        <f ca="1">'A Matrix'!$CE$81*'Projection Engine'!$AD$86</f>
        <v>57.058409520599561</v>
      </c>
      <c r="CI83" s="47">
        <f ca="1">'A Matrix'!$CF$81*'Projection Engine'!$AD$87</f>
        <v>307.87834769047407</v>
      </c>
      <c r="CJ83" s="47">
        <f ca="1">'A Matrix'!$CG$81*'Projection Engine'!$AD$88</f>
        <v>8.3669623260495936</v>
      </c>
      <c r="CK83" s="47">
        <f ca="1">'A Matrix'!$CH$81*'Projection Engine'!$AD$89</f>
        <v>3.0998768049803784</v>
      </c>
      <c r="CL83" s="47">
        <f ca="1">'A Matrix'!$CI$81*'Projection Engine'!$AD$90</f>
        <v>2.146644041377042</v>
      </c>
      <c r="CM83" s="47">
        <f ca="1">'A Matrix'!$CJ$81*'Projection Engine'!$AD$91</f>
        <v>1.9858795836793548</v>
      </c>
      <c r="CN83" s="47">
        <f ca="1">'A Matrix'!$CK$81*'Projection Engine'!$AD$92</f>
        <v>75.685064223271198</v>
      </c>
      <c r="CO83" s="47">
        <f ca="1">'A Matrix'!$CL$81*'Projection Engine'!$AD$93</f>
        <v>0.14256934238674496</v>
      </c>
      <c r="CP83" s="47">
        <f ca="1">'A Matrix'!$CM$81*'Projection Engine'!$AD$94</f>
        <v>22.94489883184519</v>
      </c>
      <c r="CQ83" s="47">
        <f ca="1">'A Matrix'!$CN$81*'Projection Engine'!$AD$95</f>
        <v>18.897502417735108</v>
      </c>
      <c r="CR83" s="47">
        <f ca="1">'A Matrix'!$CO$81*'Projection Engine'!$AD$96</f>
        <v>8.9113641657239082</v>
      </c>
      <c r="CS83" s="47">
        <f ca="1">'A Matrix'!$CP$81*'Projection Engine'!$AD$97</f>
        <v>30.264686749775937</v>
      </c>
      <c r="CT83" s="47">
        <f ca="1">'A Matrix'!$CQ$81*'Projection Engine'!$AD$98</f>
        <v>20.162449510000542</v>
      </c>
      <c r="CU83" s="47">
        <f ca="1">'A Matrix'!$CR$81*'Projection Engine'!$AD$99</f>
        <v>6.5931406541788276</v>
      </c>
      <c r="CV83" s="47">
        <f ca="1">'A Matrix'!$CS$81*'Projection Engine'!$AD$100</f>
        <v>50.664680405632652</v>
      </c>
      <c r="CW83" s="47">
        <f ca="1">'A Matrix'!$CT$81*'Projection Engine'!$AD$101</f>
        <v>198.30778037710954</v>
      </c>
      <c r="CX83" s="47">
        <f ca="1">'A Matrix'!$CU$81*'Projection Engine'!$AD$102</f>
        <v>18.165501970620426</v>
      </c>
      <c r="CY83" s="47">
        <f ca="1">'A Matrix'!$CV$81*'Projection Engine'!$AD$103</f>
        <v>172.95776589753325</v>
      </c>
      <c r="CZ83" s="47">
        <f ca="1">'A Matrix'!$CW$81*'Projection Engine'!$AD$104</f>
        <v>25.844135122878324</v>
      </c>
      <c r="DA83" s="47">
        <f ca="1">'A Matrix'!$CX$81*'Projection Engine'!$AD$105</f>
        <v>273.24447065770113</v>
      </c>
      <c r="DB83" s="47">
        <f ca="1">'A Matrix'!$CY$81*'Projection Engine'!$AD$106</f>
        <v>277.37351834277689</v>
      </c>
      <c r="DC83" s="47">
        <f ca="1">'A Matrix'!$CZ$81*'Projection Engine'!$AD$107</f>
        <v>43.649027044500464</v>
      </c>
      <c r="DD83" s="47">
        <f ca="1">'A Matrix'!$DA$81*'Projection Engine'!$AD$108</f>
        <v>92.714235586534699</v>
      </c>
      <c r="DE83" s="47">
        <f ca="1">'A Matrix'!$DB$81*'Projection Engine'!$AD$109</f>
        <v>51.809115461583147</v>
      </c>
      <c r="DF83" s="47">
        <f ca="1">'A Matrix'!$DC$81*'Projection Engine'!$AD$110</f>
        <v>14.412909017475915</v>
      </c>
      <c r="DG83" s="47">
        <f ca="1">'A Matrix'!$DD$81*'Projection Engine'!$AD$111</f>
        <v>40.328478271031926</v>
      </c>
      <c r="DH83" s="47">
        <f ca="1">'A Matrix'!$DE$81*'Projection Engine'!$AD$112</f>
        <v>47.401246113257841</v>
      </c>
      <c r="DI83" s="47">
        <f ca="1">'A Matrix'!$DF$81*'Projection Engine'!$AD$113</f>
        <v>11.805159370411598</v>
      </c>
      <c r="DJ83" s="47">
        <f ca="1">'A Matrix'!$DG$81*'Projection Engine'!$AD$114</f>
        <v>29.553929742354768</v>
      </c>
      <c r="DK83" s="47">
        <f ca="1">'A Matrix'!$DH$81*'Projection Engine'!$AD$115</f>
        <v>14.728106000613023</v>
      </c>
      <c r="DL83" s="47">
        <f ca="1">'A Matrix'!$DI$81*'Projection Engine'!$AD$116</f>
        <v>21.659884694981965</v>
      </c>
      <c r="DM83" s="47">
        <f ca="1">'A Matrix'!$DJ$81*'Projection Engine'!$AD$117</f>
        <v>28.274817451184056</v>
      </c>
      <c r="DN83" s="47">
        <f ca="1">'A Matrix'!$DK$81*'Projection Engine'!$AD$118</f>
        <v>25.985331694484888</v>
      </c>
      <c r="DO83" s="47">
        <f ca="1">'A Matrix'!$DL$81*'Projection Engine'!$AD$119</f>
        <v>6.1119410745826848</v>
      </c>
      <c r="DP83" s="43">
        <f t="shared" ca="1" si="10"/>
        <v>8433.654686115593</v>
      </c>
      <c r="DQ83" s="43">
        <f ca="1">'Projection Engine'!T84</f>
        <v>4373.2147293388389</v>
      </c>
      <c r="DR83" s="43">
        <f ca="1">'Projection Engine'!U84</f>
        <v>294.66941242922786</v>
      </c>
      <c r="DS83" s="43">
        <f>'Projection Engine'!V84</f>
        <v>597.93322589570755</v>
      </c>
      <c r="DT83" s="43">
        <f>'Projection Engine'!W84</f>
        <v>280.15825830513216</v>
      </c>
      <c r="DU83" s="43">
        <f>'Projection Engine'!X84</f>
        <v>267.00838996135786</v>
      </c>
      <c r="DV83" s="43">
        <f>'Projection Engine'!Y84</f>
        <v>8.3480000000000008</v>
      </c>
      <c r="DW83" s="43">
        <f>'Projection Engine'!Z84</f>
        <v>960.27864721798574</v>
      </c>
      <c r="DX83" s="43">
        <f t="shared" ca="1" si="11"/>
        <v>6781.6106631482508</v>
      </c>
      <c r="DY83" s="43">
        <f t="shared" ca="1" si="12"/>
        <v>15215.265349263844</v>
      </c>
      <c r="DZ83" s="41"/>
      <c r="EA83" s="36">
        <f>'Base Table 5'!DY83</f>
        <v>13257</v>
      </c>
      <c r="EB83" s="185">
        <f t="shared" ca="1" si="13"/>
        <v>1958.2653492638437</v>
      </c>
      <c r="EC83" s="186">
        <f t="shared" ca="1" si="14"/>
        <v>0.14771557284935088</v>
      </c>
    </row>
    <row r="84" spans="1:133" x14ac:dyDescent="0.4">
      <c r="A84" s="34">
        <f>'Base Table 5 - modified'!A84</f>
        <v>81</v>
      </c>
      <c r="B84" s="34" t="str">
        <f>'Base Table 5 - modified'!B84</f>
        <v>4901</v>
      </c>
      <c r="C84" s="34">
        <f>'Base Table 5 - modified'!C84</f>
        <v>22</v>
      </c>
      <c r="D84" s="35" t="str">
        <f>'Base Table 5 - modified'!D84</f>
        <v>Air and space transport</v>
      </c>
      <c r="E84" s="47">
        <f ca="1">'A Matrix'!$B$82*'Projection Engine'!$AD$5</f>
        <v>31.419235165342005</v>
      </c>
      <c r="F84" s="47">
        <f ca="1">'A Matrix'!$C$82*'Projection Engine'!$AD$6</f>
        <v>4.1132805678433746</v>
      </c>
      <c r="G84" s="47">
        <f ca="1">'A Matrix'!$D$82*'Projection Engine'!$AD$7</f>
        <v>22.116776258614465</v>
      </c>
      <c r="H84" s="47">
        <f ca="1">'A Matrix'!$E$82*'Projection Engine'!$AD$8</f>
        <v>1.3755589550088669</v>
      </c>
      <c r="I84" s="47">
        <f ca="1">'A Matrix'!$F$82*'Projection Engine'!$AD$9</f>
        <v>0.81786138060423574</v>
      </c>
      <c r="J84" s="47">
        <f ca="1">'A Matrix'!$G$82*'Projection Engine'!$AD$10</f>
        <v>0.896134101590357</v>
      </c>
      <c r="K84" s="47">
        <f ca="1">'A Matrix'!$H$82*'Projection Engine'!$AD$11</f>
        <v>10.880614168258505</v>
      </c>
      <c r="L84" s="47">
        <f ca="1">'A Matrix'!$I$82*'Projection Engine'!$AD$12</f>
        <v>22.125745319540954</v>
      </c>
      <c r="M84" s="47">
        <f ca="1">'A Matrix'!$J$82*'Projection Engine'!$AD$13</f>
        <v>13.40945935031627</v>
      </c>
      <c r="N84" s="47">
        <f ca="1">'A Matrix'!$K$82*'Projection Engine'!$AD$14</f>
        <v>73.696151163231065</v>
      </c>
      <c r="O84" s="47">
        <f ca="1">'A Matrix'!$L$82*'Projection Engine'!$AD$15</f>
        <v>109.99119311076798</v>
      </c>
      <c r="P84" s="47">
        <f ca="1">'A Matrix'!$M$82*'Projection Engine'!$AD$16</f>
        <v>31.024831132736381</v>
      </c>
      <c r="Q84" s="47">
        <f ca="1">'A Matrix'!$N$82*'Projection Engine'!$AD$17</f>
        <v>13.081932644902775</v>
      </c>
      <c r="R84" s="47">
        <f ca="1">'A Matrix'!$O$82*'Projection Engine'!$AD$18</f>
        <v>4.3830130608723188</v>
      </c>
      <c r="S84" s="47">
        <f ca="1">'A Matrix'!$P$82*'Projection Engine'!$AD$19</f>
        <v>4.6266181289052044</v>
      </c>
      <c r="T84" s="47">
        <f ca="1">'A Matrix'!$Q$82*'Projection Engine'!$AD$20</f>
        <v>4.3333952873645734</v>
      </c>
      <c r="U84" s="47">
        <f ca="1">'A Matrix'!$R$82*'Projection Engine'!$AD$21</f>
        <v>7.5683183964804366</v>
      </c>
      <c r="V84" s="47">
        <f ca="1">'A Matrix'!$S$82*'Projection Engine'!$AD$22</f>
        <v>2.8108059349313606</v>
      </c>
      <c r="W84" s="47">
        <f ca="1">'A Matrix'!$T$82*'Projection Engine'!$AD$23</f>
        <v>15.934222150923789</v>
      </c>
      <c r="X84" s="47">
        <f ca="1">'A Matrix'!$U$82*'Projection Engine'!$AD$24</f>
        <v>5.1540251564389994</v>
      </c>
      <c r="Y84" s="47">
        <f ca="1">'A Matrix'!$V$82*'Projection Engine'!$AD$25</f>
        <v>11.06787474889202</v>
      </c>
      <c r="Z84" s="47">
        <f ca="1">'A Matrix'!$W$82*'Projection Engine'!$AD$26</f>
        <v>16.561430889856677</v>
      </c>
      <c r="AA84" s="47">
        <f ca="1">'A Matrix'!$X$82*'Projection Engine'!$AD$27</f>
        <v>10.185934257449407</v>
      </c>
      <c r="AB84" s="47">
        <f ca="1">'A Matrix'!$Y$82*'Projection Engine'!$AD$28</f>
        <v>3.89176182024381</v>
      </c>
      <c r="AC84" s="47">
        <f ca="1">'A Matrix'!$Z$82*'Projection Engine'!$AD$29</f>
        <v>6.337734572838877</v>
      </c>
      <c r="AD84" s="47">
        <f ca="1">'A Matrix'!$AA$82*'Projection Engine'!$AD$30</f>
        <v>0.25093784380930767</v>
      </c>
      <c r="AE84" s="47">
        <f ca="1">'A Matrix'!$AB$82*'Projection Engine'!$AD$31</f>
        <v>0.13975854728986603</v>
      </c>
      <c r="AF84" s="47">
        <f ca="1">'A Matrix'!$AC$82*'Projection Engine'!$AD$32</f>
        <v>4.710925855702615</v>
      </c>
      <c r="AG84" s="47">
        <f ca="1">'A Matrix'!$AD$82*'Projection Engine'!$AD$33</f>
        <v>4.0657621101424617E-2</v>
      </c>
      <c r="AH84" s="47">
        <f ca="1">'A Matrix'!$AE$82*'Projection Engine'!$AD$34</f>
        <v>1.1189345632191141</v>
      </c>
      <c r="AI84" s="47">
        <f ca="1">'A Matrix'!$AF$82*'Projection Engine'!$AD$35</f>
        <v>0.39509943291372712</v>
      </c>
      <c r="AJ84" s="47">
        <f ca="1">'A Matrix'!$AG$82*'Projection Engine'!$AD$36</f>
        <v>1.2767649065188555</v>
      </c>
      <c r="AK84" s="47">
        <f ca="1">'A Matrix'!$AH$82*'Projection Engine'!$AD$37</f>
        <v>8.7827049458782263</v>
      </c>
      <c r="AL84" s="47">
        <f ca="1">'A Matrix'!$AI$82*'Projection Engine'!$AD$38</f>
        <v>1.7462120131703662</v>
      </c>
      <c r="AM84" s="47">
        <f ca="1">'A Matrix'!$AJ$82*'Projection Engine'!$AD$39</f>
        <v>19.091095913690236</v>
      </c>
      <c r="AN84" s="47">
        <f ca="1">'A Matrix'!$AK$82*'Projection Engine'!$AD$40</f>
        <v>8.9791656172262098</v>
      </c>
      <c r="AO84" s="47">
        <f ca="1">'A Matrix'!$AL$82*'Projection Engine'!$AD$41</f>
        <v>2.6080016919098132</v>
      </c>
      <c r="AP84" s="47">
        <f ca="1">'A Matrix'!$AM$82*'Projection Engine'!$AD$42</f>
        <v>5.2264921287995207</v>
      </c>
      <c r="AQ84" s="47">
        <f ca="1">'A Matrix'!$AN$82*'Projection Engine'!$AD$43</f>
        <v>0.6712041935570936</v>
      </c>
      <c r="AR84" s="47">
        <f ca="1">'A Matrix'!$AO$82*'Projection Engine'!$AD$44</f>
        <v>32.597422722558335</v>
      </c>
      <c r="AS84" s="47">
        <f ca="1">'A Matrix'!$AP$82*'Projection Engine'!$AD$45</f>
        <v>5.2189213271923229</v>
      </c>
      <c r="AT84" s="47">
        <f ca="1">'A Matrix'!$AQ$82*'Projection Engine'!$AD$46</f>
        <v>39.720645424218858</v>
      </c>
      <c r="AU84" s="47">
        <f ca="1">'A Matrix'!$AR$82*'Projection Engine'!$AD$47</f>
        <v>0.32877489774174673</v>
      </c>
      <c r="AV84" s="47">
        <f ca="1">'A Matrix'!$AS$82*'Projection Engine'!$AD$48</f>
        <v>1.5589875036088778</v>
      </c>
      <c r="AW84" s="47">
        <f ca="1">'A Matrix'!$AT$82*'Projection Engine'!$AD$49</f>
        <v>0.75099840882370228</v>
      </c>
      <c r="AX84" s="47">
        <f ca="1">'A Matrix'!$AU$82*'Projection Engine'!$AD$50</f>
        <v>16.438227772457626</v>
      </c>
      <c r="AY84" s="47">
        <f ca="1">'A Matrix'!$AV$82*'Projection Engine'!$AD$51</f>
        <v>1.3146230344295682</v>
      </c>
      <c r="AZ84" s="47">
        <f ca="1">'A Matrix'!$AW$82*'Projection Engine'!$AD$52</f>
        <v>3.4502934474481606</v>
      </c>
      <c r="BA84" s="47">
        <f ca="1">'A Matrix'!$AX$82*'Projection Engine'!$AD$53</f>
        <v>8.1141257163575524</v>
      </c>
      <c r="BB84" s="47">
        <f ca="1">'A Matrix'!$AY$82*'Projection Engine'!$AD$54</f>
        <v>0.74636100773600123</v>
      </c>
      <c r="BC84" s="47">
        <f ca="1">'A Matrix'!$AZ$82*'Projection Engine'!$AD$55</f>
        <v>0.38605374414904742</v>
      </c>
      <c r="BD84" s="47">
        <f ca="1">'A Matrix'!$BA$82*'Projection Engine'!$AD$56</f>
        <v>37.159572299289252</v>
      </c>
      <c r="BE84" s="47">
        <f ca="1">'A Matrix'!$BB$82*'Projection Engine'!$AD$57</f>
        <v>4.4381863772063026</v>
      </c>
      <c r="BF84" s="47">
        <f ca="1">'A Matrix'!$BC$82*'Projection Engine'!$AD$58</f>
        <v>11.916794349458991</v>
      </c>
      <c r="BG84" s="47">
        <f ca="1">'A Matrix'!$BD$82*'Projection Engine'!$AD$59</f>
        <v>8.874066971828098</v>
      </c>
      <c r="BH84" s="47">
        <f ca="1">'A Matrix'!$BE$82*'Projection Engine'!$AD$60</f>
        <v>11.731157880222945</v>
      </c>
      <c r="BI84" s="47">
        <f ca="1">'A Matrix'!$BF$82*'Projection Engine'!$AD$61</f>
        <v>1.412446507482263</v>
      </c>
      <c r="BJ84" s="47">
        <f ca="1">'A Matrix'!$BG$82*'Projection Engine'!$AD$62</f>
        <v>2.5487389611650766</v>
      </c>
      <c r="BK84" s="47">
        <f ca="1">'A Matrix'!$BH$82*'Projection Engine'!$AD$63</f>
        <v>18.297798552660929</v>
      </c>
      <c r="BL84" s="47">
        <f ca="1">'A Matrix'!$BI$82*'Projection Engine'!$AD$64</f>
        <v>12.927202524330534</v>
      </c>
      <c r="BM84" s="47">
        <f ca="1">'A Matrix'!$BJ$82*'Projection Engine'!$AD$65</f>
        <v>3.0986601527356825</v>
      </c>
      <c r="BN84" s="47">
        <f ca="1">'A Matrix'!$BK$82*'Projection Engine'!$AD$66</f>
        <v>53.718051077092412</v>
      </c>
      <c r="BO84" s="47">
        <f ca="1">'A Matrix'!$BL$82*'Projection Engine'!$AD$67</f>
        <v>4.730889680226122</v>
      </c>
      <c r="BP84" s="47">
        <f ca="1">'A Matrix'!$BM$82*'Projection Engine'!$AD$68</f>
        <v>1.2395682328237811</v>
      </c>
      <c r="BQ84" s="47">
        <f ca="1">'A Matrix'!$BN$82*'Projection Engine'!$AD$69</f>
        <v>29.69720853576494</v>
      </c>
      <c r="BR84" s="47">
        <f ca="1">'A Matrix'!$BO$82*'Projection Engine'!$AD$70</f>
        <v>49.120881333823242</v>
      </c>
      <c r="BS84" s="47">
        <f ca="1">'A Matrix'!$BP$82*'Projection Engine'!$AD$71</f>
        <v>1.1646742135343306</v>
      </c>
      <c r="BT84" s="47">
        <f ca="1">'A Matrix'!$BQ$82*'Projection Engine'!$AD$72</f>
        <v>56.303999053377105</v>
      </c>
      <c r="BU84" s="47">
        <f ca="1">'A Matrix'!$BR$82*'Projection Engine'!$AD$73</f>
        <v>23.730781511146237</v>
      </c>
      <c r="BV84" s="47">
        <f ca="1">'A Matrix'!$BS$82*'Projection Engine'!$AD$74</f>
        <v>193.58633943339476</v>
      </c>
      <c r="BW84" s="47">
        <f ca="1">'A Matrix'!$BT$82*'Projection Engine'!$AD$75</f>
        <v>50.402986411941839</v>
      </c>
      <c r="BX84" s="47">
        <f ca="1">'A Matrix'!$BU$82*'Projection Engine'!$AD$76</f>
        <v>51.543144961557175</v>
      </c>
      <c r="BY84" s="47">
        <f ca="1">'A Matrix'!$BV$82*'Projection Engine'!$AD$77</f>
        <v>119.73676073825797</v>
      </c>
      <c r="BZ84" s="47">
        <f ca="1">'A Matrix'!$BW$82*'Projection Engine'!$AD$78</f>
        <v>594.61261345711159</v>
      </c>
      <c r="CA84" s="47">
        <f ca="1">'A Matrix'!$BX$82*'Projection Engine'!$AD$79</f>
        <v>352.82635806713432</v>
      </c>
      <c r="CB84" s="47">
        <f ca="1">'A Matrix'!$BY$82*'Projection Engine'!$AD$80</f>
        <v>187.62546218726848</v>
      </c>
      <c r="CC84" s="47">
        <f ca="1">'A Matrix'!$BZ$82*'Projection Engine'!$AD$81</f>
        <v>193.04312371777837</v>
      </c>
      <c r="CD84" s="47">
        <f ca="1">'A Matrix'!$CA$82*'Projection Engine'!$AD$82</f>
        <v>226.26779750367768</v>
      </c>
      <c r="CE84" s="47">
        <f ca="1">'A Matrix'!$CB$82*'Projection Engine'!$AD$83</f>
        <v>28.985147325052772</v>
      </c>
      <c r="CF84" s="47">
        <f ca="1">'A Matrix'!$CC$82*'Projection Engine'!$AD$84</f>
        <v>25.355217855089958</v>
      </c>
      <c r="CG84" s="47">
        <f ca="1">'A Matrix'!$CD$82*'Projection Engine'!$AD$85</f>
        <v>1304.7846855795028</v>
      </c>
      <c r="CH84" s="47">
        <f ca="1">'A Matrix'!$CE$82*'Projection Engine'!$AD$86</f>
        <v>292.32503899597327</v>
      </c>
      <c r="CI84" s="47">
        <f ca="1">'A Matrix'!$CF$82*'Projection Engine'!$AD$87</f>
        <v>1930.0980094786178</v>
      </c>
      <c r="CJ84" s="47">
        <f ca="1">'A Matrix'!$CG$82*'Projection Engine'!$AD$88</f>
        <v>175.11285454662837</v>
      </c>
      <c r="CK84" s="47">
        <f ca="1">'A Matrix'!$CH$82*'Projection Engine'!$AD$89</f>
        <v>29.933233955059279</v>
      </c>
      <c r="CL84" s="47">
        <f ca="1">'A Matrix'!$CI$82*'Projection Engine'!$AD$90</f>
        <v>31.555895931936572</v>
      </c>
      <c r="CM84" s="47">
        <f ca="1">'A Matrix'!$CJ$82*'Projection Engine'!$AD$91</f>
        <v>25.893092917016695</v>
      </c>
      <c r="CN84" s="47">
        <f ca="1">'A Matrix'!$CK$82*'Projection Engine'!$AD$92</f>
        <v>75.396171326924389</v>
      </c>
      <c r="CO84" s="47">
        <f ca="1">'A Matrix'!$CL$82*'Projection Engine'!$AD$93</f>
        <v>0.69779941460292749</v>
      </c>
      <c r="CP84" s="47">
        <f ca="1">'A Matrix'!$CM$82*'Projection Engine'!$AD$94</f>
        <v>68.477119208134923</v>
      </c>
      <c r="CQ84" s="47">
        <f ca="1">'A Matrix'!$CN$82*'Projection Engine'!$AD$95</f>
        <v>41.633212146973818</v>
      </c>
      <c r="CR84" s="47">
        <f ca="1">'A Matrix'!$CO$82*'Projection Engine'!$AD$96</f>
        <v>185.90183342129055</v>
      </c>
      <c r="CS84" s="47">
        <f ca="1">'A Matrix'!$CP$82*'Projection Engine'!$AD$97</f>
        <v>30.911212902776537</v>
      </c>
      <c r="CT84" s="47">
        <f ca="1">'A Matrix'!$CQ$82*'Projection Engine'!$AD$98</f>
        <v>0.11375837922922058</v>
      </c>
      <c r="CU84" s="47">
        <f ca="1">'A Matrix'!$CR$82*'Projection Engine'!$AD$99</f>
        <v>3.5224376559680158E-2</v>
      </c>
      <c r="CV84" s="47">
        <f ca="1">'A Matrix'!$CS$82*'Projection Engine'!$AD$100</f>
        <v>81.039965332702479</v>
      </c>
      <c r="CW84" s="47">
        <f ca="1">'A Matrix'!$CT$82*'Projection Engine'!$AD$101</f>
        <v>884.47278272200174</v>
      </c>
      <c r="CX84" s="47">
        <f ca="1">'A Matrix'!$CU$82*'Projection Engine'!$AD$102</f>
        <v>1099.7510392352992</v>
      </c>
      <c r="CY84" s="47">
        <f ca="1">'A Matrix'!$CV$82*'Projection Engine'!$AD$103</f>
        <v>427.48659954672229</v>
      </c>
      <c r="CZ84" s="47">
        <f ca="1">'A Matrix'!$CW$82*'Projection Engine'!$AD$104</f>
        <v>80.456361273144964</v>
      </c>
      <c r="DA84" s="47">
        <f ca="1">'A Matrix'!$CX$82*'Projection Engine'!$AD$105</f>
        <v>578.26934496221361</v>
      </c>
      <c r="DB84" s="47">
        <f ca="1">'A Matrix'!$CY$82*'Projection Engine'!$AD$106</f>
        <v>384.08663680709645</v>
      </c>
      <c r="DC84" s="47">
        <f ca="1">'A Matrix'!$CZ$82*'Projection Engine'!$AD$107</f>
        <v>109.08262010602431</v>
      </c>
      <c r="DD84" s="47">
        <f ca="1">'A Matrix'!$DA$82*'Projection Engine'!$AD$108</f>
        <v>249.34219422949172</v>
      </c>
      <c r="DE84" s="47">
        <f ca="1">'A Matrix'!$DB$82*'Projection Engine'!$AD$109</f>
        <v>129.6899403916546</v>
      </c>
      <c r="DF84" s="47">
        <f ca="1">'A Matrix'!$DC$82*'Projection Engine'!$AD$110</f>
        <v>39.31672590658625</v>
      </c>
      <c r="DG84" s="47">
        <f ca="1">'A Matrix'!$DD$82*'Projection Engine'!$AD$111</f>
        <v>52.545632229276478</v>
      </c>
      <c r="DH84" s="47">
        <f ca="1">'A Matrix'!$DE$82*'Projection Engine'!$AD$112</f>
        <v>57.509998446261392</v>
      </c>
      <c r="DI84" s="47">
        <f ca="1">'A Matrix'!$DF$82*'Projection Engine'!$AD$113</f>
        <v>68.156985827262233</v>
      </c>
      <c r="DJ84" s="47">
        <f ca="1">'A Matrix'!$DG$82*'Projection Engine'!$AD$114</f>
        <v>198.01825542108057</v>
      </c>
      <c r="DK84" s="47">
        <f ca="1">'A Matrix'!$DH$82*'Projection Engine'!$AD$115</f>
        <v>109.05023073172207</v>
      </c>
      <c r="DL84" s="47">
        <f ca="1">'A Matrix'!$DI$82*'Projection Engine'!$AD$116</f>
        <v>12.771930090294651</v>
      </c>
      <c r="DM84" s="47">
        <f ca="1">'A Matrix'!$DJ$82*'Projection Engine'!$AD$117</f>
        <v>57.393920384617864</v>
      </c>
      <c r="DN84" s="47">
        <f ca="1">'A Matrix'!$DK$82*'Projection Engine'!$AD$118</f>
        <v>32.219880363304561</v>
      </c>
      <c r="DO84" s="47">
        <f ca="1">'A Matrix'!$DL$82*'Projection Engine'!$AD$119</f>
        <v>1.4925096983292636</v>
      </c>
      <c r="DP84" s="43">
        <f t="shared" ca="1" si="10"/>
        <v>11794.58562416421</v>
      </c>
      <c r="DQ84" s="43">
        <f ca="1">'Projection Engine'!T85</f>
        <v>22651.237307309795</v>
      </c>
      <c r="DR84" s="43">
        <f ca="1">'Projection Engine'!U85</f>
        <v>99.568630632938508</v>
      </c>
      <c r="DS84" s="43">
        <f>'Projection Engine'!V85</f>
        <v>141.82754250454821</v>
      </c>
      <c r="DT84" s="43">
        <f>'Projection Engine'!W85</f>
        <v>4.2128120874982491</v>
      </c>
      <c r="DU84" s="43">
        <f>'Projection Engine'!X85</f>
        <v>25.465855361784769</v>
      </c>
      <c r="DV84" s="43">
        <f>'Projection Engine'!Y85</f>
        <v>5.7572000000000001</v>
      </c>
      <c r="DW84" s="43">
        <f>'Projection Engine'!Z85</f>
        <v>9538.1802525535186</v>
      </c>
      <c r="DX84" s="43">
        <f t="shared" ca="1" si="11"/>
        <v>32466.249600450079</v>
      </c>
      <c r="DY84" s="43">
        <f t="shared" ca="1" si="12"/>
        <v>44260.835224614289</v>
      </c>
      <c r="DZ84" s="41"/>
      <c r="EA84" s="36">
        <f>'Base Table 5'!DY84</f>
        <v>35678.000100000005</v>
      </c>
      <c r="EB84" s="185">
        <f t="shared" ca="1" si="13"/>
        <v>8582.8351246142847</v>
      </c>
      <c r="EC84" s="186">
        <f t="shared" ca="1" si="14"/>
        <v>0.24056379563198349</v>
      </c>
    </row>
    <row r="85" spans="1:133" x14ac:dyDescent="0.4">
      <c r="A85" s="37">
        <f>'Base Table 5 - modified'!A85</f>
        <v>82</v>
      </c>
      <c r="B85" s="37" t="str">
        <f>'Base Table 5 - modified'!B85</f>
        <v>5101</v>
      </c>
      <c r="C85" s="37">
        <f>'Base Table 5 - modified'!C85</f>
        <v>23</v>
      </c>
      <c r="D85" s="38" t="str">
        <f>'Base Table 5 - modified'!D85</f>
        <v>Postal and courier pick-up and delivery service</v>
      </c>
      <c r="E85" s="47">
        <f ca="1">'A Matrix'!$B$83*'Projection Engine'!$AD$5</f>
        <v>79.51253566500634</v>
      </c>
      <c r="F85" s="47">
        <f ca="1">'A Matrix'!$C$83*'Projection Engine'!$AD$6</f>
        <v>19.072498409956253</v>
      </c>
      <c r="G85" s="47">
        <f ca="1">'A Matrix'!$D$83*'Projection Engine'!$AD$7</f>
        <v>52.449885275556007</v>
      </c>
      <c r="H85" s="47">
        <f ca="1">'A Matrix'!$E$83*'Projection Engine'!$AD$8</f>
        <v>3.812485345928176</v>
      </c>
      <c r="I85" s="47">
        <f ca="1">'A Matrix'!$F$83*'Projection Engine'!$AD$9</f>
        <v>7.9468251862444967</v>
      </c>
      <c r="J85" s="47">
        <f ca="1">'A Matrix'!$G$83*'Projection Engine'!$AD$10</f>
        <v>2.7633675641185098</v>
      </c>
      <c r="K85" s="47">
        <f ca="1">'A Matrix'!$H$83*'Projection Engine'!$AD$11</f>
        <v>14.208215226920405</v>
      </c>
      <c r="L85" s="47">
        <f ca="1">'A Matrix'!$I$83*'Projection Engine'!$AD$12</f>
        <v>26.680013984868214</v>
      </c>
      <c r="M85" s="47">
        <f ca="1">'A Matrix'!$J$83*'Projection Engine'!$AD$13</f>
        <v>32.394171210250988</v>
      </c>
      <c r="N85" s="47">
        <f ca="1">'A Matrix'!$K$83*'Projection Engine'!$AD$14</f>
        <v>57.859064756181205</v>
      </c>
      <c r="O85" s="47">
        <f ca="1">'A Matrix'!$L$83*'Projection Engine'!$AD$15</f>
        <v>180.00562111760854</v>
      </c>
      <c r="P85" s="47">
        <f ca="1">'A Matrix'!$M$83*'Projection Engine'!$AD$16</f>
        <v>37.688438480764034</v>
      </c>
      <c r="Q85" s="47">
        <f ca="1">'A Matrix'!$N$83*'Projection Engine'!$AD$17</f>
        <v>19.121286124794626</v>
      </c>
      <c r="R85" s="47">
        <f ca="1">'A Matrix'!$O$83*'Projection Engine'!$AD$18</f>
        <v>28.177341133283271</v>
      </c>
      <c r="S85" s="47">
        <f ca="1">'A Matrix'!$P$83*'Projection Engine'!$AD$19</f>
        <v>3.3960225481257083</v>
      </c>
      <c r="T85" s="47">
        <f ca="1">'A Matrix'!$Q$83*'Projection Engine'!$AD$20</f>
        <v>35.691561572584099</v>
      </c>
      <c r="U85" s="47">
        <f ca="1">'A Matrix'!$R$83*'Projection Engine'!$AD$21</f>
        <v>9.9399050323057558</v>
      </c>
      <c r="V85" s="47">
        <f ca="1">'A Matrix'!$S$83*'Projection Engine'!$AD$22</f>
        <v>2.6318663566057543</v>
      </c>
      <c r="W85" s="47">
        <f ca="1">'A Matrix'!$T$83*'Projection Engine'!$AD$23</f>
        <v>21.088469247143312</v>
      </c>
      <c r="X85" s="47">
        <f ca="1">'A Matrix'!$U$83*'Projection Engine'!$AD$24</f>
        <v>12.610626703078044</v>
      </c>
      <c r="Y85" s="47">
        <f ca="1">'A Matrix'!$V$83*'Projection Engine'!$AD$25</f>
        <v>13.332884662988352</v>
      </c>
      <c r="Z85" s="47">
        <f ca="1">'A Matrix'!$W$83*'Projection Engine'!$AD$26</f>
        <v>24.857444193074251</v>
      </c>
      <c r="AA85" s="47">
        <f ca="1">'A Matrix'!$X$83*'Projection Engine'!$AD$27</f>
        <v>20.25805761064435</v>
      </c>
      <c r="AB85" s="47">
        <f ca="1">'A Matrix'!$Y$83*'Projection Engine'!$AD$28</f>
        <v>12.643213902763778</v>
      </c>
      <c r="AC85" s="47">
        <f ca="1">'A Matrix'!$Z$83*'Projection Engine'!$AD$29</f>
        <v>6.8688882146720927</v>
      </c>
      <c r="AD85" s="47">
        <f ca="1">'A Matrix'!$AA$83*'Projection Engine'!$AD$30</f>
        <v>1.633732296738263</v>
      </c>
      <c r="AE85" s="47">
        <f ca="1">'A Matrix'!$AB$83*'Projection Engine'!$AD$31</f>
        <v>0.91370989811279857</v>
      </c>
      <c r="AF85" s="47">
        <f ca="1">'A Matrix'!$AC$83*'Projection Engine'!$AD$32</f>
        <v>6.5360268653053284</v>
      </c>
      <c r="AG85" s="47">
        <f ca="1">'A Matrix'!$AD$83*'Projection Engine'!$AD$33</f>
        <v>7.6467983239419043E-2</v>
      </c>
      <c r="AH85" s="47">
        <f ca="1">'A Matrix'!$AE$83*'Projection Engine'!$AD$34</f>
        <v>1.4707736116993129</v>
      </c>
      <c r="AI85" s="47">
        <f ca="1">'A Matrix'!$AF$83*'Projection Engine'!$AD$35</f>
        <v>0.78756110137309454</v>
      </c>
      <c r="AJ85" s="47">
        <f ca="1">'A Matrix'!$AG$83*'Projection Engine'!$AD$36</f>
        <v>12.495579819214305</v>
      </c>
      <c r="AK85" s="47">
        <f ca="1">'A Matrix'!$AH$83*'Projection Engine'!$AD$37</f>
        <v>18.537000402494154</v>
      </c>
      <c r="AL85" s="47">
        <f ca="1">'A Matrix'!$AI$83*'Projection Engine'!$AD$38</f>
        <v>5.3581908686632111</v>
      </c>
      <c r="AM85" s="47">
        <f ca="1">'A Matrix'!$AJ$83*'Projection Engine'!$AD$39</f>
        <v>19.36024517201702</v>
      </c>
      <c r="AN85" s="47">
        <f ca="1">'A Matrix'!$AK$83*'Projection Engine'!$AD$40</f>
        <v>19.474363908809167</v>
      </c>
      <c r="AO85" s="47">
        <f ca="1">'A Matrix'!$AL$83*'Projection Engine'!$AD$41</f>
        <v>2.3489349109709452</v>
      </c>
      <c r="AP85" s="47">
        <f ca="1">'A Matrix'!$AM$83*'Projection Engine'!$AD$42</f>
        <v>10.832857991462619</v>
      </c>
      <c r="AQ85" s="47">
        <f ca="1">'A Matrix'!$AN$83*'Projection Engine'!$AD$43</f>
        <v>0.7883232965526249</v>
      </c>
      <c r="AR85" s="47">
        <f ca="1">'A Matrix'!$AO$83*'Projection Engine'!$AD$44</f>
        <v>49.153729963660517</v>
      </c>
      <c r="AS85" s="47">
        <f ca="1">'A Matrix'!$AP$83*'Projection Engine'!$AD$45</f>
        <v>5.7701522184260998</v>
      </c>
      <c r="AT85" s="47">
        <f ca="1">'A Matrix'!$AQ$83*'Projection Engine'!$AD$46</f>
        <v>92.647159640495062</v>
      </c>
      <c r="AU85" s="47">
        <f ca="1">'A Matrix'!$AR$83*'Projection Engine'!$AD$47</f>
        <v>0.49492468972142034</v>
      </c>
      <c r="AV85" s="47">
        <f ca="1">'A Matrix'!$AS$83*'Projection Engine'!$AD$48</f>
        <v>7.2523525420858803</v>
      </c>
      <c r="AW85" s="47">
        <f ca="1">'A Matrix'!$AT$83*'Projection Engine'!$AD$49</f>
        <v>3.3200504488965641</v>
      </c>
      <c r="AX85" s="47">
        <f ca="1">'A Matrix'!$AU$83*'Projection Engine'!$AD$50</f>
        <v>57.473922825423678</v>
      </c>
      <c r="AY85" s="47">
        <f ca="1">'A Matrix'!$AV$83*'Projection Engine'!$AD$51</f>
        <v>12.653854791929154</v>
      </c>
      <c r="AZ85" s="47">
        <f ca="1">'A Matrix'!$AW$83*'Projection Engine'!$AD$52</f>
        <v>7.9944912598753186</v>
      </c>
      <c r="BA85" s="47">
        <f ca="1">'A Matrix'!$AX$83*'Projection Engine'!$AD$53</f>
        <v>18.585982531180008</v>
      </c>
      <c r="BB85" s="47">
        <f ca="1">'A Matrix'!$AY$83*'Projection Engine'!$AD$54</f>
        <v>10.859164942554797</v>
      </c>
      <c r="BC85" s="47">
        <f ca="1">'A Matrix'!$AZ$83*'Projection Engine'!$AD$55</f>
        <v>1.2724534593333734</v>
      </c>
      <c r="BD85" s="47">
        <f ca="1">'A Matrix'!$BA$83*'Projection Engine'!$AD$56</f>
        <v>36.053090474421801</v>
      </c>
      <c r="BE85" s="47">
        <f ca="1">'A Matrix'!$BB$83*'Projection Engine'!$AD$57</f>
        <v>8.3249604465667826</v>
      </c>
      <c r="BF85" s="47">
        <f ca="1">'A Matrix'!$BC$83*'Projection Engine'!$AD$58</f>
        <v>18.598171677313498</v>
      </c>
      <c r="BG85" s="47">
        <f ca="1">'A Matrix'!$BD$83*'Projection Engine'!$AD$59</f>
        <v>7.6557310139189463</v>
      </c>
      <c r="BH85" s="47">
        <f ca="1">'A Matrix'!$BE$83*'Projection Engine'!$AD$60</f>
        <v>12.873499246319254</v>
      </c>
      <c r="BI85" s="47">
        <f ca="1">'A Matrix'!$BF$83*'Projection Engine'!$AD$61</f>
        <v>7.6352845815930444</v>
      </c>
      <c r="BJ85" s="47">
        <f ca="1">'A Matrix'!$BG$83*'Projection Engine'!$AD$62</f>
        <v>2.2797669078659868</v>
      </c>
      <c r="BK85" s="47">
        <f ca="1">'A Matrix'!$BH$83*'Projection Engine'!$AD$63</f>
        <v>15.635539412340719</v>
      </c>
      <c r="BL85" s="47">
        <f ca="1">'A Matrix'!$BI$83*'Projection Engine'!$AD$64</f>
        <v>20.786433073931207</v>
      </c>
      <c r="BM85" s="47">
        <f ca="1">'A Matrix'!$BJ$83*'Projection Engine'!$AD$65</f>
        <v>3.9603408300565204</v>
      </c>
      <c r="BN85" s="47">
        <f ca="1">'A Matrix'!$BK$83*'Projection Engine'!$AD$66</f>
        <v>49.780195318735522</v>
      </c>
      <c r="BO85" s="47">
        <f ca="1">'A Matrix'!$BL$83*'Projection Engine'!$AD$67</f>
        <v>13.807775939657066</v>
      </c>
      <c r="BP85" s="47">
        <f ca="1">'A Matrix'!$BM$83*'Projection Engine'!$AD$68</f>
        <v>5.7121840537998061</v>
      </c>
      <c r="BQ85" s="47">
        <f ca="1">'A Matrix'!$BN$83*'Projection Engine'!$AD$69</f>
        <v>39.991566184139856</v>
      </c>
      <c r="BR85" s="47">
        <f ca="1">'A Matrix'!$BO$83*'Projection Engine'!$AD$70</f>
        <v>65.391598054384204</v>
      </c>
      <c r="BS85" s="47">
        <f ca="1">'A Matrix'!$BP$83*'Projection Engine'!$AD$71</f>
        <v>2.9551328525169507</v>
      </c>
      <c r="BT85" s="47">
        <f ca="1">'A Matrix'!$BQ$83*'Projection Engine'!$AD$72</f>
        <v>65.932949030306631</v>
      </c>
      <c r="BU85" s="47">
        <f ca="1">'A Matrix'!$BR$83*'Projection Engine'!$AD$73</f>
        <v>227.8776129157215</v>
      </c>
      <c r="BV85" s="47">
        <f ca="1">'A Matrix'!$BS$83*'Projection Engine'!$AD$74</f>
        <v>694.22618099401996</v>
      </c>
      <c r="BW85" s="47">
        <f ca="1">'A Matrix'!$BT$83*'Projection Engine'!$AD$75</f>
        <v>241.67607961007144</v>
      </c>
      <c r="BX85" s="47">
        <f ca="1">'A Matrix'!$BU$83*'Projection Engine'!$AD$76</f>
        <v>216.33126895080224</v>
      </c>
      <c r="BY85" s="47">
        <f ca="1">'A Matrix'!$BV$83*'Projection Engine'!$AD$77</f>
        <v>598.93691035378561</v>
      </c>
      <c r="BZ85" s="47">
        <f ca="1">'A Matrix'!$BW$83*'Projection Engine'!$AD$78</f>
        <v>975.91386500203976</v>
      </c>
      <c r="CA85" s="47">
        <f ca="1">'A Matrix'!$BX$83*'Projection Engine'!$AD$79</f>
        <v>1113.2122776442832</v>
      </c>
      <c r="CB85" s="47">
        <f ca="1">'A Matrix'!$BY$83*'Projection Engine'!$AD$80</f>
        <v>98.956253397693288</v>
      </c>
      <c r="CC85" s="47">
        <f ca="1">'A Matrix'!$BZ$83*'Projection Engine'!$AD$81</f>
        <v>63.388385433321531</v>
      </c>
      <c r="CD85" s="47">
        <f ca="1">'A Matrix'!$CA$83*'Projection Engine'!$AD$82</f>
        <v>949.03804694811765</v>
      </c>
      <c r="CE85" s="47">
        <f ca="1">'A Matrix'!$CB$83*'Projection Engine'!$AD$83</f>
        <v>22.467805629027978</v>
      </c>
      <c r="CF85" s="47">
        <f ca="1">'A Matrix'!$CC$83*'Projection Engine'!$AD$84</f>
        <v>28.854143576871575</v>
      </c>
      <c r="CG85" s="47">
        <f ca="1">'A Matrix'!$CD$83*'Projection Engine'!$AD$85</f>
        <v>173.94515686656581</v>
      </c>
      <c r="CH85" s="47">
        <f ca="1">'A Matrix'!$CE$83*'Projection Engine'!$AD$86</f>
        <v>1710.2966975641943</v>
      </c>
      <c r="CI85" s="47">
        <f ca="1">'A Matrix'!$CF$83*'Projection Engine'!$AD$87</f>
        <v>1103.1659466097922</v>
      </c>
      <c r="CJ85" s="47">
        <f ca="1">'A Matrix'!$CG$83*'Projection Engine'!$AD$88</f>
        <v>202.83172877219405</v>
      </c>
      <c r="CK85" s="47">
        <f ca="1">'A Matrix'!$CH$83*'Projection Engine'!$AD$89</f>
        <v>61.048020785868175</v>
      </c>
      <c r="CL85" s="47">
        <f ca="1">'A Matrix'!$CI$83*'Projection Engine'!$AD$90</f>
        <v>27.861339927602756</v>
      </c>
      <c r="CM85" s="47">
        <f ca="1">'A Matrix'!$CJ$83*'Projection Engine'!$AD$91</f>
        <v>14.812479880263487</v>
      </c>
      <c r="CN85" s="47">
        <f ca="1">'A Matrix'!$CK$83*'Projection Engine'!$AD$92</f>
        <v>254.75736906292977</v>
      </c>
      <c r="CO85" s="47">
        <f ca="1">'A Matrix'!$CL$83*'Projection Engine'!$AD$93</f>
        <v>1.5038177756657296</v>
      </c>
      <c r="CP85" s="47">
        <f ca="1">'A Matrix'!$CM$83*'Projection Engine'!$AD$94</f>
        <v>219.86739178197436</v>
      </c>
      <c r="CQ85" s="47">
        <f ca="1">'A Matrix'!$CN$83*'Projection Engine'!$AD$95</f>
        <v>655.69459308658554</v>
      </c>
      <c r="CR85" s="47">
        <f ca="1">'A Matrix'!$CO$83*'Projection Engine'!$AD$96</f>
        <v>1873.6099756600088</v>
      </c>
      <c r="CS85" s="47">
        <f ca="1">'A Matrix'!$CP$83*'Projection Engine'!$AD$97</f>
        <v>242.63577216209529</v>
      </c>
      <c r="CT85" s="47">
        <f ca="1">'A Matrix'!$CQ$83*'Projection Engine'!$AD$98</f>
        <v>2.7736249989490074</v>
      </c>
      <c r="CU85" s="47">
        <f ca="1">'A Matrix'!$CR$83*'Projection Engine'!$AD$99</f>
        <v>0.74114963740878037</v>
      </c>
      <c r="CV85" s="47">
        <f ca="1">'A Matrix'!$CS$83*'Projection Engine'!$AD$100</f>
        <v>185.38299833105424</v>
      </c>
      <c r="CW85" s="47">
        <f ca="1">'A Matrix'!$CT$83*'Projection Engine'!$AD$101</f>
        <v>1905.7295802684805</v>
      </c>
      <c r="CX85" s="47">
        <f ca="1">'A Matrix'!$CU$83*'Projection Engine'!$AD$102</f>
        <v>57.037433425864421</v>
      </c>
      <c r="CY85" s="47">
        <f ca="1">'A Matrix'!$CV$83*'Projection Engine'!$AD$103</f>
        <v>801.50726019228966</v>
      </c>
      <c r="CZ85" s="47">
        <f ca="1">'A Matrix'!$CW$83*'Projection Engine'!$AD$104</f>
        <v>193.53263846825456</v>
      </c>
      <c r="DA85" s="47">
        <f ca="1">'A Matrix'!$CX$83*'Projection Engine'!$AD$105</f>
        <v>2219.7171008779314</v>
      </c>
      <c r="DB85" s="47">
        <f ca="1">'A Matrix'!$CY$83*'Projection Engine'!$AD$106</f>
        <v>51.301691151385562</v>
      </c>
      <c r="DC85" s="47">
        <f ca="1">'A Matrix'!$CZ$83*'Projection Engine'!$AD$107</f>
        <v>335.05724717320942</v>
      </c>
      <c r="DD85" s="47">
        <f ca="1">'A Matrix'!$DA$83*'Projection Engine'!$AD$108</f>
        <v>596.96820893564188</v>
      </c>
      <c r="DE85" s="47">
        <f ca="1">'A Matrix'!$DB$83*'Projection Engine'!$AD$109</f>
        <v>259.9123780577255</v>
      </c>
      <c r="DF85" s="47">
        <f ca="1">'A Matrix'!$DC$83*'Projection Engine'!$AD$110</f>
        <v>100.39972919160849</v>
      </c>
      <c r="DG85" s="47">
        <f ca="1">'A Matrix'!$DD$83*'Projection Engine'!$AD$111</f>
        <v>446.18694997414025</v>
      </c>
      <c r="DH85" s="47">
        <f ca="1">'A Matrix'!$DE$83*'Projection Engine'!$AD$112</f>
        <v>589.79371733158382</v>
      </c>
      <c r="DI85" s="47">
        <f ca="1">'A Matrix'!$DF$83*'Projection Engine'!$AD$113</f>
        <v>106.67570546756517</v>
      </c>
      <c r="DJ85" s="47">
        <f ca="1">'A Matrix'!$DG$83*'Projection Engine'!$AD$114</f>
        <v>289.59228239687326</v>
      </c>
      <c r="DK85" s="47">
        <f ca="1">'A Matrix'!$DH$83*'Projection Engine'!$AD$115</f>
        <v>217.39829637812684</v>
      </c>
      <c r="DL85" s="47">
        <f ca="1">'A Matrix'!$DI$83*'Projection Engine'!$AD$116</f>
        <v>80.051664669099452</v>
      </c>
      <c r="DM85" s="47">
        <f ca="1">'A Matrix'!$DJ$83*'Projection Engine'!$AD$117</f>
        <v>77.886608919161503</v>
      </c>
      <c r="DN85" s="47">
        <f ca="1">'A Matrix'!$DK$83*'Projection Engine'!$AD$118</f>
        <v>334.82115263105823</v>
      </c>
      <c r="DO85" s="47">
        <f ca="1">'A Matrix'!$DL$83*'Projection Engine'!$AD$119</f>
        <v>11.187408794132661</v>
      </c>
      <c r="DP85" s="43">
        <f t="shared" ca="1" si="10"/>
        <v>22107.040863726608</v>
      </c>
      <c r="DQ85" s="43">
        <f ca="1">'Projection Engine'!T86</f>
        <v>3879.0094412095414</v>
      </c>
      <c r="DR85" s="43">
        <f ca="1">'Projection Engine'!U86</f>
        <v>63.016898898147318</v>
      </c>
      <c r="DS85" s="43">
        <f>'Projection Engine'!V86</f>
        <v>226.44359865186354</v>
      </c>
      <c r="DT85" s="43">
        <f>'Projection Engine'!W86</f>
        <v>27.325632172228691</v>
      </c>
      <c r="DU85" s="43">
        <f>'Projection Engine'!X86</f>
        <v>48.123580307831674</v>
      </c>
      <c r="DV85" s="43">
        <f>'Projection Engine'!Y86</f>
        <v>15.400499999999999</v>
      </c>
      <c r="DW85" s="43">
        <f>'Projection Engine'!Z86</f>
        <v>2142.2022567663216</v>
      </c>
      <c r="DX85" s="43">
        <f t="shared" ca="1" si="11"/>
        <v>6401.5219080059333</v>
      </c>
      <c r="DY85" s="43">
        <f t="shared" ca="1" si="12"/>
        <v>28508.562771732541</v>
      </c>
      <c r="DZ85" s="41"/>
      <c r="EA85" s="36">
        <f>'Base Table 5'!DY85</f>
        <v>24859.999799999998</v>
      </c>
      <c r="EB85" s="185">
        <f t="shared" ca="1" si="13"/>
        <v>3648.5629717325428</v>
      </c>
      <c r="EC85" s="186">
        <f t="shared" ca="1" si="14"/>
        <v>0.14676440068726571</v>
      </c>
    </row>
    <row r="86" spans="1:133" x14ac:dyDescent="0.4">
      <c r="A86" s="34">
        <f>'Base Table 5 - modified'!A86</f>
        <v>83</v>
      </c>
      <c r="B86" s="34" t="str">
        <f>'Base Table 5 - modified'!B86</f>
        <v>5201</v>
      </c>
      <c r="C86" s="34">
        <f>'Base Table 5 - modified'!C86</f>
        <v>23</v>
      </c>
      <c r="D86" s="35" t="str">
        <f>'Base Table 5 - modified'!D86</f>
        <v>Transport support services and storage</v>
      </c>
      <c r="E86" s="47">
        <f ca="1">'A Matrix'!$B$84*'Projection Engine'!$AD$5</f>
        <v>1259.2362817983985</v>
      </c>
      <c r="F86" s="47">
        <f ca="1">'A Matrix'!$C$84*'Projection Engine'!$AD$6</f>
        <v>60.509393803059673</v>
      </c>
      <c r="G86" s="47">
        <f ca="1">'A Matrix'!$D$84*'Projection Engine'!$AD$7</f>
        <v>236.27667719807846</v>
      </c>
      <c r="H86" s="47">
        <f ca="1">'A Matrix'!$E$84*'Projection Engine'!$AD$8</f>
        <v>35.30457457270424</v>
      </c>
      <c r="I86" s="47">
        <f ca="1">'A Matrix'!$F$84*'Projection Engine'!$AD$9</f>
        <v>34.147664302701607</v>
      </c>
      <c r="J86" s="47">
        <f ca="1">'A Matrix'!$G$84*'Projection Engine'!$AD$10</f>
        <v>38.974326749097024</v>
      </c>
      <c r="K86" s="47">
        <f ca="1">'A Matrix'!$H$84*'Projection Engine'!$AD$11</f>
        <v>65.8560649652823</v>
      </c>
      <c r="L86" s="47">
        <f ca="1">'A Matrix'!$I$84*'Projection Engine'!$AD$12</f>
        <v>291.97406752713954</v>
      </c>
      <c r="M86" s="47">
        <f ca="1">'A Matrix'!$J$84*'Projection Engine'!$AD$13</f>
        <v>132.4586762388418</v>
      </c>
      <c r="N86" s="47">
        <f ca="1">'A Matrix'!$K$84*'Projection Engine'!$AD$14</f>
        <v>397.21692978739594</v>
      </c>
      <c r="O86" s="47">
        <f ca="1">'A Matrix'!$L$84*'Projection Engine'!$AD$15</f>
        <v>857.43534912625807</v>
      </c>
      <c r="P86" s="47">
        <f ca="1">'A Matrix'!$M$84*'Projection Engine'!$AD$16</f>
        <v>259.55048991046004</v>
      </c>
      <c r="Q86" s="47">
        <f ca="1">'A Matrix'!$N$84*'Projection Engine'!$AD$17</f>
        <v>27.21718711465558</v>
      </c>
      <c r="R86" s="47">
        <f ca="1">'A Matrix'!$O$84*'Projection Engine'!$AD$18</f>
        <v>237.11299373296748</v>
      </c>
      <c r="S86" s="47">
        <f ca="1">'A Matrix'!$P$84*'Projection Engine'!$AD$19</f>
        <v>6.6559246700962511</v>
      </c>
      <c r="T86" s="47">
        <f ca="1">'A Matrix'!$Q$84*'Projection Engine'!$AD$20</f>
        <v>167.32604748347984</v>
      </c>
      <c r="U86" s="47">
        <f ca="1">'A Matrix'!$R$84*'Projection Engine'!$AD$21</f>
        <v>45.526209893878672</v>
      </c>
      <c r="V86" s="47">
        <f ca="1">'A Matrix'!$S$84*'Projection Engine'!$AD$22</f>
        <v>23.187367377092922</v>
      </c>
      <c r="W86" s="47">
        <f ca="1">'A Matrix'!$T$84*'Projection Engine'!$AD$23</f>
        <v>265.17209560096626</v>
      </c>
      <c r="X86" s="47">
        <f ca="1">'A Matrix'!$U$84*'Projection Engine'!$AD$24</f>
        <v>76.672127005345587</v>
      </c>
      <c r="Y86" s="47">
        <f ca="1">'A Matrix'!$V$84*'Projection Engine'!$AD$25</f>
        <v>113.01131592272239</v>
      </c>
      <c r="Z86" s="47">
        <f ca="1">'A Matrix'!$W$84*'Projection Engine'!$AD$26</f>
        <v>205.76005657237695</v>
      </c>
      <c r="AA86" s="47">
        <f ca="1">'A Matrix'!$X$84*'Projection Engine'!$AD$27</f>
        <v>359.17635220550909</v>
      </c>
      <c r="AB86" s="47">
        <f ca="1">'A Matrix'!$Y$84*'Projection Engine'!$AD$28</f>
        <v>271.83588766780917</v>
      </c>
      <c r="AC86" s="47">
        <f ca="1">'A Matrix'!$Z$84*'Projection Engine'!$AD$29</f>
        <v>159.9177233607754</v>
      </c>
      <c r="AD86" s="47">
        <f ca="1">'A Matrix'!$AA$84*'Projection Engine'!$AD$30</f>
        <v>6.0657632960955716</v>
      </c>
      <c r="AE86" s="47">
        <f ca="1">'A Matrix'!$AB$84*'Projection Engine'!$AD$31</f>
        <v>4.377341368172913</v>
      </c>
      <c r="AF86" s="47">
        <f ca="1">'A Matrix'!$AC$84*'Projection Engine'!$AD$32</f>
        <v>25.332813058044675</v>
      </c>
      <c r="AG86" s="47">
        <f ca="1">'A Matrix'!$AD$84*'Projection Engine'!$AD$33</f>
        <v>0.30587193295767617</v>
      </c>
      <c r="AH86" s="47">
        <f ca="1">'A Matrix'!$AE$84*'Projection Engine'!$AD$34</f>
        <v>2.0754969762746542</v>
      </c>
      <c r="AI86" s="47">
        <f ca="1">'A Matrix'!$AF$84*'Projection Engine'!$AD$35</f>
        <v>4.4544305164264832</v>
      </c>
      <c r="AJ86" s="47">
        <f ca="1">'A Matrix'!$AG$84*'Projection Engine'!$AD$36</f>
        <v>62.037291379139774</v>
      </c>
      <c r="AK86" s="47">
        <f ca="1">'A Matrix'!$AH$84*'Projection Engine'!$AD$37</f>
        <v>89.797544269716141</v>
      </c>
      <c r="AL86" s="47">
        <f ca="1">'A Matrix'!$AI$84*'Projection Engine'!$AD$38</f>
        <v>43.588246132926763</v>
      </c>
      <c r="AM86" s="47">
        <f ca="1">'A Matrix'!$AJ$84*'Projection Engine'!$AD$39</f>
        <v>566.84756298323884</v>
      </c>
      <c r="AN86" s="47">
        <f ca="1">'A Matrix'!$AK$84*'Projection Engine'!$AD$40</f>
        <v>107.93232605868889</v>
      </c>
      <c r="AO86" s="47">
        <f ca="1">'A Matrix'!$AL$84*'Projection Engine'!$AD$41</f>
        <v>59.785613031902621</v>
      </c>
      <c r="AP86" s="47">
        <f ca="1">'A Matrix'!$AM$84*'Projection Engine'!$AD$42</f>
        <v>414.81856980960208</v>
      </c>
      <c r="AQ86" s="47">
        <f ca="1">'A Matrix'!$AN$84*'Projection Engine'!$AD$43</f>
        <v>47.727200034847421</v>
      </c>
      <c r="AR86" s="47">
        <f ca="1">'A Matrix'!$AO$84*'Projection Engine'!$AD$44</f>
        <v>385.84354250866039</v>
      </c>
      <c r="AS86" s="47">
        <f ca="1">'A Matrix'!$AP$84*'Projection Engine'!$AD$45</f>
        <v>284.75582389707228</v>
      </c>
      <c r="AT86" s="47">
        <f ca="1">'A Matrix'!$AQ$84*'Projection Engine'!$AD$46</f>
        <v>366.32335585391962</v>
      </c>
      <c r="AU86" s="47">
        <f ca="1">'A Matrix'!$AR$84*'Projection Engine'!$AD$47</f>
        <v>3.6780100680662473</v>
      </c>
      <c r="AV86" s="47">
        <f ca="1">'A Matrix'!$AS$84*'Projection Engine'!$AD$48</f>
        <v>42.226642425655506</v>
      </c>
      <c r="AW86" s="47">
        <f ca="1">'A Matrix'!$AT$84*'Projection Engine'!$AD$49</f>
        <v>15.46900147676104</v>
      </c>
      <c r="AX86" s="47">
        <f ca="1">'A Matrix'!$AU$84*'Projection Engine'!$AD$50</f>
        <v>383.00864326867406</v>
      </c>
      <c r="AY86" s="47">
        <f ca="1">'A Matrix'!$AV$84*'Projection Engine'!$AD$51</f>
        <v>37.926353327111997</v>
      </c>
      <c r="AZ86" s="47">
        <f ca="1">'A Matrix'!$AW$84*'Projection Engine'!$AD$52</f>
        <v>25.863308153680574</v>
      </c>
      <c r="BA86" s="47">
        <f ca="1">'A Matrix'!$AX$84*'Projection Engine'!$AD$53</f>
        <v>123.09899253588567</v>
      </c>
      <c r="BB86" s="47">
        <f ca="1">'A Matrix'!$AY$84*'Projection Engine'!$AD$54</f>
        <v>72.43801914081709</v>
      </c>
      <c r="BC86" s="47">
        <f ca="1">'A Matrix'!$AZ$84*'Projection Engine'!$AD$55</f>
        <v>16.4766409477783</v>
      </c>
      <c r="BD86" s="47">
        <f ca="1">'A Matrix'!$BA$84*'Projection Engine'!$AD$56</f>
        <v>1214.3188211201066</v>
      </c>
      <c r="BE86" s="47">
        <f ca="1">'A Matrix'!$BB$84*'Projection Engine'!$AD$57</f>
        <v>407.33047745494065</v>
      </c>
      <c r="BF86" s="47">
        <f ca="1">'A Matrix'!$BC$84*'Projection Engine'!$AD$58</f>
        <v>270.31542000880404</v>
      </c>
      <c r="BG86" s="47">
        <f ca="1">'A Matrix'!$BD$84*'Projection Engine'!$AD$59</f>
        <v>178.74189352258199</v>
      </c>
      <c r="BH86" s="47">
        <f ca="1">'A Matrix'!$BE$84*'Projection Engine'!$AD$60</f>
        <v>105.38891646040682</v>
      </c>
      <c r="BI86" s="47">
        <f ca="1">'A Matrix'!$BF$84*'Projection Engine'!$AD$61</f>
        <v>27.375558264256075</v>
      </c>
      <c r="BJ86" s="47">
        <f ca="1">'A Matrix'!$BG$84*'Projection Engine'!$AD$62</f>
        <v>23.097593816798923</v>
      </c>
      <c r="BK86" s="47">
        <f ca="1">'A Matrix'!$BH$84*'Projection Engine'!$AD$63</f>
        <v>39.833781044379805</v>
      </c>
      <c r="BL86" s="47">
        <f ca="1">'A Matrix'!$BI$84*'Projection Engine'!$AD$64</f>
        <v>38.150790454347828</v>
      </c>
      <c r="BM86" s="47">
        <f ca="1">'A Matrix'!$BJ$84*'Projection Engine'!$AD$65</f>
        <v>7.2489178808093166</v>
      </c>
      <c r="BN86" s="47">
        <f ca="1">'A Matrix'!$BK$84*'Projection Engine'!$AD$66</f>
        <v>115.78205355765324</v>
      </c>
      <c r="BO86" s="47">
        <f ca="1">'A Matrix'!$BL$84*'Projection Engine'!$AD$67</f>
        <v>61.035131173864386</v>
      </c>
      <c r="BP86" s="47">
        <f ca="1">'A Matrix'!$BM$84*'Projection Engine'!$AD$68</f>
        <v>15.270920650711973</v>
      </c>
      <c r="BQ86" s="47">
        <f ca="1">'A Matrix'!$BN$84*'Projection Engine'!$AD$69</f>
        <v>49.76036726124336</v>
      </c>
      <c r="BR86" s="47">
        <f ca="1">'A Matrix'!$BO$84*'Projection Engine'!$AD$70</f>
        <v>86.284777016370953</v>
      </c>
      <c r="BS86" s="47">
        <f ca="1">'A Matrix'!$BP$84*'Projection Engine'!$AD$71</f>
        <v>3.9436576900650944</v>
      </c>
      <c r="BT86" s="47">
        <f ca="1">'A Matrix'!$BQ$84*'Projection Engine'!$AD$72</f>
        <v>56.120183474436736</v>
      </c>
      <c r="BU86" s="47">
        <f ca="1">'A Matrix'!$BR$84*'Projection Engine'!$AD$73</f>
        <v>157.6672102948549</v>
      </c>
      <c r="BV86" s="47">
        <f ca="1">'A Matrix'!$BS$84*'Projection Engine'!$AD$74</f>
        <v>1272.2029760580438</v>
      </c>
      <c r="BW86" s="47">
        <f ca="1">'A Matrix'!$BT$84*'Projection Engine'!$AD$75</f>
        <v>1137.2928533930667</v>
      </c>
      <c r="BX86" s="47">
        <f ca="1">'A Matrix'!$BU$84*'Projection Engine'!$AD$76</f>
        <v>1613.8539647112534</v>
      </c>
      <c r="BY86" s="47">
        <f ca="1">'A Matrix'!$BV$84*'Projection Engine'!$AD$77</f>
        <v>2355.2448438337797</v>
      </c>
      <c r="BZ86" s="47">
        <f ca="1">'A Matrix'!$BW$84*'Projection Engine'!$AD$78</f>
        <v>8883.8090320393167</v>
      </c>
      <c r="CA86" s="47">
        <f ca="1">'A Matrix'!$BX$84*'Projection Engine'!$AD$79</f>
        <v>1998.0872755327784</v>
      </c>
      <c r="CB86" s="47">
        <f ca="1">'A Matrix'!$BY$84*'Projection Engine'!$AD$80</f>
        <v>60.945793895899662</v>
      </c>
      <c r="CC86" s="47">
        <f ca="1">'A Matrix'!$BZ$84*'Projection Engine'!$AD$81</f>
        <v>471.75046845485815</v>
      </c>
      <c r="CD86" s="47">
        <f ca="1">'A Matrix'!$CA$84*'Projection Engine'!$AD$82</f>
        <v>2189.9915526497666</v>
      </c>
      <c r="CE86" s="47">
        <f ca="1">'A Matrix'!$CB$84*'Projection Engine'!$AD$83</f>
        <v>449.19790419526635</v>
      </c>
      <c r="CF86" s="47">
        <f ca="1">'A Matrix'!$CC$84*'Projection Engine'!$AD$84</f>
        <v>616.3916711178066</v>
      </c>
      <c r="CG86" s="47">
        <f ca="1">'A Matrix'!$CD$84*'Projection Engine'!$AD$85</f>
        <v>3682.5746839521353</v>
      </c>
      <c r="CH86" s="47">
        <f ca="1">'A Matrix'!$CE$84*'Projection Engine'!$AD$86</f>
        <v>1053.2972535328834</v>
      </c>
      <c r="CI86" s="47">
        <f ca="1">'A Matrix'!$CF$84*'Projection Engine'!$AD$87</f>
        <v>10237.186448656432</v>
      </c>
      <c r="CJ86" s="47">
        <f ca="1">'A Matrix'!$CG$84*'Projection Engine'!$AD$88</f>
        <v>112.61099682529233</v>
      </c>
      <c r="CK86" s="47">
        <f ca="1">'A Matrix'!$CH$84*'Projection Engine'!$AD$89</f>
        <v>36.719426247131821</v>
      </c>
      <c r="CL86" s="47">
        <f ca="1">'A Matrix'!$CI$84*'Projection Engine'!$AD$90</f>
        <v>10.353333171946797</v>
      </c>
      <c r="CM86" s="47">
        <f ca="1">'A Matrix'!$CJ$84*'Projection Engine'!$AD$91</f>
        <v>20.362167662701204</v>
      </c>
      <c r="CN86" s="47">
        <f ca="1">'A Matrix'!$CK$84*'Projection Engine'!$AD$92</f>
        <v>1982.9070763377852</v>
      </c>
      <c r="CO86" s="47">
        <f ca="1">'A Matrix'!$CL$84*'Projection Engine'!$AD$93</f>
        <v>2.5863112260691388</v>
      </c>
      <c r="CP86" s="47">
        <f ca="1">'A Matrix'!$CM$84*'Projection Engine'!$AD$94</f>
        <v>378.41049250892183</v>
      </c>
      <c r="CQ86" s="47">
        <f ca="1">'A Matrix'!$CN$84*'Projection Engine'!$AD$95</f>
        <v>90.252192835460434</v>
      </c>
      <c r="CR86" s="47">
        <f ca="1">'A Matrix'!$CO$84*'Projection Engine'!$AD$96</f>
        <v>143.15417797647535</v>
      </c>
      <c r="CS86" s="47">
        <f ca="1">'A Matrix'!$CP$84*'Projection Engine'!$AD$97</f>
        <v>394.35256869478599</v>
      </c>
      <c r="CT86" s="47">
        <f ca="1">'A Matrix'!$CQ$84*'Projection Engine'!$AD$98</f>
        <v>9.8501912724527525</v>
      </c>
      <c r="CU86" s="47">
        <f ca="1">'A Matrix'!$CR$84*'Projection Engine'!$AD$99</f>
        <v>2.8214006759476056</v>
      </c>
      <c r="CV86" s="47">
        <f ca="1">'A Matrix'!$CS$84*'Projection Engine'!$AD$100</f>
        <v>483.02549374939855</v>
      </c>
      <c r="CW86" s="47">
        <f ca="1">'A Matrix'!$CT$84*'Projection Engine'!$AD$101</f>
        <v>2821.1282024993161</v>
      </c>
      <c r="CX86" s="47">
        <f ca="1">'A Matrix'!$CU$84*'Projection Engine'!$AD$102</f>
        <v>272.98961396454143</v>
      </c>
      <c r="CY86" s="47">
        <f ca="1">'A Matrix'!$CV$84*'Projection Engine'!$AD$103</f>
        <v>1515.79984958975</v>
      </c>
      <c r="CZ86" s="47">
        <f ca="1">'A Matrix'!$CW$84*'Projection Engine'!$AD$104</f>
        <v>374.21629047695978</v>
      </c>
      <c r="DA86" s="47">
        <f ca="1">'A Matrix'!$CX$84*'Projection Engine'!$AD$105</f>
        <v>1561.0077147874376</v>
      </c>
      <c r="DB86" s="47">
        <f ca="1">'A Matrix'!$CY$84*'Projection Engine'!$AD$106</f>
        <v>499.40870689208458</v>
      </c>
      <c r="DC86" s="47">
        <f ca="1">'A Matrix'!$CZ$84*'Projection Engine'!$AD$107</f>
        <v>450.96276100529457</v>
      </c>
      <c r="DD86" s="47">
        <f ca="1">'A Matrix'!$DA$84*'Projection Engine'!$AD$108</f>
        <v>563.6148688468063</v>
      </c>
      <c r="DE86" s="47">
        <f ca="1">'A Matrix'!$DB$84*'Projection Engine'!$AD$109</f>
        <v>353.31038522756864</v>
      </c>
      <c r="DF86" s="47">
        <f ca="1">'A Matrix'!$DC$84*'Projection Engine'!$AD$110</f>
        <v>247.84213354871838</v>
      </c>
      <c r="DG86" s="47">
        <f ca="1">'A Matrix'!$DD$84*'Projection Engine'!$AD$111</f>
        <v>266.19708898665436</v>
      </c>
      <c r="DH86" s="47">
        <f ca="1">'A Matrix'!$DE$84*'Projection Engine'!$AD$112</f>
        <v>255.7567756944199</v>
      </c>
      <c r="DI86" s="47">
        <f ca="1">'A Matrix'!$DF$84*'Projection Engine'!$AD$113</f>
        <v>76.710169145103293</v>
      </c>
      <c r="DJ86" s="47">
        <f ca="1">'A Matrix'!$DG$84*'Projection Engine'!$AD$114</f>
        <v>209.15114924403466</v>
      </c>
      <c r="DK86" s="47">
        <f ca="1">'A Matrix'!$DH$84*'Projection Engine'!$AD$115</f>
        <v>136.13890430974178</v>
      </c>
      <c r="DL86" s="47">
        <f ca="1">'A Matrix'!$DI$84*'Projection Engine'!$AD$116</f>
        <v>224.87540896943446</v>
      </c>
      <c r="DM86" s="47">
        <f ca="1">'A Matrix'!$DJ$84*'Projection Engine'!$AD$117</f>
        <v>188.59296154407261</v>
      </c>
      <c r="DN86" s="47">
        <f ca="1">'A Matrix'!$DK$84*'Projection Engine'!$AD$118</f>
        <v>269.8017799073956</v>
      </c>
      <c r="DO86" s="47">
        <f ca="1">'A Matrix'!$DL$84*'Projection Engine'!$AD$119</f>
        <v>7.4990433320278784</v>
      </c>
      <c r="DP86" s="43">
        <f t="shared" ca="1" si="10"/>
        <v>61661.669019364839</v>
      </c>
      <c r="DQ86" s="43">
        <f ca="1">'Projection Engine'!T87</f>
        <v>6539.2641306528685</v>
      </c>
      <c r="DR86" s="43">
        <f ca="1">'Projection Engine'!U87</f>
        <v>30197.803698649001</v>
      </c>
      <c r="DS86" s="43">
        <f>'Projection Engine'!V87</f>
        <v>1082.1979297399025</v>
      </c>
      <c r="DT86" s="43">
        <f>'Projection Engine'!W87</f>
        <v>225.27041114562431</v>
      </c>
      <c r="DU86" s="43">
        <f>'Projection Engine'!X87</f>
        <v>538.48704924982576</v>
      </c>
      <c r="DV86" s="43">
        <f>'Projection Engine'!Y87</f>
        <v>43.732300000000002</v>
      </c>
      <c r="DW86" s="43">
        <f>'Projection Engine'!Z87</f>
        <v>2705.0433630648713</v>
      </c>
      <c r="DX86" s="43">
        <f t="shared" ca="1" si="11"/>
        <v>41331.798882502095</v>
      </c>
      <c r="DY86" s="43">
        <f t="shared" ca="1" si="12"/>
        <v>102993.46790186694</v>
      </c>
      <c r="DZ86" s="41"/>
      <c r="EA86" s="36">
        <f>'Base Table 5'!DY86</f>
        <v>90212.999999999985</v>
      </c>
      <c r="EB86" s="185">
        <f t="shared" ca="1" si="13"/>
        <v>12780.467901866956</v>
      </c>
      <c r="EC86" s="186">
        <f t="shared" ca="1" si="14"/>
        <v>0.14166991344780633</v>
      </c>
    </row>
    <row r="87" spans="1:133" x14ac:dyDescent="0.4">
      <c r="A87" s="37">
        <f>'Base Table 5 - modified'!A87</f>
        <v>84</v>
      </c>
      <c r="B87" s="37" t="str">
        <f>'Base Table 5 - modified'!B87</f>
        <v>5401</v>
      </c>
      <c r="C87" s="37">
        <f>'Base Table 5 - modified'!C87</f>
        <v>7</v>
      </c>
      <c r="D87" s="38" t="str">
        <f>'Base Table 5 - modified'!D87</f>
        <v>Publishing (except internet and music publishing)</v>
      </c>
      <c r="E87" s="47">
        <f ca="1">'A Matrix'!$B$85*'Projection Engine'!$AD$5</f>
        <v>30.834187269059687</v>
      </c>
      <c r="F87" s="47">
        <f ca="1">'A Matrix'!$C$85*'Projection Engine'!$AD$6</f>
        <v>1.3644751826885699</v>
      </c>
      <c r="G87" s="47">
        <f ca="1">'A Matrix'!$D$85*'Projection Engine'!$AD$7</f>
        <v>12.637509494275342</v>
      </c>
      <c r="H87" s="47">
        <f ca="1">'A Matrix'!$E$85*'Projection Engine'!$AD$8</f>
        <v>0.54508775909520712</v>
      </c>
      <c r="I87" s="47">
        <f ca="1">'A Matrix'!$F$85*'Projection Engine'!$AD$9</f>
        <v>0.21858619717440547</v>
      </c>
      <c r="J87" s="47">
        <f ca="1">'A Matrix'!$G$85*'Projection Engine'!$AD$10</f>
        <v>0.53449519824310532</v>
      </c>
      <c r="K87" s="47">
        <f ca="1">'A Matrix'!$H$85*'Projection Engine'!$AD$11</f>
        <v>6.8133878635813891</v>
      </c>
      <c r="L87" s="47">
        <f ca="1">'A Matrix'!$I$85*'Projection Engine'!$AD$12</f>
        <v>1.8836879899703218</v>
      </c>
      <c r="M87" s="47">
        <f ca="1">'A Matrix'!$J$85*'Projection Engine'!$AD$13</f>
        <v>2.0453715727317934</v>
      </c>
      <c r="N87" s="47">
        <f ca="1">'A Matrix'!$K$85*'Projection Engine'!$AD$14</f>
        <v>4.6747458727774829</v>
      </c>
      <c r="O87" s="47">
        <f ca="1">'A Matrix'!$L$85*'Projection Engine'!$AD$15</f>
        <v>16.456312784974262</v>
      </c>
      <c r="P87" s="47">
        <f ca="1">'A Matrix'!$M$85*'Projection Engine'!$AD$16</f>
        <v>1.5733532282967124</v>
      </c>
      <c r="Q87" s="47">
        <f ca="1">'A Matrix'!$N$85*'Projection Engine'!$AD$17</f>
        <v>37.151010588559686</v>
      </c>
      <c r="R87" s="47">
        <f ca="1">'A Matrix'!$O$85*'Projection Engine'!$AD$18</f>
        <v>17.135168617063673</v>
      </c>
      <c r="S87" s="47">
        <f ca="1">'A Matrix'!$P$85*'Projection Engine'!$AD$19</f>
        <v>0.91928039066468004</v>
      </c>
      <c r="T87" s="47">
        <f ca="1">'A Matrix'!$Q$85*'Projection Engine'!$AD$20</f>
        <v>11.292338755546698</v>
      </c>
      <c r="U87" s="47">
        <f ca="1">'A Matrix'!$R$85*'Projection Engine'!$AD$21</f>
        <v>5.6180649911619263</v>
      </c>
      <c r="V87" s="47">
        <f ca="1">'A Matrix'!$S$85*'Projection Engine'!$AD$22</f>
        <v>0.28934910537757619</v>
      </c>
      <c r="W87" s="47">
        <f ca="1">'A Matrix'!$T$85*'Projection Engine'!$AD$23</f>
        <v>10.675472066641758</v>
      </c>
      <c r="X87" s="47">
        <f ca="1">'A Matrix'!$U$85*'Projection Engine'!$AD$24</f>
        <v>13.103038872661632</v>
      </c>
      <c r="Y87" s="47">
        <f ca="1">'A Matrix'!$V$85*'Projection Engine'!$AD$25</f>
        <v>13.012264473577519</v>
      </c>
      <c r="Z87" s="47">
        <f ca="1">'A Matrix'!$W$85*'Projection Engine'!$AD$26</f>
        <v>29.879207587900769</v>
      </c>
      <c r="AA87" s="47">
        <f ca="1">'A Matrix'!$X$85*'Projection Engine'!$AD$27</f>
        <v>18.172909616266161</v>
      </c>
      <c r="AB87" s="47">
        <f ca="1">'A Matrix'!$Y$85*'Projection Engine'!$AD$28</f>
        <v>4.2784028253076896</v>
      </c>
      <c r="AC87" s="47">
        <f ca="1">'A Matrix'!$Z$85*'Projection Engine'!$AD$29</f>
        <v>8.929826468217934</v>
      </c>
      <c r="AD87" s="47">
        <f ca="1">'A Matrix'!$AA$85*'Projection Engine'!$AD$30</f>
        <v>0.25621046776483403</v>
      </c>
      <c r="AE87" s="47">
        <f ca="1">'A Matrix'!$AB$85*'Projection Engine'!$AD$31</f>
        <v>0.55961011723895526</v>
      </c>
      <c r="AF87" s="47">
        <f ca="1">'A Matrix'!$AC$85*'Projection Engine'!$AD$32</f>
        <v>12.954449257888147</v>
      </c>
      <c r="AG87" s="47">
        <f ca="1">'A Matrix'!$AD$85*'Projection Engine'!$AD$33</f>
        <v>0.13305231236354284</v>
      </c>
      <c r="AH87" s="47">
        <f ca="1">'A Matrix'!$AE$85*'Projection Engine'!$AD$34</f>
        <v>0.13851699146360502</v>
      </c>
      <c r="AI87" s="47">
        <f ca="1">'A Matrix'!$AF$85*'Projection Engine'!$AD$35</f>
        <v>0.19623083422968376</v>
      </c>
      <c r="AJ87" s="47">
        <f ca="1">'A Matrix'!$AG$85*'Projection Engine'!$AD$36</f>
        <v>1.8171198817723906</v>
      </c>
      <c r="AK87" s="47">
        <f ca="1">'A Matrix'!$AH$85*'Projection Engine'!$AD$37</f>
        <v>11.902518704026267</v>
      </c>
      <c r="AL87" s="47">
        <f ca="1">'A Matrix'!$AI$85*'Projection Engine'!$AD$38</f>
        <v>17.539200116233655</v>
      </c>
      <c r="AM87" s="47">
        <f ca="1">'A Matrix'!$AJ$85*'Projection Engine'!$AD$39</f>
        <v>35.788996002765089</v>
      </c>
      <c r="AN87" s="47">
        <f ca="1">'A Matrix'!$AK$85*'Projection Engine'!$AD$40</f>
        <v>13.99073750796199</v>
      </c>
      <c r="AO87" s="47">
        <f ca="1">'A Matrix'!$AL$85*'Projection Engine'!$AD$41</f>
        <v>2.6713562018273129</v>
      </c>
      <c r="AP87" s="47">
        <f ca="1">'A Matrix'!$AM$85*'Projection Engine'!$AD$42</f>
        <v>32.889941833183428</v>
      </c>
      <c r="AQ87" s="47">
        <f ca="1">'A Matrix'!$AN$85*'Projection Engine'!$AD$43</f>
        <v>0.2592375478109733</v>
      </c>
      <c r="AR87" s="47">
        <f ca="1">'A Matrix'!$AO$85*'Projection Engine'!$AD$44</f>
        <v>83.134104812845976</v>
      </c>
      <c r="AS87" s="47">
        <f ca="1">'A Matrix'!$AP$85*'Projection Engine'!$AD$45</f>
        <v>2.3125382882682417</v>
      </c>
      <c r="AT87" s="47">
        <f ca="1">'A Matrix'!$AQ$85*'Projection Engine'!$AD$46</f>
        <v>44.777353442251581</v>
      </c>
      <c r="AU87" s="47">
        <f ca="1">'A Matrix'!$AR$85*'Projection Engine'!$AD$47</f>
        <v>5.6753322580399308</v>
      </c>
      <c r="AV87" s="47">
        <f ca="1">'A Matrix'!$AS$85*'Projection Engine'!$AD$48</f>
        <v>11.153876246157724</v>
      </c>
      <c r="AW87" s="47">
        <f ca="1">'A Matrix'!$AT$85*'Projection Engine'!$AD$49</f>
        <v>4.7409640429554081</v>
      </c>
      <c r="AX87" s="47">
        <f ca="1">'A Matrix'!$AU$85*'Projection Engine'!$AD$50</f>
        <v>38.140970003993992</v>
      </c>
      <c r="AY87" s="47">
        <f ca="1">'A Matrix'!$AV$85*'Projection Engine'!$AD$51</f>
        <v>4.5921462066985992</v>
      </c>
      <c r="AZ87" s="47">
        <f ca="1">'A Matrix'!$AW$85*'Projection Engine'!$AD$52</f>
        <v>2.158855871631975</v>
      </c>
      <c r="BA87" s="47">
        <f ca="1">'A Matrix'!$AX$85*'Projection Engine'!$AD$53</f>
        <v>11.901893169681239</v>
      </c>
      <c r="BB87" s="47">
        <f ca="1">'A Matrix'!$AY$85*'Projection Engine'!$AD$54</f>
        <v>0.47582937493195188</v>
      </c>
      <c r="BC87" s="47">
        <f ca="1">'A Matrix'!$AZ$85*'Projection Engine'!$AD$55</f>
        <v>2.3820649167698686</v>
      </c>
      <c r="BD87" s="47">
        <f ca="1">'A Matrix'!$BA$85*'Projection Engine'!$AD$56</f>
        <v>132.32575879003272</v>
      </c>
      <c r="BE87" s="47">
        <f ca="1">'A Matrix'!$BB$85*'Projection Engine'!$AD$57</f>
        <v>12.693406295695061</v>
      </c>
      <c r="BF87" s="47">
        <f ca="1">'A Matrix'!$BC$85*'Projection Engine'!$AD$58</f>
        <v>19.3322422566333</v>
      </c>
      <c r="BG87" s="47">
        <f ca="1">'A Matrix'!$BD$85*'Projection Engine'!$AD$59</f>
        <v>21.529023329805796</v>
      </c>
      <c r="BH87" s="47">
        <f ca="1">'A Matrix'!$BE$85*'Projection Engine'!$AD$60</f>
        <v>10.567574183645139</v>
      </c>
      <c r="BI87" s="47">
        <f ca="1">'A Matrix'!$BF$85*'Projection Engine'!$AD$61</f>
        <v>8.9509715049780745</v>
      </c>
      <c r="BJ87" s="47">
        <f ca="1">'A Matrix'!$BG$85*'Projection Engine'!$AD$62</f>
        <v>0.93129172927244419</v>
      </c>
      <c r="BK87" s="47">
        <f ca="1">'A Matrix'!$BH$85*'Projection Engine'!$AD$63</f>
        <v>13.636906895233698</v>
      </c>
      <c r="BL87" s="47">
        <f ca="1">'A Matrix'!$BI$85*'Projection Engine'!$AD$64</f>
        <v>7.6191582631086954</v>
      </c>
      <c r="BM87" s="47">
        <f ca="1">'A Matrix'!$BJ$85*'Projection Engine'!$AD$65</f>
        <v>3.789912999072695</v>
      </c>
      <c r="BN87" s="47">
        <f ca="1">'A Matrix'!$BK$85*'Projection Engine'!$AD$66</f>
        <v>24.941366309113633</v>
      </c>
      <c r="BO87" s="47">
        <f ca="1">'A Matrix'!$BL$85*'Projection Engine'!$AD$67</f>
        <v>7.7233173544946263</v>
      </c>
      <c r="BP87" s="47">
        <f ca="1">'A Matrix'!$BM$85*'Projection Engine'!$AD$68</f>
        <v>1.4849702148078283</v>
      </c>
      <c r="BQ87" s="47">
        <f ca="1">'A Matrix'!$BN$85*'Projection Engine'!$AD$69</f>
        <v>0.82395339828414749</v>
      </c>
      <c r="BR87" s="47">
        <f ca="1">'A Matrix'!$BO$85*'Projection Engine'!$AD$70</f>
        <v>2.5352262495129385</v>
      </c>
      <c r="BS87" s="47">
        <f ca="1">'A Matrix'!$BP$85*'Projection Engine'!$AD$71</f>
        <v>2.5380385931781597</v>
      </c>
      <c r="BT87" s="47">
        <f ca="1">'A Matrix'!$BQ$85*'Projection Engine'!$AD$72</f>
        <v>8.2067219877163851</v>
      </c>
      <c r="BU87" s="47">
        <f ca="1">'A Matrix'!$BR$85*'Projection Engine'!$AD$73</f>
        <v>110.35102794867906</v>
      </c>
      <c r="BV87" s="47">
        <f ca="1">'A Matrix'!$BS$85*'Projection Engine'!$AD$74</f>
        <v>71.992352938165439</v>
      </c>
      <c r="BW87" s="47">
        <f ca="1">'A Matrix'!$BT$85*'Projection Engine'!$AD$75</f>
        <v>42.416202334558442</v>
      </c>
      <c r="BX87" s="47">
        <f ca="1">'A Matrix'!$BU$85*'Projection Engine'!$AD$76</f>
        <v>55.623007696380505</v>
      </c>
      <c r="BY87" s="47">
        <f ca="1">'A Matrix'!$BV$85*'Projection Engine'!$AD$77</f>
        <v>370.84436205325375</v>
      </c>
      <c r="BZ87" s="47">
        <f ca="1">'A Matrix'!$BW$85*'Projection Engine'!$AD$78</f>
        <v>822.39649972604286</v>
      </c>
      <c r="CA87" s="47">
        <f ca="1">'A Matrix'!$BX$85*'Projection Engine'!$AD$79</f>
        <v>1213.0637735256123</v>
      </c>
      <c r="CB87" s="47">
        <f ca="1">'A Matrix'!$BY$85*'Projection Engine'!$AD$80</f>
        <v>67.401119076553087</v>
      </c>
      <c r="CC87" s="47">
        <f ca="1">'A Matrix'!$BZ$85*'Projection Engine'!$AD$81</f>
        <v>153.44476998855535</v>
      </c>
      <c r="CD87" s="47">
        <f ca="1">'A Matrix'!$CA$85*'Projection Engine'!$AD$82</f>
        <v>367.87934751343909</v>
      </c>
      <c r="CE87" s="47">
        <f ca="1">'A Matrix'!$CB$85*'Projection Engine'!$AD$83</f>
        <v>28.859529867129975</v>
      </c>
      <c r="CF87" s="47">
        <f ca="1">'A Matrix'!$CC$85*'Projection Engine'!$AD$84</f>
        <v>16.592638933401883</v>
      </c>
      <c r="CG87" s="47">
        <f ca="1">'A Matrix'!$CD$85*'Projection Engine'!$AD$85</f>
        <v>47.218463378071299</v>
      </c>
      <c r="CH87" s="47">
        <f ca="1">'A Matrix'!$CE$85*'Projection Engine'!$AD$86</f>
        <v>277.3091912569331</v>
      </c>
      <c r="CI87" s="47">
        <f ca="1">'A Matrix'!$CF$85*'Projection Engine'!$AD$87</f>
        <v>119.51491492545952</v>
      </c>
      <c r="CJ87" s="47">
        <f ca="1">'A Matrix'!$CG$85*'Projection Engine'!$AD$88</f>
        <v>1629.3939513909575</v>
      </c>
      <c r="CK87" s="47">
        <f ca="1">'A Matrix'!$CH$85*'Projection Engine'!$AD$89</f>
        <v>60.230580423719417</v>
      </c>
      <c r="CL87" s="47">
        <f ca="1">'A Matrix'!$CI$85*'Projection Engine'!$AD$90</f>
        <v>16.996920235190341</v>
      </c>
      <c r="CM87" s="47">
        <f ca="1">'A Matrix'!$CJ$85*'Projection Engine'!$AD$91</f>
        <v>90.227389523077221</v>
      </c>
      <c r="CN87" s="47">
        <f ca="1">'A Matrix'!$CK$85*'Projection Engine'!$AD$92</f>
        <v>428.22429148647382</v>
      </c>
      <c r="CO87" s="47">
        <f ca="1">'A Matrix'!$CL$85*'Projection Engine'!$AD$93</f>
        <v>16.696420321091612</v>
      </c>
      <c r="CP87" s="47">
        <f ca="1">'A Matrix'!$CM$85*'Projection Engine'!$AD$94</f>
        <v>1901.3408157826325</v>
      </c>
      <c r="CQ87" s="47">
        <f ca="1">'A Matrix'!$CN$85*'Projection Engine'!$AD$95</f>
        <v>2027.4991631907683</v>
      </c>
      <c r="CR87" s="47">
        <f ca="1">'A Matrix'!$CO$85*'Projection Engine'!$AD$96</f>
        <v>92.387079885755711</v>
      </c>
      <c r="CS87" s="47">
        <f ca="1">'A Matrix'!$CP$85*'Projection Engine'!$AD$97</f>
        <v>110.82913118650956</v>
      </c>
      <c r="CT87" s="47">
        <f ca="1">'A Matrix'!$CQ$85*'Projection Engine'!$AD$98</f>
        <v>0.12644916615936214</v>
      </c>
      <c r="CU87" s="47">
        <f ca="1">'A Matrix'!$CR$85*'Projection Engine'!$AD$99</f>
        <v>4.3994527458212765E-2</v>
      </c>
      <c r="CV87" s="47">
        <f ca="1">'A Matrix'!$CS$85*'Projection Engine'!$AD$100</f>
        <v>197.91814308491803</v>
      </c>
      <c r="CW87" s="47">
        <f ca="1">'A Matrix'!$CT$85*'Projection Engine'!$AD$101</f>
        <v>1955.7232463131618</v>
      </c>
      <c r="CX87" s="47">
        <f ca="1">'A Matrix'!$CU$85*'Projection Engine'!$AD$102</f>
        <v>584.33567186609082</v>
      </c>
      <c r="CY87" s="47">
        <f ca="1">'A Matrix'!$CV$85*'Projection Engine'!$AD$103</f>
        <v>842.1917685193871</v>
      </c>
      <c r="CZ87" s="47">
        <f ca="1">'A Matrix'!$CW$85*'Projection Engine'!$AD$104</f>
        <v>235.1350048242922</v>
      </c>
      <c r="DA87" s="47">
        <f ca="1">'A Matrix'!$CX$85*'Projection Engine'!$AD$105</f>
        <v>2023.8659556430412</v>
      </c>
      <c r="DB87" s="47">
        <f ca="1">'A Matrix'!$CY$85*'Projection Engine'!$AD$106</f>
        <v>36.399478042042453</v>
      </c>
      <c r="DC87" s="47">
        <f ca="1">'A Matrix'!$CZ$85*'Projection Engine'!$AD$107</f>
        <v>265.46252573389796</v>
      </c>
      <c r="DD87" s="47">
        <f ca="1">'A Matrix'!$DA$85*'Projection Engine'!$AD$108</f>
        <v>469.64595216186194</v>
      </c>
      <c r="DE87" s="47">
        <f ca="1">'A Matrix'!$DB$85*'Projection Engine'!$AD$109</f>
        <v>282.39984718363399</v>
      </c>
      <c r="DF87" s="47">
        <f ca="1">'A Matrix'!$DC$85*'Projection Engine'!$AD$110</f>
        <v>74.3892226884238</v>
      </c>
      <c r="DG87" s="47">
        <f ca="1">'A Matrix'!$DD$85*'Projection Engine'!$AD$111</f>
        <v>27.441318424374462</v>
      </c>
      <c r="DH87" s="47">
        <f ca="1">'A Matrix'!$DE$85*'Projection Engine'!$AD$112</f>
        <v>228.94523720264635</v>
      </c>
      <c r="DI87" s="47">
        <f ca="1">'A Matrix'!$DF$85*'Projection Engine'!$AD$113</f>
        <v>127.02429507230946</v>
      </c>
      <c r="DJ87" s="47">
        <f ca="1">'A Matrix'!$DG$85*'Projection Engine'!$AD$114</f>
        <v>62.863074477911752</v>
      </c>
      <c r="DK87" s="47">
        <f ca="1">'A Matrix'!$DH$85*'Projection Engine'!$AD$115</f>
        <v>69.338525980682661</v>
      </c>
      <c r="DL87" s="47">
        <f ca="1">'A Matrix'!$DI$85*'Projection Engine'!$AD$116</f>
        <v>39.68681417395981</v>
      </c>
      <c r="DM87" s="47">
        <f ca="1">'A Matrix'!$DJ$85*'Projection Engine'!$AD$117</f>
        <v>20.436225697414422</v>
      </c>
      <c r="DN87" s="47">
        <f ca="1">'A Matrix'!$DK$85*'Projection Engine'!$AD$118</f>
        <v>416.54280717511892</v>
      </c>
      <c r="DO87" s="47">
        <f ca="1">'A Matrix'!$DL$85*'Projection Engine'!$AD$119</f>
        <v>15.52591939633184</v>
      </c>
      <c r="DP87" s="43">
        <f t="shared" ca="1" si="10"/>
        <v>18986.384903480688</v>
      </c>
      <c r="DQ87" s="43">
        <f ca="1">'Projection Engine'!T88</f>
        <v>7867.7750388232089</v>
      </c>
      <c r="DR87" s="43">
        <f ca="1">'Projection Engine'!U88</f>
        <v>26.202183396269358</v>
      </c>
      <c r="DS87" s="43">
        <f>'Projection Engine'!V88</f>
        <v>3494.5158899707458</v>
      </c>
      <c r="DT87" s="43">
        <f>'Projection Engine'!W88</f>
        <v>189.59518286741397</v>
      </c>
      <c r="DU87" s="43">
        <f>'Projection Engine'!X88</f>
        <v>735.72789263558627</v>
      </c>
      <c r="DV87" s="43">
        <f>'Projection Engine'!Y88</f>
        <v>81.784700000000001</v>
      </c>
      <c r="DW87" s="43">
        <f>'Projection Engine'!Z88</f>
        <v>7562.0808831705663</v>
      </c>
      <c r="DX87" s="43">
        <f t="shared" ca="1" si="11"/>
        <v>19957.68177086379</v>
      </c>
      <c r="DY87" s="43">
        <f t="shared" ca="1" si="12"/>
        <v>38944.066674344474</v>
      </c>
      <c r="DZ87" s="41"/>
      <c r="EA87" s="36">
        <f>'Base Table 5'!DY87</f>
        <v>33296.000100000005</v>
      </c>
      <c r="EB87" s="185">
        <f t="shared" ca="1" si="13"/>
        <v>5648.0665743444697</v>
      </c>
      <c r="EC87" s="186">
        <f t="shared" ca="1" si="14"/>
        <v>0.16963198454412765</v>
      </c>
    </row>
    <row r="88" spans="1:133" x14ac:dyDescent="0.4">
      <c r="A88" s="34">
        <f>'Base Table 5 - modified'!A88</f>
        <v>85</v>
      </c>
      <c r="B88" s="34" t="str">
        <f>'Base Table 5 - modified'!B88</f>
        <v>5501</v>
      </c>
      <c r="C88" s="34">
        <f>'Base Table 5 - modified'!C88</f>
        <v>7</v>
      </c>
      <c r="D88" s="35" t="str">
        <f>'Base Table 5 - modified'!D88</f>
        <v>Motion picture and sound recording</v>
      </c>
      <c r="E88" s="47">
        <f ca="1">'A Matrix'!$B$86*'Projection Engine'!$AD$5</f>
        <v>0.1290870829010472</v>
      </c>
      <c r="F88" s="47">
        <f ca="1">'A Matrix'!$C$86*'Projection Engine'!$AD$6</f>
        <v>2.7499733274946668E-2</v>
      </c>
      <c r="G88" s="47">
        <f ca="1">'A Matrix'!$D$86*'Projection Engine'!$AD$7</f>
        <v>7.4936908358645013E-2</v>
      </c>
      <c r="H88" s="47">
        <f ca="1">'A Matrix'!$E$86*'Projection Engine'!$AD$8</f>
        <v>2.3089623999678212E-2</v>
      </c>
      <c r="I88" s="47">
        <f ca="1">'A Matrix'!$F$86*'Projection Engine'!$AD$9</f>
        <v>2.4108771747177074E-3</v>
      </c>
      <c r="J88" s="47">
        <f ca="1">'A Matrix'!$G$86*'Projection Engine'!$AD$10</f>
        <v>1.0144148761493742E-2</v>
      </c>
      <c r="K88" s="47">
        <f ca="1">'A Matrix'!$H$86*'Projection Engine'!$AD$11</f>
        <v>3.6848931882398531E-2</v>
      </c>
      <c r="L88" s="47">
        <f ca="1">'A Matrix'!$I$86*'Projection Engine'!$AD$12</f>
        <v>4.4520803487835478E-2</v>
      </c>
      <c r="M88" s="47">
        <f ca="1">'A Matrix'!$J$86*'Projection Engine'!$AD$13</f>
        <v>1.0487830661435396</v>
      </c>
      <c r="N88" s="47">
        <f ca="1">'A Matrix'!$K$86*'Projection Engine'!$AD$14</f>
        <v>0.11163731986964888</v>
      </c>
      <c r="O88" s="47">
        <f ca="1">'A Matrix'!$L$86*'Projection Engine'!$AD$15</f>
        <v>0.36538825690796922</v>
      </c>
      <c r="P88" s="47">
        <f ca="1">'A Matrix'!$M$86*'Projection Engine'!$AD$16</f>
        <v>2.5374930764574873E-2</v>
      </c>
      <c r="Q88" s="47">
        <f ca="1">'A Matrix'!$N$86*'Projection Engine'!$AD$17</f>
        <v>7.5567649008969603E-2</v>
      </c>
      <c r="R88" s="47">
        <f ca="1">'A Matrix'!$O$86*'Projection Engine'!$AD$18</f>
        <v>0.15467183276126403</v>
      </c>
      <c r="S88" s="47">
        <f ca="1">'A Matrix'!$P$86*'Projection Engine'!$AD$19</f>
        <v>4.3306570866430321E-3</v>
      </c>
      <c r="T88" s="47">
        <f ca="1">'A Matrix'!$Q$86*'Projection Engine'!$AD$20</f>
        <v>3.9396258238886449E-2</v>
      </c>
      <c r="U88" s="47">
        <f ca="1">'A Matrix'!$R$86*'Projection Engine'!$AD$21</f>
        <v>3.4245349328864035E-2</v>
      </c>
      <c r="V88" s="47">
        <f ca="1">'A Matrix'!$S$86*'Projection Engine'!$AD$22</f>
        <v>7.6144501415151633E-3</v>
      </c>
      <c r="W88" s="47">
        <f ca="1">'A Matrix'!$T$86*'Projection Engine'!$AD$23</f>
        <v>6.8467474937499134E-2</v>
      </c>
      <c r="X88" s="47">
        <f ca="1">'A Matrix'!$U$86*'Projection Engine'!$AD$24</f>
        <v>0.10375344212084893</v>
      </c>
      <c r="Y88" s="47">
        <f ca="1">'A Matrix'!$V$86*'Projection Engine'!$AD$25</f>
        <v>2.5635219121270043</v>
      </c>
      <c r="Z88" s="47">
        <f ca="1">'A Matrix'!$W$86*'Projection Engine'!$AD$26</f>
        <v>8.6399864092027767E-2</v>
      </c>
      <c r="AA88" s="47">
        <f ca="1">'A Matrix'!$X$86*'Projection Engine'!$AD$27</f>
        <v>0.21893251125463833</v>
      </c>
      <c r="AB88" s="47">
        <f ca="1">'A Matrix'!$Y$86*'Projection Engine'!$AD$28</f>
        <v>7.6691754913905383E-2</v>
      </c>
      <c r="AC88" s="47">
        <f ca="1">'A Matrix'!$Z$86*'Projection Engine'!$AD$29</f>
        <v>6.3190976029499926E-2</v>
      </c>
      <c r="AD88" s="47">
        <f ca="1">'A Matrix'!$AA$86*'Projection Engine'!$AD$30</f>
        <v>4.8820592180799161E-4</v>
      </c>
      <c r="AE88" s="47">
        <f ca="1">'A Matrix'!$AB$86*'Projection Engine'!$AD$31</f>
        <v>5.3753287419179242E-3</v>
      </c>
      <c r="AF88" s="47">
        <f ca="1">'A Matrix'!$AC$86*'Projection Engine'!$AD$32</f>
        <v>2.3666213398704339E-2</v>
      </c>
      <c r="AG88" s="47">
        <f ca="1">'A Matrix'!$AD$86*'Projection Engine'!$AD$33</f>
        <v>0</v>
      </c>
      <c r="AH88" s="47">
        <f ca="1">'A Matrix'!$AE$86*'Projection Engine'!$AD$34</f>
        <v>9.8169377366126887E-5</v>
      </c>
      <c r="AI88" s="47">
        <f ca="1">'A Matrix'!$AF$86*'Projection Engine'!$AD$35</f>
        <v>2.8261762010996217E-4</v>
      </c>
      <c r="AJ88" s="47">
        <f ca="1">'A Matrix'!$AG$86*'Projection Engine'!$AD$36</f>
        <v>7.4753117730809421E-2</v>
      </c>
      <c r="AK88" s="47">
        <f ca="1">'A Matrix'!$AH$86*'Projection Engine'!$AD$37</f>
        <v>9.0626398203283678E-2</v>
      </c>
      <c r="AL88" s="47">
        <f ca="1">'A Matrix'!$AI$86*'Projection Engine'!$AD$38</f>
        <v>9.0555506300969719E-3</v>
      </c>
      <c r="AM88" s="47">
        <f ca="1">'A Matrix'!$AJ$86*'Projection Engine'!$AD$39</f>
        <v>4.2377571395538813E-2</v>
      </c>
      <c r="AN88" s="47">
        <f ca="1">'A Matrix'!$AK$86*'Projection Engine'!$AD$40</f>
        <v>5.7919336509502262E-2</v>
      </c>
      <c r="AO88" s="47">
        <f ca="1">'A Matrix'!$AL$86*'Projection Engine'!$AD$41</f>
        <v>1.7112363255688368E-2</v>
      </c>
      <c r="AP88" s="47">
        <f ca="1">'A Matrix'!$AM$86*'Projection Engine'!$AD$42</f>
        <v>4.2854638635338102E-2</v>
      </c>
      <c r="AQ88" s="47">
        <f ca="1">'A Matrix'!$AN$86*'Projection Engine'!$AD$43</f>
        <v>1.2057560363301085E-3</v>
      </c>
      <c r="AR88" s="47">
        <f ca="1">'A Matrix'!$AO$86*'Projection Engine'!$AD$44</f>
        <v>0.13983776333249334</v>
      </c>
      <c r="AS88" s="47">
        <f ca="1">'A Matrix'!$AP$86*'Projection Engine'!$AD$45</f>
        <v>2.9652962086320019E-2</v>
      </c>
      <c r="AT88" s="47">
        <f ca="1">'A Matrix'!$AQ$86*'Projection Engine'!$AD$46</f>
        <v>5.5630408323726739E-2</v>
      </c>
      <c r="AU88" s="47">
        <f ca="1">'A Matrix'!$AR$86*'Projection Engine'!$AD$47</f>
        <v>6.0702929303121786E-3</v>
      </c>
      <c r="AV88" s="47">
        <f ca="1">'A Matrix'!$AS$86*'Projection Engine'!$AD$48</f>
        <v>3.1106427778129112E-2</v>
      </c>
      <c r="AW88" s="47">
        <f ca="1">'A Matrix'!$AT$86*'Projection Engine'!$AD$49</f>
        <v>1.1072053979679305E-2</v>
      </c>
      <c r="AX88" s="47">
        <f ca="1">'A Matrix'!$AU$86*'Projection Engine'!$AD$50</f>
        <v>8.4302191670297441E-2</v>
      </c>
      <c r="AY88" s="47">
        <f ca="1">'A Matrix'!$AV$86*'Projection Engine'!$AD$51</f>
        <v>1.7258046883700941E-2</v>
      </c>
      <c r="AZ88" s="47">
        <f ca="1">'A Matrix'!$AW$86*'Projection Engine'!$AD$52</f>
        <v>1.5176901541864412E-2</v>
      </c>
      <c r="BA88" s="47">
        <f ca="1">'A Matrix'!$AX$86*'Projection Engine'!$AD$53</f>
        <v>4.3148592725866158E-2</v>
      </c>
      <c r="BB88" s="47">
        <f ca="1">'A Matrix'!$AY$86*'Projection Engine'!$AD$54</f>
        <v>5.6510190585725796E-2</v>
      </c>
      <c r="BC88" s="47">
        <f ca="1">'A Matrix'!$AZ$86*'Projection Engine'!$AD$55</f>
        <v>6.8379964803728039E-3</v>
      </c>
      <c r="BD88" s="47">
        <f ca="1">'A Matrix'!$BA$86*'Projection Engine'!$AD$56</f>
        <v>0.1361789269453649</v>
      </c>
      <c r="BE88" s="47">
        <f ca="1">'A Matrix'!$BB$86*'Projection Engine'!$AD$57</f>
        <v>2.657282169237965E-2</v>
      </c>
      <c r="BF88" s="47">
        <f ca="1">'A Matrix'!$BC$86*'Projection Engine'!$AD$58</f>
        <v>5.5399569712378055E-2</v>
      </c>
      <c r="BG88" s="47">
        <f ca="1">'A Matrix'!$BD$86*'Projection Engine'!$AD$59</f>
        <v>1.282242804008344</v>
      </c>
      <c r="BH88" s="47">
        <f ca="1">'A Matrix'!$BE$86*'Projection Engine'!$AD$60</f>
        <v>4.2269002785515694E-2</v>
      </c>
      <c r="BI88" s="47">
        <f ca="1">'A Matrix'!$BF$86*'Projection Engine'!$AD$61</f>
        <v>5.375532449846325E-2</v>
      </c>
      <c r="BJ88" s="47">
        <f ca="1">'A Matrix'!$BG$86*'Projection Engine'!$AD$62</f>
        <v>4.2249285146517976E-2</v>
      </c>
      <c r="BK88" s="47">
        <f ca="1">'A Matrix'!$BH$86*'Projection Engine'!$AD$63</f>
        <v>7.5685220900920405E-2</v>
      </c>
      <c r="BL88" s="47">
        <f ca="1">'A Matrix'!$BI$86*'Projection Engine'!$AD$64</f>
        <v>2.8336058205281553E-2</v>
      </c>
      <c r="BM88" s="47">
        <f ca="1">'A Matrix'!$BJ$86*'Projection Engine'!$AD$65</f>
        <v>7.3084001374838382E-3</v>
      </c>
      <c r="BN88" s="47">
        <f ca="1">'A Matrix'!$BK$86*'Projection Engine'!$AD$66</f>
        <v>7.0677135637867122E-2</v>
      </c>
      <c r="BO88" s="47">
        <f ca="1">'A Matrix'!$BL$86*'Projection Engine'!$AD$67</f>
        <v>3.9820169891610808E-2</v>
      </c>
      <c r="BP88" s="47">
        <f ca="1">'A Matrix'!$BM$86*'Projection Engine'!$AD$68</f>
        <v>1.4102378998244314E-2</v>
      </c>
      <c r="BQ88" s="47">
        <f ca="1">'A Matrix'!$BN$86*'Projection Engine'!$AD$69</f>
        <v>0.11997123656335115</v>
      </c>
      <c r="BR88" s="47">
        <f ca="1">'A Matrix'!$BO$86*'Projection Engine'!$AD$70</f>
        <v>0.19397254565398678</v>
      </c>
      <c r="BS88" s="47">
        <f ca="1">'A Matrix'!$BP$86*'Projection Engine'!$AD$71</f>
        <v>2.9823097761364194E-2</v>
      </c>
      <c r="BT88" s="47">
        <f ca="1">'A Matrix'!$BQ$86*'Projection Engine'!$AD$72</f>
        <v>0.15127455768257797</v>
      </c>
      <c r="BU88" s="47">
        <f ca="1">'A Matrix'!$BR$86*'Projection Engine'!$AD$73</f>
        <v>1.4065082535257531E-2</v>
      </c>
      <c r="BV88" s="47">
        <f ca="1">'A Matrix'!$BS$86*'Projection Engine'!$AD$74</f>
        <v>0.34413212656084263</v>
      </c>
      <c r="BW88" s="47">
        <f ca="1">'A Matrix'!$BT$86*'Projection Engine'!$AD$75</f>
        <v>0.17228257666593372</v>
      </c>
      <c r="BX88" s="47">
        <f ca="1">'A Matrix'!$BU$86*'Projection Engine'!$AD$76</f>
        <v>0.14887291485255344</v>
      </c>
      <c r="BY88" s="47">
        <f ca="1">'A Matrix'!$BV$86*'Projection Engine'!$AD$77</f>
        <v>54.507459747928408</v>
      </c>
      <c r="BZ88" s="47">
        <f ca="1">'A Matrix'!$BW$86*'Projection Engine'!$AD$78</f>
        <v>6.4325218530853912</v>
      </c>
      <c r="CA88" s="47">
        <f ca="1">'A Matrix'!$BX$86*'Projection Engine'!$AD$79</f>
        <v>27.220200113731494</v>
      </c>
      <c r="CB88" s="47">
        <f ca="1">'A Matrix'!$BY$86*'Projection Engine'!$AD$80</f>
        <v>7.1675534622850208</v>
      </c>
      <c r="CC88" s="47">
        <f ca="1">'A Matrix'!$BZ$86*'Projection Engine'!$AD$81</f>
        <v>22.028041596512704</v>
      </c>
      <c r="CD88" s="47">
        <f ca="1">'A Matrix'!$CA$86*'Projection Engine'!$AD$82</f>
        <v>1.7140353094797414</v>
      </c>
      <c r="CE88" s="47">
        <f ca="1">'A Matrix'!$CB$86*'Projection Engine'!$AD$83</f>
        <v>4.872818267030446E-2</v>
      </c>
      <c r="CF88" s="47">
        <f ca="1">'A Matrix'!$CC$86*'Projection Engine'!$AD$84</f>
        <v>27.328026168141989</v>
      </c>
      <c r="CG88" s="47">
        <f ca="1">'A Matrix'!$CD$86*'Projection Engine'!$AD$85</f>
        <v>4.2862719823019253</v>
      </c>
      <c r="CH88" s="47">
        <f ca="1">'A Matrix'!$CE$86*'Projection Engine'!$AD$86</f>
        <v>0.11203888194715365</v>
      </c>
      <c r="CI88" s="47">
        <f ca="1">'A Matrix'!$CF$86*'Projection Engine'!$AD$87</f>
        <v>1.0848147445430847</v>
      </c>
      <c r="CJ88" s="47">
        <f ca="1">'A Matrix'!$CG$86*'Projection Engine'!$AD$88</f>
        <v>1.7273124992115803</v>
      </c>
      <c r="CK88" s="47">
        <f ca="1">'A Matrix'!$CH$86*'Projection Engine'!$AD$89</f>
        <v>3198.3595285159145</v>
      </c>
      <c r="CL88" s="47">
        <f ca="1">'A Matrix'!$CI$86*'Projection Engine'!$AD$90</f>
        <v>2404.8263469990643</v>
      </c>
      <c r="CM88" s="47">
        <f ca="1">'A Matrix'!$CJ$86*'Projection Engine'!$AD$91</f>
        <v>0.20987227885287282</v>
      </c>
      <c r="CN88" s="47">
        <f ca="1">'A Matrix'!$CK$86*'Projection Engine'!$AD$92</f>
        <v>460.6049557175993</v>
      </c>
      <c r="CO88" s="47">
        <f ca="1">'A Matrix'!$CL$86*'Projection Engine'!$AD$93</f>
        <v>4.9969186570433122</v>
      </c>
      <c r="CP88" s="47">
        <f ca="1">'A Matrix'!$CM$86*'Projection Engine'!$AD$94</f>
        <v>6.9558721038912532</v>
      </c>
      <c r="CQ88" s="47">
        <f ca="1">'A Matrix'!$CN$86*'Projection Engine'!$AD$95</f>
        <v>7.7736860274014017</v>
      </c>
      <c r="CR88" s="47">
        <f ca="1">'A Matrix'!$CO$86*'Projection Engine'!$AD$96</f>
        <v>1.6176444226926141</v>
      </c>
      <c r="CS88" s="47">
        <f ca="1">'A Matrix'!$CP$86*'Projection Engine'!$AD$97</f>
        <v>111.07953653442786</v>
      </c>
      <c r="CT88" s="47">
        <f ca="1">'A Matrix'!$CQ$86*'Projection Engine'!$AD$98</f>
        <v>3.3638230417242648E-3</v>
      </c>
      <c r="CU88" s="47">
        <f ca="1">'A Matrix'!$CR$86*'Projection Engine'!$AD$99</f>
        <v>1.0064107588480045E-3</v>
      </c>
      <c r="CV88" s="47">
        <f ca="1">'A Matrix'!$CS$86*'Projection Engine'!$AD$100</f>
        <v>65.659664767945031</v>
      </c>
      <c r="CW88" s="47">
        <f ca="1">'A Matrix'!$CT$86*'Projection Engine'!$AD$101</f>
        <v>483.97643034910863</v>
      </c>
      <c r="CX88" s="47">
        <f ca="1">'A Matrix'!$CU$86*'Projection Engine'!$AD$102</f>
        <v>8.6001515127851569</v>
      </c>
      <c r="CY88" s="47">
        <f ca="1">'A Matrix'!$CV$86*'Projection Engine'!$AD$103</f>
        <v>383.48237380771747</v>
      </c>
      <c r="CZ88" s="47">
        <f ca="1">'A Matrix'!$CW$86*'Projection Engine'!$AD$104</f>
        <v>1.5980559130791911</v>
      </c>
      <c r="DA88" s="47">
        <f ca="1">'A Matrix'!$CX$86*'Projection Engine'!$AD$105</f>
        <v>30.653300472432008</v>
      </c>
      <c r="DB88" s="47">
        <f ca="1">'A Matrix'!$CY$86*'Projection Engine'!$AD$106</f>
        <v>10.233372120409243</v>
      </c>
      <c r="DC88" s="47">
        <f ca="1">'A Matrix'!$CZ$86*'Projection Engine'!$AD$107</f>
        <v>72.520981322191915</v>
      </c>
      <c r="DD88" s="47">
        <f ca="1">'A Matrix'!$DA$86*'Projection Engine'!$AD$108</f>
        <v>68.780125209948736</v>
      </c>
      <c r="DE88" s="47">
        <f ca="1">'A Matrix'!$DB$86*'Projection Engine'!$AD$109</f>
        <v>36.740727289844337</v>
      </c>
      <c r="DF88" s="47">
        <f ca="1">'A Matrix'!$DC$86*'Projection Engine'!$AD$110</f>
        <v>5.867650219052515</v>
      </c>
      <c r="DG88" s="47">
        <f ca="1">'A Matrix'!$DD$86*'Projection Engine'!$AD$111</f>
        <v>1.7969559235967141</v>
      </c>
      <c r="DH88" s="47">
        <f ca="1">'A Matrix'!$DE$86*'Projection Engine'!$AD$112</f>
        <v>8.3241491370376384</v>
      </c>
      <c r="DI88" s="47">
        <f ca="1">'A Matrix'!$DF$86*'Projection Engine'!$AD$113</f>
        <v>254.921762037603</v>
      </c>
      <c r="DJ88" s="47">
        <f ca="1">'A Matrix'!$DG$86*'Projection Engine'!$AD$114</f>
        <v>1.1550978569379406</v>
      </c>
      <c r="DK88" s="47">
        <f ca="1">'A Matrix'!$DH$86*'Projection Engine'!$AD$115</f>
        <v>55.140871059357451</v>
      </c>
      <c r="DL88" s="47">
        <f ca="1">'A Matrix'!$DI$86*'Projection Engine'!$AD$116</f>
        <v>2.4712489629553041</v>
      </c>
      <c r="DM88" s="47">
        <f ca="1">'A Matrix'!$DJ$86*'Projection Engine'!$AD$117</f>
        <v>0.13362871453913652</v>
      </c>
      <c r="DN88" s="47">
        <f ca="1">'A Matrix'!$DK$86*'Projection Engine'!$AD$118</f>
        <v>31.231431951900426</v>
      </c>
      <c r="DO88" s="47">
        <f ca="1">'A Matrix'!$DL$86*'Projection Engine'!$AD$119</f>
        <v>2.3447189137787796</v>
      </c>
      <c r="DP88" s="43">
        <f t="shared" ca="1" si="10"/>
        <v>7885.0263497229289</v>
      </c>
      <c r="DQ88" s="43">
        <f ca="1">'Projection Engine'!T89</f>
        <v>2681.2976924118193</v>
      </c>
      <c r="DR88" s="43">
        <f ca="1">'Projection Engine'!U89</f>
        <v>656.19172925932048</v>
      </c>
      <c r="DS88" s="43">
        <f>'Projection Engine'!V89</f>
        <v>1330.1523653437509</v>
      </c>
      <c r="DT88" s="43">
        <f>'Projection Engine'!W89</f>
        <v>6.7209767220312795</v>
      </c>
      <c r="DU88" s="43">
        <f>'Projection Engine'!X89</f>
        <v>559.46512951175191</v>
      </c>
      <c r="DV88" s="43">
        <f>'Projection Engine'!Y89</f>
        <v>6.9999000000000002</v>
      </c>
      <c r="DW88" s="43">
        <f>'Projection Engine'!Z89</f>
        <v>780.86173649790214</v>
      </c>
      <c r="DX88" s="43">
        <f t="shared" ca="1" si="11"/>
        <v>6021.6895297465753</v>
      </c>
      <c r="DY88" s="43">
        <f t="shared" ca="1" si="12"/>
        <v>13906.715879469504</v>
      </c>
      <c r="DZ88" s="41"/>
      <c r="EA88" s="36">
        <f>'Base Table 5'!DY88</f>
        <v>10739.9997</v>
      </c>
      <c r="EB88" s="185">
        <f t="shared" ca="1" si="13"/>
        <v>3166.7161794695039</v>
      </c>
      <c r="EC88" s="186">
        <f t="shared" ca="1" si="14"/>
        <v>0.29485253891296703</v>
      </c>
    </row>
    <row r="89" spans="1:133" x14ac:dyDescent="0.4">
      <c r="A89" s="37">
        <f>'Base Table 5 - modified'!A89</f>
        <v>86</v>
      </c>
      <c r="B89" s="37" t="str">
        <f>'Base Table 5 - modified'!B89</f>
        <v>5601</v>
      </c>
      <c r="C89" s="37">
        <f>'Base Table 5 - modified'!C89</f>
        <v>7</v>
      </c>
      <c r="D89" s="38" t="str">
        <f>'Base Table 5 - modified'!D89</f>
        <v>Broadcasting (except internet)</v>
      </c>
      <c r="E89" s="47">
        <f ca="1">'A Matrix'!$B$87*'Projection Engine'!$AD$5</f>
        <v>0.51324383232573079</v>
      </c>
      <c r="F89" s="47">
        <f ca="1">'A Matrix'!$C$87*'Projection Engine'!$AD$6</f>
        <v>0.82021405231259847</v>
      </c>
      <c r="G89" s="47">
        <f ca="1">'A Matrix'!$D$87*'Projection Engine'!$AD$7</f>
        <v>0.47957604205297039</v>
      </c>
      <c r="H89" s="47">
        <f ca="1">'A Matrix'!$E$87*'Projection Engine'!$AD$8</f>
        <v>7.5033725318206637</v>
      </c>
      <c r="I89" s="47">
        <f ca="1">'A Matrix'!$F$87*'Projection Engine'!$AD$9</f>
        <v>0</v>
      </c>
      <c r="J89" s="47">
        <f ca="1">'A Matrix'!$G$87*'Projection Engine'!$AD$10</f>
        <v>2.7436879155212122</v>
      </c>
      <c r="K89" s="47">
        <f ca="1">'A Matrix'!$H$87*'Projection Engine'!$AD$11</f>
        <v>3.3419538194227236</v>
      </c>
      <c r="L89" s="47">
        <f ca="1">'A Matrix'!$I$87*'Projection Engine'!$AD$12</f>
        <v>0.88133019149388603</v>
      </c>
      <c r="M89" s="47">
        <f ca="1">'A Matrix'!$J$87*'Projection Engine'!$AD$13</f>
        <v>2.0480795749848708</v>
      </c>
      <c r="N89" s="47">
        <f ca="1">'A Matrix'!$K$87*'Projection Engine'!$AD$14</f>
        <v>9.2647201661333334</v>
      </c>
      <c r="O89" s="47">
        <f ca="1">'A Matrix'!$L$87*'Projection Engine'!$AD$15</f>
        <v>26.642250149384289</v>
      </c>
      <c r="P89" s="47">
        <f ca="1">'A Matrix'!$M$87*'Projection Engine'!$AD$16</f>
        <v>1.8609716172595843</v>
      </c>
      <c r="Q89" s="47">
        <f ca="1">'A Matrix'!$N$87*'Projection Engine'!$AD$17</f>
        <v>3.2479757278355228</v>
      </c>
      <c r="R89" s="47">
        <f ca="1">'A Matrix'!$O$87*'Projection Engine'!$AD$18</f>
        <v>20.561579356705565</v>
      </c>
      <c r="S89" s="47">
        <f ca="1">'A Matrix'!$P$87*'Projection Engine'!$AD$19</f>
        <v>0.82538387110428335</v>
      </c>
      <c r="T89" s="47">
        <f ca="1">'A Matrix'!$Q$87*'Projection Engine'!$AD$20</f>
        <v>4.5879260146138501</v>
      </c>
      <c r="U89" s="47">
        <f ca="1">'A Matrix'!$R$87*'Projection Engine'!$AD$21</f>
        <v>4.3019277172363157</v>
      </c>
      <c r="V89" s="47">
        <f ca="1">'A Matrix'!$S$87*'Projection Engine'!$AD$22</f>
        <v>3.3711513684223484</v>
      </c>
      <c r="W89" s="47">
        <f ca="1">'A Matrix'!$T$87*'Projection Engine'!$AD$23</f>
        <v>9.3092391528106937</v>
      </c>
      <c r="X89" s="47">
        <f ca="1">'A Matrix'!$U$87*'Projection Engine'!$AD$24</f>
        <v>7.1445078592956071</v>
      </c>
      <c r="Y89" s="47">
        <f ca="1">'A Matrix'!$V$87*'Projection Engine'!$AD$25</f>
        <v>6.6197066432044949</v>
      </c>
      <c r="Z89" s="47">
        <f ca="1">'A Matrix'!$W$87*'Projection Engine'!$AD$26</f>
        <v>4.958539023690939</v>
      </c>
      <c r="AA89" s="47">
        <f ca="1">'A Matrix'!$X$87*'Projection Engine'!$AD$27</f>
        <v>7.825278870780541</v>
      </c>
      <c r="AB89" s="47">
        <f ca="1">'A Matrix'!$Y$87*'Projection Engine'!$AD$28</f>
        <v>6.6488463205511801</v>
      </c>
      <c r="AC89" s="47">
        <f ca="1">'A Matrix'!$Z$87*'Projection Engine'!$AD$29</f>
        <v>4.1084811849840452</v>
      </c>
      <c r="AD89" s="47">
        <f ca="1">'A Matrix'!$AA$87*'Projection Engine'!$AD$30</f>
        <v>0.23092140101518002</v>
      </c>
      <c r="AE89" s="47">
        <f ca="1">'A Matrix'!$AB$87*'Projection Engine'!$AD$31</f>
        <v>9.5988013248534366E-5</v>
      </c>
      <c r="AF89" s="47">
        <f ca="1">'A Matrix'!$AC$87*'Projection Engine'!$AD$32</f>
        <v>0.46232155472732067</v>
      </c>
      <c r="AG89" s="47">
        <f ca="1">'A Matrix'!$AD$87*'Projection Engine'!$AD$33</f>
        <v>0</v>
      </c>
      <c r="AH89" s="47">
        <f ca="1">'A Matrix'!$AE$87*'Projection Engine'!$AD$34</f>
        <v>0.14538884787923392</v>
      </c>
      <c r="AI89" s="47">
        <f ca="1">'A Matrix'!$AF$87*'Projection Engine'!$AD$35</f>
        <v>9.4205873369987412E-5</v>
      </c>
      <c r="AJ89" s="47">
        <f ca="1">'A Matrix'!$AG$87*'Projection Engine'!$AD$36</f>
        <v>2.1358525003178661</v>
      </c>
      <c r="AK89" s="47">
        <f ca="1">'A Matrix'!$AH$87*'Projection Engine'!$AD$37</f>
        <v>6.7852739554783517</v>
      </c>
      <c r="AL89" s="47">
        <f ca="1">'A Matrix'!$AI$87*'Projection Engine'!$AD$38</f>
        <v>6.2065019151897962</v>
      </c>
      <c r="AM89" s="47">
        <f ca="1">'A Matrix'!$AJ$87*'Projection Engine'!$AD$39</f>
        <v>5.3139407331401012</v>
      </c>
      <c r="AN89" s="47">
        <f ca="1">'A Matrix'!$AK$87*'Projection Engine'!$AD$40</f>
        <v>1.1861546425495391</v>
      </c>
      <c r="AO89" s="47">
        <f ca="1">'A Matrix'!$AL$87*'Projection Engine'!$AD$41</f>
        <v>1.3291155926748244E-3</v>
      </c>
      <c r="AP89" s="47">
        <f ca="1">'A Matrix'!$AM$87*'Projection Engine'!$AD$42</f>
        <v>9.3008756116377498</v>
      </c>
      <c r="AQ89" s="47">
        <f ca="1">'A Matrix'!$AN$87*'Projection Engine'!$AD$43</f>
        <v>8.038373575534057E-5</v>
      </c>
      <c r="AR89" s="47">
        <f ca="1">'A Matrix'!$AO$87*'Projection Engine'!$AD$44</f>
        <v>16.576168841229432</v>
      </c>
      <c r="AS89" s="47">
        <f ca="1">'A Matrix'!$AP$87*'Projection Engine'!$AD$45</f>
        <v>7.5061269524861585</v>
      </c>
      <c r="AT89" s="47">
        <f ca="1">'A Matrix'!$AQ$87*'Projection Engine'!$AD$46</f>
        <v>6.8830084095279718</v>
      </c>
      <c r="AU89" s="47">
        <f ca="1">'A Matrix'!$AR$87*'Projection Engine'!$AD$47</f>
        <v>4.4916251366290574</v>
      </c>
      <c r="AV89" s="47">
        <f ca="1">'A Matrix'!$AS$87*'Projection Engine'!$AD$48</f>
        <v>3.2240701448181603</v>
      </c>
      <c r="AW89" s="47">
        <f ca="1">'A Matrix'!$AT$87*'Projection Engine'!$AD$49</f>
        <v>1.1946634405144883</v>
      </c>
      <c r="AX89" s="47">
        <f ca="1">'A Matrix'!$AU$87*'Projection Engine'!$AD$50</f>
        <v>0.48447525088531929</v>
      </c>
      <c r="AY89" s="47">
        <f ca="1">'A Matrix'!$AV$87*'Projection Engine'!$AD$51</f>
        <v>0.74985634580590532</v>
      </c>
      <c r="AZ89" s="47">
        <f ca="1">'A Matrix'!$AW$87*'Projection Engine'!$AD$52</f>
        <v>0.80764465282013864</v>
      </c>
      <c r="BA89" s="47">
        <f ca="1">'A Matrix'!$AX$87*'Projection Engine'!$AD$53</f>
        <v>1.5367031805313551</v>
      </c>
      <c r="BB89" s="47">
        <f ca="1">'A Matrix'!$AY$87*'Projection Engine'!$AD$54</f>
        <v>5.7091770591753854E-2</v>
      </c>
      <c r="BC89" s="47">
        <f ca="1">'A Matrix'!$AZ$87*'Projection Engine'!$AD$55</f>
        <v>0.41057284581438425</v>
      </c>
      <c r="BD89" s="47">
        <f ca="1">'A Matrix'!$BA$87*'Projection Engine'!$AD$56</f>
        <v>2.1102124989260336</v>
      </c>
      <c r="BE89" s="47">
        <f ca="1">'A Matrix'!$BB$87*'Projection Engine'!$AD$57</f>
        <v>0.77764890043628021</v>
      </c>
      <c r="BF89" s="47">
        <f ca="1">'A Matrix'!$BC$87*'Projection Engine'!$AD$58</f>
        <v>1.8580405970897196</v>
      </c>
      <c r="BG89" s="47">
        <f ca="1">'A Matrix'!$BD$87*'Projection Engine'!$AD$59</f>
        <v>1.4263351108215625</v>
      </c>
      <c r="BH89" s="47">
        <f ca="1">'A Matrix'!$BE$87*'Projection Engine'!$AD$60</f>
        <v>10.139169214086838</v>
      </c>
      <c r="BI89" s="47">
        <f ca="1">'A Matrix'!$BF$87*'Projection Engine'!$AD$61</f>
        <v>35.956530856459821</v>
      </c>
      <c r="BJ89" s="47">
        <f ca="1">'A Matrix'!$BG$87*'Projection Engine'!$AD$62</f>
        <v>43.097659829540298</v>
      </c>
      <c r="BK89" s="47">
        <f ca="1">'A Matrix'!$BH$87*'Projection Engine'!$AD$63</f>
        <v>2.1834362511122118</v>
      </c>
      <c r="BL89" s="47">
        <f ca="1">'A Matrix'!$BI$87*'Projection Engine'!$AD$64</f>
        <v>3.6165593402371896</v>
      </c>
      <c r="BM89" s="47">
        <f ca="1">'A Matrix'!$BJ$87*'Projection Engine'!$AD$65</f>
        <v>2.3385865384373634</v>
      </c>
      <c r="BN89" s="47">
        <f ca="1">'A Matrix'!$BK$87*'Projection Engine'!$AD$66</f>
        <v>3.5652128292305556</v>
      </c>
      <c r="BO89" s="47">
        <f ca="1">'A Matrix'!$BL$87*'Projection Engine'!$AD$67</f>
        <v>0.60226686663651152</v>
      </c>
      <c r="BP89" s="47">
        <f ca="1">'A Matrix'!$BM$87*'Projection Engine'!$AD$68</f>
        <v>0.3762350017414815</v>
      </c>
      <c r="BQ89" s="47">
        <f ca="1">'A Matrix'!$BN$87*'Projection Engine'!$AD$69</f>
        <v>2.7988850083924985</v>
      </c>
      <c r="BR89" s="47">
        <f ca="1">'A Matrix'!$BO$87*'Projection Engine'!$AD$70</f>
        <v>1.3209936584263</v>
      </c>
      <c r="BS89" s="47">
        <f ca="1">'A Matrix'!$BP$87*'Projection Engine'!$AD$71</f>
        <v>1.6263243239650402</v>
      </c>
      <c r="BT89" s="47">
        <f ca="1">'A Matrix'!$BQ$87*'Projection Engine'!$AD$72</f>
        <v>15.031686306961134</v>
      </c>
      <c r="BU89" s="47">
        <f ca="1">'A Matrix'!$BR$87*'Projection Engine'!$AD$73</f>
        <v>17.458874928233922</v>
      </c>
      <c r="BV89" s="47">
        <f ca="1">'A Matrix'!$BS$87*'Projection Engine'!$AD$74</f>
        <v>20.399648282579829</v>
      </c>
      <c r="BW89" s="47">
        <f ca="1">'A Matrix'!$BT$87*'Projection Engine'!$AD$75</f>
        <v>5.2942625594409618</v>
      </c>
      <c r="BX89" s="47">
        <f ca="1">'A Matrix'!$BU$87*'Projection Engine'!$AD$76</f>
        <v>14.044483563645857</v>
      </c>
      <c r="BY89" s="47">
        <f ca="1">'A Matrix'!$BV$87*'Projection Engine'!$AD$77</f>
        <v>334.71980535385001</v>
      </c>
      <c r="BZ89" s="47">
        <f ca="1">'A Matrix'!$BW$87*'Projection Engine'!$AD$78</f>
        <v>163.30208887126614</v>
      </c>
      <c r="CA89" s="47">
        <f ca="1">'A Matrix'!$BX$87*'Projection Engine'!$AD$79</f>
        <v>696.79174424587006</v>
      </c>
      <c r="CB89" s="47">
        <f ca="1">'A Matrix'!$BY$87*'Projection Engine'!$AD$80</f>
        <v>363.96284568063504</v>
      </c>
      <c r="CC89" s="47">
        <f ca="1">'A Matrix'!$BZ$87*'Projection Engine'!$AD$81</f>
        <v>941.50652689230185</v>
      </c>
      <c r="CD89" s="47">
        <f ca="1">'A Matrix'!$CA$87*'Projection Engine'!$AD$82</f>
        <v>26.112358758586222</v>
      </c>
      <c r="CE89" s="47">
        <f ca="1">'A Matrix'!$CB$87*'Projection Engine'!$AD$83</f>
        <v>2.1516340399874698E-2</v>
      </c>
      <c r="CF89" s="47">
        <f ca="1">'A Matrix'!$CC$87*'Projection Engine'!$AD$84</f>
        <v>2.8419733229271249</v>
      </c>
      <c r="CG89" s="47">
        <f ca="1">'A Matrix'!$CD$87*'Projection Engine'!$AD$85</f>
        <v>235.95908033833217</v>
      </c>
      <c r="CH89" s="47">
        <f ca="1">'A Matrix'!$CE$87*'Projection Engine'!$AD$86</f>
        <v>20.124797820542362</v>
      </c>
      <c r="CI89" s="47">
        <f ca="1">'A Matrix'!$CF$87*'Projection Engine'!$AD$87</f>
        <v>49.823616361402607</v>
      </c>
      <c r="CJ89" s="47">
        <f ca="1">'A Matrix'!$CG$87*'Projection Engine'!$AD$88</f>
        <v>0.77371155080475362</v>
      </c>
      <c r="CK89" s="47">
        <f ca="1">'A Matrix'!$CH$87*'Projection Engine'!$AD$89</f>
        <v>129.72039186542284</v>
      </c>
      <c r="CL89" s="47">
        <f ca="1">'A Matrix'!$CI$87*'Projection Engine'!$AD$90</f>
        <v>19.43204183388438</v>
      </c>
      <c r="CM89" s="47">
        <f ca="1">'A Matrix'!$CJ$87*'Projection Engine'!$AD$91</f>
        <v>272.87805444982189</v>
      </c>
      <c r="CN89" s="47">
        <f ca="1">'A Matrix'!$CK$87*'Projection Engine'!$AD$92</f>
        <v>845.06648959921245</v>
      </c>
      <c r="CO89" s="47">
        <f ca="1">'A Matrix'!$CL$87*'Projection Engine'!$AD$93</f>
        <v>11.478655976960944</v>
      </c>
      <c r="CP89" s="47">
        <f ca="1">'A Matrix'!$CM$87*'Projection Engine'!$AD$94</f>
        <v>67.855900806562929</v>
      </c>
      <c r="CQ89" s="47">
        <f ca="1">'A Matrix'!$CN$87*'Projection Engine'!$AD$95</f>
        <v>13.211329525697275</v>
      </c>
      <c r="CR89" s="47">
        <f ca="1">'A Matrix'!$CO$87*'Projection Engine'!$AD$96</f>
        <v>18.1525822731316</v>
      </c>
      <c r="CS89" s="47">
        <f ca="1">'A Matrix'!$CP$87*'Projection Engine'!$AD$97</f>
        <v>128.26407757022673</v>
      </c>
      <c r="CT89" s="47">
        <f ca="1">'A Matrix'!$CQ$87*'Projection Engine'!$AD$98</f>
        <v>0</v>
      </c>
      <c r="CU89" s="47">
        <f ca="1">'A Matrix'!$CR$87*'Projection Engine'!$AD$99</f>
        <v>0</v>
      </c>
      <c r="CV89" s="47">
        <f ca="1">'A Matrix'!$CS$87*'Projection Engine'!$AD$100</f>
        <v>245.08108411370051</v>
      </c>
      <c r="CW89" s="47">
        <f ca="1">'A Matrix'!$CT$87*'Projection Engine'!$AD$101</f>
        <v>528.70345658702252</v>
      </c>
      <c r="CX89" s="47">
        <f ca="1">'A Matrix'!$CU$87*'Projection Engine'!$AD$102</f>
        <v>4.4924780678645915</v>
      </c>
      <c r="CY89" s="47">
        <f ca="1">'A Matrix'!$CV$87*'Projection Engine'!$AD$103</f>
        <v>220.99562292613967</v>
      </c>
      <c r="CZ89" s="47">
        <f ca="1">'A Matrix'!$CW$87*'Projection Engine'!$AD$104</f>
        <v>286.4875290987041</v>
      </c>
      <c r="DA89" s="47">
        <f ca="1">'A Matrix'!$CX$87*'Projection Engine'!$AD$105</f>
        <v>73.212951235515362</v>
      </c>
      <c r="DB89" s="47">
        <f ca="1">'A Matrix'!$CY$87*'Projection Engine'!$AD$106</f>
        <v>57.955669957803721</v>
      </c>
      <c r="DC89" s="47">
        <f ca="1">'A Matrix'!$CZ$87*'Projection Engine'!$AD$107</f>
        <v>106.25924256993862</v>
      </c>
      <c r="DD89" s="47">
        <f ca="1">'A Matrix'!$DA$87*'Projection Engine'!$AD$108</f>
        <v>53.837364484192292</v>
      </c>
      <c r="DE89" s="47">
        <f ca="1">'A Matrix'!$DB$87*'Projection Engine'!$AD$109</f>
        <v>29.952731159462122</v>
      </c>
      <c r="DF89" s="47">
        <f ca="1">'A Matrix'!$DC$87*'Projection Engine'!$AD$110</f>
        <v>17.560887547952888</v>
      </c>
      <c r="DG89" s="47">
        <f ca="1">'A Matrix'!$DD$87*'Projection Engine'!$AD$111</f>
        <v>70.869007447141115</v>
      </c>
      <c r="DH89" s="47">
        <f ca="1">'A Matrix'!$DE$87*'Projection Engine'!$AD$112</f>
        <v>185.31351008494914</v>
      </c>
      <c r="DI89" s="47">
        <f ca="1">'A Matrix'!$DF$87*'Projection Engine'!$AD$113</f>
        <v>119.30269758304884</v>
      </c>
      <c r="DJ89" s="47">
        <f ca="1">'A Matrix'!$DG$87*'Projection Engine'!$AD$114</f>
        <v>100.54338773397087</v>
      </c>
      <c r="DK89" s="47">
        <f ca="1">'A Matrix'!$DH$87*'Projection Engine'!$AD$115</f>
        <v>177.31696460307904</v>
      </c>
      <c r="DL89" s="47">
        <f ca="1">'A Matrix'!$DI$87*'Projection Engine'!$AD$116</f>
        <v>9.1891923374136031</v>
      </c>
      <c r="DM89" s="47">
        <f ca="1">'A Matrix'!$DJ$87*'Projection Engine'!$AD$117</f>
        <v>29.784035874214304</v>
      </c>
      <c r="DN89" s="47">
        <f ca="1">'A Matrix'!$DK$87*'Projection Engine'!$AD$118</f>
        <v>42.013769105302202</v>
      </c>
      <c r="DO89" s="47">
        <f ca="1">'A Matrix'!$DL$87*'Projection Engine'!$AD$119</f>
        <v>1.3875994623550232</v>
      </c>
      <c r="DP89" s="43">
        <f t="shared" ca="1" si="10"/>
        <v>7103.582604714763</v>
      </c>
      <c r="DQ89" s="43">
        <f ca="1">'Projection Engine'!T90</f>
        <v>4370.8905393548157</v>
      </c>
      <c r="DR89" s="43">
        <f ca="1">'Projection Engine'!U90</f>
        <v>1494.3250743841074</v>
      </c>
      <c r="DS89" s="43">
        <f>'Projection Engine'!V90</f>
        <v>657.2232972836016</v>
      </c>
      <c r="DT89" s="43">
        <f>'Projection Engine'!W90</f>
        <v>16.860602835690582</v>
      </c>
      <c r="DU89" s="43">
        <f>'Projection Engine'!X90</f>
        <v>24.958515636921273</v>
      </c>
      <c r="DV89" s="43">
        <f>'Projection Engine'!Y90</f>
        <v>0</v>
      </c>
      <c r="DW89" s="43">
        <f>'Projection Engine'!Z90</f>
        <v>379.64553381440794</v>
      </c>
      <c r="DX89" s="43">
        <f t="shared" ca="1" si="11"/>
        <v>6943.9035633095446</v>
      </c>
      <c r="DY89" s="43">
        <f t="shared" ca="1" si="12"/>
        <v>14047.486168024308</v>
      </c>
      <c r="DZ89" s="41"/>
      <c r="EA89" s="36">
        <f>'Base Table 5'!DY89</f>
        <v>10449.9997</v>
      </c>
      <c r="EB89" s="185">
        <f t="shared" ca="1" si="13"/>
        <v>3597.4864680243081</v>
      </c>
      <c r="EC89" s="186">
        <f t="shared" ca="1" si="14"/>
        <v>0.34425708816281664</v>
      </c>
    </row>
    <row r="90" spans="1:133" x14ac:dyDescent="0.4">
      <c r="A90" s="34">
        <f>'Base Table 5 - modified'!A90</f>
        <v>87</v>
      </c>
      <c r="B90" s="34" t="str">
        <f>'Base Table 5 - modified'!B90</f>
        <v>5701</v>
      </c>
      <c r="C90" s="34">
        <f>'Base Table 5 - modified'!C90</f>
        <v>24</v>
      </c>
      <c r="D90" s="35" t="str">
        <f>'Base Table 5 - modified'!D90</f>
        <v>Internet service providers, internet publishing and broadcasting, websearch portals and data processing</v>
      </c>
      <c r="E90" s="47">
        <f ca="1">'A Matrix'!$B$88*'Projection Engine'!$AD$5</f>
        <v>34.389139378308229</v>
      </c>
      <c r="F90" s="47">
        <f ca="1">'A Matrix'!$C$88*'Projection Engine'!$AD$6</f>
        <v>2.0101349434798852</v>
      </c>
      <c r="G90" s="47">
        <f ca="1">'A Matrix'!$D$88*'Projection Engine'!$AD$7</f>
        <v>16.129186166383406</v>
      </c>
      <c r="H90" s="47">
        <f ca="1">'A Matrix'!$E$88*'Projection Engine'!$AD$8</f>
        <v>1.1169335871246207</v>
      </c>
      <c r="I90" s="47">
        <f ca="1">'A Matrix'!$F$88*'Projection Engine'!$AD$9</f>
        <v>0.33189742438613773</v>
      </c>
      <c r="J90" s="47">
        <f ca="1">'A Matrix'!$G$88*'Projection Engine'!$AD$10</f>
        <v>1.0822792313637672</v>
      </c>
      <c r="K90" s="47">
        <f ca="1">'A Matrix'!$H$88*'Projection Engine'!$AD$11</f>
        <v>6.0005737169489244</v>
      </c>
      <c r="L90" s="47">
        <f ca="1">'A Matrix'!$I$88*'Projection Engine'!$AD$12</f>
        <v>22.456879225699126</v>
      </c>
      <c r="M90" s="47">
        <f ca="1">'A Matrix'!$J$88*'Projection Engine'!$AD$13</f>
        <v>22.173187964382976</v>
      </c>
      <c r="N90" s="47">
        <f ca="1">'A Matrix'!$K$88*'Projection Engine'!$AD$14</f>
        <v>18.934674170259466</v>
      </c>
      <c r="O90" s="47">
        <f ca="1">'A Matrix'!$L$88*'Projection Engine'!$AD$15</f>
        <v>70.428461145604217</v>
      </c>
      <c r="P90" s="47">
        <f ca="1">'A Matrix'!$M$88*'Projection Engine'!$AD$16</f>
        <v>7.2881962158726408</v>
      </c>
      <c r="Q90" s="47">
        <f ca="1">'A Matrix'!$N$88*'Projection Engine'!$AD$17</f>
        <v>8.2844292452333317</v>
      </c>
      <c r="R90" s="47">
        <f ca="1">'A Matrix'!$O$88*'Projection Engine'!$AD$18</f>
        <v>67.101044902630235</v>
      </c>
      <c r="S90" s="47">
        <f ca="1">'A Matrix'!$P$88*'Projection Engine'!$AD$19</f>
        <v>0.14793130911873809</v>
      </c>
      <c r="T90" s="47">
        <f ca="1">'A Matrix'!$Q$88*'Projection Engine'!$AD$20</f>
        <v>35.040750835990735</v>
      </c>
      <c r="U90" s="47">
        <f ca="1">'A Matrix'!$R$88*'Projection Engine'!$AD$21</f>
        <v>6.2159156823947637</v>
      </c>
      <c r="V90" s="47">
        <f ca="1">'A Matrix'!$S$88*'Projection Engine'!$AD$22</f>
        <v>0.22609059650960409</v>
      </c>
      <c r="W90" s="47">
        <f ca="1">'A Matrix'!$T$88*'Projection Engine'!$AD$23</f>
        <v>6.7577300370032942</v>
      </c>
      <c r="X90" s="47">
        <f ca="1">'A Matrix'!$U$88*'Projection Engine'!$AD$24</f>
        <v>14.814033136552135</v>
      </c>
      <c r="Y90" s="47">
        <f ca="1">'A Matrix'!$V$88*'Projection Engine'!$AD$25</f>
        <v>7.7829059961920874</v>
      </c>
      <c r="Z90" s="47">
        <f ca="1">'A Matrix'!$W$88*'Projection Engine'!$AD$26</f>
        <v>18.747042510688186</v>
      </c>
      <c r="AA90" s="47">
        <f ca="1">'A Matrix'!$X$88*'Projection Engine'!$AD$27</f>
        <v>51.175238383563709</v>
      </c>
      <c r="AB90" s="47">
        <f ca="1">'A Matrix'!$Y$88*'Projection Engine'!$AD$28</f>
        <v>9.4550432448213986</v>
      </c>
      <c r="AC90" s="47">
        <f ca="1">'A Matrix'!$Z$88*'Projection Engine'!$AD$29</f>
        <v>22.099175315951133</v>
      </c>
      <c r="AD90" s="47">
        <f ca="1">'A Matrix'!$AA$88*'Projection Engine'!$AD$30</f>
        <v>0.13435426968155928</v>
      </c>
      <c r="AE90" s="47">
        <f ca="1">'A Matrix'!$AB$88*'Projection Engine'!$AD$31</f>
        <v>0.18852045802012149</v>
      </c>
      <c r="AF90" s="47">
        <f ca="1">'A Matrix'!$AC$88*'Projection Engine'!$AD$32</f>
        <v>18.799692569823399</v>
      </c>
      <c r="AG90" s="47">
        <f ca="1">'A Matrix'!$AD$88*'Projection Engine'!$AD$33</f>
        <v>0.37234862731329021</v>
      </c>
      <c r="AH90" s="47">
        <f ca="1">'A Matrix'!$AE$88*'Projection Engine'!$AD$34</f>
        <v>0.15716917316316911</v>
      </c>
      <c r="AI90" s="47">
        <f ca="1">'A Matrix'!$AF$88*'Projection Engine'!$AD$35</f>
        <v>0.13480860479245196</v>
      </c>
      <c r="AJ90" s="47">
        <f ca="1">'A Matrix'!$AG$88*'Projection Engine'!$AD$36</f>
        <v>3.9241947248043161</v>
      </c>
      <c r="AK90" s="47">
        <f ca="1">'A Matrix'!$AH$88*'Projection Engine'!$AD$37</f>
        <v>46.369751860695118</v>
      </c>
      <c r="AL90" s="47">
        <f ca="1">'A Matrix'!$AI$88*'Projection Engine'!$AD$38</f>
        <v>51.848309761839396</v>
      </c>
      <c r="AM90" s="47">
        <f ca="1">'A Matrix'!$AJ$88*'Projection Engine'!$AD$39</f>
        <v>81.898170959506686</v>
      </c>
      <c r="AN90" s="47">
        <f ca="1">'A Matrix'!$AK$88*'Projection Engine'!$AD$40</f>
        <v>37.435912884178784</v>
      </c>
      <c r="AO90" s="47">
        <f ca="1">'A Matrix'!$AL$88*'Projection Engine'!$AD$41</f>
        <v>8.3663949971734919</v>
      </c>
      <c r="AP90" s="47">
        <f ca="1">'A Matrix'!$AM$88*'Projection Engine'!$AD$42</f>
        <v>30.071681731802194</v>
      </c>
      <c r="AQ90" s="47">
        <f ca="1">'A Matrix'!$AN$88*'Projection Engine'!$AD$43</f>
        <v>0.32828717682481084</v>
      </c>
      <c r="AR90" s="47">
        <f ca="1">'A Matrix'!$AO$88*'Projection Engine'!$AD$44</f>
        <v>106.68986174346391</v>
      </c>
      <c r="AS90" s="47">
        <f ca="1">'A Matrix'!$AP$88*'Projection Engine'!$AD$45</f>
        <v>5.0209730769737098</v>
      </c>
      <c r="AT90" s="47">
        <f ca="1">'A Matrix'!$AQ$88*'Projection Engine'!$AD$46</f>
        <v>104.02235021621786</v>
      </c>
      <c r="AU90" s="47">
        <f ca="1">'A Matrix'!$AR$88*'Projection Engine'!$AD$47</f>
        <v>3.2228360062433223</v>
      </c>
      <c r="AV90" s="47">
        <f ca="1">'A Matrix'!$AS$88*'Projection Engine'!$AD$48</f>
        <v>13.895352382875195</v>
      </c>
      <c r="AW90" s="47">
        <f ca="1">'A Matrix'!$AT$88*'Projection Engine'!$AD$49</f>
        <v>4.1407245105418848</v>
      </c>
      <c r="AX90" s="47">
        <f ca="1">'A Matrix'!$AU$88*'Projection Engine'!$AD$50</f>
        <v>47.84120227153948</v>
      </c>
      <c r="AY90" s="47">
        <f ca="1">'A Matrix'!$AV$88*'Projection Engine'!$AD$51</f>
        <v>10.580456823706802</v>
      </c>
      <c r="AZ90" s="47">
        <f ca="1">'A Matrix'!$AW$88*'Projection Engine'!$AD$52</f>
        <v>4.4395939371847684</v>
      </c>
      <c r="BA90" s="47">
        <f ca="1">'A Matrix'!$AX$88*'Projection Engine'!$AD$53</f>
        <v>118.81567335138294</v>
      </c>
      <c r="BB90" s="47">
        <f ca="1">'A Matrix'!$AY$88*'Projection Engine'!$AD$54</f>
        <v>0.33770412350028933</v>
      </c>
      <c r="BC90" s="47">
        <f ca="1">'A Matrix'!$AZ$88*'Projection Engine'!$AD$55</f>
        <v>7.8565648989563366</v>
      </c>
      <c r="BD90" s="47">
        <f ca="1">'A Matrix'!$BA$88*'Projection Engine'!$AD$56</f>
        <v>68.772377234826919</v>
      </c>
      <c r="BE90" s="47">
        <f ca="1">'A Matrix'!$BB$88*'Projection Engine'!$AD$57</f>
        <v>7.7145207640525104</v>
      </c>
      <c r="BF90" s="47">
        <f ca="1">'A Matrix'!$BC$88*'Projection Engine'!$AD$58</f>
        <v>30.406689827903897</v>
      </c>
      <c r="BG90" s="47">
        <f ca="1">'A Matrix'!$BD$88*'Projection Engine'!$AD$59</f>
        <v>226.6612078902287</v>
      </c>
      <c r="BH90" s="47">
        <f ca="1">'A Matrix'!$BE$88*'Projection Engine'!$AD$60</f>
        <v>19.941911671309366</v>
      </c>
      <c r="BI90" s="47">
        <f ca="1">'A Matrix'!$BF$88*'Projection Engine'!$AD$61</f>
        <v>25.294314379900477</v>
      </c>
      <c r="BJ90" s="47">
        <f ca="1">'A Matrix'!$BG$88*'Projection Engine'!$AD$62</f>
        <v>5.2416225422418014E-2</v>
      </c>
      <c r="BK90" s="47">
        <f ca="1">'A Matrix'!$BH$88*'Projection Engine'!$AD$63</f>
        <v>28.127574092819646</v>
      </c>
      <c r="BL90" s="47">
        <f ca="1">'A Matrix'!$BI$88*'Projection Engine'!$AD$64</f>
        <v>23.015571173113486</v>
      </c>
      <c r="BM90" s="47">
        <f ca="1">'A Matrix'!$BJ$88*'Projection Engine'!$AD$65</f>
        <v>8.977659029996639</v>
      </c>
      <c r="BN90" s="47">
        <f ca="1">'A Matrix'!$BK$88*'Projection Engine'!$AD$66</f>
        <v>89.196259171145002</v>
      </c>
      <c r="BO90" s="47">
        <f ca="1">'A Matrix'!$BL$88*'Projection Engine'!$AD$67</f>
        <v>5.0212494866771511</v>
      </c>
      <c r="BP90" s="47">
        <f ca="1">'A Matrix'!$BM$88*'Projection Engine'!$AD$68</f>
        <v>1.2046725650835997</v>
      </c>
      <c r="BQ90" s="47">
        <f ca="1">'A Matrix'!$BN$88*'Projection Engine'!$AD$69</f>
        <v>125.84170479598713</v>
      </c>
      <c r="BR90" s="47">
        <f ca="1">'A Matrix'!$BO$88*'Projection Engine'!$AD$70</f>
        <v>223.4116878184777</v>
      </c>
      <c r="BS90" s="47">
        <f ca="1">'A Matrix'!$BP$88*'Projection Engine'!$AD$71</f>
        <v>3.7828847313899225</v>
      </c>
      <c r="BT90" s="47">
        <f ca="1">'A Matrix'!$BQ$88*'Projection Engine'!$AD$72</f>
        <v>39.058390543817097</v>
      </c>
      <c r="BU90" s="47">
        <f ca="1">'A Matrix'!$BR$88*'Projection Engine'!$AD$73</f>
        <v>142.24590528787908</v>
      </c>
      <c r="BV90" s="47">
        <f ca="1">'A Matrix'!$BS$88*'Projection Engine'!$AD$74</f>
        <v>545.48019902592773</v>
      </c>
      <c r="BW90" s="47">
        <f ca="1">'A Matrix'!$BT$88*'Projection Engine'!$AD$75</f>
        <v>152.55885754002009</v>
      </c>
      <c r="BX90" s="47">
        <f ca="1">'A Matrix'!$BU$88*'Projection Engine'!$AD$76</f>
        <v>170.71888270669768</v>
      </c>
      <c r="BY90" s="47">
        <f ca="1">'A Matrix'!$BV$88*'Projection Engine'!$AD$77</f>
        <v>514.31732345713556</v>
      </c>
      <c r="BZ90" s="47">
        <f ca="1">'A Matrix'!$BW$88*'Projection Engine'!$AD$78</f>
        <v>1301.6939762782067</v>
      </c>
      <c r="CA90" s="47">
        <f ca="1">'A Matrix'!$BX$88*'Projection Engine'!$AD$79</f>
        <v>2275.3764700649667</v>
      </c>
      <c r="CB90" s="47">
        <f ca="1">'A Matrix'!$BY$88*'Projection Engine'!$AD$80</f>
        <v>145.39123647575693</v>
      </c>
      <c r="CC90" s="47">
        <f ca="1">'A Matrix'!$BZ$88*'Projection Engine'!$AD$81</f>
        <v>122.25347547497073</v>
      </c>
      <c r="CD90" s="47">
        <f ca="1">'A Matrix'!$CA$88*'Projection Engine'!$AD$82</f>
        <v>274.69669997748701</v>
      </c>
      <c r="CE90" s="47">
        <f ca="1">'A Matrix'!$CB$88*'Projection Engine'!$AD$83</f>
        <v>10.88505332494249</v>
      </c>
      <c r="CF90" s="47">
        <f ca="1">'A Matrix'!$CC$88*'Projection Engine'!$AD$84</f>
        <v>23.532989826331622</v>
      </c>
      <c r="CG90" s="47">
        <f ca="1">'A Matrix'!$CD$88*'Projection Engine'!$AD$85</f>
        <v>20.116858509973603</v>
      </c>
      <c r="CH90" s="47">
        <f ca="1">'A Matrix'!$CE$88*'Projection Engine'!$AD$86</f>
        <v>139.56191562229034</v>
      </c>
      <c r="CI90" s="47">
        <f ca="1">'A Matrix'!$CF$88*'Projection Engine'!$AD$87</f>
        <v>481.79954197943675</v>
      </c>
      <c r="CJ90" s="47">
        <f ca="1">'A Matrix'!$CG$88*'Projection Engine'!$AD$88</f>
        <v>656.43091528644118</v>
      </c>
      <c r="CK90" s="47">
        <f ca="1">'A Matrix'!$CH$88*'Projection Engine'!$AD$89</f>
        <v>40.125276689963847</v>
      </c>
      <c r="CL90" s="47">
        <f ca="1">'A Matrix'!$CI$88*'Projection Engine'!$AD$90</f>
        <v>23.353777275247889</v>
      </c>
      <c r="CM90" s="47">
        <f ca="1">'A Matrix'!$CJ$88*'Projection Engine'!$AD$91</f>
        <v>2582.7107785971998</v>
      </c>
      <c r="CN90" s="47">
        <f ca="1">'A Matrix'!$CK$88*'Projection Engine'!$AD$92</f>
        <v>1124.4996131450921</v>
      </c>
      <c r="CO90" s="47">
        <f ca="1">'A Matrix'!$CL$88*'Projection Engine'!$AD$93</f>
        <v>82.610574303490466</v>
      </c>
      <c r="CP90" s="47">
        <f ca="1">'A Matrix'!$CM$88*'Projection Engine'!$AD$94</f>
        <v>803.16165493961637</v>
      </c>
      <c r="CQ90" s="47">
        <f ca="1">'A Matrix'!$CN$88*'Projection Engine'!$AD$95</f>
        <v>285.14930650352255</v>
      </c>
      <c r="CR90" s="47">
        <f ca="1">'A Matrix'!$CO$88*'Projection Engine'!$AD$96</f>
        <v>1431.6754684725965</v>
      </c>
      <c r="CS90" s="47">
        <f ca="1">'A Matrix'!$CP$88*'Projection Engine'!$AD$97</f>
        <v>159.38248682100544</v>
      </c>
      <c r="CT90" s="47">
        <f ca="1">'A Matrix'!$CQ$88*'Projection Engine'!$AD$98</f>
        <v>0.59631408466930147</v>
      </c>
      <c r="CU90" s="47">
        <f ca="1">'A Matrix'!$CR$88*'Projection Engine'!$AD$99</f>
        <v>0.2119213512202798</v>
      </c>
      <c r="CV90" s="47">
        <f ca="1">'A Matrix'!$CS$88*'Projection Engine'!$AD$100</f>
        <v>241.27953543241694</v>
      </c>
      <c r="CW90" s="47">
        <f ca="1">'A Matrix'!$CT$88*'Projection Engine'!$AD$101</f>
        <v>1384.9958214299722</v>
      </c>
      <c r="CX90" s="47">
        <f ca="1">'A Matrix'!$CU$88*'Projection Engine'!$AD$102</f>
        <v>2406.2203968712051</v>
      </c>
      <c r="CY90" s="47">
        <f ca="1">'A Matrix'!$CV$88*'Projection Engine'!$AD$103</f>
        <v>401.27908215372992</v>
      </c>
      <c r="CZ90" s="47">
        <f ca="1">'A Matrix'!$CW$88*'Projection Engine'!$AD$104</f>
        <v>162.37600551822158</v>
      </c>
      <c r="DA90" s="47">
        <f ca="1">'A Matrix'!$CX$88*'Projection Engine'!$AD$105</f>
        <v>1093.0090203411835</v>
      </c>
      <c r="DB90" s="47">
        <f ca="1">'A Matrix'!$CY$88*'Projection Engine'!$AD$106</f>
        <v>21.70168544298803</v>
      </c>
      <c r="DC90" s="47">
        <f ca="1">'A Matrix'!$CZ$88*'Projection Engine'!$AD$107</f>
        <v>203.245477759903</v>
      </c>
      <c r="DD90" s="47">
        <f ca="1">'A Matrix'!$DA$88*'Projection Engine'!$AD$108</f>
        <v>378.09454506663423</v>
      </c>
      <c r="DE90" s="47">
        <f ca="1">'A Matrix'!$DB$88*'Projection Engine'!$AD$109</f>
        <v>271.07829523813939</v>
      </c>
      <c r="DF90" s="47">
        <f ca="1">'A Matrix'!$DC$88*'Projection Engine'!$AD$110</f>
        <v>265.8472934982708</v>
      </c>
      <c r="DG90" s="47">
        <f ca="1">'A Matrix'!$DD$88*'Projection Engine'!$AD$111</f>
        <v>100.43210933980237</v>
      </c>
      <c r="DH90" s="47">
        <f ca="1">'A Matrix'!$DE$88*'Projection Engine'!$AD$112</f>
        <v>252.43165788687429</v>
      </c>
      <c r="DI90" s="47">
        <f ca="1">'A Matrix'!$DF$88*'Projection Engine'!$AD$113</f>
        <v>300.20654790233414</v>
      </c>
      <c r="DJ90" s="47">
        <f ca="1">'A Matrix'!$DG$88*'Projection Engine'!$AD$114</f>
        <v>164.22753625548179</v>
      </c>
      <c r="DK90" s="47">
        <f ca="1">'A Matrix'!$DH$88*'Projection Engine'!$AD$115</f>
        <v>173.94707723475011</v>
      </c>
      <c r="DL90" s="47">
        <f ca="1">'A Matrix'!$DI$88*'Projection Engine'!$AD$116</f>
        <v>45.483612387072363</v>
      </c>
      <c r="DM90" s="47">
        <f ca="1">'A Matrix'!$DJ$88*'Projection Engine'!$AD$117</f>
        <v>74.435401033222391</v>
      </c>
      <c r="DN90" s="47">
        <f ca="1">'A Matrix'!$DK$88*'Projection Engine'!$AD$118</f>
        <v>360.72663475492794</v>
      </c>
      <c r="DO90" s="47">
        <f ca="1">'A Matrix'!$DL$88*'Projection Engine'!$AD$119</f>
        <v>16.858925759587471</v>
      </c>
      <c r="DP90" s="43">
        <f t="shared" ca="1" si="10"/>
        <v>23911.976991239619</v>
      </c>
      <c r="DQ90" s="43">
        <f ca="1">'Projection Engine'!T91</f>
        <v>9611.0111615281439</v>
      </c>
      <c r="DR90" s="43">
        <f ca="1">'Projection Engine'!U91</f>
        <v>105.15254008078458</v>
      </c>
      <c r="DS90" s="43">
        <f>'Projection Engine'!V91</f>
        <v>551.74158378033735</v>
      </c>
      <c r="DT90" s="43">
        <f>'Projection Engine'!W91</f>
        <v>171.9704983345286</v>
      </c>
      <c r="DU90" s="43">
        <f>'Projection Engine'!X91</f>
        <v>214.55346958314337</v>
      </c>
      <c r="DV90" s="43">
        <f>'Projection Engine'!Y91</f>
        <v>-0.45140000000000002</v>
      </c>
      <c r="DW90" s="43">
        <f>'Projection Engine'!Z91</f>
        <v>636.56872252042058</v>
      </c>
      <c r="DX90" s="43">
        <f t="shared" ca="1" si="11"/>
        <v>11290.546575827357</v>
      </c>
      <c r="DY90" s="43">
        <f t="shared" ca="1" si="12"/>
        <v>35202.523567066979</v>
      </c>
      <c r="DZ90" s="41"/>
      <c r="EA90" s="36">
        <f>'Base Table 5'!DY90</f>
        <v>26267.000200000006</v>
      </c>
      <c r="EB90" s="185">
        <f t="shared" ca="1" si="13"/>
        <v>8935.5233670669732</v>
      </c>
      <c r="EC90" s="186">
        <f t="shared" ca="1" si="14"/>
        <v>0.34018058015878694</v>
      </c>
    </row>
    <row r="91" spans="1:133" x14ac:dyDescent="0.4">
      <c r="A91" s="37">
        <f>'Base Table 5 - modified'!A91</f>
        <v>88</v>
      </c>
      <c r="B91" s="37" t="str">
        <f>'Base Table 5 - modified'!B91</f>
        <v>5801</v>
      </c>
      <c r="C91" s="37">
        <f>'Base Table 5 - modified'!C91</f>
        <v>24</v>
      </c>
      <c r="D91" s="38" t="str">
        <f>'Base Table 5 - modified'!D91</f>
        <v>Telecommunication services</v>
      </c>
      <c r="E91" s="47">
        <f ca="1">'A Matrix'!$B$89*'Projection Engine'!$AD$5</f>
        <v>18.96067927061371</v>
      </c>
      <c r="F91" s="47">
        <f ca="1">'A Matrix'!$C$89*'Projection Engine'!$AD$6</f>
        <v>4.3828628951989321</v>
      </c>
      <c r="G91" s="47">
        <f ca="1">'A Matrix'!$D$89*'Projection Engine'!$AD$7</f>
        <v>33.55650550569294</v>
      </c>
      <c r="H91" s="47">
        <f ca="1">'A Matrix'!$E$89*'Projection Engine'!$AD$8</f>
        <v>2.2988202286782426</v>
      </c>
      <c r="I91" s="47">
        <f ca="1">'A Matrix'!$F$89*'Projection Engine'!$AD$9</f>
        <v>2.2960734997311502E-3</v>
      </c>
      <c r="J91" s="47">
        <f ca="1">'A Matrix'!$G$89*'Projection Engine'!$AD$10</f>
        <v>2.0331917362661907</v>
      </c>
      <c r="K91" s="47">
        <f ca="1">'A Matrix'!$H$89*'Projection Engine'!$AD$11</f>
        <v>6.5535112804439217</v>
      </c>
      <c r="L91" s="47">
        <f ca="1">'A Matrix'!$I$89*'Projection Engine'!$AD$12</f>
        <v>16.346848605254671</v>
      </c>
      <c r="M91" s="47">
        <f ca="1">'A Matrix'!$J$89*'Projection Engine'!$AD$13</f>
        <v>12.754100966343643</v>
      </c>
      <c r="N91" s="47">
        <f ca="1">'A Matrix'!$K$89*'Projection Engine'!$AD$14</f>
        <v>18.027554049554507</v>
      </c>
      <c r="O91" s="47">
        <f ca="1">'A Matrix'!$L$89*'Projection Engine'!$AD$15</f>
        <v>64.904508840030132</v>
      </c>
      <c r="P91" s="47">
        <f ca="1">'A Matrix'!$M$89*'Projection Engine'!$AD$16</f>
        <v>7.868486475772686</v>
      </c>
      <c r="Q91" s="47">
        <f ca="1">'A Matrix'!$N$89*'Projection Engine'!$AD$17</f>
        <v>19.645764695631879</v>
      </c>
      <c r="R91" s="47">
        <f ca="1">'A Matrix'!$O$89*'Projection Engine'!$AD$18</f>
        <v>80.553197913061268</v>
      </c>
      <c r="S91" s="47">
        <f ca="1">'A Matrix'!$P$89*'Projection Engine'!$AD$19</f>
        <v>4.6259291607323297E-2</v>
      </c>
      <c r="T91" s="47">
        <f ca="1">'A Matrix'!$Q$89*'Projection Engine'!$AD$20</f>
        <v>89.700838274946932</v>
      </c>
      <c r="U91" s="47">
        <f ca="1">'A Matrix'!$R$89*'Projection Engine'!$AD$21</f>
        <v>6.5829950448637113</v>
      </c>
      <c r="V91" s="47">
        <f ca="1">'A Matrix'!$S$89*'Projection Engine'!$AD$22</f>
        <v>7.4094457146282169E-2</v>
      </c>
      <c r="W91" s="47">
        <f ca="1">'A Matrix'!$T$89*'Projection Engine'!$AD$23</f>
        <v>12.375861319748156</v>
      </c>
      <c r="X91" s="47">
        <f ca="1">'A Matrix'!$U$89*'Projection Engine'!$AD$24</f>
        <v>5.8745698945413203</v>
      </c>
      <c r="Y91" s="47">
        <f ca="1">'A Matrix'!$V$89*'Projection Engine'!$AD$25</f>
        <v>13.941425484326803</v>
      </c>
      <c r="Z91" s="47">
        <f ca="1">'A Matrix'!$W$89*'Projection Engine'!$AD$26</f>
        <v>15.492613747588829</v>
      </c>
      <c r="AA91" s="47">
        <f ca="1">'A Matrix'!$X$89*'Projection Engine'!$AD$27</f>
        <v>45.699658829000981</v>
      </c>
      <c r="AB91" s="47">
        <f ca="1">'A Matrix'!$Y$89*'Projection Engine'!$AD$28</f>
        <v>6.1809523635314889</v>
      </c>
      <c r="AC91" s="47">
        <f ca="1">'A Matrix'!$Z$89*'Projection Engine'!$AD$29</f>
        <v>18.704917174937993</v>
      </c>
      <c r="AD91" s="47">
        <f ca="1">'A Matrix'!$AA$89*'Projection Engine'!$AD$30</f>
        <v>4.7844180337183176E-3</v>
      </c>
      <c r="AE91" s="47">
        <f ca="1">'A Matrix'!$AB$89*'Projection Engine'!$AD$31</f>
        <v>1.5934010199256707E-2</v>
      </c>
      <c r="AF91" s="47">
        <f ca="1">'A Matrix'!$AC$89*'Projection Engine'!$AD$32</f>
        <v>19.654582629260805</v>
      </c>
      <c r="AG91" s="47">
        <f ca="1">'A Matrix'!$AD$89*'Projection Engine'!$AD$33</f>
        <v>9.5065629874620583E-2</v>
      </c>
      <c r="AH91" s="47">
        <f ca="1">'A Matrix'!$AE$89*'Projection Engine'!$AD$34</f>
        <v>7.7750146873972484E-2</v>
      </c>
      <c r="AI91" s="47">
        <f ca="1">'A Matrix'!$AF$89*'Projection Engine'!$AD$35</f>
        <v>2.2515203735426988E-2</v>
      </c>
      <c r="AJ91" s="47">
        <f ca="1">'A Matrix'!$AG$89*'Projection Engine'!$AD$36</f>
        <v>8.7715675231799164</v>
      </c>
      <c r="AK91" s="47">
        <f ca="1">'A Matrix'!$AH$89*'Projection Engine'!$AD$37</f>
        <v>77.828943816999995</v>
      </c>
      <c r="AL91" s="47">
        <f ca="1">'A Matrix'!$AI$89*'Projection Engine'!$AD$38</f>
        <v>6.1087235292195823</v>
      </c>
      <c r="AM91" s="47">
        <f ca="1">'A Matrix'!$AJ$89*'Projection Engine'!$AD$39</f>
        <v>49.762328330897496</v>
      </c>
      <c r="AN91" s="47">
        <f ca="1">'A Matrix'!$AK$89*'Projection Engine'!$AD$40</f>
        <v>53.23180304668692</v>
      </c>
      <c r="AO91" s="47">
        <f ca="1">'A Matrix'!$AL$89*'Projection Engine'!$AD$41</f>
        <v>21.007613399103747</v>
      </c>
      <c r="AP91" s="47">
        <f ca="1">'A Matrix'!$AM$89*'Projection Engine'!$AD$42</f>
        <v>33.050646728065942</v>
      </c>
      <c r="AQ91" s="47">
        <f ca="1">'A Matrix'!$AN$89*'Projection Engine'!$AD$43</f>
        <v>1.2137944099056426E-2</v>
      </c>
      <c r="AR91" s="47">
        <f ca="1">'A Matrix'!$AO$89*'Projection Engine'!$AD$44</f>
        <v>130.9001440955343</v>
      </c>
      <c r="AS91" s="47">
        <f ca="1">'A Matrix'!$AP$89*'Projection Engine'!$AD$45</f>
        <v>7.6216949537298628</v>
      </c>
      <c r="AT91" s="47">
        <f ca="1">'A Matrix'!$AQ$89*'Projection Engine'!$AD$46</f>
        <v>135.56543239306447</v>
      </c>
      <c r="AU91" s="47">
        <f ca="1">'A Matrix'!$AR$89*'Projection Engine'!$AD$47</f>
        <v>1.8501665403888587</v>
      </c>
      <c r="AV91" s="47">
        <f ca="1">'A Matrix'!$AS$89*'Projection Engine'!$AD$48</f>
        <v>12.142171894422855</v>
      </c>
      <c r="AW91" s="47">
        <f ca="1">'A Matrix'!$AT$89*'Projection Engine'!$AD$49</f>
        <v>4.530930534128764</v>
      </c>
      <c r="AX91" s="47">
        <f ca="1">'A Matrix'!$AU$89*'Projection Engine'!$AD$50</f>
        <v>86.771091540874039</v>
      </c>
      <c r="AY91" s="47">
        <f ca="1">'A Matrix'!$AV$89*'Projection Engine'!$AD$51</f>
        <v>21.876948854360176</v>
      </c>
      <c r="AZ91" s="47">
        <f ca="1">'A Matrix'!$AW$89*'Projection Engine'!$AD$52</f>
        <v>6.4959473507109209</v>
      </c>
      <c r="BA91" s="47">
        <f ca="1">'A Matrix'!$AX$89*'Projection Engine'!$AD$53</f>
        <v>111.52104235423262</v>
      </c>
      <c r="BB91" s="47">
        <f ca="1">'A Matrix'!$AY$89*'Projection Engine'!$AD$54</f>
        <v>0.2699500527980212</v>
      </c>
      <c r="BC91" s="47">
        <f ca="1">'A Matrix'!$AZ$89*'Projection Engine'!$AD$55</f>
        <v>4.5692469338491133</v>
      </c>
      <c r="BD91" s="47">
        <f ca="1">'A Matrix'!$BA$89*'Projection Engine'!$AD$56</f>
        <v>163.39754975138794</v>
      </c>
      <c r="BE91" s="47">
        <f ca="1">'A Matrix'!$BB$89*'Projection Engine'!$AD$57</f>
        <v>10.47525838533393</v>
      </c>
      <c r="BF91" s="47">
        <f ca="1">'A Matrix'!$BC$89*'Projection Engine'!$AD$58</f>
        <v>52.954419823364944</v>
      </c>
      <c r="BG91" s="47">
        <f ca="1">'A Matrix'!$BD$89*'Projection Engine'!$AD$59</f>
        <v>215.77028336346518</v>
      </c>
      <c r="BH91" s="47">
        <f ca="1">'A Matrix'!$BE$89*'Projection Engine'!$AD$60</f>
        <v>53.847259017907362</v>
      </c>
      <c r="BI91" s="47">
        <f ca="1">'A Matrix'!$BF$89*'Projection Engine'!$AD$61</f>
        <v>46.88407550073233</v>
      </c>
      <c r="BJ91" s="47">
        <f ca="1">'A Matrix'!$BG$89*'Projection Engine'!$AD$62</f>
        <v>0.34477224135607715</v>
      </c>
      <c r="BK91" s="47">
        <f ca="1">'A Matrix'!$BH$89*'Projection Engine'!$AD$63</f>
        <v>49.104106161669108</v>
      </c>
      <c r="BL91" s="47">
        <f ca="1">'A Matrix'!$BI$89*'Projection Engine'!$AD$64</f>
        <v>43.753383335364042</v>
      </c>
      <c r="BM91" s="47">
        <f ca="1">'A Matrix'!$BJ$89*'Projection Engine'!$AD$65</f>
        <v>12.92957489878356</v>
      </c>
      <c r="BN91" s="47">
        <f ca="1">'A Matrix'!$BK$89*'Projection Engine'!$AD$66</f>
        <v>187.32364819831506</v>
      </c>
      <c r="BO91" s="47">
        <f ca="1">'A Matrix'!$BL$89*'Projection Engine'!$AD$67</f>
        <v>23.275892727678269</v>
      </c>
      <c r="BP91" s="47">
        <f ca="1">'A Matrix'!$BM$89*'Projection Engine'!$AD$68</f>
        <v>7.7901747460447544</v>
      </c>
      <c r="BQ91" s="47">
        <f ca="1">'A Matrix'!$BN$89*'Projection Engine'!$AD$69</f>
        <v>151.21142699622609</v>
      </c>
      <c r="BR91" s="47">
        <f ca="1">'A Matrix'!$BO$89*'Projection Engine'!$AD$70</f>
        <v>296.87713919494257</v>
      </c>
      <c r="BS91" s="47">
        <f ca="1">'A Matrix'!$BP$89*'Projection Engine'!$AD$71</f>
        <v>11.35573449795484</v>
      </c>
      <c r="BT91" s="47">
        <f ca="1">'A Matrix'!$BQ$89*'Projection Engine'!$AD$72</f>
        <v>131.23464343937823</v>
      </c>
      <c r="BU91" s="47">
        <f ca="1">'A Matrix'!$BR$89*'Projection Engine'!$AD$73</f>
        <v>152.12768376183158</v>
      </c>
      <c r="BV91" s="47">
        <f ca="1">'A Matrix'!$BS$89*'Projection Engine'!$AD$74</f>
        <v>1021.5941777558184</v>
      </c>
      <c r="BW91" s="47">
        <f ca="1">'A Matrix'!$BT$89*'Projection Engine'!$AD$75</f>
        <v>486.0563841444561</v>
      </c>
      <c r="BX91" s="47">
        <f ca="1">'A Matrix'!$BU$89*'Projection Engine'!$AD$76</f>
        <v>449.87331383144499</v>
      </c>
      <c r="BY91" s="47">
        <f ca="1">'A Matrix'!$BV$89*'Projection Engine'!$AD$77</f>
        <v>1057.7734368024621</v>
      </c>
      <c r="BZ91" s="47">
        <f ca="1">'A Matrix'!$BW$89*'Projection Engine'!$AD$78</f>
        <v>1952.0486663201311</v>
      </c>
      <c r="CA91" s="47">
        <f ca="1">'A Matrix'!$BX$89*'Projection Engine'!$AD$79</f>
        <v>3318.5365699853414</v>
      </c>
      <c r="CB91" s="47">
        <f ca="1">'A Matrix'!$BY$89*'Projection Engine'!$AD$80</f>
        <v>181.81229290224178</v>
      </c>
      <c r="CC91" s="47">
        <f ca="1">'A Matrix'!$BZ$89*'Projection Engine'!$AD$81</f>
        <v>303.36073652126822</v>
      </c>
      <c r="CD91" s="47">
        <f ca="1">'A Matrix'!$CA$89*'Projection Engine'!$AD$82</f>
        <v>324.82058082436197</v>
      </c>
      <c r="CE91" s="47">
        <f ca="1">'A Matrix'!$CB$89*'Projection Engine'!$AD$83</f>
        <v>15.657356531183327</v>
      </c>
      <c r="CF91" s="47">
        <f ca="1">'A Matrix'!$CC$89*'Projection Engine'!$AD$84</f>
        <v>33.250123797158899</v>
      </c>
      <c r="CG91" s="47">
        <f ca="1">'A Matrix'!$CD$89*'Projection Engine'!$AD$85</f>
        <v>85.615773806197268</v>
      </c>
      <c r="CH91" s="47">
        <f ca="1">'A Matrix'!$CE$89*'Projection Engine'!$AD$86</f>
        <v>270.80222069455294</v>
      </c>
      <c r="CI91" s="47">
        <f ca="1">'A Matrix'!$CF$89*'Projection Engine'!$AD$87</f>
        <v>718.68908325785014</v>
      </c>
      <c r="CJ91" s="47">
        <f ca="1">'A Matrix'!$CG$89*'Projection Engine'!$AD$88</f>
        <v>752.99093556925618</v>
      </c>
      <c r="CK91" s="47">
        <f ca="1">'A Matrix'!$CH$89*'Projection Engine'!$AD$89</f>
        <v>48.208263727311184</v>
      </c>
      <c r="CL91" s="47">
        <f ca="1">'A Matrix'!$CI$89*'Projection Engine'!$AD$90</f>
        <v>193.15629175619461</v>
      </c>
      <c r="CM91" s="47">
        <f ca="1">'A Matrix'!$CJ$89*'Projection Engine'!$AD$91</f>
        <v>6512.6033747220372</v>
      </c>
      <c r="CN91" s="47">
        <f ca="1">'A Matrix'!$CK$89*'Projection Engine'!$AD$92</f>
        <v>12204.373884169871</v>
      </c>
      <c r="CO91" s="47">
        <f ca="1">'A Matrix'!$CL$89*'Projection Engine'!$AD$93</f>
        <v>4.8944754408720268</v>
      </c>
      <c r="CP91" s="47">
        <f ca="1">'A Matrix'!$CM$89*'Projection Engine'!$AD$94</f>
        <v>948.10260542220021</v>
      </c>
      <c r="CQ91" s="47">
        <f ca="1">'A Matrix'!$CN$89*'Projection Engine'!$AD$95</f>
        <v>336.84504477697311</v>
      </c>
      <c r="CR91" s="47">
        <f ca="1">'A Matrix'!$CO$89*'Projection Engine'!$AD$96</f>
        <v>1554.0229728892177</v>
      </c>
      <c r="CS91" s="47">
        <f ca="1">'A Matrix'!$CP$89*'Projection Engine'!$AD$97</f>
        <v>389.21448998401286</v>
      </c>
      <c r="CT91" s="47">
        <f ca="1">'A Matrix'!$CQ$89*'Projection Engine'!$AD$98</f>
        <v>5.0457345625863972E-3</v>
      </c>
      <c r="CU91" s="47">
        <f ca="1">'A Matrix'!$CR$89*'Projection Engine'!$AD$99</f>
        <v>1.5815026210468641E-3</v>
      </c>
      <c r="CV91" s="47">
        <f ca="1">'A Matrix'!$CS$89*'Projection Engine'!$AD$100</f>
        <v>389.80692007484782</v>
      </c>
      <c r="CW91" s="47">
        <f ca="1">'A Matrix'!$CT$89*'Projection Engine'!$AD$101</f>
        <v>1747.8528472183127</v>
      </c>
      <c r="CX91" s="47">
        <f ca="1">'A Matrix'!$CU$89*'Projection Engine'!$AD$102</f>
        <v>2846.6037887291227</v>
      </c>
      <c r="CY91" s="47">
        <f ca="1">'A Matrix'!$CV$89*'Projection Engine'!$AD$103</f>
        <v>781.58156506123419</v>
      </c>
      <c r="CZ91" s="47">
        <f ca="1">'A Matrix'!$CW$89*'Projection Engine'!$AD$104</f>
        <v>374.60376268275911</v>
      </c>
      <c r="DA91" s="47">
        <f ca="1">'A Matrix'!$CX$89*'Projection Engine'!$AD$105</f>
        <v>2130.389018832193</v>
      </c>
      <c r="DB91" s="47">
        <f ca="1">'A Matrix'!$CY$89*'Projection Engine'!$AD$106</f>
        <v>106.54882442344933</v>
      </c>
      <c r="DC91" s="47">
        <f ca="1">'A Matrix'!$CZ$89*'Projection Engine'!$AD$107</f>
        <v>396.9147676001628</v>
      </c>
      <c r="DD91" s="47">
        <f ca="1">'A Matrix'!$DA$89*'Projection Engine'!$AD$108</f>
        <v>885.16456626183117</v>
      </c>
      <c r="DE91" s="47">
        <f ca="1">'A Matrix'!$DB$89*'Projection Engine'!$AD$109</f>
        <v>402.24416255289981</v>
      </c>
      <c r="DF91" s="47">
        <f ca="1">'A Matrix'!$DC$89*'Projection Engine'!$AD$110</f>
        <v>236.89375098573404</v>
      </c>
      <c r="DG91" s="47">
        <f ca="1">'A Matrix'!$DD$89*'Projection Engine'!$AD$111</f>
        <v>389.44172423899766</v>
      </c>
      <c r="DH91" s="47">
        <f ca="1">'A Matrix'!$DE$89*'Projection Engine'!$AD$112</f>
        <v>448.52905590365299</v>
      </c>
      <c r="DI91" s="47">
        <f ca="1">'A Matrix'!$DF$89*'Projection Engine'!$AD$113</f>
        <v>189.78809663843768</v>
      </c>
      <c r="DJ91" s="47">
        <f ca="1">'A Matrix'!$DG$89*'Projection Engine'!$AD$114</f>
        <v>255.16799834651454</v>
      </c>
      <c r="DK91" s="47">
        <f ca="1">'A Matrix'!$DH$89*'Projection Engine'!$AD$115</f>
        <v>267.34813308792889</v>
      </c>
      <c r="DL91" s="47">
        <f ca="1">'A Matrix'!$DI$89*'Projection Engine'!$AD$116</f>
        <v>172.57435692582817</v>
      </c>
      <c r="DM91" s="47">
        <f ca="1">'A Matrix'!$DJ$89*'Projection Engine'!$AD$117</f>
        <v>276.29259013340055</v>
      </c>
      <c r="DN91" s="47">
        <f ca="1">'A Matrix'!$DK$89*'Projection Engine'!$AD$118</f>
        <v>818.73484452244918</v>
      </c>
      <c r="DO91" s="47">
        <f ca="1">'A Matrix'!$DL$89*'Projection Engine'!$AD$119</f>
        <v>30.895119805085098</v>
      </c>
      <c r="DP91" s="43">
        <f t="shared" ca="1" si="10"/>
        <v>49218.664281208796</v>
      </c>
      <c r="DQ91" s="43">
        <f ca="1">'Projection Engine'!T92</f>
        <v>34484.938493292575</v>
      </c>
      <c r="DR91" s="43">
        <f ca="1">'Projection Engine'!U92</f>
        <v>363.62400363087949</v>
      </c>
      <c r="DS91" s="43">
        <f>'Projection Engine'!V92</f>
        <v>1601.9867822881988</v>
      </c>
      <c r="DT91" s="43">
        <f>'Projection Engine'!W92</f>
        <v>656.5739366683249</v>
      </c>
      <c r="DU91" s="43">
        <f>'Projection Engine'!X92</f>
        <v>677.88919311262634</v>
      </c>
      <c r="DV91" s="43">
        <f>'Projection Engine'!Y92</f>
        <v>2.52E-2</v>
      </c>
      <c r="DW91" s="43">
        <f>'Projection Engine'!Z92</f>
        <v>1457.7405677256484</v>
      </c>
      <c r="DX91" s="43">
        <f t="shared" ca="1" si="11"/>
        <v>39242.778176718253</v>
      </c>
      <c r="DY91" s="43">
        <f t="shared" ca="1" si="12"/>
        <v>88461.442457927042</v>
      </c>
      <c r="DZ91" s="41"/>
      <c r="EA91" s="36">
        <f>'Base Table 5'!DY91</f>
        <v>61700.999700000015</v>
      </c>
      <c r="EB91" s="185">
        <f t="shared" ca="1" si="13"/>
        <v>26760.442757927027</v>
      </c>
      <c r="EC91" s="186">
        <f t="shared" ca="1" si="14"/>
        <v>0.43371165601919759</v>
      </c>
    </row>
    <row r="92" spans="1:133" x14ac:dyDescent="0.4">
      <c r="A92" s="34">
        <f>'Base Table 5 - modified'!A92</f>
        <v>89</v>
      </c>
      <c r="B92" s="34" t="str">
        <f>'Base Table 5 - modified'!B92</f>
        <v>6001</v>
      </c>
      <c r="C92" s="34">
        <f>'Base Table 5 - modified'!C92</f>
        <v>7</v>
      </c>
      <c r="D92" s="35" t="str">
        <f>'Base Table 5 - modified'!D92</f>
        <v>Library and other information services</v>
      </c>
      <c r="E92" s="47">
        <f ca="1">'A Matrix'!$B$90*'Projection Engine'!$AD$5</f>
        <v>1.9728592188911015E-2</v>
      </c>
      <c r="F92" s="47">
        <f ca="1">'A Matrix'!$C$90*'Projection Engine'!$AD$6</f>
        <v>5.5211819702595628E-3</v>
      </c>
      <c r="G92" s="47">
        <f ca="1">'A Matrix'!$D$90*'Projection Engine'!$AD$7</f>
        <v>5.5471466483519184E-3</v>
      </c>
      <c r="H92" s="47">
        <f ca="1">'A Matrix'!$E$90*'Projection Engine'!$AD$8</f>
        <v>8.6316351400666212E-4</v>
      </c>
      <c r="I92" s="47">
        <f ca="1">'A Matrix'!$F$90*'Projection Engine'!$AD$9</f>
        <v>1.148036749865575E-4</v>
      </c>
      <c r="J92" s="47">
        <f ca="1">'A Matrix'!$G$90*'Projection Engine'!$AD$10</f>
        <v>2.0288297522987484E-4</v>
      </c>
      <c r="K92" s="47">
        <f ca="1">'A Matrix'!$H$90*'Projection Engine'!$AD$11</f>
        <v>5.1914241049787983E-3</v>
      </c>
      <c r="L92" s="47">
        <f ca="1">'A Matrix'!$I$90*'Projection Engine'!$AD$12</f>
        <v>2.5774226092499506E-3</v>
      </c>
      <c r="M92" s="47">
        <f ca="1">'A Matrix'!$J$90*'Projection Engine'!$AD$13</f>
        <v>9.3906529743820188E-4</v>
      </c>
      <c r="N92" s="47">
        <f ca="1">'A Matrix'!$K$90*'Projection Engine'!$AD$14</f>
        <v>2.6758705625515066E-3</v>
      </c>
      <c r="O92" s="47">
        <f ca="1">'A Matrix'!$L$90*'Projection Engine'!$AD$15</f>
        <v>1.4844211370403362E-2</v>
      </c>
      <c r="P92" s="47">
        <f ca="1">'A Matrix'!$M$90*'Projection Engine'!$AD$16</f>
        <v>3.0105850059665099E-3</v>
      </c>
      <c r="Q92" s="47">
        <f ca="1">'A Matrix'!$N$90*'Projection Engine'!$AD$17</f>
        <v>3.3875153004020854E-3</v>
      </c>
      <c r="R92" s="47">
        <f ca="1">'A Matrix'!$O$90*'Projection Engine'!$AD$18</f>
        <v>3.6627149285827103E-2</v>
      </c>
      <c r="S92" s="47">
        <f ca="1">'A Matrix'!$P$90*'Projection Engine'!$AD$19</f>
        <v>9.8424024696432545E-4</v>
      </c>
      <c r="T92" s="47">
        <f ca="1">'A Matrix'!$Q$90*'Projection Engine'!$AD$20</f>
        <v>9.1731483644465987E-3</v>
      </c>
      <c r="U92" s="47">
        <f ca="1">'A Matrix'!$R$90*'Projection Engine'!$AD$21</f>
        <v>7.3108049129035572E-3</v>
      </c>
      <c r="V92" s="47">
        <f ca="1">'A Matrix'!$S$90*'Projection Engine'!$AD$22</f>
        <v>1.4643173349067624E-3</v>
      </c>
      <c r="W92" s="47">
        <f ca="1">'A Matrix'!$T$90*'Projection Engine'!$AD$23</f>
        <v>1.1589800167229585E-2</v>
      </c>
      <c r="X92" s="47">
        <f ca="1">'A Matrix'!$U$90*'Projection Engine'!$AD$24</f>
        <v>8.2294396862922364E-3</v>
      </c>
      <c r="Y92" s="47">
        <f ca="1">'A Matrix'!$V$90*'Projection Engine'!$AD$25</f>
        <v>4.6272958702653511E-3</v>
      </c>
      <c r="Z92" s="47">
        <f ca="1">'A Matrix'!$W$90*'Projection Engine'!$AD$26</f>
        <v>1.311244996220186E-2</v>
      </c>
      <c r="AA92" s="47">
        <f ca="1">'A Matrix'!$X$90*'Projection Engine'!$AD$27</f>
        <v>5.5724841087246161E-3</v>
      </c>
      <c r="AB92" s="47">
        <f ca="1">'A Matrix'!$Y$90*'Projection Engine'!$AD$28</f>
        <v>3.1822304943529204E-3</v>
      </c>
      <c r="AC92" s="47">
        <f ca="1">'A Matrix'!$Z$90*'Projection Engine'!$AD$29</f>
        <v>2.9120265451382456E-3</v>
      </c>
      <c r="AD92" s="47">
        <f ca="1">'A Matrix'!$AA$90*'Projection Engine'!$AD$30</f>
        <v>9.764118436159833E-5</v>
      </c>
      <c r="AE92" s="47">
        <f ca="1">'A Matrix'!$AB$90*'Projection Engine'!$AD$31</f>
        <v>1.343832185479481E-3</v>
      </c>
      <c r="AF92" s="47">
        <f ca="1">'A Matrix'!$AC$90*'Projection Engine'!$AD$32</f>
        <v>3.7367705366375269E-3</v>
      </c>
      <c r="AG92" s="47">
        <f ca="1">'A Matrix'!$AD$90*'Projection Engine'!$AD$33</f>
        <v>0</v>
      </c>
      <c r="AH92" s="47">
        <f ca="1">'A Matrix'!$AE$90*'Projection Engine'!$AD$34</f>
        <v>0</v>
      </c>
      <c r="AI92" s="47">
        <f ca="1">'A Matrix'!$AF$90*'Projection Engine'!$AD$35</f>
        <v>0</v>
      </c>
      <c r="AJ92" s="47">
        <f ca="1">'A Matrix'!$AG$90*'Projection Engine'!$AD$36</f>
        <v>1.6739195074690454E-2</v>
      </c>
      <c r="AK92" s="47">
        <f ca="1">'A Matrix'!$AH$90*'Projection Engine'!$AD$37</f>
        <v>1.737005965562937E-2</v>
      </c>
      <c r="AL92" s="47">
        <f ca="1">'A Matrix'!$AI$90*'Projection Engine'!$AD$38</f>
        <v>1.2936500900138531E-3</v>
      </c>
      <c r="AM92" s="47">
        <f ca="1">'A Matrix'!$AJ$90*'Projection Engine'!$AD$39</f>
        <v>2.9974379767576231E-3</v>
      </c>
      <c r="AN92" s="47">
        <f ca="1">'A Matrix'!$AK$90*'Projection Engine'!$AD$40</f>
        <v>5.8396038867605153E-3</v>
      </c>
      <c r="AO92" s="47">
        <f ca="1">'A Matrix'!$AL$90*'Projection Engine'!$AD$41</f>
        <v>1.2183559599519226E-3</v>
      </c>
      <c r="AP92" s="47">
        <f ca="1">'A Matrix'!$AM$90*'Projection Engine'!$AD$42</f>
        <v>2.6961527618259069E-3</v>
      </c>
      <c r="AQ92" s="47">
        <f ca="1">'A Matrix'!$AN$90*'Projection Engine'!$AD$43</f>
        <v>2.411512072660217E-4</v>
      </c>
      <c r="AR92" s="47">
        <f ca="1">'A Matrix'!$AO$90*'Projection Engine'!$AD$44</f>
        <v>1.1594335099665993E-2</v>
      </c>
      <c r="AS92" s="47">
        <f ca="1">'A Matrix'!$AP$90*'Projection Engine'!$AD$45</f>
        <v>3.6329787986551019E-3</v>
      </c>
      <c r="AT92" s="47">
        <f ca="1">'A Matrix'!$AQ$90*'Projection Engine'!$AD$46</f>
        <v>5.9794680731836804E-3</v>
      </c>
      <c r="AU92" s="47">
        <f ca="1">'A Matrix'!$AR$90*'Projection Engine'!$AD$47</f>
        <v>9.7907950488906122E-4</v>
      </c>
      <c r="AV92" s="47">
        <f ca="1">'A Matrix'!$AS$90*'Projection Engine'!$AD$48</f>
        <v>5.4436248611725944E-3</v>
      </c>
      <c r="AW92" s="47">
        <f ca="1">'A Matrix'!$AT$90*'Projection Engine'!$AD$49</f>
        <v>1.789422865402716E-3</v>
      </c>
      <c r="AX92" s="47">
        <f ca="1">'A Matrix'!$AU$90*'Projection Engine'!$AD$50</f>
        <v>1.2592858506766424E-2</v>
      </c>
      <c r="AY92" s="47">
        <f ca="1">'A Matrix'!$AV$90*'Projection Engine'!$AD$51</f>
        <v>2.6639938142625614E-3</v>
      </c>
      <c r="AZ92" s="47">
        <f ca="1">'A Matrix'!$AW$90*'Projection Engine'!$AD$52</f>
        <v>3.2688711013246431E-3</v>
      </c>
      <c r="BA92" s="47">
        <f ca="1">'A Matrix'!$AX$90*'Projection Engine'!$AD$53</f>
        <v>6.7898800736134564E-3</v>
      </c>
      <c r="BB92" s="47">
        <f ca="1">'A Matrix'!$AY$90*'Projection Engine'!$AD$54</f>
        <v>1.4054850145677944E-2</v>
      </c>
      <c r="BC92" s="47">
        <f ca="1">'A Matrix'!$AZ$90*'Projection Engine'!$AD$55</f>
        <v>1.1722279680639093E-3</v>
      </c>
      <c r="BD92" s="47">
        <f ca="1">'A Matrix'!$BA$90*'Projection Engine'!$AD$56</f>
        <v>1.0656505815329216E-2</v>
      </c>
      <c r="BE92" s="47">
        <f ca="1">'A Matrix'!$BB$90*'Projection Engine'!$AD$57</f>
        <v>3.4660202207451719E-3</v>
      </c>
      <c r="BF92" s="47">
        <f ca="1">'A Matrix'!$BC$90*'Projection Engine'!$AD$58</f>
        <v>6.4124739135769677E-3</v>
      </c>
      <c r="BG92" s="47">
        <f ca="1">'A Matrix'!$BD$90*'Projection Engine'!$AD$59</f>
        <v>1.787266293023497E-3</v>
      </c>
      <c r="BH92" s="47">
        <f ca="1">'A Matrix'!$BE$90*'Projection Engine'!$AD$60</f>
        <v>5.6071126144051431E-3</v>
      </c>
      <c r="BI92" s="47">
        <f ca="1">'A Matrix'!$BF$90*'Projection Engine'!$AD$61</f>
        <v>7.5054604016722287E-3</v>
      </c>
      <c r="BJ92" s="47">
        <f ca="1">'A Matrix'!$BG$90*'Projection Engine'!$AD$62</f>
        <v>7.5687222053922561E-3</v>
      </c>
      <c r="BK92" s="47">
        <f ca="1">'A Matrix'!$BH$90*'Projection Engine'!$AD$63</f>
        <v>1.1144430734450506E-2</v>
      </c>
      <c r="BL92" s="47">
        <f ca="1">'A Matrix'!$BI$90*'Projection Engine'!$AD$64</f>
        <v>4.6006884170936846E-3</v>
      </c>
      <c r="BM92" s="47">
        <f ca="1">'A Matrix'!$BJ$90*'Projection Engine'!$AD$65</f>
        <v>1.1165611321155863E-3</v>
      </c>
      <c r="BN92" s="47">
        <f ca="1">'A Matrix'!$BK$90*'Projection Engine'!$AD$66</f>
        <v>9.3765672101592604E-3</v>
      </c>
      <c r="BO92" s="47">
        <f ca="1">'A Matrix'!$BL$90*'Projection Engine'!$AD$67</f>
        <v>6.9711703258522892E-3</v>
      </c>
      <c r="BP92" s="47">
        <f ca="1">'A Matrix'!$BM$90*'Projection Engine'!$AD$68</f>
        <v>2.0587414595977099E-3</v>
      </c>
      <c r="BQ92" s="47">
        <f ca="1">'A Matrix'!$BN$90*'Projection Engine'!$AD$69</f>
        <v>1.4513723402225611E-2</v>
      </c>
      <c r="BR92" s="47">
        <f ca="1">'A Matrix'!$BO$90*'Projection Engine'!$AD$70</f>
        <v>2.1453769774557437E-2</v>
      </c>
      <c r="BS92" s="47">
        <f ca="1">'A Matrix'!$BP$90*'Projection Engine'!$AD$71</f>
        <v>4.9347571835350827E-3</v>
      </c>
      <c r="BT92" s="47">
        <f ca="1">'A Matrix'!$BQ$90*'Projection Engine'!$AD$72</f>
        <v>2.0286649328432851E-2</v>
      </c>
      <c r="BU92" s="47">
        <f ca="1">'A Matrix'!$BR$90*'Projection Engine'!$AD$73</f>
        <v>1.7425765972885437E-3</v>
      </c>
      <c r="BV92" s="47">
        <f ca="1">'A Matrix'!$BS$90*'Projection Engine'!$AD$74</f>
        <v>6.1849981860594365E-2</v>
      </c>
      <c r="BW92" s="47">
        <f ca="1">'A Matrix'!$BT$90*'Projection Engine'!$AD$75</f>
        <v>3.5215655205888541E-2</v>
      </c>
      <c r="BX92" s="47">
        <f ca="1">'A Matrix'!$BU$90*'Projection Engine'!$AD$76</f>
        <v>2.4963139204484956E-2</v>
      </c>
      <c r="BY92" s="47">
        <f ca="1">'A Matrix'!$BV$90*'Projection Engine'!$AD$77</f>
        <v>0.14145544452891512</v>
      </c>
      <c r="BZ92" s="47">
        <f ca="1">'A Matrix'!$BW$90*'Projection Engine'!$AD$78</f>
        <v>0.16718380998175675</v>
      </c>
      <c r="CA92" s="47">
        <f ca="1">'A Matrix'!$BX$90*'Projection Engine'!$AD$79</f>
        <v>0.1482680823885863</v>
      </c>
      <c r="CB92" s="47">
        <f ca="1">'A Matrix'!$BY$90*'Projection Engine'!$AD$80</f>
        <v>2.0468905933192588E-2</v>
      </c>
      <c r="CC92" s="47">
        <f ca="1">'A Matrix'!$BZ$90*'Projection Engine'!$AD$81</f>
        <v>6.7676095663474919E-2</v>
      </c>
      <c r="CD92" s="47">
        <f ca="1">'A Matrix'!$CA$90*'Projection Engine'!$AD$82</f>
        <v>2.798647233394495E-2</v>
      </c>
      <c r="CE92" s="47">
        <f ca="1">'A Matrix'!$CB$90*'Projection Engine'!$AD$83</f>
        <v>7.4885302372112925E-3</v>
      </c>
      <c r="CF92" s="47">
        <f ca="1">'A Matrix'!$CC$90*'Projection Engine'!$AD$84</f>
        <v>4.7056338841778584E-3</v>
      </c>
      <c r="CG92" s="47">
        <f ca="1">'A Matrix'!$CD$90*'Projection Engine'!$AD$85</f>
        <v>1.0172623152694796E-2</v>
      </c>
      <c r="CH92" s="47">
        <f ca="1">'A Matrix'!$CE$90*'Projection Engine'!$AD$86</f>
        <v>9.4034680856362341E-3</v>
      </c>
      <c r="CI92" s="47">
        <f ca="1">'A Matrix'!$CF$90*'Projection Engine'!$AD$87</f>
        <v>3.8017607864959724E-2</v>
      </c>
      <c r="CJ92" s="47">
        <f ca="1">'A Matrix'!$CG$90*'Projection Engine'!$AD$88</f>
        <v>0.24457004576458655</v>
      </c>
      <c r="CK92" s="47">
        <f ca="1">'A Matrix'!$CH$90*'Projection Engine'!$AD$89</f>
        <v>8.1575705394220481E-3</v>
      </c>
      <c r="CL92" s="47">
        <f ca="1">'A Matrix'!$CI$90*'Projection Engine'!$AD$90</f>
        <v>5.1081766906085286E-3</v>
      </c>
      <c r="CM92" s="47">
        <f ca="1">'A Matrix'!$CJ$90*'Projection Engine'!$AD$91</f>
        <v>3.5112731200161361E-2</v>
      </c>
      <c r="CN92" s="47">
        <f ca="1">'A Matrix'!$CK$90*'Projection Engine'!$AD$92</f>
        <v>0.51699641897100168</v>
      </c>
      <c r="CO92" s="47">
        <f ca="1">'A Matrix'!$CL$90*'Projection Engine'!$AD$93</f>
        <v>9.1195741398770753E-4</v>
      </c>
      <c r="CP92" s="47">
        <f ca="1">'A Matrix'!$CM$90*'Projection Engine'!$AD$94</f>
        <v>1.1274478129338708</v>
      </c>
      <c r="CQ92" s="47">
        <f ca="1">'A Matrix'!$CN$90*'Projection Engine'!$AD$95</f>
        <v>1.2907093620401464</v>
      </c>
      <c r="CR92" s="47">
        <f ca="1">'A Matrix'!$CO$90*'Projection Engine'!$AD$96</f>
        <v>0.26184851958001981</v>
      </c>
      <c r="CS92" s="47">
        <f ca="1">'A Matrix'!$CP$90*'Projection Engine'!$AD$97</f>
        <v>2.5396779206031599E-2</v>
      </c>
      <c r="CT92" s="47">
        <f ca="1">'A Matrix'!$CQ$90*'Projection Engine'!$AD$98</f>
        <v>9.1740628410661763E-4</v>
      </c>
      <c r="CU92" s="47">
        <f ca="1">'A Matrix'!$CR$90*'Projection Engine'!$AD$99</f>
        <v>2.8754593109942987E-4</v>
      </c>
      <c r="CV92" s="47">
        <f ca="1">'A Matrix'!$CS$90*'Projection Engine'!$AD$100</f>
        <v>3.7936996475300196E-2</v>
      </c>
      <c r="CW92" s="47">
        <f ca="1">'A Matrix'!$CT$90*'Projection Engine'!$AD$101</f>
        <v>1.09080709300835</v>
      </c>
      <c r="CX92" s="47">
        <f ca="1">'A Matrix'!$CU$90*'Projection Engine'!$AD$102</f>
        <v>1.4140410843123843</v>
      </c>
      <c r="CY92" s="47">
        <f ca="1">'A Matrix'!$CV$90*'Projection Engine'!$AD$103</f>
        <v>0.35200996507457982</v>
      </c>
      <c r="CZ92" s="47">
        <f ca="1">'A Matrix'!$CW$90*'Projection Engine'!$AD$104</f>
        <v>2.31344397216364E-2</v>
      </c>
      <c r="DA92" s="47">
        <f ca="1">'A Matrix'!$CX$90*'Projection Engine'!$AD$105</f>
        <v>1.1350241708793485</v>
      </c>
      <c r="DB92" s="47">
        <f ca="1">'A Matrix'!$CY$90*'Projection Engine'!$AD$106</f>
        <v>9.751012673345065E-2</v>
      </c>
      <c r="DC92" s="47">
        <f ca="1">'A Matrix'!$CZ$90*'Projection Engine'!$AD$107</f>
        <v>0.38952321763303055</v>
      </c>
      <c r="DD92" s="47">
        <f ca="1">'A Matrix'!$DA$90*'Projection Engine'!$AD$108</f>
        <v>0.45926303551342673</v>
      </c>
      <c r="DE92" s="47">
        <f ca="1">'A Matrix'!$DB$90*'Projection Engine'!$AD$109</f>
        <v>0.30289355007716795</v>
      </c>
      <c r="DF92" s="47">
        <f ca="1">'A Matrix'!$DC$90*'Projection Engine'!$AD$110</f>
        <v>0.28799413455451095</v>
      </c>
      <c r="DG92" s="47">
        <f ca="1">'A Matrix'!$DD$90*'Projection Engine'!$AD$111</f>
        <v>2.839950733188791E-2</v>
      </c>
      <c r="DH92" s="47">
        <f ca="1">'A Matrix'!$DE$90*'Projection Engine'!$AD$112</f>
        <v>7.3126597545782074E-2</v>
      </c>
      <c r="DI92" s="47">
        <f ca="1">'A Matrix'!$DF$90*'Projection Engine'!$AD$113</f>
        <v>1.5306922728390576E-2</v>
      </c>
      <c r="DJ92" s="47">
        <f ca="1">'A Matrix'!$DG$90*'Projection Engine'!$AD$114</f>
        <v>2.3235152279212898E-2</v>
      </c>
      <c r="DK92" s="47">
        <f ca="1">'A Matrix'!$DH$90*'Projection Engine'!$AD$115</f>
        <v>0.28929390905521568</v>
      </c>
      <c r="DL92" s="47">
        <f ca="1">'A Matrix'!$DI$90*'Projection Engine'!$AD$116</f>
        <v>4.0227607308206473E-3</v>
      </c>
      <c r="DM92" s="47">
        <f ca="1">'A Matrix'!$DJ$90*'Projection Engine'!$AD$117</f>
        <v>2.2142289070279455E-2</v>
      </c>
      <c r="DN92" s="47">
        <f ca="1">'A Matrix'!$DK$90*'Projection Engine'!$AD$118</f>
        <v>4.6950886241641593E-2</v>
      </c>
      <c r="DO92" s="47">
        <f ca="1">'A Matrix'!$DL$90*'Projection Engine'!$AD$119</f>
        <v>7.8558375753222612E-3</v>
      </c>
      <c r="DP92" s="43">
        <f t="shared" ca="1" si="10"/>
        <v>10.816919343985797</v>
      </c>
      <c r="DQ92" s="43">
        <f ca="1">'Projection Engine'!T93</f>
        <v>1015.853424012744</v>
      </c>
      <c r="DR92" s="43">
        <f ca="1">'Projection Engine'!U93</f>
        <v>2347.6895328022833</v>
      </c>
      <c r="DS92" s="43">
        <f>'Projection Engine'!V93</f>
        <v>6.8215937102718396</v>
      </c>
      <c r="DT92" s="43">
        <f>'Projection Engine'!W93</f>
        <v>0.18643042419359201</v>
      </c>
      <c r="DU92" s="43">
        <f>'Projection Engine'!X93</f>
        <v>1.2947840434259381</v>
      </c>
      <c r="DV92" s="43">
        <f>'Projection Engine'!Y93</f>
        <v>4.1999999999999997E-3</v>
      </c>
      <c r="DW92" s="43">
        <f>'Projection Engine'!Z93</f>
        <v>155.72772994249567</v>
      </c>
      <c r="DX92" s="43">
        <f t="shared" ca="1" si="11"/>
        <v>3527.577694935414</v>
      </c>
      <c r="DY92" s="43">
        <f t="shared" ca="1" si="12"/>
        <v>3538.3946142793998</v>
      </c>
      <c r="DZ92" s="41"/>
      <c r="EA92" s="36">
        <f>'Base Table 5'!DY92</f>
        <v>2327.9998000000005</v>
      </c>
      <c r="EB92" s="185">
        <f t="shared" ca="1" si="13"/>
        <v>1210.3948142793993</v>
      </c>
      <c r="EC92" s="186">
        <f t="shared" ca="1" si="14"/>
        <v>0.51992908860189724</v>
      </c>
    </row>
    <row r="93" spans="1:133" x14ac:dyDescent="0.4">
      <c r="A93" s="37">
        <f>'Base Table 5 - modified'!A93</f>
        <v>90</v>
      </c>
      <c r="B93" s="37" t="str">
        <f>'Base Table 5 - modified'!B93</f>
        <v>6201</v>
      </c>
      <c r="C93" s="37">
        <f>'Base Table 5 - modified'!C93</f>
        <v>25</v>
      </c>
      <c r="D93" s="38" t="str">
        <f>'Base Table 5 - modified'!D93</f>
        <v>Finance</v>
      </c>
      <c r="E93" s="47">
        <f ca="1">'A Matrix'!$B$91*'Projection Engine'!$AD$5</f>
        <v>2198.4468577991538</v>
      </c>
      <c r="F93" s="47">
        <f ca="1">'A Matrix'!$C$91*'Projection Engine'!$AD$6</f>
        <v>176.02526181005189</v>
      </c>
      <c r="G93" s="47">
        <f ca="1">'A Matrix'!$D$91*'Projection Engine'!$AD$7</f>
        <v>1025.8470419744647</v>
      </c>
      <c r="H93" s="47">
        <f ca="1">'A Matrix'!$E$91*'Projection Engine'!$AD$8</f>
        <v>61.040765801766121</v>
      </c>
      <c r="I93" s="47">
        <f ca="1">'A Matrix'!$F$91*'Projection Engine'!$AD$9</f>
        <v>2.5303878003787132</v>
      </c>
      <c r="J93" s="47">
        <f ca="1">'A Matrix'!$G$91*'Projection Engine'!$AD$10</f>
        <v>72.098522907440611</v>
      </c>
      <c r="K93" s="47">
        <f ca="1">'A Matrix'!$H$91*'Projection Engine'!$AD$11</f>
        <v>247.69780756507635</v>
      </c>
      <c r="L93" s="47">
        <f ca="1">'A Matrix'!$I$91*'Projection Engine'!$AD$12</f>
        <v>346.12134049182788</v>
      </c>
      <c r="M93" s="47">
        <f ca="1">'A Matrix'!$J$91*'Projection Engine'!$AD$13</f>
        <v>1129.59721302666</v>
      </c>
      <c r="N93" s="47">
        <f ca="1">'A Matrix'!$K$91*'Projection Engine'!$AD$14</f>
        <v>1798.4978808207861</v>
      </c>
      <c r="O93" s="47">
        <f ca="1">'A Matrix'!$L$91*'Projection Engine'!$AD$15</f>
        <v>1152.2961500465785</v>
      </c>
      <c r="P93" s="47">
        <f ca="1">'A Matrix'!$M$91*'Projection Engine'!$AD$16</f>
        <v>346.16932136783936</v>
      </c>
      <c r="Q93" s="47">
        <f ca="1">'A Matrix'!$N$91*'Projection Engine'!$AD$17</f>
        <v>339.2386156536914</v>
      </c>
      <c r="R93" s="47">
        <f ca="1">'A Matrix'!$O$91*'Projection Engine'!$AD$18</f>
        <v>230.13750889742442</v>
      </c>
      <c r="S93" s="47">
        <f ca="1">'A Matrix'!$P$91*'Projection Engine'!$AD$19</f>
        <v>3.8297772249628861</v>
      </c>
      <c r="T93" s="47">
        <f ca="1">'A Matrix'!$Q$91*'Projection Engine'!$AD$20</f>
        <v>57.313734421605886</v>
      </c>
      <c r="U93" s="47">
        <f ca="1">'A Matrix'!$R$91*'Projection Engine'!$AD$21</f>
        <v>29.011005400828054</v>
      </c>
      <c r="V93" s="47">
        <f ca="1">'A Matrix'!$S$91*'Projection Engine'!$AD$22</f>
        <v>2.0730828616053341</v>
      </c>
      <c r="W93" s="47">
        <f ca="1">'A Matrix'!$T$91*'Projection Engine'!$AD$23</f>
        <v>100.61290572401563</v>
      </c>
      <c r="X93" s="47">
        <f ca="1">'A Matrix'!$U$91*'Projection Engine'!$AD$24</f>
        <v>54.808484991196735</v>
      </c>
      <c r="Y93" s="47">
        <f ca="1">'A Matrix'!$V$91*'Projection Engine'!$AD$25</f>
        <v>49.975926515634086</v>
      </c>
      <c r="Z93" s="47">
        <f ca="1">'A Matrix'!$W$91*'Projection Engine'!$AD$26</f>
        <v>97.18541324388292</v>
      </c>
      <c r="AA93" s="47">
        <f ca="1">'A Matrix'!$X$91*'Projection Engine'!$AD$27</f>
        <v>67.610760793389389</v>
      </c>
      <c r="AB93" s="47">
        <f ca="1">'A Matrix'!$Y$91*'Projection Engine'!$AD$28</f>
        <v>362.66311043763017</v>
      </c>
      <c r="AC93" s="47">
        <f ca="1">'A Matrix'!$Z$91*'Projection Engine'!$AD$29</f>
        <v>206.2520454635366</v>
      </c>
      <c r="AD93" s="47">
        <f ca="1">'A Matrix'!$AA$91*'Projection Engine'!$AD$30</f>
        <v>0.23482704838964394</v>
      </c>
      <c r="AE93" s="47">
        <f ca="1">'A Matrix'!$AB$91*'Projection Engine'!$AD$31</f>
        <v>0.61422729677737142</v>
      </c>
      <c r="AF93" s="47">
        <f ca="1">'A Matrix'!$AC$91*'Projection Engine'!$AD$32</f>
        <v>19.648666075911134</v>
      </c>
      <c r="AG93" s="47">
        <f ca="1">'A Matrix'!$AD$91*'Projection Engine'!$AD$33</f>
        <v>2.3761461286039403</v>
      </c>
      <c r="AH93" s="47">
        <f ca="1">'A Matrix'!$AE$91*'Projection Engine'!$AD$34</f>
        <v>8.4543467787708479</v>
      </c>
      <c r="AI93" s="47">
        <f ca="1">'A Matrix'!$AF$91*'Projection Engine'!$AD$35</f>
        <v>0.78106089611056551</v>
      </c>
      <c r="AJ93" s="47">
        <f ca="1">'A Matrix'!$AG$91*'Projection Engine'!$AD$36</f>
        <v>16.068251447450123</v>
      </c>
      <c r="AK93" s="47">
        <f ca="1">'A Matrix'!$AH$91*'Projection Engine'!$AD$37</f>
        <v>87.747499620359363</v>
      </c>
      <c r="AL93" s="47">
        <f ca="1">'A Matrix'!$AI$91*'Projection Engine'!$AD$38</f>
        <v>15.620932641091445</v>
      </c>
      <c r="AM93" s="47">
        <f ca="1">'A Matrix'!$AJ$91*'Projection Engine'!$AD$39</f>
        <v>25.676673868487196</v>
      </c>
      <c r="AN93" s="47">
        <f ca="1">'A Matrix'!$AK$91*'Projection Engine'!$AD$40</f>
        <v>41.158124071835744</v>
      </c>
      <c r="AO93" s="47">
        <f ca="1">'A Matrix'!$AL$91*'Projection Engine'!$AD$41</f>
        <v>7.0100879146651938</v>
      </c>
      <c r="AP93" s="47">
        <f ca="1">'A Matrix'!$AM$91*'Projection Engine'!$AD$42</f>
        <v>79.604052195686847</v>
      </c>
      <c r="AQ93" s="47">
        <f ca="1">'A Matrix'!$AN$91*'Projection Engine'!$AD$43</f>
        <v>0.15361331902845582</v>
      </c>
      <c r="AR93" s="47">
        <f ca="1">'A Matrix'!$AO$91*'Projection Engine'!$AD$44</f>
        <v>242.41425744351142</v>
      </c>
      <c r="AS93" s="47">
        <f ca="1">'A Matrix'!$AP$91*'Projection Engine'!$AD$45</f>
        <v>23.610827401075685</v>
      </c>
      <c r="AT93" s="47">
        <f ca="1">'A Matrix'!$AQ$91*'Projection Engine'!$AD$46</f>
        <v>93.028564282591688</v>
      </c>
      <c r="AU93" s="47">
        <f ca="1">'A Matrix'!$AR$91*'Projection Engine'!$AD$47</f>
        <v>2.3409790961897454</v>
      </c>
      <c r="AV93" s="47">
        <f ca="1">'A Matrix'!$AS$91*'Projection Engine'!$AD$48</f>
        <v>69.077266506196864</v>
      </c>
      <c r="AW93" s="47">
        <f ca="1">'A Matrix'!$AT$91*'Projection Engine'!$AD$49</f>
        <v>11.438102794583248</v>
      </c>
      <c r="AX93" s="47">
        <f ca="1">'A Matrix'!$AU$91*'Projection Engine'!$AD$50</f>
        <v>56.817461775487615</v>
      </c>
      <c r="AY93" s="47">
        <f ca="1">'A Matrix'!$AV$91*'Projection Engine'!$AD$51</f>
        <v>5.6339994397112836</v>
      </c>
      <c r="AZ93" s="47">
        <f ca="1">'A Matrix'!$AW$91*'Projection Engine'!$AD$52</f>
        <v>12.987808612545185</v>
      </c>
      <c r="BA93" s="47">
        <f ca="1">'A Matrix'!$AX$91*'Projection Engine'!$AD$53</f>
        <v>78.50327924078195</v>
      </c>
      <c r="BB93" s="47">
        <f ca="1">'A Matrix'!$AY$91*'Projection Engine'!$AD$54</f>
        <v>197.50117749709159</v>
      </c>
      <c r="BC93" s="47">
        <f ca="1">'A Matrix'!$AZ$91*'Projection Engine'!$AD$55</f>
        <v>0.14418404007186084</v>
      </c>
      <c r="BD93" s="47">
        <f ca="1">'A Matrix'!$BA$91*'Projection Engine'!$AD$56</f>
        <v>91.883421830894946</v>
      </c>
      <c r="BE93" s="47">
        <f ca="1">'A Matrix'!$BB$91*'Projection Engine'!$AD$57</f>
        <v>10.388187756152179</v>
      </c>
      <c r="BF93" s="47">
        <f ca="1">'A Matrix'!$BC$91*'Projection Engine'!$AD$58</f>
        <v>41.149055348469744</v>
      </c>
      <c r="BG93" s="47">
        <f ca="1">'A Matrix'!$BD$91*'Projection Engine'!$AD$59</f>
        <v>23.20456132726812</v>
      </c>
      <c r="BH93" s="47">
        <f ca="1">'A Matrix'!$BE$91*'Projection Engine'!$AD$60</f>
        <v>12.397002503183554</v>
      </c>
      <c r="BI93" s="47">
        <f ca="1">'A Matrix'!$BF$91*'Projection Engine'!$AD$61</f>
        <v>55.923286878000347</v>
      </c>
      <c r="BJ93" s="47">
        <f ca="1">'A Matrix'!$BG$91*'Projection Engine'!$AD$62</f>
        <v>38.406520620236954</v>
      </c>
      <c r="BK93" s="47">
        <f ca="1">'A Matrix'!$BH$91*'Projection Engine'!$AD$63</f>
        <v>34.113683926713065</v>
      </c>
      <c r="BL93" s="47">
        <f ca="1">'A Matrix'!$BI$91*'Projection Engine'!$AD$64</f>
        <v>62.68249758309446</v>
      </c>
      <c r="BM93" s="47">
        <f ca="1">'A Matrix'!$BJ$91*'Projection Engine'!$AD$65</f>
        <v>4.8629282470357742</v>
      </c>
      <c r="BN93" s="47">
        <f ca="1">'A Matrix'!$BK$91*'Projection Engine'!$AD$66</f>
        <v>96.368123207276824</v>
      </c>
      <c r="BO93" s="47">
        <f ca="1">'A Matrix'!$BL$91*'Projection Engine'!$AD$67</f>
        <v>10.518967902747026</v>
      </c>
      <c r="BP93" s="47">
        <f ca="1">'A Matrix'!$BM$91*'Projection Engine'!$AD$68</f>
        <v>7.297209103544084</v>
      </c>
      <c r="BQ93" s="47">
        <f ca="1">'A Matrix'!$BN$91*'Projection Engine'!$AD$69</f>
        <v>2401.0071265781426</v>
      </c>
      <c r="BR93" s="47">
        <f ca="1">'A Matrix'!$BO$91*'Projection Engine'!$AD$70</f>
        <v>2656.3862238966772</v>
      </c>
      <c r="BS93" s="47">
        <f ca="1">'A Matrix'!$BP$91*'Projection Engine'!$AD$71</f>
        <v>127.31101387760103</v>
      </c>
      <c r="BT93" s="47">
        <f ca="1">'A Matrix'!$BQ$91*'Projection Engine'!$AD$72</f>
        <v>2054.7896061500305</v>
      </c>
      <c r="BU93" s="47">
        <f ca="1">'A Matrix'!$BR$91*'Projection Engine'!$AD$73</f>
        <v>139.77928811441714</v>
      </c>
      <c r="BV93" s="47">
        <f ca="1">'A Matrix'!$BS$91*'Projection Engine'!$AD$74</f>
        <v>2317.9016453226791</v>
      </c>
      <c r="BW93" s="47">
        <f ca="1">'A Matrix'!$BT$91*'Projection Engine'!$AD$75</f>
        <v>1453.1963645227981</v>
      </c>
      <c r="BX93" s="47">
        <f ca="1">'A Matrix'!$BU$91*'Projection Engine'!$AD$76</f>
        <v>1053.4482994264013</v>
      </c>
      <c r="BY93" s="47">
        <f ca="1">'A Matrix'!$BV$91*'Projection Engine'!$AD$77</f>
        <v>2738.8164130504956</v>
      </c>
      <c r="BZ93" s="47">
        <f ca="1">'A Matrix'!$BW$91*'Projection Engine'!$AD$78</f>
        <v>3217.1186792991321</v>
      </c>
      <c r="CA93" s="47">
        <f ca="1">'A Matrix'!$BX$91*'Projection Engine'!$AD$79</f>
        <v>2332.1203333568237</v>
      </c>
      <c r="CB93" s="47">
        <f ca="1">'A Matrix'!$BY$91*'Projection Engine'!$AD$80</f>
        <v>1017.5786392846456</v>
      </c>
      <c r="CC93" s="47">
        <f ca="1">'A Matrix'!$BZ$91*'Projection Engine'!$AD$81</f>
        <v>1563.9234279830096</v>
      </c>
      <c r="CD93" s="47">
        <f ca="1">'A Matrix'!$CA$91*'Projection Engine'!$AD$82</f>
        <v>719.71373463716702</v>
      </c>
      <c r="CE93" s="47">
        <f ca="1">'A Matrix'!$CB$91*'Projection Engine'!$AD$83</f>
        <v>371.16573156741492</v>
      </c>
      <c r="CF93" s="47">
        <f ca="1">'A Matrix'!$CC$91*'Projection Engine'!$AD$84</f>
        <v>529.04776084774392</v>
      </c>
      <c r="CG93" s="47">
        <f ca="1">'A Matrix'!$CD$91*'Projection Engine'!$AD$85</f>
        <v>205.64590390710077</v>
      </c>
      <c r="CH93" s="47">
        <f ca="1">'A Matrix'!$CE$91*'Projection Engine'!$AD$86</f>
        <v>120.00396344500776</v>
      </c>
      <c r="CI93" s="47">
        <f ca="1">'A Matrix'!$CF$91*'Projection Engine'!$AD$87</f>
        <v>3110.2391086518196</v>
      </c>
      <c r="CJ93" s="47">
        <f ca="1">'A Matrix'!$CG$91*'Projection Engine'!$AD$88</f>
        <v>246.86685207194148</v>
      </c>
      <c r="CK93" s="47">
        <f ca="1">'A Matrix'!$CH$91*'Projection Engine'!$AD$89</f>
        <v>94.312910137424737</v>
      </c>
      <c r="CL93" s="47">
        <f ca="1">'A Matrix'!$CI$91*'Projection Engine'!$AD$90</f>
        <v>182.4162158384878</v>
      </c>
      <c r="CM93" s="47">
        <f ca="1">'A Matrix'!$CJ$91*'Projection Engine'!$AD$91</f>
        <v>598.32683644530221</v>
      </c>
      <c r="CN93" s="47">
        <f ca="1">'A Matrix'!$CK$91*'Projection Engine'!$AD$92</f>
        <v>2194.8089405244309</v>
      </c>
      <c r="CO93" s="47">
        <f ca="1">'A Matrix'!$CL$91*'Projection Engine'!$AD$93</f>
        <v>1.8383541536968873</v>
      </c>
      <c r="CP93" s="47">
        <f ca="1">'A Matrix'!$CM$91*'Projection Engine'!$AD$94</f>
        <v>10426.244851186189</v>
      </c>
      <c r="CQ93" s="47">
        <f ca="1">'A Matrix'!$CN$91*'Projection Engine'!$AD$95</f>
        <v>11337.279633894515</v>
      </c>
      <c r="CR93" s="47">
        <f ca="1">'A Matrix'!$CO$91*'Projection Engine'!$AD$96</f>
        <v>2740.3540083919615</v>
      </c>
      <c r="CS93" s="47">
        <f ca="1">'A Matrix'!$CP$91*'Projection Engine'!$AD$97</f>
        <v>1209.0221780020538</v>
      </c>
      <c r="CT93" s="47">
        <f ca="1">'A Matrix'!$CQ$91*'Projection Engine'!$AD$98</f>
        <v>18230.766636139062</v>
      </c>
      <c r="CU93" s="47">
        <f ca="1">'A Matrix'!$CR$91*'Projection Engine'!$AD$99</f>
        <v>14333.808395897948</v>
      </c>
      <c r="CV93" s="47">
        <f ca="1">'A Matrix'!$CS$91*'Projection Engine'!$AD$100</f>
        <v>11103.427837858506</v>
      </c>
      <c r="CW93" s="47">
        <f ca="1">'A Matrix'!$CT$91*'Projection Engine'!$AD$101</f>
        <v>7966.3424518235133</v>
      </c>
      <c r="CX93" s="47">
        <f ca="1">'A Matrix'!$CU$91*'Projection Engine'!$AD$102</f>
        <v>1878.5955960740077</v>
      </c>
      <c r="CY93" s="47">
        <f ca="1">'A Matrix'!$CV$91*'Projection Engine'!$AD$103</f>
        <v>1512.6414154432496</v>
      </c>
      <c r="CZ93" s="47">
        <f ca="1">'A Matrix'!$CW$91*'Projection Engine'!$AD$104</f>
        <v>532.64698423649918</v>
      </c>
      <c r="DA93" s="47">
        <f ca="1">'A Matrix'!$CX$91*'Projection Engine'!$AD$105</f>
        <v>4066.0109763987462</v>
      </c>
      <c r="DB93" s="47">
        <f ca="1">'A Matrix'!$CY$91*'Projection Engine'!$AD$106</f>
        <v>264.50667128886136</v>
      </c>
      <c r="DC93" s="47">
        <f ca="1">'A Matrix'!$CZ$91*'Projection Engine'!$AD$107</f>
        <v>480.45747586446987</v>
      </c>
      <c r="DD93" s="47">
        <f ca="1">'A Matrix'!$DA$91*'Projection Engine'!$AD$108</f>
        <v>1496.7992126635288</v>
      </c>
      <c r="DE93" s="47">
        <f ca="1">'A Matrix'!$DB$91*'Projection Engine'!$AD$109</f>
        <v>289.40177037292716</v>
      </c>
      <c r="DF93" s="47">
        <f ca="1">'A Matrix'!$DC$91*'Projection Engine'!$AD$110</f>
        <v>286.03267343659894</v>
      </c>
      <c r="DG93" s="47">
        <f ca="1">'A Matrix'!$DD$91*'Projection Engine'!$AD$111</f>
        <v>1828.4485560716225</v>
      </c>
      <c r="DH93" s="47">
        <f ca="1">'A Matrix'!$DE$91*'Projection Engine'!$AD$112</f>
        <v>256.96372161738987</v>
      </c>
      <c r="DI93" s="47">
        <f ca="1">'A Matrix'!$DF$91*'Projection Engine'!$AD$113</f>
        <v>81.414948261939216</v>
      </c>
      <c r="DJ93" s="47">
        <f ca="1">'A Matrix'!$DG$91*'Projection Engine'!$AD$114</f>
        <v>339.2791016026647</v>
      </c>
      <c r="DK93" s="47">
        <f ca="1">'A Matrix'!$DH$91*'Projection Engine'!$AD$115</f>
        <v>354.42118060309951</v>
      </c>
      <c r="DL93" s="47">
        <f ca="1">'A Matrix'!$DI$91*'Projection Engine'!$AD$116</f>
        <v>83.333835149376014</v>
      </c>
      <c r="DM93" s="47">
        <f ca="1">'A Matrix'!$DJ$91*'Projection Engine'!$AD$117</f>
        <v>66.649175793103979</v>
      </c>
      <c r="DN93" s="47">
        <f ca="1">'A Matrix'!$DK$91*'Projection Engine'!$AD$118</f>
        <v>889.84262301550336</v>
      </c>
      <c r="DO93" s="47">
        <f ca="1">'A Matrix'!$DL$91*'Projection Engine'!$AD$119</f>
        <v>57.29491057941047</v>
      </c>
      <c r="DP93" s="43">
        <f t="shared" ca="1" si="10"/>
        <v>135304.6729814662</v>
      </c>
      <c r="DQ93" s="43">
        <f ca="1">'Projection Engine'!T94</f>
        <v>27743.01109986303</v>
      </c>
      <c r="DR93" s="43">
        <f ca="1">'Projection Engine'!U94</f>
        <v>181.69495406257911</v>
      </c>
      <c r="DS93" s="43">
        <f>'Projection Engine'!V94</f>
        <v>1820.1923794459331</v>
      </c>
      <c r="DT93" s="43">
        <f>'Projection Engine'!W94</f>
        <v>17.152108314712216</v>
      </c>
      <c r="DU93" s="43">
        <f>'Projection Engine'!X94</f>
        <v>466.01886194548257</v>
      </c>
      <c r="DV93" s="43">
        <f>'Projection Engine'!Y94</f>
        <v>0</v>
      </c>
      <c r="DW93" s="43">
        <f>'Projection Engine'!Z94</f>
        <v>3324.7426300272373</v>
      </c>
      <c r="DX93" s="43">
        <f t="shared" ca="1" si="11"/>
        <v>33552.812033658971</v>
      </c>
      <c r="DY93" s="43">
        <f t="shared" ca="1" si="12"/>
        <v>168857.48501512516</v>
      </c>
      <c r="DZ93" s="41"/>
      <c r="EA93" s="36">
        <f>'Base Table 5'!DY93</f>
        <v>158006.99979999999</v>
      </c>
      <c r="EB93" s="185">
        <f t="shared" ca="1" si="13"/>
        <v>10850.485215125169</v>
      </c>
      <c r="EC93" s="186">
        <f t="shared" ca="1" si="14"/>
        <v>6.8670914762379853E-2</v>
      </c>
    </row>
    <row r="94" spans="1:133" x14ac:dyDescent="0.4">
      <c r="A94" s="34">
        <f>'Base Table 5 - modified'!A94</f>
        <v>91</v>
      </c>
      <c r="B94" s="34" t="str">
        <f>'Base Table 5 - modified'!B94</f>
        <v>6301</v>
      </c>
      <c r="C94" s="34">
        <f>'Base Table 5 - modified'!C94</f>
        <v>25</v>
      </c>
      <c r="D94" s="35" t="str">
        <f>'Base Table 5 - modified'!D94</f>
        <v>Insurance and superannuation funds</v>
      </c>
      <c r="E94" s="47">
        <f ca="1">'A Matrix'!$B$92*'Projection Engine'!$AD$5</f>
        <v>185.70243421035499</v>
      </c>
      <c r="F94" s="47">
        <f ca="1">'A Matrix'!$C$92*'Projection Engine'!$AD$6</f>
        <v>21.611180350512139</v>
      </c>
      <c r="G94" s="47">
        <f ca="1">'A Matrix'!$D$92*'Projection Engine'!$AD$7</f>
        <v>91.690198951573905</v>
      </c>
      <c r="H94" s="47">
        <f ca="1">'A Matrix'!$E$92*'Projection Engine'!$AD$8</f>
        <v>11.084961637752057</v>
      </c>
      <c r="I94" s="47">
        <f ca="1">'A Matrix'!$F$92*'Projection Engine'!$AD$9</f>
        <v>0.82451999375345586</v>
      </c>
      <c r="J94" s="47">
        <f ca="1">'A Matrix'!$G$92*'Projection Engine'!$AD$10</f>
        <v>16.175453849127461</v>
      </c>
      <c r="K94" s="47">
        <f ca="1">'A Matrix'!$H$92*'Projection Engine'!$AD$11</f>
        <v>36.606360046277658</v>
      </c>
      <c r="L94" s="47">
        <f ca="1">'A Matrix'!$I$92*'Projection Engine'!$AD$12</f>
        <v>17.001680831482457</v>
      </c>
      <c r="M94" s="47">
        <f ca="1">'A Matrix'!$J$92*'Projection Engine'!$AD$13</f>
        <v>20.530959307714188</v>
      </c>
      <c r="N94" s="47">
        <f ca="1">'A Matrix'!$K$92*'Projection Engine'!$AD$14</f>
        <v>79.547530839773685</v>
      </c>
      <c r="O94" s="47">
        <f ca="1">'A Matrix'!$L$92*'Projection Engine'!$AD$15</f>
        <v>62.896428057281177</v>
      </c>
      <c r="P94" s="47">
        <f ca="1">'A Matrix'!$M$92*'Projection Engine'!$AD$16</f>
        <v>30.987951466413289</v>
      </c>
      <c r="Q94" s="47">
        <f ca="1">'A Matrix'!$N$92*'Projection Engine'!$AD$17</f>
        <v>26.366725340679633</v>
      </c>
      <c r="R94" s="47">
        <f ca="1">'A Matrix'!$O$92*'Projection Engine'!$AD$18</f>
        <v>10.729606520847881</v>
      </c>
      <c r="S94" s="47">
        <f ca="1">'A Matrix'!$P$92*'Projection Engine'!$AD$19</f>
        <v>2.2690674653515557</v>
      </c>
      <c r="T94" s="47">
        <f ca="1">'A Matrix'!$Q$92*'Projection Engine'!$AD$20</f>
        <v>5.5302497502836854</v>
      </c>
      <c r="U94" s="47">
        <f ca="1">'A Matrix'!$R$92*'Projection Engine'!$AD$21</f>
        <v>6.4017640388648918</v>
      </c>
      <c r="V94" s="47">
        <f ca="1">'A Matrix'!$S$92*'Projection Engine'!$AD$22</f>
        <v>8.2216537297231689</v>
      </c>
      <c r="W94" s="47">
        <f ca="1">'A Matrix'!$T$92*'Projection Engine'!$AD$23</f>
        <v>25.510318887416911</v>
      </c>
      <c r="X94" s="47">
        <f ca="1">'A Matrix'!$U$92*'Projection Engine'!$AD$24</f>
        <v>13.75243541702044</v>
      </c>
      <c r="Y94" s="47">
        <f ca="1">'A Matrix'!$V$92*'Projection Engine'!$AD$25</f>
        <v>31.17553188113731</v>
      </c>
      <c r="Z94" s="47">
        <f ca="1">'A Matrix'!$W$92*'Projection Engine'!$AD$26</f>
        <v>47.377009710717168</v>
      </c>
      <c r="AA94" s="47">
        <f ca="1">'A Matrix'!$X$92*'Projection Engine'!$AD$27</f>
        <v>8.7665564407390075</v>
      </c>
      <c r="AB94" s="47">
        <f ca="1">'A Matrix'!$Y$92*'Projection Engine'!$AD$28</f>
        <v>6.0747719393699127</v>
      </c>
      <c r="AC94" s="47">
        <f ca="1">'A Matrix'!$Z$92*'Projection Engine'!$AD$29</f>
        <v>7.6476611803935652</v>
      </c>
      <c r="AD94" s="47">
        <f ca="1">'A Matrix'!$AA$92*'Projection Engine'!$AD$30</f>
        <v>4.2948451353292638</v>
      </c>
      <c r="AE94" s="47">
        <f ca="1">'A Matrix'!$AB$92*'Projection Engine'!$AD$31</f>
        <v>0.17805776457603126</v>
      </c>
      <c r="AF94" s="47">
        <f ca="1">'A Matrix'!$AC$92*'Projection Engine'!$AD$32</f>
        <v>6.3771103183166593</v>
      </c>
      <c r="AG94" s="47">
        <f ca="1">'A Matrix'!$AD$92*'Projection Engine'!$AD$33</f>
        <v>1.544692830897191</v>
      </c>
      <c r="AH94" s="47">
        <f ca="1">'A Matrix'!$AE$92*'Projection Engine'!$AD$34</f>
        <v>0.75924196454962523</v>
      </c>
      <c r="AI94" s="47">
        <f ca="1">'A Matrix'!$AF$92*'Projection Engine'!$AD$35</f>
        <v>0.66349196614482131</v>
      </c>
      <c r="AJ94" s="47">
        <f ca="1">'A Matrix'!$AG$92*'Projection Engine'!$AD$36</f>
        <v>10.952248963732057</v>
      </c>
      <c r="AK94" s="47">
        <f ca="1">'A Matrix'!$AH$92*'Projection Engine'!$AD$37</f>
        <v>34.042925395080978</v>
      </c>
      <c r="AL94" s="47">
        <f ca="1">'A Matrix'!$AI$92*'Projection Engine'!$AD$38</f>
        <v>4.8409464410060066</v>
      </c>
      <c r="AM94" s="47">
        <f ca="1">'A Matrix'!$AJ$92*'Projection Engine'!$AD$39</f>
        <v>6.7633570347977612</v>
      </c>
      <c r="AN94" s="47">
        <f ca="1">'A Matrix'!$AK$92*'Projection Engine'!$AD$40</f>
        <v>3.5103169894802244</v>
      </c>
      <c r="AO94" s="47">
        <f ca="1">'A Matrix'!$AL$92*'Projection Engine'!$AD$41</f>
        <v>3.4169346695015284</v>
      </c>
      <c r="AP94" s="47">
        <f ca="1">'A Matrix'!$AM$92*'Projection Engine'!$AD$42</f>
        <v>13.000564811970648</v>
      </c>
      <c r="AQ94" s="47">
        <f ca="1">'A Matrix'!$AN$92*'Projection Engine'!$AD$43</f>
        <v>2.0087091727902053</v>
      </c>
      <c r="AR94" s="47">
        <f ca="1">'A Matrix'!$AO$92*'Projection Engine'!$AD$44</f>
        <v>22.985819745240441</v>
      </c>
      <c r="AS94" s="47">
        <f ca="1">'A Matrix'!$AP$92*'Projection Engine'!$AD$45</f>
        <v>8.7970126894028802</v>
      </c>
      <c r="AT94" s="47">
        <f ca="1">'A Matrix'!$AQ$92*'Projection Engine'!$AD$46</f>
        <v>21.135604443039234</v>
      </c>
      <c r="AU94" s="47">
        <f ca="1">'A Matrix'!$AR$92*'Projection Engine'!$AD$47</f>
        <v>4.2756401978505298</v>
      </c>
      <c r="AV94" s="47">
        <f ca="1">'A Matrix'!$AS$92*'Projection Engine'!$AD$48</f>
        <v>4.6134165226513133</v>
      </c>
      <c r="AW94" s="47">
        <f ca="1">'A Matrix'!$AT$92*'Projection Engine'!$AD$49</f>
        <v>2.3274799532434951</v>
      </c>
      <c r="AX94" s="47">
        <f ca="1">'A Matrix'!$AU$92*'Projection Engine'!$AD$50</f>
        <v>16.009254379435465</v>
      </c>
      <c r="AY94" s="47">
        <f ca="1">'A Matrix'!$AV$92*'Projection Engine'!$AD$51</f>
        <v>3.8726362252116844</v>
      </c>
      <c r="AZ94" s="47">
        <f ca="1">'A Matrix'!$AW$92*'Projection Engine'!$AD$52</f>
        <v>2.838197333725121</v>
      </c>
      <c r="BA94" s="47">
        <f ca="1">'A Matrix'!$AX$92*'Projection Engine'!$AD$53</f>
        <v>27.268377404021113</v>
      </c>
      <c r="BB94" s="47">
        <f ca="1">'A Matrix'!$AY$92*'Projection Engine'!$AD$54</f>
        <v>4.3339342049210492</v>
      </c>
      <c r="BC94" s="47">
        <f ca="1">'A Matrix'!$AZ$92*'Projection Engine'!$AD$55</f>
        <v>1.7525784979195498</v>
      </c>
      <c r="BD94" s="47">
        <f ca="1">'A Matrix'!$BA$92*'Projection Engine'!$AD$56</f>
        <v>38.556920646042471</v>
      </c>
      <c r="BE94" s="47">
        <f ca="1">'A Matrix'!$BB$92*'Projection Engine'!$AD$57</f>
        <v>6.4782018544042872</v>
      </c>
      <c r="BF94" s="47">
        <f ca="1">'A Matrix'!$BC$92*'Projection Engine'!$AD$58</f>
        <v>12.353052820628571</v>
      </c>
      <c r="BG94" s="47">
        <f ca="1">'A Matrix'!$BD$92*'Projection Engine'!$AD$59</f>
        <v>4.9865695665243681</v>
      </c>
      <c r="BH94" s="47">
        <f ca="1">'A Matrix'!$BE$92*'Projection Engine'!$AD$60</f>
        <v>4.0304356788699121</v>
      </c>
      <c r="BI94" s="47">
        <f ca="1">'A Matrix'!$BF$92*'Projection Engine'!$AD$61</f>
        <v>11.492482677209191</v>
      </c>
      <c r="BJ94" s="47">
        <f ca="1">'A Matrix'!$BG$92*'Projection Engine'!$AD$62</f>
        <v>17.444436125389302</v>
      </c>
      <c r="BK94" s="47">
        <f ca="1">'A Matrix'!$BH$92*'Projection Engine'!$AD$63</f>
        <v>14.116795773468471</v>
      </c>
      <c r="BL94" s="47">
        <f ca="1">'A Matrix'!$BI$92*'Projection Engine'!$AD$64</f>
        <v>12.209495131263918</v>
      </c>
      <c r="BM94" s="47">
        <f ca="1">'A Matrix'!$BJ$92*'Projection Engine'!$AD$65</f>
        <v>5.8776793050139116</v>
      </c>
      <c r="BN94" s="47">
        <f ca="1">'A Matrix'!$BK$92*'Projection Engine'!$AD$66</f>
        <v>29.754166693812042</v>
      </c>
      <c r="BO94" s="47">
        <f ca="1">'A Matrix'!$BL$92*'Projection Engine'!$AD$67</f>
        <v>7.0233484795033663</v>
      </c>
      <c r="BP94" s="47">
        <f ca="1">'A Matrix'!$BM$92*'Projection Engine'!$AD$68</f>
        <v>6.9688398407382479</v>
      </c>
      <c r="BQ94" s="47">
        <f ca="1">'A Matrix'!$BN$92*'Projection Engine'!$AD$69</f>
        <v>22.532755312093823</v>
      </c>
      <c r="BR94" s="47">
        <f ca="1">'A Matrix'!$BO$92*'Projection Engine'!$AD$70</f>
        <v>134.18025456537882</v>
      </c>
      <c r="BS94" s="47">
        <f ca="1">'A Matrix'!$BP$92*'Projection Engine'!$AD$71</f>
        <v>2.6070536755275997</v>
      </c>
      <c r="BT94" s="47">
        <f ca="1">'A Matrix'!$BQ$92*'Projection Engine'!$AD$72</f>
        <v>51.169211259145399</v>
      </c>
      <c r="BU94" s="47">
        <f ca="1">'A Matrix'!$BR$92*'Projection Engine'!$AD$73</f>
        <v>33.861001619969286</v>
      </c>
      <c r="BV94" s="47">
        <f ca="1">'A Matrix'!$BS$92*'Projection Engine'!$AD$74</f>
        <v>238.36250189382778</v>
      </c>
      <c r="BW94" s="47">
        <f ca="1">'A Matrix'!$BT$92*'Projection Engine'!$AD$75</f>
        <v>120.07484064273683</v>
      </c>
      <c r="BX94" s="47">
        <f ca="1">'A Matrix'!$BU$92*'Projection Engine'!$AD$76</f>
        <v>139.04629589409117</v>
      </c>
      <c r="BY94" s="47">
        <f ca="1">'A Matrix'!$BV$92*'Projection Engine'!$AD$77</f>
        <v>672.64402358967845</v>
      </c>
      <c r="BZ94" s="47">
        <f ca="1">'A Matrix'!$BW$92*'Projection Engine'!$AD$78</f>
        <v>348.05839365654685</v>
      </c>
      <c r="CA94" s="47">
        <f ca="1">'A Matrix'!$BX$92*'Projection Engine'!$AD$79</f>
        <v>393.08481705766161</v>
      </c>
      <c r="CB94" s="47">
        <f ca="1">'A Matrix'!$BY$92*'Projection Engine'!$AD$80</f>
        <v>103.45448223660298</v>
      </c>
      <c r="CC94" s="47">
        <f ca="1">'A Matrix'!$BZ$92*'Projection Engine'!$AD$81</f>
        <v>331.12451563309912</v>
      </c>
      <c r="CD94" s="47">
        <f ca="1">'A Matrix'!$CA$92*'Projection Engine'!$AD$82</f>
        <v>244.27224654388309</v>
      </c>
      <c r="CE94" s="47">
        <f ca="1">'A Matrix'!$CB$92*'Projection Engine'!$AD$83</f>
        <v>29.193771449126064</v>
      </c>
      <c r="CF94" s="47">
        <f ca="1">'A Matrix'!$CC$92*'Projection Engine'!$AD$84</f>
        <v>33.223382024109789</v>
      </c>
      <c r="CG94" s="47">
        <f ca="1">'A Matrix'!$CD$92*'Projection Engine'!$AD$85</f>
        <v>57.561043771244037</v>
      </c>
      <c r="CH94" s="47">
        <f ca="1">'A Matrix'!$CE$92*'Projection Engine'!$AD$86</f>
        <v>74.266756117313875</v>
      </c>
      <c r="CI94" s="47">
        <f ca="1">'A Matrix'!$CF$92*'Projection Engine'!$AD$87</f>
        <v>126.97504275827612</v>
      </c>
      <c r="CJ94" s="47">
        <f ca="1">'A Matrix'!$CG$92*'Projection Engine'!$AD$88</f>
        <v>37.884730527636002</v>
      </c>
      <c r="CK94" s="47">
        <f ca="1">'A Matrix'!$CH$92*'Projection Engine'!$AD$89</f>
        <v>15.725465265565875</v>
      </c>
      <c r="CL94" s="47">
        <f ca="1">'A Matrix'!$CI$92*'Projection Engine'!$AD$90</f>
        <v>7.2595256315690264</v>
      </c>
      <c r="CM94" s="47">
        <f ca="1">'A Matrix'!$CJ$92*'Projection Engine'!$AD$91</f>
        <v>23.568683718789224</v>
      </c>
      <c r="CN94" s="47">
        <f ca="1">'A Matrix'!$CK$92*'Projection Engine'!$AD$92</f>
        <v>80.381330085671124</v>
      </c>
      <c r="CO94" s="47">
        <f ca="1">'A Matrix'!$CL$92*'Projection Engine'!$AD$93</f>
        <v>1.2008959213194796</v>
      </c>
      <c r="CP94" s="47">
        <f ca="1">'A Matrix'!$CM$92*'Projection Engine'!$AD$94</f>
        <v>1482.0662711784239</v>
      </c>
      <c r="CQ94" s="47">
        <f ca="1">'A Matrix'!$CN$92*'Projection Engine'!$AD$95</f>
        <v>333.2041512671139</v>
      </c>
      <c r="CR94" s="47">
        <f ca="1">'A Matrix'!$CO$92*'Projection Engine'!$AD$96</f>
        <v>235.61667200511687</v>
      </c>
      <c r="CS94" s="47">
        <f ca="1">'A Matrix'!$CP$92*'Projection Engine'!$AD$97</f>
        <v>153.2640464658582</v>
      </c>
      <c r="CT94" s="47">
        <f ca="1">'A Matrix'!$CQ$92*'Projection Engine'!$AD$98</f>
        <v>3560.7244234715945</v>
      </c>
      <c r="CU94" s="47">
        <f ca="1">'A Matrix'!$CR$92*'Projection Engine'!$AD$99</f>
        <v>1097.452976460844</v>
      </c>
      <c r="CV94" s="47">
        <f ca="1">'A Matrix'!$CS$92*'Projection Engine'!$AD$100</f>
        <v>391.2648186321855</v>
      </c>
      <c r="CW94" s="47">
        <f ca="1">'A Matrix'!$CT$92*'Projection Engine'!$AD$101</f>
        <v>790.5906831164915</v>
      </c>
      <c r="CX94" s="47">
        <f ca="1">'A Matrix'!$CU$92*'Projection Engine'!$AD$102</f>
        <v>519.94928147704377</v>
      </c>
      <c r="CY94" s="47">
        <f ca="1">'A Matrix'!$CV$92*'Projection Engine'!$AD$103</f>
        <v>201.30106471424435</v>
      </c>
      <c r="CZ94" s="47">
        <f ca="1">'A Matrix'!$CW$92*'Projection Engine'!$AD$104</f>
        <v>106.85429929151356</v>
      </c>
      <c r="DA94" s="47">
        <f ca="1">'A Matrix'!$CX$92*'Projection Engine'!$AD$105</f>
        <v>435.96495548035</v>
      </c>
      <c r="DB94" s="47">
        <f ca="1">'A Matrix'!$CY$92*'Projection Engine'!$AD$106</f>
        <v>8.6660546733022237</v>
      </c>
      <c r="DC94" s="47">
        <f ca="1">'A Matrix'!$CZ$92*'Projection Engine'!$AD$107</f>
        <v>64.534704110577252</v>
      </c>
      <c r="DD94" s="47">
        <f ca="1">'A Matrix'!$DA$92*'Projection Engine'!$AD$108</f>
        <v>108.95683827585955</v>
      </c>
      <c r="DE94" s="47">
        <f ca="1">'A Matrix'!$DB$92*'Projection Engine'!$AD$109</f>
        <v>17.405116831891313</v>
      </c>
      <c r="DF94" s="47">
        <f ca="1">'A Matrix'!$DC$92*'Projection Engine'!$AD$110</f>
        <v>40.850187212591052</v>
      </c>
      <c r="DG94" s="47">
        <f ca="1">'A Matrix'!$DD$92*'Projection Engine'!$AD$111</f>
        <v>192.88873399500145</v>
      </c>
      <c r="DH94" s="47">
        <f ca="1">'A Matrix'!$DE$92*'Projection Engine'!$AD$112</f>
        <v>80.057342218646554</v>
      </c>
      <c r="DI94" s="47">
        <f ca="1">'A Matrix'!$DF$92*'Projection Engine'!$AD$113</f>
        <v>22.265747811601912</v>
      </c>
      <c r="DJ94" s="47">
        <f ca="1">'A Matrix'!$DG$92*'Projection Engine'!$AD$114</f>
        <v>63.430633770846676</v>
      </c>
      <c r="DK94" s="47">
        <f ca="1">'A Matrix'!$DH$92*'Projection Engine'!$AD$115</f>
        <v>67.483920020340136</v>
      </c>
      <c r="DL94" s="47">
        <f ca="1">'A Matrix'!$DI$92*'Projection Engine'!$AD$116</f>
        <v>44.397265851714245</v>
      </c>
      <c r="DM94" s="47">
        <f ca="1">'A Matrix'!$DJ$92*'Projection Engine'!$AD$117</f>
        <v>29.6569391349509</v>
      </c>
      <c r="DN94" s="47">
        <f ca="1">'A Matrix'!$DK$92*'Projection Engine'!$AD$118</f>
        <v>175.04679079068595</v>
      </c>
      <c r="DO94" s="47">
        <f ca="1">'A Matrix'!$DL$92*'Projection Engine'!$AD$119</f>
        <v>6.6196867285016152</v>
      </c>
      <c r="DP94" s="43">
        <f t="shared" ca="1" si="10"/>
        <v>14710.565457330416</v>
      </c>
      <c r="DQ94" s="43">
        <f ca="1">'Projection Engine'!T95</f>
        <v>53156.973523821558</v>
      </c>
      <c r="DR94" s="43">
        <f ca="1">'Projection Engine'!U95</f>
        <v>0.98353422979811633</v>
      </c>
      <c r="DS94" s="43">
        <f>'Projection Engine'!V95</f>
        <v>405.50857132671388</v>
      </c>
      <c r="DT94" s="43">
        <f>'Projection Engine'!W95</f>
        <v>13.021001561351834</v>
      </c>
      <c r="DU94" s="43">
        <f>'Projection Engine'!X95</f>
        <v>68.712641222538451</v>
      </c>
      <c r="DV94" s="43">
        <f>'Projection Engine'!Y95</f>
        <v>0</v>
      </c>
      <c r="DW94" s="43">
        <f>'Projection Engine'!Z95</f>
        <v>645.77944459819776</v>
      </c>
      <c r="DX94" s="43">
        <f t="shared" ca="1" si="11"/>
        <v>54290.978716760153</v>
      </c>
      <c r="DY94" s="43">
        <f t="shared" ca="1" si="12"/>
        <v>69001.544174090566</v>
      </c>
      <c r="DZ94" s="41"/>
      <c r="EA94" s="36">
        <f>'Base Table 5'!DY94</f>
        <v>72213.999500000005</v>
      </c>
      <c r="EB94" s="185">
        <f t="shared" ca="1" si="13"/>
        <v>-3212.4553259094391</v>
      </c>
      <c r="EC94" s="186">
        <f t="shared" ca="1" si="14"/>
        <v>-4.4485215445094428E-2</v>
      </c>
    </row>
    <row r="95" spans="1:133" x14ac:dyDescent="0.4">
      <c r="A95" s="37">
        <f>'Base Table 5 - modified'!A95</f>
        <v>92</v>
      </c>
      <c r="B95" s="37" t="str">
        <f>'Base Table 5 - modified'!B95</f>
        <v>6401</v>
      </c>
      <c r="C95" s="37">
        <f>'Base Table 5 - modified'!C95</f>
        <v>25</v>
      </c>
      <c r="D95" s="38" t="str">
        <f>'Base Table 5 - modified'!D95</f>
        <v>Auxiliary finance and insurance services</v>
      </c>
      <c r="E95" s="47">
        <f ca="1">'A Matrix'!$B$93*'Projection Engine'!$AD$5</f>
        <v>1326.8051077232103</v>
      </c>
      <c r="F95" s="47">
        <f ca="1">'A Matrix'!$C$93*'Projection Engine'!$AD$6</f>
        <v>149.17808977335932</v>
      </c>
      <c r="G95" s="47">
        <f ca="1">'A Matrix'!$D$93*'Projection Engine'!$AD$7</f>
        <v>1142.4409036607851</v>
      </c>
      <c r="H95" s="47">
        <f ca="1">'A Matrix'!$E$93*'Projection Engine'!$AD$8</f>
        <v>29.765222721566488</v>
      </c>
      <c r="I95" s="47">
        <f ca="1">'A Matrix'!$F$93*'Projection Engine'!$AD$9</f>
        <v>3.4441102495967249E-4</v>
      </c>
      <c r="J95" s="47">
        <f ca="1">'A Matrix'!$G$93*'Projection Engine'!$AD$10</f>
        <v>64.808531841480757</v>
      </c>
      <c r="K95" s="47">
        <f ca="1">'A Matrix'!$H$93*'Projection Engine'!$AD$11</f>
        <v>201.3116188460547</v>
      </c>
      <c r="L95" s="47">
        <f ca="1">'A Matrix'!$I$93*'Projection Engine'!$AD$12</f>
        <v>118.24623422021256</v>
      </c>
      <c r="M95" s="47">
        <f ca="1">'A Matrix'!$J$93*'Projection Engine'!$AD$13</f>
        <v>214.85748489202518</v>
      </c>
      <c r="N95" s="47">
        <f ca="1">'A Matrix'!$K$93*'Projection Engine'!$AD$14</f>
        <v>852.59219369468872</v>
      </c>
      <c r="O95" s="47">
        <f ca="1">'A Matrix'!$L$93*'Projection Engine'!$AD$15</f>
        <v>834.39452531252959</v>
      </c>
      <c r="P95" s="47">
        <f ca="1">'A Matrix'!$M$93*'Projection Engine'!$AD$16</f>
        <v>286.62253045125544</v>
      </c>
      <c r="Q95" s="47">
        <f ca="1">'A Matrix'!$N$93*'Projection Engine'!$AD$17</f>
        <v>150.58534793782391</v>
      </c>
      <c r="R95" s="47">
        <f ca="1">'A Matrix'!$O$93*'Projection Engine'!$AD$18</f>
        <v>275.9056560884473</v>
      </c>
      <c r="S95" s="47">
        <f ca="1">'A Matrix'!$P$93*'Projection Engine'!$AD$19</f>
        <v>2.1166086510967821</v>
      </c>
      <c r="T95" s="47">
        <f ca="1">'A Matrix'!$Q$93*'Projection Engine'!$AD$20</f>
        <v>76.361535601738083</v>
      </c>
      <c r="U95" s="47">
        <f ca="1">'A Matrix'!$R$93*'Projection Engine'!$AD$21</f>
        <v>18.63081676212283</v>
      </c>
      <c r="V95" s="47">
        <f ca="1">'A Matrix'!$S$93*'Projection Engine'!$AD$22</f>
        <v>16.429250013031229</v>
      </c>
      <c r="W95" s="47">
        <f ca="1">'A Matrix'!$T$93*'Projection Engine'!$AD$23</f>
        <v>52.079789680872658</v>
      </c>
      <c r="X95" s="47">
        <f ca="1">'A Matrix'!$U$93*'Projection Engine'!$AD$24</f>
        <v>27.496120543741526</v>
      </c>
      <c r="Y95" s="47">
        <f ca="1">'A Matrix'!$V$93*'Projection Engine'!$AD$25</f>
        <v>81.921234771989305</v>
      </c>
      <c r="Z95" s="47">
        <f ca="1">'A Matrix'!$W$93*'Projection Engine'!$AD$26</f>
        <v>72.057181712054373</v>
      </c>
      <c r="AA95" s="47">
        <f ca="1">'A Matrix'!$X$93*'Projection Engine'!$AD$27</f>
        <v>153.14546394693306</v>
      </c>
      <c r="AB95" s="47">
        <f ca="1">'A Matrix'!$Y$93*'Projection Engine'!$AD$28</f>
        <v>144.36368964026704</v>
      </c>
      <c r="AC95" s="47">
        <f ca="1">'A Matrix'!$Z$93*'Projection Engine'!$AD$29</f>
        <v>74.051184894490007</v>
      </c>
      <c r="AD95" s="47">
        <f ca="1">'A Matrix'!$AA$93*'Projection Engine'!$AD$30</f>
        <v>0.29448581203458052</v>
      </c>
      <c r="AE95" s="47">
        <f ca="1">'A Matrix'!$AB$93*'Projection Engine'!$AD$31</f>
        <v>2.1893905941858205</v>
      </c>
      <c r="AF95" s="47">
        <f ca="1">'A Matrix'!$AC$93*'Projection Engine'!$AD$32</f>
        <v>32.806457930501303</v>
      </c>
      <c r="AG95" s="47">
        <f ca="1">'A Matrix'!$AD$93*'Projection Engine'!$AD$33</f>
        <v>0.25997135828356177</v>
      </c>
      <c r="AH95" s="47">
        <f ca="1">'A Matrix'!$AE$93*'Projection Engine'!$AD$34</f>
        <v>0.81519850964831753</v>
      </c>
      <c r="AI95" s="47">
        <f ca="1">'A Matrix'!$AF$93*'Projection Engine'!$AD$35</f>
        <v>2.9404479254974167</v>
      </c>
      <c r="AJ95" s="47">
        <f ca="1">'A Matrix'!$AG$93*'Projection Engine'!$AD$36</f>
        <v>22.228504538978328</v>
      </c>
      <c r="AK95" s="47">
        <f ca="1">'A Matrix'!$AH$93*'Projection Engine'!$AD$37</f>
        <v>134.27924616784284</v>
      </c>
      <c r="AL95" s="47">
        <f ca="1">'A Matrix'!$AI$93*'Projection Engine'!$AD$38</f>
        <v>27.107790811195283</v>
      </c>
      <c r="AM95" s="47">
        <f ca="1">'A Matrix'!$AJ$93*'Projection Engine'!$AD$39</f>
        <v>55.950487353948496</v>
      </c>
      <c r="AN95" s="47">
        <f ca="1">'A Matrix'!$AK$93*'Projection Engine'!$AD$40</f>
        <v>68.044732946786894</v>
      </c>
      <c r="AO95" s="47">
        <f ca="1">'A Matrix'!$AL$93*'Projection Engine'!$AD$41</f>
        <v>33.975018919402949</v>
      </c>
      <c r="AP95" s="47">
        <f ca="1">'A Matrix'!$AM$93*'Projection Engine'!$AD$42</f>
        <v>49.812699399726078</v>
      </c>
      <c r="AQ95" s="47">
        <f ca="1">'A Matrix'!$AN$93*'Projection Engine'!$AD$43</f>
        <v>0.8215217794195806</v>
      </c>
      <c r="AR95" s="47">
        <f ca="1">'A Matrix'!$AO$93*'Projection Engine'!$AD$44</f>
        <v>231.74101665228497</v>
      </c>
      <c r="AS95" s="47">
        <f ca="1">'A Matrix'!$AP$93*'Projection Engine'!$AD$45</f>
        <v>22.130732200780361</v>
      </c>
      <c r="AT95" s="47">
        <f ca="1">'A Matrix'!$AQ$93*'Projection Engine'!$AD$46</f>
        <v>159.16233538172796</v>
      </c>
      <c r="AU95" s="47">
        <f ca="1">'A Matrix'!$AR$93*'Projection Engine'!$AD$47</f>
        <v>11.718406778116195</v>
      </c>
      <c r="AV95" s="47">
        <f ca="1">'A Matrix'!$AS$93*'Projection Engine'!$AD$48</f>
        <v>34.025432741951761</v>
      </c>
      <c r="AW95" s="47">
        <f ca="1">'A Matrix'!$AT$93*'Projection Engine'!$AD$49</f>
        <v>11.498943172006941</v>
      </c>
      <c r="AX95" s="47">
        <f ca="1">'A Matrix'!$AU$93*'Projection Engine'!$AD$50</f>
        <v>160.1139982940328</v>
      </c>
      <c r="AY95" s="47">
        <f ca="1">'A Matrix'!$AV$93*'Projection Engine'!$AD$51</f>
        <v>16.786867456030503</v>
      </c>
      <c r="AZ95" s="47">
        <f ca="1">'A Matrix'!$AW$93*'Projection Engine'!$AD$52</f>
        <v>6.1070684350497633</v>
      </c>
      <c r="BA95" s="47">
        <f ca="1">'A Matrix'!$AX$93*'Projection Engine'!$AD$53</f>
        <v>201.93869938289572</v>
      </c>
      <c r="BB95" s="47">
        <f ca="1">'A Matrix'!$AY$93*'Projection Engine'!$AD$54</f>
        <v>4.41457996575694</v>
      </c>
      <c r="BC95" s="47">
        <f ca="1">'A Matrix'!$AZ$93*'Projection Engine'!$AD$55</f>
        <v>6.0408814620893461</v>
      </c>
      <c r="BD95" s="47">
        <f ca="1">'A Matrix'!$BA$93*'Projection Engine'!$AD$56</f>
        <v>257.78805479252088</v>
      </c>
      <c r="BE95" s="47">
        <f ca="1">'A Matrix'!$BB$93*'Projection Engine'!$AD$57</f>
        <v>19.814712447421247</v>
      </c>
      <c r="BF95" s="47">
        <f ca="1">'A Matrix'!$BC$93*'Projection Engine'!$AD$58</f>
        <v>25.248432738308679</v>
      </c>
      <c r="BG95" s="47">
        <f ca="1">'A Matrix'!$BD$93*'Projection Engine'!$AD$59</f>
        <v>92.431712744835352</v>
      </c>
      <c r="BH95" s="47">
        <f ca="1">'A Matrix'!$BE$93*'Projection Engine'!$AD$60</f>
        <v>48.332340274373685</v>
      </c>
      <c r="BI95" s="47">
        <f ca="1">'A Matrix'!$BF$93*'Projection Engine'!$AD$61</f>
        <v>29.474551548210218</v>
      </c>
      <c r="BJ95" s="47">
        <f ca="1">'A Matrix'!$BG$93*'Projection Engine'!$AD$62</f>
        <v>1.986620129910869</v>
      </c>
      <c r="BK95" s="47">
        <f ca="1">'A Matrix'!$BH$93*'Projection Engine'!$AD$63</f>
        <v>46.957785710307284</v>
      </c>
      <c r="BL95" s="47">
        <f ca="1">'A Matrix'!$BI$93*'Projection Engine'!$AD$64</f>
        <v>40.440887675056594</v>
      </c>
      <c r="BM95" s="47">
        <f ca="1">'A Matrix'!$BJ$93*'Projection Engine'!$AD$65</f>
        <v>16.710149386569469</v>
      </c>
      <c r="BN95" s="47">
        <f ca="1">'A Matrix'!$BK$93*'Projection Engine'!$AD$66</f>
        <v>179.27028602112495</v>
      </c>
      <c r="BO95" s="47">
        <f ca="1">'A Matrix'!$BL$93*'Projection Engine'!$AD$67</f>
        <v>52.588607709958993</v>
      </c>
      <c r="BP95" s="47">
        <f ca="1">'A Matrix'!$BM$93*'Projection Engine'!$AD$68</f>
        <v>25.442544580146375</v>
      </c>
      <c r="BQ95" s="47">
        <f ca="1">'A Matrix'!$BN$93*'Projection Engine'!$AD$69</f>
        <v>3401.0861561894071</v>
      </c>
      <c r="BR95" s="47">
        <f ca="1">'A Matrix'!$BO$93*'Projection Engine'!$AD$70</f>
        <v>3732.3292114157339</v>
      </c>
      <c r="BS95" s="47">
        <f ca="1">'A Matrix'!$BP$93*'Projection Engine'!$AD$71</f>
        <v>66.607278434975058</v>
      </c>
      <c r="BT95" s="47">
        <f ca="1">'A Matrix'!$BQ$93*'Projection Engine'!$AD$72</f>
        <v>1761.4887314086707</v>
      </c>
      <c r="BU95" s="47">
        <f ca="1">'A Matrix'!$BR$93*'Projection Engine'!$AD$73</f>
        <v>4618.9683747278095</v>
      </c>
      <c r="BV95" s="47">
        <f ca="1">'A Matrix'!$BS$93*'Projection Engine'!$AD$74</f>
        <v>2420.8925642880472</v>
      </c>
      <c r="BW95" s="47">
        <f ca="1">'A Matrix'!$BT$93*'Projection Engine'!$AD$75</f>
        <v>601.22475617939051</v>
      </c>
      <c r="BX95" s="47">
        <f ca="1">'A Matrix'!$BU$93*'Projection Engine'!$AD$76</f>
        <v>377.35519312677746</v>
      </c>
      <c r="BY95" s="47">
        <f ca="1">'A Matrix'!$BV$93*'Projection Engine'!$AD$77</f>
        <v>4984.9330813274828</v>
      </c>
      <c r="BZ95" s="47">
        <f ca="1">'A Matrix'!$BW$93*'Projection Engine'!$AD$78</f>
        <v>2337.4713938672276</v>
      </c>
      <c r="CA95" s="47">
        <f ca="1">'A Matrix'!$BX$93*'Projection Engine'!$AD$79</f>
        <v>2746.9841102174905</v>
      </c>
      <c r="CB95" s="47">
        <f ca="1">'A Matrix'!$BY$93*'Projection Engine'!$AD$80</f>
        <v>1504.5230046460047</v>
      </c>
      <c r="CC95" s="47">
        <f ca="1">'A Matrix'!$BZ$93*'Projection Engine'!$AD$81</f>
        <v>2219.8481356457701</v>
      </c>
      <c r="CD95" s="47">
        <f ca="1">'A Matrix'!$CA$93*'Projection Engine'!$AD$82</f>
        <v>1133.5050533596122</v>
      </c>
      <c r="CE95" s="47">
        <f ca="1">'A Matrix'!$CB$93*'Projection Engine'!$AD$83</f>
        <v>180.52842429036042</v>
      </c>
      <c r="CF95" s="47">
        <f ca="1">'A Matrix'!$CC$93*'Projection Engine'!$AD$84</f>
        <v>553.73248326011753</v>
      </c>
      <c r="CG95" s="47">
        <f ca="1">'A Matrix'!$CD$93*'Projection Engine'!$AD$85</f>
        <v>140.48677903545308</v>
      </c>
      <c r="CH95" s="47">
        <f ca="1">'A Matrix'!$CE$93*'Projection Engine'!$AD$86</f>
        <v>161.74538489494665</v>
      </c>
      <c r="CI95" s="47">
        <f ca="1">'A Matrix'!$CF$93*'Projection Engine'!$AD$87</f>
        <v>2237.7291856344746</v>
      </c>
      <c r="CJ95" s="47">
        <f ca="1">'A Matrix'!$CG$93*'Projection Engine'!$AD$88</f>
        <v>82.104070863289323</v>
      </c>
      <c r="CK95" s="47">
        <f ca="1">'A Matrix'!$CH$93*'Projection Engine'!$AD$89</f>
        <v>97.301170659786365</v>
      </c>
      <c r="CL95" s="47">
        <f ca="1">'A Matrix'!$CI$93*'Projection Engine'!$AD$90</f>
        <v>3.7233231046440793</v>
      </c>
      <c r="CM95" s="47">
        <f ca="1">'A Matrix'!$CJ$93*'Projection Engine'!$AD$91</f>
        <v>159.12446493234648</v>
      </c>
      <c r="CN95" s="47">
        <f ca="1">'A Matrix'!$CK$93*'Projection Engine'!$AD$92</f>
        <v>561.79044536167999</v>
      </c>
      <c r="CO95" s="47">
        <f ca="1">'A Matrix'!$CL$93*'Projection Engine'!$AD$93</f>
        <v>1.6553546992900205</v>
      </c>
      <c r="CP95" s="47">
        <f ca="1">'A Matrix'!$CM$93*'Projection Engine'!$AD$94</f>
        <v>691.02291692084043</v>
      </c>
      <c r="CQ95" s="47">
        <f ca="1">'A Matrix'!$CN$93*'Projection Engine'!$AD$95</f>
        <v>6555.636971171557</v>
      </c>
      <c r="CR95" s="47">
        <f ca="1">'A Matrix'!$CO$93*'Projection Engine'!$AD$96</f>
        <v>2067.1741956166784</v>
      </c>
      <c r="CS95" s="47">
        <f ca="1">'A Matrix'!$CP$93*'Projection Engine'!$AD$97</f>
        <v>996.44286198375573</v>
      </c>
      <c r="CT95" s="47">
        <f ca="1">'A Matrix'!$CQ$93*'Projection Engine'!$AD$98</f>
        <v>2.622711665213469</v>
      </c>
      <c r="CU95" s="47">
        <f ca="1">'A Matrix'!$CR$93*'Projection Engine'!$AD$99</f>
        <v>0.93351786531429892</v>
      </c>
      <c r="CV95" s="47">
        <f ca="1">'A Matrix'!$CS$93*'Projection Engine'!$AD$100</f>
        <v>6668.2330835907915</v>
      </c>
      <c r="CW95" s="47">
        <f ca="1">'A Matrix'!$CT$93*'Projection Engine'!$AD$101</f>
        <v>3787.7396621575422</v>
      </c>
      <c r="CX95" s="47">
        <f ca="1">'A Matrix'!$CU$93*'Projection Engine'!$AD$102</f>
        <v>1234.3222577466256</v>
      </c>
      <c r="CY95" s="47">
        <f ca="1">'A Matrix'!$CV$93*'Projection Engine'!$AD$103</f>
        <v>1727.9476609182955</v>
      </c>
      <c r="CZ95" s="47">
        <f ca="1">'A Matrix'!$CW$93*'Projection Engine'!$AD$104</f>
        <v>519.01534188544406</v>
      </c>
      <c r="DA95" s="47">
        <f ca="1">'A Matrix'!$CX$93*'Projection Engine'!$AD$105</f>
        <v>10034.27384466104</v>
      </c>
      <c r="DB95" s="47">
        <f ca="1">'A Matrix'!$CY$93*'Projection Engine'!$AD$106</f>
        <v>4.7628435571517249</v>
      </c>
      <c r="DC95" s="47">
        <f ca="1">'A Matrix'!$CZ$93*'Projection Engine'!$AD$107</f>
        <v>180.47834328098415</v>
      </c>
      <c r="DD95" s="47">
        <f ca="1">'A Matrix'!$DA$93*'Projection Engine'!$AD$108</f>
        <v>1594.9776577881498</v>
      </c>
      <c r="DE95" s="47">
        <f ca="1">'A Matrix'!$DB$93*'Projection Engine'!$AD$109</f>
        <v>646.8716220348141</v>
      </c>
      <c r="DF95" s="47">
        <f ca="1">'A Matrix'!$DC$93*'Projection Engine'!$AD$110</f>
        <v>347.4882576195763</v>
      </c>
      <c r="DG95" s="47">
        <f ca="1">'A Matrix'!$DD$93*'Projection Engine'!$AD$111</f>
        <v>1924.5996032727749</v>
      </c>
      <c r="DH95" s="47">
        <f ca="1">'A Matrix'!$DE$93*'Projection Engine'!$AD$112</f>
        <v>546.07800888701752</v>
      </c>
      <c r="DI95" s="47">
        <f ca="1">'A Matrix'!$DF$93*'Projection Engine'!$AD$113</f>
        <v>96.437812433148949</v>
      </c>
      <c r="DJ95" s="47">
        <f ca="1">'A Matrix'!$DG$93*'Projection Engine'!$AD$114</f>
        <v>281.65459199881218</v>
      </c>
      <c r="DK95" s="47">
        <f ca="1">'A Matrix'!$DH$93*'Projection Engine'!$AD$115</f>
        <v>226.99281646502516</v>
      </c>
      <c r="DL95" s="47">
        <f ca="1">'A Matrix'!$DI$93*'Projection Engine'!$AD$116</f>
        <v>281.04736252627288</v>
      </c>
      <c r="DM95" s="47">
        <f ca="1">'A Matrix'!$DJ$93*'Projection Engine'!$AD$117</f>
        <v>184.87759614952506</v>
      </c>
      <c r="DN95" s="47">
        <f ca="1">'A Matrix'!$DK$93*'Projection Engine'!$AD$118</f>
        <v>64.085314599489124</v>
      </c>
      <c r="DO95" s="47">
        <f ca="1">'A Matrix'!$DL$93*'Projection Engine'!$AD$119</f>
        <v>2.1785530329134186</v>
      </c>
      <c r="DP95" s="43">
        <f t="shared" ca="1" si="10"/>
        <v>85254.891810921268</v>
      </c>
      <c r="DQ95" s="43">
        <f ca="1">'Projection Engine'!T96</f>
        <v>5099.6574049021374</v>
      </c>
      <c r="DR95" s="43">
        <f ca="1">'Projection Engine'!U96</f>
        <v>2.8693549955221824</v>
      </c>
      <c r="DS95" s="43">
        <f>'Projection Engine'!V96</f>
        <v>596.13643203307436</v>
      </c>
      <c r="DT95" s="43">
        <f>'Projection Engine'!W96</f>
        <v>9.136704789818733</v>
      </c>
      <c r="DU95" s="43">
        <f>'Projection Engine'!X96</f>
        <v>139.20171491332235</v>
      </c>
      <c r="DV95" s="43">
        <f>'Projection Engine'!Y96</f>
        <v>0</v>
      </c>
      <c r="DW95" s="43">
        <f>'Projection Engine'!Z96</f>
        <v>1416.4421250203973</v>
      </c>
      <c r="DX95" s="43">
        <f t="shared" ca="1" si="11"/>
        <v>7263.4437366542716</v>
      </c>
      <c r="DY95" s="43">
        <f t="shared" ca="1" si="12"/>
        <v>92518.335547575538</v>
      </c>
      <c r="DZ95" s="41"/>
      <c r="EA95" s="36">
        <f>'Base Table 5'!DY95</f>
        <v>83667.99960000001</v>
      </c>
      <c r="EB95" s="185">
        <f t="shared" ca="1" si="13"/>
        <v>8850.3359475755278</v>
      </c>
      <c r="EC95" s="186">
        <f t="shared" ca="1" si="14"/>
        <v>0.10577922252100214</v>
      </c>
    </row>
    <row r="96" spans="1:133" x14ac:dyDescent="0.4">
      <c r="A96" s="34">
        <f>'Base Table 5 - modified'!A96</f>
        <v>93</v>
      </c>
      <c r="B96" s="34" t="str">
        <f>'Base Table 5 - modified'!B96</f>
        <v>6601</v>
      </c>
      <c r="C96" s="34">
        <f>'Base Table 5 - modified'!C96</f>
        <v>26</v>
      </c>
      <c r="D96" s="35" t="str">
        <f>'Base Table 5 - modified'!D96</f>
        <v>Rental and hiring services (except real estate)</v>
      </c>
      <c r="E96" s="47">
        <f ca="1">'A Matrix'!$B$94*'Projection Engine'!$AD$5</f>
        <v>210.07635877121945</v>
      </c>
      <c r="F96" s="47">
        <f ca="1">'A Matrix'!$C$94*'Projection Engine'!$AD$6</f>
        <v>31.187564301351003</v>
      </c>
      <c r="G96" s="47">
        <f ca="1">'A Matrix'!$D$94*'Projection Engine'!$AD$7</f>
        <v>103.29170316636068</v>
      </c>
      <c r="H96" s="47">
        <f ca="1">'A Matrix'!$E$94*'Projection Engine'!$AD$8</f>
        <v>124.87386557134381</v>
      </c>
      <c r="I96" s="47">
        <f ca="1">'A Matrix'!$F$94*'Projection Engine'!$AD$9</f>
        <v>1.0785805264987076</v>
      </c>
      <c r="J96" s="47">
        <f ca="1">'A Matrix'!$G$94*'Projection Engine'!$AD$10</f>
        <v>68.439427007682198</v>
      </c>
      <c r="K96" s="47">
        <f ca="1">'A Matrix'!$H$94*'Projection Engine'!$AD$11</f>
        <v>200.10537618636846</v>
      </c>
      <c r="L96" s="47">
        <f ca="1">'A Matrix'!$I$94*'Projection Engine'!$AD$12</f>
        <v>142.49961408977629</v>
      </c>
      <c r="M96" s="47">
        <f ca="1">'A Matrix'!$J$94*'Projection Engine'!$AD$13</f>
        <v>300.14435610938796</v>
      </c>
      <c r="N96" s="47">
        <f ca="1">'A Matrix'!$K$94*'Projection Engine'!$AD$14</f>
        <v>289.56237566304867</v>
      </c>
      <c r="O96" s="47">
        <f ca="1">'A Matrix'!$L$94*'Projection Engine'!$AD$15</f>
        <v>1035.5210520408107</v>
      </c>
      <c r="P96" s="47">
        <f ca="1">'A Matrix'!$M$94*'Projection Engine'!$AD$16</f>
        <v>145.18750480970328</v>
      </c>
      <c r="Q96" s="47">
        <f ca="1">'A Matrix'!$N$94*'Projection Engine'!$AD$17</f>
        <v>33.150615596884855</v>
      </c>
      <c r="R96" s="47">
        <f ca="1">'A Matrix'!$O$94*'Projection Engine'!$AD$18</f>
        <v>58.453922752320814</v>
      </c>
      <c r="S96" s="47">
        <f ca="1">'A Matrix'!$P$94*'Projection Engine'!$AD$19</f>
        <v>0.37273178152538999</v>
      </c>
      <c r="T96" s="47">
        <f ca="1">'A Matrix'!$Q$94*'Projection Engine'!$AD$20</f>
        <v>22.878797615494495</v>
      </c>
      <c r="U96" s="47">
        <f ca="1">'A Matrix'!$R$94*'Projection Engine'!$AD$21</f>
        <v>5.6329751853921914</v>
      </c>
      <c r="V96" s="47">
        <f ca="1">'A Matrix'!$S$94*'Projection Engine'!$AD$22</f>
        <v>4.4106214338948275</v>
      </c>
      <c r="W96" s="47">
        <f ca="1">'A Matrix'!$T$94*'Projection Engine'!$AD$23</f>
        <v>25.121524918781777</v>
      </c>
      <c r="X96" s="47">
        <f ca="1">'A Matrix'!$U$94*'Projection Engine'!$AD$24</f>
        <v>20.170565011347488</v>
      </c>
      <c r="Y96" s="47">
        <f ca="1">'A Matrix'!$V$94*'Projection Engine'!$AD$25</f>
        <v>19.815726177230108</v>
      </c>
      <c r="Z96" s="47">
        <f ca="1">'A Matrix'!$W$94*'Projection Engine'!$AD$26</f>
        <v>20.64011435639398</v>
      </c>
      <c r="AA96" s="47">
        <f ca="1">'A Matrix'!$X$94*'Projection Engine'!$AD$27</f>
        <v>40.583268377242995</v>
      </c>
      <c r="AB96" s="47">
        <f ca="1">'A Matrix'!$Y$94*'Projection Engine'!$AD$28</f>
        <v>3.5945414920712468</v>
      </c>
      <c r="AC96" s="47">
        <f ca="1">'A Matrix'!$Z$94*'Projection Engine'!$AD$29</f>
        <v>4.2367074205216335</v>
      </c>
      <c r="AD96" s="47">
        <f ca="1">'A Matrix'!$AA$94*'Projection Engine'!$AD$30</f>
        <v>0.12810523388241701</v>
      </c>
      <c r="AE96" s="47">
        <f ca="1">'A Matrix'!$AB$94*'Projection Engine'!$AD$31</f>
        <v>0.6013649030020678</v>
      </c>
      <c r="AF96" s="47">
        <f ca="1">'A Matrix'!$AC$94*'Projection Engine'!$AD$32</f>
        <v>4.3871762083756041</v>
      </c>
      <c r="AG96" s="47">
        <f ca="1">'A Matrix'!$AD$94*'Projection Engine'!$AD$33</f>
        <v>8.2106631421368457E-3</v>
      </c>
      <c r="AH96" s="47">
        <f ca="1">'A Matrix'!$AE$94*'Projection Engine'!$AD$34</f>
        <v>0.64202772797446972</v>
      </c>
      <c r="AI96" s="47">
        <f ca="1">'A Matrix'!$AF$94*'Projection Engine'!$AD$35</f>
        <v>0.6155411765994977</v>
      </c>
      <c r="AJ96" s="47">
        <f ca="1">'A Matrix'!$AG$94*'Projection Engine'!$AD$36</f>
        <v>10.315356986746401</v>
      </c>
      <c r="AK96" s="47">
        <f ca="1">'A Matrix'!$AH$94*'Projection Engine'!$AD$37</f>
        <v>44.956735268708925</v>
      </c>
      <c r="AL96" s="47">
        <f ca="1">'A Matrix'!$AI$94*'Projection Engine'!$AD$38</f>
        <v>13.974331684852144</v>
      </c>
      <c r="AM96" s="47">
        <f ca="1">'A Matrix'!$AJ$94*'Projection Engine'!$AD$39</f>
        <v>53.719773339659426</v>
      </c>
      <c r="AN96" s="47">
        <f ca="1">'A Matrix'!$AK$94*'Projection Engine'!$AD$40</f>
        <v>43.470845562171966</v>
      </c>
      <c r="AO96" s="47">
        <f ca="1">'A Matrix'!$AL$94*'Projection Engine'!$AD$41</f>
        <v>64.85563521979347</v>
      </c>
      <c r="AP96" s="47">
        <f ca="1">'A Matrix'!$AM$94*'Projection Engine'!$AD$42</f>
        <v>9.6127779153479267</v>
      </c>
      <c r="AQ96" s="47">
        <f ca="1">'A Matrix'!$AN$94*'Projection Engine'!$AD$43</f>
        <v>8.4885224957639629E-2</v>
      </c>
      <c r="AR96" s="47">
        <f ca="1">'A Matrix'!$AO$94*'Projection Engine'!$AD$44</f>
        <v>45.351594613411784</v>
      </c>
      <c r="AS96" s="47">
        <f ca="1">'A Matrix'!$AP$94*'Projection Engine'!$AD$45</f>
        <v>6.9333927543089917</v>
      </c>
      <c r="AT96" s="47">
        <f ca="1">'A Matrix'!$AQ$94*'Projection Engine'!$AD$46</f>
        <v>68.907283299153136</v>
      </c>
      <c r="AU96" s="47">
        <f ca="1">'A Matrix'!$AR$94*'Projection Engine'!$AD$47</f>
        <v>1.7647908075625325</v>
      </c>
      <c r="AV96" s="47">
        <f ca="1">'A Matrix'!$AS$94*'Projection Engine'!$AD$48</f>
        <v>11.410726464097133</v>
      </c>
      <c r="AW96" s="47">
        <f ca="1">'A Matrix'!$AT$94*'Projection Engine'!$AD$49</f>
        <v>5.7394620018501241</v>
      </c>
      <c r="AX96" s="47">
        <f ca="1">'A Matrix'!$AU$94*'Projection Engine'!$AD$50</f>
        <v>48.756866325739814</v>
      </c>
      <c r="AY96" s="47">
        <f ca="1">'A Matrix'!$AV$94*'Projection Engine'!$AD$51</f>
        <v>21.126281727828189</v>
      </c>
      <c r="AZ96" s="47">
        <f ca="1">'A Matrix'!$AW$94*'Projection Engine'!$AD$52</f>
        <v>3.5531461417434111</v>
      </c>
      <c r="BA96" s="47">
        <f ca="1">'A Matrix'!$AX$94*'Projection Engine'!$AD$53</f>
        <v>96.645510254892912</v>
      </c>
      <c r="BB96" s="47">
        <f ca="1">'A Matrix'!$AY$94*'Projection Engine'!$AD$54</f>
        <v>8.9151368424050261</v>
      </c>
      <c r="BC96" s="47">
        <f ca="1">'A Matrix'!$AZ$94*'Projection Engine'!$AD$55</f>
        <v>6.2528593529809022</v>
      </c>
      <c r="BD96" s="47">
        <f ca="1">'A Matrix'!$BA$94*'Projection Engine'!$AD$56</f>
        <v>151.06146644581739</v>
      </c>
      <c r="BE96" s="47">
        <f ca="1">'A Matrix'!$BB$94*'Projection Engine'!$AD$57</f>
        <v>17.239669485239148</v>
      </c>
      <c r="BF96" s="47">
        <f ca="1">'A Matrix'!$BC$94*'Projection Engine'!$AD$58</f>
        <v>49.591550307048095</v>
      </c>
      <c r="BG96" s="47">
        <f ca="1">'A Matrix'!$BD$94*'Projection Engine'!$AD$59</f>
        <v>45.773532117141563</v>
      </c>
      <c r="BH96" s="47">
        <f ca="1">'A Matrix'!$BE$94*'Projection Engine'!$AD$60</f>
        <v>92.183519278950271</v>
      </c>
      <c r="BI96" s="47">
        <f ca="1">'A Matrix'!$BF$94*'Projection Engine'!$AD$61</f>
        <v>40.891776771121563</v>
      </c>
      <c r="BJ96" s="47">
        <f ca="1">'A Matrix'!$BG$94*'Projection Engine'!$AD$62</f>
        <v>0.58855287597154715</v>
      </c>
      <c r="BK96" s="47">
        <f ca="1">'A Matrix'!$BH$94*'Projection Engine'!$AD$63</f>
        <v>37.381037201867265</v>
      </c>
      <c r="BL96" s="47">
        <f ca="1">'A Matrix'!$BI$94*'Projection Engine'!$AD$64</f>
        <v>13.286265343064617</v>
      </c>
      <c r="BM96" s="47">
        <f ca="1">'A Matrix'!$BJ$94*'Projection Engine'!$AD$65</f>
        <v>4.0348459092358695</v>
      </c>
      <c r="BN96" s="47">
        <f ca="1">'A Matrix'!$BK$94*'Projection Engine'!$AD$66</f>
        <v>57.602067191468386</v>
      </c>
      <c r="BO96" s="47">
        <f ca="1">'A Matrix'!$BL$94*'Projection Engine'!$AD$67</f>
        <v>17.196609708363805</v>
      </c>
      <c r="BP96" s="47">
        <f ca="1">'A Matrix'!$BM$94*'Projection Engine'!$AD$68</f>
        <v>12.281010428938218</v>
      </c>
      <c r="BQ96" s="47">
        <f ca="1">'A Matrix'!$BN$94*'Projection Engine'!$AD$69</f>
        <v>239.58242626358651</v>
      </c>
      <c r="BR96" s="47">
        <f ca="1">'A Matrix'!$BO$94*'Projection Engine'!$AD$70</f>
        <v>438.4350786004868</v>
      </c>
      <c r="BS96" s="47">
        <f ca="1">'A Matrix'!$BP$94*'Projection Engine'!$AD$71</f>
        <v>41.937139946522258</v>
      </c>
      <c r="BT96" s="47">
        <f ca="1">'A Matrix'!$BQ$94*'Projection Engine'!$AD$72</f>
        <v>25.298378513794123</v>
      </c>
      <c r="BU96" s="47">
        <f ca="1">'A Matrix'!$BR$94*'Projection Engine'!$AD$73</f>
        <v>36.804711371817433</v>
      </c>
      <c r="BV96" s="47">
        <f ca="1">'A Matrix'!$BS$94*'Projection Engine'!$AD$74</f>
        <v>1435.2550640200047</v>
      </c>
      <c r="BW96" s="47">
        <f ca="1">'A Matrix'!$BT$94*'Projection Engine'!$AD$75</f>
        <v>336.99526356790949</v>
      </c>
      <c r="BX96" s="47">
        <f ca="1">'A Matrix'!$BU$94*'Projection Engine'!$AD$76</f>
        <v>1847.9826433632015</v>
      </c>
      <c r="BY96" s="47">
        <f ca="1">'A Matrix'!$BV$94*'Projection Engine'!$AD$77</f>
        <v>4414.6569469204896</v>
      </c>
      <c r="BZ96" s="47">
        <f ca="1">'A Matrix'!$BW$94*'Projection Engine'!$AD$78</f>
        <v>1046.6140059887589</v>
      </c>
      <c r="CA96" s="47">
        <f ca="1">'A Matrix'!$BX$94*'Projection Engine'!$AD$79</f>
        <v>1089.4333902217109</v>
      </c>
      <c r="CB96" s="47">
        <f ca="1">'A Matrix'!$BY$94*'Projection Engine'!$AD$80</f>
        <v>205.05764904679583</v>
      </c>
      <c r="CC96" s="47">
        <f ca="1">'A Matrix'!$BZ$94*'Projection Engine'!$AD$81</f>
        <v>588.89658423816559</v>
      </c>
      <c r="CD96" s="47">
        <f ca="1">'A Matrix'!$CA$94*'Projection Engine'!$AD$82</f>
        <v>327.12418329810617</v>
      </c>
      <c r="CE96" s="47">
        <f ca="1">'A Matrix'!$CB$94*'Projection Engine'!$AD$83</f>
        <v>102.55099176382042</v>
      </c>
      <c r="CF96" s="47">
        <f ca="1">'A Matrix'!$CC$94*'Projection Engine'!$AD$84</f>
        <v>16.72944663071749</v>
      </c>
      <c r="CG96" s="47">
        <f ca="1">'A Matrix'!$CD$94*'Projection Engine'!$AD$85</f>
        <v>87.724111982783214</v>
      </c>
      <c r="CH96" s="47">
        <f ca="1">'A Matrix'!$CE$94*'Projection Engine'!$AD$86</f>
        <v>277.01997727507973</v>
      </c>
      <c r="CI96" s="47">
        <f ca="1">'A Matrix'!$CF$94*'Projection Engine'!$AD$87</f>
        <v>749.42317962442894</v>
      </c>
      <c r="CJ96" s="47">
        <f ca="1">'A Matrix'!$CG$94*'Projection Engine'!$AD$88</f>
        <v>309.63795907369365</v>
      </c>
      <c r="CK96" s="47">
        <f ca="1">'A Matrix'!$CH$94*'Projection Engine'!$AD$89</f>
        <v>107.27969222295273</v>
      </c>
      <c r="CL96" s="47">
        <f ca="1">'A Matrix'!$CI$94*'Projection Engine'!$AD$90</f>
        <v>41.937592927086492</v>
      </c>
      <c r="CM96" s="47">
        <f ca="1">'A Matrix'!$CJ$94*'Projection Engine'!$AD$91</f>
        <v>409.56481405497522</v>
      </c>
      <c r="CN96" s="47">
        <f ca="1">'A Matrix'!$CK$94*'Projection Engine'!$AD$92</f>
        <v>397.15518666764632</v>
      </c>
      <c r="CO96" s="47">
        <f ca="1">'A Matrix'!$CL$94*'Projection Engine'!$AD$93</f>
        <v>3.2144978914043381</v>
      </c>
      <c r="CP96" s="47">
        <f ca="1">'A Matrix'!$CM$94*'Projection Engine'!$AD$94</f>
        <v>257.10426793235263</v>
      </c>
      <c r="CQ96" s="47">
        <f ca="1">'A Matrix'!$CN$94*'Projection Engine'!$AD$95</f>
        <v>166.48402178274259</v>
      </c>
      <c r="CR96" s="47">
        <f ca="1">'A Matrix'!$CO$94*'Projection Engine'!$AD$96</f>
        <v>190.45897074769752</v>
      </c>
      <c r="CS96" s="47">
        <f ca="1">'A Matrix'!$CP$94*'Projection Engine'!$AD$97</f>
        <v>440.36210937677191</v>
      </c>
      <c r="CT96" s="47">
        <f ca="1">'A Matrix'!$CQ$94*'Projection Engine'!$AD$98</f>
        <v>0.31696387115883645</v>
      </c>
      <c r="CU96" s="47">
        <f ca="1">'A Matrix'!$CR$94*'Projection Engine'!$AD$99</f>
        <v>9.6327886918309E-2</v>
      </c>
      <c r="CV96" s="47">
        <f ca="1">'A Matrix'!$CS$94*'Projection Engine'!$AD$100</f>
        <v>734.37831260641531</v>
      </c>
      <c r="CW96" s="47">
        <f ca="1">'A Matrix'!$CT$94*'Projection Engine'!$AD$101</f>
        <v>1577.99841798907</v>
      </c>
      <c r="CX96" s="47">
        <f ca="1">'A Matrix'!$CU$94*'Projection Engine'!$AD$102</f>
        <v>2991.3905847870546</v>
      </c>
      <c r="CY96" s="47">
        <f ca="1">'A Matrix'!$CV$94*'Projection Engine'!$AD$103</f>
        <v>479.0884233669982</v>
      </c>
      <c r="CZ96" s="47">
        <f ca="1">'A Matrix'!$CW$94*'Projection Engine'!$AD$104</f>
        <v>748.2916388288462</v>
      </c>
      <c r="DA96" s="47">
        <f ca="1">'A Matrix'!$CX$94*'Projection Engine'!$AD$105</f>
        <v>1267.7606794338105</v>
      </c>
      <c r="DB96" s="47">
        <f ca="1">'A Matrix'!$CY$94*'Projection Engine'!$AD$106</f>
        <v>128.65528211913664</v>
      </c>
      <c r="DC96" s="47">
        <f ca="1">'A Matrix'!$CZ$94*'Projection Engine'!$AD$107</f>
        <v>384.78011717909607</v>
      </c>
      <c r="DD96" s="47">
        <f ca="1">'A Matrix'!$DA$94*'Projection Engine'!$AD$108</f>
        <v>169.2936677240248</v>
      </c>
      <c r="DE96" s="47">
        <f ca="1">'A Matrix'!$DB$94*'Projection Engine'!$AD$109</f>
        <v>106.82187352204862</v>
      </c>
      <c r="DF96" s="47">
        <f ca="1">'A Matrix'!$DC$94*'Projection Engine'!$AD$110</f>
        <v>37.121154418100851</v>
      </c>
      <c r="DG96" s="47">
        <f ca="1">'A Matrix'!$DD$94*'Projection Engine'!$AD$111</f>
        <v>593.17069414321702</v>
      </c>
      <c r="DH96" s="47">
        <f ca="1">'A Matrix'!$DE$94*'Projection Engine'!$AD$112</f>
        <v>602.89658964046816</v>
      </c>
      <c r="DI96" s="47">
        <f ca="1">'A Matrix'!$DF$94*'Projection Engine'!$AD$113</f>
        <v>120.8239076913659</v>
      </c>
      <c r="DJ96" s="47">
        <f ca="1">'A Matrix'!$DG$94*'Projection Engine'!$AD$114</f>
        <v>490.34976987869237</v>
      </c>
      <c r="DK96" s="47">
        <f ca="1">'A Matrix'!$DH$94*'Projection Engine'!$AD$115</f>
        <v>307.69571626754629</v>
      </c>
      <c r="DL96" s="47">
        <f ca="1">'A Matrix'!$DI$94*'Projection Engine'!$AD$116</f>
        <v>246.97645642456308</v>
      </c>
      <c r="DM96" s="47">
        <f ca="1">'A Matrix'!$DJ$94*'Projection Engine'!$AD$117</f>
        <v>2071.984517100118</v>
      </c>
      <c r="DN96" s="47">
        <f ca="1">'A Matrix'!$DK$94*'Projection Engine'!$AD$118</f>
        <v>735.26443478590943</v>
      </c>
      <c r="DO96" s="47">
        <f ca="1">'A Matrix'!$DL$94*'Projection Engine'!$AD$119</f>
        <v>20.545202961070967</v>
      </c>
      <c r="DP96" s="43">
        <f t="shared" ca="1" si="10"/>
        <v>33469.292629069198</v>
      </c>
      <c r="DQ96" s="43">
        <f ca="1">'Projection Engine'!T97</f>
        <v>3075.971636262605</v>
      </c>
      <c r="DR96" s="43">
        <f ca="1">'Projection Engine'!U97</f>
        <v>0.77466959733520102</v>
      </c>
      <c r="DS96" s="43">
        <f>'Projection Engine'!V97</f>
        <v>138.87740848164142</v>
      </c>
      <c r="DT96" s="43">
        <f>'Projection Engine'!W97</f>
        <v>2.611447553543619</v>
      </c>
      <c r="DU96" s="43">
        <f>'Projection Engine'!X97</f>
        <v>35.396047265602867</v>
      </c>
      <c r="DV96" s="43">
        <f>'Projection Engine'!Y97</f>
        <v>1.5611999999999999</v>
      </c>
      <c r="DW96" s="43">
        <f>'Projection Engine'!Z97</f>
        <v>1082.2407128652501</v>
      </c>
      <c r="DX96" s="43">
        <f t="shared" ca="1" si="11"/>
        <v>4337.4331220259783</v>
      </c>
      <c r="DY96" s="43">
        <f t="shared" ca="1" si="12"/>
        <v>37806.725751095175</v>
      </c>
      <c r="DZ96" s="41"/>
      <c r="EA96" s="36">
        <f>'Base Table 5'!DY96</f>
        <v>32898.999900000003</v>
      </c>
      <c r="EB96" s="185">
        <f t="shared" ca="1" si="13"/>
        <v>4907.7258510951724</v>
      </c>
      <c r="EC96" s="186">
        <f t="shared" ca="1" si="14"/>
        <v>0.14917553317768695</v>
      </c>
    </row>
    <row r="97" spans="1:133" x14ac:dyDescent="0.4">
      <c r="A97" s="37">
        <f>'Base Table 5 - modified'!A97</f>
        <v>94</v>
      </c>
      <c r="B97" s="37" t="str">
        <f>'Base Table 5 - modified'!B97</f>
        <v>6700</v>
      </c>
      <c r="C97" s="37">
        <f>'Base Table 5 - modified'!C97</f>
        <v>27</v>
      </c>
      <c r="D97" s="38" t="str">
        <f>'Base Table 5 - modified'!D97</f>
        <v>Imputed rent for owner-occupiers</v>
      </c>
      <c r="E97" s="47">
        <f ca="1">'A Matrix'!$B$95*'Projection Engine'!$AD$5</f>
        <v>0</v>
      </c>
      <c r="F97" s="47">
        <f ca="1">'A Matrix'!$C$95*'Projection Engine'!$AD$6</f>
        <v>0</v>
      </c>
      <c r="G97" s="47">
        <f ca="1">'A Matrix'!$D$95*'Projection Engine'!$AD$7</f>
        <v>0</v>
      </c>
      <c r="H97" s="47">
        <f ca="1">'A Matrix'!$E$95*'Projection Engine'!$AD$8</f>
        <v>0</v>
      </c>
      <c r="I97" s="47">
        <f ca="1">'A Matrix'!$F$95*'Projection Engine'!$AD$9</f>
        <v>0</v>
      </c>
      <c r="J97" s="47">
        <f ca="1">'A Matrix'!$G$95*'Projection Engine'!$AD$10</f>
        <v>0</v>
      </c>
      <c r="K97" s="47">
        <f ca="1">'A Matrix'!$H$95*'Projection Engine'!$AD$11</f>
        <v>0</v>
      </c>
      <c r="L97" s="47">
        <f ca="1">'A Matrix'!$I$95*'Projection Engine'!$AD$12</f>
        <v>0</v>
      </c>
      <c r="M97" s="47">
        <f ca="1">'A Matrix'!$J$95*'Projection Engine'!$AD$13</f>
        <v>0</v>
      </c>
      <c r="N97" s="47">
        <f ca="1">'A Matrix'!$K$95*'Projection Engine'!$AD$14</f>
        <v>0</v>
      </c>
      <c r="O97" s="47">
        <f ca="1">'A Matrix'!$L$95*'Projection Engine'!$AD$15</f>
        <v>0</v>
      </c>
      <c r="P97" s="47">
        <f ca="1">'A Matrix'!$M$95*'Projection Engine'!$AD$16</f>
        <v>0</v>
      </c>
      <c r="Q97" s="47">
        <f ca="1">'A Matrix'!$N$95*'Projection Engine'!$AD$17</f>
        <v>0</v>
      </c>
      <c r="R97" s="47">
        <f ca="1">'A Matrix'!$O$95*'Projection Engine'!$AD$18</f>
        <v>0</v>
      </c>
      <c r="S97" s="47">
        <f ca="1">'A Matrix'!$P$95*'Projection Engine'!$AD$19</f>
        <v>0</v>
      </c>
      <c r="T97" s="47">
        <f ca="1">'A Matrix'!$Q$95*'Projection Engine'!$AD$20</f>
        <v>0</v>
      </c>
      <c r="U97" s="47">
        <f ca="1">'A Matrix'!$R$95*'Projection Engine'!$AD$21</f>
        <v>0</v>
      </c>
      <c r="V97" s="47">
        <f ca="1">'A Matrix'!$S$95*'Projection Engine'!$AD$22</f>
        <v>0</v>
      </c>
      <c r="W97" s="47">
        <f ca="1">'A Matrix'!$T$95*'Projection Engine'!$AD$23</f>
        <v>0</v>
      </c>
      <c r="X97" s="47">
        <f ca="1">'A Matrix'!$U$95*'Projection Engine'!$AD$24</f>
        <v>0</v>
      </c>
      <c r="Y97" s="47">
        <f ca="1">'A Matrix'!$V$95*'Projection Engine'!$AD$25</f>
        <v>0</v>
      </c>
      <c r="Z97" s="47">
        <f ca="1">'A Matrix'!$W$95*'Projection Engine'!$AD$26</f>
        <v>0</v>
      </c>
      <c r="AA97" s="47">
        <f ca="1">'A Matrix'!$X$95*'Projection Engine'!$AD$27</f>
        <v>0</v>
      </c>
      <c r="AB97" s="47">
        <f ca="1">'A Matrix'!$Y$95*'Projection Engine'!$AD$28</f>
        <v>0</v>
      </c>
      <c r="AC97" s="47">
        <f ca="1">'A Matrix'!$Z$95*'Projection Engine'!$AD$29</f>
        <v>0</v>
      </c>
      <c r="AD97" s="47">
        <f ca="1">'A Matrix'!$AA$95*'Projection Engine'!$AD$30</f>
        <v>0</v>
      </c>
      <c r="AE97" s="47">
        <f ca="1">'A Matrix'!$AB$95*'Projection Engine'!$AD$31</f>
        <v>0</v>
      </c>
      <c r="AF97" s="47">
        <f ca="1">'A Matrix'!$AC$95*'Projection Engine'!$AD$32</f>
        <v>0</v>
      </c>
      <c r="AG97" s="47">
        <f ca="1">'A Matrix'!$AD$95*'Projection Engine'!$AD$33</f>
        <v>0</v>
      </c>
      <c r="AH97" s="47">
        <f ca="1">'A Matrix'!$AE$95*'Projection Engine'!$AD$34</f>
        <v>0</v>
      </c>
      <c r="AI97" s="47">
        <f ca="1">'A Matrix'!$AF$95*'Projection Engine'!$AD$35</f>
        <v>0</v>
      </c>
      <c r="AJ97" s="47">
        <f ca="1">'A Matrix'!$AG$95*'Projection Engine'!$AD$36</f>
        <v>0</v>
      </c>
      <c r="AK97" s="47">
        <f ca="1">'A Matrix'!$AH$95*'Projection Engine'!$AD$37</f>
        <v>0</v>
      </c>
      <c r="AL97" s="47">
        <f ca="1">'A Matrix'!$AI$95*'Projection Engine'!$AD$38</f>
        <v>0</v>
      </c>
      <c r="AM97" s="47">
        <f ca="1">'A Matrix'!$AJ$95*'Projection Engine'!$AD$39</f>
        <v>0</v>
      </c>
      <c r="AN97" s="47">
        <f ca="1">'A Matrix'!$AK$95*'Projection Engine'!$AD$40</f>
        <v>0</v>
      </c>
      <c r="AO97" s="47">
        <f ca="1">'A Matrix'!$AL$95*'Projection Engine'!$AD$41</f>
        <v>0</v>
      </c>
      <c r="AP97" s="47">
        <f ca="1">'A Matrix'!$AM$95*'Projection Engine'!$AD$42</f>
        <v>0</v>
      </c>
      <c r="AQ97" s="47">
        <f ca="1">'A Matrix'!$AN$95*'Projection Engine'!$AD$43</f>
        <v>0</v>
      </c>
      <c r="AR97" s="47">
        <f ca="1">'A Matrix'!$AO$95*'Projection Engine'!$AD$44</f>
        <v>0</v>
      </c>
      <c r="AS97" s="47">
        <f ca="1">'A Matrix'!$AP$95*'Projection Engine'!$AD$45</f>
        <v>0</v>
      </c>
      <c r="AT97" s="47">
        <f ca="1">'A Matrix'!$AQ$95*'Projection Engine'!$AD$46</f>
        <v>0</v>
      </c>
      <c r="AU97" s="47">
        <f ca="1">'A Matrix'!$AR$95*'Projection Engine'!$AD$47</f>
        <v>0</v>
      </c>
      <c r="AV97" s="47">
        <f ca="1">'A Matrix'!$AS$95*'Projection Engine'!$AD$48</f>
        <v>0</v>
      </c>
      <c r="AW97" s="47">
        <f ca="1">'A Matrix'!$AT$95*'Projection Engine'!$AD$49</f>
        <v>0</v>
      </c>
      <c r="AX97" s="47">
        <f ca="1">'A Matrix'!$AU$95*'Projection Engine'!$AD$50</f>
        <v>0</v>
      </c>
      <c r="AY97" s="47">
        <f ca="1">'A Matrix'!$AV$95*'Projection Engine'!$AD$51</f>
        <v>0</v>
      </c>
      <c r="AZ97" s="47">
        <f ca="1">'A Matrix'!$AW$95*'Projection Engine'!$AD$52</f>
        <v>0</v>
      </c>
      <c r="BA97" s="47">
        <f ca="1">'A Matrix'!$AX$95*'Projection Engine'!$AD$53</f>
        <v>0</v>
      </c>
      <c r="BB97" s="47">
        <f ca="1">'A Matrix'!$AY$95*'Projection Engine'!$AD$54</f>
        <v>0</v>
      </c>
      <c r="BC97" s="47">
        <f ca="1">'A Matrix'!$AZ$95*'Projection Engine'!$AD$55</f>
        <v>0</v>
      </c>
      <c r="BD97" s="47">
        <f ca="1">'A Matrix'!$BA$95*'Projection Engine'!$AD$56</f>
        <v>0</v>
      </c>
      <c r="BE97" s="47">
        <f ca="1">'A Matrix'!$BB$95*'Projection Engine'!$AD$57</f>
        <v>0</v>
      </c>
      <c r="BF97" s="47">
        <f ca="1">'A Matrix'!$BC$95*'Projection Engine'!$AD$58</f>
        <v>0</v>
      </c>
      <c r="BG97" s="47">
        <f ca="1">'A Matrix'!$BD$95*'Projection Engine'!$AD$59</f>
        <v>0</v>
      </c>
      <c r="BH97" s="47">
        <f ca="1">'A Matrix'!$BE$95*'Projection Engine'!$AD$60</f>
        <v>0</v>
      </c>
      <c r="BI97" s="47">
        <f ca="1">'A Matrix'!$BF$95*'Projection Engine'!$AD$61</f>
        <v>0</v>
      </c>
      <c r="BJ97" s="47">
        <f ca="1">'A Matrix'!$BG$95*'Projection Engine'!$AD$62</f>
        <v>0</v>
      </c>
      <c r="BK97" s="47">
        <f ca="1">'A Matrix'!$BH$95*'Projection Engine'!$AD$63</f>
        <v>0</v>
      </c>
      <c r="BL97" s="47">
        <f ca="1">'A Matrix'!$BI$95*'Projection Engine'!$AD$64</f>
        <v>0</v>
      </c>
      <c r="BM97" s="47">
        <f ca="1">'A Matrix'!$BJ$95*'Projection Engine'!$AD$65</f>
        <v>0</v>
      </c>
      <c r="BN97" s="47">
        <f ca="1">'A Matrix'!$BK$95*'Projection Engine'!$AD$66</f>
        <v>0</v>
      </c>
      <c r="BO97" s="47">
        <f ca="1">'A Matrix'!$BL$95*'Projection Engine'!$AD$67</f>
        <v>0</v>
      </c>
      <c r="BP97" s="47">
        <f ca="1">'A Matrix'!$BM$95*'Projection Engine'!$AD$68</f>
        <v>0</v>
      </c>
      <c r="BQ97" s="47">
        <f ca="1">'A Matrix'!$BN$95*'Projection Engine'!$AD$69</f>
        <v>0</v>
      </c>
      <c r="BR97" s="47">
        <f ca="1">'A Matrix'!$BO$95*'Projection Engine'!$AD$70</f>
        <v>0</v>
      </c>
      <c r="BS97" s="47">
        <f ca="1">'A Matrix'!$BP$95*'Projection Engine'!$AD$71</f>
        <v>0</v>
      </c>
      <c r="BT97" s="47">
        <f ca="1">'A Matrix'!$BQ$95*'Projection Engine'!$AD$72</f>
        <v>0</v>
      </c>
      <c r="BU97" s="47">
        <f ca="1">'A Matrix'!$BR$95*'Projection Engine'!$AD$73</f>
        <v>0</v>
      </c>
      <c r="BV97" s="47">
        <f ca="1">'A Matrix'!$BS$95*'Projection Engine'!$AD$74</f>
        <v>0</v>
      </c>
      <c r="BW97" s="47">
        <f ca="1">'A Matrix'!$BT$95*'Projection Engine'!$AD$75</f>
        <v>0</v>
      </c>
      <c r="BX97" s="47">
        <f ca="1">'A Matrix'!$BU$95*'Projection Engine'!$AD$76</f>
        <v>0</v>
      </c>
      <c r="BY97" s="47">
        <f ca="1">'A Matrix'!$BV$95*'Projection Engine'!$AD$77</f>
        <v>0</v>
      </c>
      <c r="BZ97" s="47">
        <f ca="1">'A Matrix'!$BW$95*'Projection Engine'!$AD$78</f>
        <v>0</v>
      </c>
      <c r="CA97" s="47">
        <f ca="1">'A Matrix'!$BX$95*'Projection Engine'!$AD$79</f>
        <v>0</v>
      </c>
      <c r="CB97" s="47">
        <f ca="1">'A Matrix'!$BY$95*'Projection Engine'!$AD$80</f>
        <v>0</v>
      </c>
      <c r="CC97" s="47">
        <f ca="1">'A Matrix'!$BZ$95*'Projection Engine'!$AD$81</f>
        <v>0</v>
      </c>
      <c r="CD97" s="47">
        <f ca="1">'A Matrix'!$CA$95*'Projection Engine'!$AD$82</f>
        <v>0</v>
      </c>
      <c r="CE97" s="47">
        <f ca="1">'A Matrix'!$CB$95*'Projection Engine'!$AD$83</f>
        <v>0</v>
      </c>
      <c r="CF97" s="47">
        <f ca="1">'A Matrix'!$CC$95*'Projection Engine'!$AD$84</f>
        <v>0</v>
      </c>
      <c r="CG97" s="47">
        <f ca="1">'A Matrix'!$CD$95*'Projection Engine'!$AD$85</f>
        <v>0</v>
      </c>
      <c r="CH97" s="47">
        <f ca="1">'A Matrix'!$CE$95*'Projection Engine'!$AD$86</f>
        <v>0</v>
      </c>
      <c r="CI97" s="47">
        <f ca="1">'A Matrix'!$CF$95*'Projection Engine'!$AD$87</f>
        <v>0</v>
      </c>
      <c r="CJ97" s="47">
        <f ca="1">'A Matrix'!$CG$95*'Projection Engine'!$AD$88</f>
        <v>0</v>
      </c>
      <c r="CK97" s="47">
        <f ca="1">'A Matrix'!$CH$95*'Projection Engine'!$AD$89</f>
        <v>0</v>
      </c>
      <c r="CL97" s="47">
        <f ca="1">'A Matrix'!$CI$95*'Projection Engine'!$AD$90</f>
        <v>0</v>
      </c>
      <c r="CM97" s="47">
        <f ca="1">'A Matrix'!$CJ$95*'Projection Engine'!$AD$91</f>
        <v>0</v>
      </c>
      <c r="CN97" s="47">
        <f ca="1">'A Matrix'!$CK$95*'Projection Engine'!$AD$92</f>
        <v>0</v>
      </c>
      <c r="CO97" s="47">
        <f ca="1">'A Matrix'!$CL$95*'Projection Engine'!$AD$93</f>
        <v>0</v>
      </c>
      <c r="CP97" s="47">
        <f ca="1">'A Matrix'!$CM$95*'Projection Engine'!$AD$94</f>
        <v>0</v>
      </c>
      <c r="CQ97" s="47">
        <f ca="1">'A Matrix'!$CN$95*'Projection Engine'!$AD$95</f>
        <v>0</v>
      </c>
      <c r="CR97" s="47">
        <f ca="1">'A Matrix'!$CO$95*'Projection Engine'!$AD$96</f>
        <v>0</v>
      </c>
      <c r="CS97" s="47">
        <f ca="1">'A Matrix'!$CP$95*'Projection Engine'!$AD$97</f>
        <v>0</v>
      </c>
      <c r="CT97" s="47">
        <f ca="1">'A Matrix'!$CQ$95*'Projection Engine'!$AD$98</f>
        <v>0</v>
      </c>
      <c r="CU97" s="47">
        <f ca="1">'A Matrix'!$CR$95*'Projection Engine'!$AD$99</f>
        <v>0</v>
      </c>
      <c r="CV97" s="47">
        <f ca="1">'A Matrix'!$CS$95*'Projection Engine'!$AD$100</f>
        <v>0</v>
      </c>
      <c r="CW97" s="47">
        <f ca="1">'A Matrix'!$CT$95*'Projection Engine'!$AD$101</f>
        <v>0</v>
      </c>
      <c r="CX97" s="47">
        <f ca="1">'A Matrix'!$CU$95*'Projection Engine'!$AD$102</f>
        <v>0</v>
      </c>
      <c r="CY97" s="47">
        <f ca="1">'A Matrix'!$CV$95*'Projection Engine'!$AD$103</f>
        <v>0</v>
      </c>
      <c r="CZ97" s="47">
        <f ca="1">'A Matrix'!$CW$95*'Projection Engine'!$AD$104</f>
        <v>0</v>
      </c>
      <c r="DA97" s="47">
        <f ca="1">'A Matrix'!$CX$95*'Projection Engine'!$AD$105</f>
        <v>0</v>
      </c>
      <c r="DB97" s="47">
        <f ca="1">'A Matrix'!$CY$95*'Projection Engine'!$AD$106</f>
        <v>0</v>
      </c>
      <c r="DC97" s="47">
        <f ca="1">'A Matrix'!$CZ$95*'Projection Engine'!$AD$107</f>
        <v>0</v>
      </c>
      <c r="DD97" s="47">
        <f ca="1">'A Matrix'!$DA$95*'Projection Engine'!$AD$108</f>
        <v>0</v>
      </c>
      <c r="DE97" s="47">
        <f ca="1">'A Matrix'!$DB$95*'Projection Engine'!$AD$109</f>
        <v>0</v>
      </c>
      <c r="DF97" s="47">
        <f ca="1">'A Matrix'!$DC$95*'Projection Engine'!$AD$110</f>
        <v>0</v>
      </c>
      <c r="DG97" s="47">
        <f ca="1">'A Matrix'!$DD$95*'Projection Engine'!$AD$111</f>
        <v>0</v>
      </c>
      <c r="DH97" s="47">
        <f ca="1">'A Matrix'!$DE$95*'Projection Engine'!$AD$112</f>
        <v>0</v>
      </c>
      <c r="DI97" s="47">
        <f ca="1">'A Matrix'!$DF$95*'Projection Engine'!$AD$113</f>
        <v>0</v>
      </c>
      <c r="DJ97" s="47">
        <f ca="1">'A Matrix'!$DG$95*'Projection Engine'!$AD$114</f>
        <v>0</v>
      </c>
      <c r="DK97" s="47">
        <f ca="1">'A Matrix'!$DH$95*'Projection Engine'!$AD$115</f>
        <v>0</v>
      </c>
      <c r="DL97" s="47">
        <f ca="1">'A Matrix'!$DI$95*'Projection Engine'!$AD$116</f>
        <v>0</v>
      </c>
      <c r="DM97" s="47">
        <f ca="1">'A Matrix'!$DJ$95*'Projection Engine'!$AD$117</f>
        <v>0</v>
      </c>
      <c r="DN97" s="47">
        <f ca="1">'A Matrix'!$DK$95*'Projection Engine'!$AD$118</f>
        <v>0</v>
      </c>
      <c r="DO97" s="47">
        <f ca="1">'A Matrix'!$DL$95*'Projection Engine'!$AD$119</f>
        <v>0</v>
      </c>
      <c r="DP97" s="43">
        <f t="shared" ca="1" si="10"/>
        <v>0</v>
      </c>
      <c r="DQ97" s="43">
        <f ca="1">'Projection Engine'!T98</f>
        <v>329682.18012460013</v>
      </c>
      <c r="DR97" s="43">
        <f ca="1">'Projection Engine'!U98</f>
        <v>0</v>
      </c>
      <c r="DS97" s="43">
        <f>'Projection Engine'!V98</f>
        <v>0</v>
      </c>
      <c r="DT97" s="43">
        <f>'Projection Engine'!W98</f>
        <v>0</v>
      </c>
      <c r="DU97" s="43">
        <f>'Projection Engine'!X98</f>
        <v>0</v>
      </c>
      <c r="DV97" s="43">
        <f>'Projection Engine'!Y98</f>
        <v>0</v>
      </c>
      <c r="DW97" s="43">
        <f>'Projection Engine'!Z98</f>
        <v>0</v>
      </c>
      <c r="DX97" s="43">
        <f t="shared" ca="1" si="11"/>
        <v>329682.18012460013</v>
      </c>
      <c r="DY97" s="43">
        <f t="shared" ca="1" si="12"/>
        <v>329682.18012460013</v>
      </c>
      <c r="DZ97" s="41"/>
      <c r="EA97" s="36">
        <f>'Base Table 5'!DY97</f>
        <v>215618</v>
      </c>
      <c r="EB97" s="185">
        <f t="shared" ca="1" si="13"/>
        <v>114064.18012460013</v>
      </c>
      <c r="EC97" s="186">
        <f t="shared" ca="1" si="14"/>
        <v>0.52901047280190028</v>
      </c>
    </row>
    <row r="98" spans="1:133" x14ac:dyDescent="0.4">
      <c r="A98" s="34">
        <f>'Base Table 5 - modified'!A98</f>
        <v>95</v>
      </c>
      <c r="B98" s="34" t="str">
        <f>'Base Table 5 - modified'!B98</f>
        <v>6701</v>
      </c>
      <c r="C98" s="34">
        <f>'Base Table 5 - modified'!C98</f>
        <v>27</v>
      </c>
      <c r="D98" s="35" t="str">
        <f>'Base Table 5 - modified'!D98</f>
        <v>Actual rent for housing</v>
      </c>
      <c r="E98" s="47">
        <f ca="1">'A Matrix'!$B$96*'Projection Engine'!$AD$5</f>
        <v>0</v>
      </c>
      <c r="F98" s="47">
        <f ca="1">'A Matrix'!$C$96*'Projection Engine'!$AD$6</f>
        <v>0</v>
      </c>
      <c r="G98" s="47">
        <f ca="1">'A Matrix'!$D$96*'Projection Engine'!$AD$7</f>
        <v>0</v>
      </c>
      <c r="H98" s="47">
        <f ca="1">'A Matrix'!$E$96*'Projection Engine'!$AD$8</f>
        <v>0</v>
      </c>
      <c r="I98" s="47">
        <f ca="1">'A Matrix'!$F$96*'Projection Engine'!$AD$9</f>
        <v>0</v>
      </c>
      <c r="J98" s="47">
        <f ca="1">'A Matrix'!$G$96*'Projection Engine'!$AD$10</f>
        <v>0</v>
      </c>
      <c r="K98" s="47">
        <f ca="1">'A Matrix'!$H$96*'Projection Engine'!$AD$11</f>
        <v>0</v>
      </c>
      <c r="L98" s="47">
        <f ca="1">'A Matrix'!$I$96*'Projection Engine'!$AD$12</f>
        <v>0</v>
      </c>
      <c r="M98" s="47">
        <f ca="1">'A Matrix'!$J$96*'Projection Engine'!$AD$13</f>
        <v>0</v>
      </c>
      <c r="N98" s="47">
        <f ca="1">'A Matrix'!$K$96*'Projection Engine'!$AD$14</f>
        <v>0</v>
      </c>
      <c r="O98" s="47">
        <f ca="1">'A Matrix'!$L$96*'Projection Engine'!$AD$15</f>
        <v>0</v>
      </c>
      <c r="P98" s="47">
        <f ca="1">'A Matrix'!$M$96*'Projection Engine'!$AD$16</f>
        <v>0</v>
      </c>
      <c r="Q98" s="47">
        <f ca="1">'A Matrix'!$N$96*'Projection Engine'!$AD$17</f>
        <v>0</v>
      </c>
      <c r="R98" s="47">
        <f ca="1">'A Matrix'!$O$96*'Projection Engine'!$AD$18</f>
        <v>0</v>
      </c>
      <c r="S98" s="47">
        <f ca="1">'A Matrix'!$P$96*'Projection Engine'!$AD$19</f>
        <v>0</v>
      </c>
      <c r="T98" s="47">
        <f ca="1">'A Matrix'!$Q$96*'Projection Engine'!$AD$20</f>
        <v>0</v>
      </c>
      <c r="U98" s="47">
        <f ca="1">'A Matrix'!$R$96*'Projection Engine'!$AD$21</f>
        <v>0</v>
      </c>
      <c r="V98" s="47">
        <f ca="1">'A Matrix'!$S$96*'Projection Engine'!$AD$22</f>
        <v>0</v>
      </c>
      <c r="W98" s="47">
        <f ca="1">'A Matrix'!$T$96*'Projection Engine'!$AD$23</f>
        <v>0</v>
      </c>
      <c r="X98" s="47">
        <f ca="1">'A Matrix'!$U$96*'Projection Engine'!$AD$24</f>
        <v>0</v>
      </c>
      <c r="Y98" s="47">
        <f ca="1">'A Matrix'!$V$96*'Projection Engine'!$AD$25</f>
        <v>0</v>
      </c>
      <c r="Z98" s="47">
        <f ca="1">'A Matrix'!$W$96*'Projection Engine'!$AD$26</f>
        <v>0</v>
      </c>
      <c r="AA98" s="47">
        <f ca="1">'A Matrix'!$X$96*'Projection Engine'!$AD$27</f>
        <v>0</v>
      </c>
      <c r="AB98" s="47">
        <f ca="1">'A Matrix'!$Y$96*'Projection Engine'!$AD$28</f>
        <v>0</v>
      </c>
      <c r="AC98" s="47">
        <f ca="1">'A Matrix'!$Z$96*'Projection Engine'!$AD$29</f>
        <v>0</v>
      </c>
      <c r="AD98" s="47">
        <f ca="1">'A Matrix'!$AA$96*'Projection Engine'!$AD$30</f>
        <v>0</v>
      </c>
      <c r="AE98" s="47">
        <f ca="1">'A Matrix'!$AB$96*'Projection Engine'!$AD$31</f>
        <v>0</v>
      </c>
      <c r="AF98" s="47">
        <f ca="1">'A Matrix'!$AC$96*'Projection Engine'!$AD$32</f>
        <v>0</v>
      </c>
      <c r="AG98" s="47">
        <f ca="1">'A Matrix'!$AD$96*'Projection Engine'!$AD$33</f>
        <v>0</v>
      </c>
      <c r="AH98" s="47">
        <f ca="1">'A Matrix'!$AE$96*'Projection Engine'!$AD$34</f>
        <v>0</v>
      </c>
      <c r="AI98" s="47">
        <f ca="1">'A Matrix'!$AF$96*'Projection Engine'!$AD$35</f>
        <v>0</v>
      </c>
      <c r="AJ98" s="47">
        <f ca="1">'A Matrix'!$AG$96*'Projection Engine'!$AD$36</f>
        <v>0</v>
      </c>
      <c r="AK98" s="47">
        <f ca="1">'A Matrix'!$AH$96*'Projection Engine'!$AD$37</f>
        <v>0</v>
      </c>
      <c r="AL98" s="47">
        <f ca="1">'A Matrix'!$AI$96*'Projection Engine'!$AD$38</f>
        <v>0</v>
      </c>
      <c r="AM98" s="47">
        <f ca="1">'A Matrix'!$AJ$96*'Projection Engine'!$AD$39</f>
        <v>0</v>
      </c>
      <c r="AN98" s="47">
        <f ca="1">'A Matrix'!$AK$96*'Projection Engine'!$AD$40</f>
        <v>0</v>
      </c>
      <c r="AO98" s="47">
        <f ca="1">'A Matrix'!$AL$96*'Projection Engine'!$AD$41</f>
        <v>0</v>
      </c>
      <c r="AP98" s="47">
        <f ca="1">'A Matrix'!$AM$96*'Projection Engine'!$AD$42</f>
        <v>0</v>
      </c>
      <c r="AQ98" s="47">
        <f ca="1">'A Matrix'!$AN$96*'Projection Engine'!$AD$43</f>
        <v>0</v>
      </c>
      <c r="AR98" s="47">
        <f ca="1">'A Matrix'!$AO$96*'Projection Engine'!$AD$44</f>
        <v>0</v>
      </c>
      <c r="AS98" s="47">
        <f ca="1">'A Matrix'!$AP$96*'Projection Engine'!$AD$45</f>
        <v>0</v>
      </c>
      <c r="AT98" s="47">
        <f ca="1">'A Matrix'!$AQ$96*'Projection Engine'!$AD$46</f>
        <v>0</v>
      </c>
      <c r="AU98" s="47">
        <f ca="1">'A Matrix'!$AR$96*'Projection Engine'!$AD$47</f>
        <v>0</v>
      </c>
      <c r="AV98" s="47">
        <f ca="1">'A Matrix'!$AS$96*'Projection Engine'!$AD$48</f>
        <v>0</v>
      </c>
      <c r="AW98" s="47">
        <f ca="1">'A Matrix'!$AT$96*'Projection Engine'!$AD$49</f>
        <v>0</v>
      </c>
      <c r="AX98" s="47">
        <f ca="1">'A Matrix'!$AU$96*'Projection Engine'!$AD$50</f>
        <v>0</v>
      </c>
      <c r="AY98" s="47">
        <f ca="1">'A Matrix'!$AV$96*'Projection Engine'!$AD$51</f>
        <v>0</v>
      </c>
      <c r="AZ98" s="47">
        <f ca="1">'A Matrix'!$AW$96*'Projection Engine'!$AD$52</f>
        <v>0</v>
      </c>
      <c r="BA98" s="47">
        <f ca="1">'A Matrix'!$AX$96*'Projection Engine'!$AD$53</f>
        <v>0</v>
      </c>
      <c r="BB98" s="47">
        <f ca="1">'A Matrix'!$AY$96*'Projection Engine'!$AD$54</f>
        <v>0</v>
      </c>
      <c r="BC98" s="47">
        <f ca="1">'A Matrix'!$AZ$96*'Projection Engine'!$AD$55</f>
        <v>0</v>
      </c>
      <c r="BD98" s="47">
        <f ca="1">'A Matrix'!$BA$96*'Projection Engine'!$AD$56</f>
        <v>0</v>
      </c>
      <c r="BE98" s="47">
        <f ca="1">'A Matrix'!$BB$96*'Projection Engine'!$AD$57</f>
        <v>0</v>
      </c>
      <c r="BF98" s="47">
        <f ca="1">'A Matrix'!$BC$96*'Projection Engine'!$AD$58</f>
        <v>0</v>
      </c>
      <c r="BG98" s="47">
        <f ca="1">'A Matrix'!$BD$96*'Projection Engine'!$AD$59</f>
        <v>0</v>
      </c>
      <c r="BH98" s="47">
        <f ca="1">'A Matrix'!$BE$96*'Projection Engine'!$AD$60</f>
        <v>0</v>
      </c>
      <c r="BI98" s="47">
        <f ca="1">'A Matrix'!$BF$96*'Projection Engine'!$AD$61</f>
        <v>0</v>
      </c>
      <c r="BJ98" s="47">
        <f ca="1">'A Matrix'!$BG$96*'Projection Engine'!$AD$62</f>
        <v>0</v>
      </c>
      <c r="BK98" s="47">
        <f ca="1">'A Matrix'!$BH$96*'Projection Engine'!$AD$63</f>
        <v>0</v>
      </c>
      <c r="BL98" s="47">
        <f ca="1">'A Matrix'!$BI$96*'Projection Engine'!$AD$64</f>
        <v>0</v>
      </c>
      <c r="BM98" s="47">
        <f ca="1">'A Matrix'!$BJ$96*'Projection Engine'!$AD$65</f>
        <v>0</v>
      </c>
      <c r="BN98" s="47">
        <f ca="1">'A Matrix'!$BK$96*'Projection Engine'!$AD$66</f>
        <v>0</v>
      </c>
      <c r="BO98" s="47">
        <f ca="1">'A Matrix'!$BL$96*'Projection Engine'!$AD$67</f>
        <v>0</v>
      </c>
      <c r="BP98" s="47">
        <f ca="1">'A Matrix'!$BM$96*'Projection Engine'!$AD$68</f>
        <v>0</v>
      </c>
      <c r="BQ98" s="47">
        <f ca="1">'A Matrix'!$BN$96*'Projection Engine'!$AD$69</f>
        <v>0</v>
      </c>
      <c r="BR98" s="47">
        <f ca="1">'A Matrix'!$BO$96*'Projection Engine'!$AD$70</f>
        <v>0</v>
      </c>
      <c r="BS98" s="47">
        <f ca="1">'A Matrix'!$BP$96*'Projection Engine'!$AD$71</f>
        <v>0</v>
      </c>
      <c r="BT98" s="47">
        <f ca="1">'A Matrix'!$BQ$96*'Projection Engine'!$AD$72</f>
        <v>0</v>
      </c>
      <c r="BU98" s="47">
        <f ca="1">'A Matrix'!$BR$96*'Projection Engine'!$AD$73</f>
        <v>0</v>
      </c>
      <c r="BV98" s="47">
        <f ca="1">'A Matrix'!$BS$96*'Projection Engine'!$AD$74</f>
        <v>0</v>
      </c>
      <c r="BW98" s="47">
        <f ca="1">'A Matrix'!$BT$96*'Projection Engine'!$AD$75</f>
        <v>0</v>
      </c>
      <c r="BX98" s="47">
        <f ca="1">'A Matrix'!$BU$96*'Projection Engine'!$AD$76</f>
        <v>0</v>
      </c>
      <c r="BY98" s="47">
        <f ca="1">'A Matrix'!$BV$96*'Projection Engine'!$AD$77</f>
        <v>0</v>
      </c>
      <c r="BZ98" s="47">
        <f ca="1">'A Matrix'!$BW$96*'Projection Engine'!$AD$78</f>
        <v>0</v>
      </c>
      <c r="CA98" s="47">
        <f ca="1">'A Matrix'!$BX$96*'Projection Engine'!$AD$79</f>
        <v>0</v>
      </c>
      <c r="CB98" s="47">
        <f ca="1">'A Matrix'!$BY$96*'Projection Engine'!$AD$80</f>
        <v>0</v>
      </c>
      <c r="CC98" s="47">
        <f ca="1">'A Matrix'!$BZ$96*'Projection Engine'!$AD$81</f>
        <v>0</v>
      </c>
      <c r="CD98" s="47">
        <f ca="1">'A Matrix'!$CA$96*'Projection Engine'!$AD$82</f>
        <v>0</v>
      </c>
      <c r="CE98" s="47">
        <f ca="1">'A Matrix'!$CB$96*'Projection Engine'!$AD$83</f>
        <v>0</v>
      </c>
      <c r="CF98" s="47">
        <f ca="1">'A Matrix'!$CC$96*'Projection Engine'!$AD$84</f>
        <v>0</v>
      </c>
      <c r="CG98" s="47">
        <f ca="1">'A Matrix'!$CD$96*'Projection Engine'!$AD$85</f>
        <v>0</v>
      </c>
      <c r="CH98" s="47">
        <f ca="1">'A Matrix'!$CE$96*'Projection Engine'!$AD$86</f>
        <v>0</v>
      </c>
      <c r="CI98" s="47">
        <f ca="1">'A Matrix'!$CF$96*'Projection Engine'!$AD$87</f>
        <v>0</v>
      </c>
      <c r="CJ98" s="47">
        <f ca="1">'A Matrix'!$CG$96*'Projection Engine'!$AD$88</f>
        <v>0</v>
      </c>
      <c r="CK98" s="47">
        <f ca="1">'A Matrix'!$CH$96*'Projection Engine'!$AD$89</f>
        <v>0</v>
      </c>
      <c r="CL98" s="47">
        <f ca="1">'A Matrix'!$CI$96*'Projection Engine'!$AD$90</f>
        <v>0</v>
      </c>
      <c r="CM98" s="47">
        <f ca="1">'A Matrix'!$CJ$96*'Projection Engine'!$AD$91</f>
        <v>0</v>
      </c>
      <c r="CN98" s="47">
        <f ca="1">'A Matrix'!$CK$96*'Projection Engine'!$AD$92</f>
        <v>0</v>
      </c>
      <c r="CO98" s="47">
        <f ca="1">'A Matrix'!$CL$96*'Projection Engine'!$AD$93</f>
        <v>0</v>
      </c>
      <c r="CP98" s="47">
        <f ca="1">'A Matrix'!$CM$96*'Projection Engine'!$AD$94</f>
        <v>0</v>
      </c>
      <c r="CQ98" s="47">
        <f ca="1">'A Matrix'!$CN$96*'Projection Engine'!$AD$95</f>
        <v>0</v>
      </c>
      <c r="CR98" s="47">
        <f ca="1">'A Matrix'!$CO$96*'Projection Engine'!$AD$96</f>
        <v>0</v>
      </c>
      <c r="CS98" s="47">
        <f ca="1">'A Matrix'!$CP$96*'Projection Engine'!$AD$97</f>
        <v>0</v>
      </c>
      <c r="CT98" s="47">
        <f ca="1">'A Matrix'!$CQ$96*'Projection Engine'!$AD$98</f>
        <v>0</v>
      </c>
      <c r="CU98" s="47">
        <f ca="1">'A Matrix'!$CR$96*'Projection Engine'!$AD$99</f>
        <v>0</v>
      </c>
      <c r="CV98" s="47">
        <f ca="1">'A Matrix'!$CS$96*'Projection Engine'!$AD$100</f>
        <v>0</v>
      </c>
      <c r="CW98" s="47">
        <f ca="1">'A Matrix'!$CT$96*'Projection Engine'!$AD$101</f>
        <v>0</v>
      </c>
      <c r="CX98" s="47">
        <f ca="1">'A Matrix'!$CU$96*'Projection Engine'!$AD$102</f>
        <v>0</v>
      </c>
      <c r="CY98" s="47">
        <f ca="1">'A Matrix'!$CV$96*'Projection Engine'!$AD$103</f>
        <v>0</v>
      </c>
      <c r="CZ98" s="47">
        <f ca="1">'A Matrix'!$CW$96*'Projection Engine'!$AD$104</f>
        <v>0</v>
      </c>
      <c r="DA98" s="47">
        <f ca="1">'A Matrix'!$CX$96*'Projection Engine'!$AD$105</f>
        <v>0</v>
      </c>
      <c r="DB98" s="47">
        <f ca="1">'A Matrix'!$CY$96*'Projection Engine'!$AD$106</f>
        <v>0</v>
      </c>
      <c r="DC98" s="47">
        <f ca="1">'A Matrix'!$CZ$96*'Projection Engine'!$AD$107</f>
        <v>0</v>
      </c>
      <c r="DD98" s="47">
        <f ca="1">'A Matrix'!$DA$96*'Projection Engine'!$AD$108</f>
        <v>0</v>
      </c>
      <c r="DE98" s="47">
        <f ca="1">'A Matrix'!$DB$96*'Projection Engine'!$AD$109</f>
        <v>0</v>
      </c>
      <c r="DF98" s="47">
        <f ca="1">'A Matrix'!$DC$96*'Projection Engine'!$AD$110</f>
        <v>0</v>
      </c>
      <c r="DG98" s="47">
        <f ca="1">'A Matrix'!$DD$96*'Projection Engine'!$AD$111</f>
        <v>0</v>
      </c>
      <c r="DH98" s="47">
        <f ca="1">'A Matrix'!$DE$96*'Projection Engine'!$AD$112</f>
        <v>0</v>
      </c>
      <c r="DI98" s="47">
        <f ca="1">'A Matrix'!$DF$96*'Projection Engine'!$AD$113</f>
        <v>0</v>
      </c>
      <c r="DJ98" s="47">
        <f ca="1">'A Matrix'!$DG$96*'Projection Engine'!$AD$114</f>
        <v>0</v>
      </c>
      <c r="DK98" s="47">
        <f ca="1">'A Matrix'!$DH$96*'Projection Engine'!$AD$115</f>
        <v>0</v>
      </c>
      <c r="DL98" s="47">
        <f ca="1">'A Matrix'!$DI$96*'Projection Engine'!$AD$116</f>
        <v>0</v>
      </c>
      <c r="DM98" s="47">
        <f ca="1">'A Matrix'!$DJ$96*'Projection Engine'!$AD$117</f>
        <v>0</v>
      </c>
      <c r="DN98" s="47">
        <f ca="1">'A Matrix'!$DK$96*'Projection Engine'!$AD$118</f>
        <v>0</v>
      </c>
      <c r="DO98" s="47">
        <f ca="1">'A Matrix'!$DL$96*'Projection Engine'!$AD$119</f>
        <v>0</v>
      </c>
      <c r="DP98" s="43">
        <f t="shared" ca="1" si="10"/>
        <v>0</v>
      </c>
      <c r="DQ98" s="43">
        <f ca="1">'Projection Engine'!T99</f>
        <v>94871.79425880748</v>
      </c>
      <c r="DR98" s="43">
        <f ca="1">'Projection Engine'!U99</f>
        <v>656.1621682295505</v>
      </c>
      <c r="DS98" s="43">
        <f>'Projection Engine'!V99</f>
        <v>0</v>
      </c>
      <c r="DT98" s="43">
        <f>'Projection Engine'!W99</f>
        <v>0</v>
      </c>
      <c r="DU98" s="43">
        <f>'Projection Engine'!X99</f>
        <v>0</v>
      </c>
      <c r="DV98" s="43">
        <f>'Projection Engine'!Y99</f>
        <v>0</v>
      </c>
      <c r="DW98" s="43">
        <f>'Projection Engine'!Z99</f>
        <v>8245.9316582268693</v>
      </c>
      <c r="DX98" s="43">
        <f t="shared" ca="1" si="11"/>
        <v>103773.8880852639</v>
      </c>
      <c r="DY98" s="43">
        <f t="shared" ca="1" si="12"/>
        <v>103773.8880852639</v>
      </c>
      <c r="DZ98" s="41"/>
      <c r="EA98" s="36">
        <f>'Base Table 5'!DY98</f>
        <v>72179</v>
      </c>
      <c r="EB98" s="185">
        <f t="shared" ca="1" si="13"/>
        <v>31594.888085263898</v>
      </c>
      <c r="EC98" s="186">
        <f t="shared" ca="1" si="14"/>
        <v>0.43772964553767579</v>
      </c>
    </row>
    <row r="99" spans="1:133" x14ac:dyDescent="0.4">
      <c r="A99" s="37">
        <f>'Base Table 5 - modified'!A99</f>
        <v>96</v>
      </c>
      <c r="B99" s="37" t="str">
        <f>'Base Table 5 - modified'!B99</f>
        <v>6702</v>
      </c>
      <c r="C99" s="37">
        <f>'Base Table 5 - modified'!C99</f>
        <v>28</v>
      </c>
      <c r="D99" s="38" t="str">
        <f>'Base Table 5 - modified'!D99</f>
        <v>Non-residential property operators and real estate services</v>
      </c>
      <c r="E99" s="47">
        <f ca="1">'A Matrix'!$B$97*'Projection Engine'!$AD$5</f>
        <v>268.29773765887023</v>
      </c>
      <c r="F99" s="47">
        <f ca="1">'A Matrix'!$C$97*'Projection Engine'!$AD$6</f>
        <v>47.194001716015229</v>
      </c>
      <c r="G99" s="47">
        <f ca="1">'A Matrix'!$D$97*'Projection Engine'!$AD$7</f>
        <v>192.36294289942998</v>
      </c>
      <c r="H99" s="47">
        <f ca="1">'A Matrix'!$E$97*'Projection Engine'!$AD$8</f>
        <v>5.3947719625416383E-2</v>
      </c>
      <c r="I99" s="47">
        <f ca="1">'A Matrix'!$F$97*'Projection Engine'!$AD$9</f>
        <v>2.4453182772136744E-2</v>
      </c>
      <c r="J99" s="47">
        <f ca="1">'A Matrix'!$G$97*'Projection Engine'!$AD$10</f>
        <v>0.78251963546162728</v>
      </c>
      <c r="K99" s="47">
        <f ca="1">'A Matrix'!$H$97*'Projection Engine'!$AD$11</f>
        <v>65.544986689501613</v>
      </c>
      <c r="L99" s="47">
        <f ca="1">'A Matrix'!$I$97*'Projection Engine'!$AD$12</f>
        <v>76.067028444185013</v>
      </c>
      <c r="M99" s="47">
        <f ca="1">'A Matrix'!$J$97*'Projection Engine'!$AD$13</f>
        <v>64.250803973266088</v>
      </c>
      <c r="N99" s="47">
        <f ca="1">'A Matrix'!$K$97*'Projection Engine'!$AD$14</f>
        <v>186.09341827264456</v>
      </c>
      <c r="O99" s="47">
        <f ca="1">'A Matrix'!$L$97*'Projection Engine'!$AD$15</f>
        <v>1568.3026662339958</v>
      </c>
      <c r="P99" s="47">
        <f ca="1">'A Matrix'!$M$97*'Projection Engine'!$AD$16</f>
        <v>96.846971452471308</v>
      </c>
      <c r="Q99" s="47">
        <f ca="1">'A Matrix'!$N$97*'Projection Engine'!$AD$17</f>
        <v>24.870616179352048</v>
      </c>
      <c r="R99" s="47">
        <f ca="1">'A Matrix'!$O$97*'Projection Engine'!$AD$18</f>
        <v>325.93683825895749</v>
      </c>
      <c r="S99" s="47">
        <f ca="1">'A Matrix'!$P$97*'Projection Engine'!$AD$19</f>
        <v>1.4475221312104334</v>
      </c>
      <c r="T99" s="47">
        <f ca="1">'A Matrix'!$Q$97*'Projection Engine'!$AD$20</f>
        <v>53.620818008992622</v>
      </c>
      <c r="U99" s="47">
        <f ca="1">'A Matrix'!$R$97*'Projection Engine'!$AD$21</f>
        <v>21.558986519343676</v>
      </c>
      <c r="V99" s="47">
        <f ca="1">'A Matrix'!$S$97*'Projection Engine'!$AD$22</f>
        <v>18.168859006900465</v>
      </c>
      <c r="W99" s="47">
        <f ca="1">'A Matrix'!$T$97*'Projection Engine'!$AD$23</f>
        <v>41.609233072649822</v>
      </c>
      <c r="X99" s="47">
        <f ca="1">'A Matrix'!$U$97*'Projection Engine'!$AD$24</f>
        <v>47.639705493332691</v>
      </c>
      <c r="Y99" s="47">
        <f ca="1">'A Matrix'!$V$97*'Projection Engine'!$AD$25</f>
        <v>39.229494586529832</v>
      </c>
      <c r="Z99" s="47">
        <f ca="1">'A Matrix'!$W$97*'Projection Engine'!$AD$26</f>
        <v>74.310896755170162</v>
      </c>
      <c r="AA99" s="47">
        <f ca="1">'A Matrix'!$X$97*'Projection Engine'!$AD$27</f>
        <v>28.471993635787637</v>
      </c>
      <c r="AB99" s="47">
        <f ca="1">'A Matrix'!$Y$97*'Projection Engine'!$AD$28</f>
        <v>19.97167858255893</v>
      </c>
      <c r="AC99" s="47">
        <f ca="1">'A Matrix'!$Z$97*'Projection Engine'!$AD$29</f>
        <v>28.815279204554972</v>
      </c>
      <c r="AD99" s="47">
        <f ca="1">'A Matrix'!$AA$97*'Projection Engine'!$AD$30</f>
        <v>0.17487536119162261</v>
      </c>
      <c r="AE99" s="47">
        <f ca="1">'A Matrix'!$AB$97*'Projection Engine'!$AD$31</f>
        <v>0.94068252983563672</v>
      </c>
      <c r="AF99" s="47">
        <f ca="1">'A Matrix'!$AC$97*'Projection Engine'!$AD$32</f>
        <v>9.2513096560803572</v>
      </c>
      <c r="AG99" s="47">
        <f ca="1">'A Matrix'!$AD$97*'Projection Engine'!$AD$33</f>
        <v>1.9784730462980352E-4</v>
      </c>
      <c r="AH99" s="47">
        <f ca="1">'A Matrix'!$AE$97*'Projection Engine'!$AD$34</f>
        <v>1.1666448806190517</v>
      </c>
      <c r="AI99" s="47">
        <f ca="1">'A Matrix'!$AF$97*'Projection Engine'!$AD$35</f>
        <v>0.44766631025418008</v>
      </c>
      <c r="AJ99" s="47">
        <f ca="1">'A Matrix'!$AG$97*'Projection Engine'!$AD$36</f>
        <v>33.766281374261375</v>
      </c>
      <c r="AK99" s="47">
        <f ca="1">'A Matrix'!$AH$97*'Projection Engine'!$AD$37</f>
        <v>78.780898608126975</v>
      </c>
      <c r="AL99" s="47">
        <f ca="1">'A Matrix'!$AI$97*'Projection Engine'!$AD$38</f>
        <v>69.739059290034305</v>
      </c>
      <c r="AM99" s="47">
        <f ca="1">'A Matrix'!$AJ$97*'Projection Engine'!$AD$39</f>
        <v>76.114252623597025</v>
      </c>
      <c r="AN99" s="47">
        <f ca="1">'A Matrix'!$AK$97*'Projection Engine'!$AD$40</f>
        <v>61.354572877581276</v>
      </c>
      <c r="AO99" s="47">
        <f ca="1">'A Matrix'!$AL$97*'Projection Engine'!$AD$41</f>
        <v>111.3844831909083</v>
      </c>
      <c r="AP99" s="47">
        <f ca="1">'A Matrix'!$AM$97*'Projection Engine'!$AD$42</f>
        <v>26.395548392441036</v>
      </c>
      <c r="AQ99" s="47">
        <f ca="1">'A Matrix'!$AN$97*'Projection Engine'!$AD$43</f>
        <v>0.1307843380739391</v>
      </c>
      <c r="AR99" s="47">
        <f ca="1">'A Matrix'!$AO$97*'Projection Engine'!$AD$44</f>
        <v>84.249681490044267</v>
      </c>
      <c r="AS99" s="47">
        <f ca="1">'A Matrix'!$AP$97*'Projection Engine'!$AD$45</f>
        <v>13.578798297362431</v>
      </c>
      <c r="AT99" s="47">
        <f ca="1">'A Matrix'!$AQ$97*'Projection Engine'!$AD$46</f>
        <v>94.462995962862223</v>
      </c>
      <c r="AU99" s="47">
        <f ca="1">'A Matrix'!$AR$97*'Projection Engine'!$AD$47</f>
        <v>4.3898008681205942</v>
      </c>
      <c r="AV99" s="47">
        <f ca="1">'A Matrix'!$AS$97*'Projection Engine'!$AD$48</f>
        <v>62.842649624380407</v>
      </c>
      <c r="AW99" s="47">
        <f ca="1">'A Matrix'!$AT$97*'Projection Engine'!$AD$49</f>
        <v>18.48596842783002</v>
      </c>
      <c r="AX99" s="47">
        <f ca="1">'A Matrix'!$AU$97*'Projection Engine'!$AD$50</f>
        <v>133.67307644878386</v>
      </c>
      <c r="AY99" s="47">
        <f ca="1">'A Matrix'!$AV$97*'Projection Engine'!$AD$51</f>
        <v>32.039042823409744</v>
      </c>
      <c r="AZ99" s="47">
        <f ca="1">'A Matrix'!$AW$97*'Projection Engine'!$AD$52</f>
        <v>4.4071387169644742</v>
      </c>
      <c r="BA99" s="47">
        <f ca="1">'A Matrix'!$AX$97*'Projection Engine'!$AD$53</f>
        <v>33.933411295635871</v>
      </c>
      <c r="BB99" s="47">
        <f ca="1">'A Matrix'!$AY$97*'Projection Engine'!$AD$54</f>
        <v>5.7639425097430266</v>
      </c>
      <c r="BC99" s="47">
        <f ca="1">'A Matrix'!$AZ$97*'Projection Engine'!$AD$55</f>
        <v>30.804685715759454</v>
      </c>
      <c r="BD99" s="47">
        <f ca="1">'A Matrix'!$BA$97*'Projection Engine'!$AD$56</f>
        <v>387.85654130337599</v>
      </c>
      <c r="BE99" s="47">
        <f ca="1">'A Matrix'!$BB$97*'Projection Engine'!$AD$57</f>
        <v>72.487401618422496</v>
      </c>
      <c r="BF99" s="47">
        <f ca="1">'A Matrix'!$BC$97*'Projection Engine'!$AD$58</f>
        <v>135.87590708272265</v>
      </c>
      <c r="BG99" s="47">
        <f ca="1">'A Matrix'!$BD$97*'Projection Engine'!$AD$59</f>
        <v>45.269184891048091</v>
      </c>
      <c r="BH99" s="47">
        <f ca="1">'A Matrix'!$BE$97*'Projection Engine'!$AD$60</f>
        <v>147.6038968724645</v>
      </c>
      <c r="BI99" s="47">
        <f ca="1">'A Matrix'!$BF$97*'Projection Engine'!$AD$61</f>
        <v>47.336634477925053</v>
      </c>
      <c r="BJ99" s="47">
        <f ca="1">'A Matrix'!$BG$97*'Projection Engine'!$AD$62</f>
        <v>147.70677688631571</v>
      </c>
      <c r="BK99" s="47">
        <f ca="1">'A Matrix'!$BH$97*'Projection Engine'!$AD$63</f>
        <v>43.982610336582368</v>
      </c>
      <c r="BL99" s="47">
        <f ca="1">'A Matrix'!$BI$97*'Projection Engine'!$AD$64</f>
        <v>44.655431948415576</v>
      </c>
      <c r="BM99" s="47">
        <f ca="1">'A Matrix'!$BJ$97*'Projection Engine'!$AD$65</f>
        <v>10.220594581156218</v>
      </c>
      <c r="BN99" s="47">
        <f ca="1">'A Matrix'!$BK$97*'Projection Engine'!$AD$66</f>
        <v>127.86925527797521</v>
      </c>
      <c r="BO99" s="47">
        <f ca="1">'A Matrix'!$BL$97*'Projection Engine'!$AD$67</f>
        <v>4.0923938526537418</v>
      </c>
      <c r="BP99" s="47">
        <f ca="1">'A Matrix'!$BM$97*'Projection Engine'!$AD$68</f>
        <v>6.498932102585071</v>
      </c>
      <c r="BQ99" s="47">
        <f ca="1">'A Matrix'!$BN$97*'Projection Engine'!$AD$69</f>
        <v>31.730860806610732</v>
      </c>
      <c r="BR99" s="47">
        <f ca="1">'A Matrix'!$BO$97*'Projection Engine'!$AD$70</f>
        <v>53.137941042380021</v>
      </c>
      <c r="BS99" s="47">
        <f ca="1">'A Matrix'!$BP$97*'Projection Engine'!$AD$71</f>
        <v>0.85893382281530928</v>
      </c>
      <c r="BT99" s="47">
        <f ca="1">'A Matrix'!$BQ$97*'Projection Engine'!$AD$72</f>
        <v>14.746540459293973</v>
      </c>
      <c r="BU99" s="47">
        <f ca="1">'A Matrix'!$BR$97*'Projection Engine'!$AD$73</f>
        <v>480.08383558521615</v>
      </c>
      <c r="BV99" s="47">
        <f ca="1">'A Matrix'!$BS$97*'Projection Engine'!$AD$74</f>
        <v>1676.0473028789627</v>
      </c>
      <c r="BW99" s="47">
        <f ca="1">'A Matrix'!$BT$97*'Projection Engine'!$AD$75</f>
        <v>302.33852509329762</v>
      </c>
      <c r="BX99" s="47">
        <f ca="1">'A Matrix'!$BU$97*'Projection Engine'!$AD$76</f>
        <v>1002.6988413705996</v>
      </c>
      <c r="BY99" s="47">
        <f ca="1">'A Matrix'!$BV$97*'Projection Engine'!$AD$77</f>
        <v>6597.3089536829002</v>
      </c>
      <c r="BZ99" s="47">
        <f ca="1">'A Matrix'!$BW$97*'Projection Engine'!$AD$78</f>
        <v>11053.875367698642</v>
      </c>
      <c r="CA99" s="47">
        <f ca="1">'A Matrix'!$BX$97*'Projection Engine'!$AD$79</f>
        <v>12592.075188186931</v>
      </c>
      <c r="CB99" s="47">
        <f ca="1">'A Matrix'!$BY$97*'Projection Engine'!$AD$80</f>
        <v>507.23517687212535</v>
      </c>
      <c r="CC99" s="47">
        <f ca="1">'A Matrix'!$BZ$97*'Projection Engine'!$AD$81</f>
        <v>11585.537136189496</v>
      </c>
      <c r="CD99" s="47">
        <f ca="1">'A Matrix'!$CA$97*'Projection Engine'!$AD$82</f>
        <v>1222.9957733798531</v>
      </c>
      <c r="CE99" s="47">
        <f ca="1">'A Matrix'!$CB$97*'Projection Engine'!$AD$83</f>
        <v>576.98629758105744</v>
      </c>
      <c r="CF99" s="47">
        <f ca="1">'A Matrix'!$CC$97*'Projection Engine'!$AD$84</f>
        <v>97.696534358370286</v>
      </c>
      <c r="CG99" s="47">
        <f ca="1">'A Matrix'!$CD$97*'Projection Engine'!$AD$85</f>
        <v>821.55456795704197</v>
      </c>
      <c r="CH99" s="47">
        <f ca="1">'A Matrix'!$CE$97*'Projection Engine'!$AD$86</f>
        <v>1511.229865248878</v>
      </c>
      <c r="CI99" s="47">
        <f ca="1">'A Matrix'!$CF$97*'Projection Engine'!$AD$87</f>
        <v>1784.5631815618344</v>
      </c>
      <c r="CJ99" s="47">
        <f ca="1">'A Matrix'!$CG$97*'Projection Engine'!$AD$88</f>
        <v>1029.8034072188752</v>
      </c>
      <c r="CK99" s="47">
        <f ca="1">'A Matrix'!$CH$97*'Projection Engine'!$AD$89</f>
        <v>296.07073567253718</v>
      </c>
      <c r="CL99" s="47">
        <f ca="1">'A Matrix'!$CI$97*'Projection Engine'!$AD$90</f>
        <v>268.6693923678414</v>
      </c>
      <c r="CM99" s="47">
        <f ca="1">'A Matrix'!$CJ$97*'Projection Engine'!$AD$91</f>
        <v>588.03706396890061</v>
      </c>
      <c r="CN99" s="47">
        <f ca="1">'A Matrix'!$CK$97*'Projection Engine'!$AD$92</f>
        <v>4310.4119077692712</v>
      </c>
      <c r="CO99" s="47">
        <f ca="1">'A Matrix'!$CL$97*'Projection Engine'!$AD$93</f>
        <v>8.8607302272068988</v>
      </c>
      <c r="CP99" s="47">
        <f ca="1">'A Matrix'!$CM$97*'Projection Engine'!$AD$94</f>
        <v>110.2060466730973</v>
      </c>
      <c r="CQ99" s="47">
        <f ca="1">'A Matrix'!$CN$97*'Projection Engine'!$AD$95</f>
        <v>697.9959967177723</v>
      </c>
      <c r="CR99" s="47">
        <f ca="1">'A Matrix'!$CO$97*'Projection Engine'!$AD$96</f>
        <v>2025.8249085749922</v>
      </c>
      <c r="CS99" s="47">
        <f ca="1">'A Matrix'!$CP$97*'Projection Engine'!$AD$97</f>
        <v>6752.0991897419399</v>
      </c>
      <c r="CT99" s="47">
        <f ca="1">'A Matrix'!$CQ$97*'Projection Engine'!$AD$98</f>
        <v>4.3423897447713238E-2</v>
      </c>
      <c r="CU99" s="47">
        <f ca="1">'A Matrix'!$CR$97*'Projection Engine'!$AD$99</f>
        <v>2402.1418869676677</v>
      </c>
      <c r="CV99" s="47">
        <f ca="1">'A Matrix'!$CS$97*'Projection Engine'!$AD$100</f>
        <v>6031.7871651269243</v>
      </c>
      <c r="CW99" s="47">
        <f ca="1">'A Matrix'!$CT$97*'Projection Engine'!$AD$101</f>
        <v>8463.8235230854571</v>
      </c>
      <c r="CX99" s="47">
        <f ca="1">'A Matrix'!$CU$97*'Projection Engine'!$AD$102</f>
        <v>7656.2025917020792</v>
      </c>
      <c r="CY99" s="47">
        <f ca="1">'A Matrix'!$CV$97*'Projection Engine'!$AD$103</f>
        <v>4204.5610346607627</v>
      </c>
      <c r="CZ99" s="47">
        <f ca="1">'A Matrix'!$CW$97*'Projection Engine'!$AD$104</f>
        <v>3203.1110025984735</v>
      </c>
      <c r="DA99" s="47">
        <f ca="1">'A Matrix'!$CX$97*'Projection Engine'!$AD$105</f>
        <v>2568.1204931009343</v>
      </c>
      <c r="DB99" s="47">
        <f ca="1">'A Matrix'!$CY$97*'Projection Engine'!$AD$106</f>
        <v>109.06570811189734</v>
      </c>
      <c r="DC99" s="47">
        <f ca="1">'A Matrix'!$CZ$97*'Projection Engine'!$AD$107</f>
        <v>1094.4566583685962</v>
      </c>
      <c r="DD99" s="47">
        <f ca="1">'A Matrix'!$DA$97*'Projection Engine'!$AD$108</f>
        <v>1610.6062513136064</v>
      </c>
      <c r="DE99" s="47">
        <f ca="1">'A Matrix'!$DB$97*'Projection Engine'!$AD$109</f>
        <v>841.18462574452087</v>
      </c>
      <c r="DF99" s="47">
        <f ca="1">'A Matrix'!$DC$97*'Projection Engine'!$AD$110</f>
        <v>856.18123205604002</v>
      </c>
      <c r="DG99" s="47">
        <f ca="1">'A Matrix'!$DD$97*'Projection Engine'!$AD$111</f>
        <v>685.42826050048143</v>
      </c>
      <c r="DH99" s="47">
        <f ca="1">'A Matrix'!$DE$97*'Projection Engine'!$AD$112</f>
        <v>1100.9629881278763</v>
      </c>
      <c r="DI99" s="47">
        <f ca="1">'A Matrix'!$DF$97*'Projection Engine'!$AD$113</f>
        <v>453.13151082601212</v>
      </c>
      <c r="DJ99" s="47">
        <f ca="1">'A Matrix'!$DG$97*'Projection Engine'!$AD$114</f>
        <v>1165.0790567797683</v>
      </c>
      <c r="DK99" s="47">
        <f ca="1">'A Matrix'!$DH$97*'Projection Engine'!$AD$115</f>
        <v>467.0971336330897</v>
      </c>
      <c r="DL99" s="47">
        <f ca="1">'A Matrix'!$DI$97*'Projection Engine'!$AD$116</f>
        <v>121.45351583463246</v>
      </c>
      <c r="DM99" s="47">
        <f ca="1">'A Matrix'!$DJ$97*'Projection Engine'!$AD$117</f>
        <v>117.21352853688484</v>
      </c>
      <c r="DN99" s="47">
        <f ca="1">'A Matrix'!$DK$97*'Projection Engine'!$AD$118</f>
        <v>448.01461443897477</v>
      </c>
      <c r="DO99" s="47">
        <f ca="1">'A Matrix'!$DL$97*'Projection Engine'!$AD$119</f>
        <v>39.502134558179314</v>
      </c>
      <c r="DP99" s="43">
        <f t="shared" ca="1" si="10"/>
        <v>117141.05595268546</v>
      </c>
      <c r="DQ99" s="43">
        <f ca="1">'Projection Engine'!T100</f>
        <v>26.700174421392898</v>
      </c>
      <c r="DR99" s="43">
        <f ca="1">'Projection Engine'!U100</f>
        <v>248.09178066590215</v>
      </c>
      <c r="DS99" s="43">
        <f>'Projection Engine'!V100</f>
        <v>16925.117711867013</v>
      </c>
      <c r="DT99" s="43">
        <f>'Projection Engine'!W100</f>
        <v>2.6470339358556458</v>
      </c>
      <c r="DU99" s="43">
        <f>'Projection Engine'!X100</f>
        <v>27.039044482049995</v>
      </c>
      <c r="DV99" s="43">
        <f>'Projection Engine'!Y100</f>
        <v>0.214</v>
      </c>
      <c r="DW99" s="43">
        <f>'Projection Engine'!Z100</f>
        <v>14.106142345922905</v>
      </c>
      <c r="DX99" s="43">
        <f t="shared" ca="1" si="11"/>
        <v>17243.915887718136</v>
      </c>
      <c r="DY99" s="43">
        <f t="shared" ca="1" si="12"/>
        <v>134384.9718404036</v>
      </c>
      <c r="DZ99" s="41"/>
      <c r="EA99" s="36">
        <f>'Base Table 5'!DY99</f>
        <v>112999.99930000001</v>
      </c>
      <c r="EB99" s="185">
        <f t="shared" ca="1" si="13"/>
        <v>21384.972540403585</v>
      </c>
      <c r="EC99" s="186">
        <f t="shared" ca="1" si="14"/>
        <v>0.18924754577767144</v>
      </c>
    </row>
    <row r="100" spans="1:133" x14ac:dyDescent="0.4">
      <c r="A100" s="34">
        <f>'Base Table 5 - modified'!A100</f>
        <v>97</v>
      </c>
      <c r="B100" s="34" t="str">
        <f>'Base Table 5 - modified'!B100</f>
        <v>6901</v>
      </c>
      <c r="C100" s="34">
        <f>'Base Table 5 - modified'!C100</f>
        <v>29</v>
      </c>
      <c r="D100" s="35" t="str">
        <f>'Base Table 5 - modified'!D100</f>
        <v>Professional, scientific and technical services</v>
      </c>
      <c r="E100" s="47">
        <f ca="1">'A Matrix'!$B$98*'Projection Engine'!$AD$5</f>
        <v>1733.0015988319099</v>
      </c>
      <c r="F100" s="47">
        <f ca="1">'A Matrix'!$C$98*'Projection Engine'!$AD$6</f>
        <v>209.00742260488988</v>
      </c>
      <c r="G100" s="47">
        <f ca="1">'A Matrix'!$D$98*'Projection Engine'!$AD$7</f>
        <v>1024.9355953515346</v>
      </c>
      <c r="H100" s="47">
        <f ca="1">'A Matrix'!$E$98*'Projection Engine'!$AD$8</f>
        <v>122.22071672016584</v>
      </c>
      <c r="I100" s="47">
        <f ca="1">'A Matrix'!$F$98*'Projection Engine'!$AD$9</f>
        <v>0.32902733251147381</v>
      </c>
      <c r="J100" s="47">
        <f ca="1">'A Matrix'!$G$98*'Projection Engine'!$AD$10</f>
        <v>24.937969549305755</v>
      </c>
      <c r="K100" s="47">
        <f ca="1">'A Matrix'!$H$98*'Projection Engine'!$AD$11</f>
        <v>359.71906945071538</v>
      </c>
      <c r="L100" s="47">
        <f ca="1">'A Matrix'!$I$98*'Projection Engine'!$AD$12</f>
        <v>453.62393160364303</v>
      </c>
      <c r="M100" s="47">
        <f ca="1">'A Matrix'!$J$98*'Projection Engine'!$AD$13</f>
        <v>94.217753454373494</v>
      </c>
      <c r="N100" s="47">
        <f ca="1">'A Matrix'!$K$98*'Projection Engine'!$AD$14</f>
        <v>1994.4496343851606</v>
      </c>
      <c r="O100" s="47">
        <f ca="1">'A Matrix'!$L$98*'Projection Engine'!$AD$15</f>
        <v>3232.8080585927132</v>
      </c>
      <c r="P100" s="47">
        <f ca="1">'A Matrix'!$M$98*'Projection Engine'!$AD$16</f>
        <v>341.57452352337606</v>
      </c>
      <c r="Q100" s="47">
        <f ca="1">'A Matrix'!$N$98*'Projection Engine'!$AD$17</f>
        <v>4537.50267556366</v>
      </c>
      <c r="R100" s="47">
        <f ca="1">'A Matrix'!$O$98*'Projection Engine'!$AD$18</f>
        <v>436.42000251027804</v>
      </c>
      <c r="S100" s="47">
        <f ca="1">'A Matrix'!$P$98*'Projection Engine'!$AD$19</f>
        <v>19.913050252557532</v>
      </c>
      <c r="T100" s="47">
        <f ca="1">'A Matrix'!$Q$98*'Projection Engine'!$AD$20</f>
        <v>308.79965233008107</v>
      </c>
      <c r="U100" s="47">
        <f ca="1">'A Matrix'!$R$98*'Projection Engine'!$AD$21</f>
        <v>96.76225461953652</v>
      </c>
      <c r="V100" s="47">
        <f ca="1">'A Matrix'!$S$98*'Projection Engine'!$AD$22</f>
        <v>25.369785933037956</v>
      </c>
      <c r="W100" s="47">
        <f ca="1">'A Matrix'!$T$98*'Projection Engine'!$AD$23</f>
        <v>408.18857397884113</v>
      </c>
      <c r="X100" s="47">
        <f ca="1">'A Matrix'!$U$98*'Projection Engine'!$AD$24</f>
        <v>132.84982408814517</v>
      </c>
      <c r="Y100" s="47">
        <f ca="1">'A Matrix'!$V$98*'Projection Engine'!$AD$25</f>
        <v>436.65282105044469</v>
      </c>
      <c r="Z100" s="47">
        <f ca="1">'A Matrix'!$W$98*'Projection Engine'!$AD$26</f>
        <v>385.2290410891456</v>
      </c>
      <c r="AA100" s="47">
        <f ca="1">'A Matrix'!$X$98*'Projection Engine'!$AD$27</f>
        <v>518.69220442642961</v>
      </c>
      <c r="AB100" s="47">
        <f ca="1">'A Matrix'!$Y$98*'Projection Engine'!$AD$28</f>
        <v>214.88669074086926</v>
      </c>
      <c r="AC100" s="47">
        <f ca="1">'A Matrix'!$Z$98*'Projection Engine'!$AD$29</f>
        <v>199.86402989901831</v>
      </c>
      <c r="AD100" s="47">
        <f ca="1">'A Matrix'!$AA$98*'Projection Engine'!$AD$30</f>
        <v>1.1038335892078692</v>
      </c>
      <c r="AE100" s="47">
        <f ca="1">'A Matrix'!$AB$98*'Projection Engine'!$AD$31</f>
        <v>2.783556396194248</v>
      </c>
      <c r="AF100" s="47">
        <f ca="1">'A Matrix'!$AC$98*'Projection Engine'!$AD$32</f>
        <v>79.42028299387826</v>
      </c>
      <c r="AG100" s="47">
        <f ca="1">'A Matrix'!$AD$98*'Projection Engine'!$AD$33</f>
        <v>0.92018781383321613</v>
      </c>
      <c r="AH100" s="47">
        <f ca="1">'A Matrix'!$AE$98*'Projection Engine'!$AD$34</f>
        <v>11.318634702182329</v>
      </c>
      <c r="AI100" s="47">
        <f ca="1">'A Matrix'!$AF$98*'Projection Engine'!$AD$35</f>
        <v>3.6294696833255049</v>
      </c>
      <c r="AJ100" s="47">
        <f ca="1">'A Matrix'!$AG$98*'Projection Engine'!$AD$36</f>
        <v>53.6701015342368</v>
      </c>
      <c r="AK100" s="47">
        <f ca="1">'A Matrix'!$AH$98*'Projection Engine'!$AD$37</f>
        <v>436.3984559381696</v>
      </c>
      <c r="AL100" s="47">
        <f ca="1">'A Matrix'!$AI$98*'Projection Engine'!$AD$38</f>
        <v>95.498758903260992</v>
      </c>
      <c r="AM100" s="47">
        <f ca="1">'A Matrix'!$AJ$98*'Projection Engine'!$AD$39</f>
        <v>688.88659644804159</v>
      </c>
      <c r="AN100" s="47">
        <f ca="1">'A Matrix'!$AK$98*'Projection Engine'!$AD$40</f>
        <v>533.72525582798903</v>
      </c>
      <c r="AO100" s="47">
        <f ca="1">'A Matrix'!$AL$98*'Projection Engine'!$AD$41</f>
        <v>108.86951959048571</v>
      </c>
      <c r="AP100" s="47">
        <f ca="1">'A Matrix'!$AM$98*'Projection Engine'!$AD$42</f>
        <v>743.62717036419588</v>
      </c>
      <c r="AQ100" s="47">
        <f ca="1">'A Matrix'!$AN$98*'Projection Engine'!$AD$43</f>
        <v>3.1870543552277426</v>
      </c>
      <c r="AR100" s="47">
        <f ca="1">'A Matrix'!$AO$98*'Projection Engine'!$AD$44</f>
        <v>717.08099294766077</v>
      </c>
      <c r="AS100" s="47">
        <f ca="1">'A Matrix'!$AP$98*'Projection Engine'!$AD$45</f>
        <v>122.84358132540001</v>
      </c>
      <c r="AT100" s="47">
        <f ca="1">'A Matrix'!$AQ$98*'Projection Engine'!$AD$46</f>
        <v>718.11980757647063</v>
      </c>
      <c r="AU100" s="47">
        <f ca="1">'A Matrix'!$AR$98*'Projection Engine'!$AD$47</f>
        <v>28.845542465091029</v>
      </c>
      <c r="AV100" s="47">
        <f ca="1">'A Matrix'!$AS$98*'Projection Engine'!$AD$48</f>
        <v>131.95346663482368</v>
      </c>
      <c r="AW100" s="47">
        <f ca="1">'A Matrix'!$AT$98*'Projection Engine'!$AD$49</f>
        <v>88.170568363775303</v>
      </c>
      <c r="AX100" s="47">
        <f ca="1">'A Matrix'!$AU$98*'Projection Engine'!$AD$50</f>
        <v>633.84975628337327</v>
      </c>
      <c r="AY100" s="47">
        <f ca="1">'A Matrix'!$AV$98*'Projection Engine'!$AD$51</f>
        <v>342.49150004630974</v>
      </c>
      <c r="AZ100" s="47">
        <f ca="1">'A Matrix'!$AW$98*'Projection Engine'!$AD$52</f>
        <v>46.351074526629247</v>
      </c>
      <c r="BA100" s="47">
        <f ca="1">'A Matrix'!$AX$98*'Projection Engine'!$AD$53</f>
        <v>200.19402874656123</v>
      </c>
      <c r="BB100" s="47">
        <f ca="1">'A Matrix'!$AY$98*'Projection Engine'!$AD$54</f>
        <v>6.5028399074016683</v>
      </c>
      <c r="BC100" s="47">
        <f ca="1">'A Matrix'!$AZ$98*'Projection Engine'!$AD$55</f>
        <v>13.243440840530024</v>
      </c>
      <c r="BD100" s="47">
        <f ca="1">'A Matrix'!$BA$98*'Projection Engine'!$AD$56</f>
        <v>1108.699836335725</v>
      </c>
      <c r="BE100" s="47">
        <f ca="1">'A Matrix'!$BB$98*'Projection Engine'!$AD$57</f>
        <v>143.44849396872777</v>
      </c>
      <c r="BF100" s="47">
        <f ca="1">'A Matrix'!$BC$98*'Projection Engine'!$AD$58</f>
        <v>467.69336439664335</v>
      </c>
      <c r="BG100" s="47">
        <f ca="1">'A Matrix'!$BD$98*'Projection Engine'!$AD$59</f>
        <v>242.66637076223171</v>
      </c>
      <c r="BH100" s="47">
        <f ca="1">'A Matrix'!$BE$98*'Projection Engine'!$AD$60</f>
        <v>1486.6612122562806</v>
      </c>
      <c r="BI100" s="47">
        <f ca="1">'A Matrix'!$BF$98*'Projection Engine'!$AD$61</f>
        <v>349.39226554097485</v>
      </c>
      <c r="BJ100" s="47">
        <f ca="1">'A Matrix'!$BG$98*'Projection Engine'!$AD$62</f>
        <v>1046.2654771104844</v>
      </c>
      <c r="BK100" s="47">
        <f ca="1">'A Matrix'!$BH$98*'Projection Engine'!$AD$63</f>
        <v>349.12642702279817</v>
      </c>
      <c r="BL100" s="47">
        <f ca="1">'A Matrix'!$BI$98*'Projection Engine'!$AD$64</f>
        <v>1047.2691338148891</v>
      </c>
      <c r="BM100" s="47">
        <f ca="1">'A Matrix'!$BJ$98*'Projection Engine'!$AD$65</f>
        <v>75.216328620506758</v>
      </c>
      <c r="BN100" s="47">
        <f ca="1">'A Matrix'!$BK$98*'Projection Engine'!$AD$66</f>
        <v>1974.3907882230451</v>
      </c>
      <c r="BO100" s="47">
        <f ca="1">'A Matrix'!$BL$98*'Projection Engine'!$AD$67</f>
        <v>173.24182125326905</v>
      </c>
      <c r="BP100" s="47">
        <f ca="1">'A Matrix'!$BM$98*'Projection Engine'!$AD$68</f>
        <v>51.009745955671391</v>
      </c>
      <c r="BQ100" s="47">
        <f ca="1">'A Matrix'!$BN$98*'Projection Engine'!$AD$69</f>
        <v>648.43987325501325</v>
      </c>
      <c r="BR100" s="47">
        <f ca="1">'A Matrix'!$BO$98*'Projection Engine'!$AD$70</f>
        <v>1224.0731433078465</v>
      </c>
      <c r="BS100" s="47">
        <f ca="1">'A Matrix'!$BP$98*'Projection Engine'!$AD$71</f>
        <v>105.99586660997163</v>
      </c>
      <c r="BT100" s="47">
        <f ca="1">'A Matrix'!$BQ$98*'Projection Engine'!$AD$72</f>
        <v>1301.5614543388783</v>
      </c>
      <c r="BU100" s="47">
        <f ca="1">'A Matrix'!$BR$98*'Projection Engine'!$AD$73</f>
        <v>5634.14022725214</v>
      </c>
      <c r="BV100" s="47">
        <f ca="1">'A Matrix'!$BS$98*'Projection Engine'!$AD$74</f>
        <v>8673.4203779357122</v>
      </c>
      <c r="BW100" s="47">
        <f ca="1">'A Matrix'!$BT$98*'Projection Engine'!$AD$75</f>
        <v>4653.7279591116712</v>
      </c>
      <c r="BX100" s="47">
        <f ca="1">'A Matrix'!$BU$98*'Projection Engine'!$AD$76</f>
        <v>12459.049327656356</v>
      </c>
      <c r="BY100" s="47">
        <f ca="1">'A Matrix'!$BV$98*'Projection Engine'!$AD$77</f>
        <v>12293.784586370906</v>
      </c>
      <c r="BZ100" s="47">
        <f ca="1">'A Matrix'!$BW$98*'Projection Engine'!$AD$78</f>
        <v>8917.8719015628503</v>
      </c>
      <c r="CA100" s="47">
        <f ca="1">'A Matrix'!$BX$98*'Projection Engine'!$AD$79</f>
        <v>13909.291048565814</v>
      </c>
      <c r="CB100" s="47">
        <f ca="1">'A Matrix'!$BY$98*'Projection Engine'!$AD$80</f>
        <v>566.99183191895725</v>
      </c>
      <c r="CC100" s="47">
        <f ca="1">'A Matrix'!$BZ$98*'Projection Engine'!$AD$81</f>
        <v>1949.6842573995521</v>
      </c>
      <c r="CD100" s="47">
        <f ca="1">'A Matrix'!$CA$98*'Projection Engine'!$AD$82</f>
        <v>4195.2248000028512</v>
      </c>
      <c r="CE100" s="47">
        <f ca="1">'A Matrix'!$CB$98*'Projection Engine'!$AD$83</f>
        <v>103.92487338170653</v>
      </c>
      <c r="CF100" s="47">
        <f ca="1">'A Matrix'!$CC$98*'Projection Engine'!$AD$84</f>
        <v>449.84608922756479</v>
      </c>
      <c r="CG100" s="47">
        <f ca="1">'A Matrix'!$CD$98*'Projection Engine'!$AD$85</f>
        <v>1695.7117702366686</v>
      </c>
      <c r="CH100" s="47">
        <f ca="1">'A Matrix'!$CE$98*'Projection Engine'!$AD$86</f>
        <v>731.18168361229436</v>
      </c>
      <c r="CI100" s="47">
        <f ca="1">'A Matrix'!$CF$98*'Projection Engine'!$AD$87</f>
        <v>4583.9798041699623</v>
      </c>
      <c r="CJ100" s="47">
        <f ca="1">'A Matrix'!$CG$98*'Projection Engine'!$AD$88</f>
        <v>3892.5384844604123</v>
      </c>
      <c r="CK100" s="47">
        <f ca="1">'A Matrix'!$CH$98*'Projection Engine'!$AD$89</f>
        <v>627.43578296749376</v>
      </c>
      <c r="CL100" s="47">
        <f ca="1">'A Matrix'!$CI$98*'Projection Engine'!$AD$90</f>
        <v>870.71587090610535</v>
      </c>
      <c r="CM100" s="47">
        <f ca="1">'A Matrix'!$CJ$98*'Projection Engine'!$AD$91</f>
        <v>1293.7431890382688</v>
      </c>
      <c r="CN100" s="47">
        <f ca="1">'A Matrix'!$CK$98*'Projection Engine'!$AD$92</f>
        <v>7272.5817438491895</v>
      </c>
      <c r="CO100" s="47">
        <f ca="1">'A Matrix'!$CL$98*'Projection Engine'!$AD$93</f>
        <v>16.232233997371871</v>
      </c>
      <c r="CP100" s="47">
        <f ca="1">'A Matrix'!$CM$98*'Projection Engine'!$AD$94</f>
        <v>701.44993901638145</v>
      </c>
      <c r="CQ100" s="47">
        <f ca="1">'A Matrix'!$CN$98*'Projection Engine'!$AD$95</f>
        <v>1454.4563117414823</v>
      </c>
      <c r="CR100" s="47">
        <f ca="1">'A Matrix'!$CO$98*'Projection Engine'!$AD$96</f>
        <v>15576.271054516261</v>
      </c>
      <c r="CS100" s="47">
        <f ca="1">'A Matrix'!$CP$98*'Projection Engine'!$AD$97</f>
        <v>2244.8601561540363</v>
      </c>
      <c r="CT100" s="47">
        <f ca="1">'A Matrix'!$CQ$98*'Projection Engine'!$AD$98</f>
        <v>629.23001053885753</v>
      </c>
      <c r="CU100" s="47">
        <f ca="1">'A Matrix'!$CR$98*'Projection Engine'!$AD$99</f>
        <v>203.76669238726552</v>
      </c>
      <c r="CV100" s="47">
        <f ca="1">'A Matrix'!$CS$98*'Projection Engine'!$AD$100</f>
        <v>10849.802248030835</v>
      </c>
      <c r="CW100" s="47">
        <f ca="1">'A Matrix'!$CT$98*'Projection Engine'!$AD$101</f>
        <v>54059.816507918331</v>
      </c>
      <c r="CX100" s="47">
        <f ca="1">'A Matrix'!$CU$98*'Projection Engine'!$AD$102</f>
        <v>24787.74815931022</v>
      </c>
      <c r="CY100" s="47">
        <f ca="1">'A Matrix'!$CV$98*'Projection Engine'!$AD$103</f>
        <v>9703.7149469610667</v>
      </c>
      <c r="CZ100" s="47">
        <f ca="1">'A Matrix'!$CW$98*'Projection Engine'!$AD$104</f>
        <v>2532.2502148797912</v>
      </c>
      <c r="DA100" s="47">
        <f ca="1">'A Matrix'!$CX$98*'Projection Engine'!$AD$105</f>
        <v>12631.969426728079</v>
      </c>
      <c r="DB100" s="47">
        <f ca="1">'A Matrix'!$CY$98*'Projection Engine'!$AD$106</f>
        <v>1705.1771239804293</v>
      </c>
      <c r="DC100" s="47">
        <f ca="1">'A Matrix'!$CZ$98*'Projection Engine'!$AD$107</f>
        <v>1412.2393427815512</v>
      </c>
      <c r="DD100" s="47">
        <f ca="1">'A Matrix'!$DA$98*'Projection Engine'!$AD$108</f>
        <v>2165.9059077563115</v>
      </c>
      <c r="DE100" s="47">
        <f ca="1">'A Matrix'!$DB$98*'Projection Engine'!$AD$109</f>
        <v>1061.7433102928462</v>
      </c>
      <c r="DF100" s="47">
        <f ca="1">'A Matrix'!$DC$98*'Projection Engine'!$AD$110</f>
        <v>380.15640251687614</v>
      </c>
      <c r="DG100" s="47">
        <f ca="1">'A Matrix'!$DD$98*'Projection Engine'!$AD$111</f>
        <v>3111.1314776556214</v>
      </c>
      <c r="DH100" s="47">
        <f ca="1">'A Matrix'!$DE$98*'Projection Engine'!$AD$112</f>
        <v>2377.4327382860392</v>
      </c>
      <c r="DI100" s="47">
        <f ca="1">'A Matrix'!$DF$98*'Projection Engine'!$AD$113</f>
        <v>944.42697287971077</v>
      </c>
      <c r="DJ100" s="47">
        <f ca="1">'A Matrix'!$DG$98*'Projection Engine'!$AD$114</f>
        <v>3347.7556671147136</v>
      </c>
      <c r="DK100" s="47">
        <f ca="1">'A Matrix'!$DH$98*'Projection Engine'!$AD$115</f>
        <v>2340.2486801029154</v>
      </c>
      <c r="DL100" s="47">
        <f ca="1">'A Matrix'!$DI$98*'Projection Engine'!$AD$116</f>
        <v>1067.9969804685259</v>
      </c>
      <c r="DM100" s="47">
        <f ca="1">'A Matrix'!$DJ$98*'Projection Engine'!$AD$117</f>
        <v>2231.0252725365422</v>
      </c>
      <c r="DN100" s="47">
        <f ca="1">'A Matrix'!$DK$98*'Projection Engine'!$AD$118</f>
        <v>1646.4680578411401</v>
      </c>
      <c r="DO100" s="47">
        <f ca="1">'A Matrix'!$DL$98*'Projection Engine'!$AD$119</f>
        <v>63.473178788964553</v>
      </c>
      <c r="DP100" s="43">
        <f t="shared" ref="DP100:DP118" ca="1" si="15">SUM(E100:DO100)</f>
        <v>288941.3876132681</v>
      </c>
      <c r="DQ100" s="43">
        <f ca="1">'Projection Engine'!T101</f>
        <v>10401.934357565413</v>
      </c>
      <c r="DR100" s="43">
        <f ca="1">'Projection Engine'!U101</f>
        <v>10747.067065669244</v>
      </c>
      <c r="DS100" s="43">
        <f>'Projection Engine'!V101</f>
        <v>13418.869845637695</v>
      </c>
      <c r="DT100" s="43">
        <f>'Projection Engine'!W101</f>
        <v>59.47543597936582</v>
      </c>
      <c r="DU100" s="43">
        <f>'Projection Engine'!X101</f>
        <v>1204.9764350004934</v>
      </c>
      <c r="DV100" s="43">
        <f>'Projection Engine'!Y101</f>
        <v>0.24759999999999999</v>
      </c>
      <c r="DW100" s="43">
        <f>'Projection Engine'!Z101</f>
        <v>8962.776760019191</v>
      </c>
      <c r="DX100" s="43">
        <f t="shared" ref="DX100:DX120" ca="1" si="16">SUM(DQ100:DW100)</f>
        <v>44795.347499871408</v>
      </c>
      <c r="DY100" s="43">
        <f t="shared" ref="DY100:DY120" ca="1" si="17">DP100+DX100</f>
        <v>333736.7351131395</v>
      </c>
      <c r="DZ100" s="41"/>
      <c r="EA100" s="36">
        <f>'Base Table 5'!DY100</f>
        <v>288330.9999</v>
      </c>
      <c r="EB100" s="185">
        <f t="shared" ref="EB100:EB120" ca="1" si="18">DY100-EA100</f>
        <v>45405.735213139502</v>
      </c>
      <c r="EC100" s="186">
        <f t="shared" ref="EC100:EC118" ca="1" si="19">DY100/EA100-1</f>
        <v>0.15747781275300698</v>
      </c>
    </row>
    <row r="101" spans="1:133" x14ac:dyDescent="0.4">
      <c r="A101" s="37">
        <f>'Base Table 5 - modified'!A101</f>
        <v>98</v>
      </c>
      <c r="B101" s="37" t="str">
        <f>'Base Table 5 - modified'!B101</f>
        <v>7001</v>
      </c>
      <c r="C101" s="37">
        <f>'Base Table 5 - modified'!C101</f>
        <v>24</v>
      </c>
      <c r="D101" s="38" t="str">
        <f>'Base Table 5 - modified'!D101</f>
        <v>Computer systems design and related services</v>
      </c>
      <c r="E101" s="47">
        <f ca="1">'A Matrix'!$B$99*'Projection Engine'!$AD$5</f>
        <v>22.783920204603842</v>
      </c>
      <c r="F101" s="47">
        <f ca="1">'A Matrix'!$C$99*'Projection Engine'!$AD$6</f>
        <v>18.406134216776465</v>
      </c>
      <c r="G101" s="47">
        <f ca="1">'A Matrix'!$D$99*'Projection Engine'!$AD$7</f>
        <v>19.343001220014926</v>
      </c>
      <c r="H101" s="47">
        <f ca="1">'A Matrix'!$E$99*'Projection Engine'!$AD$8</f>
        <v>5.1148911931249783</v>
      </c>
      <c r="I101" s="47">
        <f ca="1">'A Matrix'!$F$99*'Projection Engine'!$AD$9</f>
        <v>3.627796129575217E-2</v>
      </c>
      <c r="J101" s="47">
        <f ca="1">'A Matrix'!$G$99*'Projection Engine'!$AD$10</f>
        <v>0.33435114317883369</v>
      </c>
      <c r="K101" s="47">
        <f ca="1">'A Matrix'!$H$99*'Projection Engine'!$AD$11</f>
        <v>26.258732086130305</v>
      </c>
      <c r="L101" s="47">
        <f ca="1">'A Matrix'!$I$99*'Projection Engine'!$AD$12</f>
        <v>29.252967825421557</v>
      </c>
      <c r="M101" s="47">
        <f ca="1">'A Matrix'!$J$99*'Projection Engine'!$AD$13</f>
        <v>14.775144196253432</v>
      </c>
      <c r="N101" s="47">
        <f ca="1">'A Matrix'!$K$99*'Projection Engine'!$AD$14</f>
        <v>25.036729401101923</v>
      </c>
      <c r="O101" s="47">
        <f ca="1">'A Matrix'!$L$99*'Projection Engine'!$AD$15</f>
        <v>142.19651206866186</v>
      </c>
      <c r="P101" s="47">
        <f ca="1">'A Matrix'!$M$99*'Projection Engine'!$AD$16</f>
        <v>20.955822059388318</v>
      </c>
      <c r="Q101" s="47">
        <f ca="1">'A Matrix'!$N$99*'Projection Engine'!$AD$17</f>
        <v>27.141293743021574</v>
      </c>
      <c r="R101" s="47">
        <f ca="1">'A Matrix'!$O$99*'Projection Engine'!$AD$18</f>
        <v>56.98926642486763</v>
      </c>
      <c r="S101" s="47">
        <f ca="1">'A Matrix'!$P$99*'Projection Engine'!$AD$19</f>
        <v>0.28670918394070799</v>
      </c>
      <c r="T101" s="47">
        <f ca="1">'A Matrix'!$Q$99*'Projection Engine'!$AD$20</f>
        <v>19.659215658486676</v>
      </c>
      <c r="U101" s="47">
        <f ca="1">'A Matrix'!$R$99*'Projection Engine'!$AD$21</f>
        <v>8.9019631242764223</v>
      </c>
      <c r="V101" s="47">
        <f ca="1">'A Matrix'!$S$99*'Projection Engine'!$AD$22</f>
        <v>3.4347027407573019</v>
      </c>
      <c r="W101" s="47">
        <f ca="1">'A Matrix'!$T$99*'Projection Engine'!$AD$23</f>
        <v>22.180637474666952</v>
      </c>
      <c r="X101" s="47">
        <f ca="1">'A Matrix'!$U$99*'Projection Engine'!$AD$24</f>
        <v>16.776806586794141</v>
      </c>
      <c r="Y101" s="47">
        <f ca="1">'A Matrix'!$V$99*'Projection Engine'!$AD$25</f>
        <v>22.902955153074032</v>
      </c>
      <c r="Z101" s="47">
        <f ca="1">'A Matrix'!$W$99*'Projection Engine'!$AD$26</f>
        <v>34.966228291841503</v>
      </c>
      <c r="AA101" s="47">
        <f ca="1">'A Matrix'!$X$99*'Projection Engine'!$AD$27</f>
        <v>47.036866117328501</v>
      </c>
      <c r="AB101" s="47">
        <f ca="1">'A Matrix'!$Y$99*'Projection Engine'!$AD$28</f>
        <v>4.0092921998352447</v>
      </c>
      <c r="AC101" s="47">
        <f ca="1">'A Matrix'!$Z$99*'Projection Engine'!$AD$29</f>
        <v>11.516870850918751</v>
      </c>
      <c r="AD101" s="47">
        <f ca="1">'A Matrix'!$AA$99*'Projection Engine'!$AD$30</f>
        <v>4.1985709275487275E-2</v>
      </c>
      <c r="AE101" s="47">
        <f ca="1">'A Matrix'!$AB$99*'Projection Engine'!$AD$31</f>
        <v>0.74361913863639573</v>
      </c>
      <c r="AF101" s="47">
        <f ca="1">'A Matrix'!$AC$99*'Projection Engine'!$AD$32</f>
        <v>31.829707631896884</v>
      </c>
      <c r="AG101" s="47">
        <f ca="1">'A Matrix'!$AD$99*'Projection Engine'!$AD$33</f>
        <v>0.14947363864781657</v>
      </c>
      <c r="AH101" s="47">
        <f ca="1">'A Matrix'!$AE$99*'Projection Engine'!$AD$34</f>
        <v>0.27713215230457616</v>
      </c>
      <c r="AI101" s="47">
        <f ca="1">'A Matrix'!$AF$99*'Projection Engine'!$AD$35</f>
        <v>0.3571344659456222</v>
      </c>
      <c r="AJ101" s="47">
        <f ca="1">'A Matrix'!$AG$99*'Projection Engine'!$AD$36</f>
        <v>6.283733318209312</v>
      </c>
      <c r="AK101" s="47">
        <f ca="1">'A Matrix'!$AH$99*'Projection Engine'!$AD$37</f>
        <v>32.07331167412962</v>
      </c>
      <c r="AL101" s="47">
        <f ca="1">'A Matrix'!$AI$99*'Projection Engine'!$AD$38</f>
        <v>6.0912592530043943</v>
      </c>
      <c r="AM101" s="47">
        <f ca="1">'A Matrix'!$AJ$99*'Projection Engine'!$AD$39</f>
        <v>38.509739446288918</v>
      </c>
      <c r="AN101" s="47">
        <f ca="1">'A Matrix'!$AK$99*'Projection Engine'!$AD$40</f>
        <v>51.373736430391347</v>
      </c>
      <c r="AO101" s="47">
        <f ca="1">'A Matrix'!$AL$99*'Projection Engine'!$AD$41</f>
        <v>7.0701196356010074</v>
      </c>
      <c r="AP101" s="47">
        <f ca="1">'A Matrix'!$AM$99*'Projection Engine'!$AD$42</f>
        <v>30.803403401084051</v>
      </c>
      <c r="AQ101" s="47">
        <f ca="1">'A Matrix'!$AN$99*'Projection Engine'!$AD$43</f>
        <v>0.10538307757525148</v>
      </c>
      <c r="AR101" s="47">
        <f ca="1">'A Matrix'!$AO$99*'Projection Engine'!$AD$44</f>
        <v>95.104701291572439</v>
      </c>
      <c r="AS101" s="47">
        <f ca="1">'A Matrix'!$AP$99*'Projection Engine'!$AD$45</f>
        <v>25.026314491924655</v>
      </c>
      <c r="AT101" s="47">
        <f ca="1">'A Matrix'!$AQ$99*'Projection Engine'!$AD$46</f>
        <v>72.378684844283029</v>
      </c>
      <c r="AU101" s="47">
        <f ca="1">'A Matrix'!$AR$99*'Projection Engine'!$AD$47</f>
        <v>8.2521716069574502</v>
      </c>
      <c r="AV101" s="47">
        <f ca="1">'A Matrix'!$AS$99*'Projection Engine'!$AD$48</f>
        <v>20.297388502768932</v>
      </c>
      <c r="AW101" s="47">
        <f ca="1">'A Matrix'!$AT$99*'Projection Engine'!$AD$49</f>
        <v>8.4843248384488028</v>
      </c>
      <c r="AX101" s="47">
        <f ca="1">'A Matrix'!$AU$99*'Projection Engine'!$AD$50</f>
        <v>42.091862759950232</v>
      </c>
      <c r="AY101" s="47">
        <f ca="1">'A Matrix'!$AV$99*'Projection Engine'!$AD$51</f>
        <v>14.130865623210729</v>
      </c>
      <c r="AZ101" s="47">
        <f ca="1">'A Matrix'!$AW$99*'Projection Engine'!$AD$52</f>
        <v>2.0157260155525458</v>
      </c>
      <c r="BA101" s="47">
        <f ca="1">'A Matrix'!$AX$99*'Projection Engine'!$AD$53</f>
        <v>88.758188435832992</v>
      </c>
      <c r="BB101" s="47">
        <f ca="1">'A Matrix'!$AY$99*'Projection Engine'!$AD$54</f>
        <v>2.1776294025710388</v>
      </c>
      <c r="BC101" s="47">
        <f ca="1">'A Matrix'!$AZ$99*'Projection Engine'!$AD$55</f>
        <v>7.8469917038838135</v>
      </c>
      <c r="BD101" s="47">
        <f ca="1">'A Matrix'!$BA$99*'Projection Engine'!$AD$56</f>
        <v>71.392195059216547</v>
      </c>
      <c r="BE101" s="47">
        <f ca="1">'A Matrix'!$BB$99*'Projection Engine'!$AD$57</f>
        <v>19.304787351308587</v>
      </c>
      <c r="BF101" s="47">
        <f ca="1">'A Matrix'!$BC$99*'Projection Engine'!$AD$58</f>
        <v>38.60004440656131</v>
      </c>
      <c r="BG101" s="47">
        <f ca="1">'A Matrix'!$BD$99*'Projection Engine'!$AD$59</f>
        <v>119.55758462349141</v>
      </c>
      <c r="BH101" s="47">
        <f ca="1">'A Matrix'!$BE$99*'Projection Engine'!$AD$60</f>
        <v>38.514501744727752</v>
      </c>
      <c r="BI101" s="47">
        <f ca="1">'A Matrix'!$BF$99*'Projection Engine'!$AD$61</f>
        <v>52.85527780110597</v>
      </c>
      <c r="BJ101" s="47">
        <f ca="1">'A Matrix'!$BG$99*'Projection Engine'!$AD$62</f>
        <v>35.134121443433919</v>
      </c>
      <c r="BK101" s="47">
        <f ca="1">'A Matrix'!$BH$99*'Projection Engine'!$AD$63</f>
        <v>74.510791717696009</v>
      </c>
      <c r="BL101" s="47">
        <f ca="1">'A Matrix'!$BI$99*'Projection Engine'!$AD$64</f>
        <v>30.968174785361082</v>
      </c>
      <c r="BM101" s="47">
        <f ca="1">'A Matrix'!$BJ$99*'Projection Engine'!$AD$65</f>
        <v>9.2409644460609872</v>
      </c>
      <c r="BN101" s="47">
        <f ca="1">'A Matrix'!$BK$99*'Projection Engine'!$AD$66</f>
        <v>78.911273997936988</v>
      </c>
      <c r="BO101" s="47">
        <f ca="1">'A Matrix'!$BL$99*'Projection Engine'!$AD$67</f>
        <v>30.48503345874488</v>
      </c>
      <c r="BP101" s="47">
        <f ca="1">'A Matrix'!$BM$99*'Projection Engine'!$AD$68</f>
        <v>7.903199652176669</v>
      </c>
      <c r="BQ101" s="47">
        <f ca="1">'A Matrix'!$BN$99*'Projection Engine'!$AD$69</f>
        <v>129.99502645068642</v>
      </c>
      <c r="BR101" s="47">
        <f ca="1">'A Matrix'!$BO$99*'Projection Engine'!$AD$70</f>
        <v>240.33909300675342</v>
      </c>
      <c r="BS101" s="47">
        <f ca="1">'A Matrix'!$BP$99*'Projection Engine'!$AD$71</f>
        <v>33.491982449992449</v>
      </c>
      <c r="BT101" s="47">
        <f ca="1">'A Matrix'!$BQ$99*'Projection Engine'!$AD$72</f>
        <v>127.89105350514023</v>
      </c>
      <c r="BU101" s="47">
        <f ca="1">'A Matrix'!$BR$99*'Projection Engine'!$AD$73</f>
        <v>98.680868006880743</v>
      </c>
      <c r="BV101" s="47">
        <f ca="1">'A Matrix'!$BS$99*'Projection Engine'!$AD$74</f>
        <v>248.7270639014952</v>
      </c>
      <c r="BW101" s="47">
        <f ca="1">'A Matrix'!$BT$99*'Projection Engine'!$AD$75</f>
        <v>184.59118621304583</v>
      </c>
      <c r="BX101" s="47">
        <f ca="1">'A Matrix'!$BU$99*'Projection Engine'!$AD$76</f>
        <v>168.05436957007706</v>
      </c>
      <c r="BY101" s="47">
        <f ca="1">'A Matrix'!$BV$99*'Projection Engine'!$AD$77</f>
        <v>607.14270171615021</v>
      </c>
      <c r="BZ101" s="47">
        <f ca="1">'A Matrix'!$BW$99*'Projection Engine'!$AD$78</f>
        <v>1620.8649206184778</v>
      </c>
      <c r="CA101" s="47">
        <f ca="1">'A Matrix'!$BX$99*'Projection Engine'!$AD$79</f>
        <v>1284.3169110514016</v>
      </c>
      <c r="CB101" s="47">
        <f ca="1">'A Matrix'!$BY$99*'Projection Engine'!$AD$80</f>
        <v>146.23673675806305</v>
      </c>
      <c r="CC101" s="47">
        <f ca="1">'A Matrix'!$BZ$99*'Projection Engine'!$AD$81</f>
        <v>314.64018628269469</v>
      </c>
      <c r="CD101" s="47">
        <f ca="1">'A Matrix'!$CA$99*'Projection Engine'!$AD$82</f>
        <v>363.55549198623436</v>
      </c>
      <c r="CE101" s="47">
        <f ca="1">'A Matrix'!$CB$99*'Projection Engine'!$AD$83</f>
        <v>67.28982326644342</v>
      </c>
      <c r="CF101" s="47">
        <f ca="1">'A Matrix'!$CC$99*'Projection Engine'!$AD$84</f>
        <v>42.559130107202364</v>
      </c>
      <c r="CG101" s="47">
        <f ca="1">'A Matrix'!$CD$99*'Projection Engine'!$AD$85</f>
        <v>46.389642703886487</v>
      </c>
      <c r="CH101" s="47">
        <f ca="1">'A Matrix'!$CE$99*'Projection Engine'!$AD$86</f>
        <v>96.40057049142041</v>
      </c>
      <c r="CI101" s="47">
        <f ca="1">'A Matrix'!$CF$99*'Projection Engine'!$AD$87</f>
        <v>487.18114558165439</v>
      </c>
      <c r="CJ101" s="47">
        <f ca="1">'A Matrix'!$CG$99*'Projection Engine'!$AD$88</f>
        <v>2692.8433428636722</v>
      </c>
      <c r="CK101" s="47">
        <f ca="1">'A Matrix'!$CH$99*'Projection Engine'!$AD$89</f>
        <v>65.655753288175063</v>
      </c>
      <c r="CL101" s="47">
        <f ca="1">'A Matrix'!$CI$99*'Projection Engine'!$AD$90</f>
        <v>43.628533837380289</v>
      </c>
      <c r="CM101" s="47">
        <f ca="1">'A Matrix'!$CJ$99*'Projection Engine'!$AD$91</f>
        <v>918.08869616693642</v>
      </c>
      <c r="CN101" s="47">
        <f ca="1">'A Matrix'!$CK$99*'Projection Engine'!$AD$92</f>
        <v>4688.9972311051424</v>
      </c>
      <c r="CO101" s="47">
        <f ca="1">'A Matrix'!$CL$99*'Projection Engine'!$AD$93</f>
        <v>11.598274391095664</v>
      </c>
      <c r="CP101" s="47">
        <f ca="1">'A Matrix'!$CM$99*'Projection Engine'!$AD$94</f>
        <v>7191.8071765803588</v>
      </c>
      <c r="CQ101" s="47">
        <f ca="1">'A Matrix'!$CN$99*'Projection Engine'!$AD$95</f>
        <v>8399.4865762483405</v>
      </c>
      <c r="CR101" s="47">
        <f ca="1">'A Matrix'!$CO$99*'Projection Engine'!$AD$96</f>
        <v>3331.7688564803307</v>
      </c>
      <c r="CS101" s="47">
        <f ca="1">'A Matrix'!$CP$99*'Projection Engine'!$AD$97</f>
        <v>250.87938282428837</v>
      </c>
      <c r="CT101" s="47">
        <f ca="1">'A Matrix'!$CQ$99*'Projection Engine'!$AD$98</f>
        <v>3.837816288512684E-2</v>
      </c>
      <c r="CU101" s="47">
        <f ca="1">'A Matrix'!$CR$99*'Projection Engine'!$AD$99</f>
        <v>1.1645610209526909E-2</v>
      </c>
      <c r="CV101" s="47">
        <f ca="1">'A Matrix'!$CS$99*'Projection Engine'!$AD$100</f>
        <v>443.569828167548</v>
      </c>
      <c r="CW101" s="47">
        <f ca="1">'A Matrix'!$CT$99*'Projection Engine'!$AD$101</f>
        <v>4289.1441202217584</v>
      </c>
      <c r="CX101" s="47">
        <f ca="1">'A Matrix'!$CU$99*'Projection Engine'!$AD$102</f>
        <v>17396.137284296958</v>
      </c>
      <c r="CY101" s="47">
        <f ca="1">'A Matrix'!$CV$99*'Projection Engine'!$AD$103</f>
        <v>2375.8946565902147</v>
      </c>
      <c r="CZ101" s="47">
        <f ca="1">'A Matrix'!$CW$99*'Projection Engine'!$AD$104</f>
        <v>238.56163058060005</v>
      </c>
      <c r="DA101" s="47">
        <f ca="1">'A Matrix'!$CX$99*'Projection Engine'!$AD$105</f>
        <v>6526.7795696250441</v>
      </c>
      <c r="DB101" s="47">
        <f ca="1">'A Matrix'!$CY$99*'Projection Engine'!$AD$106</f>
        <v>1260.8704777402038</v>
      </c>
      <c r="DC101" s="47">
        <f ca="1">'A Matrix'!$CZ$99*'Projection Engine'!$AD$107</f>
        <v>2726.8636626241987</v>
      </c>
      <c r="DD101" s="47">
        <f ca="1">'A Matrix'!$DA$99*'Projection Engine'!$AD$108</f>
        <v>1236.0203482652294</v>
      </c>
      <c r="DE101" s="47">
        <f ca="1">'A Matrix'!$DB$99*'Projection Engine'!$AD$109</f>
        <v>560.08254612382041</v>
      </c>
      <c r="DF101" s="47">
        <f ca="1">'A Matrix'!$DC$99*'Projection Engine'!$AD$110</f>
        <v>187.47665936012885</v>
      </c>
      <c r="DG101" s="47">
        <f ca="1">'A Matrix'!$DD$99*'Projection Engine'!$AD$111</f>
        <v>251.17060864874944</v>
      </c>
      <c r="DH101" s="47">
        <f ca="1">'A Matrix'!$DE$99*'Projection Engine'!$AD$112</f>
        <v>527.92126030048178</v>
      </c>
      <c r="DI101" s="47">
        <f ca="1">'A Matrix'!$DF$99*'Projection Engine'!$AD$113</f>
        <v>194.83843292235437</v>
      </c>
      <c r="DJ101" s="47">
        <f ca="1">'A Matrix'!$DG$99*'Projection Engine'!$AD$114</f>
        <v>150.61750880928273</v>
      </c>
      <c r="DK101" s="47">
        <f ca="1">'A Matrix'!$DH$99*'Projection Engine'!$AD$115</f>
        <v>164.15290805076785</v>
      </c>
      <c r="DL101" s="47">
        <f ca="1">'A Matrix'!$DI$99*'Projection Engine'!$AD$116</f>
        <v>28.005521563802819</v>
      </c>
      <c r="DM101" s="47">
        <f ca="1">'A Matrix'!$DJ$99*'Projection Engine'!$AD$117</f>
        <v>179.46170295438009</v>
      </c>
      <c r="DN101" s="47">
        <f ca="1">'A Matrix'!$DK$99*'Projection Engine'!$AD$118</f>
        <v>609.19667626648641</v>
      </c>
      <c r="DO101" s="47">
        <f ca="1">'A Matrix'!$DL$99*'Projection Engine'!$AD$119</f>
        <v>62.477078472610074</v>
      </c>
      <c r="DP101" s="43">
        <f t="shared" ca="1" si="15"/>
        <v>75112.34406291465</v>
      </c>
      <c r="DQ101" s="43">
        <f ca="1">'Projection Engine'!T102</f>
        <v>18.02515237304836</v>
      </c>
      <c r="DR101" s="43">
        <f ca="1">'Projection Engine'!U102</f>
        <v>42.448717071461992</v>
      </c>
      <c r="DS101" s="43">
        <f>'Projection Engine'!V102</f>
        <v>171945.76478965027</v>
      </c>
      <c r="DT101" s="43">
        <f>'Projection Engine'!W102</f>
        <v>873.89063850161278</v>
      </c>
      <c r="DU101" s="43">
        <f>'Projection Engine'!X102</f>
        <v>4078.3819339744919</v>
      </c>
      <c r="DV101" s="43">
        <f>'Projection Engine'!Y102</f>
        <v>0.18890000000000001</v>
      </c>
      <c r="DW101" s="43">
        <f>'Projection Engine'!Z102</f>
        <v>2007.2199492502368</v>
      </c>
      <c r="DX101" s="43">
        <f t="shared" ca="1" si="16"/>
        <v>178965.92008082112</v>
      </c>
      <c r="DY101" s="43">
        <f t="shared" ca="1" si="17"/>
        <v>254078.26414373575</v>
      </c>
      <c r="DZ101" s="41"/>
      <c r="EA101" s="36">
        <f>'Base Table 5'!DY101</f>
        <v>87684.999599999996</v>
      </c>
      <c r="EB101" s="185">
        <f t="shared" ca="1" si="18"/>
        <v>166393.26454373577</v>
      </c>
      <c r="EC101" s="186">
        <f t="shared" ca="1" si="19"/>
        <v>1.8976251959033568</v>
      </c>
    </row>
    <row r="102" spans="1:133" x14ac:dyDescent="0.4">
      <c r="A102" s="34">
        <f>'Base Table 5 - modified'!A102</f>
        <v>99</v>
      </c>
      <c r="B102" s="34" t="str">
        <f>'Base Table 5 - modified'!B102</f>
        <v>7210</v>
      </c>
      <c r="C102" s="34">
        <f>'Base Table 5 - modified'!C102</f>
        <v>28</v>
      </c>
      <c r="D102" s="35" t="str">
        <f>'Base Table 5 - modified'!D102</f>
        <v>Employment, travel agency and other administrative services</v>
      </c>
      <c r="E102" s="47">
        <f ca="1">'A Matrix'!$B$100*'Projection Engine'!$AD$5</f>
        <v>1095.0978998664893</v>
      </c>
      <c r="F102" s="47">
        <f ca="1">'A Matrix'!$C$100*'Projection Engine'!$AD$6</f>
        <v>44.090991272153005</v>
      </c>
      <c r="G102" s="47">
        <f ca="1">'A Matrix'!$D$100*'Projection Engine'!$AD$7</f>
        <v>131.57620049745995</v>
      </c>
      <c r="H102" s="47">
        <f ca="1">'A Matrix'!$E$100*'Projection Engine'!$AD$8</f>
        <v>72.212367477236597</v>
      </c>
      <c r="I102" s="47">
        <f ca="1">'A Matrix'!$F$100*'Projection Engine'!$AD$9</f>
        <v>0.50789145814053038</v>
      </c>
      <c r="J102" s="47">
        <f ca="1">'A Matrix'!$G$100*'Projection Engine'!$AD$10</f>
        <v>29.84479574672789</v>
      </c>
      <c r="K102" s="47">
        <f ca="1">'A Matrix'!$H$100*'Projection Engine'!$AD$11</f>
        <v>234.17292626005244</v>
      </c>
      <c r="L102" s="47">
        <f ca="1">'A Matrix'!$I$100*'Projection Engine'!$AD$12</f>
        <v>95.780639968424595</v>
      </c>
      <c r="M102" s="47">
        <f ca="1">'A Matrix'!$J$100*'Projection Engine'!$AD$13</f>
        <v>92.654100540499655</v>
      </c>
      <c r="N102" s="47">
        <f ca="1">'A Matrix'!$K$100*'Projection Engine'!$AD$14</f>
        <v>94.588813341520719</v>
      </c>
      <c r="O102" s="47">
        <f ca="1">'A Matrix'!$L$100*'Projection Engine'!$AD$15</f>
        <v>471.76257767935806</v>
      </c>
      <c r="P102" s="47">
        <f ca="1">'A Matrix'!$M$100*'Projection Engine'!$AD$16</f>
        <v>171.72527403283274</v>
      </c>
      <c r="Q102" s="47">
        <f ca="1">'A Matrix'!$N$100*'Projection Engine'!$AD$17</f>
        <v>272.16496582690502</v>
      </c>
      <c r="R102" s="47">
        <f ca="1">'A Matrix'!$O$100*'Projection Engine'!$AD$18</f>
        <v>665.65966290072231</v>
      </c>
      <c r="S102" s="47">
        <f ca="1">'A Matrix'!$P$100*'Projection Engine'!$AD$19</f>
        <v>3.3541923376297245</v>
      </c>
      <c r="T102" s="47">
        <f ca="1">'A Matrix'!$Q$100*'Projection Engine'!$AD$20</f>
        <v>38.329372804373072</v>
      </c>
      <c r="U102" s="47">
        <f ca="1">'A Matrix'!$R$100*'Projection Engine'!$AD$21</f>
        <v>159.51579912186349</v>
      </c>
      <c r="V102" s="47">
        <f ca="1">'A Matrix'!$S$100*'Projection Engine'!$AD$22</f>
        <v>3.1396916083514195</v>
      </c>
      <c r="W102" s="47">
        <f ca="1">'A Matrix'!$T$100*'Projection Engine'!$AD$23</f>
        <v>29.576001307425305</v>
      </c>
      <c r="X102" s="47">
        <f ca="1">'A Matrix'!$U$100*'Projection Engine'!$AD$24</f>
        <v>86.570059545502914</v>
      </c>
      <c r="Y102" s="47">
        <f ca="1">'A Matrix'!$V$100*'Projection Engine'!$AD$25</f>
        <v>65.026257748070705</v>
      </c>
      <c r="Z102" s="47">
        <f ca="1">'A Matrix'!$W$100*'Projection Engine'!$AD$26</f>
        <v>159.9127310436844</v>
      </c>
      <c r="AA102" s="47">
        <f ca="1">'A Matrix'!$X$100*'Projection Engine'!$AD$27</f>
        <v>201.78900001635503</v>
      </c>
      <c r="AB102" s="47">
        <f ca="1">'A Matrix'!$Y$100*'Projection Engine'!$AD$28</f>
        <v>9.3782454155576822</v>
      </c>
      <c r="AC102" s="47">
        <f ca="1">'A Matrix'!$Z$100*'Projection Engine'!$AD$29</f>
        <v>176.87095950126127</v>
      </c>
      <c r="AD102" s="47">
        <f ca="1">'A Matrix'!$AA$100*'Projection Engine'!$AD$30</f>
        <v>9.480959001511198E-2</v>
      </c>
      <c r="AE102" s="47">
        <f ca="1">'A Matrix'!$AB$100*'Projection Engine'!$AD$31</f>
        <v>0.92791612407358171</v>
      </c>
      <c r="AF102" s="47">
        <f ca="1">'A Matrix'!$AC$100*'Projection Engine'!$AD$32</f>
        <v>29.419179238220956</v>
      </c>
      <c r="AG102" s="47">
        <f ca="1">'A Matrix'!$AD$100*'Projection Engine'!$AD$33</f>
        <v>2.3850492573122812</v>
      </c>
      <c r="AH102" s="47">
        <f ca="1">'A Matrix'!$AE$100*'Projection Engine'!$AD$34</f>
        <v>76.750291765498488</v>
      </c>
      <c r="AI102" s="47">
        <f ca="1">'A Matrix'!$AF$100*'Projection Engine'!$AD$35</f>
        <v>11.235746105091657</v>
      </c>
      <c r="AJ102" s="47">
        <f ca="1">'A Matrix'!$AG$100*'Projection Engine'!$AD$36</f>
        <v>53.822015462140669</v>
      </c>
      <c r="AK102" s="47">
        <f ca="1">'A Matrix'!$AH$100*'Projection Engine'!$AD$37</f>
        <v>334.34583110141693</v>
      </c>
      <c r="AL102" s="47">
        <f ca="1">'A Matrix'!$AI$100*'Projection Engine'!$AD$38</f>
        <v>12.712052609521129</v>
      </c>
      <c r="AM102" s="47">
        <f ca="1">'A Matrix'!$AJ$100*'Projection Engine'!$AD$39</f>
        <v>133.28697115255099</v>
      </c>
      <c r="AN102" s="47">
        <f ca="1">'A Matrix'!$AK$100*'Projection Engine'!$AD$40</f>
        <v>120.75526196488831</v>
      </c>
      <c r="AO102" s="47">
        <f ca="1">'A Matrix'!$AL$100*'Projection Engine'!$AD$41</f>
        <v>18.422483571351215</v>
      </c>
      <c r="AP102" s="47">
        <f ca="1">'A Matrix'!$AM$100*'Projection Engine'!$AD$42</f>
        <v>156.71302786446921</v>
      </c>
      <c r="AQ102" s="47">
        <f ca="1">'A Matrix'!$AN$100*'Projection Engine'!$AD$43</f>
        <v>0.2288524956954546</v>
      </c>
      <c r="AR102" s="47">
        <f ca="1">'A Matrix'!$AO$100*'Projection Engine'!$AD$44</f>
        <v>170.33963601116858</v>
      </c>
      <c r="AS102" s="47">
        <f ca="1">'A Matrix'!$AP$100*'Projection Engine'!$AD$45</f>
        <v>29.888418387919341</v>
      </c>
      <c r="AT102" s="47">
        <f ca="1">'A Matrix'!$AQ$100*'Projection Engine'!$AD$46</f>
        <v>331.85439181740554</v>
      </c>
      <c r="AU102" s="47">
        <f ca="1">'A Matrix'!$AR$100*'Projection Engine'!$AD$47</f>
        <v>39.34949902534283</v>
      </c>
      <c r="AV102" s="47">
        <f ca="1">'A Matrix'!$AS$100*'Projection Engine'!$AD$48</f>
        <v>34.136860410028412</v>
      </c>
      <c r="AW102" s="47">
        <f ca="1">'A Matrix'!$AT$100*'Projection Engine'!$AD$49</f>
        <v>9.6307857005265038</v>
      </c>
      <c r="AX102" s="47">
        <f ca="1">'A Matrix'!$AU$100*'Projection Engine'!$AD$50</f>
        <v>393.04386889260786</v>
      </c>
      <c r="AY102" s="47">
        <f ca="1">'A Matrix'!$AV$100*'Projection Engine'!$AD$51</f>
        <v>83.668980331088363</v>
      </c>
      <c r="AZ102" s="47">
        <f ca="1">'A Matrix'!$AW$100*'Projection Engine'!$AD$52</f>
        <v>21.532404180614851</v>
      </c>
      <c r="BA102" s="47">
        <f ca="1">'A Matrix'!$AX$100*'Projection Engine'!$AD$53</f>
        <v>185.63674489712346</v>
      </c>
      <c r="BB102" s="47">
        <f ca="1">'A Matrix'!$AY$100*'Projection Engine'!$AD$54</f>
        <v>31.325256144684992</v>
      </c>
      <c r="BC102" s="47">
        <f ca="1">'A Matrix'!$AZ$100*'Projection Engine'!$AD$55</f>
        <v>0.8532842750865206</v>
      </c>
      <c r="BD102" s="47">
        <f ca="1">'A Matrix'!$BA$100*'Projection Engine'!$AD$56</f>
        <v>356.09611571885966</v>
      </c>
      <c r="BE102" s="47">
        <f ca="1">'A Matrix'!$BB$100*'Projection Engine'!$AD$57</f>
        <v>19.667564134413247</v>
      </c>
      <c r="BF102" s="47">
        <f ca="1">'A Matrix'!$BC$100*'Projection Engine'!$AD$58</f>
        <v>61.58434824076145</v>
      </c>
      <c r="BG102" s="47">
        <f ca="1">'A Matrix'!$BD$100*'Projection Engine'!$AD$59</f>
        <v>172.85888914887033</v>
      </c>
      <c r="BH102" s="47">
        <f ca="1">'A Matrix'!$BE$100*'Projection Engine'!$AD$60</f>
        <v>39.040492039594454</v>
      </c>
      <c r="BI102" s="47">
        <f ca="1">'A Matrix'!$BF$100*'Projection Engine'!$AD$61</f>
        <v>128.82767791478409</v>
      </c>
      <c r="BJ102" s="47">
        <f ca="1">'A Matrix'!$BG$100*'Projection Engine'!$AD$62</f>
        <v>56.957232813647245</v>
      </c>
      <c r="BK102" s="47">
        <f ca="1">'A Matrix'!$BH$100*'Projection Engine'!$AD$63</f>
        <v>93.312706171927474</v>
      </c>
      <c r="BL102" s="47">
        <f ca="1">'A Matrix'!$BI$100*'Projection Engine'!$AD$64</f>
        <v>100.0969687685065</v>
      </c>
      <c r="BM102" s="47">
        <f ca="1">'A Matrix'!$BJ$100*'Projection Engine'!$AD$65</f>
        <v>32.398137809465858</v>
      </c>
      <c r="BN102" s="47">
        <f ca="1">'A Matrix'!$BK$100*'Projection Engine'!$AD$66</f>
        <v>355.99054905429989</v>
      </c>
      <c r="BO102" s="47">
        <f ca="1">'A Matrix'!$BL$100*'Projection Engine'!$AD$67</f>
        <v>93.91190979713349</v>
      </c>
      <c r="BP102" s="47">
        <f ca="1">'A Matrix'!$BM$100*'Projection Engine'!$AD$68</f>
        <v>56.718738960208825</v>
      </c>
      <c r="BQ102" s="47">
        <f ca="1">'A Matrix'!$BN$100*'Projection Engine'!$AD$69</f>
        <v>297.42280970367261</v>
      </c>
      <c r="BR102" s="47">
        <f ca="1">'A Matrix'!$BO$100*'Projection Engine'!$AD$70</f>
        <v>555.33311563131838</v>
      </c>
      <c r="BS102" s="47">
        <f ca="1">'A Matrix'!$BP$100*'Projection Engine'!$AD$71</f>
        <v>13.154918359783711</v>
      </c>
      <c r="BT102" s="47">
        <f ca="1">'A Matrix'!$BQ$100*'Projection Engine'!$AD$72</f>
        <v>501.89644136953592</v>
      </c>
      <c r="BU102" s="47">
        <f ca="1">'A Matrix'!$BR$100*'Projection Engine'!$AD$73</f>
        <v>568.54735465340946</v>
      </c>
      <c r="BV102" s="47">
        <f ca="1">'A Matrix'!$BS$100*'Projection Engine'!$AD$74</f>
        <v>1647.0930106597971</v>
      </c>
      <c r="BW102" s="47">
        <f ca="1">'A Matrix'!$BT$100*'Projection Engine'!$AD$75</f>
        <v>405.80486142662738</v>
      </c>
      <c r="BX102" s="47">
        <f ca="1">'A Matrix'!$BU$100*'Projection Engine'!$AD$76</f>
        <v>1703.4387193484192</v>
      </c>
      <c r="BY102" s="47">
        <f ca="1">'A Matrix'!$BV$100*'Projection Engine'!$AD$77</f>
        <v>3638.9213646008725</v>
      </c>
      <c r="BZ102" s="47">
        <f ca="1">'A Matrix'!$BW$100*'Projection Engine'!$AD$78</f>
        <v>2722.3130329106002</v>
      </c>
      <c r="CA102" s="47">
        <f ca="1">'A Matrix'!$BX$100*'Projection Engine'!$AD$79</f>
        <v>3564.9017787107705</v>
      </c>
      <c r="CB102" s="47">
        <f ca="1">'A Matrix'!$BY$100*'Projection Engine'!$AD$80</f>
        <v>1806.226908881493</v>
      </c>
      <c r="CC102" s="47">
        <f ca="1">'A Matrix'!$BZ$100*'Projection Engine'!$AD$81</f>
        <v>6589.2021142667263</v>
      </c>
      <c r="CD102" s="47">
        <f ca="1">'A Matrix'!$CA$100*'Projection Engine'!$AD$82</f>
        <v>1454.1409487409826</v>
      </c>
      <c r="CE102" s="47">
        <f ca="1">'A Matrix'!$CB$100*'Projection Engine'!$AD$83</f>
        <v>327.23748583464919</v>
      </c>
      <c r="CF102" s="47">
        <f ca="1">'A Matrix'!$CC$100*'Projection Engine'!$AD$84</f>
        <v>478.35752493179848</v>
      </c>
      <c r="CG102" s="47">
        <f ca="1">'A Matrix'!$CD$100*'Projection Engine'!$AD$85</f>
        <v>4876.3503712650963</v>
      </c>
      <c r="CH102" s="47">
        <f ca="1">'A Matrix'!$CE$100*'Projection Engine'!$AD$86</f>
        <v>648.57703289046287</v>
      </c>
      <c r="CI102" s="47">
        <f ca="1">'A Matrix'!$CF$100*'Projection Engine'!$AD$87</f>
        <v>6039.9201533509722</v>
      </c>
      <c r="CJ102" s="47">
        <f ca="1">'A Matrix'!$CG$100*'Projection Engine'!$AD$88</f>
        <v>2201.1480733240865</v>
      </c>
      <c r="CK102" s="47">
        <f ca="1">'A Matrix'!$CH$100*'Projection Engine'!$AD$89</f>
        <v>271.53056224076244</v>
      </c>
      <c r="CL102" s="47">
        <f ca="1">'A Matrix'!$CI$100*'Projection Engine'!$AD$90</f>
        <v>106.79113861675474</v>
      </c>
      <c r="CM102" s="47">
        <f ca="1">'A Matrix'!$CJ$100*'Projection Engine'!$AD$91</f>
        <v>520.00413699771786</v>
      </c>
      <c r="CN102" s="47">
        <f ca="1">'A Matrix'!$CK$100*'Projection Engine'!$AD$92</f>
        <v>560.91932216654197</v>
      </c>
      <c r="CO102" s="47">
        <f ca="1">'A Matrix'!$CL$100*'Projection Engine'!$AD$93</f>
        <v>326.8532888112133</v>
      </c>
      <c r="CP102" s="47">
        <f ca="1">'A Matrix'!$CM$100*'Projection Engine'!$AD$94</f>
        <v>2887.7921425728191</v>
      </c>
      <c r="CQ102" s="47">
        <f ca="1">'A Matrix'!$CN$100*'Projection Engine'!$AD$95</f>
        <v>5820.5008794471141</v>
      </c>
      <c r="CR102" s="47">
        <f ca="1">'A Matrix'!$CO$100*'Projection Engine'!$AD$96</f>
        <v>4535.6531419183166</v>
      </c>
      <c r="CS102" s="47">
        <f ca="1">'A Matrix'!$CP$100*'Projection Engine'!$AD$97</f>
        <v>1886.396913839068</v>
      </c>
      <c r="CT102" s="47">
        <f ca="1">'A Matrix'!$CQ$100*'Projection Engine'!$AD$98</f>
        <v>87.325916470493354</v>
      </c>
      <c r="CU102" s="47">
        <f ca="1">'A Matrix'!$CR$100*'Projection Engine'!$AD$99</f>
        <v>31.081414784399577</v>
      </c>
      <c r="CV102" s="47">
        <f ca="1">'A Matrix'!$CS$100*'Projection Engine'!$AD$100</f>
        <v>1587.115059376106</v>
      </c>
      <c r="CW102" s="47">
        <f ca="1">'A Matrix'!$CT$100*'Projection Engine'!$AD$101</f>
        <v>14980.778736639304</v>
      </c>
      <c r="CX102" s="47">
        <f ca="1">'A Matrix'!$CU$100*'Projection Engine'!$AD$102</f>
        <v>12379.215428549838</v>
      </c>
      <c r="CY102" s="47">
        <f ca="1">'A Matrix'!$CV$100*'Projection Engine'!$AD$103</f>
        <v>5350.594978661974</v>
      </c>
      <c r="CZ102" s="47">
        <f ca="1">'A Matrix'!$CW$100*'Projection Engine'!$AD$104</f>
        <v>1718.1894994090765</v>
      </c>
      <c r="DA102" s="47">
        <f ca="1">'A Matrix'!$CX$100*'Projection Engine'!$AD$105</f>
        <v>3145.0003860219344</v>
      </c>
      <c r="DB102" s="47">
        <f ca="1">'A Matrix'!$CY$100*'Projection Engine'!$AD$106</f>
        <v>15.614387790348855</v>
      </c>
      <c r="DC102" s="47">
        <f ca="1">'A Matrix'!$CZ$100*'Projection Engine'!$AD$107</f>
        <v>3567.0729522263209</v>
      </c>
      <c r="DD102" s="47">
        <f ca="1">'A Matrix'!$DA$100*'Projection Engine'!$AD$108</f>
        <v>2407.1103437157012</v>
      </c>
      <c r="DE102" s="47">
        <f ca="1">'A Matrix'!$DB$100*'Projection Engine'!$AD$109</f>
        <v>1105.1252276837567</v>
      </c>
      <c r="DF102" s="47">
        <f ca="1">'A Matrix'!$DC$100*'Projection Engine'!$AD$110</f>
        <v>512.40051513136041</v>
      </c>
      <c r="DG102" s="47">
        <f ca="1">'A Matrix'!$DD$100*'Projection Engine'!$AD$111</f>
        <v>3802.3193414656375</v>
      </c>
      <c r="DH102" s="47">
        <f ca="1">'A Matrix'!$DE$100*'Projection Engine'!$AD$112</f>
        <v>1832.9538738314855</v>
      </c>
      <c r="DI102" s="47">
        <f ca="1">'A Matrix'!$DF$100*'Projection Engine'!$AD$113</f>
        <v>899.00279919650598</v>
      </c>
      <c r="DJ102" s="47">
        <f ca="1">'A Matrix'!$DG$100*'Projection Engine'!$AD$114</f>
        <v>2164.9637285789586</v>
      </c>
      <c r="DK102" s="47">
        <f ca="1">'A Matrix'!$DH$100*'Projection Engine'!$AD$115</f>
        <v>868.53970114647154</v>
      </c>
      <c r="DL102" s="47">
        <f ca="1">'A Matrix'!$DI$100*'Projection Engine'!$AD$116</f>
        <v>175.63601307204354</v>
      </c>
      <c r="DM102" s="47">
        <f ca="1">'A Matrix'!$DJ$100*'Projection Engine'!$AD$117</f>
        <v>644.77271871633877</v>
      </c>
      <c r="DN102" s="47">
        <f ca="1">'A Matrix'!$DK$100*'Projection Engine'!$AD$118</f>
        <v>1789.4082124835759</v>
      </c>
      <c r="DO102" s="47">
        <f ca="1">'A Matrix'!$DL$100*'Projection Engine'!$AD$119</f>
        <v>22.188365747078876</v>
      </c>
      <c r="DP102" s="43">
        <f t="shared" ca="1" si="15"/>
        <v>124297.96151443703</v>
      </c>
      <c r="DQ102" s="43">
        <f ca="1">'Projection Engine'!T103</f>
        <v>2607.8746133436171</v>
      </c>
      <c r="DR102" s="43">
        <f ca="1">'Projection Engine'!U103</f>
        <v>9784.5551781370868</v>
      </c>
      <c r="DS102" s="43">
        <f>'Projection Engine'!V103</f>
        <v>302.6399037436687</v>
      </c>
      <c r="DT102" s="43">
        <f>'Projection Engine'!W103</f>
        <v>6.1465586716700047</v>
      </c>
      <c r="DU102" s="43">
        <f>'Projection Engine'!X103</f>
        <v>65.08022933356601</v>
      </c>
      <c r="DV102" s="43">
        <f>'Projection Engine'!Y103</f>
        <v>5.04E-2</v>
      </c>
      <c r="DW102" s="43">
        <f>'Projection Engine'!Z103</f>
        <v>3262.8608829914037</v>
      </c>
      <c r="DX102" s="43">
        <f t="shared" ca="1" si="16"/>
        <v>16029.20776622101</v>
      </c>
      <c r="DY102" s="43">
        <f t="shared" ca="1" si="17"/>
        <v>140327.16928065804</v>
      </c>
      <c r="DZ102" s="41"/>
      <c r="EA102" s="36">
        <f>'Base Table 5'!DY102</f>
        <v>117720.0004</v>
      </c>
      <c r="EB102" s="185">
        <f t="shared" ca="1" si="18"/>
        <v>22607.168880658035</v>
      </c>
      <c r="EC102" s="186">
        <f t="shared" ca="1" si="19"/>
        <v>0.19204186887394914</v>
      </c>
    </row>
    <row r="103" spans="1:133" x14ac:dyDescent="0.4">
      <c r="A103" s="37">
        <f>'Base Table 5 - modified'!A103</f>
        <v>100</v>
      </c>
      <c r="B103" s="37" t="str">
        <f>'Base Table 5 - modified'!B103</f>
        <v>7310</v>
      </c>
      <c r="C103" s="37">
        <f>'Base Table 5 - modified'!C103</f>
        <v>30</v>
      </c>
      <c r="D103" s="38" t="str">
        <f>'Base Table 5 - modified'!D103</f>
        <v>Building cleaning, pest control and other support services</v>
      </c>
      <c r="E103" s="47">
        <f ca="1">'A Matrix'!$B$101*'Projection Engine'!$AD$5</f>
        <v>60.704677875003163</v>
      </c>
      <c r="F103" s="47">
        <f ca="1">'A Matrix'!$C$101*'Projection Engine'!$AD$6</f>
        <v>32.153134086688318</v>
      </c>
      <c r="G103" s="47">
        <f ca="1">'A Matrix'!$D$101*'Projection Engine'!$AD$7</f>
        <v>86.577646028817412</v>
      </c>
      <c r="H103" s="47">
        <f ca="1">'A Matrix'!$E$101*'Projection Engine'!$AD$8</f>
        <v>43.53419130612226</v>
      </c>
      <c r="I103" s="47">
        <f ca="1">'A Matrix'!$F$101*'Projection Engine'!$AD$9</f>
        <v>0.41248960422670111</v>
      </c>
      <c r="J103" s="47">
        <f ca="1">'A Matrix'!$G$101*'Projection Engine'!$AD$10</f>
        <v>13.139614449275228</v>
      </c>
      <c r="K103" s="47">
        <f ca="1">'A Matrix'!$H$101*'Projection Engine'!$AD$11</f>
        <v>86.791246113330629</v>
      </c>
      <c r="L103" s="47">
        <f ca="1">'A Matrix'!$I$101*'Projection Engine'!$AD$12</f>
        <v>13.534769282910778</v>
      </c>
      <c r="M103" s="47">
        <f ca="1">'A Matrix'!$J$101*'Projection Engine'!$AD$13</f>
        <v>9.5695995103636164</v>
      </c>
      <c r="N103" s="47">
        <f ca="1">'A Matrix'!$K$101*'Projection Engine'!$AD$14</f>
        <v>16.508622883427769</v>
      </c>
      <c r="O103" s="47">
        <f ca="1">'A Matrix'!$L$101*'Projection Engine'!$AD$15</f>
        <v>56.74611021111135</v>
      </c>
      <c r="P103" s="47">
        <f ca="1">'A Matrix'!$M$101*'Projection Engine'!$AD$16</f>
        <v>6.561462499610939</v>
      </c>
      <c r="Q103" s="47">
        <f ca="1">'A Matrix'!$N$101*'Projection Engine'!$AD$17</f>
        <v>11.501396179165173</v>
      </c>
      <c r="R103" s="47">
        <f ca="1">'A Matrix'!$O$101*'Projection Engine'!$AD$18</f>
        <v>243.69180976407492</v>
      </c>
      <c r="S103" s="47">
        <f ca="1">'A Matrix'!$P$101*'Projection Engine'!$AD$19</f>
        <v>16.09980826374365</v>
      </c>
      <c r="T103" s="47">
        <f ca="1">'A Matrix'!$Q$101*'Projection Engine'!$AD$20</f>
        <v>76.287474498627233</v>
      </c>
      <c r="U103" s="47">
        <f ca="1">'A Matrix'!$R$101*'Projection Engine'!$AD$21</f>
        <v>113.70658412201428</v>
      </c>
      <c r="V103" s="47">
        <f ca="1">'A Matrix'!$S$101*'Projection Engine'!$AD$22</f>
        <v>38.217510987198573</v>
      </c>
      <c r="W103" s="47">
        <f ca="1">'A Matrix'!$T$101*'Projection Engine'!$AD$23</f>
        <v>69.871496443472097</v>
      </c>
      <c r="X103" s="47">
        <f ca="1">'A Matrix'!$U$101*'Projection Engine'!$AD$24</f>
        <v>96.075895744151339</v>
      </c>
      <c r="Y103" s="47">
        <f ca="1">'A Matrix'!$V$101*'Projection Engine'!$AD$25</f>
        <v>82.956103786174879</v>
      </c>
      <c r="Z103" s="47">
        <f ca="1">'A Matrix'!$W$101*'Projection Engine'!$AD$26</f>
        <v>67.766462814345331</v>
      </c>
      <c r="AA103" s="47">
        <f ca="1">'A Matrix'!$X$101*'Projection Engine'!$AD$27</f>
        <v>46.420681603340029</v>
      </c>
      <c r="AB103" s="47">
        <f ca="1">'A Matrix'!$Y$101*'Projection Engine'!$AD$28</f>
        <v>105.76206692591819</v>
      </c>
      <c r="AC103" s="47">
        <f ca="1">'A Matrix'!$Z$101*'Projection Engine'!$AD$29</f>
        <v>144.37468460854853</v>
      </c>
      <c r="AD103" s="47">
        <f ca="1">'A Matrix'!$AA$101*'Projection Engine'!$AD$30</f>
        <v>2.1285778190828437</v>
      </c>
      <c r="AE103" s="47">
        <f ca="1">'A Matrix'!$AB$101*'Projection Engine'!$AD$31</f>
        <v>6.9015381525696209E-2</v>
      </c>
      <c r="AF103" s="47">
        <f ca="1">'A Matrix'!$AC$101*'Projection Engine'!$AD$32</f>
        <v>32.731826318950127</v>
      </c>
      <c r="AG103" s="47">
        <f ca="1">'A Matrix'!$AD$101*'Projection Engine'!$AD$33</f>
        <v>1.9784730462980352E-4</v>
      </c>
      <c r="AH103" s="47">
        <f ca="1">'A Matrix'!$AE$101*'Projection Engine'!$AD$34</f>
        <v>0.10749546821590893</v>
      </c>
      <c r="AI103" s="47">
        <f ca="1">'A Matrix'!$AF$101*'Projection Engine'!$AD$35</f>
        <v>0.83230889122383866</v>
      </c>
      <c r="AJ103" s="47">
        <f ca="1">'A Matrix'!$AG$101*'Projection Engine'!$AD$36</f>
        <v>51.57242815693175</v>
      </c>
      <c r="AK103" s="47">
        <f ca="1">'A Matrix'!$AH$101*'Projection Engine'!$AD$37</f>
        <v>69.203450498004969</v>
      </c>
      <c r="AL103" s="47">
        <f ca="1">'A Matrix'!$AI$101*'Projection Engine'!$AD$38</f>
        <v>16.600764780102768</v>
      </c>
      <c r="AM103" s="47">
        <f ca="1">'A Matrix'!$AJ$101*'Projection Engine'!$AD$39</f>
        <v>89.460086815284768</v>
      </c>
      <c r="AN103" s="47">
        <f ca="1">'A Matrix'!$AK$101*'Projection Engine'!$AD$40</f>
        <v>45.119043965312734</v>
      </c>
      <c r="AO103" s="47">
        <f ca="1">'A Matrix'!$AL$101*'Projection Engine'!$AD$41</f>
        <v>3.1178836611496927</v>
      </c>
      <c r="AP103" s="47">
        <f ca="1">'A Matrix'!$AM$101*'Projection Engine'!$AD$42</f>
        <v>70.523906353576479</v>
      </c>
      <c r="AQ103" s="47">
        <f ca="1">'A Matrix'!$AN$101*'Projection Engine'!$AD$43</f>
        <v>0.4218538452440273</v>
      </c>
      <c r="AR103" s="47">
        <f ca="1">'A Matrix'!$AO$101*'Projection Engine'!$AD$44</f>
        <v>71.363737460275487</v>
      </c>
      <c r="AS103" s="47">
        <f ca="1">'A Matrix'!$AP$101*'Projection Engine'!$AD$45</f>
        <v>11.928836791075934</v>
      </c>
      <c r="AT103" s="47">
        <f ca="1">'A Matrix'!$AQ$101*'Projection Engine'!$AD$46</f>
        <v>78.014440279474258</v>
      </c>
      <c r="AU103" s="47">
        <f ca="1">'A Matrix'!$AR$101*'Projection Engine'!$AD$47</f>
        <v>15.762690488961439</v>
      </c>
      <c r="AV103" s="47">
        <f ca="1">'A Matrix'!$AS$101*'Projection Engine'!$AD$48</f>
        <v>76.923751818845005</v>
      </c>
      <c r="AW103" s="47">
        <f ca="1">'A Matrix'!$AT$101*'Projection Engine'!$AD$49</f>
        <v>50.670080729246919</v>
      </c>
      <c r="AX103" s="47">
        <f ca="1">'A Matrix'!$AU$101*'Projection Engine'!$AD$50</f>
        <v>97.638728432213455</v>
      </c>
      <c r="AY103" s="47">
        <f ca="1">'A Matrix'!$AV$101*'Projection Engine'!$AD$51</f>
        <v>45.560432992244401</v>
      </c>
      <c r="AZ103" s="47">
        <f ca="1">'A Matrix'!$AW$101*'Projection Engine'!$AD$52</f>
        <v>23.718928711211611</v>
      </c>
      <c r="BA103" s="47">
        <f ca="1">'A Matrix'!$AX$101*'Projection Engine'!$AD$53</f>
        <v>43.250769469554562</v>
      </c>
      <c r="BB103" s="47">
        <f ca="1">'A Matrix'!$AY$101*'Projection Engine'!$AD$54</f>
        <v>0.25919082268650223</v>
      </c>
      <c r="BC103" s="47">
        <f ca="1">'A Matrix'!$AZ$101*'Projection Engine'!$AD$55</f>
        <v>5.9364554872676516</v>
      </c>
      <c r="BD103" s="47">
        <f ca="1">'A Matrix'!$BA$101*'Projection Engine'!$AD$56</f>
        <v>27.857900981197357</v>
      </c>
      <c r="BE103" s="47">
        <f ca="1">'A Matrix'!$BB$101*'Projection Engine'!$AD$57</f>
        <v>6.3472283024264309</v>
      </c>
      <c r="BF103" s="47">
        <f ca="1">'A Matrix'!$BC$101*'Projection Engine'!$AD$58</f>
        <v>14.095248397181214</v>
      </c>
      <c r="BG103" s="47">
        <f ca="1">'A Matrix'!$BD$101*'Projection Engine'!$AD$59</f>
        <v>5.1727350879652487</v>
      </c>
      <c r="BH103" s="47">
        <f ca="1">'A Matrix'!$BE$101*'Projection Engine'!$AD$60</f>
        <v>36.936315201950187</v>
      </c>
      <c r="BI103" s="47">
        <f ca="1">'A Matrix'!$BF$101*'Projection Engine'!$AD$61</f>
        <v>13.103113909351828</v>
      </c>
      <c r="BJ103" s="47">
        <f ca="1">'A Matrix'!$BG$101*'Projection Engine'!$AD$62</f>
        <v>0.7026485390677587</v>
      </c>
      <c r="BK103" s="47">
        <f ca="1">'A Matrix'!$BH$101*'Projection Engine'!$AD$63</f>
        <v>7.4052319528090038</v>
      </c>
      <c r="BL103" s="47">
        <f ca="1">'A Matrix'!$BI$101*'Projection Engine'!$AD$64</f>
        <v>13.63434924625791</v>
      </c>
      <c r="BM103" s="47">
        <f ca="1">'A Matrix'!$BJ$101*'Projection Engine'!$AD$65</f>
        <v>3.7114492031522093</v>
      </c>
      <c r="BN103" s="47">
        <f ca="1">'A Matrix'!$BK$101*'Projection Engine'!$AD$66</f>
        <v>33.424235758511045</v>
      </c>
      <c r="BO103" s="47">
        <f ca="1">'A Matrix'!$BL$101*'Projection Engine'!$AD$67</f>
        <v>15.458570197577453</v>
      </c>
      <c r="BP103" s="47">
        <f ca="1">'A Matrix'!$BM$101*'Projection Engine'!$AD$68</f>
        <v>9.2179119482757663</v>
      </c>
      <c r="BQ103" s="47">
        <f ca="1">'A Matrix'!$BN$101*'Projection Engine'!$AD$69</f>
        <v>5.3551644751441252</v>
      </c>
      <c r="BR103" s="47">
        <f ca="1">'A Matrix'!$BO$101*'Projection Engine'!$AD$70</f>
        <v>33.921837538923903</v>
      </c>
      <c r="BS103" s="47">
        <f ca="1">'A Matrix'!$BP$101*'Projection Engine'!$AD$71</f>
        <v>4.4397080643404472</v>
      </c>
      <c r="BT103" s="47">
        <f ca="1">'A Matrix'!$BQ$101*'Projection Engine'!$AD$72</f>
        <v>33.772225213987433</v>
      </c>
      <c r="BU103" s="47">
        <f ca="1">'A Matrix'!$BR$101*'Projection Engine'!$AD$73</f>
        <v>314.68443951892118</v>
      </c>
      <c r="BV103" s="47">
        <f ca="1">'A Matrix'!$BS$101*'Projection Engine'!$AD$74</f>
        <v>909.09419048922928</v>
      </c>
      <c r="BW103" s="47">
        <f ca="1">'A Matrix'!$BT$101*'Projection Engine'!$AD$75</f>
        <v>316.13536509918555</v>
      </c>
      <c r="BX103" s="47">
        <f ca="1">'A Matrix'!$BU$101*'Projection Engine'!$AD$76</f>
        <v>397.85466133117012</v>
      </c>
      <c r="BY103" s="47">
        <f ca="1">'A Matrix'!$BV$101*'Projection Engine'!$AD$77</f>
        <v>2154.753875120683</v>
      </c>
      <c r="BZ103" s="47">
        <f ca="1">'A Matrix'!$BW$101*'Projection Engine'!$AD$78</f>
        <v>1773.6130116344902</v>
      </c>
      <c r="CA103" s="47">
        <f ca="1">'A Matrix'!$BX$101*'Projection Engine'!$AD$79</f>
        <v>860.20685193559393</v>
      </c>
      <c r="CB103" s="47">
        <f ca="1">'A Matrix'!$BY$101*'Projection Engine'!$AD$80</f>
        <v>1388.1327714919139</v>
      </c>
      <c r="CC103" s="47">
        <f ca="1">'A Matrix'!$BZ$101*'Projection Engine'!$AD$81</f>
        <v>1175.1929895759065</v>
      </c>
      <c r="CD103" s="47">
        <f ca="1">'A Matrix'!$CA$101*'Projection Engine'!$AD$82</f>
        <v>256.83534130555711</v>
      </c>
      <c r="CE103" s="47">
        <f ca="1">'A Matrix'!$CB$101*'Projection Engine'!$AD$83</f>
        <v>181.73618710368868</v>
      </c>
      <c r="CF103" s="47">
        <f ca="1">'A Matrix'!$CC$101*'Projection Engine'!$AD$84</f>
        <v>88.221453603682789</v>
      </c>
      <c r="CG103" s="47">
        <f ca="1">'A Matrix'!$CD$101*'Projection Engine'!$AD$85</f>
        <v>199.04139035340361</v>
      </c>
      <c r="CH103" s="47">
        <f ca="1">'A Matrix'!$CE$101*'Projection Engine'!$AD$86</f>
        <v>345.42103348287776</v>
      </c>
      <c r="CI103" s="47">
        <f ca="1">'A Matrix'!$CF$101*'Projection Engine'!$AD$87</f>
        <v>1632.7432324793401</v>
      </c>
      <c r="CJ103" s="47">
        <f ca="1">'A Matrix'!$CG$101*'Projection Engine'!$AD$88</f>
        <v>15.490956753323358</v>
      </c>
      <c r="CK103" s="47">
        <f ca="1">'A Matrix'!$CH$101*'Projection Engine'!$AD$89</f>
        <v>20.300696970961731</v>
      </c>
      <c r="CL103" s="47">
        <f ca="1">'A Matrix'!$CI$101*'Projection Engine'!$AD$90</f>
        <v>5.3372380874716061</v>
      </c>
      <c r="CM103" s="47">
        <f ca="1">'A Matrix'!$CJ$101*'Projection Engine'!$AD$91</f>
        <v>23.242349747520546</v>
      </c>
      <c r="CN103" s="47">
        <f ca="1">'A Matrix'!$CK$101*'Projection Engine'!$AD$92</f>
        <v>238.49520799398252</v>
      </c>
      <c r="CO103" s="47">
        <f ca="1">'A Matrix'!$CL$101*'Projection Engine'!$AD$93</f>
        <v>2.0850386341805618</v>
      </c>
      <c r="CP103" s="47">
        <f ca="1">'A Matrix'!$CM$101*'Projection Engine'!$AD$94</f>
        <v>26.392110595049726</v>
      </c>
      <c r="CQ103" s="47">
        <f ca="1">'A Matrix'!$CN$101*'Projection Engine'!$AD$95</f>
        <v>6.4677839803920243</v>
      </c>
      <c r="CR103" s="47">
        <f ca="1">'A Matrix'!$CO$101*'Projection Engine'!$AD$96</f>
        <v>75.032980788252189</v>
      </c>
      <c r="CS103" s="47">
        <f ca="1">'A Matrix'!$CP$101*'Projection Engine'!$AD$97</f>
        <v>442.62012437504933</v>
      </c>
      <c r="CT103" s="47">
        <f ca="1">'A Matrix'!$CQ$101*'Projection Engine'!$AD$98</f>
        <v>776.90994582606243</v>
      </c>
      <c r="CU103" s="47">
        <f ca="1">'A Matrix'!$CR$101*'Projection Engine'!$AD$99</f>
        <v>274.05686392562444</v>
      </c>
      <c r="CV103" s="47">
        <f ca="1">'A Matrix'!$CS$101*'Projection Engine'!$AD$100</f>
        <v>4946.8934818672114</v>
      </c>
      <c r="CW103" s="47">
        <f ca="1">'A Matrix'!$CT$101*'Projection Engine'!$AD$101</f>
        <v>1830.3266139820264</v>
      </c>
      <c r="CX103" s="47">
        <f ca="1">'A Matrix'!$CU$101*'Projection Engine'!$AD$102</f>
        <v>141.00655425753419</v>
      </c>
      <c r="CY103" s="47">
        <f ca="1">'A Matrix'!$CV$101*'Projection Engine'!$AD$103</f>
        <v>99.896208259935591</v>
      </c>
      <c r="CZ103" s="47">
        <f ca="1">'A Matrix'!$CW$101*'Projection Engine'!$AD$104</f>
        <v>1530.6311223821679</v>
      </c>
      <c r="DA103" s="47">
        <f ca="1">'A Matrix'!$CX$101*'Projection Engine'!$AD$105</f>
        <v>1270.170164627749</v>
      </c>
      <c r="DB103" s="47">
        <f ca="1">'A Matrix'!$CY$101*'Projection Engine'!$AD$106</f>
        <v>113.45001595404641</v>
      </c>
      <c r="DC103" s="47">
        <f ca="1">'A Matrix'!$CZ$101*'Projection Engine'!$AD$107</f>
        <v>1030.4400103258029</v>
      </c>
      <c r="DD103" s="47">
        <f ca="1">'A Matrix'!$DA$101*'Projection Engine'!$AD$108</f>
        <v>1000.4275963075518</v>
      </c>
      <c r="DE103" s="47">
        <f ca="1">'A Matrix'!$DB$101*'Projection Engine'!$AD$109</f>
        <v>393.32623391931241</v>
      </c>
      <c r="DF103" s="47">
        <f ca="1">'A Matrix'!$DC$101*'Projection Engine'!$AD$110</f>
        <v>156.78486653545951</v>
      </c>
      <c r="DG103" s="47">
        <f ca="1">'A Matrix'!$DD$101*'Projection Engine'!$AD$111</f>
        <v>801.48343614211694</v>
      </c>
      <c r="DH103" s="47">
        <f ca="1">'A Matrix'!$DE$101*'Projection Engine'!$AD$112</f>
        <v>1521.5480430554969</v>
      </c>
      <c r="DI103" s="47">
        <f ca="1">'A Matrix'!$DF$101*'Projection Engine'!$AD$113</f>
        <v>81.808593549095889</v>
      </c>
      <c r="DJ103" s="47">
        <f ca="1">'A Matrix'!$DG$101*'Projection Engine'!$AD$114</f>
        <v>704.83272059510409</v>
      </c>
      <c r="DK103" s="47">
        <f ca="1">'A Matrix'!$DH$101*'Projection Engine'!$AD$115</f>
        <v>319.82033491203555</v>
      </c>
      <c r="DL103" s="47">
        <f ca="1">'A Matrix'!$DI$101*'Projection Engine'!$AD$116</f>
        <v>39.651078649467685</v>
      </c>
      <c r="DM103" s="47">
        <f ca="1">'A Matrix'!$DJ$101*'Projection Engine'!$AD$117</f>
        <v>104.87805929583214</v>
      </c>
      <c r="DN103" s="47">
        <f ca="1">'A Matrix'!$DK$101*'Projection Engine'!$AD$118</f>
        <v>1155.11612220091</v>
      </c>
      <c r="DO103" s="47">
        <f ca="1">'A Matrix'!$DL$101*'Projection Engine'!$AD$119</f>
        <v>133.47614965873333</v>
      </c>
      <c r="DP103" s="43">
        <f t="shared" ca="1" si="15"/>
        <v>33982.503795575853</v>
      </c>
      <c r="DQ103" s="43">
        <f ca="1">'Projection Engine'!T104</f>
        <v>3325.4435732717129</v>
      </c>
      <c r="DR103" s="43">
        <f ca="1">'Projection Engine'!U104</f>
        <v>9.1790964558394361E-2</v>
      </c>
      <c r="DS103" s="43">
        <f>'Projection Engine'!V104</f>
        <v>46.250229281036205</v>
      </c>
      <c r="DT103" s="43">
        <f>'Projection Engine'!W104</f>
        <v>0.75342272149001388</v>
      </c>
      <c r="DU103" s="43">
        <f>'Projection Engine'!X104</f>
        <v>10.801782140657453</v>
      </c>
      <c r="DV103" s="43">
        <f>'Projection Engine'!Y104</f>
        <v>5.4600000000000003E-2</v>
      </c>
      <c r="DW103" s="43">
        <f>'Projection Engine'!Z104</f>
        <v>8.678318404026836</v>
      </c>
      <c r="DX103" s="43">
        <f t="shared" ca="1" si="16"/>
        <v>3392.0737167834818</v>
      </c>
      <c r="DY103" s="43">
        <f t="shared" ca="1" si="17"/>
        <v>37374.577512359334</v>
      </c>
      <c r="DZ103" s="41"/>
      <c r="EA103" s="36">
        <f>'Base Table 5'!DY103</f>
        <v>31503.000099999994</v>
      </c>
      <c r="EB103" s="185">
        <f t="shared" ca="1" si="18"/>
        <v>5871.5774123593401</v>
      </c>
      <c r="EC103" s="186">
        <f t="shared" ca="1" si="19"/>
        <v>0.18638153171828686</v>
      </c>
    </row>
    <row r="104" spans="1:133" x14ac:dyDescent="0.4">
      <c r="A104" s="34">
        <f>'Base Table 5 - modified'!A104</f>
        <v>101</v>
      </c>
      <c r="B104" s="34" t="str">
        <f>'Base Table 5 - modified'!B104</f>
        <v>7501</v>
      </c>
      <c r="C104" s="34">
        <f>'Base Table 5 - modified'!C104</f>
        <v>31</v>
      </c>
      <c r="D104" s="35" t="str">
        <f>'Base Table 5 - modified'!D104</f>
        <v>Public administration and regulatory services</v>
      </c>
      <c r="E104" s="47">
        <f ca="1">'A Matrix'!$B$102*'Projection Engine'!$AD$5</f>
        <v>38.692175668527156</v>
      </c>
      <c r="F104" s="47">
        <f ca="1">'A Matrix'!$C$102*'Projection Engine'!$AD$6</f>
        <v>2.5309310504822538</v>
      </c>
      <c r="G104" s="47">
        <f ca="1">'A Matrix'!$D$102*'Projection Engine'!$AD$7</f>
        <v>48.31201644752084</v>
      </c>
      <c r="H104" s="47">
        <f ca="1">'A Matrix'!$E$102*'Projection Engine'!$AD$8</f>
        <v>7.9045277749552589</v>
      </c>
      <c r="I104" s="47">
        <f ca="1">'A Matrix'!$F$102*'Projection Engine'!$AD$9</f>
        <v>0.17117227940495724</v>
      </c>
      <c r="J104" s="47">
        <f ca="1">'A Matrix'!$G$102*'Projection Engine'!$AD$10</f>
        <v>11.008633118948238</v>
      </c>
      <c r="K104" s="47">
        <f ca="1">'A Matrix'!$H$102*'Projection Engine'!$AD$11</f>
        <v>26.79385593946116</v>
      </c>
      <c r="L104" s="47">
        <f ca="1">'A Matrix'!$I$102*'Projection Engine'!$AD$12</f>
        <v>90.332116913339803</v>
      </c>
      <c r="M104" s="47">
        <f ca="1">'A Matrix'!$J$102*'Projection Engine'!$AD$13</f>
        <v>68.680702562199798</v>
      </c>
      <c r="N104" s="47">
        <f ca="1">'A Matrix'!$K$102*'Projection Engine'!$AD$14</f>
        <v>217.23562801890898</v>
      </c>
      <c r="O104" s="47">
        <f ca="1">'A Matrix'!$L$102*'Projection Engine'!$AD$15</f>
        <v>683.15929270144875</v>
      </c>
      <c r="P104" s="47">
        <f ca="1">'A Matrix'!$M$102*'Projection Engine'!$AD$16</f>
        <v>113.31723689475568</v>
      </c>
      <c r="Q104" s="47">
        <f ca="1">'A Matrix'!$N$102*'Projection Engine'!$AD$17</f>
        <v>16.107374675311885</v>
      </c>
      <c r="R104" s="47">
        <f ca="1">'A Matrix'!$O$102*'Projection Engine'!$AD$18</f>
        <v>91.649935214727222</v>
      </c>
      <c r="S104" s="47">
        <f ca="1">'A Matrix'!$P$102*'Projection Engine'!$AD$19</f>
        <v>6.5944096546609807E-3</v>
      </c>
      <c r="T104" s="47">
        <f ca="1">'A Matrix'!$Q$102*'Projection Engine'!$AD$20</f>
        <v>4.9593902436457027</v>
      </c>
      <c r="U104" s="47">
        <f ca="1">'A Matrix'!$R$102*'Projection Engine'!$AD$21</f>
        <v>0.21691927734996738</v>
      </c>
      <c r="V104" s="47">
        <f ca="1">'A Matrix'!$S$102*'Projection Engine'!$AD$22</f>
        <v>0.67475742792503612</v>
      </c>
      <c r="W104" s="47">
        <f ca="1">'A Matrix'!$T$102*'Projection Engine'!$AD$23</f>
        <v>20.055905706194007</v>
      </c>
      <c r="X104" s="47">
        <f ca="1">'A Matrix'!$U$102*'Projection Engine'!$AD$24</f>
        <v>7.1267989384516861</v>
      </c>
      <c r="Y104" s="47">
        <f ca="1">'A Matrix'!$V$102*'Projection Engine'!$AD$25</f>
        <v>38.388046539721358</v>
      </c>
      <c r="Z104" s="47">
        <f ca="1">'A Matrix'!$W$102*'Projection Engine'!$AD$26</f>
        <v>55.977048888639736</v>
      </c>
      <c r="AA104" s="47">
        <f ca="1">'A Matrix'!$X$102*'Projection Engine'!$AD$27</f>
        <v>67.495060911470944</v>
      </c>
      <c r="AB104" s="47">
        <f ca="1">'A Matrix'!$Y$102*'Projection Engine'!$AD$28</f>
        <v>7.0405788944060248</v>
      </c>
      <c r="AC104" s="47">
        <f ca="1">'A Matrix'!$Z$102*'Projection Engine'!$AD$29</f>
        <v>9.8335253727258358</v>
      </c>
      <c r="AD104" s="47">
        <f ca="1">'A Matrix'!$AA$102*'Projection Engine'!$AD$30</f>
        <v>9.7641184361598322E-4</v>
      </c>
      <c r="AE104" s="47">
        <f ca="1">'A Matrix'!$AB$102*'Projection Engine'!$AD$31</f>
        <v>5.8552688081605969E-3</v>
      </c>
      <c r="AF104" s="47">
        <f ca="1">'A Matrix'!$AC$102*'Projection Engine'!$AD$32</f>
        <v>1.2636512364729238</v>
      </c>
      <c r="AG104" s="47">
        <f ca="1">'A Matrix'!$AD$102*'Projection Engine'!$AD$33</f>
        <v>3.9569460925960705E-4</v>
      </c>
      <c r="AH104" s="47">
        <f ca="1">'A Matrix'!$AE$102*'Projection Engine'!$AD$34</f>
        <v>2.0615569246886642E-3</v>
      </c>
      <c r="AI104" s="47">
        <f ca="1">'A Matrix'!$AF$102*'Projection Engine'!$AD$35</f>
        <v>4.4276760483894081E-3</v>
      </c>
      <c r="AJ104" s="47">
        <f ca="1">'A Matrix'!$AG$102*'Projection Engine'!$AD$36</f>
        <v>3.5575375614559599</v>
      </c>
      <c r="AK104" s="47">
        <f ca="1">'A Matrix'!$AH$102*'Projection Engine'!$AD$37</f>
        <v>26.546234213706853</v>
      </c>
      <c r="AL104" s="47">
        <f ca="1">'A Matrix'!$AI$102*'Projection Engine'!$AD$38</f>
        <v>11.979092029354112</v>
      </c>
      <c r="AM104" s="47">
        <f ca="1">'A Matrix'!$AJ$102*'Projection Engine'!$AD$39</f>
        <v>111.30469127038268</v>
      </c>
      <c r="AN104" s="47">
        <f ca="1">'A Matrix'!$AK$102*'Projection Engine'!$AD$40</f>
        <v>37.325794639457015</v>
      </c>
      <c r="AO104" s="47">
        <f ca="1">'A Matrix'!$AL$102*'Projection Engine'!$AD$41</f>
        <v>15.774996070375687</v>
      </c>
      <c r="AP104" s="47">
        <f ca="1">'A Matrix'!$AM$102*'Projection Engine'!$AD$42</f>
        <v>4.4882429317785064</v>
      </c>
      <c r="AQ104" s="47">
        <f ca="1">'A Matrix'!$AN$102*'Projection Engine'!$AD$43</f>
        <v>5.5464777671184982E-3</v>
      </c>
      <c r="AR104" s="47">
        <f ca="1">'A Matrix'!$AO$102*'Projection Engine'!$AD$44</f>
        <v>345.40552629018185</v>
      </c>
      <c r="AS104" s="47">
        <f ca="1">'A Matrix'!$AP$102*'Projection Engine'!$AD$45</f>
        <v>27.199228567985127</v>
      </c>
      <c r="AT104" s="47">
        <f ca="1">'A Matrix'!$AQ$102*'Projection Engine'!$AD$46</f>
        <v>106.92783781870716</v>
      </c>
      <c r="AU104" s="47">
        <f ca="1">'A Matrix'!$AR$102*'Projection Engine'!$AD$47</f>
        <v>0.17701757448394223</v>
      </c>
      <c r="AV104" s="47">
        <f ca="1">'A Matrix'!$AS$102*'Projection Engine'!$AD$48</f>
        <v>3.5745729292467221</v>
      </c>
      <c r="AW104" s="47">
        <f ca="1">'A Matrix'!$AT$102*'Projection Engine'!$AD$49</f>
        <v>2.3835112567164178</v>
      </c>
      <c r="AX104" s="47">
        <f ca="1">'A Matrix'!$AU$102*'Projection Engine'!$AD$50</f>
        <v>43.912696819595276</v>
      </c>
      <c r="AY104" s="47">
        <f ca="1">'A Matrix'!$AV$102*'Projection Engine'!$AD$51</f>
        <v>4.5428044082257362</v>
      </c>
      <c r="AZ104" s="47">
        <f ca="1">'A Matrix'!$AW$102*'Projection Engine'!$AD$52</f>
        <v>0.40312185403121403</v>
      </c>
      <c r="BA104" s="47">
        <f ca="1">'A Matrix'!$AX$102*'Projection Engine'!$AD$53</f>
        <v>38.411556232573417</v>
      </c>
      <c r="BB104" s="47">
        <f ca="1">'A Matrix'!$AY$102*'Projection Engine'!$AD$54</f>
        <v>4.8140284998972076</v>
      </c>
      <c r="BC104" s="47">
        <f ca="1">'A Matrix'!$AZ$102*'Projection Engine'!$AD$55</f>
        <v>1.3885040281717005</v>
      </c>
      <c r="BD104" s="47">
        <f ca="1">'A Matrix'!$BA$102*'Projection Engine'!$AD$56</f>
        <v>72.039325396570575</v>
      </c>
      <c r="BE104" s="47">
        <f ca="1">'A Matrix'!$BB$102*'Projection Engine'!$AD$57</f>
        <v>17.63836684154062</v>
      </c>
      <c r="BF104" s="47">
        <f ca="1">'A Matrix'!$BC$102*'Projection Engine'!$AD$58</f>
        <v>23.778294251728777</v>
      </c>
      <c r="BG104" s="47">
        <f ca="1">'A Matrix'!$BD$102*'Projection Engine'!$AD$59</f>
        <v>83.020934535661738</v>
      </c>
      <c r="BH104" s="47">
        <f ca="1">'A Matrix'!$BE$102*'Projection Engine'!$AD$60</f>
        <v>54.079415045961476</v>
      </c>
      <c r="BI104" s="47">
        <f ca="1">'A Matrix'!$BF$102*'Projection Engine'!$AD$61</f>
        <v>12.552273970953422</v>
      </c>
      <c r="BJ104" s="47">
        <f ca="1">'A Matrix'!$BG$102*'Projection Engine'!$AD$62</f>
        <v>0.83945036878014712</v>
      </c>
      <c r="BK104" s="47">
        <f ca="1">'A Matrix'!$BH$102*'Projection Engine'!$AD$63</f>
        <v>8.8798824092101647</v>
      </c>
      <c r="BL104" s="47">
        <f ca="1">'A Matrix'!$BI$102*'Projection Engine'!$AD$64</f>
        <v>8.6075743450811188</v>
      </c>
      <c r="BM104" s="47">
        <f ca="1">'A Matrix'!$BJ$102*'Projection Engine'!$AD$65</f>
        <v>2.1946516579519177</v>
      </c>
      <c r="BN104" s="47">
        <f ca="1">'A Matrix'!$BK$102*'Projection Engine'!$AD$66</f>
        <v>31.497905724991661</v>
      </c>
      <c r="BO104" s="47">
        <f ca="1">'A Matrix'!$BL$102*'Projection Engine'!$AD$67</f>
        <v>2.6042602356699098</v>
      </c>
      <c r="BP104" s="47">
        <f ca="1">'A Matrix'!$BM$102*'Projection Engine'!$AD$68</f>
        <v>9.0481687149319354E-2</v>
      </c>
      <c r="BQ104" s="47">
        <f ca="1">'A Matrix'!$BN$102*'Projection Engine'!$AD$69</f>
        <v>36.791489904087669</v>
      </c>
      <c r="BR104" s="47">
        <f ca="1">'A Matrix'!$BO$102*'Projection Engine'!$AD$70</f>
        <v>61.552515773187949</v>
      </c>
      <c r="BS104" s="47">
        <f ca="1">'A Matrix'!$BP$102*'Projection Engine'!$AD$71</f>
        <v>0.69601531753860035</v>
      </c>
      <c r="BT104" s="47">
        <f ca="1">'A Matrix'!$BQ$102*'Projection Engine'!$AD$72</f>
        <v>215.37532364257254</v>
      </c>
      <c r="BU104" s="47">
        <f ca="1">'A Matrix'!$BR$102*'Projection Engine'!$AD$73</f>
        <v>0.2053750989661498</v>
      </c>
      <c r="BV104" s="47">
        <f ca="1">'A Matrix'!$BS$102*'Projection Engine'!$AD$74</f>
        <v>1779.6146578127139</v>
      </c>
      <c r="BW104" s="47">
        <f ca="1">'A Matrix'!$BT$102*'Projection Engine'!$AD$75</f>
        <v>780.06735570640183</v>
      </c>
      <c r="BX104" s="47">
        <f ca="1">'A Matrix'!$BU$102*'Projection Engine'!$AD$76</f>
        <v>681.32419251461522</v>
      </c>
      <c r="BY104" s="47">
        <f ca="1">'A Matrix'!$BV$102*'Projection Engine'!$AD$77</f>
        <v>808.50097342220158</v>
      </c>
      <c r="BZ104" s="47">
        <f ca="1">'A Matrix'!$BW$102*'Projection Engine'!$AD$78</f>
        <v>339.42815328642524</v>
      </c>
      <c r="CA104" s="47">
        <f ca="1">'A Matrix'!$BX$102*'Projection Engine'!$AD$79</f>
        <v>654.34834333312529</v>
      </c>
      <c r="CB104" s="47">
        <f ca="1">'A Matrix'!$BY$102*'Projection Engine'!$AD$80</f>
        <v>5.0378907967979627</v>
      </c>
      <c r="CC104" s="47">
        <f ca="1">'A Matrix'!$BZ$102*'Projection Engine'!$AD$81</f>
        <v>14.00036040489428</v>
      </c>
      <c r="CD104" s="47">
        <f ca="1">'A Matrix'!$CA$102*'Projection Engine'!$AD$82</f>
        <v>1914.7228178895161</v>
      </c>
      <c r="CE104" s="47">
        <f ca="1">'A Matrix'!$CB$102*'Projection Engine'!$AD$83</f>
        <v>38.171991842258095</v>
      </c>
      <c r="CF104" s="47">
        <f ca="1">'A Matrix'!$CC$102*'Projection Engine'!$AD$84</f>
        <v>9.3657034597698967</v>
      </c>
      <c r="CG104" s="47">
        <f ca="1">'A Matrix'!$CD$102*'Projection Engine'!$AD$85</f>
        <v>0.66382568890329086</v>
      </c>
      <c r="CH104" s="47">
        <f ca="1">'A Matrix'!$CE$102*'Projection Engine'!$AD$86</f>
        <v>309.19245253636319</v>
      </c>
      <c r="CI104" s="47">
        <f ca="1">'A Matrix'!$CF$102*'Projection Engine'!$AD$87</f>
        <v>1143.891367157458</v>
      </c>
      <c r="CJ104" s="47">
        <f ca="1">'A Matrix'!$CG$102*'Projection Engine'!$AD$88</f>
        <v>328.94834903813251</v>
      </c>
      <c r="CK104" s="47">
        <f ca="1">'A Matrix'!$CH$102*'Projection Engine'!$AD$89</f>
        <v>14.915146591983286</v>
      </c>
      <c r="CL104" s="47">
        <f ca="1">'A Matrix'!$CI$102*'Projection Engine'!$AD$90</f>
        <v>1431.5925961293026</v>
      </c>
      <c r="CM104" s="47">
        <f ca="1">'A Matrix'!$CJ$102*'Projection Engine'!$AD$91</f>
        <v>7.4069100304218232</v>
      </c>
      <c r="CN104" s="47">
        <f ca="1">'A Matrix'!$CK$102*'Projection Engine'!$AD$92</f>
        <v>366.09152995306749</v>
      </c>
      <c r="CO104" s="47">
        <f ca="1">'A Matrix'!$CL$102*'Projection Engine'!$AD$93</f>
        <v>1.6445632032244994</v>
      </c>
      <c r="CP104" s="47">
        <f ca="1">'A Matrix'!$CM$102*'Projection Engine'!$AD$94</f>
        <v>191.07066476618294</v>
      </c>
      <c r="CQ104" s="47">
        <f ca="1">'A Matrix'!$CN$102*'Projection Engine'!$AD$95</f>
        <v>186.63754837607866</v>
      </c>
      <c r="CR104" s="47">
        <f ca="1">'A Matrix'!$CO$102*'Projection Engine'!$AD$96</f>
        <v>594.05003055040959</v>
      </c>
      <c r="CS104" s="47">
        <f ca="1">'A Matrix'!$CP$102*'Projection Engine'!$AD$97</f>
        <v>175.9386586771727</v>
      </c>
      <c r="CT104" s="47">
        <f ca="1">'A Matrix'!$CQ$102*'Projection Engine'!$AD$98</f>
        <v>0</v>
      </c>
      <c r="CU104" s="47">
        <f ca="1">'A Matrix'!$CR$102*'Projection Engine'!$AD$99</f>
        <v>0</v>
      </c>
      <c r="CV104" s="47">
        <f ca="1">'A Matrix'!$CS$102*'Projection Engine'!$AD$100</f>
        <v>136.73361680401231</v>
      </c>
      <c r="CW104" s="47">
        <f ca="1">'A Matrix'!$CT$102*'Projection Engine'!$AD$101</f>
        <v>2488.0633824476404</v>
      </c>
      <c r="CX104" s="47">
        <f ca="1">'A Matrix'!$CU$102*'Projection Engine'!$AD$102</f>
        <v>2549.4384186605989</v>
      </c>
      <c r="CY104" s="47">
        <f ca="1">'A Matrix'!$CV$102*'Projection Engine'!$AD$103</f>
        <v>623.12355809757901</v>
      </c>
      <c r="CZ104" s="47">
        <f ca="1">'A Matrix'!$CW$102*'Projection Engine'!$AD$104</f>
        <v>377.13348400678194</v>
      </c>
      <c r="DA104" s="47">
        <f ca="1">'A Matrix'!$CX$102*'Projection Engine'!$AD$105</f>
        <v>7142.506897328758</v>
      </c>
      <c r="DB104" s="47">
        <f ca="1">'A Matrix'!$CY$102*'Projection Engine'!$AD$106</f>
        <v>261.0779626887001</v>
      </c>
      <c r="DC104" s="47">
        <f ca="1">'A Matrix'!$CZ$102*'Projection Engine'!$AD$107</f>
        <v>501.43412110911584</v>
      </c>
      <c r="DD104" s="47">
        <f ca="1">'A Matrix'!$DA$102*'Projection Engine'!$AD$108</f>
        <v>1152.6517327321965</v>
      </c>
      <c r="DE104" s="47">
        <f ca="1">'A Matrix'!$DB$102*'Projection Engine'!$AD$109</f>
        <v>475.69607482445321</v>
      </c>
      <c r="DF104" s="47">
        <f ca="1">'A Matrix'!$DC$102*'Projection Engine'!$AD$110</f>
        <v>178.76806060479396</v>
      </c>
      <c r="DG104" s="47">
        <f ca="1">'A Matrix'!$DD$102*'Projection Engine'!$AD$111</f>
        <v>239.15598113103985</v>
      </c>
      <c r="DH104" s="47">
        <f ca="1">'A Matrix'!$DE$102*'Projection Engine'!$AD$112</f>
        <v>476.28931202081304</v>
      </c>
      <c r="DI104" s="47">
        <f ca="1">'A Matrix'!$DF$102*'Projection Engine'!$AD$113</f>
        <v>72.463107655694174</v>
      </c>
      <c r="DJ104" s="47">
        <f ca="1">'A Matrix'!$DG$102*'Projection Engine'!$AD$114</f>
        <v>36.033577336245074</v>
      </c>
      <c r="DK104" s="47">
        <f ca="1">'A Matrix'!$DH$102*'Projection Engine'!$AD$115</f>
        <v>36.695977520146322</v>
      </c>
      <c r="DL104" s="47">
        <f ca="1">'A Matrix'!$DI$102*'Projection Engine'!$AD$116</f>
        <v>191.8494149675553</v>
      </c>
      <c r="DM104" s="47">
        <f ca="1">'A Matrix'!$DJ$102*'Projection Engine'!$AD$117</f>
        <v>163.0585844996717</v>
      </c>
      <c r="DN104" s="47">
        <f ca="1">'A Matrix'!$DK$102*'Projection Engine'!$AD$118</f>
        <v>293.91965663362134</v>
      </c>
      <c r="DO104" s="47">
        <f ca="1">'A Matrix'!$DL$102*'Projection Engine'!$AD$119</f>
        <v>4.9382391644367534</v>
      </c>
      <c r="DP104" s="43">
        <f t="shared" ca="1" si="15"/>
        <v>32229.170914797862</v>
      </c>
      <c r="DQ104" s="43">
        <f ca="1">'Projection Engine'!T105</f>
        <v>1017.9310919620365</v>
      </c>
      <c r="DR104" s="43">
        <f ca="1">'Projection Engine'!U105</f>
        <v>166062.45705625822</v>
      </c>
      <c r="DS104" s="43">
        <f>'Projection Engine'!V105</f>
        <v>2330.1501557662996</v>
      </c>
      <c r="DT104" s="43">
        <f>'Projection Engine'!W105</f>
        <v>26.317542187181036</v>
      </c>
      <c r="DU104" s="43">
        <f>'Projection Engine'!X105</f>
        <v>237.70111294655283</v>
      </c>
      <c r="DV104" s="43">
        <f>'Projection Engine'!Y105</f>
        <v>0</v>
      </c>
      <c r="DW104" s="43">
        <f>'Projection Engine'!Z105</f>
        <v>35.25012964064836</v>
      </c>
      <c r="DX104" s="43">
        <f t="shared" ca="1" si="16"/>
        <v>169709.80708876092</v>
      </c>
      <c r="DY104" s="43">
        <f t="shared" ca="1" si="17"/>
        <v>201938.97800355879</v>
      </c>
      <c r="DZ104" s="41"/>
      <c r="EA104" s="36">
        <f>'Base Table 5'!DY104</f>
        <v>147866.00020000001</v>
      </c>
      <c r="EB104" s="185">
        <f t="shared" ca="1" si="18"/>
        <v>54072.977803558781</v>
      </c>
      <c r="EC104" s="186">
        <f t="shared" ca="1" si="19"/>
        <v>0.36568905448460742</v>
      </c>
    </row>
    <row r="105" spans="1:133" x14ac:dyDescent="0.4">
      <c r="A105" s="37">
        <f>'Base Table 5 - modified'!A105</f>
        <v>102</v>
      </c>
      <c r="B105" s="37" t="str">
        <f>'Base Table 5 - modified'!B105</f>
        <v>7601</v>
      </c>
      <c r="C105" s="37">
        <f>'Base Table 5 - modified'!C105</f>
        <v>32</v>
      </c>
      <c r="D105" s="38" t="str">
        <f>'Base Table 5 - modified'!D105</f>
        <v>Defence</v>
      </c>
      <c r="E105" s="47">
        <f ca="1">'A Matrix'!$B$103*'Projection Engine'!$AD$5</f>
        <v>0.61929753348337935</v>
      </c>
      <c r="F105" s="47">
        <f ca="1">'A Matrix'!$C$103*'Projection Engine'!$AD$6</f>
        <v>0.21150374009148171</v>
      </c>
      <c r="G105" s="47">
        <f ca="1">'A Matrix'!$D$103*'Projection Engine'!$AD$7</f>
        <v>0.51790178253249275</v>
      </c>
      <c r="H105" s="47">
        <f ca="1">'A Matrix'!$E$103*'Projection Engine'!$AD$8</f>
        <v>7.7684716260599581E-3</v>
      </c>
      <c r="I105" s="47">
        <f ca="1">'A Matrix'!$F$103*'Projection Engine'!$AD$9</f>
        <v>1.3087618948467555E-2</v>
      </c>
      <c r="J105" s="47">
        <f ca="1">'A Matrix'!$G$103*'Projection Engine'!$AD$10</f>
        <v>1.2071537026177552E-2</v>
      </c>
      <c r="K105" s="47">
        <f ca="1">'A Matrix'!$H$103*'Projection Engine'!$AD$11</f>
        <v>0.46468335371035713</v>
      </c>
      <c r="L105" s="47">
        <f ca="1">'A Matrix'!$I$103*'Projection Engine'!$AD$12</f>
        <v>0.23241305744128693</v>
      </c>
      <c r="M105" s="47">
        <f ca="1">'A Matrix'!$J$103*'Projection Engine'!$AD$13</f>
        <v>0.28676433536420998</v>
      </c>
      <c r="N105" s="47">
        <f ca="1">'A Matrix'!$K$103*'Projection Engine'!$AD$14</f>
        <v>0.28214379211543089</v>
      </c>
      <c r="O105" s="47">
        <f ca="1">'A Matrix'!$L$103*'Projection Engine'!$AD$15</f>
        <v>2.6397621557949056</v>
      </c>
      <c r="P105" s="47">
        <f ca="1">'A Matrix'!$M$103*'Projection Engine'!$AD$16</f>
        <v>0.24923343013679894</v>
      </c>
      <c r="Q105" s="47">
        <f ca="1">'A Matrix'!$N$103*'Projection Engine'!$AD$17</f>
        <v>0.30240088508589386</v>
      </c>
      <c r="R105" s="47">
        <f ca="1">'A Matrix'!$O$103*'Projection Engine'!$AD$18</f>
        <v>0.33684088023564163</v>
      </c>
      <c r="S105" s="47">
        <f ca="1">'A Matrix'!$P$103*'Projection Engine'!$AD$19</f>
        <v>2.2637525680179486E-3</v>
      </c>
      <c r="T105" s="47">
        <f ca="1">'A Matrix'!$Q$103*'Projection Engine'!$AD$20</f>
        <v>0.15227426284981355</v>
      </c>
      <c r="U105" s="47">
        <f ca="1">'A Matrix'!$R$103*'Projection Engine'!$AD$21</f>
        <v>9.8407281919741296E-2</v>
      </c>
      <c r="V105" s="47">
        <f ca="1">'A Matrix'!$S$103*'Projection Engine'!$AD$22</f>
        <v>3.5631721816064547E-2</v>
      </c>
      <c r="W105" s="47">
        <f ca="1">'A Matrix'!$T$103*'Projection Engine'!$AD$23</f>
        <v>0.15115436856756567</v>
      </c>
      <c r="X105" s="47">
        <f ca="1">'A Matrix'!$U$103*'Projection Engine'!$AD$24</f>
        <v>0.16854725838507387</v>
      </c>
      <c r="Y105" s="47">
        <f ca="1">'A Matrix'!$V$103*'Projection Engine'!$AD$25</f>
        <v>0.39332014897255491</v>
      </c>
      <c r="Z105" s="47">
        <f ca="1">'A Matrix'!$W$103*'Projection Engine'!$AD$26</f>
        <v>0.27576803680196627</v>
      </c>
      <c r="AA105" s="47">
        <f ca="1">'A Matrix'!$X$103*'Projection Engine'!$AD$27</f>
        <v>0.25038398935981288</v>
      </c>
      <c r="AB105" s="47">
        <f ca="1">'A Matrix'!$Y$103*'Projection Engine'!$AD$28</f>
        <v>2.3336356958588083E-2</v>
      </c>
      <c r="AC105" s="47">
        <f ca="1">'A Matrix'!$Z$103*'Projection Engine'!$AD$29</f>
        <v>7.678043324014508E-2</v>
      </c>
      <c r="AD105" s="47">
        <f ca="1">'A Matrix'!$AA$103*'Projection Engine'!$AD$30</f>
        <v>3.9056473744639332E-4</v>
      </c>
      <c r="AE105" s="47">
        <f ca="1">'A Matrix'!$AB$103*'Projection Engine'!$AD$31</f>
        <v>2.7836523842074967E-3</v>
      </c>
      <c r="AF105" s="47">
        <f ca="1">'A Matrix'!$AC$103*'Projection Engine'!$AD$32</f>
        <v>0.19078289573166038</v>
      </c>
      <c r="AG105" s="47">
        <f ca="1">'A Matrix'!$AD$103*'Projection Engine'!$AD$33</f>
        <v>9.8923652314901762E-5</v>
      </c>
      <c r="AH105" s="47">
        <f ca="1">'A Matrix'!$AE$103*'Projection Engine'!$AD$34</f>
        <v>7.853550189290151E-4</v>
      </c>
      <c r="AI105" s="47">
        <f ca="1">'A Matrix'!$AF$103*'Projection Engine'!$AD$35</f>
        <v>2.0725292141397229E-3</v>
      </c>
      <c r="AJ105" s="47">
        <f ca="1">'A Matrix'!$AG$103*'Projection Engine'!$AD$36</f>
        <v>7.8880590488952282E-2</v>
      </c>
      <c r="AK105" s="47">
        <f ca="1">'A Matrix'!$AH$103*'Projection Engine'!$AD$37</f>
        <v>0.32059088364411598</v>
      </c>
      <c r="AL105" s="47">
        <f ca="1">'A Matrix'!$AI$103*'Projection Engine'!$AD$38</f>
        <v>0.15081803966078169</v>
      </c>
      <c r="AM105" s="47">
        <f ca="1">'A Matrix'!$AJ$103*'Projection Engine'!$AD$39</f>
        <v>0.20113842423345982</v>
      </c>
      <c r="AN105" s="47">
        <f ca="1">'A Matrix'!$AK$103*'Projection Engine'!$AD$40</f>
        <v>0.34203394193883019</v>
      </c>
      <c r="AO105" s="47">
        <f ca="1">'A Matrix'!$AL$103*'Projection Engine'!$AD$41</f>
        <v>5.7539629199547623E-2</v>
      </c>
      <c r="AP105" s="47">
        <f ca="1">'A Matrix'!$AM$103*'Projection Engine'!$AD$42</f>
        <v>0.15126836021612722</v>
      </c>
      <c r="AQ105" s="47">
        <f ca="1">'A Matrix'!$AN$103*'Projection Engine'!$AD$43</f>
        <v>2.0095933938835144E-3</v>
      </c>
      <c r="AR105" s="47">
        <f ca="1">'A Matrix'!$AO$103*'Projection Engine'!$AD$44</f>
        <v>0.46891523955257863</v>
      </c>
      <c r="AS105" s="47">
        <f ca="1">'A Matrix'!$AP$103*'Projection Engine'!$AD$45</f>
        <v>0.26589477261508149</v>
      </c>
      <c r="AT105" s="47">
        <f ca="1">'A Matrix'!$AQ$103*'Projection Engine'!$AD$46</f>
        <v>0.20746618689635518</v>
      </c>
      <c r="AU105" s="47">
        <f ca="1">'A Matrix'!$AR$103*'Projection Engine'!$AD$47</f>
        <v>7.871799219308051E-2</v>
      </c>
      <c r="AV105" s="47">
        <f ca="1">'A Matrix'!$AS$103*'Projection Engine'!$AD$48</f>
        <v>0.20163630863322979</v>
      </c>
      <c r="AW105" s="47">
        <f ca="1">'A Matrix'!$AT$103*'Projection Engine'!$AD$49</f>
        <v>7.4708404630563385E-2</v>
      </c>
      <c r="AX105" s="47">
        <f ca="1">'A Matrix'!$AU$103*'Projection Engine'!$AD$50</f>
        <v>0.30607642203946167</v>
      </c>
      <c r="AY105" s="47">
        <f ca="1">'A Matrix'!$AV$103*'Projection Engine'!$AD$51</f>
        <v>8.9880834776858598E-2</v>
      </c>
      <c r="AZ105" s="47">
        <f ca="1">'A Matrix'!$AW$103*'Projection Engine'!$AD$52</f>
        <v>1.7511809471382013E-2</v>
      </c>
      <c r="BA105" s="47">
        <f ca="1">'A Matrix'!$AX$103*'Projection Engine'!$AD$53</f>
        <v>0.63507281527232951</v>
      </c>
      <c r="BB105" s="47">
        <f ca="1">'A Matrix'!$AY$103*'Projection Engine'!$AD$54</f>
        <v>1.6520749371236887</v>
      </c>
      <c r="BC105" s="47">
        <f ca="1">'A Matrix'!$AZ$103*'Projection Engine'!$AD$55</f>
        <v>6.1639653987360564E-2</v>
      </c>
      <c r="BD105" s="47">
        <f ca="1">'A Matrix'!$BA$103*'Projection Engine'!$AD$56</f>
        <v>0.32485516674940429</v>
      </c>
      <c r="BE105" s="47">
        <f ca="1">'A Matrix'!$BB$103*'Projection Engine'!$AD$57</f>
        <v>0.16815449616403089</v>
      </c>
      <c r="BF105" s="47">
        <f ca="1">'A Matrix'!$BC$103*'Projection Engine'!$AD$58</f>
        <v>0.29076889909760478</v>
      </c>
      <c r="BG105" s="47">
        <f ca="1">'A Matrix'!$BD$103*'Projection Engine'!$AD$59</f>
        <v>1.2800691017600719E-2</v>
      </c>
      <c r="BH105" s="47">
        <f ca="1">'A Matrix'!$BE$103*'Projection Engine'!$AD$60</f>
        <v>0.30785204834858998</v>
      </c>
      <c r="BI105" s="47">
        <f ca="1">'A Matrix'!$BF$103*'Projection Engine'!$AD$61</f>
        <v>0.43795375695163091</v>
      </c>
      <c r="BJ105" s="47">
        <f ca="1">'A Matrix'!$BG$103*'Projection Engine'!$AD$62</f>
        <v>0.40453125697775627</v>
      </c>
      <c r="BK105" s="47">
        <f ca="1">'A Matrix'!$BH$103*'Projection Engine'!$AD$63</f>
        <v>0.54501111696130133</v>
      </c>
      <c r="BL105" s="47">
        <f ca="1">'A Matrix'!$BI$103*'Projection Engine'!$AD$64</f>
        <v>0.20943588407815111</v>
      </c>
      <c r="BM105" s="47">
        <f ca="1">'A Matrix'!$BJ$103*'Projection Engine'!$AD$65</f>
        <v>3.6846517359814354E-2</v>
      </c>
      <c r="BN105" s="47">
        <f ca="1">'A Matrix'!$BK$103*'Projection Engine'!$AD$66</f>
        <v>0.41720682920041963</v>
      </c>
      <c r="BO105" s="47">
        <f ca="1">'A Matrix'!$BL$103*'Projection Engine'!$AD$67</f>
        <v>0.27155877132979145</v>
      </c>
      <c r="BP105" s="47">
        <f ca="1">'A Matrix'!$BM$103*'Projection Engine'!$AD$68</f>
        <v>4.3233570651551909E-2</v>
      </c>
      <c r="BQ105" s="47">
        <f ca="1">'A Matrix'!$BN$103*'Projection Engine'!$AD$69</f>
        <v>1.5935801988792304</v>
      </c>
      <c r="BR105" s="47">
        <f ca="1">'A Matrix'!$BO$103*'Projection Engine'!$AD$70</f>
        <v>2.3327483631790975</v>
      </c>
      <c r="BS105" s="47">
        <f ca="1">'A Matrix'!$BP$103*'Projection Engine'!$AD$71</f>
        <v>0.33334642365879735</v>
      </c>
      <c r="BT105" s="47">
        <f ca="1">'A Matrix'!$BQ$103*'Projection Engine'!$AD$72</f>
        <v>1.6834829605138086</v>
      </c>
      <c r="BU105" s="47">
        <f ca="1">'A Matrix'!$BR$103*'Projection Engine'!$AD$73</f>
        <v>8.1527690801714015E-2</v>
      </c>
      <c r="BV105" s="47">
        <f ca="1">'A Matrix'!$BS$103*'Projection Engine'!$AD$74</f>
        <v>1.0112911726021352</v>
      </c>
      <c r="BW105" s="47">
        <f ca="1">'A Matrix'!$BT$103*'Projection Engine'!$AD$75</f>
        <v>1.019988767849598</v>
      </c>
      <c r="BX105" s="47">
        <f ca="1">'A Matrix'!$BU$103*'Projection Engine'!$AD$76</f>
        <v>0.8707907953951588</v>
      </c>
      <c r="BY105" s="47">
        <f ca="1">'A Matrix'!$BV$103*'Projection Engine'!$AD$77</f>
        <v>2.6883412358931258</v>
      </c>
      <c r="BZ105" s="47">
        <f ca="1">'A Matrix'!$BW$103*'Projection Engine'!$AD$78</f>
        <v>11.399170237928999</v>
      </c>
      <c r="CA105" s="47">
        <f ca="1">'A Matrix'!$BX$103*'Projection Engine'!$AD$79</f>
        <v>10.501719786742797</v>
      </c>
      <c r="CB105" s="47">
        <f ca="1">'A Matrix'!$BY$103*'Projection Engine'!$AD$80</f>
        <v>1.5265022767841507</v>
      </c>
      <c r="CC105" s="47">
        <f ca="1">'A Matrix'!$BZ$103*'Projection Engine'!$AD$81</f>
        <v>4.6218703728837305</v>
      </c>
      <c r="CD105" s="47">
        <f ca="1">'A Matrix'!$CA$103*'Projection Engine'!$AD$82</f>
        <v>1.8402466769312671</v>
      </c>
      <c r="CE105" s="47">
        <f ca="1">'A Matrix'!$CB$103*'Projection Engine'!$AD$83</f>
        <v>0.75243908045444152</v>
      </c>
      <c r="CF105" s="47">
        <f ca="1">'A Matrix'!$CC$103*'Projection Engine'!$AD$84</f>
        <v>0.39240395731717309</v>
      </c>
      <c r="CG105" s="47">
        <f ca="1">'A Matrix'!$CD$103*'Projection Engine'!$AD$85</f>
        <v>0.31485509221389507</v>
      </c>
      <c r="CH105" s="47">
        <f ca="1">'A Matrix'!$CE$103*'Projection Engine'!$AD$86</f>
        <v>0.51776412691033658</v>
      </c>
      <c r="CI105" s="47">
        <f ca="1">'A Matrix'!$CF$103*'Projection Engine'!$AD$87</f>
        <v>2.6993643254027253</v>
      </c>
      <c r="CJ105" s="47">
        <f ca="1">'A Matrix'!$CG$103*'Projection Engine'!$AD$88</f>
        <v>16.374028893697641</v>
      </c>
      <c r="CK105" s="47">
        <f ca="1">'A Matrix'!$CH$103*'Projection Engine'!$AD$89</f>
        <v>0.52752289488262583</v>
      </c>
      <c r="CL105" s="47">
        <f ca="1">'A Matrix'!$CI$103*'Projection Engine'!$AD$90</f>
        <v>0.35488385429490832</v>
      </c>
      <c r="CM105" s="47">
        <f ca="1">'A Matrix'!$CJ$103*'Projection Engine'!$AD$91</f>
        <v>2.7586277061989359</v>
      </c>
      <c r="CN105" s="47">
        <f ca="1">'A Matrix'!$CK$103*'Projection Engine'!$AD$92</f>
        <v>34.64965627955457</v>
      </c>
      <c r="CO105" s="47">
        <f ca="1">'A Matrix'!$CL$103*'Projection Engine'!$AD$93</f>
        <v>7.2500614412022754E-2</v>
      </c>
      <c r="CP105" s="47">
        <f ca="1">'A Matrix'!$CM$103*'Projection Engine'!$AD$94</f>
        <v>75.348993778285319</v>
      </c>
      <c r="CQ105" s="47">
        <f ca="1">'A Matrix'!$CN$103*'Projection Engine'!$AD$95</f>
        <v>86.239317422549576</v>
      </c>
      <c r="CR105" s="47">
        <f ca="1">'A Matrix'!$CO$103*'Projection Engine'!$AD$96</f>
        <v>17.459590435205936</v>
      </c>
      <c r="CS105" s="47">
        <f ca="1">'A Matrix'!$CP$103*'Projection Engine'!$AD$97</f>
        <v>2.3507534635229974</v>
      </c>
      <c r="CT105" s="47">
        <f ca="1">'A Matrix'!$CQ$103*'Projection Engine'!$AD$98</f>
        <v>0</v>
      </c>
      <c r="CU105" s="47">
        <f ca="1">'A Matrix'!$CR$103*'Projection Engine'!$AD$99</f>
        <v>0</v>
      </c>
      <c r="CV105" s="47">
        <f ca="1">'A Matrix'!$CS$103*'Projection Engine'!$AD$100</f>
        <v>3.0407870309622287</v>
      </c>
      <c r="CW105" s="47">
        <f ca="1">'A Matrix'!$CT$103*'Projection Engine'!$AD$101</f>
        <v>32.575361143220704</v>
      </c>
      <c r="CX105" s="47">
        <f ca="1">'A Matrix'!$CU$103*'Projection Engine'!$AD$102</f>
        <v>94.814062565800853</v>
      </c>
      <c r="CY105" s="47">
        <f ca="1">'A Matrix'!$CV$103*'Projection Engine'!$AD$103</f>
        <v>16.843790072796573</v>
      </c>
      <c r="CZ105" s="47">
        <f ca="1">'A Matrix'!$CW$103*'Projection Engine'!$AD$104</f>
        <v>1.1566033479294013</v>
      </c>
      <c r="DA105" s="47">
        <f ca="1">'A Matrix'!$CX$103*'Projection Engine'!$AD$105</f>
        <v>53.163679974020411</v>
      </c>
      <c r="DB105" s="47">
        <f ca="1">'A Matrix'!$CY$103*'Projection Engine'!$AD$106</f>
        <v>6.6515936666275701</v>
      </c>
      <c r="DC105" s="47">
        <f ca="1">'A Matrix'!$CZ$103*'Projection Engine'!$AD$107</f>
        <v>18.081362199151965</v>
      </c>
      <c r="DD105" s="47">
        <f ca="1">'A Matrix'!$DA$103*'Projection Engine'!$AD$108</f>
        <v>8.4732754321573029</v>
      </c>
      <c r="DE105" s="47">
        <f ca="1">'A Matrix'!$DB$103*'Projection Engine'!$AD$109</f>
        <v>3.7264622206336182</v>
      </c>
      <c r="DF105" s="47">
        <f ca="1">'A Matrix'!$DC$103*'Projection Engine'!$AD$110</f>
        <v>1.3389578046825397</v>
      </c>
      <c r="DG105" s="47">
        <f ca="1">'A Matrix'!$DD$103*'Projection Engine'!$AD$111</f>
        <v>2.0616471843282498</v>
      </c>
      <c r="DH105" s="47">
        <f ca="1">'A Matrix'!$DE$103*'Projection Engine'!$AD$112</f>
        <v>4.6400397222042864</v>
      </c>
      <c r="DI105" s="47">
        <f ca="1">'A Matrix'!$DF$103*'Projection Engine'!$AD$113</f>
        <v>1.0533330189023462</v>
      </c>
      <c r="DJ105" s="47">
        <f ca="1">'A Matrix'!$DG$103*'Projection Engine'!$AD$114</f>
        <v>1.4148283808234097</v>
      </c>
      <c r="DK105" s="47">
        <f ca="1">'A Matrix'!$DH$103*'Projection Engine'!$AD$115</f>
        <v>1.6006649348816135</v>
      </c>
      <c r="DL105" s="47">
        <f ca="1">'A Matrix'!$DI$103*'Projection Engine'!$AD$116</f>
        <v>0.23627014692353265</v>
      </c>
      <c r="DM105" s="47">
        <f ca="1">'A Matrix'!$DJ$103*'Projection Engine'!$AD$117</f>
        <v>1.2839206317401544</v>
      </c>
      <c r="DN105" s="47">
        <f ca="1">'A Matrix'!$DK$103*'Projection Engine'!$AD$118</f>
        <v>3.2075390664096126</v>
      </c>
      <c r="DO105" s="47">
        <f ca="1">'A Matrix'!$DL$103*'Projection Engine'!$AD$119</f>
        <v>0.54294776153493096</v>
      </c>
      <c r="DP105" s="43">
        <f t="shared" ca="1" si="15"/>
        <v>555.05917314130375</v>
      </c>
      <c r="DQ105" s="43">
        <f ca="1">'Projection Engine'!T106</f>
        <v>12.685370455255903</v>
      </c>
      <c r="DR105" s="43">
        <f ca="1">'Projection Engine'!U106</f>
        <v>67706.779289638347</v>
      </c>
      <c r="DS105" s="43">
        <f>'Projection Engine'!V106</f>
        <v>1112.3062531299522</v>
      </c>
      <c r="DT105" s="43">
        <f>'Projection Engine'!W106</f>
        <v>17.743172870554215</v>
      </c>
      <c r="DU105" s="43">
        <f>'Projection Engine'!X106</f>
        <v>257.07757090370075</v>
      </c>
      <c r="DV105" s="43">
        <f>'Projection Engine'!Y106</f>
        <v>0</v>
      </c>
      <c r="DW105" s="43">
        <f>'Projection Engine'!Z106</f>
        <v>121.9269283548856</v>
      </c>
      <c r="DX105" s="43">
        <f t="shared" ca="1" si="16"/>
        <v>69228.518585352693</v>
      </c>
      <c r="DY105" s="43">
        <f t="shared" ca="1" si="17"/>
        <v>69783.577758493993</v>
      </c>
      <c r="DZ105" s="41"/>
      <c r="EA105" s="36">
        <f>'Base Table 5'!DY105</f>
        <v>49737.999199999998</v>
      </c>
      <c r="EB105" s="185">
        <f t="shared" ca="1" si="18"/>
        <v>20045.578558493995</v>
      </c>
      <c r="EC105" s="186">
        <f t="shared" ca="1" si="19"/>
        <v>0.40302342034084071</v>
      </c>
    </row>
    <row r="106" spans="1:133" x14ac:dyDescent="0.4">
      <c r="A106" s="34">
        <f>'Base Table 5 - modified'!A106</f>
        <v>103</v>
      </c>
      <c r="B106" s="34" t="str">
        <f>'Base Table 5 - modified'!B106</f>
        <v>7701</v>
      </c>
      <c r="C106" s="34">
        <f>'Base Table 5 - modified'!C106</f>
        <v>33</v>
      </c>
      <c r="D106" s="35" t="str">
        <f>'Base Table 5 - modified'!D106</f>
        <v>Public order and safety</v>
      </c>
      <c r="E106" s="47">
        <f ca="1">'A Matrix'!$B$104*'Projection Engine'!$AD$5</f>
        <v>7.7128780944840605</v>
      </c>
      <c r="F106" s="47">
        <f ca="1">'A Matrix'!$C$104*'Projection Engine'!$AD$6</f>
        <v>0.14832867716255016</v>
      </c>
      <c r="G106" s="47">
        <f ca="1">'A Matrix'!$D$104*'Projection Engine'!$AD$7</f>
        <v>3.3959631781210446</v>
      </c>
      <c r="H106" s="47">
        <f ca="1">'A Matrix'!$E$104*'Projection Engine'!$AD$8</f>
        <v>0.92595865965064661</v>
      </c>
      <c r="I106" s="47">
        <f ca="1">'A Matrix'!$F$104*'Projection Engine'!$AD$9</f>
        <v>1.1824778523615423E-2</v>
      </c>
      <c r="J106" s="47">
        <f ca="1">'A Matrix'!$G$104*'Projection Engine'!$AD$10</f>
        <v>1.2262247022893635</v>
      </c>
      <c r="K106" s="47">
        <f ca="1">'A Matrix'!$H$104*'Projection Engine'!$AD$11</f>
        <v>4.2614466417810268</v>
      </c>
      <c r="L106" s="47">
        <f ca="1">'A Matrix'!$I$104*'Projection Engine'!$AD$12</f>
        <v>37.688630971583549</v>
      </c>
      <c r="M106" s="47">
        <f ca="1">'A Matrix'!$J$104*'Projection Engine'!$AD$13</f>
        <v>10.638299496303985</v>
      </c>
      <c r="N106" s="47">
        <f ca="1">'A Matrix'!$K$104*'Projection Engine'!$AD$14</f>
        <v>85.665641293991456</v>
      </c>
      <c r="O106" s="47">
        <f ca="1">'A Matrix'!$L$104*'Projection Engine'!$AD$15</f>
        <v>244.48145320495553</v>
      </c>
      <c r="P106" s="47">
        <f ca="1">'A Matrix'!$M$104*'Projection Engine'!$AD$16</f>
        <v>37.99584071405183</v>
      </c>
      <c r="Q106" s="47">
        <f ca="1">'A Matrix'!$N$104*'Projection Engine'!$AD$17</f>
        <v>38.487320230043302</v>
      </c>
      <c r="R106" s="47">
        <f ca="1">'A Matrix'!$O$104*'Projection Engine'!$AD$18</f>
        <v>25.937284833119271</v>
      </c>
      <c r="S106" s="47">
        <f ca="1">'A Matrix'!$P$104*'Projection Engine'!$AD$19</f>
        <v>2.066904518625083E-3</v>
      </c>
      <c r="T106" s="47">
        <f ca="1">'A Matrix'!$Q$104*'Projection Engine'!$AD$20</f>
        <v>6.528095173422539</v>
      </c>
      <c r="U106" s="47">
        <f ca="1">'A Matrix'!$R$104*'Projection Engine'!$AD$21</f>
        <v>5.5696790060146835E-2</v>
      </c>
      <c r="V106" s="47">
        <f ca="1">'A Matrix'!$S$104*'Projection Engine'!$AD$22</f>
        <v>2.1867138867940984E-2</v>
      </c>
      <c r="W106" s="47">
        <f ca="1">'A Matrix'!$T$104*'Projection Engine'!$AD$23</f>
        <v>2.2954621860624709</v>
      </c>
      <c r="X106" s="47">
        <f ca="1">'A Matrix'!$U$104*'Projection Engine'!$AD$24</f>
        <v>39.821841961477681</v>
      </c>
      <c r="Y106" s="47">
        <f ca="1">'A Matrix'!$V$104*'Projection Engine'!$AD$25</f>
        <v>8.7609106855719485</v>
      </c>
      <c r="Z106" s="47">
        <f ca="1">'A Matrix'!$W$104*'Projection Engine'!$AD$26</f>
        <v>6.5115003455709388</v>
      </c>
      <c r="AA106" s="47">
        <f ca="1">'A Matrix'!$X$104*'Projection Engine'!$AD$27</f>
        <v>23.003592196348009</v>
      </c>
      <c r="AB106" s="47">
        <f ca="1">'A Matrix'!$Y$104*'Projection Engine'!$AD$28</f>
        <v>0.18170536122755176</v>
      </c>
      <c r="AC106" s="47">
        <f ca="1">'A Matrix'!$Z$104*'Projection Engine'!$AD$29</f>
        <v>13.373093638341373</v>
      </c>
      <c r="AD106" s="47">
        <f ca="1">'A Matrix'!$AA$104*'Projection Engine'!$AD$30</f>
        <v>2.9292355308479492E-4</v>
      </c>
      <c r="AE106" s="47">
        <f ca="1">'A Matrix'!$AB$104*'Projection Engine'!$AD$31</f>
        <v>1.4398201987280157E-3</v>
      </c>
      <c r="AF106" s="47">
        <f ca="1">'A Matrix'!$AC$104*'Projection Engine'!$AD$32</f>
        <v>1.653624761643679</v>
      </c>
      <c r="AG106" s="47">
        <f ca="1">'A Matrix'!$AD$104*'Projection Engine'!$AD$33</f>
        <v>9.8923652314901762E-5</v>
      </c>
      <c r="AH106" s="47">
        <f ca="1">'A Matrix'!$AE$104*'Projection Engine'!$AD$34</f>
        <v>0.12388975423605211</v>
      </c>
      <c r="AI106" s="47">
        <f ca="1">'A Matrix'!$AF$104*'Projection Engine'!$AD$35</f>
        <v>6.6509346599211094E-2</v>
      </c>
      <c r="AJ106" s="47">
        <f ca="1">'A Matrix'!$AG$104*'Projection Engine'!$AD$36</f>
        <v>5.3549372956061125</v>
      </c>
      <c r="AK106" s="47">
        <f ca="1">'A Matrix'!$AH$104*'Projection Engine'!$AD$37</f>
        <v>36.722697641953083</v>
      </c>
      <c r="AL106" s="47">
        <f ca="1">'A Matrix'!$AI$104*'Projection Engine'!$AD$38</f>
        <v>20.190643779891214</v>
      </c>
      <c r="AM106" s="47">
        <f ca="1">'A Matrix'!$AJ$104*'Projection Engine'!$AD$39</f>
        <v>54.857559451664528</v>
      </c>
      <c r="AN106" s="47">
        <f ca="1">'A Matrix'!$AK$104*'Projection Engine'!$AD$40</f>
        <v>9.4022389600425331</v>
      </c>
      <c r="AO106" s="47">
        <f ca="1">'A Matrix'!$AL$104*'Projection Engine'!$AD$41</f>
        <v>14.806569221662993</v>
      </c>
      <c r="AP106" s="47">
        <f ca="1">'A Matrix'!$AM$104*'Projection Engine'!$AD$42</f>
        <v>75.503629553280447</v>
      </c>
      <c r="AQ106" s="47">
        <f ca="1">'A Matrix'!$AN$104*'Projection Engine'!$AD$43</f>
        <v>1.688058450862152E-3</v>
      </c>
      <c r="AR106" s="47">
        <f ca="1">'A Matrix'!$AO$104*'Projection Engine'!$AD$44</f>
        <v>94.136221439682075</v>
      </c>
      <c r="AS106" s="47">
        <f ca="1">'A Matrix'!$AP$104*'Projection Engine'!$AD$45</f>
        <v>13.747486339959444</v>
      </c>
      <c r="AT106" s="47">
        <f ca="1">'A Matrix'!$AQ$104*'Projection Engine'!$AD$46</f>
        <v>137.78498958658713</v>
      </c>
      <c r="AU106" s="47">
        <f ca="1">'A Matrix'!$AR$104*'Projection Engine'!$AD$47</f>
        <v>6.7041490017773571</v>
      </c>
      <c r="AV106" s="47">
        <f ca="1">'A Matrix'!$AS$104*'Projection Engine'!$AD$48</f>
        <v>11.786336579518041</v>
      </c>
      <c r="AW106" s="47">
        <f ca="1">'A Matrix'!$AT$104*'Projection Engine'!$AD$49</f>
        <v>0.18721836729275915</v>
      </c>
      <c r="AX106" s="47">
        <f ca="1">'A Matrix'!$AU$104*'Projection Engine'!$AD$50</f>
        <v>71.094964909159245</v>
      </c>
      <c r="AY106" s="47">
        <f ca="1">'A Matrix'!$AV$104*'Projection Engine'!$AD$51</f>
        <v>31.21888020607091</v>
      </c>
      <c r="AZ106" s="47">
        <f ca="1">'A Matrix'!$AW$104*'Projection Engine'!$AD$52</f>
        <v>0.60976120579352178</v>
      </c>
      <c r="BA106" s="47">
        <f ca="1">'A Matrix'!$AX$104*'Projection Engine'!$AD$53</f>
        <v>4.0884934320679216</v>
      </c>
      <c r="BB106" s="47">
        <f ca="1">'A Matrix'!$AY$104*'Projection Engine'!$AD$54</f>
        <v>1.4897171854408573</v>
      </c>
      <c r="BC106" s="47">
        <f ca="1">'A Matrix'!$AZ$104*'Projection Engine'!$AD$55</f>
        <v>3.3017754433800103E-2</v>
      </c>
      <c r="BD106" s="47">
        <f ca="1">'A Matrix'!$BA$104*'Projection Engine'!$AD$56</f>
        <v>138.23383778779666</v>
      </c>
      <c r="BE106" s="47">
        <f ca="1">'A Matrix'!$BB$104*'Projection Engine'!$AD$57</f>
        <v>13.662106431935447</v>
      </c>
      <c r="BF106" s="47">
        <f ca="1">'A Matrix'!$BC$104*'Projection Engine'!$AD$58</f>
        <v>33.969081893203835</v>
      </c>
      <c r="BG106" s="47">
        <f ca="1">'A Matrix'!$BD$104*'Projection Engine'!$AD$59</f>
        <v>72.480604029297254</v>
      </c>
      <c r="BH106" s="47">
        <f ca="1">'A Matrix'!$BE$104*'Projection Engine'!$AD$60</f>
        <v>20.926714738758637</v>
      </c>
      <c r="BI106" s="47">
        <f ca="1">'A Matrix'!$BF$104*'Projection Engine'!$AD$61</f>
        <v>0.93483552057044494</v>
      </c>
      <c r="BJ106" s="47">
        <f ca="1">'A Matrix'!$BG$104*'Projection Engine'!$AD$62</f>
        <v>0.20424253354252536</v>
      </c>
      <c r="BK106" s="47">
        <f ca="1">'A Matrix'!$BH$104*'Projection Engine'!$AD$63</f>
        <v>28.605330993000877</v>
      </c>
      <c r="BL106" s="47">
        <f ca="1">'A Matrix'!$BI$104*'Projection Engine'!$AD$64</f>
        <v>15.068613860286868</v>
      </c>
      <c r="BM106" s="47">
        <f ca="1">'A Matrix'!$BJ$104*'Projection Engine'!$AD$65</f>
        <v>6.4499676380018833</v>
      </c>
      <c r="BN106" s="47">
        <f ca="1">'A Matrix'!$BK$104*'Projection Engine'!$AD$66</f>
        <v>72.836468325393795</v>
      </c>
      <c r="BO106" s="47">
        <f ca="1">'A Matrix'!$BL$104*'Projection Engine'!$AD$67</f>
        <v>13.988075753993883</v>
      </c>
      <c r="BP106" s="47">
        <f ca="1">'A Matrix'!$BM$104*'Projection Engine'!$AD$68</f>
        <v>3.1564624058552084</v>
      </c>
      <c r="BQ106" s="47">
        <f ca="1">'A Matrix'!$BN$104*'Projection Engine'!$AD$69</f>
        <v>45.945122154417945</v>
      </c>
      <c r="BR106" s="47">
        <f ca="1">'A Matrix'!$BO$104*'Projection Engine'!$AD$70</f>
        <v>57.804453331804474</v>
      </c>
      <c r="BS106" s="47">
        <f ca="1">'A Matrix'!$BP$104*'Projection Engine'!$AD$71</f>
        <v>1.3222288523071972</v>
      </c>
      <c r="BT106" s="47">
        <f ca="1">'A Matrix'!$BQ$104*'Projection Engine'!$AD$72</f>
        <v>43.997005409263707</v>
      </c>
      <c r="BU106" s="47">
        <f ca="1">'A Matrix'!$BR$104*'Projection Engine'!$AD$73</f>
        <v>32.237791519595007</v>
      </c>
      <c r="BV106" s="47">
        <f ca="1">'A Matrix'!$BS$104*'Projection Engine'!$AD$74</f>
        <v>251.59048355933982</v>
      </c>
      <c r="BW106" s="47">
        <f ca="1">'A Matrix'!$BT$104*'Projection Engine'!$AD$75</f>
        <v>163.9205455320301</v>
      </c>
      <c r="BX106" s="47">
        <f ca="1">'A Matrix'!$BU$104*'Projection Engine'!$AD$76</f>
        <v>161.80120385717294</v>
      </c>
      <c r="BY106" s="47">
        <f ca="1">'A Matrix'!$BV$104*'Projection Engine'!$AD$77</f>
        <v>754.35047660317355</v>
      </c>
      <c r="BZ106" s="47">
        <f ca="1">'A Matrix'!$BW$104*'Projection Engine'!$AD$78</f>
        <v>291.40990634075081</v>
      </c>
      <c r="CA106" s="47">
        <f ca="1">'A Matrix'!$BX$104*'Projection Engine'!$AD$79</f>
        <v>372.36006548482618</v>
      </c>
      <c r="CB106" s="47">
        <f ca="1">'A Matrix'!$BY$104*'Projection Engine'!$AD$80</f>
        <v>53.900008012706252</v>
      </c>
      <c r="CC106" s="47">
        <f ca="1">'A Matrix'!$BZ$104*'Projection Engine'!$AD$81</f>
        <v>340.70980210887421</v>
      </c>
      <c r="CD106" s="47">
        <f ca="1">'A Matrix'!$CA$104*'Projection Engine'!$AD$82</f>
        <v>131.06979726934301</v>
      </c>
      <c r="CE106" s="47">
        <f ca="1">'A Matrix'!$CB$104*'Projection Engine'!$AD$83</f>
        <v>92.281052640897883</v>
      </c>
      <c r="CF106" s="47">
        <f ca="1">'A Matrix'!$CC$104*'Projection Engine'!$AD$84</f>
        <v>19.839755856600906</v>
      </c>
      <c r="CG106" s="47">
        <f ca="1">'A Matrix'!$CD$104*'Projection Engine'!$AD$85</f>
        <v>12.669629967541635</v>
      </c>
      <c r="CH106" s="47">
        <f ca="1">'A Matrix'!$CE$104*'Projection Engine'!$AD$86</f>
        <v>95.358046974755524</v>
      </c>
      <c r="CI106" s="47">
        <f ca="1">'A Matrix'!$CF$104*'Projection Engine'!$AD$87</f>
        <v>414.54536616340772</v>
      </c>
      <c r="CJ106" s="47">
        <f ca="1">'A Matrix'!$CG$104*'Projection Engine'!$AD$88</f>
        <v>94.647672005315798</v>
      </c>
      <c r="CK106" s="47">
        <f ca="1">'A Matrix'!$CH$104*'Projection Engine'!$AD$89</f>
        <v>77.222799857335545</v>
      </c>
      <c r="CL106" s="47">
        <f ca="1">'A Matrix'!$CI$104*'Projection Engine'!$AD$90</f>
        <v>4.9655510203786433</v>
      </c>
      <c r="CM106" s="47">
        <f ca="1">'A Matrix'!$CJ$104*'Projection Engine'!$AD$91</f>
        <v>14.619895930894662</v>
      </c>
      <c r="CN106" s="47">
        <f ca="1">'A Matrix'!$CK$104*'Projection Engine'!$AD$92</f>
        <v>19.551812437025362</v>
      </c>
      <c r="CO106" s="47">
        <f ca="1">'A Matrix'!$CL$104*'Projection Engine'!$AD$93</f>
        <v>1.8780243012053526</v>
      </c>
      <c r="CP106" s="47">
        <f ca="1">'A Matrix'!$CM$104*'Projection Engine'!$AD$94</f>
        <v>82.661588232847038</v>
      </c>
      <c r="CQ106" s="47">
        <f ca="1">'A Matrix'!$CN$104*'Projection Engine'!$AD$95</f>
        <v>58.21158464717292</v>
      </c>
      <c r="CR106" s="47">
        <f ca="1">'A Matrix'!$CO$104*'Projection Engine'!$AD$96</f>
        <v>51.759203207979766</v>
      </c>
      <c r="CS106" s="47">
        <f ca="1">'A Matrix'!$CP$104*'Projection Engine'!$AD$97</f>
        <v>291.4419464131218</v>
      </c>
      <c r="CT106" s="47">
        <f ca="1">'A Matrix'!$CQ$104*'Projection Engine'!$AD$98</f>
        <v>11.027070633914194</v>
      </c>
      <c r="CU106" s="47">
        <f ca="1">'A Matrix'!$CR$104*'Projection Engine'!$AD$99</f>
        <v>2.5723858996154996</v>
      </c>
      <c r="CV106" s="47">
        <f ca="1">'A Matrix'!$CS$104*'Projection Engine'!$AD$100</f>
        <v>483.66649817260185</v>
      </c>
      <c r="CW106" s="47">
        <f ca="1">'A Matrix'!$CT$104*'Projection Engine'!$AD$101</f>
        <v>1487.9866927018973</v>
      </c>
      <c r="CX106" s="47">
        <f ca="1">'A Matrix'!$CU$104*'Projection Engine'!$AD$102</f>
        <v>1363.5609766525013</v>
      </c>
      <c r="CY106" s="47">
        <f ca="1">'A Matrix'!$CV$104*'Projection Engine'!$AD$103</f>
        <v>313.80669190597439</v>
      </c>
      <c r="CZ106" s="47">
        <f ca="1">'A Matrix'!$CW$104*'Projection Engine'!$AD$104</f>
        <v>185.66858989703201</v>
      </c>
      <c r="DA106" s="47">
        <f ca="1">'A Matrix'!$CX$104*'Projection Engine'!$AD$105</f>
        <v>837.68389229992454</v>
      </c>
      <c r="DB106" s="47">
        <f ca="1">'A Matrix'!$CY$104*'Projection Engine'!$AD$106</f>
        <v>17.148874489749936</v>
      </c>
      <c r="DC106" s="47">
        <f ca="1">'A Matrix'!$CZ$104*'Projection Engine'!$AD$107</f>
        <v>361.88921551731653</v>
      </c>
      <c r="DD106" s="47">
        <f ca="1">'A Matrix'!$DA$104*'Projection Engine'!$AD$108</f>
        <v>289.54786638125296</v>
      </c>
      <c r="DE106" s="47">
        <f ca="1">'A Matrix'!$DB$104*'Projection Engine'!$AD$109</f>
        <v>120.66725541255283</v>
      </c>
      <c r="DF106" s="47">
        <f ca="1">'A Matrix'!$DC$104*'Projection Engine'!$AD$110</f>
        <v>49.458387159824348</v>
      </c>
      <c r="DG106" s="47">
        <f ca="1">'A Matrix'!$DD$104*'Projection Engine'!$AD$111</f>
        <v>152.12425130610691</v>
      </c>
      <c r="DH106" s="47">
        <f ca="1">'A Matrix'!$DE$104*'Projection Engine'!$AD$112</f>
        <v>257.61743340834113</v>
      </c>
      <c r="DI106" s="47">
        <f ca="1">'A Matrix'!$DF$104*'Projection Engine'!$AD$113</f>
        <v>126.25772980045136</v>
      </c>
      <c r="DJ106" s="47">
        <f ca="1">'A Matrix'!$DG$104*'Projection Engine'!$AD$114</f>
        <v>158.14525416394619</v>
      </c>
      <c r="DK106" s="47">
        <f ca="1">'A Matrix'!$DH$104*'Projection Engine'!$AD$115</f>
        <v>173.6915579555573</v>
      </c>
      <c r="DL106" s="47">
        <f ca="1">'A Matrix'!$DI$104*'Projection Engine'!$AD$116</f>
        <v>49.02196567989003</v>
      </c>
      <c r="DM106" s="47">
        <f ca="1">'A Matrix'!$DJ$104*'Projection Engine'!$AD$117</f>
        <v>236.36517163609125</v>
      </c>
      <c r="DN106" s="47">
        <f ca="1">'A Matrix'!$DK$104*'Projection Engine'!$AD$118</f>
        <v>241.54313259069659</v>
      </c>
      <c r="DO106" s="47">
        <f ca="1">'A Matrix'!$DL$104*'Projection Engine'!$AD$119</f>
        <v>3.5873334244272224</v>
      </c>
      <c r="DP106" s="43">
        <f t="shared" ca="1" si="15"/>
        <v>12568.327372051139</v>
      </c>
      <c r="DQ106" s="43">
        <f ca="1">'Projection Engine'!T107</f>
        <v>255.11939421651269</v>
      </c>
      <c r="DR106" s="43">
        <f ca="1">'Projection Engine'!U107</f>
        <v>49183.975617249511</v>
      </c>
      <c r="DS106" s="43">
        <f>'Projection Engine'!V107</f>
        <v>136.99721558273447</v>
      </c>
      <c r="DT106" s="43">
        <f>'Projection Engine'!W107</f>
        <v>5.2364808014212523</v>
      </c>
      <c r="DU106" s="43">
        <f>'Projection Engine'!X107</f>
        <v>20.022855933750304</v>
      </c>
      <c r="DV106" s="43">
        <f>'Projection Engine'!Y107</f>
        <v>0</v>
      </c>
      <c r="DW106" s="43">
        <f>'Projection Engine'!Z107</f>
        <v>20.877254360271138</v>
      </c>
      <c r="DX106" s="43">
        <f t="shared" ca="1" si="16"/>
        <v>49622.228818144198</v>
      </c>
      <c r="DY106" s="43">
        <f t="shared" ca="1" si="17"/>
        <v>62190.556190195333</v>
      </c>
      <c r="DZ106" s="41"/>
      <c r="EA106" s="36">
        <f>'Base Table 5'!DY106</f>
        <v>44368.999800000012</v>
      </c>
      <c r="EB106" s="185">
        <f t="shared" ca="1" si="18"/>
        <v>17821.556390195321</v>
      </c>
      <c r="EC106" s="186">
        <f t="shared" ca="1" si="19"/>
        <v>0.40166685006488057</v>
      </c>
    </row>
    <row r="107" spans="1:133" x14ac:dyDescent="0.4">
      <c r="A107" s="37">
        <f>'Base Table 5 - modified'!A107</f>
        <v>104</v>
      </c>
      <c r="B107" s="37" t="str">
        <f>'Base Table 5 - modified'!B107</f>
        <v>8010</v>
      </c>
      <c r="C107" s="37">
        <f>'Base Table 5 - modified'!C107</f>
        <v>34</v>
      </c>
      <c r="D107" s="38" t="str">
        <f>'Base Table 5 - modified'!D107</f>
        <v>Primary and secondary education services (including pre-schools and special schools)</v>
      </c>
      <c r="E107" s="47">
        <f ca="1">'A Matrix'!$B$105*'Projection Engine'!$AD$5</f>
        <v>0.58344557407408926</v>
      </c>
      <c r="F107" s="47">
        <f ca="1">'A Matrix'!$C$105*'Projection Engine'!$AD$6</f>
        <v>0.129960129453802</v>
      </c>
      <c r="G107" s="47">
        <f ca="1">'A Matrix'!$D$105*'Projection Engine'!$AD$7</f>
        <v>0.32415507868732857</v>
      </c>
      <c r="H107" s="47">
        <f ca="1">'A Matrix'!$E$105*'Projection Engine'!$AD$8</f>
        <v>1.5752734130621584E-2</v>
      </c>
      <c r="I107" s="47">
        <f ca="1">'A Matrix'!$F$105*'Projection Engine'!$AD$9</f>
        <v>9.5287050238842732E-3</v>
      </c>
      <c r="J107" s="47">
        <f ca="1">'A Matrix'!$G$105*'Projection Engine'!$AD$10</f>
        <v>9.941265786263866E-3</v>
      </c>
      <c r="K107" s="47">
        <f ca="1">'A Matrix'!$H$105*'Projection Engine'!$AD$11</f>
        <v>0.19880100543183515</v>
      </c>
      <c r="L107" s="47">
        <f ca="1">'A Matrix'!$I$105*'Projection Engine'!$AD$12</f>
        <v>8.7632368714498338E-2</v>
      </c>
      <c r="M107" s="47">
        <f ca="1">'A Matrix'!$J$105*'Projection Engine'!$AD$13</f>
        <v>0.16859497898192835</v>
      </c>
      <c r="N107" s="47">
        <f ca="1">'A Matrix'!$K$105*'Projection Engine'!$AD$14</f>
        <v>0.16483362665317283</v>
      </c>
      <c r="O107" s="47">
        <f ca="1">'A Matrix'!$L$105*'Projection Engine'!$AD$15</f>
        <v>1.3217366043187533</v>
      </c>
      <c r="P107" s="47">
        <f ca="1">'A Matrix'!$M$105*'Projection Engine'!$AD$16</f>
        <v>8.5156547311624156E-2</v>
      </c>
      <c r="Q107" s="47">
        <f ca="1">'A Matrix'!$N$105*'Projection Engine'!$AD$17</f>
        <v>9.882424443673006E-2</v>
      </c>
      <c r="R107" s="47">
        <f ca="1">'A Matrix'!$O$105*'Projection Engine'!$AD$18</f>
        <v>0.5721783702217037</v>
      </c>
      <c r="S107" s="47">
        <f ca="1">'A Matrix'!$P$105*'Projection Engine'!$AD$19</f>
        <v>1.3877787482196988E-2</v>
      </c>
      <c r="T107" s="47">
        <f ca="1">'A Matrix'!$Q$105*'Projection Engine'!$AD$20</f>
        <v>0.16067493556251727</v>
      </c>
      <c r="U107" s="47">
        <f ca="1">'A Matrix'!$R$105*'Projection Engine'!$AD$21</f>
        <v>0.10004259354499603</v>
      </c>
      <c r="V107" s="47">
        <f ca="1">'A Matrix'!$S$105*'Projection Engine'!$AD$22</f>
        <v>2.3429077358508198E-2</v>
      </c>
      <c r="W107" s="47">
        <f ca="1">'A Matrix'!$T$105*'Projection Engine'!$AD$23</f>
        <v>0.15914061742229529</v>
      </c>
      <c r="X107" s="47">
        <f ca="1">'A Matrix'!$U$105*'Projection Engine'!$AD$24</f>
        <v>0.10625352506352</v>
      </c>
      <c r="Y107" s="47">
        <f ca="1">'A Matrix'!$V$105*'Projection Engine'!$AD$25</f>
        <v>0.21830553627940757</v>
      </c>
      <c r="Z107" s="47">
        <f ca="1">'A Matrix'!$W$105*'Projection Engine'!$AD$26</f>
        <v>0.17279972818405553</v>
      </c>
      <c r="AA107" s="47">
        <f ca="1">'A Matrix'!$X$105*'Projection Engine'!$AD$27</f>
        <v>6.4697484991124793E-2</v>
      </c>
      <c r="AB107" s="47">
        <f ca="1">'A Matrix'!$Y$105*'Projection Engine'!$AD$28</f>
        <v>5.5052587552305528E-2</v>
      </c>
      <c r="AC107" s="47">
        <f ca="1">'A Matrix'!$Z$105*'Projection Engine'!$AD$29</f>
        <v>4.727189758274418E-2</v>
      </c>
      <c r="AD107" s="47">
        <f ca="1">'A Matrix'!$AA$105*'Projection Engine'!$AD$30</f>
        <v>1.7575413185087698E-3</v>
      </c>
      <c r="AE107" s="47">
        <f ca="1">'A Matrix'!$AB$105*'Projection Engine'!$AD$31</f>
        <v>1.6893890331742049E-2</v>
      </c>
      <c r="AF107" s="47">
        <f ca="1">'A Matrix'!$AC$105*'Projection Engine'!$AD$32</f>
        <v>3.8198098818961385E-2</v>
      </c>
      <c r="AG107" s="47">
        <f ca="1">'A Matrix'!$AD$105*'Projection Engine'!$AD$33</f>
        <v>9.8923652314901762E-5</v>
      </c>
      <c r="AH107" s="47">
        <f ca="1">'A Matrix'!$AE$105*'Projection Engine'!$AD$34</f>
        <v>5.8901626419676119E-4</v>
      </c>
      <c r="AI107" s="47">
        <f ca="1">'A Matrix'!$AF$105*'Projection Engine'!$AD$35</f>
        <v>5.6523524021992433E-4</v>
      </c>
      <c r="AJ107" s="47">
        <f ca="1">'A Matrix'!$AG$105*'Projection Engine'!$AD$36</f>
        <v>0.23297290679295207</v>
      </c>
      <c r="AK107" s="47">
        <f ca="1">'A Matrix'!$AH$105*'Projection Engine'!$AD$37</f>
        <v>0.26999114464728263</v>
      </c>
      <c r="AL107" s="47">
        <f ca="1">'A Matrix'!$AI$105*'Projection Engine'!$AD$38</f>
        <v>8.0745326451697991E-2</v>
      </c>
      <c r="AM107" s="47">
        <f ca="1">'A Matrix'!$AJ$105*'Projection Engine'!$AD$39</f>
        <v>7.4109069977076406E-2</v>
      </c>
      <c r="AN107" s="47">
        <f ca="1">'A Matrix'!$AK$105*'Projection Engine'!$AD$40</f>
        <v>6.7930086029663148E-2</v>
      </c>
      <c r="AO107" s="47">
        <f ca="1">'A Matrix'!$AL$105*'Projection Engine'!$AD$41</f>
        <v>3.2397192571448852E-2</v>
      </c>
      <c r="AP107" s="47">
        <f ca="1">'A Matrix'!$AM$105*'Projection Engine'!$AD$42</f>
        <v>6.5913839887796519E-2</v>
      </c>
      <c r="AQ107" s="47">
        <f ca="1">'A Matrix'!$AN$105*'Projection Engine'!$AD$43</f>
        <v>3.9388030520116878E-3</v>
      </c>
      <c r="AR107" s="47">
        <f ca="1">'A Matrix'!$AO$105*'Projection Engine'!$AD$44</f>
        <v>0.2087988520992024</v>
      </c>
      <c r="AS107" s="47">
        <f ca="1">'A Matrix'!$AP$105*'Projection Engine'!$AD$45</f>
        <v>8.4540398530866007E-2</v>
      </c>
      <c r="AT107" s="47">
        <f ca="1">'A Matrix'!$AQ$105*'Projection Engine'!$AD$46</f>
        <v>9.6312146464494292E-2</v>
      </c>
      <c r="AU107" s="47">
        <f ca="1">'A Matrix'!$AR$105*'Projection Engine'!$AD$47</f>
        <v>1.9777405998759035E-2</v>
      </c>
      <c r="AV107" s="47">
        <f ca="1">'A Matrix'!$AS$105*'Projection Engine'!$AD$48</f>
        <v>0.11887099186642196</v>
      </c>
      <c r="AW107" s="47">
        <f ca="1">'A Matrix'!$AT$105*'Projection Engine'!$AD$49</f>
        <v>2.8295249059180447E-2</v>
      </c>
      <c r="AX107" s="47">
        <f ca="1">'A Matrix'!$AU$105*'Projection Engine'!$AD$50</f>
        <v>0.22060822495187102</v>
      </c>
      <c r="AY107" s="47">
        <f ca="1">'A Matrix'!$AV$105*'Projection Engine'!$AD$51</f>
        <v>5.2121618105137067E-2</v>
      </c>
      <c r="AZ107" s="47">
        <f ca="1">'A Matrix'!$AW$105*'Projection Engine'!$AD$52</f>
        <v>4.4246505264358568E-2</v>
      </c>
      <c r="BA107" s="47">
        <f ca="1">'A Matrix'!$AX$105*'Projection Engine'!$AD$53</f>
        <v>0.35362133480157826</v>
      </c>
      <c r="BB107" s="47">
        <f ca="1">'A Matrix'!$AY$105*'Projection Engine'!$AD$54</f>
        <v>1.1875863723092839</v>
      </c>
      <c r="BC107" s="47">
        <f ca="1">'A Matrix'!$AZ$105*'Projection Engine'!$AD$55</f>
        <v>1.5434334912841473E-2</v>
      </c>
      <c r="BD107" s="47">
        <f ca="1">'A Matrix'!$BA$105*'Projection Engine'!$AD$56</f>
        <v>0.13472066825484616</v>
      </c>
      <c r="BE107" s="47">
        <f ca="1">'A Matrix'!$BB$105*'Projection Engine'!$AD$57</f>
        <v>3.7706098765076267E-2</v>
      </c>
      <c r="BF107" s="47">
        <f ca="1">'A Matrix'!$BC$105*'Projection Engine'!$AD$58</f>
        <v>7.295503108233467E-2</v>
      </c>
      <c r="BG107" s="47">
        <f ca="1">'A Matrix'!$BD$105*'Projection Engine'!$AD$59</f>
        <v>2.3765811247771905E-2</v>
      </c>
      <c r="BH107" s="47">
        <f ca="1">'A Matrix'!$BE$105*'Projection Engine'!$AD$60</f>
        <v>5.5855467966574306E-2</v>
      </c>
      <c r="BI107" s="47">
        <f ca="1">'A Matrix'!$BF$105*'Projection Engine'!$AD$61</f>
        <v>7.2924676064896388E-2</v>
      </c>
      <c r="BJ107" s="47">
        <f ca="1">'A Matrix'!$BG$105*'Projection Engine'!$AD$62</f>
        <v>7.5574256050857005E-2</v>
      </c>
      <c r="BK107" s="47">
        <f ca="1">'A Matrix'!$BH$105*'Projection Engine'!$AD$63</f>
        <v>0.11386700967808126</v>
      </c>
      <c r="BL107" s="47">
        <f ca="1">'A Matrix'!$BI$105*'Projection Engine'!$AD$64</f>
        <v>4.9457400483757102E-2</v>
      </c>
      <c r="BM107" s="47">
        <f ca="1">'A Matrix'!$BJ$105*'Projection Engine'!$AD$65</f>
        <v>1.350023914285209E-2</v>
      </c>
      <c r="BN107" s="47">
        <f ca="1">'A Matrix'!$BK$105*'Projection Engine'!$AD$66</f>
        <v>0.10334388591842197</v>
      </c>
      <c r="BO107" s="47">
        <f ca="1">'A Matrix'!$BL$105*'Projection Engine'!$AD$67</f>
        <v>7.5732259449031697E-2</v>
      </c>
      <c r="BP107" s="47">
        <f ca="1">'A Matrix'!$BM$105*'Projection Engine'!$AD$68</f>
        <v>2.4499023369212752E-2</v>
      </c>
      <c r="BQ107" s="47">
        <f ca="1">'A Matrix'!$BN$105*'Projection Engine'!$AD$69</f>
        <v>0.64446258042910054</v>
      </c>
      <c r="BR107" s="47">
        <f ca="1">'A Matrix'!$BO$105*'Projection Engine'!$AD$70</f>
        <v>0.79442420857503238</v>
      </c>
      <c r="BS107" s="47">
        <f ca="1">'A Matrix'!$BP$105*'Projection Engine'!$AD$71</f>
        <v>4.8846944294992194E-2</v>
      </c>
      <c r="BT107" s="47">
        <f ca="1">'A Matrix'!$BQ$105*'Projection Engine'!$AD$72</f>
        <v>0.47400734446079396</v>
      </c>
      <c r="BU107" s="47">
        <f ca="1">'A Matrix'!$BR$105*'Projection Engine'!$AD$73</f>
        <v>4.6053810071197222E-2</v>
      </c>
      <c r="BV107" s="47">
        <f ca="1">'A Matrix'!$BS$105*'Projection Engine'!$AD$74</f>
        <v>0.82955188940986746</v>
      </c>
      <c r="BW107" s="47">
        <f ca="1">'A Matrix'!$BT$105*'Projection Engine'!$AD$75</f>
        <v>0.43755978773783666</v>
      </c>
      <c r="BX107" s="47">
        <f ca="1">'A Matrix'!$BU$105*'Projection Engine'!$AD$76</f>
        <v>0.36548854214308418</v>
      </c>
      <c r="BY107" s="47">
        <f ca="1">'A Matrix'!$BV$105*'Projection Engine'!$AD$77</f>
        <v>1.9044900773123139</v>
      </c>
      <c r="BZ107" s="47">
        <f ca="1">'A Matrix'!$BW$105*'Projection Engine'!$AD$78</f>
        <v>1.9119049015886349</v>
      </c>
      <c r="CA107" s="47">
        <f ca="1">'A Matrix'!$BX$105*'Projection Engine'!$AD$79</f>
        <v>2.3663399301750383</v>
      </c>
      <c r="CB107" s="47">
        <f ca="1">'A Matrix'!$BY$105*'Projection Engine'!$AD$80</f>
        <v>0.50768863037217815</v>
      </c>
      <c r="CC107" s="47">
        <f ca="1">'A Matrix'!$BZ$105*'Projection Engine'!$AD$81</f>
        <v>2.0533439893619572</v>
      </c>
      <c r="CD107" s="47">
        <f ca="1">'A Matrix'!$CA$105*'Projection Engine'!$AD$82</f>
        <v>0.36578428237245558</v>
      </c>
      <c r="CE107" s="47">
        <f ca="1">'A Matrix'!$CB$105*'Projection Engine'!$AD$83</f>
        <v>0.25355530549656258</v>
      </c>
      <c r="CF107" s="47">
        <f ca="1">'A Matrix'!$CC$105*'Projection Engine'!$AD$84</f>
        <v>0.10260577298670744</v>
      </c>
      <c r="CG107" s="47">
        <f ca="1">'A Matrix'!$CD$105*'Projection Engine'!$AD$85</f>
        <v>0.12281581611180303</v>
      </c>
      <c r="CH107" s="47">
        <f ca="1">'A Matrix'!$CE$105*'Projection Engine'!$AD$86</f>
        <v>0.12178637935299609</v>
      </c>
      <c r="CI107" s="47">
        <f ca="1">'A Matrix'!$CF$105*'Projection Engine'!$AD$87</f>
        <v>0.4646596516828409</v>
      </c>
      <c r="CJ107" s="47">
        <f ca="1">'A Matrix'!$CG$105*'Projection Engine'!$AD$88</f>
        <v>2.3056955103573862</v>
      </c>
      <c r="CK107" s="47">
        <f ca="1">'A Matrix'!$CH$105*'Projection Engine'!$AD$89</f>
        <v>0.10617790225914413</v>
      </c>
      <c r="CL107" s="47">
        <f ca="1">'A Matrix'!$CI$105*'Projection Engine'!$AD$90</f>
        <v>7.5278393335283578E-2</v>
      </c>
      <c r="CM107" s="47">
        <f ca="1">'A Matrix'!$CJ$105*'Projection Engine'!$AD$91</f>
        <v>0.59021552750194883</v>
      </c>
      <c r="CN107" s="47">
        <f ca="1">'A Matrix'!$CK$105*'Projection Engine'!$AD$92</f>
        <v>4.8908205325451428</v>
      </c>
      <c r="CO107" s="47">
        <f ca="1">'A Matrix'!$CL$105*'Projection Engine'!$AD$93</f>
        <v>1.6567226354110023E-2</v>
      </c>
      <c r="CP107" s="47">
        <f ca="1">'A Matrix'!$CM$105*'Projection Engine'!$AD$94</f>
        <v>10.269072534639005</v>
      </c>
      <c r="CQ107" s="47">
        <f ca="1">'A Matrix'!$CN$105*'Projection Engine'!$AD$95</f>
        <v>11.742989966438246</v>
      </c>
      <c r="CR107" s="47">
        <f ca="1">'A Matrix'!$CO$105*'Projection Engine'!$AD$96</f>
        <v>2.3954495268842777</v>
      </c>
      <c r="CS107" s="47">
        <f ca="1">'A Matrix'!$CP$105*'Projection Engine'!$AD$97</f>
        <v>0.6747958710308487</v>
      </c>
      <c r="CT107" s="47">
        <f ca="1">'A Matrix'!$CQ$105*'Projection Engine'!$AD$98</f>
        <v>1.1008875409279412E-2</v>
      </c>
      <c r="CU107" s="47">
        <f ca="1">'A Matrix'!$CR$105*'Projection Engine'!$AD$99</f>
        <v>3.3067782076434435E-3</v>
      </c>
      <c r="CV107" s="47">
        <f ca="1">'A Matrix'!$CS$105*'Projection Engine'!$AD$100</f>
        <v>0.68381733458613203</v>
      </c>
      <c r="CW107" s="47">
        <f ca="1">'A Matrix'!$CT$105*'Projection Engine'!$AD$101</f>
        <v>4.7520251701462017</v>
      </c>
      <c r="CX107" s="47">
        <f ca="1">'A Matrix'!$CU$105*'Projection Engine'!$AD$102</f>
        <v>13.154348996829777</v>
      </c>
      <c r="CY107" s="47">
        <f ca="1">'A Matrix'!$CV$105*'Projection Engine'!$AD$103</f>
        <v>2.3328259453130809</v>
      </c>
      <c r="CZ107" s="47">
        <f ca="1">'A Matrix'!$CW$105*'Projection Engine'!$AD$104</f>
        <v>0.1774826760182977</v>
      </c>
      <c r="DA107" s="47">
        <f ca="1">'A Matrix'!$CX$105*'Projection Engine'!$AD$105</f>
        <v>7.6878733788125571</v>
      </c>
      <c r="DB107" s="47">
        <f ca="1">'A Matrix'!$CY$105*'Projection Engine'!$AD$106</f>
        <v>1.0925343264365182</v>
      </c>
      <c r="DC107" s="47">
        <f ca="1">'A Matrix'!$CZ$105*'Projection Engine'!$AD$107</f>
        <v>2.6139685086859976</v>
      </c>
      <c r="DD107" s="47">
        <f ca="1">'A Matrix'!$DA$105*'Projection Engine'!$AD$108</f>
        <v>1.3785545449328025</v>
      </c>
      <c r="DE107" s="47">
        <f ca="1">'A Matrix'!$DB$105*'Projection Engine'!$AD$109</f>
        <v>0.58863897876543791</v>
      </c>
      <c r="DF107" s="47">
        <f ca="1">'A Matrix'!$DC$105*'Projection Engine'!$AD$110</f>
        <v>0.22075456582589917</v>
      </c>
      <c r="DG107" s="47">
        <f ca="1">'A Matrix'!$DD$105*'Projection Engine'!$AD$111</f>
        <v>0.66169543350242055</v>
      </c>
      <c r="DH107" s="47">
        <f ca="1">'A Matrix'!$DE$105*'Projection Engine'!$AD$112</f>
        <v>0.80896298535021405</v>
      </c>
      <c r="DI107" s="47">
        <f ca="1">'A Matrix'!$DF$105*'Projection Engine'!$AD$113</f>
        <v>0.18747593854949166</v>
      </c>
      <c r="DJ107" s="47">
        <f ca="1">'A Matrix'!$DG$105*'Projection Engine'!$AD$114</f>
        <v>0.31049267185852647</v>
      </c>
      <c r="DK107" s="47">
        <f ca="1">'A Matrix'!$DH$105*'Projection Engine'!$AD$115</f>
        <v>0.31959638070748053</v>
      </c>
      <c r="DL107" s="47">
        <f ca="1">'A Matrix'!$DI$105*'Projection Engine'!$AD$116</f>
        <v>0.11176570230463362</v>
      </c>
      <c r="DM107" s="47">
        <f ca="1">'A Matrix'!$DJ$105*'Projection Engine'!$AD$117</f>
        <v>0.28784975791363293</v>
      </c>
      <c r="DN107" s="47">
        <f ca="1">'A Matrix'!$DK$105*'Projection Engine'!$AD$118</f>
        <v>0.55894699430630357</v>
      </c>
      <c r="DO107" s="47">
        <f ca="1">'A Matrix'!$DL$105*'Projection Engine'!$AD$119</f>
        <v>9.4468932867799338E-2</v>
      </c>
      <c r="DP107" s="43">
        <f t="shared" ca="1" si="15"/>
        <v>93.983131053734397</v>
      </c>
      <c r="DQ107" s="43">
        <f ca="1">'Projection Engine'!T108</f>
        <v>14023.948390044541</v>
      </c>
      <c r="DR107" s="43">
        <f ca="1">'Projection Engine'!U108</f>
        <v>106479.31774925186</v>
      </c>
      <c r="DS107" s="43">
        <f>'Projection Engine'!V108</f>
        <v>34.682893536774046</v>
      </c>
      <c r="DT107" s="43">
        <f>'Projection Engine'!W108</f>
        <v>1.3433874378474051</v>
      </c>
      <c r="DU107" s="43">
        <f>'Projection Engine'!X108</f>
        <v>5.1688864930316276</v>
      </c>
      <c r="DV107" s="43">
        <f>'Projection Engine'!Y108</f>
        <v>5.4600000000000003E-2</v>
      </c>
      <c r="DW107" s="43">
        <f>'Projection Engine'!Z108</f>
        <v>673.27982145316423</v>
      </c>
      <c r="DX107" s="43">
        <f t="shared" ca="1" si="16"/>
        <v>121217.79572821724</v>
      </c>
      <c r="DY107" s="43">
        <f t="shared" ca="1" si="17"/>
        <v>121311.77885927098</v>
      </c>
      <c r="DZ107" s="41"/>
      <c r="EA107" s="36">
        <f>'Base Table 5'!DY107</f>
        <v>95091.99990000001</v>
      </c>
      <c r="EB107" s="185">
        <f t="shared" ca="1" si="18"/>
        <v>26219.778959270974</v>
      </c>
      <c r="EC107" s="186">
        <f t="shared" ca="1" si="19"/>
        <v>0.27573065017923737</v>
      </c>
    </row>
    <row r="108" spans="1:133" x14ac:dyDescent="0.4">
      <c r="A108" s="34">
        <f>'Base Table 5 - modified'!A108</f>
        <v>105</v>
      </c>
      <c r="B108" s="34" t="str">
        <f>'Base Table 5 - modified'!B108</f>
        <v>8110</v>
      </c>
      <c r="C108" s="34">
        <f>'Base Table 5 - modified'!C108</f>
        <v>35</v>
      </c>
      <c r="D108" s="35" t="str">
        <f>'Base Table 5 - modified'!D108</f>
        <v>Technical, vocational and tertiary education services (including undergraduate and postgraduate)</v>
      </c>
      <c r="E108" s="47">
        <f ca="1">'A Matrix'!$B$106*'Projection Engine'!$AD$5</f>
        <v>2.6377227901712046</v>
      </c>
      <c r="F108" s="47">
        <f ca="1">'A Matrix'!$C$106*'Projection Engine'!$AD$6</f>
        <v>0.4071871703066427</v>
      </c>
      <c r="G108" s="47">
        <f ca="1">'A Matrix'!$D$106*'Projection Engine'!$AD$7</f>
        <v>2.913865705773369</v>
      </c>
      <c r="H108" s="47">
        <f ca="1">'A Matrix'!$E$106*'Projection Engine'!$AD$8</f>
        <v>0.38572619532172714</v>
      </c>
      <c r="I108" s="47">
        <f ca="1">'A Matrix'!$F$106*'Projection Engine'!$AD$9</f>
        <v>1.1135956473696076E-2</v>
      </c>
      <c r="J108" s="47">
        <f ca="1">'A Matrix'!$G$106*'Projection Engine'!$AD$10</f>
        <v>0.52171357080362313</v>
      </c>
      <c r="K108" s="47">
        <f ca="1">'A Matrix'!$H$106*'Projection Engine'!$AD$11</f>
        <v>1.8959895172418646</v>
      </c>
      <c r="L108" s="47">
        <f ca="1">'A Matrix'!$I$106*'Projection Engine'!$AD$12</f>
        <v>8.5915137722824682</v>
      </c>
      <c r="M108" s="47">
        <f ca="1">'A Matrix'!$J$106*'Projection Engine'!$AD$13</f>
        <v>7.7219994570178772</v>
      </c>
      <c r="N108" s="47">
        <f ca="1">'A Matrix'!$K$106*'Projection Engine'!$AD$14</f>
        <v>14.535650000247291</v>
      </c>
      <c r="O108" s="47">
        <f ca="1">'A Matrix'!$L$106*'Projection Engine'!$AD$15</f>
        <v>41.610731640652041</v>
      </c>
      <c r="P108" s="47">
        <f ca="1">'A Matrix'!$M$106*'Projection Engine'!$AD$16</f>
        <v>1.9359136797295364</v>
      </c>
      <c r="Q108" s="47">
        <f ca="1">'A Matrix'!$N$106*'Projection Engine'!$AD$17</f>
        <v>6.6580961784152901</v>
      </c>
      <c r="R108" s="47">
        <f ca="1">'A Matrix'!$O$106*'Projection Engine'!$AD$18</f>
        <v>23.245457888098414</v>
      </c>
      <c r="S108" s="47">
        <f ca="1">'A Matrix'!$P$106*'Projection Engine'!$AD$19</f>
        <v>3.8385369631608684E-3</v>
      </c>
      <c r="T108" s="47">
        <f ca="1">'A Matrix'!$Q$106*'Projection Engine'!$AD$20</f>
        <v>8.0316224700835708</v>
      </c>
      <c r="U108" s="47">
        <f ca="1">'A Matrix'!$R$106*'Projection Engine'!$AD$21</f>
        <v>1.1231705021455516</v>
      </c>
      <c r="V108" s="47">
        <f ca="1">'A Matrix'!$S$106*'Projection Engine'!$AD$22</f>
        <v>0.76779038926944565</v>
      </c>
      <c r="W108" s="47">
        <f ca="1">'A Matrix'!$T$106*'Projection Engine'!$AD$23</f>
        <v>3.479277488858064</v>
      </c>
      <c r="X108" s="47">
        <f ca="1">'A Matrix'!$U$106*'Projection Engine'!$AD$24</f>
        <v>3.0052038672132237</v>
      </c>
      <c r="Y108" s="47">
        <f ca="1">'A Matrix'!$V$106*'Projection Engine'!$AD$25</f>
        <v>6.2964129050686219</v>
      </c>
      <c r="Z108" s="47">
        <f ca="1">'A Matrix'!$W$106*'Projection Engine'!$AD$26</f>
        <v>3.0364978117895829</v>
      </c>
      <c r="AA108" s="47">
        <f ca="1">'A Matrix'!$X$106*'Projection Engine'!$AD$27</f>
        <v>5.5212928140309083</v>
      </c>
      <c r="AB108" s="47">
        <f ca="1">'A Matrix'!$Y$106*'Projection Engine'!$AD$28</f>
        <v>1.5665059980201308</v>
      </c>
      <c r="AC108" s="47">
        <f ca="1">'A Matrix'!$Z$106*'Projection Engine'!$AD$29</f>
        <v>1.2752734916675423</v>
      </c>
      <c r="AD108" s="47">
        <f ca="1">'A Matrix'!$AA$106*'Projection Engine'!$AD$30</f>
        <v>2.2457472403167615E-3</v>
      </c>
      <c r="AE108" s="47">
        <f ca="1">'A Matrix'!$AB$106*'Projection Engine'!$AD$31</f>
        <v>9.8867653645990407E-3</v>
      </c>
      <c r="AF108" s="47">
        <f ca="1">'A Matrix'!$AC$106*'Projection Engine'!$AD$32</f>
        <v>1.5915528510628667</v>
      </c>
      <c r="AG108" s="47">
        <f ca="1">'A Matrix'!$AD$106*'Projection Engine'!$AD$33</f>
        <v>9.8923652314901762E-5</v>
      </c>
      <c r="AH108" s="47">
        <f ca="1">'A Matrix'!$AE$106*'Projection Engine'!$AD$34</f>
        <v>0.19908749729850531</v>
      </c>
      <c r="AI108" s="47">
        <f ca="1">'A Matrix'!$AF$106*'Projection Engine'!$AD$35</f>
        <v>6.3117935157891557E-3</v>
      </c>
      <c r="AJ108" s="47">
        <f ca="1">'A Matrix'!$AG$106*'Projection Engine'!$AD$36</f>
        <v>0.5462022283275707</v>
      </c>
      <c r="AK108" s="47">
        <f ca="1">'A Matrix'!$AH$106*'Projection Engine'!$AD$37</f>
        <v>5.3944104830529573</v>
      </c>
      <c r="AL108" s="47">
        <f ca="1">'A Matrix'!$AI$106*'Projection Engine'!$AD$38</f>
        <v>1.0991713598151038</v>
      </c>
      <c r="AM108" s="47">
        <f ca="1">'A Matrix'!$AJ$106*'Projection Engine'!$AD$39</f>
        <v>3.9319151059943702</v>
      </c>
      <c r="AN108" s="47">
        <f ca="1">'A Matrix'!$AK$106*'Projection Engine'!$AD$40</f>
        <v>7.0801025981337853</v>
      </c>
      <c r="AO108" s="47">
        <f ca="1">'A Matrix'!$AL$106*'Projection Engine'!$AD$41</f>
        <v>5.1472770317150651</v>
      </c>
      <c r="AP108" s="47">
        <f ca="1">'A Matrix'!$AM$106*'Projection Engine'!$AD$42</f>
        <v>8.8975169681909012</v>
      </c>
      <c r="AQ108" s="47">
        <f ca="1">'A Matrix'!$AN$106*'Projection Engine'!$AD$43</f>
        <v>1.4549456171716643E-2</v>
      </c>
      <c r="AR108" s="47">
        <f ca="1">'A Matrix'!$AO$106*'Projection Engine'!$AD$44</f>
        <v>13.763080685134822</v>
      </c>
      <c r="AS108" s="47">
        <f ca="1">'A Matrix'!$AP$106*'Projection Engine'!$AD$45</f>
        <v>2.679763712780947</v>
      </c>
      <c r="AT108" s="47">
        <f ca="1">'A Matrix'!$AQ$106*'Projection Engine'!$AD$46</f>
        <v>12.104258575788842</v>
      </c>
      <c r="AU108" s="47">
        <f ca="1">'A Matrix'!$AR$106*'Projection Engine'!$AD$47</f>
        <v>0.15772970823762775</v>
      </c>
      <c r="AV108" s="47">
        <f ca="1">'A Matrix'!$AS$106*'Projection Engine'!$AD$48</f>
        <v>2.3149847930023375</v>
      </c>
      <c r="AW108" s="47">
        <f ca="1">'A Matrix'!$AT$106*'Projection Engine'!$AD$49</f>
        <v>0.58726621663935386</v>
      </c>
      <c r="AX108" s="47">
        <f ca="1">'A Matrix'!$AU$106*'Projection Engine'!$AD$50</f>
        <v>20.233808606830411</v>
      </c>
      <c r="AY108" s="47">
        <f ca="1">'A Matrix'!$AV$106*'Projection Engine'!$AD$51</f>
        <v>3.0617396733137632</v>
      </c>
      <c r="AZ108" s="47">
        <f ca="1">'A Matrix'!$AW$106*'Projection Engine'!$AD$52</f>
        <v>0.27797078900907057</v>
      </c>
      <c r="BA108" s="47">
        <f ca="1">'A Matrix'!$AX$106*'Projection Engine'!$AD$53</f>
        <v>6.7823235941766935</v>
      </c>
      <c r="BB108" s="47">
        <f ca="1">'A Matrix'!$AY$106*'Projection Engine'!$AD$54</f>
        <v>0.82380807853873683</v>
      </c>
      <c r="BC108" s="47">
        <f ca="1">'A Matrix'!$AZ$106*'Projection Engine'!$AD$55</f>
        <v>0.21822977338789776</v>
      </c>
      <c r="BD108" s="47">
        <f ca="1">'A Matrix'!$BA$106*'Projection Engine'!$AD$56</f>
        <v>17.07643361346523</v>
      </c>
      <c r="BE108" s="47">
        <f ca="1">'A Matrix'!$BB$106*'Projection Engine'!$AD$57</f>
        <v>1.1152182637537043</v>
      </c>
      <c r="BF108" s="47">
        <f ca="1">'A Matrix'!$BC$106*'Projection Engine'!$AD$58</f>
        <v>3.2568008904348851</v>
      </c>
      <c r="BG108" s="47">
        <f ca="1">'A Matrix'!$BD$106*'Projection Engine'!$AD$59</f>
        <v>9.0435674426988939</v>
      </c>
      <c r="BH108" s="47">
        <f ca="1">'A Matrix'!$BE$106*'Projection Engine'!$AD$60</f>
        <v>7.3952423929566899</v>
      </c>
      <c r="BI108" s="47">
        <f ca="1">'A Matrix'!$BF$106*'Projection Engine'!$AD$61</f>
        <v>5.7254491847891522</v>
      </c>
      <c r="BJ108" s="47">
        <f ca="1">'A Matrix'!$BG$106*'Projection Engine'!$AD$62</f>
        <v>3.3776834916601266E-2</v>
      </c>
      <c r="BK108" s="47">
        <f ca="1">'A Matrix'!$BH$106*'Projection Engine'!$AD$63</f>
        <v>8.7577782115979232</v>
      </c>
      <c r="BL108" s="47">
        <f ca="1">'A Matrix'!$BI$106*'Projection Engine'!$AD$64</f>
        <v>4.6519233562840459</v>
      </c>
      <c r="BM108" s="47">
        <f ca="1">'A Matrix'!$BJ$106*'Projection Engine'!$AD$65</f>
        <v>1.508169572815762</v>
      </c>
      <c r="BN108" s="47">
        <f ca="1">'A Matrix'!$BK$106*'Projection Engine'!$AD$66</f>
        <v>19.161972915342137</v>
      </c>
      <c r="BO108" s="47">
        <f ca="1">'A Matrix'!$BL$106*'Projection Engine'!$AD$67</f>
        <v>0.88238116518439436</v>
      </c>
      <c r="BP108" s="47">
        <f ca="1">'A Matrix'!$BM$106*'Projection Engine'!$AD$68</f>
        <v>0.16222882701629954</v>
      </c>
      <c r="BQ108" s="47">
        <f ca="1">'A Matrix'!$BN$106*'Projection Engine'!$AD$69</f>
        <v>2.6134022863805693</v>
      </c>
      <c r="BR108" s="47">
        <f ca="1">'A Matrix'!$BO$106*'Projection Engine'!$AD$70</f>
        <v>75.652466439636882</v>
      </c>
      <c r="BS108" s="47">
        <f ca="1">'A Matrix'!$BP$106*'Projection Engine'!$AD$71</f>
        <v>1.6597948509490175</v>
      </c>
      <c r="BT108" s="47">
        <f ca="1">'A Matrix'!$BQ$106*'Projection Engine'!$AD$72</f>
        <v>10.444741022512481</v>
      </c>
      <c r="BU108" s="47">
        <f ca="1">'A Matrix'!$BR$106*'Projection Engine'!$AD$73</f>
        <v>77.352228335096754</v>
      </c>
      <c r="BV108" s="47">
        <f ca="1">'A Matrix'!$BS$106*'Projection Engine'!$AD$74</f>
        <v>47.570550503452218</v>
      </c>
      <c r="BW108" s="47">
        <f ca="1">'A Matrix'!$BT$106*'Projection Engine'!$AD$75</f>
        <v>7.6377906081274425</v>
      </c>
      <c r="BX108" s="47">
        <f ca="1">'A Matrix'!$BU$106*'Projection Engine'!$AD$76</f>
        <v>11.3621539929962</v>
      </c>
      <c r="BY108" s="47">
        <f ca="1">'A Matrix'!$BV$106*'Projection Engine'!$AD$77</f>
        <v>74.299873449554838</v>
      </c>
      <c r="BZ108" s="47">
        <f ca="1">'A Matrix'!$BW$106*'Projection Engine'!$AD$78</f>
        <v>38.347266564410042</v>
      </c>
      <c r="CA108" s="47">
        <f ca="1">'A Matrix'!$BX$106*'Projection Engine'!$AD$79</f>
        <v>37.293213997423109</v>
      </c>
      <c r="CB108" s="47">
        <f ca="1">'A Matrix'!$BY$106*'Projection Engine'!$AD$80</f>
        <v>7.7898380842685766</v>
      </c>
      <c r="CC108" s="47">
        <f ca="1">'A Matrix'!$BZ$106*'Projection Engine'!$AD$81</f>
        <v>17.634521524141594</v>
      </c>
      <c r="CD108" s="47">
        <f ca="1">'A Matrix'!$CA$106*'Projection Engine'!$AD$82</f>
        <v>24.125863706773682</v>
      </c>
      <c r="CE108" s="47">
        <f ca="1">'A Matrix'!$CB$106*'Projection Engine'!$AD$83</f>
        <v>6.801905845038819</v>
      </c>
      <c r="CF108" s="47">
        <f ca="1">'A Matrix'!$CC$106*'Projection Engine'!$AD$84</f>
        <v>2.543108185502756</v>
      </c>
      <c r="CG108" s="47">
        <f ca="1">'A Matrix'!$CD$106*'Projection Engine'!$AD$85</f>
        <v>8.9370216087821106</v>
      </c>
      <c r="CH108" s="47">
        <f ca="1">'A Matrix'!$CE$106*'Projection Engine'!$AD$86</f>
        <v>11.517298905423218</v>
      </c>
      <c r="CI108" s="47">
        <f ca="1">'A Matrix'!$CF$106*'Projection Engine'!$AD$87</f>
        <v>77.074135344247168</v>
      </c>
      <c r="CJ108" s="47">
        <f ca="1">'A Matrix'!$CG$106*'Projection Engine'!$AD$88</f>
        <v>61.67750110605683</v>
      </c>
      <c r="CK108" s="47">
        <f ca="1">'A Matrix'!$CH$106*'Projection Engine'!$AD$89</f>
        <v>2.6171558054412452</v>
      </c>
      <c r="CL108" s="47">
        <f ca="1">'A Matrix'!$CI$106*'Projection Engine'!$AD$90</f>
        <v>5.5515126570723954</v>
      </c>
      <c r="CM108" s="47">
        <f ca="1">'A Matrix'!$CJ$106*'Projection Engine'!$AD$91</f>
        <v>0.35823026907645533</v>
      </c>
      <c r="CN108" s="47">
        <f ca="1">'A Matrix'!$CK$106*'Projection Engine'!$AD$92</f>
        <v>15.47648708781551</v>
      </c>
      <c r="CO108" s="47">
        <f ca="1">'A Matrix'!$CL$106*'Projection Engine'!$AD$93</f>
        <v>1.5250967819921097</v>
      </c>
      <c r="CP108" s="47">
        <f ca="1">'A Matrix'!$CM$106*'Projection Engine'!$AD$94</f>
        <v>167.57454547754978</v>
      </c>
      <c r="CQ108" s="47">
        <f ca="1">'A Matrix'!$CN$106*'Projection Engine'!$AD$95</f>
        <v>42.929750149159396</v>
      </c>
      <c r="CR108" s="47">
        <f ca="1">'A Matrix'!$CO$106*'Projection Engine'!$AD$96</f>
        <v>575.06557056916972</v>
      </c>
      <c r="CS108" s="47">
        <f ca="1">'A Matrix'!$CP$106*'Projection Engine'!$AD$97</f>
        <v>40.00992507660802</v>
      </c>
      <c r="CT108" s="47">
        <f ca="1">'A Matrix'!$CQ$106*'Projection Engine'!$AD$98</f>
        <v>2.5993178049687499E-3</v>
      </c>
      <c r="CU108" s="47">
        <f ca="1">'A Matrix'!$CR$106*'Projection Engine'!$AD$99</f>
        <v>7.1886482774857459E-4</v>
      </c>
      <c r="CV108" s="47">
        <f ca="1">'A Matrix'!$CS$106*'Projection Engine'!$AD$100</f>
        <v>52.795693069710723</v>
      </c>
      <c r="CW108" s="47">
        <f ca="1">'A Matrix'!$CT$106*'Projection Engine'!$AD$101</f>
        <v>510.80468264448859</v>
      </c>
      <c r="CX108" s="47">
        <f ca="1">'A Matrix'!$CU$106*'Projection Engine'!$AD$102</f>
        <v>248.69998119126888</v>
      </c>
      <c r="CY108" s="47">
        <f ca="1">'A Matrix'!$CV$106*'Projection Engine'!$AD$103</f>
        <v>184.75874203111036</v>
      </c>
      <c r="CZ108" s="47">
        <f ca="1">'A Matrix'!$CW$106*'Projection Engine'!$AD$104</f>
        <v>111.69865096922422</v>
      </c>
      <c r="DA108" s="47">
        <f ca="1">'A Matrix'!$CX$106*'Projection Engine'!$AD$105</f>
        <v>170.16704094602363</v>
      </c>
      <c r="DB108" s="47">
        <f ca="1">'A Matrix'!$CY$106*'Projection Engine'!$AD$106</f>
        <v>33.995818342477733</v>
      </c>
      <c r="DC108" s="47">
        <f ca="1">'A Matrix'!$CZ$106*'Projection Engine'!$AD$107</f>
        <v>113.39274566997382</v>
      </c>
      <c r="DD108" s="47">
        <f ca="1">'A Matrix'!$DA$106*'Projection Engine'!$AD$108</f>
        <v>549.70532237788962</v>
      </c>
      <c r="DE108" s="47">
        <f ca="1">'A Matrix'!$DB$106*'Projection Engine'!$AD$109</f>
        <v>250.59177984102917</v>
      </c>
      <c r="DF108" s="47">
        <f ca="1">'A Matrix'!$DC$106*'Projection Engine'!$AD$110</f>
        <v>74.061468169621094</v>
      </c>
      <c r="DG108" s="47">
        <f ca="1">'A Matrix'!$DD$106*'Projection Engine'!$AD$111</f>
        <v>46.815606286824647</v>
      </c>
      <c r="DH108" s="47">
        <f ca="1">'A Matrix'!$DE$106*'Projection Engine'!$AD$112</f>
        <v>130.55689942674942</v>
      </c>
      <c r="DI108" s="47">
        <f ca="1">'A Matrix'!$DF$106*'Projection Engine'!$AD$113</f>
        <v>47.608864389076189</v>
      </c>
      <c r="DJ108" s="47">
        <f ca="1">'A Matrix'!$DG$106*'Projection Engine'!$AD$114</f>
        <v>5.9187480579780978</v>
      </c>
      <c r="DK108" s="47">
        <f ca="1">'A Matrix'!$DH$106*'Projection Engine'!$AD$115</f>
        <v>6.4962501858274608</v>
      </c>
      <c r="DL108" s="47">
        <f ca="1">'A Matrix'!$DI$106*'Projection Engine'!$AD$116</f>
        <v>38.98430605833417</v>
      </c>
      <c r="DM108" s="47">
        <f ca="1">'A Matrix'!$DJ$106*'Projection Engine'!$AD$117</f>
        <v>30.53000959299202</v>
      </c>
      <c r="DN108" s="47">
        <f ca="1">'A Matrix'!$DK$106*'Projection Engine'!$AD$118</f>
        <v>133.56700535637145</v>
      </c>
      <c r="DO108" s="47">
        <f ca="1">'A Matrix'!$DL$106*'Projection Engine'!$AD$119</f>
        <v>13.18448203495794</v>
      </c>
      <c r="DP108" s="43">
        <f t="shared" ca="1" si="15"/>
        <v>4530.6561905444978</v>
      </c>
      <c r="DQ108" s="43">
        <f ca="1">'Projection Engine'!T109</f>
        <v>10230.804018184417</v>
      </c>
      <c r="DR108" s="43">
        <f ca="1">'Projection Engine'!U109</f>
        <v>15038.892575183598</v>
      </c>
      <c r="DS108" s="43">
        <f>'Projection Engine'!V109</f>
        <v>654.37927971592023</v>
      </c>
      <c r="DT108" s="43">
        <f>'Projection Engine'!W109</f>
        <v>6.2337017697365642</v>
      </c>
      <c r="DU108" s="43">
        <f>'Projection Engine'!X109</f>
        <v>167.30152329996366</v>
      </c>
      <c r="DV108" s="43">
        <f>'Projection Engine'!Y109</f>
        <v>1.26E-2</v>
      </c>
      <c r="DW108" s="43">
        <f>'Projection Engine'!Z109</f>
        <v>8463.777262202897</v>
      </c>
      <c r="DX108" s="43">
        <f t="shared" ca="1" si="16"/>
        <v>34561.400960356528</v>
      </c>
      <c r="DY108" s="43">
        <f t="shared" ca="1" si="17"/>
        <v>39092.057150901026</v>
      </c>
      <c r="DZ108" s="41"/>
      <c r="EA108" s="36">
        <f>'Base Table 5'!DY108</f>
        <v>69073.9997</v>
      </c>
      <c r="EB108" s="185">
        <f t="shared" ca="1" si="18"/>
        <v>-29981.942549098974</v>
      </c>
      <c r="EC108" s="186">
        <f t="shared" ca="1" si="19"/>
        <v>-0.434055399706338</v>
      </c>
    </row>
    <row r="109" spans="1:133" x14ac:dyDescent="0.4">
      <c r="A109" s="37">
        <f>'Base Table 5 - modified'!A109</f>
        <v>106</v>
      </c>
      <c r="B109" s="37" t="str">
        <f>'Base Table 5 - modified'!B109</f>
        <v>8210</v>
      </c>
      <c r="C109" s="37">
        <f>'Base Table 5 - modified'!C109</f>
        <v>7</v>
      </c>
      <c r="D109" s="38" t="str">
        <f>'Base Table 5 - modified'!D109</f>
        <v>Arts, sports, adult and other education services (including community education)</v>
      </c>
      <c r="E109" s="47">
        <f ca="1">'A Matrix'!$B$107*'Projection Engine'!$AD$5</f>
        <v>0.33798984079987149</v>
      </c>
      <c r="F109" s="47">
        <f ca="1">'A Matrix'!$C$107*'Projection Engine'!$AD$6</f>
        <v>0.30472677412778737</v>
      </c>
      <c r="G109" s="47">
        <f ca="1">'A Matrix'!$D$107*'Projection Engine'!$AD$7</f>
        <v>0.30973249740161352</v>
      </c>
      <c r="H109" s="47">
        <f ca="1">'A Matrix'!$E$107*'Projection Engine'!$AD$8</f>
        <v>3.0750200186487338E-2</v>
      </c>
      <c r="I109" s="47">
        <f ca="1">'A Matrix'!$F$107*'Projection Engine'!$AD$9</f>
        <v>2.1812698247445925E-3</v>
      </c>
      <c r="J109" s="47">
        <f ca="1">'A Matrix'!$G$107*'Projection Engine'!$AD$10</f>
        <v>4.3214073723963332E-2</v>
      </c>
      <c r="K109" s="47">
        <f ca="1">'A Matrix'!$H$107*'Projection Engine'!$AD$11</f>
        <v>0.82360416536045999</v>
      </c>
      <c r="L109" s="47">
        <f ca="1">'A Matrix'!$I$107*'Projection Engine'!$AD$12</f>
        <v>2.0311758995672582</v>
      </c>
      <c r="M109" s="47">
        <f ca="1">'A Matrix'!$J$107*'Projection Engine'!$AD$13</f>
        <v>1.0793136076742049</v>
      </c>
      <c r="N109" s="47">
        <f ca="1">'A Matrix'!$K$107*'Projection Engine'!$AD$14</f>
        <v>0.88967344463712505</v>
      </c>
      <c r="O109" s="47">
        <f ca="1">'A Matrix'!$L$107*'Projection Engine'!$AD$15</f>
        <v>22.63692084623775</v>
      </c>
      <c r="P109" s="47">
        <f ca="1">'A Matrix'!$M$107*'Projection Engine'!$AD$16</f>
        <v>1.8708635394220456E-2</v>
      </c>
      <c r="Q109" s="47">
        <f ca="1">'A Matrix'!$N$107*'Projection Engine'!$AD$17</f>
        <v>0.67150976377970562</v>
      </c>
      <c r="R109" s="47">
        <f ca="1">'A Matrix'!$O$107*'Projection Engine'!$AD$18</f>
        <v>0.48044938051467639</v>
      </c>
      <c r="S109" s="47">
        <f ca="1">'A Matrix'!$P$107*'Projection Engine'!$AD$19</f>
        <v>0.24202467672852762</v>
      </c>
      <c r="T109" s="47">
        <f ca="1">'A Matrix'!$Q$107*'Projection Engine'!$AD$20</f>
        <v>0.14474262524532056</v>
      </c>
      <c r="U109" s="47">
        <f ca="1">'A Matrix'!$R$107*'Projection Engine'!$AD$21</f>
        <v>5.2233777206666207E-2</v>
      </c>
      <c r="V109" s="47">
        <f ca="1">'A Matrix'!$S$107*'Projection Engine'!$AD$22</f>
        <v>1.1226432900951846E-2</v>
      </c>
      <c r="W109" s="47">
        <f ca="1">'A Matrix'!$T$107*'Projection Engine'!$AD$23</f>
        <v>5.1813224277026372E-2</v>
      </c>
      <c r="X109" s="47">
        <f ca="1">'A Matrix'!$U$107*'Projection Engine'!$AD$24</f>
        <v>8.8648774342211287E-2</v>
      </c>
      <c r="Y109" s="47">
        <f ca="1">'A Matrix'!$V$107*'Projection Engine'!$AD$25</f>
        <v>0.17717401743260447</v>
      </c>
      <c r="Z109" s="47">
        <f ca="1">'A Matrix'!$W$107*'Projection Engine'!$AD$26</f>
        <v>0.14759129724896977</v>
      </c>
      <c r="AA109" s="47">
        <f ca="1">'A Matrix'!$X$107*'Projection Engine'!$AD$27</f>
        <v>0.83218910986394223</v>
      </c>
      <c r="AB109" s="47">
        <f ca="1">'A Matrix'!$Y$107*'Projection Engine'!$AD$28</f>
        <v>0.1055439780627052</v>
      </c>
      <c r="AC109" s="47">
        <f ca="1">'A Matrix'!$Z$107*'Projection Engine'!$AD$29</f>
        <v>0.16938287737554125</v>
      </c>
      <c r="AD109" s="47">
        <f ca="1">'A Matrix'!$AA$107*'Projection Engine'!$AD$30</f>
        <v>6.8348829053118819E-4</v>
      </c>
      <c r="AE109" s="47">
        <f ca="1">'A Matrix'!$AB$107*'Projection Engine'!$AD$31</f>
        <v>5.8552688081605969E-3</v>
      </c>
      <c r="AF109" s="47">
        <f ca="1">'A Matrix'!$AC$107*'Projection Engine'!$AD$32</f>
        <v>0.86703456368147958</v>
      </c>
      <c r="AG109" s="47">
        <f ca="1">'A Matrix'!$AD$107*'Projection Engine'!$AD$33</f>
        <v>8.7052814037113548E-3</v>
      </c>
      <c r="AH109" s="47">
        <f ca="1">'A Matrix'!$AE$107*'Projection Engine'!$AD$34</f>
        <v>2.9450813209838059E-4</v>
      </c>
      <c r="AI109" s="47">
        <f ca="1">'A Matrix'!$AF$107*'Projection Engine'!$AD$35</f>
        <v>1.8841174673997482E-4</v>
      </c>
      <c r="AJ109" s="47">
        <f ca="1">'A Matrix'!$AG$107*'Projection Engine'!$AD$36</f>
        <v>6.9249820719952282E-2</v>
      </c>
      <c r="AK109" s="47">
        <f ca="1">'A Matrix'!$AH$107*'Projection Engine'!$AD$37</f>
        <v>1.2534134351504154</v>
      </c>
      <c r="AL109" s="47">
        <f ca="1">'A Matrix'!$AI$107*'Projection Engine'!$AD$38</f>
        <v>0.18423733365280623</v>
      </c>
      <c r="AM109" s="47">
        <f ca="1">'A Matrix'!$AJ$107*'Projection Engine'!$AD$39</f>
        <v>0.83835239412003737</v>
      </c>
      <c r="AN109" s="47">
        <f ca="1">'A Matrix'!$AK$107*'Projection Engine'!$AD$40</f>
        <v>1.2177361737738563</v>
      </c>
      <c r="AO109" s="47">
        <f ca="1">'A Matrix'!$AL$107*'Projection Engine'!$AD$41</f>
        <v>0.40310968329500196</v>
      </c>
      <c r="AP109" s="47">
        <f ca="1">'A Matrix'!$AM$107*'Projection Engine'!$AD$42</f>
        <v>6.8916502647808953</v>
      </c>
      <c r="AQ109" s="47">
        <f ca="1">'A Matrix'!$AN$107*'Projection Engine'!$AD$43</f>
        <v>1.5835595943802089E-2</v>
      </c>
      <c r="AR109" s="47">
        <f ca="1">'A Matrix'!$AO$107*'Projection Engine'!$AD$44</f>
        <v>3.0645339972995438</v>
      </c>
      <c r="AS109" s="47">
        <f ca="1">'A Matrix'!$AP$107*'Projection Engine'!$AD$45</f>
        <v>0.47876769249303447</v>
      </c>
      <c r="AT109" s="47">
        <f ca="1">'A Matrix'!$AQ$107*'Projection Engine'!$AD$46</f>
        <v>1.0297498231747038</v>
      </c>
      <c r="AU109" s="47">
        <f ca="1">'A Matrix'!$AR$107*'Projection Engine'!$AD$47</f>
        <v>2.4868619424182153E-2</v>
      </c>
      <c r="AV109" s="47">
        <f ca="1">'A Matrix'!$AS$107*'Projection Engine'!$AD$48</f>
        <v>0.25496161339573686</v>
      </c>
      <c r="AW109" s="47">
        <f ca="1">'A Matrix'!$AT$107*'Projection Engine'!$AD$49</f>
        <v>8.9359304341048121E-2</v>
      </c>
      <c r="AX109" s="47">
        <f ca="1">'A Matrix'!$AU$107*'Projection Engine'!$AD$50</f>
        <v>2.2644991209250991</v>
      </c>
      <c r="AY109" s="47">
        <f ca="1">'A Matrix'!$AV$107*'Projection Engine'!$AD$51</f>
        <v>0.73375655710231846</v>
      </c>
      <c r="AZ109" s="47">
        <f ca="1">'A Matrix'!$AW$107*'Projection Engine'!$AD$52</f>
        <v>1.3308975198250332E-2</v>
      </c>
      <c r="BA109" s="47">
        <f ca="1">'A Matrix'!$AX$107*'Projection Engine'!$AD$53</f>
        <v>0.74283478289225924</v>
      </c>
      <c r="BB109" s="47">
        <f ca="1">'A Matrix'!$AY$107*'Projection Engine'!$AD$54</f>
        <v>0.21770478225650111</v>
      </c>
      <c r="BC109" s="47">
        <f ca="1">'A Matrix'!$AZ$107*'Projection Engine'!$AD$55</f>
        <v>5.7634541763142205E-3</v>
      </c>
      <c r="BD109" s="47">
        <f ca="1">'A Matrix'!$BA$107*'Projection Engine'!$AD$56</f>
        <v>1.9693222746728389</v>
      </c>
      <c r="BE109" s="47">
        <f ca="1">'A Matrix'!$BB$107*'Projection Engine'!$AD$57</f>
        <v>0.91376896728736356</v>
      </c>
      <c r="BF109" s="47">
        <f ca="1">'A Matrix'!$BC$107*'Projection Engine'!$AD$58</f>
        <v>0.46905669839967912</v>
      </c>
      <c r="BG109" s="47">
        <f ca="1">'A Matrix'!$BD$107*'Projection Engine'!$AD$59</f>
        <v>0.35151180579275637</v>
      </c>
      <c r="BH109" s="47">
        <f ca="1">'A Matrix'!$BE$107*'Projection Engine'!$AD$60</f>
        <v>0.16379238579387329</v>
      </c>
      <c r="BI109" s="47">
        <f ca="1">'A Matrix'!$BF$107*'Projection Engine'!$AD$61</f>
        <v>9.7165284659486414E-2</v>
      </c>
      <c r="BJ109" s="47">
        <f ca="1">'A Matrix'!$BG$107*'Projection Engine'!$AD$62</f>
        <v>2.4852520674422333E-2</v>
      </c>
      <c r="BK109" s="47">
        <f ca="1">'A Matrix'!$BH$107*'Projection Engine'!$AD$63</f>
        <v>0.39053961617248306</v>
      </c>
      <c r="BL109" s="47">
        <f ca="1">'A Matrix'!$BI$107*'Projection Engine'!$AD$64</f>
        <v>0.11825860453938539</v>
      </c>
      <c r="BM109" s="47">
        <f ca="1">'A Matrix'!$BJ$107*'Projection Engine'!$AD$65</f>
        <v>0.10546427420619039</v>
      </c>
      <c r="BN109" s="47">
        <f ca="1">'A Matrix'!$BK$107*'Projection Engine'!$AD$66</f>
        <v>0.42416363713053784</v>
      </c>
      <c r="BO109" s="47">
        <f ca="1">'A Matrix'!$BL$107*'Projection Engine'!$AD$67</f>
        <v>0.94681167880212014</v>
      </c>
      <c r="BP109" s="47">
        <f ca="1">'A Matrix'!$BM$107*'Projection Engine'!$AD$68</f>
        <v>0.11034854223443724</v>
      </c>
      <c r="BQ109" s="47">
        <f ca="1">'A Matrix'!$BN$107*'Projection Engine'!$AD$69</f>
        <v>1.4939814364492787</v>
      </c>
      <c r="BR109" s="47">
        <f ca="1">'A Matrix'!$BO$107*'Projection Engine'!$AD$70</f>
        <v>2.8232653241784469</v>
      </c>
      <c r="BS109" s="47">
        <f ca="1">'A Matrix'!$BP$107*'Projection Engine'!$AD$71</f>
        <v>1.5877044851373746E-2</v>
      </c>
      <c r="BT109" s="47">
        <f ca="1">'A Matrix'!$BQ$107*'Projection Engine'!$AD$72</f>
        <v>3.1702781026656535</v>
      </c>
      <c r="BU109" s="47">
        <f ca="1">'A Matrix'!$BR$107*'Projection Engine'!$AD$73</f>
        <v>17.625415463031924</v>
      </c>
      <c r="BV109" s="47">
        <f ca="1">'A Matrix'!$BS$107*'Projection Engine'!$AD$74</f>
        <v>4.7284457696362452</v>
      </c>
      <c r="BW109" s="47">
        <f ca="1">'A Matrix'!$BT$107*'Projection Engine'!$AD$75</f>
        <v>4.4278941797200453</v>
      </c>
      <c r="BX109" s="47">
        <f ca="1">'A Matrix'!$BU$107*'Projection Engine'!$AD$76</f>
        <v>9.3271548587338113</v>
      </c>
      <c r="BY109" s="47">
        <f ca="1">'A Matrix'!$BV$107*'Projection Engine'!$AD$77</f>
        <v>41.682471795015104</v>
      </c>
      <c r="BZ109" s="47">
        <f ca="1">'A Matrix'!$BW$107*'Projection Engine'!$AD$78</f>
        <v>18.947914344723429</v>
      </c>
      <c r="CA109" s="47">
        <f ca="1">'A Matrix'!$BX$107*'Projection Engine'!$AD$79</f>
        <v>17.62348723742981</v>
      </c>
      <c r="CB109" s="47">
        <f ca="1">'A Matrix'!$BY$107*'Projection Engine'!$AD$80</f>
        <v>1.5925406448313852</v>
      </c>
      <c r="CC109" s="47">
        <f ca="1">'A Matrix'!$BZ$107*'Projection Engine'!$AD$81</f>
        <v>3.4397242297019175</v>
      </c>
      <c r="CD109" s="47">
        <f ca="1">'A Matrix'!$CA$107*'Projection Engine'!$AD$82</f>
        <v>20.4333917071651</v>
      </c>
      <c r="CE109" s="47">
        <f ca="1">'A Matrix'!$CB$107*'Projection Engine'!$AD$83</f>
        <v>1.2139856764831263</v>
      </c>
      <c r="CF109" s="47">
        <f ca="1">'A Matrix'!$CC$107*'Projection Engine'!$AD$84</f>
        <v>1.3315796176641832</v>
      </c>
      <c r="CG109" s="47">
        <f ca="1">'A Matrix'!$CD$107*'Projection Engine'!$AD$85</f>
        <v>3.7837195872828203E-2</v>
      </c>
      <c r="CH109" s="47">
        <f ca="1">'A Matrix'!$CE$107*'Projection Engine'!$AD$86</f>
        <v>1.3734797227032336</v>
      </c>
      <c r="CI109" s="47">
        <f ca="1">'A Matrix'!$CF$107*'Projection Engine'!$AD$87</f>
        <v>3.9988130122464836</v>
      </c>
      <c r="CJ109" s="47">
        <f ca="1">'A Matrix'!$CG$107*'Projection Engine'!$AD$88</f>
        <v>10.357442019412451</v>
      </c>
      <c r="CK109" s="47">
        <f ca="1">'A Matrix'!$CH$107*'Projection Engine'!$AD$89</f>
        <v>1.2879897485020813</v>
      </c>
      <c r="CL109" s="47">
        <f ca="1">'A Matrix'!$CI$107*'Projection Engine'!$AD$90</f>
        <v>2.0432706762434114E-2</v>
      </c>
      <c r="CM109" s="47">
        <f ca="1">'A Matrix'!$CJ$107*'Projection Engine'!$AD$91</f>
        <v>0.15211049584802724</v>
      </c>
      <c r="CN109" s="47">
        <f ca="1">'A Matrix'!$CK$107*'Projection Engine'!$AD$92</f>
        <v>1.6294132838617401</v>
      </c>
      <c r="CO109" s="47">
        <f ca="1">'A Matrix'!$CL$107*'Projection Engine'!$AD$93</f>
        <v>4.1038083629446843E-3</v>
      </c>
      <c r="CP109" s="47">
        <f ca="1">'A Matrix'!$CM$107*'Projection Engine'!$AD$94</f>
        <v>3.4880349920709581</v>
      </c>
      <c r="CQ109" s="47">
        <f ca="1">'A Matrix'!$CN$107*'Projection Engine'!$AD$95</f>
        <v>3.9910896759738574</v>
      </c>
      <c r="CR109" s="47">
        <f ca="1">'A Matrix'!$CO$107*'Projection Engine'!$AD$96</f>
        <v>0.81186310420460539</v>
      </c>
      <c r="CS109" s="47">
        <f ca="1">'A Matrix'!$CP$107*'Projection Engine'!$AD$97</f>
        <v>4.8798589692530587</v>
      </c>
      <c r="CT109" s="47">
        <f ca="1">'A Matrix'!$CQ$107*'Projection Engine'!$AD$98</f>
        <v>3.3638230417242648E-3</v>
      </c>
      <c r="CU109" s="47">
        <f ca="1">'A Matrix'!$CR$107*'Projection Engine'!$AD$99</f>
        <v>1.0064107588480045E-3</v>
      </c>
      <c r="CV109" s="47">
        <f ca="1">'A Matrix'!$CS$107*'Projection Engine'!$AD$100</f>
        <v>26.604894531292658</v>
      </c>
      <c r="CW109" s="47">
        <f ca="1">'A Matrix'!$CT$107*'Projection Engine'!$AD$101</f>
        <v>61.782346096539456</v>
      </c>
      <c r="CX109" s="47">
        <f ca="1">'A Matrix'!$CU$107*'Projection Engine'!$AD$102</f>
        <v>4.4194579135107546</v>
      </c>
      <c r="CY109" s="47">
        <f ca="1">'A Matrix'!$CV$107*'Projection Engine'!$AD$103</f>
        <v>16.059903337161476</v>
      </c>
      <c r="CZ109" s="47">
        <f ca="1">'A Matrix'!$CW$107*'Projection Engine'!$AD$104</f>
        <v>8.3324319969713372</v>
      </c>
      <c r="DA109" s="47">
        <f ca="1">'A Matrix'!$CX$107*'Projection Engine'!$AD$105</f>
        <v>79.558898552113931</v>
      </c>
      <c r="DB109" s="47">
        <f ca="1">'A Matrix'!$CY$107*'Projection Engine'!$AD$106</f>
        <v>0.33504198940932395</v>
      </c>
      <c r="DC109" s="47">
        <f ca="1">'A Matrix'!$CZ$107*'Projection Engine'!$AD$107</f>
        <v>2.336718805743164</v>
      </c>
      <c r="DD109" s="47">
        <f ca="1">'A Matrix'!$DA$107*'Projection Engine'!$AD$108</f>
        <v>141.68672879398559</v>
      </c>
      <c r="DE109" s="47">
        <f ca="1">'A Matrix'!$DB$107*'Projection Engine'!$AD$109</f>
        <v>97.170650469860732</v>
      </c>
      <c r="DF109" s="47">
        <f ca="1">'A Matrix'!$DC$107*'Projection Engine'!$AD$110</f>
        <v>362.19913924641804</v>
      </c>
      <c r="DG109" s="47">
        <f ca="1">'A Matrix'!$DD$107*'Projection Engine'!$AD$111</f>
        <v>6.4909233416573473</v>
      </c>
      <c r="DH109" s="47">
        <f ca="1">'A Matrix'!$DE$107*'Projection Engine'!$AD$112</f>
        <v>42.452203668806881</v>
      </c>
      <c r="DI109" s="47">
        <f ca="1">'A Matrix'!$DF$107*'Projection Engine'!$AD$113</f>
        <v>149.2916683978294</v>
      </c>
      <c r="DJ109" s="47">
        <f ca="1">'A Matrix'!$DG$107*'Projection Engine'!$AD$114</f>
        <v>350.7738422238524</v>
      </c>
      <c r="DK109" s="47">
        <f ca="1">'A Matrix'!$DH$107*'Projection Engine'!$AD$115</f>
        <v>0.88524251821642386</v>
      </c>
      <c r="DL109" s="47">
        <f ca="1">'A Matrix'!$DI$107*'Projection Engine'!$AD$116</f>
        <v>1.4743418078457668</v>
      </c>
      <c r="DM109" s="47">
        <f ca="1">'A Matrix'!$DJ$107*'Projection Engine'!$AD$117</f>
        <v>2.2187680762873527</v>
      </c>
      <c r="DN109" s="47">
        <f ca="1">'A Matrix'!$DK$107*'Projection Engine'!$AD$118</f>
        <v>6.835486948708291</v>
      </c>
      <c r="DO109" s="47">
        <f ca="1">'A Matrix'!$DL$107*'Projection Engine'!$AD$119</f>
        <v>6.6526016935323964E-2</v>
      </c>
      <c r="DP109" s="43">
        <f t="shared" ca="1" si="15"/>
        <v>1601.3334935607604</v>
      </c>
      <c r="DQ109" s="43">
        <f ca="1">'Projection Engine'!T110</f>
        <v>16788.962068698722</v>
      </c>
      <c r="DR109" s="43">
        <f ca="1">'Projection Engine'!U110</f>
        <v>3320.0059082411813</v>
      </c>
      <c r="DS109" s="43">
        <f>'Projection Engine'!V110</f>
        <v>111.42488158920287</v>
      </c>
      <c r="DT109" s="43">
        <f>'Projection Engine'!W110</f>
        <v>1.397720345770969</v>
      </c>
      <c r="DU109" s="43">
        <f>'Projection Engine'!X110</f>
        <v>27.257553870252348</v>
      </c>
      <c r="DV109" s="43">
        <f>'Projection Engine'!Y110</f>
        <v>1.6799999999999999E-2</v>
      </c>
      <c r="DW109" s="43">
        <f>'Projection Engine'!Z110</f>
        <v>1508.4436855320998</v>
      </c>
      <c r="DX109" s="43">
        <f t="shared" ca="1" si="16"/>
        <v>21757.508618277232</v>
      </c>
      <c r="DY109" s="43">
        <f t="shared" ca="1" si="17"/>
        <v>23358.842111837992</v>
      </c>
      <c r="DZ109" s="41"/>
      <c r="EA109" s="36">
        <f>'Base Table 5'!DY109</f>
        <v>15215.999400000001</v>
      </c>
      <c r="EB109" s="185">
        <f t="shared" ca="1" si="18"/>
        <v>8142.8427118379914</v>
      </c>
      <c r="EC109" s="186">
        <f t="shared" ca="1" si="19"/>
        <v>0.5351500415962156</v>
      </c>
    </row>
    <row r="110" spans="1:133" x14ac:dyDescent="0.4">
      <c r="A110" s="34">
        <f>'Base Table 5 - modified'!A110</f>
        <v>107</v>
      </c>
      <c r="B110" s="34" t="str">
        <f>'Base Table 5 - modified'!B110</f>
        <v>8401</v>
      </c>
      <c r="C110" s="34">
        <f>'Base Table 5 - modified'!C110</f>
        <v>36</v>
      </c>
      <c r="D110" s="35" t="str">
        <f>'Base Table 5 - modified'!D110</f>
        <v>Health care services</v>
      </c>
      <c r="E110" s="47">
        <f ca="1">'A Matrix'!$B$108*'Projection Engine'!$AD$5</f>
        <v>0.73816981230691925</v>
      </c>
      <c r="F110" s="47">
        <f ca="1">'A Matrix'!$C$108*'Projection Engine'!$AD$6</f>
        <v>0.15565486093077924</v>
      </c>
      <c r="G110" s="47">
        <f ca="1">'A Matrix'!$D$108*'Projection Engine'!$AD$7</f>
        <v>0.57912211008794046</v>
      </c>
      <c r="H110" s="47">
        <f ca="1">'A Matrix'!$E$108*'Projection Engine'!$AD$8</f>
        <v>2.0481791232985587</v>
      </c>
      <c r="I110" s="47">
        <f ca="1">'A Matrix'!$F$108*'Projection Engine'!$AD$9</f>
        <v>9.4139013488977158E-2</v>
      </c>
      <c r="J110" s="47">
        <f ca="1">'A Matrix'!$G$108*'Projection Engine'!$AD$10</f>
        <v>4.2254437251126031</v>
      </c>
      <c r="K110" s="47">
        <f ca="1">'A Matrix'!$H$108*'Projection Engine'!$AD$11</f>
        <v>1.3816313603309258</v>
      </c>
      <c r="L110" s="47">
        <f ca="1">'A Matrix'!$I$108*'Projection Engine'!$AD$12</f>
        <v>0.15449701568539995</v>
      </c>
      <c r="M110" s="47">
        <f ca="1">'A Matrix'!$J$108*'Projection Engine'!$AD$13</f>
        <v>0.35086100159632916</v>
      </c>
      <c r="N110" s="47">
        <f ca="1">'A Matrix'!$K$108*'Projection Engine'!$AD$14</f>
        <v>0.30183819945580992</v>
      </c>
      <c r="O110" s="47">
        <f ca="1">'A Matrix'!$L$108*'Projection Engine'!$AD$15</f>
        <v>2.6740643199075951</v>
      </c>
      <c r="P110" s="47">
        <f ca="1">'A Matrix'!$M$108*'Projection Engine'!$AD$16</f>
        <v>0.14504568475174365</v>
      </c>
      <c r="Q110" s="47">
        <f ca="1">'A Matrix'!$N$108*'Projection Engine'!$AD$17</f>
        <v>2.2983639867978072</v>
      </c>
      <c r="R110" s="47">
        <f ca="1">'A Matrix'!$O$108*'Projection Engine'!$AD$18</f>
        <v>1.6828080582435581</v>
      </c>
      <c r="S110" s="47">
        <f ca="1">'A Matrix'!$P$108*'Projection Engine'!$AD$19</f>
        <v>9.8916144819914703E-2</v>
      </c>
      <c r="T110" s="47">
        <f ca="1">'A Matrix'!$Q$108*'Projection Engine'!$AD$20</f>
        <v>0.46821680441264796</v>
      </c>
      <c r="U110" s="47">
        <f ca="1">'A Matrix'!$R$108*'Projection Engine'!$AD$21</f>
        <v>0.37169671294025453</v>
      </c>
      <c r="V110" s="47">
        <f ca="1">'A Matrix'!$S$108*'Projection Engine'!$AD$22</f>
        <v>0.321564086745525</v>
      </c>
      <c r="W110" s="47">
        <f ca="1">'A Matrix'!$T$108*'Projection Engine'!$AD$23</f>
        <v>0.85715824598140811</v>
      </c>
      <c r="X110" s="47">
        <f ca="1">'A Matrix'!$U$108*'Projection Engine'!$AD$24</f>
        <v>0.58460272809458258</v>
      </c>
      <c r="Y110" s="47">
        <f ca="1">'A Matrix'!$V$108*'Projection Engine'!$AD$25</f>
        <v>0.86530432773962074</v>
      </c>
      <c r="Z110" s="47">
        <f ca="1">'A Matrix'!$W$108*'Projection Engine'!$AD$26</f>
        <v>0.83492762782578356</v>
      </c>
      <c r="AA110" s="47">
        <f ca="1">'A Matrix'!$X$108*'Projection Engine'!$AD$27</f>
        <v>17.967672193075341</v>
      </c>
      <c r="AB110" s="47">
        <f ca="1">'A Matrix'!$Y$108*'Projection Engine'!$AD$28</f>
        <v>12.203747871493638</v>
      </c>
      <c r="AC110" s="47">
        <f ca="1">'A Matrix'!$Z$108*'Projection Engine'!$AD$29</f>
        <v>9.2748045462653099</v>
      </c>
      <c r="AD110" s="47">
        <f ca="1">'A Matrix'!$AA$108*'Projection Engine'!$AD$30</f>
        <v>3.2726395762476908</v>
      </c>
      <c r="AE110" s="47">
        <f ca="1">'A Matrix'!$AB$108*'Projection Engine'!$AD$31</f>
        <v>1.0446375481837995</v>
      </c>
      <c r="AF110" s="47">
        <f ca="1">'A Matrix'!$AC$108*'Projection Engine'!$AD$32</f>
        <v>10.141076240526383</v>
      </c>
      <c r="AG110" s="47">
        <f ca="1">'A Matrix'!$AD$108*'Projection Engine'!$AD$33</f>
        <v>0.11722452799315856</v>
      </c>
      <c r="AH110" s="47">
        <f ca="1">'A Matrix'!$AE$108*'Projection Engine'!$AD$34</f>
        <v>0.10621926631014929</v>
      </c>
      <c r="AI110" s="47">
        <f ca="1">'A Matrix'!$AF$108*'Projection Engine'!$AD$35</f>
        <v>0.54375630109156725</v>
      </c>
      <c r="AJ110" s="47">
        <f ca="1">'A Matrix'!$AG$108*'Projection Engine'!$AD$36</f>
        <v>4.4410460357406487</v>
      </c>
      <c r="AK110" s="47">
        <f ca="1">'A Matrix'!$AH$108*'Projection Engine'!$AD$37</f>
        <v>14.822954386127083</v>
      </c>
      <c r="AL110" s="47">
        <f ca="1">'A Matrix'!$AI$108*'Projection Engine'!$AD$38</f>
        <v>3.528861837209456</v>
      </c>
      <c r="AM110" s="47">
        <f ca="1">'A Matrix'!$AJ$108*'Projection Engine'!$AD$39</f>
        <v>4.176981500576864</v>
      </c>
      <c r="AN110" s="47">
        <f ca="1">'A Matrix'!$AK$108*'Projection Engine'!$AD$40</f>
        <v>8.833175520057198</v>
      </c>
      <c r="AO110" s="47">
        <f ca="1">'A Matrix'!$AL$108*'Projection Engine'!$AD$41</f>
        <v>0.48916991792069692</v>
      </c>
      <c r="AP110" s="47">
        <f ca="1">'A Matrix'!$AM$108*'Projection Engine'!$AD$42</f>
        <v>38.556190667714446</v>
      </c>
      <c r="AQ110" s="47">
        <f ca="1">'A Matrix'!$AN$108*'Projection Engine'!$AD$43</f>
        <v>3.6401774736805979</v>
      </c>
      <c r="AR110" s="47">
        <f ca="1">'A Matrix'!$AO$108*'Projection Engine'!$AD$44</f>
        <v>221.67531902028099</v>
      </c>
      <c r="AS110" s="47">
        <f ca="1">'A Matrix'!$AP$108*'Projection Engine'!$AD$45</f>
        <v>111.3223254800867</v>
      </c>
      <c r="AT110" s="47">
        <f ca="1">'A Matrix'!$AQ$108*'Projection Engine'!$AD$46</f>
        <v>6.4782197762165543</v>
      </c>
      <c r="AU110" s="47">
        <f ca="1">'A Matrix'!$AR$108*'Projection Engine'!$AD$47</f>
        <v>5.4334996203323334</v>
      </c>
      <c r="AV110" s="47">
        <f ca="1">'A Matrix'!$AS$108*'Projection Engine'!$AD$48</f>
        <v>0.87597922510910009</v>
      </c>
      <c r="AW110" s="47">
        <f ca="1">'A Matrix'!$AT$108*'Projection Engine'!$AD$49</f>
        <v>0.29055753776976601</v>
      </c>
      <c r="AX110" s="47">
        <f ca="1">'A Matrix'!$AU$108*'Projection Engine'!$AD$50</f>
        <v>1.0645629459886801</v>
      </c>
      <c r="AY110" s="47">
        <f ca="1">'A Matrix'!$AV$108*'Projection Engine'!$AD$51</f>
        <v>0.26570442651818765</v>
      </c>
      <c r="AZ110" s="47">
        <f ca="1">'A Matrix'!$AW$108*'Projection Engine'!$AD$52</f>
        <v>0.22835399550682151</v>
      </c>
      <c r="BA110" s="47">
        <f ca="1">'A Matrix'!$AX$108*'Projection Engine'!$AD$53</f>
        <v>4.4284254925275377</v>
      </c>
      <c r="BB110" s="47">
        <f ca="1">'A Matrix'!$AY$108*'Projection Engine'!$AD$54</f>
        <v>2.3854473247250629</v>
      </c>
      <c r="BC110" s="47">
        <f ca="1">'A Matrix'!$AZ$108*'Projection Engine'!$AD$55</f>
        <v>0.51216593637992303</v>
      </c>
      <c r="BD110" s="47">
        <f ca="1">'A Matrix'!$BA$108*'Projection Engine'!$AD$56</f>
        <v>0.61964776972503766</v>
      </c>
      <c r="BE110" s="47">
        <f ca="1">'A Matrix'!$BB$108*'Projection Engine'!$AD$57</f>
        <v>0.57378389290699616</v>
      </c>
      <c r="BF110" s="47">
        <f ca="1">'A Matrix'!$BC$108*'Projection Engine'!$AD$58</f>
        <v>0.59919838208833953</v>
      </c>
      <c r="BG110" s="47">
        <f ca="1">'A Matrix'!$BD$108*'Projection Engine'!$AD$59</f>
        <v>3.3958059567446436E-2</v>
      </c>
      <c r="BH110" s="47">
        <f ca="1">'A Matrix'!$BE$108*'Projection Engine'!$AD$60</f>
        <v>0.27927733983287151</v>
      </c>
      <c r="BI110" s="47">
        <f ca="1">'A Matrix'!$BF$108*'Projection Engine'!$AD$61</f>
        <v>1.1675047930222842</v>
      </c>
      <c r="BJ110" s="47">
        <f ca="1">'A Matrix'!$BG$108*'Projection Engine'!$AD$62</f>
        <v>1.0653823749112592</v>
      </c>
      <c r="BK110" s="47">
        <f ca="1">'A Matrix'!$BH$108*'Projection Engine'!$AD$63</f>
        <v>1.0296484917698838</v>
      </c>
      <c r="BL110" s="47">
        <f ca="1">'A Matrix'!$BI$108*'Projection Engine'!$AD$64</f>
        <v>1.6656583291886906</v>
      </c>
      <c r="BM110" s="47">
        <f ca="1">'A Matrix'!$BJ$108*'Projection Engine'!$AD$65</f>
        <v>1.0083562078578396</v>
      </c>
      <c r="BN110" s="47">
        <f ca="1">'A Matrix'!$BK$108*'Projection Engine'!$AD$66</f>
        <v>1.733253407632773</v>
      </c>
      <c r="BO110" s="47">
        <f ca="1">'A Matrix'!$BL$108*'Projection Engine'!$AD$67</f>
        <v>0.64779072134018323</v>
      </c>
      <c r="BP110" s="47">
        <f ca="1">'A Matrix'!$BM$108*'Projection Engine'!$AD$68</f>
        <v>0.41380703337913965</v>
      </c>
      <c r="BQ110" s="47">
        <f ca="1">'A Matrix'!$BN$108*'Projection Engine'!$AD$69</f>
        <v>4.4253541034217259</v>
      </c>
      <c r="BR110" s="47">
        <f ca="1">'A Matrix'!$BO$108*'Projection Engine'!$AD$70</f>
        <v>2.7483675480424172</v>
      </c>
      <c r="BS110" s="47">
        <f ca="1">'A Matrix'!$BP$108*'Projection Engine'!$AD$71</f>
        <v>5.6070284520166727E-2</v>
      </c>
      <c r="BT110" s="47">
        <f ca="1">'A Matrix'!$BQ$108*'Projection Engine'!$AD$72</f>
        <v>1.873786148122661</v>
      </c>
      <c r="BU110" s="47">
        <f ca="1">'A Matrix'!$BR$108*'Projection Engine'!$AD$73</f>
        <v>6.3230636530184292E-2</v>
      </c>
      <c r="BV110" s="47">
        <f ca="1">'A Matrix'!$BS$108*'Projection Engine'!$AD$74</f>
        <v>0.29899043363889222</v>
      </c>
      <c r="BW110" s="47">
        <f ca="1">'A Matrix'!$BT$108*'Projection Engine'!$AD$75</f>
        <v>2.5132801591100753</v>
      </c>
      <c r="BX110" s="47">
        <f ca="1">'A Matrix'!$BU$108*'Projection Engine'!$AD$76</f>
        <v>9.0492386194451697</v>
      </c>
      <c r="BY110" s="47">
        <f ca="1">'A Matrix'!$BV$108*'Projection Engine'!$AD$77</f>
        <v>7.0444582112118477</v>
      </c>
      <c r="BZ110" s="47">
        <f ca="1">'A Matrix'!$BW$108*'Projection Engine'!$AD$78</f>
        <v>18.288640377624972</v>
      </c>
      <c r="CA110" s="47">
        <f ca="1">'A Matrix'!$BX$108*'Projection Engine'!$AD$79</f>
        <v>26.390552118493396</v>
      </c>
      <c r="CB110" s="47">
        <f ca="1">'A Matrix'!$BY$108*'Projection Engine'!$AD$80</f>
        <v>13.520683521344985</v>
      </c>
      <c r="CC110" s="47">
        <f ca="1">'A Matrix'!$BZ$108*'Projection Engine'!$AD$81</f>
        <v>14.487206260112595</v>
      </c>
      <c r="CD110" s="47">
        <f ca="1">'A Matrix'!$CA$108*'Projection Engine'!$AD$82</f>
        <v>0.4627024161359225</v>
      </c>
      <c r="CE110" s="47">
        <f ca="1">'A Matrix'!$CB$108*'Projection Engine'!$AD$83</f>
        <v>0.46713662564237757</v>
      </c>
      <c r="CF110" s="47">
        <f ca="1">'A Matrix'!$CC$108*'Projection Engine'!$AD$84</f>
        <v>2.9153123485854091</v>
      </c>
      <c r="CG110" s="47">
        <f ca="1">'A Matrix'!$CD$108*'Projection Engine'!$AD$85</f>
        <v>6.190413357554516E-2</v>
      </c>
      <c r="CH110" s="47">
        <f ca="1">'A Matrix'!$CE$108*'Projection Engine'!$AD$86</f>
        <v>64.663980378838176</v>
      </c>
      <c r="CI110" s="47">
        <f ca="1">'A Matrix'!$CF$108*'Projection Engine'!$AD$87</f>
        <v>21.537374439966726</v>
      </c>
      <c r="CJ110" s="47">
        <f ca="1">'A Matrix'!$CG$108*'Projection Engine'!$AD$88</f>
        <v>44.000034340527264</v>
      </c>
      <c r="CK110" s="47">
        <f ca="1">'A Matrix'!$CH$108*'Projection Engine'!$AD$89</f>
        <v>0.13129804011069776</v>
      </c>
      <c r="CL110" s="47">
        <f ca="1">'A Matrix'!$CI$108*'Projection Engine'!$AD$90</f>
        <v>0.10606187918131918</v>
      </c>
      <c r="CM110" s="47">
        <f ca="1">'A Matrix'!$CJ$108*'Projection Engine'!$AD$91</f>
        <v>0.92767299758594235</v>
      </c>
      <c r="CN110" s="47">
        <f ca="1">'A Matrix'!$CK$108*'Projection Engine'!$AD$92</f>
        <v>5.3946268043876549</v>
      </c>
      <c r="CO110" s="47">
        <f ca="1">'A Matrix'!$CL$108*'Projection Engine'!$AD$93</f>
        <v>2.6598757907974807E-2</v>
      </c>
      <c r="CP110" s="47">
        <f ca="1">'A Matrix'!$CM$108*'Projection Engine'!$AD$94</f>
        <v>42.439273020656366</v>
      </c>
      <c r="CQ110" s="47">
        <f ca="1">'A Matrix'!$CN$108*'Projection Engine'!$AD$95</f>
        <v>2128.2806511217286</v>
      </c>
      <c r="CR110" s="47">
        <f ca="1">'A Matrix'!$CO$108*'Projection Engine'!$AD$96</f>
        <v>122.31101370232135</v>
      </c>
      <c r="CS110" s="47">
        <f ca="1">'A Matrix'!$CP$108*'Projection Engine'!$AD$97</f>
        <v>11.107241164614381</v>
      </c>
      <c r="CT110" s="47">
        <f ca="1">'A Matrix'!$CQ$108*'Projection Engine'!$AD$98</f>
        <v>0</v>
      </c>
      <c r="CU110" s="47">
        <f ca="1">'A Matrix'!$CR$108*'Projection Engine'!$AD$99</f>
        <v>0</v>
      </c>
      <c r="CV110" s="47">
        <f ca="1">'A Matrix'!$CS$108*'Projection Engine'!$AD$100</f>
        <v>12.63123595496735</v>
      </c>
      <c r="CW110" s="47">
        <f ca="1">'A Matrix'!$CT$108*'Projection Engine'!$AD$101</f>
        <v>48.446118205809832</v>
      </c>
      <c r="CX110" s="47">
        <f ca="1">'A Matrix'!$CU$108*'Projection Engine'!$AD$102</f>
        <v>14.368164181703664</v>
      </c>
      <c r="CY110" s="47">
        <f ca="1">'A Matrix'!$CV$108*'Projection Engine'!$AD$103</f>
        <v>37.079058478250403</v>
      </c>
      <c r="CZ110" s="47">
        <f ca="1">'A Matrix'!$CW$108*'Projection Engine'!$AD$104</f>
        <v>66.801821758673086</v>
      </c>
      <c r="DA110" s="47">
        <f ca="1">'A Matrix'!$CX$108*'Projection Engine'!$AD$105</f>
        <v>299.86448165370672</v>
      </c>
      <c r="DB110" s="47">
        <f ca="1">'A Matrix'!$CY$108*'Projection Engine'!$AD$106</f>
        <v>276.40543219247354</v>
      </c>
      <c r="DC110" s="47">
        <f ca="1">'A Matrix'!$CZ$108*'Projection Engine'!$AD$107</f>
        <v>27.859390145204582</v>
      </c>
      <c r="DD110" s="47">
        <f ca="1">'A Matrix'!$DA$108*'Projection Engine'!$AD$108</f>
        <v>158.16164203544099</v>
      </c>
      <c r="DE110" s="47">
        <f ca="1">'A Matrix'!$DB$108*'Projection Engine'!$AD$109</f>
        <v>103.58806607597063</v>
      </c>
      <c r="DF110" s="47">
        <f ca="1">'A Matrix'!$DC$108*'Projection Engine'!$AD$110</f>
        <v>19.533401745655937</v>
      </c>
      <c r="DG110" s="47">
        <f ca="1">'A Matrix'!$DD$108*'Projection Engine'!$AD$111</f>
        <v>1221.2784098568002</v>
      </c>
      <c r="DH110" s="47">
        <f ca="1">'A Matrix'!$DE$108*'Projection Engine'!$AD$112</f>
        <v>438.49842905669936</v>
      </c>
      <c r="DI110" s="47">
        <f ca="1">'A Matrix'!$DF$108*'Projection Engine'!$AD$113</f>
        <v>0.24328524973619009</v>
      </c>
      <c r="DJ110" s="47">
        <f ca="1">'A Matrix'!$DG$108*'Projection Engine'!$AD$114</f>
        <v>24.311073024880908</v>
      </c>
      <c r="DK110" s="47">
        <f ca="1">'A Matrix'!$DH$108*'Projection Engine'!$AD$115</f>
        <v>7.6684192325012654</v>
      </c>
      <c r="DL110" s="47">
        <f ca="1">'A Matrix'!$DI$108*'Projection Engine'!$AD$116</f>
        <v>5.4791342074020815</v>
      </c>
      <c r="DM110" s="47">
        <f ca="1">'A Matrix'!$DJ$108*'Projection Engine'!$AD$117</f>
        <v>17.495065440209206</v>
      </c>
      <c r="DN110" s="47">
        <f ca="1">'A Matrix'!$DK$108*'Projection Engine'!$AD$118</f>
        <v>30.596107107440467</v>
      </c>
      <c r="DO110" s="47">
        <f ca="1">'A Matrix'!$DL$108*'Projection Engine'!$AD$119</f>
        <v>1.3300231337966484</v>
      </c>
      <c r="DP110" s="43">
        <f t="shared" ca="1" si="15"/>
        <v>5877.4218672761399</v>
      </c>
      <c r="DQ110" s="43">
        <f ca="1">'Projection Engine'!T111</f>
        <v>35752.975504730573</v>
      </c>
      <c r="DR110" s="43">
        <f ca="1">'Projection Engine'!U111</f>
        <v>65827.156920806083</v>
      </c>
      <c r="DS110" s="43">
        <f>'Projection Engine'!V111</f>
        <v>208.23587455986703</v>
      </c>
      <c r="DT110" s="43">
        <f>'Projection Engine'!W111</f>
        <v>2.4268359024221571</v>
      </c>
      <c r="DU110" s="43">
        <f>'Projection Engine'!X111</f>
        <v>51.541643419786595</v>
      </c>
      <c r="DV110" s="43">
        <f>'Projection Engine'!Y111</f>
        <v>0</v>
      </c>
      <c r="DW110" s="43">
        <f>'Projection Engine'!Z111</f>
        <v>238.93967749241094</v>
      </c>
      <c r="DX110" s="43">
        <f t="shared" ca="1" si="16"/>
        <v>102081.27645691115</v>
      </c>
      <c r="DY110" s="43">
        <f t="shared" ca="1" si="17"/>
        <v>107958.69832418728</v>
      </c>
      <c r="DZ110" s="41"/>
      <c r="EA110" s="36">
        <f>'Base Table 5'!DY110</f>
        <v>164982.0001</v>
      </c>
      <c r="EB110" s="185">
        <f t="shared" ca="1" si="18"/>
        <v>-57023.301775812724</v>
      </c>
      <c r="EC110" s="186">
        <f t="shared" ca="1" si="19"/>
        <v>-0.34563347359863117</v>
      </c>
    </row>
    <row r="111" spans="1:133" x14ac:dyDescent="0.4">
      <c r="A111" s="37">
        <f>'Base Table 5 - modified'!A111</f>
        <v>108</v>
      </c>
      <c r="B111" s="37" t="str">
        <f>'Base Table 5 - modified'!B111</f>
        <v>8601</v>
      </c>
      <c r="C111" s="37">
        <f>'Base Table 5 - modified'!C111</f>
        <v>37</v>
      </c>
      <c r="D111" s="38" t="str">
        <f>'Base Table 5 - modified'!D111</f>
        <v>Residential care and social assistance services</v>
      </c>
      <c r="E111" s="47">
        <f ca="1">'A Matrix'!$B$109*'Projection Engine'!$AD$5</f>
        <v>0.17094775059122388</v>
      </c>
      <c r="F111" s="47">
        <f ca="1">'A Matrix'!$C$109*'Projection Engine'!$AD$6</f>
        <v>6.359976923433612E-2</v>
      </c>
      <c r="G111" s="47">
        <f ca="1">'A Matrix'!$D$109*'Projection Engine'!$AD$7</f>
        <v>0.14503267055145563</v>
      </c>
      <c r="H111" s="47">
        <f ca="1">'A Matrix'!$E$109*'Projection Engine'!$AD$8</f>
        <v>2.0500133457658225E-3</v>
      </c>
      <c r="I111" s="47">
        <f ca="1">'A Matrix'!$F$109*'Projection Engine'!$AD$9</f>
        <v>3.4441102495967246E-3</v>
      </c>
      <c r="J111" s="47">
        <f ca="1">'A Matrix'!$G$109*'Projection Engine'!$AD$10</f>
        <v>3.2461276036779975E-3</v>
      </c>
      <c r="K111" s="47">
        <f ca="1">'A Matrix'!$H$109*'Projection Engine'!$AD$11</f>
        <v>0.13915052453933366</v>
      </c>
      <c r="L111" s="47">
        <f ca="1">'A Matrix'!$I$109*'Projection Engine'!$AD$12</f>
        <v>7.0702966971727052E-2</v>
      </c>
      <c r="M111" s="47">
        <f ca="1">'A Matrix'!$J$109*'Projection Engine'!$AD$13</f>
        <v>7.8684936434182368E-2</v>
      </c>
      <c r="N111" s="47">
        <f ca="1">'A Matrix'!$K$109*'Projection Engine'!$AD$14</f>
        <v>7.9740942764034914E-2</v>
      </c>
      <c r="O111" s="47">
        <f ca="1">'A Matrix'!$L$109*'Projection Engine'!$AD$15</f>
        <v>0.75394551940082477</v>
      </c>
      <c r="P111" s="47">
        <f ca="1">'A Matrix'!$M$109*'Projection Engine'!$AD$16</f>
        <v>7.6984959438286468E-2</v>
      </c>
      <c r="Q111" s="47">
        <f ca="1">'A Matrix'!$N$109*'Projection Engine'!$AD$17</f>
        <v>9.3482393386096013E-2</v>
      </c>
      <c r="R111" s="47">
        <f ca="1">'A Matrix'!$O$109*'Projection Engine'!$AD$18</f>
        <v>0.10085892427974093</v>
      </c>
      <c r="S111" s="47">
        <f ca="1">'A Matrix'!$P$109*'Projection Engine'!$AD$19</f>
        <v>5.9054414817859518E-4</v>
      </c>
      <c r="T111" s="47">
        <f ca="1">'A Matrix'!$Q$109*'Projection Engine'!$AD$20</f>
        <v>4.5769182365765139E-2</v>
      </c>
      <c r="U111" s="47">
        <f ca="1">'A Matrix'!$R$109*'Projection Engine'!$AD$21</f>
        <v>3.1744284490239125E-2</v>
      </c>
      <c r="V111" s="47">
        <f ca="1">'A Matrix'!$S$109*'Projection Engine'!$AD$22</f>
        <v>1.1226432900951846E-2</v>
      </c>
      <c r="W111" s="47">
        <f ca="1">'A Matrix'!$T$109*'Projection Engine'!$AD$23</f>
        <v>4.8599246079391277E-2</v>
      </c>
      <c r="X111" s="47">
        <f ca="1">'A Matrix'!$U$109*'Projection Engine'!$AD$24</f>
        <v>5.5001824738763291E-2</v>
      </c>
      <c r="Y111" s="47">
        <f ca="1">'A Matrix'!$V$109*'Projection Engine'!$AD$25</f>
        <v>0.11342016322005961</v>
      </c>
      <c r="Z111" s="47">
        <f ca="1">'A Matrix'!$W$109*'Projection Engine'!$AD$26</f>
        <v>8.9855858655708887E-2</v>
      </c>
      <c r="AA111" s="47">
        <f ca="1">'A Matrix'!$X$109*'Projection Engine'!$AD$27</f>
        <v>8.25483239156833E-2</v>
      </c>
      <c r="AB111" s="47">
        <f ca="1">'A Matrix'!$Y$109*'Projection Engine'!$AD$28</f>
        <v>6.2583866388940769E-3</v>
      </c>
      <c r="AC111" s="47">
        <f ca="1">'A Matrix'!$Z$109*'Projection Engine'!$AD$29</f>
        <v>2.4169820324647436E-2</v>
      </c>
      <c r="AD111" s="47">
        <f ca="1">'A Matrix'!$AA$109*'Projection Engine'!$AD$30</f>
        <v>9.764118436159833E-5</v>
      </c>
      <c r="AE111" s="47">
        <f ca="1">'A Matrix'!$AB$109*'Projection Engine'!$AD$31</f>
        <v>9.5988013248534364E-4</v>
      </c>
      <c r="AF111" s="47">
        <f ca="1">'A Matrix'!$AC$109*'Projection Engine'!$AD$32</f>
        <v>6.3317500759691434E-2</v>
      </c>
      <c r="AG111" s="47">
        <f ca="1">'A Matrix'!$AD$109*'Projection Engine'!$AD$33</f>
        <v>0</v>
      </c>
      <c r="AH111" s="47">
        <f ca="1">'A Matrix'!$AE$109*'Projection Engine'!$AD$34</f>
        <v>1.9633875473225377E-4</v>
      </c>
      <c r="AI111" s="47">
        <f ca="1">'A Matrix'!$AF$109*'Projection Engine'!$AD$35</f>
        <v>6.5944111358991176E-4</v>
      </c>
      <c r="AJ111" s="47">
        <f ca="1">'A Matrix'!$AG$109*'Projection Engine'!$AD$36</f>
        <v>2.4306228464619016E-2</v>
      </c>
      <c r="AK111" s="47">
        <f ca="1">'A Matrix'!$AH$109*'Projection Engine'!$AD$37</f>
        <v>0.10044425800863942</v>
      </c>
      <c r="AL111" s="47">
        <f ca="1">'A Matrix'!$AI$109*'Projection Engine'!$AD$38</f>
        <v>4.3229473841296252E-2</v>
      </c>
      <c r="AM111" s="47">
        <f ca="1">'A Matrix'!$AJ$109*'Projection Engine'!$AD$39</f>
        <v>6.232603793051196E-2</v>
      </c>
      <c r="AN111" s="47">
        <f ca="1">'A Matrix'!$AK$109*'Projection Engine'!$AD$40</f>
        <v>0.1123825809227585</v>
      </c>
      <c r="AO111" s="47">
        <f ca="1">'A Matrix'!$AL$109*'Projection Engine'!$AD$41</f>
        <v>1.7223122888411269E-2</v>
      </c>
      <c r="AP111" s="47">
        <f ca="1">'A Matrix'!$AM$109*'Projection Engine'!$AD$42</f>
        <v>4.6473159447262345E-2</v>
      </c>
      <c r="AQ111" s="47">
        <f ca="1">'A Matrix'!$AN$109*'Projection Engine'!$AD$43</f>
        <v>5.6268615028738395E-4</v>
      </c>
      <c r="AR111" s="47">
        <f ca="1">'A Matrix'!$AO$109*'Projection Engine'!$AD$44</f>
        <v>0.14760092683400883</v>
      </c>
      <c r="AS111" s="47">
        <f ca="1">'A Matrix'!$AP$109*'Projection Engine'!$AD$45</f>
        <v>8.3165757904347867E-2</v>
      </c>
      <c r="AT111" s="47">
        <f ca="1">'A Matrix'!$AQ$109*'Projection Engine'!$AD$46</f>
        <v>6.5880925020613046E-2</v>
      </c>
      <c r="AU111" s="47">
        <f ca="1">'A Matrix'!$AR$109*'Projection Engine'!$AD$47</f>
        <v>2.5064435325159964E-2</v>
      </c>
      <c r="AV111" s="47">
        <f ca="1">'A Matrix'!$AS$109*'Projection Engine'!$AD$48</f>
        <v>6.1324100476883102E-2</v>
      </c>
      <c r="AW111" s="47">
        <f ca="1">'A Matrix'!$AT$109*'Projection Engine'!$AD$49</f>
        <v>2.3933530824761327E-2</v>
      </c>
      <c r="AX111" s="47">
        <f ca="1">'A Matrix'!$AU$109*'Projection Engine'!$AD$50</f>
        <v>9.444643880074817E-2</v>
      </c>
      <c r="AY111" s="47">
        <f ca="1">'A Matrix'!$AV$109*'Projection Engine'!$AD$51</f>
        <v>2.7682370504728354E-2</v>
      </c>
      <c r="AZ111" s="47">
        <f ca="1">'A Matrix'!$AW$109*'Projection Engine'!$AD$52</f>
        <v>5.4870336343663655E-3</v>
      </c>
      <c r="BA111" s="47">
        <f ca="1">'A Matrix'!$AX$109*'Projection Engine'!$AD$53</f>
        <v>0.18212210584547062</v>
      </c>
      <c r="BB111" s="47">
        <f ca="1">'A Matrix'!$AY$109*'Projection Engine'!$AD$54</f>
        <v>0.44345475459639033</v>
      </c>
      <c r="BC111" s="47">
        <f ca="1">'A Matrix'!$AZ$109*'Projection Engine'!$AD$55</f>
        <v>2.012324678509711E-2</v>
      </c>
      <c r="BD111" s="47">
        <f ca="1">'A Matrix'!$BA$109*'Projection Engine'!$AD$56</f>
        <v>0.10634071066244312</v>
      </c>
      <c r="BE111" s="47">
        <f ca="1">'A Matrix'!$BB$109*'Projection Engine'!$AD$57</f>
        <v>5.556135444770291E-2</v>
      </c>
      <c r="BF111" s="47">
        <f ca="1">'A Matrix'!$BC$109*'Projection Engine'!$AD$58</f>
        <v>9.5871741134134325E-2</v>
      </c>
      <c r="BG111" s="47">
        <f ca="1">'A Matrix'!$BD$109*'Projection Engine'!$AD$59</f>
        <v>4.105882024513439E-3</v>
      </c>
      <c r="BH111" s="47">
        <f ca="1">'A Matrix'!$BE$109*'Projection Engine'!$AD$60</f>
        <v>0.10211414703541674</v>
      </c>
      <c r="BI111" s="47">
        <f ca="1">'A Matrix'!$BF$109*'Projection Engine'!$AD$61</f>
        <v>0.14534222642697708</v>
      </c>
      <c r="BJ111" s="47">
        <f ca="1">'A Matrix'!$BG$109*'Projection Engine'!$AD$62</f>
        <v>0.1342036116418806</v>
      </c>
      <c r="BK111" s="47">
        <f ca="1">'A Matrix'!$BH$109*'Projection Engine'!$AD$63</f>
        <v>0.18083050217812735</v>
      </c>
      <c r="BL111" s="47">
        <f ca="1">'A Matrix'!$BI$109*'Projection Engine'!$AD$64</f>
        <v>6.9324009557570745E-2</v>
      </c>
      <c r="BM111" s="47">
        <f ca="1">'A Matrix'!$BJ$109*'Projection Engine'!$AD$65</f>
        <v>1.2180666895806398E-2</v>
      </c>
      <c r="BN111" s="47">
        <f ca="1">'A Matrix'!$BK$109*'Projection Engine'!$AD$66</f>
        <v>0.13802710226567771</v>
      </c>
      <c r="BO111" s="47">
        <f ca="1">'A Matrix'!$BL$109*'Projection Engine'!$AD$67</f>
        <v>9.009709527200005E-2</v>
      </c>
      <c r="BP111" s="47">
        <f ca="1">'A Matrix'!$BM$109*'Projection Engine'!$AD$68</f>
        <v>1.4308253144204083E-2</v>
      </c>
      <c r="BQ111" s="47">
        <f ca="1">'A Matrix'!$BN$109*'Projection Engine'!$AD$69</f>
        <v>0.47668926403640077</v>
      </c>
      <c r="BR111" s="47">
        <f ca="1">'A Matrix'!$BO$109*'Projection Engine'!$AD$70</f>
        <v>0.71229054559196325</v>
      </c>
      <c r="BS111" s="47">
        <f ca="1">'A Matrix'!$BP$109*'Projection Engine'!$AD$71</f>
        <v>0.11028109531900142</v>
      </c>
      <c r="BT111" s="47">
        <f ca="1">'A Matrix'!$BQ$109*'Projection Engine'!$AD$72</f>
        <v>0.52940946293133662</v>
      </c>
      <c r="BU111" s="47">
        <f ca="1">'A Matrix'!$BR$109*'Projection Engine'!$AD$73</f>
        <v>2.4271602605090432E-2</v>
      </c>
      <c r="BV111" s="47">
        <f ca="1">'A Matrix'!$BS$109*'Projection Engine'!$AD$74</f>
        <v>0.32757040156025691</v>
      </c>
      <c r="BW111" s="47">
        <f ca="1">'A Matrix'!$BT$109*'Projection Engine'!$AD$75</f>
        <v>0.33486503273623353</v>
      </c>
      <c r="BX111" s="47">
        <f ca="1">'A Matrix'!$BU$109*'Projection Engine'!$AD$76</f>
        <v>0.28033202695359122</v>
      </c>
      <c r="BY111" s="47">
        <f ca="1">'A Matrix'!$BV$109*'Projection Engine'!$AD$77</f>
        <v>0.87120046873561974</v>
      </c>
      <c r="BZ111" s="47">
        <f ca="1">'A Matrix'!$BW$109*'Projection Engine'!$AD$78</f>
        <v>3.7456243398027169</v>
      </c>
      <c r="CA111" s="47">
        <f ca="1">'A Matrix'!$BX$109*'Projection Engine'!$AD$79</f>
        <v>3.3859017240981255</v>
      </c>
      <c r="CB111" s="47">
        <f ca="1">'A Matrix'!$BY$109*'Projection Engine'!$AD$80</f>
        <v>0.47511767056607612</v>
      </c>
      <c r="CC111" s="47">
        <f ca="1">'A Matrix'!$BZ$109*'Projection Engine'!$AD$81</f>
        <v>1.3966296267656093</v>
      </c>
      <c r="CD111" s="47">
        <f ca="1">'A Matrix'!$CA$109*'Projection Engine'!$AD$82</f>
        <v>0.60056573899496657</v>
      </c>
      <c r="CE111" s="47">
        <f ca="1">'A Matrix'!$CB$109*'Projection Engine'!$AD$83</f>
        <v>0.23066782575748021</v>
      </c>
      <c r="CF111" s="47">
        <f ca="1">'A Matrix'!$CC$109*'Projection Engine'!$AD$84</f>
        <v>0.1240680543608845</v>
      </c>
      <c r="CG111" s="47">
        <f ca="1">'A Matrix'!$CD$109*'Projection Engine'!$AD$85</f>
        <v>0.10371113360552255</v>
      </c>
      <c r="CH111" s="47">
        <f ca="1">'A Matrix'!$CE$109*'Projection Engine'!$AD$86</f>
        <v>0.16903307266131473</v>
      </c>
      <c r="CI111" s="47">
        <f ca="1">'A Matrix'!$CF$109*'Projection Engine'!$AD$87</f>
        <v>0.88388084111266707</v>
      </c>
      <c r="CJ111" s="47">
        <f ca="1">'A Matrix'!$CG$109*'Projection Engine'!$AD$88</f>
        <v>5.4276771753733328</v>
      </c>
      <c r="CK111" s="47">
        <f ca="1">'A Matrix'!$CH$109*'Projection Engine'!$AD$89</f>
        <v>0.17221537805446546</v>
      </c>
      <c r="CL111" s="47">
        <f ca="1">'A Matrix'!$CI$109*'Projection Engine'!$AD$90</f>
        <v>0.11493397553869192</v>
      </c>
      <c r="CM111" s="47">
        <f ca="1">'A Matrix'!$CJ$109*'Projection Engine'!$AD$91</f>
        <v>0.8877356162972091</v>
      </c>
      <c r="CN111" s="47">
        <f ca="1">'A Matrix'!$CK$109*'Projection Engine'!$AD$92</f>
        <v>11.484030271652037</v>
      </c>
      <c r="CO111" s="47">
        <f ca="1">'A Matrix'!$CL$109*'Projection Engine'!$AD$93</f>
        <v>2.3254914056686542E-2</v>
      </c>
      <c r="CP111" s="47">
        <f ca="1">'A Matrix'!$CM$109*'Projection Engine'!$AD$94</f>
        <v>25.011815244163103</v>
      </c>
      <c r="CQ111" s="47">
        <f ca="1">'A Matrix'!$CN$109*'Projection Engine'!$AD$95</f>
        <v>28.628273813311388</v>
      </c>
      <c r="CR111" s="47">
        <f ca="1">'A Matrix'!$CO$109*'Projection Engine'!$AD$96</f>
        <v>5.7948360086954978</v>
      </c>
      <c r="CS111" s="47">
        <f ca="1">'A Matrix'!$CP$109*'Projection Engine'!$AD$97</f>
        <v>0.734438081021484</v>
      </c>
      <c r="CT111" s="47">
        <f ca="1">'A Matrix'!$CQ$109*'Projection Engine'!$AD$98</f>
        <v>0</v>
      </c>
      <c r="CU111" s="47">
        <f ca="1">'A Matrix'!$CR$109*'Projection Engine'!$AD$99</f>
        <v>0</v>
      </c>
      <c r="CV111" s="47">
        <f ca="1">'A Matrix'!$CS$109*'Projection Engine'!$AD$100</f>
        <v>0.97435050821985747</v>
      </c>
      <c r="CW111" s="47">
        <f ca="1">'A Matrix'!$CT$109*'Projection Engine'!$AD$101</f>
        <v>18.168003282340472</v>
      </c>
      <c r="CX111" s="47">
        <f ca="1">'A Matrix'!$CU$109*'Projection Engine'!$AD$102</f>
        <v>31.445607899948477</v>
      </c>
      <c r="CY111" s="47">
        <f ca="1">'A Matrix'!$CV$109*'Projection Engine'!$AD$103</f>
        <v>5.5876962793331968</v>
      </c>
      <c r="CZ111" s="47">
        <f ca="1">'A Matrix'!$CW$109*'Projection Engine'!$AD$104</f>
        <v>0.38284531785497772</v>
      </c>
      <c r="DA111" s="47">
        <f ca="1">'A Matrix'!$CX$109*'Projection Engine'!$AD$105</f>
        <v>17.590894399504919</v>
      </c>
      <c r="DB111" s="47">
        <f ca="1">'A Matrix'!$CY$109*'Projection Engine'!$AD$106</f>
        <v>2.1877343973448862</v>
      </c>
      <c r="DC111" s="47">
        <f ca="1">'A Matrix'!$CZ$109*'Projection Engine'!$AD$107</f>
        <v>5.984136282982</v>
      </c>
      <c r="DD111" s="47">
        <f ca="1">'A Matrix'!$DA$109*'Projection Engine'!$AD$108</f>
        <v>2.790150513809488</v>
      </c>
      <c r="DE111" s="47">
        <f ca="1">'A Matrix'!$DB$109*'Projection Engine'!$AD$109</f>
        <v>1.2300239942782452</v>
      </c>
      <c r="DF111" s="47">
        <f ca="1">'A Matrix'!$DC$109*'Projection Engine'!$AD$110</f>
        <v>0.44012749667792272</v>
      </c>
      <c r="DG111" s="47">
        <f ca="1">'A Matrix'!$DD$109*'Projection Engine'!$AD$111</f>
        <v>1146.0599589687929</v>
      </c>
      <c r="DH111" s="47">
        <f ca="1">'A Matrix'!$DE$109*'Projection Engine'!$AD$112</f>
        <v>88.076773395012466</v>
      </c>
      <c r="DI111" s="47">
        <f ca="1">'A Matrix'!$DF$109*'Projection Engine'!$AD$113</f>
        <v>0.34487986961488853</v>
      </c>
      <c r="DJ111" s="47">
        <f ca="1">'A Matrix'!$DG$109*'Projection Engine'!$AD$114</f>
        <v>0.46085518597113989</v>
      </c>
      <c r="DK111" s="47">
        <f ca="1">'A Matrix'!$DH$109*'Projection Engine'!$AD$115</f>
        <v>0.52098155689649051</v>
      </c>
      <c r="DL111" s="47">
        <f ca="1">'A Matrix'!$DI$109*'Projection Engine'!$AD$116</f>
        <v>7.1471048984246818E-2</v>
      </c>
      <c r="DM111" s="47">
        <f ca="1">'A Matrix'!$DJ$109*'Projection Engine'!$AD$117</f>
        <v>0.41904282065503873</v>
      </c>
      <c r="DN111" s="47">
        <f ca="1">'A Matrix'!$DK$109*'Projection Engine'!$AD$118</f>
        <v>1.0517659798215626</v>
      </c>
      <c r="DO111" s="47">
        <f ca="1">'A Matrix'!$DL$109*'Projection Engine'!$AD$119</f>
        <v>0.17799935771932718</v>
      </c>
      <c r="DP111" s="43">
        <f t="shared" ca="1" si="15"/>
        <v>1422.1184459172275</v>
      </c>
      <c r="DQ111" s="43">
        <f ca="1">'Projection Engine'!T112</f>
        <v>18244.05063991448</v>
      </c>
      <c r="DR111" s="43">
        <f ca="1">'Projection Engine'!U112</f>
        <v>81414.976834812507</v>
      </c>
      <c r="DS111" s="43">
        <f>'Projection Engine'!V112</f>
        <v>134.33200151066009</v>
      </c>
      <c r="DT111" s="43">
        <f>'Projection Engine'!W112</f>
        <v>2.5043075036732487</v>
      </c>
      <c r="DU111" s="43">
        <f>'Projection Engine'!X112</f>
        <v>29.66802409286198</v>
      </c>
      <c r="DV111" s="43">
        <f>'Projection Engine'!Y112</f>
        <v>0</v>
      </c>
      <c r="DW111" s="43">
        <f>'Projection Engine'!Z112</f>
        <v>80.533637172286632</v>
      </c>
      <c r="DX111" s="43">
        <f t="shared" ca="1" si="16"/>
        <v>99906.065445006461</v>
      </c>
      <c r="DY111" s="43">
        <f t="shared" ca="1" si="17"/>
        <v>101328.18389092368</v>
      </c>
      <c r="DZ111" s="41"/>
      <c r="EA111" s="36">
        <f>'Base Table 5'!DY111</f>
        <v>141891.00039999996</v>
      </c>
      <c r="EB111" s="185">
        <f t="shared" ca="1" si="18"/>
        <v>-40562.816509076278</v>
      </c>
      <c r="EC111" s="186">
        <f t="shared" ca="1" si="19"/>
        <v>-0.28587307436502007</v>
      </c>
    </row>
    <row r="112" spans="1:133" x14ac:dyDescent="0.4">
      <c r="A112" s="34">
        <f>'Base Table 5 - modified'!A112</f>
        <v>109</v>
      </c>
      <c r="B112" s="34" t="str">
        <f>'Base Table 5 - modified'!B112</f>
        <v>8901</v>
      </c>
      <c r="C112" s="34">
        <f>'Base Table 5 - modified'!C112</f>
        <v>7</v>
      </c>
      <c r="D112" s="35" t="str">
        <f>'Base Table 5 - modified'!D112</f>
        <v>Heritage, creative and performing arts</v>
      </c>
      <c r="E112" s="47">
        <f ca="1">'A Matrix'!$B$110*'Projection Engine'!$AD$5</f>
        <v>4.7891407901426533</v>
      </c>
      <c r="F112" s="47">
        <f ca="1">'A Matrix'!$C$110*'Projection Engine'!$AD$6</f>
        <v>0.45369251074844441</v>
      </c>
      <c r="G112" s="47">
        <f ca="1">'A Matrix'!$D$110*'Projection Engine'!$AD$7</f>
        <v>1.1748856601209365</v>
      </c>
      <c r="H112" s="47">
        <f ca="1">'A Matrix'!$E$110*'Projection Engine'!$AD$8</f>
        <v>1.7462876842747284</v>
      </c>
      <c r="I112" s="47">
        <f ca="1">'A Matrix'!$F$110*'Projection Engine'!$AD$9</f>
        <v>0.20102123490146218</v>
      </c>
      <c r="J112" s="47">
        <f ca="1">'A Matrix'!$G$110*'Projection Engine'!$AD$10</f>
        <v>1.1038862682257491</v>
      </c>
      <c r="K112" s="47">
        <f ca="1">'A Matrix'!$H$110*'Projection Engine'!$AD$11</f>
        <v>3.2163417146081388</v>
      </c>
      <c r="L112" s="47">
        <f ca="1">'A Matrix'!$I$110*'Projection Engine'!$AD$12</f>
        <v>1.0939212002352579</v>
      </c>
      <c r="M112" s="47">
        <f ca="1">'A Matrix'!$J$110*'Projection Engine'!$AD$13</f>
        <v>1.1506170540959662</v>
      </c>
      <c r="N112" s="47">
        <f ca="1">'A Matrix'!$K$110*'Projection Engine'!$AD$14</f>
        <v>4.3443293757136221</v>
      </c>
      <c r="O112" s="47">
        <f ca="1">'A Matrix'!$L$110*'Projection Engine'!$AD$15</f>
        <v>13.566505906568439</v>
      </c>
      <c r="P112" s="47">
        <f ca="1">'A Matrix'!$M$110*'Projection Engine'!$AD$16</f>
        <v>1.4589509980699851</v>
      </c>
      <c r="Q112" s="47">
        <f ca="1">'A Matrix'!$N$110*'Projection Engine'!$AD$17</f>
        <v>8.7168586022346588</v>
      </c>
      <c r="R112" s="47">
        <f ca="1">'A Matrix'!$O$110*'Projection Engine'!$AD$18</f>
        <v>0.76917013500236919</v>
      </c>
      <c r="S112" s="47">
        <f ca="1">'A Matrix'!$P$110*'Projection Engine'!$AD$19</f>
        <v>1.4960451753857747E-2</v>
      </c>
      <c r="T112" s="47">
        <f ca="1">'A Matrix'!$Q$110*'Projection Engine'!$AD$20</f>
        <v>0.28890589375183395</v>
      </c>
      <c r="U112" s="47">
        <f ca="1">'A Matrix'!$R$110*'Projection Engine'!$AD$21</f>
        <v>0.1556431888036573</v>
      </c>
      <c r="V112" s="47">
        <f ca="1">'A Matrix'!$S$110*'Projection Engine'!$AD$22</f>
        <v>0.15941534719351619</v>
      </c>
      <c r="W112" s="47">
        <f ca="1">'A Matrix'!$T$110*'Projection Engine'!$AD$23</f>
        <v>0.61211675673141108</v>
      </c>
      <c r="X112" s="47">
        <f ca="1">'A Matrix'!$U$110*'Projection Engine'!$AD$24</f>
        <v>0.34167800216504474</v>
      </c>
      <c r="Y112" s="47">
        <f ca="1">'A Matrix'!$V$110*'Projection Engine'!$AD$25</f>
        <v>0.73059860351634043</v>
      </c>
      <c r="Z112" s="47">
        <f ca="1">'A Matrix'!$W$110*'Projection Engine'!$AD$26</f>
        <v>0.56312382008215756</v>
      </c>
      <c r="AA112" s="47">
        <f ca="1">'A Matrix'!$X$110*'Projection Engine'!$AD$27</f>
        <v>2.746856870068441</v>
      </c>
      <c r="AB112" s="47">
        <f ca="1">'A Matrix'!$Y$110*'Projection Engine'!$AD$28</f>
        <v>1.3012140491409092</v>
      </c>
      <c r="AC112" s="47">
        <f ca="1">'A Matrix'!$Z$110*'Projection Engine'!$AD$29</f>
        <v>0.68238488707739553</v>
      </c>
      <c r="AD112" s="47">
        <f ca="1">'A Matrix'!$AA$110*'Projection Engine'!$AD$30</f>
        <v>2.8315943464863511E-3</v>
      </c>
      <c r="AE112" s="47">
        <f ca="1">'A Matrix'!$AB$110*'Projection Engine'!$AD$31</f>
        <v>1.6797902318493516E-2</v>
      </c>
      <c r="AF112" s="47">
        <f ca="1">'A Matrix'!$AC$110*'Projection Engine'!$AD$32</f>
        <v>0.18559293665299717</v>
      </c>
      <c r="AG112" s="47">
        <f ca="1">'A Matrix'!$AD$110*'Projection Engine'!$AD$33</f>
        <v>3.9569460925960705E-4</v>
      </c>
      <c r="AH112" s="47">
        <f ca="1">'A Matrix'!$AE$110*'Projection Engine'!$AD$34</f>
        <v>2.5524038115192986E-2</v>
      </c>
      <c r="AI112" s="47">
        <f ca="1">'A Matrix'!$AF$110*'Projection Engine'!$AD$35</f>
        <v>2.3739880089236824E-2</v>
      </c>
      <c r="AJ112" s="47">
        <f ca="1">'A Matrix'!$AG$110*'Projection Engine'!$AD$36</f>
        <v>0.64526157452299915</v>
      </c>
      <c r="AK112" s="47">
        <f ca="1">'A Matrix'!$AH$110*'Projection Engine'!$AD$37</f>
        <v>1.0372946494350845</v>
      </c>
      <c r="AL112" s="47">
        <f ca="1">'A Matrix'!$AI$110*'Projection Engine'!$AD$38</f>
        <v>0.31047602160332471</v>
      </c>
      <c r="AM112" s="47">
        <f ca="1">'A Matrix'!$AJ$110*'Projection Engine'!$AD$39</f>
        <v>0.78088427291047724</v>
      </c>
      <c r="AN112" s="47">
        <f ca="1">'A Matrix'!$AK$110*'Projection Engine'!$AD$40</f>
        <v>0.54928029212406559</v>
      </c>
      <c r="AO112" s="47">
        <f ca="1">'A Matrix'!$AL$110*'Projection Engine'!$AD$41</f>
        <v>0.30569658631520968</v>
      </c>
      <c r="AP112" s="47">
        <f ca="1">'A Matrix'!$AM$110*'Projection Engine'!$AD$42</f>
        <v>0.39974012263492525</v>
      </c>
      <c r="AQ112" s="47">
        <f ca="1">'A Matrix'!$AN$110*'Projection Engine'!$AD$43</f>
        <v>3.9388030520116878E-3</v>
      </c>
      <c r="AR112" s="47">
        <f ca="1">'A Matrix'!$AO$110*'Projection Engine'!$AD$44</f>
        <v>1.5531368018291707</v>
      </c>
      <c r="AS112" s="47">
        <f ca="1">'A Matrix'!$AP$110*'Projection Engine'!$AD$45</f>
        <v>0.25745055162361286</v>
      </c>
      <c r="AT112" s="47">
        <f ca="1">'A Matrix'!$AQ$110*'Projection Engine'!$AD$46</f>
        <v>1.2613474347949789</v>
      </c>
      <c r="AU112" s="47">
        <f ca="1">'A Matrix'!$AR$110*'Projection Engine'!$AD$47</f>
        <v>3.4267782671117145E-2</v>
      </c>
      <c r="AV112" s="47">
        <f ca="1">'A Matrix'!$AS$110*'Projection Engine'!$AD$48</f>
        <v>0.38760830899247312</v>
      </c>
      <c r="AW112" s="47">
        <f ca="1">'A Matrix'!$AT$110*'Projection Engine'!$AD$49</f>
        <v>0.20667834095401366</v>
      </c>
      <c r="AX112" s="47">
        <f ca="1">'A Matrix'!$AU$110*'Projection Engine'!$AD$50</f>
        <v>1.312572298246941</v>
      </c>
      <c r="AY112" s="47">
        <f ca="1">'A Matrix'!$AV$110*'Projection Engine'!$AD$51</f>
        <v>0.69657646952065411</v>
      </c>
      <c r="AZ112" s="47">
        <f ca="1">'A Matrix'!$AW$110*'Projection Engine'!$AD$52</f>
        <v>0.10810623713666498</v>
      </c>
      <c r="BA112" s="47">
        <f ca="1">'A Matrix'!$AX$110*'Projection Engine'!$AD$53</f>
        <v>0.46477824245831467</v>
      </c>
      <c r="BB112" s="47">
        <f ca="1">'A Matrix'!$AY$110*'Projection Engine'!$AD$54</f>
        <v>0.43647579452405366</v>
      </c>
      <c r="BC112" s="47">
        <f ca="1">'A Matrix'!$AZ$110*'Projection Engine'!$AD$55</f>
        <v>6.0662797347307305E-2</v>
      </c>
      <c r="BD112" s="47">
        <f ca="1">'A Matrix'!$BA$110*'Projection Engine'!$AD$56</f>
        <v>2.1329837692472107</v>
      </c>
      <c r="BE112" s="47">
        <f ca="1">'A Matrix'!$BB$110*'Projection Engine'!$AD$57</f>
        <v>0.35721014456831307</v>
      </c>
      <c r="BF112" s="47">
        <f ca="1">'A Matrix'!$BC$110*'Projection Engine'!$AD$58</f>
        <v>0.72629151260497149</v>
      </c>
      <c r="BG112" s="47">
        <f ca="1">'A Matrix'!$BD$110*'Projection Engine'!$AD$59</f>
        <v>0.77876505881418434</v>
      </c>
      <c r="BH112" s="47">
        <f ca="1">'A Matrix'!$BE$110*'Projection Engine'!$AD$60</f>
        <v>1.6167893565459752</v>
      </c>
      <c r="BI112" s="47">
        <f ca="1">'A Matrix'!$BF$110*'Projection Engine'!$AD$61</f>
        <v>0.57335631960342037</v>
      </c>
      <c r="BJ112" s="47">
        <f ca="1">'A Matrix'!$BG$110*'Projection Engine'!$AD$62</f>
        <v>0.21610396386440875</v>
      </c>
      <c r="BK112" s="47">
        <f ca="1">'A Matrix'!$BH$110*'Projection Engine'!$AD$63</f>
        <v>1.2005943684270202</v>
      </c>
      <c r="BL112" s="47">
        <f ca="1">'A Matrix'!$BI$110*'Projection Engine'!$AD$64</f>
        <v>0.23442598707100093</v>
      </c>
      <c r="BM112" s="47">
        <f ca="1">'A Matrix'!$BJ$110*'Projection Engine'!$AD$65</f>
        <v>9.5110707344754949E-2</v>
      </c>
      <c r="BN112" s="47">
        <f ca="1">'A Matrix'!$BK$110*'Projection Engine'!$AD$66</f>
        <v>0.77281062006312617</v>
      </c>
      <c r="BO112" s="47">
        <f ca="1">'A Matrix'!$BL$110*'Projection Engine'!$AD$67</f>
        <v>1.1270058693461202</v>
      </c>
      <c r="BP112" s="47">
        <f ca="1">'A Matrix'!$BM$110*'Projection Engine'!$AD$68</f>
        <v>0.61401964032501699</v>
      </c>
      <c r="BQ112" s="47">
        <f ca="1">'A Matrix'!$BN$110*'Projection Engine'!$AD$69</f>
        <v>8.6918561699732226</v>
      </c>
      <c r="BR112" s="47">
        <f ca="1">'A Matrix'!$BO$110*'Projection Engine'!$AD$70</f>
        <v>25.21439980888578</v>
      </c>
      <c r="BS112" s="47">
        <f ca="1">'A Matrix'!$BP$110*'Projection Engine'!$AD$71</f>
        <v>6.3007551865136346E-2</v>
      </c>
      <c r="BT112" s="47">
        <f ca="1">'A Matrix'!$BQ$110*'Projection Engine'!$AD$72</f>
        <v>3.2442162459032922</v>
      </c>
      <c r="BU112" s="47">
        <f ca="1">'A Matrix'!$BR$110*'Projection Engine'!$AD$73</f>
        <v>0.94908189673751031</v>
      </c>
      <c r="BV112" s="47">
        <f ca="1">'A Matrix'!$BS$110*'Projection Engine'!$AD$74</f>
        <v>21.939595579758183</v>
      </c>
      <c r="BW112" s="47">
        <f ca="1">'A Matrix'!$BT$110*'Projection Engine'!$AD$75</f>
        <v>1.8034843781339023</v>
      </c>
      <c r="BX112" s="47">
        <f ca="1">'A Matrix'!$BU$110*'Projection Engine'!$AD$76</f>
        <v>3.0283911536537675</v>
      </c>
      <c r="BY112" s="47">
        <f ca="1">'A Matrix'!$BV$110*'Projection Engine'!$AD$77</f>
        <v>28.009897491334538</v>
      </c>
      <c r="BZ112" s="47">
        <f ca="1">'A Matrix'!$BW$110*'Projection Engine'!$AD$78</f>
        <v>22.881620470755625</v>
      </c>
      <c r="CA112" s="47">
        <f ca="1">'A Matrix'!$BX$110*'Projection Engine'!$AD$79</f>
        <v>42.455882962166832</v>
      </c>
      <c r="CB112" s="47">
        <f ca="1">'A Matrix'!$BY$110*'Projection Engine'!$AD$80</f>
        <v>28.944377662186859</v>
      </c>
      <c r="CC112" s="47">
        <f ca="1">'A Matrix'!$BZ$110*'Projection Engine'!$AD$81</f>
        <v>52.480626656095808</v>
      </c>
      <c r="CD112" s="47">
        <f ca="1">'A Matrix'!$CA$110*'Projection Engine'!$AD$82</f>
        <v>5.1225045081275109</v>
      </c>
      <c r="CE112" s="47">
        <f ca="1">'A Matrix'!$CB$110*'Projection Engine'!$AD$83</f>
        <v>18.591067355803496</v>
      </c>
      <c r="CF112" s="47">
        <f ca="1">'A Matrix'!$CC$110*'Projection Engine'!$AD$84</f>
        <v>1.6554649547654006</v>
      </c>
      <c r="CG112" s="47">
        <f ca="1">'A Matrix'!$CD$110*'Projection Engine'!$AD$85</f>
        <v>1.3425381433958912</v>
      </c>
      <c r="CH112" s="47">
        <f ca="1">'A Matrix'!$CE$110*'Projection Engine'!$AD$86</f>
        <v>3.0614022440749373</v>
      </c>
      <c r="CI112" s="47">
        <f ca="1">'A Matrix'!$CF$110*'Projection Engine'!$AD$87</f>
        <v>3.8321292059917047</v>
      </c>
      <c r="CJ112" s="47">
        <f ca="1">'A Matrix'!$CG$110*'Projection Engine'!$AD$88</f>
        <v>339.09853227175114</v>
      </c>
      <c r="CK112" s="47">
        <f ca="1">'A Matrix'!$CH$110*'Projection Engine'!$AD$89</f>
        <v>303.21262393717785</v>
      </c>
      <c r="CL112" s="47">
        <f ca="1">'A Matrix'!$CI$110*'Projection Engine'!$AD$90</f>
        <v>111.45678589511373</v>
      </c>
      <c r="CM112" s="47">
        <f ca="1">'A Matrix'!$CJ$110*'Projection Engine'!$AD$91</f>
        <v>40.160789391445618</v>
      </c>
      <c r="CN112" s="47">
        <f ca="1">'A Matrix'!$CK$110*'Projection Engine'!$AD$92</f>
        <v>74.654225550946876</v>
      </c>
      <c r="CO112" s="47">
        <f ca="1">'A Matrix'!$CL$110*'Projection Engine'!$AD$93</f>
        <v>2.1890017793751606</v>
      </c>
      <c r="CP112" s="47">
        <f ca="1">'A Matrix'!$CM$110*'Projection Engine'!$AD$94</f>
        <v>59.102844828727704</v>
      </c>
      <c r="CQ112" s="47">
        <f ca="1">'A Matrix'!$CN$110*'Projection Engine'!$AD$95</f>
        <v>10.449700714497666</v>
      </c>
      <c r="CR112" s="47">
        <f ca="1">'A Matrix'!$CO$110*'Projection Engine'!$AD$96</f>
        <v>14.317187044401456</v>
      </c>
      <c r="CS112" s="47">
        <f ca="1">'A Matrix'!$CP$110*'Projection Engine'!$AD$97</f>
        <v>52.890573918631809</v>
      </c>
      <c r="CT112" s="47">
        <f ca="1">'A Matrix'!$CQ$110*'Projection Engine'!$AD$98</f>
        <v>6.8805471307996314E-3</v>
      </c>
      <c r="CU112" s="47">
        <f ca="1">'A Matrix'!$CR$110*'Projection Engine'!$AD$99</f>
        <v>2.012821517696009E-3</v>
      </c>
      <c r="CV112" s="47">
        <f ca="1">'A Matrix'!$CS$110*'Projection Engine'!$AD$100</f>
        <v>17.402259229563253</v>
      </c>
      <c r="CW112" s="47">
        <f ca="1">'A Matrix'!$CT$110*'Projection Engine'!$AD$101</f>
        <v>500.69527140686671</v>
      </c>
      <c r="CX112" s="47">
        <f ca="1">'A Matrix'!$CU$110*'Projection Engine'!$AD$102</f>
        <v>55.987044300734823</v>
      </c>
      <c r="CY112" s="47">
        <f ca="1">'A Matrix'!$CV$110*'Projection Engine'!$AD$103</f>
        <v>225.83555133858735</v>
      </c>
      <c r="CZ112" s="47">
        <f ca="1">'A Matrix'!$CW$110*'Projection Engine'!$AD$104</f>
        <v>71.061287344959808</v>
      </c>
      <c r="DA112" s="47">
        <f ca="1">'A Matrix'!$CX$110*'Projection Engine'!$AD$105</f>
        <v>77.095195502822222</v>
      </c>
      <c r="DB112" s="47">
        <f ca="1">'A Matrix'!$CY$110*'Projection Engine'!$AD$106</f>
        <v>56.512800686829905</v>
      </c>
      <c r="DC112" s="47">
        <f ca="1">'A Matrix'!$CZ$110*'Projection Engine'!$AD$107</f>
        <v>44.736440186780804</v>
      </c>
      <c r="DD112" s="47">
        <f ca="1">'A Matrix'!$DA$110*'Projection Engine'!$AD$108</f>
        <v>469.66508812167501</v>
      </c>
      <c r="DE112" s="47">
        <f ca="1">'A Matrix'!$DB$110*'Projection Engine'!$AD$109</f>
        <v>240.03861087935326</v>
      </c>
      <c r="DF112" s="47">
        <f ca="1">'A Matrix'!$DC$110*'Projection Engine'!$AD$110</f>
        <v>89.31057337628593</v>
      </c>
      <c r="DG112" s="47">
        <f ca="1">'A Matrix'!$DD$110*'Projection Engine'!$AD$111</f>
        <v>35.88140334413076</v>
      </c>
      <c r="DH112" s="47">
        <f ca="1">'A Matrix'!$DE$110*'Projection Engine'!$AD$112</f>
        <v>154.65704079389582</v>
      </c>
      <c r="DI112" s="47">
        <f ca="1">'A Matrix'!$DF$110*'Projection Engine'!$AD$113</f>
        <v>1066.4862711488015</v>
      </c>
      <c r="DJ112" s="47">
        <f ca="1">'A Matrix'!$DG$110*'Projection Engine'!$AD$114</f>
        <v>362.91679919524995</v>
      </c>
      <c r="DK112" s="47">
        <f ca="1">'A Matrix'!$DH$110*'Projection Engine'!$AD$115</f>
        <v>150.27863731910662</v>
      </c>
      <c r="DL112" s="47">
        <f ca="1">'A Matrix'!$DI$110*'Projection Engine'!$AD$116</f>
        <v>2.3692719784289999</v>
      </c>
      <c r="DM112" s="47">
        <f ca="1">'A Matrix'!$DJ$110*'Projection Engine'!$AD$117</f>
        <v>4.7796345187105231</v>
      </c>
      <c r="DN112" s="47">
        <f ca="1">'A Matrix'!$DK$110*'Projection Engine'!$AD$118</f>
        <v>41.914577092115636</v>
      </c>
      <c r="DO112" s="47">
        <f ca="1">'A Matrix'!$DL$110*'Projection Engine'!$AD$119</f>
        <v>21.067765321302847</v>
      </c>
      <c r="DP112" s="43">
        <f t="shared" ca="1" si="15"/>
        <v>5042.4393159784104</v>
      </c>
      <c r="DQ112" s="43">
        <f ca="1">'Projection Engine'!T113</f>
        <v>3235.4706479563592</v>
      </c>
      <c r="DR112" s="43">
        <f ca="1">'Projection Engine'!U113</f>
        <v>6660.9705130893171</v>
      </c>
      <c r="DS112" s="43">
        <f>'Projection Engine'!V113</f>
        <v>489.6700571936853</v>
      </c>
      <c r="DT112" s="43">
        <f>'Projection Engine'!W113</f>
        <v>1.2916638567320677</v>
      </c>
      <c r="DU112" s="43">
        <f>'Projection Engine'!X113</f>
        <v>10.035638175276162</v>
      </c>
      <c r="DV112" s="43">
        <f>'Projection Engine'!Y113</f>
        <v>3.3599999999999998E-2</v>
      </c>
      <c r="DW112" s="43">
        <f>'Projection Engine'!Z113</f>
        <v>705.50528395385709</v>
      </c>
      <c r="DX112" s="43">
        <f t="shared" ca="1" si="16"/>
        <v>11102.977404225227</v>
      </c>
      <c r="DY112" s="43">
        <f t="shared" ca="1" si="17"/>
        <v>16145.416720203637</v>
      </c>
      <c r="DZ112" s="41"/>
      <c r="EA112" s="36">
        <f>'Base Table 5'!DY112</f>
        <v>11918.999700000002</v>
      </c>
      <c r="EB112" s="185">
        <f t="shared" ca="1" si="18"/>
        <v>4226.4170202036348</v>
      </c>
      <c r="EC112" s="186">
        <f t="shared" ca="1" si="19"/>
        <v>0.35459494308097295</v>
      </c>
    </row>
    <row r="113" spans="1:133" x14ac:dyDescent="0.4">
      <c r="A113" s="37">
        <f>'Base Table 5 - modified'!A113</f>
        <v>110</v>
      </c>
      <c r="B113" s="37" t="str">
        <f>'Base Table 5 - modified'!B113</f>
        <v>9101</v>
      </c>
      <c r="C113" s="37">
        <f>'Base Table 5 - modified'!C113</f>
        <v>7</v>
      </c>
      <c r="D113" s="38" t="str">
        <f>'Base Table 5 - modified'!D113</f>
        <v>Sports and recreation</v>
      </c>
      <c r="E113" s="47">
        <f ca="1">'A Matrix'!$B$111*'Projection Engine'!$AD$5</f>
        <v>6.687291736074731</v>
      </c>
      <c r="F113" s="47">
        <f ca="1">'A Matrix'!$C$111*'Projection Engine'!$AD$6</f>
        <v>2.5233925135613222</v>
      </c>
      <c r="G113" s="47">
        <f ca="1">'A Matrix'!$D$111*'Projection Engine'!$AD$7</f>
        <v>4.1408945443888134</v>
      </c>
      <c r="H113" s="47">
        <f ca="1">'A Matrix'!$E$111*'Projection Engine'!$AD$8</f>
        <v>3.8207932947504895</v>
      </c>
      <c r="I113" s="47">
        <f ca="1">'A Matrix'!$F$111*'Projection Engine'!$AD$9</f>
        <v>2.9963759171491508E-2</v>
      </c>
      <c r="J113" s="47">
        <f ca="1">'A Matrix'!$G$111*'Projection Engine'!$AD$10</f>
        <v>0.24061920862263153</v>
      </c>
      <c r="K113" s="47">
        <f ca="1">'A Matrix'!$H$111*'Projection Engine'!$AD$11</f>
        <v>2.317411003410732</v>
      </c>
      <c r="L113" s="47">
        <f ca="1">'A Matrix'!$I$111*'Projection Engine'!$AD$12</f>
        <v>15.153260883258849</v>
      </c>
      <c r="M113" s="47">
        <f ca="1">'A Matrix'!$J$111*'Projection Engine'!$AD$13</f>
        <v>21.99450349313555</v>
      </c>
      <c r="N113" s="47">
        <f ca="1">'A Matrix'!$K$111*'Projection Engine'!$AD$14</f>
        <v>34.159842497065029</v>
      </c>
      <c r="O113" s="47">
        <f ca="1">'A Matrix'!$L$111*'Projection Engine'!$AD$15</f>
        <v>98.559344978498814</v>
      </c>
      <c r="P113" s="47">
        <f ca="1">'A Matrix'!$M$111*'Projection Engine'!$AD$16</f>
        <v>16.755303329813543</v>
      </c>
      <c r="Q113" s="47">
        <f ca="1">'A Matrix'!$N$111*'Projection Engine'!$AD$17</f>
        <v>1.3731162981129839</v>
      </c>
      <c r="R113" s="47">
        <f ca="1">'A Matrix'!$O$111*'Projection Engine'!$AD$18</f>
        <v>1.3729273377461644</v>
      </c>
      <c r="S113" s="47">
        <f ca="1">'A Matrix'!$P$111*'Projection Engine'!$AD$19</f>
        <v>7.1849538028395761E-3</v>
      </c>
      <c r="T113" s="47">
        <f ca="1">'A Matrix'!$Q$111*'Projection Engine'!$AD$20</f>
        <v>1.0477666621327373</v>
      </c>
      <c r="U113" s="47">
        <f ca="1">'A Matrix'!$R$111*'Projection Engine'!$AD$21</f>
        <v>0.37073476492539881</v>
      </c>
      <c r="V113" s="47">
        <f ca="1">'A Matrix'!$S$111*'Projection Engine'!$AD$22</f>
        <v>0.77306193167511006</v>
      </c>
      <c r="W113" s="47">
        <f ca="1">'A Matrix'!$T$111*'Projection Engine'!$AD$23</f>
        <v>1.7828813601790316</v>
      </c>
      <c r="X113" s="47">
        <f ca="1">'A Matrix'!$U$111*'Projection Engine'!$AD$24</f>
        <v>0.56168530112009785</v>
      </c>
      <c r="Y113" s="47">
        <f ca="1">'A Matrix'!$V$111*'Projection Engine'!$AD$25</f>
        <v>2.3220798964962706</v>
      </c>
      <c r="Z113" s="47">
        <f ca="1">'A Matrix'!$W$111*'Projection Engine'!$AD$26</f>
        <v>1.1306184568183824</v>
      </c>
      <c r="AA113" s="47">
        <f ca="1">'A Matrix'!$X$111*'Projection Engine'!$AD$27</f>
        <v>4.1824798946890205</v>
      </c>
      <c r="AB113" s="47">
        <f ca="1">'A Matrix'!$Y$111*'Projection Engine'!$AD$28</f>
        <v>0.3053880531080686</v>
      </c>
      <c r="AC113" s="47">
        <f ca="1">'A Matrix'!$Z$111*'Projection Engine'!$AD$29</f>
        <v>0.50358645720590722</v>
      </c>
      <c r="AD113" s="47">
        <f ca="1">'A Matrix'!$AA$111*'Projection Engine'!$AD$30</f>
        <v>1.0252324357967824E-2</v>
      </c>
      <c r="AE113" s="47">
        <f ca="1">'A Matrix'!$AB$111*'Projection Engine'!$AD$31</f>
        <v>3.3115864570744356E-2</v>
      </c>
      <c r="AF113" s="47">
        <f ca="1">'A Matrix'!$AC$111*'Projection Engine'!$AD$32</f>
        <v>0.61532154836631281</v>
      </c>
      <c r="AG113" s="47">
        <f ca="1">'A Matrix'!$AD$111*'Projection Engine'!$AD$33</f>
        <v>1.8795493939831331E-3</v>
      </c>
      <c r="AH113" s="47">
        <f ca="1">'A Matrix'!$AE$111*'Projection Engine'!$AD$34</f>
        <v>0.14813759044548547</v>
      </c>
      <c r="AI113" s="47">
        <f ca="1">'A Matrix'!$AF$111*'Projection Engine'!$AD$35</f>
        <v>0.14140301592835111</v>
      </c>
      <c r="AJ113" s="47">
        <f ca="1">'A Matrix'!$AG$111*'Projection Engine'!$AD$36</f>
        <v>0.15363370821976172</v>
      </c>
      <c r="AK113" s="47">
        <f ca="1">'A Matrix'!$AH$111*'Projection Engine'!$AD$37</f>
        <v>0.32575155354180302</v>
      </c>
      <c r="AL113" s="47">
        <f ca="1">'A Matrix'!$AI$111*'Projection Engine'!$AD$38</f>
        <v>1.3379576055968276</v>
      </c>
      <c r="AM113" s="47">
        <f ca="1">'A Matrix'!$AJ$111*'Projection Engine'!$AD$39</f>
        <v>2.4372271548946469</v>
      </c>
      <c r="AN113" s="47">
        <f ca="1">'A Matrix'!$AK$111*'Projection Engine'!$AD$40</f>
        <v>1.266359814300352</v>
      </c>
      <c r="AO113" s="47">
        <f ca="1">'A Matrix'!$AL$111*'Projection Engine'!$AD$41</f>
        <v>0.68864801645464346</v>
      </c>
      <c r="AP113" s="47">
        <f ca="1">'A Matrix'!$AM$111*'Projection Engine'!$AD$42</f>
        <v>0.34340472019045765</v>
      </c>
      <c r="AQ113" s="47">
        <f ca="1">'A Matrix'!$AN$111*'Projection Engine'!$AD$43</f>
        <v>1.2861397720854491E-3</v>
      </c>
      <c r="AR113" s="47">
        <f ca="1">'A Matrix'!$AO$111*'Projection Engine'!$AD$44</f>
        <v>3.439787173307864</v>
      </c>
      <c r="AS113" s="47">
        <f ca="1">'A Matrix'!$AP$111*'Projection Engine'!$AD$45</f>
        <v>0.74593891711845417</v>
      </c>
      <c r="AT113" s="47">
        <f ca="1">'A Matrix'!$AQ$111*'Projection Engine'!$AD$46</f>
        <v>5.5106137105167239</v>
      </c>
      <c r="AU113" s="47">
        <f ca="1">'A Matrix'!$AR$111*'Projection Engine'!$AD$47</f>
        <v>0.13511297167469044</v>
      </c>
      <c r="AV113" s="47">
        <f ca="1">'A Matrix'!$AS$111*'Projection Engine'!$AD$48</f>
        <v>1.412898387436593</v>
      </c>
      <c r="AW113" s="47">
        <f ca="1">'A Matrix'!$AT$111*'Projection Engine'!$AD$49</f>
        <v>0.95096641403245574</v>
      </c>
      <c r="AX113" s="47">
        <f ca="1">'A Matrix'!$AU$111*'Projection Engine'!$AD$50</f>
        <v>4.7594009123073322</v>
      </c>
      <c r="AY113" s="47">
        <f ca="1">'A Matrix'!$AV$111*'Projection Engine'!$AD$51</f>
        <v>3.6377414662845333</v>
      </c>
      <c r="AZ113" s="47">
        <f ca="1">'A Matrix'!$AW$111*'Projection Engine'!$AD$52</f>
        <v>0.35805813099152428</v>
      </c>
      <c r="BA113" s="47">
        <f ca="1">'A Matrix'!$AX$111*'Projection Engine'!$AD$53</f>
        <v>1.5618914453205663</v>
      </c>
      <c r="BB113" s="47">
        <f ca="1">'A Matrix'!$AY$111*'Projection Engine'!$AD$54</f>
        <v>1.4564701950962535</v>
      </c>
      <c r="BC113" s="47">
        <f ca="1">'A Matrix'!$AZ$111*'Projection Engine'!$AD$55</f>
        <v>0.14574701069594603</v>
      </c>
      <c r="BD113" s="47">
        <f ca="1">'A Matrix'!$BA$111*'Projection Engine'!$AD$56</f>
        <v>5.6496306883058516</v>
      </c>
      <c r="BE113" s="47">
        <f ca="1">'A Matrix'!$BB$111*'Projection Engine'!$AD$57</f>
        <v>1.1411608999514029</v>
      </c>
      <c r="BF113" s="47">
        <f ca="1">'A Matrix'!$BC$111*'Projection Engine'!$AD$58</f>
        <v>2.255508857208318</v>
      </c>
      <c r="BG113" s="47">
        <f ca="1">'A Matrix'!$BD$111*'Projection Engine'!$AD$59</f>
        <v>3.8424293120228938</v>
      </c>
      <c r="BH113" s="47">
        <f ca="1">'A Matrix'!$BE$111*'Projection Engine'!$AD$60</f>
        <v>5.3733391500199437</v>
      </c>
      <c r="BI113" s="47">
        <f ca="1">'A Matrix'!$BF$111*'Projection Engine'!$AD$61</f>
        <v>1.8052660768832971</v>
      </c>
      <c r="BJ113" s="47">
        <f ca="1">'A Matrix'!$BG$111*'Projection Engine'!$AD$62</f>
        <v>0.44757130414573315</v>
      </c>
      <c r="BK113" s="47">
        <f ca="1">'A Matrix'!$BH$111*'Projection Engine'!$AD$63</f>
        <v>5.48974657979032</v>
      </c>
      <c r="BL113" s="47">
        <f ca="1">'A Matrix'!$BI$111*'Projection Engine'!$AD$64</f>
        <v>0.7992650513696391</v>
      </c>
      <c r="BM113" s="47">
        <f ca="1">'A Matrix'!$BJ$111*'Projection Engine'!$AD$65</f>
        <v>0.36338989572489083</v>
      </c>
      <c r="BN113" s="47">
        <f ca="1">'A Matrix'!$BK$111*'Projection Engine'!$AD$66</f>
        <v>2.2339419319946106</v>
      </c>
      <c r="BO113" s="47">
        <f ca="1">'A Matrix'!$BL$111*'Projection Engine'!$AD$67</f>
        <v>1.565133361946655</v>
      </c>
      <c r="BP113" s="47">
        <f ca="1">'A Matrix'!$BM$111*'Projection Engine'!$AD$68</f>
        <v>2.2689389626226362</v>
      </c>
      <c r="BQ113" s="47">
        <f ca="1">'A Matrix'!$BN$111*'Projection Engine'!$AD$69</f>
        <v>27.022688826984169</v>
      </c>
      <c r="BR113" s="47">
        <f ca="1">'A Matrix'!$BO$111*'Projection Engine'!$AD$70</f>
        <v>20.218972031379217</v>
      </c>
      <c r="BS113" s="47">
        <f ca="1">'A Matrix'!$BP$111*'Projection Engine'!$AD$71</f>
        <v>8.3175689919584073E-2</v>
      </c>
      <c r="BT113" s="47">
        <f ca="1">'A Matrix'!$BQ$111*'Projection Engine'!$AD$72</f>
        <v>5.8854967972991004</v>
      </c>
      <c r="BU113" s="47">
        <f ca="1">'A Matrix'!$BR$111*'Projection Engine'!$AD$73</f>
        <v>1.3889580177959184</v>
      </c>
      <c r="BV113" s="47">
        <f ca="1">'A Matrix'!$BS$111*'Projection Engine'!$AD$74</f>
        <v>230.396165604608</v>
      </c>
      <c r="BW113" s="47">
        <f ca="1">'A Matrix'!$BT$111*'Projection Engine'!$AD$75</f>
        <v>91.073377911473017</v>
      </c>
      <c r="BX113" s="47">
        <f ca="1">'A Matrix'!$BU$111*'Projection Engine'!$AD$76</f>
        <v>90.19735812586967</v>
      </c>
      <c r="BY113" s="47">
        <f ca="1">'A Matrix'!$BV$111*'Projection Engine'!$AD$77</f>
        <v>275.75856247279199</v>
      </c>
      <c r="BZ113" s="47">
        <f ca="1">'A Matrix'!$BW$111*'Projection Engine'!$AD$78</f>
        <v>368.15486493464624</v>
      </c>
      <c r="CA113" s="47">
        <f ca="1">'A Matrix'!$BX$111*'Projection Engine'!$AD$79</f>
        <v>408.81546566028641</v>
      </c>
      <c r="CB113" s="47">
        <f ca="1">'A Matrix'!$BY$111*'Projection Engine'!$AD$80</f>
        <v>33.035170687375278</v>
      </c>
      <c r="CC113" s="47">
        <f ca="1">'A Matrix'!$BZ$111*'Projection Engine'!$AD$81</f>
        <v>58.189836347724082</v>
      </c>
      <c r="CD113" s="47">
        <f ca="1">'A Matrix'!$CA$111*'Projection Engine'!$AD$82</f>
        <v>16.004450787733678</v>
      </c>
      <c r="CE113" s="47">
        <f ca="1">'A Matrix'!$CB$111*'Projection Engine'!$AD$83</f>
        <v>2.7164379754841801</v>
      </c>
      <c r="CF113" s="47">
        <f ca="1">'A Matrix'!$CC$111*'Projection Engine'!$AD$84</f>
        <v>11.938537478833677</v>
      </c>
      <c r="CG113" s="47">
        <f ca="1">'A Matrix'!$CD$111*'Projection Engine'!$AD$85</f>
        <v>30.79265433958706</v>
      </c>
      <c r="CH113" s="47">
        <f ca="1">'A Matrix'!$CE$111*'Projection Engine'!$AD$86</f>
        <v>6.6934344539318982</v>
      </c>
      <c r="CI113" s="47">
        <f ca="1">'A Matrix'!$CF$111*'Projection Engine'!$AD$87</f>
        <v>5.2725741262085117</v>
      </c>
      <c r="CJ113" s="47">
        <f ca="1">'A Matrix'!$CG$111*'Projection Engine'!$AD$88</f>
        <v>3.819667137510331</v>
      </c>
      <c r="CK113" s="47">
        <f ca="1">'A Matrix'!$CH$111*'Projection Engine'!$AD$89</f>
        <v>224.90797484401898</v>
      </c>
      <c r="CL113" s="47">
        <f ca="1">'A Matrix'!$CI$111*'Projection Engine'!$AD$90</f>
        <v>0.82429840702135526</v>
      </c>
      <c r="CM113" s="47">
        <f ca="1">'A Matrix'!$CJ$111*'Projection Engine'!$AD$91</f>
        <v>95.950094618413431</v>
      </c>
      <c r="CN113" s="47">
        <f ca="1">'A Matrix'!$CK$111*'Projection Engine'!$AD$92</f>
        <v>13.122045825380182</v>
      </c>
      <c r="CO113" s="47">
        <f ca="1">'A Matrix'!$CL$111*'Projection Engine'!$AD$93</f>
        <v>1.0438872532112626</v>
      </c>
      <c r="CP113" s="47">
        <f ca="1">'A Matrix'!$CM$111*'Projection Engine'!$AD$94</f>
        <v>42.523911756944862</v>
      </c>
      <c r="CQ113" s="47">
        <f ca="1">'A Matrix'!$CN$111*'Projection Engine'!$AD$95</f>
        <v>41.034964344506143</v>
      </c>
      <c r="CR113" s="47">
        <f ca="1">'A Matrix'!$CO$111*'Projection Engine'!$AD$96</f>
        <v>149.26769955672052</v>
      </c>
      <c r="CS113" s="47">
        <f ca="1">'A Matrix'!$CP$111*'Projection Engine'!$AD$97</f>
        <v>68.205061614974809</v>
      </c>
      <c r="CT113" s="47">
        <f ca="1">'A Matrix'!$CQ$111*'Projection Engine'!$AD$98</f>
        <v>9.1740628410661763E-4</v>
      </c>
      <c r="CU113" s="47">
        <f ca="1">'A Matrix'!$CR$111*'Projection Engine'!$AD$99</f>
        <v>2.8754593109942987E-4</v>
      </c>
      <c r="CV113" s="47">
        <f ca="1">'A Matrix'!$CS$111*'Projection Engine'!$AD$100</f>
        <v>115.56501062030247</v>
      </c>
      <c r="CW113" s="47">
        <f ca="1">'A Matrix'!$CT$111*'Projection Engine'!$AD$101</f>
        <v>615.56892567702266</v>
      </c>
      <c r="CX113" s="47">
        <f ca="1">'A Matrix'!$CU$111*'Projection Engine'!$AD$102</f>
        <v>155.7821245385295</v>
      </c>
      <c r="CY113" s="47">
        <f ca="1">'A Matrix'!$CV$111*'Projection Engine'!$AD$103</f>
        <v>265.70053087804939</v>
      </c>
      <c r="CZ113" s="47">
        <f ca="1">'A Matrix'!$CW$111*'Projection Engine'!$AD$104</f>
        <v>24.811745920531244</v>
      </c>
      <c r="DA113" s="47">
        <f ca="1">'A Matrix'!$CX$111*'Projection Engine'!$AD$105</f>
        <v>232.60429585680151</v>
      </c>
      <c r="DB113" s="47">
        <f ca="1">'A Matrix'!$CY$111*'Projection Engine'!$AD$106</f>
        <v>204.41153093888727</v>
      </c>
      <c r="DC113" s="47">
        <f ca="1">'A Matrix'!$CZ$111*'Projection Engine'!$AD$107</f>
        <v>115.71376580699626</v>
      </c>
      <c r="DD113" s="47">
        <f ca="1">'A Matrix'!$DA$111*'Projection Engine'!$AD$108</f>
        <v>528.9650036941033</v>
      </c>
      <c r="DE113" s="47">
        <f ca="1">'A Matrix'!$DB$111*'Projection Engine'!$AD$109</f>
        <v>232.41228101255604</v>
      </c>
      <c r="DF113" s="47">
        <f ca="1">'A Matrix'!$DC$111*'Projection Engine'!$AD$110</f>
        <v>94.744236698544412</v>
      </c>
      <c r="DG113" s="47">
        <f ca="1">'A Matrix'!$DD$111*'Projection Engine'!$AD$111</f>
        <v>182.39851874181645</v>
      </c>
      <c r="DH113" s="47">
        <f ca="1">'A Matrix'!$DE$111*'Projection Engine'!$AD$112</f>
        <v>334.23918238350137</v>
      </c>
      <c r="DI113" s="47">
        <f ca="1">'A Matrix'!$DF$111*'Projection Engine'!$AD$113</f>
        <v>103.34055728618725</v>
      </c>
      <c r="DJ113" s="47">
        <f ca="1">'A Matrix'!$DG$111*'Projection Engine'!$AD$114</f>
        <v>3458.3211012002512</v>
      </c>
      <c r="DK113" s="47">
        <f ca="1">'A Matrix'!$DH$111*'Projection Engine'!$AD$115</f>
        <v>658.54846518284535</v>
      </c>
      <c r="DL113" s="47">
        <f ca="1">'A Matrix'!$DI$111*'Projection Engine'!$AD$116</f>
        <v>9.4846641130923803</v>
      </c>
      <c r="DM113" s="47">
        <f ca="1">'A Matrix'!$DJ$111*'Projection Engine'!$AD$117</f>
        <v>18.630411312287784</v>
      </c>
      <c r="DN113" s="47">
        <f ca="1">'A Matrix'!$DK$111*'Projection Engine'!$AD$118</f>
        <v>159.03472006204441</v>
      </c>
      <c r="DO113" s="47">
        <f ca="1">'A Matrix'!$DL$111*'Projection Engine'!$AD$119</f>
        <v>16.785339432932552</v>
      </c>
      <c r="DP113" s="43">
        <f t="shared" ca="1" si="15"/>
        <v>10138.371863960696</v>
      </c>
      <c r="DQ113" s="43">
        <f ca="1">'Projection Engine'!T114</f>
        <v>24643.377110347647</v>
      </c>
      <c r="DR113" s="43">
        <f ca="1">'Projection Engine'!U114</f>
        <v>6034.5374491395542</v>
      </c>
      <c r="DS113" s="43">
        <f>'Projection Engine'!V114</f>
        <v>106.58702611894762</v>
      </c>
      <c r="DT113" s="43">
        <f>'Projection Engine'!W114</f>
        <v>1.3283192471653686</v>
      </c>
      <c r="DU113" s="43">
        <f>'Projection Engine'!X114</f>
        <v>26.067184531978132</v>
      </c>
      <c r="DV113" s="43">
        <f>'Projection Engine'!Y114</f>
        <v>4.1999999999999997E-3</v>
      </c>
      <c r="DW113" s="43">
        <f>'Projection Engine'!Z114</f>
        <v>924.79905941364746</v>
      </c>
      <c r="DX113" s="43">
        <f t="shared" ca="1" si="16"/>
        <v>31736.700348798939</v>
      </c>
      <c r="DY113" s="43">
        <f t="shared" ca="1" si="17"/>
        <v>41875.072212759638</v>
      </c>
      <c r="DZ113" s="41"/>
      <c r="EA113" s="36">
        <f>'Base Table 5'!DY113</f>
        <v>28295.000199999995</v>
      </c>
      <c r="EB113" s="185">
        <f t="shared" ca="1" si="18"/>
        <v>13580.072012759643</v>
      </c>
      <c r="EC113" s="186">
        <f t="shared" ca="1" si="19"/>
        <v>0.47994599458457143</v>
      </c>
    </row>
    <row r="114" spans="1:133" x14ac:dyDescent="0.4">
      <c r="A114" s="34">
        <f>'Base Table 5 - modified'!A114</f>
        <v>111</v>
      </c>
      <c r="B114" s="34" t="str">
        <f>'Base Table 5 - modified'!B114</f>
        <v>9201</v>
      </c>
      <c r="C114" s="34">
        <f>'Base Table 5 - modified'!C114</f>
        <v>7</v>
      </c>
      <c r="D114" s="35" t="str">
        <f>'Base Table 5 - modified'!D114</f>
        <v>Gambling</v>
      </c>
      <c r="E114" s="47">
        <f ca="1">'A Matrix'!$B$112*'Projection Engine'!$AD$5</f>
        <v>5.6354673515055307</v>
      </c>
      <c r="F114" s="47">
        <f ca="1">'A Matrix'!$C$112*'Projection Engine'!$AD$6</f>
        <v>1.6087874848725556</v>
      </c>
      <c r="G114" s="47">
        <f ca="1">'A Matrix'!$D$112*'Projection Engine'!$AD$7</f>
        <v>3.7876925887064785</v>
      </c>
      <c r="H114" s="47">
        <f ca="1">'A Matrix'!$E$112*'Projection Engine'!$AD$8</f>
        <v>2.7678417031016131</v>
      </c>
      <c r="I114" s="47">
        <f ca="1">'A Matrix'!$F$112*'Projection Engine'!$AD$9</f>
        <v>1.6876140223023951E-2</v>
      </c>
      <c r="J114" s="47">
        <f ca="1">'A Matrix'!$G$112*'Projection Engine'!$AD$10</f>
        <v>0.30249851606774342</v>
      </c>
      <c r="K114" s="47">
        <f ca="1">'A Matrix'!$H$112*'Projection Engine'!$AD$11</f>
        <v>0.99481936819525085</v>
      </c>
      <c r="L114" s="47">
        <f ca="1">'A Matrix'!$I$112*'Projection Engine'!$AD$12</f>
        <v>2.4303611796531066</v>
      </c>
      <c r="M114" s="47">
        <f ca="1">'A Matrix'!$J$112*'Projection Engine'!$AD$13</f>
        <v>1.8491724417507514</v>
      </c>
      <c r="N114" s="47">
        <f ca="1">'A Matrix'!$K$112*'Projection Engine'!$AD$14</f>
        <v>5.0261411950517463</v>
      </c>
      <c r="O114" s="47">
        <f ca="1">'A Matrix'!$L$112*'Projection Engine'!$AD$15</f>
        <v>12.459007379865778</v>
      </c>
      <c r="P114" s="47">
        <f ca="1">'A Matrix'!$M$112*'Projection Engine'!$AD$16</f>
        <v>2.1528908419452653</v>
      </c>
      <c r="Q114" s="47">
        <f ca="1">'A Matrix'!$N$112*'Projection Engine'!$AD$17</f>
        <v>1.6947348180761588</v>
      </c>
      <c r="R114" s="47">
        <f ca="1">'A Matrix'!$O$112*'Projection Engine'!$AD$18</f>
        <v>0.40418757408377537</v>
      </c>
      <c r="S114" s="47">
        <f ca="1">'A Matrix'!$P$112*'Projection Engine'!$AD$19</f>
        <v>1.5354147852643473E-2</v>
      </c>
      <c r="T114" s="47">
        <f ca="1">'A Matrix'!$Q$112*'Projection Engine'!$AD$20</f>
        <v>0.60668306498755775</v>
      </c>
      <c r="U114" s="47">
        <f ca="1">'A Matrix'!$R$112*'Projection Engine'!$AD$21</f>
        <v>0.27021119737297489</v>
      </c>
      <c r="V114" s="47">
        <f ca="1">'A Matrix'!$S$112*'Projection Engine'!$AD$22</f>
        <v>0.5186612000239752</v>
      </c>
      <c r="W114" s="47">
        <f ca="1">'A Matrix'!$T$112*'Projection Engine'!$AD$23</f>
        <v>1.6337722504645065</v>
      </c>
      <c r="X114" s="47">
        <f ca="1">'A Matrix'!$U$112*'Projection Engine'!$AD$24</f>
        <v>0.67002222863584371</v>
      </c>
      <c r="Y114" s="47">
        <f ca="1">'A Matrix'!$V$112*'Projection Engine'!$AD$25</f>
        <v>2.1686593311976945</v>
      </c>
      <c r="Z114" s="47">
        <f ca="1">'A Matrix'!$W$112*'Projection Engine'!$AD$26</f>
        <v>1.2082766876022755</v>
      </c>
      <c r="AA114" s="47">
        <f ca="1">'A Matrix'!$X$112*'Projection Engine'!$AD$27</f>
        <v>7.7058954824173558</v>
      </c>
      <c r="AB114" s="47">
        <f ca="1">'A Matrix'!$Y$112*'Projection Engine'!$AD$28</f>
        <v>3.0774290367388972</v>
      </c>
      <c r="AC114" s="47">
        <f ca="1">'A Matrix'!$Z$112*'Projection Engine'!$AD$29</f>
        <v>1.6550988207050741</v>
      </c>
      <c r="AD114" s="47">
        <f ca="1">'A Matrix'!$AA$112*'Projection Engine'!$AD$30</f>
        <v>6.7372417209502844E-3</v>
      </c>
      <c r="AE114" s="47">
        <f ca="1">'A Matrix'!$AB$112*'Projection Engine'!$AD$31</f>
        <v>2.2653171126654111E-2</v>
      </c>
      <c r="AF114" s="47">
        <f ca="1">'A Matrix'!$AC$112*'Projection Engine'!$AD$32</f>
        <v>0.53383919083129994</v>
      </c>
      <c r="AG114" s="47">
        <f ca="1">'A Matrix'!$AD$112*'Projection Engine'!$AD$33</f>
        <v>1.3849311324086245E-3</v>
      </c>
      <c r="AH114" s="47">
        <f ca="1">'A Matrix'!$AE$112*'Projection Engine'!$AD$34</f>
        <v>9.9740087403984892E-2</v>
      </c>
      <c r="AI114" s="47">
        <f ca="1">'A Matrix'!$AF$112*'Projection Engine'!$AD$35</f>
        <v>9.5618961470537223E-2</v>
      </c>
      <c r="AJ114" s="47">
        <f ca="1">'A Matrix'!$AG$112*'Projection Engine'!$AD$36</f>
        <v>6.2026743393202299E-2</v>
      </c>
      <c r="AK114" s="47">
        <f ca="1">'A Matrix'!$AH$112*'Projection Engine'!$AD$37</f>
        <v>0.27162745461484189</v>
      </c>
      <c r="AL114" s="47">
        <f ca="1">'A Matrix'!$AI$112*'Projection Engine'!$AD$38</f>
        <v>0.82588777829967741</v>
      </c>
      <c r="AM114" s="47">
        <f ca="1">'A Matrix'!$AJ$112*'Projection Engine'!$AD$39</f>
        <v>2.2809469403823179</v>
      </c>
      <c r="AN114" s="47">
        <f ca="1">'A Matrix'!$AK$112*'Projection Engine'!$AD$40</f>
        <v>1.2760130370519356</v>
      </c>
      <c r="AO114" s="47">
        <f ca="1">'A Matrix'!$AL$112*'Projection Engine'!$AD$41</f>
        <v>0.70758791365025975</v>
      </c>
      <c r="AP114" s="47">
        <f ca="1">'A Matrix'!$AM$112*'Projection Engine'!$AD$42</f>
        <v>0.95855325821757908</v>
      </c>
      <c r="AQ114" s="47">
        <f ca="1">'A Matrix'!$AN$112*'Projection Engine'!$AD$43</f>
        <v>4.6622566738097528E-3</v>
      </c>
      <c r="AR114" s="47">
        <f ca="1">'A Matrix'!$AO$112*'Projection Engine'!$AD$44</f>
        <v>4.40342765054793</v>
      </c>
      <c r="AS114" s="47">
        <f ca="1">'A Matrix'!$AP$112*'Projection Engine'!$AD$45</f>
        <v>0.71196565592021999</v>
      </c>
      <c r="AT114" s="47">
        <f ca="1">'A Matrix'!$AQ$112*'Projection Engine'!$AD$46</f>
        <v>4.2021779646454238</v>
      </c>
      <c r="AU114" s="47">
        <f ca="1">'A Matrix'!$AR$112*'Projection Engine'!$AD$47</f>
        <v>8.0969875054325346E-2</v>
      </c>
      <c r="AV114" s="47">
        <f ca="1">'A Matrix'!$AS$112*'Projection Engine'!$AD$48</f>
        <v>0.98474062794763007</v>
      </c>
      <c r="AW114" s="47">
        <f ca="1">'A Matrix'!$AT$112*'Projection Engine'!$AD$49</f>
        <v>0.67047437988058023</v>
      </c>
      <c r="AX114" s="47">
        <f ca="1">'A Matrix'!$AU$112*'Projection Engine'!$AD$50</f>
        <v>3.7716777233182732</v>
      </c>
      <c r="AY114" s="47">
        <f ca="1">'A Matrix'!$AV$112*'Projection Engine'!$AD$51</f>
        <v>2.5534959838796709</v>
      </c>
      <c r="AZ114" s="47">
        <f ca="1">'A Matrix'!$AW$112*'Projection Engine'!$AD$52</f>
        <v>0.28579273057295451</v>
      </c>
      <c r="BA114" s="47">
        <f ca="1">'A Matrix'!$AX$112*'Projection Engine'!$AD$53</f>
        <v>1.1617265777563153</v>
      </c>
      <c r="BB114" s="47">
        <f ca="1">'A Matrix'!$AY$112*'Projection Engine'!$AD$54</f>
        <v>0.5089794352755509</v>
      </c>
      <c r="BC114" s="47">
        <f ca="1">'A Matrix'!$AZ$112*'Projection Engine'!$AD$55</f>
        <v>4.5423833762476482E-2</v>
      </c>
      <c r="BD114" s="47">
        <f ca="1">'A Matrix'!$BA$112*'Projection Engine'!$AD$56</f>
        <v>5.1206193048838244</v>
      </c>
      <c r="BE114" s="47">
        <f ca="1">'A Matrix'!$BB$112*'Projection Engine'!$AD$57</f>
        <v>0.84591899569338225</v>
      </c>
      <c r="BF114" s="47">
        <f ca="1">'A Matrix'!$BC$112*'Projection Engine'!$AD$58</f>
        <v>1.7611176307238512</v>
      </c>
      <c r="BG114" s="47">
        <f ca="1">'A Matrix'!$BD$112*'Projection Engine'!$AD$59</f>
        <v>2.0922125662088304</v>
      </c>
      <c r="BH114" s="47">
        <f ca="1">'A Matrix'!$BE$112*'Projection Engine'!$AD$60</f>
        <v>3.6667281625547479</v>
      </c>
      <c r="BI114" s="47">
        <f ca="1">'A Matrix'!$BF$112*'Projection Engine'!$AD$61</f>
        <v>1.4090994778436794</v>
      </c>
      <c r="BJ114" s="47">
        <f ca="1">'A Matrix'!$BG$112*'Projection Engine'!$AD$62</f>
        <v>8.1335522207200365E-3</v>
      </c>
      <c r="BK114" s="47">
        <f ca="1">'A Matrix'!$BH$112*'Projection Engine'!$AD$63</f>
        <v>4.1495076488559679</v>
      </c>
      <c r="BL114" s="47">
        <f ca="1">'A Matrix'!$BI$112*'Projection Engine'!$AD$64</f>
        <v>0.57372675783166016</v>
      </c>
      <c r="BM114" s="47">
        <f ca="1">'A Matrix'!$BJ$112*'Projection Engine'!$AD$65</f>
        <v>0.27497855517282938</v>
      </c>
      <c r="BN114" s="47">
        <f ca="1">'A Matrix'!$BK$112*'Projection Engine'!$AD$66</f>
        <v>1.9266325034293907</v>
      </c>
      <c r="BO114" s="47">
        <f ca="1">'A Matrix'!$BL$112*'Projection Engine'!$AD$67</f>
        <v>1.1985131770825144</v>
      </c>
      <c r="BP114" s="47">
        <f ca="1">'A Matrix'!$BM$112*'Projection Engine'!$AD$68</f>
        <v>1.5832751195036188</v>
      </c>
      <c r="BQ114" s="47">
        <f ca="1">'A Matrix'!$BN$112*'Projection Engine'!$AD$69</f>
        <v>1.0119660353845379</v>
      </c>
      <c r="BR114" s="47">
        <f ca="1">'A Matrix'!$BO$112*'Projection Engine'!$AD$70</f>
        <v>3.5905232207312578</v>
      </c>
      <c r="BS114" s="47">
        <f ca="1">'A Matrix'!$BP$112*'Projection Engine'!$AD$71</f>
        <v>7.2877066232206508E-2</v>
      </c>
      <c r="BT114" s="47">
        <f ca="1">'A Matrix'!$BQ$112*'Projection Engine'!$AD$72</f>
        <v>4.8224557769061445</v>
      </c>
      <c r="BU114" s="47">
        <f ca="1">'A Matrix'!$BR$112*'Projection Engine'!$AD$73</f>
        <v>0.96837470906463363</v>
      </c>
      <c r="BV114" s="47">
        <f ca="1">'A Matrix'!$BS$112*'Projection Engine'!$AD$74</f>
        <v>14.492242195202776</v>
      </c>
      <c r="BW114" s="47">
        <f ca="1">'A Matrix'!$BT$112*'Projection Engine'!$AD$75</f>
        <v>4.9971436481529556</v>
      </c>
      <c r="BX114" s="47">
        <f ca="1">'A Matrix'!$BU$112*'Projection Engine'!$AD$76</f>
        <v>6.8369810652670635</v>
      </c>
      <c r="BY114" s="47">
        <f ca="1">'A Matrix'!$BV$112*'Projection Engine'!$AD$77</f>
        <v>74.296434500336133</v>
      </c>
      <c r="BZ114" s="47">
        <f ca="1">'A Matrix'!$BW$112*'Projection Engine'!$AD$78</f>
        <v>7.9210607881033077</v>
      </c>
      <c r="CA114" s="47">
        <f ca="1">'A Matrix'!$BX$112*'Projection Engine'!$AD$79</f>
        <v>8.7276356034496256</v>
      </c>
      <c r="CB114" s="47">
        <f ca="1">'A Matrix'!$BY$112*'Projection Engine'!$AD$80</f>
        <v>0.91138924228083773</v>
      </c>
      <c r="CC114" s="47">
        <f ca="1">'A Matrix'!$BZ$112*'Projection Engine'!$AD$81</f>
        <v>2.8423960178659464</v>
      </c>
      <c r="CD114" s="47">
        <f ca="1">'A Matrix'!$CA$112*'Projection Engine'!$AD$82</f>
        <v>7.4860002106019907</v>
      </c>
      <c r="CE114" s="47">
        <f ca="1">'A Matrix'!$CB$112*'Projection Engine'!$AD$83</f>
        <v>0.7851354800817022</v>
      </c>
      <c r="CF114" s="47">
        <f ca="1">'A Matrix'!$CC$112*'Projection Engine'!$AD$84</f>
        <v>0.93481434113728423</v>
      </c>
      <c r="CG114" s="47">
        <f ca="1">'A Matrix'!$CD$112*'Projection Engine'!$AD$85</f>
        <v>1.6315895085883165</v>
      </c>
      <c r="CH114" s="47">
        <f ca="1">'A Matrix'!$CE$112*'Projection Engine'!$AD$86</f>
        <v>3.6179270077285066</v>
      </c>
      <c r="CI114" s="47">
        <f ca="1">'A Matrix'!$CF$112*'Projection Engine'!$AD$87</f>
        <v>3.5610967703418122</v>
      </c>
      <c r="CJ114" s="47">
        <f ca="1">'A Matrix'!$CG$112*'Projection Engine'!$AD$88</f>
        <v>1.0557098197375219</v>
      </c>
      <c r="CK114" s="47">
        <f ca="1">'A Matrix'!$CH$112*'Projection Engine'!$AD$89</f>
        <v>0.98551221231017794</v>
      </c>
      <c r="CL114" s="47">
        <f ca="1">'A Matrix'!$CI$112*'Projection Engine'!$AD$90</f>
        <v>0.56310926728839805</v>
      </c>
      <c r="CM114" s="47">
        <f ca="1">'A Matrix'!$CJ$112*'Projection Engine'!$AD$91</f>
        <v>64.29127680943742</v>
      </c>
      <c r="CN114" s="47">
        <f ca="1">'A Matrix'!$CK$112*'Projection Engine'!$AD$92</f>
        <v>6.5166495372958799</v>
      </c>
      <c r="CO114" s="47">
        <f ca="1">'A Matrix'!$CL$112*'Projection Engine'!$AD$93</f>
        <v>6.2165097053495391E-2</v>
      </c>
      <c r="CP114" s="47">
        <f ca="1">'A Matrix'!$CM$112*'Projection Engine'!$AD$94</f>
        <v>7.1580646405804371</v>
      </c>
      <c r="CQ114" s="47">
        <f ca="1">'A Matrix'!$CN$112*'Projection Engine'!$AD$95</f>
        <v>2.7251281466823345</v>
      </c>
      <c r="CR114" s="47">
        <f ca="1">'A Matrix'!$CO$112*'Projection Engine'!$AD$96</f>
        <v>4.6598642160564259</v>
      </c>
      <c r="CS114" s="47">
        <f ca="1">'A Matrix'!$CP$112*'Projection Engine'!$AD$97</f>
        <v>6.807256167640217</v>
      </c>
      <c r="CT114" s="47">
        <f ca="1">'A Matrix'!$CQ$112*'Projection Engine'!$AD$98</f>
        <v>9.1740628410661763E-4</v>
      </c>
      <c r="CU114" s="47">
        <f ca="1">'A Matrix'!$CR$112*'Projection Engine'!$AD$99</f>
        <v>2.8754593109942987E-4</v>
      </c>
      <c r="CV114" s="47">
        <f ca="1">'A Matrix'!$CS$112*'Projection Engine'!$AD$100</f>
        <v>12.574746696892845</v>
      </c>
      <c r="CW114" s="47">
        <f ca="1">'A Matrix'!$CT$112*'Projection Engine'!$AD$101</f>
        <v>95.32373822429409</v>
      </c>
      <c r="CX114" s="47">
        <f ca="1">'A Matrix'!$CU$112*'Projection Engine'!$AD$102</f>
        <v>94.700185896510959</v>
      </c>
      <c r="CY114" s="47">
        <f ca="1">'A Matrix'!$CV$112*'Projection Engine'!$AD$103</f>
        <v>49.239912053263403</v>
      </c>
      <c r="CZ114" s="47">
        <f ca="1">'A Matrix'!$CW$112*'Projection Engine'!$AD$104</f>
        <v>8.757156582630099</v>
      </c>
      <c r="DA114" s="47">
        <f ca="1">'A Matrix'!$CX$112*'Projection Engine'!$AD$105</f>
        <v>13.404374611476229</v>
      </c>
      <c r="DB114" s="47">
        <f ca="1">'A Matrix'!$CY$112*'Projection Engine'!$AD$106</f>
        <v>3.0619582817709738</v>
      </c>
      <c r="DC114" s="47">
        <f ca="1">'A Matrix'!$CZ$112*'Projection Engine'!$AD$107</f>
        <v>11.406904992513013</v>
      </c>
      <c r="DD114" s="47">
        <f ca="1">'A Matrix'!$DA$112*'Projection Engine'!$AD$108</f>
        <v>7.445801963261431</v>
      </c>
      <c r="DE114" s="47">
        <f ca="1">'A Matrix'!$DB$112*'Projection Engine'!$AD$109</f>
        <v>5.2185185648478285</v>
      </c>
      <c r="DF114" s="47">
        <f ca="1">'A Matrix'!$DC$112*'Projection Engine'!$AD$110</f>
        <v>1.5174957463066852</v>
      </c>
      <c r="DG114" s="47">
        <f ca="1">'A Matrix'!$DD$112*'Projection Engine'!$AD$111</f>
        <v>2.4687940382890945</v>
      </c>
      <c r="DH114" s="47">
        <f ca="1">'A Matrix'!$DE$112*'Projection Engine'!$AD$112</f>
        <v>2.8258716713712326</v>
      </c>
      <c r="DI114" s="47">
        <f ca="1">'A Matrix'!$DF$112*'Projection Engine'!$AD$113</f>
        <v>0.8914589245622867</v>
      </c>
      <c r="DJ114" s="47">
        <f ca="1">'A Matrix'!$DG$112*'Projection Engine'!$AD$114</f>
        <v>3.4214871690644775</v>
      </c>
      <c r="DK114" s="47">
        <f ca="1">'A Matrix'!$DH$112*'Projection Engine'!$AD$115</f>
        <v>374.26645867861555</v>
      </c>
      <c r="DL114" s="47">
        <f ca="1">'A Matrix'!$DI$112*'Projection Engine'!$AD$116</f>
        <v>6.4063135098440602</v>
      </c>
      <c r="DM114" s="47">
        <f ca="1">'A Matrix'!$DJ$112*'Projection Engine'!$AD$117</f>
        <v>11.93569021188879</v>
      </c>
      <c r="DN114" s="47">
        <f ca="1">'A Matrix'!$DK$112*'Projection Engine'!$AD$118</f>
        <v>3.2973078383434555</v>
      </c>
      <c r="DO114" s="47">
        <f ca="1">'A Matrix'!$DL$112*'Projection Engine'!$AD$119</f>
        <v>0.50207751794686206</v>
      </c>
      <c r="DP114" s="43">
        <f t="shared" ca="1" si="15"/>
        <v>1064.7993741150813</v>
      </c>
      <c r="DQ114" s="43">
        <f ca="1">'Projection Engine'!T115</f>
        <v>18503.730512791652</v>
      </c>
      <c r="DR114" s="43">
        <f ca="1">'Projection Engine'!U115</f>
        <v>309.98135888361782</v>
      </c>
      <c r="DS114" s="43">
        <f>'Projection Engine'!V115</f>
        <v>59.563315892674012</v>
      </c>
      <c r="DT114" s="43">
        <f>'Projection Engine'!W115</f>
        <v>0.67341616441206731</v>
      </c>
      <c r="DU114" s="43">
        <f>'Projection Engine'!X115</f>
        <v>14.835680791597444</v>
      </c>
      <c r="DV114" s="43">
        <f>'Projection Engine'!Y115</f>
        <v>4.1999999999999997E-3</v>
      </c>
      <c r="DW114" s="43">
        <f>'Projection Engine'!Z115</f>
        <v>1060.8608971110305</v>
      </c>
      <c r="DX114" s="43">
        <f t="shared" ca="1" si="16"/>
        <v>19949.649381634987</v>
      </c>
      <c r="DY114" s="43">
        <f t="shared" ca="1" si="17"/>
        <v>21014.448755750069</v>
      </c>
      <c r="DZ114" s="41"/>
      <c r="EA114" s="36">
        <f>'Base Table 5'!DY114</f>
        <v>13315.000399999999</v>
      </c>
      <c r="EB114" s="185">
        <f t="shared" ca="1" si="18"/>
        <v>7699.4483557500698</v>
      </c>
      <c r="EC114" s="186">
        <f t="shared" ca="1" si="19"/>
        <v>0.57825370818239485</v>
      </c>
    </row>
    <row r="115" spans="1:133" x14ac:dyDescent="0.4">
      <c r="A115" s="37">
        <f>'Base Table 5 - modified'!A115</f>
        <v>112</v>
      </c>
      <c r="B115" s="37" t="str">
        <f>'Base Table 5 - modified'!B115</f>
        <v>9401</v>
      </c>
      <c r="C115" s="37">
        <f>'Base Table 5 - modified'!C115</f>
        <v>38</v>
      </c>
      <c r="D115" s="38" t="str">
        <f>'Base Table 5 - modified'!D115</f>
        <v>Automotive repair and maintenance</v>
      </c>
      <c r="E115" s="47">
        <f ca="1">'A Matrix'!$B$113*'Projection Engine'!$AD$5</f>
        <v>85.882467458712227</v>
      </c>
      <c r="F115" s="47">
        <f ca="1">'A Matrix'!$C$113*'Projection Engine'!$AD$6</f>
        <v>3.6836901399266395</v>
      </c>
      <c r="G115" s="47">
        <f ca="1">'A Matrix'!$D$113*'Projection Engine'!$AD$7</f>
        <v>58.286592978951902</v>
      </c>
      <c r="H115" s="47">
        <f ca="1">'A Matrix'!$E$113*'Projection Engine'!$AD$8</f>
        <v>21.356715349870587</v>
      </c>
      <c r="I115" s="47">
        <f ca="1">'A Matrix'!$F$113*'Projection Engine'!$AD$9</f>
        <v>0.85586139702478625</v>
      </c>
      <c r="J115" s="47">
        <f ca="1">'A Matrix'!$G$113*'Projection Engine'!$AD$10</f>
        <v>18.878362286627464</v>
      </c>
      <c r="K115" s="47">
        <f ca="1">'A Matrix'!$H$113*'Projection Engine'!$AD$11</f>
        <v>57.341518677340034</v>
      </c>
      <c r="L115" s="47">
        <f ca="1">'A Matrix'!$I$113*'Projection Engine'!$AD$12</f>
        <v>40.588657886989843</v>
      </c>
      <c r="M115" s="47">
        <f ca="1">'A Matrix'!$J$113*'Projection Engine'!$AD$13</f>
        <v>26.326673774952141</v>
      </c>
      <c r="N115" s="47">
        <f ca="1">'A Matrix'!$K$113*'Projection Engine'!$AD$14</f>
        <v>112.86436707481248</v>
      </c>
      <c r="O115" s="47">
        <f ca="1">'A Matrix'!$L$113*'Projection Engine'!$AD$15</f>
        <v>367.96954490681179</v>
      </c>
      <c r="P115" s="47">
        <f ca="1">'A Matrix'!$M$113*'Projection Engine'!$AD$16</f>
        <v>55.157465498777789</v>
      </c>
      <c r="Q115" s="47">
        <f ca="1">'A Matrix'!$N$113*'Projection Engine'!$AD$17</f>
        <v>47.986955444770878</v>
      </c>
      <c r="R115" s="47">
        <f ca="1">'A Matrix'!$O$113*'Projection Engine'!$AD$18</f>
        <v>20.50679974926928</v>
      </c>
      <c r="S115" s="47">
        <f ca="1">'A Matrix'!$P$113*'Projection Engine'!$AD$19</f>
        <v>0.29556734616338692</v>
      </c>
      <c r="T115" s="47">
        <f ca="1">'A Matrix'!$Q$113*'Projection Engine'!$AD$20</f>
        <v>2.7877680676835555</v>
      </c>
      <c r="U115" s="47">
        <f ca="1">'A Matrix'!$R$113*'Projection Engine'!$AD$21</f>
        <v>7.6676876264150335</v>
      </c>
      <c r="V115" s="47">
        <f ca="1">'A Matrix'!$S$113*'Projection Engine'!$AD$22</f>
        <v>3.0831689592240181</v>
      </c>
      <c r="W115" s="47">
        <f ca="1">'A Matrix'!$T$113*'Projection Engine'!$AD$23</f>
        <v>23.438763849123017</v>
      </c>
      <c r="X115" s="47">
        <f ca="1">'A Matrix'!$U$113*'Projection Engine'!$AD$24</f>
        <v>14.029527943166482</v>
      </c>
      <c r="Y115" s="47">
        <f ca="1">'A Matrix'!$V$113*'Projection Engine'!$AD$25</f>
        <v>26.460625875728272</v>
      </c>
      <c r="Z115" s="47">
        <f ca="1">'A Matrix'!$W$113*'Projection Engine'!$AD$26</f>
        <v>22.395149713350392</v>
      </c>
      <c r="AA115" s="47">
        <f ca="1">'A Matrix'!$X$113*'Projection Engine'!$AD$27</f>
        <v>42.972258428871477</v>
      </c>
      <c r="AB115" s="47">
        <f ca="1">'A Matrix'!$Y$113*'Projection Engine'!$AD$28</f>
        <v>3.3803773798012955</v>
      </c>
      <c r="AC115" s="47">
        <f ca="1">'A Matrix'!$Z$113*'Projection Engine'!$AD$29</f>
        <v>1.1768469944418694</v>
      </c>
      <c r="AD115" s="47">
        <f ca="1">'A Matrix'!$AA$113*'Projection Engine'!$AD$30</f>
        <v>3.1245178995711466E-3</v>
      </c>
      <c r="AE115" s="47">
        <f ca="1">'A Matrix'!$AB$113*'Projection Engine'!$AD$31</f>
        <v>3.1772032385264874E-2</v>
      </c>
      <c r="AF115" s="47">
        <f ca="1">'A Matrix'!$AC$113*'Projection Engine'!$AD$32</f>
        <v>2.3666213398704339E-2</v>
      </c>
      <c r="AG115" s="47">
        <f ca="1">'A Matrix'!$AD$113*'Projection Engine'!$AD$33</f>
        <v>0</v>
      </c>
      <c r="AH115" s="47">
        <f ca="1">'A Matrix'!$AE$113*'Projection Engine'!$AD$34</f>
        <v>3.9267750946450755E-4</v>
      </c>
      <c r="AI115" s="47">
        <f ca="1">'A Matrix'!$AF$113*'Projection Engine'!$AD$35</f>
        <v>3.7682349347994965E-4</v>
      </c>
      <c r="AJ115" s="47">
        <f ca="1">'A Matrix'!$AG$113*'Projection Engine'!$AD$36</f>
        <v>7.682373323114442</v>
      </c>
      <c r="AK115" s="47">
        <f ca="1">'A Matrix'!$AH$113*'Projection Engine'!$AD$37</f>
        <v>20.785542037915626</v>
      </c>
      <c r="AL115" s="47">
        <f ca="1">'A Matrix'!$AI$113*'Projection Engine'!$AD$38</f>
        <v>6.8465352972241496</v>
      </c>
      <c r="AM115" s="47">
        <f ca="1">'A Matrix'!$AJ$113*'Projection Engine'!$AD$39</f>
        <v>6.9635652196591238</v>
      </c>
      <c r="AN115" s="47">
        <f ca="1">'A Matrix'!$AK$113*'Projection Engine'!$AD$40</f>
        <v>28.134973175233114</v>
      </c>
      <c r="AO115" s="47">
        <f ca="1">'A Matrix'!$AL$113*'Projection Engine'!$AD$41</f>
        <v>14.368902532958444</v>
      </c>
      <c r="AP115" s="47">
        <f ca="1">'A Matrix'!$AM$113*'Projection Engine'!$AD$42</f>
        <v>19.884339472631471</v>
      </c>
      <c r="AQ115" s="47">
        <f ca="1">'A Matrix'!$AN$113*'Projection Engine'!$AD$43</f>
        <v>2.4838574348400234E-2</v>
      </c>
      <c r="AR115" s="47">
        <f ca="1">'A Matrix'!$AO$113*'Projection Engine'!$AD$44</f>
        <v>62.359173540654005</v>
      </c>
      <c r="AS115" s="47">
        <f ca="1">'A Matrix'!$AP$113*'Projection Engine'!$AD$45</f>
        <v>11.706145009579997</v>
      </c>
      <c r="AT115" s="47">
        <f ca="1">'A Matrix'!$AQ$113*'Projection Engine'!$AD$46</f>
        <v>12.636110905655412</v>
      </c>
      <c r="AU115" s="47">
        <f ca="1">'A Matrix'!$AR$113*'Projection Engine'!$AD$47</f>
        <v>0.14304351566429185</v>
      </c>
      <c r="AV115" s="47">
        <f ca="1">'A Matrix'!$AS$113*'Projection Engine'!$AD$48</f>
        <v>5.4916176354588515</v>
      </c>
      <c r="AW115" s="47">
        <f ca="1">'A Matrix'!$AT$113*'Projection Engine'!$AD$49</f>
        <v>3.0243483203887656</v>
      </c>
      <c r="AX115" s="47">
        <f ca="1">'A Matrix'!$AU$113*'Projection Engine'!$AD$50</f>
        <v>18.476755043511304</v>
      </c>
      <c r="AY115" s="47">
        <f ca="1">'A Matrix'!$AV$113*'Projection Engine'!$AD$51</f>
        <v>3.1356365452050459</v>
      </c>
      <c r="AZ115" s="47">
        <f ca="1">'A Matrix'!$AW$113*'Projection Engine'!$AD$52</f>
        <v>1.9718297464776151</v>
      </c>
      <c r="BA115" s="47">
        <f ca="1">'A Matrix'!$AX$113*'Projection Engine'!$AD$53</f>
        <v>8.1245295648574434</v>
      </c>
      <c r="BB115" s="47">
        <f ca="1">'A Matrix'!$AY$113*'Projection Engine'!$AD$54</f>
        <v>0.56510190585725795</v>
      </c>
      <c r="BC115" s="47">
        <f ca="1">'A Matrix'!$AZ$113*'Projection Engine'!$AD$55</f>
        <v>2.4219206676840419</v>
      </c>
      <c r="BD115" s="47">
        <f ca="1">'A Matrix'!$BA$113*'Projection Engine'!$AD$56</f>
        <v>34.106539470070139</v>
      </c>
      <c r="BE115" s="47">
        <f ca="1">'A Matrix'!$BB$113*'Projection Engine'!$AD$57</f>
        <v>5.4451177667906654</v>
      </c>
      <c r="BF115" s="47">
        <f ca="1">'A Matrix'!$BC$113*'Projection Engine'!$AD$58</f>
        <v>9.8447242951882448</v>
      </c>
      <c r="BG115" s="47">
        <f ca="1">'A Matrix'!$BD$113*'Projection Engine'!$AD$59</f>
        <v>34.155528340578329</v>
      </c>
      <c r="BH115" s="47">
        <f ca="1">'A Matrix'!$BE$113*'Projection Engine'!$AD$60</f>
        <v>0.40252598826104607</v>
      </c>
      <c r="BI115" s="47">
        <f ca="1">'A Matrix'!$BF$113*'Projection Engine'!$AD$61</f>
        <v>4.2091433333702362E-2</v>
      </c>
      <c r="BJ115" s="47">
        <f ca="1">'A Matrix'!$BG$113*'Projection Engine'!$AD$62</f>
        <v>3.919920306374796E-2</v>
      </c>
      <c r="BK115" s="47">
        <f ca="1">'A Matrix'!$BH$113*'Projection Engine'!$AD$63</f>
        <v>2.2377047833843187</v>
      </c>
      <c r="BL115" s="47">
        <f ca="1">'A Matrix'!$BI$113*'Projection Engine'!$AD$64</f>
        <v>4.3833058893860075</v>
      </c>
      <c r="BM115" s="47">
        <f ca="1">'A Matrix'!$BJ$113*'Projection Engine'!$AD$65</f>
        <v>9.1761023948408182E-2</v>
      </c>
      <c r="BN115" s="47">
        <f ca="1">'A Matrix'!$BK$113*'Projection Engine'!$AD$66</f>
        <v>20.754275344912518</v>
      </c>
      <c r="BO115" s="47">
        <f ca="1">'A Matrix'!$BL$113*'Projection Engine'!$AD$67</f>
        <v>24.730226730960997</v>
      </c>
      <c r="BP115" s="47">
        <f ca="1">'A Matrix'!$BM$113*'Projection Engine'!$AD$68</f>
        <v>11.507747136713318</v>
      </c>
      <c r="BQ115" s="47">
        <f ca="1">'A Matrix'!$BN$113*'Projection Engine'!$AD$69</f>
        <v>45.41703566805807</v>
      </c>
      <c r="BR115" s="47">
        <f ca="1">'A Matrix'!$BO$113*'Projection Engine'!$AD$70</f>
        <v>99.2758597598568</v>
      </c>
      <c r="BS115" s="47">
        <f ca="1">'A Matrix'!$BP$113*'Projection Engine'!$AD$71</f>
        <v>0.73656614830764955</v>
      </c>
      <c r="BT115" s="47">
        <f ca="1">'A Matrix'!$BQ$113*'Projection Engine'!$AD$72</f>
        <v>114.03867028502791</v>
      </c>
      <c r="BU115" s="47">
        <f ca="1">'A Matrix'!$BR$113*'Projection Engine'!$AD$73</f>
        <v>526.765595580222</v>
      </c>
      <c r="BV115" s="47">
        <f ca="1">'A Matrix'!$BS$113*'Projection Engine'!$AD$74</f>
        <v>351.90485188788739</v>
      </c>
      <c r="BW115" s="47">
        <f ca="1">'A Matrix'!$BT$113*'Projection Engine'!$AD$75</f>
        <v>43.431024733829922</v>
      </c>
      <c r="BX115" s="47">
        <f ca="1">'A Matrix'!$BU$113*'Projection Engine'!$AD$76</f>
        <v>225.24643135484271</v>
      </c>
      <c r="BY115" s="47">
        <f ca="1">'A Matrix'!$BV$113*'Projection Engine'!$AD$77</f>
        <v>2339.757879922317</v>
      </c>
      <c r="BZ115" s="47">
        <f ca="1">'A Matrix'!$BW$113*'Projection Engine'!$AD$78</f>
        <v>647.17123166018848</v>
      </c>
      <c r="CA115" s="47">
        <f ca="1">'A Matrix'!$BX$113*'Projection Engine'!$AD$79</f>
        <v>424.31513802126727</v>
      </c>
      <c r="CB115" s="47">
        <f ca="1">'A Matrix'!$BY$113*'Projection Engine'!$AD$80</f>
        <v>9.2379011229875729</v>
      </c>
      <c r="CC115" s="47">
        <f ca="1">'A Matrix'!$BZ$113*'Projection Engine'!$AD$81</f>
        <v>52.562018842417132</v>
      </c>
      <c r="CD115" s="47">
        <f ca="1">'A Matrix'!$CA$113*'Projection Engine'!$AD$82</f>
        <v>5341.8930782760144</v>
      </c>
      <c r="CE115" s="47">
        <f ca="1">'A Matrix'!$CB$113*'Projection Engine'!$AD$83</f>
        <v>36.037233363368557</v>
      </c>
      <c r="CF115" s="47">
        <f ca="1">'A Matrix'!$CC$113*'Projection Engine'!$AD$84</f>
        <v>69.017073093004043</v>
      </c>
      <c r="CG115" s="47">
        <f ca="1">'A Matrix'!$CD$113*'Projection Engine'!$AD$85</f>
        <v>23.537092904117451</v>
      </c>
      <c r="CH115" s="47">
        <f ca="1">'A Matrix'!$CE$113*'Projection Engine'!$AD$86</f>
        <v>678.46939649385979</v>
      </c>
      <c r="CI115" s="47">
        <f ca="1">'A Matrix'!$CF$113*'Projection Engine'!$AD$87</f>
        <v>226.82480772237994</v>
      </c>
      <c r="CJ115" s="47">
        <f ca="1">'A Matrix'!$CG$113*'Projection Engine'!$AD$88</f>
        <v>166.93010925648468</v>
      </c>
      <c r="CK115" s="47">
        <f ca="1">'A Matrix'!$CH$113*'Projection Engine'!$AD$89</f>
        <v>29.115664107663868</v>
      </c>
      <c r="CL115" s="47">
        <f ca="1">'A Matrix'!$CI$113*'Projection Engine'!$AD$90</f>
        <v>3.4611929849944314</v>
      </c>
      <c r="CM115" s="47">
        <f ca="1">'A Matrix'!$CJ$113*'Projection Engine'!$AD$91</f>
        <v>1.755636560008068E-2</v>
      </c>
      <c r="CN115" s="47">
        <f ca="1">'A Matrix'!$CK$113*'Projection Engine'!$AD$92</f>
        <v>370.21001002277382</v>
      </c>
      <c r="CO115" s="47">
        <f ca="1">'A Matrix'!$CL$113*'Projection Engine'!$AD$93</f>
        <v>0.93794820028635717</v>
      </c>
      <c r="CP115" s="47">
        <f ca="1">'A Matrix'!$CM$113*'Projection Engine'!$AD$94</f>
        <v>120.85834459704257</v>
      </c>
      <c r="CQ115" s="47">
        <f ca="1">'A Matrix'!$CN$113*'Projection Engine'!$AD$95</f>
        <v>82.692446566839621</v>
      </c>
      <c r="CR115" s="47">
        <f ca="1">'A Matrix'!$CO$113*'Projection Engine'!$AD$96</f>
        <v>131.46188964735705</v>
      </c>
      <c r="CS115" s="47">
        <f ca="1">'A Matrix'!$CP$113*'Projection Engine'!$AD$97</f>
        <v>160.69656903919986</v>
      </c>
      <c r="CT115" s="47">
        <f ca="1">'A Matrix'!$CQ$113*'Projection Engine'!$AD$98</f>
        <v>2.1253245581803307E-2</v>
      </c>
      <c r="CU115" s="47">
        <f ca="1">'A Matrix'!$CR$113*'Projection Engine'!$AD$99</f>
        <v>6.4697834497371718E-3</v>
      </c>
      <c r="CV115" s="47">
        <f ca="1">'A Matrix'!$CS$113*'Projection Engine'!$AD$100</f>
        <v>128.82321787751994</v>
      </c>
      <c r="CW115" s="47">
        <f ca="1">'A Matrix'!$CT$113*'Projection Engine'!$AD$101</f>
        <v>250.30862870106236</v>
      </c>
      <c r="CX115" s="47">
        <f ca="1">'A Matrix'!$CU$113*'Projection Engine'!$AD$102</f>
        <v>1473.5510612981745</v>
      </c>
      <c r="CY115" s="47">
        <f ca="1">'A Matrix'!$CV$113*'Projection Engine'!$AD$103</f>
        <v>256.10328255494767</v>
      </c>
      <c r="CZ115" s="47">
        <f ca="1">'A Matrix'!$CW$113*'Projection Engine'!$AD$104</f>
        <v>362.5328052267713</v>
      </c>
      <c r="DA115" s="47">
        <f ca="1">'A Matrix'!$CX$113*'Projection Engine'!$AD$105</f>
        <v>340.83911370337103</v>
      </c>
      <c r="DB115" s="47">
        <f ca="1">'A Matrix'!$CY$113*'Projection Engine'!$AD$106</f>
        <v>105.55464203779002</v>
      </c>
      <c r="DC115" s="47">
        <f ca="1">'A Matrix'!$CZ$113*'Projection Engine'!$AD$107</f>
        <v>178.86264190291436</v>
      </c>
      <c r="DD115" s="47">
        <f ca="1">'A Matrix'!$DA$113*'Projection Engine'!$AD$108</f>
        <v>91.998678262591724</v>
      </c>
      <c r="DE115" s="47">
        <f ca="1">'A Matrix'!$DB$113*'Projection Engine'!$AD$109</f>
        <v>59.970942109178225</v>
      </c>
      <c r="DF115" s="47">
        <f ca="1">'A Matrix'!$DC$113*'Projection Engine'!$AD$110</f>
        <v>12.201371969292394</v>
      </c>
      <c r="DG115" s="47">
        <f ca="1">'A Matrix'!$DD$113*'Projection Engine'!$AD$111</f>
        <v>77.374457725728618</v>
      </c>
      <c r="DH115" s="47">
        <f ca="1">'A Matrix'!$DE$113*'Projection Engine'!$AD$112</f>
        <v>65.604484362881806</v>
      </c>
      <c r="DI115" s="47">
        <f ca="1">'A Matrix'!$DF$113*'Projection Engine'!$AD$113</f>
        <v>73.05262736997696</v>
      </c>
      <c r="DJ115" s="47">
        <f ca="1">'A Matrix'!$DG$113*'Projection Engine'!$AD$114</f>
        <v>53.078411465554048</v>
      </c>
      <c r="DK115" s="47">
        <f ca="1">'A Matrix'!$DH$113*'Projection Engine'!$AD$115</f>
        <v>38.156493523636215</v>
      </c>
      <c r="DL115" s="47">
        <f ca="1">'A Matrix'!$DI$113*'Projection Engine'!$AD$116</f>
        <v>82.969037797102757</v>
      </c>
      <c r="DM115" s="47">
        <f ca="1">'A Matrix'!$DJ$113*'Projection Engine'!$AD$117</f>
        <v>299.26399721791665</v>
      </c>
      <c r="DN115" s="47">
        <f ca="1">'A Matrix'!$DK$113*'Projection Engine'!$AD$118</f>
        <v>60.065723585125482</v>
      </c>
      <c r="DO115" s="47">
        <f ca="1">'A Matrix'!$DL$113*'Projection Engine'!$AD$119</f>
        <v>4.0907036751396433</v>
      </c>
      <c r="DP115" s="43">
        <f t="shared" ca="1" si="15"/>
        <v>17784.371439538063</v>
      </c>
      <c r="DQ115" s="43">
        <f ca="1">'Projection Engine'!T116</f>
        <v>2652.8617193740974</v>
      </c>
      <c r="DR115" s="43">
        <f ca="1">'Projection Engine'!U116</f>
        <v>0</v>
      </c>
      <c r="DS115" s="43">
        <f>'Projection Engine'!V116</f>
        <v>10.531405605982144</v>
      </c>
      <c r="DT115" s="43">
        <f>'Projection Engine'!W116</f>
        <v>0.11323074188568524</v>
      </c>
      <c r="DU115" s="43">
        <f>'Projection Engine'!X116</f>
        <v>2.7083335275898226</v>
      </c>
      <c r="DV115" s="43">
        <f>'Projection Engine'!Y116</f>
        <v>0.10489999999999999</v>
      </c>
      <c r="DW115" s="43">
        <f>'Projection Engine'!Z116</f>
        <v>29.183851821744863</v>
      </c>
      <c r="DX115" s="43">
        <f t="shared" ca="1" si="16"/>
        <v>2695.5034410712997</v>
      </c>
      <c r="DY115" s="43">
        <f t="shared" ca="1" si="17"/>
        <v>20479.874880609364</v>
      </c>
      <c r="DZ115" s="41"/>
      <c r="EA115" s="36">
        <f>'Base Table 5'!DY115</f>
        <v>30545.999100000001</v>
      </c>
      <c r="EB115" s="185">
        <f t="shared" ca="1" si="18"/>
        <v>-10066.124219390636</v>
      </c>
      <c r="EC115" s="186">
        <f t="shared" ca="1" si="19"/>
        <v>-0.32953985844223499</v>
      </c>
    </row>
    <row r="116" spans="1:133" x14ac:dyDescent="0.4">
      <c r="A116" s="34">
        <f>'Base Table 5 - modified'!A116</f>
        <v>113</v>
      </c>
      <c r="B116" s="34" t="str">
        <f>'Base Table 5 - modified'!B116</f>
        <v>9402</v>
      </c>
      <c r="C116" s="34">
        <f>'Base Table 5 - modified'!C116</f>
        <v>30</v>
      </c>
      <c r="D116" s="35" t="str">
        <f>'Base Table 5 - modified'!D116</f>
        <v>Other repair and maintenance</v>
      </c>
      <c r="E116" s="47">
        <f ca="1">'A Matrix'!$B$114*'Projection Engine'!$AD$5</f>
        <v>381.88856219378692</v>
      </c>
      <c r="F116" s="47">
        <f ca="1">'A Matrix'!$C$114*'Projection Engine'!$AD$6</f>
        <v>19.788871770597432</v>
      </c>
      <c r="G116" s="47">
        <f ca="1">'A Matrix'!$D$114*'Projection Engine'!$AD$7</f>
        <v>159.51768245126752</v>
      </c>
      <c r="H116" s="47">
        <f ca="1">'A Matrix'!$E$114*'Projection Engine'!$AD$8</f>
        <v>74.381281597056841</v>
      </c>
      <c r="I116" s="47">
        <f ca="1">'A Matrix'!$F$114*'Projection Engine'!$AD$9</f>
        <v>0.97077987568633017</v>
      </c>
      <c r="J116" s="47">
        <f ca="1">'A Matrix'!$G$114*'Projection Engine'!$AD$10</f>
        <v>17.200317198501171</v>
      </c>
      <c r="K116" s="47">
        <f ca="1">'A Matrix'!$H$114*'Projection Engine'!$AD$11</f>
        <v>191.72804636300481</v>
      </c>
      <c r="L116" s="47">
        <f ca="1">'A Matrix'!$I$114*'Projection Engine'!$AD$12</f>
        <v>211.54922935679997</v>
      </c>
      <c r="M116" s="47">
        <f ca="1">'A Matrix'!$J$114*'Projection Engine'!$AD$13</f>
        <v>150.65577437896005</v>
      </c>
      <c r="N116" s="47">
        <f ca="1">'A Matrix'!$K$114*'Projection Engine'!$AD$14</f>
        <v>328.59048299197491</v>
      </c>
      <c r="O116" s="47">
        <f ca="1">'A Matrix'!$L$114*'Projection Engine'!$AD$15</f>
        <v>2982.6831973001422</v>
      </c>
      <c r="P116" s="47">
        <f ca="1">'A Matrix'!$M$114*'Projection Engine'!$AD$16</f>
        <v>182.77788423598727</v>
      </c>
      <c r="Q116" s="47">
        <f ca="1">'A Matrix'!$N$114*'Projection Engine'!$AD$17</f>
        <v>330.00535640172046</v>
      </c>
      <c r="R116" s="47">
        <f ca="1">'A Matrix'!$O$114*'Projection Engine'!$AD$18</f>
        <v>113.26167186928478</v>
      </c>
      <c r="S116" s="47">
        <f ca="1">'A Matrix'!$P$114*'Projection Engine'!$AD$19</f>
        <v>6.1141004141423894</v>
      </c>
      <c r="T116" s="47">
        <f ca="1">'A Matrix'!$Q$114*'Projection Engine'!$AD$20</f>
        <v>32.861210784598221</v>
      </c>
      <c r="U116" s="47">
        <f ca="1">'A Matrix'!$R$114*'Projection Engine'!$AD$21</f>
        <v>8.7872989209056183</v>
      </c>
      <c r="V116" s="47">
        <f ca="1">'A Matrix'!$S$114*'Projection Engine'!$AD$22</f>
        <v>16.476986758149192</v>
      </c>
      <c r="W116" s="47">
        <f ca="1">'A Matrix'!$T$114*'Projection Engine'!$AD$23</f>
        <v>21.386492680014936</v>
      </c>
      <c r="X116" s="47">
        <f ca="1">'A Matrix'!$U$114*'Projection Engine'!$AD$24</f>
        <v>43.333625134949628</v>
      </c>
      <c r="Y116" s="47">
        <f ca="1">'A Matrix'!$V$114*'Projection Engine'!$AD$25</f>
        <v>16.174866957708211</v>
      </c>
      <c r="Z116" s="47">
        <f ca="1">'A Matrix'!$W$114*'Projection Engine'!$AD$26</f>
        <v>49.190390387660436</v>
      </c>
      <c r="AA116" s="47">
        <f ca="1">'A Matrix'!$X$114*'Projection Engine'!$AD$27</f>
        <v>8.3460700127382967</v>
      </c>
      <c r="AB116" s="47">
        <f ca="1">'A Matrix'!$Y$114*'Projection Engine'!$AD$28</f>
        <v>2.5808950052700301</v>
      </c>
      <c r="AC116" s="47">
        <f ca="1">'A Matrix'!$Z$114*'Projection Engine'!$AD$29</f>
        <v>18.456812513292213</v>
      </c>
      <c r="AD116" s="47">
        <f ca="1">'A Matrix'!$AA$114*'Projection Engine'!$AD$30</f>
        <v>0.22125492376338179</v>
      </c>
      <c r="AE116" s="47">
        <f ca="1">'A Matrix'!$AB$114*'Projection Engine'!$AD$31</f>
        <v>0.30533787014358782</v>
      </c>
      <c r="AF116" s="47">
        <f ca="1">'A Matrix'!$AC$114*'Projection Engine'!$AD$32</f>
        <v>79.748392206831355</v>
      </c>
      <c r="AG116" s="47">
        <f ca="1">'A Matrix'!$AD$114*'Projection Engine'!$AD$33</f>
        <v>0</v>
      </c>
      <c r="AH116" s="47">
        <f ca="1">'A Matrix'!$AE$114*'Projection Engine'!$AD$34</f>
        <v>0.56300137919473758</v>
      </c>
      <c r="AI116" s="47">
        <f ca="1">'A Matrix'!$AF$114*'Projection Engine'!$AD$35</f>
        <v>3.7927284618756927</v>
      </c>
      <c r="AJ116" s="47">
        <f ca="1">'A Matrix'!$AG$114*'Projection Engine'!$AD$36</f>
        <v>50.811368041138635</v>
      </c>
      <c r="AK116" s="47">
        <f ca="1">'A Matrix'!$AH$114*'Projection Engine'!$AD$37</f>
        <v>285.99614417997503</v>
      </c>
      <c r="AL116" s="47">
        <f ca="1">'A Matrix'!$AI$114*'Projection Engine'!$AD$38</f>
        <v>40.167835294930136</v>
      </c>
      <c r="AM116" s="47">
        <f ca="1">'A Matrix'!$AJ$114*'Projection Engine'!$AD$39</f>
        <v>122.37371291889743</v>
      </c>
      <c r="AN116" s="47">
        <f ca="1">'A Matrix'!$AK$114*'Projection Engine'!$AD$40</f>
        <v>72.844172288166874</v>
      </c>
      <c r="AO116" s="47">
        <f ca="1">'A Matrix'!$AL$114*'Projection Engine'!$AD$41</f>
        <v>144.98386081593154</v>
      </c>
      <c r="AP116" s="47">
        <f ca="1">'A Matrix'!$AM$114*'Projection Engine'!$AD$42</f>
        <v>42.592757060498641</v>
      </c>
      <c r="AQ116" s="47">
        <f ca="1">'A Matrix'!$AN$114*'Projection Engine'!$AD$43</f>
        <v>3.9388030520116878E-3</v>
      </c>
      <c r="AR116" s="47">
        <f ca="1">'A Matrix'!$AO$114*'Projection Engine'!$AD$44</f>
        <v>48.310973032372623</v>
      </c>
      <c r="AS116" s="47">
        <f ca="1">'A Matrix'!$AP$114*'Projection Engine'!$AD$45</f>
        <v>5.8990738714702662</v>
      </c>
      <c r="AT116" s="47">
        <f ca="1">'A Matrix'!$AQ$114*'Projection Engine'!$AD$46</f>
        <v>253.98025548521986</v>
      </c>
      <c r="AU116" s="47">
        <f ca="1">'A Matrix'!$AR$114*'Projection Engine'!$AD$47</f>
        <v>1.993895411706573</v>
      </c>
      <c r="AV116" s="47">
        <f ca="1">'A Matrix'!$AS$114*'Projection Engine'!$AD$48</f>
        <v>15.070842069733711</v>
      </c>
      <c r="AW116" s="47">
        <f ca="1">'A Matrix'!$AT$114*'Projection Engine'!$AD$49</f>
        <v>7.3097924051700947</v>
      </c>
      <c r="AX116" s="47">
        <f ca="1">'A Matrix'!$AU$114*'Projection Engine'!$AD$50</f>
        <v>363.33276825401845</v>
      </c>
      <c r="AY116" s="47">
        <f ca="1">'A Matrix'!$AV$114*'Projection Engine'!$AD$51</f>
        <v>20.52398747416883</v>
      </c>
      <c r="AZ116" s="47">
        <f ca="1">'A Matrix'!$AW$114*'Projection Engine'!$AD$52</f>
        <v>0.69054902015483077</v>
      </c>
      <c r="BA116" s="47">
        <f ca="1">'A Matrix'!$AX$114*'Projection Engine'!$AD$53</f>
        <v>32.082949947186734</v>
      </c>
      <c r="BB116" s="47">
        <f ca="1">'A Matrix'!$AY$114*'Projection Engine'!$AD$54</f>
        <v>0.58439097605718848</v>
      </c>
      <c r="BC116" s="47">
        <f ca="1">'A Matrix'!$AZ$114*'Projection Engine'!$AD$55</f>
        <v>1.8345367700200179</v>
      </c>
      <c r="BD116" s="47">
        <f ca="1">'A Matrix'!$BA$114*'Projection Engine'!$AD$56</f>
        <v>125.23009634945939</v>
      </c>
      <c r="BE116" s="47">
        <f ca="1">'A Matrix'!$BB$114*'Projection Engine'!$AD$57</f>
        <v>18.241034236287156</v>
      </c>
      <c r="BF116" s="47">
        <f ca="1">'A Matrix'!$BC$114*'Projection Engine'!$AD$58</f>
        <v>47.703234423284449</v>
      </c>
      <c r="BG116" s="47">
        <f ca="1">'A Matrix'!$BD$114*'Projection Engine'!$AD$59</f>
        <v>12.191233211679707</v>
      </c>
      <c r="BH116" s="47">
        <f ca="1">'A Matrix'!$BE$114*'Projection Engine'!$AD$60</f>
        <v>58.714664083565971</v>
      </c>
      <c r="BI116" s="47">
        <f ca="1">'A Matrix'!$BF$114*'Projection Engine'!$AD$61</f>
        <v>5.4158996557904553</v>
      </c>
      <c r="BJ116" s="47">
        <f ca="1">'A Matrix'!$BG$114*'Projection Engine'!$AD$62</f>
        <v>92.039389895671007</v>
      </c>
      <c r="BK116" s="47">
        <f ca="1">'A Matrix'!$BH$114*'Projection Engine'!$AD$63</f>
        <v>26.662517537659451</v>
      </c>
      <c r="BL116" s="47">
        <f ca="1">'A Matrix'!$BI$114*'Projection Engine'!$AD$64</f>
        <v>17.301307036882353</v>
      </c>
      <c r="BM116" s="47">
        <f ca="1">'A Matrix'!$BJ$114*'Projection Engine'!$AD$65</f>
        <v>1.1142265042938899</v>
      </c>
      <c r="BN116" s="47">
        <f ca="1">'A Matrix'!$BK$114*'Projection Engine'!$AD$66</f>
        <v>94.35871477180936</v>
      </c>
      <c r="BO116" s="47">
        <f ca="1">'A Matrix'!$BL$114*'Projection Engine'!$AD$67</f>
        <v>45.884665579931031</v>
      </c>
      <c r="BP116" s="47">
        <f ca="1">'A Matrix'!$BM$114*'Projection Engine'!$AD$68</f>
        <v>14.695193601535474</v>
      </c>
      <c r="BQ116" s="47">
        <f ca="1">'A Matrix'!$BN$114*'Projection Engine'!$AD$69</f>
        <v>213.95997886135288</v>
      </c>
      <c r="BR116" s="47">
        <f ca="1">'A Matrix'!$BO$114*'Projection Engine'!$AD$70</f>
        <v>394.94955672129163</v>
      </c>
      <c r="BS116" s="47">
        <f ca="1">'A Matrix'!$BP$114*'Projection Engine'!$AD$71</f>
        <v>19.866259647611475</v>
      </c>
      <c r="BT116" s="47">
        <f ca="1">'A Matrix'!$BQ$114*'Projection Engine'!$AD$72</f>
        <v>315.47397650150589</v>
      </c>
      <c r="BU116" s="47">
        <f ca="1">'A Matrix'!$BR$114*'Projection Engine'!$AD$73</f>
        <v>140.5343216600709</v>
      </c>
      <c r="BV116" s="47">
        <f ca="1">'A Matrix'!$BS$114*'Projection Engine'!$AD$74</f>
        <v>1144.6557089628252</v>
      </c>
      <c r="BW116" s="47">
        <f ca="1">'A Matrix'!$BT$114*'Projection Engine'!$AD$75</f>
        <v>132.72021307226689</v>
      </c>
      <c r="BX116" s="47">
        <f ca="1">'A Matrix'!$BU$114*'Projection Engine'!$AD$76</f>
        <v>433.34509857477229</v>
      </c>
      <c r="BY116" s="47">
        <f ca="1">'A Matrix'!$BV$114*'Projection Engine'!$AD$77</f>
        <v>1130.376647339154</v>
      </c>
      <c r="BZ116" s="47">
        <f ca="1">'A Matrix'!$BW$114*'Projection Engine'!$AD$78</f>
        <v>1240.9864989489233</v>
      </c>
      <c r="CA116" s="47">
        <f ca="1">'A Matrix'!$BX$114*'Projection Engine'!$AD$79</f>
        <v>1421.7877873804755</v>
      </c>
      <c r="CB116" s="47">
        <f ca="1">'A Matrix'!$BY$114*'Projection Engine'!$AD$80</f>
        <v>29.463570714141923</v>
      </c>
      <c r="CC116" s="47">
        <f ca="1">'A Matrix'!$BZ$114*'Projection Engine'!$AD$81</f>
        <v>162.66107855300709</v>
      </c>
      <c r="CD116" s="47">
        <f ca="1">'A Matrix'!$CA$114*'Projection Engine'!$AD$82</f>
        <v>364.79593520162723</v>
      </c>
      <c r="CE116" s="47">
        <f ca="1">'A Matrix'!$CB$114*'Projection Engine'!$AD$83</f>
        <v>107.00603442141997</v>
      </c>
      <c r="CF116" s="47">
        <f ca="1">'A Matrix'!$CC$114*'Projection Engine'!$AD$84</f>
        <v>122.15641928832679</v>
      </c>
      <c r="CG116" s="47">
        <f ca="1">'A Matrix'!$CD$114*'Projection Engine'!$AD$85</f>
        <v>205.32683089796987</v>
      </c>
      <c r="CH116" s="47">
        <f ca="1">'A Matrix'!$CE$114*'Projection Engine'!$AD$86</f>
        <v>673.62110596063383</v>
      </c>
      <c r="CI116" s="47">
        <f ca="1">'A Matrix'!$CF$114*'Projection Engine'!$AD$87</f>
        <v>1002.4735150881771</v>
      </c>
      <c r="CJ116" s="47">
        <f ca="1">'A Matrix'!$CG$114*'Projection Engine'!$AD$88</f>
        <v>200.33889214599577</v>
      </c>
      <c r="CK116" s="47">
        <f ca="1">'A Matrix'!$CH$114*'Projection Engine'!$AD$89</f>
        <v>14.589879652379661</v>
      </c>
      <c r="CL116" s="47">
        <f ca="1">'A Matrix'!$CI$114*'Projection Engine'!$AD$90</f>
        <v>21.240201956657419</v>
      </c>
      <c r="CM116" s="47">
        <f ca="1">'A Matrix'!$CJ$114*'Projection Engine'!$AD$91</f>
        <v>646.72075719483757</v>
      </c>
      <c r="CN116" s="47">
        <f ca="1">'A Matrix'!$CK$114*'Projection Engine'!$AD$92</f>
        <v>1924.9296412633462</v>
      </c>
      <c r="CO116" s="47">
        <f ca="1">'A Matrix'!$CL$114*'Projection Engine'!$AD$93</f>
        <v>0.54124672520170447</v>
      </c>
      <c r="CP116" s="47">
        <f ca="1">'A Matrix'!$CM$114*'Projection Engine'!$AD$94</f>
        <v>537.15375529782432</v>
      </c>
      <c r="CQ116" s="47">
        <f ca="1">'A Matrix'!$CN$114*'Projection Engine'!$AD$95</f>
        <v>50.547496164801125</v>
      </c>
      <c r="CR116" s="47">
        <f ca="1">'A Matrix'!$CO$114*'Projection Engine'!$AD$96</f>
        <v>442.95680007741089</v>
      </c>
      <c r="CS116" s="47">
        <f ca="1">'A Matrix'!$CP$114*'Projection Engine'!$AD$97</f>
        <v>251.71276491841573</v>
      </c>
      <c r="CT116" s="47">
        <f ca="1">'A Matrix'!$CQ$114*'Projection Engine'!$AD$98</f>
        <v>80.624263565094523</v>
      </c>
      <c r="CU116" s="47">
        <f ca="1">'A Matrix'!$CR$114*'Projection Engine'!$AD$99</f>
        <v>27.027736020725357</v>
      </c>
      <c r="CV116" s="47">
        <f ca="1">'A Matrix'!$CS$114*'Projection Engine'!$AD$100</f>
        <v>346.90350695439082</v>
      </c>
      <c r="CW116" s="47">
        <f ca="1">'A Matrix'!$CT$114*'Projection Engine'!$AD$101</f>
        <v>1767.1783283158147</v>
      </c>
      <c r="CX116" s="47">
        <f ca="1">'A Matrix'!$CU$114*'Projection Engine'!$AD$102</f>
        <v>995.38118837473348</v>
      </c>
      <c r="CY116" s="47">
        <f ca="1">'A Matrix'!$CV$114*'Projection Engine'!$AD$103</f>
        <v>694.57669363603964</v>
      </c>
      <c r="CZ116" s="47">
        <f ca="1">'A Matrix'!$CW$114*'Projection Engine'!$AD$104</f>
        <v>862.2598376538391</v>
      </c>
      <c r="DA116" s="47">
        <f ca="1">'A Matrix'!$CX$114*'Projection Engine'!$AD$105</f>
        <v>388.16078562087529</v>
      </c>
      <c r="DB116" s="47">
        <f ca="1">'A Matrix'!$CY$114*'Projection Engine'!$AD$106</f>
        <v>178.50161709123287</v>
      </c>
      <c r="DC116" s="47">
        <f ca="1">'A Matrix'!$CZ$114*'Projection Engine'!$AD$107</f>
        <v>236.70382613769175</v>
      </c>
      <c r="DD116" s="47">
        <f ca="1">'A Matrix'!$DA$114*'Projection Engine'!$AD$108</f>
        <v>420.77220050704648</v>
      </c>
      <c r="DE116" s="47">
        <f ca="1">'A Matrix'!$DB$114*'Projection Engine'!$AD$109</f>
        <v>198.49539090033693</v>
      </c>
      <c r="DF116" s="47">
        <f ca="1">'A Matrix'!$DC$114*'Projection Engine'!$AD$110</f>
        <v>73.171388216451021</v>
      </c>
      <c r="DG116" s="47">
        <f ca="1">'A Matrix'!$DD$114*'Projection Engine'!$AD$111</f>
        <v>82.800268669134482</v>
      </c>
      <c r="DH116" s="47">
        <f ca="1">'A Matrix'!$DE$114*'Projection Engine'!$AD$112</f>
        <v>348.50936657078745</v>
      </c>
      <c r="DI116" s="47">
        <f ca="1">'A Matrix'!$DF$114*'Projection Engine'!$AD$113</f>
        <v>30.325587655311995</v>
      </c>
      <c r="DJ116" s="47">
        <f ca="1">'A Matrix'!$DG$114*'Projection Engine'!$AD$114</f>
        <v>56.398670327873418</v>
      </c>
      <c r="DK116" s="47">
        <f ca="1">'A Matrix'!$DH$114*'Projection Engine'!$AD$115</f>
        <v>62.680031311217022</v>
      </c>
      <c r="DL116" s="47">
        <f ca="1">'A Matrix'!$DI$114*'Projection Engine'!$AD$116</f>
        <v>8.1045219523599954</v>
      </c>
      <c r="DM116" s="47">
        <f ca="1">'A Matrix'!$DJ$114*'Projection Engine'!$AD$117</f>
        <v>160.98562339691213</v>
      </c>
      <c r="DN116" s="47">
        <f ca="1">'A Matrix'!$DK$114*'Projection Engine'!$AD$118</f>
        <v>375.2157774411117</v>
      </c>
      <c r="DO116" s="47">
        <f ca="1">'A Matrix'!$DL$114*'Projection Engine'!$AD$119</f>
        <v>17.881179054199027</v>
      </c>
      <c r="DP116" s="43">
        <f t="shared" ca="1" si="15"/>
        <v>28283.828345969338</v>
      </c>
      <c r="DQ116" s="43">
        <f ca="1">'Projection Engine'!T117</f>
        <v>1691.9415857859217</v>
      </c>
      <c r="DR116" s="43">
        <f ca="1">'Projection Engine'!U117</f>
        <v>1.4542534945774148</v>
      </c>
      <c r="DS116" s="43">
        <f>'Projection Engine'!V117</f>
        <v>37.403562463987576</v>
      </c>
      <c r="DT116" s="43">
        <f>'Projection Engine'!W117</f>
        <v>0.60082324265695786</v>
      </c>
      <c r="DU116" s="43">
        <f>'Projection Engine'!X117</f>
        <v>8.8425373431116512</v>
      </c>
      <c r="DV116" s="43">
        <f>'Projection Engine'!Y117</f>
        <v>6.7100000000000007E-2</v>
      </c>
      <c r="DW116" s="43">
        <f>'Projection Engine'!Z117</f>
        <v>4.1270036507274881</v>
      </c>
      <c r="DX116" s="43">
        <f t="shared" ca="1" si="16"/>
        <v>1744.4368659809829</v>
      </c>
      <c r="DY116" s="43">
        <f t="shared" ca="1" si="17"/>
        <v>30028.265211950322</v>
      </c>
      <c r="DZ116" s="41"/>
      <c r="EA116" s="36">
        <f>'Base Table 5'!DY116</f>
        <v>27122.999900000003</v>
      </c>
      <c r="EB116" s="185">
        <f t="shared" ca="1" si="18"/>
        <v>2905.2653119503193</v>
      </c>
      <c r="EC116" s="186">
        <f t="shared" ca="1" si="19"/>
        <v>0.10711445351405691</v>
      </c>
    </row>
    <row r="117" spans="1:133" x14ac:dyDescent="0.4">
      <c r="A117" s="37">
        <f>'Base Table 5 - modified'!A117</f>
        <v>114</v>
      </c>
      <c r="B117" s="37" t="str">
        <f>'Base Table 5 - modified'!B117</f>
        <v>9501</v>
      </c>
      <c r="C117" s="37">
        <f>'Base Table 5 - modified'!C117</f>
        <v>39</v>
      </c>
      <c r="D117" s="38" t="str">
        <f>'Base Table 5 - modified'!D117</f>
        <v>Personal services</v>
      </c>
      <c r="E117" s="47">
        <f ca="1">'A Matrix'!$B$115*'Projection Engine'!$AD$5</f>
        <v>9.8041088665086278</v>
      </c>
      <c r="F117" s="47">
        <f ca="1">'A Matrix'!$C$115*'Projection Engine'!$AD$6</f>
        <v>1.2824006891691344</v>
      </c>
      <c r="G117" s="47">
        <f ca="1">'A Matrix'!$D$115*'Projection Engine'!$AD$7</f>
        <v>9.6968157701663085</v>
      </c>
      <c r="H117" s="47">
        <f ca="1">'A Matrix'!$E$115*'Projection Engine'!$AD$8</f>
        <v>4.1116793989707352</v>
      </c>
      <c r="I117" s="47">
        <f ca="1">'A Matrix'!$F$115*'Projection Engine'!$AD$9</f>
        <v>7.0883233046950185</v>
      </c>
      <c r="J117" s="47">
        <f ca="1">'A Matrix'!$G$115*'Projection Engine'!$AD$10</f>
        <v>1.4323538051229161</v>
      </c>
      <c r="K117" s="47">
        <f ca="1">'A Matrix'!$H$115*'Projection Engine'!$AD$11</f>
        <v>1.2750544772345964</v>
      </c>
      <c r="L117" s="47">
        <f ca="1">'A Matrix'!$I$115*'Projection Engine'!$AD$12</f>
        <v>3.0117275902129172</v>
      </c>
      <c r="M117" s="47">
        <f ca="1">'A Matrix'!$J$115*'Projection Engine'!$AD$13</f>
        <v>3.7133917669883609</v>
      </c>
      <c r="N117" s="47">
        <f ca="1">'A Matrix'!$K$115*'Projection Engine'!$AD$14</f>
        <v>2.6007321171550606</v>
      </c>
      <c r="O117" s="47">
        <f ca="1">'A Matrix'!$L$115*'Projection Engine'!$AD$15</f>
        <v>32.595882194896269</v>
      </c>
      <c r="P117" s="47">
        <f ca="1">'A Matrix'!$M$115*'Projection Engine'!$AD$16</f>
        <v>1.8493593608079992E-2</v>
      </c>
      <c r="Q117" s="47">
        <f ca="1">'A Matrix'!$N$115*'Projection Engine'!$AD$17</f>
        <v>1.3329872707082207</v>
      </c>
      <c r="R117" s="47">
        <f ca="1">'A Matrix'!$O$115*'Projection Engine'!$AD$18</f>
        <v>2.246178726877468</v>
      </c>
      <c r="S117" s="47">
        <f ca="1">'A Matrix'!$P$115*'Projection Engine'!$AD$19</f>
        <v>0.10265625775837915</v>
      </c>
      <c r="T117" s="47">
        <f ca="1">'A Matrix'!$Q$115*'Projection Engine'!$AD$20</f>
        <v>0.56245883392527829</v>
      </c>
      <c r="U117" s="47">
        <f ca="1">'A Matrix'!$R$115*'Projection Engine'!$AD$21</f>
        <v>0.49040109797345183</v>
      </c>
      <c r="V117" s="47">
        <f ca="1">'A Matrix'!$S$115*'Projection Engine'!$AD$22</f>
        <v>0.48927723217017949</v>
      </c>
      <c r="W117" s="47">
        <f ca="1">'A Matrix'!$T$115*'Projection Engine'!$AD$23</f>
        <v>0.93672855469255578</v>
      </c>
      <c r="X117" s="47">
        <f ca="1">'A Matrix'!$U$115*'Projection Engine'!$AD$24</f>
        <v>0.74075374188891241</v>
      </c>
      <c r="Y117" s="47">
        <f ca="1">'A Matrix'!$V$115*'Projection Engine'!$AD$25</f>
        <v>0.82478978167551975</v>
      </c>
      <c r="Z117" s="47">
        <f ca="1">'A Matrix'!$W$115*'Projection Engine'!$AD$26</f>
        <v>0.6988224301561069</v>
      </c>
      <c r="AA117" s="47">
        <f ca="1">'A Matrix'!$X$115*'Projection Engine'!$AD$27</f>
        <v>3.0921619870429695</v>
      </c>
      <c r="AB117" s="47">
        <f ca="1">'A Matrix'!$Y$115*'Projection Engine'!$AD$28</f>
        <v>1.8935332184897995</v>
      </c>
      <c r="AC117" s="47">
        <f ca="1">'A Matrix'!$Z$115*'Projection Engine'!$AD$29</f>
        <v>1.3630225582277078</v>
      </c>
      <c r="AD117" s="47">
        <f ca="1">'A Matrix'!$AA$115*'Projection Engine'!$AD$30</f>
        <v>9.0025171981393648E-2</v>
      </c>
      <c r="AE117" s="47">
        <f ca="1">'A Matrix'!$AB$115*'Projection Engine'!$AD$31</f>
        <v>0.15598052152886835</v>
      </c>
      <c r="AF117" s="47">
        <f ca="1">'A Matrix'!$AC$115*'Projection Engine'!$AD$32</f>
        <v>2.274240068270228</v>
      </c>
      <c r="AG117" s="47">
        <f ca="1">'A Matrix'!$AD$115*'Projection Engine'!$AD$33</f>
        <v>2.4533065774095635E-2</v>
      </c>
      <c r="AH117" s="47">
        <f ca="1">'A Matrix'!$AE$115*'Projection Engine'!$AD$34</f>
        <v>2.0419230492154387E-2</v>
      </c>
      <c r="AI117" s="47">
        <f ca="1">'A Matrix'!$AF$115*'Projection Engine'!$AD$35</f>
        <v>0.11653266535867442</v>
      </c>
      <c r="AJ117" s="47">
        <f ca="1">'A Matrix'!$AG$115*'Projection Engine'!$AD$36</f>
        <v>0.28605679254351152</v>
      </c>
      <c r="AK117" s="47">
        <f ca="1">'A Matrix'!$AH$115*'Projection Engine'!$AD$37</f>
        <v>0.89267002230234438</v>
      </c>
      <c r="AL117" s="47">
        <f ca="1">'A Matrix'!$AI$115*'Projection Engine'!$AD$38</f>
        <v>1.0561574943221432</v>
      </c>
      <c r="AM117" s="47">
        <f ca="1">'A Matrix'!$AJ$115*'Projection Engine'!$AD$39</f>
        <v>1.0058988410277652</v>
      </c>
      <c r="AN117" s="47">
        <f ca="1">'A Matrix'!$AK$115*'Projection Engine'!$AD$40</f>
        <v>1.2343015807179321</v>
      </c>
      <c r="AO117" s="47">
        <f ca="1">'A Matrix'!$AL$115*'Projection Engine'!$AD$41</f>
        <v>0.90629069475514612</v>
      </c>
      <c r="AP117" s="47">
        <f ca="1">'A Matrix'!$AM$115*'Projection Engine'!$AD$42</f>
        <v>1.5930005739082964</v>
      </c>
      <c r="AQ117" s="47">
        <f ca="1">'A Matrix'!$AN$115*'Projection Engine'!$AD$43</f>
        <v>7.9981817076563863E-2</v>
      </c>
      <c r="AR117" s="47">
        <f ca="1">'A Matrix'!$AO$115*'Projection Engine'!$AD$44</f>
        <v>2.6449198869968495</v>
      </c>
      <c r="AS117" s="47">
        <f ca="1">'A Matrix'!$AP$115*'Projection Engine'!$AD$45</f>
        <v>1.7642530555198612</v>
      </c>
      <c r="AT117" s="47">
        <f ca="1">'A Matrix'!$AQ$115*'Projection Engine'!$AD$46</f>
        <v>0.51167162511957498</v>
      </c>
      <c r="AU117" s="47">
        <f ca="1">'A Matrix'!$AR$115*'Projection Engine'!$AD$47</f>
        <v>0.45850293213954729</v>
      </c>
      <c r="AV117" s="47">
        <f ca="1">'A Matrix'!$AS$115*'Projection Engine'!$AD$48</f>
        <v>1.7201854561305399</v>
      </c>
      <c r="AW117" s="47">
        <f ca="1">'A Matrix'!$AT$115*'Projection Engine'!$AD$49</f>
        <v>1.0250037850884932</v>
      </c>
      <c r="AX117" s="47">
        <f ca="1">'A Matrix'!$AU$115*'Projection Engine'!$AD$50</f>
        <v>1.5851843648100883</v>
      </c>
      <c r="AY117" s="47">
        <f ca="1">'A Matrix'!$AV$115*'Projection Engine'!$AD$51</f>
        <v>0.68093998408911294</v>
      </c>
      <c r="AZ117" s="47">
        <f ca="1">'A Matrix'!$AW$115*'Projection Engine'!$AD$52</f>
        <v>0.57158546114590902</v>
      </c>
      <c r="BA117" s="47">
        <f ca="1">'A Matrix'!$AX$115*'Projection Engine'!$AD$53</f>
        <v>1.4380308910744886</v>
      </c>
      <c r="BB117" s="47">
        <f ca="1">'A Matrix'!$AY$115*'Projection Engine'!$AD$54</f>
        <v>6.4458450668109193E-2</v>
      </c>
      <c r="BC117" s="47">
        <f ca="1">'A Matrix'!$AZ$115*'Projection Engine'!$AD$55</f>
        <v>0.29510839096008912</v>
      </c>
      <c r="BD117" s="47">
        <f ca="1">'A Matrix'!$BA$115*'Projection Engine'!$AD$56</f>
        <v>0.79856489367714401</v>
      </c>
      <c r="BE117" s="47">
        <f ca="1">'A Matrix'!$BB$115*'Projection Engine'!$AD$57</f>
        <v>0.40804510780590886</v>
      </c>
      <c r="BF117" s="47">
        <f ca="1">'A Matrix'!$BC$115*'Projection Engine'!$AD$58</f>
        <v>0.68056321502454553</v>
      </c>
      <c r="BG117" s="47">
        <f ca="1">'A Matrix'!$BD$115*'Projection Engine'!$AD$59</f>
        <v>0.78987509252757349</v>
      </c>
      <c r="BH117" s="47">
        <f ca="1">'A Matrix'!$BE$115*'Projection Engine'!$AD$60</f>
        <v>0.25113394767210723</v>
      </c>
      <c r="BI117" s="47">
        <f ca="1">'A Matrix'!$BF$115*'Projection Engine'!$AD$61</f>
        <v>5.1118270843821666E-2</v>
      </c>
      <c r="BJ117" s="47">
        <f ca="1">'A Matrix'!$BG$115*'Projection Engine'!$AD$62</f>
        <v>4.7106823278336887E-2</v>
      </c>
      <c r="BK117" s="47">
        <f ca="1">'A Matrix'!$BH$115*'Projection Engine'!$AD$63</f>
        <v>0.43366371771013928</v>
      </c>
      <c r="BL117" s="47">
        <f ca="1">'A Matrix'!$BI$115*'Projection Engine'!$AD$64</f>
        <v>0.65371599962885707</v>
      </c>
      <c r="BM117" s="47">
        <f ca="1">'A Matrix'!$BJ$115*'Projection Engine'!$AD$65</f>
        <v>0.36643506244884244</v>
      </c>
      <c r="BN117" s="47">
        <f ca="1">'A Matrix'!$BK$115*'Projection Engine'!$AD$66</f>
        <v>0.6983021988985274</v>
      </c>
      <c r="BO117" s="47">
        <f ca="1">'A Matrix'!$BL$115*'Projection Engine'!$AD$67</f>
        <v>0.67250668885911413</v>
      </c>
      <c r="BP117" s="47">
        <f ca="1">'A Matrix'!$BM$115*'Projection Engine'!$AD$68</f>
        <v>1.1868644514580797</v>
      </c>
      <c r="BQ117" s="47">
        <f ca="1">'A Matrix'!$BN$115*'Projection Engine'!$AD$69</f>
        <v>13.666335001016769</v>
      </c>
      <c r="BR117" s="47">
        <f ca="1">'A Matrix'!$BO$115*'Projection Engine'!$AD$70</f>
        <v>8.0959418187716015</v>
      </c>
      <c r="BS117" s="47">
        <f ca="1">'A Matrix'!$BP$115*'Projection Engine'!$AD$71</f>
        <v>3.8262247727409694E-2</v>
      </c>
      <c r="BT117" s="47">
        <f ca="1">'A Matrix'!$BQ$115*'Projection Engine'!$AD$72</f>
        <v>5.0891685777215816</v>
      </c>
      <c r="BU117" s="47">
        <f ca="1">'A Matrix'!$BR$115*'Projection Engine'!$AD$73</f>
        <v>79.695247039908153</v>
      </c>
      <c r="BV117" s="47">
        <f ca="1">'A Matrix'!$BS$115*'Projection Engine'!$AD$74</f>
        <v>21.77632335276126</v>
      </c>
      <c r="BW117" s="47">
        <f ca="1">'A Matrix'!$BT$115*'Projection Engine'!$AD$75</f>
        <v>17.636506220357447</v>
      </c>
      <c r="BX117" s="47">
        <f ca="1">'A Matrix'!$BU$115*'Projection Engine'!$AD$76</f>
        <v>65.878529623190772</v>
      </c>
      <c r="BY117" s="47">
        <f ca="1">'A Matrix'!$BV$115*'Projection Engine'!$AD$77</f>
        <v>72.724834707393342</v>
      </c>
      <c r="BZ117" s="47">
        <f ca="1">'A Matrix'!$BW$115*'Projection Engine'!$AD$78</f>
        <v>83.605317124888103</v>
      </c>
      <c r="CA117" s="47">
        <f ca="1">'A Matrix'!$BX$115*'Projection Engine'!$AD$79</f>
        <v>296.88601212499589</v>
      </c>
      <c r="CB117" s="47">
        <f ca="1">'A Matrix'!$BY$115*'Projection Engine'!$AD$80</f>
        <v>92.12397165010961</v>
      </c>
      <c r="CC117" s="47">
        <f ca="1">'A Matrix'!$BZ$115*'Projection Engine'!$AD$81</f>
        <v>44.589051287159144</v>
      </c>
      <c r="CD117" s="47">
        <f ca="1">'A Matrix'!$CA$115*'Projection Engine'!$AD$82</f>
        <v>287.45602673583721</v>
      </c>
      <c r="CE117" s="47">
        <f ca="1">'A Matrix'!$CB$115*'Projection Engine'!$AD$83</f>
        <v>3.5090619858030938</v>
      </c>
      <c r="CF117" s="47">
        <f ca="1">'A Matrix'!$CC$115*'Projection Engine'!$AD$84</f>
        <v>17.474773129348002</v>
      </c>
      <c r="CG117" s="47">
        <f ca="1">'A Matrix'!$CD$115*'Projection Engine'!$AD$85</f>
        <v>2.6366942986265265</v>
      </c>
      <c r="CH117" s="47">
        <f ca="1">'A Matrix'!$CE$115*'Projection Engine'!$AD$86</f>
        <v>10.225927513809197</v>
      </c>
      <c r="CI117" s="47">
        <f ca="1">'A Matrix'!$CF$115*'Projection Engine'!$AD$87</f>
        <v>68.420277457868934</v>
      </c>
      <c r="CJ117" s="47">
        <f ca="1">'A Matrix'!$CG$115*'Projection Engine'!$AD$88</f>
        <v>50.695943465314954</v>
      </c>
      <c r="CK117" s="47">
        <f ca="1">'A Matrix'!$CH$115*'Projection Engine'!$AD$89</f>
        <v>191.82177513284972</v>
      </c>
      <c r="CL117" s="47">
        <f ca="1">'A Matrix'!$CI$115*'Projection Engine'!$AD$90</f>
        <v>10.574463452369192</v>
      </c>
      <c r="CM117" s="47">
        <f ca="1">'A Matrix'!$CJ$115*'Projection Engine'!$AD$91</f>
        <v>0.2711185313661314</v>
      </c>
      <c r="CN117" s="47">
        <f ca="1">'A Matrix'!$CK$115*'Projection Engine'!$AD$92</f>
        <v>4.0198407085715324</v>
      </c>
      <c r="CO117" s="47">
        <f ca="1">'A Matrix'!$CL$115*'Projection Engine'!$AD$93</f>
        <v>1.4787389467810679</v>
      </c>
      <c r="CP117" s="47">
        <f ca="1">'A Matrix'!$CM$115*'Projection Engine'!$AD$94</f>
        <v>20.064296386571964</v>
      </c>
      <c r="CQ117" s="47">
        <f ca="1">'A Matrix'!$CN$115*'Projection Engine'!$AD$95</f>
        <v>10.089089437303446</v>
      </c>
      <c r="CR117" s="47">
        <f ca="1">'A Matrix'!$CO$115*'Projection Engine'!$AD$96</f>
        <v>2.0404943968792675</v>
      </c>
      <c r="CS117" s="47">
        <f ca="1">'A Matrix'!$CP$115*'Projection Engine'!$AD$97</f>
        <v>26.607780379213324</v>
      </c>
      <c r="CT117" s="47">
        <f ca="1">'A Matrix'!$CQ$115*'Projection Engine'!$AD$98</f>
        <v>28.870622859787911</v>
      </c>
      <c r="CU117" s="47">
        <f ca="1">'A Matrix'!$CR$115*'Projection Engine'!$AD$99</f>
        <v>8.9799156552696449</v>
      </c>
      <c r="CV117" s="47">
        <f ca="1">'A Matrix'!$CS$115*'Projection Engine'!$AD$100</f>
        <v>25.836878470987052</v>
      </c>
      <c r="CW117" s="47">
        <f ca="1">'A Matrix'!$CT$115*'Projection Engine'!$AD$101</f>
        <v>386.4964267029498</v>
      </c>
      <c r="CX117" s="47">
        <f ca="1">'A Matrix'!$CU$115*'Projection Engine'!$AD$102</f>
        <v>11.038503095672187</v>
      </c>
      <c r="CY117" s="47">
        <f ca="1">'A Matrix'!$CV$115*'Projection Engine'!$AD$103</f>
        <v>50.402510491926584</v>
      </c>
      <c r="CZ117" s="47">
        <f ca="1">'A Matrix'!$CW$115*'Projection Engine'!$AD$104</f>
        <v>24.984364432300382</v>
      </c>
      <c r="DA117" s="47">
        <f ca="1">'A Matrix'!$CX$115*'Projection Engine'!$AD$105</f>
        <v>97.574795384512186</v>
      </c>
      <c r="DB117" s="47">
        <f ca="1">'A Matrix'!$CY$115*'Projection Engine'!$AD$106</f>
        <v>231.72152184362525</v>
      </c>
      <c r="DC117" s="47">
        <f ca="1">'A Matrix'!$CZ$115*'Projection Engine'!$AD$107</f>
        <v>20.05378779056327</v>
      </c>
      <c r="DD117" s="47">
        <f ca="1">'A Matrix'!$DA$115*'Projection Engine'!$AD$108</f>
        <v>62.766458479096677</v>
      </c>
      <c r="DE117" s="47">
        <f ca="1">'A Matrix'!$DB$115*'Projection Engine'!$AD$109</f>
        <v>50.057799895974412</v>
      </c>
      <c r="DF117" s="47">
        <f ca="1">'A Matrix'!$DC$115*'Projection Engine'!$AD$110</f>
        <v>1.6343206590977206</v>
      </c>
      <c r="DG117" s="47">
        <f ca="1">'A Matrix'!$DD$115*'Projection Engine'!$AD$111</f>
        <v>1223.6720171809777</v>
      </c>
      <c r="DH117" s="47">
        <f ca="1">'A Matrix'!$DE$115*'Projection Engine'!$AD$112</f>
        <v>485.72807046888039</v>
      </c>
      <c r="DI117" s="47">
        <f ca="1">'A Matrix'!$DF$115*'Projection Engine'!$AD$113</f>
        <v>136.40974151619679</v>
      </c>
      <c r="DJ117" s="47">
        <f ca="1">'A Matrix'!$DG$115*'Projection Engine'!$AD$114</f>
        <v>38.710207680970207</v>
      </c>
      <c r="DK117" s="47">
        <f ca="1">'A Matrix'!$DH$115*'Projection Engine'!$AD$115</f>
        <v>78.560578186855253</v>
      </c>
      <c r="DL117" s="47">
        <f ca="1">'A Matrix'!$DI$115*'Projection Engine'!$AD$116</f>
        <v>1.4048821392269308</v>
      </c>
      <c r="DM117" s="47">
        <f ca="1">'A Matrix'!$DJ$115*'Projection Engine'!$AD$117</f>
        <v>18.745329792562533</v>
      </c>
      <c r="DN117" s="47">
        <f ca="1">'A Matrix'!$DK$115*'Projection Engine'!$AD$118</f>
        <v>403.05368530187769</v>
      </c>
      <c r="DO117" s="47">
        <f ca="1">'A Matrix'!$DL$115*'Projection Engine'!$AD$119</f>
        <v>5.6471539248731126</v>
      </c>
      <c r="DP117" s="43">
        <f t="shared" ca="1" si="15"/>
        <v>5022.4799382486481</v>
      </c>
      <c r="DQ117" s="43">
        <f ca="1">'Projection Engine'!T118</f>
        <v>26145.390073356353</v>
      </c>
      <c r="DR117" s="43">
        <f ca="1">'Projection Engine'!U118</f>
        <v>1823.0291171597767</v>
      </c>
      <c r="DS117" s="43">
        <f>'Projection Engine'!V118</f>
        <v>86.891772597496171</v>
      </c>
      <c r="DT117" s="43">
        <f>'Projection Engine'!W118</f>
        <v>1.7093223022118524</v>
      </c>
      <c r="DU117" s="43">
        <f>'Projection Engine'!X118</f>
        <v>18.849521663171242</v>
      </c>
      <c r="DV117" s="43">
        <f>'Projection Engine'!Y118</f>
        <v>0</v>
      </c>
      <c r="DW117" s="43">
        <f>'Projection Engine'!Z118</f>
        <v>370.68920000000003</v>
      </c>
      <c r="DX117" s="43">
        <f t="shared" ca="1" si="16"/>
        <v>28446.559007079013</v>
      </c>
      <c r="DY117" s="43">
        <f t="shared" ca="1" si="17"/>
        <v>33469.038945327658</v>
      </c>
      <c r="DZ117" s="41"/>
      <c r="EA117" s="36">
        <f>'Base Table 5'!DY117</f>
        <v>20244.999900000003</v>
      </c>
      <c r="EB117" s="185">
        <f t="shared" ca="1" si="18"/>
        <v>13224.039045327656</v>
      </c>
      <c r="EC117" s="186">
        <f t="shared" ca="1" si="19"/>
        <v>0.65320025243999402</v>
      </c>
    </row>
    <row r="118" spans="1:133" x14ac:dyDescent="0.4">
      <c r="A118" s="34">
        <f>'Base Table 5 - modified'!A118</f>
        <v>115</v>
      </c>
      <c r="B118" s="34" t="str">
        <f>'Base Table 5 - modified'!B118</f>
        <v>9502</v>
      </c>
      <c r="C118" s="34">
        <f>'Base Table 5 - modified'!C118</f>
        <v>28</v>
      </c>
      <c r="D118" s="35" t="str">
        <f>'Base Table 5 - modified'!D118</f>
        <v>Other services</v>
      </c>
      <c r="E118" s="47">
        <f ca="1">'A Matrix'!$B$116*'Projection Engine'!$AD$5</f>
        <v>9.0330914489328618E-2</v>
      </c>
      <c r="F118" s="47">
        <f ca="1">'A Matrix'!$C$116*'Projection Engine'!$AD$6</f>
        <v>3.0578853989129885E-2</v>
      </c>
      <c r="G118" s="47">
        <f ca="1">'A Matrix'!$D$116*'Projection Engine'!$AD$7</f>
        <v>7.5441194417586108E-2</v>
      </c>
      <c r="H118" s="47">
        <f ca="1">'A Matrix'!$E$116*'Projection Engine'!$AD$8</f>
        <v>1.1868498317591605E-3</v>
      </c>
      <c r="I118" s="47">
        <f ca="1">'A Matrix'!$F$116*'Projection Engine'!$AD$9</f>
        <v>1.9516624747714774E-3</v>
      </c>
      <c r="J118" s="47">
        <f ca="1">'A Matrix'!$G$116*'Projection Engine'!$AD$10</f>
        <v>1.724505289453936E-3</v>
      </c>
      <c r="K118" s="47">
        <f ca="1">'A Matrix'!$H$116*'Projection Engine'!$AD$11</f>
        <v>6.7183135476196212E-2</v>
      </c>
      <c r="L118" s="47">
        <f ca="1">'A Matrix'!$I$116*'Projection Engine'!$AD$12</f>
        <v>1.9599537395519411</v>
      </c>
      <c r="M118" s="47">
        <f ca="1">'A Matrix'!$J$116*'Projection Engine'!$AD$13</f>
        <v>2.9380077347664231</v>
      </c>
      <c r="N118" s="47">
        <f ca="1">'A Matrix'!$K$116*'Projection Engine'!$AD$14</f>
        <v>13.584324497848979</v>
      </c>
      <c r="O118" s="47">
        <f ca="1">'A Matrix'!$L$116*'Projection Engine'!$AD$15</f>
        <v>55.514843057171674</v>
      </c>
      <c r="P118" s="47">
        <f ca="1">'A Matrix'!$M$116*'Projection Engine'!$AD$16</f>
        <v>0.87511254869862243</v>
      </c>
      <c r="Q118" s="47">
        <f ca="1">'A Matrix'!$N$116*'Projection Engine'!$AD$17</f>
        <v>4.3581687230172979E-2</v>
      </c>
      <c r="R118" s="47">
        <f ca="1">'A Matrix'!$O$116*'Projection Engine'!$AD$18</f>
        <v>8.7713966714932941</v>
      </c>
      <c r="S118" s="47">
        <f ca="1">'A Matrix'!$P$116*'Projection Engine'!$AD$19</f>
        <v>2.9527207408929759E-4</v>
      </c>
      <c r="T118" s="47">
        <f ca="1">'A Matrix'!$Q$116*'Projection Engine'!$AD$20</f>
        <v>2.201555607467184E-2</v>
      </c>
      <c r="U118" s="47">
        <f ca="1">'A Matrix'!$R$116*'Projection Engine'!$AD$21</f>
        <v>0.23105991316834665</v>
      </c>
      <c r="V118" s="47">
        <f ca="1">'A Matrix'!$S$116*'Projection Engine'!$AD$22</f>
        <v>5.1739212500038932E-3</v>
      </c>
      <c r="W118" s="47">
        <f ca="1">'A Matrix'!$T$116*'Projection Engine'!$AD$23</f>
        <v>0.75586923611654455</v>
      </c>
      <c r="X118" s="47">
        <f ca="1">'A Matrix'!$U$116*'Projection Engine'!$AD$24</f>
        <v>2.5920651609368317</v>
      </c>
      <c r="Y118" s="47">
        <f ca="1">'A Matrix'!$V$116*'Projection Engine'!$AD$25</f>
        <v>0.55188215412698083</v>
      </c>
      <c r="Z118" s="47">
        <f ca="1">'A Matrix'!$W$116*'Projection Engine'!$AD$26</f>
        <v>0.39774431552012313</v>
      </c>
      <c r="AA118" s="47">
        <f ca="1">'A Matrix'!$X$116*'Projection Engine'!$AD$27</f>
        <v>0.38960164319472956</v>
      </c>
      <c r="AB118" s="47">
        <f ca="1">'A Matrix'!$Y$116*'Projection Engine'!$AD$28</f>
        <v>3.3943791939764489E-3</v>
      </c>
      <c r="AC118" s="47">
        <f ca="1">'A Matrix'!$Z$116*'Projection Engine'!$AD$29</f>
        <v>3.6789572695761543</v>
      </c>
      <c r="AD118" s="47">
        <f ca="1">'A Matrix'!$AA$116*'Projection Engine'!$AD$30</f>
        <v>0.17057914907971225</v>
      </c>
      <c r="AE118" s="47">
        <f ca="1">'A Matrix'!$AB$116*'Projection Engine'!$AD$31</f>
        <v>4.348257000158607E-2</v>
      </c>
      <c r="AF118" s="47">
        <f ca="1">'A Matrix'!$AC$116*'Projection Engine'!$AD$32</f>
        <v>0.46937989907430272</v>
      </c>
      <c r="AG118" s="47">
        <f ca="1">'A Matrix'!$AD$116*'Projection Engine'!$AD$33</f>
        <v>2.3247058294001911E-2</v>
      </c>
      <c r="AH118" s="47">
        <f ca="1">'A Matrix'!$AE$116*'Projection Engine'!$AD$34</f>
        <v>4.2016493512702299E-2</v>
      </c>
      <c r="AI118" s="47">
        <f ca="1">'A Matrix'!$AF$116*'Projection Engine'!$AD$35</f>
        <v>6.8393464066610857E-2</v>
      </c>
      <c r="AJ118" s="47">
        <f ca="1">'A Matrix'!$AG$116*'Projection Engine'!$AD$36</f>
        <v>6.7415388382999916E-2</v>
      </c>
      <c r="AK118" s="47">
        <f ca="1">'A Matrix'!$AH$116*'Projection Engine'!$AD$37</f>
        <v>1.2196802758191929</v>
      </c>
      <c r="AL118" s="47">
        <f ca="1">'A Matrix'!$AI$116*'Projection Engine'!$AD$38</f>
        <v>1.575773613811041</v>
      </c>
      <c r="AM118" s="47">
        <f ca="1">'A Matrix'!$AJ$116*'Projection Engine'!$AD$39</f>
        <v>6.8151403598445057</v>
      </c>
      <c r="AN118" s="47">
        <f ca="1">'A Matrix'!$AK$116*'Projection Engine'!$AD$40</f>
        <v>2.5066201744945702</v>
      </c>
      <c r="AO118" s="47">
        <f ca="1">'A Matrix'!$AL$116*'Projection Engine'!$AD$41</f>
        <v>0.43816510705180051</v>
      </c>
      <c r="AP118" s="47">
        <f ca="1">'A Matrix'!$AM$116*'Projection Engine'!$AD$42</f>
        <v>3.5724733608077961</v>
      </c>
      <c r="AQ118" s="47">
        <f ca="1">'A Matrix'!$AN$116*'Projection Engine'!$AD$43</f>
        <v>3.2153494302136228E-4</v>
      </c>
      <c r="AR118" s="47">
        <f ca="1">'A Matrix'!$AO$116*'Projection Engine'!$AD$44</f>
        <v>15.559496883446549</v>
      </c>
      <c r="AS118" s="47">
        <f ca="1">'A Matrix'!$AP$116*'Projection Engine'!$AD$45</f>
        <v>2.9949491707183218</v>
      </c>
      <c r="AT118" s="47">
        <f ca="1">'A Matrix'!$AQ$116*'Projection Engine'!$AD$46</f>
        <v>9.7193050243132948</v>
      </c>
      <c r="AU118" s="47">
        <f ca="1">'A Matrix'!$AR$116*'Projection Engine'!$AD$47</f>
        <v>0.19581590097781224</v>
      </c>
      <c r="AV118" s="47">
        <f ca="1">'A Matrix'!$AS$116*'Projection Engine'!$AD$48</f>
        <v>0.16986331454556935</v>
      </c>
      <c r="AW118" s="47">
        <f ca="1">'A Matrix'!$AT$116*'Projection Engine'!$AD$49</f>
        <v>1.0736537192416294E-2</v>
      </c>
      <c r="AX118" s="47">
        <f ca="1">'A Matrix'!$AU$116*'Projection Engine'!$AD$50</f>
        <v>3.4806427711618935</v>
      </c>
      <c r="AY118" s="47">
        <f ca="1">'A Matrix'!$AV$116*'Projection Engine'!$AD$51</f>
        <v>0.81784610097860633</v>
      </c>
      <c r="AZ118" s="47">
        <f ca="1">'A Matrix'!$AW$116*'Projection Engine'!$AD$52</f>
        <v>2.5683987224693625E-3</v>
      </c>
      <c r="BA118" s="47">
        <f ca="1">'A Matrix'!$AX$116*'Projection Engine'!$AD$53</f>
        <v>3.2702033690027648</v>
      </c>
      <c r="BB118" s="47">
        <f ca="1">'A Matrix'!$AY$116*'Projection Engine'!$AD$54</f>
        <v>0.3256848033757096</v>
      </c>
      <c r="BC118" s="47">
        <f ca="1">'A Matrix'!$AZ$116*'Projection Engine'!$AD$55</f>
        <v>8.7917097604793201E-3</v>
      </c>
      <c r="BD118" s="47">
        <f ca="1">'A Matrix'!$BA$116*'Projection Engine'!$AD$56</f>
        <v>4.7029964506683433</v>
      </c>
      <c r="BE118" s="47">
        <f ca="1">'A Matrix'!$BB$116*'Projection Engine'!$AD$57</f>
        <v>0.26856405164986075</v>
      </c>
      <c r="BF118" s="47">
        <f ca="1">'A Matrix'!$BC$116*'Projection Engine'!$AD$58</f>
        <v>1.8248218797669273</v>
      </c>
      <c r="BG118" s="47">
        <f ca="1">'A Matrix'!$BD$116*'Projection Engine'!$AD$59</f>
        <v>9.678819848632731</v>
      </c>
      <c r="BH118" s="47">
        <f ca="1">'A Matrix'!$BE$116*'Projection Engine'!$AD$60</f>
        <v>4.3409834544369659</v>
      </c>
      <c r="BI118" s="47">
        <f ca="1">'A Matrix'!$BF$116*'Projection Engine'!$AD$61</f>
        <v>3.4695512083838325</v>
      </c>
      <c r="BJ118" s="47">
        <f ca="1">'A Matrix'!$BG$116*'Projection Engine'!$AD$62</f>
        <v>5.7838593569564709E-2</v>
      </c>
      <c r="BK118" s="47">
        <f ca="1">'A Matrix'!$BH$116*'Projection Engine'!$AD$63</f>
        <v>1.5808617267051401</v>
      </c>
      <c r="BL118" s="47">
        <f ca="1">'A Matrix'!$BI$116*'Projection Engine'!$AD$64</f>
        <v>4.5379517568605886E-2</v>
      </c>
      <c r="BM118" s="47">
        <f ca="1">'A Matrix'!$BJ$116*'Projection Engine'!$AD$65</f>
        <v>0.1215021522856688</v>
      </c>
      <c r="BN118" s="47">
        <f ca="1">'A Matrix'!$BK$116*'Projection Engine'!$AD$66</f>
        <v>2.4444609893581859</v>
      </c>
      <c r="BO118" s="47">
        <f ca="1">'A Matrix'!$BL$116*'Projection Engine'!$AD$67</f>
        <v>2.8852195245603203</v>
      </c>
      <c r="BP118" s="47">
        <f ca="1">'A Matrix'!$BM$116*'Projection Engine'!$AD$68</f>
        <v>0.29666464432803002</v>
      </c>
      <c r="BQ118" s="47">
        <f ca="1">'A Matrix'!$BN$116*'Projection Engine'!$AD$69</f>
        <v>3.4448122765043925</v>
      </c>
      <c r="BR118" s="47">
        <f ca="1">'A Matrix'!$BO$116*'Projection Engine'!$AD$70</f>
        <v>7.7079967274636285</v>
      </c>
      <c r="BS118" s="47">
        <f ca="1">'A Matrix'!$BP$116*'Projection Engine'!$AD$71</f>
        <v>4.7631134554121234E-2</v>
      </c>
      <c r="BT118" s="47">
        <f ca="1">'A Matrix'!$BQ$116*'Projection Engine'!$AD$72</f>
        <v>1.3257376825088556</v>
      </c>
      <c r="BU118" s="47">
        <f ca="1">'A Matrix'!$BR$116*'Projection Engine'!$AD$73</f>
        <v>55.804646360839172</v>
      </c>
      <c r="BV118" s="47">
        <f ca="1">'A Matrix'!$BS$116*'Projection Engine'!$AD$74</f>
        <v>294.70578347369644</v>
      </c>
      <c r="BW118" s="47">
        <f ca="1">'A Matrix'!$BT$116*'Projection Engine'!$AD$75</f>
        <v>168.00682676903435</v>
      </c>
      <c r="BX118" s="47">
        <f ca="1">'A Matrix'!$BU$116*'Projection Engine'!$AD$76</f>
        <v>119.12581146673156</v>
      </c>
      <c r="BY118" s="47">
        <f ca="1">'A Matrix'!$BV$116*'Projection Engine'!$AD$77</f>
        <v>203.92246687514964</v>
      </c>
      <c r="BZ118" s="47">
        <f ca="1">'A Matrix'!$BW$116*'Projection Engine'!$AD$78</f>
        <v>9.9611607380175062</v>
      </c>
      <c r="CA118" s="47">
        <f ca="1">'A Matrix'!$BX$116*'Projection Engine'!$AD$79</f>
        <v>29.960068289231671</v>
      </c>
      <c r="CB118" s="47">
        <f ca="1">'A Matrix'!$BY$116*'Projection Engine'!$AD$80</f>
        <v>3.4138250486680102</v>
      </c>
      <c r="CC118" s="47">
        <f ca="1">'A Matrix'!$BZ$116*'Projection Engine'!$AD$81</f>
        <v>10.916048722128828</v>
      </c>
      <c r="CD118" s="47">
        <f ca="1">'A Matrix'!$CA$116*'Projection Engine'!$AD$82</f>
        <v>6.4398288498540968</v>
      </c>
      <c r="CE118" s="47">
        <f ca="1">'A Matrix'!$CB$116*'Projection Engine'!$AD$83</f>
        <v>1.1028179177504405</v>
      </c>
      <c r="CF118" s="47">
        <f ca="1">'A Matrix'!$CC$116*'Projection Engine'!$AD$84</f>
        <v>5.690029538436236</v>
      </c>
      <c r="CG118" s="47">
        <f ca="1">'A Matrix'!$CD$116*'Projection Engine'!$AD$85</f>
        <v>4.5032465907661114E-2</v>
      </c>
      <c r="CH118" s="47">
        <f ca="1">'A Matrix'!$CE$116*'Projection Engine'!$AD$86</f>
        <v>1.4109789186057098</v>
      </c>
      <c r="CI118" s="47">
        <f ca="1">'A Matrix'!$CF$116*'Projection Engine'!$AD$87</f>
        <v>5.0424134731882146</v>
      </c>
      <c r="CJ118" s="47">
        <f ca="1">'A Matrix'!$CG$116*'Projection Engine'!$AD$88</f>
        <v>11.188933389733084</v>
      </c>
      <c r="CK118" s="47">
        <f ca="1">'A Matrix'!$CH$116*'Projection Engine'!$AD$89</f>
        <v>7.5489898801318317E-2</v>
      </c>
      <c r="CL118" s="47">
        <f ca="1">'A Matrix'!$CI$116*'Projection Engine'!$AD$90</f>
        <v>5.0812915501316419E-2</v>
      </c>
      <c r="CM118" s="47">
        <f ca="1">'A Matrix'!$CJ$116*'Projection Engine'!$AD$91</f>
        <v>0.39562130726288669</v>
      </c>
      <c r="CN118" s="47">
        <f ca="1">'A Matrix'!$CK$116*'Projection Engine'!$AD$92</f>
        <v>4.9510364216099845</v>
      </c>
      <c r="CO118" s="47">
        <f ca="1">'A Matrix'!$CL$116*'Projection Engine'!$AD$93</f>
        <v>1.0335517358527351E-2</v>
      </c>
      <c r="CP118" s="47">
        <f ca="1">'A Matrix'!$CM$116*'Projection Engine'!$AD$94</f>
        <v>16.2719039185545</v>
      </c>
      <c r="CQ118" s="47">
        <f ca="1">'A Matrix'!$CN$116*'Projection Engine'!$AD$95</f>
        <v>19.331115023963878</v>
      </c>
      <c r="CR118" s="47">
        <f ca="1">'A Matrix'!$CO$116*'Projection Engine'!$AD$96</f>
        <v>2.4943061892595049</v>
      </c>
      <c r="CS118" s="47">
        <f ca="1">'A Matrix'!$CP$116*'Projection Engine'!$AD$97</f>
        <v>10.067122392696772</v>
      </c>
      <c r="CT118" s="47">
        <f ca="1">'A Matrix'!$CQ$116*'Projection Engine'!$AD$98</f>
        <v>0</v>
      </c>
      <c r="CU118" s="47">
        <f ca="1">'A Matrix'!$CR$116*'Projection Engine'!$AD$99</f>
        <v>0</v>
      </c>
      <c r="CV118" s="47">
        <f ca="1">'A Matrix'!$CS$116*'Projection Engine'!$AD$100</f>
        <v>5.1555070037640718</v>
      </c>
      <c r="CW118" s="47">
        <f ca="1">'A Matrix'!$CT$116*'Projection Engine'!$AD$101</f>
        <v>176.85358182974363</v>
      </c>
      <c r="CX118" s="47">
        <f ca="1">'A Matrix'!$CU$116*'Projection Engine'!$AD$102</f>
        <v>13.546397682705729</v>
      </c>
      <c r="CY118" s="47">
        <f ca="1">'A Matrix'!$CV$116*'Projection Engine'!$AD$103</f>
        <v>30.015018339300315</v>
      </c>
      <c r="CZ118" s="47">
        <f ca="1">'A Matrix'!$CW$116*'Projection Engine'!$AD$104</f>
        <v>7.2218602521803721</v>
      </c>
      <c r="DA118" s="47">
        <f ca="1">'A Matrix'!$CX$116*'Projection Engine'!$AD$105</f>
        <v>13.249778610822226</v>
      </c>
      <c r="DB118" s="47">
        <f ca="1">'A Matrix'!$CY$116*'Projection Engine'!$AD$106</f>
        <v>566.40237302818389</v>
      </c>
      <c r="DC118" s="47">
        <f ca="1">'A Matrix'!$CZ$116*'Projection Engine'!$AD$107</f>
        <v>19.399629871637988</v>
      </c>
      <c r="DD118" s="47">
        <f ca="1">'A Matrix'!$DA$116*'Projection Engine'!$AD$108</f>
        <v>67.814907396978015</v>
      </c>
      <c r="DE118" s="47">
        <f ca="1">'A Matrix'!$DB$116*'Projection Engine'!$AD$109</f>
        <v>35.183926883356534</v>
      </c>
      <c r="DF118" s="47">
        <f ca="1">'A Matrix'!$DC$116*'Projection Engine'!$AD$110</f>
        <v>3.2426972836859997</v>
      </c>
      <c r="DG118" s="47">
        <f ca="1">'A Matrix'!$DD$116*'Projection Engine'!$AD$111</f>
        <v>66.693625502825213</v>
      </c>
      <c r="DH118" s="47">
        <f ca="1">'A Matrix'!$DE$116*'Projection Engine'!$AD$112</f>
        <v>103.68694535217071</v>
      </c>
      <c r="DI118" s="47">
        <f ca="1">'A Matrix'!$DF$116*'Projection Engine'!$AD$113</f>
        <v>0.15076641589998863</v>
      </c>
      <c r="DJ118" s="47">
        <f ca="1">'A Matrix'!$DG$116*'Projection Engine'!$AD$114</f>
        <v>51.003379171879878</v>
      </c>
      <c r="DK118" s="47">
        <f ca="1">'A Matrix'!$DH$116*'Projection Engine'!$AD$115</f>
        <v>3.3070728697997764</v>
      </c>
      <c r="DL118" s="47">
        <f ca="1">'A Matrix'!$DI$116*'Projection Engine'!$AD$116</f>
        <v>0.35574614062890586</v>
      </c>
      <c r="DM118" s="47">
        <f ca="1">'A Matrix'!$DJ$116*'Projection Engine'!$AD$117</f>
        <v>0.71807443454916275</v>
      </c>
      <c r="DN118" s="47">
        <f ca="1">'A Matrix'!$DK$116*'Projection Engine'!$AD$118</f>
        <v>50.507581194467917</v>
      </c>
      <c r="DO118" s="47">
        <f ca="1">'A Matrix'!$DL$116*'Projection Engine'!$AD$119</f>
        <v>1.308444440710004</v>
      </c>
      <c r="DP118" s="43">
        <f t="shared" ca="1" si="15"/>
        <v>2386.5978397575586</v>
      </c>
      <c r="DQ118" s="43">
        <f ca="1">'Projection Engine'!T119</f>
        <v>12737.777655851247</v>
      </c>
      <c r="DR118" s="43">
        <f ca="1">'Projection Engine'!U119</f>
        <v>278.46008935730174</v>
      </c>
      <c r="DS118" s="43">
        <f>'Projection Engine'!V119</f>
        <v>87.652282588769296</v>
      </c>
      <c r="DT118" s="43">
        <f>'Projection Engine'!W119</f>
        <v>1.9363113637698559</v>
      </c>
      <c r="DU118" s="43">
        <f>'Projection Engine'!X119</f>
        <v>18.205450535448016</v>
      </c>
      <c r="DV118" s="43">
        <f>'Projection Engine'!Y119</f>
        <v>0</v>
      </c>
      <c r="DW118" s="43">
        <f>'Projection Engine'!Z119</f>
        <v>55.861389197086055</v>
      </c>
      <c r="DX118" s="43">
        <f t="shared" ca="1" si="16"/>
        <v>13179.893178893622</v>
      </c>
      <c r="DY118" s="43">
        <f t="shared" ca="1" si="17"/>
        <v>15566.491018651181</v>
      </c>
      <c r="DZ118" s="41"/>
      <c r="EA118" s="36">
        <f>'Base Table 5'!DY118</f>
        <v>15653.999900000001</v>
      </c>
      <c r="EB118" s="185">
        <f t="shared" ca="1" si="18"/>
        <v>-87.508881348820069</v>
      </c>
      <c r="EC118" s="186">
        <f t="shared" ca="1" si="19"/>
        <v>-5.5901930438123637E-3</v>
      </c>
    </row>
    <row r="119" spans="1:133" x14ac:dyDescent="0.4">
      <c r="A119" s="37">
        <v>116</v>
      </c>
      <c r="B119" s="37" t="s">
        <v>244</v>
      </c>
      <c r="C119" s="37" t="s">
        <v>245</v>
      </c>
      <c r="D119" s="38" t="s">
        <v>245</v>
      </c>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c r="DK119" s="47"/>
      <c r="DL119" s="47"/>
      <c r="DM119" s="47"/>
      <c r="DN119" s="47"/>
      <c r="DO119" s="47"/>
      <c r="DP119" s="43">
        <f t="shared" ref="DP119:DP120" si="20">SUM(E119:DO119)</f>
        <v>0</v>
      </c>
      <c r="DQ119" s="43">
        <f ca="1">'Projection Engine'!T120</f>
        <v>104768.55968324277</v>
      </c>
      <c r="DR119" s="43">
        <v>0</v>
      </c>
      <c r="DS119" s="43">
        <v>0</v>
      </c>
      <c r="DT119" s="43">
        <v>0</v>
      </c>
      <c r="DU119" s="43">
        <v>0</v>
      </c>
      <c r="DV119" s="43">
        <v>0</v>
      </c>
      <c r="DW119" s="43">
        <v>0</v>
      </c>
      <c r="DX119" s="43">
        <f t="shared" ca="1" si="16"/>
        <v>104768.55968324277</v>
      </c>
      <c r="DY119" s="43">
        <f t="shared" ca="1" si="17"/>
        <v>104768.55968324277</v>
      </c>
      <c r="DZ119" s="41"/>
      <c r="EA119" s="36">
        <v>0</v>
      </c>
      <c r="EB119" s="185">
        <f t="shared" ca="1" si="18"/>
        <v>104768.55968324277</v>
      </c>
      <c r="EC119" s="186">
        <f>IF(EA119=0,0,DY119/EA119-1)</f>
        <v>0</v>
      </c>
    </row>
    <row r="120" spans="1:133" x14ac:dyDescent="0.4">
      <c r="A120" s="34">
        <v>117</v>
      </c>
      <c r="B120" s="34" t="s">
        <v>246</v>
      </c>
      <c r="C120" s="34" t="s">
        <v>247</v>
      </c>
      <c r="D120" s="35" t="s">
        <v>247</v>
      </c>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c r="DK120" s="47"/>
      <c r="DL120" s="47"/>
      <c r="DM120" s="47"/>
      <c r="DN120" s="47"/>
      <c r="DO120" s="47"/>
      <c r="DP120" s="43">
        <f t="shared" si="20"/>
        <v>0</v>
      </c>
      <c r="DQ120" s="43">
        <f ca="1">'Projection Engine'!T121</f>
        <v>104768.55968324277</v>
      </c>
      <c r="DR120" s="43">
        <v>0</v>
      </c>
      <c r="DS120" s="43">
        <v>0</v>
      </c>
      <c r="DT120" s="43">
        <v>0</v>
      </c>
      <c r="DU120" s="43">
        <v>0</v>
      </c>
      <c r="DV120" s="43">
        <v>0</v>
      </c>
      <c r="DW120" s="43">
        <v>0</v>
      </c>
      <c r="DX120" s="43">
        <f t="shared" ca="1" si="16"/>
        <v>104768.55968324277</v>
      </c>
      <c r="DY120" s="43">
        <f t="shared" ca="1" si="17"/>
        <v>104768.55968324277</v>
      </c>
      <c r="DZ120" s="41"/>
      <c r="EA120" s="36">
        <v>0</v>
      </c>
      <c r="EB120" s="185">
        <f t="shared" ca="1" si="18"/>
        <v>104768.55968324277</v>
      </c>
      <c r="EC120" s="186">
        <f>IF(EA120=0,0,DY120/EA120-1)</f>
        <v>0</v>
      </c>
    </row>
    <row r="121" spans="1:133" x14ac:dyDescent="0.4">
      <c r="A121" s="7"/>
      <c r="B121" s="7"/>
      <c r="C121" s="7"/>
      <c r="D121" s="8"/>
      <c r="E121" s="133"/>
      <c r="F121" s="133"/>
      <c r="G121" s="133"/>
      <c r="H121" s="133"/>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c r="AQ121" s="133"/>
      <c r="AR121" s="133"/>
      <c r="AS121" s="133"/>
      <c r="AT121" s="133"/>
      <c r="AU121" s="133"/>
      <c r="AV121" s="133"/>
      <c r="AW121" s="133"/>
      <c r="AX121" s="133"/>
      <c r="AY121" s="133"/>
      <c r="AZ121" s="133"/>
      <c r="BA121" s="133"/>
      <c r="BB121" s="133"/>
      <c r="BC121" s="133"/>
      <c r="BD121" s="133"/>
      <c r="BE121" s="133"/>
      <c r="BF121" s="133"/>
      <c r="BG121" s="133"/>
      <c r="BH121" s="133"/>
      <c r="BI121" s="133"/>
      <c r="BJ121" s="133"/>
      <c r="BK121" s="133"/>
      <c r="BL121" s="133"/>
      <c r="BM121" s="133"/>
      <c r="BN121" s="133"/>
      <c r="BO121" s="133"/>
      <c r="BP121" s="133"/>
      <c r="BQ121" s="133"/>
      <c r="BR121" s="133"/>
      <c r="BS121" s="133"/>
      <c r="BT121" s="133"/>
      <c r="BU121" s="133"/>
      <c r="BV121" s="133"/>
      <c r="BW121" s="133"/>
      <c r="BX121" s="133"/>
      <c r="BY121" s="133"/>
      <c r="BZ121" s="133"/>
      <c r="CA121" s="133"/>
      <c r="CB121" s="133"/>
      <c r="CC121" s="133"/>
      <c r="CD121" s="133"/>
      <c r="CE121" s="133"/>
      <c r="CF121" s="133"/>
      <c r="CG121" s="133"/>
      <c r="CH121" s="133"/>
      <c r="CI121" s="133"/>
      <c r="CJ121" s="133"/>
      <c r="CK121" s="133"/>
      <c r="CL121" s="133"/>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79">
        <f ca="1">SUM(DP4:DP118)</f>
        <v>2447306.0337358564</v>
      </c>
      <c r="DQ121" s="133"/>
      <c r="DR121" s="133"/>
      <c r="DS121" s="133"/>
      <c r="DT121" s="133"/>
      <c r="DU121" s="133"/>
      <c r="DV121" s="133"/>
      <c r="DW121" s="133"/>
      <c r="DX121" s="133"/>
      <c r="DY121" s="133"/>
      <c r="DZ121" s="41"/>
      <c r="EA121" s="36"/>
    </row>
    <row r="122" spans="1:133" s="29" customFormat="1" ht="14.6" customHeight="1" x14ac:dyDescent="0.3">
      <c r="A122" s="134" t="s">
        <v>519</v>
      </c>
      <c r="B122" s="135" t="s">
        <v>520</v>
      </c>
      <c r="C122" s="135"/>
      <c r="D122" s="136"/>
      <c r="E122" s="137">
        <f t="shared" ref="E122:AJ122" ca="1" si="21">SUM(E4:E120)</f>
        <v>29062.293805154044</v>
      </c>
      <c r="F122" s="137">
        <f t="shared" ca="1" si="21"/>
        <v>5502.7932490013081</v>
      </c>
      <c r="G122" s="137">
        <f t="shared" ca="1" si="21"/>
        <v>15971.570348374826</v>
      </c>
      <c r="H122" s="137">
        <f t="shared" ca="1" si="21"/>
        <v>1826.8056268746159</v>
      </c>
      <c r="I122" s="137">
        <f t="shared" ca="1" si="21"/>
        <v>1882.1707770690393</v>
      </c>
      <c r="J122" s="137">
        <f t="shared" ca="1" si="21"/>
        <v>1415.9351960279755</v>
      </c>
      <c r="K122" s="137">
        <f t="shared" ca="1" si="21"/>
        <v>10668.487489697594</v>
      </c>
      <c r="L122" s="137">
        <f t="shared" ca="1" si="21"/>
        <v>6343.2928737363573</v>
      </c>
      <c r="M122" s="137">
        <f t="shared" ca="1" si="21"/>
        <v>4725.5255823491343</v>
      </c>
      <c r="N122" s="137">
        <f t="shared" ca="1" si="21"/>
        <v>24852.476981776312</v>
      </c>
      <c r="O122" s="137">
        <f t="shared" ca="1" si="21"/>
        <v>40846.415734530645</v>
      </c>
      <c r="P122" s="137">
        <f t="shared" ca="1" si="21"/>
        <v>8235.4303389741945</v>
      </c>
      <c r="Q122" s="137">
        <f t="shared" ca="1" si="21"/>
        <v>8139.526910223608</v>
      </c>
      <c r="R122" s="137">
        <f t="shared" ca="1" si="21"/>
        <v>35578.581670700718</v>
      </c>
      <c r="S122" s="137">
        <f t="shared" ca="1" si="21"/>
        <v>987.33952107799098</v>
      </c>
      <c r="T122" s="137">
        <f t="shared" ca="1" si="21"/>
        <v>13268.39047053287</v>
      </c>
      <c r="U122" s="137">
        <f t="shared" ca="1" si="21"/>
        <v>4395.3255586738951</v>
      </c>
      <c r="V122" s="137">
        <f t="shared" ca="1" si="21"/>
        <v>1810.1482837686729</v>
      </c>
      <c r="W122" s="137">
        <f t="shared" ca="1" si="21"/>
        <v>5644.3796478983877</v>
      </c>
      <c r="X122" s="137">
        <f t="shared" ca="1" si="21"/>
        <v>5934.4809446483823</v>
      </c>
      <c r="Y122" s="137">
        <f t="shared" ca="1" si="21"/>
        <v>8418.8624144450932</v>
      </c>
      <c r="Z122" s="137">
        <f t="shared" ca="1" si="21"/>
        <v>10497.26380768424</v>
      </c>
      <c r="AA122" s="137">
        <f t="shared" ca="1" si="21"/>
        <v>4880.9411920539715</v>
      </c>
      <c r="AB122" s="137">
        <f t="shared" ca="1" si="21"/>
        <v>3810.0518999890096</v>
      </c>
      <c r="AC122" s="137">
        <f t="shared" ca="1" si="21"/>
        <v>4431.3381504488298</v>
      </c>
      <c r="AD122" s="137">
        <f t="shared" ca="1" si="21"/>
        <v>189.88525225760927</v>
      </c>
      <c r="AE122" s="137">
        <f t="shared" ca="1" si="21"/>
        <v>522.47072311687202</v>
      </c>
      <c r="AF122" s="137">
        <f t="shared" ca="1" si="21"/>
        <v>1711.0939051159878</v>
      </c>
      <c r="AG122" s="137">
        <f t="shared" ca="1" si="21"/>
        <v>16.437055144991749</v>
      </c>
      <c r="AH122" s="137">
        <f t="shared" ca="1" si="21"/>
        <v>274.47068231480307</v>
      </c>
      <c r="AI122" s="137">
        <f t="shared" ca="1" si="21"/>
        <v>140.50221936718725</v>
      </c>
      <c r="AJ122" s="137">
        <f t="shared" ca="1" si="21"/>
        <v>4684.9765801423227</v>
      </c>
      <c r="AK122" s="137">
        <f t="shared" ref="AK122:BP122" ca="1" si="22">SUM(AK4:AK120)</f>
        <v>8121.0684229055214</v>
      </c>
      <c r="AL122" s="137">
        <f t="shared" ca="1" si="22"/>
        <v>1900.8027677103248</v>
      </c>
      <c r="AM122" s="137">
        <f t="shared" ca="1" si="22"/>
        <v>4339.320054039872</v>
      </c>
      <c r="AN122" s="137">
        <f t="shared" ca="1" si="22"/>
        <v>2957.8623363535517</v>
      </c>
      <c r="AO122" s="137">
        <f t="shared" ca="1" si="22"/>
        <v>1968.6470284792319</v>
      </c>
      <c r="AP122" s="137">
        <f t="shared" ca="1" si="22"/>
        <v>3794.5715697645778</v>
      </c>
      <c r="AQ122" s="137">
        <f t="shared" ca="1" si="22"/>
        <v>341.18064765623154</v>
      </c>
      <c r="AR122" s="137">
        <f t="shared" ca="1" si="22"/>
        <v>10246.909124807611</v>
      </c>
      <c r="AS122" s="137">
        <f t="shared" ca="1" si="22"/>
        <v>1868.5685431607369</v>
      </c>
      <c r="AT122" s="137">
        <f t="shared" ca="1" si="22"/>
        <v>7733.4582233888377</v>
      </c>
      <c r="AU122" s="137">
        <f t="shared" ca="1" si="22"/>
        <v>388.10975925268707</v>
      </c>
      <c r="AV122" s="137">
        <f t="shared" ca="1" si="22"/>
        <v>2607.5265261743707</v>
      </c>
      <c r="AW122" s="137">
        <f t="shared" ca="1" si="22"/>
        <v>930.07557311245409</v>
      </c>
      <c r="AX122" s="137">
        <f t="shared" ca="1" si="22"/>
        <v>8883.323858366588</v>
      </c>
      <c r="AY122" s="137">
        <f t="shared" ca="1" si="22"/>
        <v>2563.1582894440016</v>
      </c>
      <c r="AZ122" s="137">
        <f t="shared" ca="1" si="22"/>
        <v>1256.4448944034866</v>
      </c>
      <c r="BA122" s="137">
        <f t="shared" ca="1" si="22"/>
        <v>9669.1028734792835</v>
      </c>
      <c r="BB122" s="137">
        <f t="shared" ca="1" si="22"/>
        <v>44984.612887983683</v>
      </c>
      <c r="BC122" s="137">
        <f t="shared" ca="1" si="22"/>
        <v>450.1233290285407</v>
      </c>
      <c r="BD122" s="137">
        <f t="shared" ca="1" si="22"/>
        <v>11641.815429087934</v>
      </c>
      <c r="BE122" s="137">
        <f t="shared" ca="1" si="22"/>
        <v>2171.5238465989919</v>
      </c>
      <c r="BF122" s="137">
        <f t="shared" ca="1" si="22"/>
        <v>4377.3562132845618</v>
      </c>
      <c r="BG122" s="137">
        <f t="shared" ca="1" si="22"/>
        <v>3111.8614150281792</v>
      </c>
      <c r="BH122" s="137">
        <f t="shared" ca="1" si="22"/>
        <v>3635.0728848028575</v>
      </c>
      <c r="BI122" s="137">
        <f t="shared" ca="1" si="22"/>
        <v>3846.063035134282</v>
      </c>
      <c r="BJ122" s="137">
        <f t="shared" ca="1" si="22"/>
        <v>3119.0474887435271</v>
      </c>
      <c r="BK122" s="137">
        <f t="shared" ca="1" si="22"/>
        <v>3291.3348302895265</v>
      </c>
      <c r="BL122" s="137">
        <f t="shared" ca="1" si="22"/>
        <v>3011.2971636505604</v>
      </c>
      <c r="BM122" s="137">
        <f t="shared" ca="1" si="22"/>
        <v>705.4385525094267</v>
      </c>
      <c r="BN122" s="137">
        <f t="shared" ca="1" si="22"/>
        <v>8686.3069804046445</v>
      </c>
      <c r="BO122" s="137">
        <f t="shared" ca="1" si="22"/>
        <v>3356.5283091788133</v>
      </c>
      <c r="BP122" s="137">
        <f t="shared" ca="1" si="22"/>
        <v>1165.3651173325738</v>
      </c>
      <c r="BQ122" s="137">
        <f t="shared" ref="BQ122:CV122" ca="1" si="23">SUM(BQ4:BQ120)</f>
        <v>25219.022348704304</v>
      </c>
      <c r="BR122" s="137">
        <f t="shared" ca="1" si="23"/>
        <v>49182.224262768621</v>
      </c>
      <c r="BS122" s="137">
        <f t="shared" ca="1" si="23"/>
        <v>2889.825989877168</v>
      </c>
      <c r="BT122" s="137">
        <f t="shared" ca="1" si="23"/>
        <v>12969.78123579259</v>
      </c>
      <c r="BU122" s="137">
        <f t="shared" ca="1" si="23"/>
        <v>19359.01667061662</v>
      </c>
      <c r="BV122" s="137">
        <f t="shared" ca="1" si="23"/>
        <v>139553.49426466381</v>
      </c>
      <c r="BW122" s="137">
        <f t="shared" ca="1" si="23"/>
        <v>63002.929591895343</v>
      </c>
      <c r="BX122" s="137">
        <f t="shared" ca="1" si="23"/>
        <v>62423.904946558767</v>
      </c>
      <c r="BY122" s="137">
        <f t="shared" ca="1" si="23"/>
        <v>239412.56128708567</v>
      </c>
      <c r="BZ122" s="137">
        <f t="shared" ca="1" si="23"/>
        <v>81322.803769601305</v>
      </c>
      <c r="CA122" s="137">
        <f t="shared" ca="1" si="23"/>
        <v>82892.211856888141</v>
      </c>
      <c r="CB122" s="137">
        <f t="shared" ca="1" si="23"/>
        <v>16803.157060702459</v>
      </c>
      <c r="CC122" s="137">
        <f t="shared" ca="1" si="23"/>
        <v>77371.184871111836</v>
      </c>
      <c r="CD122" s="137">
        <f t="shared" ca="1" si="23"/>
        <v>41993.250251036574</v>
      </c>
      <c r="CE122" s="137">
        <f t="shared" ca="1" si="23"/>
        <v>9047.1858541432375</v>
      </c>
      <c r="CF122" s="137">
        <f t="shared" ca="1" si="23"/>
        <v>7376.0706692370031</v>
      </c>
      <c r="CG122" s="137">
        <f t="shared" ca="1" si="23"/>
        <v>20252.645164943366</v>
      </c>
      <c r="CH122" s="137">
        <f t="shared" ca="1" si="23"/>
        <v>15572.534311150677</v>
      </c>
      <c r="CI122" s="137">
        <f t="shared" ca="1" si="23"/>
        <v>48421.740818116254</v>
      </c>
      <c r="CJ122" s="137">
        <f t="shared" ca="1" si="23"/>
        <v>19933.874569318337</v>
      </c>
      <c r="CK122" s="137">
        <f t="shared" ca="1" si="23"/>
        <v>7831.5411906861073</v>
      </c>
      <c r="CL122" s="137">
        <f t="shared" ca="1" si="23"/>
        <v>6776.7498361540756</v>
      </c>
      <c r="CM122" s="137">
        <f t="shared" ca="1" si="23"/>
        <v>17774.980949002391</v>
      </c>
      <c r="CN122" s="137">
        <f t="shared" ca="1" si="23"/>
        <v>50415.447882329987</v>
      </c>
      <c r="CO122" s="137">
        <f t="shared" ca="1" si="23"/>
        <v>572.72050345905279</v>
      </c>
      <c r="CP122" s="137">
        <f t="shared" ca="1" si="23"/>
        <v>32595.933970751041</v>
      </c>
      <c r="CQ122" s="137">
        <f t="shared" ca="1" si="23"/>
        <v>43059.394585333117</v>
      </c>
      <c r="CR122" s="137">
        <f t="shared" ca="1" si="23"/>
        <v>42675.845699878802</v>
      </c>
      <c r="CS122" s="137">
        <f t="shared" ca="1" si="23"/>
        <v>22648.099237916496</v>
      </c>
      <c r="CT122" s="137">
        <f t="shared" ca="1" si="23"/>
        <v>46543.51397005652</v>
      </c>
      <c r="CU122" s="137">
        <f t="shared" ca="1" si="23"/>
        <v>26826.88533162537</v>
      </c>
      <c r="CV122" s="137">
        <f t="shared" ca="1" si="23"/>
        <v>60013.571034582368</v>
      </c>
      <c r="CW122" s="137">
        <f t="shared" ref="CW122:DO122" ca="1" si="24">SUM(CW4:CW120)</f>
        <v>145700.85490855513</v>
      </c>
      <c r="CX122" s="137">
        <f t="shared" ca="1" si="24"/>
        <v>104316.37489823998</v>
      </c>
      <c r="CY122" s="137">
        <f t="shared" ca="1" si="24"/>
        <v>43697.164096832566</v>
      </c>
      <c r="CZ122" s="137">
        <f t="shared" ca="1" si="24"/>
        <v>19435.118240086704</v>
      </c>
      <c r="DA122" s="137">
        <f t="shared" ca="1" si="24"/>
        <v>83434.470608989752</v>
      </c>
      <c r="DB122" s="137">
        <f t="shared" ca="1" si="24"/>
        <v>26413.095424788189</v>
      </c>
      <c r="DC122" s="137">
        <f t="shared" ca="1" si="24"/>
        <v>19836.359686947661</v>
      </c>
      <c r="DD122" s="137">
        <f t="shared" ca="1" si="24"/>
        <v>25699.694556514391</v>
      </c>
      <c r="DE122" s="137">
        <f t="shared" ca="1" si="24"/>
        <v>11995.912006115836</v>
      </c>
      <c r="DF122" s="137">
        <f t="shared" ca="1" si="24"/>
        <v>6308.7585230468922</v>
      </c>
      <c r="DG122" s="137">
        <f t="shared" ca="1" si="24"/>
        <v>30186.03298020544</v>
      </c>
      <c r="DH122" s="137">
        <f t="shared" ca="1" si="24"/>
        <v>24000.459459851008</v>
      </c>
      <c r="DI122" s="137">
        <f t="shared" ca="1" si="24"/>
        <v>7771.7986419705039</v>
      </c>
      <c r="DJ122" s="137">
        <f t="shared" ca="1" si="24"/>
        <v>20999.174525538641</v>
      </c>
      <c r="DK122" s="137">
        <f t="shared" ca="1" si="24"/>
        <v>11167.699417388374</v>
      </c>
      <c r="DL122" s="137">
        <f t="shared" ca="1" si="24"/>
        <v>7473.2225346729374</v>
      </c>
      <c r="DM122" s="137">
        <f t="shared" ca="1" si="24"/>
        <v>14534.751992246745</v>
      </c>
      <c r="DN122" s="137">
        <f t="shared" ca="1" si="24"/>
        <v>16717.463323336284</v>
      </c>
      <c r="DO122" s="137">
        <f t="shared" ca="1" si="24"/>
        <v>1089.9810558139391</v>
      </c>
      <c r="DP122" s="178">
        <f ca="1">SUM(E122:DO122)</f>
        <v>2447306.0337358564</v>
      </c>
      <c r="DQ122" s="137">
        <f ca="1">SUM(DQ4:DQ118)</f>
        <v>1344052.836956488</v>
      </c>
      <c r="DR122" s="137">
        <f ca="1">SUM(DR4:DR118)</f>
        <v>652818.06152033282</v>
      </c>
      <c r="DS122" s="137">
        <f ca="1">SUM(DS4:DS118)</f>
        <v>577928.00325718266</v>
      </c>
      <c r="DT122" s="137">
        <f t="shared" ref="DT122:DW122" si="25">SUM(DT4:DT118)</f>
        <v>37910.433373974432</v>
      </c>
      <c r="DU122" s="137">
        <f t="shared" si="25"/>
        <v>93364.659188210542</v>
      </c>
      <c r="DV122" s="137">
        <f t="shared" si="25"/>
        <v>1679.3329000000001</v>
      </c>
      <c r="DW122" s="137">
        <f t="shared" si="25"/>
        <v>465099.04236422881</v>
      </c>
      <c r="DX122" s="178">
        <f ca="1">SUM(DX4:DX118)</f>
        <v>3172852.3695604168</v>
      </c>
      <c r="DY122" s="138">
        <f ca="1">SUM(DY4:DY118)</f>
        <v>5620158.4032962751</v>
      </c>
      <c r="DZ122" s="45"/>
      <c r="EA122" s="36">
        <f>SUM(EA4:EA121)</f>
        <v>4979466.9950999999</v>
      </c>
      <c r="EB122" s="185">
        <f ca="1">DY122-EA122</f>
        <v>640691.40819627512</v>
      </c>
      <c r="EC122" s="186">
        <f ca="1">DY122/EA122-1</f>
        <v>0.12866666428891715</v>
      </c>
    </row>
    <row r="123" spans="1:133" x14ac:dyDescent="0.4">
      <c r="A123" s="34"/>
      <c r="B123" s="34"/>
      <c r="C123" s="34"/>
      <c r="D123" s="35"/>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c r="DA123" s="43"/>
      <c r="DB123" s="43"/>
      <c r="DC123" s="43"/>
      <c r="DD123" s="43"/>
      <c r="DE123" s="43"/>
      <c r="DF123" s="43"/>
      <c r="DG123" s="43"/>
      <c r="DH123" s="43"/>
      <c r="DI123" s="43"/>
      <c r="DJ123" s="43"/>
      <c r="DK123" s="43"/>
      <c r="DL123" s="43"/>
      <c r="DM123" s="43"/>
      <c r="DN123" s="43"/>
      <c r="DO123" s="43"/>
      <c r="DP123" s="43"/>
      <c r="DQ123" s="43"/>
      <c r="DR123" s="43"/>
      <c r="DS123" s="43"/>
      <c r="DT123" s="43"/>
      <c r="DU123" s="43"/>
      <c r="DV123" s="43"/>
      <c r="DW123" s="43"/>
      <c r="DX123" s="43"/>
      <c r="DY123" s="43"/>
      <c r="DZ123" s="41"/>
    </row>
    <row r="124" spans="1:133" ht="14.05" customHeight="1" x14ac:dyDescent="0.4">
      <c r="A124" s="46" t="s">
        <v>521</v>
      </c>
      <c r="B124" s="44" t="s">
        <v>522</v>
      </c>
      <c r="C124" s="44"/>
      <c r="D124" s="44"/>
      <c r="E124" s="43">
        <f t="array" aca="1" ref="E124:DO124" ca="1">TRANSPOSE('Projection Engine'!AL5:AL119)</f>
        <v>3587.7697043411995</v>
      </c>
      <c r="F124" s="43">
        <f ca="1"/>
        <v>985.88503210296244</v>
      </c>
      <c r="G124" s="43">
        <f ca="1"/>
        <v>3424.4441540426569</v>
      </c>
      <c r="H124" s="43">
        <f ca="1"/>
        <v>545.08525219880585</v>
      </c>
      <c r="I124" s="43">
        <f ca="1"/>
        <v>1006.3762789933281</v>
      </c>
      <c r="J124" s="43">
        <f ca="1"/>
        <v>389.55698254530353</v>
      </c>
      <c r="K124" s="43">
        <f ca="1"/>
        <v>2012.7049140680454</v>
      </c>
      <c r="L124" s="43">
        <f ca="1"/>
        <v>1749.1823427077984</v>
      </c>
      <c r="M124" s="43">
        <f ca="1"/>
        <v>1163.1516081197112</v>
      </c>
      <c r="N124" s="43">
        <f ca="1"/>
        <v>10359.411226426308</v>
      </c>
      <c r="O124" s="43">
        <f ca="1"/>
        <v>9404.3379562722694</v>
      </c>
      <c r="P124" s="43">
        <f ca="1"/>
        <v>2079.2059637288817</v>
      </c>
      <c r="Q124" s="43">
        <f ca="1"/>
        <v>3593.5437551076866</v>
      </c>
      <c r="R124" s="43">
        <f ca="1"/>
        <v>5257.4459886295917</v>
      </c>
      <c r="S124" s="43">
        <f ca="1"/>
        <v>123.54014006550973</v>
      </c>
      <c r="T124" s="43">
        <f ca="1"/>
        <v>1841.3274623062796</v>
      </c>
      <c r="U124" s="43">
        <f ca="1"/>
        <v>929.69148749659246</v>
      </c>
      <c r="V124" s="43">
        <f ca="1"/>
        <v>186.35041582153426</v>
      </c>
      <c r="W124" s="43">
        <f ca="1"/>
        <v>901.14147905891582</v>
      </c>
      <c r="X124" s="43">
        <f ca="1"/>
        <v>2872.6758983094105</v>
      </c>
      <c r="Y124" s="43">
        <f ca="1"/>
        <v>1751.3570407195227</v>
      </c>
      <c r="Z124" s="43">
        <f ca="1"/>
        <v>2153.3337828272333</v>
      </c>
      <c r="AA124" s="43">
        <f ca="1"/>
        <v>677.72468995956592</v>
      </c>
      <c r="AB124" s="43">
        <f ca="1"/>
        <v>935.64361341069696</v>
      </c>
      <c r="AC124" s="43">
        <f ca="1"/>
        <v>1345.4821118468021</v>
      </c>
      <c r="AD124" s="43">
        <f ca="1"/>
        <v>91.551880280149433</v>
      </c>
      <c r="AE124" s="43">
        <f ca="1"/>
        <v>74.576447865388843</v>
      </c>
      <c r="AF124" s="43">
        <f ca="1"/>
        <v>765.55737568938378</v>
      </c>
      <c r="AG124" s="43">
        <f ca="1"/>
        <v>21.074754103512902</v>
      </c>
      <c r="AH124" s="43">
        <f ca="1"/>
        <v>415.5686609237041</v>
      </c>
      <c r="AI124" s="43">
        <f ca="1"/>
        <v>110.90092458309893</v>
      </c>
      <c r="AJ124" s="43">
        <f ca="1"/>
        <v>958.44835779011555</v>
      </c>
      <c r="AK124" s="43">
        <f ca="1"/>
        <v>3158.053301129075</v>
      </c>
      <c r="AL124" s="43">
        <f ca="1"/>
        <v>438.40355636837575</v>
      </c>
      <c r="AM124" s="43">
        <f ca="1"/>
        <v>1276.8000191024917</v>
      </c>
      <c r="AN124" s="43">
        <f ca="1"/>
        <v>2407.2228085980705</v>
      </c>
      <c r="AO124" s="43">
        <f ca="1"/>
        <v>312.10004241587291</v>
      </c>
      <c r="AP124" s="43">
        <f ca="1"/>
        <v>1054.3751938035884</v>
      </c>
      <c r="AQ124" s="43">
        <f ca="1"/>
        <v>87.413050117998921</v>
      </c>
      <c r="AR124" s="43">
        <f ca="1"/>
        <v>2679.7007928586436</v>
      </c>
      <c r="AS124" s="43">
        <f ca="1"/>
        <v>810.57993482674021</v>
      </c>
      <c r="AT124" s="43">
        <f ca="1"/>
        <v>3238.3530731130977</v>
      </c>
      <c r="AU124" s="43">
        <f ca="1"/>
        <v>241.7548130131872</v>
      </c>
      <c r="AV124" s="43">
        <f ca="1"/>
        <v>1147.6651752822218</v>
      </c>
      <c r="AW124" s="43">
        <f ca="1"/>
        <v>383.67831945387127</v>
      </c>
      <c r="AX124" s="43">
        <f ca="1"/>
        <v>1663.1128015429301</v>
      </c>
      <c r="AY124" s="43">
        <f ca="1"/>
        <v>946.56853294804716</v>
      </c>
      <c r="AZ124" s="43">
        <f ca="1"/>
        <v>641.71012974075268</v>
      </c>
      <c r="BA124" s="43">
        <f ca="1"/>
        <v>2446.118652855268</v>
      </c>
      <c r="BB124" s="43">
        <f ca="1"/>
        <v>2431.2072162921741</v>
      </c>
      <c r="BC124" s="43">
        <f ca="1"/>
        <v>170.34249064125197</v>
      </c>
      <c r="BD124" s="43">
        <f ca="1"/>
        <v>4835.3714550896657</v>
      </c>
      <c r="BE124" s="43">
        <f ca="1"/>
        <v>1384.8337831647018</v>
      </c>
      <c r="BF124" s="43">
        <f ca="1"/>
        <v>2441.9036460523798</v>
      </c>
      <c r="BG124" s="43">
        <f ca="1"/>
        <v>1195.5144626916253</v>
      </c>
      <c r="BH124" s="43">
        <f ca="1"/>
        <v>2155.0061998874703</v>
      </c>
      <c r="BI124" s="43">
        <f ca="1"/>
        <v>1030.5334093654999</v>
      </c>
      <c r="BJ124" s="43">
        <f ca="1"/>
        <v>1640.1863772319059</v>
      </c>
      <c r="BK124" s="43">
        <f ca="1"/>
        <v>3283.6021922605701</v>
      </c>
      <c r="BL124" s="43">
        <f ca="1"/>
        <v>1471.5930717717629</v>
      </c>
      <c r="BM124" s="43">
        <f ca="1"/>
        <v>408.5333331295131</v>
      </c>
      <c r="BN124" s="43">
        <f ca="1"/>
        <v>4805.1210774104557</v>
      </c>
      <c r="BO124" s="43">
        <f ca="1"/>
        <v>1520.8511981801694</v>
      </c>
      <c r="BP124" s="43">
        <f ca="1"/>
        <v>739.03266008711</v>
      </c>
      <c r="BQ124" s="43">
        <f ca="1"/>
        <v>3160.2805899779173</v>
      </c>
      <c r="BR124" s="43">
        <f ca="1"/>
        <v>8763.308377689973</v>
      </c>
      <c r="BS124" s="43">
        <f ca="1"/>
        <v>281.05949175251192</v>
      </c>
      <c r="BT124" s="43">
        <f ca="1"/>
        <v>4641.0852974954259</v>
      </c>
      <c r="BU124" s="43">
        <f ca="1"/>
        <v>4530.7435958044589</v>
      </c>
      <c r="BV124" s="43">
        <f ca="1"/>
        <v>13249.968854487028</v>
      </c>
      <c r="BW124" s="43">
        <f ca="1"/>
        <v>7862.7885803143608</v>
      </c>
      <c r="BX124" s="43">
        <f ca="1"/>
        <v>16217.880116913699</v>
      </c>
      <c r="BY124" s="43">
        <f ca="1"/>
        <v>52638.163310974596</v>
      </c>
      <c r="BZ124" s="43">
        <f ca="1"/>
        <v>22263.313514534944</v>
      </c>
      <c r="CA124" s="43">
        <f ca="1"/>
        <v>78108.368629468634</v>
      </c>
      <c r="CB124" s="43">
        <f ca="1"/>
        <v>9995.6883222143442</v>
      </c>
      <c r="CC124" s="43">
        <f ca="1"/>
        <v>54490.297088165171</v>
      </c>
      <c r="CD124" s="43">
        <f ca="1"/>
        <v>6747.8743595225606</v>
      </c>
      <c r="CE124" s="43">
        <f ca="1"/>
        <v>6815.4273634954288</v>
      </c>
      <c r="CF124" s="43">
        <f ca="1"/>
        <v>2972.7058040958145</v>
      </c>
      <c r="CG124" s="43">
        <f ca="1"/>
        <v>6704.2355685309385</v>
      </c>
      <c r="CH124" s="43">
        <f ca="1"/>
        <v>3054.6635697487286</v>
      </c>
      <c r="CI124" s="43">
        <f ca="1"/>
        <v>8230.2971362246008</v>
      </c>
      <c r="CJ124" s="43">
        <f ca="1"/>
        <v>11486.047894464771</v>
      </c>
      <c r="CK124" s="43">
        <f ca="1"/>
        <v>3578.0643930475544</v>
      </c>
      <c r="CL124" s="43">
        <f ca="1"/>
        <v>3101.3019202930727</v>
      </c>
      <c r="CM124" s="43">
        <f ca="1"/>
        <v>5700.134297608608</v>
      </c>
      <c r="CN124" s="43">
        <f ca="1"/>
        <v>11111.986061933798</v>
      </c>
      <c r="CO124" s="43">
        <f ca="1"/>
        <v>1127.1167521655786</v>
      </c>
      <c r="CP124" s="43">
        <f ca="1"/>
        <v>18360.234036163183</v>
      </c>
      <c r="CQ124" s="43">
        <f ca="1"/>
        <v>5479.6921675316753</v>
      </c>
      <c r="CR124" s="43">
        <f ca="1"/>
        <v>17738.219022504785</v>
      </c>
      <c r="CS124" s="43">
        <f ca="1"/>
        <v>4912.969454827461</v>
      </c>
      <c r="CT124" s="43">
        <f ca="1"/>
        <v>0</v>
      </c>
      <c r="CU124" s="43">
        <f ca="1"/>
        <v>0</v>
      </c>
      <c r="CV124" s="43">
        <f ca="1"/>
        <v>22815.5349038899</v>
      </c>
      <c r="CW124" s="43">
        <f ca="1"/>
        <v>68117.461867265098</v>
      </c>
      <c r="CX124" s="43">
        <f ca="1"/>
        <v>91708.936586624885</v>
      </c>
      <c r="CY124" s="43">
        <f ca="1"/>
        <v>77186.341487274607</v>
      </c>
      <c r="CZ124" s="43">
        <f ca="1"/>
        <v>9603.284509604382</v>
      </c>
      <c r="DA124" s="43">
        <f ca="1"/>
        <v>84428.029299924165</v>
      </c>
      <c r="DB124" s="43">
        <f ca="1"/>
        <v>22808.37057933168</v>
      </c>
      <c r="DC124" s="43">
        <f ca="1"/>
        <v>33429.202878346601</v>
      </c>
      <c r="DD124" s="43">
        <f ca="1"/>
        <v>57431.100199618464</v>
      </c>
      <c r="DE124" s="43">
        <f ca="1"/>
        <v>15017.014132379278</v>
      </c>
      <c r="DF124" s="43">
        <f ca="1"/>
        <v>9248.7577085955072</v>
      </c>
      <c r="DG124" s="43">
        <f ca="1"/>
        <v>40393.850151413928</v>
      </c>
      <c r="DH124" s="43">
        <f ca="1"/>
        <v>57793.646919572435</v>
      </c>
      <c r="DI124" s="43">
        <f ca="1"/>
        <v>3564.4611846570369</v>
      </c>
      <c r="DJ124" s="43">
        <f ca="1"/>
        <v>11378.095489026644</v>
      </c>
      <c r="DK124" s="43">
        <f ca="1"/>
        <v>4843.1576758920164</v>
      </c>
      <c r="DL124" s="43">
        <f ca="1"/>
        <v>3671.4062620702266</v>
      </c>
      <c r="DM124" s="43">
        <f ca="1"/>
        <v>5424.4919582745642</v>
      </c>
      <c r="DN124" s="43">
        <f ca="1"/>
        <v>10731.351468807434</v>
      </c>
      <c r="DO124" s="43">
        <f ca="1"/>
        <v>11556.368919224749</v>
      </c>
      <c r="DP124" s="43">
        <f ca="1">SUM(E124:DO124)+'Projection Engine'!AL120+'Projection Engine'!AL121</f>
        <v>1253404.6298897562</v>
      </c>
      <c r="DQ124" s="43">
        <v>0</v>
      </c>
      <c r="DR124" s="43">
        <v>0</v>
      </c>
      <c r="DS124" s="43">
        <v>0</v>
      </c>
      <c r="DT124" s="43">
        <v>0</v>
      </c>
      <c r="DU124" s="43">
        <v>0</v>
      </c>
      <c r="DV124" s="43">
        <v>0</v>
      </c>
      <c r="DW124" s="43">
        <v>0</v>
      </c>
      <c r="DX124" s="43">
        <f t="shared" ref="DX124:DX128" si="26">SUM(DQ124:DW124)</f>
        <v>0</v>
      </c>
      <c r="DY124" s="43">
        <f ca="1">DP124+DX124</f>
        <v>1253404.6298897562</v>
      </c>
      <c r="DZ124" s="41"/>
      <c r="EA124" s="43">
        <f>'Base Table 5'!DY124</f>
        <v>1269749</v>
      </c>
      <c r="EB124" s="43">
        <f ca="1">DY124-EA124</f>
        <v>-16344.370110243792</v>
      </c>
      <c r="EC124" s="186">
        <f ca="1">DY124/EA124-1</f>
        <v>-1.287212678272931E-2</v>
      </c>
    </row>
    <row r="125" spans="1:133" ht="14.05" customHeight="1" x14ac:dyDescent="0.4">
      <c r="A125" s="46" t="s">
        <v>523</v>
      </c>
      <c r="B125" s="44" t="s">
        <v>390</v>
      </c>
      <c r="C125" s="44"/>
      <c r="D125" s="44"/>
      <c r="E125" s="43">
        <f t="array" aca="1" ref="E125:DO125" ca="1">TRANSPOSE('Projection Engine'!AN5:AN119)</f>
        <v>18615.528763365095</v>
      </c>
      <c r="F125" s="43">
        <f ca="1"/>
        <v>5606.249299892248</v>
      </c>
      <c r="G125" s="43">
        <f ca="1"/>
        <v>15528.031046483644</v>
      </c>
      <c r="H125" s="43">
        <f ca="1"/>
        <v>908.76879372165718</v>
      </c>
      <c r="I125" s="43">
        <f ca="1"/>
        <v>1671.7079693652922</v>
      </c>
      <c r="J125" s="43">
        <f ca="1"/>
        <v>1098.6387431928315</v>
      </c>
      <c r="K125" s="43">
        <f ca="1"/>
        <v>2540.843098363187</v>
      </c>
      <c r="L125" s="43">
        <f ca="1"/>
        <v>9324.7908683178302</v>
      </c>
      <c r="M125" s="43">
        <f ca="1"/>
        <v>16302.97219820707</v>
      </c>
      <c r="N125" s="43">
        <f ca="1"/>
        <v>110116.00349190347</v>
      </c>
      <c r="O125" s="43">
        <f ca="1"/>
        <v>10965.305840003019</v>
      </c>
      <c r="P125" s="43">
        <f ca="1"/>
        <v>9283.1396010287099</v>
      </c>
      <c r="Q125" s="43">
        <f ca="1"/>
        <v>6213.6283260021055</v>
      </c>
      <c r="R125" s="43">
        <f ca="1"/>
        <v>5977.7681168101135</v>
      </c>
      <c r="S125" s="43">
        <f ca="1"/>
        <v>408.37661744719674</v>
      </c>
      <c r="T125" s="43">
        <f ca="1"/>
        <v>1815.4500559055341</v>
      </c>
      <c r="U125" s="43">
        <f ca="1"/>
        <v>869.08242845428822</v>
      </c>
      <c r="V125" s="43">
        <f ca="1"/>
        <v>513.1414925562317</v>
      </c>
      <c r="W125" s="43">
        <f ca="1"/>
        <v>687.13726598936466</v>
      </c>
      <c r="X125" s="43">
        <f ca="1"/>
        <v>1349.7972009125024</v>
      </c>
      <c r="Y125" s="43">
        <f ca="1"/>
        <v>2238.0458313204194</v>
      </c>
      <c r="Z125" s="43">
        <f ca="1"/>
        <v>3799.5789027339297</v>
      </c>
      <c r="AA125" s="43">
        <f ca="1"/>
        <v>933.7866353034143</v>
      </c>
      <c r="AB125" s="43">
        <f ca="1"/>
        <v>1847.1457278520979</v>
      </c>
      <c r="AC125" s="43">
        <f ca="1"/>
        <v>1050.0884375281878</v>
      </c>
      <c r="AD125" s="43">
        <f ca="1"/>
        <v>80.497335954211735</v>
      </c>
      <c r="AE125" s="43">
        <f ca="1"/>
        <v>165.97194492654614</v>
      </c>
      <c r="AF125" s="43">
        <f ca="1"/>
        <v>868.45076774941208</v>
      </c>
      <c r="AG125" s="43">
        <f ca="1"/>
        <v>12.265201803570818</v>
      </c>
      <c r="AH125" s="43">
        <f ca="1"/>
        <v>277.92440755312134</v>
      </c>
      <c r="AI125" s="43">
        <f ca="1"/>
        <v>133.21719322317136</v>
      </c>
      <c r="AJ125" s="43">
        <f ca="1"/>
        <v>1061.9082189430965</v>
      </c>
      <c r="AK125" s="43">
        <f ca="1"/>
        <v>3646.3590281004344</v>
      </c>
      <c r="AL125" s="43">
        <f ca="1"/>
        <v>590.52021315852539</v>
      </c>
      <c r="AM125" s="43">
        <f ca="1"/>
        <v>1358.6882625199819</v>
      </c>
      <c r="AN125" s="43">
        <f ca="1"/>
        <v>698.0692866242955</v>
      </c>
      <c r="AO125" s="43">
        <f ca="1"/>
        <v>2844.0189958472047</v>
      </c>
      <c r="AP125" s="43">
        <f ca="1"/>
        <v>2091.4052107602906</v>
      </c>
      <c r="AQ125" s="43">
        <f ca="1"/>
        <v>378.38140107516193</v>
      </c>
      <c r="AR125" s="43">
        <f ca="1"/>
        <v>3969.2725510480186</v>
      </c>
      <c r="AS125" s="43">
        <f ca="1"/>
        <v>1372.840831041942</v>
      </c>
      <c r="AT125" s="43">
        <f ca="1"/>
        <v>4049.7671217070183</v>
      </c>
      <c r="AU125" s="43">
        <f ca="1"/>
        <v>338.75881663207929</v>
      </c>
      <c r="AV125" s="43">
        <f ca="1"/>
        <v>1351.3662588481566</v>
      </c>
      <c r="AW125" s="43">
        <f ca="1"/>
        <v>719.1420715507129</v>
      </c>
      <c r="AX125" s="43">
        <f ca="1"/>
        <v>2808.2798926321993</v>
      </c>
      <c r="AY125" s="43">
        <f ca="1"/>
        <v>1353.6153369065939</v>
      </c>
      <c r="AZ125" s="43">
        <f ca="1"/>
        <v>861.14561449345479</v>
      </c>
      <c r="BA125" s="43">
        <f ca="1"/>
        <v>1361.1587342993957</v>
      </c>
      <c r="BB125" s="43">
        <f ca="1"/>
        <v>5296.9745755095728</v>
      </c>
      <c r="BC125" s="43">
        <f ca="1"/>
        <v>380.59508626506749</v>
      </c>
      <c r="BD125" s="43">
        <f ca="1"/>
        <v>5913.8269584614973</v>
      </c>
      <c r="BE125" s="43">
        <f ca="1"/>
        <v>1670.5240283534786</v>
      </c>
      <c r="BF125" s="43">
        <f ca="1"/>
        <v>2299.8583643192123</v>
      </c>
      <c r="BG125" s="43">
        <f ca="1"/>
        <v>2253.2978144881354</v>
      </c>
      <c r="BH125" s="43">
        <f ca="1"/>
        <v>2011.9660501065837</v>
      </c>
      <c r="BI125" s="43">
        <f ca="1"/>
        <v>1100.1874112896458</v>
      </c>
      <c r="BJ125" s="43">
        <f ca="1"/>
        <v>1461.9624927120312</v>
      </c>
      <c r="BK125" s="43">
        <f ca="1"/>
        <v>5954.9336469066611</v>
      </c>
      <c r="BL125" s="43">
        <f ca="1"/>
        <v>1856.4997978319584</v>
      </c>
      <c r="BM125" s="43">
        <f ca="1"/>
        <v>572.56917313344275</v>
      </c>
      <c r="BN125" s="43">
        <f ca="1"/>
        <v>4219.784841514831</v>
      </c>
      <c r="BO125" s="43">
        <f ca="1"/>
        <v>1628.0473681798007</v>
      </c>
      <c r="BP125" s="43">
        <f ca="1"/>
        <v>897.5598138233031</v>
      </c>
      <c r="BQ125" s="43">
        <f ca="1"/>
        <v>7856.791346104229</v>
      </c>
      <c r="BR125" s="43">
        <f ca="1"/>
        <v>19366.499228897868</v>
      </c>
      <c r="BS125" s="43">
        <f ca="1"/>
        <v>1258.695938176324</v>
      </c>
      <c r="BT125" s="43">
        <f ca="1"/>
        <v>12325.010462582582</v>
      </c>
      <c r="BU125" s="43">
        <f ca="1"/>
        <v>3697.015837171044</v>
      </c>
      <c r="BV125" s="43">
        <f ca="1"/>
        <v>27546.823936221052</v>
      </c>
      <c r="BW125" s="43">
        <f ca="1"/>
        <v>12094.781962686484</v>
      </c>
      <c r="BX125" s="43">
        <f ca="1"/>
        <v>29329.824956481854</v>
      </c>
      <c r="BY125" s="43">
        <f ca="1"/>
        <v>75085.507343366451</v>
      </c>
      <c r="BZ125" s="43">
        <f ca="1"/>
        <v>87751.398947514215</v>
      </c>
      <c r="CA125" s="43">
        <f ca="1"/>
        <v>52661.604265167276</v>
      </c>
      <c r="CB125" s="43">
        <f ca="1"/>
        <v>7928.8657168910322</v>
      </c>
      <c r="CC125" s="43">
        <f ca="1"/>
        <v>22835.270235463337</v>
      </c>
      <c r="CD125" s="43">
        <f ca="1"/>
        <v>34114.21396509013</v>
      </c>
      <c r="CE125" s="43">
        <f ca="1"/>
        <v>4561.339859742423</v>
      </c>
      <c r="CF125" s="43">
        <f ca="1"/>
        <v>4062.2964722522815</v>
      </c>
      <c r="CG125" s="43">
        <f ca="1"/>
        <v>10831.592793243988</v>
      </c>
      <c r="CH125" s="43">
        <f ca="1"/>
        <v>7994.2399443330978</v>
      </c>
      <c r="CI125" s="43">
        <f ca="1"/>
        <v>43539.93402076864</v>
      </c>
      <c r="CJ125" s="43">
        <f ca="1"/>
        <v>4442.9648010079127</v>
      </c>
      <c r="CK125" s="43">
        <f ca="1"/>
        <v>1399.48716634211</v>
      </c>
      <c r="CL125" s="43">
        <f ca="1"/>
        <v>2769.309844632081</v>
      </c>
      <c r="CM125" s="43">
        <f ca="1"/>
        <v>9776.6383488810206</v>
      </c>
      <c r="CN125" s="43">
        <f ca="1"/>
        <v>23223.655553369266</v>
      </c>
      <c r="CO125" s="43">
        <f ca="1"/>
        <v>1633.1007859933914</v>
      </c>
      <c r="CP125" s="43">
        <f ca="1"/>
        <v>107500.73267622951</v>
      </c>
      <c r="CQ125" s="43">
        <f ca="1"/>
        <v>15072.660835492401</v>
      </c>
      <c r="CR125" s="43">
        <f ca="1"/>
        <v>28359.322813688774</v>
      </c>
      <c r="CS125" s="43">
        <f ca="1"/>
        <v>7534.374340377788</v>
      </c>
      <c r="CT125" s="43">
        <f ca="1"/>
        <v>262356.59927122307</v>
      </c>
      <c r="CU125" s="43">
        <f ca="1"/>
        <v>57492.682049386931</v>
      </c>
      <c r="CV125" s="43">
        <f ca="1"/>
        <v>41405.715733625657</v>
      </c>
      <c r="CW125" s="43">
        <f ca="1"/>
        <v>105198.00977535831</v>
      </c>
      <c r="CX125" s="43">
        <f ca="1"/>
        <v>44198.648605331357</v>
      </c>
      <c r="CY125" s="43">
        <f ca="1"/>
        <v>11971.975406932877</v>
      </c>
      <c r="CZ125" s="43">
        <f ca="1"/>
        <v>6175.3420491331026</v>
      </c>
      <c r="DA125" s="43">
        <f ca="1"/>
        <v>27507.980653091428</v>
      </c>
      <c r="DB125" s="43">
        <f ca="1"/>
        <v>17655.449130970654</v>
      </c>
      <c r="DC125" s="43">
        <f ca="1"/>
        <v>5920.2446452371723</v>
      </c>
      <c r="DD125" s="43">
        <f ca="1"/>
        <v>33453.103571918728</v>
      </c>
      <c r="DE125" s="43">
        <f ca="1"/>
        <v>10036.296022079317</v>
      </c>
      <c r="DF125" s="43">
        <f ca="1"/>
        <v>6986.2514250446475</v>
      </c>
      <c r="DG125" s="43">
        <f ca="1"/>
        <v>32547.035202791565</v>
      </c>
      <c r="DH125" s="43">
        <f ca="1"/>
        <v>15577.682378507263</v>
      </c>
      <c r="DI125" s="43">
        <f ca="1"/>
        <v>4002.440392545609</v>
      </c>
      <c r="DJ125" s="43">
        <f ca="1"/>
        <v>4850.1028356718944</v>
      </c>
      <c r="DK125" s="43">
        <f ca="1"/>
        <v>3326.1194392993521</v>
      </c>
      <c r="DL125" s="43">
        <f ca="1"/>
        <v>5883.8059499069786</v>
      </c>
      <c r="DM125" s="43">
        <f ca="1"/>
        <v>5908.560912616992</v>
      </c>
      <c r="DN125" s="43">
        <f ca="1"/>
        <v>3393.3709338376593</v>
      </c>
      <c r="DO125" s="43">
        <f ca="1"/>
        <v>2052.7991184243715</v>
      </c>
      <c r="DP125" s="43">
        <f ca="1">SUM(E125:DO125)+'Projection Engine'!AN120+'Projection Engine'!AN121</f>
        <v>1778799.3484572994</v>
      </c>
      <c r="DQ125" s="43">
        <v>0</v>
      </c>
      <c r="DR125" s="43">
        <v>0</v>
      </c>
      <c r="DS125" s="43">
        <v>0</v>
      </c>
      <c r="DT125" s="43">
        <v>0</v>
      </c>
      <c r="DU125" s="43">
        <v>0</v>
      </c>
      <c r="DV125" s="43">
        <v>0</v>
      </c>
      <c r="DW125" s="43">
        <v>0</v>
      </c>
      <c r="DX125" s="43">
        <f t="shared" si="26"/>
        <v>0</v>
      </c>
      <c r="DY125" s="43">
        <f ca="1">DP125+DX125</f>
        <v>1778799.3484572994</v>
      </c>
      <c r="DZ125" s="41"/>
      <c r="EA125" s="43">
        <f>'Base Table 5'!DY125</f>
        <v>1150716</v>
      </c>
      <c r="EB125" s="43">
        <f ca="1">DY125-EA125</f>
        <v>628083.34845729941</v>
      </c>
      <c r="EC125" s="186">
        <f ca="1">DY125/EA125-1</f>
        <v>0.54581960141103392</v>
      </c>
    </row>
    <row r="126" spans="1:133" ht="14.05" customHeight="1" x14ac:dyDescent="0.4">
      <c r="A126" s="46" t="s">
        <v>524</v>
      </c>
      <c r="B126" s="44" t="s">
        <v>525</v>
      </c>
      <c r="C126" s="44"/>
      <c r="D126" s="44"/>
      <c r="E126" s="43">
        <f t="array" aca="1" ref="E126:DO126" ca="1">TRANSPOSE('Projection Engine'!$AP$5:$AP$119)</f>
        <v>873.14552790157438</v>
      </c>
      <c r="F126" s="43">
        <f ca="1"/>
        <v>124.83923839541787</v>
      </c>
      <c r="G126" s="43">
        <f ca="1"/>
        <v>549.66795684349518</v>
      </c>
      <c r="H126" s="43">
        <f ca="1"/>
        <v>36.577212049341142</v>
      </c>
      <c r="I126" s="43">
        <f ca="1"/>
        <v>132.85059500461693</v>
      </c>
      <c r="J126" s="43">
        <f ca="1"/>
        <v>35.450250610334024</v>
      </c>
      <c r="K126" s="43">
        <f ca="1"/>
        <v>133.14923827397823</v>
      </c>
      <c r="L126" s="43">
        <f ca="1"/>
        <v>63.622972361954318</v>
      </c>
      <c r="M126" s="43">
        <f ca="1"/>
        <v>25.621763317493759</v>
      </c>
      <c r="N126" s="43">
        <f ca="1"/>
        <v>542.80730243069945</v>
      </c>
      <c r="O126" s="43">
        <f ca="1"/>
        <v>399.89492770868162</v>
      </c>
      <c r="P126" s="43">
        <f ca="1"/>
        <v>124.59381247321323</v>
      </c>
      <c r="Q126" s="43">
        <f ca="1"/>
        <v>46.311112055465152</v>
      </c>
      <c r="R126" s="43">
        <f ca="1"/>
        <v>158.13540841673512</v>
      </c>
      <c r="S126" s="43">
        <f ca="1"/>
        <v>3.9617635969221485</v>
      </c>
      <c r="T126" s="43">
        <f ca="1"/>
        <v>39.857039965151081</v>
      </c>
      <c r="U126" s="43">
        <f ca="1"/>
        <v>14.19248382445352</v>
      </c>
      <c r="V126" s="43">
        <f ca="1"/>
        <v>18.695721037467987</v>
      </c>
      <c r="W126" s="43">
        <f ca="1"/>
        <v>52.822212569904117</v>
      </c>
      <c r="X126" s="43">
        <f ca="1"/>
        <v>31.984083131647125</v>
      </c>
      <c r="Y126" s="43">
        <f ca="1"/>
        <v>47.580838544590854</v>
      </c>
      <c r="Z126" s="43">
        <f ca="1"/>
        <v>60.541604532071062</v>
      </c>
      <c r="AA126" s="43">
        <f ca="1"/>
        <v>32.891727815166334</v>
      </c>
      <c r="AB126" s="43">
        <f ca="1"/>
        <v>243.92677156318575</v>
      </c>
      <c r="AC126" s="43">
        <f ca="1"/>
        <v>34.906759601056059</v>
      </c>
      <c r="AD126" s="43">
        <f ca="1"/>
        <v>2.0004725852004275</v>
      </c>
      <c r="AE126" s="43">
        <f ca="1"/>
        <v>0.2576317327252996</v>
      </c>
      <c r="AF126" s="43">
        <f ca="1"/>
        <v>15.742184757836629</v>
      </c>
      <c r="AG126" s="43">
        <f ca="1"/>
        <v>0.50856649655090991</v>
      </c>
      <c r="AH126" s="43">
        <f ca="1"/>
        <v>1.0241026658896062</v>
      </c>
      <c r="AI126" s="43">
        <f ca="1"/>
        <v>4.7153756713721435</v>
      </c>
      <c r="AJ126" s="43">
        <f ca="1"/>
        <v>17.674410433160059</v>
      </c>
      <c r="AK126" s="43">
        <f ca="1"/>
        <v>48.530437018467012</v>
      </c>
      <c r="AL126" s="43">
        <f ca="1"/>
        <v>19.738079265585135</v>
      </c>
      <c r="AM126" s="43">
        <f ca="1"/>
        <v>17.181830374415235</v>
      </c>
      <c r="AN126" s="43">
        <f ca="1"/>
        <v>12.146256908872347</v>
      </c>
      <c r="AO126" s="43">
        <f ca="1"/>
        <v>210.50382735334762</v>
      </c>
      <c r="AP126" s="43">
        <f ca="1"/>
        <v>8.8982259147934109</v>
      </c>
      <c r="AQ126" s="43">
        <f ca="1"/>
        <v>3.183519387193956</v>
      </c>
      <c r="AR126" s="43">
        <f ca="1"/>
        <v>75.34855959462827</v>
      </c>
      <c r="AS126" s="43">
        <f ca="1"/>
        <v>7.4873730892821975</v>
      </c>
      <c r="AT126" s="43">
        <f ca="1"/>
        <v>28.187320341646931</v>
      </c>
      <c r="AU126" s="43">
        <f ca="1"/>
        <v>5.1317487254562222</v>
      </c>
      <c r="AV126" s="43">
        <f ca="1"/>
        <v>19.791687256547323</v>
      </c>
      <c r="AW126" s="43">
        <f ca="1"/>
        <v>3.6782718531032694</v>
      </c>
      <c r="AX126" s="43">
        <f ca="1"/>
        <v>64.404658502241844</v>
      </c>
      <c r="AY126" s="43">
        <f ca="1"/>
        <v>17.864043324871737</v>
      </c>
      <c r="AZ126" s="43">
        <f ca="1"/>
        <v>3.7105179286820937</v>
      </c>
      <c r="BA126" s="43">
        <f ca="1"/>
        <v>21.207972184266307</v>
      </c>
      <c r="BB126" s="43">
        <f ca="1"/>
        <v>53.829978951129121</v>
      </c>
      <c r="BC126" s="43">
        <f ca="1"/>
        <v>1.0564703607821457</v>
      </c>
      <c r="BD126" s="43">
        <f ca="1"/>
        <v>51.504687385412872</v>
      </c>
      <c r="BE126" s="43">
        <f ca="1"/>
        <v>8.2726549009123289</v>
      </c>
      <c r="BF126" s="43">
        <f ca="1"/>
        <v>23.10645484170745</v>
      </c>
      <c r="BG126" s="43">
        <f ca="1"/>
        <v>36.176491551237163</v>
      </c>
      <c r="BH126" s="43">
        <f ca="1"/>
        <v>18.316926853529168</v>
      </c>
      <c r="BI126" s="43">
        <f ca="1"/>
        <v>11.662776009184451</v>
      </c>
      <c r="BJ126" s="43">
        <f ca="1"/>
        <v>11.363023971658521</v>
      </c>
      <c r="BK126" s="43">
        <f ca="1"/>
        <v>11.032889299073334</v>
      </c>
      <c r="BL126" s="43">
        <f ca="1"/>
        <v>12.154182138189464</v>
      </c>
      <c r="BM126" s="43">
        <f ca="1"/>
        <v>3.6225303348128204</v>
      </c>
      <c r="BN126" s="43">
        <f ca="1"/>
        <v>34.57967098774148</v>
      </c>
      <c r="BO126" s="43">
        <f ca="1"/>
        <v>10.643497117580043</v>
      </c>
      <c r="BP126" s="43">
        <f ca="1"/>
        <v>14.071704217374316</v>
      </c>
      <c r="BQ126" s="43">
        <f ca="1"/>
        <v>175.76385141093988</v>
      </c>
      <c r="BR126" s="43">
        <f ca="1"/>
        <v>64.372734600032956</v>
      </c>
      <c r="BS126" s="43">
        <f ca="1"/>
        <v>1.8021162196651836</v>
      </c>
      <c r="BT126" s="43">
        <f ca="1"/>
        <v>66.716096505731272</v>
      </c>
      <c r="BU126" s="43">
        <f ca="1"/>
        <v>92.310629138346798</v>
      </c>
      <c r="BV126" s="43">
        <f ca="1"/>
        <v>263.26781693360959</v>
      </c>
      <c r="BW126" s="43">
        <f ca="1"/>
        <v>111.82836827292294</v>
      </c>
      <c r="BX126" s="43">
        <f ca="1"/>
        <v>313.42449296627211</v>
      </c>
      <c r="BY126" s="43">
        <f ca="1"/>
        <v>3001.0686162223237</v>
      </c>
      <c r="BZ126" s="43">
        <f ca="1"/>
        <v>184.04327821589462</v>
      </c>
      <c r="CA126" s="43">
        <f ca="1"/>
        <v>502.10327054337807</v>
      </c>
      <c r="CB126" s="43">
        <f ca="1"/>
        <v>598.55787302939029</v>
      </c>
      <c r="CC126" s="43">
        <f ca="1"/>
        <v>4426.7986042090251</v>
      </c>
      <c r="CD126" s="43">
        <f ca="1"/>
        <v>1821.2157647373183</v>
      </c>
      <c r="CE126" s="43">
        <f ca="1"/>
        <v>105.63225827579072</v>
      </c>
      <c r="CF126" s="43">
        <f ca="1"/>
        <v>146.95809280992401</v>
      </c>
      <c r="CG126" s="43">
        <f ca="1"/>
        <v>234.81701664671593</v>
      </c>
      <c r="CH126" s="43">
        <f ca="1"/>
        <v>110.59762844836982</v>
      </c>
      <c r="CI126" s="43">
        <f ca="1"/>
        <v>472.43465521782036</v>
      </c>
      <c r="CJ126" s="43">
        <f ca="1"/>
        <v>77.990125023817285</v>
      </c>
      <c r="CK126" s="43">
        <f ca="1"/>
        <v>4.2453035340803487</v>
      </c>
      <c r="CL126" s="43">
        <f ca="1"/>
        <v>5.0613967883508364</v>
      </c>
      <c r="CM126" s="43">
        <f ca="1"/>
        <v>6.3344975301787265</v>
      </c>
      <c r="CN126" s="43">
        <f ca="1"/>
        <v>600.11556967591525</v>
      </c>
      <c r="CO126" s="43">
        <f ca="1"/>
        <v>1.708248302679674</v>
      </c>
      <c r="CP126" s="43">
        <f ca="1"/>
        <v>1991.027743508964</v>
      </c>
      <c r="CQ126" s="43">
        <f ca="1"/>
        <v>2325.3527236277646</v>
      </c>
      <c r="CR126" s="43">
        <f ca="1"/>
        <v>168.58687910971253</v>
      </c>
      <c r="CS126" s="43">
        <f ca="1"/>
        <v>872.86133259748999</v>
      </c>
      <c r="CT126" s="43">
        <f ca="1"/>
        <v>2957.9412470180723</v>
      </c>
      <c r="CU126" s="43">
        <f ca="1"/>
        <v>4432.1603459164471</v>
      </c>
      <c r="CV126" s="43">
        <f ca="1"/>
        <v>1631.4791164297469</v>
      </c>
      <c r="CW126" s="43">
        <f ca="1"/>
        <v>2539.3524923788059</v>
      </c>
      <c r="CX126" s="43">
        <f ca="1"/>
        <v>1279.7576101971745</v>
      </c>
      <c r="CY126" s="43">
        <f ca="1"/>
        <v>857.77163367970547</v>
      </c>
      <c r="CZ126" s="43">
        <f ca="1"/>
        <v>727.95350498120445</v>
      </c>
      <c r="DA126" s="43">
        <f ca="1"/>
        <v>466.73734498503796</v>
      </c>
      <c r="DB126" s="43">
        <f ca="1"/>
        <v>89.326011498156177</v>
      </c>
      <c r="DC126" s="43">
        <f ca="1"/>
        <v>207.78982185449834</v>
      </c>
      <c r="DD126" s="43">
        <f ca="1"/>
        <v>530.7429878324582</v>
      </c>
      <c r="DE126" s="43">
        <f ca="1"/>
        <v>443.7452762536542</v>
      </c>
      <c r="DF126" s="43">
        <f ca="1"/>
        <v>98.362282675211986</v>
      </c>
      <c r="DG126" s="43">
        <f ca="1"/>
        <v>113.65829614035918</v>
      </c>
      <c r="DH126" s="43">
        <f ca="1"/>
        <v>121.31923852342088</v>
      </c>
      <c r="DI126" s="43">
        <f ca="1"/>
        <v>34.493947468591443</v>
      </c>
      <c r="DJ126" s="43">
        <f ca="1"/>
        <v>67.270501200043583</v>
      </c>
      <c r="DK126" s="43">
        <f ca="1"/>
        <v>96.496799098833691</v>
      </c>
      <c r="DL126" s="43">
        <f ca="1"/>
        <v>167.49495597807638</v>
      </c>
      <c r="DM126" s="43">
        <f ca="1"/>
        <v>57.260070247188011</v>
      </c>
      <c r="DN126" s="43">
        <f ca="1"/>
        <v>253.357237007084</v>
      </c>
      <c r="DO126" s="43">
        <f ca="1"/>
        <v>31.11209963023801</v>
      </c>
      <c r="DP126" s="43">
        <f ca="1">SUM(E126:DO126)</f>
        <v>40690.91914140751</v>
      </c>
      <c r="DQ126" s="43">
        <f ca="1">DQ122/'Base Table 5'!DQ122*'Base Table 5'!DQ126</f>
        <v>114262.81172340122</v>
      </c>
      <c r="DR126" s="43">
        <f ca="1">DR122/'Base Table 5'!DR122*'Base Table 5'!DR126</f>
        <v>0</v>
      </c>
      <c r="DS126" s="43">
        <f ca="1">DS122/'Base Table 5'!DS122*'Base Table 5'!DS126</f>
        <v>59888.752010508026</v>
      </c>
      <c r="DT126" s="43">
        <f>DT122/'Base Table 5'!DT122*'Base Table 5'!DT126</f>
        <v>17.989066660029703</v>
      </c>
      <c r="DU126" s="43">
        <f>DU122/'Base Table 5'!DU122*'Base Table 5'!DU126</f>
        <v>130.8475653821796</v>
      </c>
      <c r="DV126" s="43">
        <f>DV122/'Base Table 5'!DV122*'Base Table 5'!DV126</f>
        <v>-202.5752</v>
      </c>
      <c r="DW126" s="43">
        <f>DW122/'Base Table 5'!DW122*'Base Table 5'!DW126</f>
        <v>1175.1325683037071</v>
      </c>
      <c r="DX126" s="43">
        <f ca="1">SUM(DQ126:DW126)</f>
        <v>175272.95773425515</v>
      </c>
      <c r="DY126" s="43">
        <f ca="1">DP126+DX126</f>
        <v>215963.87687566265</v>
      </c>
      <c r="DZ126" s="41"/>
      <c r="EA126" s="43">
        <f>'Base Table 5'!DY126</f>
        <v>168672.99979999999</v>
      </c>
      <c r="EB126" s="43">
        <f ca="1">DY126-EA126</f>
        <v>47290.877075662662</v>
      </c>
      <c r="EC126" s="186">
        <f ca="1">DY126/EA126-1</f>
        <v>0.28037016672340376</v>
      </c>
    </row>
    <row r="127" spans="1:133" ht="14.05" customHeight="1" x14ac:dyDescent="0.4">
      <c r="A127" s="46" t="s">
        <v>526</v>
      </c>
      <c r="B127" s="44" t="s">
        <v>527</v>
      </c>
      <c r="C127" s="44"/>
      <c r="D127" s="44"/>
      <c r="E127" s="43">
        <f t="array" aca="1" ref="E127:DO127" ca="1">TRANSPOSE('Projection Engine'!AR5:AR119)</f>
        <v>824.19448438265272</v>
      </c>
      <c r="F127" s="43">
        <f ca="1"/>
        <v>84.941264631972487</v>
      </c>
      <c r="G127" s="43">
        <f ca="1"/>
        <v>298.53733883956357</v>
      </c>
      <c r="H127" s="43">
        <f ca="1"/>
        <v>11.868501812438501</v>
      </c>
      <c r="I127" s="43">
        <f ca="1"/>
        <v>65.438100612541362</v>
      </c>
      <c r="J127" s="43">
        <f ca="1"/>
        <v>-3.043244726396122</v>
      </c>
      <c r="K127" s="43">
        <f ca="1"/>
        <v>49.878388459600245</v>
      </c>
      <c r="L127" s="43">
        <f ca="1"/>
        <v>100.68636503608293</v>
      </c>
      <c r="M127" s="43">
        <f ca="1"/>
        <v>63.550698035934118</v>
      </c>
      <c r="N127" s="43">
        <f ca="1"/>
        <v>622.94266874502387</v>
      </c>
      <c r="O127" s="43">
        <f ca="1"/>
        <v>580.72961699980033</v>
      </c>
      <c r="P127" s="43">
        <f ca="1"/>
        <v>238.69638138029975</v>
      </c>
      <c r="Q127" s="43">
        <f ca="1"/>
        <v>261.22954255380557</v>
      </c>
      <c r="R127" s="43">
        <f ca="1"/>
        <v>261.0087189591049</v>
      </c>
      <c r="S127" s="43">
        <f ca="1"/>
        <v>5.9054411163502163</v>
      </c>
      <c r="T127" s="43">
        <f ca="1"/>
        <v>137.11442818435972</v>
      </c>
      <c r="U127" s="43">
        <f ca="1"/>
        <v>44.249605590715802</v>
      </c>
      <c r="V127" s="43">
        <f ca="1"/>
        <v>9.762115907258508</v>
      </c>
      <c r="W127" s="43">
        <f ca="1"/>
        <v>59.409893184677173</v>
      </c>
      <c r="X127" s="43">
        <f ca="1"/>
        <v>130.21265813097088</v>
      </c>
      <c r="Y127" s="43">
        <f ca="1"/>
        <v>79.17817439814435</v>
      </c>
      <c r="Z127" s="43">
        <f ca="1"/>
        <v>87.416333081345769</v>
      </c>
      <c r="AA127" s="43">
        <f ca="1"/>
        <v>44.390973335539158</v>
      </c>
      <c r="AB127" s="43">
        <f ca="1"/>
        <v>58.34089239647021</v>
      </c>
      <c r="AC127" s="43">
        <f ca="1"/>
        <v>87.360811875406199</v>
      </c>
      <c r="AD127" s="43">
        <f ca="1"/>
        <v>-0.97641184361598365</v>
      </c>
      <c r="AE127" s="43">
        <f ca="1"/>
        <v>0.95987977915536349</v>
      </c>
      <c r="AF127" s="43">
        <f ca="1"/>
        <v>37.367707456291612</v>
      </c>
      <c r="AG127" s="43">
        <f ca="1"/>
        <v>-0.98923652314901744</v>
      </c>
      <c r="AH127" s="43">
        <f ca="1"/>
        <v>17.670483115426489</v>
      </c>
      <c r="AI127" s="43">
        <f ca="1"/>
        <v>8.4785194075097472</v>
      </c>
      <c r="AJ127" s="43">
        <f ca="1"/>
        <v>104.33333221440256</v>
      </c>
      <c r="AK127" s="43">
        <f ca="1"/>
        <v>182.51149931729736</v>
      </c>
      <c r="AL127" s="43">
        <f ca="1"/>
        <v>38.809497605633496</v>
      </c>
      <c r="AM127" s="43">
        <f ca="1"/>
        <v>93.023932293670399</v>
      </c>
      <c r="AN127" s="43">
        <f ca="1"/>
        <v>139.43543974509802</v>
      </c>
      <c r="AO127" s="43">
        <f ca="1"/>
        <v>7.1993759573720482</v>
      </c>
      <c r="AP127" s="43">
        <f ca="1"/>
        <v>61.018190193379745</v>
      </c>
      <c r="AQ127" s="43">
        <f ca="1"/>
        <v>8.0383784142863242</v>
      </c>
      <c r="AR127" s="43">
        <f ca="1"/>
        <v>196.59959618859193</v>
      </c>
      <c r="AS127" s="43">
        <f ca="1"/>
        <v>41.239219690492732</v>
      </c>
      <c r="AT127" s="43">
        <f ca="1"/>
        <v>217.8234880654573</v>
      </c>
      <c r="AU127" s="43">
        <f ca="1"/>
        <v>13.70711683069163</v>
      </c>
      <c r="AV127" s="43">
        <f ca="1"/>
        <v>85.542678092535795</v>
      </c>
      <c r="AW127" s="43">
        <f ca="1"/>
        <v>53.682705144260069</v>
      </c>
      <c r="AX127" s="43">
        <f ca="1"/>
        <v>211.0469788143773</v>
      </c>
      <c r="AY127" s="43">
        <f ca="1"/>
        <v>81.078053370313654</v>
      </c>
      <c r="AZ127" s="43">
        <f ca="1"/>
        <v>25.68398025076489</v>
      </c>
      <c r="BA127" s="43">
        <f ca="1"/>
        <v>94.182211037510115</v>
      </c>
      <c r="BB127" s="43">
        <f ca="1"/>
        <v>153.14940108433436</v>
      </c>
      <c r="BC127" s="43">
        <f ca="1"/>
        <v>5.8611393108579515</v>
      </c>
      <c r="BD127" s="43">
        <f ca="1"/>
        <v>346.61687336176067</v>
      </c>
      <c r="BE127" s="43">
        <f ca="1"/>
        <v>75.622257994221684</v>
      </c>
      <c r="BF127" s="43">
        <f ca="1"/>
        <v>135.60804688611546</v>
      </c>
      <c r="BG127" s="43">
        <f ca="1"/>
        <v>80.18546021242912</v>
      </c>
      <c r="BH127" s="43">
        <f ca="1"/>
        <v>101.3593409213953</v>
      </c>
      <c r="BI127" s="43">
        <f ca="1"/>
        <v>49.698321095934226</v>
      </c>
      <c r="BJ127" s="43">
        <f ca="1"/>
        <v>76.816879754322528</v>
      </c>
      <c r="BK127" s="43">
        <f ca="1"/>
        <v>175.40364545426604</v>
      </c>
      <c r="BL127" s="43">
        <f ca="1"/>
        <v>100.3786549609591</v>
      </c>
      <c r="BM127" s="43">
        <f ca="1"/>
        <v>22.331222642311715</v>
      </c>
      <c r="BN127" s="43">
        <f ca="1"/>
        <v>268.18998821304399</v>
      </c>
      <c r="BO127" s="43">
        <f ca="1"/>
        <v>111.96120737371831</v>
      </c>
      <c r="BP127" s="43">
        <f ca="1"/>
        <v>34.998605974362249</v>
      </c>
      <c r="BQ127" s="43">
        <f ca="1"/>
        <v>-3155.7361523316299</v>
      </c>
      <c r="BR127" s="43">
        <f ca="1"/>
        <v>6966.7626552481979</v>
      </c>
      <c r="BS127" s="43">
        <f ca="1"/>
        <v>177.3651966334493</v>
      </c>
      <c r="BT127" s="43">
        <f ca="1"/>
        <v>922.68212767315595</v>
      </c>
      <c r="BU127" s="43">
        <f ca="1"/>
        <v>464.27218749760129</v>
      </c>
      <c r="BV127" s="43">
        <f ca="1"/>
        <v>1272.1749735193625</v>
      </c>
      <c r="BW127" s="43">
        <f ca="1"/>
        <v>572.51799145408472</v>
      </c>
      <c r="BX127" s="43">
        <f ca="1"/>
        <v>743.86128516590259</v>
      </c>
      <c r="BY127" s="43">
        <f ca="1"/>
        <v>3319.7323114759806</v>
      </c>
      <c r="BZ127" s="43">
        <f ca="1"/>
        <v>3562.0132630475996</v>
      </c>
      <c r="CA127" s="43">
        <f ca="1"/>
        <v>5425.6085909347557</v>
      </c>
      <c r="CB127" s="43">
        <f ca="1"/>
        <v>1443.2819803988348</v>
      </c>
      <c r="CC127" s="43">
        <f ca="1"/>
        <v>3287.3399548474385</v>
      </c>
      <c r="CD127" s="43">
        <f ca="1"/>
        <v>2277.0316569057236</v>
      </c>
      <c r="CE127" s="43">
        <f ca="1"/>
        <v>155.04421758733238</v>
      </c>
      <c r="CF127" s="43">
        <f ca="1"/>
        <v>141.1690154604718</v>
      </c>
      <c r="CG127" s="43">
        <f ca="1"/>
        <v>323.78715065995459</v>
      </c>
      <c r="CH127" s="43">
        <f ca="1"/>
        <v>402.51430464125832</v>
      </c>
      <c r="CI127" s="43">
        <f ca="1"/>
        <v>1276.38696323465</v>
      </c>
      <c r="CJ127" s="43">
        <f ca="1"/>
        <v>526.33439304487433</v>
      </c>
      <c r="CK127" s="43">
        <f ca="1"/>
        <v>265.44477047717669</v>
      </c>
      <c r="CL127" s="43">
        <f ca="1"/>
        <v>189.54024943096459</v>
      </c>
      <c r="CM127" s="43">
        <f ca="1"/>
        <v>235.87178210795409</v>
      </c>
      <c r="CN127" s="43">
        <f ca="1"/>
        <v>375.6324538770366</v>
      </c>
      <c r="CO127" s="43">
        <f ca="1"/>
        <v>41.038085392251269</v>
      </c>
      <c r="CP127" s="43">
        <f ca="1"/>
        <v>6973.0777188256989</v>
      </c>
      <c r="CQ127" s="43">
        <f ca="1"/>
        <v>1656.8626364183056</v>
      </c>
      <c r="CR127" s="43">
        <f ca="1"/>
        <v>1674.1497428968473</v>
      </c>
      <c r="CS127" s="43">
        <f ca="1"/>
        <v>501.04053246548983</v>
      </c>
      <c r="CT127" s="43">
        <f ca="1"/>
        <v>17371.087981502387</v>
      </c>
      <c r="CU127" s="43">
        <f ca="1"/>
        <v>14861.811345922955</v>
      </c>
      <c r="CV127" s="43">
        <f ca="1"/>
        <v>7011.803529905229</v>
      </c>
      <c r="CW127" s="43">
        <f ca="1"/>
        <v>5635.7594702944425</v>
      </c>
      <c r="CX127" s="43">
        <f ca="1"/>
        <v>4262.4066631738624</v>
      </c>
      <c r="CY127" s="43">
        <f ca="1"/>
        <v>3229.2414227796226</v>
      </c>
      <c r="CZ127" s="43">
        <f ca="1"/>
        <v>537.43083386841079</v>
      </c>
      <c r="DA127" s="43">
        <f ca="1"/>
        <v>2014.3913553647976</v>
      </c>
      <c r="DB127" s="43">
        <f ca="1"/>
        <v>0</v>
      </c>
      <c r="DC127" s="43">
        <f ca="1"/>
        <v>1488.570194768904</v>
      </c>
      <c r="DD127" s="43">
        <f ca="1"/>
        <v>1234.9072693735018</v>
      </c>
      <c r="DE127" s="43">
        <f ca="1"/>
        <v>33.390731417326059</v>
      </c>
      <c r="DF127" s="43">
        <f ca="1"/>
        <v>30.703000831924626</v>
      </c>
      <c r="DG127" s="43">
        <f ca="1"/>
        <v>1397.0725338669222</v>
      </c>
      <c r="DH127" s="43">
        <f ca="1"/>
        <v>871.23484927467553</v>
      </c>
      <c r="DI127" s="43">
        <f ca="1"/>
        <v>-97.530835901830926</v>
      </c>
      <c r="DJ127" s="43">
        <f ca="1"/>
        <v>433.62417641328113</v>
      </c>
      <c r="DK127" s="43">
        <f ca="1"/>
        <v>268.30313039100656</v>
      </c>
      <c r="DL127" s="43">
        <f ca="1"/>
        <v>326.51408893860844</v>
      </c>
      <c r="DM127" s="43">
        <f ca="1"/>
        <v>234.70826414496219</v>
      </c>
      <c r="DN127" s="43">
        <f ca="1"/>
        <v>576.96688810155467</v>
      </c>
      <c r="DO127" s="43">
        <f ca="1"/>
        <v>679.1818981510711</v>
      </c>
      <c r="DP127" s="43">
        <f ca="1">SUM(E127:DO127)</f>
        <v>112078.02864435583</v>
      </c>
      <c r="DQ127" s="43">
        <v>0</v>
      </c>
      <c r="DR127" s="43">
        <v>0</v>
      </c>
      <c r="DS127" s="43">
        <v>0</v>
      </c>
      <c r="DT127" s="43">
        <v>0</v>
      </c>
      <c r="DU127" s="43">
        <v>0</v>
      </c>
      <c r="DV127" s="43">
        <v>0</v>
      </c>
      <c r="DW127" s="43">
        <v>0</v>
      </c>
      <c r="DX127" s="43">
        <f t="shared" si="26"/>
        <v>0</v>
      </c>
      <c r="DY127" s="43">
        <f ca="1">DP127+DX127</f>
        <v>112078.02864435583</v>
      </c>
      <c r="DZ127" s="41"/>
      <c r="EA127" s="43">
        <f>'Base Table 5'!DY127</f>
        <v>90887</v>
      </c>
      <c r="EB127" s="43">
        <f ca="1">DY127-EA127</f>
        <v>21191.028644355829</v>
      </c>
      <c r="EC127" s="186">
        <f ca="1">DY127/EA127-1</f>
        <v>0.23315797247522552</v>
      </c>
    </row>
    <row r="128" spans="1:133" ht="14.05" customHeight="1" x14ac:dyDescent="0.4">
      <c r="A128" s="46" t="s">
        <v>528</v>
      </c>
      <c r="B128" s="44" t="s">
        <v>529</v>
      </c>
      <c r="C128" s="44"/>
      <c r="D128" s="44"/>
      <c r="E128" s="43">
        <v>0</v>
      </c>
      <c r="F128" s="43">
        <v>0</v>
      </c>
      <c r="G128" s="43">
        <v>0</v>
      </c>
      <c r="H128" s="43">
        <v>0</v>
      </c>
      <c r="I128" s="43">
        <v>0</v>
      </c>
      <c r="J128" s="43">
        <v>0</v>
      </c>
      <c r="K128" s="43">
        <v>0</v>
      </c>
      <c r="L128" s="43">
        <v>0</v>
      </c>
      <c r="M128" s="43">
        <v>0</v>
      </c>
      <c r="N128" s="43">
        <v>0</v>
      </c>
      <c r="O128" s="43">
        <v>0</v>
      </c>
      <c r="P128" s="43">
        <v>0</v>
      </c>
      <c r="Q128" s="43">
        <v>0</v>
      </c>
      <c r="R128" s="43">
        <v>0</v>
      </c>
      <c r="S128" s="43">
        <v>0</v>
      </c>
      <c r="T128" s="43">
        <v>0</v>
      </c>
      <c r="U128" s="43">
        <v>0</v>
      </c>
      <c r="V128" s="43">
        <v>0</v>
      </c>
      <c r="W128" s="43">
        <v>0</v>
      </c>
      <c r="X128" s="43">
        <v>0</v>
      </c>
      <c r="Y128" s="43">
        <v>0</v>
      </c>
      <c r="Z128" s="43">
        <v>0</v>
      </c>
      <c r="AA128" s="43">
        <v>0</v>
      </c>
      <c r="AB128" s="43">
        <v>0</v>
      </c>
      <c r="AC128" s="43">
        <v>0</v>
      </c>
      <c r="AD128" s="43">
        <v>0</v>
      </c>
      <c r="AE128" s="43">
        <v>0</v>
      </c>
      <c r="AF128" s="43">
        <v>0</v>
      </c>
      <c r="AG128" s="43">
        <v>0</v>
      </c>
      <c r="AH128" s="43">
        <v>0</v>
      </c>
      <c r="AI128" s="43">
        <v>0</v>
      </c>
      <c r="AJ128" s="43">
        <v>0</v>
      </c>
      <c r="AK128" s="43">
        <v>0</v>
      </c>
      <c r="AL128" s="43">
        <v>0</v>
      </c>
      <c r="AM128" s="43">
        <v>0</v>
      </c>
      <c r="AN128" s="43">
        <v>0</v>
      </c>
      <c r="AO128" s="43">
        <v>0</v>
      </c>
      <c r="AP128" s="43">
        <v>0</v>
      </c>
      <c r="AQ128" s="43">
        <v>0</v>
      </c>
      <c r="AR128" s="43">
        <v>0</v>
      </c>
      <c r="AS128" s="43">
        <v>0</v>
      </c>
      <c r="AT128" s="43">
        <v>0</v>
      </c>
      <c r="AU128" s="43">
        <v>0</v>
      </c>
      <c r="AV128" s="43">
        <v>0</v>
      </c>
      <c r="AW128" s="43">
        <v>0</v>
      </c>
      <c r="AX128" s="43">
        <v>0</v>
      </c>
      <c r="AY128" s="43">
        <v>0</v>
      </c>
      <c r="AZ128" s="43">
        <v>0</v>
      </c>
      <c r="BA128" s="43">
        <v>0</v>
      </c>
      <c r="BB128" s="43">
        <v>0</v>
      </c>
      <c r="BC128" s="43">
        <v>0</v>
      </c>
      <c r="BD128" s="43">
        <v>0</v>
      </c>
      <c r="BE128" s="43">
        <v>0</v>
      </c>
      <c r="BF128" s="43">
        <v>0</v>
      </c>
      <c r="BG128" s="43">
        <v>0</v>
      </c>
      <c r="BH128" s="43">
        <v>0</v>
      </c>
      <c r="BI128" s="43">
        <v>0</v>
      </c>
      <c r="BJ128" s="43">
        <v>0</v>
      </c>
      <c r="BK128" s="43">
        <v>0</v>
      </c>
      <c r="BL128" s="43">
        <v>0</v>
      </c>
      <c r="BM128" s="43">
        <v>0</v>
      </c>
      <c r="BN128" s="43">
        <v>0</v>
      </c>
      <c r="BO128" s="43">
        <v>0</v>
      </c>
      <c r="BP128" s="43">
        <v>0</v>
      </c>
      <c r="BQ128" s="43">
        <v>0</v>
      </c>
      <c r="BR128" s="43">
        <v>0</v>
      </c>
      <c r="BS128" s="43">
        <v>0</v>
      </c>
      <c r="BT128" s="43">
        <v>0</v>
      </c>
      <c r="BU128" s="43">
        <v>0</v>
      </c>
      <c r="BV128" s="43">
        <v>0</v>
      </c>
      <c r="BW128" s="43">
        <v>0</v>
      </c>
      <c r="BX128" s="43">
        <v>0</v>
      </c>
      <c r="BY128" s="43">
        <v>0</v>
      </c>
      <c r="BZ128" s="43">
        <v>0</v>
      </c>
      <c r="CA128" s="43">
        <v>0</v>
      </c>
      <c r="CB128" s="43">
        <v>0</v>
      </c>
      <c r="CC128" s="43">
        <v>0</v>
      </c>
      <c r="CD128" s="43">
        <v>0</v>
      </c>
      <c r="CE128" s="43">
        <v>0</v>
      </c>
      <c r="CF128" s="43">
        <v>0</v>
      </c>
      <c r="CG128" s="43">
        <v>0</v>
      </c>
      <c r="CH128" s="43">
        <v>0</v>
      </c>
      <c r="CI128" s="43">
        <v>0</v>
      </c>
      <c r="CJ128" s="43">
        <v>0</v>
      </c>
      <c r="CK128" s="43">
        <v>0</v>
      </c>
      <c r="CL128" s="43">
        <v>0</v>
      </c>
      <c r="CM128" s="43">
        <v>0</v>
      </c>
      <c r="CN128" s="43">
        <v>0</v>
      </c>
      <c r="CO128" s="43">
        <v>0</v>
      </c>
      <c r="CP128" s="43">
        <v>0</v>
      </c>
      <c r="CQ128" s="43">
        <v>0</v>
      </c>
      <c r="CR128" s="43">
        <v>0</v>
      </c>
      <c r="CS128" s="43">
        <v>0</v>
      </c>
      <c r="CT128" s="43">
        <v>0</v>
      </c>
      <c r="CU128" s="43">
        <v>0</v>
      </c>
      <c r="CV128" s="43">
        <v>0</v>
      </c>
      <c r="CW128" s="43">
        <v>0</v>
      </c>
      <c r="CX128" s="43">
        <v>0</v>
      </c>
      <c r="CY128" s="43">
        <v>0</v>
      </c>
      <c r="CZ128" s="43">
        <v>0</v>
      </c>
      <c r="DA128" s="43">
        <v>0</v>
      </c>
      <c r="DB128" s="43">
        <v>0</v>
      </c>
      <c r="DC128" s="43">
        <v>0</v>
      </c>
      <c r="DD128" s="43">
        <v>0</v>
      </c>
      <c r="DE128" s="43">
        <v>0</v>
      </c>
      <c r="DF128" s="43">
        <v>0</v>
      </c>
      <c r="DG128" s="43">
        <v>0</v>
      </c>
      <c r="DH128" s="43">
        <v>0</v>
      </c>
      <c r="DI128" s="43">
        <v>0</v>
      </c>
      <c r="DJ128" s="43">
        <v>0</v>
      </c>
      <c r="DK128" s="43">
        <v>0</v>
      </c>
      <c r="DL128" s="43">
        <v>0</v>
      </c>
      <c r="DM128" s="43">
        <v>0</v>
      </c>
      <c r="DN128" s="43">
        <v>0</v>
      </c>
      <c r="DO128" s="43">
        <v>0</v>
      </c>
      <c r="DP128" s="43">
        <f t="shared" ref="DP128" si="27">SUM(E128:DO128)</f>
        <v>0</v>
      </c>
      <c r="DQ128" s="43">
        <v>0</v>
      </c>
      <c r="DR128" s="43">
        <v>0</v>
      </c>
      <c r="DS128" s="43">
        <v>0</v>
      </c>
      <c r="DT128" s="43">
        <v>0</v>
      </c>
      <c r="DU128" s="43">
        <v>0</v>
      </c>
      <c r="DV128" s="43">
        <v>0</v>
      </c>
      <c r="DW128" s="43">
        <v>0</v>
      </c>
      <c r="DX128" s="43">
        <f t="shared" si="26"/>
        <v>0</v>
      </c>
      <c r="DY128" s="43">
        <f t="shared" ref="DY128" si="28">DP128+DX128</f>
        <v>0</v>
      </c>
      <c r="DZ128" s="41"/>
      <c r="EA128" s="43">
        <f>'Base Table 5'!DY128</f>
        <v>0</v>
      </c>
      <c r="EB128" s="43">
        <f t="shared" ref="EB128" si="29">DY128-EA128</f>
        <v>0</v>
      </c>
      <c r="EC128" s="186">
        <v>0</v>
      </c>
    </row>
    <row r="129" spans="1:136" ht="14.05" customHeight="1" x14ac:dyDescent="0.4">
      <c r="A129" s="46" t="s">
        <v>530</v>
      </c>
      <c r="B129" s="44" t="s">
        <v>531</v>
      </c>
      <c r="C129" s="44"/>
      <c r="D129" s="44"/>
      <c r="E129" s="43">
        <f t="array" aca="1" ref="E129:DO129" ca="1">TRANSPOSE('Projection Engine'!$AU$5:$AU$119)</f>
        <v>2845.9500795907893</v>
      </c>
      <c r="F129" s="43">
        <f ca="1"/>
        <v>394.01053605295294</v>
      </c>
      <c r="G129" s="43">
        <f ca="1"/>
        <v>1614.5090206219186</v>
      </c>
      <c r="H129" s="43">
        <f ca="1"/>
        <v>335.02373184995355</v>
      </c>
      <c r="I129" s="43">
        <f ca="1"/>
        <v>360.55243697803985</v>
      </c>
      <c r="J129" s="43">
        <f ca="1"/>
        <v>215.24945273963502</v>
      </c>
      <c r="K129" s="43">
        <f ca="1"/>
        <v>417.58330386961973</v>
      </c>
      <c r="L129" s="43">
        <f ca="1"/>
        <v>815.84466414863721</v>
      </c>
      <c r="M129" s="43">
        <f ca="1"/>
        <v>359.38733120908688</v>
      </c>
      <c r="N129" s="43">
        <f ca="1"/>
        <v>3086.4522489543297</v>
      </c>
      <c r="O129" s="43">
        <f ca="1"/>
        <v>4285.3231646951272</v>
      </c>
      <c r="P129" s="43">
        <f ca="1"/>
        <v>809.81963826970957</v>
      </c>
      <c r="Q129" s="43">
        <f ca="1"/>
        <v>465.6909498214377</v>
      </c>
      <c r="R129" s="43">
        <f ca="1"/>
        <v>508.02487208304365</v>
      </c>
      <c r="S129" s="43">
        <f ca="1"/>
        <v>61.408718464113839</v>
      </c>
      <c r="T129" s="43">
        <f ca="1"/>
        <v>636.79848393525901</v>
      </c>
      <c r="U129" s="43">
        <f ca="1"/>
        <v>629.23493762652765</v>
      </c>
      <c r="V129" s="43">
        <f ca="1"/>
        <v>254.84307346347754</v>
      </c>
      <c r="W129" s="43">
        <f ca="1"/>
        <v>277.10775316751887</v>
      </c>
      <c r="X129" s="43">
        <f ca="1"/>
        <v>829.13561908973304</v>
      </c>
      <c r="Y129" s="43">
        <f ca="1"/>
        <v>638.37293634514413</v>
      </c>
      <c r="Z129" s="43">
        <f ca="1"/>
        <v>1194.1388598101687</v>
      </c>
      <c r="AA129" s="43">
        <f ca="1"/>
        <v>545.09944172355574</v>
      </c>
      <c r="AB129" s="43">
        <f ca="1"/>
        <v>185.35373257504986</v>
      </c>
      <c r="AC129" s="43">
        <f ca="1"/>
        <v>153.25597618553664</v>
      </c>
      <c r="AD129" s="43">
        <f ca="1"/>
        <v>12.959835276233543</v>
      </c>
      <c r="AE129" s="43">
        <f ca="1"/>
        <v>18.06587287531444</v>
      </c>
      <c r="AF129" s="43">
        <f ca="1"/>
        <v>313.64700798989088</v>
      </c>
      <c r="AG129" s="43">
        <f ca="1"/>
        <v>1.1545238078183351</v>
      </c>
      <c r="AH129" s="43">
        <f ca="1"/>
        <v>95.16827672156974</v>
      </c>
      <c r="AI129" s="43">
        <f ca="1"/>
        <v>36.475090577514749</v>
      </c>
      <c r="AJ129" s="43">
        <f ca="1"/>
        <v>57.513277172949515</v>
      </c>
      <c r="AK129" s="43">
        <f ca="1"/>
        <v>494.15267061932633</v>
      </c>
      <c r="AL129" s="43">
        <f ca="1"/>
        <v>296.51889109944824</v>
      </c>
      <c r="AM129" s="43">
        <f ca="1"/>
        <v>738.29894024795624</v>
      </c>
      <c r="AN129" s="43">
        <f ca="1"/>
        <v>530.60211975052812</v>
      </c>
      <c r="AO129" s="43">
        <f ca="1"/>
        <v>4059.9159427962891</v>
      </c>
      <c r="AP129" s="43">
        <f ca="1"/>
        <v>780.19409252929279</v>
      </c>
      <c r="AQ129" s="43">
        <f ca="1"/>
        <v>250.10280692915288</v>
      </c>
      <c r="AR129" s="43">
        <f ca="1"/>
        <v>2258.2261343306877</v>
      </c>
      <c r="AS129" s="43">
        <f ca="1"/>
        <v>423.81558939733469</v>
      </c>
      <c r="AT129" s="43">
        <f ca="1"/>
        <v>1634.0180734986836</v>
      </c>
      <c r="AU129" s="43">
        <f ca="1"/>
        <v>82.671929495456553</v>
      </c>
      <c r="AV129" s="43">
        <f ca="1"/>
        <v>369.48929873173972</v>
      </c>
      <c r="AW129" s="43">
        <f ca="1"/>
        <v>100.66768289034783</v>
      </c>
      <c r="AX129" s="43">
        <f ca="1"/>
        <v>712.8642872803315</v>
      </c>
      <c r="AY129" s="43">
        <f ca="1"/>
        <v>407.40046440421031</v>
      </c>
      <c r="AZ129" s="43">
        <f ca="1"/>
        <v>221.001175255188</v>
      </c>
      <c r="BA129" s="43">
        <f ca="1"/>
        <v>875.05453378222205</v>
      </c>
      <c r="BB129" s="43">
        <f ca="1"/>
        <v>6098.9647119504343</v>
      </c>
      <c r="BC129" s="43">
        <f ca="1"/>
        <v>73.401727908356122</v>
      </c>
      <c r="BD129" s="43">
        <f ca="1"/>
        <v>2190.8356286784842</v>
      </c>
      <c r="BE129" s="43">
        <f ca="1"/>
        <v>497.43290083670655</v>
      </c>
      <c r="BF129" s="43">
        <f ca="1"/>
        <v>1403.6667973769952</v>
      </c>
      <c r="BG129" s="43">
        <f ca="1"/>
        <v>1044.9208029399445</v>
      </c>
      <c r="BH129" s="43">
        <f ca="1"/>
        <v>846.94018304984183</v>
      </c>
      <c r="BI129" s="43">
        <f ca="1"/>
        <v>773.56711267419973</v>
      </c>
      <c r="BJ129" s="43">
        <f ca="1"/>
        <v>1138.4727532137376</v>
      </c>
      <c r="BK129" s="43">
        <f ca="1"/>
        <v>1867.3914409657366</v>
      </c>
      <c r="BL129" s="43">
        <f ca="1"/>
        <v>981.3256940626211</v>
      </c>
      <c r="BM129" s="43">
        <f ca="1"/>
        <v>223.21637212023833</v>
      </c>
      <c r="BN129" s="43">
        <f ca="1"/>
        <v>2137.5711364090353</v>
      </c>
      <c r="BO129" s="43">
        <f ca="1"/>
        <v>643.10975687268547</v>
      </c>
      <c r="BP129" s="43">
        <f ca="1"/>
        <v>251.49564538814835</v>
      </c>
      <c r="BQ129" s="43">
        <f ca="1"/>
        <v>851.12830672818416</v>
      </c>
      <c r="BR129" s="43">
        <f ca="1"/>
        <v>839.72406452766677</v>
      </c>
      <c r="BS129" s="43">
        <f ca="1"/>
        <v>43.511518529450818</v>
      </c>
      <c r="BT129" s="43">
        <f ca="1"/>
        <v>1102.9159357834712</v>
      </c>
      <c r="BU129" s="43">
        <f ca="1"/>
        <v>1126.9488730306675</v>
      </c>
      <c r="BV129" s="43">
        <f ca="1"/>
        <v>8234.0792669051752</v>
      </c>
      <c r="BW129" s="43">
        <f ca="1"/>
        <v>4161.2772997003622</v>
      </c>
      <c r="BX129" s="43">
        <f ca="1"/>
        <v>4038.0194464745377</v>
      </c>
      <c r="BY129" s="43">
        <f ca="1"/>
        <v>19173.531195644206</v>
      </c>
      <c r="BZ129" s="43">
        <f ca="1"/>
        <v>3788.2234288597183</v>
      </c>
      <c r="CA129" s="43">
        <f ca="1"/>
        <v>4335.7366077088209</v>
      </c>
      <c r="CB129" s="43">
        <f ca="1"/>
        <v>994.83345314107555</v>
      </c>
      <c r="CC129" s="43">
        <f ca="1"/>
        <v>3766.3301469936077</v>
      </c>
      <c r="CD129" s="43">
        <f ca="1"/>
        <v>7035.2241193331965</v>
      </c>
      <c r="CE129" s="43">
        <f ca="1"/>
        <v>929.79972909546552</v>
      </c>
      <c r="CF129" s="43">
        <f ca="1"/>
        <v>516.06535104748446</v>
      </c>
      <c r="CG129" s="43">
        <f ca="1"/>
        <v>5913.7575873547448</v>
      </c>
      <c r="CH129" s="43">
        <f ca="1"/>
        <v>1374.0130134125122</v>
      </c>
      <c r="CI129" s="43">
        <f ca="1"/>
        <v>1052.6739862554252</v>
      </c>
      <c r="CJ129" s="43">
        <f ca="1"/>
        <v>2476.8547118801866</v>
      </c>
      <c r="CK129" s="43">
        <f ca="1"/>
        <v>827.93261786710002</v>
      </c>
      <c r="CL129" s="43">
        <f ca="1"/>
        <v>1205.5225964797824</v>
      </c>
      <c r="CM129" s="43">
        <f ca="1"/>
        <v>1708.5636919381814</v>
      </c>
      <c r="CN129" s="43">
        <f ca="1"/>
        <v>2734.6045281963998</v>
      </c>
      <c r="CO129" s="43">
        <f ca="1"/>
        <v>162.71021436503793</v>
      </c>
      <c r="CP129" s="43">
        <f ca="1"/>
        <v>1436.478807783755</v>
      </c>
      <c r="CQ129" s="43">
        <f ca="1"/>
        <v>1407.5809275540478</v>
      </c>
      <c r="CR129" s="43">
        <f ca="1"/>
        <v>1902.2113384929849</v>
      </c>
      <c r="CS129" s="43">
        <f ca="1"/>
        <v>1337.3807840704353</v>
      </c>
      <c r="CT129" s="43">
        <f ca="1"/>
        <v>453.03767636905951</v>
      </c>
      <c r="CU129" s="43">
        <f ca="1"/>
        <v>160.34919823321707</v>
      </c>
      <c r="CV129" s="43">
        <f ca="1"/>
        <v>1506.8671502042614</v>
      </c>
      <c r="CW129" s="43">
        <f ca="1"/>
        <v>6545.2969024845715</v>
      </c>
      <c r="CX129" s="43">
        <f ca="1"/>
        <v>8312.1389474024836</v>
      </c>
      <c r="CY129" s="43">
        <f ca="1"/>
        <v>3384.6753816403898</v>
      </c>
      <c r="CZ129" s="43">
        <f ca="1"/>
        <v>895.44825130126026</v>
      </c>
      <c r="DA129" s="43">
        <f ca="1"/>
        <v>4087.3685719265004</v>
      </c>
      <c r="DB129" s="43">
        <f ca="1"/>
        <v>2817.3363463834103</v>
      </c>
      <c r="DC129" s="43">
        <f ca="1"/>
        <v>1308.3889630402164</v>
      </c>
      <c r="DD129" s="43">
        <f ca="1"/>
        <v>2962.2303550919391</v>
      </c>
      <c r="DE129" s="43">
        <f ca="1"/>
        <v>1565.6989826560286</v>
      </c>
      <c r="DF129" s="43">
        <f ca="1"/>
        <v>686.0088814144118</v>
      </c>
      <c r="DG129" s="43">
        <f ca="1"/>
        <v>3321.049251251306</v>
      </c>
      <c r="DH129" s="43">
        <f ca="1"/>
        <v>2963.8411635976577</v>
      </c>
      <c r="DI129" s="43">
        <f ca="1"/>
        <v>869.75332425882732</v>
      </c>
      <c r="DJ129" s="43">
        <f ca="1"/>
        <v>4146.8048333386596</v>
      </c>
      <c r="DK129" s="43">
        <f ca="1"/>
        <v>1312.6724614259958</v>
      </c>
      <c r="DL129" s="43">
        <f ca="1"/>
        <v>2957.430868852482</v>
      </c>
      <c r="DM129" s="43">
        <f ca="1"/>
        <v>3868.4920144183102</v>
      </c>
      <c r="DN129" s="43">
        <f ca="1"/>
        <v>1796.5287639346525</v>
      </c>
      <c r="DO129" s="43">
        <f ca="1"/>
        <v>157.04794133263258</v>
      </c>
      <c r="DP129" s="43">
        <f ca="1">SUM(E129:DO129)</f>
        <v>197416.56192488899</v>
      </c>
      <c r="DQ129" s="43">
        <f ca="1">DQ122/'Base Table 5'!DQ122*'Base Table 5'!DQ129*'Scenario Parameters'!$C$60*'Scenario Parameters'!$C$67</f>
        <v>137180.79558697043</v>
      </c>
      <c r="DR129" s="43">
        <f ca="1">DR122/'Base Table 5'!DR122*'Base Table 5'!DR129*'Scenario Parameters'!$C$60*'Scenario Parameters'!$C$67</f>
        <v>6347.2035788316007</v>
      </c>
      <c r="DS129" s="43">
        <f ca="1">DS122/'Base Table 5'!DS122*'Base Table 5'!DS129*'Scenario Parameters'!$C$60*'Scenario Parameters'!$C$67</f>
        <v>74321.934002753871</v>
      </c>
      <c r="DT129" s="43">
        <f ca="1">DT122/'Base Table 5'!DT122*'Base Table 5'!DT129*'Scenario Parameters'!$C$60*'Scenario Parameters'!$C$67</f>
        <v>2344.4316349543706</v>
      </c>
      <c r="DU129" s="43">
        <f ca="1">DU122/'Base Table 5'!DU122*'Base Table 5'!DU129*'Scenario Parameters'!$C$60*'Scenario Parameters'!$C$67</f>
        <v>8967.490234631252</v>
      </c>
      <c r="DV129" s="43">
        <f ca="1">DV122/'Base Table 5'!DV122*'Base Table 5'!DV129*'Scenario Parameters'!$C$60*'Scenario Parameters'!$C$67</f>
        <v>2927.5471026188852</v>
      </c>
      <c r="DW129" s="43">
        <f ca="1">DW122/'Base Table 5'!DW122*'Base Table 5'!DW129*'Scenario Parameters'!$C$60*'Scenario Parameters'!$C$67</f>
        <v>6188.1696751467098</v>
      </c>
      <c r="DX129" s="43">
        <f ca="1">SUM(DQ129:DW129)</f>
        <v>238277.57181590714</v>
      </c>
      <c r="DY129" s="43">
        <f ca="1">DP129+DX129</f>
        <v>435694.13374079613</v>
      </c>
      <c r="DZ129" s="41"/>
      <c r="EA129" s="43">
        <f>'Base Table 5'!DY129</f>
        <v>603645.00020000001</v>
      </c>
      <c r="EB129" s="43">
        <f ca="1">DY129-EA129</f>
        <v>-167950.86645920388</v>
      </c>
      <c r="EC129" s="186">
        <f ca="1">DY129/EA129-1</f>
        <v>-0.27822787632392931</v>
      </c>
      <c r="EF129" s="180"/>
    </row>
    <row r="130" spans="1:136" ht="14.05" customHeight="1" x14ac:dyDescent="0.4">
      <c r="A130" s="44"/>
      <c r="B130" s="44" t="s">
        <v>597</v>
      </c>
      <c r="C130" s="103"/>
      <c r="D130" s="46"/>
      <c r="E130" s="43">
        <f t="shared" ref="E130:AJ130" ca="1" si="30">SUM(E124:E129)</f>
        <v>26746.588559581312</v>
      </c>
      <c r="F130" s="43">
        <f t="shared" ca="1" si="30"/>
        <v>7195.9253710755538</v>
      </c>
      <c r="G130" s="43">
        <f t="shared" ca="1" si="30"/>
        <v>21415.189516831277</v>
      </c>
      <c r="H130" s="43">
        <f t="shared" ca="1" si="30"/>
        <v>1837.3234916321962</v>
      </c>
      <c r="I130" s="43">
        <f t="shared" ca="1" si="30"/>
        <v>3236.9253809538186</v>
      </c>
      <c r="J130" s="43">
        <f t="shared" ca="1" si="30"/>
        <v>1735.8521843617079</v>
      </c>
      <c r="K130" s="43">
        <f t="shared" ca="1" si="30"/>
        <v>5154.1589430344311</v>
      </c>
      <c r="L130" s="43">
        <f t="shared" ca="1" si="30"/>
        <v>12054.127212572303</v>
      </c>
      <c r="M130" s="43">
        <f t="shared" ca="1" si="30"/>
        <v>17914.683598889296</v>
      </c>
      <c r="N130" s="43">
        <f t="shared" ca="1" si="30"/>
        <v>124727.61693845982</v>
      </c>
      <c r="O130" s="43">
        <f t="shared" ca="1" si="30"/>
        <v>25635.591505678902</v>
      </c>
      <c r="P130" s="43">
        <f t="shared" ca="1" si="30"/>
        <v>12535.455396880814</v>
      </c>
      <c r="Q130" s="43">
        <f t="shared" ca="1" si="30"/>
        <v>10580.403685540499</v>
      </c>
      <c r="R130" s="43">
        <f t="shared" ca="1" si="30"/>
        <v>12162.383104898588</v>
      </c>
      <c r="S130" s="43">
        <f t="shared" ca="1" si="30"/>
        <v>603.19268069009263</v>
      </c>
      <c r="T130" s="43">
        <f t="shared" ca="1" si="30"/>
        <v>4470.5474702965839</v>
      </c>
      <c r="U130" s="43">
        <f t="shared" ca="1" si="30"/>
        <v>2486.4509429925774</v>
      </c>
      <c r="V130" s="43">
        <f t="shared" ca="1" si="30"/>
        <v>982.79281878596998</v>
      </c>
      <c r="W130" s="43">
        <f t="shared" ca="1" si="30"/>
        <v>1977.6186039703809</v>
      </c>
      <c r="X130" s="43">
        <f t="shared" ca="1" si="30"/>
        <v>5213.8054595742642</v>
      </c>
      <c r="Y130" s="43">
        <f t="shared" ca="1" si="30"/>
        <v>4754.5348213278212</v>
      </c>
      <c r="Z130" s="43">
        <f t="shared" ca="1" si="30"/>
        <v>7295.0094829847476</v>
      </c>
      <c r="AA130" s="43">
        <f t="shared" ca="1" si="30"/>
        <v>2233.8934681372416</v>
      </c>
      <c r="AB130" s="43">
        <f t="shared" ca="1" si="30"/>
        <v>3270.410737797501</v>
      </c>
      <c r="AC130" s="43">
        <f t="shared" ca="1" si="30"/>
        <v>2671.0940970369893</v>
      </c>
      <c r="AD130" s="43">
        <f t="shared" ca="1" si="30"/>
        <v>186.03311225217917</v>
      </c>
      <c r="AE130" s="43">
        <f t="shared" ca="1" si="30"/>
        <v>259.83177717913009</v>
      </c>
      <c r="AF130" s="43">
        <f t="shared" ca="1" si="30"/>
        <v>2000.7650436428148</v>
      </c>
      <c r="AG130" s="43">
        <f t="shared" ca="1" si="30"/>
        <v>34.013809688303951</v>
      </c>
      <c r="AH130" s="43">
        <f t="shared" ca="1" si="30"/>
        <v>807.35593097971127</v>
      </c>
      <c r="AI130" s="43">
        <f t="shared" ca="1" si="30"/>
        <v>293.78710346266689</v>
      </c>
      <c r="AJ130" s="43">
        <f t="shared" ca="1" si="30"/>
        <v>2199.8775965537243</v>
      </c>
      <c r="AK130" s="43">
        <f t="shared" ref="AK130:BP130" ca="1" si="31">SUM(AK124:AK129)</f>
        <v>7529.6069361846003</v>
      </c>
      <c r="AL130" s="43">
        <f t="shared" ca="1" si="31"/>
        <v>1383.9902374975679</v>
      </c>
      <c r="AM130" s="43">
        <f t="shared" ca="1" si="31"/>
        <v>3483.9929845385154</v>
      </c>
      <c r="AN130" s="43">
        <f t="shared" ca="1" si="31"/>
        <v>3787.4759116268642</v>
      </c>
      <c r="AO130" s="43">
        <f t="shared" ca="1" si="31"/>
        <v>7433.7381843700859</v>
      </c>
      <c r="AP130" s="43">
        <f t="shared" ca="1" si="31"/>
        <v>3995.890913201345</v>
      </c>
      <c r="AQ130" s="43">
        <f t="shared" ca="1" si="31"/>
        <v>727.11915592379398</v>
      </c>
      <c r="AR130" s="43">
        <f t="shared" ca="1" si="31"/>
        <v>9179.14763402057</v>
      </c>
      <c r="AS130" s="43">
        <f t="shared" ca="1" si="31"/>
        <v>2655.962948045792</v>
      </c>
      <c r="AT130" s="43">
        <f t="shared" ca="1" si="31"/>
        <v>9168.1490767259038</v>
      </c>
      <c r="AU130" s="43">
        <f t="shared" ca="1" si="31"/>
        <v>682.02442469687082</v>
      </c>
      <c r="AV130" s="43">
        <f t="shared" ca="1" si="31"/>
        <v>2973.8550982112015</v>
      </c>
      <c r="AW130" s="43">
        <f t="shared" ca="1" si="31"/>
        <v>1260.8490508922953</v>
      </c>
      <c r="AX130" s="43">
        <f t="shared" ca="1" si="31"/>
        <v>5459.7086187720797</v>
      </c>
      <c r="AY130" s="43">
        <f t="shared" ca="1" si="31"/>
        <v>2806.5264309540366</v>
      </c>
      <c r="AZ130" s="43">
        <f t="shared" ca="1" si="31"/>
        <v>1753.2514176688426</v>
      </c>
      <c r="BA130" s="43">
        <f t="shared" ca="1" si="31"/>
        <v>4797.7221041586627</v>
      </c>
      <c r="BB130" s="43">
        <f t="shared" ca="1" si="31"/>
        <v>14034.125883787645</v>
      </c>
      <c r="BC130" s="43">
        <f t="shared" ca="1" si="31"/>
        <v>631.25691448631574</v>
      </c>
      <c r="BD130" s="43">
        <f t="shared" ca="1" si="31"/>
        <v>13338.155602976822</v>
      </c>
      <c r="BE130" s="43">
        <f t="shared" ca="1" si="31"/>
        <v>3636.6856252500211</v>
      </c>
      <c r="BF130" s="43">
        <f t="shared" ca="1" si="31"/>
        <v>6304.1433094764106</v>
      </c>
      <c r="BG130" s="43">
        <f t="shared" ca="1" si="31"/>
        <v>4610.0950318833711</v>
      </c>
      <c r="BH130" s="43">
        <f t="shared" ca="1" si="31"/>
        <v>5133.5887008188211</v>
      </c>
      <c r="BI130" s="43">
        <f t="shared" ca="1" si="31"/>
        <v>2965.6490304344643</v>
      </c>
      <c r="BJ130" s="43">
        <f t="shared" ca="1" si="31"/>
        <v>4328.8015268836552</v>
      </c>
      <c r="BK130" s="43">
        <f t="shared" ca="1" si="31"/>
        <v>11292.363814886306</v>
      </c>
      <c r="BL130" s="43">
        <f t="shared" ca="1" si="31"/>
        <v>4421.9514007654907</v>
      </c>
      <c r="BM130" s="43">
        <f t="shared" ca="1" si="31"/>
        <v>1230.2726313603187</v>
      </c>
      <c r="BN130" s="43">
        <f t="shared" ca="1" si="31"/>
        <v>11465.246714535107</v>
      </c>
      <c r="BO130" s="43">
        <f t="shared" ca="1" si="31"/>
        <v>3914.613027723954</v>
      </c>
      <c r="BP130" s="43">
        <f t="shared" ca="1" si="31"/>
        <v>1937.158429490298</v>
      </c>
      <c r="BQ130" s="43">
        <f t="shared" ref="BQ130:CV130" ca="1" si="32">SUM(BQ124:BQ129)</f>
        <v>8888.2279418896396</v>
      </c>
      <c r="BR130" s="43">
        <f t="shared" ca="1" si="32"/>
        <v>36000.667060963744</v>
      </c>
      <c r="BS130" s="43">
        <f t="shared" ca="1" si="32"/>
        <v>1762.4342613114011</v>
      </c>
      <c r="BT130" s="43">
        <f t="shared" ca="1" si="32"/>
        <v>19058.409920040369</v>
      </c>
      <c r="BU130" s="43">
        <f t="shared" ca="1" si="32"/>
        <v>9911.2911226421184</v>
      </c>
      <c r="BV130" s="43">
        <f t="shared" ca="1" si="32"/>
        <v>50566.31484806622</v>
      </c>
      <c r="BW130" s="43">
        <f t="shared" ca="1" si="32"/>
        <v>24803.194202428218</v>
      </c>
      <c r="BX130" s="43">
        <f t="shared" ca="1" si="32"/>
        <v>50643.010298002271</v>
      </c>
      <c r="BY130" s="43">
        <f t="shared" ca="1" si="32"/>
        <v>153218.00277768358</v>
      </c>
      <c r="BZ130" s="43">
        <f t="shared" ca="1" si="32"/>
        <v>117548.99243217237</v>
      </c>
      <c r="CA130" s="43">
        <f t="shared" ca="1" si="32"/>
        <v>141033.42136382285</v>
      </c>
      <c r="CB130" s="43">
        <f t="shared" ca="1" si="32"/>
        <v>20961.227345674677</v>
      </c>
      <c r="CC130" s="43">
        <f t="shared" ca="1" si="32"/>
        <v>88806.03602967858</v>
      </c>
      <c r="CD130" s="43">
        <f t="shared" ca="1" si="32"/>
        <v>51995.559865588926</v>
      </c>
      <c r="CE130" s="43">
        <f t="shared" ca="1" si="32"/>
        <v>12567.243428196442</v>
      </c>
      <c r="CF130" s="43">
        <f t="shared" ca="1" si="32"/>
        <v>7839.1947356659766</v>
      </c>
      <c r="CG130" s="43">
        <f t="shared" ca="1" si="32"/>
        <v>24008.190116436344</v>
      </c>
      <c r="CH130" s="43">
        <f t="shared" ca="1" si="32"/>
        <v>12936.028460583966</v>
      </c>
      <c r="CI130" s="43">
        <f t="shared" ca="1" si="32"/>
        <v>54571.726761701131</v>
      </c>
      <c r="CJ130" s="43">
        <f t="shared" ca="1" si="32"/>
        <v>19010.191925421565</v>
      </c>
      <c r="CK130" s="43">
        <f t="shared" ca="1" si="32"/>
        <v>6075.1742512680212</v>
      </c>
      <c r="CL130" s="43">
        <f t="shared" ca="1" si="32"/>
        <v>7270.7360076242512</v>
      </c>
      <c r="CM130" s="43">
        <f t="shared" ca="1" si="32"/>
        <v>17427.542618065941</v>
      </c>
      <c r="CN130" s="43">
        <f t="shared" ca="1" si="32"/>
        <v>38045.994167052413</v>
      </c>
      <c r="CO130" s="43">
        <f t="shared" ca="1" si="32"/>
        <v>2965.674086218939</v>
      </c>
      <c r="CP130" s="43">
        <f t="shared" ca="1" si="32"/>
        <v>136261.55098251111</v>
      </c>
      <c r="CQ130" s="43">
        <f t="shared" ca="1" si="32"/>
        <v>25942.149290624195</v>
      </c>
      <c r="CR130" s="43">
        <f t="shared" ca="1" si="32"/>
        <v>49842.489796693102</v>
      </c>
      <c r="CS130" s="43">
        <f t="shared" ca="1" si="32"/>
        <v>15158.626444338663</v>
      </c>
      <c r="CT130" s="43">
        <f t="shared" ca="1" si="32"/>
        <v>283138.6661761126</v>
      </c>
      <c r="CU130" s="43">
        <f t="shared" ca="1" si="32"/>
        <v>76947.002939459548</v>
      </c>
      <c r="CV130" s="43">
        <f t="shared" ca="1" si="32"/>
        <v>74371.400434054784</v>
      </c>
      <c r="CW130" s="43">
        <f t="shared" ref="CW130:DO130" ca="1" si="33">SUM(CW124:CW129)</f>
        <v>188035.88050778123</v>
      </c>
      <c r="CX130" s="43">
        <f t="shared" ca="1" si="33"/>
        <v>149761.88841272978</v>
      </c>
      <c r="CY130" s="43">
        <f t="shared" ca="1" si="33"/>
        <v>96630.005332307206</v>
      </c>
      <c r="CZ130" s="43">
        <f t="shared" ca="1" si="33"/>
        <v>17939.459148888356</v>
      </c>
      <c r="DA130" s="43">
        <f t="shared" ca="1" si="33"/>
        <v>118504.50722529195</v>
      </c>
      <c r="DB130" s="43">
        <f t="shared" ca="1" si="33"/>
        <v>43370.482068183897</v>
      </c>
      <c r="DC130" s="43">
        <f t="shared" ca="1" si="33"/>
        <v>42354.196503247396</v>
      </c>
      <c r="DD130" s="43">
        <f t="shared" ca="1" si="33"/>
        <v>95612.084383835114</v>
      </c>
      <c r="DE130" s="43">
        <f t="shared" ca="1" si="33"/>
        <v>27096.145144785605</v>
      </c>
      <c r="DF130" s="43">
        <f t="shared" ca="1" si="33"/>
        <v>17050.083298561705</v>
      </c>
      <c r="DG130" s="43">
        <f t="shared" ca="1" si="33"/>
        <v>77772.665435464092</v>
      </c>
      <c r="DH130" s="43">
        <f t="shared" ca="1" si="33"/>
        <v>77327.724549475446</v>
      </c>
      <c r="DI130" s="43">
        <f t="shared" ca="1" si="33"/>
        <v>8373.6180130282337</v>
      </c>
      <c r="DJ130" s="43">
        <f t="shared" ca="1" si="33"/>
        <v>20875.897835650525</v>
      </c>
      <c r="DK130" s="43">
        <f t="shared" ca="1" si="33"/>
        <v>9846.7495061072059</v>
      </c>
      <c r="DL130" s="43">
        <f t="shared" ca="1" si="33"/>
        <v>13006.65212574637</v>
      </c>
      <c r="DM130" s="43">
        <f t="shared" ca="1" si="33"/>
        <v>15493.513219702016</v>
      </c>
      <c r="DN130" s="43">
        <f t="shared" ca="1" si="33"/>
        <v>16751.575291688383</v>
      </c>
      <c r="DO130" s="43">
        <f t="shared" ca="1" si="33"/>
        <v>14476.509976763062</v>
      </c>
      <c r="DP130" s="177">
        <f ca="1">SUM(E130:DO130)</f>
        <v>3172852.3686912241</v>
      </c>
      <c r="DQ130" s="43"/>
      <c r="DR130" s="43"/>
      <c r="DS130" s="43"/>
      <c r="DT130" s="43"/>
      <c r="DU130" s="43"/>
      <c r="DV130" s="43"/>
      <c r="DW130" s="43"/>
      <c r="DX130" s="43"/>
      <c r="DY130" s="43"/>
      <c r="DZ130" s="41"/>
      <c r="EA130" s="43"/>
      <c r="EB130" s="43"/>
    </row>
    <row r="131" spans="1:136" ht="14.05" customHeight="1" x14ac:dyDescent="0.4">
      <c r="A131" s="267" t="s">
        <v>532</v>
      </c>
      <c r="B131" s="265"/>
      <c r="C131" s="265"/>
      <c r="D131" s="230"/>
      <c r="E131" s="43">
        <f t="shared" ref="E131:AJ131" ca="1" si="34">E122+E124+E125+E126+E127+E128+E129</f>
        <v>55808.882364735349</v>
      </c>
      <c r="F131" s="43">
        <f t="shared" ca="1" si="34"/>
        <v>12698.718620076861</v>
      </c>
      <c r="G131" s="43">
        <f t="shared" ca="1" si="34"/>
        <v>37386.759865206091</v>
      </c>
      <c r="H131" s="43">
        <f t="shared" ca="1" si="34"/>
        <v>3664.1291185068121</v>
      </c>
      <c r="I131" s="43">
        <f t="shared" ca="1" si="34"/>
        <v>5119.0961580228568</v>
      </c>
      <c r="J131" s="43">
        <f t="shared" ca="1" si="34"/>
        <v>3151.7873803896837</v>
      </c>
      <c r="K131" s="43">
        <f t="shared" ca="1" si="34"/>
        <v>15822.646432732025</v>
      </c>
      <c r="L131" s="43">
        <f t="shared" ca="1" si="34"/>
        <v>18397.420086308659</v>
      </c>
      <c r="M131" s="43">
        <f t="shared" ca="1" si="34"/>
        <v>22640.209181238431</v>
      </c>
      <c r="N131" s="43">
        <f t="shared" ca="1" si="34"/>
        <v>149580.09392023616</v>
      </c>
      <c r="O131" s="43">
        <f t="shared" ca="1" si="34"/>
        <v>66482.007240209539</v>
      </c>
      <c r="P131" s="43">
        <f t="shared" ca="1" si="34"/>
        <v>20770.885735855012</v>
      </c>
      <c r="Q131" s="43">
        <f t="shared" ca="1" si="34"/>
        <v>18719.930595764108</v>
      </c>
      <c r="R131" s="43">
        <f t="shared" ca="1" si="34"/>
        <v>47740.964775599306</v>
      </c>
      <c r="S131" s="43">
        <f t="shared" ca="1" si="34"/>
        <v>1590.5322017680837</v>
      </c>
      <c r="T131" s="43">
        <f t="shared" ca="1" si="34"/>
        <v>17738.937940829448</v>
      </c>
      <c r="U131" s="43">
        <f t="shared" ca="1" si="34"/>
        <v>6881.7765016664725</v>
      </c>
      <c r="V131" s="43">
        <f t="shared" ca="1" si="34"/>
        <v>2792.9411025546428</v>
      </c>
      <c r="W131" s="43">
        <f t="shared" ca="1" si="34"/>
        <v>7621.9982518687693</v>
      </c>
      <c r="X131" s="43">
        <f t="shared" ca="1" si="34"/>
        <v>11148.286404222647</v>
      </c>
      <c r="Y131" s="43">
        <f t="shared" ca="1" si="34"/>
        <v>13173.397235772914</v>
      </c>
      <c r="Z131" s="43">
        <f t="shared" ca="1" si="34"/>
        <v>17792.273290668989</v>
      </c>
      <c r="AA131" s="43">
        <f t="shared" ca="1" si="34"/>
        <v>7114.8346601912135</v>
      </c>
      <c r="AB131" s="43">
        <f t="shared" ca="1" si="34"/>
        <v>7080.4626377865097</v>
      </c>
      <c r="AC131" s="43">
        <f t="shared" ca="1" si="34"/>
        <v>7102.4322474858191</v>
      </c>
      <c r="AD131" s="43">
        <f t="shared" ca="1" si="34"/>
        <v>375.91836450978843</v>
      </c>
      <c r="AE131" s="43">
        <f t="shared" ca="1" si="34"/>
        <v>782.30250029600211</v>
      </c>
      <c r="AF131" s="43">
        <f t="shared" ca="1" si="34"/>
        <v>3711.8589487588029</v>
      </c>
      <c r="AG131" s="43">
        <f t="shared" ca="1" si="34"/>
        <v>50.450864833295697</v>
      </c>
      <c r="AH131" s="43">
        <f t="shared" ca="1" si="34"/>
        <v>1081.8266132945143</v>
      </c>
      <c r="AI131" s="43">
        <f t="shared" ca="1" si="34"/>
        <v>434.2893228298542</v>
      </c>
      <c r="AJ131" s="43">
        <f t="shared" ca="1" si="34"/>
        <v>6884.854176696047</v>
      </c>
      <c r="AK131" s="43">
        <f t="shared" ref="AK131:BP131" ca="1" si="35">AK122+AK124+AK125+AK126+AK127+AK128+AK129</f>
        <v>15650.675359090123</v>
      </c>
      <c r="AL131" s="43">
        <f t="shared" ca="1" si="35"/>
        <v>3284.7930052078927</v>
      </c>
      <c r="AM131" s="43">
        <f t="shared" ca="1" si="35"/>
        <v>7823.3130385783861</v>
      </c>
      <c r="AN131" s="43">
        <f t="shared" ca="1" si="35"/>
        <v>6745.3382479804159</v>
      </c>
      <c r="AO131" s="43">
        <f t="shared" ca="1" si="35"/>
        <v>9402.3852128493181</v>
      </c>
      <c r="AP131" s="43">
        <f t="shared" ca="1" si="35"/>
        <v>7790.4624829659242</v>
      </c>
      <c r="AQ131" s="43">
        <f t="shared" ca="1" si="35"/>
        <v>1068.2998035800256</v>
      </c>
      <c r="AR131" s="43">
        <f t="shared" ca="1" si="35"/>
        <v>19426.056758828185</v>
      </c>
      <c r="AS131" s="43">
        <f t="shared" ca="1" si="35"/>
        <v>4524.5314912065287</v>
      </c>
      <c r="AT131" s="43">
        <f t="shared" ca="1" si="35"/>
        <v>16901.607300114742</v>
      </c>
      <c r="AU131" s="43">
        <f t="shared" ca="1" si="35"/>
        <v>1070.1341839495578</v>
      </c>
      <c r="AV131" s="43">
        <f t="shared" ca="1" si="35"/>
        <v>5581.3816243855717</v>
      </c>
      <c r="AW131" s="43">
        <f t="shared" ca="1" si="35"/>
        <v>2190.9246240047491</v>
      </c>
      <c r="AX131" s="43">
        <f t="shared" ca="1" si="35"/>
        <v>14343.032477138668</v>
      </c>
      <c r="AY131" s="43">
        <f t="shared" ca="1" si="35"/>
        <v>5369.6847203980387</v>
      </c>
      <c r="AZ131" s="43">
        <f t="shared" ca="1" si="35"/>
        <v>3009.696312072329</v>
      </c>
      <c r="BA131" s="43">
        <f t="shared" ca="1" si="35"/>
        <v>14466.824977637945</v>
      </c>
      <c r="BB131" s="43">
        <f t="shared" ca="1" si="35"/>
        <v>59018.738771771328</v>
      </c>
      <c r="BC131" s="43">
        <f t="shared" ca="1" si="35"/>
        <v>1081.3802435148564</v>
      </c>
      <c r="BD131" s="43">
        <f t="shared" ca="1" si="35"/>
        <v>24979.971032064754</v>
      </c>
      <c r="BE131" s="43">
        <f t="shared" ca="1" si="35"/>
        <v>5808.2094718490125</v>
      </c>
      <c r="BF131" s="43">
        <f t="shared" ca="1" si="35"/>
        <v>10681.499522760971</v>
      </c>
      <c r="BG131" s="43">
        <f t="shared" ca="1" si="35"/>
        <v>7721.9564469115503</v>
      </c>
      <c r="BH131" s="43">
        <f t="shared" ca="1" si="35"/>
        <v>8768.6615856216777</v>
      </c>
      <c r="BI131" s="43">
        <f t="shared" ca="1" si="35"/>
        <v>6811.7120655687459</v>
      </c>
      <c r="BJ131" s="43">
        <f t="shared" ca="1" si="35"/>
        <v>7447.8490156271828</v>
      </c>
      <c r="BK131" s="43">
        <f t="shared" ca="1" si="35"/>
        <v>14583.698645175835</v>
      </c>
      <c r="BL131" s="43">
        <f t="shared" ca="1" si="35"/>
        <v>7433.2485644160515</v>
      </c>
      <c r="BM131" s="43">
        <f t="shared" ca="1" si="35"/>
        <v>1935.7111838697454</v>
      </c>
      <c r="BN131" s="43">
        <f t="shared" ca="1" si="35"/>
        <v>20151.553694939757</v>
      </c>
      <c r="BO131" s="43">
        <f t="shared" ca="1" si="35"/>
        <v>7271.1413369027678</v>
      </c>
      <c r="BP131" s="43">
        <f t="shared" ca="1" si="35"/>
        <v>3102.5235468228716</v>
      </c>
      <c r="BQ131" s="43">
        <f t="shared" ref="BQ131:CV131" ca="1" si="36">BQ122+BQ124+BQ125+BQ126+BQ127+BQ128+BQ129</f>
        <v>34107.250290593947</v>
      </c>
      <c r="BR131" s="43">
        <f t="shared" ca="1" si="36"/>
        <v>85182.891323732358</v>
      </c>
      <c r="BS131" s="43">
        <f t="shared" ca="1" si="36"/>
        <v>4652.2602511885689</v>
      </c>
      <c r="BT131" s="43">
        <f t="shared" ca="1" si="36"/>
        <v>32028.191155832956</v>
      </c>
      <c r="BU131" s="43">
        <f t="shared" ca="1" si="36"/>
        <v>29270.30779325874</v>
      </c>
      <c r="BV131" s="43">
        <f t="shared" ca="1" si="36"/>
        <v>190119.80911273003</v>
      </c>
      <c r="BW131" s="43">
        <f t="shared" ca="1" si="36"/>
        <v>87806.123794323546</v>
      </c>
      <c r="BX131" s="43">
        <f t="shared" ca="1" si="36"/>
        <v>113066.91524456102</v>
      </c>
      <c r="BY131" s="43">
        <f t="shared" ca="1" si="36"/>
        <v>392630.56406476919</v>
      </c>
      <c r="BZ131" s="43">
        <f t="shared" ca="1" si="36"/>
        <v>198871.79620177366</v>
      </c>
      <c r="CA131" s="43">
        <f t="shared" ca="1" si="36"/>
        <v>223925.63322071102</v>
      </c>
      <c r="CB131" s="43">
        <f t="shared" ca="1" si="36"/>
        <v>37764.384406377132</v>
      </c>
      <c r="CC131" s="43">
        <f t="shared" ca="1" si="36"/>
        <v>166177.22090079042</v>
      </c>
      <c r="CD131" s="43">
        <f t="shared" ca="1" si="36"/>
        <v>93988.810116625507</v>
      </c>
      <c r="CE131" s="43">
        <f t="shared" ca="1" si="36"/>
        <v>21614.429282339679</v>
      </c>
      <c r="CF131" s="43">
        <f t="shared" ca="1" si="36"/>
        <v>15215.265404902979</v>
      </c>
      <c r="CG131" s="43">
        <f t="shared" ca="1" si="36"/>
        <v>44260.83528137971</v>
      </c>
      <c r="CH131" s="43">
        <f t="shared" ca="1" si="36"/>
        <v>28508.562771734647</v>
      </c>
      <c r="CI131" s="43">
        <f t="shared" ca="1" si="36"/>
        <v>102993.46757981738</v>
      </c>
      <c r="CJ131" s="43">
        <f t="shared" ca="1" si="36"/>
        <v>38944.066494739898</v>
      </c>
      <c r="CK131" s="43">
        <f t="shared" ca="1" si="36"/>
        <v>13906.715441954129</v>
      </c>
      <c r="CL131" s="43">
        <f t="shared" ca="1" si="36"/>
        <v>14047.485843778326</v>
      </c>
      <c r="CM131" s="43">
        <f t="shared" ca="1" si="36"/>
        <v>35202.523567068332</v>
      </c>
      <c r="CN131" s="43">
        <f t="shared" ca="1" si="36"/>
        <v>88461.4420493824</v>
      </c>
      <c r="CO131" s="43">
        <f t="shared" ca="1" si="36"/>
        <v>3538.3945896779915</v>
      </c>
      <c r="CP131" s="43">
        <f t="shared" ca="1" si="36"/>
        <v>168857.48495326212</v>
      </c>
      <c r="CQ131" s="43">
        <f t="shared" ca="1" si="36"/>
        <v>69001.543875957315</v>
      </c>
      <c r="CR131" s="43">
        <f t="shared" ca="1" si="36"/>
        <v>92518.335496571905</v>
      </c>
      <c r="CS131" s="43">
        <f t="shared" ca="1" si="36"/>
        <v>37806.725682255157</v>
      </c>
      <c r="CT131" s="43">
        <f t="shared" ca="1" si="36"/>
        <v>329682.18014616915</v>
      </c>
      <c r="CU131" s="43">
        <f t="shared" ca="1" si="36"/>
        <v>103773.88827108491</v>
      </c>
      <c r="CV131" s="43">
        <f t="shared" ca="1" si="36"/>
        <v>134384.97146863717</v>
      </c>
      <c r="CW131" s="43">
        <f t="shared" ref="CW131:DO131" ca="1" si="37">CW122+CW124+CW125+CW126+CW127+CW128+CW129</f>
        <v>333736.73541633633</v>
      </c>
      <c r="CX131" s="43">
        <f t="shared" ca="1" si="37"/>
        <v>254078.26331096975</v>
      </c>
      <c r="CY131" s="43">
        <f t="shared" ca="1" si="37"/>
        <v>140327.16942913979</v>
      </c>
      <c r="CZ131" s="43">
        <f t="shared" ca="1" si="37"/>
        <v>37374.577388975071</v>
      </c>
      <c r="DA131" s="43">
        <f t="shared" ca="1" si="37"/>
        <v>201938.97783428166</v>
      </c>
      <c r="DB131" s="43">
        <f t="shared" ca="1" si="37"/>
        <v>69783.577492972079</v>
      </c>
      <c r="DC131" s="43">
        <f t="shared" ca="1" si="37"/>
        <v>62190.556190195057</v>
      </c>
      <c r="DD131" s="43">
        <f t="shared" ca="1" si="37"/>
        <v>121311.7789403495</v>
      </c>
      <c r="DE131" s="43">
        <f t="shared" ca="1" si="37"/>
        <v>39092.057150901441</v>
      </c>
      <c r="DF131" s="43">
        <f t="shared" ca="1" si="37"/>
        <v>23358.841821608592</v>
      </c>
      <c r="DG131" s="43">
        <f t="shared" ca="1" si="37"/>
        <v>107958.69841566953</v>
      </c>
      <c r="DH131" s="43">
        <f t="shared" ca="1" si="37"/>
        <v>101328.18400932645</v>
      </c>
      <c r="DI131" s="43">
        <f t="shared" ca="1" si="37"/>
        <v>16145.416654998739</v>
      </c>
      <c r="DJ131" s="43">
        <f t="shared" ca="1" si="37"/>
        <v>41875.072361189166</v>
      </c>
      <c r="DK131" s="43">
        <f t="shared" ca="1" si="37"/>
        <v>21014.448923495576</v>
      </c>
      <c r="DL131" s="43">
        <f t="shared" ca="1" si="37"/>
        <v>20479.874660419311</v>
      </c>
      <c r="DM131" s="43">
        <f t="shared" ca="1" si="37"/>
        <v>30028.265211948761</v>
      </c>
      <c r="DN131" s="43">
        <f t="shared" ca="1" si="37"/>
        <v>33469.038615024663</v>
      </c>
      <c r="DO131" s="43">
        <f t="shared" ca="1" si="37"/>
        <v>15566.491032577002</v>
      </c>
      <c r="DP131" s="132">
        <f ca="1">SUM(E131:DO131)</f>
        <v>5620158.4024270801</v>
      </c>
      <c r="DQ131" s="36">
        <f t="shared" ref="DQ131:DW131" ca="1" si="38">SUM(DQ122:DQ129)</f>
        <v>1595496.4442668597</v>
      </c>
      <c r="DR131" s="36">
        <f t="shared" ca="1" si="38"/>
        <v>659165.26509916445</v>
      </c>
      <c r="DS131" s="36">
        <f t="shared" ca="1" si="38"/>
        <v>712138.68927044445</v>
      </c>
      <c r="DT131" s="36">
        <f t="shared" ca="1" si="38"/>
        <v>40272.854075588839</v>
      </c>
      <c r="DU131" s="36">
        <f t="shared" ca="1" si="38"/>
        <v>102462.99698822398</v>
      </c>
      <c r="DV131" s="43">
        <f t="shared" ca="1" si="38"/>
        <v>4404.3048026188853</v>
      </c>
      <c r="DW131" s="36">
        <f t="shared" ca="1" si="38"/>
        <v>472462.34460767923</v>
      </c>
      <c r="DX131" s="36">
        <f ca="1">SUM(DQ131:DW131)</f>
        <v>3586402.8991105794</v>
      </c>
      <c r="DY131" s="43">
        <f ca="1">DP131+DX131</f>
        <v>9206561.301537659</v>
      </c>
      <c r="DZ131" s="41"/>
      <c r="EA131" s="43">
        <f>'Base Table 5'!DY131</f>
        <v>8263136.9950999981</v>
      </c>
      <c r="EB131" s="43">
        <f ca="1">DY131-EA131</f>
        <v>943424.30643766094</v>
      </c>
      <c r="EC131" s="186">
        <f ca="1">DY131/EA131-1</f>
        <v>0.11417265706681468</v>
      </c>
    </row>
    <row r="132" spans="1:136" x14ac:dyDescent="0.4">
      <c r="A132" s="41"/>
      <c r="B132" s="104"/>
      <c r="C132" s="104"/>
      <c r="D132" s="41"/>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c r="DA132" s="43"/>
      <c r="DB132" s="43"/>
      <c r="DC132" s="43"/>
      <c r="DD132" s="43"/>
      <c r="DE132" s="43"/>
      <c r="DF132" s="43"/>
      <c r="DG132" s="43"/>
      <c r="DH132" s="43"/>
      <c r="DI132" s="43"/>
      <c r="DJ132" s="43"/>
      <c r="DK132" s="43"/>
      <c r="DL132" s="43"/>
      <c r="DM132" s="43"/>
      <c r="DN132" s="43"/>
      <c r="DO132" s="43"/>
      <c r="DP132" s="43"/>
      <c r="DQ132" s="43"/>
      <c r="DR132" s="43"/>
      <c r="DS132" s="43"/>
      <c r="DT132" s="43"/>
      <c r="DU132" s="43"/>
      <c r="DV132" s="43"/>
      <c r="DW132" s="43"/>
      <c r="DX132" s="43"/>
      <c r="DY132" s="43"/>
      <c r="DZ132" s="41"/>
      <c r="EA132" s="43"/>
      <c r="EB132" s="43"/>
    </row>
    <row r="133" spans="1:136" x14ac:dyDescent="0.4">
      <c r="A133" s="267" t="s">
        <v>533</v>
      </c>
      <c r="B133" s="265"/>
      <c r="C133" s="265"/>
      <c r="D133" s="230"/>
      <c r="E133" s="43">
        <f t="shared" ref="E133:AJ133" ca="1" si="39">E124+E125+E127</f>
        <v>23027.492952088949</v>
      </c>
      <c r="F133" s="43">
        <f t="shared" ca="1" si="39"/>
        <v>6677.0755966271827</v>
      </c>
      <c r="G133" s="43">
        <f t="shared" ca="1" si="39"/>
        <v>19251.012539365864</v>
      </c>
      <c r="H133" s="43">
        <f t="shared" ca="1" si="39"/>
        <v>1465.7225477329016</v>
      </c>
      <c r="I133" s="43">
        <f t="shared" ca="1" si="39"/>
        <v>2743.5223489711616</v>
      </c>
      <c r="J133" s="43">
        <f t="shared" ca="1" si="39"/>
        <v>1485.1524810117389</v>
      </c>
      <c r="K133" s="43">
        <f t="shared" ca="1" si="39"/>
        <v>4603.4264008908331</v>
      </c>
      <c r="L133" s="43">
        <f t="shared" ca="1" si="39"/>
        <v>11174.659576061711</v>
      </c>
      <c r="M133" s="43">
        <f t="shared" ca="1" si="39"/>
        <v>17529.674504362716</v>
      </c>
      <c r="N133" s="43">
        <f t="shared" ca="1" si="39"/>
        <v>121098.35738707479</v>
      </c>
      <c r="O133" s="43">
        <f t="shared" ca="1" si="39"/>
        <v>20950.373413275091</v>
      </c>
      <c r="P133" s="43">
        <f t="shared" ca="1" si="39"/>
        <v>11601.041946137892</v>
      </c>
      <c r="Q133" s="43">
        <f t="shared" ca="1" si="39"/>
        <v>10068.401623663596</v>
      </c>
      <c r="R133" s="43">
        <f t="shared" ca="1" si="39"/>
        <v>11496.22282439881</v>
      </c>
      <c r="S133" s="43">
        <f t="shared" ca="1" si="39"/>
        <v>537.82219862905663</v>
      </c>
      <c r="T133" s="43">
        <f t="shared" ca="1" si="39"/>
        <v>3793.8919463961738</v>
      </c>
      <c r="U133" s="43">
        <f t="shared" ca="1" si="39"/>
        <v>1843.0235215415964</v>
      </c>
      <c r="V133" s="43">
        <f t="shared" ca="1" si="39"/>
        <v>709.25402428502446</v>
      </c>
      <c r="W133" s="43">
        <f t="shared" ca="1" si="39"/>
        <v>1647.6886382329578</v>
      </c>
      <c r="X133" s="43">
        <f t="shared" ca="1" si="39"/>
        <v>4352.6857573528841</v>
      </c>
      <c r="Y133" s="43">
        <f t="shared" ca="1" si="39"/>
        <v>4068.5810464380861</v>
      </c>
      <c r="Z133" s="43">
        <f t="shared" ca="1" si="39"/>
        <v>6040.3290186425083</v>
      </c>
      <c r="AA133" s="43">
        <f t="shared" ca="1" si="39"/>
        <v>1655.9022985985196</v>
      </c>
      <c r="AB133" s="43">
        <f t="shared" ca="1" si="39"/>
        <v>2841.1302336592653</v>
      </c>
      <c r="AC133" s="43">
        <f t="shared" ca="1" si="39"/>
        <v>2482.9313612503965</v>
      </c>
      <c r="AD133" s="43">
        <f t="shared" ca="1" si="39"/>
        <v>171.07280439074518</v>
      </c>
      <c r="AE133" s="43">
        <f t="shared" ca="1" si="39"/>
        <v>241.50827257109034</v>
      </c>
      <c r="AF133" s="43">
        <f t="shared" ca="1" si="39"/>
        <v>1671.3758508950873</v>
      </c>
      <c r="AG133" s="43">
        <f t="shared" ca="1" si="39"/>
        <v>32.350719383934702</v>
      </c>
      <c r="AH133" s="43">
        <f t="shared" ca="1" si="39"/>
        <v>711.16355159225191</v>
      </c>
      <c r="AI133" s="43">
        <f t="shared" ca="1" si="39"/>
        <v>252.59663721378001</v>
      </c>
      <c r="AJ133" s="43">
        <f t="shared" ca="1" si="39"/>
        <v>2124.6899089476146</v>
      </c>
      <c r="AK133" s="43">
        <f t="shared" ref="AK133:BP133" ca="1" si="40">AK124+AK125+AK127</f>
        <v>6986.9238285468073</v>
      </c>
      <c r="AL133" s="43">
        <f t="shared" ca="1" si="40"/>
        <v>1067.7332671325346</v>
      </c>
      <c r="AM133" s="43">
        <f t="shared" ca="1" si="40"/>
        <v>2728.512213916144</v>
      </c>
      <c r="AN133" s="43">
        <f t="shared" ca="1" si="40"/>
        <v>3244.7275349674637</v>
      </c>
      <c r="AO133" s="43">
        <f t="shared" ca="1" si="40"/>
        <v>3163.3184142204495</v>
      </c>
      <c r="AP133" s="43">
        <f t="shared" ca="1" si="40"/>
        <v>3206.7985947572588</v>
      </c>
      <c r="AQ133" s="43">
        <f t="shared" ca="1" si="40"/>
        <v>473.8328296074472</v>
      </c>
      <c r="AR133" s="43">
        <f t="shared" ca="1" si="40"/>
        <v>6845.5729400952541</v>
      </c>
      <c r="AS133" s="43">
        <f t="shared" ca="1" si="40"/>
        <v>2224.6599855591749</v>
      </c>
      <c r="AT133" s="43">
        <f t="shared" ca="1" si="40"/>
        <v>7505.9436828855733</v>
      </c>
      <c r="AU133" s="43">
        <f t="shared" ca="1" si="40"/>
        <v>594.22074647595809</v>
      </c>
      <c r="AV133" s="43">
        <f t="shared" ca="1" si="40"/>
        <v>2584.5741122229142</v>
      </c>
      <c r="AW133" s="43">
        <f t="shared" ca="1" si="40"/>
        <v>1156.5030961488442</v>
      </c>
      <c r="AX133" s="43">
        <f t="shared" ca="1" si="40"/>
        <v>4682.439672989507</v>
      </c>
      <c r="AY133" s="43">
        <f t="shared" ca="1" si="40"/>
        <v>2381.2619232249549</v>
      </c>
      <c r="AZ133" s="43">
        <f t="shared" ca="1" si="40"/>
        <v>1528.5397244849726</v>
      </c>
      <c r="BA133" s="43">
        <f t="shared" ca="1" si="40"/>
        <v>3901.4595981921739</v>
      </c>
      <c r="BB133" s="43">
        <f t="shared" ca="1" si="40"/>
        <v>7881.3311928860812</v>
      </c>
      <c r="BC133" s="43">
        <f t="shared" ca="1" si="40"/>
        <v>556.79871621717746</v>
      </c>
      <c r="BD133" s="43">
        <f t="shared" ca="1" si="40"/>
        <v>11095.815286912924</v>
      </c>
      <c r="BE133" s="43">
        <f t="shared" ca="1" si="40"/>
        <v>3130.9800695124022</v>
      </c>
      <c r="BF133" s="43">
        <f t="shared" ca="1" si="40"/>
        <v>4877.3700572577081</v>
      </c>
      <c r="BG133" s="43">
        <f t="shared" ca="1" si="40"/>
        <v>3528.9977373921897</v>
      </c>
      <c r="BH133" s="43">
        <f t="shared" ca="1" si="40"/>
        <v>4268.3315909154499</v>
      </c>
      <c r="BI133" s="43">
        <f t="shared" ca="1" si="40"/>
        <v>2180.4191417510801</v>
      </c>
      <c r="BJ133" s="43">
        <f t="shared" ca="1" si="40"/>
        <v>3178.9657496982595</v>
      </c>
      <c r="BK133" s="43">
        <f t="shared" ca="1" si="40"/>
        <v>9413.9394846214964</v>
      </c>
      <c r="BL133" s="43">
        <f t="shared" ca="1" si="40"/>
        <v>3428.4715245646803</v>
      </c>
      <c r="BM133" s="43">
        <f t="shared" ca="1" si="40"/>
        <v>1003.4337289052675</v>
      </c>
      <c r="BN133" s="43">
        <f t="shared" ca="1" si="40"/>
        <v>9293.0959071383313</v>
      </c>
      <c r="BO133" s="43">
        <f t="shared" ca="1" si="40"/>
        <v>3260.8597737336886</v>
      </c>
      <c r="BP133" s="43">
        <f t="shared" ca="1" si="40"/>
        <v>1671.5910798847754</v>
      </c>
      <c r="BQ133" s="43">
        <f t="shared" ref="BQ133:CV133" ca="1" si="41">BQ124+BQ125+BQ127</f>
        <v>7861.3357837505155</v>
      </c>
      <c r="BR133" s="43">
        <f t="shared" ca="1" si="41"/>
        <v>35096.570261836037</v>
      </c>
      <c r="BS133" s="43">
        <f t="shared" ca="1" si="41"/>
        <v>1717.1206265622852</v>
      </c>
      <c r="BT133" s="43">
        <f t="shared" ca="1" si="41"/>
        <v>17888.777887751166</v>
      </c>
      <c r="BU133" s="43">
        <f t="shared" ca="1" si="41"/>
        <v>8692.0316204731043</v>
      </c>
      <c r="BV133" s="43">
        <f t="shared" ca="1" si="41"/>
        <v>42068.967764227447</v>
      </c>
      <c r="BW133" s="43">
        <f t="shared" ca="1" si="41"/>
        <v>20530.088534454932</v>
      </c>
      <c r="BX133" s="43">
        <f t="shared" ca="1" si="41"/>
        <v>46291.56635856146</v>
      </c>
      <c r="BY133" s="43">
        <f t="shared" ca="1" si="41"/>
        <v>131043.40296581703</v>
      </c>
      <c r="BZ133" s="43">
        <f t="shared" ca="1" si="41"/>
        <v>113576.72572509675</v>
      </c>
      <c r="CA133" s="43">
        <f t="shared" ca="1" si="41"/>
        <v>136195.58148557067</v>
      </c>
      <c r="CB133" s="43">
        <f t="shared" ca="1" si="41"/>
        <v>19367.836019504211</v>
      </c>
      <c r="CC133" s="43">
        <f t="shared" ca="1" si="41"/>
        <v>80612.907278475948</v>
      </c>
      <c r="CD133" s="43">
        <f t="shared" ca="1" si="41"/>
        <v>43139.119981518415</v>
      </c>
      <c r="CE133" s="43">
        <f t="shared" ca="1" si="41"/>
        <v>11531.811440825184</v>
      </c>
      <c r="CF133" s="43">
        <f t="shared" ca="1" si="41"/>
        <v>7176.1712918085677</v>
      </c>
      <c r="CG133" s="43">
        <f t="shared" ca="1" si="41"/>
        <v>17859.615512434881</v>
      </c>
      <c r="CH133" s="43">
        <f t="shared" ca="1" si="41"/>
        <v>11451.417818723085</v>
      </c>
      <c r="CI133" s="43">
        <f t="shared" ca="1" si="41"/>
        <v>53046.618120227889</v>
      </c>
      <c r="CJ133" s="43">
        <f t="shared" ca="1" si="41"/>
        <v>16455.347088517559</v>
      </c>
      <c r="CK133" s="43">
        <f t="shared" ca="1" si="41"/>
        <v>5242.9963298668408</v>
      </c>
      <c r="CL133" s="43">
        <f t="shared" ca="1" si="41"/>
        <v>6060.1520143561183</v>
      </c>
      <c r="CM133" s="43">
        <f t="shared" ca="1" si="41"/>
        <v>15712.644428597583</v>
      </c>
      <c r="CN133" s="43">
        <f t="shared" ca="1" si="41"/>
        <v>34711.274069180101</v>
      </c>
      <c r="CO133" s="43">
        <f t="shared" ca="1" si="41"/>
        <v>2801.2556235512211</v>
      </c>
      <c r="CP133" s="43">
        <f t="shared" ca="1" si="41"/>
        <v>132834.04443121838</v>
      </c>
      <c r="CQ133" s="43">
        <f t="shared" ca="1" si="41"/>
        <v>22209.21563944238</v>
      </c>
      <c r="CR133" s="43">
        <f t="shared" ca="1" si="41"/>
        <v>47771.69157909041</v>
      </c>
      <c r="CS133" s="43">
        <f t="shared" ca="1" si="41"/>
        <v>12948.384327670738</v>
      </c>
      <c r="CT133" s="43">
        <f t="shared" ca="1" si="41"/>
        <v>279727.68725272547</v>
      </c>
      <c r="CU133" s="43">
        <f t="shared" ca="1" si="41"/>
        <v>72354.493395309881</v>
      </c>
      <c r="CV133" s="43">
        <f t="shared" ca="1" si="41"/>
        <v>71233.054167420793</v>
      </c>
      <c r="CW133" s="43">
        <f t="shared" ref="CW133:DO133" ca="1" si="42">CW124+CW125+CW127</f>
        <v>178951.23111291786</v>
      </c>
      <c r="CX133" s="43">
        <f t="shared" ca="1" si="42"/>
        <v>140169.99185513012</v>
      </c>
      <c r="CY133" s="43">
        <f t="shared" ca="1" si="42"/>
        <v>92387.55831698711</v>
      </c>
      <c r="CZ133" s="43">
        <f t="shared" ca="1" si="42"/>
        <v>16316.057392605895</v>
      </c>
      <c r="DA133" s="43">
        <f t="shared" ca="1" si="42"/>
        <v>113950.4013083804</v>
      </c>
      <c r="DB133" s="43">
        <f t="shared" ca="1" si="42"/>
        <v>40463.819710302334</v>
      </c>
      <c r="DC133" s="43">
        <f t="shared" ca="1" si="42"/>
        <v>40838.017718352676</v>
      </c>
      <c r="DD133" s="43">
        <f t="shared" ca="1" si="42"/>
        <v>92119.111040910706</v>
      </c>
      <c r="DE133" s="43">
        <f t="shared" ca="1" si="42"/>
        <v>25086.700885875922</v>
      </c>
      <c r="DF133" s="43">
        <f t="shared" ca="1" si="42"/>
        <v>16265.71213447208</v>
      </c>
      <c r="DG133" s="43">
        <f t="shared" ca="1" si="42"/>
        <v>74337.957888072429</v>
      </c>
      <c r="DH133" s="43">
        <f t="shared" ca="1" si="42"/>
        <v>74242.56414735438</v>
      </c>
      <c r="DI133" s="43">
        <f t="shared" ca="1" si="42"/>
        <v>7469.3707413008151</v>
      </c>
      <c r="DJ133" s="43">
        <f t="shared" ca="1" si="42"/>
        <v>16661.822501111819</v>
      </c>
      <c r="DK133" s="43">
        <f t="shared" ca="1" si="42"/>
        <v>8437.5802455823759</v>
      </c>
      <c r="DL133" s="43">
        <f t="shared" ca="1" si="42"/>
        <v>9881.7263009158123</v>
      </c>
      <c r="DM133" s="43">
        <f t="shared" ca="1" si="42"/>
        <v>11567.761135036517</v>
      </c>
      <c r="DN133" s="43">
        <f t="shared" ca="1" si="42"/>
        <v>14701.689290746648</v>
      </c>
      <c r="DO133" s="43">
        <f t="shared" ca="1" si="42"/>
        <v>14288.349935800192</v>
      </c>
      <c r="DP133" s="43">
        <f ca="1">SUM(E133:DO133)</f>
        <v>2934744.8876249269</v>
      </c>
      <c r="DQ133" s="43">
        <v>0</v>
      </c>
      <c r="DR133" s="43">
        <v>0</v>
      </c>
      <c r="DS133" s="43">
        <v>0</v>
      </c>
      <c r="DT133" s="43">
        <v>0</v>
      </c>
      <c r="DU133" s="43">
        <v>0</v>
      </c>
      <c r="DV133" s="43">
        <v>0</v>
      </c>
      <c r="DW133" s="43">
        <v>0</v>
      </c>
      <c r="DX133" s="43">
        <f>SUM(DQ133:DW133)</f>
        <v>0</v>
      </c>
      <c r="DY133" s="43">
        <f ca="1">DP133+DX133</f>
        <v>2934744.8876249269</v>
      </c>
      <c r="DZ133" s="41"/>
      <c r="EA133" s="43">
        <f>'Base Table 5'!DY133</f>
        <v>2511352</v>
      </c>
      <c r="EB133" s="43">
        <f ca="1">DY133-EA133</f>
        <v>423392.88762492687</v>
      </c>
      <c r="EC133" s="186">
        <f ca="1">DY133/EA133-1</f>
        <v>0.16859161424799352</v>
      </c>
    </row>
    <row r="134" spans="1:136" x14ac:dyDescent="0.4">
      <c r="A134" s="41"/>
      <c r="B134" s="104"/>
      <c r="C134" s="104"/>
      <c r="D134" s="41"/>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c r="CA134" s="43"/>
      <c r="CB134" s="43"/>
      <c r="CC134" s="43"/>
      <c r="CD134" s="43"/>
      <c r="CE134" s="43"/>
      <c r="CF134" s="43"/>
      <c r="CG134" s="43"/>
      <c r="CH134" s="43"/>
      <c r="CI134" s="43"/>
      <c r="CJ134" s="43"/>
      <c r="CK134" s="43"/>
      <c r="CL134" s="43"/>
      <c r="CM134" s="43"/>
      <c r="CN134" s="43"/>
      <c r="CO134" s="43"/>
      <c r="CP134" s="43"/>
      <c r="CQ134" s="43"/>
      <c r="CR134" s="43"/>
      <c r="CS134" s="43"/>
      <c r="CT134" s="43"/>
      <c r="CU134" s="43"/>
      <c r="CV134" s="43"/>
      <c r="CW134" s="43"/>
      <c r="CX134" s="43"/>
      <c r="CY134" s="43"/>
      <c r="CZ134" s="43"/>
      <c r="DA134" s="43"/>
      <c r="DB134" s="43"/>
      <c r="DC134" s="43"/>
      <c r="DD134" s="43"/>
      <c r="DE134" s="43"/>
      <c r="DF134" s="43"/>
      <c r="DG134" s="43"/>
      <c r="DH134" s="43"/>
      <c r="DI134" s="43"/>
      <c r="DJ134" s="43"/>
      <c r="DK134" s="43"/>
      <c r="DL134" s="43"/>
      <c r="DM134" s="43"/>
      <c r="DN134" s="43"/>
      <c r="DO134" s="43"/>
      <c r="DP134" s="43"/>
      <c r="DQ134" s="43"/>
      <c r="DR134" s="43"/>
      <c r="DS134" s="43"/>
      <c r="DT134" s="43"/>
      <c r="DU134" s="43"/>
      <c r="DV134" s="43"/>
      <c r="DW134" s="43"/>
      <c r="DX134" s="43"/>
      <c r="DY134" s="43"/>
      <c r="DZ134" s="41"/>
      <c r="EA134" s="43"/>
      <c r="EB134" s="43"/>
    </row>
    <row r="135" spans="1:136" x14ac:dyDescent="0.4">
      <c r="A135" s="267" t="s">
        <v>534</v>
      </c>
      <c r="B135" s="265"/>
      <c r="C135" s="265"/>
      <c r="D135" s="230"/>
      <c r="E135" s="220"/>
      <c r="F135" s="221"/>
      <c r="G135" s="221"/>
      <c r="H135" s="221"/>
      <c r="I135" s="221"/>
      <c r="J135" s="221"/>
      <c r="K135" s="221"/>
      <c r="L135" s="221"/>
      <c r="M135" s="221"/>
      <c r="N135" s="221"/>
      <c r="O135" s="221"/>
      <c r="P135" s="221"/>
      <c r="Q135" s="221"/>
      <c r="R135" s="221"/>
      <c r="S135" s="221"/>
      <c r="T135" s="221"/>
      <c r="U135" s="221"/>
      <c r="V135" s="221"/>
      <c r="W135" s="221"/>
      <c r="X135" s="221"/>
      <c r="Y135" s="221"/>
      <c r="Z135" s="221"/>
      <c r="AA135" s="221"/>
      <c r="AB135" s="221"/>
      <c r="AC135" s="221"/>
      <c r="AD135" s="221"/>
      <c r="AE135" s="221"/>
      <c r="AF135" s="221"/>
      <c r="AG135" s="221"/>
      <c r="AH135" s="221"/>
      <c r="AI135" s="221"/>
      <c r="AJ135" s="221"/>
      <c r="AK135" s="221"/>
      <c r="AL135" s="221"/>
      <c r="AM135" s="221"/>
      <c r="AN135" s="221"/>
      <c r="AO135" s="221"/>
      <c r="AP135" s="221"/>
      <c r="AQ135" s="221"/>
      <c r="AR135" s="221"/>
      <c r="AS135" s="221"/>
      <c r="AT135" s="221"/>
      <c r="AU135" s="221"/>
      <c r="AV135" s="221"/>
      <c r="AW135" s="221"/>
      <c r="AX135" s="221"/>
      <c r="AY135" s="221"/>
      <c r="AZ135" s="221"/>
      <c r="BA135" s="221"/>
      <c r="BB135" s="221"/>
      <c r="BC135" s="221"/>
      <c r="BD135" s="221"/>
      <c r="BE135" s="221"/>
      <c r="BF135" s="221"/>
      <c r="BG135" s="221"/>
      <c r="BH135" s="221"/>
      <c r="BI135" s="221"/>
      <c r="BJ135" s="221"/>
      <c r="BK135" s="221"/>
      <c r="BL135" s="221"/>
      <c r="BM135" s="221"/>
      <c r="BN135" s="221"/>
      <c r="BO135" s="221"/>
      <c r="BP135" s="221"/>
      <c r="BQ135" s="221"/>
      <c r="BR135" s="221"/>
      <c r="BS135" s="221"/>
      <c r="BT135" s="221"/>
      <c r="BU135" s="221"/>
      <c r="BV135" s="221"/>
      <c r="BW135" s="221"/>
      <c r="BX135" s="221"/>
      <c r="BY135" s="221"/>
      <c r="BZ135" s="221"/>
      <c r="CA135" s="221"/>
      <c r="CB135" s="221"/>
      <c r="CC135" s="221"/>
      <c r="CD135" s="221"/>
      <c r="CE135" s="221"/>
      <c r="CF135" s="221"/>
      <c r="CG135" s="221"/>
      <c r="CH135" s="221"/>
      <c r="CI135" s="221"/>
      <c r="CJ135" s="221"/>
      <c r="CK135" s="221"/>
      <c r="CL135" s="221"/>
      <c r="CM135" s="221"/>
      <c r="CN135" s="221"/>
      <c r="CO135" s="221"/>
      <c r="CP135" s="221"/>
      <c r="CQ135" s="221"/>
      <c r="CR135" s="221"/>
      <c r="CS135" s="221"/>
      <c r="CT135" s="221"/>
      <c r="CU135" s="221"/>
      <c r="CV135" s="221"/>
      <c r="CW135" s="221"/>
      <c r="CX135" s="221"/>
      <c r="CY135" s="221"/>
      <c r="CZ135" s="221"/>
      <c r="DA135" s="221"/>
      <c r="DB135" s="221"/>
      <c r="DC135" s="221"/>
      <c r="DD135" s="221"/>
      <c r="DE135" s="221"/>
      <c r="DF135" s="221"/>
      <c r="DG135" s="221"/>
      <c r="DH135" s="221"/>
      <c r="DI135" s="221"/>
      <c r="DJ135" s="221"/>
      <c r="DK135" s="221"/>
      <c r="DL135" s="221"/>
      <c r="DM135" s="221"/>
      <c r="DN135" s="220"/>
      <c r="DO135" s="220"/>
      <c r="DP135" s="220"/>
      <c r="DQ135" s="221"/>
      <c r="DR135" s="221"/>
      <c r="DS135" s="221"/>
      <c r="DT135" s="221"/>
      <c r="DU135" s="221"/>
      <c r="DV135" s="221"/>
      <c r="DW135" s="221"/>
      <c r="DX135" s="222"/>
      <c r="DY135" s="221">
        <f ca="1">DY133+DY126</f>
        <v>3150708.7645005896</v>
      </c>
      <c r="DZ135" s="223"/>
      <c r="EA135" s="221">
        <f>'Base Table 5'!DY135</f>
        <v>2680024.9997999999</v>
      </c>
      <c r="EB135" s="221">
        <f ca="1">DY135-EA135</f>
        <v>470683.7647005897</v>
      </c>
      <c r="EC135" s="224">
        <f ca="1">DY135/EA135-1</f>
        <v>0.17562663211563878</v>
      </c>
    </row>
    <row r="136" spans="1:136" x14ac:dyDescent="0.4">
      <c r="A136" s="43" t="s">
        <v>535</v>
      </c>
    </row>
    <row r="137" spans="1:136" x14ac:dyDescent="0.4">
      <c r="DQ137" s="264" t="s">
        <v>599</v>
      </c>
      <c r="DR137" s="264"/>
      <c r="DS137" s="264"/>
      <c r="DX137" s="263" t="s">
        <v>646</v>
      </c>
      <c r="DY137" s="263"/>
      <c r="DZ137" s="263"/>
      <c r="EA137" s="263"/>
      <c r="EB137" s="263"/>
      <c r="EC137" s="263"/>
    </row>
    <row r="138" spans="1:136" ht="29.15" x14ac:dyDescent="0.4">
      <c r="DR138" s="160" t="s">
        <v>655</v>
      </c>
      <c r="DS138" s="160" t="s">
        <v>600</v>
      </c>
      <c r="DX138" s="128" t="s">
        <v>598</v>
      </c>
      <c r="DY138" s="131">
        <f>'Scenario Parameters'!C60*'Base Table 5 - modified'!DY138</f>
        <v>0.79920425073494838</v>
      </c>
      <c r="EA138" s="43"/>
      <c r="EB138" s="43"/>
    </row>
    <row r="139" spans="1:136" x14ac:dyDescent="0.4">
      <c r="DQ139" s="198" t="s">
        <v>652</v>
      </c>
      <c r="DR139" s="100">
        <f ca="1">EB126+EB127</f>
        <v>68481.905720018491</v>
      </c>
      <c r="DS139" s="61">
        <f ca="1">DR139/$DY$140</f>
        <v>1.7371021646465232E-2</v>
      </c>
    </row>
    <row r="140" spans="1:136" x14ac:dyDescent="0.4">
      <c r="DQ140" s="198" t="s">
        <v>653</v>
      </c>
      <c r="DR140" s="100">
        <f ca="1">'Projection Engine'!U122-'Projection Engine'!M122</f>
        <v>68481.905720332637</v>
      </c>
      <c r="DS140" s="61">
        <f ca="1">DR140/$DY$140</f>
        <v>1.7371021646544919E-2</v>
      </c>
      <c r="DX140" s="128" t="s">
        <v>647</v>
      </c>
      <c r="DY140" s="43">
        <f ca="1">DY135/$DY$138</f>
        <v>3942307.3158121933</v>
      </c>
      <c r="EA140" s="43">
        <f>EA135</f>
        <v>2680024.9997999999</v>
      </c>
      <c r="EB140" s="43">
        <f ca="1">DY140-EA140</f>
        <v>1262282.3160121934</v>
      </c>
      <c r="EC140" s="186">
        <f ca="1">DY140/EA140-1</f>
        <v>0.47099647059501049</v>
      </c>
    </row>
    <row r="141" spans="1:136" x14ac:dyDescent="0.4">
      <c r="DQ141" s="198" t="s">
        <v>654</v>
      </c>
      <c r="DR141" s="100">
        <f ca="1">DR139-DR140</f>
        <v>-3.141467459499836E-7</v>
      </c>
      <c r="DS141" s="61">
        <f ca="1">DR141/$DY$140</f>
        <v>-7.9686011460845023E-14</v>
      </c>
      <c r="DX141" s="128" t="str">
        <f>A124</f>
        <v>P1</v>
      </c>
      <c r="DY141" s="43">
        <f ca="1">DY124/$DY$138</f>
        <v>1568315.7700138921</v>
      </c>
      <c r="DZ141" s="43"/>
      <c r="EA141" s="43">
        <f>'Base Table 5'!DY124</f>
        <v>1269749</v>
      </c>
      <c r="EB141" s="43">
        <f ca="1">DY141-EA141</f>
        <v>298566.77001389209</v>
      </c>
      <c r="EC141" s="186">
        <f ca="1">DY141/EA141-1</f>
        <v>0.23513841713117478</v>
      </c>
    </row>
    <row r="142" spans="1:136" x14ac:dyDescent="0.4">
      <c r="DX142" s="128" t="str">
        <f t="shared" ref="DX142:DX146" si="43">A125</f>
        <v>P2</v>
      </c>
      <c r="DY142" s="43">
        <f ca="1">DY125/$DY$138</f>
        <v>2225713.072498695</v>
      </c>
      <c r="DZ142" s="43"/>
      <c r="EA142" s="43">
        <f>'Base Table 5'!DY125</f>
        <v>1150716</v>
      </c>
      <c r="EB142" s="43">
        <f ca="1">DY142-EA142</f>
        <v>1074997.072498695</v>
      </c>
      <c r="EC142" s="186">
        <f ca="1">DY142/EA142-1</f>
        <v>0.93419842298073119</v>
      </c>
    </row>
    <row r="143" spans="1:136" x14ac:dyDescent="0.4">
      <c r="DQ143" s="198" t="s">
        <v>601</v>
      </c>
      <c r="DR143" s="100">
        <f ca="1">(DW122-'Base Table 5'!DW122-'Projected Table 5'!EB129)</f>
        <v>-11334.969876566844</v>
      </c>
      <c r="DS143" s="61">
        <f ca="1">DR143/$DY$140</f>
        <v>-2.8752121457156403E-3</v>
      </c>
      <c r="DX143" s="128" t="str">
        <f t="shared" si="43"/>
        <v>P3</v>
      </c>
      <c r="DY143" s="43">
        <f ca="1">DY126/$DY$138</f>
        <v>270223.63391718979</v>
      </c>
      <c r="EA143" s="43">
        <f>'Base Table 5'!DY126</f>
        <v>168672.99979999999</v>
      </c>
      <c r="EB143" s="43">
        <f ca="1">DY143-EA143</f>
        <v>101550.63411718979</v>
      </c>
      <c r="EC143" s="186">
        <f ca="1">DY143/EA143-1</f>
        <v>0.60205625226088966</v>
      </c>
    </row>
    <row r="144" spans="1:136" x14ac:dyDescent="0.4">
      <c r="DQ144" s="198" t="s">
        <v>602</v>
      </c>
      <c r="DR144" s="100">
        <f ca="1">'Projection Engine'!BB122-'Projection Engine'!T122+'Scenario Parameters'!C72-'Scenario Parameters'!C69</f>
        <v>-8.2701444625854492E-7</v>
      </c>
      <c r="DS144" s="61">
        <f ca="1">DR144/$DY$140</f>
        <v>-2.0977929420709394E-13</v>
      </c>
      <c r="DX144" s="128" t="str">
        <f t="shared" si="43"/>
        <v>P4</v>
      </c>
      <c r="DY144" s="43">
        <f ca="1">DY127/$DY$138</f>
        <v>140237.02769509653</v>
      </c>
      <c r="EA144" s="43">
        <f>'Base Table 5'!DY127</f>
        <v>90887</v>
      </c>
      <c r="EB144" s="43">
        <f ca="1">DY144-EA144</f>
        <v>49350.027695096534</v>
      </c>
      <c r="EC144" s="186">
        <f ca="1">DY144/EA144-1</f>
        <v>0.54298224933264971</v>
      </c>
    </row>
    <row r="145" spans="121:133" x14ac:dyDescent="0.4">
      <c r="DQ145" s="198" t="s">
        <v>603</v>
      </c>
      <c r="DR145" s="100">
        <f ca="1">SUM(DR141:DR144)</f>
        <v>-11334.969877708005</v>
      </c>
      <c r="DS145" s="61">
        <f ca="1">DR145/$DY$140</f>
        <v>-2.8752121460051058E-3</v>
      </c>
      <c r="DX145" s="128" t="str">
        <f t="shared" si="43"/>
        <v>P5</v>
      </c>
      <c r="DY145" s="43">
        <f t="shared" ref="DY145" si="44">DY128/$DY$138</f>
        <v>0</v>
      </c>
      <c r="EA145" s="43">
        <f>'Base Table 5'!DY128</f>
        <v>0</v>
      </c>
      <c r="EB145" s="43">
        <f t="shared" ref="EB145" si="45">DY145-EA145</f>
        <v>0</v>
      </c>
      <c r="EC145" s="186">
        <v>0</v>
      </c>
    </row>
    <row r="146" spans="121:133" x14ac:dyDescent="0.4">
      <c r="DX146" s="128" t="str">
        <f t="shared" si="43"/>
        <v>P6</v>
      </c>
      <c r="DY146" s="43">
        <f ca="1">DY129/$DY$138</f>
        <v>545159.93044347758</v>
      </c>
      <c r="EA146" s="43">
        <f>'Base Table 5'!DY129</f>
        <v>603645.00020000001</v>
      </c>
      <c r="EB146" s="43">
        <f ca="1">DY146-EA146</f>
        <v>-58485.069756522425</v>
      </c>
      <c r="EC146" s="186">
        <f ca="1">DY146/EA146-1</f>
        <v>-9.6886530555450823E-2</v>
      </c>
    </row>
    <row r="149" spans="121:133" x14ac:dyDescent="0.4">
      <c r="DX149" s="263" t="s">
        <v>648</v>
      </c>
      <c r="DY149" s="263"/>
      <c r="DZ149" s="263"/>
      <c r="EA149" s="263"/>
      <c r="EB149" s="263"/>
      <c r="EC149" s="263"/>
    </row>
    <row r="150" spans="121:133" x14ac:dyDescent="0.4">
      <c r="DX150" s="128" t="s">
        <v>624</v>
      </c>
      <c r="DY150" s="43">
        <f ca="1">'Scenario Parameters'!C71+'Scenario Parameters'!C69</f>
        <v>207505.36852950189</v>
      </c>
      <c r="EA150" s="43"/>
      <c r="EB150" s="43">
        <f ca="1">DY141+DY142</f>
        <v>3794028.8425125871</v>
      </c>
      <c r="EC150" s="186">
        <f ca="1">-DY150/EB150</f>
        <v>-5.4692617569054094E-2</v>
      </c>
    </row>
    <row r="151" spans="121:133" x14ac:dyDescent="0.4">
      <c r="DX151" s="128" t="s">
        <v>627</v>
      </c>
      <c r="DY151" s="43">
        <f>'Projection Engine'!BC122+'Projection Engine'!N74*(1+'Projection Engine'!K74)*(1+'Projection Engine'!H74)*(1/(1+('Projection Engine'!H74*'Projection Engine'!I78))-1)</f>
        <v>26443.902269950853</v>
      </c>
      <c r="EB151" s="43">
        <f ca="1">DY141+DY142</f>
        <v>3794028.8425125871</v>
      </c>
      <c r="EC151" s="186">
        <f ca="1">-DY151/EB151</f>
        <v>-6.9698738116177415E-3</v>
      </c>
    </row>
    <row r="152" spans="121:133" x14ac:dyDescent="0.4">
      <c r="DX152" s="118" t="s">
        <v>327</v>
      </c>
      <c r="DY152" s="62"/>
      <c r="DZ152" s="62"/>
      <c r="EA152" s="117"/>
      <c r="EB152" s="117"/>
      <c r="EC152" s="225">
        <f ca="1">EC141*'Scenario Parameters'!C48*('Base Table 5'!DY124/('Base Table 5'!DY124+'Base Table 5'!DY125)) + EC142*'Scenario Parameters'!C49*('Base Table 5'!DY125/('Base Table 5'!DY124+'Base Table 5'!DY125))+EC150+EC151</f>
        <v>0.50581683284528778</v>
      </c>
    </row>
  </sheetData>
  <mergeCells count="10">
    <mergeCell ref="EA1:EC1"/>
    <mergeCell ref="EB2:EC2"/>
    <mergeCell ref="DX137:EC137"/>
    <mergeCell ref="DX149:EC149"/>
    <mergeCell ref="DQ137:DS137"/>
    <mergeCell ref="A1:DY1"/>
    <mergeCell ref="DQ2:DX2"/>
    <mergeCell ref="A135:D135"/>
    <mergeCell ref="A131:D131"/>
    <mergeCell ref="A133:D13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253"/>
  <sheetViews>
    <sheetView zoomScale="90" zoomScaleNormal="90" workbookViewId="0">
      <pane xSplit="2" ySplit="3" topLeftCell="C58" activePane="bottomRight" state="frozen"/>
      <selection activeCell="A4" sqref="A4"/>
      <selection pane="topRight" activeCell="A4" sqref="A4"/>
      <selection pane="bottomLeft" activeCell="A4" sqref="A4"/>
      <selection pane="bottomRight" activeCell="L131" sqref="L131"/>
    </sheetView>
  </sheetViews>
  <sheetFormatPr defaultColWidth="9.15234375" defaultRowHeight="11.25" customHeight="1" x14ac:dyDescent="0.4"/>
  <cols>
    <col min="1" max="1" width="5.84375" style="41" customWidth="1"/>
    <col min="2" max="2" width="75.69140625" style="41" bestFit="1" customWidth="1"/>
    <col min="3" max="8" width="12.69140625" style="128" customWidth="1"/>
    <col min="9" max="14" width="15.921875" style="128" customWidth="1"/>
    <col min="16" max="16" width="12.69140625" style="128" customWidth="1"/>
    <col min="17" max="17" width="10.53515625" style="41" customWidth="1"/>
    <col min="18" max="30" width="9.15234375" style="41" customWidth="1"/>
    <col min="31" max="126" width="12.69140625" style="128" customWidth="1"/>
    <col min="127" max="150" width="9.15234375" style="128" customWidth="1"/>
    <col min="151" max="151" width="9.15234375" style="41" customWidth="1"/>
    <col min="152" max="16384" width="9.15234375" style="41"/>
  </cols>
  <sheetData>
    <row r="1" spans="1:256" s="119" customFormat="1" ht="23.25" customHeight="1" x14ac:dyDescent="0.3">
      <c r="A1" s="117"/>
      <c r="B1" s="118"/>
      <c r="C1" s="270" t="s">
        <v>0</v>
      </c>
      <c r="D1" s="271"/>
      <c r="E1" s="271"/>
      <c r="F1" s="271"/>
      <c r="G1" s="271"/>
      <c r="I1" s="270" t="s">
        <v>1</v>
      </c>
      <c r="J1" s="271"/>
      <c r="K1" s="271"/>
      <c r="L1" s="271"/>
      <c r="M1" s="271"/>
      <c r="N1" s="271"/>
      <c r="P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1"/>
      <c r="DN1" s="121"/>
      <c r="DO1" s="121"/>
      <c r="DP1" s="121"/>
      <c r="DQ1" s="120"/>
      <c r="DR1" s="120"/>
      <c r="DS1" s="120"/>
      <c r="DT1" s="120"/>
      <c r="DU1" s="120"/>
      <c r="DV1" s="120"/>
      <c r="DW1" s="120"/>
      <c r="DX1" s="120"/>
      <c r="DY1" s="120"/>
      <c r="DZ1" s="120"/>
      <c r="EA1" s="120"/>
      <c r="EB1" s="120"/>
      <c r="EC1" s="120"/>
      <c r="ED1" s="120"/>
      <c r="EE1" s="120"/>
      <c r="EF1" s="120"/>
      <c r="EG1" s="120"/>
      <c r="EH1" s="120"/>
      <c r="EI1" s="120"/>
      <c r="EJ1" s="120"/>
      <c r="EK1" s="120"/>
      <c r="EL1" s="120"/>
      <c r="EM1" s="120"/>
      <c r="EN1" s="120"/>
      <c r="EO1" s="120"/>
      <c r="EP1" s="120"/>
      <c r="EQ1" s="120"/>
      <c r="ER1" s="120"/>
      <c r="ES1" s="120"/>
      <c r="ET1" s="120"/>
      <c r="EU1" s="120"/>
      <c r="EV1" s="120"/>
      <c r="EW1" s="120"/>
      <c r="EX1" s="120"/>
      <c r="EY1" s="120"/>
      <c r="EZ1" s="120"/>
      <c r="FA1" s="120"/>
      <c r="FB1" s="120"/>
      <c r="FC1" s="120"/>
      <c r="FD1" s="120"/>
      <c r="FE1" s="120"/>
      <c r="FF1" s="120"/>
      <c r="FG1" s="120"/>
      <c r="FH1" s="120"/>
      <c r="FI1" s="120"/>
      <c r="FJ1" s="120"/>
      <c r="FK1" s="120"/>
      <c r="FL1" s="120"/>
      <c r="FM1" s="120"/>
      <c r="FN1" s="120"/>
      <c r="FO1" s="120"/>
      <c r="FP1" s="120"/>
      <c r="FQ1" s="120"/>
      <c r="FR1" s="120"/>
      <c r="FS1" s="120"/>
      <c r="FT1" s="120"/>
      <c r="FU1" s="120"/>
      <c r="FV1" s="120"/>
      <c r="FW1" s="120"/>
      <c r="FX1" s="120"/>
      <c r="FY1" s="120"/>
      <c r="FZ1" s="120"/>
      <c r="GA1" s="120"/>
      <c r="GB1" s="120"/>
      <c r="GC1" s="120"/>
      <c r="GD1" s="120"/>
      <c r="GE1" s="120"/>
      <c r="GF1" s="120"/>
      <c r="GG1" s="120"/>
      <c r="GH1" s="120"/>
      <c r="GI1" s="120"/>
      <c r="GJ1" s="120"/>
      <c r="GK1" s="120"/>
      <c r="GL1" s="120"/>
      <c r="GM1" s="120"/>
      <c r="GN1" s="120"/>
      <c r="GO1" s="120"/>
      <c r="GP1" s="120"/>
      <c r="GQ1" s="120"/>
      <c r="GR1" s="120"/>
      <c r="GS1" s="120"/>
      <c r="GT1" s="120"/>
      <c r="GU1" s="120"/>
      <c r="GV1" s="120"/>
      <c r="GW1" s="120"/>
      <c r="GX1" s="120"/>
      <c r="GY1" s="120"/>
      <c r="GZ1" s="120"/>
      <c r="HA1" s="120"/>
      <c r="HB1" s="120"/>
      <c r="HC1" s="120"/>
      <c r="HD1" s="120"/>
      <c r="HE1" s="120"/>
      <c r="HF1" s="120"/>
      <c r="HG1" s="120"/>
      <c r="HH1" s="120"/>
      <c r="HI1" s="120"/>
      <c r="HJ1" s="120"/>
      <c r="HK1" s="120"/>
      <c r="HL1" s="120"/>
      <c r="HM1" s="120"/>
      <c r="HN1" s="120"/>
      <c r="HO1" s="120"/>
      <c r="HP1" s="120"/>
      <c r="HQ1" s="120"/>
      <c r="HR1" s="120"/>
      <c r="HS1" s="120"/>
      <c r="HT1" s="120"/>
      <c r="HU1" s="120"/>
      <c r="HV1" s="120"/>
      <c r="HW1" s="120"/>
      <c r="HX1" s="120"/>
      <c r="HY1" s="120"/>
      <c r="HZ1" s="120"/>
      <c r="IA1" s="120"/>
      <c r="IB1" s="120"/>
      <c r="IC1" s="120"/>
      <c r="ID1" s="120"/>
      <c r="IE1" s="120"/>
      <c r="IF1" s="120"/>
      <c r="IG1" s="120"/>
      <c r="IH1" s="120"/>
      <c r="II1" s="120"/>
      <c r="IJ1" s="120"/>
      <c r="IK1" s="120"/>
      <c r="IL1" s="120"/>
      <c r="IM1" s="120"/>
      <c r="IN1" s="120"/>
      <c r="IO1" s="120"/>
      <c r="IP1" s="120"/>
      <c r="IQ1" s="120"/>
      <c r="IR1" s="120"/>
      <c r="IS1" s="120"/>
      <c r="IT1" s="120"/>
      <c r="IU1" s="120"/>
      <c r="IV1" s="120"/>
    </row>
    <row r="2" spans="1:256" s="119" customFormat="1" ht="34.75" customHeight="1" x14ac:dyDescent="0.3">
      <c r="A2" s="122" t="s">
        <v>2</v>
      </c>
      <c r="C2" s="123" t="s">
        <v>3</v>
      </c>
      <c r="D2" s="123" t="s">
        <v>4</v>
      </c>
      <c r="E2" s="123" t="s">
        <v>5</v>
      </c>
      <c r="F2" s="123" t="s">
        <v>6</v>
      </c>
      <c r="G2" s="123" t="s">
        <v>7</v>
      </c>
      <c r="I2" s="123" t="s">
        <v>8</v>
      </c>
      <c r="J2" s="123" t="s">
        <v>9</v>
      </c>
      <c r="K2" s="123" t="s">
        <v>10</v>
      </c>
      <c r="L2" s="123" t="s">
        <v>9</v>
      </c>
      <c r="M2" s="123" t="s">
        <v>11</v>
      </c>
      <c r="N2" s="123" t="s">
        <v>9</v>
      </c>
      <c r="P2" s="123" t="s">
        <v>6</v>
      </c>
      <c r="Q2" s="123" t="s">
        <v>7</v>
      </c>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c r="BW2" s="120"/>
      <c r="BX2" s="120"/>
      <c r="BY2" s="120"/>
      <c r="BZ2" s="120"/>
      <c r="CA2" s="120"/>
      <c r="CB2" s="120"/>
      <c r="CC2" s="120"/>
      <c r="CD2" s="120"/>
      <c r="CE2" s="120"/>
      <c r="CF2" s="120"/>
      <c r="CG2" s="120"/>
      <c r="CH2" s="120"/>
      <c r="CI2" s="120"/>
      <c r="CJ2" s="120"/>
      <c r="CK2" s="120"/>
      <c r="CL2" s="120"/>
      <c r="CM2" s="120"/>
      <c r="CN2" s="120"/>
      <c r="CO2" s="120"/>
      <c r="CP2" s="120"/>
      <c r="CQ2" s="120"/>
      <c r="CR2" s="120"/>
      <c r="CS2" s="120"/>
      <c r="CT2" s="120"/>
      <c r="CU2" s="120"/>
      <c r="CV2" s="120"/>
      <c r="CW2" s="120"/>
      <c r="CX2" s="120"/>
      <c r="CY2" s="120"/>
      <c r="CZ2" s="120"/>
      <c r="DA2" s="120"/>
      <c r="DB2" s="120"/>
      <c r="DC2" s="120"/>
      <c r="DD2" s="120"/>
      <c r="DE2" s="120"/>
      <c r="DF2" s="120"/>
      <c r="DG2" s="120"/>
      <c r="DH2" s="120"/>
      <c r="DI2" s="120"/>
      <c r="DJ2" s="120"/>
      <c r="DK2" s="120"/>
      <c r="DL2" s="120"/>
      <c r="DM2" s="121"/>
      <c r="DN2" s="121"/>
      <c r="DO2" s="121"/>
      <c r="DP2" s="121"/>
      <c r="DQ2" s="120"/>
      <c r="DR2" s="120"/>
      <c r="DS2" s="120"/>
      <c r="DT2" s="120"/>
      <c r="DU2" s="120"/>
      <c r="DV2" s="120"/>
      <c r="DW2" s="120"/>
      <c r="DX2" s="120"/>
      <c r="DY2" s="120"/>
      <c r="DZ2" s="120"/>
      <c r="EA2" s="120"/>
      <c r="EB2" s="120"/>
      <c r="EC2" s="120"/>
      <c r="ED2" s="120"/>
      <c r="EE2" s="120"/>
      <c r="EF2" s="120"/>
      <c r="EG2" s="120"/>
      <c r="EH2" s="120"/>
      <c r="EI2" s="120"/>
      <c r="EJ2" s="120"/>
      <c r="EK2" s="120"/>
      <c r="EL2" s="120"/>
      <c r="EM2" s="120"/>
      <c r="EN2" s="120"/>
      <c r="EO2" s="120"/>
      <c r="EP2" s="120"/>
      <c r="EQ2" s="120"/>
      <c r="ER2" s="120"/>
      <c r="ES2" s="120"/>
      <c r="ET2" s="120"/>
      <c r="EU2" s="120"/>
      <c r="EV2" s="120"/>
      <c r="EW2" s="120"/>
      <c r="EX2" s="120"/>
      <c r="EY2" s="120"/>
      <c r="EZ2" s="120"/>
      <c r="FA2" s="120"/>
      <c r="FB2" s="120"/>
      <c r="FC2" s="120"/>
      <c r="FD2" s="120"/>
      <c r="FE2" s="120"/>
      <c r="FF2" s="120"/>
      <c r="FG2" s="120"/>
      <c r="FH2" s="120"/>
      <c r="FI2" s="120"/>
      <c r="FJ2" s="120"/>
      <c r="FK2" s="120"/>
      <c r="FL2" s="120"/>
      <c r="FM2" s="120"/>
      <c r="FN2" s="120"/>
      <c r="FO2" s="120"/>
      <c r="FP2" s="120"/>
      <c r="FQ2" s="120"/>
      <c r="FR2" s="120"/>
      <c r="FS2" s="120"/>
      <c r="FT2" s="120"/>
      <c r="FU2" s="120"/>
      <c r="FV2" s="120"/>
      <c r="FW2" s="120"/>
      <c r="FX2" s="120"/>
      <c r="FY2" s="120"/>
      <c r="FZ2" s="120"/>
      <c r="GA2" s="120"/>
      <c r="GB2" s="120"/>
      <c r="GC2" s="120"/>
      <c r="GD2" s="120"/>
      <c r="GE2" s="120"/>
      <c r="GF2" s="120"/>
      <c r="GG2" s="120"/>
      <c r="GH2" s="120"/>
      <c r="GI2" s="120"/>
      <c r="GJ2" s="120"/>
      <c r="GK2" s="120"/>
      <c r="GL2" s="120"/>
      <c r="GM2" s="120"/>
      <c r="GN2" s="120"/>
      <c r="GO2" s="120"/>
      <c r="GP2" s="120"/>
      <c r="GQ2" s="120"/>
      <c r="GR2" s="120"/>
      <c r="GS2" s="120"/>
      <c r="GT2" s="120"/>
      <c r="GU2" s="120"/>
      <c r="GV2" s="120"/>
      <c r="GW2" s="120"/>
      <c r="GX2" s="120"/>
      <c r="GY2" s="120"/>
      <c r="GZ2" s="120"/>
      <c r="HA2" s="120"/>
      <c r="HB2" s="120"/>
      <c r="HC2" s="120"/>
      <c r="HD2" s="120"/>
      <c r="HE2" s="120"/>
      <c r="HF2" s="120"/>
      <c r="HG2" s="120"/>
      <c r="HH2" s="120"/>
      <c r="HI2" s="120"/>
      <c r="HJ2" s="120"/>
      <c r="HK2" s="120"/>
      <c r="HL2" s="120"/>
      <c r="HM2" s="120"/>
      <c r="HN2" s="120"/>
      <c r="HO2" s="120"/>
      <c r="HP2" s="120"/>
      <c r="HQ2" s="120"/>
      <c r="HR2" s="120"/>
      <c r="HS2" s="120"/>
      <c r="HT2" s="120"/>
      <c r="HU2" s="120"/>
      <c r="HV2" s="120"/>
      <c r="HW2" s="120"/>
      <c r="HX2" s="120"/>
      <c r="HY2" s="120"/>
      <c r="HZ2" s="120"/>
      <c r="IA2" s="120"/>
      <c r="IB2" s="120"/>
      <c r="IC2" s="120"/>
      <c r="ID2" s="120"/>
      <c r="IE2" s="120"/>
      <c r="IF2" s="120"/>
      <c r="IG2" s="120"/>
      <c r="IH2" s="120"/>
      <c r="II2" s="120"/>
      <c r="IJ2" s="120"/>
      <c r="IK2" s="120"/>
      <c r="IL2" s="120"/>
      <c r="IM2" s="120"/>
      <c r="IN2" s="120"/>
      <c r="IO2" s="120"/>
      <c r="IP2" s="120"/>
      <c r="IQ2" s="120"/>
      <c r="IR2" s="120"/>
      <c r="IS2" s="120"/>
      <c r="IT2" s="120"/>
      <c r="IU2" s="120"/>
      <c r="IV2" s="120"/>
    </row>
    <row r="3" spans="1:256" s="119" customFormat="1" ht="11.6" customHeight="1" x14ac:dyDescent="0.3">
      <c r="A3" s="122" t="s">
        <v>12</v>
      </c>
      <c r="B3" s="41"/>
      <c r="C3" s="124" t="s">
        <v>13</v>
      </c>
      <c r="D3" s="124" t="s">
        <v>13</v>
      </c>
      <c r="E3" s="124" t="s">
        <v>13</v>
      </c>
      <c r="F3" s="124" t="s">
        <v>13</v>
      </c>
      <c r="G3" s="124" t="s">
        <v>13</v>
      </c>
      <c r="I3" s="120"/>
      <c r="J3" s="120"/>
      <c r="K3" s="120"/>
      <c r="L3" s="120"/>
      <c r="M3" s="120"/>
      <c r="N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c r="DT3" s="120"/>
      <c r="DU3" s="120"/>
      <c r="DV3" s="120"/>
      <c r="DW3" s="120"/>
      <c r="DX3" s="120"/>
      <c r="DY3" s="120"/>
      <c r="DZ3" s="120"/>
      <c r="EA3" s="120"/>
      <c r="EB3" s="120"/>
      <c r="EC3" s="120"/>
      <c r="ED3" s="120"/>
      <c r="EE3" s="120"/>
      <c r="EF3" s="120"/>
      <c r="EG3" s="120"/>
      <c r="EH3" s="120"/>
      <c r="EI3" s="120"/>
      <c r="EJ3" s="120"/>
      <c r="EK3" s="120"/>
      <c r="EL3" s="120"/>
      <c r="EM3" s="120"/>
      <c r="EN3" s="120"/>
      <c r="EO3" s="120"/>
      <c r="EP3" s="120"/>
      <c r="EQ3" s="120"/>
      <c r="ER3" s="120"/>
      <c r="ES3" s="120"/>
      <c r="ET3" s="120"/>
      <c r="EU3" s="120"/>
      <c r="EV3" s="120"/>
      <c r="EW3" s="120"/>
      <c r="EX3" s="120"/>
      <c r="EY3" s="120"/>
      <c r="EZ3" s="120"/>
      <c r="FA3" s="120"/>
      <c r="FB3" s="120"/>
      <c r="FC3" s="120"/>
      <c r="FD3" s="120"/>
      <c r="FE3" s="120"/>
      <c r="FF3" s="120"/>
      <c r="FG3" s="120"/>
      <c r="FH3" s="120"/>
      <c r="FI3" s="120"/>
      <c r="FJ3" s="120"/>
      <c r="FK3" s="120"/>
      <c r="FL3" s="120"/>
      <c r="FM3" s="120"/>
      <c r="FN3" s="120"/>
      <c r="FO3" s="120"/>
      <c r="FP3" s="120"/>
      <c r="FQ3" s="120"/>
      <c r="FR3" s="120"/>
      <c r="FS3" s="120"/>
      <c r="FT3" s="120"/>
      <c r="FU3" s="120"/>
      <c r="FV3" s="120"/>
      <c r="FW3" s="120"/>
      <c r="FX3" s="120"/>
      <c r="FY3" s="120"/>
      <c r="FZ3" s="120"/>
      <c r="GA3" s="120"/>
      <c r="GB3" s="120"/>
      <c r="GC3" s="120"/>
      <c r="GD3" s="120"/>
      <c r="GE3" s="120"/>
      <c r="GF3" s="120"/>
      <c r="GG3" s="120"/>
      <c r="GH3" s="120"/>
      <c r="GI3" s="120"/>
      <c r="GJ3" s="120"/>
      <c r="GK3" s="120"/>
      <c r="GL3" s="120"/>
      <c r="GM3" s="120"/>
      <c r="GN3" s="120"/>
      <c r="GO3" s="120"/>
      <c r="GP3" s="120"/>
      <c r="GQ3" s="120"/>
      <c r="GR3" s="120"/>
      <c r="GS3" s="120"/>
      <c r="GT3" s="120"/>
      <c r="GU3" s="120"/>
      <c r="GV3" s="120"/>
      <c r="GW3" s="120"/>
      <c r="GX3" s="120"/>
      <c r="GY3" s="120"/>
      <c r="GZ3" s="120"/>
      <c r="HA3" s="120"/>
      <c r="HB3" s="120"/>
      <c r="HC3" s="120"/>
      <c r="HD3" s="120"/>
      <c r="HE3" s="120"/>
      <c r="HF3" s="120"/>
      <c r="HG3" s="120"/>
      <c r="HH3" s="120"/>
      <c r="HI3" s="120"/>
      <c r="HJ3" s="120"/>
      <c r="HK3" s="120"/>
      <c r="HL3" s="120"/>
      <c r="HM3" s="120"/>
      <c r="HN3" s="120"/>
      <c r="HO3" s="120"/>
      <c r="HP3" s="120"/>
      <c r="HQ3" s="120"/>
      <c r="HR3" s="120"/>
      <c r="HS3" s="120"/>
      <c r="HT3" s="120"/>
      <c r="HU3" s="120"/>
      <c r="HV3" s="120"/>
      <c r="HW3" s="120"/>
      <c r="HX3" s="120"/>
      <c r="HY3" s="120"/>
      <c r="HZ3" s="120"/>
      <c r="IA3" s="120"/>
      <c r="IB3" s="120"/>
      <c r="IC3" s="120"/>
      <c r="ID3" s="120"/>
      <c r="IE3" s="120"/>
      <c r="IF3" s="120"/>
      <c r="IG3" s="120"/>
      <c r="IH3" s="120"/>
      <c r="II3" s="120"/>
      <c r="IJ3" s="120"/>
      <c r="IK3" s="120"/>
      <c r="IL3" s="120"/>
      <c r="IM3" s="120"/>
      <c r="IN3" s="120"/>
      <c r="IO3" s="120"/>
      <c r="IP3" s="120"/>
      <c r="IQ3" s="120"/>
      <c r="IR3" s="120"/>
      <c r="IS3" s="120"/>
      <c r="IT3" s="120"/>
      <c r="IU3" s="120"/>
      <c r="IV3" s="120"/>
    </row>
    <row r="4" spans="1:256" ht="11.25" customHeight="1" x14ac:dyDescent="0.3">
      <c r="A4" s="106" t="s">
        <v>14</v>
      </c>
      <c r="B4" s="106" t="s">
        <v>15</v>
      </c>
      <c r="C4" s="139">
        <v>110.86199999999999</v>
      </c>
      <c r="D4" s="139">
        <v>47.47</v>
      </c>
      <c r="E4" s="140">
        <v>134.59700000000001</v>
      </c>
      <c r="F4" s="139">
        <f t="array" ref="F4:F118">TRANSPOSE('Base Table 5'!E124:DO124)</f>
        <v>3787</v>
      </c>
      <c r="G4" s="140">
        <f t="shared" ref="G4:G35" si="0">IFERROR(F4/E4,0)</f>
        <v>28.135842552211415</v>
      </c>
      <c r="H4" s="139"/>
      <c r="I4" s="140">
        <f>'Base Table 5 - modified'!DY4/'Base Table 5'!DY4*E4</f>
        <v>133.40382894974124</v>
      </c>
      <c r="J4" s="140">
        <f t="shared" ref="J4:J35" si="1">I4-E4</f>
        <v>-1.1931710502587691</v>
      </c>
      <c r="K4" s="140">
        <f t="shared" ref="K4:K35" ca="1" si="2">E4+L4</f>
        <v>126.96549113146031</v>
      </c>
      <c r="L4" s="140">
        <f t="shared" ref="L4:L35" ca="1" si="3">N4-J4</f>
        <v>-7.6315088685722969</v>
      </c>
      <c r="M4" s="140">
        <f t="shared" ref="M4:M35" ca="1" si="4">IFERROR(P4/Q4,0)</f>
        <v>125.77232008114134</v>
      </c>
      <c r="N4" s="140">
        <f t="shared" ref="N4:N35" ca="1" si="5">M4-E4</f>
        <v>-8.8246799188586635</v>
      </c>
      <c r="O4" s="107"/>
      <c r="P4" s="141">
        <f t="array" aca="1" ref="P4:P118" ca="1">TRANSPOSE('Projected Table 5'!E124:DO124)</f>
        <v>3587.7697043417597</v>
      </c>
      <c r="Q4" s="140">
        <f>G4*(1+Industries!M2)</f>
        <v>28.525908578515502</v>
      </c>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c r="BT4" s="125"/>
      <c r="BU4" s="125"/>
      <c r="BV4" s="125"/>
      <c r="BW4" s="125"/>
      <c r="BX4" s="125"/>
      <c r="BY4" s="125"/>
      <c r="BZ4" s="125"/>
      <c r="CA4" s="125"/>
      <c r="CB4" s="125"/>
      <c r="CC4" s="125"/>
      <c r="CD4" s="125"/>
      <c r="CE4" s="125"/>
      <c r="CF4" s="125"/>
      <c r="CG4" s="125"/>
      <c r="CH4" s="125"/>
      <c r="CI4" s="125"/>
      <c r="CJ4" s="125"/>
      <c r="CK4" s="125"/>
      <c r="CL4" s="125"/>
      <c r="CM4" s="125"/>
      <c r="CN4" s="125"/>
      <c r="CO4" s="125"/>
      <c r="CP4" s="125"/>
      <c r="CQ4" s="125"/>
      <c r="CR4" s="125"/>
      <c r="CS4" s="125"/>
      <c r="CT4" s="125"/>
      <c r="CU4" s="125"/>
      <c r="CV4" s="125"/>
      <c r="CW4" s="125"/>
      <c r="CX4" s="125"/>
      <c r="CY4" s="125"/>
      <c r="CZ4" s="125"/>
      <c r="DA4" s="125"/>
      <c r="DB4" s="125"/>
      <c r="DC4" s="125"/>
      <c r="DD4" s="125"/>
      <c r="DE4" s="125"/>
      <c r="DF4" s="125"/>
      <c r="DG4" s="125"/>
      <c r="DH4" s="125"/>
      <c r="DI4" s="125"/>
      <c r="DJ4" s="125"/>
      <c r="DK4" s="125"/>
      <c r="DL4" s="125"/>
      <c r="DM4" s="125"/>
      <c r="DN4" s="125"/>
      <c r="DO4" s="125"/>
      <c r="DP4" s="125"/>
      <c r="DQ4" s="125"/>
      <c r="DR4" s="125"/>
      <c r="DS4" s="125"/>
      <c r="DT4" s="125"/>
      <c r="DU4" s="125"/>
      <c r="DV4" s="125"/>
      <c r="DW4" s="125"/>
      <c r="DX4" s="125"/>
      <c r="DY4" s="125"/>
      <c r="DZ4" s="125"/>
      <c r="EA4" s="125"/>
      <c r="EB4" s="125"/>
      <c r="EC4" s="125"/>
      <c r="ED4" s="125"/>
      <c r="EE4" s="125"/>
      <c r="EF4" s="125"/>
      <c r="EG4" s="125"/>
      <c r="EH4" s="125"/>
      <c r="EI4" s="125"/>
      <c r="EJ4" s="125"/>
      <c r="EK4" s="125"/>
      <c r="EL4" s="125"/>
      <c r="EM4" s="125"/>
      <c r="EN4" s="125"/>
      <c r="EO4" s="125"/>
      <c r="EP4" s="125"/>
      <c r="EQ4" s="125"/>
      <c r="ER4" s="125"/>
      <c r="ES4" s="125"/>
      <c r="ET4" s="125"/>
      <c r="EU4" s="125"/>
      <c r="EV4" s="125"/>
      <c r="EW4" s="125"/>
      <c r="EX4" s="125"/>
      <c r="EY4" s="125"/>
      <c r="EZ4" s="125"/>
      <c r="FA4" s="125"/>
      <c r="FB4" s="125"/>
      <c r="FC4" s="125"/>
      <c r="FD4" s="125"/>
      <c r="FE4" s="125"/>
      <c r="FF4" s="125"/>
      <c r="FG4" s="125"/>
      <c r="FH4" s="125"/>
      <c r="FI4" s="125"/>
      <c r="FJ4" s="125"/>
      <c r="FK4" s="125"/>
      <c r="FL4" s="125"/>
      <c r="FM4" s="125"/>
      <c r="FN4" s="125"/>
      <c r="FO4" s="125"/>
      <c r="FP4" s="125"/>
      <c r="FQ4" s="125"/>
      <c r="FR4" s="125"/>
      <c r="FS4" s="125"/>
      <c r="FT4" s="125"/>
      <c r="FU4" s="125"/>
      <c r="FV4" s="125"/>
      <c r="FW4" s="125"/>
      <c r="FX4" s="125"/>
      <c r="FY4" s="125"/>
      <c r="FZ4" s="125"/>
      <c r="GA4" s="125"/>
      <c r="GB4" s="125"/>
      <c r="GC4" s="125"/>
      <c r="GD4" s="125"/>
      <c r="GE4" s="125"/>
      <c r="GF4" s="125"/>
      <c r="GG4" s="125"/>
      <c r="GH4" s="125"/>
      <c r="GI4" s="125"/>
      <c r="GJ4" s="125"/>
      <c r="GK4" s="125"/>
      <c r="GL4" s="125"/>
      <c r="GM4" s="125"/>
      <c r="GN4" s="125"/>
      <c r="GO4" s="125"/>
      <c r="GP4" s="125"/>
      <c r="GQ4" s="125"/>
      <c r="GR4" s="125"/>
      <c r="GS4" s="125"/>
      <c r="GT4" s="125"/>
      <c r="GU4" s="125"/>
      <c r="GV4" s="125"/>
      <c r="GW4" s="125"/>
      <c r="GX4" s="125"/>
      <c r="GY4" s="125"/>
      <c r="GZ4" s="125"/>
      <c r="HA4" s="125"/>
      <c r="HB4" s="125"/>
      <c r="HC4" s="125"/>
      <c r="HD4" s="125"/>
      <c r="HE4" s="125"/>
      <c r="HF4" s="125"/>
      <c r="HG4" s="125"/>
      <c r="HH4" s="125"/>
      <c r="HI4" s="125"/>
      <c r="HJ4" s="125"/>
      <c r="HK4" s="125"/>
      <c r="HL4" s="125"/>
      <c r="HM4" s="125"/>
      <c r="HN4" s="125"/>
      <c r="HO4" s="125"/>
      <c r="HP4" s="125"/>
      <c r="HQ4" s="125"/>
      <c r="HR4" s="125"/>
      <c r="HS4" s="125"/>
      <c r="HT4" s="125"/>
      <c r="HU4" s="125"/>
      <c r="HV4" s="125"/>
      <c r="HW4" s="125"/>
      <c r="HX4" s="125"/>
      <c r="HY4" s="125"/>
      <c r="HZ4" s="125"/>
      <c r="IA4" s="125"/>
      <c r="IB4" s="125"/>
      <c r="IC4" s="125"/>
      <c r="ID4" s="125"/>
      <c r="IE4" s="125"/>
      <c r="IF4" s="125"/>
      <c r="IG4" s="125"/>
      <c r="IH4" s="125"/>
      <c r="II4" s="125"/>
      <c r="IJ4" s="125"/>
      <c r="IK4" s="125"/>
      <c r="IL4" s="125"/>
      <c r="IM4" s="125"/>
      <c r="IN4" s="125"/>
      <c r="IO4" s="125"/>
      <c r="IP4" s="125"/>
      <c r="IQ4" s="125"/>
      <c r="IR4" s="125"/>
      <c r="IS4" s="125"/>
      <c r="IT4" s="125"/>
      <c r="IU4" s="125"/>
      <c r="IV4" s="125"/>
    </row>
    <row r="5" spans="1:256" ht="11.25" customHeight="1" x14ac:dyDescent="0.3">
      <c r="A5" s="106" t="s">
        <v>16</v>
      </c>
      <c r="B5" s="106" t="s">
        <v>17</v>
      </c>
      <c r="C5" s="139">
        <v>23.699000000000002</v>
      </c>
      <c r="D5" s="139">
        <v>10.147</v>
      </c>
      <c r="E5" s="140">
        <v>28.771999999999998</v>
      </c>
      <c r="F5" s="139">
        <v>985</v>
      </c>
      <c r="G5" s="140">
        <f t="shared" si="0"/>
        <v>34.234672598359516</v>
      </c>
      <c r="H5" s="139"/>
      <c r="I5" s="140">
        <f>'Base Table 5 - modified'!DY5/'Base Table 5'!DY5*E5</f>
        <v>29.052486273869185</v>
      </c>
      <c r="J5" s="140">
        <f t="shared" si="1"/>
        <v>0.28048627386918668</v>
      </c>
      <c r="K5" s="140">
        <f t="shared" ca="1" si="2"/>
        <v>28.166642742108962</v>
      </c>
      <c r="L5" s="140">
        <f t="shared" ca="1" si="3"/>
        <v>-0.60535725790084882</v>
      </c>
      <c r="M5" s="140">
        <f t="shared" ca="1" si="4"/>
        <v>28.447129015960037</v>
      </c>
      <c r="N5" s="140">
        <f t="shared" ca="1" si="5"/>
        <v>-0.32487098403996129</v>
      </c>
      <c r="O5" s="107"/>
      <c r="P5" s="141">
        <f ca="1"/>
        <v>985.88503210320607</v>
      </c>
      <c r="Q5" s="140">
        <f>G5*(1+Industries!M3)</f>
        <v>34.656749774294731</v>
      </c>
      <c r="AE5" s="125"/>
      <c r="AF5" s="125"/>
      <c r="AG5" s="125"/>
      <c r="AH5" s="125"/>
      <c r="AI5" s="125"/>
      <c r="AJ5" s="125"/>
      <c r="AK5" s="125"/>
      <c r="AL5" s="125"/>
      <c r="AM5" s="125"/>
      <c r="AN5" s="125"/>
      <c r="AO5" s="125"/>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125"/>
      <c r="BN5" s="125"/>
      <c r="BO5" s="125"/>
      <c r="BP5" s="125"/>
      <c r="BQ5" s="125"/>
      <c r="BR5" s="125"/>
      <c r="BS5" s="125"/>
      <c r="BT5" s="125"/>
      <c r="BU5" s="125"/>
      <c r="BV5" s="125"/>
      <c r="BW5" s="125"/>
      <c r="BX5" s="125"/>
      <c r="BY5" s="125"/>
      <c r="BZ5" s="125"/>
      <c r="CA5" s="125"/>
      <c r="CB5" s="125"/>
      <c r="CC5" s="125"/>
      <c r="CD5" s="125"/>
      <c r="CE5" s="125"/>
      <c r="CF5" s="125"/>
      <c r="CG5" s="125"/>
      <c r="CH5" s="125"/>
      <c r="CI5" s="125"/>
      <c r="CJ5" s="125"/>
      <c r="CK5" s="125"/>
      <c r="CL5" s="125"/>
      <c r="CM5" s="125"/>
      <c r="CN5" s="125"/>
      <c r="CO5" s="125"/>
      <c r="CP5" s="125"/>
      <c r="CQ5" s="125"/>
      <c r="CR5" s="125"/>
      <c r="CS5" s="125"/>
      <c r="CT5" s="125"/>
      <c r="CU5" s="125"/>
      <c r="CV5" s="125"/>
      <c r="CW5" s="125"/>
      <c r="CX5" s="125"/>
      <c r="CY5" s="125"/>
      <c r="CZ5" s="125"/>
      <c r="DA5" s="125"/>
      <c r="DB5" s="125"/>
      <c r="DC5" s="125"/>
      <c r="DD5" s="125"/>
      <c r="DE5" s="125"/>
      <c r="DF5" s="125"/>
      <c r="DG5" s="125"/>
      <c r="DH5" s="125"/>
      <c r="DI5" s="125"/>
      <c r="DJ5" s="125"/>
      <c r="DK5" s="125"/>
      <c r="DL5" s="125"/>
      <c r="DM5" s="125"/>
      <c r="DN5" s="125"/>
      <c r="DO5" s="125"/>
      <c r="DP5" s="125"/>
      <c r="DQ5" s="125"/>
      <c r="DR5" s="125"/>
      <c r="DS5" s="125"/>
      <c r="DT5" s="125"/>
      <c r="DU5" s="125"/>
      <c r="DV5" s="125"/>
      <c r="DW5" s="125"/>
      <c r="DX5" s="125"/>
      <c r="DY5" s="125"/>
      <c r="DZ5" s="125"/>
      <c r="EA5" s="125"/>
      <c r="EB5" s="125"/>
      <c r="EC5" s="125"/>
      <c r="ED5" s="125"/>
      <c r="EE5" s="125"/>
      <c r="EF5" s="125"/>
      <c r="EG5" s="125"/>
      <c r="EH5" s="125"/>
      <c r="EI5" s="125"/>
      <c r="EJ5" s="125"/>
      <c r="EK5" s="125"/>
      <c r="EL5" s="125"/>
      <c r="EM5" s="125"/>
      <c r="EN5" s="125"/>
      <c r="EO5" s="125"/>
      <c r="EP5" s="125"/>
      <c r="EQ5" s="125"/>
      <c r="ER5" s="125"/>
      <c r="ES5" s="125"/>
      <c r="ET5" s="125"/>
      <c r="EU5" s="125"/>
      <c r="EV5" s="125"/>
      <c r="EW5" s="125"/>
      <c r="EX5" s="125"/>
      <c r="EY5" s="125"/>
      <c r="EZ5" s="125"/>
      <c r="FA5" s="125"/>
      <c r="FB5" s="125"/>
      <c r="FC5" s="125"/>
      <c r="FD5" s="125"/>
      <c r="FE5" s="125"/>
      <c r="FF5" s="125"/>
      <c r="FG5" s="125"/>
      <c r="FH5" s="125"/>
      <c r="FI5" s="125"/>
      <c r="FJ5" s="125"/>
      <c r="FK5" s="125"/>
      <c r="FL5" s="125"/>
      <c r="FM5" s="125"/>
      <c r="FN5" s="125"/>
      <c r="FO5" s="125"/>
      <c r="FP5" s="125"/>
      <c r="FQ5" s="125"/>
      <c r="FR5" s="125"/>
      <c r="FS5" s="125"/>
      <c r="FT5" s="125"/>
      <c r="FU5" s="125"/>
      <c r="FV5" s="125"/>
      <c r="FW5" s="125"/>
      <c r="FX5" s="125"/>
      <c r="FY5" s="125"/>
      <c r="FZ5" s="125"/>
      <c r="GA5" s="125"/>
      <c r="GB5" s="125"/>
      <c r="GC5" s="125"/>
      <c r="GD5" s="125"/>
      <c r="GE5" s="125"/>
      <c r="GF5" s="125"/>
      <c r="GG5" s="125"/>
      <c r="GH5" s="125"/>
      <c r="GI5" s="125"/>
      <c r="GJ5" s="125"/>
      <c r="GK5" s="125"/>
      <c r="GL5" s="125"/>
      <c r="GM5" s="125"/>
      <c r="GN5" s="125"/>
      <c r="GO5" s="125"/>
      <c r="GP5" s="125"/>
      <c r="GQ5" s="125"/>
      <c r="GR5" s="125"/>
      <c r="GS5" s="125"/>
      <c r="GT5" s="125"/>
      <c r="GU5" s="125"/>
      <c r="GV5" s="125"/>
      <c r="GW5" s="125"/>
      <c r="GX5" s="125"/>
      <c r="GY5" s="125"/>
      <c r="GZ5" s="125"/>
      <c r="HA5" s="125"/>
      <c r="HB5" s="125"/>
      <c r="HC5" s="125"/>
      <c r="HD5" s="125"/>
      <c r="HE5" s="125"/>
      <c r="HF5" s="125"/>
      <c r="HG5" s="125"/>
      <c r="HH5" s="125"/>
      <c r="HI5" s="125"/>
      <c r="HJ5" s="125"/>
      <c r="HK5" s="125"/>
      <c r="HL5" s="125"/>
      <c r="HM5" s="125"/>
      <c r="HN5" s="125"/>
      <c r="HO5" s="125"/>
      <c r="HP5" s="125"/>
      <c r="HQ5" s="125"/>
      <c r="HR5" s="125"/>
      <c r="HS5" s="125"/>
      <c r="HT5" s="125"/>
      <c r="HU5" s="125"/>
      <c r="HV5" s="125"/>
      <c r="HW5" s="125"/>
      <c r="HX5" s="125"/>
      <c r="HY5" s="125"/>
      <c r="HZ5" s="125"/>
      <c r="IA5" s="125"/>
      <c r="IB5" s="125"/>
      <c r="IC5" s="125"/>
      <c r="ID5" s="125"/>
      <c r="IE5" s="125"/>
      <c r="IF5" s="125"/>
      <c r="IG5" s="125"/>
      <c r="IH5" s="125"/>
      <c r="II5" s="125"/>
      <c r="IJ5" s="125"/>
      <c r="IK5" s="125"/>
      <c r="IL5" s="125"/>
      <c r="IM5" s="125"/>
      <c r="IN5" s="125"/>
      <c r="IO5" s="125"/>
      <c r="IP5" s="125"/>
      <c r="IQ5" s="125"/>
      <c r="IR5" s="125"/>
      <c r="IS5" s="125"/>
      <c r="IT5" s="125"/>
      <c r="IU5" s="125"/>
      <c r="IV5" s="125"/>
    </row>
    <row r="6" spans="1:256" ht="11.25" customHeight="1" x14ac:dyDescent="0.3">
      <c r="A6" s="106" t="s">
        <v>18</v>
      </c>
      <c r="B6" s="106" t="s">
        <v>19</v>
      </c>
      <c r="C6" s="139">
        <v>114.021</v>
      </c>
      <c r="D6" s="139">
        <v>48.823</v>
      </c>
      <c r="E6" s="140">
        <v>138.43299999999999</v>
      </c>
      <c r="F6" s="139">
        <v>3603</v>
      </c>
      <c r="G6" s="140">
        <f t="shared" si="0"/>
        <v>26.02703112697117</v>
      </c>
      <c r="H6" s="139"/>
      <c r="I6" s="140">
        <f>'Base Table 5 - modified'!DY6/'Base Table 5'!DY6*E6</f>
        <v>137.62547918554588</v>
      </c>
      <c r="J6" s="140">
        <f t="shared" si="1"/>
        <v>-0.80752081445410795</v>
      </c>
      <c r="K6" s="140">
        <f t="shared" ca="1" si="2"/>
        <v>130.4190747192676</v>
      </c>
      <c r="L6" s="140">
        <f t="shared" ca="1" si="3"/>
        <v>-8.0139252807615264</v>
      </c>
      <c r="M6" s="140">
        <f t="shared" ca="1" si="4"/>
        <v>129.61155390475975</v>
      </c>
      <c r="N6" s="140">
        <f t="shared" ca="1" si="5"/>
        <v>-8.8214460952402476</v>
      </c>
      <c r="O6" s="107"/>
      <c r="P6" s="141">
        <f ca="1"/>
        <v>3424.4441540432049</v>
      </c>
      <c r="Q6" s="140">
        <f>G6*(1+Industries!M4)</f>
        <v>26.420824771220094</v>
      </c>
      <c r="AE6" s="125"/>
      <c r="AF6" s="125"/>
      <c r="AG6" s="125"/>
      <c r="AH6" s="125"/>
      <c r="AI6" s="125"/>
      <c r="AJ6" s="125"/>
      <c r="AK6" s="125"/>
      <c r="AL6" s="125"/>
      <c r="AM6" s="125"/>
      <c r="AN6" s="125"/>
      <c r="AO6" s="125"/>
      <c r="AP6" s="125"/>
      <c r="AQ6" s="125"/>
      <c r="AR6" s="125"/>
      <c r="AS6" s="125"/>
      <c r="AT6" s="125"/>
      <c r="AU6" s="125"/>
      <c r="AV6" s="125"/>
      <c r="AW6" s="125"/>
      <c r="AX6" s="125"/>
      <c r="AY6" s="125"/>
      <c r="AZ6" s="125"/>
      <c r="BA6" s="125"/>
      <c r="BB6" s="125"/>
      <c r="BC6" s="125"/>
      <c r="BD6" s="125"/>
      <c r="BE6" s="125"/>
      <c r="BF6" s="125"/>
      <c r="BG6" s="125"/>
      <c r="BH6" s="125"/>
      <c r="BI6" s="125"/>
      <c r="BJ6" s="125"/>
      <c r="BK6" s="125"/>
      <c r="BL6" s="125"/>
      <c r="BM6" s="125"/>
      <c r="BN6" s="125"/>
      <c r="BO6" s="125"/>
      <c r="BP6" s="125"/>
      <c r="BQ6" s="125"/>
      <c r="BR6" s="125"/>
      <c r="BS6" s="125"/>
      <c r="BT6" s="125"/>
      <c r="BU6" s="125"/>
      <c r="BV6" s="125"/>
      <c r="BW6" s="125"/>
      <c r="BX6" s="125"/>
      <c r="BY6" s="125"/>
      <c r="BZ6" s="125"/>
      <c r="CA6" s="125"/>
      <c r="CB6" s="125"/>
      <c r="CC6" s="125"/>
      <c r="CD6" s="125"/>
      <c r="CE6" s="125"/>
      <c r="CF6" s="125"/>
      <c r="CG6" s="125"/>
      <c r="CH6" s="125"/>
      <c r="CI6" s="125"/>
      <c r="CJ6" s="125"/>
      <c r="CK6" s="125"/>
      <c r="CL6" s="125"/>
      <c r="CM6" s="125"/>
      <c r="CN6" s="125"/>
      <c r="CO6" s="125"/>
      <c r="CP6" s="125"/>
      <c r="CQ6" s="125"/>
      <c r="CR6" s="125"/>
      <c r="CS6" s="125"/>
      <c r="CT6" s="125"/>
      <c r="CU6" s="125"/>
      <c r="CV6" s="125"/>
      <c r="CW6" s="125"/>
      <c r="CX6" s="125"/>
      <c r="CY6" s="125"/>
      <c r="CZ6" s="125"/>
      <c r="DA6" s="125"/>
      <c r="DB6" s="125"/>
      <c r="DC6" s="125"/>
      <c r="DD6" s="125"/>
      <c r="DE6" s="125"/>
      <c r="DF6" s="125"/>
      <c r="DG6" s="125"/>
      <c r="DH6" s="125"/>
      <c r="DI6" s="125"/>
      <c r="DJ6" s="125"/>
      <c r="DK6" s="125"/>
      <c r="DL6" s="125"/>
      <c r="DM6" s="125"/>
      <c r="DN6" s="125"/>
      <c r="DO6" s="125"/>
      <c r="DP6" s="125"/>
      <c r="DQ6" s="125"/>
      <c r="DR6" s="125"/>
      <c r="DS6" s="125"/>
      <c r="DT6" s="125"/>
      <c r="DU6" s="125"/>
      <c r="DV6" s="125"/>
      <c r="DW6" s="125"/>
      <c r="DX6" s="125"/>
      <c r="DY6" s="125"/>
      <c r="DZ6" s="125"/>
      <c r="EA6" s="125"/>
      <c r="EB6" s="125"/>
      <c r="EC6" s="125"/>
      <c r="ED6" s="125"/>
      <c r="EE6" s="125"/>
      <c r="EF6" s="125"/>
      <c r="EG6" s="125"/>
      <c r="EH6" s="125"/>
      <c r="EI6" s="125"/>
      <c r="EJ6" s="125"/>
      <c r="EK6" s="125"/>
      <c r="EL6" s="125"/>
      <c r="EM6" s="125"/>
      <c r="EN6" s="125"/>
      <c r="EO6" s="125"/>
      <c r="EP6" s="125"/>
      <c r="EQ6" s="125"/>
      <c r="ER6" s="125"/>
      <c r="ES6" s="125"/>
      <c r="ET6" s="125"/>
      <c r="EU6" s="125"/>
      <c r="EV6" s="125"/>
      <c r="EW6" s="125"/>
      <c r="EX6" s="125"/>
      <c r="EY6" s="125"/>
      <c r="EZ6" s="125"/>
      <c r="FA6" s="125"/>
      <c r="FB6" s="125"/>
      <c r="FC6" s="125"/>
      <c r="FD6" s="125"/>
      <c r="FE6" s="125"/>
      <c r="FF6" s="125"/>
      <c r="FG6" s="125"/>
      <c r="FH6" s="125"/>
      <c r="FI6" s="125"/>
      <c r="FJ6" s="125"/>
      <c r="FK6" s="125"/>
      <c r="FL6" s="125"/>
      <c r="FM6" s="125"/>
      <c r="FN6" s="125"/>
      <c r="FO6" s="125"/>
      <c r="FP6" s="125"/>
      <c r="FQ6" s="125"/>
      <c r="FR6" s="125"/>
      <c r="FS6" s="125"/>
      <c r="FT6" s="125"/>
      <c r="FU6" s="125"/>
      <c r="FV6" s="125"/>
      <c r="FW6" s="125"/>
      <c r="FX6" s="125"/>
      <c r="FY6" s="125"/>
      <c r="FZ6" s="125"/>
      <c r="GA6" s="125"/>
      <c r="GB6" s="125"/>
      <c r="GC6" s="125"/>
      <c r="GD6" s="125"/>
      <c r="GE6" s="125"/>
      <c r="GF6" s="125"/>
      <c r="GG6" s="125"/>
      <c r="GH6" s="125"/>
      <c r="GI6" s="125"/>
      <c r="GJ6" s="125"/>
      <c r="GK6" s="125"/>
      <c r="GL6" s="125"/>
      <c r="GM6" s="125"/>
      <c r="GN6" s="125"/>
      <c r="GO6" s="125"/>
      <c r="GP6" s="125"/>
      <c r="GQ6" s="125"/>
      <c r="GR6" s="125"/>
      <c r="GS6" s="125"/>
      <c r="GT6" s="125"/>
      <c r="GU6" s="125"/>
      <c r="GV6" s="125"/>
      <c r="GW6" s="125"/>
      <c r="GX6" s="125"/>
      <c r="GY6" s="125"/>
      <c r="GZ6" s="125"/>
      <c r="HA6" s="125"/>
      <c r="HB6" s="125"/>
      <c r="HC6" s="125"/>
      <c r="HD6" s="125"/>
      <c r="HE6" s="125"/>
      <c r="HF6" s="125"/>
      <c r="HG6" s="125"/>
      <c r="HH6" s="125"/>
      <c r="HI6" s="125"/>
      <c r="HJ6" s="125"/>
      <c r="HK6" s="125"/>
      <c r="HL6" s="125"/>
      <c r="HM6" s="125"/>
      <c r="HN6" s="125"/>
      <c r="HO6" s="125"/>
      <c r="HP6" s="125"/>
      <c r="HQ6" s="125"/>
      <c r="HR6" s="125"/>
      <c r="HS6" s="125"/>
      <c r="HT6" s="125"/>
      <c r="HU6" s="125"/>
      <c r="HV6" s="125"/>
      <c r="HW6" s="125"/>
      <c r="HX6" s="125"/>
      <c r="HY6" s="125"/>
      <c r="HZ6" s="125"/>
      <c r="IA6" s="125"/>
      <c r="IB6" s="125"/>
      <c r="IC6" s="125"/>
      <c r="ID6" s="125"/>
      <c r="IE6" s="125"/>
      <c r="IF6" s="125"/>
      <c r="IG6" s="125"/>
      <c r="IH6" s="125"/>
      <c r="II6" s="125"/>
      <c r="IJ6" s="125"/>
      <c r="IK6" s="125"/>
      <c r="IL6" s="125"/>
      <c r="IM6" s="125"/>
      <c r="IN6" s="125"/>
      <c r="IO6" s="125"/>
      <c r="IP6" s="125"/>
      <c r="IQ6" s="125"/>
      <c r="IR6" s="125"/>
      <c r="IS6" s="125"/>
      <c r="IT6" s="125"/>
      <c r="IU6" s="125"/>
      <c r="IV6" s="125"/>
    </row>
    <row r="7" spans="1:256" ht="11.25" customHeight="1" x14ac:dyDescent="0.3">
      <c r="A7" s="106" t="s">
        <v>20</v>
      </c>
      <c r="B7" s="106" t="s">
        <v>21</v>
      </c>
      <c r="C7" s="139">
        <v>5.3849999999999998</v>
      </c>
      <c r="D7" s="139">
        <v>1.7929999999999999</v>
      </c>
      <c r="E7" s="140">
        <v>6.282</v>
      </c>
      <c r="F7" s="139">
        <v>538</v>
      </c>
      <c r="G7" s="140">
        <f t="shared" si="0"/>
        <v>85.641515440942371</v>
      </c>
      <c r="H7" s="139"/>
      <c r="I7" s="140">
        <f>'Base Table 5 - modified'!DY7/'Base Table 5'!DY7*E7</f>
        <v>5.9833437584020546</v>
      </c>
      <c r="J7" s="140">
        <f t="shared" si="1"/>
        <v>-0.29865624159794546</v>
      </c>
      <c r="K7" s="140">
        <f t="shared" ca="1" si="2"/>
        <v>6.4510282922015687</v>
      </c>
      <c r="L7" s="140">
        <f t="shared" ca="1" si="3"/>
        <v>0.16902829219912707</v>
      </c>
      <c r="M7" s="140">
        <f t="shared" ca="1" si="4"/>
        <v>6.1523720505991104</v>
      </c>
      <c r="N7" s="140">
        <f t="shared" ca="1" si="5"/>
        <v>-0.12962794940088962</v>
      </c>
      <c r="O7" s="107"/>
      <c r="P7" s="141">
        <f ca="1"/>
        <v>545.08525219896057</v>
      </c>
      <c r="Q7" s="140">
        <f>G7*(1+Industries!M5)</f>
        <v>88.597576303253774</v>
      </c>
      <c r="AE7" s="125"/>
      <c r="AF7" s="125"/>
      <c r="AG7" s="125"/>
      <c r="AH7" s="125"/>
      <c r="AI7" s="125"/>
      <c r="AJ7" s="125"/>
      <c r="AK7" s="125"/>
      <c r="AL7" s="125"/>
      <c r="AM7" s="125"/>
      <c r="AN7" s="125"/>
      <c r="AO7" s="125"/>
      <c r="AP7" s="125"/>
      <c r="AQ7" s="125"/>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5"/>
      <c r="CN7" s="125"/>
      <c r="CO7" s="125"/>
      <c r="CP7" s="125"/>
      <c r="CQ7" s="125"/>
      <c r="CR7" s="125"/>
      <c r="CS7" s="125"/>
      <c r="CT7" s="125"/>
      <c r="CU7" s="125"/>
      <c r="CV7" s="125"/>
      <c r="CW7" s="125"/>
      <c r="CX7" s="125"/>
      <c r="CY7" s="125"/>
      <c r="CZ7" s="125"/>
      <c r="DA7" s="125"/>
      <c r="DB7" s="125"/>
      <c r="DC7" s="125"/>
      <c r="DD7" s="125"/>
      <c r="DE7" s="125"/>
      <c r="DF7" s="125"/>
      <c r="DG7" s="125"/>
      <c r="DH7" s="125"/>
      <c r="DI7" s="125"/>
      <c r="DJ7" s="125"/>
      <c r="DK7" s="125"/>
      <c r="DL7" s="125"/>
      <c r="DM7" s="125"/>
      <c r="DN7" s="125"/>
      <c r="DO7" s="125"/>
      <c r="DP7" s="125"/>
      <c r="DQ7" s="125"/>
      <c r="DR7" s="125"/>
      <c r="DS7" s="125"/>
      <c r="DT7" s="125"/>
      <c r="DU7" s="125"/>
      <c r="DV7" s="125"/>
      <c r="DW7" s="125"/>
      <c r="DX7" s="125"/>
      <c r="DY7" s="125"/>
      <c r="DZ7" s="125"/>
      <c r="EA7" s="125"/>
      <c r="EB7" s="125"/>
      <c r="EC7" s="125"/>
      <c r="ED7" s="125"/>
      <c r="EE7" s="125"/>
      <c r="EF7" s="125"/>
      <c r="EG7" s="125"/>
      <c r="EH7" s="125"/>
      <c r="EI7" s="125"/>
      <c r="EJ7" s="125"/>
      <c r="EK7" s="125"/>
      <c r="EL7" s="125"/>
      <c r="EM7" s="125"/>
      <c r="EN7" s="125"/>
      <c r="EO7" s="125"/>
      <c r="EP7" s="125"/>
      <c r="EQ7" s="125"/>
      <c r="ER7" s="125"/>
      <c r="ES7" s="125"/>
      <c r="ET7" s="125"/>
      <c r="EU7" s="125"/>
      <c r="EV7" s="125"/>
      <c r="EW7" s="125"/>
      <c r="EX7" s="125"/>
      <c r="EY7" s="125"/>
      <c r="EZ7" s="125"/>
      <c r="FA7" s="125"/>
      <c r="FB7" s="125"/>
      <c r="FC7" s="125"/>
      <c r="FD7" s="125"/>
      <c r="FE7" s="125"/>
      <c r="FF7" s="125"/>
      <c r="FG7" s="125"/>
      <c r="FH7" s="125"/>
      <c r="FI7" s="125"/>
      <c r="FJ7" s="125"/>
      <c r="FK7" s="125"/>
      <c r="FL7" s="125"/>
      <c r="FM7" s="125"/>
      <c r="FN7" s="125"/>
      <c r="FO7" s="125"/>
      <c r="FP7" s="125"/>
      <c r="FQ7" s="125"/>
      <c r="FR7" s="125"/>
      <c r="FS7" s="125"/>
      <c r="FT7" s="125"/>
      <c r="FU7" s="125"/>
      <c r="FV7" s="125"/>
      <c r="FW7" s="125"/>
      <c r="FX7" s="125"/>
      <c r="FY7" s="125"/>
      <c r="FZ7" s="125"/>
      <c r="GA7" s="125"/>
      <c r="GB7" s="125"/>
      <c r="GC7" s="125"/>
      <c r="GD7" s="125"/>
      <c r="GE7" s="125"/>
      <c r="GF7" s="125"/>
      <c r="GG7" s="125"/>
      <c r="GH7" s="125"/>
      <c r="GI7" s="125"/>
      <c r="GJ7" s="125"/>
      <c r="GK7" s="125"/>
      <c r="GL7" s="125"/>
      <c r="GM7" s="125"/>
      <c r="GN7" s="125"/>
      <c r="GO7" s="125"/>
      <c r="GP7" s="125"/>
      <c r="GQ7" s="125"/>
      <c r="GR7" s="125"/>
      <c r="GS7" s="125"/>
      <c r="GT7" s="125"/>
      <c r="GU7" s="125"/>
      <c r="GV7" s="125"/>
      <c r="GW7" s="125"/>
      <c r="GX7" s="125"/>
      <c r="GY7" s="125"/>
      <c r="GZ7" s="125"/>
      <c r="HA7" s="125"/>
      <c r="HB7" s="125"/>
      <c r="HC7" s="125"/>
      <c r="HD7" s="125"/>
      <c r="HE7" s="125"/>
      <c r="HF7" s="125"/>
      <c r="HG7" s="125"/>
      <c r="HH7" s="125"/>
      <c r="HI7" s="125"/>
      <c r="HJ7" s="125"/>
      <c r="HK7" s="125"/>
      <c r="HL7" s="125"/>
      <c r="HM7" s="125"/>
      <c r="HN7" s="125"/>
      <c r="HO7" s="125"/>
      <c r="HP7" s="125"/>
      <c r="HQ7" s="125"/>
      <c r="HR7" s="125"/>
      <c r="HS7" s="125"/>
      <c r="HT7" s="125"/>
      <c r="HU7" s="125"/>
      <c r="HV7" s="125"/>
      <c r="HW7" s="125"/>
      <c r="HX7" s="125"/>
      <c r="HY7" s="125"/>
      <c r="HZ7" s="125"/>
      <c r="IA7" s="125"/>
      <c r="IB7" s="125"/>
      <c r="IC7" s="125"/>
      <c r="ID7" s="125"/>
      <c r="IE7" s="125"/>
      <c r="IF7" s="125"/>
      <c r="IG7" s="125"/>
      <c r="IH7" s="125"/>
      <c r="II7" s="125"/>
      <c r="IJ7" s="125"/>
      <c r="IK7" s="125"/>
      <c r="IL7" s="125"/>
      <c r="IM7" s="125"/>
      <c r="IN7" s="125"/>
      <c r="IO7" s="125"/>
      <c r="IP7" s="125"/>
      <c r="IQ7" s="125"/>
      <c r="IR7" s="125"/>
      <c r="IS7" s="125"/>
      <c r="IT7" s="125"/>
      <c r="IU7" s="125"/>
      <c r="IV7" s="125"/>
    </row>
    <row r="8" spans="1:256" ht="11.25" customHeight="1" x14ac:dyDescent="0.3">
      <c r="A8" s="106" t="s">
        <v>22</v>
      </c>
      <c r="B8" s="106" t="s">
        <v>23</v>
      </c>
      <c r="C8" s="139">
        <v>8.3800000000000008</v>
      </c>
      <c r="D8" s="139">
        <v>1.8340000000000001</v>
      </c>
      <c r="E8" s="140">
        <v>9.2970000000000006</v>
      </c>
      <c r="F8" s="139">
        <v>916</v>
      </c>
      <c r="G8" s="140">
        <f t="shared" si="0"/>
        <v>98.526406367645464</v>
      </c>
      <c r="H8" s="139"/>
      <c r="I8" s="140">
        <f>'Base Table 5 - modified'!DY8/'Base Table 5'!DY8*E8</f>
        <v>9.28320741430346</v>
      </c>
      <c r="J8" s="140">
        <f t="shared" si="1"/>
        <v>-1.3792585696540627E-2</v>
      </c>
      <c r="K8" s="140">
        <f t="shared" ca="1" si="2"/>
        <v>9.9127913077305276</v>
      </c>
      <c r="L8" s="140">
        <f t="shared" ca="1" si="3"/>
        <v>0.61579130772568114</v>
      </c>
      <c r="M8" s="140">
        <f t="shared" ca="1" si="4"/>
        <v>9.8989987220250306</v>
      </c>
      <c r="N8" s="140">
        <f t="shared" ca="1" si="5"/>
        <v>0.60199872202503002</v>
      </c>
      <c r="O8" s="107"/>
      <c r="P8" s="141">
        <f ca="1"/>
        <v>1006.3762789936811</v>
      </c>
      <c r="Q8" s="140">
        <f>G8*(1+Industries!M6)</f>
        <v>101.66445185557187</v>
      </c>
      <c r="AE8" s="125"/>
      <c r="AF8" s="125"/>
      <c r="AG8" s="125"/>
      <c r="AH8" s="125"/>
      <c r="AI8" s="125"/>
      <c r="AJ8" s="125"/>
      <c r="AK8" s="125"/>
      <c r="AL8" s="125"/>
      <c r="AM8" s="125"/>
      <c r="AN8" s="125"/>
      <c r="AO8" s="125"/>
      <c r="AP8" s="125"/>
      <c r="AQ8" s="125"/>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5"/>
      <c r="CN8" s="125"/>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5"/>
      <c r="EG8" s="125"/>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5"/>
      <c r="FZ8" s="125"/>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5"/>
      <c r="HS8" s="125"/>
      <c r="HT8" s="125"/>
      <c r="HU8" s="125"/>
      <c r="HV8" s="125"/>
      <c r="HW8" s="125"/>
      <c r="HX8" s="125"/>
      <c r="HY8" s="125"/>
      <c r="HZ8" s="125"/>
      <c r="IA8" s="125"/>
      <c r="IB8" s="125"/>
      <c r="IC8" s="125"/>
      <c r="ID8" s="125"/>
      <c r="IE8" s="125"/>
      <c r="IF8" s="125"/>
      <c r="IG8" s="125"/>
      <c r="IH8" s="125"/>
      <c r="II8" s="125"/>
      <c r="IJ8" s="125"/>
      <c r="IK8" s="125"/>
      <c r="IL8" s="125"/>
      <c r="IM8" s="125"/>
      <c r="IN8" s="125"/>
      <c r="IO8" s="125"/>
      <c r="IP8" s="125"/>
      <c r="IQ8" s="125"/>
      <c r="IR8" s="125"/>
      <c r="IS8" s="125"/>
      <c r="IT8" s="125"/>
      <c r="IU8" s="125"/>
      <c r="IV8" s="125"/>
    </row>
    <row r="9" spans="1:256" ht="11.25" customHeight="1" x14ac:dyDescent="0.3">
      <c r="A9" s="106" t="s">
        <v>24</v>
      </c>
      <c r="B9" s="106" t="s">
        <v>25</v>
      </c>
      <c r="C9" s="139">
        <v>7.0910000000000002</v>
      </c>
      <c r="D9" s="139">
        <v>1.9710000000000001</v>
      </c>
      <c r="E9" s="140">
        <v>8.0760000000000005</v>
      </c>
      <c r="F9" s="139">
        <v>408</v>
      </c>
      <c r="G9" s="140">
        <f t="shared" si="0"/>
        <v>50.52005943536404</v>
      </c>
      <c r="H9" s="139"/>
      <c r="I9" s="140">
        <f>'Base Table 5 - modified'!DY9/'Base Table 5'!DY9*E9</f>
        <v>7.8888720818932843</v>
      </c>
      <c r="J9" s="140">
        <f t="shared" si="1"/>
        <v>-0.18712791810671625</v>
      </c>
      <c r="K9" s="140">
        <f t="shared" ca="1" si="2"/>
        <v>7.7265361174279743</v>
      </c>
      <c r="L9" s="140">
        <f t="shared" ca="1" si="3"/>
        <v>-0.34946388257423511</v>
      </c>
      <c r="M9" s="140">
        <f t="shared" ca="1" si="4"/>
        <v>7.5394081993171866</v>
      </c>
      <c r="N9" s="140">
        <f t="shared" ca="1" si="5"/>
        <v>-0.53659180068281387</v>
      </c>
      <c r="O9" s="107"/>
      <c r="P9" s="141">
        <f ca="1"/>
        <v>389.55698254538521</v>
      </c>
      <c r="Q9" s="140">
        <f>G9*(1+Industries!M7)</f>
        <v>51.669437739246668</v>
      </c>
      <c r="AE9" s="125"/>
      <c r="AF9" s="125"/>
      <c r="AG9" s="125"/>
      <c r="AH9" s="125"/>
      <c r="AI9" s="125"/>
      <c r="AJ9" s="125"/>
      <c r="AK9" s="125"/>
      <c r="AL9" s="125"/>
      <c r="AM9" s="125"/>
      <c r="AN9" s="125"/>
      <c r="AO9" s="125"/>
      <c r="AP9" s="125"/>
      <c r="AQ9" s="125"/>
      <c r="AR9" s="125"/>
      <c r="AS9" s="125"/>
      <c r="AT9" s="125"/>
      <c r="AU9" s="125"/>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5"/>
      <c r="CF9" s="125"/>
      <c r="CG9" s="125"/>
      <c r="CH9" s="125"/>
      <c r="CI9" s="125"/>
      <c r="CJ9" s="125"/>
      <c r="CK9" s="125"/>
      <c r="CL9" s="125"/>
      <c r="CM9" s="125"/>
      <c r="CN9" s="125"/>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5"/>
      <c r="DU9" s="125"/>
      <c r="DV9" s="125"/>
      <c r="DW9" s="125"/>
      <c r="DX9" s="125"/>
      <c r="DY9" s="125"/>
      <c r="DZ9" s="125"/>
      <c r="EA9" s="125"/>
      <c r="EB9" s="125"/>
      <c r="EC9" s="125"/>
      <c r="ED9" s="125"/>
      <c r="EE9" s="125"/>
      <c r="EF9" s="125"/>
      <c r="EG9" s="125"/>
      <c r="EH9" s="125"/>
      <c r="EI9" s="125"/>
      <c r="EJ9" s="125"/>
      <c r="EK9" s="125"/>
      <c r="EL9" s="125"/>
      <c r="EM9" s="125"/>
      <c r="EN9" s="125"/>
      <c r="EO9" s="125"/>
      <c r="EP9" s="125"/>
      <c r="EQ9" s="125"/>
      <c r="ER9" s="125"/>
      <c r="ES9" s="125"/>
      <c r="ET9" s="125"/>
      <c r="EU9" s="125"/>
      <c r="EV9" s="125"/>
      <c r="EW9" s="125"/>
      <c r="EX9" s="125"/>
      <c r="EY9" s="125"/>
      <c r="EZ9" s="125"/>
      <c r="FA9" s="125"/>
      <c r="FB9" s="125"/>
      <c r="FC9" s="125"/>
      <c r="FD9" s="125"/>
      <c r="FE9" s="125"/>
      <c r="FF9" s="125"/>
      <c r="FG9" s="125"/>
      <c r="FH9" s="125"/>
      <c r="FI9" s="125"/>
      <c r="FJ9" s="125"/>
      <c r="FK9" s="125"/>
      <c r="FL9" s="125"/>
      <c r="FM9" s="125"/>
      <c r="FN9" s="125"/>
      <c r="FO9" s="125"/>
      <c r="FP9" s="125"/>
      <c r="FQ9" s="125"/>
      <c r="FR9" s="125"/>
      <c r="FS9" s="125"/>
      <c r="FT9" s="125"/>
      <c r="FU9" s="125"/>
      <c r="FV9" s="125"/>
      <c r="FW9" s="125"/>
      <c r="FX9" s="125"/>
      <c r="FY9" s="125"/>
      <c r="FZ9" s="125"/>
      <c r="GA9" s="125"/>
      <c r="GB9" s="125"/>
      <c r="GC9" s="125"/>
      <c r="GD9" s="125"/>
      <c r="GE9" s="125"/>
      <c r="GF9" s="125"/>
      <c r="GG9" s="125"/>
      <c r="GH9" s="125"/>
      <c r="GI9" s="125"/>
      <c r="GJ9" s="125"/>
      <c r="GK9" s="125"/>
      <c r="GL9" s="125"/>
      <c r="GM9" s="125"/>
      <c r="GN9" s="125"/>
      <c r="GO9" s="125"/>
      <c r="GP9" s="125"/>
      <c r="GQ9" s="125"/>
      <c r="GR9" s="125"/>
      <c r="GS9" s="125"/>
      <c r="GT9" s="125"/>
      <c r="GU9" s="125"/>
      <c r="GV9" s="125"/>
      <c r="GW9" s="125"/>
      <c r="GX9" s="125"/>
      <c r="GY9" s="125"/>
      <c r="GZ9" s="125"/>
      <c r="HA9" s="125"/>
      <c r="HB9" s="125"/>
      <c r="HC9" s="125"/>
      <c r="HD9" s="125"/>
      <c r="HE9" s="125"/>
      <c r="HF9" s="125"/>
      <c r="HG9" s="125"/>
      <c r="HH9" s="125"/>
      <c r="HI9" s="125"/>
      <c r="HJ9" s="125"/>
      <c r="HK9" s="125"/>
      <c r="HL9" s="125"/>
      <c r="HM9" s="125"/>
      <c r="HN9" s="125"/>
      <c r="HO9" s="125"/>
      <c r="HP9" s="125"/>
      <c r="HQ9" s="125"/>
      <c r="HR9" s="125"/>
      <c r="HS9" s="125"/>
      <c r="HT9" s="125"/>
      <c r="HU9" s="125"/>
      <c r="HV9" s="125"/>
      <c r="HW9" s="125"/>
      <c r="HX9" s="125"/>
      <c r="HY9" s="125"/>
      <c r="HZ9" s="125"/>
      <c r="IA9" s="125"/>
      <c r="IB9" s="125"/>
      <c r="IC9" s="125"/>
      <c r="ID9" s="125"/>
      <c r="IE9" s="125"/>
      <c r="IF9" s="125"/>
      <c r="IG9" s="125"/>
      <c r="IH9" s="125"/>
      <c r="II9" s="125"/>
      <c r="IJ9" s="125"/>
      <c r="IK9" s="125"/>
      <c r="IL9" s="125"/>
      <c r="IM9" s="125"/>
      <c r="IN9" s="125"/>
      <c r="IO9" s="125"/>
      <c r="IP9" s="125"/>
      <c r="IQ9" s="125"/>
      <c r="IR9" s="125"/>
      <c r="IS9" s="125"/>
      <c r="IT9" s="125"/>
      <c r="IU9" s="125"/>
      <c r="IV9" s="125"/>
    </row>
    <row r="10" spans="1:256" ht="11.25" customHeight="1" x14ac:dyDescent="0.3">
      <c r="A10" s="106" t="s">
        <v>26</v>
      </c>
      <c r="B10" s="106" t="s">
        <v>27</v>
      </c>
      <c r="C10" s="139">
        <v>36.415999999999997</v>
      </c>
      <c r="D10" s="139">
        <v>10.894</v>
      </c>
      <c r="E10" s="140">
        <v>41.863</v>
      </c>
      <c r="F10" s="139">
        <v>2094</v>
      </c>
      <c r="G10" s="140">
        <f t="shared" si="0"/>
        <v>50.020304326015811</v>
      </c>
      <c r="H10" s="139"/>
      <c r="I10" s="140">
        <f>'Base Table 5 - modified'!DY10/'Base Table 5'!DY10*E10</f>
        <v>41.896809997443867</v>
      </c>
      <c r="J10" s="140">
        <f t="shared" si="1"/>
        <v>3.3809997443867701E-2</v>
      </c>
      <c r="K10" s="140">
        <f t="shared" ca="1" si="2"/>
        <v>38.764479488440699</v>
      </c>
      <c r="L10" s="140">
        <f t="shared" ca="1" si="3"/>
        <v>-3.0985205115673864</v>
      </c>
      <c r="M10" s="140">
        <f t="shared" ca="1" si="4"/>
        <v>38.798289485869638</v>
      </c>
      <c r="N10" s="140">
        <f t="shared" ca="1" si="5"/>
        <v>-3.0647105141303612</v>
      </c>
      <c r="O10" s="107"/>
      <c r="P10" s="141">
        <f ca="1"/>
        <v>2012.7049140683462</v>
      </c>
      <c r="Q10" s="140">
        <f>G10*(1+Industries!M8)</f>
        <v>51.876124971988119</v>
      </c>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5"/>
      <c r="BD10" s="125"/>
      <c r="BE10" s="125"/>
      <c r="BF10" s="125"/>
      <c r="BG10" s="125"/>
      <c r="BH10" s="125"/>
      <c r="BI10" s="125"/>
      <c r="BJ10" s="125"/>
      <c r="BK10" s="125"/>
      <c r="BL10" s="125"/>
      <c r="BM10" s="125"/>
      <c r="BN10" s="125"/>
      <c r="BO10" s="125"/>
      <c r="BP10" s="125"/>
      <c r="BQ10" s="125"/>
      <c r="BR10" s="125"/>
      <c r="BS10" s="125"/>
      <c r="BT10" s="125"/>
      <c r="BU10" s="125"/>
      <c r="BV10" s="125"/>
      <c r="BW10" s="125"/>
      <c r="BX10" s="125"/>
      <c r="BY10" s="125"/>
      <c r="BZ10" s="125"/>
      <c r="CA10" s="125"/>
      <c r="CB10" s="125"/>
      <c r="CC10" s="125"/>
      <c r="CD10" s="125"/>
      <c r="CE10" s="125"/>
      <c r="CF10" s="125"/>
      <c r="CG10" s="125"/>
      <c r="CH10" s="125"/>
      <c r="CI10" s="125"/>
      <c r="CJ10" s="125"/>
      <c r="CK10" s="125"/>
      <c r="CL10" s="125"/>
      <c r="CM10" s="125"/>
      <c r="CN10" s="125"/>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5"/>
      <c r="EG10" s="125"/>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5"/>
      <c r="FZ10" s="125"/>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5"/>
      <c r="HS10" s="125"/>
      <c r="HT10" s="125"/>
      <c r="HU10" s="125"/>
      <c r="HV10" s="125"/>
      <c r="HW10" s="125"/>
      <c r="HX10" s="125"/>
      <c r="HY10" s="125"/>
      <c r="HZ10" s="125"/>
      <c r="IA10" s="125"/>
      <c r="IB10" s="125"/>
      <c r="IC10" s="125"/>
      <c r="ID10" s="125"/>
      <c r="IE10" s="125"/>
      <c r="IF10" s="125"/>
      <c r="IG10" s="125"/>
      <c r="IH10" s="125"/>
      <c r="II10" s="125"/>
      <c r="IJ10" s="125"/>
      <c r="IK10" s="125"/>
      <c r="IL10" s="125"/>
      <c r="IM10" s="125"/>
      <c r="IN10" s="125"/>
      <c r="IO10" s="125"/>
      <c r="IP10" s="125"/>
      <c r="IQ10" s="125"/>
      <c r="IR10" s="125"/>
      <c r="IS10" s="125"/>
      <c r="IT10" s="125"/>
      <c r="IU10" s="125"/>
      <c r="IV10" s="125"/>
    </row>
    <row r="11" spans="1:256" ht="11.25" customHeight="1" x14ac:dyDescent="0.3">
      <c r="A11" s="106" t="s">
        <v>28</v>
      </c>
      <c r="B11" s="106" t="s">
        <v>29</v>
      </c>
      <c r="C11" s="139">
        <v>40.930999999999997</v>
      </c>
      <c r="D11" s="139">
        <v>1.3089999999999999</v>
      </c>
      <c r="E11" s="140">
        <v>41.585999999999999</v>
      </c>
      <c r="F11" s="139">
        <v>9222</v>
      </c>
      <c r="G11" s="140">
        <f t="shared" si="0"/>
        <v>221.75732217573221</v>
      </c>
      <c r="H11" s="139"/>
      <c r="I11" s="140">
        <f>'Base Table 5 - modified'!DY11/'Base Table 5'!DY11*E11</f>
        <v>3.2992972738084099</v>
      </c>
      <c r="J11" s="140">
        <f t="shared" si="1"/>
        <v>-38.286702726191592</v>
      </c>
      <c r="K11" s="140">
        <f t="shared" ca="1" si="2"/>
        <v>46.142941396744547</v>
      </c>
      <c r="L11" s="140">
        <f t="shared" ca="1" si="3"/>
        <v>4.5569413967425803</v>
      </c>
      <c r="M11" s="140">
        <f t="shared" ca="1" si="4"/>
        <v>7.8562386705493141</v>
      </c>
      <c r="N11" s="140">
        <f t="shared" ca="1" si="5"/>
        <v>-33.729761329450682</v>
      </c>
      <c r="O11" s="107"/>
      <c r="P11" s="141">
        <f ca="1"/>
        <v>1749.1823427081124</v>
      </c>
      <c r="Q11" s="140">
        <f>G11*(1+Industries!M9)</f>
        <v>222.64882930113529</v>
      </c>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25"/>
      <c r="CN11" s="125"/>
      <c r="CO11" s="125"/>
      <c r="CP11" s="125"/>
      <c r="CQ11" s="125"/>
      <c r="CR11" s="125"/>
      <c r="CS11" s="125"/>
      <c r="CT11" s="125"/>
      <c r="CU11" s="125"/>
      <c r="CV11" s="125"/>
      <c r="CW11" s="125"/>
      <c r="CX11" s="125"/>
      <c r="CY11" s="125"/>
      <c r="CZ11" s="125"/>
      <c r="DA11" s="125"/>
      <c r="DB11" s="125"/>
      <c r="DC11" s="125"/>
      <c r="DD11" s="125"/>
      <c r="DE11" s="125"/>
      <c r="DF11" s="125"/>
      <c r="DG11" s="125"/>
      <c r="DH11" s="125"/>
      <c r="DI11" s="125"/>
      <c r="DJ11" s="125"/>
      <c r="DK11" s="125"/>
      <c r="DL11" s="125"/>
      <c r="DM11" s="125"/>
      <c r="DN11" s="125"/>
      <c r="DO11" s="125"/>
      <c r="DP11" s="125"/>
      <c r="DQ11" s="125"/>
      <c r="DR11" s="125"/>
      <c r="DS11" s="125"/>
      <c r="DT11" s="125"/>
      <c r="DU11" s="125"/>
      <c r="DV11" s="125"/>
      <c r="DW11" s="125"/>
      <c r="DX11" s="125"/>
      <c r="DY11" s="125"/>
      <c r="DZ11" s="125"/>
      <c r="EA11" s="125"/>
      <c r="EB11" s="125"/>
      <c r="EC11" s="125"/>
      <c r="ED11" s="125"/>
      <c r="EE11" s="125"/>
      <c r="EF11" s="125"/>
      <c r="EG11" s="125"/>
      <c r="EH11" s="125"/>
      <c r="EI11" s="125"/>
      <c r="EJ11" s="125"/>
      <c r="EK11" s="125"/>
      <c r="EL11" s="125"/>
      <c r="EM11" s="125"/>
      <c r="EN11" s="125"/>
      <c r="EO11" s="125"/>
      <c r="EP11" s="125"/>
      <c r="EQ11" s="125"/>
      <c r="ER11" s="125"/>
      <c r="ES11" s="125"/>
      <c r="ET11" s="125"/>
      <c r="EU11" s="125"/>
      <c r="EV11" s="125"/>
      <c r="EW11" s="125"/>
      <c r="EX11" s="125"/>
      <c r="EY11" s="125"/>
      <c r="EZ11" s="125"/>
      <c r="FA11" s="125"/>
      <c r="FB11" s="125"/>
      <c r="FC11" s="125"/>
      <c r="FD11" s="125"/>
      <c r="FE11" s="125"/>
      <c r="FF11" s="125"/>
      <c r="FG11" s="125"/>
      <c r="FH11" s="125"/>
      <c r="FI11" s="125"/>
      <c r="FJ11" s="125"/>
      <c r="FK11" s="125"/>
      <c r="FL11" s="125"/>
      <c r="FM11" s="125"/>
      <c r="FN11" s="125"/>
      <c r="FO11" s="125"/>
      <c r="FP11" s="125"/>
      <c r="FQ11" s="125"/>
      <c r="FR11" s="125"/>
      <c r="FS11" s="125"/>
      <c r="FT11" s="125"/>
      <c r="FU11" s="125"/>
      <c r="FV11" s="125"/>
      <c r="FW11" s="125"/>
      <c r="FX11" s="125"/>
      <c r="FY11" s="125"/>
      <c r="FZ11" s="125"/>
      <c r="GA11" s="125"/>
      <c r="GB11" s="125"/>
      <c r="GC11" s="125"/>
      <c r="GD11" s="125"/>
      <c r="GE11" s="125"/>
      <c r="GF11" s="125"/>
      <c r="GG11" s="125"/>
      <c r="GH11" s="125"/>
      <c r="GI11" s="125"/>
      <c r="GJ11" s="125"/>
      <c r="GK11" s="125"/>
      <c r="GL11" s="125"/>
      <c r="GM11" s="125"/>
      <c r="GN11" s="125"/>
      <c r="GO11" s="125"/>
      <c r="GP11" s="125"/>
      <c r="GQ11" s="125"/>
      <c r="GR11" s="125"/>
      <c r="GS11" s="125"/>
      <c r="GT11" s="125"/>
      <c r="GU11" s="125"/>
      <c r="GV11" s="125"/>
      <c r="GW11" s="125"/>
      <c r="GX11" s="125"/>
      <c r="GY11" s="125"/>
      <c r="GZ11" s="125"/>
      <c r="HA11" s="125"/>
      <c r="HB11" s="125"/>
      <c r="HC11" s="125"/>
      <c r="HD11" s="125"/>
      <c r="HE11" s="125"/>
      <c r="HF11" s="125"/>
      <c r="HG11" s="125"/>
      <c r="HH11" s="125"/>
      <c r="HI11" s="125"/>
      <c r="HJ11" s="125"/>
      <c r="HK11" s="125"/>
      <c r="HL11" s="125"/>
      <c r="HM11" s="125"/>
      <c r="HN11" s="125"/>
      <c r="HO11" s="125"/>
      <c r="HP11" s="125"/>
      <c r="HQ11" s="125"/>
      <c r="HR11" s="125"/>
      <c r="HS11" s="125"/>
      <c r="HT11" s="125"/>
      <c r="HU11" s="125"/>
      <c r="HV11" s="125"/>
      <c r="HW11" s="125"/>
      <c r="HX11" s="125"/>
      <c r="HY11" s="125"/>
      <c r="HZ11" s="125"/>
      <c r="IA11" s="125"/>
      <c r="IB11" s="125"/>
      <c r="IC11" s="125"/>
      <c r="ID11" s="125"/>
      <c r="IE11" s="125"/>
      <c r="IF11" s="125"/>
      <c r="IG11" s="125"/>
      <c r="IH11" s="125"/>
      <c r="II11" s="125"/>
      <c r="IJ11" s="125"/>
      <c r="IK11" s="125"/>
      <c r="IL11" s="125"/>
      <c r="IM11" s="125"/>
      <c r="IN11" s="125"/>
      <c r="IO11" s="125"/>
      <c r="IP11" s="125"/>
      <c r="IQ11" s="125"/>
      <c r="IR11" s="125"/>
      <c r="IS11" s="125"/>
      <c r="IT11" s="125"/>
      <c r="IU11" s="125"/>
      <c r="IV11" s="125"/>
    </row>
    <row r="12" spans="1:256" ht="11.25" customHeight="1" x14ac:dyDescent="0.3">
      <c r="A12" s="106" t="s">
        <v>30</v>
      </c>
      <c r="B12" s="106" t="s">
        <v>31</v>
      </c>
      <c r="C12" s="139">
        <v>17.603000000000002</v>
      </c>
      <c r="D12" s="139">
        <v>1.2789999999999999</v>
      </c>
      <c r="E12" s="140">
        <v>18.242999999999999</v>
      </c>
      <c r="F12" s="139">
        <v>5213</v>
      </c>
      <c r="G12" s="140">
        <f t="shared" si="0"/>
        <v>285.75343967549202</v>
      </c>
      <c r="H12" s="139"/>
      <c r="I12" s="140">
        <f>'Base Table 5 - modified'!DY12/'Base Table 5'!DY12*E12</f>
        <v>1.7123856673195812</v>
      </c>
      <c r="J12" s="140">
        <f t="shared" si="1"/>
        <v>-16.530614332680418</v>
      </c>
      <c r="K12" s="140">
        <f t="shared" ca="1" si="2"/>
        <v>20.594393028628478</v>
      </c>
      <c r="L12" s="140">
        <f t="shared" ca="1" si="3"/>
        <v>2.3513930286273368</v>
      </c>
      <c r="M12" s="140">
        <f t="shared" ca="1" si="4"/>
        <v>4.0637786959459641</v>
      </c>
      <c r="N12" s="140">
        <f t="shared" ca="1" si="5"/>
        <v>-14.179221304054035</v>
      </c>
      <c r="O12" s="107"/>
      <c r="P12" s="141">
        <f ca="1"/>
        <v>1163.1516081199445</v>
      </c>
      <c r="Q12" s="140">
        <f>G12*(1+Industries!M10)</f>
        <v>286.22415125122524</v>
      </c>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c r="BA12" s="125"/>
      <c r="BB12" s="125"/>
      <c r="BC12" s="125"/>
      <c r="BD12" s="125"/>
      <c r="BE12" s="125"/>
      <c r="BF12" s="125"/>
      <c r="BG12" s="125"/>
      <c r="BH12" s="125"/>
      <c r="BI12" s="125"/>
      <c r="BJ12" s="125"/>
      <c r="BK12" s="125"/>
      <c r="BL12" s="125"/>
      <c r="BM12" s="125"/>
      <c r="BN12" s="125"/>
      <c r="BO12" s="125"/>
      <c r="BP12" s="125"/>
      <c r="BQ12" s="125"/>
      <c r="BR12" s="125"/>
      <c r="BS12" s="125"/>
      <c r="BT12" s="125"/>
      <c r="BU12" s="125"/>
      <c r="BV12" s="125"/>
      <c r="BW12" s="125"/>
      <c r="BX12" s="125"/>
      <c r="BY12" s="125"/>
      <c r="BZ12" s="125"/>
      <c r="CA12" s="125"/>
      <c r="CB12" s="125"/>
      <c r="CC12" s="125"/>
      <c r="CD12" s="125"/>
      <c r="CE12" s="125"/>
      <c r="CF12" s="125"/>
      <c r="CG12" s="125"/>
      <c r="CH12" s="125"/>
      <c r="CI12" s="125"/>
      <c r="CJ12" s="125"/>
      <c r="CK12" s="125"/>
      <c r="CL12" s="125"/>
      <c r="CM12" s="125"/>
      <c r="CN12" s="125"/>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5"/>
      <c r="EG12" s="125"/>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5"/>
      <c r="FZ12" s="125"/>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5"/>
      <c r="HS12" s="125"/>
      <c r="HT12" s="125"/>
      <c r="HU12" s="125"/>
      <c r="HV12" s="125"/>
      <c r="HW12" s="125"/>
      <c r="HX12" s="125"/>
      <c r="HY12" s="125"/>
      <c r="HZ12" s="125"/>
      <c r="IA12" s="125"/>
      <c r="IB12" s="125"/>
      <c r="IC12" s="125"/>
      <c r="ID12" s="125"/>
      <c r="IE12" s="125"/>
      <c r="IF12" s="125"/>
      <c r="IG12" s="125"/>
      <c r="IH12" s="125"/>
      <c r="II12" s="125"/>
      <c r="IJ12" s="125"/>
      <c r="IK12" s="125"/>
      <c r="IL12" s="125"/>
      <c r="IM12" s="125"/>
      <c r="IN12" s="125"/>
      <c r="IO12" s="125"/>
      <c r="IP12" s="125"/>
      <c r="IQ12" s="125"/>
      <c r="IR12" s="125"/>
      <c r="IS12" s="125"/>
      <c r="IT12" s="125"/>
      <c r="IU12" s="125"/>
      <c r="IV12" s="125"/>
    </row>
    <row r="13" spans="1:256" ht="11.25" customHeight="1" x14ac:dyDescent="0.3">
      <c r="A13" s="106" t="s">
        <v>32</v>
      </c>
      <c r="B13" s="106" t="s">
        <v>33</v>
      </c>
      <c r="C13" s="139">
        <v>43.814</v>
      </c>
      <c r="D13" s="139">
        <v>2.4510000000000001</v>
      </c>
      <c r="E13" s="140">
        <v>45.039000000000001</v>
      </c>
      <c r="F13" s="139">
        <v>9726</v>
      </c>
      <c r="G13" s="140">
        <f t="shared" si="0"/>
        <v>215.94617997735295</v>
      </c>
      <c r="H13" s="139"/>
      <c r="I13" s="140">
        <f>'Base Table 5 - modified'!DY13/'Base Table 5'!DY13*E13</f>
        <v>40.309095260141341</v>
      </c>
      <c r="J13" s="140">
        <f t="shared" si="1"/>
        <v>-4.7299047398586609</v>
      </c>
      <c r="K13" s="140">
        <f t="shared" ca="1" si="2"/>
        <v>52.597309341743426</v>
      </c>
      <c r="L13" s="140">
        <f t="shared" ca="1" si="3"/>
        <v>7.5583093417425005</v>
      </c>
      <c r="M13" s="140">
        <f t="shared" ca="1" si="4"/>
        <v>47.867404601883045</v>
      </c>
      <c r="N13" s="140">
        <f t="shared" ca="1" si="5"/>
        <v>2.8284046018830438</v>
      </c>
      <c r="O13" s="107"/>
      <c r="P13" s="141">
        <f ca="1"/>
        <v>10359.411226426453</v>
      </c>
      <c r="Q13" s="140">
        <f>G13*(1+Industries!M11)</f>
        <v>216.41890369002641</v>
      </c>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c r="BM13" s="125"/>
      <c r="BN13" s="125"/>
      <c r="BO13" s="125"/>
      <c r="BP13" s="125"/>
      <c r="BQ13" s="125"/>
      <c r="BR13" s="125"/>
      <c r="BS13" s="125"/>
      <c r="BT13" s="125"/>
      <c r="BU13" s="125"/>
      <c r="BV13" s="125"/>
      <c r="BW13" s="125"/>
      <c r="BX13" s="125"/>
      <c r="BY13" s="125"/>
      <c r="BZ13" s="125"/>
      <c r="CA13" s="125"/>
      <c r="CB13" s="125"/>
      <c r="CC13" s="125"/>
      <c r="CD13" s="125"/>
      <c r="CE13" s="125"/>
      <c r="CF13" s="125"/>
      <c r="CG13" s="125"/>
      <c r="CH13" s="125"/>
      <c r="CI13" s="125"/>
      <c r="CJ13" s="125"/>
      <c r="CK13" s="125"/>
      <c r="CL13" s="125"/>
      <c r="CM13" s="125"/>
      <c r="CN13" s="125"/>
      <c r="CO13" s="125"/>
      <c r="CP13" s="125"/>
      <c r="CQ13" s="125"/>
      <c r="CR13" s="125"/>
      <c r="CS13" s="125"/>
      <c r="CT13" s="125"/>
      <c r="CU13" s="125"/>
      <c r="CV13" s="125"/>
      <c r="CW13" s="125"/>
      <c r="CX13" s="125"/>
      <c r="CY13" s="125"/>
      <c r="CZ13" s="125"/>
      <c r="DA13" s="125"/>
      <c r="DB13" s="125"/>
      <c r="DC13" s="125"/>
      <c r="DD13" s="125"/>
      <c r="DE13" s="125"/>
      <c r="DF13" s="125"/>
      <c r="DG13" s="125"/>
      <c r="DH13" s="125"/>
      <c r="DI13" s="125"/>
      <c r="DJ13" s="125"/>
      <c r="DK13" s="125"/>
      <c r="DL13" s="125"/>
      <c r="DM13" s="125"/>
      <c r="DN13" s="125"/>
      <c r="DO13" s="125"/>
      <c r="DP13" s="125"/>
      <c r="DQ13" s="125"/>
      <c r="DR13" s="125"/>
      <c r="DS13" s="125"/>
      <c r="DT13" s="125"/>
      <c r="DU13" s="125"/>
      <c r="DV13" s="125"/>
      <c r="DW13" s="125"/>
      <c r="DX13" s="125"/>
      <c r="DY13" s="125"/>
      <c r="DZ13" s="125"/>
      <c r="EA13" s="125"/>
      <c r="EB13" s="125"/>
      <c r="EC13" s="125"/>
      <c r="ED13" s="125"/>
      <c r="EE13" s="125"/>
      <c r="EF13" s="125"/>
      <c r="EG13" s="125"/>
      <c r="EH13" s="125"/>
      <c r="EI13" s="125"/>
      <c r="EJ13" s="125"/>
      <c r="EK13" s="125"/>
      <c r="EL13" s="125"/>
      <c r="EM13" s="125"/>
      <c r="EN13" s="125"/>
      <c r="EO13" s="125"/>
      <c r="EP13" s="125"/>
      <c r="EQ13" s="125"/>
      <c r="ER13" s="125"/>
      <c r="ES13" s="125"/>
      <c r="ET13" s="125"/>
      <c r="EU13" s="125"/>
      <c r="EV13" s="125"/>
      <c r="EW13" s="125"/>
      <c r="EX13" s="125"/>
      <c r="EY13" s="125"/>
      <c r="EZ13" s="125"/>
      <c r="FA13" s="125"/>
      <c r="FB13" s="125"/>
      <c r="FC13" s="125"/>
      <c r="FD13" s="125"/>
      <c r="FE13" s="125"/>
      <c r="FF13" s="125"/>
      <c r="FG13" s="125"/>
      <c r="FH13" s="125"/>
      <c r="FI13" s="125"/>
      <c r="FJ13" s="125"/>
      <c r="FK13" s="125"/>
      <c r="FL13" s="125"/>
      <c r="FM13" s="125"/>
      <c r="FN13" s="125"/>
      <c r="FO13" s="125"/>
      <c r="FP13" s="125"/>
      <c r="FQ13" s="125"/>
      <c r="FR13" s="125"/>
      <c r="FS13" s="125"/>
      <c r="FT13" s="125"/>
      <c r="FU13" s="125"/>
      <c r="FV13" s="125"/>
      <c r="FW13" s="125"/>
      <c r="FX13" s="125"/>
      <c r="FY13" s="125"/>
      <c r="FZ13" s="125"/>
      <c r="GA13" s="125"/>
      <c r="GB13" s="125"/>
      <c r="GC13" s="125"/>
      <c r="GD13" s="125"/>
      <c r="GE13" s="125"/>
      <c r="GF13" s="125"/>
      <c r="GG13" s="125"/>
      <c r="GH13" s="125"/>
      <c r="GI13" s="125"/>
      <c r="GJ13" s="125"/>
      <c r="GK13" s="125"/>
      <c r="GL13" s="125"/>
      <c r="GM13" s="125"/>
      <c r="GN13" s="125"/>
      <c r="GO13" s="125"/>
      <c r="GP13" s="125"/>
      <c r="GQ13" s="125"/>
      <c r="GR13" s="125"/>
      <c r="GS13" s="125"/>
      <c r="GT13" s="125"/>
      <c r="GU13" s="125"/>
      <c r="GV13" s="125"/>
      <c r="GW13" s="125"/>
      <c r="GX13" s="125"/>
      <c r="GY13" s="125"/>
      <c r="GZ13" s="125"/>
      <c r="HA13" s="125"/>
      <c r="HB13" s="125"/>
      <c r="HC13" s="125"/>
      <c r="HD13" s="125"/>
      <c r="HE13" s="125"/>
      <c r="HF13" s="125"/>
      <c r="HG13" s="125"/>
      <c r="HH13" s="125"/>
      <c r="HI13" s="125"/>
      <c r="HJ13" s="125"/>
      <c r="HK13" s="125"/>
      <c r="HL13" s="125"/>
      <c r="HM13" s="125"/>
      <c r="HN13" s="125"/>
      <c r="HO13" s="125"/>
      <c r="HP13" s="125"/>
      <c r="HQ13" s="125"/>
      <c r="HR13" s="125"/>
      <c r="HS13" s="125"/>
      <c r="HT13" s="125"/>
      <c r="HU13" s="125"/>
      <c r="HV13" s="125"/>
      <c r="HW13" s="125"/>
      <c r="HX13" s="125"/>
      <c r="HY13" s="125"/>
      <c r="HZ13" s="125"/>
      <c r="IA13" s="125"/>
      <c r="IB13" s="125"/>
      <c r="IC13" s="125"/>
      <c r="ID13" s="125"/>
      <c r="IE13" s="125"/>
      <c r="IF13" s="125"/>
      <c r="IG13" s="125"/>
      <c r="IH13" s="125"/>
      <c r="II13" s="125"/>
      <c r="IJ13" s="125"/>
      <c r="IK13" s="125"/>
      <c r="IL13" s="125"/>
      <c r="IM13" s="125"/>
      <c r="IN13" s="125"/>
      <c r="IO13" s="125"/>
      <c r="IP13" s="125"/>
      <c r="IQ13" s="125"/>
      <c r="IR13" s="125"/>
      <c r="IS13" s="125"/>
      <c r="IT13" s="125"/>
      <c r="IU13" s="125"/>
      <c r="IV13" s="125"/>
    </row>
    <row r="14" spans="1:256" ht="11.25" customHeight="1" x14ac:dyDescent="0.3">
      <c r="A14" s="106" t="s">
        <v>34</v>
      </c>
      <c r="B14" s="106" t="s">
        <v>35</v>
      </c>
      <c r="C14" s="139">
        <v>44.960999999999999</v>
      </c>
      <c r="D14" s="139">
        <v>2.5150000000000001</v>
      </c>
      <c r="E14" s="140">
        <v>46.218000000000004</v>
      </c>
      <c r="F14" s="139">
        <v>9124</v>
      </c>
      <c r="G14" s="140">
        <f t="shared" si="0"/>
        <v>197.41226362023451</v>
      </c>
      <c r="H14" s="139"/>
      <c r="I14" s="140">
        <f>'Base Table 5 - modified'!DY14/'Base Table 5'!DY14*E14</f>
        <v>44.127171425384823</v>
      </c>
      <c r="J14" s="140">
        <f t="shared" si="1"/>
        <v>-2.0908285746151805</v>
      </c>
      <c r="K14" s="140">
        <f t="shared" ca="1" si="2"/>
        <v>49.128019389845043</v>
      </c>
      <c r="L14" s="140">
        <f t="shared" ca="1" si="3"/>
        <v>2.9100193898422333</v>
      </c>
      <c r="M14" s="140">
        <f t="shared" ca="1" si="4"/>
        <v>47.037190815224648</v>
      </c>
      <c r="N14" s="140">
        <f t="shared" ca="1" si="5"/>
        <v>0.8191908152246441</v>
      </c>
      <c r="O14" s="107"/>
      <c r="P14" s="141">
        <f ca="1"/>
        <v>9404.3379562726732</v>
      </c>
      <c r="Q14" s="140">
        <f>G14*(1+Industries!M12)</f>
        <v>199.93409030772193</v>
      </c>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c r="BM14" s="125"/>
      <c r="BN14" s="125"/>
      <c r="BO14" s="125"/>
      <c r="BP14" s="125"/>
      <c r="BQ14" s="125"/>
      <c r="BR14" s="125"/>
      <c r="BS14" s="125"/>
      <c r="BT14" s="125"/>
      <c r="BU14" s="125"/>
      <c r="BV14" s="125"/>
      <c r="BW14" s="125"/>
      <c r="BX14" s="125"/>
      <c r="BY14" s="125"/>
      <c r="BZ14" s="125"/>
      <c r="CA14" s="125"/>
      <c r="CB14" s="125"/>
      <c r="CC14" s="125"/>
      <c r="CD14" s="125"/>
      <c r="CE14" s="125"/>
      <c r="CF14" s="125"/>
      <c r="CG14" s="125"/>
      <c r="CH14" s="125"/>
      <c r="CI14" s="125"/>
      <c r="CJ14" s="125"/>
      <c r="CK14" s="125"/>
      <c r="CL14" s="125"/>
      <c r="CM14" s="125"/>
      <c r="CN14" s="125"/>
      <c r="CO14" s="125"/>
      <c r="CP14" s="125"/>
      <c r="CQ14" s="125"/>
      <c r="CR14" s="125"/>
      <c r="CS14" s="125"/>
      <c r="CT14" s="125"/>
      <c r="CU14" s="125"/>
      <c r="CV14" s="125"/>
      <c r="CW14" s="125"/>
      <c r="CX14" s="125"/>
      <c r="CY14" s="125"/>
      <c r="CZ14" s="125"/>
      <c r="DA14" s="125"/>
      <c r="DB14" s="125"/>
      <c r="DC14" s="125"/>
      <c r="DD14" s="125"/>
      <c r="DE14" s="125"/>
      <c r="DF14" s="125"/>
      <c r="DG14" s="125"/>
      <c r="DH14" s="125"/>
      <c r="DI14" s="125"/>
      <c r="DJ14" s="125"/>
      <c r="DK14" s="125"/>
      <c r="DL14" s="125"/>
      <c r="DM14" s="125"/>
      <c r="DN14" s="125"/>
      <c r="DO14" s="125"/>
      <c r="DP14" s="125"/>
      <c r="DQ14" s="125"/>
      <c r="DR14" s="125"/>
      <c r="DS14" s="125"/>
      <c r="DT14" s="125"/>
      <c r="DU14" s="125"/>
      <c r="DV14" s="125"/>
      <c r="DW14" s="125"/>
      <c r="DX14" s="125"/>
      <c r="DY14" s="125"/>
      <c r="DZ14" s="125"/>
      <c r="EA14" s="125"/>
      <c r="EB14" s="125"/>
      <c r="EC14" s="125"/>
      <c r="ED14" s="125"/>
      <c r="EE14" s="125"/>
      <c r="EF14" s="125"/>
      <c r="EG14" s="125"/>
      <c r="EH14" s="125"/>
      <c r="EI14" s="125"/>
      <c r="EJ14" s="125"/>
      <c r="EK14" s="125"/>
      <c r="EL14" s="125"/>
      <c r="EM14" s="125"/>
      <c r="EN14" s="125"/>
      <c r="EO14" s="125"/>
      <c r="EP14" s="125"/>
      <c r="EQ14" s="125"/>
      <c r="ER14" s="125"/>
      <c r="ES14" s="125"/>
      <c r="ET14" s="125"/>
      <c r="EU14" s="125"/>
      <c r="EV14" s="125"/>
      <c r="EW14" s="125"/>
      <c r="EX14" s="125"/>
      <c r="EY14" s="125"/>
      <c r="EZ14" s="125"/>
      <c r="FA14" s="125"/>
      <c r="FB14" s="125"/>
      <c r="FC14" s="125"/>
      <c r="FD14" s="125"/>
      <c r="FE14" s="125"/>
      <c r="FF14" s="125"/>
      <c r="FG14" s="125"/>
      <c r="FH14" s="125"/>
      <c r="FI14" s="125"/>
      <c r="FJ14" s="125"/>
      <c r="FK14" s="125"/>
      <c r="FL14" s="125"/>
      <c r="FM14" s="125"/>
      <c r="FN14" s="125"/>
      <c r="FO14" s="125"/>
      <c r="FP14" s="125"/>
      <c r="FQ14" s="125"/>
      <c r="FR14" s="125"/>
      <c r="FS14" s="125"/>
      <c r="FT14" s="125"/>
      <c r="FU14" s="125"/>
      <c r="FV14" s="125"/>
      <c r="FW14" s="125"/>
      <c r="FX14" s="125"/>
      <c r="FY14" s="125"/>
      <c r="FZ14" s="125"/>
      <c r="GA14" s="125"/>
      <c r="GB14" s="125"/>
      <c r="GC14" s="125"/>
      <c r="GD14" s="125"/>
      <c r="GE14" s="125"/>
      <c r="GF14" s="125"/>
      <c r="GG14" s="125"/>
      <c r="GH14" s="125"/>
      <c r="GI14" s="125"/>
      <c r="GJ14" s="125"/>
      <c r="GK14" s="125"/>
      <c r="GL14" s="125"/>
      <c r="GM14" s="125"/>
      <c r="GN14" s="125"/>
      <c r="GO14" s="125"/>
      <c r="GP14" s="125"/>
      <c r="GQ14" s="125"/>
      <c r="GR14" s="125"/>
      <c r="GS14" s="125"/>
      <c r="GT14" s="125"/>
      <c r="GU14" s="125"/>
      <c r="GV14" s="125"/>
      <c r="GW14" s="125"/>
      <c r="GX14" s="125"/>
      <c r="GY14" s="125"/>
      <c r="GZ14" s="125"/>
      <c r="HA14" s="125"/>
      <c r="HB14" s="125"/>
      <c r="HC14" s="125"/>
      <c r="HD14" s="125"/>
      <c r="HE14" s="125"/>
      <c r="HF14" s="125"/>
      <c r="HG14" s="125"/>
      <c r="HH14" s="125"/>
      <c r="HI14" s="125"/>
      <c r="HJ14" s="125"/>
      <c r="HK14" s="125"/>
      <c r="HL14" s="125"/>
      <c r="HM14" s="125"/>
      <c r="HN14" s="125"/>
      <c r="HO14" s="125"/>
      <c r="HP14" s="125"/>
      <c r="HQ14" s="125"/>
      <c r="HR14" s="125"/>
      <c r="HS14" s="125"/>
      <c r="HT14" s="125"/>
      <c r="HU14" s="125"/>
      <c r="HV14" s="125"/>
      <c r="HW14" s="125"/>
      <c r="HX14" s="125"/>
      <c r="HY14" s="125"/>
      <c r="HZ14" s="125"/>
      <c r="IA14" s="125"/>
      <c r="IB14" s="125"/>
      <c r="IC14" s="125"/>
      <c r="ID14" s="125"/>
      <c r="IE14" s="125"/>
      <c r="IF14" s="125"/>
      <c r="IG14" s="125"/>
      <c r="IH14" s="125"/>
      <c r="II14" s="125"/>
      <c r="IJ14" s="125"/>
      <c r="IK14" s="125"/>
      <c r="IL14" s="125"/>
      <c r="IM14" s="125"/>
      <c r="IN14" s="125"/>
      <c r="IO14" s="125"/>
      <c r="IP14" s="125"/>
      <c r="IQ14" s="125"/>
      <c r="IR14" s="125"/>
      <c r="IS14" s="125"/>
      <c r="IT14" s="125"/>
      <c r="IU14" s="125"/>
      <c r="IV14" s="125"/>
    </row>
    <row r="15" spans="1:256" ht="11.25" customHeight="1" x14ac:dyDescent="0.3">
      <c r="A15" s="106" t="s">
        <v>36</v>
      </c>
      <c r="B15" s="106" t="s">
        <v>37</v>
      </c>
      <c r="C15" s="139">
        <v>15.824999999999999</v>
      </c>
      <c r="D15" s="139">
        <v>1.391</v>
      </c>
      <c r="E15" s="140">
        <v>16.52</v>
      </c>
      <c r="F15" s="139">
        <v>1869</v>
      </c>
      <c r="G15" s="140">
        <f t="shared" si="0"/>
        <v>113.13559322033899</v>
      </c>
      <c r="H15" s="139"/>
      <c r="I15" s="140">
        <f>'Base Table 5 - modified'!DY15/'Base Table 5'!DY15*E15</f>
        <v>14.486330383024471</v>
      </c>
      <c r="J15" s="140">
        <f t="shared" si="1"/>
        <v>-2.0336696169755282</v>
      </c>
      <c r="K15" s="140">
        <f t="shared" ca="1" si="2"/>
        <v>20.327471913730754</v>
      </c>
      <c r="L15" s="140">
        <f t="shared" ca="1" si="3"/>
        <v>3.8074719137270439</v>
      </c>
      <c r="M15" s="140">
        <f t="shared" ca="1" si="4"/>
        <v>18.293802296748382</v>
      </c>
      <c r="N15" s="140">
        <f t="shared" ca="1" si="5"/>
        <v>1.7738022967483822</v>
      </c>
      <c r="O15" s="107"/>
      <c r="P15" s="141">
        <f ca="1"/>
        <v>2079.2059637291841</v>
      </c>
      <c r="Q15" s="140">
        <f>G15*(1+Industries!M13)</f>
        <v>113.65630446868614</v>
      </c>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c r="BM15" s="125"/>
      <c r="BN15" s="125"/>
      <c r="BO15" s="125"/>
      <c r="BP15" s="125"/>
      <c r="BQ15" s="125"/>
      <c r="BR15" s="125"/>
      <c r="BS15" s="125"/>
      <c r="BT15" s="125"/>
      <c r="BU15" s="125"/>
      <c r="BV15" s="125"/>
      <c r="BW15" s="125"/>
      <c r="BX15" s="125"/>
      <c r="BY15" s="125"/>
      <c r="BZ15" s="125"/>
      <c r="CA15" s="125"/>
      <c r="CB15" s="125"/>
      <c r="CC15" s="125"/>
      <c r="CD15" s="125"/>
      <c r="CE15" s="125"/>
      <c r="CF15" s="125"/>
      <c r="CG15" s="125"/>
      <c r="CH15" s="125"/>
      <c r="CI15" s="125"/>
      <c r="CJ15" s="125"/>
      <c r="CK15" s="125"/>
      <c r="CL15" s="125"/>
      <c r="CM15" s="125"/>
      <c r="CN15" s="125"/>
      <c r="CO15" s="125"/>
      <c r="CP15" s="125"/>
      <c r="CQ15" s="125"/>
      <c r="CR15" s="125"/>
      <c r="CS15" s="125"/>
      <c r="CT15" s="125"/>
      <c r="CU15" s="125"/>
      <c r="CV15" s="125"/>
      <c r="CW15" s="125"/>
      <c r="CX15" s="125"/>
      <c r="CY15" s="125"/>
      <c r="CZ15" s="125"/>
      <c r="DA15" s="125"/>
      <c r="DB15" s="125"/>
      <c r="DC15" s="125"/>
      <c r="DD15" s="125"/>
      <c r="DE15" s="125"/>
      <c r="DF15" s="125"/>
      <c r="DG15" s="125"/>
      <c r="DH15" s="125"/>
      <c r="DI15" s="125"/>
      <c r="DJ15" s="125"/>
      <c r="DK15" s="125"/>
      <c r="DL15" s="125"/>
      <c r="DM15" s="125"/>
      <c r="DN15" s="125"/>
      <c r="DO15" s="125"/>
      <c r="DP15" s="125"/>
      <c r="DQ15" s="125"/>
      <c r="DR15" s="125"/>
      <c r="DS15" s="125"/>
      <c r="DT15" s="125"/>
      <c r="DU15" s="125"/>
      <c r="DV15" s="125"/>
      <c r="DW15" s="125"/>
      <c r="DX15" s="125"/>
      <c r="DY15" s="125"/>
      <c r="DZ15" s="125"/>
      <c r="EA15" s="125"/>
      <c r="EB15" s="125"/>
      <c r="EC15" s="125"/>
      <c r="ED15" s="125"/>
      <c r="EE15" s="125"/>
      <c r="EF15" s="125"/>
      <c r="EG15" s="125"/>
      <c r="EH15" s="125"/>
      <c r="EI15" s="125"/>
      <c r="EJ15" s="125"/>
      <c r="EK15" s="125"/>
      <c r="EL15" s="125"/>
      <c r="EM15" s="125"/>
      <c r="EN15" s="125"/>
      <c r="EO15" s="125"/>
      <c r="EP15" s="125"/>
      <c r="EQ15" s="125"/>
      <c r="ER15" s="125"/>
      <c r="ES15" s="125"/>
      <c r="ET15" s="125"/>
      <c r="EU15" s="125"/>
      <c r="EV15" s="125"/>
      <c r="EW15" s="125"/>
      <c r="EX15" s="125"/>
      <c r="EY15" s="125"/>
      <c r="EZ15" s="125"/>
      <c r="FA15" s="125"/>
      <c r="FB15" s="125"/>
      <c r="FC15" s="125"/>
      <c r="FD15" s="125"/>
      <c r="FE15" s="125"/>
      <c r="FF15" s="125"/>
      <c r="FG15" s="125"/>
      <c r="FH15" s="125"/>
      <c r="FI15" s="125"/>
      <c r="FJ15" s="125"/>
      <c r="FK15" s="125"/>
      <c r="FL15" s="125"/>
      <c r="FM15" s="125"/>
      <c r="FN15" s="125"/>
      <c r="FO15" s="125"/>
      <c r="FP15" s="125"/>
      <c r="FQ15" s="125"/>
      <c r="FR15" s="125"/>
      <c r="FS15" s="125"/>
      <c r="FT15" s="125"/>
      <c r="FU15" s="125"/>
      <c r="FV15" s="125"/>
      <c r="FW15" s="125"/>
      <c r="FX15" s="125"/>
      <c r="FY15" s="125"/>
      <c r="FZ15" s="125"/>
      <c r="GA15" s="125"/>
      <c r="GB15" s="125"/>
      <c r="GC15" s="125"/>
      <c r="GD15" s="125"/>
      <c r="GE15" s="125"/>
      <c r="GF15" s="125"/>
      <c r="GG15" s="125"/>
      <c r="GH15" s="125"/>
      <c r="GI15" s="125"/>
      <c r="GJ15" s="125"/>
      <c r="GK15" s="125"/>
      <c r="GL15" s="125"/>
      <c r="GM15" s="125"/>
      <c r="GN15" s="125"/>
      <c r="GO15" s="125"/>
      <c r="GP15" s="125"/>
      <c r="GQ15" s="125"/>
      <c r="GR15" s="125"/>
      <c r="GS15" s="125"/>
      <c r="GT15" s="125"/>
      <c r="GU15" s="125"/>
      <c r="GV15" s="125"/>
      <c r="GW15" s="125"/>
      <c r="GX15" s="125"/>
      <c r="GY15" s="125"/>
      <c r="GZ15" s="125"/>
      <c r="HA15" s="125"/>
      <c r="HB15" s="125"/>
      <c r="HC15" s="125"/>
      <c r="HD15" s="125"/>
      <c r="HE15" s="125"/>
      <c r="HF15" s="125"/>
      <c r="HG15" s="125"/>
      <c r="HH15" s="125"/>
      <c r="HI15" s="125"/>
      <c r="HJ15" s="125"/>
      <c r="HK15" s="125"/>
      <c r="HL15" s="125"/>
      <c r="HM15" s="125"/>
      <c r="HN15" s="125"/>
      <c r="HO15" s="125"/>
      <c r="HP15" s="125"/>
      <c r="HQ15" s="125"/>
      <c r="HR15" s="125"/>
      <c r="HS15" s="125"/>
      <c r="HT15" s="125"/>
      <c r="HU15" s="125"/>
      <c r="HV15" s="125"/>
      <c r="HW15" s="125"/>
      <c r="HX15" s="125"/>
      <c r="HY15" s="125"/>
      <c r="HZ15" s="125"/>
      <c r="IA15" s="125"/>
      <c r="IB15" s="125"/>
      <c r="IC15" s="125"/>
      <c r="ID15" s="125"/>
      <c r="IE15" s="125"/>
      <c r="IF15" s="125"/>
      <c r="IG15" s="125"/>
      <c r="IH15" s="125"/>
      <c r="II15" s="125"/>
      <c r="IJ15" s="125"/>
      <c r="IK15" s="125"/>
      <c r="IL15" s="125"/>
      <c r="IM15" s="125"/>
      <c r="IN15" s="125"/>
      <c r="IO15" s="125"/>
      <c r="IP15" s="125"/>
      <c r="IQ15" s="125"/>
      <c r="IR15" s="125"/>
      <c r="IS15" s="125"/>
      <c r="IT15" s="125"/>
      <c r="IU15" s="125"/>
      <c r="IV15" s="125"/>
    </row>
    <row r="16" spans="1:256" ht="11.25" customHeight="1" x14ac:dyDescent="0.3">
      <c r="A16" s="106" t="s">
        <v>38</v>
      </c>
      <c r="B16" s="106" t="s">
        <v>39</v>
      </c>
      <c r="C16" s="139">
        <v>44.820999999999998</v>
      </c>
      <c r="D16" s="139">
        <v>3.323</v>
      </c>
      <c r="E16" s="140">
        <v>46.481999999999999</v>
      </c>
      <c r="F16" s="139">
        <v>8806</v>
      </c>
      <c r="G16" s="140">
        <f t="shared" si="0"/>
        <v>189.44967944580699</v>
      </c>
      <c r="H16" s="139"/>
      <c r="I16" s="140">
        <f>'Base Table 5 - modified'!DY16/'Base Table 5'!DY16*E16</f>
        <v>18.305797025399993</v>
      </c>
      <c r="J16" s="140">
        <f t="shared" si="1"/>
        <v>-28.176202974600006</v>
      </c>
      <c r="K16" s="140">
        <f t="shared" ca="1" si="2"/>
        <v>44.651395852428053</v>
      </c>
      <c r="L16" s="140">
        <f t="shared" ca="1" si="3"/>
        <v>-1.8306041475744905</v>
      </c>
      <c r="M16" s="140">
        <f t="shared" ca="1" si="4"/>
        <v>16.475192877823332</v>
      </c>
      <c r="N16" s="140">
        <f t="shared" ca="1" si="5"/>
        <v>-30.006807122176667</v>
      </c>
      <c r="O16" s="107"/>
      <c r="P16" s="141">
        <f ca="1"/>
        <v>3593.543755108085</v>
      </c>
      <c r="Q16" s="140">
        <f>G16*(1+Industries!M14)</f>
        <v>218.11846342298216</v>
      </c>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c r="BM16" s="125"/>
      <c r="BN16" s="125"/>
      <c r="BO16" s="125"/>
      <c r="BP16" s="125"/>
      <c r="BQ16" s="125"/>
      <c r="BR16" s="125"/>
      <c r="BS16" s="125"/>
      <c r="BT16" s="125"/>
      <c r="BU16" s="125"/>
      <c r="BV16" s="125"/>
      <c r="BW16" s="125"/>
      <c r="BX16" s="125"/>
      <c r="BY16" s="125"/>
      <c r="BZ16" s="125"/>
      <c r="CA16" s="125"/>
      <c r="CB16" s="125"/>
      <c r="CC16" s="125"/>
      <c r="CD16" s="125"/>
      <c r="CE16" s="125"/>
      <c r="CF16" s="125"/>
      <c r="CG16" s="125"/>
      <c r="CH16" s="125"/>
      <c r="CI16" s="125"/>
      <c r="CJ16" s="125"/>
      <c r="CK16" s="125"/>
      <c r="CL16" s="125"/>
      <c r="CM16" s="125"/>
      <c r="CN16" s="125"/>
      <c r="CO16" s="125"/>
      <c r="CP16" s="125"/>
      <c r="CQ16" s="125"/>
      <c r="CR16" s="125"/>
      <c r="CS16" s="125"/>
      <c r="CT16" s="125"/>
      <c r="CU16" s="125"/>
      <c r="CV16" s="125"/>
      <c r="CW16" s="125"/>
      <c r="CX16" s="125"/>
      <c r="CY16" s="125"/>
      <c r="CZ16" s="125"/>
      <c r="DA16" s="125"/>
      <c r="DB16" s="125"/>
      <c r="DC16" s="125"/>
      <c r="DD16" s="125"/>
      <c r="DE16" s="125"/>
      <c r="DF16" s="125"/>
      <c r="DG16" s="125"/>
      <c r="DH16" s="125"/>
      <c r="DI16" s="125"/>
      <c r="DJ16" s="125"/>
      <c r="DK16" s="125"/>
      <c r="DL16" s="125"/>
      <c r="DM16" s="125"/>
      <c r="DN16" s="125"/>
      <c r="DO16" s="125"/>
      <c r="DP16" s="125"/>
      <c r="DQ16" s="125"/>
      <c r="DR16" s="125"/>
      <c r="DS16" s="125"/>
      <c r="DT16" s="125"/>
      <c r="DU16" s="125"/>
      <c r="DV16" s="125"/>
      <c r="DW16" s="125"/>
      <c r="DX16" s="125"/>
      <c r="DY16" s="125"/>
      <c r="DZ16" s="125"/>
      <c r="EA16" s="125"/>
      <c r="EB16" s="125"/>
      <c r="EC16" s="125"/>
      <c r="ED16" s="125"/>
      <c r="EE16" s="125"/>
      <c r="EF16" s="125"/>
      <c r="EG16" s="125"/>
      <c r="EH16" s="125"/>
      <c r="EI16" s="125"/>
      <c r="EJ16" s="125"/>
      <c r="EK16" s="125"/>
      <c r="EL16" s="125"/>
      <c r="EM16" s="125"/>
      <c r="EN16" s="125"/>
      <c r="EO16" s="125"/>
      <c r="EP16" s="125"/>
      <c r="EQ16" s="125"/>
      <c r="ER16" s="125"/>
      <c r="ES16" s="125"/>
      <c r="ET16" s="125"/>
      <c r="EU16" s="125"/>
      <c r="EV16" s="125"/>
      <c r="EW16" s="125"/>
      <c r="EX16" s="125"/>
      <c r="EY16" s="125"/>
      <c r="EZ16" s="125"/>
      <c r="FA16" s="125"/>
      <c r="FB16" s="125"/>
      <c r="FC16" s="125"/>
      <c r="FD16" s="125"/>
      <c r="FE16" s="125"/>
      <c r="FF16" s="125"/>
      <c r="FG16" s="125"/>
      <c r="FH16" s="125"/>
      <c r="FI16" s="125"/>
      <c r="FJ16" s="125"/>
      <c r="FK16" s="125"/>
      <c r="FL16" s="125"/>
      <c r="FM16" s="125"/>
      <c r="FN16" s="125"/>
      <c r="FO16" s="125"/>
      <c r="FP16" s="125"/>
      <c r="FQ16" s="125"/>
      <c r="FR16" s="125"/>
      <c r="FS16" s="125"/>
      <c r="FT16" s="125"/>
      <c r="FU16" s="125"/>
      <c r="FV16" s="125"/>
      <c r="FW16" s="125"/>
      <c r="FX16" s="125"/>
      <c r="FY16" s="125"/>
      <c r="FZ16" s="125"/>
      <c r="GA16" s="125"/>
      <c r="GB16" s="125"/>
      <c r="GC16" s="125"/>
      <c r="GD16" s="125"/>
      <c r="GE16" s="125"/>
      <c r="GF16" s="125"/>
      <c r="GG16" s="125"/>
      <c r="GH16" s="125"/>
      <c r="GI16" s="125"/>
      <c r="GJ16" s="125"/>
      <c r="GK16" s="125"/>
      <c r="GL16" s="125"/>
      <c r="GM16" s="125"/>
      <c r="GN16" s="125"/>
      <c r="GO16" s="125"/>
      <c r="GP16" s="125"/>
      <c r="GQ16" s="125"/>
      <c r="GR16" s="125"/>
      <c r="GS16" s="125"/>
      <c r="GT16" s="125"/>
      <c r="GU16" s="125"/>
      <c r="GV16" s="125"/>
      <c r="GW16" s="125"/>
      <c r="GX16" s="125"/>
      <c r="GY16" s="125"/>
      <c r="GZ16" s="125"/>
      <c r="HA16" s="125"/>
      <c r="HB16" s="125"/>
      <c r="HC16" s="125"/>
      <c r="HD16" s="125"/>
      <c r="HE16" s="125"/>
      <c r="HF16" s="125"/>
      <c r="HG16" s="125"/>
      <c r="HH16" s="125"/>
      <c r="HI16" s="125"/>
      <c r="HJ16" s="125"/>
      <c r="HK16" s="125"/>
      <c r="HL16" s="125"/>
      <c r="HM16" s="125"/>
      <c r="HN16" s="125"/>
      <c r="HO16" s="125"/>
      <c r="HP16" s="125"/>
      <c r="HQ16" s="125"/>
      <c r="HR16" s="125"/>
      <c r="HS16" s="125"/>
      <c r="HT16" s="125"/>
      <c r="HU16" s="125"/>
      <c r="HV16" s="125"/>
      <c r="HW16" s="125"/>
      <c r="HX16" s="125"/>
      <c r="HY16" s="125"/>
      <c r="HZ16" s="125"/>
      <c r="IA16" s="125"/>
      <c r="IB16" s="125"/>
      <c r="IC16" s="125"/>
      <c r="ID16" s="125"/>
      <c r="IE16" s="125"/>
      <c r="IF16" s="125"/>
      <c r="IG16" s="125"/>
      <c r="IH16" s="125"/>
      <c r="II16" s="125"/>
      <c r="IJ16" s="125"/>
      <c r="IK16" s="125"/>
      <c r="IL16" s="125"/>
      <c r="IM16" s="125"/>
      <c r="IN16" s="125"/>
      <c r="IO16" s="125"/>
      <c r="IP16" s="125"/>
      <c r="IQ16" s="125"/>
      <c r="IR16" s="125"/>
      <c r="IS16" s="125"/>
      <c r="IT16" s="125"/>
      <c r="IU16" s="125"/>
      <c r="IV16" s="125"/>
    </row>
    <row r="17" spans="1:256" ht="11.25" customHeight="1" x14ac:dyDescent="0.3">
      <c r="A17" s="106" t="s">
        <v>40</v>
      </c>
      <c r="B17" s="106" t="s">
        <v>41</v>
      </c>
      <c r="C17" s="139">
        <v>47.46</v>
      </c>
      <c r="D17" s="139">
        <v>16.82</v>
      </c>
      <c r="E17" s="140">
        <v>55.87</v>
      </c>
      <c r="F17" s="139">
        <v>5581</v>
      </c>
      <c r="G17" s="140">
        <f t="shared" si="0"/>
        <v>99.892607839627715</v>
      </c>
      <c r="H17" s="139"/>
      <c r="I17" s="140">
        <f>'Base Table 5 - modified'!DY17/'Base Table 5'!DY17*E17</f>
        <v>55.962845570038375</v>
      </c>
      <c r="J17" s="140">
        <f t="shared" si="1"/>
        <v>9.28455700383779E-2</v>
      </c>
      <c r="K17" s="140">
        <f t="shared" ca="1" si="2"/>
        <v>49.161461717164592</v>
      </c>
      <c r="L17" s="140">
        <f t="shared" ca="1" si="3"/>
        <v>-6.7085382828549882</v>
      </c>
      <c r="M17" s="140">
        <f t="shared" ca="1" si="4"/>
        <v>49.254307287166817</v>
      </c>
      <c r="N17" s="140">
        <f t="shared" ca="1" si="5"/>
        <v>-6.6156927128331802</v>
      </c>
      <c r="O17" s="107"/>
      <c r="P17" s="141">
        <f ca="1"/>
        <v>5257.4459886310851</v>
      </c>
      <c r="Q17" s="140">
        <f>G17*(1+Industries!M15)</f>
        <v>106.74083705976533</v>
      </c>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c r="BM17" s="125"/>
      <c r="BN17" s="125"/>
      <c r="BO17" s="125"/>
      <c r="BP17" s="125"/>
      <c r="BQ17" s="125"/>
      <c r="BR17" s="125"/>
      <c r="BS17" s="125"/>
      <c r="BT17" s="125"/>
      <c r="BU17" s="125"/>
      <c r="BV17" s="125"/>
      <c r="BW17" s="125"/>
      <c r="BX17" s="125"/>
      <c r="BY17" s="125"/>
      <c r="BZ17" s="125"/>
      <c r="CA17" s="125"/>
      <c r="CB17" s="125"/>
      <c r="CC17" s="125"/>
      <c r="CD17" s="125"/>
      <c r="CE17" s="125"/>
      <c r="CF17" s="125"/>
      <c r="CG17" s="125"/>
      <c r="CH17" s="125"/>
      <c r="CI17" s="125"/>
      <c r="CJ17" s="125"/>
      <c r="CK17" s="125"/>
      <c r="CL17" s="125"/>
      <c r="CM17" s="125"/>
      <c r="CN17" s="125"/>
      <c r="CO17" s="125"/>
      <c r="CP17" s="125"/>
      <c r="CQ17" s="125"/>
      <c r="CR17" s="125"/>
      <c r="CS17" s="125"/>
      <c r="CT17" s="125"/>
      <c r="CU17" s="125"/>
      <c r="CV17" s="125"/>
      <c r="CW17" s="125"/>
      <c r="CX17" s="125"/>
      <c r="CY17" s="125"/>
      <c r="CZ17" s="125"/>
      <c r="DA17" s="125"/>
      <c r="DB17" s="125"/>
      <c r="DC17" s="125"/>
      <c r="DD17" s="125"/>
      <c r="DE17" s="125"/>
      <c r="DF17" s="125"/>
      <c r="DG17" s="125"/>
      <c r="DH17" s="125"/>
      <c r="DI17" s="125"/>
      <c r="DJ17" s="125"/>
      <c r="DK17" s="125"/>
      <c r="DL17" s="125"/>
      <c r="DM17" s="125"/>
      <c r="DN17" s="125"/>
      <c r="DO17" s="125"/>
      <c r="DP17" s="125"/>
      <c r="DQ17" s="125"/>
      <c r="DR17" s="125"/>
      <c r="DS17" s="125"/>
      <c r="DT17" s="125"/>
      <c r="DU17" s="125"/>
      <c r="DV17" s="125"/>
      <c r="DW17" s="125"/>
      <c r="DX17" s="125"/>
      <c r="DY17" s="125"/>
      <c r="DZ17" s="125"/>
      <c r="EA17" s="125"/>
      <c r="EB17" s="125"/>
      <c r="EC17" s="125"/>
      <c r="ED17" s="125"/>
      <c r="EE17" s="125"/>
      <c r="EF17" s="125"/>
      <c r="EG17" s="125"/>
      <c r="EH17" s="125"/>
      <c r="EI17" s="125"/>
      <c r="EJ17" s="125"/>
      <c r="EK17" s="125"/>
      <c r="EL17" s="125"/>
      <c r="EM17" s="125"/>
      <c r="EN17" s="125"/>
      <c r="EO17" s="125"/>
      <c r="EP17" s="125"/>
      <c r="EQ17" s="125"/>
      <c r="ER17" s="125"/>
      <c r="ES17" s="125"/>
      <c r="ET17" s="125"/>
      <c r="EU17" s="125"/>
      <c r="EV17" s="125"/>
      <c r="EW17" s="125"/>
      <c r="EX17" s="125"/>
      <c r="EY17" s="125"/>
      <c r="EZ17" s="125"/>
      <c r="FA17" s="125"/>
      <c r="FB17" s="125"/>
      <c r="FC17" s="125"/>
      <c r="FD17" s="125"/>
      <c r="FE17" s="125"/>
      <c r="FF17" s="125"/>
      <c r="FG17" s="125"/>
      <c r="FH17" s="125"/>
      <c r="FI17" s="125"/>
      <c r="FJ17" s="125"/>
      <c r="FK17" s="125"/>
      <c r="FL17" s="125"/>
      <c r="FM17" s="125"/>
      <c r="FN17" s="125"/>
      <c r="FO17" s="125"/>
      <c r="FP17" s="125"/>
      <c r="FQ17" s="125"/>
      <c r="FR17" s="125"/>
      <c r="FS17" s="125"/>
      <c r="FT17" s="125"/>
      <c r="FU17" s="125"/>
      <c r="FV17" s="125"/>
      <c r="FW17" s="125"/>
      <c r="FX17" s="125"/>
      <c r="FY17" s="125"/>
      <c r="FZ17" s="125"/>
      <c r="GA17" s="125"/>
      <c r="GB17" s="125"/>
      <c r="GC17" s="125"/>
      <c r="GD17" s="125"/>
      <c r="GE17" s="125"/>
      <c r="GF17" s="125"/>
      <c r="GG17" s="125"/>
      <c r="GH17" s="125"/>
      <c r="GI17" s="125"/>
      <c r="GJ17" s="125"/>
      <c r="GK17" s="125"/>
      <c r="GL17" s="125"/>
      <c r="GM17" s="125"/>
      <c r="GN17" s="125"/>
      <c r="GO17" s="125"/>
      <c r="GP17" s="125"/>
      <c r="GQ17" s="125"/>
      <c r="GR17" s="125"/>
      <c r="GS17" s="125"/>
      <c r="GT17" s="125"/>
      <c r="GU17" s="125"/>
      <c r="GV17" s="125"/>
      <c r="GW17" s="125"/>
      <c r="GX17" s="125"/>
      <c r="GY17" s="125"/>
      <c r="GZ17" s="125"/>
      <c r="HA17" s="125"/>
      <c r="HB17" s="125"/>
      <c r="HC17" s="125"/>
      <c r="HD17" s="125"/>
      <c r="HE17" s="125"/>
      <c r="HF17" s="125"/>
      <c r="HG17" s="125"/>
      <c r="HH17" s="125"/>
      <c r="HI17" s="125"/>
      <c r="HJ17" s="125"/>
      <c r="HK17" s="125"/>
      <c r="HL17" s="125"/>
      <c r="HM17" s="125"/>
      <c r="HN17" s="125"/>
      <c r="HO17" s="125"/>
      <c r="HP17" s="125"/>
      <c r="HQ17" s="125"/>
      <c r="HR17" s="125"/>
      <c r="HS17" s="125"/>
      <c r="HT17" s="125"/>
      <c r="HU17" s="125"/>
      <c r="HV17" s="125"/>
      <c r="HW17" s="125"/>
      <c r="HX17" s="125"/>
      <c r="HY17" s="125"/>
      <c r="HZ17" s="125"/>
      <c r="IA17" s="125"/>
      <c r="IB17" s="125"/>
      <c r="IC17" s="125"/>
      <c r="ID17" s="125"/>
      <c r="IE17" s="125"/>
      <c r="IF17" s="125"/>
      <c r="IG17" s="125"/>
      <c r="IH17" s="125"/>
      <c r="II17" s="125"/>
      <c r="IJ17" s="125"/>
      <c r="IK17" s="125"/>
      <c r="IL17" s="125"/>
      <c r="IM17" s="125"/>
      <c r="IN17" s="125"/>
      <c r="IO17" s="125"/>
      <c r="IP17" s="125"/>
      <c r="IQ17" s="125"/>
      <c r="IR17" s="125"/>
      <c r="IS17" s="125"/>
      <c r="IT17" s="125"/>
      <c r="IU17" s="125"/>
      <c r="IV17" s="125"/>
    </row>
    <row r="18" spans="1:256" ht="11.25" customHeight="1" x14ac:dyDescent="0.3">
      <c r="A18" s="106" t="s">
        <v>42</v>
      </c>
      <c r="B18" s="106" t="s">
        <v>43</v>
      </c>
      <c r="C18" s="139">
        <v>1.6220000000000001</v>
      </c>
      <c r="D18" s="139">
        <v>0.57499999999999996</v>
      </c>
      <c r="E18" s="140">
        <v>1.909</v>
      </c>
      <c r="F18" s="139">
        <v>142</v>
      </c>
      <c r="G18" s="140">
        <f t="shared" si="0"/>
        <v>74.384494499738082</v>
      </c>
      <c r="H18" s="139"/>
      <c r="I18" s="140">
        <f>'Base Table 5 - modified'!DY18/'Base Table 5'!DY18*E18</f>
        <v>1.9179827338137025</v>
      </c>
      <c r="J18" s="140">
        <f t="shared" si="1"/>
        <v>8.9827338137025148E-3</v>
      </c>
      <c r="K18" s="140">
        <f t="shared" ca="1" si="2"/>
        <v>1.5952389409748984</v>
      </c>
      <c r="L18" s="140">
        <f t="shared" ca="1" si="3"/>
        <v>-0.31376105902547735</v>
      </c>
      <c r="M18" s="140">
        <f t="shared" ca="1" si="4"/>
        <v>1.6042216747879079</v>
      </c>
      <c r="N18" s="140">
        <f t="shared" ca="1" si="5"/>
        <v>-0.30477832521209214</v>
      </c>
      <c r="O18" s="107"/>
      <c r="P18" s="141">
        <f ca="1"/>
        <v>123.54014006553037</v>
      </c>
      <c r="Q18" s="140">
        <f>G18*(1+Industries!M16)</f>
        <v>77.009394653555873</v>
      </c>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c r="BM18" s="125"/>
      <c r="BN18" s="125"/>
      <c r="BO18" s="125"/>
      <c r="BP18" s="125"/>
      <c r="BQ18" s="125"/>
      <c r="BR18" s="125"/>
      <c r="BS18" s="125"/>
      <c r="BT18" s="125"/>
      <c r="BU18" s="125"/>
      <c r="BV18" s="125"/>
      <c r="BW18" s="125"/>
      <c r="BX18" s="125"/>
      <c r="BY18" s="125"/>
      <c r="BZ18" s="125"/>
      <c r="CA18" s="125"/>
      <c r="CB18" s="125"/>
      <c r="CC18" s="125"/>
      <c r="CD18" s="125"/>
      <c r="CE18" s="125"/>
      <c r="CF18" s="125"/>
      <c r="CG18" s="125"/>
      <c r="CH18" s="125"/>
      <c r="CI18" s="125"/>
      <c r="CJ18" s="125"/>
      <c r="CK18" s="125"/>
      <c r="CL18" s="125"/>
      <c r="CM18" s="125"/>
      <c r="CN18" s="125"/>
      <c r="CO18" s="125"/>
      <c r="CP18" s="125"/>
      <c r="CQ18" s="125"/>
      <c r="CR18" s="125"/>
      <c r="CS18" s="125"/>
      <c r="CT18" s="125"/>
      <c r="CU18" s="125"/>
      <c r="CV18" s="125"/>
      <c r="CW18" s="125"/>
      <c r="CX18" s="125"/>
      <c r="CY18" s="125"/>
      <c r="CZ18" s="125"/>
      <c r="DA18" s="125"/>
      <c r="DB18" s="125"/>
      <c r="DC18" s="125"/>
      <c r="DD18" s="125"/>
      <c r="DE18" s="125"/>
      <c r="DF18" s="125"/>
      <c r="DG18" s="125"/>
      <c r="DH18" s="125"/>
      <c r="DI18" s="125"/>
      <c r="DJ18" s="125"/>
      <c r="DK18" s="125"/>
      <c r="DL18" s="125"/>
      <c r="DM18" s="125"/>
      <c r="DN18" s="125"/>
      <c r="DO18" s="125"/>
      <c r="DP18" s="125"/>
      <c r="DQ18" s="125"/>
      <c r="DR18" s="125"/>
      <c r="DS18" s="125"/>
      <c r="DT18" s="125"/>
      <c r="DU18" s="125"/>
      <c r="DV18" s="125"/>
      <c r="DW18" s="125"/>
      <c r="DX18" s="125"/>
      <c r="DY18" s="125"/>
      <c r="DZ18" s="125"/>
      <c r="EA18" s="125"/>
      <c r="EB18" s="125"/>
      <c r="EC18" s="125"/>
      <c r="ED18" s="125"/>
      <c r="EE18" s="125"/>
      <c r="EF18" s="125"/>
      <c r="EG18" s="125"/>
      <c r="EH18" s="125"/>
      <c r="EI18" s="125"/>
      <c r="EJ18" s="125"/>
      <c r="EK18" s="125"/>
      <c r="EL18" s="125"/>
      <c r="EM18" s="125"/>
      <c r="EN18" s="125"/>
      <c r="EO18" s="125"/>
      <c r="EP18" s="125"/>
      <c r="EQ18" s="125"/>
      <c r="ER18" s="125"/>
      <c r="ES18" s="125"/>
      <c r="ET18" s="125"/>
      <c r="EU18" s="125"/>
      <c r="EV18" s="125"/>
      <c r="EW18" s="125"/>
      <c r="EX18" s="125"/>
      <c r="EY18" s="125"/>
      <c r="EZ18" s="125"/>
      <c r="FA18" s="125"/>
      <c r="FB18" s="125"/>
      <c r="FC18" s="125"/>
      <c r="FD18" s="125"/>
      <c r="FE18" s="125"/>
      <c r="FF18" s="125"/>
      <c r="FG18" s="125"/>
      <c r="FH18" s="125"/>
      <c r="FI18" s="125"/>
      <c r="FJ18" s="125"/>
      <c r="FK18" s="125"/>
      <c r="FL18" s="125"/>
      <c r="FM18" s="125"/>
      <c r="FN18" s="125"/>
      <c r="FO18" s="125"/>
      <c r="FP18" s="125"/>
      <c r="FQ18" s="125"/>
      <c r="FR18" s="125"/>
      <c r="FS18" s="125"/>
      <c r="FT18" s="125"/>
      <c r="FU18" s="125"/>
      <c r="FV18" s="125"/>
      <c r="FW18" s="125"/>
      <c r="FX18" s="125"/>
      <c r="FY18" s="125"/>
      <c r="FZ18" s="125"/>
      <c r="GA18" s="125"/>
      <c r="GB18" s="125"/>
      <c r="GC18" s="125"/>
      <c r="GD18" s="125"/>
      <c r="GE18" s="125"/>
      <c r="GF18" s="125"/>
      <c r="GG18" s="125"/>
      <c r="GH18" s="125"/>
      <c r="GI18" s="125"/>
      <c r="GJ18" s="125"/>
      <c r="GK18" s="125"/>
      <c r="GL18" s="125"/>
      <c r="GM18" s="125"/>
      <c r="GN18" s="125"/>
      <c r="GO18" s="125"/>
      <c r="GP18" s="125"/>
      <c r="GQ18" s="125"/>
      <c r="GR18" s="125"/>
      <c r="GS18" s="125"/>
      <c r="GT18" s="125"/>
      <c r="GU18" s="125"/>
      <c r="GV18" s="125"/>
      <c r="GW18" s="125"/>
      <c r="GX18" s="125"/>
      <c r="GY18" s="125"/>
      <c r="GZ18" s="125"/>
      <c r="HA18" s="125"/>
      <c r="HB18" s="125"/>
      <c r="HC18" s="125"/>
      <c r="HD18" s="125"/>
      <c r="HE18" s="125"/>
      <c r="HF18" s="125"/>
      <c r="HG18" s="125"/>
      <c r="HH18" s="125"/>
      <c r="HI18" s="125"/>
      <c r="HJ18" s="125"/>
      <c r="HK18" s="125"/>
      <c r="HL18" s="125"/>
      <c r="HM18" s="125"/>
      <c r="HN18" s="125"/>
      <c r="HO18" s="125"/>
      <c r="HP18" s="125"/>
      <c r="HQ18" s="125"/>
      <c r="HR18" s="125"/>
      <c r="HS18" s="125"/>
      <c r="HT18" s="125"/>
      <c r="HU18" s="125"/>
      <c r="HV18" s="125"/>
      <c r="HW18" s="125"/>
      <c r="HX18" s="125"/>
      <c r="HY18" s="125"/>
      <c r="HZ18" s="125"/>
      <c r="IA18" s="125"/>
      <c r="IB18" s="125"/>
      <c r="IC18" s="125"/>
      <c r="ID18" s="125"/>
      <c r="IE18" s="125"/>
      <c r="IF18" s="125"/>
      <c r="IG18" s="125"/>
      <c r="IH18" s="125"/>
      <c r="II18" s="125"/>
      <c r="IJ18" s="125"/>
      <c r="IK18" s="125"/>
      <c r="IL18" s="125"/>
      <c r="IM18" s="125"/>
      <c r="IN18" s="125"/>
      <c r="IO18" s="125"/>
      <c r="IP18" s="125"/>
      <c r="IQ18" s="125"/>
      <c r="IR18" s="125"/>
      <c r="IS18" s="125"/>
      <c r="IT18" s="125"/>
      <c r="IU18" s="125"/>
      <c r="IV18" s="125"/>
    </row>
    <row r="19" spans="1:256" ht="11.25" customHeight="1" x14ac:dyDescent="0.3">
      <c r="A19" s="106" t="s">
        <v>44</v>
      </c>
      <c r="B19" s="106" t="s">
        <v>45</v>
      </c>
      <c r="C19" s="139">
        <v>15.375</v>
      </c>
      <c r="D19" s="139">
        <v>5.4489999999999998</v>
      </c>
      <c r="E19" s="140">
        <v>18.099</v>
      </c>
      <c r="F19" s="139">
        <v>2156</v>
      </c>
      <c r="G19" s="140">
        <f t="shared" si="0"/>
        <v>119.12260345875463</v>
      </c>
      <c r="H19" s="139"/>
      <c r="I19" s="140">
        <f>'Base Table 5 - modified'!DY19/'Base Table 5'!DY19*E19</f>
        <v>18.243847018418265</v>
      </c>
      <c r="J19" s="140">
        <f t="shared" si="1"/>
        <v>0.14484701841826464</v>
      </c>
      <c r="K19" s="140">
        <f t="shared" ca="1" si="2"/>
        <v>14.173600131011932</v>
      </c>
      <c r="L19" s="140">
        <f t="shared" ca="1" si="3"/>
        <v>-3.9253998689909935</v>
      </c>
      <c r="M19" s="140">
        <f t="shared" ca="1" si="4"/>
        <v>14.318447149424813</v>
      </c>
      <c r="N19" s="140">
        <f t="shared" ca="1" si="5"/>
        <v>-3.7805528505751873</v>
      </c>
      <c r="O19" s="107"/>
      <c r="P19" s="141">
        <f ca="1"/>
        <v>1841.3274623065502</v>
      </c>
      <c r="Q19" s="140">
        <f>G19*(1+Industries!M17)</f>
        <v>128.5982650975192</v>
      </c>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c r="BM19" s="125"/>
      <c r="BN19" s="125"/>
      <c r="BO19" s="125"/>
      <c r="BP19" s="125"/>
      <c r="BQ19" s="125"/>
      <c r="BR19" s="125"/>
      <c r="BS19" s="125"/>
      <c r="BT19" s="125"/>
      <c r="BU19" s="125"/>
      <c r="BV19" s="125"/>
      <c r="BW19" s="125"/>
      <c r="BX19" s="125"/>
      <c r="BY19" s="125"/>
      <c r="BZ19" s="125"/>
      <c r="CA19" s="125"/>
      <c r="CB19" s="125"/>
      <c r="CC19" s="125"/>
      <c r="CD19" s="125"/>
      <c r="CE19" s="125"/>
      <c r="CF19" s="125"/>
      <c r="CG19" s="125"/>
      <c r="CH19" s="125"/>
      <c r="CI19" s="125"/>
      <c r="CJ19" s="125"/>
      <c r="CK19" s="125"/>
      <c r="CL19" s="125"/>
      <c r="CM19" s="125"/>
      <c r="CN19" s="125"/>
      <c r="CO19" s="125"/>
      <c r="CP19" s="125"/>
      <c r="CQ19" s="125"/>
      <c r="CR19" s="125"/>
      <c r="CS19" s="125"/>
      <c r="CT19" s="125"/>
      <c r="CU19" s="125"/>
      <c r="CV19" s="125"/>
      <c r="CW19" s="125"/>
      <c r="CX19" s="125"/>
      <c r="CY19" s="125"/>
      <c r="CZ19" s="125"/>
      <c r="DA19" s="125"/>
      <c r="DB19" s="125"/>
      <c r="DC19" s="125"/>
      <c r="DD19" s="125"/>
      <c r="DE19" s="125"/>
      <c r="DF19" s="125"/>
      <c r="DG19" s="125"/>
      <c r="DH19" s="125"/>
      <c r="DI19" s="125"/>
      <c r="DJ19" s="125"/>
      <c r="DK19" s="125"/>
      <c r="DL19" s="125"/>
      <c r="DM19" s="125"/>
      <c r="DN19" s="125"/>
      <c r="DO19" s="125"/>
      <c r="DP19" s="125"/>
      <c r="DQ19" s="125"/>
      <c r="DR19" s="125"/>
      <c r="DS19" s="125"/>
      <c r="DT19" s="125"/>
      <c r="DU19" s="125"/>
      <c r="DV19" s="125"/>
      <c r="DW19" s="125"/>
      <c r="DX19" s="125"/>
      <c r="DY19" s="125"/>
      <c r="DZ19" s="125"/>
      <c r="EA19" s="125"/>
      <c r="EB19" s="125"/>
      <c r="EC19" s="125"/>
      <c r="ED19" s="125"/>
      <c r="EE19" s="125"/>
      <c r="EF19" s="125"/>
      <c r="EG19" s="125"/>
      <c r="EH19" s="125"/>
      <c r="EI19" s="125"/>
      <c r="EJ19" s="125"/>
      <c r="EK19" s="125"/>
      <c r="EL19" s="125"/>
      <c r="EM19" s="125"/>
      <c r="EN19" s="125"/>
      <c r="EO19" s="125"/>
      <c r="EP19" s="125"/>
      <c r="EQ19" s="125"/>
      <c r="ER19" s="125"/>
      <c r="ES19" s="125"/>
      <c r="ET19" s="125"/>
      <c r="EU19" s="125"/>
      <c r="EV19" s="125"/>
      <c r="EW19" s="125"/>
      <c r="EX19" s="125"/>
      <c r="EY19" s="125"/>
      <c r="EZ19" s="125"/>
      <c r="FA19" s="125"/>
      <c r="FB19" s="125"/>
      <c r="FC19" s="125"/>
      <c r="FD19" s="125"/>
      <c r="FE19" s="125"/>
      <c r="FF19" s="125"/>
      <c r="FG19" s="125"/>
      <c r="FH19" s="125"/>
      <c r="FI19" s="125"/>
      <c r="FJ19" s="125"/>
      <c r="FK19" s="125"/>
      <c r="FL19" s="125"/>
      <c r="FM19" s="125"/>
      <c r="FN19" s="125"/>
      <c r="FO19" s="125"/>
      <c r="FP19" s="125"/>
      <c r="FQ19" s="125"/>
      <c r="FR19" s="125"/>
      <c r="FS19" s="125"/>
      <c r="FT19" s="125"/>
      <c r="FU19" s="125"/>
      <c r="FV19" s="125"/>
      <c r="FW19" s="125"/>
      <c r="FX19" s="125"/>
      <c r="FY19" s="125"/>
      <c r="FZ19" s="125"/>
      <c r="GA19" s="125"/>
      <c r="GB19" s="125"/>
      <c r="GC19" s="125"/>
      <c r="GD19" s="125"/>
      <c r="GE19" s="125"/>
      <c r="GF19" s="125"/>
      <c r="GG19" s="125"/>
      <c r="GH19" s="125"/>
      <c r="GI19" s="125"/>
      <c r="GJ19" s="125"/>
      <c r="GK19" s="125"/>
      <c r="GL19" s="125"/>
      <c r="GM19" s="125"/>
      <c r="GN19" s="125"/>
      <c r="GO19" s="125"/>
      <c r="GP19" s="125"/>
      <c r="GQ19" s="125"/>
      <c r="GR19" s="125"/>
      <c r="GS19" s="125"/>
      <c r="GT19" s="125"/>
      <c r="GU19" s="125"/>
      <c r="GV19" s="125"/>
      <c r="GW19" s="125"/>
      <c r="GX19" s="125"/>
      <c r="GY19" s="125"/>
      <c r="GZ19" s="125"/>
      <c r="HA19" s="125"/>
      <c r="HB19" s="125"/>
      <c r="HC19" s="125"/>
      <c r="HD19" s="125"/>
      <c r="HE19" s="125"/>
      <c r="HF19" s="125"/>
      <c r="HG19" s="125"/>
      <c r="HH19" s="125"/>
      <c r="HI19" s="125"/>
      <c r="HJ19" s="125"/>
      <c r="HK19" s="125"/>
      <c r="HL19" s="125"/>
      <c r="HM19" s="125"/>
      <c r="HN19" s="125"/>
      <c r="HO19" s="125"/>
      <c r="HP19" s="125"/>
      <c r="HQ19" s="125"/>
      <c r="HR19" s="125"/>
      <c r="HS19" s="125"/>
      <c r="HT19" s="125"/>
      <c r="HU19" s="125"/>
      <c r="HV19" s="125"/>
      <c r="HW19" s="125"/>
      <c r="HX19" s="125"/>
      <c r="HY19" s="125"/>
      <c r="HZ19" s="125"/>
      <c r="IA19" s="125"/>
      <c r="IB19" s="125"/>
      <c r="IC19" s="125"/>
      <c r="ID19" s="125"/>
      <c r="IE19" s="125"/>
      <c r="IF19" s="125"/>
      <c r="IG19" s="125"/>
      <c r="IH19" s="125"/>
      <c r="II19" s="125"/>
      <c r="IJ19" s="125"/>
      <c r="IK19" s="125"/>
      <c r="IL19" s="125"/>
      <c r="IM19" s="125"/>
      <c r="IN19" s="125"/>
      <c r="IO19" s="125"/>
      <c r="IP19" s="125"/>
      <c r="IQ19" s="125"/>
      <c r="IR19" s="125"/>
      <c r="IS19" s="125"/>
      <c r="IT19" s="125"/>
      <c r="IU19" s="125"/>
      <c r="IV19" s="125"/>
    </row>
    <row r="20" spans="1:256" ht="11.25" customHeight="1" x14ac:dyDescent="0.3">
      <c r="A20" s="106" t="s">
        <v>46</v>
      </c>
      <c r="B20" s="106" t="s">
        <v>47</v>
      </c>
      <c r="C20" s="139">
        <v>8.7390000000000008</v>
      </c>
      <c r="D20" s="139">
        <v>3.097</v>
      </c>
      <c r="E20" s="140">
        <v>10.288</v>
      </c>
      <c r="F20" s="139">
        <v>1100</v>
      </c>
      <c r="G20" s="140">
        <f t="shared" si="0"/>
        <v>106.92068429237946</v>
      </c>
      <c r="H20" s="139"/>
      <c r="I20" s="140">
        <f>'Base Table 5 - modified'!DY20/'Base Table 5'!DY20*E20</f>
        <v>10.26586714404141</v>
      </c>
      <c r="J20" s="140">
        <f t="shared" si="1"/>
        <v>-2.213285595859027E-2</v>
      </c>
      <c r="K20" s="140">
        <f t="shared" ca="1" si="2"/>
        <v>7.9799521471188566</v>
      </c>
      <c r="L20" s="140">
        <f t="shared" ca="1" si="3"/>
        <v>-2.3080478528821109</v>
      </c>
      <c r="M20" s="140">
        <f t="shared" ca="1" si="4"/>
        <v>7.9578192911584757</v>
      </c>
      <c r="N20" s="140">
        <f t="shared" ca="1" si="5"/>
        <v>-2.3301807088415245</v>
      </c>
      <c r="O20" s="107"/>
      <c r="P20" s="141">
        <f ca="1"/>
        <v>929.69148749667363</v>
      </c>
      <c r="Q20" s="140">
        <f>G20*(1+Industries!M18)</f>
        <v>116.82741885451031</v>
      </c>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c r="BM20" s="125"/>
      <c r="BN20" s="125"/>
      <c r="BO20" s="125"/>
      <c r="BP20" s="125"/>
      <c r="BQ20" s="125"/>
      <c r="BR20" s="125"/>
      <c r="BS20" s="125"/>
      <c r="BT20" s="125"/>
      <c r="BU20" s="125"/>
      <c r="BV20" s="125"/>
      <c r="BW20" s="125"/>
      <c r="BX20" s="125"/>
      <c r="BY20" s="125"/>
      <c r="BZ20" s="125"/>
      <c r="CA20" s="125"/>
      <c r="CB20" s="125"/>
      <c r="CC20" s="125"/>
      <c r="CD20" s="125"/>
      <c r="CE20" s="125"/>
      <c r="CF20" s="125"/>
      <c r="CG20" s="125"/>
      <c r="CH20" s="125"/>
      <c r="CI20" s="125"/>
      <c r="CJ20" s="125"/>
      <c r="CK20" s="125"/>
      <c r="CL20" s="125"/>
      <c r="CM20" s="125"/>
      <c r="CN20" s="125"/>
      <c r="CO20" s="125"/>
      <c r="CP20" s="125"/>
      <c r="CQ20" s="125"/>
      <c r="CR20" s="125"/>
      <c r="CS20" s="125"/>
      <c r="CT20" s="125"/>
      <c r="CU20" s="125"/>
      <c r="CV20" s="125"/>
      <c r="CW20" s="125"/>
      <c r="CX20" s="125"/>
      <c r="CY20" s="125"/>
      <c r="CZ20" s="125"/>
      <c r="DA20" s="125"/>
      <c r="DB20" s="125"/>
      <c r="DC20" s="125"/>
      <c r="DD20" s="125"/>
      <c r="DE20" s="125"/>
      <c r="DF20" s="125"/>
      <c r="DG20" s="125"/>
      <c r="DH20" s="125"/>
      <c r="DI20" s="125"/>
      <c r="DJ20" s="125"/>
      <c r="DK20" s="125"/>
      <c r="DL20" s="125"/>
      <c r="DM20" s="125"/>
      <c r="DN20" s="125"/>
      <c r="DO20" s="125"/>
      <c r="DP20" s="125"/>
      <c r="DQ20" s="125"/>
      <c r="DR20" s="125"/>
      <c r="DS20" s="125"/>
      <c r="DT20" s="125"/>
      <c r="DU20" s="125"/>
      <c r="DV20" s="125"/>
      <c r="DW20" s="125"/>
      <c r="DX20" s="125"/>
      <c r="DY20" s="125"/>
      <c r="DZ20" s="125"/>
      <c r="EA20" s="125"/>
      <c r="EB20" s="125"/>
      <c r="EC20" s="125"/>
      <c r="ED20" s="125"/>
      <c r="EE20" s="125"/>
      <c r="EF20" s="125"/>
      <c r="EG20" s="125"/>
      <c r="EH20" s="125"/>
      <c r="EI20" s="125"/>
      <c r="EJ20" s="125"/>
      <c r="EK20" s="125"/>
      <c r="EL20" s="125"/>
      <c r="EM20" s="125"/>
      <c r="EN20" s="125"/>
      <c r="EO20" s="125"/>
      <c r="EP20" s="125"/>
      <c r="EQ20" s="125"/>
      <c r="ER20" s="125"/>
      <c r="ES20" s="125"/>
      <c r="ET20" s="125"/>
      <c r="EU20" s="125"/>
      <c r="EV20" s="125"/>
      <c r="EW20" s="125"/>
      <c r="EX20" s="125"/>
      <c r="EY20" s="125"/>
      <c r="EZ20" s="125"/>
      <c r="FA20" s="125"/>
      <c r="FB20" s="125"/>
      <c r="FC20" s="125"/>
      <c r="FD20" s="125"/>
      <c r="FE20" s="125"/>
      <c r="FF20" s="125"/>
      <c r="FG20" s="125"/>
      <c r="FH20" s="125"/>
      <c r="FI20" s="125"/>
      <c r="FJ20" s="125"/>
      <c r="FK20" s="125"/>
      <c r="FL20" s="125"/>
      <c r="FM20" s="125"/>
      <c r="FN20" s="125"/>
      <c r="FO20" s="125"/>
      <c r="FP20" s="125"/>
      <c r="FQ20" s="125"/>
      <c r="FR20" s="125"/>
      <c r="FS20" s="125"/>
      <c r="FT20" s="125"/>
      <c r="FU20" s="125"/>
      <c r="FV20" s="125"/>
      <c r="FW20" s="125"/>
      <c r="FX20" s="125"/>
      <c r="FY20" s="125"/>
      <c r="FZ20" s="125"/>
      <c r="GA20" s="125"/>
      <c r="GB20" s="125"/>
      <c r="GC20" s="125"/>
      <c r="GD20" s="125"/>
      <c r="GE20" s="125"/>
      <c r="GF20" s="125"/>
      <c r="GG20" s="125"/>
      <c r="GH20" s="125"/>
      <c r="GI20" s="125"/>
      <c r="GJ20" s="125"/>
      <c r="GK20" s="125"/>
      <c r="GL20" s="125"/>
      <c r="GM20" s="125"/>
      <c r="GN20" s="125"/>
      <c r="GO20" s="125"/>
      <c r="GP20" s="125"/>
      <c r="GQ20" s="125"/>
      <c r="GR20" s="125"/>
      <c r="GS20" s="125"/>
      <c r="GT20" s="125"/>
      <c r="GU20" s="125"/>
      <c r="GV20" s="125"/>
      <c r="GW20" s="125"/>
      <c r="GX20" s="125"/>
      <c r="GY20" s="125"/>
      <c r="GZ20" s="125"/>
      <c r="HA20" s="125"/>
      <c r="HB20" s="125"/>
      <c r="HC20" s="125"/>
      <c r="HD20" s="125"/>
      <c r="HE20" s="125"/>
      <c r="HF20" s="125"/>
      <c r="HG20" s="125"/>
      <c r="HH20" s="125"/>
      <c r="HI20" s="125"/>
      <c r="HJ20" s="125"/>
      <c r="HK20" s="125"/>
      <c r="HL20" s="125"/>
      <c r="HM20" s="125"/>
      <c r="HN20" s="125"/>
      <c r="HO20" s="125"/>
      <c r="HP20" s="125"/>
      <c r="HQ20" s="125"/>
      <c r="HR20" s="125"/>
      <c r="HS20" s="125"/>
      <c r="HT20" s="125"/>
      <c r="HU20" s="125"/>
      <c r="HV20" s="125"/>
      <c r="HW20" s="125"/>
      <c r="HX20" s="125"/>
      <c r="HY20" s="125"/>
      <c r="HZ20" s="125"/>
      <c r="IA20" s="125"/>
      <c r="IB20" s="125"/>
      <c r="IC20" s="125"/>
      <c r="ID20" s="125"/>
      <c r="IE20" s="125"/>
      <c r="IF20" s="125"/>
      <c r="IG20" s="125"/>
      <c r="IH20" s="125"/>
      <c r="II20" s="125"/>
      <c r="IJ20" s="125"/>
      <c r="IK20" s="125"/>
      <c r="IL20" s="125"/>
      <c r="IM20" s="125"/>
      <c r="IN20" s="125"/>
      <c r="IO20" s="125"/>
      <c r="IP20" s="125"/>
      <c r="IQ20" s="125"/>
      <c r="IR20" s="125"/>
      <c r="IS20" s="125"/>
      <c r="IT20" s="125"/>
      <c r="IU20" s="125"/>
      <c r="IV20" s="125"/>
    </row>
    <row r="21" spans="1:256" ht="11.25" customHeight="1" x14ac:dyDescent="0.3">
      <c r="A21" s="106" t="s">
        <v>48</v>
      </c>
      <c r="B21" s="106" t="s">
        <v>49</v>
      </c>
      <c r="C21" s="139">
        <v>2.093</v>
      </c>
      <c r="D21" s="139">
        <v>0.74199999999999999</v>
      </c>
      <c r="E21" s="140">
        <v>2.464</v>
      </c>
      <c r="F21" s="139">
        <v>217</v>
      </c>
      <c r="G21" s="140">
        <f t="shared" si="0"/>
        <v>88.068181818181813</v>
      </c>
      <c r="H21" s="139"/>
      <c r="I21" s="140">
        <f>'Base Table 5 - modified'!DY21/'Base Table 5'!DY21*E21</f>
        <v>2.3682592796464585</v>
      </c>
      <c r="J21" s="140">
        <f t="shared" si="1"/>
        <v>-9.574072035354142E-2</v>
      </c>
      <c r="K21" s="140">
        <f t="shared" ca="1" si="2"/>
        <v>2.1142939141686297</v>
      </c>
      <c r="L21" s="140">
        <f t="shared" ca="1" si="3"/>
        <v>-0.34970608583172424</v>
      </c>
      <c r="M21" s="140">
        <f t="shared" ca="1" si="4"/>
        <v>2.0185531938144359</v>
      </c>
      <c r="N21" s="140">
        <f t="shared" ca="1" si="5"/>
        <v>-0.44544680618556409</v>
      </c>
      <c r="O21" s="107"/>
      <c r="P21" s="141">
        <f ca="1"/>
        <v>186.35041582155762</v>
      </c>
      <c r="Q21" s="140">
        <f>G21*(1+Industries!M19)</f>
        <v>92.318803582982852</v>
      </c>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c r="BM21" s="125"/>
      <c r="BN21" s="125"/>
      <c r="BO21" s="125"/>
      <c r="BP21" s="125"/>
      <c r="BQ21" s="125"/>
      <c r="BR21" s="125"/>
      <c r="BS21" s="125"/>
      <c r="BT21" s="125"/>
      <c r="BU21" s="125"/>
      <c r="BV21" s="125"/>
      <c r="BW21" s="125"/>
      <c r="BX21" s="125"/>
      <c r="BY21" s="125"/>
      <c r="BZ21" s="125"/>
      <c r="CA21" s="125"/>
      <c r="CB21" s="125"/>
      <c r="CC21" s="125"/>
      <c r="CD21" s="125"/>
      <c r="CE21" s="125"/>
      <c r="CF21" s="125"/>
      <c r="CG21" s="125"/>
      <c r="CH21" s="125"/>
      <c r="CI21" s="125"/>
      <c r="CJ21" s="125"/>
      <c r="CK21" s="125"/>
      <c r="CL21" s="125"/>
      <c r="CM21" s="125"/>
      <c r="CN21" s="125"/>
      <c r="CO21" s="125"/>
      <c r="CP21" s="125"/>
      <c r="CQ21" s="125"/>
      <c r="CR21" s="125"/>
      <c r="CS21" s="125"/>
      <c r="CT21" s="125"/>
      <c r="CU21" s="125"/>
      <c r="CV21" s="125"/>
      <c r="CW21" s="125"/>
      <c r="CX21" s="125"/>
      <c r="CY21" s="125"/>
      <c r="CZ21" s="125"/>
      <c r="DA21" s="125"/>
      <c r="DB21" s="125"/>
      <c r="DC21" s="125"/>
      <c r="DD21" s="125"/>
      <c r="DE21" s="125"/>
      <c r="DF21" s="125"/>
      <c r="DG21" s="125"/>
      <c r="DH21" s="125"/>
      <c r="DI21" s="125"/>
      <c r="DJ21" s="125"/>
      <c r="DK21" s="125"/>
      <c r="DL21" s="125"/>
      <c r="DM21" s="125"/>
      <c r="DN21" s="125"/>
      <c r="DO21" s="125"/>
      <c r="DP21" s="125"/>
      <c r="DQ21" s="125"/>
      <c r="DR21" s="125"/>
      <c r="DS21" s="125"/>
      <c r="DT21" s="125"/>
      <c r="DU21" s="125"/>
      <c r="DV21" s="125"/>
      <c r="DW21" s="125"/>
      <c r="DX21" s="125"/>
      <c r="DY21" s="125"/>
      <c r="DZ21" s="125"/>
      <c r="EA21" s="125"/>
      <c r="EB21" s="125"/>
      <c r="EC21" s="125"/>
      <c r="ED21" s="125"/>
      <c r="EE21" s="125"/>
      <c r="EF21" s="125"/>
      <c r="EG21" s="125"/>
      <c r="EH21" s="125"/>
      <c r="EI21" s="125"/>
      <c r="EJ21" s="125"/>
      <c r="EK21" s="125"/>
      <c r="EL21" s="125"/>
      <c r="EM21" s="125"/>
      <c r="EN21" s="125"/>
      <c r="EO21" s="125"/>
      <c r="EP21" s="125"/>
      <c r="EQ21" s="125"/>
      <c r="ER21" s="125"/>
      <c r="ES21" s="125"/>
      <c r="ET21" s="125"/>
      <c r="EU21" s="125"/>
      <c r="EV21" s="125"/>
      <c r="EW21" s="125"/>
      <c r="EX21" s="125"/>
      <c r="EY21" s="125"/>
      <c r="EZ21" s="125"/>
      <c r="FA21" s="125"/>
      <c r="FB21" s="125"/>
      <c r="FC21" s="125"/>
      <c r="FD21" s="125"/>
      <c r="FE21" s="125"/>
      <c r="FF21" s="125"/>
      <c r="FG21" s="125"/>
      <c r="FH21" s="125"/>
      <c r="FI21" s="125"/>
      <c r="FJ21" s="125"/>
      <c r="FK21" s="125"/>
      <c r="FL21" s="125"/>
      <c r="FM21" s="125"/>
      <c r="FN21" s="125"/>
      <c r="FO21" s="125"/>
      <c r="FP21" s="125"/>
      <c r="FQ21" s="125"/>
      <c r="FR21" s="125"/>
      <c r="FS21" s="125"/>
      <c r="FT21" s="125"/>
      <c r="FU21" s="125"/>
      <c r="FV21" s="125"/>
      <c r="FW21" s="125"/>
      <c r="FX21" s="125"/>
      <c r="FY21" s="125"/>
      <c r="FZ21" s="125"/>
      <c r="GA21" s="125"/>
      <c r="GB21" s="125"/>
      <c r="GC21" s="125"/>
      <c r="GD21" s="125"/>
      <c r="GE21" s="125"/>
      <c r="GF21" s="125"/>
      <c r="GG21" s="125"/>
      <c r="GH21" s="125"/>
      <c r="GI21" s="125"/>
      <c r="GJ21" s="125"/>
      <c r="GK21" s="125"/>
      <c r="GL21" s="125"/>
      <c r="GM21" s="125"/>
      <c r="GN21" s="125"/>
      <c r="GO21" s="125"/>
      <c r="GP21" s="125"/>
      <c r="GQ21" s="125"/>
      <c r="GR21" s="125"/>
      <c r="GS21" s="125"/>
      <c r="GT21" s="125"/>
      <c r="GU21" s="125"/>
      <c r="GV21" s="125"/>
      <c r="GW21" s="125"/>
      <c r="GX21" s="125"/>
      <c r="GY21" s="125"/>
      <c r="GZ21" s="125"/>
      <c r="HA21" s="125"/>
      <c r="HB21" s="125"/>
      <c r="HC21" s="125"/>
      <c r="HD21" s="125"/>
      <c r="HE21" s="125"/>
      <c r="HF21" s="125"/>
      <c r="HG21" s="125"/>
      <c r="HH21" s="125"/>
      <c r="HI21" s="125"/>
      <c r="HJ21" s="125"/>
      <c r="HK21" s="125"/>
      <c r="HL21" s="125"/>
      <c r="HM21" s="125"/>
      <c r="HN21" s="125"/>
      <c r="HO21" s="125"/>
      <c r="HP21" s="125"/>
      <c r="HQ21" s="125"/>
      <c r="HR21" s="125"/>
      <c r="HS21" s="125"/>
      <c r="HT21" s="125"/>
      <c r="HU21" s="125"/>
      <c r="HV21" s="125"/>
      <c r="HW21" s="125"/>
      <c r="HX21" s="125"/>
      <c r="HY21" s="125"/>
      <c r="HZ21" s="125"/>
      <c r="IA21" s="125"/>
      <c r="IB21" s="125"/>
      <c r="IC21" s="125"/>
      <c r="ID21" s="125"/>
      <c r="IE21" s="125"/>
      <c r="IF21" s="125"/>
      <c r="IG21" s="125"/>
      <c r="IH21" s="125"/>
      <c r="II21" s="125"/>
      <c r="IJ21" s="125"/>
      <c r="IK21" s="125"/>
      <c r="IL21" s="125"/>
      <c r="IM21" s="125"/>
      <c r="IN21" s="125"/>
      <c r="IO21" s="125"/>
      <c r="IP21" s="125"/>
      <c r="IQ21" s="125"/>
      <c r="IR21" s="125"/>
      <c r="IS21" s="125"/>
      <c r="IT21" s="125"/>
      <c r="IU21" s="125"/>
      <c r="IV21" s="125"/>
    </row>
    <row r="22" spans="1:256" ht="11.25" customHeight="1" x14ac:dyDescent="0.3">
      <c r="A22" s="106" t="s">
        <v>50</v>
      </c>
      <c r="B22" s="106" t="s">
        <v>51</v>
      </c>
      <c r="C22" s="139">
        <v>7.819</v>
      </c>
      <c r="D22" s="139">
        <v>2.7709999999999999</v>
      </c>
      <c r="E22" s="140">
        <v>9.2040000000000006</v>
      </c>
      <c r="F22" s="139">
        <v>1044</v>
      </c>
      <c r="G22" s="140">
        <f t="shared" si="0"/>
        <v>113.42894393741851</v>
      </c>
      <c r="H22" s="139"/>
      <c r="I22" s="140">
        <f>'Base Table 5 - modified'!DY22/'Base Table 5'!DY22*E22</f>
        <v>9.1606560372803152</v>
      </c>
      <c r="J22" s="140">
        <f t="shared" si="1"/>
        <v>-4.3343962719685436E-2</v>
      </c>
      <c r="K22" s="140">
        <f t="shared" ca="1" si="2"/>
        <v>7.3343992316555831</v>
      </c>
      <c r="L22" s="140">
        <f t="shared" ca="1" si="3"/>
        <v>-1.8696007683458573</v>
      </c>
      <c r="M22" s="140">
        <f t="shared" ca="1" si="4"/>
        <v>7.2910552689332357</v>
      </c>
      <c r="N22" s="140">
        <f t="shared" ca="1" si="5"/>
        <v>-1.9129447310667649</v>
      </c>
      <c r="O22" s="107"/>
      <c r="P22" s="141">
        <f ca="1"/>
        <v>901.14147905904292</v>
      </c>
      <c r="Q22" s="140">
        <f>G22*(1+Industries!M20)</f>
        <v>123.59548046477641</v>
      </c>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c r="BM22" s="125"/>
      <c r="BN22" s="125"/>
      <c r="BO22" s="125"/>
      <c r="BP22" s="125"/>
      <c r="BQ22" s="125"/>
      <c r="BR22" s="125"/>
      <c r="BS22" s="125"/>
      <c r="BT22" s="125"/>
      <c r="BU22" s="125"/>
      <c r="BV22" s="125"/>
      <c r="BW22" s="125"/>
      <c r="BX22" s="125"/>
      <c r="BY22" s="125"/>
      <c r="BZ22" s="125"/>
      <c r="CA22" s="125"/>
      <c r="CB22" s="125"/>
      <c r="CC22" s="125"/>
      <c r="CD22" s="125"/>
      <c r="CE22" s="125"/>
      <c r="CF22" s="125"/>
      <c r="CG22" s="125"/>
      <c r="CH22" s="125"/>
      <c r="CI22" s="125"/>
      <c r="CJ22" s="125"/>
      <c r="CK22" s="125"/>
      <c r="CL22" s="125"/>
      <c r="CM22" s="125"/>
      <c r="CN22" s="125"/>
      <c r="CO22" s="125"/>
      <c r="CP22" s="125"/>
      <c r="CQ22" s="125"/>
      <c r="CR22" s="125"/>
      <c r="CS22" s="125"/>
      <c r="CT22" s="125"/>
      <c r="CU22" s="125"/>
      <c r="CV22" s="125"/>
      <c r="CW22" s="125"/>
      <c r="CX22" s="125"/>
      <c r="CY22" s="125"/>
      <c r="CZ22" s="125"/>
      <c r="DA22" s="125"/>
      <c r="DB22" s="125"/>
      <c r="DC22" s="125"/>
      <c r="DD22" s="125"/>
      <c r="DE22" s="125"/>
      <c r="DF22" s="125"/>
      <c r="DG22" s="125"/>
      <c r="DH22" s="125"/>
      <c r="DI22" s="125"/>
      <c r="DJ22" s="125"/>
      <c r="DK22" s="125"/>
      <c r="DL22" s="125"/>
      <c r="DM22" s="125"/>
      <c r="DN22" s="125"/>
      <c r="DO22" s="125"/>
      <c r="DP22" s="125"/>
      <c r="DQ22" s="125"/>
      <c r="DR22" s="125"/>
      <c r="DS22" s="125"/>
      <c r="DT22" s="125"/>
      <c r="DU22" s="125"/>
      <c r="DV22" s="125"/>
      <c r="DW22" s="125"/>
      <c r="DX22" s="125"/>
      <c r="DY22" s="125"/>
      <c r="DZ22" s="125"/>
      <c r="EA22" s="125"/>
      <c r="EB22" s="125"/>
      <c r="EC22" s="125"/>
      <c r="ED22" s="125"/>
      <c r="EE22" s="125"/>
      <c r="EF22" s="125"/>
      <c r="EG22" s="125"/>
      <c r="EH22" s="125"/>
      <c r="EI22" s="125"/>
      <c r="EJ22" s="125"/>
      <c r="EK22" s="125"/>
      <c r="EL22" s="125"/>
      <c r="EM22" s="125"/>
      <c r="EN22" s="125"/>
      <c r="EO22" s="125"/>
      <c r="EP22" s="125"/>
      <c r="EQ22" s="125"/>
      <c r="ER22" s="125"/>
      <c r="ES22" s="125"/>
      <c r="ET22" s="125"/>
      <c r="EU22" s="125"/>
      <c r="EV22" s="125"/>
      <c r="EW22" s="125"/>
      <c r="EX22" s="125"/>
      <c r="EY22" s="125"/>
      <c r="EZ22" s="125"/>
      <c r="FA22" s="125"/>
      <c r="FB22" s="125"/>
      <c r="FC22" s="125"/>
      <c r="FD22" s="125"/>
      <c r="FE22" s="125"/>
      <c r="FF22" s="125"/>
      <c r="FG22" s="125"/>
      <c r="FH22" s="125"/>
      <c r="FI22" s="125"/>
      <c r="FJ22" s="125"/>
      <c r="FK22" s="125"/>
      <c r="FL22" s="125"/>
      <c r="FM22" s="125"/>
      <c r="FN22" s="125"/>
      <c r="FO22" s="125"/>
      <c r="FP22" s="125"/>
      <c r="FQ22" s="125"/>
      <c r="FR22" s="125"/>
      <c r="FS22" s="125"/>
      <c r="FT22" s="125"/>
      <c r="FU22" s="125"/>
      <c r="FV22" s="125"/>
      <c r="FW22" s="125"/>
      <c r="FX22" s="125"/>
      <c r="FY22" s="125"/>
      <c r="FZ22" s="125"/>
      <c r="GA22" s="125"/>
      <c r="GB22" s="125"/>
      <c r="GC22" s="125"/>
      <c r="GD22" s="125"/>
      <c r="GE22" s="125"/>
      <c r="GF22" s="125"/>
      <c r="GG22" s="125"/>
      <c r="GH22" s="125"/>
      <c r="GI22" s="125"/>
      <c r="GJ22" s="125"/>
      <c r="GK22" s="125"/>
      <c r="GL22" s="125"/>
      <c r="GM22" s="125"/>
      <c r="GN22" s="125"/>
      <c r="GO22" s="125"/>
      <c r="GP22" s="125"/>
      <c r="GQ22" s="125"/>
      <c r="GR22" s="125"/>
      <c r="GS22" s="125"/>
      <c r="GT22" s="125"/>
      <c r="GU22" s="125"/>
      <c r="GV22" s="125"/>
      <c r="GW22" s="125"/>
      <c r="GX22" s="125"/>
      <c r="GY22" s="125"/>
      <c r="GZ22" s="125"/>
      <c r="HA22" s="125"/>
      <c r="HB22" s="125"/>
      <c r="HC22" s="125"/>
      <c r="HD22" s="125"/>
      <c r="HE22" s="125"/>
      <c r="HF22" s="125"/>
      <c r="HG22" s="125"/>
      <c r="HH22" s="125"/>
      <c r="HI22" s="125"/>
      <c r="HJ22" s="125"/>
      <c r="HK22" s="125"/>
      <c r="HL22" s="125"/>
      <c r="HM22" s="125"/>
      <c r="HN22" s="125"/>
      <c r="HO22" s="125"/>
      <c r="HP22" s="125"/>
      <c r="HQ22" s="125"/>
      <c r="HR22" s="125"/>
      <c r="HS22" s="125"/>
      <c r="HT22" s="125"/>
      <c r="HU22" s="125"/>
      <c r="HV22" s="125"/>
      <c r="HW22" s="125"/>
      <c r="HX22" s="125"/>
      <c r="HY22" s="125"/>
      <c r="HZ22" s="125"/>
      <c r="IA22" s="125"/>
      <c r="IB22" s="125"/>
      <c r="IC22" s="125"/>
      <c r="ID22" s="125"/>
      <c r="IE22" s="125"/>
      <c r="IF22" s="125"/>
      <c r="IG22" s="125"/>
      <c r="IH22" s="125"/>
      <c r="II22" s="125"/>
      <c r="IJ22" s="125"/>
      <c r="IK22" s="125"/>
      <c r="IL22" s="125"/>
      <c r="IM22" s="125"/>
      <c r="IN22" s="125"/>
      <c r="IO22" s="125"/>
      <c r="IP22" s="125"/>
      <c r="IQ22" s="125"/>
      <c r="IR22" s="125"/>
      <c r="IS22" s="125"/>
      <c r="IT22" s="125"/>
      <c r="IU22" s="125"/>
      <c r="IV22" s="125"/>
    </row>
    <row r="23" spans="1:256" ht="11.25" customHeight="1" x14ac:dyDescent="0.3">
      <c r="A23" s="106" t="s">
        <v>52</v>
      </c>
      <c r="B23" s="106" t="s">
        <v>53</v>
      </c>
      <c r="C23" s="139">
        <v>45.421999999999997</v>
      </c>
      <c r="D23" s="139">
        <v>16.097999999999999</v>
      </c>
      <c r="E23" s="140">
        <v>53.470999999999997</v>
      </c>
      <c r="F23" s="139">
        <v>3161</v>
      </c>
      <c r="G23" s="140">
        <f t="shared" si="0"/>
        <v>59.116156421237683</v>
      </c>
      <c r="H23" s="139"/>
      <c r="I23" s="140">
        <f>'Base Table 5 - modified'!DY23/'Base Table 5'!DY23*E23</f>
        <v>53.024581182866925</v>
      </c>
      <c r="J23" s="140">
        <f t="shared" si="1"/>
        <v>-0.44641881713307185</v>
      </c>
      <c r="K23" s="140">
        <f t="shared" ca="1" si="2"/>
        <v>44.222102881848798</v>
      </c>
      <c r="L23" s="140">
        <f t="shared" ca="1" si="3"/>
        <v>-9.248897118166056</v>
      </c>
      <c r="M23" s="140">
        <f t="shared" ca="1" si="4"/>
        <v>43.775684064688299</v>
      </c>
      <c r="N23" s="140">
        <f t="shared" ca="1" si="5"/>
        <v>-9.6953159353116973</v>
      </c>
      <c r="O23" s="107"/>
      <c r="P23" s="141">
        <f ca="1"/>
        <v>2872.6758983101076</v>
      </c>
      <c r="Q23" s="140">
        <f>G23*(1+Industries!M21)</f>
        <v>65.622638679160119</v>
      </c>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c r="BM23" s="125"/>
      <c r="BN23" s="125"/>
      <c r="BO23" s="125"/>
      <c r="BP23" s="125"/>
      <c r="BQ23" s="125"/>
      <c r="BR23" s="125"/>
      <c r="BS23" s="125"/>
      <c r="BT23" s="125"/>
      <c r="BU23" s="125"/>
      <c r="BV23" s="125"/>
      <c r="BW23" s="125"/>
      <c r="BX23" s="125"/>
      <c r="BY23" s="125"/>
      <c r="BZ23" s="125"/>
      <c r="CA23" s="125"/>
      <c r="CB23" s="125"/>
      <c r="CC23" s="125"/>
      <c r="CD23" s="125"/>
      <c r="CE23" s="125"/>
      <c r="CF23" s="125"/>
      <c r="CG23" s="125"/>
      <c r="CH23" s="125"/>
      <c r="CI23" s="125"/>
      <c r="CJ23" s="125"/>
      <c r="CK23" s="125"/>
      <c r="CL23" s="125"/>
      <c r="CM23" s="125"/>
      <c r="CN23" s="125"/>
      <c r="CO23" s="125"/>
      <c r="CP23" s="125"/>
      <c r="CQ23" s="125"/>
      <c r="CR23" s="125"/>
      <c r="CS23" s="125"/>
      <c r="CT23" s="125"/>
      <c r="CU23" s="125"/>
      <c r="CV23" s="125"/>
      <c r="CW23" s="125"/>
      <c r="CX23" s="125"/>
      <c r="CY23" s="125"/>
      <c r="CZ23" s="125"/>
      <c r="DA23" s="125"/>
      <c r="DB23" s="125"/>
      <c r="DC23" s="125"/>
      <c r="DD23" s="125"/>
      <c r="DE23" s="125"/>
      <c r="DF23" s="125"/>
      <c r="DG23" s="125"/>
      <c r="DH23" s="125"/>
      <c r="DI23" s="125"/>
      <c r="DJ23" s="125"/>
      <c r="DK23" s="125"/>
      <c r="DL23" s="125"/>
      <c r="DM23" s="125"/>
      <c r="DN23" s="125"/>
      <c r="DO23" s="125"/>
      <c r="DP23" s="125"/>
      <c r="DQ23" s="125"/>
      <c r="DR23" s="125"/>
      <c r="DS23" s="125"/>
      <c r="DT23" s="125"/>
      <c r="DU23" s="125"/>
      <c r="DV23" s="125"/>
      <c r="DW23" s="125"/>
      <c r="DX23" s="125"/>
      <c r="DY23" s="125"/>
      <c r="DZ23" s="125"/>
      <c r="EA23" s="125"/>
      <c r="EB23" s="125"/>
      <c r="EC23" s="125"/>
      <c r="ED23" s="125"/>
      <c r="EE23" s="125"/>
      <c r="EF23" s="125"/>
      <c r="EG23" s="125"/>
      <c r="EH23" s="125"/>
      <c r="EI23" s="125"/>
      <c r="EJ23" s="125"/>
      <c r="EK23" s="125"/>
      <c r="EL23" s="125"/>
      <c r="EM23" s="125"/>
      <c r="EN23" s="125"/>
      <c r="EO23" s="125"/>
      <c r="EP23" s="125"/>
      <c r="EQ23" s="125"/>
      <c r="ER23" s="125"/>
      <c r="ES23" s="125"/>
      <c r="ET23" s="125"/>
      <c r="EU23" s="125"/>
      <c r="EV23" s="125"/>
      <c r="EW23" s="125"/>
      <c r="EX23" s="125"/>
      <c r="EY23" s="125"/>
      <c r="EZ23" s="125"/>
      <c r="FA23" s="125"/>
      <c r="FB23" s="125"/>
      <c r="FC23" s="125"/>
      <c r="FD23" s="125"/>
      <c r="FE23" s="125"/>
      <c r="FF23" s="125"/>
      <c r="FG23" s="125"/>
      <c r="FH23" s="125"/>
      <c r="FI23" s="125"/>
      <c r="FJ23" s="125"/>
      <c r="FK23" s="125"/>
      <c r="FL23" s="125"/>
      <c r="FM23" s="125"/>
      <c r="FN23" s="125"/>
      <c r="FO23" s="125"/>
      <c r="FP23" s="125"/>
      <c r="FQ23" s="125"/>
      <c r="FR23" s="125"/>
      <c r="FS23" s="125"/>
      <c r="FT23" s="125"/>
      <c r="FU23" s="125"/>
      <c r="FV23" s="125"/>
      <c r="FW23" s="125"/>
      <c r="FX23" s="125"/>
      <c r="FY23" s="125"/>
      <c r="FZ23" s="125"/>
      <c r="GA23" s="125"/>
      <c r="GB23" s="125"/>
      <c r="GC23" s="125"/>
      <c r="GD23" s="125"/>
      <c r="GE23" s="125"/>
      <c r="GF23" s="125"/>
      <c r="GG23" s="125"/>
      <c r="GH23" s="125"/>
      <c r="GI23" s="125"/>
      <c r="GJ23" s="125"/>
      <c r="GK23" s="125"/>
      <c r="GL23" s="125"/>
      <c r="GM23" s="125"/>
      <c r="GN23" s="125"/>
      <c r="GO23" s="125"/>
      <c r="GP23" s="125"/>
      <c r="GQ23" s="125"/>
      <c r="GR23" s="125"/>
      <c r="GS23" s="125"/>
      <c r="GT23" s="125"/>
      <c r="GU23" s="125"/>
      <c r="GV23" s="125"/>
      <c r="GW23" s="125"/>
      <c r="GX23" s="125"/>
      <c r="GY23" s="125"/>
      <c r="GZ23" s="125"/>
      <c r="HA23" s="125"/>
      <c r="HB23" s="125"/>
      <c r="HC23" s="125"/>
      <c r="HD23" s="125"/>
      <c r="HE23" s="125"/>
      <c r="HF23" s="125"/>
      <c r="HG23" s="125"/>
      <c r="HH23" s="125"/>
      <c r="HI23" s="125"/>
      <c r="HJ23" s="125"/>
      <c r="HK23" s="125"/>
      <c r="HL23" s="125"/>
      <c r="HM23" s="125"/>
      <c r="HN23" s="125"/>
      <c r="HO23" s="125"/>
      <c r="HP23" s="125"/>
      <c r="HQ23" s="125"/>
      <c r="HR23" s="125"/>
      <c r="HS23" s="125"/>
      <c r="HT23" s="125"/>
      <c r="HU23" s="125"/>
      <c r="HV23" s="125"/>
      <c r="HW23" s="125"/>
      <c r="HX23" s="125"/>
      <c r="HY23" s="125"/>
      <c r="HZ23" s="125"/>
      <c r="IA23" s="125"/>
      <c r="IB23" s="125"/>
      <c r="IC23" s="125"/>
      <c r="ID23" s="125"/>
      <c r="IE23" s="125"/>
      <c r="IF23" s="125"/>
      <c r="IG23" s="125"/>
      <c r="IH23" s="125"/>
      <c r="II23" s="125"/>
      <c r="IJ23" s="125"/>
      <c r="IK23" s="125"/>
      <c r="IL23" s="125"/>
      <c r="IM23" s="125"/>
      <c r="IN23" s="125"/>
      <c r="IO23" s="125"/>
      <c r="IP23" s="125"/>
      <c r="IQ23" s="125"/>
      <c r="IR23" s="125"/>
      <c r="IS23" s="125"/>
      <c r="IT23" s="125"/>
      <c r="IU23" s="125"/>
      <c r="IV23" s="125"/>
    </row>
    <row r="24" spans="1:256" ht="11.25" customHeight="1" x14ac:dyDescent="0.3">
      <c r="A24" s="106" t="s">
        <v>54</v>
      </c>
      <c r="B24" s="106" t="s">
        <v>55</v>
      </c>
      <c r="C24" s="139">
        <v>12.29</v>
      </c>
      <c r="D24" s="139">
        <v>4.3559999999999999</v>
      </c>
      <c r="E24" s="140">
        <v>14.468</v>
      </c>
      <c r="F24" s="139">
        <v>1939</v>
      </c>
      <c r="G24" s="140">
        <f t="shared" si="0"/>
        <v>134.01990599944705</v>
      </c>
      <c r="H24" s="139"/>
      <c r="I24" s="140">
        <f>'Base Table 5 - modified'!DY24/'Base Table 5'!DY24*E24</f>
        <v>14.487500417625359</v>
      </c>
      <c r="J24" s="140">
        <f t="shared" si="1"/>
        <v>1.9500417625359034E-2</v>
      </c>
      <c r="K24" s="140">
        <f t="shared" ca="1" si="2"/>
        <v>12.204075439321445</v>
      </c>
      <c r="L24" s="140">
        <f t="shared" ca="1" si="3"/>
        <v>-2.2639245606820229</v>
      </c>
      <c r="M24" s="140">
        <f t="shared" ca="1" si="4"/>
        <v>12.223575856940402</v>
      </c>
      <c r="N24" s="140">
        <f t="shared" ca="1" si="5"/>
        <v>-2.2444241430595984</v>
      </c>
      <c r="O24" s="107"/>
      <c r="P24" s="141">
        <f ca="1"/>
        <v>1751.3570407198795</v>
      </c>
      <c r="Q24" s="140">
        <f>G24*(1+Industries!M22)</f>
        <v>143.27698058383461</v>
      </c>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c r="BM24" s="125"/>
      <c r="BN24" s="125"/>
      <c r="BO24" s="125"/>
      <c r="BP24" s="125"/>
      <c r="BQ24" s="125"/>
      <c r="BR24" s="125"/>
      <c r="BS24" s="125"/>
      <c r="BT24" s="125"/>
      <c r="BU24" s="125"/>
      <c r="BV24" s="125"/>
      <c r="BW24" s="125"/>
      <c r="BX24" s="125"/>
      <c r="BY24" s="125"/>
      <c r="BZ24" s="125"/>
      <c r="CA24" s="125"/>
      <c r="CB24" s="125"/>
      <c r="CC24" s="125"/>
      <c r="CD24" s="125"/>
      <c r="CE24" s="125"/>
      <c r="CF24" s="125"/>
      <c r="CG24" s="125"/>
      <c r="CH24" s="125"/>
      <c r="CI24" s="125"/>
      <c r="CJ24" s="125"/>
      <c r="CK24" s="125"/>
      <c r="CL24" s="125"/>
      <c r="CM24" s="125"/>
      <c r="CN24" s="125"/>
      <c r="CO24" s="125"/>
      <c r="CP24" s="125"/>
      <c r="CQ24" s="125"/>
      <c r="CR24" s="125"/>
      <c r="CS24" s="125"/>
      <c r="CT24" s="125"/>
      <c r="CU24" s="125"/>
      <c r="CV24" s="125"/>
      <c r="CW24" s="125"/>
      <c r="CX24" s="125"/>
      <c r="CY24" s="125"/>
      <c r="CZ24" s="125"/>
      <c r="DA24" s="125"/>
      <c r="DB24" s="125"/>
      <c r="DC24" s="125"/>
      <c r="DD24" s="125"/>
      <c r="DE24" s="125"/>
      <c r="DF24" s="125"/>
      <c r="DG24" s="125"/>
      <c r="DH24" s="125"/>
      <c r="DI24" s="125"/>
      <c r="DJ24" s="125"/>
      <c r="DK24" s="125"/>
      <c r="DL24" s="125"/>
      <c r="DM24" s="125"/>
      <c r="DN24" s="125"/>
      <c r="DO24" s="125"/>
      <c r="DP24" s="125"/>
      <c r="DQ24" s="125"/>
      <c r="DR24" s="125"/>
      <c r="DS24" s="125"/>
      <c r="DT24" s="125"/>
      <c r="DU24" s="125"/>
      <c r="DV24" s="125"/>
      <c r="DW24" s="125"/>
      <c r="DX24" s="125"/>
      <c r="DY24" s="125"/>
      <c r="DZ24" s="125"/>
      <c r="EA24" s="125"/>
      <c r="EB24" s="125"/>
      <c r="EC24" s="125"/>
      <c r="ED24" s="125"/>
      <c r="EE24" s="125"/>
      <c r="EF24" s="125"/>
      <c r="EG24" s="125"/>
      <c r="EH24" s="125"/>
      <c r="EI24" s="125"/>
      <c r="EJ24" s="125"/>
      <c r="EK24" s="125"/>
      <c r="EL24" s="125"/>
      <c r="EM24" s="125"/>
      <c r="EN24" s="125"/>
      <c r="EO24" s="125"/>
      <c r="EP24" s="125"/>
      <c r="EQ24" s="125"/>
      <c r="ER24" s="125"/>
      <c r="ES24" s="125"/>
      <c r="ET24" s="125"/>
      <c r="EU24" s="125"/>
      <c r="EV24" s="125"/>
      <c r="EW24" s="125"/>
      <c r="EX24" s="125"/>
      <c r="EY24" s="125"/>
      <c r="EZ24" s="125"/>
      <c r="FA24" s="125"/>
      <c r="FB24" s="125"/>
      <c r="FC24" s="125"/>
      <c r="FD24" s="125"/>
      <c r="FE24" s="125"/>
      <c r="FF24" s="125"/>
      <c r="FG24" s="125"/>
      <c r="FH24" s="125"/>
      <c r="FI24" s="125"/>
      <c r="FJ24" s="125"/>
      <c r="FK24" s="125"/>
      <c r="FL24" s="125"/>
      <c r="FM24" s="125"/>
      <c r="FN24" s="125"/>
      <c r="FO24" s="125"/>
      <c r="FP24" s="125"/>
      <c r="FQ24" s="125"/>
      <c r="FR24" s="125"/>
      <c r="FS24" s="125"/>
      <c r="FT24" s="125"/>
      <c r="FU24" s="125"/>
      <c r="FV24" s="125"/>
      <c r="FW24" s="125"/>
      <c r="FX24" s="125"/>
      <c r="FY24" s="125"/>
      <c r="FZ24" s="125"/>
      <c r="GA24" s="125"/>
      <c r="GB24" s="125"/>
      <c r="GC24" s="125"/>
      <c r="GD24" s="125"/>
      <c r="GE24" s="125"/>
      <c r="GF24" s="125"/>
      <c r="GG24" s="125"/>
      <c r="GH24" s="125"/>
      <c r="GI24" s="125"/>
      <c r="GJ24" s="125"/>
      <c r="GK24" s="125"/>
      <c r="GL24" s="125"/>
      <c r="GM24" s="125"/>
      <c r="GN24" s="125"/>
      <c r="GO24" s="125"/>
      <c r="GP24" s="125"/>
      <c r="GQ24" s="125"/>
      <c r="GR24" s="125"/>
      <c r="GS24" s="125"/>
      <c r="GT24" s="125"/>
      <c r="GU24" s="125"/>
      <c r="GV24" s="125"/>
      <c r="GW24" s="125"/>
      <c r="GX24" s="125"/>
      <c r="GY24" s="125"/>
      <c r="GZ24" s="125"/>
      <c r="HA24" s="125"/>
      <c r="HB24" s="125"/>
      <c r="HC24" s="125"/>
      <c r="HD24" s="125"/>
      <c r="HE24" s="125"/>
      <c r="HF24" s="125"/>
      <c r="HG24" s="125"/>
      <c r="HH24" s="125"/>
      <c r="HI24" s="125"/>
      <c r="HJ24" s="125"/>
      <c r="HK24" s="125"/>
      <c r="HL24" s="125"/>
      <c r="HM24" s="125"/>
      <c r="HN24" s="125"/>
      <c r="HO24" s="125"/>
      <c r="HP24" s="125"/>
      <c r="HQ24" s="125"/>
      <c r="HR24" s="125"/>
      <c r="HS24" s="125"/>
      <c r="HT24" s="125"/>
      <c r="HU24" s="125"/>
      <c r="HV24" s="125"/>
      <c r="HW24" s="125"/>
      <c r="HX24" s="125"/>
      <c r="HY24" s="125"/>
      <c r="HZ24" s="125"/>
      <c r="IA24" s="125"/>
      <c r="IB24" s="125"/>
      <c r="IC24" s="125"/>
      <c r="ID24" s="125"/>
      <c r="IE24" s="125"/>
      <c r="IF24" s="125"/>
      <c r="IG24" s="125"/>
      <c r="IH24" s="125"/>
      <c r="II24" s="125"/>
      <c r="IJ24" s="125"/>
      <c r="IK24" s="125"/>
      <c r="IL24" s="125"/>
      <c r="IM24" s="125"/>
      <c r="IN24" s="125"/>
      <c r="IO24" s="125"/>
      <c r="IP24" s="125"/>
      <c r="IQ24" s="125"/>
      <c r="IR24" s="125"/>
      <c r="IS24" s="125"/>
      <c r="IT24" s="125"/>
      <c r="IU24" s="125"/>
      <c r="IV24" s="125"/>
    </row>
    <row r="25" spans="1:256" ht="11.25" customHeight="1" x14ac:dyDescent="0.3">
      <c r="A25" s="106" t="s">
        <v>56</v>
      </c>
      <c r="B25" s="106" t="s">
        <v>57</v>
      </c>
      <c r="C25" s="139">
        <v>22.780999999999999</v>
      </c>
      <c r="D25" s="139">
        <v>8.0739999999999998</v>
      </c>
      <c r="E25" s="140">
        <v>26.817</v>
      </c>
      <c r="F25" s="139">
        <v>2406</v>
      </c>
      <c r="G25" s="140">
        <f t="shared" si="0"/>
        <v>89.719207965096771</v>
      </c>
      <c r="H25" s="139"/>
      <c r="I25" s="140">
        <f>'Base Table 5 - modified'!DY25/'Base Table 5'!DY25*E25</f>
        <v>26.659240567717617</v>
      </c>
      <c r="J25" s="140">
        <f t="shared" si="1"/>
        <v>-0.15775943228238276</v>
      </c>
      <c r="K25" s="140">
        <f t="shared" ca="1" si="2"/>
        <v>22.83381847597127</v>
      </c>
      <c r="L25" s="140">
        <f t="shared" ca="1" si="3"/>
        <v>-3.9831815240350466</v>
      </c>
      <c r="M25" s="140">
        <f t="shared" ca="1" si="4"/>
        <v>22.676059043677231</v>
      </c>
      <c r="N25" s="140">
        <f t="shared" ca="1" si="5"/>
        <v>-4.140940956322769</v>
      </c>
      <c r="O25" s="107"/>
      <c r="P25" s="141">
        <f ca="1"/>
        <v>2153.3337828276644</v>
      </c>
      <c r="Q25" s="140">
        <f>G25*(1+Industries!M23)</f>
        <v>94.960671017836262</v>
      </c>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c r="BM25" s="125"/>
      <c r="BN25" s="125"/>
      <c r="BO25" s="125"/>
      <c r="BP25" s="125"/>
      <c r="BQ25" s="125"/>
      <c r="BR25" s="125"/>
      <c r="BS25" s="125"/>
      <c r="BT25" s="125"/>
      <c r="BU25" s="125"/>
      <c r="BV25" s="125"/>
      <c r="BW25" s="125"/>
      <c r="BX25" s="125"/>
      <c r="BY25" s="125"/>
      <c r="BZ25" s="125"/>
      <c r="CA25" s="125"/>
      <c r="CB25" s="125"/>
      <c r="CC25" s="125"/>
      <c r="CD25" s="125"/>
      <c r="CE25" s="125"/>
      <c r="CF25" s="125"/>
      <c r="CG25" s="125"/>
      <c r="CH25" s="125"/>
      <c r="CI25" s="125"/>
      <c r="CJ25" s="125"/>
      <c r="CK25" s="125"/>
      <c r="CL25" s="125"/>
      <c r="CM25" s="125"/>
      <c r="CN25" s="125"/>
      <c r="CO25" s="125"/>
      <c r="CP25" s="125"/>
      <c r="CQ25" s="125"/>
      <c r="CR25" s="125"/>
      <c r="CS25" s="125"/>
      <c r="CT25" s="125"/>
      <c r="CU25" s="125"/>
      <c r="CV25" s="125"/>
      <c r="CW25" s="125"/>
      <c r="CX25" s="125"/>
      <c r="CY25" s="125"/>
      <c r="CZ25" s="125"/>
      <c r="DA25" s="125"/>
      <c r="DB25" s="125"/>
      <c r="DC25" s="125"/>
      <c r="DD25" s="125"/>
      <c r="DE25" s="125"/>
      <c r="DF25" s="125"/>
      <c r="DG25" s="125"/>
      <c r="DH25" s="125"/>
      <c r="DI25" s="125"/>
      <c r="DJ25" s="125"/>
      <c r="DK25" s="125"/>
      <c r="DL25" s="125"/>
      <c r="DM25" s="125"/>
      <c r="DN25" s="125"/>
      <c r="DO25" s="125"/>
      <c r="DP25" s="125"/>
      <c r="DQ25" s="125"/>
      <c r="DR25" s="125"/>
      <c r="DS25" s="125"/>
      <c r="DT25" s="125"/>
      <c r="DU25" s="125"/>
      <c r="DV25" s="125"/>
      <c r="DW25" s="125"/>
      <c r="DX25" s="125"/>
      <c r="DY25" s="125"/>
      <c r="DZ25" s="125"/>
      <c r="EA25" s="125"/>
      <c r="EB25" s="125"/>
      <c r="EC25" s="125"/>
      <c r="ED25" s="125"/>
      <c r="EE25" s="125"/>
      <c r="EF25" s="125"/>
      <c r="EG25" s="125"/>
      <c r="EH25" s="125"/>
      <c r="EI25" s="125"/>
      <c r="EJ25" s="125"/>
      <c r="EK25" s="125"/>
      <c r="EL25" s="125"/>
      <c r="EM25" s="125"/>
      <c r="EN25" s="125"/>
      <c r="EO25" s="125"/>
      <c r="EP25" s="125"/>
      <c r="EQ25" s="125"/>
      <c r="ER25" s="125"/>
      <c r="ES25" s="125"/>
      <c r="ET25" s="125"/>
      <c r="EU25" s="125"/>
      <c r="EV25" s="125"/>
      <c r="EW25" s="125"/>
      <c r="EX25" s="125"/>
      <c r="EY25" s="125"/>
      <c r="EZ25" s="125"/>
      <c r="FA25" s="125"/>
      <c r="FB25" s="125"/>
      <c r="FC25" s="125"/>
      <c r="FD25" s="125"/>
      <c r="FE25" s="125"/>
      <c r="FF25" s="125"/>
      <c r="FG25" s="125"/>
      <c r="FH25" s="125"/>
      <c r="FI25" s="125"/>
      <c r="FJ25" s="125"/>
      <c r="FK25" s="125"/>
      <c r="FL25" s="125"/>
      <c r="FM25" s="125"/>
      <c r="FN25" s="125"/>
      <c r="FO25" s="125"/>
      <c r="FP25" s="125"/>
      <c r="FQ25" s="125"/>
      <c r="FR25" s="125"/>
      <c r="FS25" s="125"/>
      <c r="FT25" s="125"/>
      <c r="FU25" s="125"/>
      <c r="FV25" s="125"/>
      <c r="FW25" s="125"/>
      <c r="FX25" s="125"/>
      <c r="FY25" s="125"/>
      <c r="FZ25" s="125"/>
      <c r="GA25" s="125"/>
      <c r="GB25" s="125"/>
      <c r="GC25" s="125"/>
      <c r="GD25" s="125"/>
      <c r="GE25" s="125"/>
      <c r="GF25" s="125"/>
      <c r="GG25" s="125"/>
      <c r="GH25" s="125"/>
      <c r="GI25" s="125"/>
      <c r="GJ25" s="125"/>
      <c r="GK25" s="125"/>
      <c r="GL25" s="125"/>
      <c r="GM25" s="125"/>
      <c r="GN25" s="125"/>
      <c r="GO25" s="125"/>
      <c r="GP25" s="125"/>
      <c r="GQ25" s="125"/>
      <c r="GR25" s="125"/>
      <c r="GS25" s="125"/>
      <c r="GT25" s="125"/>
      <c r="GU25" s="125"/>
      <c r="GV25" s="125"/>
      <c r="GW25" s="125"/>
      <c r="GX25" s="125"/>
      <c r="GY25" s="125"/>
      <c r="GZ25" s="125"/>
      <c r="HA25" s="125"/>
      <c r="HB25" s="125"/>
      <c r="HC25" s="125"/>
      <c r="HD25" s="125"/>
      <c r="HE25" s="125"/>
      <c r="HF25" s="125"/>
      <c r="HG25" s="125"/>
      <c r="HH25" s="125"/>
      <c r="HI25" s="125"/>
      <c r="HJ25" s="125"/>
      <c r="HK25" s="125"/>
      <c r="HL25" s="125"/>
      <c r="HM25" s="125"/>
      <c r="HN25" s="125"/>
      <c r="HO25" s="125"/>
      <c r="HP25" s="125"/>
      <c r="HQ25" s="125"/>
      <c r="HR25" s="125"/>
      <c r="HS25" s="125"/>
      <c r="HT25" s="125"/>
      <c r="HU25" s="125"/>
      <c r="HV25" s="125"/>
      <c r="HW25" s="125"/>
      <c r="HX25" s="125"/>
      <c r="HY25" s="125"/>
      <c r="HZ25" s="125"/>
      <c r="IA25" s="125"/>
      <c r="IB25" s="125"/>
      <c r="IC25" s="125"/>
      <c r="ID25" s="125"/>
      <c r="IE25" s="125"/>
      <c r="IF25" s="125"/>
      <c r="IG25" s="125"/>
      <c r="IH25" s="125"/>
      <c r="II25" s="125"/>
      <c r="IJ25" s="125"/>
      <c r="IK25" s="125"/>
      <c r="IL25" s="125"/>
      <c r="IM25" s="125"/>
      <c r="IN25" s="125"/>
      <c r="IO25" s="125"/>
      <c r="IP25" s="125"/>
      <c r="IQ25" s="125"/>
      <c r="IR25" s="125"/>
      <c r="IS25" s="125"/>
      <c r="IT25" s="125"/>
      <c r="IU25" s="125"/>
      <c r="IV25" s="125"/>
    </row>
    <row r="26" spans="1:256" ht="11.25" customHeight="1" x14ac:dyDescent="0.3">
      <c r="A26" s="106" t="s">
        <v>58</v>
      </c>
      <c r="B26" s="106" t="s">
        <v>59</v>
      </c>
      <c r="C26" s="139">
        <v>8.25</v>
      </c>
      <c r="D26" s="139">
        <v>2.3919999999999999</v>
      </c>
      <c r="E26" s="140">
        <v>9.4459999999999997</v>
      </c>
      <c r="F26" s="139">
        <v>810</v>
      </c>
      <c r="G26" s="140">
        <f t="shared" si="0"/>
        <v>85.750582257040023</v>
      </c>
      <c r="H26" s="139"/>
      <c r="I26" s="140">
        <f>'Base Table 5 - modified'!DY26/'Base Table 5'!DY26*E26</f>
        <v>9.3504823519246809</v>
      </c>
      <c r="J26" s="140">
        <f t="shared" si="1"/>
        <v>-9.5517648075318817E-2</v>
      </c>
      <c r="K26" s="140">
        <f t="shared" ca="1" si="2"/>
        <v>7.4505789688582622</v>
      </c>
      <c r="L26" s="140">
        <f t="shared" ca="1" si="3"/>
        <v>-1.9954210311421638</v>
      </c>
      <c r="M26" s="140">
        <f t="shared" ca="1" si="4"/>
        <v>7.3550613207821574</v>
      </c>
      <c r="N26" s="140">
        <f t="shared" ca="1" si="5"/>
        <v>-2.0909386792178424</v>
      </c>
      <c r="O26" s="107"/>
      <c r="P26" s="141">
        <f ca="1"/>
        <v>677.724689959594</v>
      </c>
      <c r="Q26" s="140">
        <f>G26*(1+Industries!M24)</f>
        <v>92.143989071123457</v>
      </c>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c r="BM26" s="125"/>
      <c r="BN26" s="125"/>
      <c r="BO26" s="125"/>
      <c r="BP26" s="125"/>
      <c r="BQ26" s="125"/>
      <c r="BR26" s="125"/>
      <c r="BS26" s="125"/>
      <c r="BT26" s="125"/>
      <c r="BU26" s="125"/>
      <c r="BV26" s="125"/>
      <c r="BW26" s="125"/>
      <c r="BX26" s="125"/>
      <c r="BY26" s="125"/>
      <c r="BZ26" s="125"/>
      <c r="CA26" s="125"/>
      <c r="CB26" s="125"/>
      <c r="CC26" s="125"/>
      <c r="CD26" s="125"/>
      <c r="CE26" s="125"/>
      <c r="CF26" s="125"/>
      <c r="CG26" s="125"/>
      <c r="CH26" s="125"/>
      <c r="CI26" s="125"/>
      <c r="CJ26" s="125"/>
      <c r="CK26" s="125"/>
      <c r="CL26" s="125"/>
      <c r="CM26" s="125"/>
      <c r="CN26" s="125"/>
      <c r="CO26" s="125"/>
      <c r="CP26" s="125"/>
      <c r="CQ26" s="125"/>
      <c r="CR26" s="125"/>
      <c r="CS26" s="125"/>
      <c r="CT26" s="125"/>
      <c r="CU26" s="125"/>
      <c r="CV26" s="125"/>
      <c r="CW26" s="125"/>
      <c r="CX26" s="125"/>
      <c r="CY26" s="125"/>
      <c r="CZ26" s="125"/>
      <c r="DA26" s="125"/>
      <c r="DB26" s="125"/>
      <c r="DC26" s="125"/>
      <c r="DD26" s="125"/>
      <c r="DE26" s="125"/>
      <c r="DF26" s="125"/>
      <c r="DG26" s="125"/>
      <c r="DH26" s="125"/>
      <c r="DI26" s="125"/>
      <c r="DJ26" s="125"/>
      <c r="DK26" s="125"/>
      <c r="DL26" s="125"/>
      <c r="DM26" s="125"/>
      <c r="DN26" s="125"/>
      <c r="DO26" s="125"/>
      <c r="DP26" s="125"/>
      <c r="DQ26" s="125"/>
      <c r="DR26" s="125"/>
      <c r="DS26" s="125"/>
      <c r="DT26" s="125"/>
      <c r="DU26" s="125"/>
      <c r="DV26" s="125"/>
      <c r="DW26" s="125"/>
      <c r="DX26" s="125"/>
      <c r="DY26" s="125"/>
      <c r="DZ26" s="125"/>
      <c r="EA26" s="125"/>
      <c r="EB26" s="125"/>
      <c r="EC26" s="125"/>
      <c r="ED26" s="125"/>
      <c r="EE26" s="125"/>
      <c r="EF26" s="125"/>
      <c r="EG26" s="125"/>
      <c r="EH26" s="125"/>
      <c r="EI26" s="125"/>
      <c r="EJ26" s="125"/>
      <c r="EK26" s="125"/>
      <c r="EL26" s="125"/>
      <c r="EM26" s="125"/>
      <c r="EN26" s="125"/>
      <c r="EO26" s="125"/>
      <c r="EP26" s="125"/>
      <c r="EQ26" s="125"/>
      <c r="ER26" s="125"/>
      <c r="ES26" s="125"/>
      <c r="ET26" s="125"/>
      <c r="EU26" s="125"/>
      <c r="EV26" s="125"/>
      <c r="EW26" s="125"/>
      <c r="EX26" s="125"/>
      <c r="EY26" s="125"/>
      <c r="EZ26" s="125"/>
      <c r="FA26" s="125"/>
      <c r="FB26" s="125"/>
      <c r="FC26" s="125"/>
      <c r="FD26" s="125"/>
      <c r="FE26" s="125"/>
      <c r="FF26" s="125"/>
      <c r="FG26" s="125"/>
      <c r="FH26" s="125"/>
      <c r="FI26" s="125"/>
      <c r="FJ26" s="125"/>
      <c r="FK26" s="125"/>
      <c r="FL26" s="125"/>
      <c r="FM26" s="125"/>
      <c r="FN26" s="125"/>
      <c r="FO26" s="125"/>
      <c r="FP26" s="125"/>
      <c r="FQ26" s="125"/>
      <c r="FR26" s="125"/>
      <c r="FS26" s="125"/>
      <c r="FT26" s="125"/>
      <c r="FU26" s="125"/>
      <c r="FV26" s="125"/>
      <c r="FW26" s="125"/>
      <c r="FX26" s="125"/>
      <c r="FY26" s="125"/>
      <c r="FZ26" s="125"/>
      <c r="GA26" s="125"/>
      <c r="GB26" s="125"/>
      <c r="GC26" s="125"/>
      <c r="GD26" s="125"/>
      <c r="GE26" s="125"/>
      <c r="GF26" s="125"/>
      <c r="GG26" s="125"/>
      <c r="GH26" s="125"/>
      <c r="GI26" s="125"/>
      <c r="GJ26" s="125"/>
      <c r="GK26" s="125"/>
      <c r="GL26" s="125"/>
      <c r="GM26" s="125"/>
      <c r="GN26" s="125"/>
      <c r="GO26" s="125"/>
      <c r="GP26" s="125"/>
      <c r="GQ26" s="125"/>
      <c r="GR26" s="125"/>
      <c r="GS26" s="125"/>
      <c r="GT26" s="125"/>
      <c r="GU26" s="125"/>
      <c r="GV26" s="125"/>
      <c r="GW26" s="125"/>
      <c r="GX26" s="125"/>
      <c r="GY26" s="125"/>
      <c r="GZ26" s="125"/>
      <c r="HA26" s="125"/>
      <c r="HB26" s="125"/>
      <c r="HC26" s="125"/>
      <c r="HD26" s="125"/>
      <c r="HE26" s="125"/>
      <c r="HF26" s="125"/>
      <c r="HG26" s="125"/>
      <c r="HH26" s="125"/>
      <c r="HI26" s="125"/>
      <c r="HJ26" s="125"/>
      <c r="HK26" s="125"/>
      <c r="HL26" s="125"/>
      <c r="HM26" s="125"/>
      <c r="HN26" s="125"/>
      <c r="HO26" s="125"/>
      <c r="HP26" s="125"/>
      <c r="HQ26" s="125"/>
      <c r="HR26" s="125"/>
      <c r="HS26" s="125"/>
      <c r="HT26" s="125"/>
      <c r="HU26" s="125"/>
      <c r="HV26" s="125"/>
      <c r="HW26" s="125"/>
      <c r="HX26" s="125"/>
      <c r="HY26" s="125"/>
      <c r="HZ26" s="125"/>
      <c r="IA26" s="125"/>
      <c r="IB26" s="125"/>
      <c r="IC26" s="125"/>
      <c r="ID26" s="125"/>
      <c r="IE26" s="125"/>
      <c r="IF26" s="125"/>
      <c r="IG26" s="125"/>
      <c r="IH26" s="125"/>
      <c r="II26" s="125"/>
      <c r="IJ26" s="125"/>
      <c r="IK26" s="125"/>
      <c r="IL26" s="125"/>
      <c r="IM26" s="125"/>
      <c r="IN26" s="125"/>
      <c r="IO26" s="125"/>
      <c r="IP26" s="125"/>
      <c r="IQ26" s="125"/>
      <c r="IR26" s="125"/>
      <c r="IS26" s="125"/>
      <c r="IT26" s="125"/>
      <c r="IU26" s="125"/>
      <c r="IV26" s="125"/>
    </row>
    <row r="27" spans="1:256" ht="11.25" customHeight="1" x14ac:dyDescent="0.3">
      <c r="A27" s="106" t="s">
        <v>60</v>
      </c>
      <c r="B27" s="106" t="s">
        <v>61</v>
      </c>
      <c r="C27" s="139">
        <v>6.7080000000000002</v>
      </c>
      <c r="D27" s="139">
        <v>1.9450000000000001</v>
      </c>
      <c r="E27" s="140">
        <v>7.68</v>
      </c>
      <c r="F27" s="139">
        <v>996</v>
      </c>
      <c r="G27" s="140">
        <f t="shared" si="0"/>
        <v>129.6875</v>
      </c>
      <c r="H27" s="139"/>
      <c r="I27" s="140">
        <f>'Base Table 5 - modified'!DY27/'Base Table 5'!DY27*E27</f>
        <v>7.7981794909458308</v>
      </c>
      <c r="J27" s="140">
        <f t="shared" si="1"/>
        <v>0.11817949094583113</v>
      </c>
      <c r="K27" s="140">
        <f t="shared" ca="1" si="2"/>
        <v>6.7559943995431908</v>
      </c>
      <c r="L27" s="140">
        <f t="shared" ca="1" si="3"/>
        <v>-0.92400560045915192</v>
      </c>
      <c r="M27" s="140">
        <f t="shared" ca="1" si="4"/>
        <v>6.8741738904846992</v>
      </c>
      <c r="N27" s="140">
        <f t="shared" ca="1" si="5"/>
        <v>-0.80582610951530054</v>
      </c>
      <c r="O27" s="107"/>
      <c r="P27" s="141">
        <f ca="1"/>
        <v>935.64361341092513</v>
      </c>
      <c r="Q27" s="140">
        <f>G27*(1+Industries!M25)</f>
        <v>136.10997165871123</v>
      </c>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c r="BM27" s="125"/>
      <c r="BN27" s="125"/>
      <c r="BO27" s="125"/>
      <c r="BP27" s="125"/>
      <c r="BQ27" s="125"/>
      <c r="BR27" s="125"/>
      <c r="BS27" s="125"/>
      <c r="BT27" s="125"/>
      <c r="BU27" s="125"/>
      <c r="BV27" s="125"/>
      <c r="BW27" s="125"/>
      <c r="BX27" s="125"/>
      <c r="BY27" s="125"/>
      <c r="BZ27" s="125"/>
      <c r="CA27" s="125"/>
      <c r="CB27" s="125"/>
      <c r="CC27" s="125"/>
      <c r="CD27" s="125"/>
      <c r="CE27" s="125"/>
      <c r="CF27" s="125"/>
      <c r="CG27" s="125"/>
      <c r="CH27" s="125"/>
      <c r="CI27" s="125"/>
      <c r="CJ27" s="125"/>
      <c r="CK27" s="125"/>
      <c r="CL27" s="125"/>
      <c r="CM27" s="125"/>
      <c r="CN27" s="125"/>
      <c r="CO27" s="125"/>
      <c r="CP27" s="125"/>
      <c r="CQ27" s="125"/>
      <c r="CR27" s="125"/>
      <c r="CS27" s="125"/>
      <c r="CT27" s="125"/>
      <c r="CU27" s="125"/>
      <c r="CV27" s="125"/>
      <c r="CW27" s="125"/>
      <c r="CX27" s="125"/>
      <c r="CY27" s="125"/>
      <c r="CZ27" s="125"/>
      <c r="DA27" s="125"/>
      <c r="DB27" s="125"/>
      <c r="DC27" s="125"/>
      <c r="DD27" s="125"/>
      <c r="DE27" s="125"/>
      <c r="DF27" s="125"/>
      <c r="DG27" s="125"/>
      <c r="DH27" s="125"/>
      <c r="DI27" s="125"/>
      <c r="DJ27" s="125"/>
      <c r="DK27" s="125"/>
      <c r="DL27" s="125"/>
      <c r="DM27" s="125"/>
      <c r="DN27" s="125"/>
      <c r="DO27" s="125"/>
      <c r="DP27" s="125"/>
      <c r="DQ27" s="125"/>
      <c r="DR27" s="125"/>
      <c r="DS27" s="125"/>
      <c r="DT27" s="125"/>
      <c r="DU27" s="125"/>
      <c r="DV27" s="125"/>
      <c r="DW27" s="125"/>
      <c r="DX27" s="125"/>
      <c r="DY27" s="125"/>
      <c r="DZ27" s="125"/>
      <c r="EA27" s="125"/>
      <c r="EB27" s="125"/>
      <c r="EC27" s="125"/>
      <c r="ED27" s="125"/>
      <c r="EE27" s="125"/>
      <c r="EF27" s="125"/>
      <c r="EG27" s="125"/>
      <c r="EH27" s="125"/>
      <c r="EI27" s="125"/>
      <c r="EJ27" s="125"/>
      <c r="EK27" s="125"/>
      <c r="EL27" s="125"/>
      <c r="EM27" s="125"/>
      <c r="EN27" s="125"/>
      <c r="EO27" s="125"/>
      <c r="EP27" s="125"/>
      <c r="EQ27" s="125"/>
      <c r="ER27" s="125"/>
      <c r="ES27" s="125"/>
      <c r="ET27" s="125"/>
      <c r="EU27" s="125"/>
      <c r="EV27" s="125"/>
      <c r="EW27" s="125"/>
      <c r="EX27" s="125"/>
      <c r="EY27" s="125"/>
      <c r="EZ27" s="125"/>
      <c r="FA27" s="125"/>
      <c r="FB27" s="125"/>
      <c r="FC27" s="125"/>
      <c r="FD27" s="125"/>
      <c r="FE27" s="125"/>
      <c r="FF27" s="125"/>
      <c r="FG27" s="125"/>
      <c r="FH27" s="125"/>
      <c r="FI27" s="125"/>
      <c r="FJ27" s="125"/>
      <c r="FK27" s="125"/>
      <c r="FL27" s="125"/>
      <c r="FM27" s="125"/>
      <c r="FN27" s="125"/>
      <c r="FO27" s="125"/>
      <c r="FP27" s="125"/>
      <c r="FQ27" s="125"/>
      <c r="FR27" s="125"/>
      <c r="FS27" s="125"/>
      <c r="FT27" s="125"/>
      <c r="FU27" s="125"/>
      <c r="FV27" s="125"/>
      <c r="FW27" s="125"/>
      <c r="FX27" s="125"/>
      <c r="FY27" s="125"/>
      <c r="FZ27" s="125"/>
      <c r="GA27" s="125"/>
      <c r="GB27" s="125"/>
      <c r="GC27" s="125"/>
      <c r="GD27" s="125"/>
      <c r="GE27" s="125"/>
      <c r="GF27" s="125"/>
      <c r="GG27" s="125"/>
      <c r="GH27" s="125"/>
      <c r="GI27" s="125"/>
      <c r="GJ27" s="125"/>
      <c r="GK27" s="125"/>
      <c r="GL27" s="125"/>
      <c r="GM27" s="125"/>
      <c r="GN27" s="125"/>
      <c r="GO27" s="125"/>
      <c r="GP27" s="125"/>
      <c r="GQ27" s="125"/>
      <c r="GR27" s="125"/>
      <c r="GS27" s="125"/>
      <c r="GT27" s="125"/>
      <c r="GU27" s="125"/>
      <c r="GV27" s="125"/>
      <c r="GW27" s="125"/>
      <c r="GX27" s="125"/>
      <c r="GY27" s="125"/>
      <c r="GZ27" s="125"/>
      <c r="HA27" s="125"/>
      <c r="HB27" s="125"/>
      <c r="HC27" s="125"/>
      <c r="HD27" s="125"/>
      <c r="HE27" s="125"/>
      <c r="HF27" s="125"/>
      <c r="HG27" s="125"/>
      <c r="HH27" s="125"/>
      <c r="HI27" s="125"/>
      <c r="HJ27" s="125"/>
      <c r="HK27" s="125"/>
      <c r="HL27" s="125"/>
      <c r="HM27" s="125"/>
      <c r="HN27" s="125"/>
      <c r="HO27" s="125"/>
      <c r="HP27" s="125"/>
      <c r="HQ27" s="125"/>
      <c r="HR27" s="125"/>
      <c r="HS27" s="125"/>
      <c r="HT27" s="125"/>
      <c r="HU27" s="125"/>
      <c r="HV27" s="125"/>
      <c r="HW27" s="125"/>
      <c r="HX27" s="125"/>
      <c r="HY27" s="125"/>
      <c r="HZ27" s="125"/>
      <c r="IA27" s="125"/>
      <c r="IB27" s="125"/>
      <c r="IC27" s="125"/>
      <c r="ID27" s="125"/>
      <c r="IE27" s="125"/>
      <c r="IF27" s="125"/>
      <c r="IG27" s="125"/>
      <c r="IH27" s="125"/>
      <c r="II27" s="125"/>
      <c r="IJ27" s="125"/>
      <c r="IK27" s="125"/>
      <c r="IL27" s="125"/>
      <c r="IM27" s="125"/>
      <c r="IN27" s="125"/>
      <c r="IO27" s="125"/>
      <c r="IP27" s="125"/>
      <c r="IQ27" s="125"/>
      <c r="IR27" s="125"/>
      <c r="IS27" s="125"/>
      <c r="IT27" s="125"/>
      <c r="IU27" s="125"/>
      <c r="IV27" s="125"/>
    </row>
    <row r="28" spans="1:256" ht="11.25" customHeight="1" x14ac:dyDescent="0.3">
      <c r="A28" s="106" t="s">
        <v>62</v>
      </c>
      <c r="B28" s="106" t="s">
        <v>63</v>
      </c>
      <c r="C28" s="139">
        <v>17.120999999999999</v>
      </c>
      <c r="D28" s="139">
        <v>4.9640000000000004</v>
      </c>
      <c r="E28" s="140">
        <v>19.603000000000002</v>
      </c>
      <c r="F28" s="139">
        <v>1569</v>
      </c>
      <c r="G28" s="140">
        <f t="shared" si="0"/>
        <v>80.038769576085286</v>
      </c>
      <c r="H28" s="139"/>
      <c r="I28" s="140">
        <f>'Base Table 5 - modified'!DY28/'Base Table 5'!DY28*E28</f>
        <v>19.566565477772379</v>
      </c>
      <c r="J28" s="140">
        <f t="shared" si="1"/>
        <v>-3.6434522227622779E-2</v>
      </c>
      <c r="K28" s="140">
        <f t="shared" ca="1" si="2"/>
        <v>15.563522991286291</v>
      </c>
      <c r="L28" s="140">
        <f t="shared" ca="1" si="3"/>
        <v>-4.0394770087155436</v>
      </c>
      <c r="M28" s="140">
        <f t="shared" ca="1" si="4"/>
        <v>15.527088469055295</v>
      </c>
      <c r="N28" s="140">
        <f t="shared" ca="1" si="5"/>
        <v>-4.0759115309447065</v>
      </c>
      <c r="O28" s="107"/>
      <c r="P28" s="141">
        <f ca="1"/>
        <v>1345.4821118469158</v>
      </c>
      <c r="Q28" s="140">
        <f>G28*(1+Industries!M26)</f>
        <v>86.65385751671306</v>
      </c>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c r="BM28" s="125"/>
      <c r="BN28" s="125"/>
      <c r="BO28" s="125"/>
      <c r="BP28" s="125"/>
      <c r="BQ28" s="125"/>
      <c r="BR28" s="125"/>
      <c r="BS28" s="125"/>
      <c r="BT28" s="125"/>
      <c r="BU28" s="125"/>
      <c r="BV28" s="125"/>
      <c r="BW28" s="125"/>
      <c r="BX28" s="125"/>
      <c r="BY28" s="125"/>
      <c r="BZ28" s="125"/>
      <c r="CA28" s="125"/>
      <c r="CB28" s="125"/>
      <c r="CC28" s="125"/>
      <c r="CD28" s="125"/>
      <c r="CE28" s="125"/>
      <c r="CF28" s="125"/>
      <c r="CG28" s="125"/>
      <c r="CH28" s="125"/>
      <c r="CI28" s="125"/>
      <c r="CJ28" s="125"/>
      <c r="CK28" s="125"/>
      <c r="CL28" s="125"/>
      <c r="CM28" s="125"/>
      <c r="CN28" s="125"/>
      <c r="CO28" s="125"/>
      <c r="CP28" s="125"/>
      <c r="CQ28" s="125"/>
      <c r="CR28" s="125"/>
      <c r="CS28" s="125"/>
      <c r="CT28" s="125"/>
      <c r="CU28" s="125"/>
      <c r="CV28" s="125"/>
      <c r="CW28" s="125"/>
      <c r="CX28" s="125"/>
      <c r="CY28" s="125"/>
      <c r="CZ28" s="125"/>
      <c r="DA28" s="125"/>
      <c r="DB28" s="125"/>
      <c r="DC28" s="125"/>
      <c r="DD28" s="125"/>
      <c r="DE28" s="125"/>
      <c r="DF28" s="125"/>
      <c r="DG28" s="125"/>
      <c r="DH28" s="125"/>
      <c r="DI28" s="125"/>
      <c r="DJ28" s="125"/>
      <c r="DK28" s="125"/>
      <c r="DL28" s="125"/>
      <c r="DM28" s="125"/>
      <c r="DN28" s="125"/>
      <c r="DO28" s="125"/>
      <c r="DP28" s="125"/>
      <c r="DQ28" s="125"/>
      <c r="DR28" s="125"/>
      <c r="DS28" s="125"/>
      <c r="DT28" s="125"/>
      <c r="DU28" s="125"/>
      <c r="DV28" s="125"/>
      <c r="DW28" s="125"/>
      <c r="DX28" s="125"/>
      <c r="DY28" s="125"/>
      <c r="DZ28" s="125"/>
      <c r="EA28" s="125"/>
      <c r="EB28" s="125"/>
      <c r="EC28" s="125"/>
      <c r="ED28" s="125"/>
      <c r="EE28" s="125"/>
      <c r="EF28" s="125"/>
      <c r="EG28" s="125"/>
      <c r="EH28" s="125"/>
      <c r="EI28" s="125"/>
      <c r="EJ28" s="125"/>
      <c r="EK28" s="125"/>
      <c r="EL28" s="125"/>
      <c r="EM28" s="125"/>
      <c r="EN28" s="125"/>
      <c r="EO28" s="125"/>
      <c r="EP28" s="125"/>
      <c r="EQ28" s="125"/>
      <c r="ER28" s="125"/>
      <c r="ES28" s="125"/>
      <c r="ET28" s="125"/>
      <c r="EU28" s="125"/>
      <c r="EV28" s="125"/>
      <c r="EW28" s="125"/>
      <c r="EX28" s="125"/>
      <c r="EY28" s="125"/>
      <c r="EZ28" s="125"/>
      <c r="FA28" s="125"/>
      <c r="FB28" s="125"/>
      <c r="FC28" s="125"/>
      <c r="FD28" s="125"/>
      <c r="FE28" s="125"/>
      <c r="FF28" s="125"/>
      <c r="FG28" s="125"/>
      <c r="FH28" s="125"/>
      <c r="FI28" s="125"/>
      <c r="FJ28" s="125"/>
      <c r="FK28" s="125"/>
      <c r="FL28" s="125"/>
      <c r="FM28" s="125"/>
      <c r="FN28" s="125"/>
      <c r="FO28" s="125"/>
      <c r="FP28" s="125"/>
      <c r="FQ28" s="125"/>
      <c r="FR28" s="125"/>
      <c r="FS28" s="125"/>
      <c r="FT28" s="125"/>
      <c r="FU28" s="125"/>
      <c r="FV28" s="125"/>
      <c r="FW28" s="125"/>
      <c r="FX28" s="125"/>
      <c r="FY28" s="125"/>
      <c r="FZ28" s="125"/>
      <c r="GA28" s="125"/>
      <c r="GB28" s="125"/>
      <c r="GC28" s="125"/>
      <c r="GD28" s="125"/>
      <c r="GE28" s="125"/>
      <c r="GF28" s="125"/>
      <c r="GG28" s="125"/>
      <c r="GH28" s="125"/>
      <c r="GI28" s="125"/>
      <c r="GJ28" s="125"/>
      <c r="GK28" s="125"/>
      <c r="GL28" s="125"/>
      <c r="GM28" s="125"/>
      <c r="GN28" s="125"/>
      <c r="GO28" s="125"/>
      <c r="GP28" s="125"/>
      <c r="GQ28" s="125"/>
      <c r="GR28" s="125"/>
      <c r="GS28" s="125"/>
      <c r="GT28" s="125"/>
      <c r="GU28" s="125"/>
      <c r="GV28" s="125"/>
      <c r="GW28" s="125"/>
      <c r="GX28" s="125"/>
      <c r="GY28" s="125"/>
      <c r="GZ28" s="125"/>
      <c r="HA28" s="125"/>
      <c r="HB28" s="125"/>
      <c r="HC28" s="125"/>
      <c r="HD28" s="125"/>
      <c r="HE28" s="125"/>
      <c r="HF28" s="125"/>
      <c r="HG28" s="125"/>
      <c r="HH28" s="125"/>
      <c r="HI28" s="125"/>
      <c r="HJ28" s="125"/>
      <c r="HK28" s="125"/>
      <c r="HL28" s="125"/>
      <c r="HM28" s="125"/>
      <c r="HN28" s="125"/>
      <c r="HO28" s="125"/>
      <c r="HP28" s="125"/>
      <c r="HQ28" s="125"/>
      <c r="HR28" s="125"/>
      <c r="HS28" s="125"/>
      <c r="HT28" s="125"/>
      <c r="HU28" s="125"/>
      <c r="HV28" s="125"/>
      <c r="HW28" s="125"/>
      <c r="HX28" s="125"/>
      <c r="HY28" s="125"/>
      <c r="HZ28" s="125"/>
      <c r="IA28" s="125"/>
      <c r="IB28" s="125"/>
      <c r="IC28" s="125"/>
      <c r="ID28" s="125"/>
      <c r="IE28" s="125"/>
      <c r="IF28" s="125"/>
      <c r="IG28" s="125"/>
      <c r="IH28" s="125"/>
      <c r="II28" s="125"/>
      <c r="IJ28" s="125"/>
      <c r="IK28" s="125"/>
      <c r="IL28" s="125"/>
      <c r="IM28" s="125"/>
      <c r="IN28" s="125"/>
      <c r="IO28" s="125"/>
      <c r="IP28" s="125"/>
      <c r="IQ28" s="125"/>
      <c r="IR28" s="125"/>
      <c r="IS28" s="125"/>
      <c r="IT28" s="125"/>
      <c r="IU28" s="125"/>
      <c r="IV28" s="125"/>
    </row>
    <row r="29" spans="1:256" ht="11.25" customHeight="1" x14ac:dyDescent="0.3">
      <c r="A29" s="106" t="s">
        <v>64</v>
      </c>
      <c r="B29" s="106" t="s">
        <v>65</v>
      </c>
      <c r="C29" s="139">
        <v>0.93400000000000005</v>
      </c>
      <c r="D29" s="139">
        <v>0.36499999999999999</v>
      </c>
      <c r="E29" s="140">
        <v>1.117</v>
      </c>
      <c r="F29" s="139">
        <v>105</v>
      </c>
      <c r="G29" s="140">
        <f t="shared" si="0"/>
        <v>94.001790510295436</v>
      </c>
      <c r="H29" s="139"/>
      <c r="I29" s="140">
        <f>'Base Table 5 - modified'!DY29/'Base Table 5'!DY29*E29</f>
        <v>1.1793622267415704</v>
      </c>
      <c r="J29" s="140">
        <f t="shared" si="1"/>
        <v>6.2362226741570437E-2</v>
      </c>
      <c r="K29" s="140">
        <f t="shared" ca="1" si="2"/>
        <v>0.84100020493146488</v>
      </c>
      <c r="L29" s="140">
        <f t="shared" ca="1" si="3"/>
        <v>-0.27599979506874073</v>
      </c>
      <c r="M29" s="140">
        <f t="shared" ca="1" si="4"/>
        <v>0.90336243167265518</v>
      </c>
      <c r="N29" s="140">
        <f t="shared" ca="1" si="5"/>
        <v>-0.21363756832734482</v>
      </c>
      <c r="O29" s="107"/>
      <c r="P29" s="141">
        <f ca="1"/>
        <v>91.551880280164312</v>
      </c>
      <c r="Q29" s="140">
        <f>G29*(1+Industries!M27)</f>
        <v>101.34568039391226</v>
      </c>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c r="BQ29" s="125"/>
      <c r="BR29" s="125"/>
      <c r="BS29" s="125"/>
      <c r="BT29" s="125"/>
      <c r="BU29" s="125"/>
      <c r="BV29" s="125"/>
      <c r="BW29" s="125"/>
      <c r="BX29" s="125"/>
      <c r="BY29" s="125"/>
      <c r="BZ29" s="125"/>
      <c r="CA29" s="125"/>
      <c r="CB29" s="125"/>
      <c r="CC29" s="125"/>
      <c r="CD29" s="125"/>
      <c r="CE29" s="125"/>
      <c r="CF29" s="125"/>
      <c r="CG29" s="125"/>
      <c r="CH29" s="125"/>
      <c r="CI29" s="125"/>
      <c r="CJ29" s="125"/>
      <c r="CK29" s="125"/>
      <c r="CL29" s="125"/>
      <c r="CM29" s="125"/>
      <c r="CN29" s="125"/>
      <c r="CO29" s="125"/>
      <c r="CP29" s="125"/>
      <c r="CQ29" s="125"/>
      <c r="CR29" s="125"/>
      <c r="CS29" s="125"/>
      <c r="CT29" s="125"/>
      <c r="CU29" s="125"/>
      <c r="CV29" s="125"/>
      <c r="CW29" s="125"/>
      <c r="CX29" s="125"/>
      <c r="CY29" s="125"/>
      <c r="CZ29" s="125"/>
      <c r="DA29" s="125"/>
      <c r="DB29" s="125"/>
      <c r="DC29" s="125"/>
      <c r="DD29" s="125"/>
      <c r="DE29" s="125"/>
      <c r="DF29" s="125"/>
      <c r="DG29" s="125"/>
      <c r="DH29" s="125"/>
      <c r="DI29" s="125"/>
      <c r="DJ29" s="125"/>
      <c r="DK29" s="125"/>
      <c r="DL29" s="125"/>
      <c r="DM29" s="125"/>
      <c r="DN29" s="125"/>
      <c r="DO29" s="125"/>
      <c r="DP29" s="125"/>
      <c r="DQ29" s="125"/>
      <c r="DR29" s="125"/>
      <c r="DS29" s="125"/>
      <c r="DT29" s="125"/>
      <c r="DU29" s="125"/>
      <c r="DV29" s="125"/>
      <c r="DW29" s="125"/>
      <c r="DX29" s="125"/>
      <c r="DY29" s="125"/>
      <c r="DZ29" s="125"/>
      <c r="EA29" s="125"/>
      <c r="EB29" s="125"/>
      <c r="EC29" s="125"/>
      <c r="ED29" s="125"/>
      <c r="EE29" s="125"/>
      <c r="EF29" s="125"/>
      <c r="EG29" s="125"/>
      <c r="EH29" s="125"/>
      <c r="EI29" s="125"/>
      <c r="EJ29" s="125"/>
      <c r="EK29" s="125"/>
      <c r="EL29" s="125"/>
      <c r="EM29" s="125"/>
      <c r="EN29" s="125"/>
      <c r="EO29" s="125"/>
      <c r="EP29" s="125"/>
      <c r="EQ29" s="125"/>
      <c r="ER29" s="125"/>
      <c r="ES29" s="125"/>
      <c r="ET29" s="125"/>
      <c r="EU29" s="125"/>
      <c r="EV29" s="125"/>
      <c r="EW29" s="125"/>
      <c r="EX29" s="125"/>
      <c r="EY29" s="125"/>
      <c r="EZ29" s="125"/>
      <c r="FA29" s="125"/>
      <c r="FB29" s="125"/>
      <c r="FC29" s="125"/>
      <c r="FD29" s="125"/>
      <c r="FE29" s="125"/>
      <c r="FF29" s="125"/>
      <c r="FG29" s="125"/>
      <c r="FH29" s="125"/>
      <c r="FI29" s="125"/>
      <c r="FJ29" s="125"/>
      <c r="FK29" s="125"/>
      <c r="FL29" s="125"/>
      <c r="FM29" s="125"/>
      <c r="FN29" s="125"/>
      <c r="FO29" s="125"/>
      <c r="FP29" s="125"/>
      <c r="FQ29" s="125"/>
      <c r="FR29" s="125"/>
      <c r="FS29" s="125"/>
      <c r="FT29" s="125"/>
      <c r="FU29" s="125"/>
      <c r="FV29" s="125"/>
      <c r="FW29" s="125"/>
      <c r="FX29" s="125"/>
      <c r="FY29" s="125"/>
      <c r="FZ29" s="125"/>
      <c r="GA29" s="125"/>
      <c r="GB29" s="125"/>
      <c r="GC29" s="125"/>
      <c r="GD29" s="125"/>
      <c r="GE29" s="125"/>
      <c r="GF29" s="125"/>
      <c r="GG29" s="125"/>
      <c r="GH29" s="125"/>
      <c r="GI29" s="125"/>
      <c r="GJ29" s="125"/>
      <c r="GK29" s="125"/>
      <c r="GL29" s="125"/>
      <c r="GM29" s="125"/>
      <c r="GN29" s="125"/>
      <c r="GO29" s="125"/>
      <c r="GP29" s="125"/>
      <c r="GQ29" s="125"/>
      <c r="GR29" s="125"/>
      <c r="GS29" s="125"/>
      <c r="GT29" s="125"/>
      <c r="GU29" s="125"/>
      <c r="GV29" s="125"/>
      <c r="GW29" s="125"/>
      <c r="GX29" s="125"/>
      <c r="GY29" s="125"/>
      <c r="GZ29" s="125"/>
      <c r="HA29" s="125"/>
      <c r="HB29" s="125"/>
      <c r="HC29" s="125"/>
      <c r="HD29" s="125"/>
      <c r="HE29" s="125"/>
      <c r="HF29" s="125"/>
      <c r="HG29" s="125"/>
      <c r="HH29" s="125"/>
      <c r="HI29" s="125"/>
      <c r="HJ29" s="125"/>
      <c r="HK29" s="125"/>
      <c r="HL29" s="125"/>
      <c r="HM29" s="125"/>
      <c r="HN29" s="125"/>
      <c r="HO29" s="125"/>
      <c r="HP29" s="125"/>
      <c r="HQ29" s="125"/>
      <c r="HR29" s="125"/>
      <c r="HS29" s="125"/>
      <c r="HT29" s="125"/>
      <c r="HU29" s="125"/>
      <c r="HV29" s="125"/>
      <c r="HW29" s="125"/>
      <c r="HX29" s="125"/>
      <c r="HY29" s="125"/>
      <c r="HZ29" s="125"/>
      <c r="IA29" s="125"/>
      <c r="IB29" s="125"/>
      <c r="IC29" s="125"/>
      <c r="ID29" s="125"/>
      <c r="IE29" s="125"/>
      <c r="IF29" s="125"/>
      <c r="IG29" s="125"/>
      <c r="IH29" s="125"/>
      <c r="II29" s="125"/>
      <c r="IJ29" s="125"/>
      <c r="IK29" s="125"/>
      <c r="IL29" s="125"/>
      <c r="IM29" s="125"/>
      <c r="IN29" s="125"/>
      <c r="IO29" s="125"/>
      <c r="IP29" s="125"/>
      <c r="IQ29" s="125"/>
      <c r="IR29" s="125"/>
      <c r="IS29" s="125"/>
      <c r="IT29" s="125"/>
      <c r="IU29" s="125"/>
      <c r="IV29" s="125"/>
    </row>
    <row r="30" spans="1:256" ht="11.25" customHeight="1" x14ac:dyDescent="0.3">
      <c r="A30" s="106" t="s">
        <v>66</v>
      </c>
      <c r="B30" s="106" t="s">
        <v>67</v>
      </c>
      <c r="C30" s="139">
        <v>0.91800000000000004</v>
      </c>
      <c r="D30" s="139">
        <v>0.35899999999999999</v>
      </c>
      <c r="E30" s="140">
        <v>1.097</v>
      </c>
      <c r="F30" s="139">
        <v>86</v>
      </c>
      <c r="G30" s="140">
        <f t="shared" si="0"/>
        <v>78.395624430264363</v>
      </c>
      <c r="H30" s="139"/>
      <c r="I30" s="140">
        <f>'Base Table 5 - modified'!DY30/'Base Table 5'!DY30*E30</f>
        <v>1.1126907037106226</v>
      </c>
      <c r="J30" s="140">
        <f t="shared" si="1"/>
        <v>1.5690703710622644E-2</v>
      </c>
      <c r="K30" s="140">
        <f t="shared" ca="1" si="2"/>
        <v>0.89464646279071447</v>
      </c>
      <c r="L30" s="140">
        <f t="shared" ca="1" si="3"/>
        <v>-0.20235353720942606</v>
      </c>
      <c r="M30" s="140">
        <f t="shared" ca="1" si="4"/>
        <v>0.9103371665010781</v>
      </c>
      <c r="N30" s="140">
        <f t="shared" ca="1" si="5"/>
        <v>-0.18666283349892188</v>
      </c>
      <c r="O30" s="107"/>
      <c r="P30" s="141">
        <f ca="1"/>
        <v>74.5764478653971</v>
      </c>
      <c r="Q30" s="140">
        <f>G30*(1+Industries!M28)</f>
        <v>81.921787453801358</v>
      </c>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c r="BM30" s="125"/>
      <c r="BN30" s="125"/>
      <c r="BO30" s="125"/>
      <c r="BP30" s="125"/>
      <c r="BQ30" s="125"/>
      <c r="BR30" s="125"/>
      <c r="BS30" s="125"/>
      <c r="BT30" s="125"/>
      <c r="BU30" s="125"/>
      <c r="BV30" s="125"/>
      <c r="BW30" s="125"/>
      <c r="BX30" s="125"/>
      <c r="BY30" s="125"/>
      <c r="BZ30" s="125"/>
      <c r="CA30" s="125"/>
      <c r="CB30" s="125"/>
      <c r="CC30" s="125"/>
      <c r="CD30" s="125"/>
      <c r="CE30" s="125"/>
      <c r="CF30" s="125"/>
      <c r="CG30" s="125"/>
      <c r="CH30" s="125"/>
      <c r="CI30" s="125"/>
      <c r="CJ30" s="125"/>
      <c r="CK30" s="125"/>
      <c r="CL30" s="125"/>
      <c r="CM30" s="125"/>
      <c r="CN30" s="125"/>
      <c r="CO30" s="125"/>
      <c r="CP30" s="125"/>
      <c r="CQ30" s="125"/>
      <c r="CR30" s="125"/>
      <c r="CS30" s="125"/>
      <c r="CT30" s="125"/>
      <c r="CU30" s="125"/>
      <c r="CV30" s="125"/>
      <c r="CW30" s="125"/>
      <c r="CX30" s="125"/>
      <c r="CY30" s="125"/>
      <c r="CZ30" s="125"/>
      <c r="DA30" s="125"/>
      <c r="DB30" s="125"/>
      <c r="DC30" s="125"/>
      <c r="DD30" s="125"/>
      <c r="DE30" s="125"/>
      <c r="DF30" s="125"/>
      <c r="DG30" s="125"/>
      <c r="DH30" s="125"/>
      <c r="DI30" s="125"/>
      <c r="DJ30" s="125"/>
      <c r="DK30" s="125"/>
      <c r="DL30" s="125"/>
      <c r="DM30" s="125"/>
      <c r="DN30" s="125"/>
      <c r="DO30" s="125"/>
      <c r="DP30" s="125"/>
      <c r="DQ30" s="125"/>
      <c r="DR30" s="125"/>
      <c r="DS30" s="125"/>
      <c r="DT30" s="125"/>
      <c r="DU30" s="125"/>
      <c r="DV30" s="125"/>
      <c r="DW30" s="125"/>
      <c r="DX30" s="125"/>
      <c r="DY30" s="125"/>
      <c r="DZ30" s="125"/>
      <c r="EA30" s="125"/>
      <c r="EB30" s="125"/>
      <c r="EC30" s="125"/>
      <c r="ED30" s="125"/>
      <c r="EE30" s="125"/>
      <c r="EF30" s="125"/>
      <c r="EG30" s="125"/>
      <c r="EH30" s="125"/>
      <c r="EI30" s="125"/>
      <c r="EJ30" s="125"/>
      <c r="EK30" s="125"/>
      <c r="EL30" s="125"/>
      <c r="EM30" s="125"/>
      <c r="EN30" s="125"/>
      <c r="EO30" s="125"/>
      <c r="EP30" s="125"/>
      <c r="EQ30" s="125"/>
      <c r="ER30" s="125"/>
      <c r="ES30" s="125"/>
      <c r="ET30" s="125"/>
      <c r="EU30" s="125"/>
      <c r="EV30" s="125"/>
      <c r="EW30" s="125"/>
      <c r="EX30" s="125"/>
      <c r="EY30" s="125"/>
      <c r="EZ30" s="125"/>
      <c r="FA30" s="125"/>
      <c r="FB30" s="125"/>
      <c r="FC30" s="125"/>
      <c r="FD30" s="125"/>
      <c r="FE30" s="125"/>
      <c r="FF30" s="125"/>
      <c r="FG30" s="125"/>
      <c r="FH30" s="125"/>
      <c r="FI30" s="125"/>
      <c r="FJ30" s="125"/>
      <c r="FK30" s="125"/>
      <c r="FL30" s="125"/>
      <c r="FM30" s="125"/>
      <c r="FN30" s="125"/>
      <c r="FO30" s="125"/>
      <c r="FP30" s="125"/>
      <c r="FQ30" s="125"/>
      <c r="FR30" s="125"/>
      <c r="FS30" s="125"/>
      <c r="FT30" s="125"/>
      <c r="FU30" s="125"/>
      <c r="FV30" s="125"/>
      <c r="FW30" s="125"/>
      <c r="FX30" s="125"/>
      <c r="FY30" s="125"/>
      <c r="FZ30" s="125"/>
      <c r="GA30" s="125"/>
      <c r="GB30" s="125"/>
      <c r="GC30" s="125"/>
      <c r="GD30" s="125"/>
      <c r="GE30" s="125"/>
      <c r="GF30" s="125"/>
      <c r="GG30" s="125"/>
      <c r="GH30" s="125"/>
      <c r="GI30" s="125"/>
      <c r="GJ30" s="125"/>
      <c r="GK30" s="125"/>
      <c r="GL30" s="125"/>
      <c r="GM30" s="125"/>
      <c r="GN30" s="125"/>
      <c r="GO30" s="125"/>
      <c r="GP30" s="125"/>
      <c r="GQ30" s="125"/>
      <c r="GR30" s="125"/>
      <c r="GS30" s="125"/>
      <c r="GT30" s="125"/>
      <c r="GU30" s="125"/>
      <c r="GV30" s="125"/>
      <c r="GW30" s="125"/>
      <c r="GX30" s="125"/>
      <c r="GY30" s="125"/>
      <c r="GZ30" s="125"/>
      <c r="HA30" s="125"/>
      <c r="HB30" s="125"/>
      <c r="HC30" s="125"/>
      <c r="HD30" s="125"/>
      <c r="HE30" s="125"/>
      <c r="HF30" s="125"/>
      <c r="HG30" s="125"/>
      <c r="HH30" s="125"/>
      <c r="HI30" s="125"/>
      <c r="HJ30" s="125"/>
      <c r="HK30" s="125"/>
      <c r="HL30" s="125"/>
      <c r="HM30" s="125"/>
      <c r="HN30" s="125"/>
      <c r="HO30" s="125"/>
      <c r="HP30" s="125"/>
      <c r="HQ30" s="125"/>
      <c r="HR30" s="125"/>
      <c r="HS30" s="125"/>
      <c r="HT30" s="125"/>
      <c r="HU30" s="125"/>
      <c r="HV30" s="125"/>
      <c r="HW30" s="125"/>
      <c r="HX30" s="125"/>
      <c r="HY30" s="125"/>
      <c r="HZ30" s="125"/>
      <c r="IA30" s="125"/>
      <c r="IB30" s="125"/>
      <c r="IC30" s="125"/>
      <c r="ID30" s="125"/>
      <c r="IE30" s="125"/>
      <c r="IF30" s="125"/>
      <c r="IG30" s="125"/>
      <c r="IH30" s="125"/>
      <c r="II30" s="125"/>
      <c r="IJ30" s="125"/>
      <c r="IK30" s="125"/>
      <c r="IL30" s="125"/>
      <c r="IM30" s="125"/>
      <c r="IN30" s="125"/>
      <c r="IO30" s="125"/>
      <c r="IP30" s="125"/>
      <c r="IQ30" s="125"/>
      <c r="IR30" s="125"/>
      <c r="IS30" s="125"/>
      <c r="IT30" s="125"/>
      <c r="IU30" s="125"/>
      <c r="IV30" s="125"/>
    </row>
    <row r="31" spans="1:256" ht="11.25" customHeight="1" x14ac:dyDescent="0.3">
      <c r="A31" s="106" t="s">
        <v>68</v>
      </c>
      <c r="B31" s="106" t="s">
        <v>69</v>
      </c>
      <c r="C31" s="139">
        <v>9.5310000000000006</v>
      </c>
      <c r="D31" s="139">
        <v>3.7280000000000002</v>
      </c>
      <c r="E31" s="140">
        <v>11.395</v>
      </c>
      <c r="F31" s="139">
        <v>830</v>
      </c>
      <c r="G31" s="140">
        <f t="shared" si="0"/>
        <v>72.83896445809566</v>
      </c>
      <c r="H31" s="139"/>
      <c r="I31" s="140">
        <f>'Base Table 5 - modified'!DY31/'Base Table 5'!DY31*E31</f>
        <v>11.386912265070759</v>
      </c>
      <c r="J31" s="140">
        <f t="shared" si="1"/>
        <v>-8.087734929240753E-3</v>
      </c>
      <c r="K31" s="140">
        <f t="shared" ca="1" si="2"/>
        <v>9.7903077771248945</v>
      </c>
      <c r="L31" s="140">
        <f t="shared" ca="1" si="3"/>
        <v>-1.6046922228775991</v>
      </c>
      <c r="M31" s="140">
        <f t="shared" ca="1" si="4"/>
        <v>9.7822200421910548</v>
      </c>
      <c r="N31" s="140">
        <f t="shared" ca="1" si="5"/>
        <v>-1.6127799578089448</v>
      </c>
      <c r="O31" s="107"/>
      <c r="P31" s="141">
        <f ca="1"/>
        <v>765.55737568952338</v>
      </c>
      <c r="Q31" s="140">
        <f>G31*(1+Industries!M29)</f>
        <v>78.260085378129688</v>
      </c>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c r="BM31" s="125"/>
      <c r="BN31" s="125"/>
      <c r="BO31" s="125"/>
      <c r="BP31" s="125"/>
      <c r="BQ31" s="125"/>
      <c r="BR31" s="125"/>
      <c r="BS31" s="125"/>
      <c r="BT31" s="125"/>
      <c r="BU31" s="125"/>
      <c r="BV31" s="125"/>
      <c r="BW31" s="125"/>
      <c r="BX31" s="125"/>
      <c r="BY31" s="125"/>
      <c r="BZ31" s="125"/>
      <c r="CA31" s="125"/>
      <c r="CB31" s="125"/>
      <c r="CC31" s="125"/>
      <c r="CD31" s="125"/>
      <c r="CE31" s="125"/>
      <c r="CF31" s="125"/>
      <c r="CG31" s="125"/>
      <c r="CH31" s="125"/>
      <c r="CI31" s="125"/>
      <c r="CJ31" s="125"/>
      <c r="CK31" s="125"/>
      <c r="CL31" s="125"/>
      <c r="CM31" s="125"/>
      <c r="CN31" s="125"/>
      <c r="CO31" s="125"/>
      <c r="CP31" s="125"/>
      <c r="CQ31" s="125"/>
      <c r="CR31" s="125"/>
      <c r="CS31" s="125"/>
      <c r="CT31" s="125"/>
      <c r="CU31" s="125"/>
      <c r="CV31" s="125"/>
      <c r="CW31" s="125"/>
      <c r="CX31" s="125"/>
      <c r="CY31" s="125"/>
      <c r="CZ31" s="125"/>
      <c r="DA31" s="125"/>
      <c r="DB31" s="125"/>
      <c r="DC31" s="125"/>
      <c r="DD31" s="125"/>
      <c r="DE31" s="125"/>
      <c r="DF31" s="125"/>
      <c r="DG31" s="125"/>
      <c r="DH31" s="125"/>
      <c r="DI31" s="125"/>
      <c r="DJ31" s="125"/>
      <c r="DK31" s="125"/>
      <c r="DL31" s="125"/>
      <c r="DM31" s="125"/>
      <c r="DN31" s="125"/>
      <c r="DO31" s="125"/>
      <c r="DP31" s="125"/>
      <c r="DQ31" s="125"/>
      <c r="DR31" s="125"/>
      <c r="DS31" s="125"/>
      <c r="DT31" s="125"/>
      <c r="DU31" s="125"/>
      <c r="DV31" s="125"/>
      <c r="DW31" s="125"/>
      <c r="DX31" s="125"/>
      <c r="DY31" s="125"/>
      <c r="DZ31" s="125"/>
      <c r="EA31" s="125"/>
      <c r="EB31" s="125"/>
      <c r="EC31" s="125"/>
      <c r="ED31" s="125"/>
      <c r="EE31" s="125"/>
      <c r="EF31" s="125"/>
      <c r="EG31" s="125"/>
      <c r="EH31" s="125"/>
      <c r="EI31" s="125"/>
      <c r="EJ31" s="125"/>
      <c r="EK31" s="125"/>
      <c r="EL31" s="125"/>
      <c r="EM31" s="125"/>
      <c r="EN31" s="125"/>
      <c r="EO31" s="125"/>
      <c r="EP31" s="125"/>
      <c r="EQ31" s="125"/>
      <c r="ER31" s="125"/>
      <c r="ES31" s="125"/>
      <c r="ET31" s="125"/>
      <c r="EU31" s="125"/>
      <c r="EV31" s="125"/>
      <c r="EW31" s="125"/>
      <c r="EX31" s="125"/>
      <c r="EY31" s="125"/>
      <c r="EZ31" s="125"/>
      <c r="FA31" s="125"/>
      <c r="FB31" s="125"/>
      <c r="FC31" s="125"/>
      <c r="FD31" s="125"/>
      <c r="FE31" s="125"/>
      <c r="FF31" s="125"/>
      <c r="FG31" s="125"/>
      <c r="FH31" s="125"/>
      <c r="FI31" s="125"/>
      <c r="FJ31" s="125"/>
      <c r="FK31" s="125"/>
      <c r="FL31" s="125"/>
      <c r="FM31" s="125"/>
      <c r="FN31" s="125"/>
      <c r="FO31" s="125"/>
      <c r="FP31" s="125"/>
      <c r="FQ31" s="125"/>
      <c r="FR31" s="125"/>
      <c r="FS31" s="125"/>
      <c r="FT31" s="125"/>
      <c r="FU31" s="125"/>
      <c r="FV31" s="125"/>
      <c r="FW31" s="125"/>
      <c r="FX31" s="125"/>
      <c r="FY31" s="125"/>
      <c r="FZ31" s="125"/>
      <c r="GA31" s="125"/>
      <c r="GB31" s="125"/>
      <c r="GC31" s="125"/>
      <c r="GD31" s="125"/>
      <c r="GE31" s="125"/>
      <c r="GF31" s="125"/>
      <c r="GG31" s="125"/>
      <c r="GH31" s="125"/>
      <c r="GI31" s="125"/>
      <c r="GJ31" s="125"/>
      <c r="GK31" s="125"/>
      <c r="GL31" s="125"/>
      <c r="GM31" s="125"/>
      <c r="GN31" s="125"/>
      <c r="GO31" s="125"/>
      <c r="GP31" s="125"/>
      <c r="GQ31" s="125"/>
      <c r="GR31" s="125"/>
      <c r="GS31" s="125"/>
      <c r="GT31" s="125"/>
      <c r="GU31" s="125"/>
      <c r="GV31" s="125"/>
      <c r="GW31" s="125"/>
      <c r="GX31" s="125"/>
      <c r="GY31" s="125"/>
      <c r="GZ31" s="125"/>
      <c r="HA31" s="125"/>
      <c r="HB31" s="125"/>
      <c r="HC31" s="125"/>
      <c r="HD31" s="125"/>
      <c r="HE31" s="125"/>
      <c r="HF31" s="125"/>
      <c r="HG31" s="125"/>
      <c r="HH31" s="125"/>
      <c r="HI31" s="125"/>
      <c r="HJ31" s="125"/>
      <c r="HK31" s="125"/>
      <c r="HL31" s="125"/>
      <c r="HM31" s="125"/>
      <c r="HN31" s="125"/>
      <c r="HO31" s="125"/>
      <c r="HP31" s="125"/>
      <c r="HQ31" s="125"/>
      <c r="HR31" s="125"/>
      <c r="HS31" s="125"/>
      <c r="HT31" s="125"/>
      <c r="HU31" s="125"/>
      <c r="HV31" s="125"/>
      <c r="HW31" s="125"/>
      <c r="HX31" s="125"/>
      <c r="HY31" s="125"/>
      <c r="HZ31" s="125"/>
      <c r="IA31" s="125"/>
      <c r="IB31" s="125"/>
      <c r="IC31" s="125"/>
      <c r="ID31" s="125"/>
      <c r="IE31" s="125"/>
      <c r="IF31" s="125"/>
      <c r="IG31" s="125"/>
      <c r="IH31" s="125"/>
      <c r="II31" s="125"/>
      <c r="IJ31" s="125"/>
      <c r="IK31" s="125"/>
      <c r="IL31" s="125"/>
      <c r="IM31" s="125"/>
      <c r="IN31" s="125"/>
      <c r="IO31" s="125"/>
      <c r="IP31" s="125"/>
      <c r="IQ31" s="125"/>
      <c r="IR31" s="125"/>
      <c r="IS31" s="125"/>
      <c r="IT31" s="125"/>
      <c r="IU31" s="125"/>
      <c r="IV31" s="125"/>
    </row>
    <row r="32" spans="1:256" ht="11.25" customHeight="1" x14ac:dyDescent="0.3">
      <c r="A32" s="106" t="s">
        <v>70</v>
      </c>
      <c r="B32" s="106" t="s">
        <v>71</v>
      </c>
      <c r="C32" s="139">
        <v>0.26100000000000001</v>
      </c>
      <c r="D32" s="139">
        <v>0.10199999999999999</v>
      </c>
      <c r="E32" s="140">
        <v>0.312</v>
      </c>
      <c r="F32" s="139">
        <v>24</v>
      </c>
      <c r="G32" s="140">
        <f t="shared" si="0"/>
        <v>76.92307692307692</v>
      </c>
      <c r="H32" s="139"/>
      <c r="I32" s="140">
        <f>'Base Table 5 - modified'!DY32/'Base Table 5'!DY32*E32</f>
        <v>0.32092620923332471</v>
      </c>
      <c r="J32" s="140">
        <f t="shared" si="1"/>
        <v>8.9262092333247112E-3</v>
      </c>
      <c r="K32" s="140">
        <f t="shared" ca="1" si="2"/>
        <v>0.24221461050030535</v>
      </c>
      <c r="L32" s="140">
        <f t="shared" ca="1" si="3"/>
        <v>-6.9785389499734118E-2</v>
      </c>
      <c r="M32" s="140">
        <f t="shared" ca="1" si="4"/>
        <v>0.25114081973355712</v>
      </c>
      <c r="N32" s="140">
        <f t="shared" ca="1" si="5"/>
        <v>-6.085918026644288E-2</v>
      </c>
      <c r="O32" s="107"/>
      <c r="P32" s="141">
        <f ca="1"/>
        <v>21.074754103515279</v>
      </c>
      <c r="Q32" s="140">
        <f>G32*(1+Industries!M30)</f>
        <v>83.916083916083906</v>
      </c>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c r="BM32" s="125"/>
      <c r="BN32" s="125"/>
      <c r="BO32" s="125"/>
      <c r="BP32" s="125"/>
      <c r="BQ32" s="125"/>
      <c r="BR32" s="125"/>
      <c r="BS32" s="125"/>
      <c r="BT32" s="125"/>
      <c r="BU32" s="125"/>
      <c r="BV32" s="125"/>
      <c r="BW32" s="125"/>
      <c r="BX32" s="125"/>
      <c r="BY32" s="125"/>
      <c r="BZ32" s="125"/>
      <c r="CA32" s="125"/>
      <c r="CB32" s="125"/>
      <c r="CC32" s="125"/>
      <c r="CD32" s="125"/>
      <c r="CE32" s="125"/>
      <c r="CF32" s="125"/>
      <c r="CG32" s="125"/>
      <c r="CH32" s="125"/>
      <c r="CI32" s="125"/>
      <c r="CJ32" s="125"/>
      <c r="CK32" s="125"/>
      <c r="CL32" s="125"/>
      <c r="CM32" s="125"/>
      <c r="CN32" s="125"/>
      <c r="CO32" s="125"/>
      <c r="CP32" s="125"/>
      <c r="CQ32" s="125"/>
      <c r="CR32" s="125"/>
      <c r="CS32" s="125"/>
      <c r="CT32" s="125"/>
      <c r="CU32" s="125"/>
      <c r="CV32" s="125"/>
      <c r="CW32" s="125"/>
      <c r="CX32" s="125"/>
      <c r="CY32" s="125"/>
      <c r="CZ32" s="125"/>
      <c r="DA32" s="125"/>
      <c r="DB32" s="125"/>
      <c r="DC32" s="125"/>
      <c r="DD32" s="125"/>
      <c r="DE32" s="125"/>
      <c r="DF32" s="125"/>
      <c r="DG32" s="125"/>
      <c r="DH32" s="125"/>
      <c r="DI32" s="125"/>
      <c r="DJ32" s="125"/>
      <c r="DK32" s="125"/>
      <c r="DL32" s="125"/>
      <c r="DM32" s="125"/>
      <c r="DN32" s="125"/>
      <c r="DO32" s="125"/>
      <c r="DP32" s="125"/>
      <c r="DQ32" s="125"/>
      <c r="DR32" s="125"/>
      <c r="DS32" s="125"/>
      <c r="DT32" s="125"/>
      <c r="DU32" s="125"/>
      <c r="DV32" s="125"/>
      <c r="DW32" s="125"/>
      <c r="DX32" s="125"/>
      <c r="DY32" s="125"/>
      <c r="DZ32" s="125"/>
      <c r="EA32" s="125"/>
      <c r="EB32" s="125"/>
      <c r="EC32" s="125"/>
      <c r="ED32" s="125"/>
      <c r="EE32" s="125"/>
      <c r="EF32" s="125"/>
      <c r="EG32" s="125"/>
      <c r="EH32" s="125"/>
      <c r="EI32" s="125"/>
      <c r="EJ32" s="125"/>
      <c r="EK32" s="125"/>
      <c r="EL32" s="125"/>
      <c r="EM32" s="125"/>
      <c r="EN32" s="125"/>
      <c r="EO32" s="125"/>
      <c r="EP32" s="125"/>
      <c r="EQ32" s="125"/>
      <c r="ER32" s="125"/>
      <c r="ES32" s="125"/>
      <c r="ET32" s="125"/>
      <c r="EU32" s="125"/>
      <c r="EV32" s="125"/>
      <c r="EW32" s="125"/>
      <c r="EX32" s="125"/>
      <c r="EY32" s="125"/>
      <c r="EZ32" s="125"/>
      <c r="FA32" s="125"/>
      <c r="FB32" s="125"/>
      <c r="FC32" s="125"/>
      <c r="FD32" s="125"/>
      <c r="FE32" s="125"/>
      <c r="FF32" s="125"/>
      <c r="FG32" s="125"/>
      <c r="FH32" s="125"/>
      <c r="FI32" s="125"/>
      <c r="FJ32" s="125"/>
      <c r="FK32" s="125"/>
      <c r="FL32" s="125"/>
      <c r="FM32" s="125"/>
      <c r="FN32" s="125"/>
      <c r="FO32" s="125"/>
      <c r="FP32" s="125"/>
      <c r="FQ32" s="125"/>
      <c r="FR32" s="125"/>
      <c r="FS32" s="125"/>
      <c r="FT32" s="125"/>
      <c r="FU32" s="125"/>
      <c r="FV32" s="125"/>
      <c r="FW32" s="125"/>
      <c r="FX32" s="125"/>
      <c r="FY32" s="125"/>
      <c r="FZ32" s="125"/>
      <c r="GA32" s="125"/>
      <c r="GB32" s="125"/>
      <c r="GC32" s="125"/>
      <c r="GD32" s="125"/>
      <c r="GE32" s="125"/>
      <c r="GF32" s="125"/>
      <c r="GG32" s="125"/>
      <c r="GH32" s="125"/>
      <c r="GI32" s="125"/>
      <c r="GJ32" s="125"/>
      <c r="GK32" s="125"/>
      <c r="GL32" s="125"/>
      <c r="GM32" s="125"/>
      <c r="GN32" s="125"/>
      <c r="GO32" s="125"/>
      <c r="GP32" s="125"/>
      <c r="GQ32" s="125"/>
      <c r="GR32" s="125"/>
      <c r="GS32" s="125"/>
      <c r="GT32" s="125"/>
      <c r="GU32" s="125"/>
      <c r="GV32" s="125"/>
      <c r="GW32" s="125"/>
      <c r="GX32" s="125"/>
      <c r="GY32" s="125"/>
      <c r="GZ32" s="125"/>
      <c r="HA32" s="125"/>
      <c r="HB32" s="125"/>
      <c r="HC32" s="125"/>
      <c r="HD32" s="125"/>
      <c r="HE32" s="125"/>
      <c r="HF32" s="125"/>
      <c r="HG32" s="125"/>
      <c r="HH32" s="125"/>
      <c r="HI32" s="125"/>
      <c r="HJ32" s="125"/>
      <c r="HK32" s="125"/>
      <c r="HL32" s="125"/>
      <c r="HM32" s="125"/>
      <c r="HN32" s="125"/>
      <c r="HO32" s="125"/>
      <c r="HP32" s="125"/>
      <c r="HQ32" s="125"/>
      <c r="HR32" s="125"/>
      <c r="HS32" s="125"/>
      <c r="HT32" s="125"/>
      <c r="HU32" s="125"/>
      <c r="HV32" s="125"/>
      <c r="HW32" s="125"/>
      <c r="HX32" s="125"/>
      <c r="HY32" s="125"/>
      <c r="HZ32" s="125"/>
      <c r="IA32" s="125"/>
      <c r="IB32" s="125"/>
      <c r="IC32" s="125"/>
      <c r="ID32" s="125"/>
      <c r="IE32" s="125"/>
      <c r="IF32" s="125"/>
      <c r="IG32" s="125"/>
      <c r="IH32" s="125"/>
      <c r="II32" s="125"/>
      <c r="IJ32" s="125"/>
      <c r="IK32" s="125"/>
      <c r="IL32" s="125"/>
      <c r="IM32" s="125"/>
      <c r="IN32" s="125"/>
      <c r="IO32" s="125"/>
      <c r="IP32" s="125"/>
      <c r="IQ32" s="125"/>
      <c r="IR32" s="125"/>
      <c r="IS32" s="125"/>
      <c r="IT32" s="125"/>
      <c r="IU32" s="125"/>
      <c r="IV32" s="125"/>
    </row>
    <row r="33" spans="1:256" ht="11.25" customHeight="1" x14ac:dyDescent="0.3">
      <c r="A33" s="106" t="s">
        <v>72</v>
      </c>
      <c r="B33" s="106" t="s">
        <v>73</v>
      </c>
      <c r="C33" s="139">
        <v>7.4160000000000004</v>
      </c>
      <c r="D33" s="139">
        <v>2.9</v>
      </c>
      <c r="E33" s="140">
        <v>8.8659999999999997</v>
      </c>
      <c r="F33" s="139">
        <v>483</v>
      </c>
      <c r="G33" s="140">
        <f t="shared" si="0"/>
        <v>54.477780284231898</v>
      </c>
      <c r="H33" s="139"/>
      <c r="I33" s="140">
        <f>'Base Table 5 - modified'!DY33/'Base Table 5'!DY33*E33</f>
        <v>8.860882945748056</v>
      </c>
      <c r="J33" s="140">
        <f t="shared" si="1"/>
        <v>-5.1170542519436424E-3</v>
      </c>
      <c r="K33" s="140">
        <f t="shared" ca="1" si="2"/>
        <v>6.985926367525221</v>
      </c>
      <c r="L33" s="140">
        <f t="shared" ca="1" si="3"/>
        <v>-1.8800736324759395</v>
      </c>
      <c r="M33" s="140">
        <f t="shared" ca="1" si="4"/>
        <v>6.9808093132711413</v>
      </c>
      <c r="N33" s="140">
        <f t="shared" ca="1" si="5"/>
        <v>-1.8851906867288584</v>
      </c>
      <c r="O33" s="107"/>
      <c r="P33" s="141">
        <f ca="1"/>
        <v>415.56866092375344</v>
      </c>
      <c r="Q33" s="140">
        <f>G33*(1+Industries!M31)</f>
        <v>59.530155068656633</v>
      </c>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c r="BM33" s="125"/>
      <c r="BN33" s="125"/>
      <c r="BO33" s="125"/>
      <c r="BP33" s="125"/>
      <c r="BQ33" s="125"/>
      <c r="BR33" s="125"/>
      <c r="BS33" s="125"/>
      <c r="BT33" s="125"/>
      <c r="BU33" s="125"/>
      <c r="BV33" s="125"/>
      <c r="BW33" s="125"/>
      <c r="BX33" s="125"/>
      <c r="BY33" s="125"/>
      <c r="BZ33" s="125"/>
      <c r="CA33" s="125"/>
      <c r="CB33" s="125"/>
      <c r="CC33" s="125"/>
      <c r="CD33" s="125"/>
      <c r="CE33" s="125"/>
      <c r="CF33" s="125"/>
      <c r="CG33" s="125"/>
      <c r="CH33" s="125"/>
      <c r="CI33" s="125"/>
      <c r="CJ33" s="125"/>
      <c r="CK33" s="125"/>
      <c r="CL33" s="125"/>
      <c r="CM33" s="125"/>
      <c r="CN33" s="125"/>
      <c r="CO33" s="125"/>
      <c r="CP33" s="125"/>
      <c r="CQ33" s="125"/>
      <c r="CR33" s="125"/>
      <c r="CS33" s="125"/>
      <c r="CT33" s="125"/>
      <c r="CU33" s="125"/>
      <c r="CV33" s="125"/>
      <c r="CW33" s="125"/>
      <c r="CX33" s="125"/>
      <c r="CY33" s="125"/>
      <c r="CZ33" s="125"/>
      <c r="DA33" s="125"/>
      <c r="DB33" s="125"/>
      <c r="DC33" s="125"/>
      <c r="DD33" s="125"/>
      <c r="DE33" s="125"/>
      <c r="DF33" s="125"/>
      <c r="DG33" s="125"/>
      <c r="DH33" s="125"/>
      <c r="DI33" s="125"/>
      <c r="DJ33" s="125"/>
      <c r="DK33" s="125"/>
      <c r="DL33" s="125"/>
      <c r="DM33" s="125"/>
      <c r="DN33" s="125"/>
      <c r="DO33" s="125"/>
      <c r="DP33" s="125"/>
      <c r="DQ33" s="125"/>
      <c r="DR33" s="125"/>
      <c r="DS33" s="125"/>
      <c r="DT33" s="125"/>
      <c r="DU33" s="125"/>
      <c r="DV33" s="125"/>
      <c r="DW33" s="125"/>
      <c r="DX33" s="125"/>
      <c r="DY33" s="125"/>
      <c r="DZ33" s="125"/>
      <c r="EA33" s="125"/>
      <c r="EB33" s="125"/>
      <c r="EC33" s="125"/>
      <c r="ED33" s="125"/>
      <c r="EE33" s="125"/>
      <c r="EF33" s="125"/>
      <c r="EG33" s="125"/>
      <c r="EH33" s="125"/>
      <c r="EI33" s="125"/>
      <c r="EJ33" s="125"/>
      <c r="EK33" s="125"/>
      <c r="EL33" s="125"/>
      <c r="EM33" s="125"/>
      <c r="EN33" s="125"/>
      <c r="EO33" s="125"/>
      <c r="EP33" s="125"/>
      <c r="EQ33" s="125"/>
      <c r="ER33" s="125"/>
      <c r="ES33" s="125"/>
      <c r="ET33" s="125"/>
      <c r="EU33" s="125"/>
      <c r="EV33" s="125"/>
      <c r="EW33" s="125"/>
      <c r="EX33" s="125"/>
      <c r="EY33" s="125"/>
      <c r="EZ33" s="125"/>
      <c r="FA33" s="125"/>
      <c r="FB33" s="125"/>
      <c r="FC33" s="125"/>
      <c r="FD33" s="125"/>
      <c r="FE33" s="125"/>
      <c r="FF33" s="125"/>
      <c r="FG33" s="125"/>
      <c r="FH33" s="125"/>
      <c r="FI33" s="125"/>
      <c r="FJ33" s="125"/>
      <c r="FK33" s="125"/>
      <c r="FL33" s="125"/>
      <c r="FM33" s="125"/>
      <c r="FN33" s="125"/>
      <c r="FO33" s="125"/>
      <c r="FP33" s="125"/>
      <c r="FQ33" s="125"/>
      <c r="FR33" s="125"/>
      <c r="FS33" s="125"/>
      <c r="FT33" s="125"/>
      <c r="FU33" s="125"/>
      <c r="FV33" s="125"/>
      <c r="FW33" s="125"/>
      <c r="FX33" s="125"/>
      <c r="FY33" s="125"/>
      <c r="FZ33" s="125"/>
      <c r="GA33" s="125"/>
      <c r="GB33" s="125"/>
      <c r="GC33" s="125"/>
      <c r="GD33" s="125"/>
      <c r="GE33" s="125"/>
      <c r="GF33" s="125"/>
      <c r="GG33" s="125"/>
      <c r="GH33" s="125"/>
      <c r="GI33" s="125"/>
      <c r="GJ33" s="125"/>
      <c r="GK33" s="125"/>
      <c r="GL33" s="125"/>
      <c r="GM33" s="125"/>
      <c r="GN33" s="125"/>
      <c r="GO33" s="125"/>
      <c r="GP33" s="125"/>
      <c r="GQ33" s="125"/>
      <c r="GR33" s="125"/>
      <c r="GS33" s="125"/>
      <c r="GT33" s="125"/>
      <c r="GU33" s="125"/>
      <c r="GV33" s="125"/>
      <c r="GW33" s="125"/>
      <c r="GX33" s="125"/>
      <c r="GY33" s="125"/>
      <c r="GZ33" s="125"/>
      <c r="HA33" s="125"/>
      <c r="HB33" s="125"/>
      <c r="HC33" s="125"/>
      <c r="HD33" s="125"/>
      <c r="HE33" s="125"/>
      <c r="HF33" s="125"/>
      <c r="HG33" s="125"/>
      <c r="HH33" s="125"/>
      <c r="HI33" s="125"/>
      <c r="HJ33" s="125"/>
      <c r="HK33" s="125"/>
      <c r="HL33" s="125"/>
      <c r="HM33" s="125"/>
      <c r="HN33" s="125"/>
      <c r="HO33" s="125"/>
      <c r="HP33" s="125"/>
      <c r="HQ33" s="125"/>
      <c r="HR33" s="125"/>
      <c r="HS33" s="125"/>
      <c r="HT33" s="125"/>
      <c r="HU33" s="125"/>
      <c r="HV33" s="125"/>
      <c r="HW33" s="125"/>
      <c r="HX33" s="125"/>
      <c r="HY33" s="125"/>
      <c r="HZ33" s="125"/>
      <c r="IA33" s="125"/>
      <c r="IB33" s="125"/>
      <c r="IC33" s="125"/>
      <c r="ID33" s="125"/>
      <c r="IE33" s="125"/>
      <c r="IF33" s="125"/>
      <c r="IG33" s="125"/>
      <c r="IH33" s="125"/>
      <c r="II33" s="125"/>
      <c r="IJ33" s="125"/>
      <c r="IK33" s="125"/>
      <c r="IL33" s="125"/>
      <c r="IM33" s="125"/>
      <c r="IN33" s="125"/>
      <c r="IO33" s="125"/>
      <c r="IP33" s="125"/>
      <c r="IQ33" s="125"/>
      <c r="IR33" s="125"/>
      <c r="IS33" s="125"/>
      <c r="IT33" s="125"/>
      <c r="IU33" s="125"/>
      <c r="IV33" s="125"/>
    </row>
    <row r="34" spans="1:256" ht="11.25" customHeight="1" x14ac:dyDescent="0.3">
      <c r="A34" s="106" t="s">
        <v>74</v>
      </c>
      <c r="B34" s="106" t="s">
        <v>75</v>
      </c>
      <c r="C34" s="139">
        <v>1.5860000000000001</v>
      </c>
      <c r="D34" s="139">
        <v>0.62</v>
      </c>
      <c r="E34" s="140">
        <v>1.8959999999999999</v>
      </c>
      <c r="F34" s="139">
        <v>133</v>
      </c>
      <c r="G34" s="140">
        <f t="shared" si="0"/>
        <v>70.147679324894511</v>
      </c>
      <c r="H34" s="139"/>
      <c r="I34" s="140">
        <f>'Base Table 5 - modified'!DY34/'Base Table 5'!DY34*E34</f>
        <v>1.9072273199740224</v>
      </c>
      <c r="J34" s="140">
        <f t="shared" si="1"/>
        <v>1.1227319974022487E-2</v>
      </c>
      <c r="K34" s="140">
        <f t="shared" ca="1" si="2"/>
        <v>1.4656945971969859</v>
      </c>
      <c r="L34" s="140">
        <f t="shared" ca="1" si="3"/>
        <v>-0.43030540280316698</v>
      </c>
      <c r="M34" s="140">
        <f t="shared" ca="1" si="4"/>
        <v>1.4769219171707242</v>
      </c>
      <c r="N34" s="140">
        <f t="shared" ca="1" si="5"/>
        <v>-0.41907808282927572</v>
      </c>
      <c r="O34" s="107"/>
      <c r="P34" s="141">
        <f ca="1"/>
        <v>110.90092458310717</v>
      </c>
      <c r="Q34" s="140">
        <f>G34*(1+Industries!M32)</f>
        <v>75.089226650218109</v>
      </c>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25"/>
      <c r="BQ34" s="125"/>
      <c r="BR34" s="125"/>
      <c r="BS34" s="125"/>
      <c r="BT34" s="125"/>
      <c r="BU34" s="125"/>
      <c r="BV34" s="125"/>
      <c r="BW34" s="125"/>
      <c r="BX34" s="125"/>
      <c r="BY34" s="125"/>
      <c r="BZ34" s="125"/>
      <c r="CA34" s="125"/>
      <c r="CB34" s="125"/>
      <c r="CC34" s="125"/>
      <c r="CD34" s="125"/>
      <c r="CE34" s="125"/>
      <c r="CF34" s="125"/>
      <c r="CG34" s="125"/>
      <c r="CH34" s="125"/>
      <c r="CI34" s="125"/>
      <c r="CJ34" s="125"/>
      <c r="CK34" s="125"/>
      <c r="CL34" s="125"/>
      <c r="CM34" s="125"/>
      <c r="CN34" s="125"/>
      <c r="CO34" s="125"/>
      <c r="CP34" s="125"/>
      <c r="CQ34" s="125"/>
      <c r="CR34" s="125"/>
      <c r="CS34" s="125"/>
      <c r="CT34" s="125"/>
      <c r="CU34" s="125"/>
      <c r="CV34" s="125"/>
      <c r="CW34" s="125"/>
      <c r="CX34" s="125"/>
      <c r="CY34" s="125"/>
      <c r="CZ34" s="125"/>
      <c r="DA34" s="125"/>
      <c r="DB34" s="125"/>
      <c r="DC34" s="125"/>
      <c r="DD34" s="125"/>
      <c r="DE34" s="125"/>
      <c r="DF34" s="125"/>
      <c r="DG34" s="125"/>
      <c r="DH34" s="125"/>
      <c r="DI34" s="125"/>
      <c r="DJ34" s="125"/>
      <c r="DK34" s="125"/>
      <c r="DL34" s="125"/>
      <c r="DM34" s="125"/>
      <c r="DN34" s="125"/>
      <c r="DO34" s="125"/>
      <c r="DP34" s="125"/>
      <c r="DQ34" s="125"/>
      <c r="DR34" s="125"/>
      <c r="DS34" s="125"/>
      <c r="DT34" s="125"/>
      <c r="DU34" s="125"/>
      <c r="DV34" s="125"/>
      <c r="DW34" s="125"/>
      <c r="DX34" s="125"/>
      <c r="DY34" s="125"/>
      <c r="DZ34" s="125"/>
      <c r="EA34" s="125"/>
      <c r="EB34" s="125"/>
      <c r="EC34" s="125"/>
      <c r="ED34" s="125"/>
      <c r="EE34" s="125"/>
      <c r="EF34" s="125"/>
      <c r="EG34" s="125"/>
      <c r="EH34" s="125"/>
      <c r="EI34" s="125"/>
      <c r="EJ34" s="125"/>
      <c r="EK34" s="125"/>
      <c r="EL34" s="125"/>
      <c r="EM34" s="125"/>
      <c r="EN34" s="125"/>
      <c r="EO34" s="125"/>
      <c r="EP34" s="125"/>
      <c r="EQ34" s="125"/>
      <c r="ER34" s="125"/>
      <c r="ES34" s="125"/>
      <c r="ET34" s="125"/>
      <c r="EU34" s="125"/>
      <c r="EV34" s="125"/>
      <c r="EW34" s="125"/>
      <c r="EX34" s="125"/>
      <c r="EY34" s="125"/>
      <c r="EZ34" s="125"/>
      <c r="FA34" s="125"/>
      <c r="FB34" s="125"/>
      <c r="FC34" s="125"/>
      <c r="FD34" s="125"/>
      <c r="FE34" s="125"/>
      <c r="FF34" s="125"/>
      <c r="FG34" s="125"/>
      <c r="FH34" s="125"/>
      <c r="FI34" s="125"/>
      <c r="FJ34" s="125"/>
      <c r="FK34" s="125"/>
      <c r="FL34" s="125"/>
      <c r="FM34" s="125"/>
      <c r="FN34" s="125"/>
      <c r="FO34" s="125"/>
      <c r="FP34" s="125"/>
      <c r="FQ34" s="125"/>
      <c r="FR34" s="125"/>
      <c r="FS34" s="125"/>
      <c r="FT34" s="125"/>
      <c r="FU34" s="125"/>
      <c r="FV34" s="125"/>
      <c r="FW34" s="125"/>
      <c r="FX34" s="125"/>
      <c r="FY34" s="125"/>
      <c r="FZ34" s="125"/>
      <c r="GA34" s="125"/>
      <c r="GB34" s="125"/>
      <c r="GC34" s="125"/>
      <c r="GD34" s="125"/>
      <c r="GE34" s="125"/>
      <c r="GF34" s="125"/>
      <c r="GG34" s="125"/>
      <c r="GH34" s="125"/>
      <c r="GI34" s="125"/>
      <c r="GJ34" s="125"/>
      <c r="GK34" s="125"/>
      <c r="GL34" s="125"/>
      <c r="GM34" s="125"/>
      <c r="GN34" s="125"/>
      <c r="GO34" s="125"/>
      <c r="GP34" s="125"/>
      <c r="GQ34" s="125"/>
      <c r="GR34" s="125"/>
      <c r="GS34" s="125"/>
      <c r="GT34" s="125"/>
      <c r="GU34" s="125"/>
      <c r="GV34" s="125"/>
      <c r="GW34" s="125"/>
      <c r="GX34" s="125"/>
      <c r="GY34" s="125"/>
      <c r="GZ34" s="125"/>
      <c r="HA34" s="125"/>
      <c r="HB34" s="125"/>
      <c r="HC34" s="125"/>
      <c r="HD34" s="125"/>
      <c r="HE34" s="125"/>
      <c r="HF34" s="125"/>
      <c r="HG34" s="125"/>
      <c r="HH34" s="125"/>
      <c r="HI34" s="125"/>
      <c r="HJ34" s="125"/>
      <c r="HK34" s="125"/>
      <c r="HL34" s="125"/>
      <c r="HM34" s="125"/>
      <c r="HN34" s="125"/>
      <c r="HO34" s="125"/>
      <c r="HP34" s="125"/>
      <c r="HQ34" s="125"/>
      <c r="HR34" s="125"/>
      <c r="HS34" s="125"/>
      <c r="HT34" s="125"/>
      <c r="HU34" s="125"/>
      <c r="HV34" s="125"/>
      <c r="HW34" s="125"/>
      <c r="HX34" s="125"/>
      <c r="HY34" s="125"/>
      <c r="HZ34" s="125"/>
      <c r="IA34" s="125"/>
      <c r="IB34" s="125"/>
      <c r="IC34" s="125"/>
      <c r="ID34" s="125"/>
      <c r="IE34" s="125"/>
      <c r="IF34" s="125"/>
      <c r="IG34" s="125"/>
      <c r="IH34" s="125"/>
      <c r="II34" s="125"/>
      <c r="IJ34" s="125"/>
      <c r="IK34" s="125"/>
      <c r="IL34" s="125"/>
      <c r="IM34" s="125"/>
      <c r="IN34" s="125"/>
      <c r="IO34" s="125"/>
      <c r="IP34" s="125"/>
      <c r="IQ34" s="125"/>
      <c r="IR34" s="125"/>
      <c r="IS34" s="125"/>
      <c r="IT34" s="125"/>
      <c r="IU34" s="125"/>
      <c r="IV34" s="125"/>
    </row>
    <row r="35" spans="1:256" ht="11.25" customHeight="1" x14ac:dyDescent="0.3">
      <c r="A35" s="106" t="s">
        <v>76</v>
      </c>
      <c r="B35" s="106" t="s">
        <v>77</v>
      </c>
      <c r="C35" s="139">
        <v>9.5630000000000006</v>
      </c>
      <c r="D35" s="139">
        <v>1.234</v>
      </c>
      <c r="E35" s="140">
        <v>10.18</v>
      </c>
      <c r="F35" s="139">
        <v>935</v>
      </c>
      <c r="G35" s="140">
        <f t="shared" si="0"/>
        <v>91.846758349705311</v>
      </c>
      <c r="H35" s="139"/>
      <c r="I35" s="140">
        <f>'Base Table 5 - modified'!DY35/'Base Table 5'!DY35*E35</f>
        <v>10.375302219501231</v>
      </c>
      <c r="J35" s="140">
        <f t="shared" si="1"/>
        <v>0.19530221950123128</v>
      </c>
      <c r="K35" s="140">
        <f t="shared" ca="1" si="2"/>
        <v>9.5803382885666259</v>
      </c>
      <c r="L35" s="140">
        <f t="shared" ca="1" si="3"/>
        <v>-0.59966171143823033</v>
      </c>
      <c r="M35" s="140">
        <f t="shared" ca="1" si="4"/>
        <v>9.775640508058892</v>
      </c>
      <c r="N35" s="140">
        <f t="shared" ca="1" si="5"/>
        <v>-0.40435949194110776</v>
      </c>
      <c r="O35" s="107"/>
      <c r="P35" s="141">
        <f ca="1"/>
        <v>958.44835779045627</v>
      </c>
      <c r="Q35" s="140">
        <f>G35*(1+Industries!M33)</f>
        <v>98.044558512593198</v>
      </c>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c r="BM35" s="125"/>
      <c r="BN35" s="125"/>
      <c r="BO35" s="125"/>
      <c r="BP35" s="125"/>
      <c r="BQ35" s="125"/>
      <c r="BR35" s="125"/>
      <c r="BS35" s="125"/>
      <c r="BT35" s="125"/>
      <c r="BU35" s="125"/>
      <c r="BV35" s="125"/>
      <c r="BW35" s="125"/>
      <c r="BX35" s="125"/>
      <c r="BY35" s="125"/>
      <c r="BZ35" s="125"/>
      <c r="CA35" s="125"/>
      <c r="CB35" s="125"/>
      <c r="CC35" s="125"/>
      <c r="CD35" s="125"/>
      <c r="CE35" s="125"/>
      <c r="CF35" s="125"/>
      <c r="CG35" s="125"/>
      <c r="CH35" s="125"/>
      <c r="CI35" s="125"/>
      <c r="CJ35" s="125"/>
      <c r="CK35" s="125"/>
      <c r="CL35" s="125"/>
      <c r="CM35" s="125"/>
      <c r="CN35" s="125"/>
      <c r="CO35" s="125"/>
      <c r="CP35" s="125"/>
      <c r="CQ35" s="125"/>
      <c r="CR35" s="125"/>
      <c r="CS35" s="125"/>
      <c r="CT35" s="125"/>
      <c r="CU35" s="125"/>
      <c r="CV35" s="125"/>
      <c r="CW35" s="125"/>
      <c r="CX35" s="125"/>
      <c r="CY35" s="125"/>
      <c r="CZ35" s="125"/>
      <c r="DA35" s="125"/>
      <c r="DB35" s="125"/>
      <c r="DC35" s="125"/>
      <c r="DD35" s="125"/>
      <c r="DE35" s="125"/>
      <c r="DF35" s="125"/>
      <c r="DG35" s="125"/>
      <c r="DH35" s="125"/>
      <c r="DI35" s="125"/>
      <c r="DJ35" s="125"/>
      <c r="DK35" s="125"/>
      <c r="DL35" s="125"/>
      <c r="DM35" s="125"/>
      <c r="DN35" s="125"/>
      <c r="DO35" s="125"/>
      <c r="DP35" s="125"/>
      <c r="DQ35" s="125"/>
      <c r="DR35" s="125"/>
      <c r="DS35" s="125"/>
      <c r="DT35" s="125"/>
      <c r="DU35" s="125"/>
      <c r="DV35" s="125"/>
      <c r="DW35" s="125"/>
      <c r="DX35" s="125"/>
      <c r="DY35" s="125"/>
      <c r="DZ35" s="125"/>
      <c r="EA35" s="125"/>
      <c r="EB35" s="125"/>
      <c r="EC35" s="125"/>
      <c r="ED35" s="125"/>
      <c r="EE35" s="125"/>
      <c r="EF35" s="125"/>
      <c r="EG35" s="125"/>
      <c r="EH35" s="125"/>
      <c r="EI35" s="125"/>
      <c r="EJ35" s="125"/>
      <c r="EK35" s="125"/>
      <c r="EL35" s="125"/>
      <c r="EM35" s="125"/>
      <c r="EN35" s="125"/>
      <c r="EO35" s="125"/>
      <c r="EP35" s="125"/>
      <c r="EQ35" s="125"/>
      <c r="ER35" s="125"/>
      <c r="ES35" s="125"/>
      <c r="ET35" s="125"/>
      <c r="EU35" s="125"/>
      <c r="EV35" s="125"/>
      <c r="EW35" s="125"/>
      <c r="EX35" s="125"/>
      <c r="EY35" s="125"/>
      <c r="EZ35" s="125"/>
      <c r="FA35" s="125"/>
      <c r="FB35" s="125"/>
      <c r="FC35" s="125"/>
      <c r="FD35" s="125"/>
      <c r="FE35" s="125"/>
      <c r="FF35" s="125"/>
      <c r="FG35" s="125"/>
      <c r="FH35" s="125"/>
      <c r="FI35" s="125"/>
      <c r="FJ35" s="125"/>
      <c r="FK35" s="125"/>
      <c r="FL35" s="125"/>
      <c r="FM35" s="125"/>
      <c r="FN35" s="125"/>
      <c r="FO35" s="125"/>
      <c r="FP35" s="125"/>
      <c r="FQ35" s="125"/>
      <c r="FR35" s="125"/>
      <c r="FS35" s="125"/>
      <c r="FT35" s="125"/>
      <c r="FU35" s="125"/>
      <c r="FV35" s="125"/>
      <c r="FW35" s="125"/>
      <c r="FX35" s="125"/>
      <c r="FY35" s="125"/>
      <c r="FZ35" s="125"/>
      <c r="GA35" s="125"/>
      <c r="GB35" s="125"/>
      <c r="GC35" s="125"/>
      <c r="GD35" s="125"/>
      <c r="GE35" s="125"/>
      <c r="GF35" s="125"/>
      <c r="GG35" s="125"/>
      <c r="GH35" s="125"/>
      <c r="GI35" s="125"/>
      <c r="GJ35" s="125"/>
      <c r="GK35" s="125"/>
      <c r="GL35" s="125"/>
      <c r="GM35" s="125"/>
      <c r="GN35" s="125"/>
      <c r="GO35" s="125"/>
      <c r="GP35" s="125"/>
      <c r="GQ35" s="125"/>
      <c r="GR35" s="125"/>
      <c r="GS35" s="125"/>
      <c r="GT35" s="125"/>
      <c r="GU35" s="125"/>
      <c r="GV35" s="125"/>
      <c r="GW35" s="125"/>
      <c r="GX35" s="125"/>
      <c r="GY35" s="125"/>
      <c r="GZ35" s="125"/>
      <c r="HA35" s="125"/>
      <c r="HB35" s="125"/>
      <c r="HC35" s="125"/>
      <c r="HD35" s="125"/>
      <c r="HE35" s="125"/>
      <c r="HF35" s="125"/>
      <c r="HG35" s="125"/>
      <c r="HH35" s="125"/>
      <c r="HI35" s="125"/>
      <c r="HJ35" s="125"/>
      <c r="HK35" s="125"/>
      <c r="HL35" s="125"/>
      <c r="HM35" s="125"/>
      <c r="HN35" s="125"/>
      <c r="HO35" s="125"/>
      <c r="HP35" s="125"/>
      <c r="HQ35" s="125"/>
      <c r="HR35" s="125"/>
      <c r="HS35" s="125"/>
      <c r="HT35" s="125"/>
      <c r="HU35" s="125"/>
      <c r="HV35" s="125"/>
      <c r="HW35" s="125"/>
      <c r="HX35" s="125"/>
      <c r="HY35" s="125"/>
      <c r="HZ35" s="125"/>
      <c r="IA35" s="125"/>
      <c r="IB35" s="125"/>
      <c r="IC35" s="125"/>
      <c r="ID35" s="125"/>
      <c r="IE35" s="125"/>
      <c r="IF35" s="125"/>
      <c r="IG35" s="125"/>
      <c r="IH35" s="125"/>
      <c r="II35" s="125"/>
      <c r="IJ35" s="125"/>
      <c r="IK35" s="125"/>
      <c r="IL35" s="125"/>
      <c r="IM35" s="125"/>
      <c r="IN35" s="125"/>
      <c r="IO35" s="125"/>
      <c r="IP35" s="125"/>
      <c r="IQ35" s="125"/>
      <c r="IR35" s="125"/>
      <c r="IS35" s="125"/>
      <c r="IT35" s="125"/>
      <c r="IU35" s="125"/>
      <c r="IV35" s="125"/>
    </row>
    <row r="36" spans="1:256" ht="11.25" customHeight="1" x14ac:dyDescent="0.3">
      <c r="A36" s="106" t="s">
        <v>78</v>
      </c>
      <c r="B36" s="106" t="s">
        <v>79</v>
      </c>
      <c r="C36" s="139">
        <v>33.71</v>
      </c>
      <c r="D36" s="139">
        <v>4.3479999999999999</v>
      </c>
      <c r="E36" s="140">
        <v>35.884</v>
      </c>
      <c r="F36" s="139">
        <v>2796</v>
      </c>
      <c r="G36" s="140">
        <f t="shared" ref="G36:G67" si="6">IFERROR(F36/E36,0)</f>
        <v>77.917734923642854</v>
      </c>
      <c r="H36" s="139"/>
      <c r="I36" s="140">
        <f>'Base Table 5 - modified'!DY36/'Base Table 5'!DY36*E36</f>
        <v>36.147264570565085</v>
      </c>
      <c r="J36" s="140">
        <f t="shared" ref="J36:J67" si="7">I36-E36</f>
        <v>0.26326457056508445</v>
      </c>
      <c r="K36" s="140">
        <f t="shared" ref="K36:K67" ca="1" si="8">E36+L36</f>
        <v>37.699512589403597</v>
      </c>
      <c r="L36" s="140">
        <f t="shared" ref="L36:L67" ca="1" si="9">N36-J36</f>
        <v>1.8155125893762687</v>
      </c>
      <c r="M36" s="140">
        <f t="shared" ref="M36:M67" ca="1" si="10">IFERROR(P36/Q36,0)</f>
        <v>37.962777159918218</v>
      </c>
      <c r="N36" s="140">
        <f t="shared" ref="N36:N67" ca="1" si="11">M36-E36</f>
        <v>2.0787771599182179</v>
      </c>
      <c r="O36" s="107"/>
      <c r="P36" s="141">
        <f ca="1"/>
        <v>3158.0533011306979</v>
      </c>
      <c r="Q36" s="140">
        <f>G36*(1+Industries!M34)</f>
        <v>83.188152642979645</v>
      </c>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c r="BM36" s="125"/>
      <c r="BN36" s="125"/>
      <c r="BO36" s="125"/>
      <c r="BP36" s="125"/>
      <c r="BQ36" s="125"/>
      <c r="BR36" s="125"/>
      <c r="BS36" s="125"/>
      <c r="BT36" s="125"/>
      <c r="BU36" s="125"/>
      <c r="BV36" s="125"/>
      <c r="BW36" s="125"/>
      <c r="BX36" s="125"/>
      <c r="BY36" s="125"/>
      <c r="BZ36" s="125"/>
      <c r="CA36" s="125"/>
      <c r="CB36" s="125"/>
      <c r="CC36" s="125"/>
      <c r="CD36" s="125"/>
      <c r="CE36" s="125"/>
      <c r="CF36" s="125"/>
      <c r="CG36" s="125"/>
      <c r="CH36" s="125"/>
      <c r="CI36" s="125"/>
      <c r="CJ36" s="125"/>
      <c r="CK36" s="125"/>
      <c r="CL36" s="125"/>
      <c r="CM36" s="125"/>
      <c r="CN36" s="125"/>
      <c r="CO36" s="125"/>
      <c r="CP36" s="125"/>
      <c r="CQ36" s="125"/>
      <c r="CR36" s="125"/>
      <c r="CS36" s="125"/>
      <c r="CT36" s="125"/>
      <c r="CU36" s="125"/>
      <c r="CV36" s="125"/>
      <c r="CW36" s="125"/>
      <c r="CX36" s="125"/>
      <c r="CY36" s="125"/>
      <c r="CZ36" s="125"/>
      <c r="DA36" s="125"/>
      <c r="DB36" s="125"/>
      <c r="DC36" s="125"/>
      <c r="DD36" s="125"/>
      <c r="DE36" s="125"/>
      <c r="DF36" s="125"/>
      <c r="DG36" s="125"/>
      <c r="DH36" s="125"/>
      <c r="DI36" s="125"/>
      <c r="DJ36" s="125"/>
      <c r="DK36" s="125"/>
      <c r="DL36" s="125"/>
      <c r="DM36" s="125"/>
      <c r="DN36" s="125"/>
      <c r="DO36" s="125"/>
      <c r="DP36" s="125"/>
      <c r="DQ36" s="125"/>
      <c r="DR36" s="125"/>
      <c r="DS36" s="125"/>
      <c r="DT36" s="125"/>
      <c r="DU36" s="125"/>
      <c r="DV36" s="125"/>
      <c r="DW36" s="125"/>
      <c r="DX36" s="125"/>
      <c r="DY36" s="125"/>
      <c r="DZ36" s="125"/>
      <c r="EA36" s="125"/>
      <c r="EB36" s="125"/>
      <c r="EC36" s="125"/>
      <c r="ED36" s="125"/>
      <c r="EE36" s="125"/>
      <c r="EF36" s="125"/>
      <c r="EG36" s="125"/>
      <c r="EH36" s="125"/>
      <c r="EI36" s="125"/>
      <c r="EJ36" s="125"/>
      <c r="EK36" s="125"/>
      <c r="EL36" s="125"/>
      <c r="EM36" s="125"/>
      <c r="EN36" s="125"/>
      <c r="EO36" s="125"/>
      <c r="EP36" s="125"/>
      <c r="EQ36" s="125"/>
      <c r="ER36" s="125"/>
      <c r="ES36" s="125"/>
      <c r="ET36" s="125"/>
      <c r="EU36" s="125"/>
      <c r="EV36" s="125"/>
      <c r="EW36" s="125"/>
      <c r="EX36" s="125"/>
      <c r="EY36" s="125"/>
      <c r="EZ36" s="125"/>
      <c r="FA36" s="125"/>
      <c r="FB36" s="125"/>
      <c r="FC36" s="125"/>
      <c r="FD36" s="125"/>
      <c r="FE36" s="125"/>
      <c r="FF36" s="125"/>
      <c r="FG36" s="125"/>
      <c r="FH36" s="125"/>
      <c r="FI36" s="125"/>
      <c r="FJ36" s="125"/>
      <c r="FK36" s="125"/>
      <c r="FL36" s="125"/>
      <c r="FM36" s="125"/>
      <c r="FN36" s="125"/>
      <c r="FO36" s="125"/>
      <c r="FP36" s="125"/>
      <c r="FQ36" s="125"/>
      <c r="FR36" s="125"/>
      <c r="FS36" s="125"/>
      <c r="FT36" s="125"/>
      <c r="FU36" s="125"/>
      <c r="FV36" s="125"/>
      <c r="FW36" s="125"/>
      <c r="FX36" s="125"/>
      <c r="FY36" s="125"/>
      <c r="FZ36" s="125"/>
      <c r="GA36" s="125"/>
      <c r="GB36" s="125"/>
      <c r="GC36" s="125"/>
      <c r="GD36" s="125"/>
      <c r="GE36" s="125"/>
      <c r="GF36" s="125"/>
      <c r="GG36" s="125"/>
      <c r="GH36" s="125"/>
      <c r="GI36" s="125"/>
      <c r="GJ36" s="125"/>
      <c r="GK36" s="125"/>
      <c r="GL36" s="125"/>
      <c r="GM36" s="125"/>
      <c r="GN36" s="125"/>
      <c r="GO36" s="125"/>
      <c r="GP36" s="125"/>
      <c r="GQ36" s="125"/>
      <c r="GR36" s="125"/>
      <c r="GS36" s="125"/>
      <c r="GT36" s="125"/>
      <c r="GU36" s="125"/>
      <c r="GV36" s="125"/>
      <c r="GW36" s="125"/>
      <c r="GX36" s="125"/>
      <c r="GY36" s="125"/>
      <c r="GZ36" s="125"/>
      <c r="HA36" s="125"/>
      <c r="HB36" s="125"/>
      <c r="HC36" s="125"/>
      <c r="HD36" s="125"/>
      <c r="HE36" s="125"/>
      <c r="HF36" s="125"/>
      <c r="HG36" s="125"/>
      <c r="HH36" s="125"/>
      <c r="HI36" s="125"/>
      <c r="HJ36" s="125"/>
      <c r="HK36" s="125"/>
      <c r="HL36" s="125"/>
      <c r="HM36" s="125"/>
      <c r="HN36" s="125"/>
      <c r="HO36" s="125"/>
      <c r="HP36" s="125"/>
      <c r="HQ36" s="125"/>
      <c r="HR36" s="125"/>
      <c r="HS36" s="125"/>
      <c r="HT36" s="125"/>
      <c r="HU36" s="125"/>
      <c r="HV36" s="125"/>
      <c r="HW36" s="125"/>
      <c r="HX36" s="125"/>
      <c r="HY36" s="125"/>
      <c r="HZ36" s="125"/>
      <c r="IA36" s="125"/>
      <c r="IB36" s="125"/>
      <c r="IC36" s="125"/>
      <c r="ID36" s="125"/>
      <c r="IE36" s="125"/>
      <c r="IF36" s="125"/>
      <c r="IG36" s="125"/>
      <c r="IH36" s="125"/>
      <c r="II36" s="125"/>
      <c r="IJ36" s="125"/>
      <c r="IK36" s="125"/>
      <c r="IL36" s="125"/>
      <c r="IM36" s="125"/>
      <c r="IN36" s="125"/>
      <c r="IO36" s="125"/>
      <c r="IP36" s="125"/>
      <c r="IQ36" s="125"/>
      <c r="IR36" s="125"/>
      <c r="IS36" s="125"/>
      <c r="IT36" s="125"/>
      <c r="IU36" s="125"/>
      <c r="IV36" s="125"/>
    </row>
    <row r="37" spans="1:256" ht="11.25" customHeight="1" x14ac:dyDescent="0.3">
      <c r="A37" s="106" t="s">
        <v>80</v>
      </c>
      <c r="B37" s="106" t="s">
        <v>81</v>
      </c>
      <c r="C37" s="139">
        <v>3.31</v>
      </c>
      <c r="D37" s="139">
        <v>0.27</v>
      </c>
      <c r="E37" s="140">
        <v>3.444</v>
      </c>
      <c r="F37" s="139">
        <v>458</v>
      </c>
      <c r="G37" s="140">
        <f t="shared" si="6"/>
        <v>132.98490127758421</v>
      </c>
      <c r="H37" s="139"/>
      <c r="I37" s="140">
        <f>'Base Table 5 - modified'!DY37/'Base Table 5'!DY37*E37</f>
        <v>3.2334987885272626</v>
      </c>
      <c r="J37" s="140">
        <f t="shared" si="7"/>
        <v>-0.21050121147273737</v>
      </c>
      <c r="K37" s="140">
        <f t="shared" ca="1" si="8"/>
        <v>3.2851695804483878</v>
      </c>
      <c r="L37" s="140">
        <f t="shared" ca="1" si="9"/>
        <v>-0.15883041955286314</v>
      </c>
      <c r="M37" s="140">
        <f t="shared" ca="1" si="10"/>
        <v>3.0746683689733394</v>
      </c>
      <c r="N37" s="140">
        <f t="shared" ca="1" si="11"/>
        <v>-0.36933163102666056</v>
      </c>
      <c r="O37" s="107"/>
      <c r="P37" s="141">
        <f ca="1"/>
        <v>438.40355636850342</v>
      </c>
      <c r="Q37" s="140">
        <f>G37*(1+Industries!M35)</f>
        <v>142.58563973677931</v>
      </c>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5"/>
      <c r="BR37" s="125"/>
      <c r="BS37" s="125"/>
      <c r="BT37" s="125"/>
      <c r="BU37" s="125"/>
      <c r="BV37" s="125"/>
      <c r="BW37" s="125"/>
      <c r="BX37" s="125"/>
      <c r="BY37" s="125"/>
      <c r="BZ37" s="125"/>
      <c r="CA37" s="125"/>
      <c r="CB37" s="125"/>
      <c r="CC37" s="125"/>
      <c r="CD37" s="125"/>
      <c r="CE37" s="125"/>
      <c r="CF37" s="125"/>
      <c r="CG37" s="125"/>
      <c r="CH37" s="125"/>
      <c r="CI37" s="125"/>
      <c r="CJ37" s="125"/>
      <c r="CK37" s="125"/>
      <c r="CL37" s="125"/>
      <c r="CM37" s="125"/>
      <c r="CN37" s="125"/>
      <c r="CO37" s="125"/>
      <c r="CP37" s="125"/>
      <c r="CQ37" s="125"/>
      <c r="CR37" s="125"/>
      <c r="CS37" s="125"/>
      <c r="CT37" s="125"/>
      <c r="CU37" s="125"/>
      <c r="CV37" s="125"/>
      <c r="CW37" s="125"/>
      <c r="CX37" s="125"/>
      <c r="CY37" s="125"/>
      <c r="CZ37" s="125"/>
      <c r="DA37" s="125"/>
      <c r="DB37" s="125"/>
      <c r="DC37" s="125"/>
      <c r="DD37" s="125"/>
      <c r="DE37" s="125"/>
      <c r="DF37" s="125"/>
      <c r="DG37" s="125"/>
      <c r="DH37" s="125"/>
      <c r="DI37" s="125"/>
      <c r="DJ37" s="125"/>
      <c r="DK37" s="125"/>
      <c r="DL37" s="125"/>
      <c r="DM37" s="125"/>
      <c r="DN37" s="125"/>
      <c r="DO37" s="125"/>
      <c r="DP37" s="125"/>
      <c r="DQ37" s="125"/>
      <c r="DR37" s="125"/>
      <c r="DS37" s="125"/>
      <c r="DT37" s="125"/>
      <c r="DU37" s="125"/>
      <c r="DV37" s="125"/>
      <c r="DW37" s="125"/>
      <c r="DX37" s="125"/>
      <c r="DY37" s="125"/>
      <c r="DZ37" s="125"/>
      <c r="EA37" s="125"/>
      <c r="EB37" s="125"/>
      <c r="EC37" s="125"/>
      <c r="ED37" s="125"/>
      <c r="EE37" s="125"/>
      <c r="EF37" s="125"/>
      <c r="EG37" s="125"/>
      <c r="EH37" s="125"/>
      <c r="EI37" s="125"/>
      <c r="EJ37" s="125"/>
      <c r="EK37" s="125"/>
      <c r="EL37" s="125"/>
      <c r="EM37" s="125"/>
      <c r="EN37" s="125"/>
      <c r="EO37" s="125"/>
      <c r="EP37" s="125"/>
      <c r="EQ37" s="125"/>
      <c r="ER37" s="125"/>
      <c r="ES37" s="125"/>
      <c r="ET37" s="125"/>
      <c r="EU37" s="125"/>
      <c r="EV37" s="125"/>
      <c r="EW37" s="125"/>
      <c r="EX37" s="125"/>
      <c r="EY37" s="125"/>
      <c r="EZ37" s="125"/>
      <c r="FA37" s="125"/>
      <c r="FB37" s="125"/>
      <c r="FC37" s="125"/>
      <c r="FD37" s="125"/>
      <c r="FE37" s="125"/>
      <c r="FF37" s="125"/>
      <c r="FG37" s="125"/>
      <c r="FH37" s="125"/>
      <c r="FI37" s="125"/>
      <c r="FJ37" s="125"/>
      <c r="FK37" s="125"/>
      <c r="FL37" s="125"/>
      <c r="FM37" s="125"/>
      <c r="FN37" s="125"/>
      <c r="FO37" s="125"/>
      <c r="FP37" s="125"/>
      <c r="FQ37" s="125"/>
      <c r="FR37" s="125"/>
      <c r="FS37" s="125"/>
      <c r="FT37" s="125"/>
      <c r="FU37" s="125"/>
      <c r="FV37" s="125"/>
      <c r="FW37" s="125"/>
      <c r="FX37" s="125"/>
      <c r="FY37" s="125"/>
      <c r="FZ37" s="125"/>
      <c r="GA37" s="125"/>
      <c r="GB37" s="125"/>
      <c r="GC37" s="125"/>
      <c r="GD37" s="125"/>
      <c r="GE37" s="125"/>
      <c r="GF37" s="125"/>
      <c r="GG37" s="125"/>
      <c r="GH37" s="125"/>
      <c r="GI37" s="125"/>
      <c r="GJ37" s="125"/>
      <c r="GK37" s="125"/>
      <c r="GL37" s="125"/>
      <c r="GM37" s="125"/>
      <c r="GN37" s="125"/>
      <c r="GO37" s="125"/>
      <c r="GP37" s="125"/>
      <c r="GQ37" s="125"/>
      <c r="GR37" s="125"/>
      <c r="GS37" s="125"/>
      <c r="GT37" s="125"/>
      <c r="GU37" s="125"/>
      <c r="GV37" s="125"/>
      <c r="GW37" s="125"/>
      <c r="GX37" s="125"/>
      <c r="GY37" s="125"/>
      <c r="GZ37" s="125"/>
      <c r="HA37" s="125"/>
      <c r="HB37" s="125"/>
      <c r="HC37" s="125"/>
      <c r="HD37" s="125"/>
      <c r="HE37" s="125"/>
      <c r="HF37" s="125"/>
      <c r="HG37" s="125"/>
      <c r="HH37" s="125"/>
      <c r="HI37" s="125"/>
      <c r="HJ37" s="125"/>
      <c r="HK37" s="125"/>
      <c r="HL37" s="125"/>
      <c r="HM37" s="125"/>
      <c r="HN37" s="125"/>
      <c r="HO37" s="125"/>
      <c r="HP37" s="125"/>
      <c r="HQ37" s="125"/>
      <c r="HR37" s="125"/>
      <c r="HS37" s="125"/>
      <c r="HT37" s="125"/>
      <c r="HU37" s="125"/>
      <c r="HV37" s="125"/>
      <c r="HW37" s="125"/>
      <c r="HX37" s="125"/>
      <c r="HY37" s="125"/>
      <c r="HZ37" s="125"/>
      <c r="IA37" s="125"/>
      <c r="IB37" s="125"/>
      <c r="IC37" s="125"/>
      <c r="ID37" s="125"/>
      <c r="IE37" s="125"/>
      <c r="IF37" s="125"/>
      <c r="IG37" s="125"/>
      <c r="IH37" s="125"/>
      <c r="II37" s="125"/>
      <c r="IJ37" s="125"/>
      <c r="IK37" s="125"/>
      <c r="IL37" s="125"/>
      <c r="IM37" s="125"/>
      <c r="IN37" s="125"/>
      <c r="IO37" s="125"/>
      <c r="IP37" s="125"/>
      <c r="IQ37" s="125"/>
      <c r="IR37" s="125"/>
      <c r="IS37" s="125"/>
      <c r="IT37" s="125"/>
      <c r="IU37" s="125"/>
      <c r="IV37" s="125"/>
    </row>
    <row r="38" spans="1:256" ht="11.25" customHeight="1" x14ac:dyDescent="0.3">
      <c r="A38" s="106" t="s">
        <v>82</v>
      </c>
      <c r="B38" s="106" t="s">
        <v>83</v>
      </c>
      <c r="C38" s="139">
        <v>12.157999999999999</v>
      </c>
      <c r="D38" s="139">
        <v>0.99</v>
      </c>
      <c r="E38" s="140">
        <v>12.653</v>
      </c>
      <c r="F38" s="139">
        <v>1389</v>
      </c>
      <c r="G38" s="140">
        <f t="shared" si="6"/>
        <v>109.77633762744013</v>
      </c>
      <c r="H38" s="139"/>
      <c r="I38" s="140">
        <f>'Base Table 5 - modified'!DY38/'Base Table 5'!DY38*E38</f>
        <v>12.274346986346137</v>
      </c>
      <c r="J38" s="140">
        <f t="shared" si="7"/>
        <v>-0.37865301365386372</v>
      </c>
      <c r="K38" s="140">
        <f t="shared" ca="1" si="8"/>
        <v>11.129510141566888</v>
      </c>
      <c r="L38" s="140">
        <f t="shared" ca="1" si="9"/>
        <v>-1.5234898584367969</v>
      </c>
      <c r="M38" s="140">
        <f t="shared" ca="1" si="10"/>
        <v>10.750857127906224</v>
      </c>
      <c r="N38" s="140">
        <f t="shared" ca="1" si="11"/>
        <v>-1.9021428720937763</v>
      </c>
      <c r="O38" s="107"/>
      <c r="P38" s="141">
        <f ca="1"/>
        <v>1276.8000191028043</v>
      </c>
      <c r="Q38" s="140">
        <f>G38*(1+Industries!M36)</f>
        <v>118.76262552020971</v>
      </c>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c r="BQ38" s="125"/>
      <c r="BR38" s="125"/>
      <c r="BS38" s="125"/>
      <c r="BT38" s="125"/>
      <c r="BU38" s="125"/>
      <c r="BV38" s="125"/>
      <c r="BW38" s="125"/>
      <c r="BX38" s="125"/>
      <c r="BY38" s="125"/>
      <c r="BZ38" s="125"/>
      <c r="CA38" s="125"/>
      <c r="CB38" s="125"/>
      <c r="CC38" s="125"/>
      <c r="CD38" s="125"/>
      <c r="CE38" s="125"/>
      <c r="CF38" s="125"/>
      <c r="CG38" s="125"/>
      <c r="CH38" s="125"/>
      <c r="CI38" s="125"/>
      <c r="CJ38" s="125"/>
      <c r="CK38" s="125"/>
      <c r="CL38" s="125"/>
      <c r="CM38" s="125"/>
      <c r="CN38" s="125"/>
      <c r="CO38" s="125"/>
      <c r="CP38" s="125"/>
      <c r="CQ38" s="125"/>
      <c r="CR38" s="125"/>
      <c r="CS38" s="125"/>
      <c r="CT38" s="125"/>
      <c r="CU38" s="125"/>
      <c r="CV38" s="125"/>
      <c r="CW38" s="125"/>
      <c r="CX38" s="125"/>
      <c r="CY38" s="125"/>
      <c r="CZ38" s="125"/>
      <c r="DA38" s="125"/>
      <c r="DB38" s="125"/>
      <c r="DC38" s="125"/>
      <c r="DD38" s="125"/>
      <c r="DE38" s="125"/>
      <c r="DF38" s="125"/>
      <c r="DG38" s="125"/>
      <c r="DH38" s="125"/>
      <c r="DI38" s="125"/>
      <c r="DJ38" s="125"/>
      <c r="DK38" s="125"/>
      <c r="DL38" s="125"/>
      <c r="DM38" s="125"/>
      <c r="DN38" s="125"/>
      <c r="DO38" s="125"/>
      <c r="DP38" s="125"/>
      <c r="DQ38" s="125"/>
      <c r="DR38" s="125"/>
      <c r="DS38" s="125"/>
      <c r="DT38" s="125"/>
      <c r="DU38" s="125"/>
      <c r="DV38" s="125"/>
      <c r="DW38" s="125"/>
      <c r="DX38" s="125"/>
      <c r="DY38" s="125"/>
      <c r="DZ38" s="125"/>
      <c r="EA38" s="125"/>
      <c r="EB38" s="125"/>
      <c r="EC38" s="125"/>
      <c r="ED38" s="125"/>
      <c r="EE38" s="125"/>
      <c r="EF38" s="125"/>
      <c r="EG38" s="125"/>
      <c r="EH38" s="125"/>
      <c r="EI38" s="125"/>
      <c r="EJ38" s="125"/>
      <c r="EK38" s="125"/>
      <c r="EL38" s="125"/>
      <c r="EM38" s="125"/>
      <c r="EN38" s="125"/>
      <c r="EO38" s="125"/>
      <c r="EP38" s="125"/>
      <c r="EQ38" s="125"/>
      <c r="ER38" s="125"/>
      <c r="ES38" s="125"/>
      <c r="ET38" s="125"/>
      <c r="EU38" s="125"/>
      <c r="EV38" s="125"/>
      <c r="EW38" s="125"/>
      <c r="EX38" s="125"/>
      <c r="EY38" s="125"/>
      <c r="EZ38" s="125"/>
      <c r="FA38" s="125"/>
      <c r="FB38" s="125"/>
      <c r="FC38" s="125"/>
      <c r="FD38" s="125"/>
      <c r="FE38" s="125"/>
      <c r="FF38" s="125"/>
      <c r="FG38" s="125"/>
      <c r="FH38" s="125"/>
      <c r="FI38" s="125"/>
      <c r="FJ38" s="125"/>
      <c r="FK38" s="125"/>
      <c r="FL38" s="125"/>
      <c r="FM38" s="125"/>
      <c r="FN38" s="125"/>
      <c r="FO38" s="125"/>
      <c r="FP38" s="125"/>
      <c r="FQ38" s="125"/>
      <c r="FR38" s="125"/>
      <c r="FS38" s="125"/>
      <c r="FT38" s="125"/>
      <c r="FU38" s="125"/>
      <c r="FV38" s="125"/>
      <c r="FW38" s="125"/>
      <c r="FX38" s="125"/>
      <c r="FY38" s="125"/>
      <c r="FZ38" s="125"/>
      <c r="GA38" s="125"/>
      <c r="GB38" s="125"/>
      <c r="GC38" s="125"/>
      <c r="GD38" s="125"/>
      <c r="GE38" s="125"/>
      <c r="GF38" s="125"/>
      <c r="GG38" s="125"/>
      <c r="GH38" s="125"/>
      <c r="GI38" s="125"/>
      <c r="GJ38" s="125"/>
      <c r="GK38" s="125"/>
      <c r="GL38" s="125"/>
      <c r="GM38" s="125"/>
      <c r="GN38" s="125"/>
      <c r="GO38" s="125"/>
      <c r="GP38" s="125"/>
      <c r="GQ38" s="125"/>
      <c r="GR38" s="125"/>
      <c r="GS38" s="125"/>
      <c r="GT38" s="125"/>
      <c r="GU38" s="125"/>
      <c r="GV38" s="125"/>
      <c r="GW38" s="125"/>
      <c r="GX38" s="125"/>
      <c r="GY38" s="125"/>
      <c r="GZ38" s="125"/>
      <c r="HA38" s="125"/>
      <c r="HB38" s="125"/>
      <c r="HC38" s="125"/>
      <c r="HD38" s="125"/>
      <c r="HE38" s="125"/>
      <c r="HF38" s="125"/>
      <c r="HG38" s="125"/>
      <c r="HH38" s="125"/>
      <c r="HI38" s="125"/>
      <c r="HJ38" s="125"/>
      <c r="HK38" s="125"/>
      <c r="HL38" s="125"/>
      <c r="HM38" s="125"/>
      <c r="HN38" s="125"/>
      <c r="HO38" s="125"/>
      <c r="HP38" s="125"/>
      <c r="HQ38" s="125"/>
      <c r="HR38" s="125"/>
      <c r="HS38" s="125"/>
      <c r="HT38" s="125"/>
      <c r="HU38" s="125"/>
      <c r="HV38" s="125"/>
      <c r="HW38" s="125"/>
      <c r="HX38" s="125"/>
      <c r="HY38" s="125"/>
      <c r="HZ38" s="125"/>
      <c r="IA38" s="125"/>
      <c r="IB38" s="125"/>
      <c r="IC38" s="125"/>
      <c r="ID38" s="125"/>
      <c r="IE38" s="125"/>
      <c r="IF38" s="125"/>
      <c r="IG38" s="125"/>
      <c r="IH38" s="125"/>
      <c r="II38" s="125"/>
      <c r="IJ38" s="125"/>
      <c r="IK38" s="125"/>
      <c r="IL38" s="125"/>
      <c r="IM38" s="125"/>
      <c r="IN38" s="125"/>
      <c r="IO38" s="125"/>
      <c r="IP38" s="125"/>
      <c r="IQ38" s="125"/>
      <c r="IR38" s="125"/>
      <c r="IS38" s="125"/>
      <c r="IT38" s="125"/>
      <c r="IU38" s="125"/>
      <c r="IV38" s="125"/>
    </row>
    <row r="39" spans="1:256" ht="11.25" customHeight="1" x14ac:dyDescent="0.3">
      <c r="A39" s="106" t="s">
        <v>84</v>
      </c>
      <c r="B39" s="106" t="s">
        <v>85</v>
      </c>
      <c r="C39" s="139">
        <v>22.638999999999999</v>
      </c>
      <c r="D39" s="139">
        <v>5.3559999999999999</v>
      </c>
      <c r="E39" s="140">
        <v>25.317</v>
      </c>
      <c r="F39" s="139">
        <v>1911</v>
      </c>
      <c r="G39" s="140">
        <f t="shared" si="6"/>
        <v>75.482877118141957</v>
      </c>
      <c r="H39" s="139"/>
      <c r="I39" s="140">
        <f>'Base Table 5 - modified'!DY39/'Base Table 5'!DY39*E39</f>
        <v>25.114481965126085</v>
      </c>
      <c r="J39" s="140">
        <f t="shared" si="7"/>
        <v>-0.20251803487391484</v>
      </c>
      <c r="K39" s="140">
        <f t="shared" ca="1" si="8"/>
        <v>31.461766136255111</v>
      </c>
      <c r="L39" s="140">
        <f t="shared" ca="1" si="9"/>
        <v>6.1447661362383812</v>
      </c>
      <c r="M39" s="140">
        <f t="shared" ca="1" si="10"/>
        <v>31.259248101350313</v>
      </c>
      <c r="N39" s="140">
        <f t="shared" ca="1" si="11"/>
        <v>5.9422481013503123</v>
      </c>
      <c r="O39" s="107"/>
      <c r="P39" s="141">
        <f ca="1"/>
        <v>2407.2228085989927</v>
      </c>
      <c r="Q39" s="140">
        <f>G39*(1+Industries!M37)</f>
        <v>77.008340085282072</v>
      </c>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c r="BM39" s="125"/>
      <c r="BN39" s="125"/>
      <c r="BO39" s="125"/>
      <c r="BP39" s="125"/>
      <c r="BQ39" s="125"/>
      <c r="BR39" s="125"/>
      <c r="BS39" s="125"/>
      <c r="BT39" s="125"/>
      <c r="BU39" s="125"/>
      <c r="BV39" s="125"/>
      <c r="BW39" s="125"/>
      <c r="BX39" s="125"/>
      <c r="BY39" s="125"/>
      <c r="BZ39" s="125"/>
      <c r="CA39" s="125"/>
      <c r="CB39" s="125"/>
      <c r="CC39" s="125"/>
      <c r="CD39" s="125"/>
      <c r="CE39" s="125"/>
      <c r="CF39" s="125"/>
      <c r="CG39" s="125"/>
      <c r="CH39" s="125"/>
      <c r="CI39" s="125"/>
      <c r="CJ39" s="125"/>
      <c r="CK39" s="125"/>
      <c r="CL39" s="125"/>
      <c r="CM39" s="125"/>
      <c r="CN39" s="125"/>
      <c r="CO39" s="125"/>
      <c r="CP39" s="125"/>
      <c r="CQ39" s="125"/>
      <c r="CR39" s="125"/>
      <c r="CS39" s="125"/>
      <c r="CT39" s="125"/>
      <c r="CU39" s="125"/>
      <c r="CV39" s="125"/>
      <c r="CW39" s="125"/>
      <c r="CX39" s="125"/>
      <c r="CY39" s="125"/>
      <c r="CZ39" s="125"/>
      <c r="DA39" s="125"/>
      <c r="DB39" s="125"/>
      <c r="DC39" s="125"/>
      <c r="DD39" s="125"/>
      <c r="DE39" s="125"/>
      <c r="DF39" s="125"/>
      <c r="DG39" s="125"/>
      <c r="DH39" s="125"/>
      <c r="DI39" s="125"/>
      <c r="DJ39" s="125"/>
      <c r="DK39" s="125"/>
      <c r="DL39" s="125"/>
      <c r="DM39" s="125"/>
      <c r="DN39" s="125"/>
      <c r="DO39" s="125"/>
      <c r="DP39" s="125"/>
      <c r="DQ39" s="125"/>
      <c r="DR39" s="125"/>
      <c r="DS39" s="125"/>
      <c r="DT39" s="125"/>
      <c r="DU39" s="125"/>
      <c r="DV39" s="125"/>
      <c r="DW39" s="125"/>
      <c r="DX39" s="125"/>
      <c r="DY39" s="125"/>
      <c r="DZ39" s="125"/>
      <c r="EA39" s="125"/>
      <c r="EB39" s="125"/>
      <c r="EC39" s="125"/>
      <c r="ED39" s="125"/>
      <c r="EE39" s="125"/>
      <c r="EF39" s="125"/>
      <c r="EG39" s="125"/>
      <c r="EH39" s="125"/>
      <c r="EI39" s="125"/>
      <c r="EJ39" s="125"/>
      <c r="EK39" s="125"/>
      <c r="EL39" s="125"/>
      <c r="EM39" s="125"/>
      <c r="EN39" s="125"/>
      <c r="EO39" s="125"/>
      <c r="EP39" s="125"/>
      <c r="EQ39" s="125"/>
      <c r="ER39" s="125"/>
      <c r="ES39" s="125"/>
      <c r="ET39" s="125"/>
      <c r="EU39" s="125"/>
      <c r="EV39" s="125"/>
      <c r="EW39" s="125"/>
      <c r="EX39" s="125"/>
      <c r="EY39" s="125"/>
      <c r="EZ39" s="125"/>
      <c r="FA39" s="125"/>
      <c r="FB39" s="125"/>
      <c r="FC39" s="125"/>
      <c r="FD39" s="125"/>
      <c r="FE39" s="125"/>
      <c r="FF39" s="125"/>
      <c r="FG39" s="125"/>
      <c r="FH39" s="125"/>
      <c r="FI39" s="125"/>
      <c r="FJ39" s="125"/>
      <c r="FK39" s="125"/>
      <c r="FL39" s="125"/>
      <c r="FM39" s="125"/>
      <c r="FN39" s="125"/>
      <c r="FO39" s="125"/>
      <c r="FP39" s="125"/>
      <c r="FQ39" s="125"/>
      <c r="FR39" s="125"/>
      <c r="FS39" s="125"/>
      <c r="FT39" s="125"/>
      <c r="FU39" s="125"/>
      <c r="FV39" s="125"/>
      <c r="FW39" s="125"/>
      <c r="FX39" s="125"/>
      <c r="FY39" s="125"/>
      <c r="FZ39" s="125"/>
      <c r="GA39" s="125"/>
      <c r="GB39" s="125"/>
      <c r="GC39" s="125"/>
      <c r="GD39" s="125"/>
      <c r="GE39" s="125"/>
      <c r="GF39" s="125"/>
      <c r="GG39" s="125"/>
      <c r="GH39" s="125"/>
      <c r="GI39" s="125"/>
      <c r="GJ39" s="125"/>
      <c r="GK39" s="125"/>
      <c r="GL39" s="125"/>
      <c r="GM39" s="125"/>
      <c r="GN39" s="125"/>
      <c r="GO39" s="125"/>
      <c r="GP39" s="125"/>
      <c r="GQ39" s="125"/>
      <c r="GR39" s="125"/>
      <c r="GS39" s="125"/>
      <c r="GT39" s="125"/>
      <c r="GU39" s="125"/>
      <c r="GV39" s="125"/>
      <c r="GW39" s="125"/>
      <c r="GX39" s="125"/>
      <c r="GY39" s="125"/>
      <c r="GZ39" s="125"/>
      <c r="HA39" s="125"/>
      <c r="HB39" s="125"/>
      <c r="HC39" s="125"/>
      <c r="HD39" s="125"/>
      <c r="HE39" s="125"/>
      <c r="HF39" s="125"/>
      <c r="HG39" s="125"/>
      <c r="HH39" s="125"/>
      <c r="HI39" s="125"/>
      <c r="HJ39" s="125"/>
      <c r="HK39" s="125"/>
      <c r="HL39" s="125"/>
      <c r="HM39" s="125"/>
      <c r="HN39" s="125"/>
      <c r="HO39" s="125"/>
      <c r="HP39" s="125"/>
      <c r="HQ39" s="125"/>
      <c r="HR39" s="125"/>
      <c r="HS39" s="125"/>
      <c r="HT39" s="125"/>
      <c r="HU39" s="125"/>
      <c r="HV39" s="125"/>
      <c r="HW39" s="125"/>
      <c r="HX39" s="125"/>
      <c r="HY39" s="125"/>
      <c r="HZ39" s="125"/>
      <c r="IA39" s="125"/>
      <c r="IB39" s="125"/>
      <c r="IC39" s="125"/>
      <c r="ID39" s="125"/>
      <c r="IE39" s="125"/>
      <c r="IF39" s="125"/>
      <c r="IG39" s="125"/>
      <c r="IH39" s="125"/>
      <c r="II39" s="125"/>
      <c r="IJ39" s="125"/>
      <c r="IK39" s="125"/>
      <c r="IL39" s="125"/>
      <c r="IM39" s="125"/>
      <c r="IN39" s="125"/>
      <c r="IO39" s="125"/>
      <c r="IP39" s="125"/>
      <c r="IQ39" s="125"/>
      <c r="IR39" s="125"/>
      <c r="IS39" s="125"/>
      <c r="IT39" s="125"/>
      <c r="IU39" s="125"/>
      <c r="IV39" s="125"/>
    </row>
    <row r="40" spans="1:256" ht="11.25" customHeight="1" x14ac:dyDescent="0.3">
      <c r="A40" s="106" t="s">
        <v>86</v>
      </c>
      <c r="B40" s="106" t="s">
        <v>87</v>
      </c>
      <c r="C40" s="139">
        <v>3.52</v>
      </c>
      <c r="D40" s="139">
        <v>0.41799999999999998</v>
      </c>
      <c r="E40" s="140">
        <v>3.7290000000000001</v>
      </c>
      <c r="F40" s="139">
        <v>540</v>
      </c>
      <c r="G40" s="140">
        <f t="shared" si="6"/>
        <v>144.81094127111825</v>
      </c>
      <c r="H40" s="139"/>
      <c r="I40" s="140">
        <f>'Base Table 5 - modified'!DY40/'Base Table 5'!DY40*E40</f>
        <v>0.25361476936191418</v>
      </c>
      <c r="J40" s="140">
        <f t="shared" si="7"/>
        <v>-3.4753852306380857</v>
      </c>
      <c r="K40" s="140">
        <f t="shared" ca="1" si="8"/>
        <v>5.6170671613498424</v>
      </c>
      <c r="L40" s="140">
        <f t="shared" ca="1" si="9"/>
        <v>1.8880671613491331</v>
      </c>
      <c r="M40" s="140">
        <f t="shared" ca="1" si="10"/>
        <v>2.1416819307104493</v>
      </c>
      <c r="N40" s="140">
        <f t="shared" ca="1" si="11"/>
        <v>-1.5873180692895508</v>
      </c>
      <c r="O40" s="107"/>
      <c r="P40" s="141">
        <f ca="1"/>
        <v>312.10004241594692</v>
      </c>
      <c r="Q40" s="140">
        <f>G40*(1+Industries!M38)</f>
        <v>145.72660764449535</v>
      </c>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c r="BM40" s="125"/>
      <c r="BN40" s="125"/>
      <c r="BO40" s="125"/>
      <c r="BP40" s="125"/>
      <c r="BQ40" s="125"/>
      <c r="BR40" s="125"/>
      <c r="BS40" s="125"/>
      <c r="BT40" s="125"/>
      <c r="BU40" s="125"/>
      <c r="BV40" s="125"/>
      <c r="BW40" s="125"/>
      <c r="BX40" s="125"/>
      <c r="BY40" s="125"/>
      <c r="BZ40" s="125"/>
      <c r="CA40" s="125"/>
      <c r="CB40" s="125"/>
      <c r="CC40" s="125"/>
      <c r="CD40" s="125"/>
      <c r="CE40" s="125"/>
      <c r="CF40" s="125"/>
      <c r="CG40" s="125"/>
      <c r="CH40" s="125"/>
      <c r="CI40" s="125"/>
      <c r="CJ40" s="125"/>
      <c r="CK40" s="125"/>
      <c r="CL40" s="125"/>
      <c r="CM40" s="125"/>
      <c r="CN40" s="125"/>
      <c r="CO40" s="125"/>
      <c r="CP40" s="125"/>
      <c r="CQ40" s="125"/>
      <c r="CR40" s="125"/>
      <c r="CS40" s="125"/>
      <c r="CT40" s="125"/>
      <c r="CU40" s="125"/>
      <c r="CV40" s="125"/>
      <c r="CW40" s="125"/>
      <c r="CX40" s="125"/>
      <c r="CY40" s="125"/>
      <c r="CZ40" s="125"/>
      <c r="DA40" s="125"/>
      <c r="DB40" s="125"/>
      <c r="DC40" s="125"/>
      <c r="DD40" s="125"/>
      <c r="DE40" s="125"/>
      <c r="DF40" s="125"/>
      <c r="DG40" s="125"/>
      <c r="DH40" s="125"/>
      <c r="DI40" s="125"/>
      <c r="DJ40" s="125"/>
      <c r="DK40" s="125"/>
      <c r="DL40" s="125"/>
      <c r="DM40" s="125"/>
      <c r="DN40" s="125"/>
      <c r="DO40" s="125"/>
      <c r="DP40" s="125"/>
      <c r="DQ40" s="125"/>
      <c r="DR40" s="125"/>
      <c r="DS40" s="125"/>
      <c r="DT40" s="125"/>
      <c r="DU40" s="125"/>
      <c r="DV40" s="125"/>
      <c r="DW40" s="125"/>
      <c r="DX40" s="125"/>
      <c r="DY40" s="125"/>
      <c r="DZ40" s="125"/>
      <c r="EA40" s="125"/>
      <c r="EB40" s="125"/>
      <c r="EC40" s="125"/>
      <c r="ED40" s="125"/>
      <c r="EE40" s="125"/>
      <c r="EF40" s="125"/>
      <c r="EG40" s="125"/>
      <c r="EH40" s="125"/>
      <c r="EI40" s="125"/>
      <c r="EJ40" s="125"/>
      <c r="EK40" s="125"/>
      <c r="EL40" s="125"/>
      <c r="EM40" s="125"/>
      <c r="EN40" s="125"/>
      <c r="EO40" s="125"/>
      <c r="EP40" s="125"/>
      <c r="EQ40" s="125"/>
      <c r="ER40" s="125"/>
      <c r="ES40" s="125"/>
      <c r="ET40" s="125"/>
      <c r="EU40" s="125"/>
      <c r="EV40" s="125"/>
      <c r="EW40" s="125"/>
      <c r="EX40" s="125"/>
      <c r="EY40" s="125"/>
      <c r="EZ40" s="125"/>
      <c r="FA40" s="125"/>
      <c r="FB40" s="125"/>
      <c r="FC40" s="125"/>
      <c r="FD40" s="125"/>
      <c r="FE40" s="125"/>
      <c r="FF40" s="125"/>
      <c r="FG40" s="125"/>
      <c r="FH40" s="125"/>
      <c r="FI40" s="125"/>
      <c r="FJ40" s="125"/>
      <c r="FK40" s="125"/>
      <c r="FL40" s="125"/>
      <c r="FM40" s="125"/>
      <c r="FN40" s="125"/>
      <c r="FO40" s="125"/>
      <c r="FP40" s="125"/>
      <c r="FQ40" s="125"/>
      <c r="FR40" s="125"/>
      <c r="FS40" s="125"/>
      <c r="FT40" s="125"/>
      <c r="FU40" s="125"/>
      <c r="FV40" s="125"/>
      <c r="FW40" s="125"/>
      <c r="FX40" s="125"/>
      <c r="FY40" s="125"/>
      <c r="FZ40" s="125"/>
      <c r="GA40" s="125"/>
      <c r="GB40" s="125"/>
      <c r="GC40" s="125"/>
      <c r="GD40" s="125"/>
      <c r="GE40" s="125"/>
      <c r="GF40" s="125"/>
      <c r="GG40" s="125"/>
      <c r="GH40" s="125"/>
      <c r="GI40" s="125"/>
      <c r="GJ40" s="125"/>
      <c r="GK40" s="125"/>
      <c r="GL40" s="125"/>
      <c r="GM40" s="125"/>
      <c r="GN40" s="125"/>
      <c r="GO40" s="125"/>
      <c r="GP40" s="125"/>
      <c r="GQ40" s="125"/>
      <c r="GR40" s="125"/>
      <c r="GS40" s="125"/>
      <c r="GT40" s="125"/>
      <c r="GU40" s="125"/>
      <c r="GV40" s="125"/>
      <c r="GW40" s="125"/>
      <c r="GX40" s="125"/>
      <c r="GY40" s="125"/>
      <c r="GZ40" s="125"/>
      <c r="HA40" s="125"/>
      <c r="HB40" s="125"/>
      <c r="HC40" s="125"/>
      <c r="HD40" s="125"/>
      <c r="HE40" s="125"/>
      <c r="HF40" s="125"/>
      <c r="HG40" s="125"/>
      <c r="HH40" s="125"/>
      <c r="HI40" s="125"/>
      <c r="HJ40" s="125"/>
      <c r="HK40" s="125"/>
      <c r="HL40" s="125"/>
      <c r="HM40" s="125"/>
      <c r="HN40" s="125"/>
      <c r="HO40" s="125"/>
      <c r="HP40" s="125"/>
      <c r="HQ40" s="125"/>
      <c r="HR40" s="125"/>
      <c r="HS40" s="125"/>
      <c r="HT40" s="125"/>
      <c r="HU40" s="125"/>
      <c r="HV40" s="125"/>
      <c r="HW40" s="125"/>
      <c r="HX40" s="125"/>
      <c r="HY40" s="125"/>
      <c r="HZ40" s="125"/>
      <c r="IA40" s="125"/>
      <c r="IB40" s="125"/>
      <c r="IC40" s="125"/>
      <c r="ID40" s="125"/>
      <c r="IE40" s="125"/>
      <c r="IF40" s="125"/>
      <c r="IG40" s="125"/>
      <c r="IH40" s="125"/>
      <c r="II40" s="125"/>
      <c r="IJ40" s="125"/>
      <c r="IK40" s="125"/>
      <c r="IL40" s="125"/>
      <c r="IM40" s="125"/>
      <c r="IN40" s="125"/>
      <c r="IO40" s="125"/>
      <c r="IP40" s="125"/>
      <c r="IQ40" s="125"/>
      <c r="IR40" s="125"/>
      <c r="IS40" s="125"/>
      <c r="IT40" s="125"/>
      <c r="IU40" s="125"/>
      <c r="IV40" s="125"/>
    </row>
    <row r="41" spans="1:256" ht="11.25" customHeight="1" x14ac:dyDescent="0.3">
      <c r="A41" s="106" t="s">
        <v>88</v>
      </c>
      <c r="B41" s="106" t="s">
        <v>89</v>
      </c>
      <c r="C41" s="139">
        <v>15.779</v>
      </c>
      <c r="D41" s="139">
        <v>2.3029999999999999</v>
      </c>
      <c r="E41" s="140">
        <v>16.931000000000001</v>
      </c>
      <c r="F41" s="139">
        <v>2287</v>
      </c>
      <c r="G41" s="140">
        <f t="shared" si="6"/>
        <v>135.07766818262357</v>
      </c>
      <c r="H41" s="139"/>
      <c r="I41" s="140">
        <f>'Base Table 5 - modified'!DY41/'Base Table 5'!DY41*E41</f>
        <v>8.405995221834436</v>
      </c>
      <c r="J41" s="140">
        <f t="shared" si="7"/>
        <v>-8.5250047781655649</v>
      </c>
      <c r="K41" s="140">
        <f t="shared" ca="1" si="8"/>
        <v>15.289607350852714</v>
      </c>
      <c r="L41" s="140">
        <f t="shared" ca="1" si="9"/>
        <v>-1.6413926491509176</v>
      </c>
      <c r="M41" s="140">
        <f t="shared" ca="1" si="10"/>
        <v>6.7646025726804444</v>
      </c>
      <c r="N41" s="140">
        <f t="shared" ca="1" si="11"/>
        <v>-10.166397427319556</v>
      </c>
      <c r="O41" s="107"/>
      <c r="P41" s="141">
        <f ca="1"/>
        <v>1054.3751938039934</v>
      </c>
      <c r="Q41" s="140">
        <f>G41*(1+Industries!M39)</f>
        <v>155.86653945675951</v>
      </c>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c r="BM41" s="125"/>
      <c r="BN41" s="125"/>
      <c r="BO41" s="125"/>
      <c r="BP41" s="125"/>
      <c r="BQ41" s="125"/>
      <c r="BR41" s="125"/>
      <c r="BS41" s="125"/>
      <c r="BT41" s="125"/>
      <c r="BU41" s="125"/>
      <c r="BV41" s="125"/>
      <c r="BW41" s="125"/>
      <c r="BX41" s="125"/>
      <c r="BY41" s="125"/>
      <c r="BZ41" s="125"/>
      <c r="CA41" s="125"/>
      <c r="CB41" s="125"/>
      <c r="CC41" s="125"/>
      <c r="CD41" s="125"/>
      <c r="CE41" s="125"/>
      <c r="CF41" s="125"/>
      <c r="CG41" s="125"/>
      <c r="CH41" s="125"/>
      <c r="CI41" s="125"/>
      <c r="CJ41" s="125"/>
      <c r="CK41" s="125"/>
      <c r="CL41" s="125"/>
      <c r="CM41" s="125"/>
      <c r="CN41" s="125"/>
      <c r="CO41" s="125"/>
      <c r="CP41" s="125"/>
      <c r="CQ41" s="125"/>
      <c r="CR41" s="125"/>
      <c r="CS41" s="125"/>
      <c r="CT41" s="125"/>
      <c r="CU41" s="125"/>
      <c r="CV41" s="125"/>
      <c r="CW41" s="125"/>
      <c r="CX41" s="125"/>
      <c r="CY41" s="125"/>
      <c r="CZ41" s="125"/>
      <c r="DA41" s="125"/>
      <c r="DB41" s="125"/>
      <c r="DC41" s="125"/>
      <c r="DD41" s="125"/>
      <c r="DE41" s="125"/>
      <c r="DF41" s="125"/>
      <c r="DG41" s="125"/>
      <c r="DH41" s="125"/>
      <c r="DI41" s="125"/>
      <c r="DJ41" s="125"/>
      <c r="DK41" s="125"/>
      <c r="DL41" s="125"/>
      <c r="DM41" s="125"/>
      <c r="DN41" s="125"/>
      <c r="DO41" s="125"/>
      <c r="DP41" s="125"/>
      <c r="DQ41" s="125"/>
      <c r="DR41" s="125"/>
      <c r="DS41" s="125"/>
      <c r="DT41" s="125"/>
      <c r="DU41" s="125"/>
      <c r="DV41" s="125"/>
      <c r="DW41" s="125"/>
      <c r="DX41" s="125"/>
      <c r="DY41" s="125"/>
      <c r="DZ41" s="125"/>
      <c r="EA41" s="125"/>
      <c r="EB41" s="125"/>
      <c r="EC41" s="125"/>
      <c r="ED41" s="125"/>
      <c r="EE41" s="125"/>
      <c r="EF41" s="125"/>
      <c r="EG41" s="125"/>
      <c r="EH41" s="125"/>
      <c r="EI41" s="125"/>
      <c r="EJ41" s="125"/>
      <c r="EK41" s="125"/>
      <c r="EL41" s="125"/>
      <c r="EM41" s="125"/>
      <c r="EN41" s="125"/>
      <c r="EO41" s="125"/>
      <c r="EP41" s="125"/>
      <c r="EQ41" s="125"/>
      <c r="ER41" s="125"/>
      <c r="ES41" s="125"/>
      <c r="ET41" s="125"/>
      <c r="EU41" s="125"/>
      <c r="EV41" s="125"/>
      <c r="EW41" s="125"/>
      <c r="EX41" s="125"/>
      <c r="EY41" s="125"/>
      <c r="EZ41" s="125"/>
      <c r="FA41" s="125"/>
      <c r="FB41" s="125"/>
      <c r="FC41" s="125"/>
      <c r="FD41" s="125"/>
      <c r="FE41" s="125"/>
      <c r="FF41" s="125"/>
      <c r="FG41" s="125"/>
      <c r="FH41" s="125"/>
      <c r="FI41" s="125"/>
      <c r="FJ41" s="125"/>
      <c r="FK41" s="125"/>
      <c r="FL41" s="125"/>
      <c r="FM41" s="125"/>
      <c r="FN41" s="125"/>
      <c r="FO41" s="125"/>
      <c r="FP41" s="125"/>
      <c r="FQ41" s="125"/>
      <c r="FR41" s="125"/>
      <c r="FS41" s="125"/>
      <c r="FT41" s="125"/>
      <c r="FU41" s="125"/>
      <c r="FV41" s="125"/>
      <c r="FW41" s="125"/>
      <c r="FX41" s="125"/>
      <c r="FY41" s="125"/>
      <c r="FZ41" s="125"/>
      <c r="GA41" s="125"/>
      <c r="GB41" s="125"/>
      <c r="GC41" s="125"/>
      <c r="GD41" s="125"/>
      <c r="GE41" s="125"/>
      <c r="GF41" s="125"/>
      <c r="GG41" s="125"/>
      <c r="GH41" s="125"/>
      <c r="GI41" s="125"/>
      <c r="GJ41" s="125"/>
      <c r="GK41" s="125"/>
      <c r="GL41" s="125"/>
      <c r="GM41" s="125"/>
      <c r="GN41" s="125"/>
      <c r="GO41" s="125"/>
      <c r="GP41" s="125"/>
      <c r="GQ41" s="125"/>
      <c r="GR41" s="125"/>
      <c r="GS41" s="125"/>
      <c r="GT41" s="125"/>
      <c r="GU41" s="125"/>
      <c r="GV41" s="125"/>
      <c r="GW41" s="125"/>
      <c r="GX41" s="125"/>
      <c r="GY41" s="125"/>
      <c r="GZ41" s="125"/>
      <c r="HA41" s="125"/>
      <c r="HB41" s="125"/>
      <c r="HC41" s="125"/>
      <c r="HD41" s="125"/>
      <c r="HE41" s="125"/>
      <c r="HF41" s="125"/>
      <c r="HG41" s="125"/>
      <c r="HH41" s="125"/>
      <c r="HI41" s="125"/>
      <c r="HJ41" s="125"/>
      <c r="HK41" s="125"/>
      <c r="HL41" s="125"/>
      <c r="HM41" s="125"/>
      <c r="HN41" s="125"/>
      <c r="HO41" s="125"/>
      <c r="HP41" s="125"/>
      <c r="HQ41" s="125"/>
      <c r="HR41" s="125"/>
      <c r="HS41" s="125"/>
      <c r="HT41" s="125"/>
      <c r="HU41" s="125"/>
      <c r="HV41" s="125"/>
      <c r="HW41" s="125"/>
      <c r="HX41" s="125"/>
      <c r="HY41" s="125"/>
      <c r="HZ41" s="125"/>
      <c r="IA41" s="125"/>
      <c r="IB41" s="125"/>
      <c r="IC41" s="125"/>
      <c r="ID41" s="125"/>
      <c r="IE41" s="125"/>
      <c r="IF41" s="125"/>
      <c r="IG41" s="125"/>
      <c r="IH41" s="125"/>
      <c r="II41" s="125"/>
      <c r="IJ41" s="125"/>
      <c r="IK41" s="125"/>
      <c r="IL41" s="125"/>
      <c r="IM41" s="125"/>
      <c r="IN41" s="125"/>
      <c r="IO41" s="125"/>
      <c r="IP41" s="125"/>
      <c r="IQ41" s="125"/>
      <c r="IR41" s="125"/>
      <c r="IS41" s="125"/>
      <c r="IT41" s="125"/>
      <c r="IU41" s="125"/>
      <c r="IV41" s="125"/>
    </row>
    <row r="42" spans="1:256" ht="11.25" customHeight="1" x14ac:dyDescent="0.3">
      <c r="A42" s="106" t="s">
        <v>90</v>
      </c>
      <c r="B42" s="106" t="s">
        <v>91</v>
      </c>
      <c r="C42" s="139">
        <v>1.3520000000000001</v>
      </c>
      <c r="D42" s="139">
        <v>0.19700000000000001</v>
      </c>
      <c r="E42" s="140">
        <v>1.4510000000000001</v>
      </c>
      <c r="F42" s="139">
        <v>173</v>
      </c>
      <c r="G42" s="140">
        <f t="shared" si="6"/>
        <v>119.22811853893866</v>
      </c>
      <c r="H42" s="139"/>
      <c r="I42" s="140">
        <f>'Base Table 5 - modified'!DY42/'Base Table 5'!DY42*E42</f>
        <v>0.63149020506701026</v>
      </c>
      <c r="J42" s="140">
        <f t="shared" si="7"/>
        <v>-0.81950979493298981</v>
      </c>
      <c r="K42" s="140">
        <f t="shared" ca="1" si="8"/>
        <v>1.4793096003015755</v>
      </c>
      <c r="L42" s="140">
        <f t="shared" ca="1" si="9"/>
        <v>2.8309600301284821E-2</v>
      </c>
      <c r="M42" s="140">
        <f t="shared" ca="1" si="10"/>
        <v>0.65979980536804983</v>
      </c>
      <c r="N42" s="140">
        <f t="shared" ca="1" si="11"/>
        <v>-0.79120019463195024</v>
      </c>
      <c r="O42" s="107"/>
      <c r="P42" s="141">
        <f ca="1"/>
        <v>87.413050118026462</v>
      </c>
      <c r="Q42" s="140">
        <f>G42*(1+Industries!M40)</f>
        <v>132.48420112713686</v>
      </c>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c r="BM42" s="125"/>
      <c r="BN42" s="125"/>
      <c r="BO42" s="125"/>
      <c r="BP42" s="125"/>
      <c r="BQ42" s="125"/>
      <c r="BR42" s="125"/>
      <c r="BS42" s="125"/>
      <c r="BT42" s="125"/>
      <c r="BU42" s="125"/>
      <c r="BV42" s="125"/>
      <c r="BW42" s="125"/>
      <c r="BX42" s="125"/>
      <c r="BY42" s="125"/>
      <c r="BZ42" s="125"/>
      <c r="CA42" s="125"/>
      <c r="CB42" s="125"/>
      <c r="CC42" s="125"/>
      <c r="CD42" s="125"/>
      <c r="CE42" s="125"/>
      <c r="CF42" s="125"/>
      <c r="CG42" s="125"/>
      <c r="CH42" s="125"/>
      <c r="CI42" s="125"/>
      <c r="CJ42" s="125"/>
      <c r="CK42" s="125"/>
      <c r="CL42" s="125"/>
      <c r="CM42" s="125"/>
      <c r="CN42" s="125"/>
      <c r="CO42" s="125"/>
      <c r="CP42" s="125"/>
      <c r="CQ42" s="125"/>
      <c r="CR42" s="125"/>
      <c r="CS42" s="125"/>
      <c r="CT42" s="125"/>
      <c r="CU42" s="125"/>
      <c r="CV42" s="125"/>
      <c r="CW42" s="125"/>
      <c r="CX42" s="125"/>
      <c r="CY42" s="125"/>
      <c r="CZ42" s="125"/>
      <c r="DA42" s="125"/>
      <c r="DB42" s="125"/>
      <c r="DC42" s="125"/>
      <c r="DD42" s="125"/>
      <c r="DE42" s="125"/>
      <c r="DF42" s="125"/>
      <c r="DG42" s="125"/>
      <c r="DH42" s="125"/>
      <c r="DI42" s="125"/>
      <c r="DJ42" s="125"/>
      <c r="DK42" s="125"/>
      <c r="DL42" s="125"/>
      <c r="DM42" s="125"/>
      <c r="DN42" s="125"/>
      <c r="DO42" s="125"/>
      <c r="DP42" s="125"/>
      <c r="DQ42" s="125"/>
      <c r="DR42" s="125"/>
      <c r="DS42" s="125"/>
      <c r="DT42" s="125"/>
      <c r="DU42" s="125"/>
      <c r="DV42" s="125"/>
      <c r="DW42" s="125"/>
      <c r="DX42" s="125"/>
      <c r="DY42" s="125"/>
      <c r="DZ42" s="125"/>
      <c r="EA42" s="125"/>
      <c r="EB42" s="125"/>
      <c r="EC42" s="125"/>
      <c r="ED42" s="125"/>
      <c r="EE42" s="125"/>
      <c r="EF42" s="125"/>
      <c r="EG42" s="125"/>
      <c r="EH42" s="125"/>
      <c r="EI42" s="125"/>
      <c r="EJ42" s="125"/>
      <c r="EK42" s="125"/>
      <c r="EL42" s="125"/>
      <c r="EM42" s="125"/>
      <c r="EN42" s="125"/>
      <c r="EO42" s="125"/>
      <c r="EP42" s="125"/>
      <c r="EQ42" s="125"/>
      <c r="ER42" s="125"/>
      <c r="ES42" s="125"/>
      <c r="ET42" s="125"/>
      <c r="EU42" s="125"/>
      <c r="EV42" s="125"/>
      <c r="EW42" s="125"/>
      <c r="EX42" s="125"/>
      <c r="EY42" s="125"/>
      <c r="EZ42" s="125"/>
      <c r="FA42" s="125"/>
      <c r="FB42" s="125"/>
      <c r="FC42" s="125"/>
      <c r="FD42" s="125"/>
      <c r="FE42" s="125"/>
      <c r="FF42" s="125"/>
      <c r="FG42" s="125"/>
      <c r="FH42" s="125"/>
      <c r="FI42" s="125"/>
      <c r="FJ42" s="125"/>
      <c r="FK42" s="125"/>
      <c r="FL42" s="125"/>
      <c r="FM42" s="125"/>
      <c r="FN42" s="125"/>
      <c r="FO42" s="125"/>
      <c r="FP42" s="125"/>
      <c r="FQ42" s="125"/>
      <c r="FR42" s="125"/>
      <c r="FS42" s="125"/>
      <c r="FT42" s="125"/>
      <c r="FU42" s="125"/>
      <c r="FV42" s="125"/>
      <c r="FW42" s="125"/>
      <c r="FX42" s="125"/>
      <c r="FY42" s="125"/>
      <c r="FZ42" s="125"/>
      <c r="GA42" s="125"/>
      <c r="GB42" s="125"/>
      <c r="GC42" s="125"/>
      <c r="GD42" s="125"/>
      <c r="GE42" s="125"/>
      <c r="GF42" s="125"/>
      <c r="GG42" s="125"/>
      <c r="GH42" s="125"/>
      <c r="GI42" s="125"/>
      <c r="GJ42" s="125"/>
      <c r="GK42" s="125"/>
      <c r="GL42" s="125"/>
      <c r="GM42" s="125"/>
      <c r="GN42" s="125"/>
      <c r="GO42" s="125"/>
      <c r="GP42" s="125"/>
      <c r="GQ42" s="125"/>
      <c r="GR42" s="125"/>
      <c r="GS42" s="125"/>
      <c r="GT42" s="125"/>
      <c r="GU42" s="125"/>
      <c r="GV42" s="125"/>
      <c r="GW42" s="125"/>
      <c r="GX42" s="125"/>
      <c r="GY42" s="125"/>
      <c r="GZ42" s="125"/>
      <c r="HA42" s="125"/>
      <c r="HB42" s="125"/>
      <c r="HC42" s="125"/>
      <c r="HD42" s="125"/>
      <c r="HE42" s="125"/>
      <c r="HF42" s="125"/>
      <c r="HG42" s="125"/>
      <c r="HH42" s="125"/>
      <c r="HI42" s="125"/>
      <c r="HJ42" s="125"/>
      <c r="HK42" s="125"/>
      <c r="HL42" s="125"/>
      <c r="HM42" s="125"/>
      <c r="HN42" s="125"/>
      <c r="HO42" s="125"/>
      <c r="HP42" s="125"/>
      <c r="HQ42" s="125"/>
      <c r="HR42" s="125"/>
      <c r="HS42" s="125"/>
      <c r="HT42" s="125"/>
      <c r="HU42" s="125"/>
      <c r="HV42" s="125"/>
      <c r="HW42" s="125"/>
      <c r="HX42" s="125"/>
      <c r="HY42" s="125"/>
      <c r="HZ42" s="125"/>
      <c r="IA42" s="125"/>
      <c r="IB42" s="125"/>
      <c r="IC42" s="125"/>
      <c r="ID42" s="125"/>
      <c r="IE42" s="125"/>
      <c r="IF42" s="125"/>
      <c r="IG42" s="125"/>
      <c r="IH42" s="125"/>
      <c r="II42" s="125"/>
      <c r="IJ42" s="125"/>
      <c r="IK42" s="125"/>
      <c r="IL42" s="125"/>
      <c r="IM42" s="125"/>
      <c r="IN42" s="125"/>
      <c r="IO42" s="125"/>
      <c r="IP42" s="125"/>
      <c r="IQ42" s="125"/>
      <c r="IR42" s="125"/>
      <c r="IS42" s="125"/>
      <c r="IT42" s="125"/>
      <c r="IU42" s="125"/>
      <c r="IV42" s="125"/>
    </row>
    <row r="43" spans="1:256" ht="11.25" customHeight="1" x14ac:dyDescent="0.3">
      <c r="A43" s="106" t="s">
        <v>92</v>
      </c>
      <c r="B43" s="106" t="s">
        <v>93</v>
      </c>
      <c r="C43" s="139">
        <v>18.468</v>
      </c>
      <c r="D43" s="139">
        <v>2.6960000000000002</v>
      </c>
      <c r="E43" s="140">
        <v>19.815999999999999</v>
      </c>
      <c r="F43" s="139">
        <v>3012</v>
      </c>
      <c r="G43" s="140">
        <f t="shared" si="6"/>
        <v>151.99838514331853</v>
      </c>
      <c r="H43" s="139"/>
      <c r="I43" s="140">
        <f>'Base Table 5 - modified'!DY43/'Base Table 5'!DY43*E43</f>
        <v>17.511515005938442</v>
      </c>
      <c r="J43" s="140">
        <f t="shared" si="7"/>
        <v>-2.304484994061557</v>
      </c>
      <c r="K43" s="140">
        <f t="shared" ca="1" si="8"/>
        <v>18.762490229662017</v>
      </c>
      <c r="L43" s="140">
        <f t="shared" ca="1" si="9"/>
        <v>-1.0535097703420213</v>
      </c>
      <c r="M43" s="140">
        <f t="shared" ca="1" si="10"/>
        <v>16.458005235593024</v>
      </c>
      <c r="N43" s="140">
        <f t="shared" ca="1" si="11"/>
        <v>-3.3579947644069748</v>
      </c>
      <c r="O43" s="107"/>
      <c r="P43" s="141">
        <f ca="1"/>
        <v>2679.7007928591133</v>
      </c>
      <c r="Q43" s="140">
        <f>G43*(1+Industries!M41)</f>
        <v>162.820509199003</v>
      </c>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c r="BQ43" s="125"/>
      <c r="BR43" s="125"/>
      <c r="BS43" s="125"/>
      <c r="BT43" s="125"/>
      <c r="BU43" s="125"/>
      <c r="BV43" s="125"/>
      <c r="BW43" s="125"/>
      <c r="BX43" s="125"/>
      <c r="BY43" s="125"/>
      <c r="BZ43" s="125"/>
      <c r="CA43" s="125"/>
      <c r="CB43" s="125"/>
      <c r="CC43" s="125"/>
      <c r="CD43" s="125"/>
      <c r="CE43" s="125"/>
      <c r="CF43" s="125"/>
      <c r="CG43" s="125"/>
      <c r="CH43" s="125"/>
      <c r="CI43" s="125"/>
      <c r="CJ43" s="125"/>
      <c r="CK43" s="125"/>
      <c r="CL43" s="125"/>
      <c r="CM43" s="125"/>
      <c r="CN43" s="125"/>
      <c r="CO43" s="125"/>
      <c r="CP43" s="125"/>
      <c r="CQ43" s="125"/>
      <c r="CR43" s="125"/>
      <c r="CS43" s="125"/>
      <c r="CT43" s="125"/>
      <c r="CU43" s="125"/>
      <c r="CV43" s="125"/>
      <c r="CW43" s="125"/>
      <c r="CX43" s="125"/>
      <c r="CY43" s="125"/>
      <c r="CZ43" s="125"/>
      <c r="DA43" s="125"/>
      <c r="DB43" s="125"/>
      <c r="DC43" s="125"/>
      <c r="DD43" s="125"/>
      <c r="DE43" s="125"/>
      <c r="DF43" s="125"/>
      <c r="DG43" s="125"/>
      <c r="DH43" s="125"/>
      <c r="DI43" s="125"/>
      <c r="DJ43" s="125"/>
      <c r="DK43" s="125"/>
      <c r="DL43" s="125"/>
      <c r="DM43" s="125"/>
      <c r="DN43" s="125"/>
      <c r="DO43" s="125"/>
      <c r="DP43" s="125"/>
      <c r="DQ43" s="125"/>
      <c r="DR43" s="125"/>
      <c r="DS43" s="125"/>
      <c r="DT43" s="125"/>
      <c r="DU43" s="125"/>
      <c r="DV43" s="125"/>
      <c r="DW43" s="125"/>
      <c r="DX43" s="125"/>
      <c r="DY43" s="125"/>
      <c r="DZ43" s="125"/>
      <c r="EA43" s="125"/>
      <c r="EB43" s="125"/>
      <c r="EC43" s="125"/>
      <c r="ED43" s="125"/>
      <c r="EE43" s="125"/>
      <c r="EF43" s="125"/>
      <c r="EG43" s="125"/>
      <c r="EH43" s="125"/>
      <c r="EI43" s="125"/>
      <c r="EJ43" s="125"/>
      <c r="EK43" s="125"/>
      <c r="EL43" s="125"/>
      <c r="EM43" s="125"/>
      <c r="EN43" s="125"/>
      <c r="EO43" s="125"/>
      <c r="EP43" s="125"/>
      <c r="EQ43" s="125"/>
      <c r="ER43" s="125"/>
      <c r="ES43" s="125"/>
      <c r="ET43" s="125"/>
      <c r="EU43" s="125"/>
      <c r="EV43" s="125"/>
      <c r="EW43" s="125"/>
      <c r="EX43" s="125"/>
      <c r="EY43" s="125"/>
      <c r="EZ43" s="125"/>
      <c r="FA43" s="125"/>
      <c r="FB43" s="125"/>
      <c r="FC43" s="125"/>
      <c r="FD43" s="125"/>
      <c r="FE43" s="125"/>
      <c r="FF43" s="125"/>
      <c r="FG43" s="125"/>
      <c r="FH43" s="125"/>
      <c r="FI43" s="125"/>
      <c r="FJ43" s="125"/>
      <c r="FK43" s="125"/>
      <c r="FL43" s="125"/>
      <c r="FM43" s="125"/>
      <c r="FN43" s="125"/>
      <c r="FO43" s="125"/>
      <c r="FP43" s="125"/>
      <c r="FQ43" s="125"/>
      <c r="FR43" s="125"/>
      <c r="FS43" s="125"/>
      <c r="FT43" s="125"/>
      <c r="FU43" s="125"/>
      <c r="FV43" s="125"/>
      <c r="FW43" s="125"/>
      <c r="FX43" s="125"/>
      <c r="FY43" s="125"/>
      <c r="FZ43" s="125"/>
      <c r="GA43" s="125"/>
      <c r="GB43" s="125"/>
      <c r="GC43" s="125"/>
      <c r="GD43" s="125"/>
      <c r="GE43" s="125"/>
      <c r="GF43" s="125"/>
      <c r="GG43" s="125"/>
      <c r="GH43" s="125"/>
      <c r="GI43" s="125"/>
      <c r="GJ43" s="125"/>
      <c r="GK43" s="125"/>
      <c r="GL43" s="125"/>
      <c r="GM43" s="125"/>
      <c r="GN43" s="125"/>
      <c r="GO43" s="125"/>
      <c r="GP43" s="125"/>
      <c r="GQ43" s="125"/>
      <c r="GR43" s="125"/>
      <c r="GS43" s="125"/>
      <c r="GT43" s="125"/>
      <c r="GU43" s="125"/>
      <c r="GV43" s="125"/>
      <c r="GW43" s="125"/>
      <c r="GX43" s="125"/>
      <c r="GY43" s="125"/>
      <c r="GZ43" s="125"/>
      <c r="HA43" s="125"/>
      <c r="HB43" s="125"/>
      <c r="HC43" s="125"/>
      <c r="HD43" s="125"/>
      <c r="HE43" s="125"/>
      <c r="HF43" s="125"/>
      <c r="HG43" s="125"/>
      <c r="HH43" s="125"/>
      <c r="HI43" s="125"/>
      <c r="HJ43" s="125"/>
      <c r="HK43" s="125"/>
      <c r="HL43" s="125"/>
      <c r="HM43" s="125"/>
      <c r="HN43" s="125"/>
      <c r="HO43" s="125"/>
      <c r="HP43" s="125"/>
      <c r="HQ43" s="125"/>
      <c r="HR43" s="125"/>
      <c r="HS43" s="125"/>
      <c r="HT43" s="125"/>
      <c r="HU43" s="125"/>
      <c r="HV43" s="125"/>
      <c r="HW43" s="125"/>
      <c r="HX43" s="125"/>
      <c r="HY43" s="125"/>
      <c r="HZ43" s="125"/>
      <c r="IA43" s="125"/>
      <c r="IB43" s="125"/>
      <c r="IC43" s="125"/>
      <c r="ID43" s="125"/>
      <c r="IE43" s="125"/>
      <c r="IF43" s="125"/>
      <c r="IG43" s="125"/>
      <c r="IH43" s="125"/>
      <c r="II43" s="125"/>
      <c r="IJ43" s="125"/>
      <c r="IK43" s="125"/>
      <c r="IL43" s="125"/>
      <c r="IM43" s="125"/>
      <c r="IN43" s="125"/>
      <c r="IO43" s="125"/>
      <c r="IP43" s="125"/>
      <c r="IQ43" s="125"/>
      <c r="IR43" s="125"/>
      <c r="IS43" s="125"/>
      <c r="IT43" s="125"/>
      <c r="IU43" s="125"/>
      <c r="IV43" s="125"/>
    </row>
    <row r="44" spans="1:256" ht="11.25" customHeight="1" x14ac:dyDescent="0.3">
      <c r="A44" s="106" t="s">
        <v>94</v>
      </c>
      <c r="B44" s="106" t="s">
        <v>95</v>
      </c>
      <c r="C44" s="139">
        <v>8.9390000000000001</v>
      </c>
      <c r="D44" s="139">
        <v>1.3049999999999999</v>
      </c>
      <c r="E44" s="140">
        <v>9.5909999999999993</v>
      </c>
      <c r="F44" s="139">
        <v>931</v>
      </c>
      <c r="G44" s="140">
        <f t="shared" si="6"/>
        <v>97.070169950995734</v>
      </c>
      <c r="H44" s="139"/>
      <c r="I44" s="140">
        <f>'Base Table 5 - modified'!DY44/'Base Table 5'!DY44*E44</f>
        <v>9.2537569933464265</v>
      </c>
      <c r="J44" s="140">
        <f t="shared" si="7"/>
        <v>-0.33724300665357276</v>
      </c>
      <c r="K44" s="140">
        <f t="shared" ca="1" si="8"/>
        <v>8.2205768099259373</v>
      </c>
      <c r="L44" s="140">
        <f t="shared" ca="1" si="9"/>
        <v>-1.3704231900752042</v>
      </c>
      <c r="M44" s="140">
        <f t="shared" ca="1" si="10"/>
        <v>7.8833338032702649</v>
      </c>
      <c r="N44" s="140">
        <f t="shared" ca="1" si="11"/>
        <v>-1.7076661967297344</v>
      </c>
      <c r="O44" s="107"/>
      <c r="P44" s="141">
        <f ca="1"/>
        <v>810.57993482682389</v>
      </c>
      <c r="Q44" s="140">
        <f>G44*(1+Industries!M42)</f>
        <v>102.82197291843316</v>
      </c>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O44" s="125"/>
      <c r="BP44" s="125"/>
      <c r="BQ44" s="125"/>
      <c r="BR44" s="125"/>
      <c r="BS44" s="125"/>
      <c r="BT44" s="125"/>
      <c r="BU44" s="125"/>
      <c r="BV44" s="125"/>
      <c r="BW44" s="125"/>
      <c r="BX44" s="125"/>
      <c r="BY44" s="125"/>
      <c r="BZ44" s="125"/>
      <c r="CA44" s="125"/>
      <c r="CB44" s="125"/>
      <c r="CC44" s="125"/>
      <c r="CD44" s="125"/>
      <c r="CE44" s="125"/>
      <c r="CF44" s="125"/>
      <c r="CG44" s="125"/>
      <c r="CH44" s="125"/>
      <c r="CI44" s="125"/>
      <c r="CJ44" s="125"/>
      <c r="CK44" s="125"/>
      <c r="CL44" s="125"/>
      <c r="CM44" s="125"/>
      <c r="CN44" s="125"/>
      <c r="CO44" s="125"/>
      <c r="CP44" s="125"/>
      <c r="CQ44" s="125"/>
      <c r="CR44" s="125"/>
      <c r="CS44" s="125"/>
      <c r="CT44" s="125"/>
      <c r="CU44" s="125"/>
      <c r="CV44" s="125"/>
      <c r="CW44" s="125"/>
      <c r="CX44" s="125"/>
      <c r="CY44" s="125"/>
      <c r="CZ44" s="125"/>
      <c r="DA44" s="125"/>
      <c r="DB44" s="125"/>
      <c r="DC44" s="125"/>
      <c r="DD44" s="125"/>
      <c r="DE44" s="125"/>
      <c r="DF44" s="125"/>
      <c r="DG44" s="125"/>
      <c r="DH44" s="125"/>
      <c r="DI44" s="125"/>
      <c r="DJ44" s="125"/>
      <c r="DK44" s="125"/>
      <c r="DL44" s="125"/>
      <c r="DM44" s="125"/>
      <c r="DN44" s="125"/>
      <c r="DO44" s="125"/>
      <c r="DP44" s="125"/>
      <c r="DQ44" s="125"/>
      <c r="DR44" s="125"/>
      <c r="DS44" s="125"/>
      <c r="DT44" s="125"/>
      <c r="DU44" s="125"/>
      <c r="DV44" s="125"/>
      <c r="DW44" s="125"/>
      <c r="DX44" s="125"/>
      <c r="DY44" s="125"/>
      <c r="DZ44" s="125"/>
      <c r="EA44" s="125"/>
      <c r="EB44" s="125"/>
      <c r="EC44" s="125"/>
      <c r="ED44" s="125"/>
      <c r="EE44" s="125"/>
      <c r="EF44" s="125"/>
      <c r="EG44" s="125"/>
      <c r="EH44" s="125"/>
      <c r="EI44" s="125"/>
      <c r="EJ44" s="125"/>
      <c r="EK44" s="125"/>
      <c r="EL44" s="125"/>
      <c r="EM44" s="125"/>
      <c r="EN44" s="125"/>
      <c r="EO44" s="125"/>
      <c r="EP44" s="125"/>
      <c r="EQ44" s="125"/>
      <c r="ER44" s="125"/>
      <c r="ES44" s="125"/>
      <c r="ET44" s="125"/>
      <c r="EU44" s="125"/>
      <c r="EV44" s="125"/>
      <c r="EW44" s="125"/>
      <c r="EX44" s="125"/>
      <c r="EY44" s="125"/>
      <c r="EZ44" s="125"/>
      <c r="FA44" s="125"/>
      <c r="FB44" s="125"/>
      <c r="FC44" s="125"/>
      <c r="FD44" s="125"/>
      <c r="FE44" s="125"/>
      <c r="FF44" s="125"/>
      <c r="FG44" s="125"/>
      <c r="FH44" s="125"/>
      <c r="FI44" s="125"/>
      <c r="FJ44" s="125"/>
      <c r="FK44" s="125"/>
      <c r="FL44" s="125"/>
      <c r="FM44" s="125"/>
      <c r="FN44" s="125"/>
      <c r="FO44" s="125"/>
      <c r="FP44" s="125"/>
      <c r="FQ44" s="125"/>
      <c r="FR44" s="125"/>
      <c r="FS44" s="125"/>
      <c r="FT44" s="125"/>
      <c r="FU44" s="125"/>
      <c r="FV44" s="125"/>
      <c r="FW44" s="125"/>
      <c r="FX44" s="125"/>
      <c r="FY44" s="125"/>
      <c r="FZ44" s="125"/>
      <c r="GA44" s="125"/>
      <c r="GB44" s="125"/>
      <c r="GC44" s="125"/>
      <c r="GD44" s="125"/>
      <c r="GE44" s="125"/>
      <c r="GF44" s="125"/>
      <c r="GG44" s="125"/>
      <c r="GH44" s="125"/>
      <c r="GI44" s="125"/>
      <c r="GJ44" s="125"/>
      <c r="GK44" s="125"/>
      <c r="GL44" s="125"/>
      <c r="GM44" s="125"/>
      <c r="GN44" s="125"/>
      <c r="GO44" s="125"/>
      <c r="GP44" s="125"/>
      <c r="GQ44" s="125"/>
      <c r="GR44" s="125"/>
      <c r="GS44" s="125"/>
      <c r="GT44" s="125"/>
      <c r="GU44" s="125"/>
      <c r="GV44" s="125"/>
      <c r="GW44" s="125"/>
      <c r="GX44" s="125"/>
      <c r="GY44" s="125"/>
      <c r="GZ44" s="125"/>
      <c r="HA44" s="125"/>
      <c r="HB44" s="125"/>
      <c r="HC44" s="125"/>
      <c r="HD44" s="125"/>
      <c r="HE44" s="125"/>
      <c r="HF44" s="125"/>
      <c r="HG44" s="125"/>
      <c r="HH44" s="125"/>
      <c r="HI44" s="125"/>
      <c r="HJ44" s="125"/>
      <c r="HK44" s="125"/>
      <c r="HL44" s="125"/>
      <c r="HM44" s="125"/>
      <c r="HN44" s="125"/>
      <c r="HO44" s="125"/>
      <c r="HP44" s="125"/>
      <c r="HQ44" s="125"/>
      <c r="HR44" s="125"/>
      <c r="HS44" s="125"/>
      <c r="HT44" s="125"/>
      <c r="HU44" s="125"/>
      <c r="HV44" s="125"/>
      <c r="HW44" s="125"/>
      <c r="HX44" s="125"/>
      <c r="HY44" s="125"/>
      <c r="HZ44" s="125"/>
      <c r="IA44" s="125"/>
      <c r="IB44" s="125"/>
      <c r="IC44" s="125"/>
      <c r="ID44" s="125"/>
      <c r="IE44" s="125"/>
      <c r="IF44" s="125"/>
      <c r="IG44" s="125"/>
      <c r="IH44" s="125"/>
      <c r="II44" s="125"/>
      <c r="IJ44" s="125"/>
      <c r="IK44" s="125"/>
      <c r="IL44" s="125"/>
      <c r="IM44" s="125"/>
      <c r="IN44" s="125"/>
      <c r="IO44" s="125"/>
      <c r="IP44" s="125"/>
      <c r="IQ44" s="125"/>
      <c r="IR44" s="125"/>
      <c r="IS44" s="125"/>
      <c r="IT44" s="125"/>
      <c r="IU44" s="125"/>
      <c r="IV44" s="125"/>
    </row>
    <row r="45" spans="1:256" ht="11.25" customHeight="1" x14ac:dyDescent="0.3">
      <c r="A45" s="106" t="s">
        <v>96</v>
      </c>
      <c r="B45" s="106" t="s">
        <v>97</v>
      </c>
      <c r="C45" s="139">
        <v>32.582999999999998</v>
      </c>
      <c r="D45" s="139">
        <v>2.8420000000000001</v>
      </c>
      <c r="E45" s="140">
        <v>34.003999999999998</v>
      </c>
      <c r="F45" s="139">
        <v>3412</v>
      </c>
      <c r="G45" s="140">
        <f t="shared" si="6"/>
        <v>100.34113633690154</v>
      </c>
      <c r="H45" s="139"/>
      <c r="I45" s="140">
        <f>'Base Table 5 - modified'!DY45/'Base Table 5'!DY45*E45</f>
        <v>34.008632573622798</v>
      </c>
      <c r="J45" s="140">
        <f t="shared" si="7"/>
        <v>4.6325736227998959E-3</v>
      </c>
      <c r="K45" s="140">
        <f t="shared" ca="1" si="8"/>
        <v>30.101315762556482</v>
      </c>
      <c r="L45" s="140">
        <f t="shared" ca="1" si="9"/>
        <v>-3.9026842374547144</v>
      </c>
      <c r="M45" s="140">
        <f t="shared" ca="1" si="10"/>
        <v>30.105948336158626</v>
      </c>
      <c r="N45" s="140">
        <f t="shared" ca="1" si="11"/>
        <v>-3.8980516638413718</v>
      </c>
      <c r="O45" s="107"/>
      <c r="P45" s="141">
        <f ca="1"/>
        <v>3238.3530731139581</v>
      </c>
      <c r="Q45" s="140">
        <f>G45*(1+Industries!M43)</f>
        <v>107.56522388715281</v>
      </c>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c r="BM45" s="125"/>
      <c r="BN45" s="125"/>
      <c r="BO45" s="125"/>
      <c r="BP45" s="125"/>
      <c r="BQ45" s="125"/>
      <c r="BR45" s="125"/>
      <c r="BS45" s="125"/>
      <c r="BT45" s="125"/>
      <c r="BU45" s="125"/>
      <c r="BV45" s="125"/>
      <c r="BW45" s="125"/>
      <c r="BX45" s="125"/>
      <c r="BY45" s="125"/>
      <c r="BZ45" s="125"/>
      <c r="CA45" s="125"/>
      <c r="CB45" s="125"/>
      <c r="CC45" s="125"/>
      <c r="CD45" s="125"/>
      <c r="CE45" s="125"/>
      <c r="CF45" s="125"/>
      <c r="CG45" s="125"/>
      <c r="CH45" s="125"/>
      <c r="CI45" s="125"/>
      <c r="CJ45" s="125"/>
      <c r="CK45" s="125"/>
      <c r="CL45" s="125"/>
      <c r="CM45" s="125"/>
      <c r="CN45" s="125"/>
      <c r="CO45" s="125"/>
      <c r="CP45" s="125"/>
      <c r="CQ45" s="125"/>
      <c r="CR45" s="125"/>
      <c r="CS45" s="125"/>
      <c r="CT45" s="125"/>
      <c r="CU45" s="125"/>
      <c r="CV45" s="125"/>
      <c r="CW45" s="125"/>
      <c r="CX45" s="125"/>
      <c r="CY45" s="125"/>
      <c r="CZ45" s="125"/>
      <c r="DA45" s="125"/>
      <c r="DB45" s="125"/>
      <c r="DC45" s="125"/>
      <c r="DD45" s="125"/>
      <c r="DE45" s="125"/>
      <c r="DF45" s="125"/>
      <c r="DG45" s="125"/>
      <c r="DH45" s="125"/>
      <c r="DI45" s="125"/>
      <c r="DJ45" s="125"/>
      <c r="DK45" s="125"/>
      <c r="DL45" s="125"/>
      <c r="DM45" s="125"/>
      <c r="DN45" s="125"/>
      <c r="DO45" s="125"/>
      <c r="DP45" s="125"/>
      <c r="DQ45" s="125"/>
      <c r="DR45" s="125"/>
      <c r="DS45" s="125"/>
      <c r="DT45" s="125"/>
      <c r="DU45" s="125"/>
      <c r="DV45" s="125"/>
      <c r="DW45" s="125"/>
      <c r="DX45" s="125"/>
      <c r="DY45" s="125"/>
      <c r="DZ45" s="125"/>
      <c r="EA45" s="125"/>
      <c r="EB45" s="125"/>
      <c r="EC45" s="125"/>
      <c r="ED45" s="125"/>
      <c r="EE45" s="125"/>
      <c r="EF45" s="125"/>
      <c r="EG45" s="125"/>
      <c r="EH45" s="125"/>
      <c r="EI45" s="125"/>
      <c r="EJ45" s="125"/>
      <c r="EK45" s="125"/>
      <c r="EL45" s="125"/>
      <c r="EM45" s="125"/>
      <c r="EN45" s="125"/>
      <c r="EO45" s="125"/>
      <c r="EP45" s="125"/>
      <c r="EQ45" s="125"/>
      <c r="ER45" s="125"/>
      <c r="ES45" s="125"/>
      <c r="ET45" s="125"/>
      <c r="EU45" s="125"/>
      <c r="EV45" s="125"/>
      <c r="EW45" s="125"/>
      <c r="EX45" s="125"/>
      <c r="EY45" s="125"/>
      <c r="EZ45" s="125"/>
      <c r="FA45" s="125"/>
      <c r="FB45" s="125"/>
      <c r="FC45" s="125"/>
      <c r="FD45" s="125"/>
      <c r="FE45" s="125"/>
      <c r="FF45" s="125"/>
      <c r="FG45" s="125"/>
      <c r="FH45" s="125"/>
      <c r="FI45" s="125"/>
      <c r="FJ45" s="125"/>
      <c r="FK45" s="125"/>
      <c r="FL45" s="125"/>
      <c r="FM45" s="125"/>
      <c r="FN45" s="125"/>
      <c r="FO45" s="125"/>
      <c r="FP45" s="125"/>
      <c r="FQ45" s="125"/>
      <c r="FR45" s="125"/>
      <c r="FS45" s="125"/>
      <c r="FT45" s="125"/>
      <c r="FU45" s="125"/>
      <c r="FV45" s="125"/>
      <c r="FW45" s="125"/>
      <c r="FX45" s="125"/>
      <c r="FY45" s="125"/>
      <c r="FZ45" s="125"/>
      <c r="GA45" s="125"/>
      <c r="GB45" s="125"/>
      <c r="GC45" s="125"/>
      <c r="GD45" s="125"/>
      <c r="GE45" s="125"/>
      <c r="GF45" s="125"/>
      <c r="GG45" s="125"/>
      <c r="GH45" s="125"/>
      <c r="GI45" s="125"/>
      <c r="GJ45" s="125"/>
      <c r="GK45" s="125"/>
      <c r="GL45" s="125"/>
      <c r="GM45" s="125"/>
      <c r="GN45" s="125"/>
      <c r="GO45" s="125"/>
      <c r="GP45" s="125"/>
      <c r="GQ45" s="125"/>
      <c r="GR45" s="125"/>
      <c r="GS45" s="125"/>
      <c r="GT45" s="125"/>
      <c r="GU45" s="125"/>
      <c r="GV45" s="125"/>
      <c r="GW45" s="125"/>
      <c r="GX45" s="125"/>
      <c r="GY45" s="125"/>
      <c r="GZ45" s="125"/>
      <c r="HA45" s="125"/>
      <c r="HB45" s="125"/>
      <c r="HC45" s="125"/>
      <c r="HD45" s="125"/>
      <c r="HE45" s="125"/>
      <c r="HF45" s="125"/>
      <c r="HG45" s="125"/>
      <c r="HH45" s="125"/>
      <c r="HI45" s="125"/>
      <c r="HJ45" s="125"/>
      <c r="HK45" s="125"/>
      <c r="HL45" s="125"/>
      <c r="HM45" s="125"/>
      <c r="HN45" s="125"/>
      <c r="HO45" s="125"/>
      <c r="HP45" s="125"/>
      <c r="HQ45" s="125"/>
      <c r="HR45" s="125"/>
      <c r="HS45" s="125"/>
      <c r="HT45" s="125"/>
      <c r="HU45" s="125"/>
      <c r="HV45" s="125"/>
      <c r="HW45" s="125"/>
      <c r="HX45" s="125"/>
      <c r="HY45" s="125"/>
      <c r="HZ45" s="125"/>
      <c r="IA45" s="125"/>
      <c r="IB45" s="125"/>
      <c r="IC45" s="125"/>
      <c r="ID45" s="125"/>
      <c r="IE45" s="125"/>
      <c r="IF45" s="125"/>
      <c r="IG45" s="125"/>
      <c r="IH45" s="125"/>
      <c r="II45" s="125"/>
      <c r="IJ45" s="125"/>
      <c r="IK45" s="125"/>
      <c r="IL45" s="125"/>
      <c r="IM45" s="125"/>
      <c r="IN45" s="125"/>
      <c r="IO45" s="125"/>
      <c r="IP45" s="125"/>
      <c r="IQ45" s="125"/>
      <c r="IR45" s="125"/>
      <c r="IS45" s="125"/>
      <c r="IT45" s="125"/>
      <c r="IU45" s="125"/>
      <c r="IV45" s="125"/>
    </row>
    <row r="46" spans="1:256" ht="11.25" customHeight="1" x14ac:dyDescent="0.3">
      <c r="A46" s="106" t="s">
        <v>98</v>
      </c>
      <c r="B46" s="106" t="s">
        <v>99</v>
      </c>
      <c r="C46" s="139">
        <v>2.512</v>
      </c>
      <c r="D46" s="139">
        <v>0.219</v>
      </c>
      <c r="E46" s="140">
        <v>2.621</v>
      </c>
      <c r="F46" s="139">
        <v>277</v>
      </c>
      <c r="G46" s="140">
        <f t="shared" si="6"/>
        <v>105.6848531095002</v>
      </c>
      <c r="H46" s="139"/>
      <c r="I46" s="140">
        <f>'Base Table 5 - modified'!DY46/'Base Table 5'!DY46*E46</f>
        <v>2.5974873161112271</v>
      </c>
      <c r="J46" s="140">
        <f t="shared" si="7"/>
        <v>-2.3512683888772923E-2</v>
      </c>
      <c r="K46" s="140">
        <f t="shared" ca="1" si="8"/>
        <v>2.1738977187445898</v>
      </c>
      <c r="L46" s="140">
        <f t="shared" ca="1" si="9"/>
        <v>-0.44710228125619755</v>
      </c>
      <c r="M46" s="140">
        <f t="shared" ca="1" si="10"/>
        <v>2.1503850348543643</v>
      </c>
      <c r="N46" s="140">
        <f t="shared" ca="1" si="11"/>
        <v>-0.47061496514563572</v>
      </c>
      <c r="O46" s="107"/>
      <c r="P46" s="141">
        <f ca="1"/>
        <v>241.75481301325064</v>
      </c>
      <c r="Q46" s="140">
        <f>G46*(1+Industries!M44)</f>
        <v>112.42396552002772</v>
      </c>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c r="CI46" s="125"/>
      <c r="CJ46" s="125"/>
      <c r="CK46" s="125"/>
      <c r="CL46" s="125"/>
      <c r="CM46" s="125"/>
      <c r="CN46" s="125"/>
      <c r="CO46" s="125"/>
      <c r="CP46" s="125"/>
      <c r="CQ46" s="125"/>
      <c r="CR46" s="125"/>
      <c r="CS46" s="125"/>
      <c r="CT46" s="125"/>
      <c r="CU46" s="125"/>
      <c r="CV46" s="125"/>
      <c r="CW46" s="125"/>
      <c r="CX46" s="125"/>
      <c r="CY46" s="125"/>
      <c r="CZ46" s="125"/>
      <c r="DA46" s="125"/>
      <c r="DB46" s="125"/>
      <c r="DC46" s="125"/>
      <c r="DD46" s="125"/>
      <c r="DE46" s="125"/>
      <c r="DF46" s="125"/>
      <c r="DG46" s="125"/>
      <c r="DH46" s="125"/>
      <c r="DI46" s="125"/>
      <c r="DJ46" s="125"/>
      <c r="DK46" s="125"/>
      <c r="DL46" s="125"/>
      <c r="DM46" s="125"/>
      <c r="DN46" s="125"/>
      <c r="DO46" s="125"/>
      <c r="DP46" s="125"/>
      <c r="DQ46" s="125"/>
      <c r="DR46" s="125"/>
      <c r="DS46" s="125"/>
      <c r="DT46" s="125"/>
      <c r="DU46" s="125"/>
      <c r="DV46" s="125"/>
      <c r="DW46" s="125"/>
      <c r="DX46" s="125"/>
      <c r="DY46" s="125"/>
      <c r="DZ46" s="125"/>
      <c r="EA46" s="125"/>
      <c r="EB46" s="125"/>
      <c r="EC46" s="125"/>
      <c r="ED46" s="125"/>
      <c r="EE46" s="125"/>
      <c r="EF46" s="125"/>
      <c r="EG46" s="125"/>
      <c r="EH46" s="125"/>
      <c r="EI46" s="125"/>
      <c r="EJ46" s="125"/>
      <c r="EK46" s="125"/>
      <c r="EL46" s="125"/>
      <c r="EM46" s="125"/>
      <c r="EN46" s="125"/>
      <c r="EO46" s="125"/>
      <c r="EP46" s="125"/>
      <c r="EQ46" s="125"/>
      <c r="ER46" s="125"/>
      <c r="ES46" s="125"/>
      <c r="ET46" s="125"/>
      <c r="EU46" s="125"/>
      <c r="EV46" s="125"/>
      <c r="EW46" s="125"/>
      <c r="EX46" s="125"/>
      <c r="EY46" s="125"/>
      <c r="EZ46" s="125"/>
      <c r="FA46" s="125"/>
      <c r="FB46" s="125"/>
      <c r="FC46" s="125"/>
      <c r="FD46" s="125"/>
      <c r="FE46" s="125"/>
      <c r="FF46" s="125"/>
      <c r="FG46" s="125"/>
      <c r="FH46" s="125"/>
      <c r="FI46" s="125"/>
      <c r="FJ46" s="125"/>
      <c r="FK46" s="125"/>
      <c r="FL46" s="125"/>
      <c r="FM46" s="125"/>
      <c r="FN46" s="125"/>
      <c r="FO46" s="125"/>
      <c r="FP46" s="125"/>
      <c r="FQ46" s="125"/>
      <c r="FR46" s="125"/>
      <c r="FS46" s="125"/>
      <c r="FT46" s="125"/>
      <c r="FU46" s="125"/>
      <c r="FV46" s="125"/>
      <c r="FW46" s="125"/>
      <c r="FX46" s="125"/>
      <c r="FY46" s="125"/>
      <c r="FZ46" s="125"/>
      <c r="GA46" s="125"/>
      <c r="GB46" s="125"/>
      <c r="GC46" s="125"/>
      <c r="GD46" s="125"/>
      <c r="GE46" s="125"/>
      <c r="GF46" s="125"/>
      <c r="GG46" s="125"/>
      <c r="GH46" s="125"/>
      <c r="GI46" s="125"/>
      <c r="GJ46" s="125"/>
      <c r="GK46" s="125"/>
      <c r="GL46" s="125"/>
      <c r="GM46" s="125"/>
      <c r="GN46" s="125"/>
      <c r="GO46" s="125"/>
      <c r="GP46" s="125"/>
      <c r="GQ46" s="125"/>
      <c r="GR46" s="125"/>
      <c r="GS46" s="125"/>
      <c r="GT46" s="125"/>
      <c r="GU46" s="125"/>
      <c r="GV46" s="125"/>
      <c r="GW46" s="125"/>
      <c r="GX46" s="125"/>
      <c r="GY46" s="125"/>
      <c r="GZ46" s="125"/>
      <c r="HA46" s="125"/>
      <c r="HB46" s="125"/>
      <c r="HC46" s="125"/>
      <c r="HD46" s="125"/>
      <c r="HE46" s="125"/>
      <c r="HF46" s="125"/>
      <c r="HG46" s="125"/>
      <c r="HH46" s="125"/>
      <c r="HI46" s="125"/>
      <c r="HJ46" s="125"/>
      <c r="HK46" s="125"/>
      <c r="HL46" s="125"/>
      <c r="HM46" s="125"/>
      <c r="HN46" s="125"/>
      <c r="HO46" s="125"/>
      <c r="HP46" s="125"/>
      <c r="HQ46" s="125"/>
      <c r="HR46" s="125"/>
      <c r="HS46" s="125"/>
      <c r="HT46" s="125"/>
      <c r="HU46" s="125"/>
      <c r="HV46" s="125"/>
      <c r="HW46" s="125"/>
      <c r="HX46" s="125"/>
      <c r="HY46" s="125"/>
      <c r="HZ46" s="125"/>
      <c r="IA46" s="125"/>
      <c r="IB46" s="125"/>
      <c r="IC46" s="125"/>
      <c r="ID46" s="125"/>
      <c r="IE46" s="125"/>
      <c r="IF46" s="125"/>
      <c r="IG46" s="125"/>
      <c r="IH46" s="125"/>
      <c r="II46" s="125"/>
      <c r="IJ46" s="125"/>
      <c r="IK46" s="125"/>
      <c r="IL46" s="125"/>
      <c r="IM46" s="125"/>
      <c r="IN46" s="125"/>
      <c r="IO46" s="125"/>
      <c r="IP46" s="125"/>
      <c r="IQ46" s="125"/>
      <c r="IR46" s="125"/>
      <c r="IS46" s="125"/>
      <c r="IT46" s="125"/>
      <c r="IU46" s="125"/>
      <c r="IV46" s="125"/>
    </row>
    <row r="47" spans="1:256" ht="11.25" customHeight="1" x14ac:dyDescent="0.3">
      <c r="A47" s="106" t="s">
        <v>100</v>
      </c>
      <c r="B47" s="106" t="s">
        <v>101</v>
      </c>
      <c r="C47" s="139">
        <v>8.2889999999999997</v>
      </c>
      <c r="D47" s="139">
        <v>1.6839999999999999</v>
      </c>
      <c r="E47" s="140">
        <v>9.1310000000000002</v>
      </c>
      <c r="F47" s="139">
        <v>1156</v>
      </c>
      <c r="G47" s="140">
        <f t="shared" si="6"/>
        <v>126.60168656226043</v>
      </c>
      <c r="H47" s="139"/>
      <c r="I47" s="140">
        <f>'Base Table 5 - modified'!DY47/'Base Table 5'!DY47*E47</f>
        <v>8.5509970262574733</v>
      </c>
      <c r="J47" s="140">
        <f t="shared" si="7"/>
        <v>-0.58000297374252696</v>
      </c>
      <c r="K47" s="140">
        <f t="shared" ca="1" si="8"/>
        <v>9.0493451918429084</v>
      </c>
      <c r="L47" s="140">
        <f t="shared" ca="1" si="9"/>
        <v>-8.165480816102999E-2</v>
      </c>
      <c r="M47" s="140">
        <f t="shared" ca="1" si="10"/>
        <v>8.4693422180931073</v>
      </c>
      <c r="N47" s="140">
        <f t="shared" ca="1" si="11"/>
        <v>-0.66165778190689295</v>
      </c>
      <c r="O47" s="107"/>
      <c r="P47" s="141">
        <f ca="1"/>
        <v>1147.6651752826044</v>
      </c>
      <c r="Q47" s="140">
        <f>G47*(1+Industries!M45)</f>
        <v>135.50818301223444</v>
      </c>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5"/>
      <c r="BP47" s="125"/>
      <c r="BQ47" s="125"/>
      <c r="BR47" s="125"/>
      <c r="BS47" s="125"/>
      <c r="BT47" s="125"/>
      <c r="BU47" s="125"/>
      <c r="BV47" s="125"/>
      <c r="BW47" s="125"/>
      <c r="BX47" s="125"/>
      <c r="BY47" s="125"/>
      <c r="BZ47" s="125"/>
      <c r="CA47" s="125"/>
      <c r="CB47" s="125"/>
      <c r="CC47" s="125"/>
      <c r="CD47" s="125"/>
      <c r="CE47" s="125"/>
      <c r="CF47" s="125"/>
      <c r="CG47" s="125"/>
      <c r="CH47" s="125"/>
      <c r="CI47" s="125"/>
      <c r="CJ47" s="125"/>
      <c r="CK47" s="125"/>
      <c r="CL47" s="125"/>
      <c r="CM47" s="125"/>
      <c r="CN47" s="125"/>
      <c r="CO47" s="125"/>
      <c r="CP47" s="125"/>
      <c r="CQ47" s="125"/>
      <c r="CR47" s="125"/>
      <c r="CS47" s="125"/>
      <c r="CT47" s="125"/>
      <c r="CU47" s="125"/>
      <c r="CV47" s="125"/>
      <c r="CW47" s="125"/>
      <c r="CX47" s="125"/>
      <c r="CY47" s="125"/>
      <c r="CZ47" s="125"/>
      <c r="DA47" s="125"/>
      <c r="DB47" s="125"/>
      <c r="DC47" s="125"/>
      <c r="DD47" s="125"/>
      <c r="DE47" s="125"/>
      <c r="DF47" s="125"/>
      <c r="DG47" s="125"/>
      <c r="DH47" s="125"/>
      <c r="DI47" s="125"/>
      <c r="DJ47" s="125"/>
      <c r="DK47" s="125"/>
      <c r="DL47" s="125"/>
      <c r="DM47" s="125"/>
      <c r="DN47" s="125"/>
      <c r="DO47" s="125"/>
      <c r="DP47" s="125"/>
      <c r="DQ47" s="125"/>
      <c r="DR47" s="125"/>
      <c r="DS47" s="125"/>
      <c r="DT47" s="125"/>
      <c r="DU47" s="125"/>
      <c r="DV47" s="125"/>
      <c r="DW47" s="125"/>
      <c r="DX47" s="125"/>
      <c r="DY47" s="125"/>
      <c r="DZ47" s="125"/>
      <c r="EA47" s="125"/>
      <c r="EB47" s="125"/>
      <c r="EC47" s="125"/>
      <c r="ED47" s="125"/>
      <c r="EE47" s="125"/>
      <c r="EF47" s="125"/>
      <c r="EG47" s="125"/>
      <c r="EH47" s="125"/>
      <c r="EI47" s="125"/>
      <c r="EJ47" s="125"/>
      <c r="EK47" s="125"/>
      <c r="EL47" s="125"/>
      <c r="EM47" s="125"/>
      <c r="EN47" s="125"/>
      <c r="EO47" s="125"/>
      <c r="EP47" s="125"/>
      <c r="EQ47" s="125"/>
      <c r="ER47" s="125"/>
      <c r="ES47" s="125"/>
      <c r="ET47" s="125"/>
      <c r="EU47" s="125"/>
      <c r="EV47" s="125"/>
      <c r="EW47" s="125"/>
      <c r="EX47" s="125"/>
      <c r="EY47" s="125"/>
      <c r="EZ47" s="125"/>
      <c r="FA47" s="125"/>
      <c r="FB47" s="125"/>
      <c r="FC47" s="125"/>
      <c r="FD47" s="125"/>
      <c r="FE47" s="125"/>
      <c r="FF47" s="125"/>
      <c r="FG47" s="125"/>
      <c r="FH47" s="125"/>
      <c r="FI47" s="125"/>
      <c r="FJ47" s="125"/>
      <c r="FK47" s="125"/>
      <c r="FL47" s="125"/>
      <c r="FM47" s="125"/>
      <c r="FN47" s="125"/>
      <c r="FO47" s="125"/>
      <c r="FP47" s="125"/>
      <c r="FQ47" s="125"/>
      <c r="FR47" s="125"/>
      <c r="FS47" s="125"/>
      <c r="FT47" s="125"/>
      <c r="FU47" s="125"/>
      <c r="FV47" s="125"/>
      <c r="FW47" s="125"/>
      <c r="FX47" s="125"/>
      <c r="FY47" s="125"/>
      <c r="FZ47" s="125"/>
      <c r="GA47" s="125"/>
      <c r="GB47" s="125"/>
      <c r="GC47" s="125"/>
      <c r="GD47" s="125"/>
      <c r="GE47" s="125"/>
      <c r="GF47" s="125"/>
      <c r="GG47" s="125"/>
      <c r="GH47" s="125"/>
      <c r="GI47" s="125"/>
      <c r="GJ47" s="125"/>
      <c r="GK47" s="125"/>
      <c r="GL47" s="125"/>
      <c r="GM47" s="125"/>
      <c r="GN47" s="125"/>
      <c r="GO47" s="125"/>
      <c r="GP47" s="125"/>
      <c r="GQ47" s="125"/>
      <c r="GR47" s="125"/>
      <c r="GS47" s="125"/>
      <c r="GT47" s="125"/>
      <c r="GU47" s="125"/>
      <c r="GV47" s="125"/>
      <c r="GW47" s="125"/>
      <c r="GX47" s="125"/>
      <c r="GY47" s="125"/>
      <c r="GZ47" s="125"/>
      <c r="HA47" s="125"/>
      <c r="HB47" s="125"/>
      <c r="HC47" s="125"/>
      <c r="HD47" s="125"/>
      <c r="HE47" s="125"/>
      <c r="HF47" s="125"/>
      <c r="HG47" s="125"/>
      <c r="HH47" s="125"/>
      <c r="HI47" s="125"/>
      <c r="HJ47" s="125"/>
      <c r="HK47" s="125"/>
      <c r="HL47" s="125"/>
      <c r="HM47" s="125"/>
      <c r="HN47" s="125"/>
      <c r="HO47" s="125"/>
      <c r="HP47" s="125"/>
      <c r="HQ47" s="125"/>
      <c r="HR47" s="125"/>
      <c r="HS47" s="125"/>
      <c r="HT47" s="125"/>
      <c r="HU47" s="125"/>
      <c r="HV47" s="125"/>
      <c r="HW47" s="125"/>
      <c r="HX47" s="125"/>
      <c r="HY47" s="125"/>
      <c r="HZ47" s="125"/>
      <c r="IA47" s="125"/>
      <c r="IB47" s="125"/>
      <c r="IC47" s="125"/>
      <c r="ID47" s="125"/>
      <c r="IE47" s="125"/>
      <c r="IF47" s="125"/>
      <c r="IG47" s="125"/>
      <c r="IH47" s="125"/>
      <c r="II47" s="125"/>
      <c r="IJ47" s="125"/>
      <c r="IK47" s="125"/>
      <c r="IL47" s="125"/>
      <c r="IM47" s="125"/>
      <c r="IN47" s="125"/>
      <c r="IO47" s="125"/>
      <c r="IP47" s="125"/>
      <c r="IQ47" s="125"/>
      <c r="IR47" s="125"/>
      <c r="IS47" s="125"/>
      <c r="IT47" s="125"/>
      <c r="IU47" s="125"/>
      <c r="IV47" s="125"/>
    </row>
    <row r="48" spans="1:256" ht="11.25" customHeight="1" x14ac:dyDescent="0.3">
      <c r="A48" s="106" t="s">
        <v>102</v>
      </c>
      <c r="B48" s="106" t="s">
        <v>103</v>
      </c>
      <c r="C48" s="139">
        <v>2.5910000000000002</v>
      </c>
      <c r="D48" s="139">
        <v>0.52600000000000002</v>
      </c>
      <c r="E48" s="140">
        <v>2.8540000000000001</v>
      </c>
      <c r="F48" s="139">
        <v>385</v>
      </c>
      <c r="G48" s="140">
        <f t="shared" si="6"/>
        <v>134.89838822704976</v>
      </c>
      <c r="H48" s="139"/>
      <c r="I48" s="140">
        <f>'Base Table 5 - modified'!DY48/'Base Table 5'!DY48*E48</f>
        <v>2.7789764560638019</v>
      </c>
      <c r="J48" s="140">
        <f t="shared" si="7"/>
        <v>-7.5023543936198145E-2</v>
      </c>
      <c r="K48" s="140">
        <f t="shared" ca="1" si="8"/>
        <v>2.779573102542412</v>
      </c>
      <c r="L48" s="140">
        <f t="shared" ca="1" si="9"/>
        <v>-7.4426897458969687E-2</v>
      </c>
      <c r="M48" s="140">
        <f t="shared" ca="1" si="10"/>
        <v>2.7045495586036625</v>
      </c>
      <c r="N48" s="140">
        <f t="shared" ca="1" si="11"/>
        <v>-0.14945044139633756</v>
      </c>
      <c r="O48" s="107"/>
      <c r="P48" s="141">
        <f ca="1"/>
        <v>383.67831945401139</v>
      </c>
      <c r="Q48" s="140">
        <f>G48*(1+Industries!M46)</f>
        <v>141.86403729725015</v>
      </c>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c r="BM48" s="125"/>
      <c r="BN48" s="125"/>
      <c r="BO48" s="125"/>
      <c r="BP48" s="125"/>
      <c r="BQ48" s="125"/>
      <c r="BR48" s="125"/>
      <c r="BS48" s="125"/>
      <c r="BT48" s="125"/>
      <c r="BU48" s="125"/>
      <c r="BV48" s="125"/>
      <c r="BW48" s="125"/>
      <c r="BX48" s="125"/>
      <c r="BY48" s="125"/>
      <c r="BZ48" s="125"/>
      <c r="CA48" s="125"/>
      <c r="CB48" s="125"/>
      <c r="CC48" s="125"/>
      <c r="CD48" s="125"/>
      <c r="CE48" s="125"/>
      <c r="CF48" s="125"/>
      <c r="CG48" s="125"/>
      <c r="CH48" s="125"/>
      <c r="CI48" s="125"/>
      <c r="CJ48" s="125"/>
      <c r="CK48" s="125"/>
      <c r="CL48" s="125"/>
      <c r="CM48" s="125"/>
      <c r="CN48" s="125"/>
      <c r="CO48" s="125"/>
      <c r="CP48" s="125"/>
      <c r="CQ48" s="125"/>
      <c r="CR48" s="125"/>
      <c r="CS48" s="125"/>
      <c r="CT48" s="125"/>
      <c r="CU48" s="125"/>
      <c r="CV48" s="125"/>
      <c r="CW48" s="125"/>
      <c r="CX48" s="125"/>
      <c r="CY48" s="125"/>
      <c r="CZ48" s="125"/>
      <c r="DA48" s="125"/>
      <c r="DB48" s="125"/>
      <c r="DC48" s="125"/>
      <c r="DD48" s="125"/>
      <c r="DE48" s="125"/>
      <c r="DF48" s="125"/>
      <c r="DG48" s="125"/>
      <c r="DH48" s="125"/>
      <c r="DI48" s="125"/>
      <c r="DJ48" s="125"/>
      <c r="DK48" s="125"/>
      <c r="DL48" s="125"/>
      <c r="DM48" s="125"/>
      <c r="DN48" s="125"/>
      <c r="DO48" s="125"/>
      <c r="DP48" s="125"/>
      <c r="DQ48" s="125"/>
      <c r="DR48" s="125"/>
      <c r="DS48" s="125"/>
      <c r="DT48" s="125"/>
      <c r="DU48" s="125"/>
      <c r="DV48" s="125"/>
      <c r="DW48" s="125"/>
      <c r="DX48" s="125"/>
      <c r="DY48" s="125"/>
      <c r="DZ48" s="125"/>
      <c r="EA48" s="125"/>
      <c r="EB48" s="125"/>
      <c r="EC48" s="125"/>
      <c r="ED48" s="125"/>
      <c r="EE48" s="125"/>
      <c r="EF48" s="125"/>
      <c r="EG48" s="125"/>
      <c r="EH48" s="125"/>
      <c r="EI48" s="125"/>
      <c r="EJ48" s="125"/>
      <c r="EK48" s="125"/>
      <c r="EL48" s="125"/>
      <c r="EM48" s="125"/>
      <c r="EN48" s="125"/>
      <c r="EO48" s="125"/>
      <c r="EP48" s="125"/>
      <c r="EQ48" s="125"/>
      <c r="ER48" s="125"/>
      <c r="ES48" s="125"/>
      <c r="ET48" s="125"/>
      <c r="EU48" s="125"/>
      <c r="EV48" s="125"/>
      <c r="EW48" s="125"/>
      <c r="EX48" s="125"/>
      <c r="EY48" s="125"/>
      <c r="EZ48" s="125"/>
      <c r="FA48" s="125"/>
      <c r="FB48" s="125"/>
      <c r="FC48" s="125"/>
      <c r="FD48" s="125"/>
      <c r="FE48" s="125"/>
      <c r="FF48" s="125"/>
      <c r="FG48" s="125"/>
      <c r="FH48" s="125"/>
      <c r="FI48" s="125"/>
      <c r="FJ48" s="125"/>
      <c r="FK48" s="125"/>
      <c r="FL48" s="125"/>
      <c r="FM48" s="125"/>
      <c r="FN48" s="125"/>
      <c r="FO48" s="125"/>
      <c r="FP48" s="125"/>
      <c r="FQ48" s="125"/>
      <c r="FR48" s="125"/>
      <c r="FS48" s="125"/>
      <c r="FT48" s="125"/>
      <c r="FU48" s="125"/>
      <c r="FV48" s="125"/>
      <c r="FW48" s="125"/>
      <c r="FX48" s="125"/>
      <c r="FY48" s="125"/>
      <c r="FZ48" s="125"/>
      <c r="GA48" s="125"/>
      <c r="GB48" s="125"/>
      <c r="GC48" s="125"/>
      <c r="GD48" s="125"/>
      <c r="GE48" s="125"/>
      <c r="GF48" s="125"/>
      <c r="GG48" s="125"/>
      <c r="GH48" s="125"/>
      <c r="GI48" s="125"/>
      <c r="GJ48" s="125"/>
      <c r="GK48" s="125"/>
      <c r="GL48" s="125"/>
      <c r="GM48" s="125"/>
      <c r="GN48" s="125"/>
      <c r="GO48" s="125"/>
      <c r="GP48" s="125"/>
      <c r="GQ48" s="125"/>
      <c r="GR48" s="125"/>
      <c r="GS48" s="125"/>
      <c r="GT48" s="125"/>
      <c r="GU48" s="125"/>
      <c r="GV48" s="125"/>
      <c r="GW48" s="125"/>
      <c r="GX48" s="125"/>
      <c r="GY48" s="125"/>
      <c r="GZ48" s="125"/>
      <c r="HA48" s="125"/>
      <c r="HB48" s="125"/>
      <c r="HC48" s="125"/>
      <c r="HD48" s="125"/>
      <c r="HE48" s="125"/>
      <c r="HF48" s="125"/>
      <c r="HG48" s="125"/>
      <c r="HH48" s="125"/>
      <c r="HI48" s="125"/>
      <c r="HJ48" s="125"/>
      <c r="HK48" s="125"/>
      <c r="HL48" s="125"/>
      <c r="HM48" s="125"/>
      <c r="HN48" s="125"/>
      <c r="HO48" s="125"/>
      <c r="HP48" s="125"/>
      <c r="HQ48" s="125"/>
      <c r="HR48" s="125"/>
      <c r="HS48" s="125"/>
      <c r="HT48" s="125"/>
      <c r="HU48" s="125"/>
      <c r="HV48" s="125"/>
      <c r="HW48" s="125"/>
      <c r="HX48" s="125"/>
      <c r="HY48" s="125"/>
      <c r="HZ48" s="125"/>
      <c r="IA48" s="125"/>
      <c r="IB48" s="125"/>
      <c r="IC48" s="125"/>
      <c r="ID48" s="125"/>
      <c r="IE48" s="125"/>
      <c r="IF48" s="125"/>
      <c r="IG48" s="125"/>
      <c r="IH48" s="125"/>
      <c r="II48" s="125"/>
      <c r="IJ48" s="125"/>
      <c r="IK48" s="125"/>
      <c r="IL48" s="125"/>
      <c r="IM48" s="125"/>
      <c r="IN48" s="125"/>
      <c r="IO48" s="125"/>
      <c r="IP48" s="125"/>
      <c r="IQ48" s="125"/>
      <c r="IR48" s="125"/>
      <c r="IS48" s="125"/>
      <c r="IT48" s="125"/>
      <c r="IU48" s="125"/>
      <c r="IV48" s="125"/>
    </row>
    <row r="49" spans="1:256" ht="11.25" customHeight="1" x14ac:dyDescent="0.3">
      <c r="A49" s="106" t="s">
        <v>104</v>
      </c>
      <c r="B49" s="106" t="s">
        <v>105</v>
      </c>
      <c r="C49" s="139">
        <v>12.516</v>
      </c>
      <c r="D49" s="139">
        <v>2.5419999999999998</v>
      </c>
      <c r="E49" s="140">
        <v>13.788</v>
      </c>
      <c r="F49" s="139">
        <v>1591</v>
      </c>
      <c r="G49" s="140">
        <f t="shared" si="6"/>
        <v>115.3901943719176</v>
      </c>
      <c r="H49" s="139"/>
      <c r="I49" s="140">
        <f>'Base Table 5 - modified'!DY49/'Base Table 5'!DY49*E49</f>
        <v>13.910799356106782</v>
      </c>
      <c r="J49" s="140">
        <f t="shared" si="7"/>
        <v>0.12279935610678194</v>
      </c>
      <c r="K49" s="140">
        <f t="shared" ca="1" si="8"/>
        <v>13.507386500537544</v>
      </c>
      <c r="L49" s="140">
        <f t="shared" ca="1" si="9"/>
        <v>-0.28061349946916536</v>
      </c>
      <c r="M49" s="140">
        <f t="shared" ca="1" si="10"/>
        <v>13.630185856631941</v>
      </c>
      <c r="N49" s="140">
        <f t="shared" ca="1" si="11"/>
        <v>-0.15781414336805888</v>
      </c>
      <c r="O49" s="107"/>
      <c r="P49" s="141">
        <f ca="1"/>
        <v>1663.1128015435158</v>
      </c>
      <c r="Q49" s="140">
        <f>G49*(1+Industries!M47)</f>
        <v>122.01688363143684</v>
      </c>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c r="BM49" s="125"/>
      <c r="BN49" s="125"/>
      <c r="BO49" s="125"/>
      <c r="BP49" s="125"/>
      <c r="BQ49" s="125"/>
      <c r="BR49" s="125"/>
      <c r="BS49" s="125"/>
      <c r="BT49" s="125"/>
      <c r="BU49" s="125"/>
      <c r="BV49" s="125"/>
      <c r="BW49" s="125"/>
      <c r="BX49" s="125"/>
      <c r="BY49" s="125"/>
      <c r="BZ49" s="125"/>
      <c r="CA49" s="125"/>
      <c r="CB49" s="125"/>
      <c r="CC49" s="125"/>
      <c r="CD49" s="125"/>
      <c r="CE49" s="125"/>
      <c r="CF49" s="125"/>
      <c r="CG49" s="125"/>
      <c r="CH49" s="125"/>
      <c r="CI49" s="125"/>
      <c r="CJ49" s="125"/>
      <c r="CK49" s="125"/>
      <c r="CL49" s="125"/>
      <c r="CM49" s="125"/>
      <c r="CN49" s="125"/>
      <c r="CO49" s="125"/>
      <c r="CP49" s="125"/>
      <c r="CQ49" s="125"/>
      <c r="CR49" s="125"/>
      <c r="CS49" s="125"/>
      <c r="CT49" s="125"/>
      <c r="CU49" s="125"/>
      <c r="CV49" s="125"/>
      <c r="CW49" s="125"/>
      <c r="CX49" s="125"/>
      <c r="CY49" s="125"/>
      <c r="CZ49" s="125"/>
      <c r="DA49" s="125"/>
      <c r="DB49" s="125"/>
      <c r="DC49" s="125"/>
      <c r="DD49" s="125"/>
      <c r="DE49" s="125"/>
      <c r="DF49" s="125"/>
      <c r="DG49" s="125"/>
      <c r="DH49" s="125"/>
      <c r="DI49" s="125"/>
      <c r="DJ49" s="125"/>
      <c r="DK49" s="125"/>
      <c r="DL49" s="125"/>
      <c r="DM49" s="125"/>
      <c r="DN49" s="125"/>
      <c r="DO49" s="125"/>
      <c r="DP49" s="125"/>
      <c r="DQ49" s="125"/>
      <c r="DR49" s="125"/>
      <c r="DS49" s="125"/>
      <c r="DT49" s="125"/>
      <c r="DU49" s="125"/>
      <c r="DV49" s="125"/>
      <c r="DW49" s="125"/>
      <c r="DX49" s="125"/>
      <c r="DY49" s="125"/>
      <c r="DZ49" s="125"/>
      <c r="EA49" s="125"/>
      <c r="EB49" s="125"/>
      <c r="EC49" s="125"/>
      <c r="ED49" s="125"/>
      <c r="EE49" s="125"/>
      <c r="EF49" s="125"/>
      <c r="EG49" s="125"/>
      <c r="EH49" s="125"/>
      <c r="EI49" s="125"/>
      <c r="EJ49" s="125"/>
      <c r="EK49" s="125"/>
      <c r="EL49" s="125"/>
      <c r="EM49" s="125"/>
      <c r="EN49" s="125"/>
      <c r="EO49" s="125"/>
      <c r="EP49" s="125"/>
      <c r="EQ49" s="125"/>
      <c r="ER49" s="125"/>
      <c r="ES49" s="125"/>
      <c r="ET49" s="125"/>
      <c r="EU49" s="125"/>
      <c r="EV49" s="125"/>
      <c r="EW49" s="125"/>
      <c r="EX49" s="125"/>
      <c r="EY49" s="125"/>
      <c r="EZ49" s="125"/>
      <c r="FA49" s="125"/>
      <c r="FB49" s="125"/>
      <c r="FC49" s="125"/>
      <c r="FD49" s="125"/>
      <c r="FE49" s="125"/>
      <c r="FF49" s="125"/>
      <c r="FG49" s="125"/>
      <c r="FH49" s="125"/>
      <c r="FI49" s="125"/>
      <c r="FJ49" s="125"/>
      <c r="FK49" s="125"/>
      <c r="FL49" s="125"/>
      <c r="FM49" s="125"/>
      <c r="FN49" s="125"/>
      <c r="FO49" s="125"/>
      <c r="FP49" s="125"/>
      <c r="FQ49" s="125"/>
      <c r="FR49" s="125"/>
      <c r="FS49" s="125"/>
      <c r="FT49" s="125"/>
      <c r="FU49" s="125"/>
      <c r="FV49" s="125"/>
      <c r="FW49" s="125"/>
      <c r="FX49" s="125"/>
      <c r="FY49" s="125"/>
      <c r="FZ49" s="125"/>
      <c r="GA49" s="125"/>
      <c r="GB49" s="125"/>
      <c r="GC49" s="125"/>
      <c r="GD49" s="125"/>
      <c r="GE49" s="125"/>
      <c r="GF49" s="125"/>
      <c r="GG49" s="125"/>
      <c r="GH49" s="125"/>
      <c r="GI49" s="125"/>
      <c r="GJ49" s="125"/>
      <c r="GK49" s="125"/>
      <c r="GL49" s="125"/>
      <c r="GM49" s="125"/>
      <c r="GN49" s="125"/>
      <c r="GO49" s="125"/>
      <c r="GP49" s="125"/>
      <c r="GQ49" s="125"/>
      <c r="GR49" s="125"/>
      <c r="GS49" s="125"/>
      <c r="GT49" s="125"/>
      <c r="GU49" s="125"/>
      <c r="GV49" s="125"/>
      <c r="GW49" s="125"/>
      <c r="GX49" s="125"/>
      <c r="GY49" s="125"/>
      <c r="GZ49" s="125"/>
      <c r="HA49" s="125"/>
      <c r="HB49" s="125"/>
      <c r="HC49" s="125"/>
      <c r="HD49" s="125"/>
      <c r="HE49" s="125"/>
      <c r="HF49" s="125"/>
      <c r="HG49" s="125"/>
      <c r="HH49" s="125"/>
      <c r="HI49" s="125"/>
      <c r="HJ49" s="125"/>
      <c r="HK49" s="125"/>
      <c r="HL49" s="125"/>
      <c r="HM49" s="125"/>
      <c r="HN49" s="125"/>
      <c r="HO49" s="125"/>
      <c r="HP49" s="125"/>
      <c r="HQ49" s="125"/>
      <c r="HR49" s="125"/>
      <c r="HS49" s="125"/>
      <c r="HT49" s="125"/>
      <c r="HU49" s="125"/>
      <c r="HV49" s="125"/>
      <c r="HW49" s="125"/>
      <c r="HX49" s="125"/>
      <c r="HY49" s="125"/>
      <c r="HZ49" s="125"/>
      <c r="IA49" s="125"/>
      <c r="IB49" s="125"/>
      <c r="IC49" s="125"/>
      <c r="ID49" s="125"/>
      <c r="IE49" s="125"/>
      <c r="IF49" s="125"/>
      <c r="IG49" s="125"/>
      <c r="IH49" s="125"/>
      <c r="II49" s="125"/>
      <c r="IJ49" s="125"/>
      <c r="IK49" s="125"/>
      <c r="IL49" s="125"/>
      <c r="IM49" s="125"/>
      <c r="IN49" s="125"/>
      <c r="IO49" s="125"/>
      <c r="IP49" s="125"/>
      <c r="IQ49" s="125"/>
      <c r="IR49" s="125"/>
      <c r="IS49" s="125"/>
      <c r="IT49" s="125"/>
      <c r="IU49" s="125"/>
      <c r="IV49" s="125"/>
    </row>
    <row r="50" spans="1:256" ht="11.25" customHeight="1" x14ac:dyDescent="0.3">
      <c r="A50" s="106" t="s">
        <v>106</v>
      </c>
      <c r="B50" s="106" t="s">
        <v>107</v>
      </c>
      <c r="C50" s="139">
        <v>8.2129999999999992</v>
      </c>
      <c r="D50" s="139">
        <v>1.6679999999999999</v>
      </c>
      <c r="E50" s="140">
        <v>9.0470000000000006</v>
      </c>
      <c r="F50" s="139">
        <v>914</v>
      </c>
      <c r="G50" s="140">
        <f t="shared" si="6"/>
        <v>101.02796507129435</v>
      </c>
      <c r="H50" s="139"/>
      <c r="I50" s="140">
        <f>'Base Table 5 - modified'!DY50/'Base Table 5'!DY50*E50</f>
        <v>8.6620199528584472</v>
      </c>
      <c r="J50" s="140">
        <f t="shared" si="7"/>
        <v>-0.38498004714155343</v>
      </c>
      <c r="K50" s="140">
        <f t="shared" ca="1" si="8"/>
        <v>9.188349824033379</v>
      </c>
      <c r="L50" s="140">
        <f t="shared" ca="1" si="9"/>
        <v>0.14134982402926077</v>
      </c>
      <c r="M50" s="140">
        <f t="shared" ca="1" si="10"/>
        <v>8.8033697768842192</v>
      </c>
      <c r="N50" s="140">
        <f t="shared" ca="1" si="11"/>
        <v>-0.24363022311578142</v>
      </c>
      <c r="O50" s="107"/>
      <c r="P50" s="141">
        <f ca="1"/>
        <v>946.56853294836424</v>
      </c>
      <c r="Q50" s="140">
        <f>G50*(1+Industries!M48)</f>
        <v>107.52343215592877</v>
      </c>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c r="BM50" s="125"/>
      <c r="BN50" s="125"/>
      <c r="BO50" s="125"/>
      <c r="BP50" s="125"/>
      <c r="BQ50" s="125"/>
      <c r="BR50" s="125"/>
      <c r="BS50" s="125"/>
      <c r="BT50" s="125"/>
      <c r="BU50" s="125"/>
      <c r="BV50" s="125"/>
      <c r="BW50" s="125"/>
      <c r="BX50" s="125"/>
      <c r="BY50" s="125"/>
      <c r="BZ50" s="125"/>
      <c r="CA50" s="125"/>
      <c r="CB50" s="125"/>
      <c r="CC50" s="125"/>
      <c r="CD50" s="125"/>
      <c r="CE50" s="125"/>
      <c r="CF50" s="125"/>
      <c r="CG50" s="125"/>
      <c r="CH50" s="125"/>
      <c r="CI50" s="125"/>
      <c r="CJ50" s="125"/>
      <c r="CK50" s="125"/>
      <c r="CL50" s="125"/>
      <c r="CM50" s="125"/>
      <c r="CN50" s="125"/>
      <c r="CO50" s="125"/>
      <c r="CP50" s="125"/>
      <c r="CQ50" s="125"/>
      <c r="CR50" s="125"/>
      <c r="CS50" s="125"/>
      <c r="CT50" s="125"/>
      <c r="CU50" s="125"/>
      <c r="CV50" s="125"/>
      <c r="CW50" s="125"/>
      <c r="CX50" s="125"/>
      <c r="CY50" s="125"/>
      <c r="CZ50" s="125"/>
      <c r="DA50" s="125"/>
      <c r="DB50" s="125"/>
      <c r="DC50" s="125"/>
      <c r="DD50" s="125"/>
      <c r="DE50" s="125"/>
      <c r="DF50" s="125"/>
      <c r="DG50" s="125"/>
      <c r="DH50" s="125"/>
      <c r="DI50" s="125"/>
      <c r="DJ50" s="125"/>
      <c r="DK50" s="125"/>
      <c r="DL50" s="125"/>
      <c r="DM50" s="125"/>
      <c r="DN50" s="125"/>
      <c r="DO50" s="125"/>
      <c r="DP50" s="125"/>
      <c r="DQ50" s="125"/>
      <c r="DR50" s="125"/>
      <c r="DS50" s="125"/>
      <c r="DT50" s="125"/>
      <c r="DU50" s="125"/>
      <c r="DV50" s="125"/>
      <c r="DW50" s="125"/>
      <c r="DX50" s="125"/>
      <c r="DY50" s="125"/>
      <c r="DZ50" s="125"/>
      <c r="EA50" s="125"/>
      <c r="EB50" s="125"/>
      <c r="EC50" s="125"/>
      <c r="ED50" s="125"/>
      <c r="EE50" s="125"/>
      <c r="EF50" s="125"/>
      <c r="EG50" s="125"/>
      <c r="EH50" s="125"/>
      <c r="EI50" s="125"/>
      <c r="EJ50" s="125"/>
      <c r="EK50" s="125"/>
      <c r="EL50" s="125"/>
      <c r="EM50" s="125"/>
      <c r="EN50" s="125"/>
      <c r="EO50" s="125"/>
      <c r="EP50" s="125"/>
      <c r="EQ50" s="125"/>
      <c r="ER50" s="125"/>
      <c r="ES50" s="125"/>
      <c r="ET50" s="125"/>
      <c r="EU50" s="125"/>
      <c r="EV50" s="125"/>
      <c r="EW50" s="125"/>
      <c r="EX50" s="125"/>
      <c r="EY50" s="125"/>
      <c r="EZ50" s="125"/>
      <c r="FA50" s="125"/>
      <c r="FB50" s="125"/>
      <c r="FC50" s="125"/>
      <c r="FD50" s="125"/>
      <c r="FE50" s="125"/>
      <c r="FF50" s="125"/>
      <c r="FG50" s="125"/>
      <c r="FH50" s="125"/>
      <c r="FI50" s="125"/>
      <c r="FJ50" s="125"/>
      <c r="FK50" s="125"/>
      <c r="FL50" s="125"/>
      <c r="FM50" s="125"/>
      <c r="FN50" s="125"/>
      <c r="FO50" s="125"/>
      <c r="FP50" s="125"/>
      <c r="FQ50" s="125"/>
      <c r="FR50" s="125"/>
      <c r="FS50" s="125"/>
      <c r="FT50" s="125"/>
      <c r="FU50" s="125"/>
      <c r="FV50" s="125"/>
      <c r="FW50" s="125"/>
      <c r="FX50" s="125"/>
      <c r="FY50" s="125"/>
      <c r="FZ50" s="125"/>
      <c r="GA50" s="125"/>
      <c r="GB50" s="125"/>
      <c r="GC50" s="125"/>
      <c r="GD50" s="125"/>
      <c r="GE50" s="125"/>
      <c r="GF50" s="125"/>
      <c r="GG50" s="125"/>
      <c r="GH50" s="125"/>
      <c r="GI50" s="125"/>
      <c r="GJ50" s="125"/>
      <c r="GK50" s="125"/>
      <c r="GL50" s="125"/>
      <c r="GM50" s="125"/>
      <c r="GN50" s="125"/>
      <c r="GO50" s="125"/>
      <c r="GP50" s="125"/>
      <c r="GQ50" s="125"/>
      <c r="GR50" s="125"/>
      <c r="GS50" s="125"/>
      <c r="GT50" s="125"/>
      <c r="GU50" s="125"/>
      <c r="GV50" s="125"/>
      <c r="GW50" s="125"/>
      <c r="GX50" s="125"/>
      <c r="GY50" s="125"/>
      <c r="GZ50" s="125"/>
      <c r="HA50" s="125"/>
      <c r="HB50" s="125"/>
      <c r="HC50" s="125"/>
      <c r="HD50" s="125"/>
      <c r="HE50" s="125"/>
      <c r="HF50" s="125"/>
      <c r="HG50" s="125"/>
      <c r="HH50" s="125"/>
      <c r="HI50" s="125"/>
      <c r="HJ50" s="125"/>
      <c r="HK50" s="125"/>
      <c r="HL50" s="125"/>
      <c r="HM50" s="125"/>
      <c r="HN50" s="125"/>
      <c r="HO50" s="125"/>
      <c r="HP50" s="125"/>
      <c r="HQ50" s="125"/>
      <c r="HR50" s="125"/>
      <c r="HS50" s="125"/>
      <c r="HT50" s="125"/>
      <c r="HU50" s="125"/>
      <c r="HV50" s="125"/>
      <c r="HW50" s="125"/>
      <c r="HX50" s="125"/>
      <c r="HY50" s="125"/>
      <c r="HZ50" s="125"/>
      <c r="IA50" s="125"/>
      <c r="IB50" s="125"/>
      <c r="IC50" s="125"/>
      <c r="ID50" s="125"/>
      <c r="IE50" s="125"/>
      <c r="IF50" s="125"/>
      <c r="IG50" s="125"/>
      <c r="IH50" s="125"/>
      <c r="II50" s="125"/>
      <c r="IJ50" s="125"/>
      <c r="IK50" s="125"/>
      <c r="IL50" s="125"/>
      <c r="IM50" s="125"/>
      <c r="IN50" s="125"/>
      <c r="IO50" s="125"/>
      <c r="IP50" s="125"/>
      <c r="IQ50" s="125"/>
      <c r="IR50" s="125"/>
      <c r="IS50" s="125"/>
      <c r="IT50" s="125"/>
      <c r="IU50" s="125"/>
      <c r="IV50" s="125"/>
    </row>
    <row r="51" spans="1:256" ht="11.25" customHeight="1" x14ac:dyDescent="0.3">
      <c r="A51" s="106" t="s">
        <v>108</v>
      </c>
      <c r="B51" s="106" t="s">
        <v>109</v>
      </c>
      <c r="C51" s="139">
        <v>6.476</v>
      </c>
      <c r="D51" s="139">
        <v>1.3149999999999999</v>
      </c>
      <c r="E51" s="140">
        <v>7.1340000000000003</v>
      </c>
      <c r="F51" s="139">
        <v>615</v>
      </c>
      <c r="G51" s="140">
        <f t="shared" si="6"/>
        <v>86.206896551724128</v>
      </c>
      <c r="H51" s="139"/>
      <c r="I51" s="140">
        <f>'Base Table 5 - modified'!DY51/'Base Table 5'!DY51*E51</f>
        <v>7.2639593442014165</v>
      </c>
      <c r="J51" s="140">
        <f t="shared" si="7"/>
        <v>0.12995934420141619</v>
      </c>
      <c r="K51" s="140">
        <f t="shared" ca="1" si="8"/>
        <v>6.8567678197542303</v>
      </c>
      <c r="L51" s="140">
        <f t="shared" ca="1" si="9"/>
        <v>-0.27723218024905005</v>
      </c>
      <c r="M51" s="140">
        <f t="shared" ca="1" si="10"/>
        <v>6.9867271639495945</v>
      </c>
      <c r="N51" s="140">
        <f t="shared" ca="1" si="11"/>
        <v>-0.14727283605040586</v>
      </c>
      <c r="O51" s="107"/>
      <c r="P51" s="141">
        <f ca="1"/>
        <v>641.71012974096823</v>
      </c>
      <c r="Q51" s="140">
        <f>G51*(1+Industries!M49)</f>
        <v>91.847028613352876</v>
      </c>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c r="BM51" s="125"/>
      <c r="BN51" s="125"/>
      <c r="BO51" s="125"/>
      <c r="BP51" s="125"/>
      <c r="BQ51" s="125"/>
      <c r="BR51" s="125"/>
      <c r="BS51" s="125"/>
      <c r="BT51" s="125"/>
      <c r="BU51" s="125"/>
      <c r="BV51" s="125"/>
      <c r="BW51" s="125"/>
      <c r="BX51" s="125"/>
      <c r="BY51" s="125"/>
      <c r="BZ51" s="125"/>
      <c r="CA51" s="125"/>
      <c r="CB51" s="125"/>
      <c r="CC51" s="125"/>
      <c r="CD51" s="125"/>
      <c r="CE51" s="125"/>
      <c r="CF51" s="125"/>
      <c r="CG51" s="125"/>
      <c r="CH51" s="125"/>
      <c r="CI51" s="125"/>
      <c r="CJ51" s="125"/>
      <c r="CK51" s="125"/>
      <c r="CL51" s="125"/>
      <c r="CM51" s="125"/>
      <c r="CN51" s="125"/>
      <c r="CO51" s="125"/>
      <c r="CP51" s="125"/>
      <c r="CQ51" s="125"/>
      <c r="CR51" s="125"/>
      <c r="CS51" s="125"/>
      <c r="CT51" s="125"/>
      <c r="CU51" s="125"/>
      <c r="CV51" s="125"/>
      <c r="CW51" s="125"/>
      <c r="CX51" s="125"/>
      <c r="CY51" s="125"/>
      <c r="CZ51" s="125"/>
      <c r="DA51" s="125"/>
      <c r="DB51" s="125"/>
      <c r="DC51" s="125"/>
      <c r="DD51" s="125"/>
      <c r="DE51" s="125"/>
      <c r="DF51" s="125"/>
      <c r="DG51" s="125"/>
      <c r="DH51" s="125"/>
      <c r="DI51" s="125"/>
      <c r="DJ51" s="125"/>
      <c r="DK51" s="125"/>
      <c r="DL51" s="125"/>
      <c r="DM51" s="125"/>
      <c r="DN51" s="125"/>
      <c r="DO51" s="125"/>
      <c r="DP51" s="125"/>
      <c r="DQ51" s="125"/>
      <c r="DR51" s="125"/>
      <c r="DS51" s="125"/>
      <c r="DT51" s="125"/>
      <c r="DU51" s="125"/>
      <c r="DV51" s="125"/>
      <c r="DW51" s="125"/>
      <c r="DX51" s="125"/>
      <c r="DY51" s="125"/>
      <c r="DZ51" s="125"/>
      <c r="EA51" s="125"/>
      <c r="EB51" s="125"/>
      <c r="EC51" s="125"/>
      <c r="ED51" s="125"/>
      <c r="EE51" s="125"/>
      <c r="EF51" s="125"/>
      <c r="EG51" s="125"/>
      <c r="EH51" s="125"/>
      <c r="EI51" s="125"/>
      <c r="EJ51" s="125"/>
      <c r="EK51" s="125"/>
      <c r="EL51" s="125"/>
      <c r="EM51" s="125"/>
      <c r="EN51" s="125"/>
      <c r="EO51" s="125"/>
      <c r="EP51" s="125"/>
      <c r="EQ51" s="125"/>
      <c r="ER51" s="125"/>
      <c r="ES51" s="125"/>
      <c r="ET51" s="125"/>
      <c r="EU51" s="125"/>
      <c r="EV51" s="125"/>
      <c r="EW51" s="125"/>
      <c r="EX51" s="125"/>
      <c r="EY51" s="125"/>
      <c r="EZ51" s="125"/>
      <c r="FA51" s="125"/>
      <c r="FB51" s="125"/>
      <c r="FC51" s="125"/>
      <c r="FD51" s="125"/>
      <c r="FE51" s="125"/>
      <c r="FF51" s="125"/>
      <c r="FG51" s="125"/>
      <c r="FH51" s="125"/>
      <c r="FI51" s="125"/>
      <c r="FJ51" s="125"/>
      <c r="FK51" s="125"/>
      <c r="FL51" s="125"/>
      <c r="FM51" s="125"/>
      <c r="FN51" s="125"/>
      <c r="FO51" s="125"/>
      <c r="FP51" s="125"/>
      <c r="FQ51" s="125"/>
      <c r="FR51" s="125"/>
      <c r="FS51" s="125"/>
      <c r="FT51" s="125"/>
      <c r="FU51" s="125"/>
      <c r="FV51" s="125"/>
      <c r="FW51" s="125"/>
      <c r="FX51" s="125"/>
      <c r="FY51" s="125"/>
      <c r="FZ51" s="125"/>
      <c r="GA51" s="125"/>
      <c r="GB51" s="125"/>
      <c r="GC51" s="125"/>
      <c r="GD51" s="125"/>
      <c r="GE51" s="125"/>
      <c r="GF51" s="125"/>
      <c r="GG51" s="125"/>
      <c r="GH51" s="125"/>
      <c r="GI51" s="125"/>
      <c r="GJ51" s="125"/>
      <c r="GK51" s="125"/>
      <c r="GL51" s="125"/>
      <c r="GM51" s="125"/>
      <c r="GN51" s="125"/>
      <c r="GO51" s="125"/>
      <c r="GP51" s="125"/>
      <c r="GQ51" s="125"/>
      <c r="GR51" s="125"/>
      <c r="GS51" s="125"/>
      <c r="GT51" s="125"/>
      <c r="GU51" s="125"/>
      <c r="GV51" s="125"/>
      <c r="GW51" s="125"/>
      <c r="GX51" s="125"/>
      <c r="GY51" s="125"/>
      <c r="GZ51" s="125"/>
      <c r="HA51" s="125"/>
      <c r="HB51" s="125"/>
      <c r="HC51" s="125"/>
      <c r="HD51" s="125"/>
      <c r="HE51" s="125"/>
      <c r="HF51" s="125"/>
      <c r="HG51" s="125"/>
      <c r="HH51" s="125"/>
      <c r="HI51" s="125"/>
      <c r="HJ51" s="125"/>
      <c r="HK51" s="125"/>
      <c r="HL51" s="125"/>
      <c r="HM51" s="125"/>
      <c r="HN51" s="125"/>
      <c r="HO51" s="125"/>
      <c r="HP51" s="125"/>
      <c r="HQ51" s="125"/>
      <c r="HR51" s="125"/>
      <c r="HS51" s="125"/>
      <c r="HT51" s="125"/>
      <c r="HU51" s="125"/>
      <c r="HV51" s="125"/>
      <c r="HW51" s="125"/>
      <c r="HX51" s="125"/>
      <c r="HY51" s="125"/>
      <c r="HZ51" s="125"/>
      <c r="IA51" s="125"/>
      <c r="IB51" s="125"/>
      <c r="IC51" s="125"/>
      <c r="ID51" s="125"/>
      <c r="IE51" s="125"/>
      <c r="IF51" s="125"/>
      <c r="IG51" s="125"/>
      <c r="IH51" s="125"/>
      <c r="II51" s="125"/>
      <c r="IJ51" s="125"/>
      <c r="IK51" s="125"/>
      <c r="IL51" s="125"/>
      <c r="IM51" s="125"/>
      <c r="IN51" s="125"/>
      <c r="IO51" s="125"/>
      <c r="IP51" s="125"/>
      <c r="IQ51" s="125"/>
      <c r="IR51" s="125"/>
      <c r="IS51" s="125"/>
      <c r="IT51" s="125"/>
      <c r="IU51" s="125"/>
      <c r="IV51" s="125"/>
    </row>
    <row r="52" spans="1:256" ht="11.25" customHeight="1" x14ac:dyDescent="0.3">
      <c r="A52" s="106" t="s">
        <v>110</v>
      </c>
      <c r="B52" s="106" t="s">
        <v>111</v>
      </c>
      <c r="C52" s="139">
        <v>20.655000000000001</v>
      </c>
      <c r="D52" s="139">
        <v>1.4019999999999999</v>
      </c>
      <c r="E52" s="140">
        <v>21.356999999999999</v>
      </c>
      <c r="F52" s="139">
        <v>2518</v>
      </c>
      <c r="G52" s="140">
        <f t="shared" si="6"/>
        <v>117.90045418364002</v>
      </c>
      <c r="H52" s="139"/>
      <c r="I52" s="140">
        <f>'Base Table 5 - modified'!DY52/'Base Table 5'!DY52*E52</f>
        <v>19.42867214025971</v>
      </c>
      <c r="J52" s="140">
        <f t="shared" si="7"/>
        <v>-1.9283278597402891</v>
      </c>
      <c r="K52" s="140">
        <f t="shared" ca="1" si="8"/>
        <v>20.722102488968368</v>
      </c>
      <c r="L52" s="140">
        <f t="shared" ca="1" si="9"/>
        <v>-0.63489751103909597</v>
      </c>
      <c r="M52" s="140">
        <f t="shared" ca="1" si="10"/>
        <v>18.79377462921429</v>
      </c>
      <c r="N52" s="140">
        <f t="shared" ca="1" si="11"/>
        <v>-2.5632253707857089</v>
      </c>
      <c r="O52" s="107"/>
      <c r="P52" s="141">
        <f ca="1"/>
        <v>2446.1186528559633</v>
      </c>
      <c r="Q52" s="140">
        <f>G52*(1+Industries!M50)</f>
        <v>130.15579366656627</v>
      </c>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O52" s="125"/>
      <c r="BP52" s="125"/>
      <c r="BQ52" s="125"/>
      <c r="BR52" s="125"/>
      <c r="BS52" s="125"/>
      <c r="BT52" s="125"/>
      <c r="BU52" s="125"/>
      <c r="BV52" s="125"/>
      <c r="BW52" s="125"/>
      <c r="BX52" s="125"/>
      <c r="BY52" s="125"/>
      <c r="BZ52" s="125"/>
      <c r="CA52" s="125"/>
      <c r="CB52" s="125"/>
      <c r="CC52" s="125"/>
      <c r="CD52" s="125"/>
      <c r="CE52" s="125"/>
      <c r="CF52" s="125"/>
      <c r="CG52" s="125"/>
      <c r="CH52" s="125"/>
      <c r="CI52" s="125"/>
      <c r="CJ52" s="125"/>
      <c r="CK52" s="125"/>
      <c r="CL52" s="125"/>
      <c r="CM52" s="125"/>
      <c r="CN52" s="125"/>
      <c r="CO52" s="125"/>
      <c r="CP52" s="125"/>
      <c r="CQ52" s="125"/>
      <c r="CR52" s="125"/>
      <c r="CS52" s="125"/>
      <c r="CT52" s="125"/>
      <c r="CU52" s="125"/>
      <c r="CV52" s="125"/>
      <c r="CW52" s="125"/>
      <c r="CX52" s="125"/>
      <c r="CY52" s="125"/>
      <c r="CZ52" s="125"/>
      <c r="DA52" s="125"/>
      <c r="DB52" s="125"/>
      <c r="DC52" s="125"/>
      <c r="DD52" s="125"/>
      <c r="DE52" s="125"/>
      <c r="DF52" s="125"/>
      <c r="DG52" s="125"/>
      <c r="DH52" s="125"/>
      <c r="DI52" s="125"/>
      <c r="DJ52" s="125"/>
      <c r="DK52" s="125"/>
      <c r="DL52" s="125"/>
      <c r="DM52" s="125"/>
      <c r="DN52" s="125"/>
      <c r="DO52" s="125"/>
      <c r="DP52" s="125"/>
      <c r="DQ52" s="125"/>
      <c r="DR52" s="125"/>
      <c r="DS52" s="125"/>
      <c r="DT52" s="125"/>
      <c r="DU52" s="125"/>
      <c r="DV52" s="125"/>
      <c r="DW52" s="125"/>
      <c r="DX52" s="125"/>
      <c r="DY52" s="125"/>
      <c r="DZ52" s="125"/>
      <c r="EA52" s="125"/>
      <c r="EB52" s="125"/>
      <c r="EC52" s="125"/>
      <c r="ED52" s="125"/>
      <c r="EE52" s="125"/>
      <c r="EF52" s="125"/>
      <c r="EG52" s="125"/>
      <c r="EH52" s="125"/>
      <c r="EI52" s="125"/>
      <c r="EJ52" s="125"/>
      <c r="EK52" s="125"/>
      <c r="EL52" s="125"/>
      <c r="EM52" s="125"/>
      <c r="EN52" s="125"/>
      <c r="EO52" s="125"/>
      <c r="EP52" s="125"/>
      <c r="EQ52" s="125"/>
      <c r="ER52" s="125"/>
      <c r="ES52" s="125"/>
      <c r="ET52" s="125"/>
      <c r="EU52" s="125"/>
      <c r="EV52" s="125"/>
      <c r="EW52" s="125"/>
      <c r="EX52" s="125"/>
      <c r="EY52" s="125"/>
      <c r="EZ52" s="125"/>
      <c r="FA52" s="125"/>
      <c r="FB52" s="125"/>
      <c r="FC52" s="125"/>
      <c r="FD52" s="125"/>
      <c r="FE52" s="125"/>
      <c r="FF52" s="125"/>
      <c r="FG52" s="125"/>
      <c r="FH52" s="125"/>
      <c r="FI52" s="125"/>
      <c r="FJ52" s="125"/>
      <c r="FK52" s="125"/>
      <c r="FL52" s="125"/>
      <c r="FM52" s="125"/>
      <c r="FN52" s="125"/>
      <c r="FO52" s="125"/>
      <c r="FP52" s="125"/>
      <c r="FQ52" s="125"/>
      <c r="FR52" s="125"/>
      <c r="FS52" s="125"/>
      <c r="FT52" s="125"/>
      <c r="FU52" s="125"/>
      <c r="FV52" s="125"/>
      <c r="FW52" s="125"/>
      <c r="FX52" s="125"/>
      <c r="FY52" s="125"/>
      <c r="FZ52" s="125"/>
      <c r="GA52" s="125"/>
      <c r="GB52" s="125"/>
      <c r="GC52" s="125"/>
      <c r="GD52" s="125"/>
      <c r="GE52" s="125"/>
      <c r="GF52" s="125"/>
      <c r="GG52" s="125"/>
      <c r="GH52" s="125"/>
      <c r="GI52" s="125"/>
      <c r="GJ52" s="125"/>
      <c r="GK52" s="125"/>
      <c r="GL52" s="125"/>
      <c r="GM52" s="125"/>
      <c r="GN52" s="125"/>
      <c r="GO52" s="125"/>
      <c r="GP52" s="125"/>
      <c r="GQ52" s="125"/>
      <c r="GR52" s="125"/>
      <c r="GS52" s="125"/>
      <c r="GT52" s="125"/>
      <c r="GU52" s="125"/>
      <c r="GV52" s="125"/>
      <c r="GW52" s="125"/>
      <c r="GX52" s="125"/>
      <c r="GY52" s="125"/>
      <c r="GZ52" s="125"/>
      <c r="HA52" s="125"/>
      <c r="HB52" s="125"/>
      <c r="HC52" s="125"/>
      <c r="HD52" s="125"/>
      <c r="HE52" s="125"/>
      <c r="HF52" s="125"/>
      <c r="HG52" s="125"/>
      <c r="HH52" s="125"/>
      <c r="HI52" s="125"/>
      <c r="HJ52" s="125"/>
      <c r="HK52" s="125"/>
      <c r="HL52" s="125"/>
      <c r="HM52" s="125"/>
      <c r="HN52" s="125"/>
      <c r="HO52" s="125"/>
      <c r="HP52" s="125"/>
      <c r="HQ52" s="125"/>
      <c r="HR52" s="125"/>
      <c r="HS52" s="125"/>
      <c r="HT52" s="125"/>
      <c r="HU52" s="125"/>
      <c r="HV52" s="125"/>
      <c r="HW52" s="125"/>
      <c r="HX52" s="125"/>
      <c r="HY52" s="125"/>
      <c r="HZ52" s="125"/>
      <c r="IA52" s="125"/>
      <c r="IB52" s="125"/>
      <c r="IC52" s="125"/>
      <c r="ID52" s="125"/>
      <c r="IE52" s="125"/>
      <c r="IF52" s="125"/>
      <c r="IG52" s="125"/>
      <c r="IH52" s="125"/>
      <c r="II52" s="125"/>
      <c r="IJ52" s="125"/>
      <c r="IK52" s="125"/>
      <c r="IL52" s="125"/>
      <c r="IM52" s="125"/>
      <c r="IN52" s="125"/>
      <c r="IO52" s="125"/>
      <c r="IP52" s="125"/>
      <c r="IQ52" s="125"/>
      <c r="IR52" s="125"/>
      <c r="IS52" s="125"/>
      <c r="IT52" s="125"/>
      <c r="IU52" s="125"/>
      <c r="IV52" s="125"/>
    </row>
    <row r="53" spans="1:256" ht="11.25" customHeight="1" x14ac:dyDescent="0.3">
      <c r="A53" s="106" t="s">
        <v>112</v>
      </c>
      <c r="B53" s="106" t="s">
        <v>113</v>
      </c>
      <c r="C53" s="139">
        <v>20.701000000000001</v>
      </c>
      <c r="D53" s="139">
        <v>1.4059999999999999</v>
      </c>
      <c r="E53" s="140">
        <v>21.404</v>
      </c>
      <c r="F53" s="139">
        <v>2910</v>
      </c>
      <c r="G53" s="140">
        <f t="shared" si="6"/>
        <v>135.95589609418801</v>
      </c>
      <c r="H53" s="139"/>
      <c r="I53" s="140">
        <f>'Base Table 5 - modified'!DY53/'Base Table 5'!DY53*E53</f>
        <v>22.772108443244779</v>
      </c>
      <c r="J53" s="140">
        <f t="shared" si="7"/>
        <v>1.368108443244779</v>
      </c>
      <c r="K53" s="140">
        <f t="shared" ca="1" si="8"/>
        <v>15.170199674660321</v>
      </c>
      <c r="L53" s="140">
        <f t="shared" ca="1" si="9"/>
        <v>-6.2338003253401659</v>
      </c>
      <c r="M53" s="140">
        <f t="shared" ca="1" si="10"/>
        <v>16.538308117904194</v>
      </c>
      <c r="N53" s="140">
        <f t="shared" ca="1" si="11"/>
        <v>-4.8656918820958062</v>
      </c>
      <c r="O53" s="107"/>
      <c r="P53" s="141">
        <f ca="1"/>
        <v>2431.207216292225</v>
      </c>
      <c r="Q53" s="140">
        <f>G53*(1+Industries!M51)</f>
        <v>147.00459073320965</v>
      </c>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O53" s="125"/>
      <c r="BP53" s="125"/>
      <c r="BQ53" s="125"/>
      <c r="BR53" s="125"/>
      <c r="BS53" s="125"/>
      <c r="BT53" s="125"/>
      <c r="BU53" s="125"/>
      <c r="BV53" s="125"/>
      <c r="BW53" s="125"/>
      <c r="BX53" s="125"/>
      <c r="BY53" s="125"/>
      <c r="BZ53" s="125"/>
      <c r="CA53" s="125"/>
      <c r="CB53" s="125"/>
      <c r="CC53" s="125"/>
      <c r="CD53" s="125"/>
      <c r="CE53" s="125"/>
      <c r="CF53" s="125"/>
      <c r="CG53" s="125"/>
      <c r="CH53" s="125"/>
      <c r="CI53" s="125"/>
      <c r="CJ53" s="125"/>
      <c r="CK53" s="125"/>
      <c r="CL53" s="125"/>
      <c r="CM53" s="125"/>
      <c r="CN53" s="125"/>
      <c r="CO53" s="125"/>
      <c r="CP53" s="125"/>
      <c r="CQ53" s="125"/>
      <c r="CR53" s="125"/>
      <c r="CS53" s="125"/>
      <c r="CT53" s="125"/>
      <c r="CU53" s="125"/>
      <c r="CV53" s="125"/>
      <c r="CW53" s="125"/>
      <c r="CX53" s="125"/>
      <c r="CY53" s="125"/>
      <c r="CZ53" s="125"/>
      <c r="DA53" s="125"/>
      <c r="DB53" s="125"/>
      <c r="DC53" s="125"/>
      <c r="DD53" s="125"/>
      <c r="DE53" s="125"/>
      <c r="DF53" s="125"/>
      <c r="DG53" s="125"/>
      <c r="DH53" s="125"/>
      <c r="DI53" s="125"/>
      <c r="DJ53" s="125"/>
      <c r="DK53" s="125"/>
      <c r="DL53" s="125"/>
      <c r="DM53" s="125"/>
      <c r="DN53" s="125"/>
      <c r="DO53" s="125"/>
      <c r="DP53" s="125"/>
      <c r="DQ53" s="125"/>
      <c r="DR53" s="125"/>
      <c r="DS53" s="125"/>
      <c r="DT53" s="125"/>
      <c r="DU53" s="125"/>
      <c r="DV53" s="125"/>
      <c r="DW53" s="125"/>
      <c r="DX53" s="125"/>
      <c r="DY53" s="125"/>
      <c r="DZ53" s="125"/>
      <c r="EA53" s="125"/>
      <c r="EB53" s="125"/>
      <c r="EC53" s="125"/>
      <c r="ED53" s="125"/>
      <c r="EE53" s="125"/>
      <c r="EF53" s="125"/>
      <c r="EG53" s="125"/>
      <c r="EH53" s="125"/>
      <c r="EI53" s="125"/>
      <c r="EJ53" s="125"/>
      <c r="EK53" s="125"/>
      <c r="EL53" s="125"/>
      <c r="EM53" s="125"/>
      <c r="EN53" s="125"/>
      <c r="EO53" s="125"/>
      <c r="EP53" s="125"/>
      <c r="EQ53" s="125"/>
      <c r="ER53" s="125"/>
      <c r="ES53" s="125"/>
      <c r="ET53" s="125"/>
      <c r="EU53" s="125"/>
      <c r="EV53" s="125"/>
      <c r="EW53" s="125"/>
      <c r="EX53" s="125"/>
      <c r="EY53" s="125"/>
      <c r="EZ53" s="125"/>
      <c r="FA53" s="125"/>
      <c r="FB53" s="125"/>
      <c r="FC53" s="125"/>
      <c r="FD53" s="125"/>
      <c r="FE53" s="125"/>
      <c r="FF53" s="125"/>
      <c r="FG53" s="125"/>
      <c r="FH53" s="125"/>
      <c r="FI53" s="125"/>
      <c r="FJ53" s="125"/>
      <c r="FK53" s="125"/>
      <c r="FL53" s="125"/>
      <c r="FM53" s="125"/>
      <c r="FN53" s="125"/>
      <c r="FO53" s="125"/>
      <c r="FP53" s="125"/>
      <c r="FQ53" s="125"/>
      <c r="FR53" s="125"/>
      <c r="FS53" s="125"/>
      <c r="FT53" s="125"/>
      <c r="FU53" s="125"/>
      <c r="FV53" s="125"/>
      <c r="FW53" s="125"/>
      <c r="FX53" s="125"/>
      <c r="FY53" s="125"/>
      <c r="FZ53" s="125"/>
      <c r="GA53" s="125"/>
      <c r="GB53" s="125"/>
      <c r="GC53" s="125"/>
      <c r="GD53" s="125"/>
      <c r="GE53" s="125"/>
      <c r="GF53" s="125"/>
      <c r="GG53" s="125"/>
      <c r="GH53" s="125"/>
      <c r="GI53" s="125"/>
      <c r="GJ53" s="125"/>
      <c r="GK53" s="125"/>
      <c r="GL53" s="125"/>
      <c r="GM53" s="125"/>
      <c r="GN53" s="125"/>
      <c r="GO53" s="125"/>
      <c r="GP53" s="125"/>
      <c r="GQ53" s="125"/>
      <c r="GR53" s="125"/>
      <c r="GS53" s="125"/>
      <c r="GT53" s="125"/>
      <c r="GU53" s="125"/>
      <c r="GV53" s="125"/>
      <c r="GW53" s="125"/>
      <c r="GX53" s="125"/>
      <c r="GY53" s="125"/>
      <c r="GZ53" s="125"/>
      <c r="HA53" s="125"/>
      <c r="HB53" s="125"/>
      <c r="HC53" s="125"/>
      <c r="HD53" s="125"/>
      <c r="HE53" s="125"/>
      <c r="HF53" s="125"/>
      <c r="HG53" s="125"/>
      <c r="HH53" s="125"/>
      <c r="HI53" s="125"/>
      <c r="HJ53" s="125"/>
      <c r="HK53" s="125"/>
      <c r="HL53" s="125"/>
      <c r="HM53" s="125"/>
      <c r="HN53" s="125"/>
      <c r="HO53" s="125"/>
      <c r="HP53" s="125"/>
      <c r="HQ53" s="125"/>
      <c r="HR53" s="125"/>
      <c r="HS53" s="125"/>
      <c r="HT53" s="125"/>
      <c r="HU53" s="125"/>
      <c r="HV53" s="125"/>
      <c r="HW53" s="125"/>
      <c r="HX53" s="125"/>
      <c r="HY53" s="125"/>
      <c r="HZ53" s="125"/>
      <c r="IA53" s="125"/>
      <c r="IB53" s="125"/>
      <c r="IC53" s="125"/>
      <c r="ID53" s="125"/>
      <c r="IE53" s="125"/>
      <c r="IF53" s="125"/>
      <c r="IG53" s="125"/>
      <c r="IH53" s="125"/>
      <c r="II53" s="125"/>
      <c r="IJ53" s="125"/>
      <c r="IK53" s="125"/>
      <c r="IL53" s="125"/>
      <c r="IM53" s="125"/>
      <c r="IN53" s="125"/>
      <c r="IO53" s="125"/>
      <c r="IP53" s="125"/>
      <c r="IQ53" s="125"/>
      <c r="IR53" s="125"/>
      <c r="IS53" s="125"/>
      <c r="IT53" s="125"/>
      <c r="IU53" s="125"/>
      <c r="IV53" s="125"/>
    </row>
    <row r="54" spans="1:256" ht="11.25" customHeight="1" x14ac:dyDescent="0.3">
      <c r="A54" s="106" t="s">
        <v>114</v>
      </c>
      <c r="B54" s="106" t="s">
        <v>115</v>
      </c>
      <c r="C54" s="139">
        <v>1.4410000000000001</v>
      </c>
      <c r="D54" s="139">
        <v>0.17699999999999999</v>
      </c>
      <c r="E54" s="140">
        <v>1.5289999999999999</v>
      </c>
      <c r="F54" s="139">
        <v>197</v>
      </c>
      <c r="G54" s="140">
        <f t="shared" si="6"/>
        <v>128.8423806409418</v>
      </c>
      <c r="H54" s="139"/>
      <c r="I54" s="140">
        <f>'Base Table 5 - modified'!DY54/'Base Table 5'!DY54*E54</f>
        <v>1.5216394258566586</v>
      </c>
      <c r="J54" s="140">
        <f t="shared" si="7"/>
        <v>-7.3605741433413474E-3</v>
      </c>
      <c r="K54" s="140">
        <f t="shared" ca="1" si="8"/>
        <v>1.2695722387977668</v>
      </c>
      <c r="L54" s="140">
        <f t="shared" ca="1" si="9"/>
        <v>-0.25942776120260791</v>
      </c>
      <c r="M54" s="140">
        <f t="shared" ca="1" si="10"/>
        <v>1.2622116646537327</v>
      </c>
      <c r="N54" s="140">
        <f t="shared" ca="1" si="11"/>
        <v>-0.26678833534626722</v>
      </c>
      <c r="O54" s="107"/>
      <c r="P54" s="141">
        <f ca="1"/>
        <v>170.34249064128824</v>
      </c>
      <c r="Q54" s="140">
        <f>G54*(1+Industries!M52)</f>
        <v>134.95556681297106</v>
      </c>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c r="BM54" s="125"/>
      <c r="BN54" s="125"/>
      <c r="BO54" s="125"/>
      <c r="BP54" s="125"/>
      <c r="BQ54" s="125"/>
      <c r="BR54" s="125"/>
      <c r="BS54" s="125"/>
      <c r="BT54" s="125"/>
      <c r="BU54" s="125"/>
      <c r="BV54" s="125"/>
      <c r="BW54" s="125"/>
      <c r="BX54" s="125"/>
      <c r="BY54" s="125"/>
      <c r="BZ54" s="125"/>
      <c r="CA54" s="125"/>
      <c r="CB54" s="125"/>
      <c r="CC54" s="125"/>
      <c r="CD54" s="125"/>
      <c r="CE54" s="125"/>
      <c r="CF54" s="125"/>
      <c r="CG54" s="125"/>
      <c r="CH54" s="125"/>
      <c r="CI54" s="125"/>
      <c r="CJ54" s="125"/>
      <c r="CK54" s="125"/>
      <c r="CL54" s="125"/>
      <c r="CM54" s="125"/>
      <c r="CN54" s="125"/>
      <c r="CO54" s="125"/>
      <c r="CP54" s="125"/>
      <c r="CQ54" s="125"/>
      <c r="CR54" s="125"/>
      <c r="CS54" s="125"/>
      <c r="CT54" s="125"/>
      <c r="CU54" s="125"/>
      <c r="CV54" s="125"/>
      <c r="CW54" s="125"/>
      <c r="CX54" s="125"/>
      <c r="CY54" s="125"/>
      <c r="CZ54" s="125"/>
      <c r="DA54" s="125"/>
      <c r="DB54" s="125"/>
      <c r="DC54" s="125"/>
      <c r="DD54" s="125"/>
      <c r="DE54" s="125"/>
      <c r="DF54" s="125"/>
      <c r="DG54" s="125"/>
      <c r="DH54" s="125"/>
      <c r="DI54" s="125"/>
      <c r="DJ54" s="125"/>
      <c r="DK54" s="125"/>
      <c r="DL54" s="125"/>
      <c r="DM54" s="125"/>
      <c r="DN54" s="125"/>
      <c r="DO54" s="125"/>
      <c r="DP54" s="125"/>
      <c r="DQ54" s="125"/>
      <c r="DR54" s="125"/>
      <c r="DS54" s="125"/>
      <c r="DT54" s="125"/>
      <c r="DU54" s="125"/>
      <c r="DV54" s="125"/>
      <c r="DW54" s="125"/>
      <c r="DX54" s="125"/>
      <c r="DY54" s="125"/>
      <c r="DZ54" s="125"/>
      <c r="EA54" s="125"/>
      <c r="EB54" s="125"/>
      <c r="EC54" s="125"/>
      <c r="ED54" s="125"/>
      <c r="EE54" s="125"/>
      <c r="EF54" s="125"/>
      <c r="EG54" s="125"/>
      <c r="EH54" s="125"/>
      <c r="EI54" s="125"/>
      <c r="EJ54" s="125"/>
      <c r="EK54" s="125"/>
      <c r="EL54" s="125"/>
      <c r="EM54" s="125"/>
      <c r="EN54" s="125"/>
      <c r="EO54" s="125"/>
      <c r="EP54" s="125"/>
      <c r="EQ54" s="125"/>
      <c r="ER54" s="125"/>
      <c r="ES54" s="125"/>
      <c r="ET54" s="125"/>
      <c r="EU54" s="125"/>
      <c r="EV54" s="125"/>
      <c r="EW54" s="125"/>
      <c r="EX54" s="125"/>
      <c r="EY54" s="125"/>
      <c r="EZ54" s="125"/>
      <c r="FA54" s="125"/>
      <c r="FB54" s="125"/>
      <c r="FC54" s="125"/>
      <c r="FD54" s="125"/>
      <c r="FE54" s="125"/>
      <c r="FF54" s="125"/>
      <c r="FG54" s="125"/>
      <c r="FH54" s="125"/>
      <c r="FI54" s="125"/>
      <c r="FJ54" s="125"/>
      <c r="FK54" s="125"/>
      <c r="FL54" s="125"/>
      <c r="FM54" s="125"/>
      <c r="FN54" s="125"/>
      <c r="FO54" s="125"/>
      <c r="FP54" s="125"/>
      <c r="FQ54" s="125"/>
      <c r="FR54" s="125"/>
      <c r="FS54" s="125"/>
      <c r="FT54" s="125"/>
      <c r="FU54" s="125"/>
      <c r="FV54" s="125"/>
      <c r="FW54" s="125"/>
      <c r="FX54" s="125"/>
      <c r="FY54" s="125"/>
      <c r="FZ54" s="125"/>
      <c r="GA54" s="125"/>
      <c r="GB54" s="125"/>
      <c r="GC54" s="125"/>
      <c r="GD54" s="125"/>
      <c r="GE54" s="125"/>
      <c r="GF54" s="125"/>
      <c r="GG54" s="125"/>
      <c r="GH54" s="125"/>
      <c r="GI54" s="125"/>
      <c r="GJ54" s="125"/>
      <c r="GK54" s="125"/>
      <c r="GL54" s="125"/>
      <c r="GM54" s="125"/>
      <c r="GN54" s="125"/>
      <c r="GO54" s="125"/>
      <c r="GP54" s="125"/>
      <c r="GQ54" s="125"/>
      <c r="GR54" s="125"/>
      <c r="GS54" s="125"/>
      <c r="GT54" s="125"/>
      <c r="GU54" s="125"/>
      <c r="GV54" s="125"/>
      <c r="GW54" s="125"/>
      <c r="GX54" s="125"/>
      <c r="GY54" s="125"/>
      <c r="GZ54" s="125"/>
      <c r="HA54" s="125"/>
      <c r="HB54" s="125"/>
      <c r="HC54" s="125"/>
      <c r="HD54" s="125"/>
      <c r="HE54" s="125"/>
      <c r="HF54" s="125"/>
      <c r="HG54" s="125"/>
      <c r="HH54" s="125"/>
      <c r="HI54" s="125"/>
      <c r="HJ54" s="125"/>
      <c r="HK54" s="125"/>
      <c r="HL54" s="125"/>
      <c r="HM54" s="125"/>
      <c r="HN54" s="125"/>
      <c r="HO54" s="125"/>
      <c r="HP54" s="125"/>
      <c r="HQ54" s="125"/>
      <c r="HR54" s="125"/>
      <c r="HS54" s="125"/>
      <c r="HT54" s="125"/>
      <c r="HU54" s="125"/>
      <c r="HV54" s="125"/>
      <c r="HW54" s="125"/>
      <c r="HX54" s="125"/>
      <c r="HY54" s="125"/>
      <c r="HZ54" s="125"/>
      <c r="IA54" s="125"/>
      <c r="IB54" s="125"/>
      <c r="IC54" s="125"/>
      <c r="ID54" s="125"/>
      <c r="IE54" s="125"/>
      <c r="IF54" s="125"/>
      <c r="IG54" s="125"/>
      <c r="IH54" s="125"/>
      <c r="II54" s="125"/>
      <c r="IJ54" s="125"/>
      <c r="IK54" s="125"/>
      <c r="IL54" s="125"/>
      <c r="IM54" s="125"/>
      <c r="IN54" s="125"/>
      <c r="IO54" s="125"/>
      <c r="IP54" s="125"/>
      <c r="IQ54" s="125"/>
      <c r="IR54" s="125"/>
      <c r="IS54" s="125"/>
      <c r="IT54" s="125"/>
      <c r="IU54" s="125"/>
      <c r="IV54" s="125"/>
    </row>
    <row r="55" spans="1:256" ht="11.25" customHeight="1" x14ac:dyDescent="0.3">
      <c r="A55" s="106" t="s">
        <v>116</v>
      </c>
      <c r="B55" s="106" t="s">
        <v>117</v>
      </c>
      <c r="C55" s="139">
        <v>54.777000000000001</v>
      </c>
      <c r="D55" s="139">
        <v>6.726</v>
      </c>
      <c r="E55" s="140">
        <v>58.14</v>
      </c>
      <c r="F55" s="139">
        <v>4830</v>
      </c>
      <c r="G55" s="140">
        <f t="shared" si="6"/>
        <v>83.07533539731682</v>
      </c>
      <c r="H55" s="139"/>
      <c r="I55" s="140">
        <f>'Base Table 5 - modified'!DY55/'Base Table 5'!DY55*E55</f>
        <v>57.880762579713668</v>
      </c>
      <c r="J55" s="140">
        <f t="shared" si="7"/>
        <v>-0.25923742028633256</v>
      </c>
      <c r="K55" s="140">
        <f t="shared" ca="1" si="8"/>
        <v>54.57004070936221</v>
      </c>
      <c r="L55" s="140">
        <f t="shared" ca="1" si="9"/>
        <v>-3.5699592906652668</v>
      </c>
      <c r="M55" s="140">
        <f t="shared" ca="1" si="10"/>
        <v>54.310803289025202</v>
      </c>
      <c r="N55" s="140">
        <f t="shared" ca="1" si="11"/>
        <v>-3.8291967109747986</v>
      </c>
      <c r="O55" s="107"/>
      <c r="P55" s="141">
        <f ca="1"/>
        <v>4835.3714550914146</v>
      </c>
      <c r="Q55" s="140">
        <f>G55*(1+Industries!M53)</f>
        <v>89.031484755603259</v>
      </c>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c r="BM55" s="125"/>
      <c r="BN55" s="125"/>
      <c r="BO55" s="125"/>
      <c r="BP55" s="125"/>
      <c r="BQ55" s="125"/>
      <c r="BR55" s="125"/>
      <c r="BS55" s="125"/>
      <c r="BT55" s="125"/>
      <c r="BU55" s="125"/>
      <c r="BV55" s="125"/>
      <c r="BW55" s="125"/>
      <c r="BX55" s="125"/>
      <c r="BY55" s="125"/>
      <c r="BZ55" s="125"/>
      <c r="CA55" s="125"/>
      <c r="CB55" s="125"/>
      <c r="CC55" s="125"/>
      <c r="CD55" s="125"/>
      <c r="CE55" s="125"/>
      <c r="CF55" s="125"/>
      <c r="CG55" s="125"/>
      <c r="CH55" s="125"/>
      <c r="CI55" s="125"/>
      <c r="CJ55" s="125"/>
      <c r="CK55" s="125"/>
      <c r="CL55" s="125"/>
      <c r="CM55" s="125"/>
      <c r="CN55" s="125"/>
      <c r="CO55" s="125"/>
      <c r="CP55" s="125"/>
      <c r="CQ55" s="125"/>
      <c r="CR55" s="125"/>
      <c r="CS55" s="125"/>
      <c r="CT55" s="125"/>
      <c r="CU55" s="125"/>
      <c r="CV55" s="125"/>
      <c r="CW55" s="125"/>
      <c r="CX55" s="125"/>
      <c r="CY55" s="125"/>
      <c r="CZ55" s="125"/>
      <c r="DA55" s="125"/>
      <c r="DB55" s="125"/>
      <c r="DC55" s="125"/>
      <c r="DD55" s="125"/>
      <c r="DE55" s="125"/>
      <c r="DF55" s="125"/>
      <c r="DG55" s="125"/>
      <c r="DH55" s="125"/>
      <c r="DI55" s="125"/>
      <c r="DJ55" s="125"/>
      <c r="DK55" s="125"/>
      <c r="DL55" s="125"/>
      <c r="DM55" s="125"/>
      <c r="DN55" s="125"/>
      <c r="DO55" s="125"/>
      <c r="DP55" s="125"/>
      <c r="DQ55" s="125"/>
      <c r="DR55" s="125"/>
      <c r="DS55" s="125"/>
      <c r="DT55" s="125"/>
      <c r="DU55" s="125"/>
      <c r="DV55" s="125"/>
      <c r="DW55" s="125"/>
      <c r="DX55" s="125"/>
      <c r="DY55" s="125"/>
      <c r="DZ55" s="125"/>
      <c r="EA55" s="125"/>
      <c r="EB55" s="125"/>
      <c r="EC55" s="125"/>
      <c r="ED55" s="125"/>
      <c r="EE55" s="125"/>
      <c r="EF55" s="125"/>
      <c r="EG55" s="125"/>
      <c r="EH55" s="125"/>
      <c r="EI55" s="125"/>
      <c r="EJ55" s="125"/>
      <c r="EK55" s="125"/>
      <c r="EL55" s="125"/>
      <c r="EM55" s="125"/>
      <c r="EN55" s="125"/>
      <c r="EO55" s="125"/>
      <c r="EP55" s="125"/>
      <c r="EQ55" s="125"/>
      <c r="ER55" s="125"/>
      <c r="ES55" s="125"/>
      <c r="ET55" s="125"/>
      <c r="EU55" s="125"/>
      <c r="EV55" s="125"/>
      <c r="EW55" s="125"/>
      <c r="EX55" s="125"/>
      <c r="EY55" s="125"/>
      <c r="EZ55" s="125"/>
      <c r="FA55" s="125"/>
      <c r="FB55" s="125"/>
      <c r="FC55" s="125"/>
      <c r="FD55" s="125"/>
      <c r="FE55" s="125"/>
      <c r="FF55" s="125"/>
      <c r="FG55" s="125"/>
      <c r="FH55" s="125"/>
      <c r="FI55" s="125"/>
      <c r="FJ55" s="125"/>
      <c r="FK55" s="125"/>
      <c r="FL55" s="125"/>
      <c r="FM55" s="125"/>
      <c r="FN55" s="125"/>
      <c r="FO55" s="125"/>
      <c r="FP55" s="125"/>
      <c r="FQ55" s="125"/>
      <c r="FR55" s="125"/>
      <c r="FS55" s="125"/>
      <c r="FT55" s="125"/>
      <c r="FU55" s="125"/>
      <c r="FV55" s="125"/>
      <c r="FW55" s="125"/>
      <c r="FX55" s="125"/>
      <c r="FY55" s="125"/>
      <c r="FZ55" s="125"/>
      <c r="GA55" s="125"/>
      <c r="GB55" s="125"/>
      <c r="GC55" s="125"/>
      <c r="GD55" s="125"/>
      <c r="GE55" s="125"/>
      <c r="GF55" s="125"/>
      <c r="GG55" s="125"/>
      <c r="GH55" s="125"/>
      <c r="GI55" s="125"/>
      <c r="GJ55" s="125"/>
      <c r="GK55" s="125"/>
      <c r="GL55" s="125"/>
      <c r="GM55" s="125"/>
      <c r="GN55" s="125"/>
      <c r="GO55" s="125"/>
      <c r="GP55" s="125"/>
      <c r="GQ55" s="125"/>
      <c r="GR55" s="125"/>
      <c r="GS55" s="125"/>
      <c r="GT55" s="125"/>
      <c r="GU55" s="125"/>
      <c r="GV55" s="125"/>
      <c r="GW55" s="125"/>
      <c r="GX55" s="125"/>
      <c r="GY55" s="125"/>
      <c r="GZ55" s="125"/>
      <c r="HA55" s="125"/>
      <c r="HB55" s="125"/>
      <c r="HC55" s="125"/>
      <c r="HD55" s="125"/>
      <c r="HE55" s="125"/>
      <c r="HF55" s="125"/>
      <c r="HG55" s="125"/>
      <c r="HH55" s="125"/>
      <c r="HI55" s="125"/>
      <c r="HJ55" s="125"/>
      <c r="HK55" s="125"/>
      <c r="HL55" s="125"/>
      <c r="HM55" s="125"/>
      <c r="HN55" s="125"/>
      <c r="HO55" s="125"/>
      <c r="HP55" s="125"/>
      <c r="HQ55" s="125"/>
      <c r="HR55" s="125"/>
      <c r="HS55" s="125"/>
      <c r="HT55" s="125"/>
      <c r="HU55" s="125"/>
      <c r="HV55" s="125"/>
      <c r="HW55" s="125"/>
      <c r="HX55" s="125"/>
      <c r="HY55" s="125"/>
      <c r="HZ55" s="125"/>
      <c r="IA55" s="125"/>
      <c r="IB55" s="125"/>
      <c r="IC55" s="125"/>
      <c r="ID55" s="125"/>
      <c r="IE55" s="125"/>
      <c r="IF55" s="125"/>
      <c r="IG55" s="125"/>
      <c r="IH55" s="125"/>
      <c r="II55" s="125"/>
      <c r="IJ55" s="125"/>
      <c r="IK55" s="125"/>
      <c r="IL55" s="125"/>
      <c r="IM55" s="125"/>
      <c r="IN55" s="125"/>
      <c r="IO55" s="125"/>
      <c r="IP55" s="125"/>
      <c r="IQ55" s="125"/>
      <c r="IR55" s="125"/>
      <c r="IS55" s="125"/>
      <c r="IT55" s="125"/>
      <c r="IU55" s="125"/>
      <c r="IV55" s="125"/>
    </row>
    <row r="56" spans="1:256" ht="11.25" customHeight="1" x14ac:dyDescent="0.3">
      <c r="A56" s="106" t="s">
        <v>118</v>
      </c>
      <c r="B56" s="106" t="s">
        <v>119</v>
      </c>
      <c r="C56" s="139">
        <v>14.641999999999999</v>
      </c>
      <c r="D56" s="139">
        <v>1.798</v>
      </c>
      <c r="E56" s="140">
        <v>15.541</v>
      </c>
      <c r="F56" s="139">
        <v>1486</v>
      </c>
      <c r="G56" s="140">
        <f t="shared" si="6"/>
        <v>95.618042597001477</v>
      </c>
      <c r="H56" s="139"/>
      <c r="I56" s="140">
        <f>'Base Table 5 - modified'!DY56/'Base Table 5'!DY56*E56</f>
        <v>15.30456687920706</v>
      </c>
      <c r="J56" s="140">
        <f t="shared" si="7"/>
        <v>-0.23643312079293999</v>
      </c>
      <c r="K56" s="140">
        <f t="shared" ca="1" si="8"/>
        <v>13.762973711738995</v>
      </c>
      <c r="L56" s="140">
        <f t="shared" ca="1" si="9"/>
        <v>-1.7780262882646909</v>
      </c>
      <c r="M56" s="140">
        <f t="shared" ca="1" si="10"/>
        <v>13.526540590939245</v>
      </c>
      <c r="N56" s="140">
        <f t="shared" ca="1" si="11"/>
        <v>-2.0144594090607555</v>
      </c>
      <c r="O56" s="107"/>
      <c r="P56" s="141">
        <f ca="1"/>
        <v>1384.8337831649715</v>
      </c>
      <c r="Q56" s="140">
        <f>G56*(1+Industries!M54)</f>
        <v>102.37900621039815</v>
      </c>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c r="BM56" s="125"/>
      <c r="BN56" s="125"/>
      <c r="BO56" s="125"/>
      <c r="BP56" s="125"/>
      <c r="BQ56" s="125"/>
      <c r="BR56" s="125"/>
      <c r="BS56" s="125"/>
      <c r="BT56" s="125"/>
      <c r="BU56" s="125"/>
      <c r="BV56" s="125"/>
      <c r="BW56" s="125"/>
      <c r="BX56" s="125"/>
      <c r="BY56" s="125"/>
      <c r="BZ56" s="125"/>
      <c r="CA56" s="125"/>
      <c r="CB56" s="125"/>
      <c r="CC56" s="125"/>
      <c r="CD56" s="125"/>
      <c r="CE56" s="125"/>
      <c r="CF56" s="125"/>
      <c r="CG56" s="125"/>
      <c r="CH56" s="125"/>
      <c r="CI56" s="125"/>
      <c r="CJ56" s="125"/>
      <c r="CK56" s="125"/>
      <c r="CL56" s="125"/>
      <c r="CM56" s="125"/>
      <c r="CN56" s="125"/>
      <c r="CO56" s="125"/>
      <c r="CP56" s="125"/>
      <c r="CQ56" s="125"/>
      <c r="CR56" s="125"/>
      <c r="CS56" s="125"/>
      <c r="CT56" s="125"/>
      <c r="CU56" s="125"/>
      <c r="CV56" s="125"/>
      <c r="CW56" s="125"/>
      <c r="CX56" s="125"/>
      <c r="CY56" s="125"/>
      <c r="CZ56" s="125"/>
      <c r="DA56" s="125"/>
      <c r="DB56" s="125"/>
      <c r="DC56" s="125"/>
      <c r="DD56" s="125"/>
      <c r="DE56" s="125"/>
      <c r="DF56" s="125"/>
      <c r="DG56" s="125"/>
      <c r="DH56" s="125"/>
      <c r="DI56" s="125"/>
      <c r="DJ56" s="125"/>
      <c r="DK56" s="125"/>
      <c r="DL56" s="125"/>
      <c r="DM56" s="125"/>
      <c r="DN56" s="125"/>
      <c r="DO56" s="125"/>
      <c r="DP56" s="125"/>
      <c r="DQ56" s="125"/>
      <c r="DR56" s="125"/>
      <c r="DS56" s="125"/>
      <c r="DT56" s="125"/>
      <c r="DU56" s="125"/>
      <c r="DV56" s="125"/>
      <c r="DW56" s="125"/>
      <c r="DX56" s="125"/>
      <c r="DY56" s="125"/>
      <c r="DZ56" s="125"/>
      <c r="EA56" s="125"/>
      <c r="EB56" s="125"/>
      <c r="EC56" s="125"/>
      <c r="ED56" s="125"/>
      <c r="EE56" s="125"/>
      <c r="EF56" s="125"/>
      <c r="EG56" s="125"/>
      <c r="EH56" s="125"/>
      <c r="EI56" s="125"/>
      <c r="EJ56" s="125"/>
      <c r="EK56" s="125"/>
      <c r="EL56" s="125"/>
      <c r="EM56" s="125"/>
      <c r="EN56" s="125"/>
      <c r="EO56" s="125"/>
      <c r="EP56" s="125"/>
      <c r="EQ56" s="125"/>
      <c r="ER56" s="125"/>
      <c r="ES56" s="125"/>
      <c r="ET56" s="125"/>
      <c r="EU56" s="125"/>
      <c r="EV56" s="125"/>
      <c r="EW56" s="125"/>
      <c r="EX56" s="125"/>
      <c r="EY56" s="125"/>
      <c r="EZ56" s="125"/>
      <c r="FA56" s="125"/>
      <c r="FB56" s="125"/>
      <c r="FC56" s="125"/>
      <c r="FD56" s="125"/>
      <c r="FE56" s="125"/>
      <c r="FF56" s="125"/>
      <c r="FG56" s="125"/>
      <c r="FH56" s="125"/>
      <c r="FI56" s="125"/>
      <c r="FJ56" s="125"/>
      <c r="FK56" s="125"/>
      <c r="FL56" s="125"/>
      <c r="FM56" s="125"/>
      <c r="FN56" s="125"/>
      <c r="FO56" s="125"/>
      <c r="FP56" s="125"/>
      <c r="FQ56" s="125"/>
      <c r="FR56" s="125"/>
      <c r="FS56" s="125"/>
      <c r="FT56" s="125"/>
      <c r="FU56" s="125"/>
      <c r="FV56" s="125"/>
      <c r="FW56" s="125"/>
      <c r="FX56" s="125"/>
      <c r="FY56" s="125"/>
      <c r="FZ56" s="125"/>
      <c r="GA56" s="125"/>
      <c r="GB56" s="125"/>
      <c r="GC56" s="125"/>
      <c r="GD56" s="125"/>
      <c r="GE56" s="125"/>
      <c r="GF56" s="125"/>
      <c r="GG56" s="125"/>
      <c r="GH56" s="125"/>
      <c r="GI56" s="125"/>
      <c r="GJ56" s="125"/>
      <c r="GK56" s="125"/>
      <c r="GL56" s="125"/>
      <c r="GM56" s="125"/>
      <c r="GN56" s="125"/>
      <c r="GO56" s="125"/>
      <c r="GP56" s="125"/>
      <c r="GQ56" s="125"/>
      <c r="GR56" s="125"/>
      <c r="GS56" s="125"/>
      <c r="GT56" s="125"/>
      <c r="GU56" s="125"/>
      <c r="GV56" s="125"/>
      <c r="GW56" s="125"/>
      <c r="GX56" s="125"/>
      <c r="GY56" s="125"/>
      <c r="GZ56" s="125"/>
      <c r="HA56" s="125"/>
      <c r="HB56" s="125"/>
      <c r="HC56" s="125"/>
      <c r="HD56" s="125"/>
      <c r="HE56" s="125"/>
      <c r="HF56" s="125"/>
      <c r="HG56" s="125"/>
      <c r="HH56" s="125"/>
      <c r="HI56" s="125"/>
      <c r="HJ56" s="125"/>
      <c r="HK56" s="125"/>
      <c r="HL56" s="125"/>
      <c r="HM56" s="125"/>
      <c r="HN56" s="125"/>
      <c r="HO56" s="125"/>
      <c r="HP56" s="125"/>
      <c r="HQ56" s="125"/>
      <c r="HR56" s="125"/>
      <c r="HS56" s="125"/>
      <c r="HT56" s="125"/>
      <c r="HU56" s="125"/>
      <c r="HV56" s="125"/>
      <c r="HW56" s="125"/>
      <c r="HX56" s="125"/>
      <c r="HY56" s="125"/>
      <c r="HZ56" s="125"/>
      <c r="IA56" s="125"/>
      <c r="IB56" s="125"/>
      <c r="IC56" s="125"/>
      <c r="ID56" s="125"/>
      <c r="IE56" s="125"/>
      <c r="IF56" s="125"/>
      <c r="IG56" s="125"/>
      <c r="IH56" s="125"/>
      <c r="II56" s="125"/>
      <c r="IJ56" s="125"/>
      <c r="IK56" s="125"/>
      <c r="IL56" s="125"/>
      <c r="IM56" s="125"/>
      <c r="IN56" s="125"/>
      <c r="IO56" s="125"/>
      <c r="IP56" s="125"/>
      <c r="IQ56" s="125"/>
      <c r="IR56" s="125"/>
      <c r="IS56" s="125"/>
      <c r="IT56" s="125"/>
      <c r="IU56" s="125"/>
      <c r="IV56" s="125"/>
    </row>
    <row r="57" spans="1:256" ht="11.25" customHeight="1" x14ac:dyDescent="0.3">
      <c r="A57" s="106" t="s">
        <v>120</v>
      </c>
      <c r="B57" s="106" t="s">
        <v>121</v>
      </c>
      <c r="C57" s="139">
        <v>29.908999999999999</v>
      </c>
      <c r="D57" s="139">
        <v>3.6720000000000002</v>
      </c>
      <c r="E57" s="140">
        <v>31.745999999999999</v>
      </c>
      <c r="F57" s="139">
        <v>2624</v>
      </c>
      <c r="G57" s="140">
        <f t="shared" si="6"/>
        <v>82.65608265608266</v>
      </c>
      <c r="H57" s="139"/>
      <c r="I57" s="140">
        <f>'Base Table 5 - modified'!DY57/'Base Table 5'!DY57*E57</f>
        <v>31.592936398532373</v>
      </c>
      <c r="J57" s="140">
        <f t="shared" si="7"/>
        <v>-0.15306360146762543</v>
      </c>
      <c r="K57" s="140">
        <f t="shared" ca="1" si="8"/>
        <v>27.314561887638963</v>
      </c>
      <c r="L57" s="140">
        <f t="shared" ca="1" si="9"/>
        <v>-4.4314381123706461</v>
      </c>
      <c r="M57" s="140">
        <f t="shared" ca="1" si="10"/>
        <v>27.161498286153595</v>
      </c>
      <c r="N57" s="140">
        <f t="shared" ca="1" si="11"/>
        <v>-4.5845017138464037</v>
      </c>
      <c r="O57" s="107"/>
      <c r="P57" s="141">
        <f ca="1"/>
        <v>2441.9036460529987</v>
      </c>
      <c r="Q57" s="140">
        <f>G57*(1+Industries!M55)</f>
        <v>89.903127593584699</v>
      </c>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c r="BD57" s="125"/>
      <c r="BE57" s="125"/>
      <c r="BF57" s="125"/>
      <c r="BG57" s="125"/>
      <c r="BH57" s="125"/>
      <c r="BI57" s="125"/>
      <c r="BJ57" s="125"/>
      <c r="BK57" s="125"/>
      <c r="BL57" s="125"/>
      <c r="BM57" s="125"/>
      <c r="BN57" s="125"/>
      <c r="BO57" s="125"/>
      <c r="BP57" s="125"/>
      <c r="BQ57" s="125"/>
      <c r="BR57" s="125"/>
      <c r="BS57" s="125"/>
      <c r="BT57" s="125"/>
      <c r="BU57" s="125"/>
      <c r="BV57" s="125"/>
      <c r="BW57" s="125"/>
      <c r="BX57" s="125"/>
      <c r="BY57" s="125"/>
      <c r="BZ57" s="125"/>
      <c r="CA57" s="125"/>
      <c r="CB57" s="125"/>
      <c r="CC57" s="125"/>
      <c r="CD57" s="125"/>
      <c r="CE57" s="125"/>
      <c r="CF57" s="125"/>
      <c r="CG57" s="125"/>
      <c r="CH57" s="125"/>
      <c r="CI57" s="125"/>
      <c r="CJ57" s="125"/>
      <c r="CK57" s="125"/>
      <c r="CL57" s="125"/>
      <c r="CM57" s="125"/>
      <c r="CN57" s="125"/>
      <c r="CO57" s="125"/>
      <c r="CP57" s="125"/>
      <c r="CQ57" s="125"/>
      <c r="CR57" s="125"/>
      <c r="CS57" s="125"/>
      <c r="CT57" s="125"/>
      <c r="CU57" s="125"/>
      <c r="CV57" s="125"/>
      <c r="CW57" s="125"/>
      <c r="CX57" s="125"/>
      <c r="CY57" s="125"/>
      <c r="CZ57" s="125"/>
      <c r="DA57" s="125"/>
      <c r="DB57" s="125"/>
      <c r="DC57" s="125"/>
      <c r="DD57" s="125"/>
      <c r="DE57" s="125"/>
      <c r="DF57" s="125"/>
      <c r="DG57" s="125"/>
      <c r="DH57" s="125"/>
      <c r="DI57" s="125"/>
      <c r="DJ57" s="125"/>
      <c r="DK57" s="125"/>
      <c r="DL57" s="125"/>
      <c r="DM57" s="125"/>
      <c r="DN57" s="125"/>
      <c r="DO57" s="125"/>
      <c r="DP57" s="125"/>
      <c r="DQ57" s="125"/>
      <c r="DR57" s="125"/>
      <c r="DS57" s="125"/>
      <c r="DT57" s="125"/>
      <c r="DU57" s="125"/>
      <c r="DV57" s="125"/>
      <c r="DW57" s="125"/>
      <c r="DX57" s="125"/>
      <c r="DY57" s="125"/>
      <c r="DZ57" s="125"/>
      <c r="EA57" s="125"/>
      <c r="EB57" s="125"/>
      <c r="EC57" s="125"/>
      <c r="ED57" s="125"/>
      <c r="EE57" s="125"/>
      <c r="EF57" s="125"/>
      <c r="EG57" s="125"/>
      <c r="EH57" s="125"/>
      <c r="EI57" s="125"/>
      <c r="EJ57" s="125"/>
      <c r="EK57" s="125"/>
      <c r="EL57" s="125"/>
      <c r="EM57" s="125"/>
      <c r="EN57" s="125"/>
      <c r="EO57" s="125"/>
      <c r="EP57" s="125"/>
      <c r="EQ57" s="125"/>
      <c r="ER57" s="125"/>
      <c r="ES57" s="125"/>
      <c r="ET57" s="125"/>
      <c r="EU57" s="125"/>
      <c r="EV57" s="125"/>
      <c r="EW57" s="125"/>
      <c r="EX57" s="125"/>
      <c r="EY57" s="125"/>
      <c r="EZ57" s="125"/>
      <c r="FA57" s="125"/>
      <c r="FB57" s="125"/>
      <c r="FC57" s="125"/>
      <c r="FD57" s="125"/>
      <c r="FE57" s="125"/>
      <c r="FF57" s="125"/>
      <c r="FG57" s="125"/>
      <c r="FH57" s="125"/>
      <c r="FI57" s="125"/>
      <c r="FJ57" s="125"/>
      <c r="FK57" s="125"/>
      <c r="FL57" s="125"/>
      <c r="FM57" s="125"/>
      <c r="FN57" s="125"/>
      <c r="FO57" s="125"/>
      <c r="FP57" s="125"/>
      <c r="FQ57" s="125"/>
      <c r="FR57" s="125"/>
      <c r="FS57" s="125"/>
      <c r="FT57" s="125"/>
      <c r="FU57" s="125"/>
      <c r="FV57" s="125"/>
      <c r="FW57" s="125"/>
      <c r="FX57" s="125"/>
      <c r="FY57" s="125"/>
      <c r="FZ57" s="125"/>
      <c r="GA57" s="125"/>
      <c r="GB57" s="125"/>
      <c r="GC57" s="125"/>
      <c r="GD57" s="125"/>
      <c r="GE57" s="125"/>
      <c r="GF57" s="125"/>
      <c r="GG57" s="125"/>
      <c r="GH57" s="125"/>
      <c r="GI57" s="125"/>
      <c r="GJ57" s="125"/>
      <c r="GK57" s="125"/>
      <c r="GL57" s="125"/>
      <c r="GM57" s="125"/>
      <c r="GN57" s="125"/>
      <c r="GO57" s="125"/>
      <c r="GP57" s="125"/>
      <c r="GQ57" s="125"/>
      <c r="GR57" s="125"/>
      <c r="GS57" s="125"/>
      <c r="GT57" s="125"/>
      <c r="GU57" s="125"/>
      <c r="GV57" s="125"/>
      <c r="GW57" s="125"/>
      <c r="GX57" s="125"/>
      <c r="GY57" s="125"/>
      <c r="GZ57" s="125"/>
      <c r="HA57" s="125"/>
      <c r="HB57" s="125"/>
      <c r="HC57" s="125"/>
      <c r="HD57" s="125"/>
      <c r="HE57" s="125"/>
      <c r="HF57" s="125"/>
      <c r="HG57" s="125"/>
      <c r="HH57" s="125"/>
      <c r="HI57" s="125"/>
      <c r="HJ57" s="125"/>
      <c r="HK57" s="125"/>
      <c r="HL57" s="125"/>
      <c r="HM57" s="125"/>
      <c r="HN57" s="125"/>
      <c r="HO57" s="125"/>
      <c r="HP57" s="125"/>
      <c r="HQ57" s="125"/>
      <c r="HR57" s="125"/>
      <c r="HS57" s="125"/>
      <c r="HT57" s="125"/>
      <c r="HU57" s="125"/>
      <c r="HV57" s="125"/>
      <c r="HW57" s="125"/>
      <c r="HX57" s="125"/>
      <c r="HY57" s="125"/>
      <c r="HZ57" s="125"/>
      <c r="IA57" s="125"/>
      <c r="IB57" s="125"/>
      <c r="IC57" s="125"/>
      <c r="ID57" s="125"/>
      <c r="IE57" s="125"/>
      <c r="IF57" s="125"/>
      <c r="IG57" s="125"/>
      <c r="IH57" s="125"/>
      <c r="II57" s="125"/>
      <c r="IJ57" s="125"/>
      <c r="IK57" s="125"/>
      <c r="IL57" s="125"/>
      <c r="IM57" s="125"/>
      <c r="IN57" s="125"/>
      <c r="IO57" s="125"/>
      <c r="IP57" s="125"/>
      <c r="IQ57" s="125"/>
      <c r="IR57" s="125"/>
      <c r="IS57" s="125"/>
      <c r="IT57" s="125"/>
      <c r="IU57" s="125"/>
      <c r="IV57" s="125"/>
    </row>
    <row r="58" spans="1:256" ht="11.25" customHeight="1" x14ac:dyDescent="0.3">
      <c r="A58" s="106" t="s">
        <v>122</v>
      </c>
      <c r="B58" s="106" t="s">
        <v>123</v>
      </c>
      <c r="C58" s="139">
        <v>41.191000000000003</v>
      </c>
      <c r="D58" s="139">
        <v>4.141</v>
      </c>
      <c r="E58" s="140">
        <v>43.262</v>
      </c>
      <c r="F58" s="139">
        <v>3818</v>
      </c>
      <c r="G58" s="140">
        <f t="shared" si="6"/>
        <v>88.252970274143593</v>
      </c>
      <c r="H58" s="139"/>
      <c r="I58" s="140">
        <f>'Base Table 5 - modified'!DY58/'Base Table 5'!DY58*E58</f>
        <v>12.64449390242709</v>
      </c>
      <c r="J58" s="140">
        <f t="shared" si="7"/>
        <v>-30.61750609757291</v>
      </c>
      <c r="K58" s="140">
        <f t="shared" ca="1" si="8"/>
        <v>42.241695539986708</v>
      </c>
      <c r="L58" s="140">
        <f t="shared" ca="1" si="9"/>
        <v>-1.0203044600164404</v>
      </c>
      <c r="M58" s="140">
        <f t="shared" ca="1" si="10"/>
        <v>11.624189442407987</v>
      </c>
      <c r="N58" s="140">
        <f t="shared" ca="1" si="11"/>
        <v>-31.637810557592012</v>
      </c>
      <c r="O58" s="107"/>
      <c r="P58" s="141">
        <f ca="1"/>
        <v>1195.5144626918566</v>
      </c>
      <c r="Q58" s="140">
        <f>G58*(1+Industries!M56)</f>
        <v>102.84712483524375</v>
      </c>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5"/>
      <c r="BP58" s="125"/>
      <c r="BQ58" s="125"/>
      <c r="BR58" s="125"/>
      <c r="BS58" s="125"/>
      <c r="BT58" s="125"/>
      <c r="BU58" s="125"/>
      <c r="BV58" s="125"/>
      <c r="BW58" s="125"/>
      <c r="BX58" s="125"/>
      <c r="BY58" s="125"/>
      <c r="BZ58" s="125"/>
      <c r="CA58" s="125"/>
      <c r="CB58" s="125"/>
      <c r="CC58" s="125"/>
      <c r="CD58" s="125"/>
      <c r="CE58" s="125"/>
      <c r="CF58" s="125"/>
      <c r="CG58" s="125"/>
      <c r="CH58" s="125"/>
      <c r="CI58" s="125"/>
      <c r="CJ58" s="125"/>
      <c r="CK58" s="125"/>
      <c r="CL58" s="125"/>
      <c r="CM58" s="125"/>
      <c r="CN58" s="125"/>
      <c r="CO58" s="125"/>
      <c r="CP58" s="125"/>
      <c r="CQ58" s="125"/>
      <c r="CR58" s="125"/>
      <c r="CS58" s="125"/>
      <c r="CT58" s="125"/>
      <c r="CU58" s="125"/>
      <c r="CV58" s="125"/>
      <c r="CW58" s="125"/>
      <c r="CX58" s="125"/>
      <c r="CY58" s="125"/>
      <c r="CZ58" s="125"/>
      <c r="DA58" s="125"/>
      <c r="DB58" s="125"/>
      <c r="DC58" s="125"/>
      <c r="DD58" s="125"/>
      <c r="DE58" s="125"/>
      <c r="DF58" s="125"/>
      <c r="DG58" s="125"/>
      <c r="DH58" s="125"/>
      <c r="DI58" s="125"/>
      <c r="DJ58" s="125"/>
      <c r="DK58" s="125"/>
      <c r="DL58" s="125"/>
      <c r="DM58" s="125"/>
      <c r="DN58" s="125"/>
      <c r="DO58" s="125"/>
      <c r="DP58" s="125"/>
      <c r="DQ58" s="125"/>
      <c r="DR58" s="125"/>
      <c r="DS58" s="125"/>
      <c r="DT58" s="125"/>
      <c r="DU58" s="125"/>
      <c r="DV58" s="125"/>
      <c r="DW58" s="125"/>
      <c r="DX58" s="125"/>
      <c r="DY58" s="125"/>
      <c r="DZ58" s="125"/>
      <c r="EA58" s="125"/>
      <c r="EB58" s="125"/>
      <c r="EC58" s="125"/>
      <c r="ED58" s="125"/>
      <c r="EE58" s="125"/>
      <c r="EF58" s="125"/>
      <c r="EG58" s="125"/>
      <c r="EH58" s="125"/>
      <c r="EI58" s="125"/>
      <c r="EJ58" s="125"/>
      <c r="EK58" s="125"/>
      <c r="EL58" s="125"/>
      <c r="EM58" s="125"/>
      <c r="EN58" s="125"/>
      <c r="EO58" s="125"/>
      <c r="EP58" s="125"/>
      <c r="EQ58" s="125"/>
      <c r="ER58" s="125"/>
      <c r="ES58" s="125"/>
      <c r="ET58" s="125"/>
      <c r="EU58" s="125"/>
      <c r="EV58" s="125"/>
      <c r="EW58" s="125"/>
      <c r="EX58" s="125"/>
      <c r="EY58" s="125"/>
      <c r="EZ58" s="125"/>
      <c r="FA58" s="125"/>
      <c r="FB58" s="125"/>
      <c r="FC58" s="125"/>
      <c r="FD58" s="125"/>
      <c r="FE58" s="125"/>
      <c r="FF58" s="125"/>
      <c r="FG58" s="125"/>
      <c r="FH58" s="125"/>
      <c r="FI58" s="125"/>
      <c r="FJ58" s="125"/>
      <c r="FK58" s="125"/>
      <c r="FL58" s="125"/>
      <c r="FM58" s="125"/>
      <c r="FN58" s="125"/>
      <c r="FO58" s="125"/>
      <c r="FP58" s="125"/>
      <c r="FQ58" s="125"/>
      <c r="FR58" s="125"/>
      <c r="FS58" s="125"/>
      <c r="FT58" s="125"/>
      <c r="FU58" s="125"/>
      <c r="FV58" s="125"/>
      <c r="FW58" s="125"/>
      <c r="FX58" s="125"/>
      <c r="FY58" s="125"/>
      <c r="FZ58" s="125"/>
      <c r="GA58" s="125"/>
      <c r="GB58" s="125"/>
      <c r="GC58" s="125"/>
      <c r="GD58" s="125"/>
      <c r="GE58" s="125"/>
      <c r="GF58" s="125"/>
      <c r="GG58" s="125"/>
      <c r="GH58" s="125"/>
      <c r="GI58" s="125"/>
      <c r="GJ58" s="125"/>
      <c r="GK58" s="125"/>
      <c r="GL58" s="125"/>
      <c r="GM58" s="125"/>
      <c r="GN58" s="125"/>
      <c r="GO58" s="125"/>
      <c r="GP58" s="125"/>
      <c r="GQ58" s="125"/>
      <c r="GR58" s="125"/>
      <c r="GS58" s="125"/>
      <c r="GT58" s="125"/>
      <c r="GU58" s="125"/>
      <c r="GV58" s="125"/>
      <c r="GW58" s="125"/>
      <c r="GX58" s="125"/>
      <c r="GY58" s="125"/>
      <c r="GZ58" s="125"/>
      <c r="HA58" s="125"/>
      <c r="HB58" s="125"/>
      <c r="HC58" s="125"/>
      <c r="HD58" s="125"/>
      <c r="HE58" s="125"/>
      <c r="HF58" s="125"/>
      <c r="HG58" s="125"/>
      <c r="HH58" s="125"/>
      <c r="HI58" s="125"/>
      <c r="HJ58" s="125"/>
      <c r="HK58" s="125"/>
      <c r="HL58" s="125"/>
      <c r="HM58" s="125"/>
      <c r="HN58" s="125"/>
      <c r="HO58" s="125"/>
      <c r="HP58" s="125"/>
      <c r="HQ58" s="125"/>
      <c r="HR58" s="125"/>
      <c r="HS58" s="125"/>
      <c r="HT58" s="125"/>
      <c r="HU58" s="125"/>
      <c r="HV58" s="125"/>
      <c r="HW58" s="125"/>
      <c r="HX58" s="125"/>
      <c r="HY58" s="125"/>
      <c r="HZ58" s="125"/>
      <c r="IA58" s="125"/>
      <c r="IB58" s="125"/>
      <c r="IC58" s="125"/>
      <c r="ID58" s="125"/>
      <c r="IE58" s="125"/>
      <c r="IF58" s="125"/>
      <c r="IG58" s="125"/>
      <c r="IH58" s="125"/>
      <c r="II58" s="125"/>
      <c r="IJ58" s="125"/>
      <c r="IK58" s="125"/>
      <c r="IL58" s="125"/>
      <c r="IM58" s="125"/>
      <c r="IN58" s="125"/>
      <c r="IO58" s="125"/>
      <c r="IP58" s="125"/>
      <c r="IQ58" s="125"/>
      <c r="IR58" s="125"/>
      <c r="IS58" s="125"/>
      <c r="IT58" s="125"/>
      <c r="IU58" s="125"/>
      <c r="IV58" s="125"/>
    </row>
    <row r="59" spans="1:256" ht="11.25" customHeight="1" x14ac:dyDescent="0.3">
      <c r="A59" s="106" t="s">
        <v>124</v>
      </c>
      <c r="B59" s="106" t="s">
        <v>125</v>
      </c>
      <c r="C59" s="139">
        <v>17.332999999999998</v>
      </c>
      <c r="D59" s="139">
        <v>1.742</v>
      </c>
      <c r="E59" s="140">
        <v>18.204000000000001</v>
      </c>
      <c r="F59" s="139">
        <v>2250</v>
      </c>
      <c r="G59" s="140">
        <f t="shared" si="6"/>
        <v>123.59920896506262</v>
      </c>
      <c r="H59" s="139"/>
      <c r="I59" s="140">
        <f>'Base Table 5 - modified'!DY59/'Base Table 5'!DY59*E59</f>
        <v>18.118200875551651</v>
      </c>
      <c r="J59" s="140">
        <f t="shared" si="7"/>
        <v>-8.5799124448350028E-2</v>
      </c>
      <c r="K59" s="140">
        <f t="shared" ca="1" si="8"/>
        <v>16.187707742992906</v>
      </c>
      <c r="L59" s="140">
        <f t="shared" ca="1" si="9"/>
        <v>-2.0162922570102779</v>
      </c>
      <c r="M59" s="140">
        <f t="shared" ca="1" si="10"/>
        <v>16.101908618538666</v>
      </c>
      <c r="N59" s="140">
        <f t="shared" ca="1" si="11"/>
        <v>-2.1020913814613351</v>
      </c>
      <c r="O59" s="107"/>
      <c r="P59" s="141">
        <f ca="1"/>
        <v>2155.0061998877745</v>
      </c>
      <c r="Q59" s="140">
        <f>G59*(1+Industries!M57)</f>
        <v>133.83545087360909</v>
      </c>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c r="BM59" s="125"/>
      <c r="BN59" s="125"/>
      <c r="BO59" s="125"/>
      <c r="BP59" s="125"/>
      <c r="BQ59" s="125"/>
      <c r="BR59" s="125"/>
      <c r="BS59" s="125"/>
      <c r="BT59" s="125"/>
      <c r="BU59" s="125"/>
      <c r="BV59" s="125"/>
      <c r="BW59" s="125"/>
      <c r="BX59" s="125"/>
      <c r="BY59" s="125"/>
      <c r="BZ59" s="125"/>
      <c r="CA59" s="125"/>
      <c r="CB59" s="125"/>
      <c r="CC59" s="125"/>
      <c r="CD59" s="125"/>
      <c r="CE59" s="125"/>
      <c r="CF59" s="125"/>
      <c r="CG59" s="125"/>
      <c r="CH59" s="125"/>
      <c r="CI59" s="125"/>
      <c r="CJ59" s="125"/>
      <c r="CK59" s="125"/>
      <c r="CL59" s="125"/>
      <c r="CM59" s="125"/>
      <c r="CN59" s="125"/>
      <c r="CO59" s="125"/>
      <c r="CP59" s="125"/>
      <c r="CQ59" s="125"/>
      <c r="CR59" s="125"/>
      <c r="CS59" s="125"/>
      <c r="CT59" s="125"/>
      <c r="CU59" s="125"/>
      <c r="CV59" s="125"/>
      <c r="CW59" s="125"/>
      <c r="CX59" s="125"/>
      <c r="CY59" s="125"/>
      <c r="CZ59" s="125"/>
      <c r="DA59" s="125"/>
      <c r="DB59" s="125"/>
      <c r="DC59" s="125"/>
      <c r="DD59" s="125"/>
      <c r="DE59" s="125"/>
      <c r="DF59" s="125"/>
      <c r="DG59" s="125"/>
      <c r="DH59" s="125"/>
      <c r="DI59" s="125"/>
      <c r="DJ59" s="125"/>
      <c r="DK59" s="125"/>
      <c r="DL59" s="125"/>
      <c r="DM59" s="125"/>
      <c r="DN59" s="125"/>
      <c r="DO59" s="125"/>
      <c r="DP59" s="125"/>
      <c r="DQ59" s="125"/>
      <c r="DR59" s="125"/>
      <c r="DS59" s="125"/>
      <c r="DT59" s="125"/>
      <c r="DU59" s="125"/>
      <c r="DV59" s="125"/>
      <c r="DW59" s="125"/>
      <c r="DX59" s="125"/>
      <c r="DY59" s="125"/>
      <c r="DZ59" s="125"/>
      <c r="EA59" s="125"/>
      <c r="EB59" s="125"/>
      <c r="EC59" s="125"/>
      <c r="ED59" s="125"/>
      <c r="EE59" s="125"/>
      <c r="EF59" s="125"/>
      <c r="EG59" s="125"/>
      <c r="EH59" s="125"/>
      <c r="EI59" s="125"/>
      <c r="EJ59" s="125"/>
      <c r="EK59" s="125"/>
      <c r="EL59" s="125"/>
      <c r="EM59" s="125"/>
      <c r="EN59" s="125"/>
      <c r="EO59" s="125"/>
      <c r="EP59" s="125"/>
      <c r="EQ59" s="125"/>
      <c r="ER59" s="125"/>
      <c r="ES59" s="125"/>
      <c r="ET59" s="125"/>
      <c r="EU59" s="125"/>
      <c r="EV59" s="125"/>
      <c r="EW59" s="125"/>
      <c r="EX59" s="125"/>
      <c r="EY59" s="125"/>
      <c r="EZ59" s="125"/>
      <c r="FA59" s="125"/>
      <c r="FB59" s="125"/>
      <c r="FC59" s="125"/>
      <c r="FD59" s="125"/>
      <c r="FE59" s="125"/>
      <c r="FF59" s="125"/>
      <c r="FG59" s="125"/>
      <c r="FH59" s="125"/>
      <c r="FI59" s="125"/>
      <c r="FJ59" s="125"/>
      <c r="FK59" s="125"/>
      <c r="FL59" s="125"/>
      <c r="FM59" s="125"/>
      <c r="FN59" s="125"/>
      <c r="FO59" s="125"/>
      <c r="FP59" s="125"/>
      <c r="FQ59" s="125"/>
      <c r="FR59" s="125"/>
      <c r="FS59" s="125"/>
      <c r="FT59" s="125"/>
      <c r="FU59" s="125"/>
      <c r="FV59" s="125"/>
      <c r="FW59" s="125"/>
      <c r="FX59" s="125"/>
      <c r="FY59" s="125"/>
      <c r="FZ59" s="125"/>
      <c r="GA59" s="125"/>
      <c r="GB59" s="125"/>
      <c r="GC59" s="125"/>
      <c r="GD59" s="125"/>
      <c r="GE59" s="125"/>
      <c r="GF59" s="125"/>
      <c r="GG59" s="125"/>
      <c r="GH59" s="125"/>
      <c r="GI59" s="125"/>
      <c r="GJ59" s="125"/>
      <c r="GK59" s="125"/>
      <c r="GL59" s="125"/>
      <c r="GM59" s="125"/>
      <c r="GN59" s="125"/>
      <c r="GO59" s="125"/>
      <c r="GP59" s="125"/>
      <c r="GQ59" s="125"/>
      <c r="GR59" s="125"/>
      <c r="GS59" s="125"/>
      <c r="GT59" s="125"/>
      <c r="GU59" s="125"/>
      <c r="GV59" s="125"/>
      <c r="GW59" s="125"/>
      <c r="GX59" s="125"/>
      <c r="GY59" s="125"/>
      <c r="GZ59" s="125"/>
      <c r="HA59" s="125"/>
      <c r="HB59" s="125"/>
      <c r="HC59" s="125"/>
      <c r="HD59" s="125"/>
      <c r="HE59" s="125"/>
      <c r="HF59" s="125"/>
      <c r="HG59" s="125"/>
      <c r="HH59" s="125"/>
      <c r="HI59" s="125"/>
      <c r="HJ59" s="125"/>
      <c r="HK59" s="125"/>
      <c r="HL59" s="125"/>
      <c r="HM59" s="125"/>
      <c r="HN59" s="125"/>
      <c r="HO59" s="125"/>
      <c r="HP59" s="125"/>
      <c r="HQ59" s="125"/>
      <c r="HR59" s="125"/>
      <c r="HS59" s="125"/>
      <c r="HT59" s="125"/>
      <c r="HU59" s="125"/>
      <c r="HV59" s="125"/>
      <c r="HW59" s="125"/>
      <c r="HX59" s="125"/>
      <c r="HY59" s="125"/>
      <c r="HZ59" s="125"/>
      <c r="IA59" s="125"/>
      <c r="IB59" s="125"/>
      <c r="IC59" s="125"/>
      <c r="ID59" s="125"/>
      <c r="IE59" s="125"/>
      <c r="IF59" s="125"/>
      <c r="IG59" s="125"/>
      <c r="IH59" s="125"/>
      <c r="II59" s="125"/>
      <c r="IJ59" s="125"/>
      <c r="IK59" s="125"/>
      <c r="IL59" s="125"/>
      <c r="IM59" s="125"/>
      <c r="IN59" s="125"/>
      <c r="IO59" s="125"/>
      <c r="IP59" s="125"/>
      <c r="IQ59" s="125"/>
      <c r="IR59" s="125"/>
      <c r="IS59" s="125"/>
      <c r="IT59" s="125"/>
      <c r="IU59" s="125"/>
      <c r="IV59" s="125"/>
    </row>
    <row r="60" spans="1:256" ht="11.25" customHeight="1" x14ac:dyDescent="0.3">
      <c r="A60" s="106" t="s">
        <v>126</v>
      </c>
      <c r="B60" s="106" t="s">
        <v>127</v>
      </c>
      <c r="C60" s="139">
        <v>9.2119999999999997</v>
      </c>
      <c r="D60" s="139">
        <v>0.92600000000000005</v>
      </c>
      <c r="E60" s="140">
        <v>9.6750000000000007</v>
      </c>
      <c r="F60" s="139">
        <v>1153</v>
      </c>
      <c r="G60" s="140">
        <f t="shared" si="6"/>
        <v>119.17312661498707</v>
      </c>
      <c r="H60" s="139"/>
      <c r="I60" s="140">
        <f>'Base Table 5 - modified'!DY60/'Base Table 5'!DY60*E60</f>
        <v>9.6391115242308416</v>
      </c>
      <c r="J60" s="140">
        <f t="shared" si="7"/>
        <v>-3.5888475769159101E-2</v>
      </c>
      <c r="K60" s="140">
        <f t="shared" ca="1" si="8"/>
        <v>7.9935927822849262</v>
      </c>
      <c r="L60" s="140">
        <f t="shared" ca="1" si="9"/>
        <v>-1.6814072177174078</v>
      </c>
      <c r="M60" s="140">
        <f t="shared" ca="1" si="10"/>
        <v>7.9577043065114603</v>
      </c>
      <c r="N60" s="140">
        <f t="shared" ca="1" si="11"/>
        <v>-1.7172956934885404</v>
      </c>
      <c r="O60" s="107"/>
      <c r="P60" s="141">
        <f ca="1"/>
        <v>1030.5334093657154</v>
      </c>
      <c r="Q60" s="140">
        <f>G60*(1+Industries!M58)</f>
        <v>129.50134481906704</v>
      </c>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5"/>
      <c r="BP60" s="125"/>
      <c r="BQ60" s="125"/>
      <c r="BR60" s="125"/>
      <c r="BS60" s="125"/>
      <c r="BT60" s="125"/>
      <c r="BU60" s="125"/>
      <c r="BV60" s="125"/>
      <c r="BW60" s="125"/>
      <c r="BX60" s="125"/>
      <c r="BY60" s="125"/>
      <c r="BZ60" s="125"/>
      <c r="CA60" s="125"/>
      <c r="CB60" s="125"/>
      <c r="CC60" s="125"/>
      <c r="CD60" s="125"/>
      <c r="CE60" s="125"/>
      <c r="CF60" s="125"/>
      <c r="CG60" s="125"/>
      <c r="CH60" s="125"/>
      <c r="CI60" s="125"/>
      <c r="CJ60" s="125"/>
      <c r="CK60" s="125"/>
      <c r="CL60" s="125"/>
      <c r="CM60" s="125"/>
      <c r="CN60" s="125"/>
      <c r="CO60" s="125"/>
      <c r="CP60" s="125"/>
      <c r="CQ60" s="125"/>
      <c r="CR60" s="125"/>
      <c r="CS60" s="125"/>
      <c r="CT60" s="125"/>
      <c r="CU60" s="125"/>
      <c r="CV60" s="125"/>
      <c r="CW60" s="125"/>
      <c r="CX60" s="125"/>
      <c r="CY60" s="125"/>
      <c r="CZ60" s="125"/>
      <c r="DA60" s="125"/>
      <c r="DB60" s="125"/>
      <c r="DC60" s="125"/>
      <c r="DD60" s="125"/>
      <c r="DE60" s="125"/>
      <c r="DF60" s="125"/>
      <c r="DG60" s="125"/>
      <c r="DH60" s="125"/>
      <c r="DI60" s="125"/>
      <c r="DJ60" s="125"/>
      <c r="DK60" s="125"/>
      <c r="DL60" s="125"/>
      <c r="DM60" s="125"/>
      <c r="DN60" s="125"/>
      <c r="DO60" s="125"/>
      <c r="DP60" s="125"/>
      <c r="DQ60" s="125"/>
      <c r="DR60" s="125"/>
      <c r="DS60" s="125"/>
      <c r="DT60" s="125"/>
      <c r="DU60" s="125"/>
      <c r="DV60" s="125"/>
      <c r="DW60" s="125"/>
      <c r="DX60" s="125"/>
      <c r="DY60" s="125"/>
      <c r="DZ60" s="125"/>
      <c r="EA60" s="125"/>
      <c r="EB60" s="125"/>
      <c r="EC60" s="125"/>
      <c r="ED60" s="125"/>
      <c r="EE60" s="125"/>
      <c r="EF60" s="125"/>
      <c r="EG60" s="125"/>
      <c r="EH60" s="125"/>
      <c r="EI60" s="125"/>
      <c r="EJ60" s="125"/>
      <c r="EK60" s="125"/>
      <c r="EL60" s="125"/>
      <c r="EM60" s="125"/>
      <c r="EN60" s="125"/>
      <c r="EO60" s="125"/>
      <c r="EP60" s="125"/>
      <c r="EQ60" s="125"/>
      <c r="ER60" s="125"/>
      <c r="ES60" s="125"/>
      <c r="ET60" s="125"/>
      <c r="EU60" s="125"/>
      <c r="EV60" s="125"/>
      <c r="EW60" s="125"/>
      <c r="EX60" s="125"/>
      <c r="EY60" s="125"/>
      <c r="EZ60" s="125"/>
      <c r="FA60" s="125"/>
      <c r="FB60" s="125"/>
      <c r="FC60" s="125"/>
      <c r="FD60" s="125"/>
      <c r="FE60" s="125"/>
      <c r="FF60" s="125"/>
      <c r="FG60" s="125"/>
      <c r="FH60" s="125"/>
      <c r="FI60" s="125"/>
      <c r="FJ60" s="125"/>
      <c r="FK60" s="125"/>
      <c r="FL60" s="125"/>
      <c r="FM60" s="125"/>
      <c r="FN60" s="125"/>
      <c r="FO60" s="125"/>
      <c r="FP60" s="125"/>
      <c r="FQ60" s="125"/>
      <c r="FR60" s="125"/>
      <c r="FS60" s="125"/>
      <c r="FT60" s="125"/>
      <c r="FU60" s="125"/>
      <c r="FV60" s="125"/>
      <c r="FW60" s="125"/>
      <c r="FX60" s="125"/>
      <c r="FY60" s="125"/>
      <c r="FZ60" s="125"/>
      <c r="GA60" s="125"/>
      <c r="GB60" s="125"/>
      <c r="GC60" s="125"/>
      <c r="GD60" s="125"/>
      <c r="GE60" s="125"/>
      <c r="GF60" s="125"/>
      <c r="GG60" s="125"/>
      <c r="GH60" s="125"/>
      <c r="GI60" s="125"/>
      <c r="GJ60" s="125"/>
      <c r="GK60" s="125"/>
      <c r="GL60" s="125"/>
      <c r="GM60" s="125"/>
      <c r="GN60" s="125"/>
      <c r="GO60" s="125"/>
      <c r="GP60" s="125"/>
      <c r="GQ60" s="125"/>
      <c r="GR60" s="125"/>
      <c r="GS60" s="125"/>
      <c r="GT60" s="125"/>
      <c r="GU60" s="125"/>
      <c r="GV60" s="125"/>
      <c r="GW60" s="125"/>
      <c r="GX60" s="125"/>
      <c r="GY60" s="125"/>
      <c r="GZ60" s="125"/>
      <c r="HA60" s="125"/>
      <c r="HB60" s="125"/>
      <c r="HC60" s="125"/>
      <c r="HD60" s="125"/>
      <c r="HE60" s="125"/>
      <c r="HF60" s="125"/>
      <c r="HG60" s="125"/>
      <c r="HH60" s="125"/>
      <c r="HI60" s="125"/>
      <c r="HJ60" s="125"/>
      <c r="HK60" s="125"/>
      <c r="HL60" s="125"/>
      <c r="HM60" s="125"/>
      <c r="HN60" s="125"/>
      <c r="HO60" s="125"/>
      <c r="HP60" s="125"/>
      <c r="HQ60" s="125"/>
      <c r="HR60" s="125"/>
      <c r="HS60" s="125"/>
      <c r="HT60" s="125"/>
      <c r="HU60" s="125"/>
      <c r="HV60" s="125"/>
      <c r="HW60" s="125"/>
      <c r="HX60" s="125"/>
      <c r="HY60" s="125"/>
      <c r="HZ60" s="125"/>
      <c r="IA60" s="125"/>
      <c r="IB60" s="125"/>
      <c r="IC60" s="125"/>
      <c r="ID60" s="125"/>
      <c r="IE60" s="125"/>
      <c r="IF60" s="125"/>
      <c r="IG60" s="125"/>
      <c r="IH60" s="125"/>
      <c r="II60" s="125"/>
      <c r="IJ60" s="125"/>
      <c r="IK60" s="125"/>
      <c r="IL60" s="125"/>
      <c r="IM60" s="125"/>
      <c r="IN60" s="125"/>
      <c r="IO60" s="125"/>
      <c r="IP60" s="125"/>
      <c r="IQ60" s="125"/>
      <c r="IR60" s="125"/>
      <c r="IS60" s="125"/>
      <c r="IT60" s="125"/>
      <c r="IU60" s="125"/>
      <c r="IV60" s="125"/>
    </row>
    <row r="61" spans="1:256" ht="11.25" customHeight="1" x14ac:dyDescent="0.3">
      <c r="A61" s="106" t="s">
        <v>128</v>
      </c>
      <c r="B61" s="106" t="s">
        <v>129</v>
      </c>
      <c r="C61" s="139">
        <v>11.363</v>
      </c>
      <c r="D61" s="139">
        <v>1.1419999999999999</v>
      </c>
      <c r="E61" s="140">
        <v>11.933999999999999</v>
      </c>
      <c r="F61" s="139">
        <v>1646</v>
      </c>
      <c r="G61" s="140">
        <f t="shared" si="6"/>
        <v>137.9252555723144</v>
      </c>
      <c r="H61" s="139"/>
      <c r="I61" s="140">
        <f>'Base Table 5 - modified'!DY61/'Base Table 5'!DY61*E61</f>
        <v>11.872416272858835</v>
      </c>
      <c r="J61" s="140">
        <f t="shared" si="7"/>
        <v>-6.1583727141163891E-2</v>
      </c>
      <c r="K61" s="140">
        <f t="shared" ca="1" si="8"/>
        <v>10.920069019883796</v>
      </c>
      <c r="L61" s="140">
        <f t="shared" ca="1" si="9"/>
        <v>-1.0139309801210707</v>
      </c>
      <c r="M61" s="140">
        <f t="shared" ca="1" si="10"/>
        <v>10.858485292733645</v>
      </c>
      <c r="N61" s="140">
        <f t="shared" ca="1" si="11"/>
        <v>-1.075514707266354</v>
      </c>
      <c r="O61" s="107"/>
      <c r="P61" s="141">
        <f ca="1"/>
        <v>1640.1863772324321</v>
      </c>
      <c r="Q61" s="140">
        <f>G61*(1+Industries!M59)</f>
        <v>151.05112112920787</v>
      </c>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O61" s="125"/>
      <c r="BP61" s="125"/>
      <c r="BQ61" s="125"/>
      <c r="BR61" s="125"/>
      <c r="BS61" s="125"/>
      <c r="BT61" s="125"/>
      <c r="BU61" s="125"/>
      <c r="BV61" s="125"/>
      <c r="BW61" s="125"/>
      <c r="BX61" s="125"/>
      <c r="BY61" s="125"/>
      <c r="BZ61" s="125"/>
      <c r="CA61" s="125"/>
      <c r="CB61" s="125"/>
      <c r="CC61" s="125"/>
      <c r="CD61" s="125"/>
      <c r="CE61" s="125"/>
      <c r="CF61" s="125"/>
      <c r="CG61" s="125"/>
      <c r="CH61" s="125"/>
      <c r="CI61" s="125"/>
      <c r="CJ61" s="125"/>
      <c r="CK61" s="125"/>
      <c r="CL61" s="125"/>
      <c r="CM61" s="125"/>
      <c r="CN61" s="125"/>
      <c r="CO61" s="125"/>
      <c r="CP61" s="125"/>
      <c r="CQ61" s="125"/>
      <c r="CR61" s="125"/>
      <c r="CS61" s="125"/>
      <c r="CT61" s="125"/>
      <c r="CU61" s="125"/>
      <c r="CV61" s="125"/>
      <c r="CW61" s="125"/>
      <c r="CX61" s="125"/>
      <c r="CY61" s="125"/>
      <c r="CZ61" s="125"/>
      <c r="DA61" s="125"/>
      <c r="DB61" s="125"/>
      <c r="DC61" s="125"/>
      <c r="DD61" s="125"/>
      <c r="DE61" s="125"/>
      <c r="DF61" s="125"/>
      <c r="DG61" s="125"/>
      <c r="DH61" s="125"/>
      <c r="DI61" s="125"/>
      <c r="DJ61" s="125"/>
      <c r="DK61" s="125"/>
      <c r="DL61" s="125"/>
      <c r="DM61" s="125"/>
      <c r="DN61" s="125"/>
      <c r="DO61" s="125"/>
      <c r="DP61" s="125"/>
      <c r="DQ61" s="125"/>
      <c r="DR61" s="125"/>
      <c r="DS61" s="125"/>
      <c r="DT61" s="125"/>
      <c r="DU61" s="125"/>
      <c r="DV61" s="125"/>
      <c r="DW61" s="125"/>
      <c r="DX61" s="125"/>
      <c r="DY61" s="125"/>
      <c r="DZ61" s="125"/>
      <c r="EA61" s="125"/>
      <c r="EB61" s="125"/>
      <c r="EC61" s="125"/>
      <c r="ED61" s="125"/>
      <c r="EE61" s="125"/>
      <c r="EF61" s="125"/>
      <c r="EG61" s="125"/>
      <c r="EH61" s="125"/>
      <c r="EI61" s="125"/>
      <c r="EJ61" s="125"/>
      <c r="EK61" s="125"/>
      <c r="EL61" s="125"/>
      <c r="EM61" s="125"/>
      <c r="EN61" s="125"/>
      <c r="EO61" s="125"/>
      <c r="EP61" s="125"/>
      <c r="EQ61" s="125"/>
      <c r="ER61" s="125"/>
      <c r="ES61" s="125"/>
      <c r="ET61" s="125"/>
      <c r="EU61" s="125"/>
      <c r="EV61" s="125"/>
      <c r="EW61" s="125"/>
      <c r="EX61" s="125"/>
      <c r="EY61" s="125"/>
      <c r="EZ61" s="125"/>
      <c r="FA61" s="125"/>
      <c r="FB61" s="125"/>
      <c r="FC61" s="125"/>
      <c r="FD61" s="125"/>
      <c r="FE61" s="125"/>
      <c r="FF61" s="125"/>
      <c r="FG61" s="125"/>
      <c r="FH61" s="125"/>
      <c r="FI61" s="125"/>
      <c r="FJ61" s="125"/>
      <c r="FK61" s="125"/>
      <c r="FL61" s="125"/>
      <c r="FM61" s="125"/>
      <c r="FN61" s="125"/>
      <c r="FO61" s="125"/>
      <c r="FP61" s="125"/>
      <c r="FQ61" s="125"/>
      <c r="FR61" s="125"/>
      <c r="FS61" s="125"/>
      <c r="FT61" s="125"/>
      <c r="FU61" s="125"/>
      <c r="FV61" s="125"/>
      <c r="FW61" s="125"/>
      <c r="FX61" s="125"/>
      <c r="FY61" s="125"/>
      <c r="FZ61" s="125"/>
      <c r="GA61" s="125"/>
      <c r="GB61" s="125"/>
      <c r="GC61" s="125"/>
      <c r="GD61" s="125"/>
      <c r="GE61" s="125"/>
      <c r="GF61" s="125"/>
      <c r="GG61" s="125"/>
      <c r="GH61" s="125"/>
      <c r="GI61" s="125"/>
      <c r="GJ61" s="125"/>
      <c r="GK61" s="125"/>
      <c r="GL61" s="125"/>
      <c r="GM61" s="125"/>
      <c r="GN61" s="125"/>
      <c r="GO61" s="125"/>
      <c r="GP61" s="125"/>
      <c r="GQ61" s="125"/>
      <c r="GR61" s="125"/>
      <c r="GS61" s="125"/>
      <c r="GT61" s="125"/>
      <c r="GU61" s="125"/>
      <c r="GV61" s="125"/>
      <c r="GW61" s="125"/>
      <c r="GX61" s="125"/>
      <c r="GY61" s="125"/>
      <c r="GZ61" s="125"/>
      <c r="HA61" s="125"/>
      <c r="HB61" s="125"/>
      <c r="HC61" s="125"/>
      <c r="HD61" s="125"/>
      <c r="HE61" s="125"/>
      <c r="HF61" s="125"/>
      <c r="HG61" s="125"/>
      <c r="HH61" s="125"/>
      <c r="HI61" s="125"/>
      <c r="HJ61" s="125"/>
      <c r="HK61" s="125"/>
      <c r="HL61" s="125"/>
      <c r="HM61" s="125"/>
      <c r="HN61" s="125"/>
      <c r="HO61" s="125"/>
      <c r="HP61" s="125"/>
      <c r="HQ61" s="125"/>
      <c r="HR61" s="125"/>
      <c r="HS61" s="125"/>
      <c r="HT61" s="125"/>
      <c r="HU61" s="125"/>
      <c r="HV61" s="125"/>
      <c r="HW61" s="125"/>
      <c r="HX61" s="125"/>
      <c r="HY61" s="125"/>
      <c r="HZ61" s="125"/>
      <c r="IA61" s="125"/>
      <c r="IB61" s="125"/>
      <c r="IC61" s="125"/>
      <c r="ID61" s="125"/>
      <c r="IE61" s="125"/>
      <c r="IF61" s="125"/>
      <c r="IG61" s="125"/>
      <c r="IH61" s="125"/>
      <c r="II61" s="125"/>
      <c r="IJ61" s="125"/>
      <c r="IK61" s="125"/>
      <c r="IL61" s="125"/>
      <c r="IM61" s="125"/>
      <c r="IN61" s="125"/>
      <c r="IO61" s="125"/>
      <c r="IP61" s="125"/>
      <c r="IQ61" s="125"/>
      <c r="IR61" s="125"/>
      <c r="IS61" s="125"/>
      <c r="IT61" s="125"/>
      <c r="IU61" s="125"/>
      <c r="IV61" s="125"/>
    </row>
    <row r="62" spans="1:256" ht="11.25" customHeight="1" x14ac:dyDescent="0.3">
      <c r="A62" s="106" t="s">
        <v>130</v>
      </c>
      <c r="B62" s="106" t="s">
        <v>131</v>
      </c>
      <c r="C62" s="139">
        <v>30.088000000000001</v>
      </c>
      <c r="D62" s="139">
        <v>3.64</v>
      </c>
      <c r="E62" s="140">
        <v>31.908000000000001</v>
      </c>
      <c r="F62" s="139">
        <v>3821</v>
      </c>
      <c r="G62" s="140">
        <f t="shared" si="6"/>
        <v>119.75053278174752</v>
      </c>
      <c r="H62" s="139"/>
      <c r="I62" s="140">
        <f>'Base Table 5 - modified'!DY62/'Base Table 5'!DY62*E62</f>
        <v>31.807483877635342</v>
      </c>
      <c r="J62" s="140">
        <f t="shared" si="7"/>
        <v>-0.10051612236465957</v>
      </c>
      <c r="K62" s="140">
        <f t="shared" ca="1" si="8"/>
        <v>26.045629488475832</v>
      </c>
      <c r="L62" s="140">
        <f t="shared" ca="1" si="9"/>
        <v>-5.8623705115293028</v>
      </c>
      <c r="M62" s="140">
        <f t="shared" ca="1" si="10"/>
        <v>25.945113366101666</v>
      </c>
      <c r="N62" s="140">
        <f t="shared" ca="1" si="11"/>
        <v>-5.9628866338983357</v>
      </c>
      <c r="O62" s="107"/>
      <c r="P62" s="141">
        <f ca="1"/>
        <v>3283.6021922610353</v>
      </c>
      <c r="Q62" s="140">
        <f>G62*(1+Industries!M60)</f>
        <v>126.55956233173349</v>
      </c>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O62" s="125"/>
      <c r="BP62" s="125"/>
      <c r="BQ62" s="125"/>
      <c r="BR62" s="125"/>
      <c r="BS62" s="125"/>
      <c r="BT62" s="125"/>
      <c r="BU62" s="125"/>
      <c r="BV62" s="125"/>
      <c r="BW62" s="125"/>
      <c r="BX62" s="125"/>
      <c r="BY62" s="125"/>
      <c r="BZ62" s="125"/>
      <c r="CA62" s="125"/>
      <c r="CB62" s="125"/>
      <c r="CC62" s="125"/>
      <c r="CD62" s="125"/>
      <c r="CE62" s="125"/>
      <c r="CF62" s="125"/>
      <c r="CG62" s="125"/>
      <c r="CH62" s="125"/>
      <c r="CI62" s="125"/>
      <c r="CJ62" s="125"/>
      <c r="CK62" s="125"/>
      <c r="CL62" s="125"/>
      <c r="CM62" s="125"/>
      <c r="CN62" s="125"/>
      <c r="CO62" s="125"/>
      <c r="CP62" s="125"/>
      <c r="CQ62" s="125"/>
      <c r="CR62" s="125"/>
      <c r="CS62" s="125"/>
      <c r="CT62" s="125"/>
      <c r="CU62" s="125"/>
      <c r="CV62" s="125"/>
      <c r="CW62" s="125"/>
      <c r="CX62" s="125"/>
      <c r="CY62" s="125"/>
      <c r="CZ62" s="125"/>
      <c r="DA62" s="125"/>
      <c r="DB62" s="125"/>
      <c r="DC62" s="125"/>
      <c r="DD62" s="125"/>
      <c r="DE62" s="125"/>
      <c r="DF62" s="125"/>
      <c r="DG62" s="125"/>
      <c r="DH62" s="125"/>
      <c r="DI62" s="125"/>
      <c r="DJ62" s="125"/>
      <c r="DK62" s="125"/>
      <c r="DL62" s="125"/>
      <c r="DM62" s="125"/>
      <c r="DN62" s="125"/>
      <c r="DO62" s="125"/>
      <c r="DP62" s="125"/>
      <c r="DQ62" s="125"/>
      <c r="DR62" s="125"/>
      <c r="DS62" s="125"/>
      <c r="DT62" s="125"/>
      <c r="DU62" s="125"/>
      <c r="DV62" s="125"/>
      <c r="DW62" s="125"/>
      <c r="DX62" s="125"/>
      <c r="DY62" s="125"/>
      <c r="DZ62" s="125"/>
      <c r="EA62" s="125"/>
      <c r="EB62" s="125"/>
      <c r="EC62" s="125"/>
      <c r="ED62" s="125"/>
      <c r="EE62" s="125"/>
      <c r="EF62" s="125"/>
      <c r="EG62" s="125"/>
      <c r="EH62" s="125"/>
      <c r="EI62" s="125"/>
      <c r="EJ62" s="125"/>
      <c r="EK62" s="125"/>
      <c r="EL62" s="125"/>
      <c r="EM62" s="125"/>
      <c r="EN62" s="125"/>
      <c r="EO62" s="125"/>
      <c r="EP62" s="125"/>
      <c r="EQ62" s="125"/>
      <c r="ER62" s="125"/>
      <c r="ES62" s="125"/>
      <c r="ET62" s="125"/>
      <c r="EU62" s="125"/>
      <c r="EV62" s="125"/>
      <c r="EW62" s="125"/>
      <c r="EX62" s="125"/>
      <c r="EY62" s="125"/>
      <c r="EZ62" s="125"/>
      <c r="FA62" s="125"/>
      <c r="FB62" s="125"/>
      <c r="FC62" s="125"/>
      <c r="FD62" s="125"/>
      <c r="FE62" s="125"/>
      <c r="FF62" s="125"/>
      <c r="FG62" s="125"/>
      <c r="FH62" s="125"/>
      <c r="FI62" s="125"/>
      <c r="FJ62" s="125"/>
      <c r="FK62" s="125"/>
      <c r="FL62" s="125"/>
      <c r="FM62" s="125"/>
      <c r="FN62" s="125"/>
      <c r="FO62" s="125"/>
      <c r="FP62" s="125"/>
      <c r="FQ62" s="125"/>
      <c r="FR62" s="125"/>
      <c r="FS62" s="125"/>
      <c r="FT62" s="125"/>
      <c r="FU62" s="125"/>
      <c r="FV62" s="125"/>
      <c r="FW62" s="125"/>
      <c r="FX62" s="125"/>
      <c r="FY62" s="125"/>
      <c r="FZ62" s="125"/>
      <c r="GA62" s="125"/>
      <c r="GB62" s="125"/>
      <c r="GC62" s="125"/>
      <c r="GD62" s="125"/>
      <c r="GE62" s="125"/>
      <c r="GF62" s="125"/>
      <c r="GG62" s="125"/>
      <c r="GH62" s="125"/>
      <c r="GI62" s="125"/>
      <c r="GJ62" s="125"/>
      <c r="GK62" s="125"/>
      <c r="GL62" s="125"/>
      <c r="GM62" s="125"/>
      <c r="GN62" s="125"/>
      <c r="GO62" s="125"/>
      <c r="GP62" s="125"/>
      <c r="GQ62" s="125"/>
      <c r="GR62" s="125"/>
      <c r="GS62" s="125"/>
      <c r="GT62" s="125"/>
      <c r="GU62" s="125"/>
      <c r="GV62" s="125"/>
      <c r="GW62" s="125"/>
      <c r="GX62" s="125"/>
      <c r="GY62" s="125"/>
      <c r="GZ62" s="125"/>
      <c r="HA62" s="125"/>
      <c r="HB62" s="125"/>
      <c r="HC62" s="125"/>
      <c r="HD62" s="125"/>
      <c r="HE62" s="125"/>
      <c r="HF62" s="125"/>
      <c r="HG62" s="125"/>
      <c r="HH62" s="125"/>
      <c r="HI62" s="125"/>
      <c r="HJ62" s="125"/>
      <c r="HK62" s="125"/>
      <c r="HL62" s="125"/>
      <c r="HM62" s="125"/>
      <c r="HN62" s="125"/>
      <c r="HO62" s="125"/>
      <c r="HP62" s="125"/>
      <c r="HQ62" s="125"/>
      <c r="HR62" s="125"/>
      <c r="HS62" s="125"/>
      <c r="HT62" s="125"/>
      <c r="HU62" s="125"/>
      <c r="HV62" s="125"/>
      <c r="HW62" s="125"/>
      <c r="HX62" s="125"/>
      <c r="HY62" s="125"/>
      <c r="HZ62" s="125"/>
      <c r="IA62" s="125"/>
      <c r="IB62" s="125"/>
      <c r="IC62" s="125"/>
      <c r="ID62" s="125"/>
      <c r="IE62" s="125"/>
      <c r="IF62" s="125"/>
      <c r="IG62" s="125"/>
      <c r="IH62" s="125"/>
      <c r="II62" s="125"/>
      <c r="IJ62" s="125"/>
      <c r="IK62" s="125"/>
      <c r="IL62" s="125"/>
      <c r="IM62" s="125"/>
      <c r="IN62" s="125"/>
      <c r="IO62" s="125"/>
      <c r="IP62" s="125"/>
      <c r="IQ62" s="125"/>
      <c r="IR62" s="125"/>
      <c r="IS62" s="125"/>
      <c r="IT62" s="125"/>
      <c r="IU62" s="125"/>
      <c r="IV62" s="125"/>
    </row>
    <row r="63" spans="1:256" ht="11.25" customHeight="1" x14ac:dyDescent="0.3">
      <c r="A63" s="106" t="s">
        <v>132</v>
      </c>
      <c r="B63" s="106" t="s">
        <v>133</v>
      </c>
      <c r="C63" s="139">
        <v>13.945</v>
      </c>
      <c r="D63" s="139">
        <v>1.6870000000000001</v>
      </c>
      <c r="E63" s="140">
        <v>14.789</v>
      </c>
      <c r="F63" s="139">
        <v>1586</v>
      </c>
      <c r="G63" s="140">
        <f t="shared" si="6"/>
        <v>107.24186895665697</v>
      </c>
      <c r="H63" s="139"/>
      <c r="I63" s="140">
        <f>'Base Table 5 - modified'!DY63/'Base Table 5'!DY63*E63</f>
        <v>14.75579376691929</v>
      </c>
      <c r="J63" s="140">
        <f t="shared" si="7"/>
        <v>-3.3206233080710135E-2</v>
      </c>
      <c r="K63" s="140">
        <f t="shared" ca="1" si="8"/>
        <v>12.793518814832847</v>
      </c>
      <c r="L63" s="140">
        <f t="shared" ca="1" si="9"/>
        <v>-1.9954811851703056</v>
      </c>
      <c r="M63" s="140">
        <f t="shared" ca="1" si="10"/>
        <v>12.760312581746318</v>
      </c>
      <c r="N63" s="140">
        <f t="shared" ca="1" si="11"/>
        <v>-2.028687418253682</v>
      </c>
      <c r="O63" s="107"/>
      <c r="P63" s="141">
        <f ca="1"/>
        <v>1471.5930717720239</v>
      </c>
      <c r="Q63" s="140">
        <f>G63*(1+Industries!M61)</f>
        <v>115.32578550443539</v>
      </c>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5"/>
      <c r="BC63" s="125"/>
      <c r="BD63" s="125"/>
      <c r="BE63" s="125"/>
      <c r="BF63" s="125"/>
      <c r="BG63" s="125"/>
      <c r="BH63" s="125"/>
      <c r="BI63" s="125"/>
      <c r="BJ63" s="125"/>
      <c r="BK63" s="125"/>
      <c r="BL63" s="125"/>
      <c r="BM63" s="125"/>
      <c r="BN63" s="125"/>
      <c r="BO63" s="125"/>
      <c r="BP63" s="125"/>
      <c r="BQ63" s="125"/>
      <c r="BR63" s="125"/>
      <c r="BS63" s="125"/>
      <c r="BT63" s="125"/>
      <c r="BU63" s="125"/>
      <c r="BV63" s="125"/>
      <c r="BW63" s="125"/>
      <c r="BX63" s="125"/>
      <c r="BY63" s="125"/>
      <c r="BZ63" s="125"/>
      <c r="CA63" s="125"/>
      <c r="CB63" s="125"/>
      <c r="CC63" s="125"/>
      <c r="CD63" s="125"/>
      <c r="CE63" s="125"/>
      <c r="CF63" s="125"/>
      <c r="CG63" s="125"/>
      <c r="CH63" s="125"/>
      <c r="CI63" s="125"/>
      <c r="CJ63" s="125"/>
      <c r="CK63" s="125"/>
      <c r="CL63" s="125"/>
      <c r="CM63" s="125"/>
      <c r="CN63" s="125"/>
      <c r="CO63" s="125"/>
      <c r="CP63" s="125"/>
      <c r="CQ63" s="125"/>
      <c r="CR63" s="125"/>
      <c r="CS63" s="125"/>
      <c r="CT63" s="125"/>
      <c r="CU63" s="125"/>
      <c r="CV63" s="125"/>
      <c r="CW63" s="125"/>
      <c r="CX63" s="125"/>
      <c r="CY63" s="125"/>
      <c r="CZ63" s="125"/>
      <c r="DA63" s="125"/>
      <c r="DB63" s="125"/>
      <c r="DC63" s="125"/>
      <c r="DD63" s="125"/>
      <c r="DE63" s="125"/>
      <c r="DF63" s="125"/>
      <c r="DG63" s="125"/>
      <c r="DH63" s="125"/>
      <c r="DI63" s="125"/>
      <c r="DJ63" s="125"/>
      <c r="DK63" s="125"/>
      <c r="DL63" s="125"/>
      <c r="DM63" s="125"/>
      <c r="DN63" s="125"/>
      <c r="DO63" s="125"/>
      <c r="DP63" s="125"/>
      <c r="DQ63" s="125"/>
      <c r="DR63" s="125"/>
      <c r="DS63" s="125"/>
      <c r="DT63" s="125"/>
      <c r="DU63" s="125"/>
      <c r="DV63" s="125"/>
      <c r="DW63" s="125"/>
      <c r="DX63" s="125"/>
      <c r="DY63" s="125"/>
      <c r="DZ63" s="125"/>
      <c r="EA63" s="125"/>
      <c r="EB63" s="125"/>
      <c r="EC63" s="125"/>
      <c r="ED63" s="125"/>
      <c r="EE63" s="125"/>
      <c r="EF63" s="125"/>
      <c r="EG63" s="125"/>
      <c r="EH63" s="125"/>
      <c r="EI63" s="125"/>
      <c r="EJ63" s="125"/>
      <c r="EK63" s="125"/>
      <c r="EL63" s="125"/>
      <c r="EM63" s="125"/>
      <c r="EN63" s="125"/>
      <c r="EO63" s="125"/>
      <c r="EP63" s="125"/>
      <c r="EQ63" s="125"/>
      <c r="ER63" s="125"/>
      <c r="ES63" s="125"/>
      <c r="ET63" s="125"/>
      <c r="EU63" s="125"/>
      <c r="EV63" s="125"/>
      <c r="EW63" s="125"/>
      <c r="EX63" s="125"/>
      <c r="EY63" s="125"/>
      <c r="EZ63" s="125"/>
      <c r="FA63" s="125"/>
      <c r="FB63" s="125"/>
      <c r="FC63" s="125"/>
      <c r="FD63" s="125"/>
      <c r="FE63" s="125"/>
      <c r="FF63" s="125"/>
      <c r="FG63" s="125"/>
      <c r="FH63" s="125"/>
      <c r="FI63" s="125"/>
      <c r="FJ63" s="125"/>
      <c r="FK63" s="125"/>
      <c r="FL63" s="125"/>
      <c r="FM63" s="125"/>
      <c r="FN63" s="125"/>
      <c r="FO63" s="125"/>
      <c r="FP63" s="125"/>
      <c r="FQ63" s="125"/>
      <c r="FR63" s="125"/>
      <c r="FS63" s="125"/>
      <c r="FT63" s="125"/>
      <c r="FU63" s="125"/>
      <c r="FV63" s="125"/>
      <c r="FW63" s="125"/>
      <c r="FX63" s="125"/>
      <c r="FY63" s="125"/>
      <c r="FZ63" s="125"/>
      <c r="GA63" s="125"/>
      <c r="GB63" s="125"/>
      <c r="GC63" s="125"/>
      <c r="GD63" s="125"/>
      <c r="GE63" s="125"/>
      <c r="GF63" s="125"/>
      <c r="GG63" s="125"/>
      <c r="GH63" s="125"/>
      <c r="GI63" s="125"/>
      <c r="GJ63" s="125"/>
      <c r="GK63" s="125"/>
      <c r="GL63" s="125"/>
      <c r="GM63" s="125"/>
      <c r="GN63" s="125"/>
      <c r="GO63" s="125"/>
      <c r="GP63" s="125"/>
      <c r="GQ63" s="125"/>
      <c r="GR63" s="125"/>
      <c r="GS63" s="125"/>
      <c r="GT63" s="125"/>
      <c r="GU63" s="125"/>
      <c r="GV63" s="125"/>
      <c r="GW63" s="125"/>
      <c r="GX63" s="125"/>
      <c r="GY63" s="125"/>
      <c r="GZ63" s="125"/>
      <c r="HA63" s="125"/>
      <c r="HB63" s="125"/>
      <c r="HC63" s="125"/>
      <c r="HD63" s="125"/>
      <c r="HE63" s="125"/>
      <c r="HF63" s="125"/>
      <c r="HG63" s="125"/>
      <c r="HH63" s="125"/>
      <c r="HI63" s="125"/>
      <c r="HJ63" s="125"/>
      <c r="HK63" s="125"/>
      <c r="HL63" s="125"/>
      <c r="HM63" s="125"/>
      <c r="HN63" s="125"/>
      <c r="HO63" s="125"/>
      <c r="HP63" s="125"/>
      <c r="HQ63" s="125"/>
      <c r="HR63" s="125"/>
      <c r="HS63" s="125"/>
      <c r="HT63" s="125"/>
      <c r="HU63" s="125"/>
      <c r="HV63" s="125"/>
      <c r="HW63" s="125"/>
      <c r="HX63" s="125"/>
      <c r="HY63" s="125"/>
      <c r="HZ63" s="125"/>
      <c r="IA63" s="125"/>
      <c r="IB63" s="125"/>
      <c r="IC63" s="125"/>
      <c r="ID63" s="125"/>
      <c r="IE63" s="125"/>
      <c r="IF63" s="125"/>
      <c r="IG63" s="125"/>
      <c r="IH63" s="125"/>
      <c r="II63" s="125"/>
      <c r="IJ63" s="125"/>
      <c r="IK63" s="125"/>
      <c r="IL63" s="125"/>
      <c r="IM63" s="125"/>
      <c r="IN63" s="125"/>
      <c r="IO63" s="125"/>
      <c r="IP63" s="125"/>
      <c r="IQ63" s="125"/>
      <c r="IR63" s="125"/>
      <c r="IS63" s="125"/>
      <c r="IT63" s="125"/>
      <c r="IU63" s="125"/>
      <c r="IV63" s="125"/>
    </row>
    <row r="64" spans="1:256" ht="11.25" customHeight="1" x14ac:dyDescent="0.3">
      <c r="A64" s="106" t="s">
        <v>134</v>
      </c>
      <c r="B64" s="106" t="s">
        <v>135</v>
      </c>
      <c r="C64" s="139">
        <v>3.8239999999999998</v>
      </c>
      <c r="D64" s="139">
        <v>0.46300000000000002</v>
      </c>
      <c r="E64" s="140">
        <v>4.0549999999999997</v>
      </c>
      <c r="F64" s="139">
        <v>455</v>
      </c>
      <c r="G64" s="140">
        <f t="shared" si="6"/>
        <v>112.2071516646116</v>
      </c>
      <c r="H64" s="139"/>
      <c r="I64" s="140">
        <f>'Base Table 5 - modified'!DY64/'Base Table 5'!DY64*E64</f>
        <v>4.046958532519068</v>
      </c>
      <c r="J64" s="140">
        <f t="shared" si="7"/>
        <v>-8.0414674809317077E-3</v>
      </c>
      <c r="K64" s="140">
        <f t="shared" ca="1" si="8"/>
        <v>3.4175250413113787</v>
      </c>
      <c r="L64" s="140">
        <f t="shared" ca="1" si="9"/>
        <v>-0.63747495868936399</v>
      </c>
      <c r="M64" s="140">
        <f t="shared" ca="1" si="10"/>
        <v>3.4094835738290752</v>
      </c>
      <c r="N64" s="140">
        <f t="shared" ca="1" si="11"/>
        <v>-0.64551642617092453</v>
      </c>
      <c r="O64" s="107"/>
      <c r="P64" s="141">
        <f ca="1"/>
        <v>408.53333312957687</v>
      </c>
      <c r="Q64" s="140">
        <f>G64*(1+Industries!M62)</f>
        <v>119.82264301416386</v>
      </c>
      <c r="AE64" s="125"/>
      <c r="AF64" s="125"/>
      <c r="AG64" s="125"/>
      <c r="AH64" s="125"/>
      <c r="AI64" s="125"/>
      <c r="AJ64" s="125"/>
      <c r="AK64" s="125"/>
      <c r="AL64" s="125"/>
      <c r="AM64" s="125"/>
      <c r="AN64" s="125"/>
      <c r="AO64" s="125"/>
      <c r="AP64" s="125"/>
      <c r="AQ64" s="125"/>
      <c r="AR64" s="125"/>
      <c r="AS64" s="125"/>
      <c r="AT64" s="125"/>
      <c r="AU64" s="125"/>
      <c r="AV64" s="125"/>
      <c r="AW64" s="125"/>
      <c r="AX64" s="125"/>
      <c r="AY64" s="125"/>
      <c r="AZ64" s="125"/>
      <c r="BA64" s="125"/>
      <c r="BB64" s="125"/>
      <c r="BC64" s="125"/>
      <c r="BD64" s="125"/>
      <c r="BE64" s="125"/>
      <c r="BF64" s="125"/>
      <c r="BG64" s="125"/>
      <c r="BH64" s="125"/>
      <c r="BI64" s="125"/>
      <c r="BJ64" s="125"/>
      <c r="BK64" s="125"/>
      <c r="BL64" s="125"/>
      <c r="BM64" s="125"/>
      <c r="BN64" s="125"/>
      <c r="BO64" s="125"/>
      <c r="BP64" s="125"/>
      <c r="BQ64" s="125"/>
      <c r="BR64" s="125"/>
      <c r="BS64" s="125"/>
      <c r="BT64" s="125"/>
      <c r="BU64" s="125"/>
      <c r="BV64" s="125"/>
      <c r="BW64" s="125"/>
      <c r="BX64" s="125"/>
      <c r="BY64" s="125"/>
      <c r="BZ64" s="125"/>
      <c r="CA64" s="125"/>
      <c r="CB64" s="125"/>
      <c r="CC64" s="125"/>
      <c r="CD64" s="125"/>
      <c r="CE64" s="125"/>
      <c r="CF64" s="125"/>
      <c r="CG64" s="125"/>
      <c r="CH64" s="125"/>
      <c r="CI64" s="125"/>
      <c r="CJ64" s="125"/>
      <c r="CK64" s="125"/>
      <c r="CL64" s="125"/>
      <c r="CM64" s="125"/>
      <c r="CN64" s="125"/>
      <c r="CO64" s="125"/>
      <c r="CP64" s="125"/>
      <c r="CQ64" s="125"/>
      <c r="CR64" s="125"/>
      <c r="CS64" s="125"/>
      <c r="CT64" s="125"/>
      <c r="CU64" s="125"/>
      <c r="CV64" s="125"/>
      <c r="CW64" s="125"/>
      <c r="CX64" s="125"/>
      <c r="CY64" s="125"/>
      <c r="CZ64" s="125"/>
      <c r="DA64" s="125"/>
      <c r="DB64" s="125"/>
      <c r="DC64" s="125"/>
      <c r="DD64" s="125"/>
      <c r="DE64" s="125"/>
      <c r="DF64" s="125"/>
      <c r="DG64" s="125"/>
      <c r="DH64" s="125"/>
      <c r="DI64" s="125"/>
      <c r="DJ64" s="125"/>
      <c r="DK64" s="125"/>
      <c r="DL64" s="125"/>
      <c r="DM64" s="125"/>
      <c r="DN64" s="125"/>
      <c r="DO64" s="125"/>
      <c r="DP64" s="125"/>
      <c r="DQ64" s="125"/>
      <c r="DR64" s="125"/>
      <c r="DS64" s="125"/>
      <c r="DT64" s="125"/>
      <c r="DU64" s="125"/>
      <c r="DV64" s="125"/>
      <c r="DW64" s="125"/>
      <c r="DX64" s="125"/>
      <c r="DY64" s="125"/>
      <c r="DZ64" s="125"/>
      <c r="EA64" s="125"/>
      <c r="EB64" s="125"/>
      <c r="EC64" s="125"/>
      <c r="ED64" s="125"/>
      <c r="EE64" s="125"/>
      <c r="EF64" s="125"/>
      <c r="EG64" s="125"/>
      <c r="EH64" s="125"/>
      <c r="EI64" s="125"/>
      <c r="EJ64" s="125"/>
      <c r="EK64" s="125"/>
      <c r="EL64" s="125"/>
      <c r="EM64" s="125"/>
      <c r="EN64" s="125"/>
      <c r="EO64" s="125"/>
      <c r="EP64" s="125"/>
      <c r="EQ64" s="125"/>
      <c r="ER64" s="125"/>
      <c r="ES64" s="125"/>
      <c r="ET64" s="125"/>
      <c r="EU64" s="125"/>
      <c r="EV64" s="125"/>
      <c r="EW64" s="125"/>
      <c r="EX64" s="125"/>
      <c r="EY64" s="125"/>
      <c r="EZ64" s="125"/>
      <c r="FA64" s="125"/>
      <c r="FB64" s="125"/>
      <c r="FC64" s="125"/>
      <c r="FD64" s="125"/>
      <c r="FE64" s="125"/>
      <c r="FF64" s="125"/>
      <c r="FG64" s="125"/>
      <c r="FH64" s="125"/>
      <c r="FI64" s="125"/>
      <c r="FJ64" s="125"/>
      <c r="FK64" s="125"/>
      <c r="FL64" s="125"/>
      <c r="FM64" s="125"/>
      <c r="FN64" s="125"/>
      <c r="FO64" s="125"/>
      <c r="FP64" s="125"/>
      <c r="FQ64" s="125"/>
      <c r="FR64" s="125"/>
      <c r="FS64" s="125"/>
      <c r="FT64" s="125"/>
      <c r="FU64" s="125"/>
      <c r="FV64" s="125"/>
      <c r="FW64" s="125"/>
      <c r="FX64" s="125"/>
      <c r="FY64" s="125"/>
      <c r="FZ64" s="125"/>
      <c r="GA64" s="125"/>
      <c r="GB64" s="125"/>
      <c r="GC64" s="125"/>
      <c r="GD64" s="125"/>
      <c r="GE64" s="125"/>
      <c r="GF64" s="125"/>
      <c r="GG64" s="125"/>
      <c r="GH64" s="125"/>
      <c r="GI64" s="125"/>
      <c r="GJ64" s="125"/>
      <c r="GK64" s="125"/>
      <c r="GL64" s="125"/>
      <c r="GM64" s="125"/>
      <c r="GN64" s="125"/>
      <c r="GO64" s="125"/>
      <c r="GP64" s="125"/>
      <c r="GQ64" s="125"/>
      <c r="GR64" s="125"/>
      <c r="GS64" s="125"/>
      <c r="GT64" s="125"/>
      <c r="GU64" s="125"/>
      <c r="GV64" s="125"/>
      <c r="GW64" s="125"/>
      <c r="GX64" s="125"/>
      <c r="GY64" s="125"/>
      <c r="GZ64" s="125"/>
      <c r="HA64" s="125"/>
      <c r="HB64" s="125"/>
      <c r="HC64" s="125"/>
      <c r="HD64" s="125"/>
      <c r="HE64" s="125"/>
      <c r="HF64" s="125"/>
      <c r="HG64" s="125"/>
      <c r="HH64" s="125"/>
      <c r="HI64" s="125"/>
      <c r="HJ64" s="125"/>
      <c r="HK64" s="125"/>
      <c r="HL64" s="125"/>
      <c r="HM64" s="125"/>
      <c r="HN64" s="125"/>
      <c r="HO64" s="125"/>
      <c r="HP64" s="125"/>
      <c r="HQ64" s="125"/>
      <c r="HR64" s="125"/>
      <c r="HS64" s="125"/>
      <c r="HT64" s="125"/>
      <c r="HU64" s="125"/>
      <c r="HV64" s="125"/>
      <c r="HW64" s="125"/>
      <c r="HX64" s="125"/>
      <c r="HY64" s="125"/>
      <c r="HZ64" s="125"/>
      <c r="IA64" s="125"/>
      <c r="IB64" s="125"/>
      <c r="IC64" s="125"/>
      <c r="ID64" s="125"/>
      <c r="IE64" s="125"/>
      <c r="IF64" s="125"/>
      <c r="IG64" s="125"/>
      <c r="IH64" s="125"/>
      <c r="II64" s="125"/>
      <c r="IJ64" s="125"/>
      <c r="IK64" s="125"/>
      <c r="IL64" s="125"/>
      <c r="IM64" s="125"/>
      <c r="IN64" s="125"/>
      <c r="IO64" s="125"/>
      <c r="IP64" s="125"/>
      <c r="IQ64" s="125"/>
      <c r="IR64" s="125"/>
      <c r="IS64" s="125"/>
      <c r="IT64" s="125"/>
      <c r="IU64" s="125"/>
      <c r="IV64" s="125"/>
    </row>
    <row r="65" spans="1:256" ht="11.25" customHeight="1" x14ac:dyDescent="0.3">
      <c r="A65" s="106" t="s">
        <v>136</v>
      </c>
      <c r="B65" s="106" t="s">
        <v>137</v>
      </c>
      <c r="C65" s="139">
        <v>49.838999999999999</v>
      </c>
      <c r="D65" s="139">
        <v>6.0289999999999999</v>
      </c>
      <c r="E65" s="140">
        <v>52.853000000000002</v>
      </c>
      <c r="F65" s="139">
        <v>5379</v>
      </c>
      <c r="G65" s="140">
        <f t="shared" si="6"/>
        <v>101.77284165515675</v>
      </c>
      <c r="H65" s="139"/>
      <c r="I65" s="140">
        <f>'Base Table 5 - modified'!DY65/'Base Table 5'!DY65*E65</f>
        <v>52.801351734198413</v>
      </c>
      <c r="J65" s="140">
        <f t="shared" si="7"/>
        <v>-5.1648265801588877E-2</v>
      </c>
      <c r="K65" s="140">
        <f t="shared" ca="1" si="8"/>
        <v>43.472302227104102</v>
      </c>
      <c r="L65" s="140">
        <f t="shared" ca="1" si="9"/>
        <v>-9.3806977729046466</v>
      </c>
      <c r="M65" s="140">
        <f t="shared" ca="1" si="10"/>
        <v>43.420653961286334</v>
      </c>
      <c r="N65" s="140">
        <f t="shared" ca="1" si="11"/>
        <v>-9.4323460387136677</v>
      </c>
      <c r="O65" s="107"/>
      <c r="P65" s="141">
        <f ca="1"/>
        <v>4805.1210774111496</v>
      </c>
      <c r="Q65" s="140">
        <f>G65*(1+Industries!M63)</f>
        <v>110.66441057510038</v>
      </c>
      <c r="AE65" s="125"/>
      <c r="AF65" s="125"/>
      <c r="AG65" s="125"/>
      <c r="AH65" s="125"/>
      <c r="AI65" s="125"/>
      <c r="AJ65" s="125"/>
      <c r="AK65" s="125"/>
      <c r="AL65" s="125"/>
      <c r="AM65" s="125"/>
      <c r="AN65" s="125"/>
      <c r="AO65" s="125"/>
      <c r="AP65" s="125"/>
      <c r="AQ65" s="125"/>
      <c r="AR65" s="125"/>
      <c r="AS65" s="125"/>
      <c r="AT65" s="125"/>
      <c r="AU65" s="125"/>
      <c r="AV65" s="125"/>
      <c r="AW65" s="125"/>
      <c r="AX65" s="125"/>
      <c r="AY65" s="125"/>
      <c r="AZ65" s="125"/>
      <c r="BA65" s="125"/>
      <c r="BB65" s="125"/>
      <c r="BC65" s="125"/>
      <c r="BD65" s="125"/>
      <c r="BE65" s="125"/>
      <c r="BF65" s="125"/>
      <c r="BG65" s="125"/>
      <c r="BH65" s="125"/>
      <c r="BI65" s="125"/>
      <c r="BJ65" s="125"/>
      <c r="BK65" s="125"/>
      <c r="BL65" s="125"/>
      <c r="BM65" s="125"/>
      <c r="BN65" s="125"/>
      <c r="BO65" s="125"/>
      <c r="BP65" s="125"/>
      <c r="BQ65" s="125"/>
      <c r="BR65" s="125"/>
      <c r="BS65" s="125"/>
      <c r="BT65" s="125"/>
      <c r="BU65" s="125"/>
      <c r="BV65" s="125"/>
      <c r="BW65" s="125"/>
      <c r="BX65" s="125"/>
      <c r="BY65" s="125"/>
      <c r="BZ65" s="125"/>
      <c r="CA65" s="125"/>
      <c r="CB65" s="125"/>
      <c r="CC65" s="125"/>
      <c r="CD65" s="125"/>
      <c r="CE65" s="125"/>
      <c r="CF65" s="125"/>
      <c r="CG65" s="125"/>
      <c r="CH65" s="125"/>
      <c r="CI65" s="125"/>
      <c r="CJ65" s="125"/>
      <c r="CK65" s="125"/>
      <c r="CL65" s="125"/>
      <c r="CM65" s="125"/>
      <c r="CN65" s="125"/>
      <c r="CO65" s="125"/>
      <c r="CP65" s="125"/>
      <c r="CQ65" s="125"/>
      <c r="CR65" s="125"/>
      <c r="CS65" s="125"/>
      <c r="CT65" s="125"/>
      <c r="CU65" s="125"/>
      <c r="CV65" s="125"/>
      <c r="CW65" s="125"/>
      <c r="CX65" s="125"/>
      <c r="CY65" s="125"/>
      <c r="CZ65" s="125"/>
      <c r="DA65" s="125"/>
      <c r="DB65" s="125"/>
      <c r="DC65" s="125"/>
      <c r="DD65" s="125"/>
      <c r="DE65" s="125"/>
      <c r="DF65" s="125"/>
      <c r="DG65" s="125"/>
      <c r="DH65" s="125"/>
      <c r="DI65" s="125"/>
      <c r="DJ65" s="125"/>
      <c r="DK65" s="125"/>
      <c r="DL65" s="125"/>
      <c r="DM65" s="125"/>
      <c r="DN65" s="125"/>
      <c r="DO65" s="125"/>
      <c r="DP65" s="125"/>
      <c r="DQ65" s="125"/>
      <c r="DR65" s="125"/>
      <c r="DS65" s="125"/>
      <c r="DT65" s="125"/>
      <c r="DU65" s="125"/>
      <c r="DV65" s="125"/>
      <c r="DW65" s="125"/>
      <c r="DX65" s="125"/>
      <c r="DY65" s="125"/>
      <c r="DZ65" s="125"/>
      <c r="EA65" s="125"/>
      <c r="EB65" s="125"/>
      <c r="EC65" s="125"/>
      <c r="ED65" s="125"/>
      <c r="EE65" s="125"/>
      <c r="EF65" s="125"/>
      <c r="EG65" s="125"/>
      <c r="EH65" s="125"/>
      <c r="EI65" s="125"/>
      <c r="EJ65" s="125"/>
      <c r="EK65" s="125"/>
      <c r="EL65" s="125"/>
      <c r="EM65" s="125"/>
      <c r="EN65" s="125"/>
      <c r="EO65" s="125"/>
      <c r="EP65" s="125"/>
      <c r="EQ65" s="125"/>
      <c r="ER65" s="125"/>
      <c r="ES65" s="125"/>
      <c r="ET65" s="125"/>
      <c r="EU65" s="125"/>
      <c r="EV65" s="125"/>
      <c r="EW65" s="125"/>
      <c r="EX65" s="125"/>
      <c r="EY65" s="125"/>
      <c r="EZ65" s="125"/>
      <c r="FA65" s="125"/>
      <c r="FB65" s="125"/>
      <c r="FC65" s="125"/>
      <c r="FD65" s="125"/>
      <c r="FE65" s="125"/>
      <c r="FF65" s="125"/>
      <c r="FG65" s="125"/>
      <c r="FH65" s="125"/>
      <c r="FI65" s="125"/>
      <c r="FJ65" s="125"/>
      <c r="FK65" s="125"/>
      <c r="FL65" s="125"/>
      <c r="FM65" s="125"/>
      <c r="FN65" s="125"/>
      <c r="FO65" s="125"/>
      <c r="FP65" s="125"/>
      <c r="FQ65" s="125"/>
      <c r="FR65" s="125"/>
      <c r="FS65" s="125"/>
      <c r="FT65" s="125"/>
      <c r="FU65" s="125"/>
      <c r="FV65" s="125"/>
      <c r="FW65" s="125"/>
      <c r="FX65" s="125"/>
      <c r="FY65" s="125"/>
      <c r="FZ65" s="125"/>
      <c r="GA65" s="125"/>
      <c r="GB65" s="125"/>
      <c r="GC65" s="125"/>
      <c r="GD65" s="125"/>
      <c r="GE65" s="125"/>
      <c r="GF65" s="125"/>
      <c r="GG65" s="125"/>
      <c r="GH65" s="125"/>
      <c r="GI65" s="125"/>
      <c r="GJ65" s="125"/>
      <c r="GK65" s="125"/>
      <c r="GL65" s="125"/>
      <c r="GM65" s="125"/>
      <c r="GN65" s="125"/>
      <c r="GO65" s="125"/>
      <c r="GP65" s="125"/>
      <c r="GQ65" s="125"/>
      <c r="GR65" s="125"/>
      <c r="GS65" s="125"/>
      <c r="GT65" s="125"/>
      <c r="GU65" s="125"/>
      <c r="GV65" s="125"/>
      <c r="GW65" s="125"/>
      <c r="GX65" s="125"/>
      <c r="GY65" s="125"/>
      <c r="GZ65" s="125"/>
      <c r="HA65" s="125"/>
      <c r="HB65" s="125"/>
      <c r="HC65" s="125"/>
      <c r="HD65" s="125"/>
      <c r="HE65" s="125"/>
      <c r="HF65" s="125"/>
      <c r="HG65" s="125"/>
      <c r="HH65" s="125"/>
      <c r="HI65" s="125"/>
      <c r="HJ65" s="125"/>
      <c r="HK65" s="125"/>
      <c r="HL65" s="125"/>
      <c r="HM65" s="125"/>
      <c r="HN65" s="125"/>
      <c r="HO65" s="125"/>
      <c r="HP65" s="125"/>
      <c r="HQ65" s="125"/>
      <c r="HR65" s="125"/>
      <c r="HS65" s="125"/>
      <c r="HT65" s="125"/>
      <c r="HU65" s="125"/>
      <c r="HV65" s="125"/>
      <c r="HW65" s="125"/>
      <c r="HX65" s="125"/>
      <c r="HY65" s="125"/>
      <c r="HZ65" s="125"/>
      <c r="IA65" s="125"/>
      <c r="IB65" s="125"/>
      <c r="IC65" s="125"/>
      <c r="ID65" s="125"/>
      <c r="IE65" s="125"/>
      <c r="IF65" s="125"/>
      <c r="IG65" s="125"/>
      <c r="IH65" s="125"/>
      <c r="II65" s="125"/>
      <c r="IJ65" s="125"/>
      <c r="IK65" s="125"/>
      <c r="IL65" s="125"/>
      <c r="IM65" s="125"/>
      <c r="IN65" s="125"/>
      <c r="IO65" s="125"/>
      <c r="IP65" s="125"/>
      <c r="IQ65" s="125"/>
      <c r="IR65" s="125"/>
      <c r="IS65" s="125"/>
      <c r="IT65" s="125"/>
      <c r="IU65" s="125"/>
      <c r="IV65" s="125"/>
    </row>
    <row r="66" spans="1:256" ht="11.25" customHeight="1" x14ac:dyDescent="0.3">
      <c r="A66" s="106" t="s">
        <v>138</v>
      </c>
      <c r="B66" s="106" t="s">
        <v>139</v>
      </c>
      <c r="C66" s="139">
        <v>20.853999999999999</v>
      </c>
      <c r="D66" s="139">
        <v>5.2210000000000001</v>
      </c>
      <c r="E66" s="140">
        <v>23.465</v>
      </c>
      <c r="F66" s="139">
        <v>1617</v>
      </c>
      <c r="G66" s="140">
        <f t="shared" si="6"/>
        <v>68.911144257404644</v>
      </c>
      <c r="H66" s="139"/>
      <c r="I66" s="140">
        <f>'Base Table 5 - modified'!DY66/'Base Table 5'!DY66*E66</f>
        <v>23.491989575348281</v>
      </c>
      <c r="J66" s="140">
        <f t="shared" si="7"/>
        <v>2.6989575348281392E-2</v>
      </c>
      <c r="K66" s="140">
        <f t="shared" ca="1" si="8"/>
        <v>20.46208335136706</v>
      </c>
      <c r="L66" s="140">
        <f t="shared" ca="1" si="9"/>
        <v>-3.0029166486394985</v>
      </c>
      <c r="M66" s="140">
        <f t="shared" ca="1" si="10"/>
        <v>20.489072926703226</v>
      </c>
      <c r="N66" s="140">
        <f t="shared" ca="1" si="11"/>
        <v>-2.9759270732967735</v>
      </c>
      <c r="O66" s="107"/>
      <c r="P66" s="141">
        <f ca="1"/>
        <v>1520.8511981805186</v>
      </c>
      <c r="Q66" s="140">
        <f>G66*(1+Industries!M64)</f>
        <v>74.227428621155752</v>
      </c>
      <c r="AE66" s="125"/>
      <c r="AF66" s="125"/>
      <c r="AG66" s="125"/>
      <c r="AH66" s="125"/>
      <c r="AI66" s="125"/>
      <c r="AJ66" s="125"/>
      <c r="AK66" s="125"/>
      <c r="AL66" s="125"/>
      <c r="AM66" s="125"/>
      <c r="AN66" s="125"/>
      <c r="AO66" s="125"/>
      <c r="AP66" s="125"/>
      <c r="AQ66" s="125"/>
      <c r="AR66" s="125"/>
      <c r="AS66" s="125"/>
      <c r="AT66" s="125"/>
      <c r="AU66" s="125"/>
      <c r="AV66" s="125"/>
      <c r="AW66" s="125"/>
      <c r="AX66" s="125"/>
      <c r="AY66" s="125"/>
      <c r="AZ66" s="125"/>
      <c r="BA66" s="125"/>
      <c r="BB66" s="125"/>
      <c r="BC66" s="125"/>
      <c r="BD66" s="125"/>
      <c r="BE66" s="125"/>
      <c r="BF66" s="125"/>
      <c r="BG66" s="125"/>
      <c r="BH66" s="125"/>
      <c r="BI66" s="125"/>
      <c r="BJ66" s="125"/>
      <c r="BK66" s="125"/>
      <c r="BL66" s="125"/>
      <c r="BM66" s="125"/>
      <c r="BN66" s="125"/>
      <c r="BO66" s="125"/>
      <c r="BP66" s="125"/>
      <c r="BQ66" s="125"/>
      <c r="BR66" s="125"/>
      <c r="BS66" s="125"/>
      <c r="BT66" s="125"/>
      <c r="BU66" s="125"/>
      <c r="BV66" s="125"/>
      <c r="BW66" s="125"/>
      <c r="BX66" s="125"/>
      <c r="BY66" s="125"/>
      <c r="BZ66" s="125"/>
      <c r="CA66" s="125"/>
      <c r="CB66" s="125"/>
      <c r="CC66" s="125"/>
      <c r="CD66" s="125"/>
      <c r="CE66" s="125"/>
      <c r="CF66" s="125"/>
      <c r="CG66" s="125"/>
      <c r="CH66" s="125"/>
      <c r="CI66" s="125"/>
      <c r="CJ66" s="125"/>
      <c r="CK66" s="125"/>
      <c r="CL66" s="125"/>
      <c r="CM66" s="125"/>
      <c r="CN66" s="125"/>
      <c r="CO66" s="125"/>
      <c r="CP66" s="125"/>
      <c r="CQ66" s="125"/>
      <c r="CR66" s="125"/>
      <c r="CS66" s="125"/>
      <c r="CT66" s="125"/>
      <c r="CU66" s="125"/>
      <c r="CV66" s="125"/>
      <c r="CW66" s="125"/>
      <c r="CX66" s="125"/>
      <c r="CY66" s="125"/>
      <c r="CZ66" s="125"/>
      <c r="DA66" s="125"/>
      <c r="DB66" s="125"/>
      <c r="DC66" s="125"/>
      <c r="DD66" s="125"/>
      <c r="DE66" s="125"/>
      <c r="DF66" s="125"/>
      <c r="DG66" s="125"/>
      <c r="DH66" s="125"/>
      <c r="DI66" s="125"/>
      <c r="DJ66" s="125"/>
      <c r="DK66" s="125"/>
      <c r="DL66" s="125"/>
      <c r="DM66" s="125"/>
      <c r="DN66" s="125"/>
      <c r="DO66" s="125"/>
      <c r="DP66" s="125"/>
      <c r="DQ66" s="125"/>
      <c r="DR66" s="125"/>
      <c r="DS66" s="125"/>
      <c r="DT66" s="125"/>
      <c r="DU66" s="125"/>
      <c r="DV66" s="125"/>
      <c r="DW66" s="125"/>
      <c r="DX66" s="125"/>
      <c r="DY66" s="125"/>
      <c r="DZ66" s="125"/>
      <c r="EA66" s="125"/>
      <c r="EB66" s="125"/>
      <c r="EC66" s="125"/>
      <c r="ED66" s="125"/>
      <c r="EE66" s="125"/>
      <c r="EF66" s="125"/>
      <c r="EG66" s="125"/>
      <c r="EH66" s="125"/>
      <c r="EI66" s="125"/>
      <c r="EJ66" s="125"/>
      <c r="EK66" s="125"/>
      <c r="EL66" s="125"/>
      <c r="EM66" s="125"/>
      <c r="EN66" s="125"/>
      <c r="EO66" s="125"/>
      <c r="EP66" s="125"/>
      <c r="EQ66" s="125"/>
      <c r="ER66" s="125"/>
      <c r="ES66" s="125"/>
      <c r="ET66" s="125"/>
      <c r="EU66" s="125"/>
      <c r="EV66" s="125"/>
      <c r="EW66" s="125"/>
      <c r="EX66" s="125"/>
      <c r="EY66" s="125"/>
      <c r="EZ66" s="125"/>
      <c r="FA66" s="125"/>
      <c r="FB66" s="125"/>
      <c r="FC66" s="125"/>
      <c r="FD66" s="125"/>
      <c r="FE66" s="125"/>
      <c r="FF66" s="125"/>
      <c r="FG66" s="125"/>
      <c r="FH66" s="125"/>
      <c r="FI66" s="125"/>
      <c r="FJ66" s="125"/>
      <c r="FK66" s="125"/>
      <c r="FL66" s="125"/>
      <c r="FM66" s="125"/>
      <c r="FN66" s="125"/>
      <c r="FO66" s="125"/>
      <c r="FP66" s="125"/>
      <c r="FQ66" s="125"/>
      <c r="FR66" s="125"/>
      <c r="FS66" s="125"/>
      <c r="FT66" s="125"/>
      <c r="FU66" s="125"/>
      <c r="FV66" s="125"/>
      <c r="FW66" s="125"/>
      <c r="FX66" s="125"/>
      <c r="FY66" s="125"/>
      <c r="FZ66" s="125"/>
      <c r="GA66" s="125"/>
      <c r="GB66" s="125"/>
      <c r="GC66" s="125"/>
      <c r="GD66" s="125"/>
      <c r="GE66" s="125"/>
      <c r="GF66" s="125"/>
      <c r="GG66" s="125"/>
      <c r="GH66" s="125"/>
      <c r="GI66" s="125"/>
      <c r="GJ66" s="125"/>
      <c r="GK66" s="125"/>
      <c r="GL66" s="125"/>
      <c r="GM66" s="125"/>
      <c r="GN66" s="125"/>
      <c r="GO66" s="125"/>
      <c r="GP66" s="125"/>
      <c r="GQ66" s="125"/>
      <c r="GR66" s="125"/>
      <c r="GS66" s="125"/>
      <c r="GT66" s="125"/>
      <c r="GU66" s="125"/>
      <c r="GV66" s="125"/>
      <c r="GW66" s="125"/>
      <c r="GX66" s="125"/>
      <c r="GY66" s="125"/>
      <c r="GZ66" s="125"/>
      <c r="HA66" s="125"/>
      <c r="HB66" s="125"/>
      <c r="HC66" s="125"/>
      <c r="HD66" s="125"/>
      <c r="HE66" s="125"/>
      <c r="HF66" s="125"/>
      <c r="HG66" s="125"/>
      <c r="HH66" s="125"/>
      <c r="HI66" s="125"/>
      <c r="HJ66" s="125"/>
      <c r="HK66" s="125"/>
      <c r="HL66" s="125"/>
      <c r="HM66" s="125"/>
      <c r="HN66" s="125"/>
      <c r="HO66" s="125"/>
      <c r="HP66" s="125"/>
      <c r="HQ66" s="125"/>
      <c r="HR66" s="125"/>
      <c r="HS66" s="125"/>
      <c r="HT66" s="125"/>
      <c r="HU66" s="125"/>
      <c r="HV66" s="125"/>
      <c r="HW66" s="125"/>
      <c r="HX66" s="125"/>
      <c r="HY66" s="125"/>
      <c r="HZ66" s="125"/>
      <c r="IA66" s="125"/>
      <c r="IB66" s="125"/>
      <c r="IC66" s="125"/>
      <c r="ID66" s="125"/>
      <c r="IE66" s="125"/>
      <c r="IF66" s="125"/>
      <c r="IG66" s="125"/>
      <c r="IH66" s="125"/>
      <c r="II66" s="125"/>
      <c r="IJ66" s="125"/>
      <c r="IK66" s="125"/>
      <c r="IL66" s="125"/>
      <c r="IM66" s="125"/>
      <c r="IN66" s="125"/>
      <c r="IO66" s="125"/>
      <c r="IP66" s="125"/>
      <c r="IQ66" s="125"/>
      <c r="IR66" s="125"/>
      <c r="IS66" s="125"/>
      <c r="IT66" s="125"/>
      <c r="IU66" s="125"/>
      <c r="IV66" s="125"/>
    </row>
    <row r="67" spans="1:256" ht="11.25" customHeight="1" x14ac:dyDescent="0.3">
      <c r="A67" s="106" t="s">
        <v>140</v>
      </c>
      <c r="B67" s="106" t="s">
        <v>141</v>
      </c>
      <c r="C67" s="139">
        <v>10.545</v>
      </c>
      <c r="D67" s="139">
        <v>2.64</v>
      </c>
      <c r="E67" s="140">
        <v>11.865</v>
      </c>
      <c r="F67" s="139">
        <v>812</v>
      </c>
      <c r="G67" s="140">
        <f t="shared" si="6"/>
        <v>68.43657817109144</v>
      </c>
      <c r="H67" s="139"/>
      <c r="I67" s="140">
        <f>'Base Table 5 - modified'!DY67/'Base Table 5'!DY67*E67</f>
        <v>11.86091456015153</v>
      </c>
      <c r="J67" s="140">
        <f t="shared" si="7"/>
        <v>-4.0854398484704291E-3</v>
      </c>
      <c r="K67" s="140">
        <f t="shared" ca="1" si="8"/>
        <v>10.095049661364934</v>
      </c>
      <c r="L67" s="140">
        <f t="shared" ca="1" si="9"/>
        <v>-1.7699503386384627</v>
      </c>
      <c r="M67" s="140">
        <f t="shared" ca="1" si="10"/>
        <v>10.090964221510184</v>
      </c>
      <c r="N67" s="140">
        <f t="shared" ca="1" si="11"/>
        <v>-1.7740357784898162</v>
      </c>
      <c r="O67" s="107"/>
      <c r="P67" s="141">
        <f ca="1"/>
        <v>739.03266008728804</v>
      </c>
      <c r="Q67" s="140">
        <f>G67*(1+Industries!M65)</f>
        <v>73.237070696568836</v>
      </c>
      <c r="AE67" s="125"/>
      <c r="AF67" s="125"/>
      <c r="AG67" s="125"/>
      <c r="AH67" s="125"/>
      <c r="AI67" s="125"/>
      <c r="AJ67" s="125"/>
      <c r="AK67" s="125"/>
      <c r="AL67" s="125"/>
      <c r="AM67" s="125"/>
      <c r="AN67" s="125"/>
      <c r="AO67" s="125"/>
      <c r="AP67" s="125"/>
      <c r="AQ67" s="125"/>
      <c r="AR67" s="125"/>
      <c r="AS67" s="125"/>
      <c r="AT67" s="125"/>
      <c r="AU67" s="125"/>
      <c r="AV67" s="125"/>
      <c r="AW67" s="125"/>
      <c r="AX67" s="125"/>
      <c r="AY67" s="125"/>
      <c r="AZ67" s="125"/>
      <c r="BA67" s="125"/>
      <c r="BB67" s="125"/>
      <c r="BC67" s="125"/>
      <c r="BD67" s="125"/>
      <c r="BE67" s="125"/>
      <c r="BF67" s="125"/>
      <c r="BG67" s="125"/>
      <c r="BH67" s="125"/>
      <c r="BI67" s="125"/>
      <c r="BJ67" s="125"/>
      <c r="BK67" s="125"/>
      <c r="BL67" s="125"/>
      <c r="BM67" s="125"/>
      <c r="BN67" s="125"/>
      <c r="BO67" s="125"/>
      <c r="BP67" s="125"/>
      <c r="BQ67" s="125"/>
      <c r="BR67" s="125"/>
      <c r="BS67" s="125"/>
      <c r="BT67" s="125"/>
      <c r="BU67" s="125"/>
      <c r="BV67" s="125"/>
      <c r="BW67" s="125"/>
      <c r="BX67" s="125"/>
      <c r="BY67" s="125"/>
      <c r="BZ67" s="125"/>
      <c r="CA67" s="125"/>
      <c r="CB67" s="125"/>
      <c r="CC67" s="125"/>
      <c r="CD67" s="125"/>
      <c r="CE67" s="125"/>
      <c r="CF67" s="125"/>
      <c r="CG67" s="125"/>
      <c r="CH67" s="125"/>
      <c r="CI67" s="125"/>
      <c r="CJ67" s="125"/>
      <c r="CK67" s="125"/>
      <c r="CL67" s="125"/>
      <c r="CM67" s="125"/>
      <c r="CN67" s="125"/>
      <c r="CO67" s="125"/>
      <c r="CP67" s="125"/>
      <c r="CQ67" s="125"/>
      <c r="CR67" s="125"/>
      <c r="CS67" s="125"/>
      <c r="CT67" s="125"/>
      <c r="CU67" s="125"/>
      <c r="CV67" s="125"/>
      <c r="CW67" s="125"/>
      <c r="CX67" s="125"/>
      <c r="CY67" s="125"/>
      <c r="CZ67" s="125"/>
      <c r="DA67" s="125"/>
      <c r="DB67" s="125"/>
      <c r="DC67" s="125"/>
      <c r="DD67" s="125"/>
      <c r="DE67" s="125"/>
      <c r="DF67" s="125"/>
      <c r="DG67" s="125"/>
      <c r="DH67" s="125"/>
      <c r="DI67" s="125"/>
      <c r="DJ67" s="125"/>
      <c r="DK67" s="125"/>
      <c r="DL67" s="125"/>
      <c r="DM67" s="125"/>
      <c r="DN67" s="125"/>
      <c r="DO67" s="125"/>
      <c r="DP67" s="125"/>
      <c r="DQ67" s="125"/>
      <c r="DR67" s="125"/>
      <c r="DS67" s="125"/>
      <c r="DT67" s="125"/>
      <c r="DU67" s="125"/>
      <c r="DV67" s="125"/>
      <c r="DW67" s="125"/>
      <c r="DX67" s="125"/>
      <c r="DY67" s="125"/>
      <c r="DZ67" s="125"/>
      <c r="EA67" s="125"/>
      <c r="EB67" s="125"/>
      <c r="EC67" s="125"/>
      <c r="ED67" s="125"/>
      <c r="EE67" s="125"/>
      <c r="EF67" s="125"/>
      <c r="EG67" s="125"/>
      <c r="EH67" s="125"/>
      <c r="EI67" s="125"/>
      <c r="EJ67" s="125"/>
      <c r="EK67" s="125"/>
      <c r="EL67" s="125"/>
      <c r="EM67" s="125"/>
      <c r="EN67" s="125"/>
      <c r="EO67" s="125"/>
      <c r="EP67" s="125"/>
      <c r="EQ67" s="125"/>
      <c r="ER67" s="125"/>
      <c r="ES67" s="125"/>
      <c r="ET67" s="125"/>
      <c r="EU67" s="125"/>
      <c r="EV67" s="125"/>
      <c r="EW67" s="125"/>
      <c r="EX67" s="125"/>
      <c r="EY67" s="125"/>
      <c r="EZ67" s="125"/>
      <c r="FA67" s="125"/>
      <c r="FB67" s="125"/>
      <c r="FC67" s="125"/>
      <c r="FD67" s="125"/>
      <c r="FE67" s="125"/>
      <c r="FF67" s="125"/>
      <c r="FG67" s="125"/>
      <c r="FH67" s="125"/>
      <c r="FI67" s="125"/>
      <c r="FJ67" s="125"/>
      <c r="FK67" s="125"/>
      <c r="FL67" s="125"/>
      <c r="FM67" s="125"/>
      <c r="FN67" s="125"/>
      <c r="FO67" s="125"/>
      <c r="FP67" s="125"/>
      <c r="FQ67" s="125"/>
      <c r="FR67" s="125"/>
      <c r="FS67" s="125"/>
      <c r="FT67" s="125"/>
      <c r="FU67" s="125"/>
      <c r="FV67" s="125"/>
      <c r="FW67" s="125"/>
      <c r="FX67" s="125"/>
      <c r="FY67" s="125"/>
      <c r="FZ67" s="125"/>
      <c r="GA67" s="125"/>
      <c r="GB67" s="125"/>
      <c r="GC67" s="125"/>
      <c r="GD67" s="125"/>
      <c r="GE67" s="125"/>
      <c r="GF67" s="125"/>
      <c r="GG67" s="125"/>
      <c r="GH67" s="125"/>
      <c r="GI67" s="125"/>
      <c r="GJ67" s="125"/>
      <c r="GK67" s="125"/>
      <c r="GL67" s="125"/>
      <c r="GM67" s="125"/>
      <c r="GN67" s="125"/>
      <c r="GO67" s="125"/>
      <c r="GP67" s="125"/>
      <c r="GQ67" s="125"/>
      <c r="GR67" s="125"/>
      <c r="GS67" s="125"/>
      <c r="GT67" s="125"/>
      <c r="GU67" s="125"/>
      <c r="GV67" s="125"/>
      <c r="GW67" s="125"/>
      <c r="GX67" s="125"/>
      <c r="GY67" s="125"/>
      <c r="GZ67" s="125"/>
      <c r="HA67" s="125"/>
      <c r="HB67" s="125"/>
      <c r="HC67" s="125"/>
      <c r="HD67" s="125"/>
      <c r="HE67" s="125"/>
      <c r="HF67" s="125"/>
      <c r="HG67" s="125"/>
      <c r="HH67" s="125"/>
      <c r="HI67" s="125"/>
      <c r="HJ67" s="125"/>
      <c r="HK67" s="125"/>
      <c r="HL67" s="125"/>
      <c r="HM67" s="125"/>
      <c r="HN67" s="125"/>
      <c r="HO67" s="125"/>
      <c r="HP67" s="125"/>
      <c r="HQ67" s="125"/>
      <c r="HR67" s="125"/>
      <c r="HS67" s="125"/>
      <c r="HT67" s="125"/>
      <c r="HU67" s="125"/>
      <c r="HV67" s="125"/>
      <c r="HW67" s="125"/>
      <c r="HX67" s="125"/>
      <c r="HY67" s="125"/>
      <c r="HZ67" s="125"/>
      <c r="IA67" s="125"/>
      <c r="IB67" s="125"/>
      <c r="IC67" s="125"/>
      <c r="ID67" s="125"/>
      <c r="IE67" s="125"/>
      <c r="IF67" s="125"/>
      <c r="IG67" s="125"/>
      <c r="IH67" s="125"/>
      <c r="II67" s="125"/>
      <c r="IJ67" s="125"/>
      <c r="IK67" s="125"/>
      <c r="IL67" s="125"/>
      <c r="IM67" s="125"/>
      <c r="IN67" s="125"/>
      <c r="IO67" s="125"/>
      <c r="IP67" s="125"/>
      <c r="IQ67" s="125"/>
      <c r="IR67" s="125"/>
      <c r="IS67" s="125"/>
      <c r="IT67" s="125"/>
      <c r="IU67" s="125"/>
      <c r="IV67" s="125"/>
    </row>
    <row r="68" spans="1:256" ht="11.25" customHeight="1" x14ac:dyDescent="0.3">
      <c r="A68" s="106" t="s">
        <v>142</v>
      </c>
      <c r="B68" s="106" t="s">
        <v>143</v>
      </c>
      <c r="C68" s="139">
        <v>10.613</v>
      </c>
      <c r="D68" s="139">
        <v>0.78300000000000003</v>
      </c>
      <c r="E68" s="140">
        <v>11.005000000000001</v>
      </c>
      <c r="F68" s="139">
        <v>2384</v>
      </c>
      <c r="G68" s="140">
        <f t="shared" ref="G68:G99" si="12">IFERROR(F68/E68,0)</f>
        <v>216.62880508859607</v>
      </c>
      <c r="H68" s="139"/>
      <c r="I68" s="140">
        <f>'Base Table 5 - modified'!DY68/'Base Table 5'!DY68*E68</f>
        <v>11.581267755718549</v>
      </c>
      <c r="J68" s="140">
        <f t="shared" ref="J68:J99" si="13">I68-E68</f>
        <v>0.57626775571854871</v>
      </c>
      <c r="K68" s="140">
        <f t="shared" ref="K68:K99" ca="1" si="14">E68+L68</f>
        <v>13.795425408613958</v>
      </c>
      <c r="L68" s="140">
        <f t="shared" ref="L68:L99" ca="1" si="15">N68-J68</f>
        <v>2.7904254086043689</v>
      </c>
      <c r="M68" s="140">
        <f t="shared" ref="M68:M99" ca="1" si="16">IFERROR(P68/Q68,0)</f>
        <v>14.371693164314797</v>
      </c>
      <c r="N68" s="140">
        <f t="shared" ref="N68:N99" ca="1" si="17">M68-E68</f>
        <v>3.3666931643147961</v>
      </c>
      <c r="O68" s="107"/>
      <c r="P68" s="141">
        <f ca="1"/>
        <v>3160.2805899794266</v>
      </c>
      <c r="Q68" s="140">
        <f>G68*(1+Industries!M66)</f>
        <v>219.89619134274776</v>
      </c>
      <c r="AE68" s="125"/>
      <c r="AF68" s="125"/>
      <c r="AG68" s="125"/>
      <c r="AH68" s="125"/>
      <c r="AI68" s="125"/>
      <c r="AJ68" s="125"/>
      <c r="AK68" s="125"/>
      <c r="AL68" s="125"/>
      <c r="AM68" s="125"/>
      <c r="AN68" s="125"/>
      <c r="AO68" s="125"/>
      <c r="AP68" s="125"/>
      <c r="AQ68" s="125"/>
      <c r="AR68" s="125"/>
      <c r="AS68" s="125"/>
      <c r="AT68" s="125"/>
      <c r="AU68" s="125"/>
      <c r="AV68" s="125"/>
      <c r="AW68" s="125"/>
      <c r="AX68" s="125"/>
      <c r="AY68" s="125"/>
      <c r="AZ68" s="125"/>
      <c r="BA68" s="125"/>
      <c r="BB68" s="125"/>
      <c r="BC68" s="125"/>
      <c r="BD68" s="125"/>
      <c r="BE68" s="125"/>
      <c r="BF68" s="125"/>
      <c r="BG68" s="125"/>
      <c r="BH68" s="125"/>
      <c r="BI68" s="125"/>
      <c r="BJ68" s="125"/>
      <c r="BK68" s="125"/>
      <c r="BL68" s="125"/>
      <c r="BM68" s="125"/>
      <c r="BN68" s="125"/>
      <c r="BO68" s="125"/>
      <c r="BP68" s="125"/>
      <c r="BQ68" s="125"/>
      <c r="BR68" s="125"/>
      <c r="BS68" s="125"/>
      <c r="BT68" s="125"/>
      <c r="BU68" s="125"/>
      <c r="BV68" s="125"/>
      <c r="BW68" s="125"/>
      <c r="BX68" s="125"/>
      <c r="BY68" s="125"/>
      <c r="BZ68" s="125"/>
      <c r="CA68" s="125"/>
      <c r="CB68" s="125"/>
      <c r="CC68" s="125"/>
      <c r="CD68" s="125"/>
      <c r="CE68" s="125"/>
      <c r="CF68" s="125"/>
      <c r="CG68" s="125"/>
      <c r="CH68" s="125"/>
      <c r="CI68" s="125"/>
      <c r="CJ68" s="125"/>
      <c r="CK68" s="125"/>
      <c r="CL68" s="125"/>
      <c r="CM68" s="125"/>
      <c r="CN68" s="125"/>
      <c r="CO68" s="125"/>
      <c r="CP68" s="125"/>
      <c r="CQ68" s="125"/>
      <c r="CR68" s="125"/>
      <c r="CS68" s="125"/>
      <c r="CT68" s="125"/>
      <c r="CU68" s="125"/>
      <c r="CV68" s="125"/>
      <c r="CW68" s="125"/>
      <c r="CX68" s="125"/>
      <c r="CY68" s="125"/>
      <c r="CZ68" s="125"/>
      <c r="DA68" s="125"/>
      <c r="DB68" s="125"/>
      <c r="DC68" s="125"/>
      <c r="DD68" s="125"/>
      <c r="DE68" s="125"/>
      <c r="DF68" s="125"/>
      <c r="DG68" s="125"/>
      <c r="DH68" s="125"/>
      <c r="DI68" s="125"/>
      <c r="DJ68" s="125"/>
      <c r="DK68" s="125"/>
      <c r="DL68" s="125"/>
      <c r="DM68" s="125"/>
      <c r="DN68" s="125"/>
      <c r="DO68" s="125"/>
      <c r="DP68" s="125"/>
      <c r="DQ68" s="125"/>
      <c r="DR68" s="125"/>
      <c r="DS68" s="125"/>
      <c r="DT68" s="125"/>
      <c r="DU68" s="125"/>
      <c r="DV68" s="125"/>
      <c r="DW68" s="125"/>
      <c r="DX68" s="125"/>
      <c r="DY68" s="125"/>
      <c r="DZ68" s="125"/>
      <c r="EA68" s="125"/>
      <c r="EB68" s="125"/>
      <c r="EC68" s="125"/>
      <c r="ED68" s="125"/>
      <c r="EE68" s="125"/>
      <c r="EF68" s="125"/>
      <c r="EG68" s="125"/>
      <c r="EH68" s="125"/>
      <c r="EI68" s="125"/>
      <c r="EJ68" s="125"/>
      <c r="EK68" s="125"/>
      <c r="EL68" s="125"/>
      <c r="EM68" s="125"/>
      <c r="EN68" s="125"/>
      <c r="EO68" s="125"/>
      <c r="EP68" s="125"/>
      <c r="EQ68" s="125"/>
      <c r="ER68" s="125"/>
      <c r="ES68" s="125"/>
      <c r="ET68" s="125"/>
      <c r="EU68" s="125"/>
      <c r="EV68" s="125"/>
      <c r="EW68" s="125"/>
      <c r="EX68" s="125"/>
      <c r="EY68" s="125"/>
      <c r="EZ68" s="125"/>
      <c r="FA68" s="125"/>
      <c r="FB68" s="125"/>
      <c r="FC68" s="125"/>
      <c r="FD68" s="125"/>
      <c r="FE68" s="125"/>
      <c r="FF68" s="125"/>
      <c r="FG68" s="125"/>
      <c r="FH68" s="125"/>
      <c r="FI68" s="125"/>
      <c r="FJ68" s="125"/>
      <c r="FK68" s="125"/>
      <c r="FL68" s="125"/>
      <c r="FM68" s="125"/>
      <c r="FN68" s="125"/>
      <c r="FO68" s="125"/>
      <c r="FP68" s="125"/>
      <c r="FQ68" s="125"/>
      <c r="FR68" s="125"/>
      <c r="FS68" s="125"/>
      <c r="FT68" s="125"/>
      <c r="FU68" s="125"/>
      <c r="FV68" s="125"/>
      <c r="FW68" s="125"/>
      <c r="FX68" s="125"/>
      <c r="FY68" s="125"/>
      <c r="FZ68" s="125"/>
      <c r="GA68" s="125"/>
      <c r="GB68" s="125"/>
      <c r="GC68" s="125"/>
      <c r="GD68" s="125"/>
      <c r="GE68" s="125"/>
      <c r="GF68" s="125"/>
      <c r="GG68" s="125"/>
      <c r="GH68" s="125"/>
      <c r="GI68" s="125"/>
      <c r="GJ68" s="125"/>
      <c r="GK68" s="125"/>
      <c r="GL68" s="125"/>
      <c r="GM68" s="125"/>
      <c r="GN68" s="125"/>
      <c r="GO68" s="125"/>
      <c r="GP68" s="125"/>
      <c r="GQ68" s="125"/>
      <c r="GR68" s="125"/>
      <c r="GS68" s="125"/>
      <c r="GT68" s="125"/>
      <c r="GU68" s="125"/>
      <c r="GV68" s="125"/>
      <c r="GW68" s="125"/>
      <c r="GX68" s="125"/>
      <c r="GY68" s="125"/>
      <c r="GZ68" s="125"/>
      <c r="HA68" s="125"/>
      <c r="HB68" s="125"/>
      <c r="HC68" s="125"/>
      <c r="HD68" s="125"/>
      <c r="HE68" s="125"/>
      <c r="HF68" s="125"/>
      <c r="HG68" s="125"/>
      <c r="HH68" s="125"/>
      <c r="HI68" s="125"/>
      <c r="HJ68" s="125"/>
      <c r="HK68" s="125"/>
      <c r="HL68" s="125"/>
      <c r="HM68" s="125"/>
      <c r="HN68" s="125"/>
      <c r="HO68" s="125"/>
      <c r="HP68" s="125"/>
      <c r="HQ68" s="125"/>
      <c r="HR68" s="125"/>
      <c r="HS68" s="125"/>
      <c r="HT68" s="125"/>
      <c r="HU68" s="125"/>
      <c r="HV68" s="125"/>
      <c r="HW68" s="125"/>
      <c r="HX68" s="125"/>
      <c r="HY68" s="125"/>
      <c r="HZ68" s="125"/>
      <c r="IA68" s="125"/>
      <c r="IB68" s="125"/>
      <c r="IC68" s="125"/>
      <c r="ID68" s="125"/>
      <c r="IE68" s="125"/>
      <c r="IF68" s="125"/>
      <c r="IG68" s="125"/>
      <c r="IH68" s="125"/>
      <c r="II68" s="125"/>
      <c r="IJ68" s="125"/>
      <c r="IK68" s="125"/>
      <c r="IL68" s="125"/>
      <c r="IM68" s="125"/>
      <c r="IN68" s="125"/>
      <c r="IO68" s="125"/>
      <c r="IP68" s="125"/>
      <c r="IQ68" s="125"/>
      <c r="IR68" s="125"/>
      <c r="IS68" s="125"/>
      <c r="IT68" s="125"/>
      <c r="IU68" s="125"/>
      <c r="IV68" s="125"/>
    </row>
    <row r="69" spans="1:256" ht="11.25" customHeight="1" x14ac:dyDescent="0.3">
      <c r="A69" s="106" t="s">
        <v>144</v>
      </c>
      <c r="B69" s="106" t="s">
        <v>145</v>
      </c>
      <c r="C69" s="139">
        <v>41.911000000000001</v>
      </c>
      <c r="D69" s="139">
        <v>3.093</v>
      </c>
      <c r="E69" s="140">
        <v>43.457999999999998</v>
      </c>
      <c r="F69" s="139">
        <v>6971</v>
      </c>
      <c r="G69" s="140">
        <f t="shared" si="12"/>
        <v>160.40775001150536</v>
      </c>
      <c r="H69" s="139"/>
      <c r="I69" s="140">
        <f>'Base Table 5 - modified'!DY69/'Base Table 5'!DY69*E69</f>
        <v>63.243541926269529</v>
      </c>
      <c r="J69" s="140">
        <f t="shared" si="13"/>
        <v>19.785541926269531</v>
      </c>
      <c r="K69" s="140">
        <f t="shared" ca="1" si="14"/>
        <v>33.985674778631449</v>
      </c>
      <c r="L69" s="140">
        <f t="shared" ca="1" si="15"/>
        <v>-9.4723252213978455</v>
      </c>
      <c r="M69" s="140">
        <f t="shared" ca="1" si="16"/>
        <v>53.771216704846857</v>
      </c>
      <c r="N69" s="140">
        <f t="shared" ca="1" si="17"/>
        <v>10.313216704846859</v>
      </c>
      <c r="O69" s="107"/>
      <c r="P69" s="141">
        <f ca="1"/>
        <v>8763.3083776933872</v>
      </c>
      <c r="Q69" s="140">
        <f>G69*(1+Industries!M67)</f>
        <v>162.97396478483395</v>
      </c>
      <c r="AE69" s="125"/>
      <c r="AF69" s="125"/>
      <c r="AG69" s="125"/>
      <c r="AH69" s="125"/>
      <c r="AI69" s="125"/>
      <c r="AJ69" s="125"/>
      <c r="AK69" s="125"/>
      <c r="AL69" s="125"/>
      <c r="AM69" s="125"/>
      <c r="AN69" s="125"/>
      <c r="AO69" s="125"/>
      <c r="AP69" s="125"/>
      <c r="AQ69" s="125"/>
      <c r="AR69" s="125"/>
      <c r="AS69" s="125"/>
      <c r="AT69" s="125"/>
      <c r="AU69" s="125"/>
      <c r="AV69" s="125"/>
      <c r="AW69" s="125"/>
      <c r="AX69" s="125"/>
      <c r="AY69" s="125"/>
      <c r="AZ69" s="125"/>
      <c r="BA69" s="125"/>
      <c r="BB69" s="125"/>
      <c r="BC69" s="125"/>
      <c r="BD69" s="125"/>
      <c r="BE69" s="125"/>
      <c r="BF69" s="125"/>
      <c r="BG69" s="125"/>
      <c r="BH69" s="125"/>
      <c r="BI69" s="125"/>
      <c r="BJ69" s="125"/>
      <c r="BK69" s="125"/>
      <c r="BL69" s="125"/>
      <c r="BM69" s="125"/>
      <c r="BN69" s="125"/>
      <c r="BO69" s="125"/>
      <c r="BP69" s="125"/>
      <c r="BQ69" s="125"/>
      <c r="BR69" s="125"/>
      <c r="BS69" s="125"/>
      <c r="BT69" s="125"/>
      <c r="BU69" s="125"/>
      <c r="BV69" s="125"/>
      <c r="BW69" s="125"/>
      <c r="BX69" s="125"/>
      <c r="BY69" s="125"/>
      <c r="BZ69" s="125"/>
      <c r="CA69" s="125"/>
      <c r="CB69" s="125"/>
      <c r="CC69" s="125"/>
      <c r="CD69" s="125"/>
      <c r="CE69" s="125"/>
      <c r="CF69" s="125"/>
      <c r="CG69" s="125"/>
      <c r="CH69" s="125"/>
      <c r="CI69" s="125"/>
      <c r="CJ69" s="125"/>
      <c r="CK69" s="125"/>
      <c r="CL69" s="125"/>
      <c r="CM69" s="125"/>
      <c r="CN69" s="125"/>
      <c r="CO69" s="125"/>
      <c r="CP69" s="125"/>
      <c r="CQ69" s="125"/>
      <c r="CR69" s="125"/>
      <c r="CS69" s="125"/>
      <c r="CT69" s="125"/>
      <c r="CU69" s="125"/>
      <c r="CV69" s="125"/>
      <c r="CW69" s="125"/>
      <c r="CX69" s="125"/>
      <c r="CY69" s="125"/>
      <c r="CZ69" s="125"/>
      <c r="DA69" s="125"/>
      <c r="DB69" s="125"/>
      <c r="DC69" s="125"/>
      <c r="DD69" s="125"/>
      <c r="DE69" s="125"/>
      <c r="DF69" s="125"/>
      <c r="DG69" s="125"/>
      <c r="DH69" s="125"/>
      <c r="DI69" s="125"/>
      <c r="DJ69" s="125"/>
      <c r="DK69" s="125"/>
      <c r="DL69" s="125"/>
      <c r="DM69" s="125"/>
      <c r="DN69" s="125"/>
      <c r="DO69" s="125"/>
      <c r="DP69" s="125"/>
      <c r="DQ69" s="125"/>
      <c r="DR69" s="125"/>
      <c r="DS69" s="125"/>
      <c r="DT69" s="125"/>
      <c r="DU69" s="125"/>
      <c r="DV69" s="125"/>
      <c r="DW69" s="125"/>
      <c r="DX69" s="125"/>
      <c r="DY69" s="125"/>
      <c r="DZ69" s="125"/>
      <c r="EA69" s="125"/>
      <c r="EB69" s="125"/>
      <c r="EC69" s="125"/>
      <c r="ED69" s="125"/>
      <c r="EE69" s="125"/>
      <c r="EF69" s="125"/>
      <c r="EG69" s="125"/>
      <c r="EH69" s="125"/>
      <c r="EI69" s="125"/>
      <c r="EJ69" s="125"/>
      <c r="EK69" s="125"/>
      <c r="EL69" s="125"/>
      <c r="EM69" s="125"/>
      <c r="EN69" s="125"/>
      <c r="EO69" s="125"/>
      <c r="EP69" s="125"/>
      <c r="EQ69" s="125"/>
      <c r="ER69" s="125"/>
      <c r="ES69" s="125"/>
      <c r="ET69" s="125"/>
      <c r="EU69" s="125"/>
      <c r="EV69" s="125"/>
      <c r="EW69" s="125"/>
      <c r="EX69" s="125"/>
      <c r="EY69" s="125"/>
      <c r="EZ69" s="125"/>
      <c r="FA69" s="125"/>
      <c r="FB69" s="125"/>
      <c r="FC69" s="125"/>
      <c r="FD69" s="125"/>
      <c r="FE69" s="125"/>
      <c r="FF69" s="125"/>
      <c r="FG69" s="125"/>
      <c r="FH69" s="125"/>
      <c r="FI69" s="125"/>
      <c r="FJ69" s="125"/>
      <c r="FK69" s="125"/>
      <c r="FL69" s="125"/>
      <c r="FM69" s="125"/>
      <c r="FN69" s="125"/>
      <c r="FO69" s="125"/>
      <c r="FP69" s="125"/>
      <c r="FQ69" s="125"/>
      <c r="FR69" s="125"/>
      <c r="FS69" s="125"/>
      <c r="FT69" s="125"/>
      <c r="FU69" s="125"/>
      <c r="FV69" s="125"/>
      <c r="FW69" s="125"/>
      <c r="FX69" s="125"/>
      <c r="FY69" s="125"/>
      <c r="FZ69" s="125"/>
      <c r="GA69" s="125"/>
      <c r="GB69" s="125"/>
      <c r="GC69" s="125"/>
      <c r="GD69" s="125"/>
      <c r="GE69" s="125"/>
      <c r="GF69" s="125"/>
      <c r="GG69" s="125"/>
      <c r="GH69" s="125"/>
      <c r="GI69" s="125"/>
      <c r="GJ69" s="125"/>
      <c r="GK69" s="125"/>
      <c r="GL69" s="125"/>
      <c r="GM69" s="125"/>
      <c r="GN69" s="125"/>
      <c r="GO69" s="125"/>
      <c r="GP69" s="125"/>
      <c r="GQ69" s="125"/>
      <c r="GR69" s="125"/>
      <c r="GS69" s="125"/>
      <c r="GT69" s="125"/>
      <c r="GU69" s="125"/>
      <c r="GV69" s="125"/>
      <c r="GW69" s="125"/>
      <c r="GX69" s="125"/>
      <c r="GY69" s="125"/>
      <c r="GZ69" s="125"/>
      <c r="HA69" s="125"/>
      <c r="HB69" s="125"/>
      <c r="HC69" s="125"/>
      <c r="HD69" s="125"/>
      <c r="HE69" s="125"/>
      <c r="HF69" s="125"/>
      <c r="HG69" s="125"/>
      <c r="HH69" s="125"/>
      <c r="HI69" s="125"/>
      <c r="HJ69" s="125"/>
      <c r="HK69" s="125"/>
      <c r="HL69" s="125"/>
      <c r="HM69" s="125"/>
      <c r="HN69" s="125"/>
      <c r="HO69" s="125"/>
      <c r="HP69" s="125"/>
      <c r="HQ69" s="125"/>
      <c r="HR69" s="125"/>
      <c r="HS69" s="125"/>
      <c r="HT69" s="125"/>
      <c r="HU69" s="125"/>
      <c r="HV69" s="125"/>
      <c r="HW69" s="125"/>
      <c r="HX69" s="125"/>
      <c r="HY69" s="125"/>
      <c r="HZ69" s="125"/>
      <c r="IA69" s="125"/>
      <c r="IB69" s="125"/>
      <c r="IC69" s="125"/>
      <c r="ID69" s="125"/>
      <c r="IE69" s="125"/>
      <c r="IF69" s="125"/>
      <c r="IG69" s="125"/>
      <c r="IH69" s="125"/>
      <c r="II69" s="125"/>
      <c r="IJ69" s="125"/>
      <c r="IK69" s="125"/>
      <c r="IL69" s="125"/>
      <c r="IM69" s="125"/>
      <c r="IN69" s="125"/>
      <c r="IO69" s="125"/>
      <c r="IP69" s="125"/>
      <c r="IQ69" s="125"/>
      <c r="IR69" s="125"/>
      <c r="IS69" s="125"/>
      <c r="IT69" s="125"/>
      <c r="IU69" s="125"/>
      <c r="IV69" s="125"/>
    </row>
    <row r="70" spans="1:256" ht="11.25" customHeight="1" x14ac:dyDescent="0.3">
      <c r="A70" s="106" t="s">
        <v>146</v>
      </c>
      <c r="B70" s="106" t="s">
        <v>147</v>
      </c>
      <c r="C70" s="139">
        <v>3.1949999999999998</v>
      </c>
      <c r="D70" s="139">
        <v>0.24199999999999999</v>
      </c>
      <c r="E70" s="140">
        <v>3.3170000000000002</v>
      </c>
      <c r="F70" s="139">
        <v>380</v>
      </c>
      <c r="G70" s="140">
        <f t="shared" si="12"/>
        <v>114.56135061802833</v>
      </c>
      <c r="H70" s="139"/>
      <c r="I70" s="140">
        <f>'Base Table 5 - modified'!DY70/'Base Table 5'!DY70*E70</f>
        <v>0.12123450201468318</v>
      </c>
      <c r="J70" s="140">
        <f t="shared" si="13"/>
        <v>-3.1957654979853172</v>
      </c>
      <c r="K70" s="140">
        <f t="shared" ca="1" si="14"/>
        <v>5.6381742526787173</v>
      </c>
      <c r="L70" s="140">
        <f t="shared" ca="1" si="15"/>
        <v>2.3211742526776966</v>
      </c>
      <c r="M70" s="140">
        <f t="shared" ca="1" si="16"/>
        <v>2.4424087546915181</v>
      </c>
      <c r="N70" s="140">
        <f t="shared" ca="1" si="17"/>
        <v>-0.87459124530848209</v>
      </c>
      <c r="O70" s="107"/>
      <c r="P70" s="141">
        <f ca="1"/>
        <v>281.0594917525957</v>
      </c>
      <c r="Q70" s="140">
        <f>G70*(1+Industries!M68)</f>
        <v>115.07471516089213</v>
      </c>
      <c r="AE70" s="125"/>
      <c r="AF70" s="125"/>
      <c r="AG70" s="125"/>
      <c r="AH70" s="125"/>
      <c r="AI70" s="125"/>
      <c r="AJ70" s="125"/>
      <c r="AK70" s="125"/>
      <c r="AL70" s="125"/>
      <c r="AM70" s="125"/>
      <c r="AN70" s="125"/>
      <c r="AO70" s="125"/>
      <c r="AP70" s="125"/>
      <c r="AQ70" s="125"/>
      <c r="AR70" s="125"/>
      <c r="AS70" s="125"/>
      <c r="AT70" s="125"/>
      <c r="AU70" s="125"/>
      <c r="AV70" s="125"/>
      <c r="AW70" s="125"/>
      <c r="AX70" s="125"/>
      <c r="AY70" s="125"/>
      <c r="AZ70" s="125"/>
      <c r="BA70" s="125"/>
      <c r="BB70" s="125"/>
      <c r="BC70" s="125"/>
      <c r="BD70" s="125"/>
      <c r="BE70" s="125"/>
      <c r="BF70" s="125"/>
      <c r="BG70" s="125"/>
      <c r="BH70" s="125"/>
      <c r="BI70" s="125"/>
      <c r="BJ70" s="125"/>
      <c r="BK70" s="125"/>
      <c r="BL70" s="125"/>
      <c r="BM70" s="125"/>
      <c r="BN70" s="125"/>
      <c r="BO70" s="125"/>
      <c r="BP70" s="125"/>
      <c r="BQ70" s="125"/>
      <c r="BR70" s="125"/>
      <c r="BS70" s="125"/>
      <c r="BT70" s="125"/>
      <c r="BU70" s="125"/>
      <c r="BV70" s="125"/>
      <c r="BW70" s="125"/>
      <c r="BX70" s="125"/>
      <c r="BY70" s="125"/>
      <c r="BZ70" s="125"/>
      <c r="CA70" s="125"/>
      <c r="CB70" s="125"/>
      <c r="CC70" s="125"/>
      <c r="CD70" s="125"/>
      <c r="CE70" s="125"/>
      <c r="CF70" s="125"/>
      <c r="CG70" s="125"/>
      <c r="CH70" s="125"/>
      <c r="CI70" s="125"/>
      <c r="CJ70" s="125"/>
      <c r="CK70" s="125"/>
      <c r="CL70" s="125"/>
      <c r="CM70" s="125"/>
      <c r="CN70" s="125"/>
      <c r="CO70" s="125"/>
      <c r="CP70" s="125"/>
      <c r="CQ70" s="125"/>
      <c r="CR70" s="125"/>
      <c r="CS70" s="125"/>
      <c r="CT70" s="125"/>
      <c r="CU70" s="125"/>
      <c r="CV70" s="125"/>
      <c r="CW70" s="125"/>
      <c r="CX70" s="125"/>
      <c r="CY70" s="125"/>
      <c r="CZ70" s="125"/>
      <c r="DA70" s="125"/>
      <c r="DB70" s="125"/>
      <c r="DC70" s="125"/>
      <c r="DD70" s="125"/>
      <c r="DE70" s="125"/>
      <c r="DF70" s="125"/>
      <c r="DG70" s="125"/>
      <c r="DH70" s="125"/>
      <c r="DI70" s="125"/>
      <c r="DJ70" s="125"/>
      <c r="DK70" s="125"/>
      <c r="DL70" s="125"/>
      <c r="DM70" s="125"/>
      <c r="DN70" s="125"/>
      <c r="DO70" s="125"/>
      <c r="DP70" s="125"/>
      <c r="DQ70" s="125"/>
      <c r="DR70" s="125"/>
      <c r="DS70" s="125"/>
      <c r="DT70" s="125"/>
      <c r="DU70" s="125"/>
      <c r="DV70" s="125"/>
      <c r="DW70" s="125"/>
      <c r="DX70" s="125"/>
      <c r="DY70" s="125"/>
      <c r="DZ70" s="125"/>
      <c r="EA70" s="125"/>
      <c r="EB70" s="125"/>
      <c r="EC70" s="125"/>
      <c r="ED70" s="125"/>
      <c r="EE70" s="125"/>
      <c r="EF70" s="125"/>
      <c r="EG70" s="125"/>
      <c r="EH70" s="125"/>
      <c r="EI70" s="125"/>
      <c r="EJ70" s="125"/>
      <c r="EK70" s="125"/>
      <c r="EL70" s="125"/>
      <c r="EM70" s="125"/>
      <c r="EN70" s="125"/>
      <c r="EO70" s="125"/>
      <c r="EP70" s="125"/>
      <c r="EQ70" s="125"/>
      <c r="ER70" s="125"/>
      <c r="ES70" s="125"/>
      <c r="ET70" s="125"/>
      <c r="EU70" s="125"/>
      <c r="EV70" s="125"/>
      <c r="EW70" s="125"/>
      <c r="EX70" s="125"/>
      <c r="EY70" s="125"/>
      <c r="EZ70" s="125"/>
      <c r="FA70" s="125"/>
      <c r="FB70" s="125"/>
      <c r="FC70" s="125"/>
      <c r="FD70" s="125"/>
      <c r="FE70" s="125"/>
      <c r="FF70" s="125"/>
      <c r="FG70" s="125"/>
      <c r="FH70" s="125"/>
      <c r="FI70" s="125"/>
      <c r="FJ70" s="125"/>
      <c r="FK70" s="125"/>
      <c r="FL70" s="125"/>
      <c r="FM70" s="125"/>
      <c r="FN70" s="125"/>
      <c r="FO70" s="125"/>
      <c r="FP70" s="125"/>
      <c r="FQ70" s="125"/>
      <c r="FR70" s="125"/>
      <c r="FS70" s="125"/>
      <c r="FT70" s="125"/>
      <c r="FU70" s="125"/>
      <c r="FV70" s="125"/>
      <c r="FW70" s="125"/>
      <c r="FX70" s="125"/>
      <c r="FY70" s="125"/>
      <c r="FZ70" s="125"/>
      <c r="GA70" s="125"/>
      <c r="GB70" s="125"/>
      <c r="GC70" s="125"/>
      <c r="GD70" s="125"/>
      <c r="GE70" s="125"/>
      <c r="GF70" s="125"/>
      <c r="GG70" s="125"/>
      <c r="GH70" s="125"/>
      <c r="GI70" s="125"/>
      <c r="GJ70" s="125"/>
      <c r="GK70" s="125"/>
      <c r="GL70" s="125"/>
      <c r="GM70" s="125"/>
      <c r="GN70" s="125"/>
      <c r="GO70" s="125"/>
      <c r="GP70" s="125"/>
      <c r="GQ70" s="125"/>
      <c r="GR70" s="125"/>
      <c r="GS70" s="125"/>
      <c r="GT70" s="125"/>
      <c r="GU70" s="125"/>
      <c r="GV70" s="125"/>
      <c r="GW70" s="125"/>
      <c r="GX70" s="125"/>
      <c r="GY70" s="125"/>
      <c r="GZ70" s="125"/>
      <c r="HA70" s="125"/>
      <c r="HB70" s="125"/>
      <c r="HC70" s="125"/>
      <c r="HD70" s="125"/>
      <c r="HE70" s="125"/>
      <c r="HF70" s="125"/>
      <c r="HG70" s="125"/>
      <c r="HH70" s="125"/>
      <c r="HI70" s="125"/>
      <c r="HJ70" s="125"/>
      <c r="HK70" s="125"/>
      <c r="HL70" s="125"/>
      <c r="HM70" s="125"/>
      <c r="HN70" s="125"/>
      <c r="HO70" s="125"/>
      <c r="HP70" s="125"/>
      <c r="HQ70" s="125"/>
      <c r="HR70" s="125"/>
      <c r="HS70" s="125"/>
      <c r="HT70" s="125"/>
      <c r="HU70" s="125"/>
      <c r="HV70" s="125"/>
      <c r="HW70" s="125"/>
      <c r="HX70" s="125"/>
      <c r="HY70" s="125"/>
      <c r="HZ70" s="125"/>
      <c r="IA70" s="125"/>
      <c r="IB70" s="125"/>
      <c r="IC70" s="125"/>
      <c r="ID70" s="125"/>
      <c r="IE70" s="125"/>
      <c r="IF70" s="125"/>
      <c r="IG70" s="125"/>
      <c r="IH70" s="125"/>
      <c r="II70" s="125"/>
      <c r="IJ70" s="125"/>
      <c r="IK70" s="125"/>
      <c r="IL70" s="125"/>
      <c r="IM70" s="125"/>
      <c r="IN70" s="125"/>
      <c r="IO70" s="125"/>
      <c r="IP70" s="125"/>
      <c r="IQ70" s="125"/>
      <c r="IR70" s="125"/>
      <c r="IS70" s="125"/>
      <c r="IT70" s="125"/>
      <c r="IU70" s="125"/>
      <c r="IV70" s="125"/>
    </row>
    <row r="71" spans="1:256" ht="11.25" customHeight="1" x14ac:dyDescent="0.3">
      <c r="A71" s="106" t="s">
        <v>148</v>
      </c>
      <c r="B71" s="106" t="s">
        <v>149</v>
      </c>
      <c r="C71" s="139">
        <v>28.347999999999999</v>
      </c>
      <c r="D71" s="139">
        <v>3.9159999999999999</v>
      </c>
      <c r="E71" s="140">
        <v>30.306000000000001</v>
      </c>
      <c r="F71" s="139">
        <v>5128</v>
      </c>
      <c r="G71" s="140">
        <f t="shared" si="12"/>
        <v>169.20741767306802</v>
      </c>
      <c r="H71" s="139"/>
      <c r="I71" s="140">
        <f>'Base Table 5 - modified'!DY71/'Base Table 5'!DY71*E71</f>
        <v>30.412269376770322</v>
      </c>
      <c r="J71" s="140">
        <f t="shared" si="13"/>
        <v>0.10626937677032089</v>
      </c>
      <c r="K71" s="140">
        <f t="shared" ca="1" si="14"/>
        <v>26.252800529976088</v>
      </c>
      <c r="L71" s="140">
        <f t="shared" ca="1" si="15"/>
        <v>-4.0531994700308296</v>
      </c>
      <c r="M71" s="140">
        <f t="shared" ca="1" si="16"/>
        <v>26.359069906733641</v>
      </c>
      <c r="N71" s="140">
        <f t="shared" ca="1" si="17"/>
        <v>-3.94693009326636</v>
      </c>
      <c r="O71" s="107"/>
      <c r="P71" s="141">
        <f ca="1"/>
        <v>4641.0852974962982</v>
      </c>
      <c r="Q71" s="140">
        <f>G71*(1+Industries!M69)</f>
        <v>176.07166390611889</v>
      </c>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5"/>
      <c r="BB71" s="125"/>
      <c r="BC71" s="125"/>
      <c r="BD71" s="125"/>
      <c r="BE71" s="125"/>
      <c r="BF71" s="125"/>
      <c r="BG71" s="125"/>
      <c r="BH71" s="125"/>
      <c r="BI71" s="125"/>
      <c r="BJ71" s="125"/>
      <c r="BK71" s="125"/>
      <c r="BL71" s="125"/>
      <c r="BM71" s="125"/>
      <c r="BN71" s="125"/>
      <c r="BO71" s="125"/>
      <c r="BP71" s="125"/>
      <c r="BQ71" s="125"/>
      <c r="BR71" s="125"/>
      <c r="BS71" s="125"/>
      <c r="BT71" s="125"/>
      <c r="BU71" s="125"/>
      <c r="BV71" s="125"/>
      <c r="BW71" s="125"/>
      <c r="BX71" s="125"/>
      <c r="BY71" s="125"/>
      <c r="BZ71" s="125"/>
      <c r="CA71" s="125"/>
      <c r="CB71" s="125"/>
      <c r="CC71" s="125"/>
      <c r="CD71" s="125"/>
      <c r="CE71" s="125"/>
      <c r="CF71" s="125"/>
      <c r="CG71" s="125"/>
      <c r="CH71" s="125"/>
      <c r="CI71" s="125"/>
      <c r="CJ71" s="125"/>
      <c r="CK71" s="125"/>
      <c r="CL71" s="125"/>
      <c r="CM71" s="125"/>
      <c r="CN71" s="125"/>
      <c r="CO71" s="125"/>
      <c r="CP71" s="125"/>
      <c r="CQ71" s="125"/>
      <c r="CR71" s="125"/>
      <c r="CS71" s="125"/>
      <c r="CT71" s="125"/>
      <c r="CU71" s="125"/>
      <c r="CV71" s="125"/>
      <c r="CW71" s="125"/>
      <c r="CX71" s="125"/>
      <c r="CY71" s="125"/>
      <c r="CZ71" s="125"/>
      <c r="DA71" s="125"/>
      <c r="DB71" s="125"/>
      <c r="DC71" s="125"/>
      <c r="DD71" s="125"/>
      <c r="DE71" s="125"/>
      <c r="DF71" s="125"/>
      <c r="DG71" s="125"/>
      <c r="DH71" s="125"/>
      <c r="DI71" s="125"/>
      <c r="DJ71" s="125"/>
      <c r="DK71" s="125"/>
      <c r="DL71" s="125"/>
      <c r="DM71" s="125"/>
      <c r="DN71" s="125"/>
      <c r="DO71" s="125"/>
      <c r="DP71" s="125"/>
      <c r="DQ71" s="125"/>
      <c r="DR71" s="125"/>
      <c r="DS71" s="125"/>
      <c r="DT71" s="125"/>
      <c r="DU71" s="125"/>
      <c r="DV71" s="125"/>
      <c r="DW71" s="125"/>
      <c r="DX71" s="125"/>
      <c r="DY71" s="125"/>
      <c r="DZ71" s="125"/>
      <c r="EA71" s="125"/>
      <c r="EB71" s="125"/>
      <c r="EC71" s="125"/>
      <c r="ED71" s="125"/>
      <c r="EE71" s="125"/>
      <c r="EF71" s="125"/>
      <c r="EG71" s="125"/>
      <c r="EH71" s="125"/>
      <c r="EI71" s="125"/>
      <c r="EJ71" s="125"/>
      <c r="EK71" s="125"/>
      <c r="EL71" s="125"/>
      <c r="EM71" s="125"/>
      <c r="EN71" s="125"/>
      <c r="EO71" s="125"/>
      <c r="EP71" s="125"/>
      <c r="EQ71" s="125"/>
      <c r="ER71" s="125"/>
      <c r="ES71" s="125"/>
      <c r="ET71" s="125"/>
      <c r="EU71" s="125"/>
      <c r="EV71" s="125"/>
      <c r="EW71" s="125"/>
      <c r="EX71" s="125"/>
      <c r="EY71" s="125"/>
      <c r="EZ71" s="125"/>
      <c r="FA71" s="125"/>
      <c r="FB71" s="125"/>
      <c r="FC71" s="125"/>
      <c r="FD71" s="125"/>
      <c r="FE71" s="125"/>
      <c r="FF71" s="125"/>
      <c r="FG71" s="125"/>
      <c r="FH71" s="125"/>
      <c r="FI71" s="125"/>
      <c r="FJ71" s="125"/>
      <c r="FK71" s="125"/>
      <c r="FL71" s="125"/>
      <c r="FM71" s="125"/>
      <c r="FN71" s="125"/>
      <c r="FO71" s="125"/>
      <c r="FP71" s="125"/>
      <c r="FQ71" s="125"/>
      <c r="FR71" s="125"/>
      <c r="FS71" s="125"/>
      <c r="FT71" s="125"/>
      <c r="FU71" s="125"/>
      <c r="FV71" s="125"/>
      <c r="FW71" s="125"/>
      <c r="FX71" s="125"/>
      <c r="FY71" s="125"/>
      <c r="FZ71" s="125"/>
      <c r="GA71" s="125"/>
      <c r="GB71" s="125"/>
      <c r="GC71" s="125"/>
      <c r="GD71" s="125"/>
      <c r="GE71" s="125"/>
      <c r="GF71" s="125"/>
      <c r="GG71" s="125"/>
      <c r="GH71" s="125"/>
      <c r="GI71" s="125"/>
      <c r="GJ71" s="125"/>
      <c r="GK71" s="125"/>
      <c r="GL71" s="125"/>
      <c r="GM71" s="125"/>
      <c r="GN71" s="125"/>
      <c r="GO71" s="125"/>
      <c r="GP71" s="125"/>
      <c r="GQ71" s="125"/>
      <c r="GR71" s="125"/>
      <c r="GS71" s="125"/>
      <c r="GT71" s="125"/>
      <c r="GU71" s="125"/>
      <c r="GV71" s="125"/>
      <c r="GW71" s="125"/>
      <c r="GX71" s="125"/>
      <c r="GY71" s="125"/>
      <c r="GZ71" s="125"/>
      <c r="HA71" s="125"/>
      <c r="HB71" s="125"/>
      <c r="HC71" s="125"/>
      <c r="HD71" s="125"/>
      <c r="HE71" s="125"/>
      <c r="HF71" s="125"/>
      <c r="HG71" s="125"/>
      <c r="HH71" s="125"/>
      <c r="HI71" s="125"/>
      <c r="HJ71" s="125"/>
      <c r="HK71" s="125"/>
      <c r="HL71" s="125"/>
      <c r="HM71" s="125"/>
      <c r="HN71" s="125"/>
      <c r="HO71" s="125"/>
      <c r="HP71" s="125"/>
      <c r="HQ71" s="125"/>
      <c r="HR71" s="125"/>
      <c r="HS71" s="125"/>
      <c r="HT71" s="125"/>
      <c r="HU71" s="125"/>
      <c r="HV71" s="125"/>
      <c r="HW71" s="125"/>
      <c r="HX71" s="125"/>
      <c r="HY71" s="125"/>
      <c r="HZ71" s="125"/>
      <c r="IA71" s="125"/>
      <c r="IB71" s="125"/>
      <c r="IC71" s="125"/>
      <c r="ID71" s="125"/>
      <c r="IE71" s="125"/>
      <c r="IF71" s="125"/>
      <c r="IG71" s="125"/>
      <c r="IH71" s="125"/>
      <c r="II71" s="125"/>
      <c r="IJ71" s="125"/>
      <c r="IK71" s="125"/>
      <c r="IL71" s="125"/>
      <c r="IM71" s="125"/>
      <c r="IN71" s="125"/>
      <c r="IO71" s="125"/>
      <c r="IP71" s="125"/>
      <c r="IQ71" s="125"/>
      <c r="IR71" s="125"/>
      <c r="IS71" s="125"/>
      <c r="IT71" s="125"/>
      <c r="IU71" s="125"/>
      <c r="IV71" s="125"/>
    </row>
    <row r="72" spans="1:256" ht="11.25" customHeight="1" x14ac:dyDescent="0.3">
      <c r="A72" s="106" t="s">
        <v>150</v>
      </c>
      <c r="B72" s="106" t="s">
        <v>151</v>
      </c>
      <c r="C72" s="139">
        <v>37.75</v>
      </c>
      <c r="D72" s="139">
        <v>7.2889999999999997</v>
      </c>
      <c r="E72" s="140">
        <v>41.393999999999998</v>
      </c>
      <c r="F72" s="139">
        <v>4182</v>
      </c>
      <c r="G72" s="140">
        <f t="shared" si="12"/>
        <v>101.02913465719669</v>
      </c>
      <c r="H72" s="139"/>
      <c r="I72" s="140">
        <f>'Base Table 5 - modified'!DY72/'Base Table 5'!DY72*E72</f>
        <v>40.304312650616403</v>
      </c>
      <c r="J72" s="140">
        <f t="shared" si="13"/>
        <v>-1.0896873493835955</v>
      </c>
      <c r="K72" s="140">
        <f t="shared" ca="1" si="14"/>
        <v>42.364525710800926</v>
      </c>
      <c r="L72" s="140">
        <f t="shared" ca="1" si="15"/>
        <v>0.97052571078233996</v>
      </c>
      <c r="M72" s="140">
        <f t="shared" ca="1" si="16"/>
        <v>41.274838361383019</v>
      </c>
      <c r="N72" s="140">
        <f t="shared" ca="1" si="17"/>
        <v>-0.11916163861697981</v>
      </c>
      <c r="O72" s="107"/>
      <c r="P72" s="141">
        <f ca="1"/>
        <v>4530.7435958059186</v>
      </c>
      <c r="Q72" s="140">
        <f>G72*(1+Industries!M70)</f>
        <v>109.77011117855544</v>
      </c>
      <c r="AE72" s="125"/>
      <c r="AF72" s="125"/>
      <c r="AG72" s="125"/>
      <c r="AH72" s="125"/>
      <c r="AI72" s="125"/>
      <c r="AJ72" s="125"/>
      <c r="AK72" s="125"/>
      <c r="AL72" s="125"/>
      <c r="AM72" s="125"/>
      <c r="AN72" s="125"/>
      <c r="AO72" s="125"/>
      <c r="AP72" s="125"/>
      <c r="AQ72" s="125"/>
      <c r="AR72" s="125"/>
      <c r="AS72" s="125"/>
      <c r="AT72" s="125"/>
      <c r="AU72" s="125"/>
      <c r="AV72" s="125"/>
      <c r="AW72" s="125"/>
      <c r="AX72" s="125"/>
      <c r="AY72" s="125"/>
      <c r="AZ72" s="125"/>
      <c r="BA72" s="125"/>
      <c r="BB72" s="125"/>
      <c r="BC72" s="125"/>
      <c r="BD72" s="125"/>
      <c r="BE72" s="125"/>
      <c r="BF72" s="125"/>
      <c r="BG72" s="125"/>
      <c r="BH72" s="125"/>
      <c r="BI72" s="125"/>
      <c r="BJ72" s="125"/>
      <c r="BK72" s="125"/>
      <c r="BL72" s="125"/>
      <c r="BM72" s="125"/>
      <c r="BN72" s="125"/>
      <c r="BO72" s="125"/>
      <c r="BP72" s="125"/>
      <c r="BQ72" s="125"/>
      <c r="BR72" s="125"/>
      <c r="BS72" s="125"/>
      <c r="BT72" s="125"/>
      <c r="BU72" s="125"/>
      <c r="BV72" s="125"/>
      <c r="BW72" s="125"/>
      <c r="BX72" s="125"/>
      <c r="BY72" s="125"/>
      <c r="BZ72" s="125"/>
      <c r="CA72" s="125"/>
      <c r="CB72" s="125"/>
      <c r="CC72" s="125"/>
      <c r="CD72" s="125"/>
      <c r="CE72" s="125"/>
      <c r="CF72" s="125"/>
      <c r="CG72" s="125"/>
      <c r="CH72" s="125"/>
      <c r="CI72" s="125"/>
      <c r="CJ72" s="125"/>
      <c r="CK72" s="125"/>
      <c r="CL72" s="125"/>
      <c r="CM72" s="125"/>
      <c r="CN72" s="125"/>
      <c r="CO72" s="125"/>
      <c r="CP72" s="125"/>
      <c r="CQ72" s="125"/>
      <c r="CR72" s="125"/>
      <c r="CS72" s="125"/>
      <c r="CT72" s="125"/>
      <c r="CU72" s="125"/>
      <c r="CV72" s="125"/>
      <c r="CW72" s="125"/>
      <c r="CX72" s="125"/>
      <c r="CY72" s="125"/>
      <c r="CZ72" s="125"/>
      <c r="DA72" s="125"/>
      <c r="DB72" s="125"/>
      <c r="DC72" s="125"/>
      <c r="DD72" s="125"/>
      <c r="DE72" s="125"/>
      <c r="DF72" s="125"/>
      <c r="DG72" s="125"/>
      <c r="DH72" s="125"/>
      <c r="DI72" s="125"/>
      <c r="DJ72" s="125"/>
      <c r="DK72" s="125"/>
      <c r="DL72" s="125"/>
      <c r="DM72" s="125"/>
      <c r="DN72" s="125"/>
      <c r="DO72" s="125"/>
      <c r="DP72" s="125"/>
      <c r="DQ72" s="125"/>
      <c r="DR72" s="125"/>
      <c r="DS72" s="125"/>
      <c r="DT72" s="125"/>
      <c r="DU72" s="125"/>
      <c r="DV72" s="125"/>
      <c r="DW72" s="125"/>
      <c r="DX72" s="125"/>
      <c r="DY72" s="125"/>
      <c r="DZ72" s="125"/>
      <c r="EA72" s="125"/>
      <c r="EB72" s="125"/>
      <c r="EC72" s="125"/>
      <c r="ED72" s="125"/>
      <c r="EE72" s="125"/>
      <c r="EF72" s="125"/>
      <c r="EG72" s="125"/>
      <c r="EH72" s="125"/>
      <c r="EI72" s="125"/>
      <c r="EJ72" s="125"/>
      <c r="EK72" s="125"/>
      <c r="EL72" s="125"/>
      <c r="EM72" s="125"/>
      <c r="EN72" s="125"/>
      <c r="EO72" s="125"/>
      <c r="EP72" s="125"/>
      <c r="EQ72" s="125"/>
      <c r="ER72" s="125"/>
      <c r="ES72" s="125"/>
      <c r="ET72" s="125"/>
      <c r="EU72" s="125"/>
      <c r="EV72" s="125"/>
      <c r="EW72" s="125"/>
      <c r="EX72" s="125"/>
      <c r="EY72" s="125"/>
      <c r="EZ72" s="125"/>
      <c r="FA72" s="125"/>
      <c r="FB72" s="125"/>
      <c r="FC72" s="125"/>
      <c r="FD72" s="125"/>
      <c r="FE72" s="125"/>
      <c r="FF72" s="125"/>
      <c r="FG72" s="125"/>
      <c r="FH72" s="125"/>
      <c r="FI72" s="125"/>
      <c r="FJ72" s="125"/>
      <c r="FK72" s="125"/>
      <c r="FL72" s="125"/>
      <c r="FM72" s="125"/>
      <c r="FN72" s="125"/>
      <c r="FO72" s="125"/>
      <c r="FP72" s="125"/>
      <c r="FQ72" s="125"/>
      <c r="FR72" s="125"/>
      <c r="FS72" s="125"/>
      <c r="FT72" s="125"/>
      <c r="FU72" s="125"/>
      <c r="FV72" s="125"/>
      <c r="FW72" s="125"/>
      <c r="FX72" s="125"/>
      <c r="FY72" s="125"/>
      <c r="FZ72" s="125"/>
      <c r="GA72" s="125"/>
      <c r="GB72" s="125"/>
      <c r="GC72" s="125"/>
      <c r="GD72" s="125"/>
      <c r="GE72" s="125"/>
      <c r="GF72" s="125"/>
      <c r="GG72" s="125"/>
      <c r="GH72" s="125"/>
      <c r="GI72" s="125"/>
      <c r="GJ72" s="125"/>
      <c r="GK72" s="125"/>
      <c r="GL72" s="125"/>
      <c r="GM72" s="125"/>
      <c r="GN72" s="125"/>
      <c r="GO72" s="125"/>
      <c r="GP72" s="125"/>
      <c r="GQ72" s="125"/>
      <c r="GR72" s="125"/>
      <c r="GS72" s="125"/>
      <c r="GT72" s="125"/>
      <c r="GU72" s="125"/>
      <c r="GV72" s="125"/>
      <c r="GW72" s="125"/>
      <c r="GX72" s="125"/>
      <c r="GY72" s="125"/>
      <c r="GZ72" s="125"/>
      <c r="HA72" s="125"/>
      <c r="HB72" s="125"/>
      <c r="HC72" s="125"/>
      <c r="HD72" s="125"/>
      <c r="HE72" s="125"/>
      <c r="HF72" s="125"/>
      <c r="HG72" s="125"/>
      <c r="HH72" s="125"/>
      <c r="HI72" s="125"/>
      <c r="HJ72" s="125"/>
      <c r="HK72" s="125"/>
      <c r="HL72" s="125"/>
      <c r="HM72" s="125"/>
      <c r="HN72" s="125"/>
      <c r="HO72" s="125"/>
      <c r="HP72" s="125"/>
      <c r="HQ72" s="125"/>
      <c r="HR72" s="125"/>
      <c r="HS72" s="125"/>
      <c r="HT72" s="125"/>
      <c r="HU72" s="125"/>
      <c r="HV72" s="125"/>
      <c r="HW72" s="125"/>
      <c r="HX72" s="125"/>
      <c r="HY72" s="125"/>
      <c r="HZ72" s="125"/>
      <c r="IA72" s="125"/>
      <c r="IB72" s="125"/>
      <c r="IC72" s="125"/>
      <c r="ID72" s="125"/>
      <c r="IE72" s="125"/>
      <c r="IF72" s="125"/>
      <c r="IG72" s="125"/>
      <c r="IH72" s="125"/>
      <c r="II72" s="125"/>
      <c r="IJ72" s="125"/>
      <c r="IK72" s="125"/>
      <c r="IL72" s="125"/>
      <c r="IM72" s="125"/>
      <c r="IN72" s="125"/>
      <c r="IO72" s="125"/>
      <c r="IP72" s="125"/>
      <c r="IQ72" s="125"/>
      <c r="IR72" s="125"/>
      <c r="IS72" s="125"/>
      <c r="IT72" s="125"/>
      <c r="IU72" s="125"/>
      <c r="IV72" s="125"/>
    </row>
    <row r="73" spans="1:256" ht="11.25" customHeight="1" x14ac:dyDescent="0.3">
      <c r="A73" s="106" t="s">
        <v>152</v>
      </c>
      <c r="B73" s="106" t="s">
        <v>153</v>
      </c>
      <c r="C73" s="139">
        <v>138.06399999999999</v>
      </c>
      <c r="D73" s="139">
        <v>23.452000000000002</v>
      </c>
      <c r="E73" s="140">
        <v>149.79</v>
      </c>
      <c r="F73" s="139">
        <v>12219</v>
      </c>
      <c r="G73" s="140">
        <f t="shared" si="12"/>
        <v>81.574203885439616</v>
      </c>
      <c r="H73" s="139"/>
      <c r="I73" s="140">
        <f>'Base Table 5 - modified'!DY73/'Base Table 5'!DY73*E73</f>
        <v>149.52956990196441</v>
      </c>
      <c r="J73" s="140">
        <f t="shared" si="13"/>
        <v>-0.26043009803558448</v>
      </c>
      <c r="K73" s="140">
        <f t="shared" ca="1" si="14"/>
        <v>147.82141669723751</v>
      </c>
      <c r="L73" s="140">
        <f t="shared" ca="1" si="15"/>
        <v>-1.9685833028975424</v>
      </c>
      <c r="M73" s="140">
        <f t="shared" ca="1" si="16"/>
        <v>147.56098659895261</v>
      </c>
      <c r="N73" s="140">
        <f t="shared" ca="1" si="17"/>
        <v>-2.2290134010473821</v>
      </c>
      <c r="O73" s="107"/>
      <c r="P73" s="141">
        <f ca="1"/>
        <v>13249.968854495703</v>
      </c>
      <c r="Q73" s="140">
        <f>G73*(1+Industries!M71)</f>
        <v>89.793170673946619</v>
      </c>
      <c r="AE73" s="125"/>
      <c r="AF73" s="125"/>
      <c r="AG73" s="125"/>
      <c r="AH73" s="125"/>
      <c r="AI73" s="125"/>
      <c r="AJ73" s="125"/>
      <c r="AK73" s="125"/>
      <c r="AL73" s="125"/>
      <c r="AM73" s="125"/>
      <c r="AN73" s="125"/>
      <c r="AO73" s="125"/>
      <c r="AP73" s="125"/>
      <c r="AQ73" s="125"/>
      <c r="AR73" s="125"/>
      <c r="AS73" s="125"/>
      <c r="AT73" s="125"/>
      <c r="AU73" s="125"/>
      <c r="AV73" s="125"/>
      <c r="AW73" s="125"/>
      <c r="AX73" s="125"/>
      <c r="AY73" s="125"/>
      <c r="AZ73" s="125"/>
      <c r="BA73" s="125"/>
      <c r="BB73" s="125"/>
      <c r="BC73" s="125"/>
      <c r="BD73" s="125"/>
      <c r="BE73" s="125"/>
      <c r="BF73" s="125"/>
      <c r="BG73" s="125"/>
      <c r="BH73" s="125"/>
      <c r="BI73" s="125"/>
      <c r="BJ73" s="125"/>
      <c r="BK73" s="125"/>
      <c r="BL73" s="125"/>
      <c r="BM73" s="125"/>
      <c r="BN73" s="125"/>
      <c r="BO73" s="125"/>
      <c r="BP73" s="125"/>
      <c r="BQ73" s="125"/>
      <c r="BR73" s="125"/>
      <c r="BS73" s="125"/>
      <c r="BT73" s="125"/>
      <c r="BU73" s="125"/>
      <c r="BV73" s="125"/>
      <c r="BW73" s="125"/>
      <c r="BX73" s="125"/>
      <c r="BY73" s="125"/>
      <c r="BZ73" s="125"/>
      <c r="CA73" s="125"/>
      <c r="CB73" s="125"/>
      <c r="CC73" s="125"/>
      <c r="CD73" s="125"/>
      <c r="CE73" s="125"/>
      <c r="CF73" s="125"/>
      <c r="CG73" s="125"/>
      <c r="CH73" s="125"/>
      <c r="CI73" s="125"/>
      <c r="CJ73" s="125"/>
      <c r="CK73" s="125"/>
      <c r="CL73" s="125"/>
      <c r="CM73" s="125"/>
      <c r="CN73" s="125"/>
      <c r="CO73" s="125"/>
      <c r="CP73" s="125"/>
      <c r="CQ73" s="125"/>
      <c r="CR73" s="125"/>
      <c r="CS73" s="125"/>
      <c r="CT73" s="125"/>
      <c r="CU73" s="125"/>
      <c r="CV73" s="125"/>
      <c r="CW73" s="125"/>
      <c r="CX73" s="125"/>
      <c r="CY73" s="125"/>
      <c r="CZ73" s="125"/>
      <c r="DA73" s="125"/>
      <c r="DB73" s="125"/>
      <c r="DC73" s="125"/>
      <c r="DD73" s="125"/>
      <c r="DE73" s="125"/>
      <c r="DF73" s="125"/>
      <c r="DG73" s="125"/>
      <c r="DH73" s="125"/>
      <c r="DI73" s="125"/>
      <c r="DJ73" s="125"/>
      <c r="DK73" s="125"/>
      <c r="DL73" s="125"/>
      <c r="DM73" s="125"/>
      <c r="DN73" s="125"/>
      <c r="DO73" s="125"/>
      <c r="DP73" s="125"/>
      <c r="DQ73" s="125"/>
      <c r="DR73" s="125"/>
      <c r="DS73" s="125"/>
      <c r="DT73" s="125"/>
      <c r="DU73" s="125"/>
      <c r="DV73" s="125"/>
      <c r="DW73" s="125"/>
      <c r="DX73" s="125"/>
      <c r="DY73" s="125"/>
      <c r="DZ73" s="125"/>
      <c r="EA73" s="125"/>
      <c r="EB73" s="125"/>
      <c r="EC73" s="125"/>
      <c r="ED73" s="125"/>
      <c r="EE73" s="125"/>
      <c r="EF73" s="125"/>
      <c r="EG73" s="125"/>
      <c r="EH73" s="125"/>
      <c r="EI73" s="125"/>
      <c r="EJ73" s="125"/>
      <c r="EK73" s="125"/>
      <c r="EL73" s="125"/>
      <c r="EM73" s="125"/>
      <c r="EN73" s="125"/>
      <c r="EO73" s="125"/>
      <c r="EP73" s="125"/>
      <c r="EQ73" s="125"/>
      <c r="ER73" s="125"/>
      <c r="ES73" s="125"/>
      <c r="ET73" s="125"/>
      <c r="EU73" s="125"/>
      <c r="EV73" s="125"/>
      <c r="EW73" s="125"/>
      <c r="EX73" s="125"/>
      <c r="EY73" s="125"/>
      <c r="EZ73" s="125"/>
      <c r="FA73" s="125"/>
      <c r="FB73" s="125"/>
      <c r="FC73" s="125"/>
      <c r="FD73" s="125"/>
      <c r="FE73" s="125"/>
      <c r="FF73" s="125"/>
      <c r="FG73" s="125"/>
      <c r="FH73" s="125"/>
      <c r="FI73" s="125"/>
      <c r="FJ73" s="125"/>
      <c r="FK73" s="125"/>
      <c r="FL73" s="125"/>
      <c r="FM73" s="125"/>
      <c r="FN73" s="125"/>
      <c r="FO73" s="125"/>
      <c r="FP73" s="125"/>
      <c r="FQ73" s="125"/>
      <c r="FR73" s="125"/>
      <c r="FS73" s="125"/>
      <c r="FT73" s="125"/>
      <c r="FU73" s="125"/>
      <c r="FV73" s="125"/>
      <c r="FW73" s="125"/>
      <c r="FX73" s="125"/>
      <c r="FY73" s="125"/>
      <c r="FZ73" s="125"/>
      <c r="GA73" s="125"/>
      <c r="GB73" s="125"/>
      <c r="GC73" s="125"/>
      <c r="GD73" s="125"/>
      <c r="GE73" s="125"/>
      <c r="GF73" s="125"/>
      <c r="GG73" s="125"/>
      <c r="GH73" s="125"/>
      <c r="GI73" s="125"/>
      <c r="GJ73" s="125"/>
      <c r="GK73" s="125"/>
      <c r="GL73" s="125"/>
      <c r="GM73" s="125"/>
      <c r="GN73" s="125"/>
      <c r="GO73" s="125"/>
      <c r="GP73" s="125"/>
      <c r="GQ73" s="125"/>
      <c r="GR73" s="125"/>
      <c r="GS73" s="125"/>
      <c r="GT73" s="125"/>
      <c r="GU73" s="125"/>
      <c r="GV73" s="125"/>
      <c r="GW73" s="125"/>
      <c r="GX73" s="125"/>
      <c r="GY73" s="125"/>
      <c r="GZ73" s="125"/>
      <c r="HA73" s="125"/>
      <c r="HB73" s="125"/>
      <c r="HC73" s="125"/>
      <c r="HD73" s="125"/>
      <c r="HE73" s="125"/>
      <c r="HF73" s="125"/>
      <c r="HG73" s="125"/>
      <c r="HH73" s="125"/>
      <c r="HI73" s="125"/>
      <c r="HJ73" s="125"/>
      <c r="HK73" s="125"/>
      <c r="HL73" s="125"/>
      <c r="HM73" s="125"/>
      <c r="HN73" s="125"/>
      <c r="HO73" s="125"/>
      <c r="HP73" s="125"/>
      <c r="HQ73" s="125"/>
      <c r="HR73" s="125"/>
      <c r="HS73" s="125"/>
      <c r="HT73" s="125"/>
      <c r="HU73" s="125"/>
      <c r="HV73" s="125"/>
      <c r="HW73" s="125"/>
      <c r="HX73" s="125"/>
      <c r="HY73" s="125"/>
      <c r="HZ73" s="125"/>
      <c r="IA73" s="125"/>
      <c r="IB73" s="125"/>
      <c r="IC73" s="125"/>
      <c r="ID73" s="125"/>
      <c r="IE73" s="125"/>
      <c r="IF73" s="125"/>
      <c r="IG73" s="125"/>
      <c r="IH73" s="125"/>
      <c r="II73" s="125"/>
      <c r="IJ73" s="125"/>
      <c r="IK73" s="125"/>
      <c r="IL73" s="125"/>
      <c r="IM73" s="125"/>
      <c r="IN73" s="125"/>
      <c r="IO73" s="125"/>
      <c r="IP73" s="125"/>
      <c r="IQ73" s="125"/>
      <c r="IR73" s="125"/>
      <c r="IS73" s="125"/>
      <c r="IT73" s="125"/>
      <c r="IU73" s="125"/>
      <c r="IV73" s="125"/>
    </row>
    <row r="74" spans="1:256" ht="11.25" customHeight="1" x14ac:dyDescent="0.3">
      <c r="A74" s="106" t="s">
        <v>154</v>
      </c>
      <c r="B74" s="106" t="s">
        <v>155</v>
      </c>
      <c r="C74" s="139">
        <v>71.195999999999998</v>
      </c>
      <c r="D74" s="139">
        <v>12.093999999999999</v>
      </c>
      <c r="E74" s="140">
        <v>77.242000000000004</v>
      </c>
      <c r="F74" s="139">
        <v>9928</v>
      </c>
      <c r="G74" s="140">
        <f t="shared" si="12"/>
        <v>128.53111001786593</v>
      </c>
      <c r="H74" s="139"/>
      <c r="I74" s="140">
        <f>'Base Table 5 - modified'!DY74/'Base Table 5'!DY74*E74</f>
        <v>77.146281844688019</v>
      </c>
      <c r="J74" s="140">
        <f t="shared" si="13"/>
        <v>-9.5718155311985242E-2</v>
      </c>
      <c r="K74" s="140">
        <f t="shared" ca="1" si="14"/>
        <v>54.66972059962395</v>
      </c>
      <c r="L74" s="140">
        <f t="shared" ca="1" si="15"/>
        <v>-22.57227940038424</v>
      </c>
      <c r="M74" s="140">
        <f t="shared" ca="1" si="16"/>
        <v>54.574002444296852</v>
      </c>
      <c r="N74" s="140">
        <f t="shared" ca="1" si="17"/>
        <v>-22.667997555703153</v>
      </c>
      <c r="O74" s="107"/>
      <c r="P74" s="141">
        <f ca="1"/>
        <v>7862.7885803152112</v>
      </c>
      <c r="Q74" s="140">
        <f>G74*(1+Industries!M72)</f>
        <v>144.07571789041279</v>
      </c>
      <c r="AE74" s="125"/>
      <c r="AF74" s="125"/>
      <c r="AG74" s="125"/>
      <c r="AH74" s="125"/>
      <c r="AI74" s="125"/>
      <c r="AJ74" s="125"/>
      <c r="AK74" s="125"/>
      <c r="AL74" s="125"/>
      <c r="AM74" s="125"/>
      <c r="AN74" s="125"/>
      <c r="AO74" s="125"/>
      <c r="AP74" s="125"/>
      <c r="AQ74" s="125"/>
      <c r="AR74" s="125"/>
      <c r="AS74" s="125"/>
      <c r="AT74" s="125"/>
      <c r="AU74" s="125"/>
      <c r="AV74" s="125"/>
      <c r="AW74" s="125"/>
      <c r="AX74" s="125"/>
      <c r="AY74" s="125"/>
      <c r="AZ74" s="125"/>
      <c r="BA74" s="125"/>
      <c r="BB74" s="125"/>
      <c r="BC74" s="125"/>
      <c r="BD74" s="125"/>
      <c r="BE74" s="125"/>
      <c r="BF74" s="125"/>
      <c r="BG74" s="125"/>
      <c r="BH74" s="125"/>
      <c r="BI74" s="125"/>
      <c r="BJ74" s="125"/>
      <c r="BK74" s="125"/>
      <c r="BL74" s="125"/>
      <c r="BM74" s="125"/>
      <c r="BN74" s="125"/>
      <c r="BO74" s="125"/>
      <c r="BP74" s="125"/>
      <c r="BQ74" s="125"/>
      <c r="BR74" s="125"/>
      <c r="BS74" s="125"/>
      <c r="BT74" s="125"/>
      <c r="BU74" s="125"/>
      <c r="BV74" s="125"/>
      <c r="BW74" s="125"/>
      <c r="BX74" s="125"/>
      <c r="BY74" s="125"/>
      <c r="BZ74" s="125"/>
      <c r="CA74" s="125"/>
      <c r="CB74" s="125"/>
      <c r="CC74" s="125"/>
      <c r="CD74" s="125"/>
      <c r="CE74" s="125"/>
      <c r="CF74" s="125"/>
      <c r="CG74" s="125"/>
      <c r="CH74" s="125"/>
      <c r="CI74" s="125"/>
      <c r="CJ74" s="125"/>
      <c r="CK74" s="125"/>
      <c r="CL74" s="125"/>
      <c r="CM74" s="125"/>
      <c r="CN74" s="125"/>
      <c r="CO74" s="125"/>
      <c r="CP74" s="125"/>
      <c r="CQ74" s="125"/>
      <c r="CR74" s="125"/>
      <c r="CS74" s="125"/>
      <c r="CT74" s="125"/>
      <c r="CU74" s="125"/>
      <c r="CV74" s="125"/>
      <c r="CW74" s="125"/>
      <c r="CX74" s="125"/>
      <c r="CY74" s="125"/>
      <c r="CZ74" s="125"/>
      <c r="DA74" s="125"/>
      <c r="DB74" s="125"/>
      <c r="DC74" s="125"/>
      <c r="DD74" s="125"/>
      <c r="DE74" s="125"/>
      <c r="DF74" s="125"/>
      <c r="DG74" s="125"/>
      <c r="DH74" s="125"/>
      <c r="DI74" s="125"/>
      <c r="DJ74" s="125"/>
      <c r="DK74" s="125"/>
      <c r="DL74" s="125"/>
      <c r="DM74" s="125"/>
      <c r="DN74" s="125"/>
      <c r="DO74" s="125"/>
      <c r="DP74" s="125"/>
      <c r="DQ74" s="125"/>
      <c r="DR74" s="125"/>
      <c r="DS74" s="125"/>
      <c r="DT74" s="125"/>
      <c r="DU74" s="125"/>
      <c r="DV74" s="125"/>
      <c r="DW74" s="125"/>
      <c r="DX74" s="125"/>
      <c r="DY74" s="125"/>
      <c r="DZ74" s="125"/>
      <c r="EA74" s="125"/>
      <c r="EB74" s="125"/>
      <c r="EC74" s="125"/>
      <c r="ED74" s="125"/>
      <c r="EE74" s="125"/>
      <c r="EF74" s="125"/>
      <c r="EG74" s="125"/>
      <c r="EH74" s="125"/>
      <c r="EI74" s="125"/>
      <c r="EJ74" s="125"/>
      <c r="EK74" s="125"/>
      <c r="EL74" s="125"/>
      <c r="EM74" s="125"/>
      <c r="EN74" s="125"/>
      <c r="EO74" s="125"/>
      <c r="EP74" s="125"/>
      <c r="EQ74" s="125"/>
      <c r="ER74" s="125"/>
      <c r="ES74" s="125"/>
      <c r="ET74" s="125"/>
      <c r="EU74" s="125"/>
      <c r="EV74" s="125"/>
      <c r="EW74" s="125"/>
      <c r="EX74" s="125"/>
      <c r="EY74" s="125"/>
      <c r="EZ74" s="125"/>
      <c r="FA74" s="125"/>
      <c r="FB74" s="125"/>
      <c r="FC74" s="125"/>
      <c r="FD74" s="125"/>
      <c r="FE74" s="125"/>
      <c r="FF74" s="125"/>
      <c r="FG74" s="125"/>
      <c r="FH74" s="125"/>
      <c r="FI74" s="125"/>
      <c r="FJ74" s="125"/>
      <c r="FK74" s="125"/>
      <c r="FL74" s="125"/>
      <c r="FM74" s="125"/>
      <c r="FN74" s="125"/>
      <c r="FO74" s="125"/>
      <c r="FP74" s="125"/>
      <c r="FQ74" s="125"/>
      <c r="FR74" s="125"/>
      <c r="FS74" s="125"/>
      <c r="FT74" s="125"/>
      <c r="FU74" s="125"/>
      <c r="FV74" s="125"/>
      <c r="FW74" s="125"/>
      <c r="FX74" s="125"/>
      <c r="FY74" s="125"/>
      <c r="FZ74" s="125"/>
      <c r="GA74" s="125"/>
      <c r="GB74" s="125"/>
      <c r="GC74" s="125"/>
      <c r="GD74" s="125"/>
      <c r="GE74" s="125"/>
      <c r="GF74" s="125"/>
      <c r="GG74" s="125"/>
      <c r="GH74" s="125"/>
      <c r="GI74" s="125"/>
      <c r="GJ74" s="125"/>
      <c r="GK74" s="125"/>
      <c r="GL74" s="125"/>
      <c r="GM74" s="125"/>
      <c r="GN74" s="125"/>
      <c r="GO74" s="125"/>
      <c r="GP74" s="125"/>
      <c r="GQ74" s="125"/>
      <c r="GR74" s="125"/>
      <c r="GS74" s="125"/>
      <c r="GT74" s="125"/>
      <c r="GU74" s="125"/>
      <c r="GV74" s="125"/>
      <c r="GW74" s="125"/>
      <c r="GX74" s="125"/>
      <c r="GY74" s="125"/>
      <c r="GZ74" s="125"/>
      <c r="HA74" s="125"/>
      <c r="HB74" s="125"/>
      <c r="HC74" s="125"/>
      <c r="HD74" s="125"/>
      <c r="HE74" s="125"/>
      <c r="HF74" s="125"/>
      <c r="HG74" s="125"/>
      <c r="HH74" s="125"/>
      <c r="HI74" s="125"/>
      <c r="HJ74" s="125"/>
      <c r="HK74" s="125"/>
      <c r="HL74" s="125"/>
      <c r="HM74" s="125"/>
      <c r="HN74" s="125"/>
      <c r="HO74" s="125"/>
      <c r="HP74" s="125"/>
      <c r="HQ74" s="125"/>
      <c r="HR74" s="125"/>
      <c r="HS74" s="125"/>
      <c r="HT74" s="125"/>
      <c r="HU74" s="125"/>
      <c r="HV74" s="125"/>
      <c r="HW74" s="125"/>
      <c r="HX74" s="125"/>
      <c r="HY74" s="125"/>
      <c r="HZ74" s="125"/>
      <c r="IA74" s="125"/>
      <c r="IB74" s="125"/>
      <c r="IC74" s="125"/>
      <c r="ID74" s="125"/>
      <c r="IE74" s="125"/>
      <c r="IF74" s="125"/>
      <c r="IG74" s="125"/>
      <c r="IH74" s="125"/>
      <c r="II74" s="125"/>
      <c r="IJ74" s="125"/>
      <c r="IK74" s="125"/>
      <c r="IL74" s="125"/>
      <c r="IM74" s="125"/>
      <c r="IN74" s="125"/>
      <c r="IO74" s="125"/>
      <c r="IP74" s="125"/>
      <c r="IQ74" s="125"/>
      <c r="IR74" s="125"/>
      <c r="IS74" s="125"/>
      <c r="IT74" s="125"/>
      <c r="IU74" s="125"/>
      <c r="IV74" s="125"/>
    </row>
    <row r="75" spans="1:256" ht="11.25" customHeight="1" x14ac:dyDescent="0.3">
      <c r="A75" s="106" t="s">
        <v>156</v>
      </c>
      <c r="B75" s="106" t="s">
        <v>157</v>
      </c>
      <c r="C75" s="139">
        <v>136.88999999999999</v>
      </c>
      <c r="D75" s="139">
        <v>10.795999999999999</v>
      </c>
      <c r="E75" s="140">
        <v>142.28800000000001</v>
      </c>
      <c r="F75" s="139">
        <v>21489</v>
      </c>
      <c r="G75" s="140">
        <f t="shared" si="12"/>
        <v>151.02468233442031</v>
      </c>
      <c r="H75" s="139"/>
      <c r="I75" s="140">
        <f>'Base Table 5 - modified'!DY75/'Base Table 5'!DY75*E75</f>
        <v>141.27793071803717</v>
      </c>
      <c r="J75" s="140">
        <f t="shared" si="13"/>
        <v>-1.0100692819628421</v>
      </c>
      <c r="K75" s="140">
        <f t="shared" ca="1" si="14"/>
        <v>98.555939747134062</v>
      </c>
      <c r="L75" s="140">
        <f t="shared" ca="1" si="15"/>
        <v>-43.732060252870923</v>
      </c>
      <c r="M75" s="140">
        <f t="shared" ca="1" si="16"/>
        <v>97.545870465162082</v>
      </c>
      <c r="N75" s="140">
        <f t="shared" ca="1" si="17"/>
        <v>-44.742129534837929</v>
      </c>
      <c r="O75" s="107"/>
      <c r="P75" s="141">
        <f ca="1"/>
        <v>16217.880116914295</v>
      </c>
      <c r="Q75" s="140">
        <f>G75*(1+Industries!M73)</f>
        <v>166.25901270424782</v>
      </c>
      <c r="AE75" s="125"/>
      <c r="AF75" s="125"/>
      <c r="AG75" s="125"/>
      <c r="AH75" s="125"/>
      <c r="AI75" s="125"/>
      <c r="AJ75" s="125"/>
      <c r="AK75" s="125"/>
      <c r="AL75" s="125"/>
      <c r="AM75" s="125"/>
      <c r="AN75" s="125"/>
      <c r="AO75" s="125"/>
      <c r="AP75" s="125"/>
      <c r="AQ75" s="125"/>
      <c r="AR75" s="125"/>
      <c r="AS75" s="125"/>
      <c r="AT75" s="125"/>
      <c r="AU75" s="125"/>
      <c r="AV75" s="125"/>
      <c r="AW75" s="125"/>
      <c r="AX75" s="125"/>
      <c r="AY75" s="125"/>
      <c r="AZ75" s="125"/>
      <c r="BA75" s="125"/>
      <c r="BB75" s="125"/>
      <c r="BC75" s="125"/>
      <c r="BD75" s="125"/>
      <c r="BE75" s="125"/>
      <c r="BF75" s="125"/>
      <c r="BG75" s="125"/>
      <c r="BH75" s="125"/>
      <c r="BI75" s="125"/>
      <c r="BJ75" s="125"/>
      <c r="BK75" s="125"/>
      <c r="BL75" s="125"/>
      <c r="BM75" s="125"/>
      <c r="BN75" s="125"/>
      <c r="BO75" s="125"/>
      <c r="BP75" s="125"/>
      <c r="BQ75" s="125"/>
      <c r="BR75" s="125"/>
      <c r="BS75" s="125"/>
      <c r="BT75" s="125"/>
      <c r="BU75" s="125"/>
      <c r="BV75" s="125"/>
      <c r="BW75" s="125"/>
      <c r="BX75" s="125"/>
      <c r="BY75" s="125"/>
      <c r="BZ75" s="125"/>
      <c r="CA75" s="125"/>
      <c r="CB75" s="125"/>
      <c r="CC75" s="125"/>
      <c r="CD75" s="125"/>
      <c r="CE75" s="125"/>
      <c r="CF75" s="125"/>
      <c r="CG75" s="125"/>
      <c r="CH75" s="125"/>
      <c r="CI75" s="125"/>
      <c r="CJ75" s="125"/>
      <c r="CK75" s="125"/>
      <c r="CL75" s="125"/>
      <c r="CM75" s="125"/>
      <c r="CN75" s="125"/>
      <c r="CO75" s="125"/>
      <c r="CP75" s="125"/>
      <c r="CQ75" s="125"/>
      <c r="CR75" s="125"/>
      <c r="CS75" s="125"/>
      <c r="CT75" s="125"/>
      <c r="CU75" s="125"/>
      <c r="CV75" s="125"/>
      <c r="CW75" s="125"/>
      <c r="CX75" s="125"/>
      <c r="CY75" s="125"/>
      <c r="CZ75" s="125"/>
      <c r="DA75" s="125"/>
      <c r="DB75" s="125"/>
      <c r="DC75" s="125"/>
      <c r="DD75" s="125"/>
      <c r="DE75" s="125"/>
      <c r="DF75" s="125"/>
      <c r="DG75" s="125"/>
      <c r="DH75" s="125"/>
      <c r="DI75" s="125"/>
      <c r="DJ75" s="125"/>
      <c r="DK75" s="125"/>
      <c r="DL75" s="125"/>
      <c r="DM75" s="125"/>
      <c r="DN75" s="125"/>
      <c r="DO75" s="125"/>
      <c r="DP75" s="125"/>
      <c r="DQ75" s="125"/>
      <c r="DR75" s="125"/>
      <c r="DS75" s="125"/>
      <c r="DT75" s="125"/>
      <c r="DU75" s="125"/>
      <c r="DV75" s="125"/>
      <c r="DW75" s="125"/>
      <c r="DX75" s="125"/>
      <c r="DY75" s="125"/>
      <c r="DZ75" s="125"/>
      <c r="EA75" s="125"/>
      <c r="EB75" s="125"/>
      <c r="EC75" s="125"/>
      <c r="ED75" s="125"/>
      <c r="EE75" s="125"/>
      <c r="EF75" s="125"/>
      <c r="EG75" s="125"/>
      <c r="EH75" s="125"/>
      <c r="EI75" s="125"/>
      <c r="EJ75" s="125"/>
      <c r="EK75" s="125"/>
      <c r="EL75" s="125"/>
      <c r="EM75" s="125"/>
      <c r="EN75" s="125"/>
      <c r="EO75" s="125"/>
      <c r="EP75" s="125"/>
      <c r="EQ75" s="125"/>
      <c r="ER75" s="125"/>
      <c r="ES75" s="125"/>
      <c r="ET75" s="125"/>
      <c r="EU75" s="125"/>
      <c r="EV75" s="125"/>
      <c r="EW75" s="125"/>
      <c r="EX75" s="125"/>
      <c r="EY75" s="125"/>
      <c r="EZ75" s="125"/>
      <c r="FA75" s="125"/>
      <c r="FB75" s="125"/>
      <c r="FC75" s="125"/>
      <c r="FD75" s="125"/>
      <c r="FE75" s="125"/>
      <c r="FF75" s="125"/>
      <c r="FG75" s="125"/>
      <c r="FH75" s="125"/>
      <c r="FI75" s="125"/>
      <c r="FJ75" s="125"/>
      <c r="FK75" s="125"/>
      <c r="FL75" s="125"/>
      <c r="FM75" s="125"/>
      <c r="FN75" s="125"/>
      <c r="FO75" s="125"/>
      <c r="FP75" s="125"/>
      <c r="FQ75" s="125"/>
      <c r="FR75" s="125"/>
      <c r="FS75" s="125"/>
      <c r="FT75" s="125"/>
      <c r="FU75" s="125"/>
      <c r="FV75" s="125"/>
      <c r="FW75" s="125"/>
      <c r="FX75" s="125"/>
      <c r="FY75" s="125"/>
      <c r="FZ75" s="125"/>
      <c r="GA75" s="125"/>
      <c r="GB75" s="125"/>
      <c r="GC75" s="125"/>
      <c r="GD75" s="125"/>
      <c r="GE75" s="125"/>
      <c r="GF75" s="125"/>
      <c r="GG75" s="125"/>
      <c r="GH75" s="125"/>
      <c r="GI75" s="125"/>
      <c r="GJ75" s="125"/>
      <c r="GK75" s="125"/>
      <c r="GL75" s="125"/>
      <c r="GM75" s="125"/>
      <c r="GN75" s="125"/>
      <c r="GO75" s="125"/>
      <c r="GP75" s="125"/>
      <c r="GQ75" s="125"/>
      <c r="GR75" s="125"/>
      <c r="GS75" s="125"/>
      <c r="GT75" s="125"/>
      <c r="GU75" s="125"/>
      <c r="GV75" s="125"/>
      <c r="GW75" s="125"/>
      <c r="GX75" s="125"/>
      <c r="GY75" s="125"/>
      <c r="GZ75" s="125"/>
      <c r="HA75" s="125"/>
      <c r="HB75" s="125"/>
      <c r="HC75" s="125"/>
      <c r="HD75" s="125"/>
      <c r="HE75" s="125"/>
      <c r="HF75" s="125"/>
      <c r="HG75" s="125"/>
      <c r="HH75" s="125"/>
      <c r="HI75" s="125"/>
      <c r="HJ75" s="125"/>
      <c r="HK75" s="125"/>
      <c r="HL75" s="125"/>
      <c r="HM75" s="125"/>
      <c r="HN75" s="125"/>
      <c r="HO75" s="125"/>
      <c r="HP75" s="125"/>
      <c r="HQ75" s="125"/>
      <c r="HR75" s="125"/>
      <c r="HS75" s="125"/>
      <c r="HT75" s="125"/>
      <c r="HU75" s="125"/>
      <c r="HV75" s="125"/>
      <c r="HW75" s="125"/>
      <c r="HX75" s="125"/>
      <c r="HY75" s="125"/>
      <c r="HZ75" s="125"/>
      <c r="IA75" s="125"/>
      <c r="IB75" s="125"/>
      <c r="IC75" s="125"/>
      <c r="ID75" s="125"/>
      <c r="IE75" s="125"/>
      <c r="IF75" s="125"/>
      <c r="IG75" s="125"/>
      <c r="IH75" s="125"/>
      <c r="II75" s="125"/>
      <c r="IJ75" s="125"/>
      <c r="IK75" s="125"/>
      <c r="IL75" s="125"/>
      <c r="IM75" s="125"/>
      <c r="IN75" s="125"/>
      <c r="IO75" s="125"/>
      <c r="IP75" s="125"/>
      <c r="IQ75" s="125"/>
      <c r="IR75" s="125"/>
      <c r="IS75" s="125"/>
      <c r="IT75" s="125"/>
      <c r="IU75" s="125"/>
      <c r="IV75" s="125"/>
    </row>
    <row r="76" spans="1:256" ht="11.25" customHeight="1" x14ac:dyDescent="0.3">
      <c r="A76" s="106" t="s">
        <v>158</v>
      </c>
      <c r="B76" s="106" t="s">
        <v>159</v>
      </c>
      <c r="C76" s="139">
        <v>713.79899999999998</v>
      </c>
      <c r="D76" s="139">
        <v>137.16200000000001</v>
      </c>
      <c r="E76" s="140">
        <v>782.38</v>
      </c>
      <c r="F76" s="139">
        <v>61495</v>
      </c>
      <c r="G76" s="140">
        <f t="shared" si="12"/>
        <v>78.599913085712828</v>
      </c>
      <c r="H76" s="139"/>
      <c r="I76" s="140">
        <f>'Base Table 5 - modified'!DY76/'Base Table 5'!DY76*E76</f>
        <v>776.61071522933548</v>
      </c>
      <c r="J76" s="140">
        <f t="shared" si="13"/>
        <v>-5.7692847706645125</v>
      </c>
      <c r="K76" s="140">
        <f t="shared" ca="1" si="14"/>
        <v>602.65180474428212</v>
      </c>
      <c r="L76" s="140">
        <f t="shared" ca="1" si="15"/>
        <v>-179.72819525595582</v>
      </c>
      <c r="M76" s="140">
        <f t="shared" ca="1" si="16"/>
        <v>596.88251997317832</v>
      </c>
      <c r="N76" s="140">
        <f t="shared" ca="1" si="17"/>
        <v>-185.49748002682168</v>
      </c>
      <c r="O76" s="107"/>
      <c r="P76" s="141">
        <f ca="1"/>
        <v>52638.163310989628</v>
      </c>
      <c r="Q76" s="140">
        <f>G76*(1+Industries!M74)</f>
        <v>88.188481903197612</v>
      </c>
      <c r="AE76" s="125"/>
      <c r="AF76" s="125"/>
      <c r="AG76" s="125"/>
      <c r="AH76" s="125"/>
      <c r="AI76" s="125"/>
      <c r="AJ76" s="125"/>
      <c r="AK76" s="125"/>
      <c r="AL76" s="125"/>
      <c r="AM76" s="125"/>
      <c r="AN76" s="125"/>
      <c r="AO76" s="125"/>
      <c r="AP76" s="125"/>
      <c r="AQ76" s="125"/>
      <c r="AR76" s="125"/>
      <c r="AS76" s="125"/>
      <c r="AT76" s="125"/>
      <c r="AU76" s="125"/>
      <c r="AV76" s="125"/>
      <c r="AW76" s="125"/>
      <c r="AX76" s="125"/>
      <c r="AY76" s="125"/>
      <c r="AZ76" s="125"/>
      <c r="BA76" s="125"/>
      <c r="BB76" s="125"/>
      <c r="BC76" s="125"/>
      <c r="BD76" s="125"/>
      <c r="BE76" s="125"/>
      <c r="BF76" s="125"/>
      <c r="BG76" s="125"/>
      <c r="BH76" s="125"/>
      <c r="BI76" s="125"/>
      <c r="BJ76" s="125"/>
      <c r="BK76" s="125"/>
      <c r="BL76" s="125"/>
      <c r="BM76" s="125"/>
      <c r="BN76" s="125"/>
      <c r="BO76" s="125"/>
      <c r="BP76" s="125"/>
      <c r="BQ76" s="125"/>
      <c r="BR76" s="125"/>
      <c r="BS76" s="125"/>
      <c r="BT76" s="125"/>
      <c r="BU76" s="125"/>
      <c r="BV76" s="125"/>
      <c r="BW76" s="125"/>
      <c r="BX76" s="125"/>
      <c r="BY76" s="125"/>
      <c r="BZ76" s="125"/>
      <c r="CA76" s="125"/>
      <c r="CB76" s="125"/>
      <c r="CC76" s="125"/>
      <c r="CD76" s="125"/>
      <c r="CE76" s="125"/>
      <c r="CF76" s="125"/>
      <c r="CG76" s="125"/>
      <c r="CH76" s="125"/>
      <c r="CI76" s="125"/>
      <c r="CJ76" s="125"/>
      <c r="CK76" s="125"/>
      <c r="CL76" s="125"/>
      <c r="CM76" s="125"/>
      <c r="CN76" s="125"/>
      <c r="CO76" s="125"/>
      <c r="CP76" s="125"/>
      <c r="CQ76" s="125"/>
      <c r="CR76" s="125"/>
      <c r="CS76" s="125"/>
      <c r="CT76" s="125"/>
      <c r="CU76" s="125"/>
      <c r="CV76" s="125"/>
      <c r="CW76" s="125"/>
      <c r="CX76" s="125"/>
      <c r="CY76" s="125"/>
      <c r="CZ76" s="125"/>
      <c r="DA76" s="125"/>
      <c r="DB76" s="125"/>
      <c r="DC76" s="125"/>
      <c r="DD76" s="125"/>
      <c r="DE76" s="125"/>
      <c r="DF76" s="125"/>
      <c r="DG76" s="125"/>
      <c r="DH76" s="125"/>
      <c r="DI76" s="125"/>
      <c r="DJ76" s="125"/>
      <c r="DK76" s="125"/>
      <c r="DL76" s="125"/>
      <c r="DM76" s="125"/>
      <c r="DN76" s="125"/>
      <c r="DO76" s="125"/>
      <c r="DP76" s="125"/>
      <c r="DQ76" s="125"/>
      <c r="DR76" s="125"/>
      <c r="DS76" s="125"/>
      <c r="DT76" s="125"/>
      <c r="DU76" s="125"/>
      <c r="DV76" s="125"/>
      <c r="DW76" s="125"/>
      <c r="DX76" s="125"/>
      <c r="DY76" s="125"/>
      <c r="DZ76" s="125"/>
      <c r="EA76" s="125"/>
      <c r="EB76" s="125"/>
      <c r="EC76" s="125"/>
      <c r="ED76" s="125"/>
      <c r="EE76" s="125"/>
      <c r="EF76" s="125"/>
      <c r="EG76" s="125"/>
      <c r="EH76" s="125"/>
      <c r="EI76" s="125"/>
      <c r="EJ76" s="125"/>
      <c r="EK76" s="125"/>
      <c r="EL76" s="125"/>
      <c r="EM76" s="125"/>
      <c r="EN76" s="125"/>
      <c r="EO76" s="125"/>
      <c r="EP76" s="125"/>
      <c r="EQ76" s="125"/>
      <c r="ER76" s="125"/>
      <c r="ES76" s="125"/>
      <c r="ET76" s="125"/>
      <c r="EU76" s="125"/>
      <c r="EV76" s="125"/>
      <c r="EW76" s="125"/>
      <c r="EX76" s="125"/>
      <c r="EY76" s="125"/>
      <c r="EZ76" s="125"/>
      <c r="FA76" s="125"/>
      <c r="FB76" s="125"/>
      <c r="FC76" s="125"/>
      <c r="FD76" s="125"/>
      <c r="FE76" s="125"/>
      <c r="FF76" s="125"/>
      <c r="FG76" s="125"/>
      <c r="FH76" s="125"/>
      <c r="FI76" s="125"/>
      <c r="FJ76" s="125"/>
      <c r="FK76" s="125"/>
      <c r="FL76" s="125"/>
      <c r="FM76" s="125"/>
      <c r="FN76" s="125"/>
      <c r="FO76" s="125"/>
      <c r="FP76" s="125"/>
      <c r="FQ76" s="125"/>
      <c r="FR76" s="125"/>
      <c r="FS76" s="125"/>
      <c r="FT76" s="125"/>
      <c r="FU76" s="125"/>
      <c r="FV76" s="125"/>
      <c r="FW76" s="125"/>
      <c r="FX76" s="125"/>
      <c r="FY76" s="125"/>
      <c r="FZ76" s="125"/>
      <c r="GA76" s="125"/>
      <c r="GB76" s="125"/>
      <c r="GC76" s="125"/>
      <c r="GD76" s="125"/>
      <c r="GE76" s="125"/>
      <c r="GF76" s="125"/>
      <c r="GG76" s="125"/>
      <c r="GH76" s="125"/>
      <c r="GI76" s="125"/>
      <c r="GJ76" s="125"/>
      <c r="GK76" s="125"/>
      <c r="GL76" s="125"/>
      <c r="GM76" s="125"/>
      <c r="GN76" s="125"/>
      <c r="GO76" s="125"/>
      <c r="GP76" s="125"/>
      <c r="GQ76" s="125"/>
      <c r="GR76" s="125"/>
      <c r="GS76" s="125"/>
      <c r="GT76" s="125"/>
      <c r="GU76" s="125"/>
      <c r="GV76" s="125"/>
      <c r="GW76" s="125"/>
      <c r="GX76" s="125"/>
      <c r="GY76" s="125"/>
      <c r="GZ76" s="125"/>
      <c r="HA76" s="125"/>
      <c r="HB76" s="125"/>
      <c r="HC76" s="125"/>
      <c r="HD76" s="125"/>
      <c r="HE76" s="125"/>
      <c r="HF76" s="125"/>
      <c r="HG76" s="125"/>
      <c r="HH76" s="125"/>
      <c r="HI76" s="125"/>
      <c r="HJ76" s="125"/>
      <c r="HK76" s="125"/>
      <c r="HL76" s="125"/>
      <c r="HM76" s="125"/>
      <c r="HN76" s="125"/>
      <c r="HO76" s="125"/>
      <c r="HP76" s="125"/>
      <c r="HQ76" s="125"/>
      <c r="HR76" s="125"/>
      <c r="HS76" s="125"/>
      <c r="HT76" s="125"/>
      <c r="HU76" s="125"/>
      <c r="HV76" s="125"/>
      <c r="HW76" s="125"/>
      <c r="HX76" s="125"/>
      <c r="HY76" s="125"/>
      <c r="HZ76" s="125"/>
      <c r="IA76" s="125"/>
      <c r="IB76" s="125"/>
      <c r="IC76" s="125"/>
      <c r="ID76" s="125"/>
      <c r="IE76" s="125"/>
      <c r="IF76" s="125"/>
      <c r="IG76" s="125"/>
      <c r="IH76" s="125"/>
      <c r="II76" s="125"/>
      <c r="IJ76" s="125"/>
      <c r="IK76" s="125"/>
      <c r="IL76" s="125"/>
      <c r="IM76" s="125"/>
      <c r="IN76" s="125"/>
      <c r="IO76" s="125"/>
      <c r="IP76" s="125"/>
      <c r="IQ76" s="125"/>
      <c r="IR76" s="125"/>
      <c r="IS76" s="125"/>
      <c r="IT76" s="125"/>
      <c r="IU76" s="125"/>
      <c r="IV76" s="125"/>
    </row>
    <row r="77" spans="1:256" ht="11.25" customHeight="1" x14ac:dyDescent="0.3">
      <c r="A77" s="106" t="s">
        <v>160</v>
      </c>
      <c r="B77" s="106" t="s">
        <v>161</v>
      </c>
      <c r="C77" s="139">
        <v>493.79500000000002</v>
      </c>
      <c r="D77" s="139">
        <v>103.536</v>
      </c>
      <c r="E77" s="140">
        <v>545.56399999999996</v>
      </c>
      <c r="F77" s="139">
        <v>59909</v>
      </c>
      <c r="G77" s="140">
        <f t="shared" si="12"/>
        <v>109.81113123299926</v>
      </c>
      <c r="H77" s="139"/>
      <c r="I77" s="140">
        <f>'Base Table 5 - modified'!DY77/'Base Table 5'!DY77*E77</f>
        <v>547.76719239326542</v>
      </c>
      <c r="J77" s="140">
        <f t="shared" si="13"/>
        <v>2.2031923932654536</v>
      </c>
      <c r="K77" s="140">
        <f t="shared" ca="1" si="14"/>
        <v>164.19088217059709</v>
      </c>
      <c r="L77" s="140">
        <f t="shared" ca="1" si="15"/>
        <v>-381.37311782948291</v>
      </c>
      <c r="M77" s="140">
        <f t="shared" ca="1" si="16"/>
        <v>166.39407456371484</v>
      </c>
      <c r="N77" s="140">
        <f t="shared" ca="1" si="17"/>
        <v>-379.1699254362851</v>
      </c>
      <c r="O77" s="107"/>
      <c r="P77" s="141">
        <f ca="1"/>
        <v>22263.313514542602</v>
      </c>
      <c r="Q77" s="140">
        <f>G77*(1+Industries!M75)</f>
        <v>133.79871592733693</v>
      </c>
      <c r="AE77" s="125"/>
      <c r="AF77" s="125"/>
      <c r="AG77" s="125"/>
      <c r="AH77" s="125"/>
      <c r="AI77" s="125"/>
      <c r="AJ77" s="125"/>
      <c r="AK77" s="125"/>
      <c r="AL77" s="125"/>
      <c r="AM77" s="125"/>
      <c r="AN77" s="125"/>
      <c r="AO77" s="125"/>
      <c r="AP77" s="125"/>
      <c r="AQ77" s="125"/>
      <c r="AR77" s="125"/>
      <c r="AS77" s="125"/>
      <c r="AT77" s="125"/>
      <c r="AU77" s="125"/>
      <c r="AV77" s="125"/>
      <c r="AW77" s="125"/>
      <c r="AX77" s="125"/>
      <c r="AY77" s="125"/>
      <c r="AZ77" s="125"/>
      <c r="BA77" s="125"/>
      <c r="BB77" s="125"/>
      <c r="BC77" s="125"/>
      <c r="BD77" s="125"/>
      <c r="BE77" s="125"/>
      <c r="BF77" s="125"/>
      <c r="BG77" s="125"/>
      <c r="BH77" s="125"/>
      <c r="BI77" s="125"/>
      <c r="BJ77" s="125"/>
      <c r="BK77" s="125"/>
      <c r="BL77" s="125"/>
      <c r="BM77" s="125"/>
      <c r="BN77" s="125"/>
      <c r="BO77" s="125"/>
      <c r="BP77" s="125"/>
      <c r="BQ77" s="125"/>
      <c r="BR77" s="125"/>
      <c r="BS77" s="125"/>
      <c r="BT77" s="125"/>
      <c r="BU77" s="125"/>
      <c r="BV77" s="125"/>
      <c r="BW77" s="125"/>
      <c r="BX77" s="125"/>
      <c r="BY77" s="125"/>
      <c r="BZ77" s="125"/>
      <c r="CA77" s="125"/>
      <c r="CB77" s="125"/>
      <c r="CC77" s="125"/>
      <c r="CD77" s="125"/>
      <c r="CE77" s="125"/>
      <c r="CF77" s="125"/>
      <c r="CG77" s="125"/>
      <c r="CH77" s="125"/>
      <c r="CI77" s="125"/>
      <c r="CJ77" s="125"/>
      <c r="CK77" s="125"/>
      <c r="CL77" s="125"/>
      <c r="CM77" s="125"/>
      <c r="CN77" s="125"/>
      <c r="CO77" s="125"/>
      <c r="CP77" s="125"/>
      <c r="CQ77" s="125"/>
      <c r="CR77" s="125"/>
      <c r="CS77" s="125"/>
      <c r="CT77" s="125"/>
      <c r="CU77" s="125"/>
      <c r="CV77" s="125"/>
      <c r="CW77" s="125"/>
      <c r="CX77" s="125"/>
      <c r="CY77" s="125"/>
      <c r="CZ77" s="125"/>
      <c r="DA77" s="125"/>
      <c r="DB77" s="125"/>
      <c r="DC77" s="125"/>
      <c r="DD77" s="125"/>
      <c r="DE77" s="125"/>
      <c r="DF77" s="125"/>
      <c r="DG77" s="125"/>
      <c r="DH77" s="125"/>
      <c r="DI77" s="125"/>
      <c r="DJ77" s="125"/>
      <c r="DK77" s="125"/>
      <c r="DL77" s="125"/>
      <c r="DM77" s="125"/>
      <c r="DN77" s="125"/>
      <c r="DO77" s="125"/>
      <c r="DP77" s="125"/>
      <c r="DQ77" s="125"/>
      <c r="DR77" s="125"/>
      <c r="DS77" s="125"/>
      <c r="DT77" s="125"/>
      <c r="DU77" s="125"/>
      <c r="DV77" s="125"/>
      <c r="DW77" s="125"/>
      <c r="DX77" s="125"/>
      <c r="DY77" s="125"/>
      <c r="DZ77" s="125"/>
      <c r="EA77" s="125"/>
      <c r="EB77" s="125"/>
      <c r="EC77" s="125"/>
      <c r="ED77" s="125"/>
      <c r="EE77" s="125"/>
      <c r="EF77" s="125"/>
      <c r="EG77" s="125"/>
      <c r="EH77" s="125"/>
      <c r="EI77" s="125"/>
      <c r="EJ77" s="125"/>
      <c r="EK77" s="125"/>
      <c r="EL77" s="125"/>
      <c r="EM77" s="125"/>
      <c r="EN77" s="125"/>
      <c r="EO77" s="125"/>
      <c r="EP77" s="125"/>
      <c r="EQ77" s="125"/>
      <c r="ER77" s="125"/>
      <c r="ES77" s="125"/>
      <c r="ET77" s="125"/>
      <c r="EU77" s="125"/>
      <c r="EV77" s="125"/>
      <c r="EW77" s="125"/>
      <c r="EX77" s="125"/>
      <c r="EY77" s="125"/>
      <c r="EZ77" s="125"/>
      <c r="FA77" s="125"/>
      <c r="FB77" s="125"/>
      <c r="FC77" s="125"/>
      <c r="FD77" s="125"/>
      <c r="FE77" s="125"/>
      <c r="FF77" s="125"/>
      <c r="FG77" s="125"/>
      <c r="FH77" s="125"/>
      <c r="FI77" s="125"/>
      <c r="FJ77" s="125"/>
      <c r="FK77" s="125"/>
      <c r="FL77" s="125"/>
      <c r="FM77" s="125"/>
      <c r="FN77" s="125"/>
      <c r="FO77" s="125"/>
      <c r="FP77" s="125"/>
      <c r="FQ77" s="125"/>
      <c r="FR77" s="125"/>
      <c r="FS77" s="125"/>
      <c r="FT77" s="125"/>
      <c r="FU77" s="125"/>
      <c r="FV77" s="125"/>
      <c r="FW77" s="125"/>
      <c r="FX77" s="125"/>
      <c r="FY77" s="125"/>
      <c r="FZ77" s="125"/>
      <c r="GA77" s="125"/>
      <c r="GB77" s="125"/>
      <c r="GC77" s="125"/>
      <c r="GD77" s="125"/>
      <c r="GE77" s="125"/>
      <c r="GF77" s="125"/>
      <c r="GG77" s="125"/>
      <c r="GH77" s="125"/>
      <c r="GI77" s="125"/>
      <c r="GJ77" s="125"/>
      <c r="GK77" s="125"/>
      <c r="GL77" s="125"/>
      <c r="GM77" s="125"/>
      <c r="GN77" s="125"/>
      <c r="GO77" s="125"/>
      <c r="GP77" s="125"/>
      <c r="GQ77" s="125"/>
      <c r="GR77" s="125"/>
      <c r="GS77" s="125"/>
      <c r="GT77" s="125"/>
      <c r="GU77" s="125"/>
      <c r="GV77" s="125"/>
      <c r="GW77" s="125"/>
      <c r="GX77" s="125"/>
      <c r="GY77" s="125"/>
      <c r="GZ77" s="125"/>
      <c r="HA77" s="125"/>
      <c r="HB77" s="125"/>
      <c r="HC77" s="125"/>
      <c r="HD77" s="125"/>
      <c r="HE77" s="125"/>
      <c r="HF77" s="125"/>
      <c r="HG77" s="125"/>
      <c r="HH77" s="125"/>
      <c r="HI77" s="125"/>
      <c r="HJ77" s="125"/>
      <c r="HK77" s="125"/>
      <c r="HL77" s="125"/>
      <c r="HM77" s="125"/>
      <c r="HN77" s="125"/>
      <c r="HO77" s="125"/>
      <c r="HP77" s="125"/>
      <c r="HQ77" s="125"/>
      <c r="HR77" s="125"/>
      <c r="HS77" s="125"/>
      <c r="HT77" s="125"/>
      <c r="HU77" s="125"/>
      <c r="HV77" s="125"/>
      <c r="HW77" s="125"/>
      <c r="HX77" s="125"/>
      <c r="HY77" s="125"/>
      <c r="HZ77" s="125"/>
      <c r="IA77" s="125"/>
      <c r="IB77" s="125"/>
      <c r="IC77" s="125"/>
      <c r="ID77" s="125"/>
      <c r="IE77" s="125"/>
      <c r="IF77" s="125"/>
      <c r="IG77" s="125"/>
      <c r="IH77" s="125"/>
      <c r="II77" s="125"/>
      <c r="IJ77" s="125"/>
      <c r="IK77" s="125"/>
      <c r="IL77" s="125"/>
      <c r="IM77" s="125"/>
      <c r="IN77" s="125"/>
      <c r="IO77" s="125"/>
      <c r="IP77" s="125"/>
      <c r="IQ77" s="125"/>
      <c r="IR77" s="125"/>
      <c r="IS77" s="125"/>
      <c r="IT77" s="125"/>
      <c r="IU77" s="125"/>
      <c r="IV77" s="125"/>
    </row>
    <row r="78" spans="1:256" ht="11.25" customHeight="1" x14ac:dyDescent="0.3">
      <c r="A78" s="106" t="s">
        <v>162</v>
      </c>
      <c r="B78" s="106" t="s">
        <v>163</v>
      </c>
      <c r="C78" s="139">
        <v>733.24599999999998</v>
      </c>
      <c r="D78" s="139">
        <v>748.64700000000005</v>
      </c>
      <c r="E78" s="140">
        <v>1107.57</v>
      </c>
      <c r="F78" s="139">
        <v>71894</v>
      </c>
      <c r="G78" s="140">
        <f t="shared" si="12"/>
        <v>64.911472864017625</v>
      </c>
      <c r="H78" s="139"/>
      <c r="I78" s="140">
        <f>'Base Table 5 - modified'!DY78/'Base Table 5'!DY78*E78</f>
        <v>1116.0528692199143</v>
      </c>
      <c r="J78" s="140">
        <f t="shared" si="13"/>
        <v>8.4828692199143916</v>
      </c>
      <c r="K78" s="140">
        <f t="shared" ca="1" si="14"/>
        <v>1120.9542002069761</v>
      </c>
      <c r="L78" s="140">
        <f t="shared" ca="1" si="15"/>
        <v>13.38420020619742</v>
      </c>
      <c r="M78" s="140">
        <f t="shared" ca="1" si="16"/>
        <v>1129.4370694254526</v>
      </c>
      <c r="N78" s="140">
        <f t="shared" ca="1" si="17"/>
        <v>21.867069425452655</v>
      </c>
      <c r="O78" s="107"/>
      <c r="P78" s="141">
        <f ca="1"/>
        <v>78108.368629507182</v>
      </c>
      <c r="Q78" s="140">
        <f>G78*(1+Industries!M76)</f>
        <v>69.156901915076247</v>
      </c>
      <c r="AE78" s="125"/>
      <c r="AF78" s="125"/>
      <c r="AG78" s="125"/>
      <c r="AH78" s="125"/>
      <c r="AI78" s="125"/>
      <c r="AJ78" s="125"/>
      <c r="AK78" s="125"/>
      <c r="AL78" s="125"/>
      <c r="AM78" s="125"/>
      <c r="AN78" s="125"/>
      <c r="AO78" s="125"/>
      <c r="AP78" s="125"/>
      <c r="AQ78" s="125"/>
      <c r="AR78" s="125"/>
      <c r="AS78" s="125"/>
      <c r="AT78" s="125"/>
      <c r="AU78" s="125"/>
      <c r="AV78" s="125"/>
      <c r="AW78" s="125"/>
      <c r="AX78" s="125"/>
      <c r="AY78" s="125"/>
      <c r="AZ78" s="125"/>
      <c r="BA78" s="125"/>
      <c r="BB78" s="125"/>
      <c r="BC78" s="125"/>
      <c r="BD78" s="125"/>
      <c r="BE78" s="125"/>
      <c r="BF78" s="125"/>
      <c r="BG78" s="125"/>
      <c r="BH78" s="125"/>
      <c r="BI78" s="125"/>
      <c r="BJ78" s="125"/>
      <c r="BK78" s="125"/>
      <c r="BL78" s="125"/>
      <c r="BM78" s="125"/>
      <c r="BN78" s="125"/>
      <c r="BO78" s="125"/>
      <c r="BP78" s="125"/>
      <c r="BQ78" s="125"/>
      <c r="BR78" s="125"/>
      <c r="BS78" s="125"/>
      <c r="BT78" s="125"/>
      <c r="BU78" s="125"/>
      <c r="BV78" s="125"/>
      <c r="BW78" s="125"/>
      <c r="BX78" s="125"/>
      <c r="BY78" s="125"/>
      <c r="BZ78" s="125"/>
      <c r="CA78" s="125"/>
      <c r="CB78" s="125"/>
      <c r="CC78" s="125"/>
      <c r="CD78" s="125"/>
      <c r="CE78" s="125"/>
      <c r="CF78" s="125"/>
      <c r="CG78" s="125"/>
      <c r="CH78" s="125"/>
      <c r="CI78" s="125"/>
      <c r="CJ78" s="125"/>
      <c r="CK78" s="125"/>
      <c r="CL78" s="125"/>
      <c r="CM78" s="125"/>
      <c r="CN78" s="125"/>
      <c r="CO78" s="125"/>
      <c r="CP78" s="125"/>
      <c r="CQ78" s="125"/>
      <c r="CR78" s="125"/>
      <c r="CS78" s="125"/>
      <c r="CT78" s="125"/>
      <c r="CU78" s="125"/>
      <c r="CV78" s="125"/>
      <c r="CW78" s="125"/>
      <c r="CX78" s="125"/>
      <c r="CY78" s="125"/>
      <c r="CZ78" s="125"/>
      <c r="DA78" s="125"/>
      <c r="DB78" s="125"/>
      <c r="DC78" s="125"/>
      <c r="DD78" s="125"/>
      <c r="DE78" s="125"/>
      <c r="DF78" s="125"/>
      <c r="DG78" s="125"/>
      <c r="DH78" s="125"/>
      <c r="DI78" s="125"/>
      <c r="DJ78" s="125"/>
      <c r="DK78" s="125"/>
      <c r="DL78" s="125"/>
      <c r="DM78" s="125"/>
      <c r="DN78" s="125"/>
      <c r="DO78" s="125"/>
      <c r="DP78" s="125"/>
      <c r="DQ78" s="125"/>
      <c r="DR78" s="125"/>
      <c r="DS78" s="125"/>
      <c r="DT78" s="125"/>
      <c r="DU78" s="125"/>
      <c r="DV78" s="125"/>
      <c r="DW78" s="125"/>
      <c r="DX78" s="125"/>
      <c r="DY78" s="125"/>
      <c r="DZ78" s="125"/>
      <c r="EA78" s="125"/>
      <c r="EB78" s="125"/>
      <c r="EC78" s="125"/>
      <c r="ED78" s="125"/>
      <c r="EE78" s="125"/>
      <c r="EF78" s="125"/>
      <c r="EG78" s="125"/>
      <c r="EH78" s="125"/>
      <c r="EI78" s="125"/>
      <c r="EJ78" s="125"/>
      <c r="EK78" s="125"/>
      <c r="EL78" s="125"/>
      <c r="EM78" s="125"/>
      <c r="EN78" s="125"/>
      <c r="EO78" s="125"/>
      <c r="EP78" s="125"/>
      <c r="EQ78" s="125"/>
      <c r="ER78" s="125"/>
      <c r="ES78" s="125"/>
      <c r="ET78" s="125"/>
      <c r="EU78" s="125"/>
      <c r="EV78" s="125"/>
      <c r="EW78" s="125"/>
      <c r="EX78" s="125"/>
      <c r="EY78" s="125"/>
      <c r="EZ78" s="125"/>
      <c r="FA78" s="125"/>
      <c r="FB78" s="125"/>
      <c r="FC78" s="125"/>
      <c r="FD78" s="125"/>
      <c r="FE78" s="125"/>
      <c r="FF78" s="125"/>
      <c r="FG78" s="125"/>
      <c r="FH78" s="125"/>
      <c r="FI78" s="125"/>
      <c r="FJ78" s="125"/>
      <c r="FK78" s="125"/>
      <c r="FL78" s="125"/>
      <c r="FM78" s="125"/>
      <c r="FN78" s="125"/>
      <c r="FO78" s="125"/>
      <c r="FP78" s="125"/>
      <c r="FQ78" s="125"/>
      <c r="FR78" s="125"/>
      <c r="FS78" s="125"/>
      <c r="FT78" s="125"/>
      <c r="FU78" s="125"/>
      <c r="FV78" s="125"/>
      <c r="FW78" s="125"/>
      <c r="FX78" s="125"/>
      <c r="FY78" s="125"/>
      <c r="FZ78" s="125"/>
      <c r="GA78" s="125"/>
      <c r="GB78" s="125"/>
      <c r="GC78" s="125"/>
      <c r="GD78" s="125"/>
      <c r="GE78" s="125"/>
      <c r="GF78" s="125"/>
      <c r="GG78" s="125"/>
      <c r="GH78" s="125"/>
      <c r="GI78" s="125"/>
      <c r="GJ78" s="125"/>
      <c r="GK78" s="125"/>
      <c r="GL78" s="125"/>
      <c r="GM78" s="125"/>
      <c r="GN78" s="125"/>
      <c r="GO78" s="125"/>
      <c r="GP78" s="125"/>
      <c r="GQ78" s="125"/>
      <c r="GR78" s="125"/>
      <c r="GS78" s="125"/>
      <c r="GT78" s="125"/>
      <c r="GU78" s="125"/>
      <c r="GV78" s="125"/>
      <c r="GW78" s="125"/>
      <c r="GX78" s="125"/>
      <c r="GY78" s="125"/>
      <c r="GZ78" s="125"/>
      <c r="HA78" s="125"/>
      <c r="HB78" s="125"/>
      <c r="HC78" s="125"/>
      <c r="HD78" s="125"/>
      <c r="HE78" s="125"/>
      <c r="HF78" s="125"/>
      <c r="HG78" s="125"/>
      <c r="HH78" s="125"/>
      <c r="HI78" s="125"/>
      <c r="HJ78" s="125"/>
      <c r="HK78" s="125"/>
      <c r="HL78" s="125"/>
      <c r="HM78" s="125"/>
      <c r="HN78" s="125"/>
      <c r="HO78" s="125"/>
      <c r="HP78" s="125"/>
      <c r="HQ78" s="125"/>
      <c r="HR78" s="125"/>
      <c r="HS78" s="125"/>
      <c r="HT78" s="125"/>
      <c r="HU78" s="125"/>
      <c r="HV78" s="125"/>
      <c r="HW78" s="125"/>
      <c r="HX78" s="125"/>
      <c r="HY78" s="125"/>
      <c r="HZ78" s="125"/>
      <c r="IA78" s="125"/>
      <c r="IB78" s="125"/>
      <c r="IC78" s="125"/>
      <c r="ID78" s="125"/>
      <c r="IE78" s="125"/>
      <c r="IF78" s="125"/>
      <c r="IG78" s="125"/>
      <c r="IH78" s="125"/>
      <c r="II78" s="125"/>
      <c r="IJ78" s="125"/>
      <c r="IK78" s="125"/>
      <c r="IL78" s="125"/>
      <c r="IM78" s="125"/>
      <c r="IN78" s="125"/>
      <c r="IO78" s="125"/>
      <c r="IP78" s="125"/>
      <c r="IQ78" s="125"/>
      <c r="IR78" s="125"/>
      <c r="IS78" s="125"/>
      <c r="IT78" s="125"/>
      <c r="IU78" s="125"/>
      <c r="IV78" s="125"/>
    </row>
    <row r="79" spans="1:256" ht="11.25" customHeight="1" x14ac:dyDescent="0.3">
      <c r="A79" s="106" t="s">
        <v>164</v>
      </c>
      <c r="B79" s="106" t="s">
        <v>165</v>
      </c>
      <c r="C79" s="139">
        <v>66.540000000000006</v>
      </c>
      <c r="D79" s="139">
        <v>64.355999999999995</v>
      </c>
      <c r="E79" s="140">
        <v>98.718000000000004</v>
      </c>
      <c r="F79" s="139">
        <v>7219</v>
      </c>
      <c r="G79" s="140">
        <f t="shared" si="12"/>
        <v>73.127494479223643</v>
      </c>
      <c r="H79" s="139"/>
      <c r="I79" s="140">
        <f>'Base Table 5 - modified'!DY79/'Base Table 5'!DY79*E79</f>
        <v>98.000358620083219</v>
      </c>
      <c r="J79" s="140">
        <f t="shared" si="13"/>
        <v>-0.71764137991678467</v>
      </c>
      <c r="K79" s="140">
        <f t="shared" ca="1" si="14"/>
        <v>129.40321335491518</v>
      </c>
      <c r="L79" s="140">
        <f t="shared" ca="1" si="15"/>
        <v>30.685213354849608</v>
      </c>
      <c r="M79" s="140">
        <f t="shared" ca="1" si="16"/>
        <v>128.68557197487723</v>
      </c>
      <c r="N79" s="140">
        <f t="shared" ca="1" si="17"/>
        <v>29.967571974877231</v>
      </c>
      <c r="O79" s="107"/>
      <c r="P79" s="141">
        <f ca="1"/>
        <v>9995.6883222179949</v>
      </c>
      <c r="Q79" s="140">
        <f>G79*(1+Industries!M77)</f>
        <v>77.675283785267027</v>
      </c>
      <c r="AE79" s="125"/>
      <c r="AF79" s="125"/>
      <c r="AG79" s="125"/>
      <c r="AH79" s="125"/>
      <c r="AI79" s="125"/>
      <c r="AJ79" s="125"/>
      <c r="AK79" s="125"/>
      <c r="AL79" s="125"/>
      <c r="AM79" s="125"/>
      <c r="AN79" s="125"/>
      <c r="AO79" s="125"/>
      <c r="AP79" s="125"/>
      <c r="AQ79" s="125"/>
      <c r="AR79" s="125"/>
      <c r="AS79" s="125"/>
      <c r="AT79" s="125"/>
      <c r="AU79" s="125"/>
      <c r="AV79" s="125"/>
      <c r="AW79" s="125"/>
      <c r="AX79" s="125"/>
      <c r="AY79" s="125"/>
      <c r="AZ79" s="125"/>
      <c r="BA79" s="125"/>
      <c r="BB79" s="125"/>
      <c r="BC79" s="125"/>
      <c r="BD79" s="125"/>
      <c r="BE79" s="125"/>
      <c r="BF79" s="125"/>
      <c r="BG79" s="125"/>
      <c r="BH79" s="125"/>
      <c r="BI79" s="125"/>
      <c r="BJ79" s="125"/>
      <c r="BK79" s="125"/>
      <c r="BL79" s="125"/>
      <c r="BM79" s="125"/>
      <c r="BN79" s="125"/>
      <c r="BO79" s="125"/>
      <c r="BP79" s="125"/>
      <c r="BQ79" s="125"/>
      <c r="BR79" s="125"/>
      <c r="BS79" s="125"/>
      <c r="BT79" s="125"/>
      <c r="BU79" s="125"/>
      <c r="BV79" s="125"/>
      <c r="BW79" s="125"/>
      <c r="BX79" s="125"/>
      <c r="BY79" s="125"/>
      <c r="BZ79" s="125"/>
      <c r="CA79" s="125"/>
      <c r="CB79" s="125"/>
      <c r="CC79" s="125"/>
      <c r="CD79" s="125"/>
      <c r="CE79" s="125"/>
      <c r="CF79" s="125"/>
      <c r="CG79" s="125"/>
      <c r="CH79" s="125"/>
      <c r="CI79" s="125"/>
      <c r="CJ79" s="125"/>
      <c r="CK79" s="125"/>
      <c r="CL79" s="125"/>
      <c r="CM79" s="125"/>
      <c r="CN79" s="125"/>
      <c r="CO79" s="125"/>
      <c r="CP79" s="125"/>
      <c r="CQ79" s="125"/>
      <c r="CR79" s="125"/>
      <c r="CS79" s="125"/>
      <c r="CT79" s="125"/>
      <c r="CU79" s="125"/>
      <c r="CV79" s="125"/>
      <c r="CW79" s="125"/>
      <c r="CX79" s="125"/>
      <c r="CY79" s="125"/>
      <c r="CZ79" s="125"/>
      <c r="DA79" s="125"/>
      <c r="DB79" s="125"/>
      <c r="DC79" s="125"/>
      <c r="DD79" s="125"/>
      <c r="DE79" s="125"/>
      <c r="DF79" s="125"/>
      <c r="DG79" s="125"/>
      <c r="DH79" s="125"/>
      <c r="DI79" s="125"/>
      <c r="DJ79" s="125"/>
      <c r="DK79" s="125"/>
      <c r="DL79" s="125"/>
      <c r="DM79" s="125"/>
      <c r="DN79" s="125"/>
      <c r="DO79" s="125"/>
      <c r="DP79" s="125"/>
      <c r="DQ79" s="125"/>
      <c r="DR79" s="125"/>
      <c r="DS79" s="125"/>
      <c r="DT79" s="125"/>
      <c r="DU79" s="125"/>
      <c r="DV79" s="125"/>
      <c r="DW79" s="125"/>
      <c r="DX79" s="125"/>
      <c r="DY79" s="125"/>
      <c r="DZ79" s="125"/>
      <c r="EA79" s="125"/>
      <c r="EB79" s="125"/>
      <c r="EC79" s="125"/>
      <c r="ED79" s="125"/>
      <c r="EE79" s="125"/>
      <c r="EF79" s="125"/>
      <c r="EG79" s="125"/>
      <c r="EH79" s="125"/>
      <c r="EI79" s="125"/>
      <c r="EJ79" s="125"/>
      <c r="EK79" s="125"/>
      <c r="EL79" s="125"/>
      <c r="EM79" s="125"/>
      <c r="EN79" s="125"/>
      <c r="EO79" s="125"/>
      <c r="EP79" s="125"/>
      <c r="EQ79" s="125"/>
      <c r="ER79" s="125"/>
      <c r="ES79" s="125"/>
      <c r="ET79" s="125"/>
      <c r="EU79" s="125"/>
      <c r="EV79" s="125"/>
      <c r="EW79" s="125"/>
      <c r="EX79" s="125"/>
      <c r="EY79" s="125"/>
      <c r="EZ79" s="125"/>
      <c r="FA79" s="125"/>
      <c r="FB79" s="125"/>
      <c r="FC79" s="125"/>
      <c r="FD79" s="125"/>
      <c r="FE79" s="125"/>
      <c r="FF79" s="125"/>
      <c r="FG79" s="125"/>
      <c r="FH79" s="125"/>
      <c r="FI79" s="125"/>
      <c r="FJ79" s="125"/>
      <c r="FK79" s="125"/>
      <c r="FL79" s="125"/>
      <c r="FM79" s="125"/>
      <c r="FN79" s="125"/>
      <c r="FO79" s="125"/>
      <c r="FP79" s="125"/>
      <c r="FQ79" s="125"/>
      <c r="FR79" s="125"/>
      <c r="FS79" s="125"/>
      <c r="FT79" s="125"/>
      <c r="FU79" s="125"/>
      <c r="FV79" s="125"/>
      <c r="FW79" s="125"/>
      <c r="FX79" s="125"/>
      <c r="FY79" s="125"/>
      <c r="FZ79" s="125"/>
      <c r="GA79" s="125"/>
      <c r="GB79" s="125"/>
      <c r="GC79" s="125"/>
      <c r="GD79" s="125"/>
      <c r="GE79" s="125"/>
      <c r="GF79" s="125"/>
      <c r="GG79" s="125"/>
      <c r="GH79" s="125"/>
      <c r="GI79" s="125"/>
      <c r="GJ79" s="125"/>
      <c r="GK79" s="125"/>
      <c r="GL79" s="125"/>
      <c r="GM79" s="125"/>
      <c r="GN79" s="125"/>
      <c r="GO79" s="125"/>
      <c r="GP79" s="125"/>
      <c r="GQ79" s="125"/>
      <c r="GR79" s="125"/>
      <c r="GS79" s="125"/>
      <c r="GT79" s="125"/>
      <c r="GU79" s="125"/>
      <c r="GV79" s="125"/>
      <c r="GW79" s="125"/>
      <c r="GX79" s="125"/>
      <c r="GY79" s="125"/>
      <c r="GZ79" s="125"/>
      <c r="HA79" s="125"/>
      <c r="HB79" s="125"/>
      <c r="HC79" s="125"/>
      <c r="HD79" s="125"/>
      <c r="HE79" s="125"/>
      <c r="HF79" s="125"/>
      <c r="HG79" s="125"/>
      <c r="HH79" s="125"/>
      <c r="HI79" s="125"/>
      <c r="HJ79" s="125"/>
      <c r="HK79" s="125"/>
      <c r="HL79" s="125"/>
      <c r="HM79" s="125"/>
      <c r="HN79" s="125"/>
      <c r="HO79" s="125"/>
      <c r="HP79" s="125"/>
      <c r="HQ79" s="125"/>
      <c r="HR79" s="125"/>
      <c r="HS79" s="125"/>
      <c r="HT79" s="125"/>
      <c r="HU79" s="125"/>
      <c r="HV79" s="125"/>
      <c r="HW79" s="125"/>
      <c r="HX79" s="125"/>
      <c r="HY79" s="125"/>
      <c r="HZ79" s="125"/>
      <c r="IA79" s="125"/>
      <c r="IB79" s="125"/>
      <c r="IC79" s="125"/>
      <c r="ID79" s="125"/>
      <c r="IE79" s="125"/>
      <c r="IF79" s="125"/>
      <c r="IG79" s="125"/>
      <c r="IH79" s="125"/>
      <c r="II79" s="125"/>
      <c r="IJ79" s="125"/>
      <c r="IK79" s="125"/>
      <c r="IL79" s="125"/>
      <c r="IM79" s="125"/>
      <c r="IN79" s="125"/>
      <c r="IO79" s="125"/>
      <c r="IP79" s="125"/>
      <c r="IQ79" s="125"/>
      <c r="IR79" s="125"/>
      <c r="IS79" s="125"/>
      <c r="IT79" s="125"/>
      <c r="IU79" s="125"/>
      <c r="IV79" s="125"/>
    </row>
    <row r="80" spans="1:256" ht="11.25" customHeight="1" x14ac:dyDescent="0.3">
      <c r="A80" s="106" t="s">
        <v>166</v>
      </c>
      <c r="B80" s="106" t="s">
        <v>167</v>
      </c>
      <c r="C80" s="139">
        <v>411.94299999999998</v>
      </c>
      <c r="D80" s="139">
        <v>662.28899999999999</v>
      </c>
      <c r="E80" s="140">
        <v>743.08799999999997</v>
      </c>
      <c r="F80" s="139">
        <v>35172</v>
      </c>
      <c r="G80" s="140">
        <f t="shared" si="12"/>
        <v>47.332213681286738</v>
      </c>
      <c r="H80" s="139"/>
      <c r="I80" s="140">
        <f>'Base Table 5 - modified'!DY80/'Base Table 5'!DY80*E80</f>
        <v>740.47855269386048</v>
      </c>
      <c r="J80" s="140">
        <f t="shared" si="13"/>
        <v>-2.6094473061394865</v>
      </c>
      <c r="K80" s="140">
        <f t="shared" ca="1" si="14"/>
        <v>1133.9268687270742</v>
      </c>
      <c r="L80" s="140">
        <f t="shared" ca="1" si="15"/>
        <v>390.83886872604774</v>
      </c>
      <c r="M80" s="140">
        <f t="shared" ca="1" si="16"/>
        <v>1131.3174214190401</v>
      </c>
      <c r="N80" s="140">
        <f t="shared" ca="1" si="17"/>
        <v>388.22942141904014</v>
      </c>
      <c r="O80" s="107"/>
      <c r="P80" s="141">
        <f ca="1"/>
        <v>54490.297088200525</v>
      </c>
      <c r="Q80" s="140">
        <f>G80*(1+Industries!M78)</f>
        <v>48.165347811803308</v>
      </c>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5"/>
      <c r="BG80" s="125"/>
      <c r="BH80" s="125"/>
      <c r="BI80" s="125"/>
      <c r="BJ80" s="125"/>
      <c r="BK80" s="125"/>
      <c r="BL80" s="125"/>
      <c r="BM80" s="125"/>
      <c r="BN80" s="125"/>
      <c r="BO80" s="125"/>
      <c r="BP80" s="125"/>
      <c r="BQ80" s="125"/>
      <c r="BR80" s="125"/>
      <c r="BS80" s="125"/>
      <c r="BT80" s="125"/>
      <c r="BU80" s="125"/>
      <c r="BV80" s="125"/>
      <c r="BW80" s="125"/>
      <c r="BX80" s="125"/>
      <c r="BY80" s="125"/>
      <c r="BZ80" s="125"/>
      <c r="CA80" s="125"/>
      <c r="CB80" s="125"/>
      <c r="CC80" s="125"/>
      <c r="CD80" s="125"/>
      <c r="CE80" s="125"/>
      <c r="CF80" s="125"/>
      <c r="CG80" s="125"/>
      <c r="CH80" s="125"/>
      <c r="CI80" s="125"/>
      <c r="CJ80" s="125"/>
      <c r="CK80" s="125"/>
      <c r="CL80" s="125"/>
      <c r="CM80" s="125"/>
      <c r="CN80" s="125"/>
      <c r="CO80" s="125"/>
      <c r="CP80" s="125"/>
      <c r="CQ80" s="125"/>
      <c r="CR80" s="125"/>
      <c r="CS80" s="125"/>
      <c r="CT80" s="125"/>
      <c r="CU80" s="125"/>
      <c r="CV80" s="125"/>
      <c r="CW80" s="125"/>
      <c r="CX80" s="125"/>
      <c r="CY80" s="125"/>
      <c r="CZ80" s="125"/>
      <c r="DA80" s="125"/>
      <c r="DB80" s="125"/>
      <c r="DC80" s="125"/>
      <c r="DD80" s="125"/>
      <c r="DE80" s="125"/>
      <c r="DF80" s="125"/>
      <c r="DG80" s="125"/>
      <c r="DH80" s="125"/>
      <c r="DI80" s="125"/>
      <c r="DJ80" s="125"/>
      <c r="DK80" s="125"/>
      <c r="DL80" s="125"/>
      <c r="DM80" s="125"/>
      <c r="DN80" s="125"/>
      <c r="DO80" s="125"/>
      <c r="DP80" s="125"/>
      <c r="DQ80" s="125"/>
      <c r="DR80" s="125"/>
      <c r="DS80" s="125"/>
      <c r="DT80" s="125"/>
      <c r="DU80" s="125"/>
      <c r="DV80" s="125"/>
      <c r="DW80" s="125"/>
      <c r="DX80" s="125"/>
      <c r="DY80" s="125"/>
      <c r="DZ80" s="125"/>
      <c r="EA80" s="125"/>
      <c r="EB80" s="125"/>
      <c r="EC80" s="125"/>
      <c r="ED80" s="125"/>
      <c r="EE80" s="125"/>
      <c r="EF80" s="125"/>
      <c r="EG80" s="125"/>
      <c r="EH80" s="125"/>
      <c r="EI80" s="125"/>
      <c r="EJ80" s="125"/>
      <c r="EK80" s="125"/>
      <c r="EL80" s="125"/>
      <c r="EM80" s="125"/>
      <c r="EN80" s="125"/>
      <c r="EO80" s="125"/>
      <c r="EP80" s="125"/>
      <c r="EQ80" s="125"/>
      <c r="ER80" s="125"/>
      <c r="ES80" s="125"/>
      <c r="ET80" s="125"/>
      <c r="EU80" s="125"/>
      <c r="EV80" s="125"/>
      <c r="EW80" s="125"/>
      <c r="EX80" s="125"/>
      <c r="EY80" s="125"/>
      <c r="EZ80" s="125"/>
      <c r="FA80" s="125"/>
      <c r="FB80" s="125"/>
      <c r="FC80" s="125"/>
      <c r="FD80" s="125"/>
      <c r="FE80" s="125"/>
      <c r="FF80" s="125"/>
      <c r="FG80" s="125"/>
      <c r="FH80" s="125"/>
      <c r="FI80" s="125"/>
      <c r="FJ80" s="125"/>
      <c r="FK80" s="125"/>
      <c r="FL80" s="125"/>
      <c r="FM80" s="125"/>
      <c r="FN80" s="125"/>
      <c r="FO80" s="125"/>
      <c r="FP80" s="125"/>
      <c r="FQ80" s="125"/>
      <c r="FR80" s="125"/>
      <c r="FS80" s="125"/>
      <c r="FT80" s="125"/>
      <c r="FU80" s="125"/>
      <c r="FV80" s="125"/>
      <c r="FW80" s="125"/>
      <c r="FX80" s="125"/>
      <c r="FY80" s="125"/>
      <c r="FZ80" s="125"/>
      <c r="GA80" s="125"/>
      <c r="GB80" s="125"/>
      <c r="GC80" s="125"/>
      <c r="GD80" s="125"/>
      <c r="GE80" s="125"/>
      <c r="GF80" s="125"/>
      <c r="GG80" s="125"/>
      <c r="GH80" s="125"/>
      <c r="GI80" s="125"/>
      <c r="GJ80" s="125"/>
      <c r="GK80" s="125"/>
      <c r="GL80" s="125"/>
      <c r="GM80" s="125"/>
      <c r="GN80" s="125"/>
      <c r="GO80" s="125"/>
      <c r="GP80" s="125"/>
      <c r="GQ80" s="125"/>
      <c r="GR80" s="125"/>
      <c r="GS80" s="125"/>
      <c r="GT80" s="125"/>
      <c r="GU80" s="125"/>
      <c r="GV80" s="125"/>
      <c r="GW80" s="125"/>
      <c r="GX80" s="125"/>
      <c r="GY80" s="125"/>
      <c r="GZ80" s="125"/>
      <c r="HA80" s="125"/>
      <c r="HB80" s="125"/>
      <c r="HC80" s="125"/>
      <c r="HD80" s="125"/>
      <c r="HE80" s="125"/>
      <c r="HF80" s="125"/>
      <c r="HG80" s="125"/>
      <c r="HH80" s="125"/>
      <c r="HI80" s="125"/>
      <c r="HJ80" s="125"/>
      <c r="HK80" s="125"/>
      <c r="HL80" s="125"/>
      <c r="HM80" s="125"/>
      <c r="HN80" s="125"/>
      <c r="HO80" s="125"/>
      <c r="HP80" s="125"/>
      <c r="HQ80" s="125"/>
      <c r="HR80" s="125"/>
      <c r="HS80" s="125"/>
      <c r="HT80" s="125"/>
      <c r="HU80" s="125"/>
      <c r="HV80" s="125"/>
      <c r="HW80" s="125"/>
      <c r="HX80" s="125"/>
      <c r="HY80" s="125"/>
      <c r="HZ80" s="125"/>
      <c r="IA80" s="125"/>
      <c r="IB80" s="125"/>
      <c r="IC80" s="125"/>
      <c r="ID80" s="125"/>
      <c r="IE80" s="125"/>
      <c r="IF80" s="125"/>
      <c r="IG80" s="125"/>
      <c r="IH80" s="125"/>
      <c r="II80" s="125"/>
      <c r="IJ80" s="125"/>
      <c r="IK80" s="125"/>
      <c r="IL80" s="125"/>
      <c r="IM80" s="125"/>
      <c r="IN80" s="125"/>
      <c r="IO80" s="125"/>
      <c r="IP80" s="125"/>
      <c r="IQ80" s="125"/>
      <c r="IR80" s="125"/>
      <c r="IS80" s="125"/>
      <c r="IT80" s="125"/>
      <c r="IU80" s="125"/>
      <c r="IV80" s="125"/>
    </row>
    <row r="81" spans="1:256" ht="11.25" customHeight="1" x14ac:dyDescent="0.3">
      <c r="A81" s="106" t="s">
        <v>168</v>
      </c>
      <c r="B81" s="106" t="s">
        <v>169</v>
      </c>
      <c r="C81" s="139">
        <v>230.25800000000001</v>
      </c>
      <c r="D81" s="139">
        <v>63.936</v>
      </c>
      <c r="E81" s="140">
        <v>262.226</v>
      </c>
      <c r="F81" s="139">
        <v>21514</v>
      </c>
      <c r="G81" s="140">
        <f t="shared" si="12"/>
        <v>82.043733268249525</v>
      </c>
      <c r="H81" s="139"/>
      <c r="I81" s="140">
        <f>'Base Table 5 - modified'!DY81/'Base Table 5'!DY81*E81</f>
        <v>282.32830266201256</v>
      </c>
      <c r="J81" s="140">
        <f t="shared" si="13"/>
        <v>20.102302662012562</v>
      </c>
      <c r="K81" s="140">
        <f t="shared" ca="1" si="14"/>
        <v>45.027420508599391</v>
      </c>
      <c r="L81" s="140">
        <f t="shared" ca="1" si="15"/>
        <v>-217.19857949141993</v>
      </c>
      <c r="M81" s="140">
        <f t="shared" ca="1" si="16"/>
        <v>65.129723170576284</v>
      </c>
      <c r="N81" s="140">
        <f t="shared" ca="1" si="17"/>
        <v>-197.09627682942372</v>
      </c>
      <c r="O81" s="107"/>
      <c r="P81" s="141">
        <f ca="1"/>
        <v>6747.8743595239912</v>
      </c>
      <c r="Q81" s="140">
        <f>G81*(1+Industries!M79)</f>
        <v>103.60667957778891</v>
      </c>
      <c r="AE81" s="125"/>
      <c r="AF81" s="125"/>
      <c r="AG81" s="125"/>
      <c r="AH81" s="125"/>
      <c r="AI81" s="125"/>
      <c r="AJ81" s="125"/>
      <c r="AK81" s="125"/>
      <c r="AL81" s="125"/>
      <c r="AM81" s="125"/>
      <c r="AN81" s="125"/>
      <c r="AO81" s="125"/>
      <c r="AP81" s="125"/>
      <c r="AQ81" s="125"/>
      <c r="AR81" s="125"/>
      <c r="AS81" s="125"/>
      <c r="AT81" s="125"/>
      <c r="AU81" s="125"/>
      <c r="AV81" s="125"/>
      <c r="AW81" s="125"/>
      <c r="AX81" s="125"/>
      <c r="AY81" s="125"/>
      <c r="AZ81" s="125"/>
      <c r="BA81" s="125"/>
      <c r="BB81" s="125"/>
      <c r="BC81" s="125"/>
      <c r="BD81" s="125"/>
      <c r="BE81" s="125"/>
      <c r="BF81" s="125"/>
      <c r="BG81" s="125"/>
      <c r="BH81" s="125"/>
      <c r="BI81" s="125"/>
      <c r="BJ81" s="125"/>
      <c r="BK81" s="125"/>
      <c r="BL81" s="125"/>
      <c r="BM81" s="125"/>
      <c r="BN81" s="125"/>
      <c r="BO81" s="125"/>
      <c r="BP81" s="125"/>
      <c r="BQ81" s="125"/>
      <c r="BR81" s="125"/>
      <c r="BS81" s="125"/>
      <c r="BT81" s="125"/>
      <c r="BU81" s="125"/>
      <c r="BV81" s="125"/>
      <c r="BW81" s="125"/>
      <c r="BX81" s="125"/>
      <c r="BY81" s="125"/>
      <c r="BZ81" s="125"/>
      <c r="CA81" s="125"/>
      <c r="CB81" s="125"/>
      <c r="CC81" s="125"/>
      <c r="CD81" s="125"/>
      <c r="CE81" s="125"/>
      <c r="CF81" s="125"/>
      <c r="CG81" s="125"/>
      <c r="CH81" s="125"/>
      <c r="CI81" s="125"/>
      <c r="CJ81" s="125"/>
      <c r="CK81" s="125"/>
      <c r="CL81" s="125"/>
      <c r="CM81" s="125"/>
      <c r="CN81" s="125"/>
      <c r="CO81" s="125"/>
      <c r="CP81" s="125"/>
      <c r="CQ81" s="125"/>
      <c r="CR81" s="125"/>
      <c r="CS81" s="125"/>
      <c r="CT81" s="125"/>
      <c r="CU81" s="125"/>
      <c r="CV81" s="125"/>
      <c r="CW81" s="125"/>
      <c r="CX81" s="125"/>
      <c r="CY81" s="125"/>
      <c r="CZ81" s="125"/>
      <c r="DA81" s="125"/>
      <c r="DB81" s="125"/>
      <c r="DC81" s="125"/>
      <c r="DD81" s="125"/>
      <c r="DE81" s="125"/>
      <c r="DF81" s="125"/>
      <c r="DG81" s="125"/>
      <c r="DH81" s="125"/>
      <c r="DI81" s="125"/>
      <c r="DJ81" s="125"/>
      <c r="DK81" s="125"/>
      <c r="DL81" s="125"/>
      <c r="DM81" s="125"/>
      <c r="DN81" s="125"/>
      <c r="DO81" s="125"/>
      <c r="DP81" s="125"/>
      <c r="DQ81" s="125"/>
      <c r="DR81" s="125"/>
      <c r="DS81" s="125"/>
      <c r="DT81" s="125"/>
      <c r="DU81" s="125"/>
      <c r="DV81" s="125"/>
      <c r="DW81" s="125"/>
      <c r="DX81" s="125"/>
      <c r="DY81" s="125"/>
      <c r="DZ81" s="125"/>
      <c r="EA81" s="125"/>
      <c r="EB81" s="125"/>
      <c r="EC81" s="125"/>
      <c r="ED81" s="125"/>
      <c r="EE81" s="125"/>
      <c r="EF81" s="125"/>
      <c r="EG81" s="125"/>
      <c r="EH81" s="125"/>
      <c r="EI81" s="125"/>
      <c r="EJ81" s="125"/>
      <c r="EK81" s="125"/>
      <c r="EL81" s="125"/>
      <c r="EM81" s="125"/>
      <c r="EN81" s="125"/>
      <c r="EO81" s="125"/>
      <c r="EP81" s="125"/>
      <c r="EQ81" s="125"/>
      <c r="ER81" s="125"/>
      <c r="ES81" s="125"/>
      <c r="ET81" s="125"/>
      <c r="EU81" s="125"/>
      <c r="EV81" s="125"/>
      <c r="EW81" s="125"/>
      <c r="EX81" s="125"/>
      <c r="EY81" s="125"/>
      <c r="EZ81" s="125"/>
      <c r="FA81" s="125"/>
      <c r="FB81" s="125"/>
      <c r="FC81" s="125"/>
      <c r="FD81" s="125"/>
      <c r="FE81" s="125"/>
      <c r="FF81" s="125"/>
      <c r="FG81" s="125"/>
      <c r="FH81" s="125"/>
      <c r="FI81" s="125"/>
      <c r="FJ81" s="125"/>
      <c r="FK81" s="125"/>
      <c r="FL81" s="125"/>
      <c r="FM81" s="125"/>
      <c r="FN81" s="125"/>
      <c r="FO81" s="125"/>
      <c r="FP81" s="125"/>
      <c r="FQ81" s="125"/>
      <c r="FR81" s="125"/>
      <c r="FS81" s="125"/>
      <c r="FT81" s="125"/>
      <c r="FU81" s="125"/>
      <c r="FV81" s="125"/>
      <c r="FW81" s="125"/>
      <c r="FX81" s="125"/>
      <c r="FY81" s="125"/>
      <c r="FZ81" s="125"/>
      <c r="GA81" s="125"/>
      <c r="GB81" s="125"/>
      <c r="GC81" s="125"/>
      <c r="GD81" s="125"/>
      <c r="GE81" s="125"/>
      <c r="GF81" s="125"/>
      <c r="GG81" s="125"/>
      <c r="GH81" s="125"/>
      <c r="GI81" s="125"/>
      <c r="GJ81" s="125"/>
      <c r="GK81" s="125"/>
      <c r="GL81" s="125"/>
      <c r="GM81" s="125"/>
      <c r="GN81" s="125"/>
      <c r="GO81" s="125"/>
      <c r="GP81" s="125"/>
      <c r="GQ81" s="125"/>
      <c r="GR81" s="125"/>
      <c r="GS81" s="125"/>
      <c r="GT81" s="125"/>
      <c r="GU81" s="125"/>
      <c r="GV81" s="125"/>
      <c r="GW81" s="125"/>
      <c r="GX81" s="125"/>
      <c r="GY81" s="125"/>
      <c r="GZ81" s="125"/>
      <c r="HA81" s="125"/>
      <c r="HB81" s="125"/>
      <c r="HC81" s="125"/>
      <c r="HD81" s="125"/>
      <c r="HE81" s="125"/>
      <c r="HF81" s="125"/>
      <c r="HG81" s="125"/>
      <c r="HH81" s="125"/>
      <c r="HI81" s="125"/>
      <c r="HJ81" s="125"/>
      <c r="HK81" s="125"/>
      <c r="HL81" s="125"/>
      <c r="HM81" s="125"/>
      <c r="HN81" s="125"/>
      <c r="HO81" s="125"/>
      <c r="HP81" s="125"/>
      <c r="HQ81" s="125"/>
      <c r="HR81" s="125"/>
      <c r="HS81" s="125"/>
      <c r="HT81" s="125"/>
      <c r="HU81" s="125"/>
      <c r="HV81" s="125"/>
      <c r="HW81" s="125"/>
      <c r="HX81" s="125"/>
      <c r="HY81" s="125"/>
      <c r="HZ81" s="125"/>
      <c r="IA81" s="125"/>
      <c r="IB81" s="125"/>
      <c r="IC81" s="125"/>
      <c r="ID81" s="125"/>
      <c r="IE81" s="125"/>
      <c r="IF81" s="125"/>
      <c r="IG81" s="125"/>
      <c r="IH81" s="125"/>
      <c r="II81" s="125"/>
      <c r="IJ81" s="125"/>
      <c r="IK81" s="125"/>
      <c r="IL81" s="125"/>
      <c r="IM81" s="125"/>
      <c r="IN81" s="125"/>
      <c r="IO81" s="125"/>
      <c r="IP81" s="125"/>
      <c r="IQ81" s="125"/>
      <c r="IR81" s="125"/>
      <c r="IS81" s="125"/>
      <c r="IT81" s="125"/>
      <c r="IU81" s="125"/>
      <c r="IV81" s="125"/>
    </row>
    <row r="82" spans="1:256" ht="11.25" customHeight="1" x14ac:dyDescent="0.3">
      <c r="A82" s="106" t="s">
        <v>170</v>
      </c>
      <c r="B82" s="106" t="s">
        <v>171</v>
      </c>
      <c r="C82" s="139">
        <v>44.337000000000003</v>
      </c>
      <c r="D82" s="139">
        <v>2.556</v>
      </c>
      <c r="E82" s="140">
        <v>45.615000000000002</v>
      </c>
      <c r="F82" s="139">
        <v>6975</v>
      </c>
      <c r="G82" s="140">
        <f t="shared" si="12"/>
        <v>152.91022689904636</v>
      </c>
      <c r="H82" s="139"/>
      <c r="I82" s="140">
        <f>'Base Table 5 - modified'!DY82/'Base Table 5'!DY82*E82</f>
        <v>45.657152804249428</v>
      </c>
      <c r="J82" s="140">
        <f t="shared" si="13"/>
        <v>4.2152804249425913E-2</v>
      </c>
      <c r="K82" s="140">
        <f t="shared" ca="1" si="14"/>
        <v>41.696217562524147</v>
      </c>
      <c r="L82" s="140">
        <f t="shared" ca="1" si="15"/>
        <v>-3.9187824374977893</v>
      </c>
      <c r="M82" s="140">
        <f t="shared" ca="1" si="16"/>
        <v>41.738370366733065</v>
      </c>
      <c r="N82" s="140">
        <f t="shared" ca="1" si="17"/>
        <v>-3.876629633266937</v>
      </c>
      <c r="O82" s="107"/>
      <c r="P82" s="141">
        <f ca="1"/>
        <v>6815.4273634979909</v>
      </c>
      <c r="Q82" s="140">
        <f>G82*(1+Industries!M80)</f>
        <v>163.28925407519321</v>
      </c>
      <c r="AE82" s="125"/>
      <c r="AF82" s="125"/>
      <c r="AG82" s="125"/>
      <c r="AH82" s="125"/>
      <c r="AI82" s="125"/>
      <c r="AJ82" s="125"/>
      <c r="AK82" s="125"/>
      <c r="AL82" s="125"/>
      <c r="AM82" s="125"/>
      <c r="AN82" s="125"/>
      <c r="AO82" s="125"/>
      <c r="AP82" s="125"/>
      <c r="AQ82" s="125"/>
      <c r="AR82" s="125"/>
      <c r="AS82" s="125"/>
      <c r="AT82" s="125"/>
      <c r="AU82" s="125"/>
      <c r="AV82" s="125"/>
      <c r="AW82" s="125"/>
      <c r="AX82" s="125"/>
      <c r="AY82" s="125"/>
      <c r="AZ82" s="125"/>
      <c r="BA82" s="125"/>
      <c r="BB82" s="125"/>
      <c r="BC82" s="125"/>
      <c r="BD82" s="125"/>
      <c r="BE82" s="125"/>
      <c r="BF82" s="125"/>
      <c r="BG82" s="125"/>
      <c r="BH82" s="125"/>
      <c r="BI82" s="125"/>
      <c r="BJ82" s="125"/>
      <c r="BK82" s="125"/>
      <c r="BL82" s="125"/>
      <c r="BM82" s="125"/>
      <c r="BN82" s="125"/>
      <c r="BO82" s="125"/>
      <c r="BP82" s="125"/>
      <c r="BQ82" s="125"/>
      <c r="BR82" s="125"/>
      <c r="BS82" s="125"/>
      <c r="BT82" s="125"/>
      <c r="BU82" s="125"/>
      <c r="BV82" s="125"/>
      <c r="BW82" s="125"/>
      <c r="BX82" s="125"/>
      <c r="BY82" s="125"/>
      <c r="BZ82" s="125"/>
      <c r="CA82" s="125"/>
      <c r="CB82" s="125"/>
      <c r="CC82" s="125"/>
      <c r="CD82" s="125"/>
      <c r="CE82" s="125"/>
      <c r="CF82" s="125"/>
      <c r="CG82" s="125"/>
      <c r="CH82" s="125"/>
      <c r="CI82" s="125"/>
      <c r="CJ82" s="125"/>
      <c r="CK82" s="125"/>
      <c r="CL82" s="125"/>
      <c r="CM82" s="125"/>
      <c r="CN82" s="125"/>
      <c r="CO82" s="125"/>
      <c r="CP82" s="125"/>
      <c r="CQ82" s="125"/>
      <c r="CR82" s="125"/>
      <c r="CS82" s="125"/>
      <c r="CT82" s="125"/>
      <c r="CU82" s="125"/>
      <c r="CV82" s="125"/>
      <c r="CW82" s="125"/>
      <c r="CX82" s="125"/>
      <c r="CY82" s="125"/>
      <c r="CZ82" s="125"/>
      <c r="DA82" s="125"/>
      <c r="DB82" s="125"/>
      <c r="DC82" s="125"/>
      <c r="DD82" s="125"/>
      <c r="DE82" s="125"/>
      <c r="DF82" s="125"/>
      <c r="DG82" s="125"/>
      <c r="DH82" s="125"/>
      <c r="DI82" s="125"/>
      <c r="DJ82" s="125"/>
      <c r="DK82" s="125"/>
      <c r="DL82" s="125"/>
      <c r="DM82" s="125"/>
      <c r="DN82" s="125"/>
      <c r="DO82" s="125"/>
      <c r="DP82" s="125"/>
      <c r="DQ82" s="125"/>
      <c r="DR82" s="125"/>
      <c r="DS82" s="125"/>
      <c r="DT82" s="125"/>
      <c r="DU82" s="125"/>
      <c r="DV82" s="125"/>
      <c r="DW82" s="125"/>
      <c r="DX82" s="125"/>
      <c r="DY82" s="125"/>
      <c r="DZ82" s="125"/>
      <c r="EA82" s="125"/>
      <c r="EB82" s="125"/>
      <c r="EC82" s="125"/>
      <c r="ED82" s="125"/>
      <c r="EE82" s="125"/>
      <c r="EF82" s="125"/>
      <c r="EG82" s="125"/>
      <c r="EH82" s="125"/>
      <c r="EI82" s="125"/>
      <c r="EJ82" s="125"/>
      <c r="EK82" s="125"/>
      <c r="EL82" s="125"/>
      <c r="EM82" s="125"/>
      <c r="EN82" s="125"/>
      <c r="EO82" s="125"/>
      <c r="EP82" s="125"/>
      <c r="EQ82" s="125"/>
      <c r="ER82" s="125"/>
      <c r="ES82" s="125"/>
      <c r="ET82" s="125"/>
      <c r="EU82" s="125"/>
      <c r="EV82" s="125"/>
      <c r="EW82" s="125"/>
      <c r="EX82" s="125"/>
      <c r="EY82" s="125"/>
      <c r="EZ82" s="125"/>
      <c r="FA82" s="125"/>
      <c r="FB82" s="125"/>
      <c r="FC82" s="125"/>
      <c r="FD82" s="125"/>
      <c r="FE82" s="125"/>
      <c r="FF82" s="125"/>
      <c r="FG82" s="125"/>
      <c r="FH82" s="125"/>
      <c r="FI82" s="125"/>
      <c r="FJ82" s="125"/>
      <c r="FK82" s="125"/>
      <c r="FL82" s="125"/>
      <c r="FM82" s="125"/>
      <c r="FN82" s="125"/>
      <c r="FO82" s="125"/>
      <c r="FP82" s="125"/>
      <c r="FQ82" s="125"/>
      <c r="FR82" s="125"/>
      <c r="FS82" s="125"/>
      <c r="FT82" s="125"/>
      <c r="FU82" s="125"/>
      <c r="FV82" s="125"/>
      <c r="FW82" s="125"/>
      <c r="FX82" s="125"/>
      <c r="FY82" s="125"/>
      <c r="FZ82" s="125"/>
      <c r="GA82" s="125"/>
      <c r="GB82" s="125"/>
      <c r="GC82" s="125"/>
      <c r="GD82" s="125"/>
      <c r="GE82" s="125"/>
      <c r="GF82" s="125"/>
      <c r="GG82" s="125"/>
      <c r="GH82" s="125"/>
      <c r="GI82" s="125"/>
      <c r="GJ82" s="125"/>
      <c r="GK82" s="125"/>
      <c r="GL82" s="125"/>
      <c r="GM82" s="125"/>
      <c r="GN82" s="125"/>
      <c r="GO82" s="125"/>
      <c r="GP82" s="125"/>
      <c r="GQ82" s="125"/>
      <c r="GR82" s="125"/>
      <c r="GS82" s="125"/>
      <c r="GT82" s="125"/>
      <c r="GU82" s="125"/>
      <c r="GV82" s="125"/>
      <c r="GW82" s="125"/>
      <c r="GX82" s="125"/>
      <c r="GY82" s="125"/>
      <c r="GZ82" s="125"/>
      <c r="HA82" s="125"/>
      <c r="HB82" s="125"/>
      <c r="HC82" s="125"/>
      <c r="HD82" s="125"/>
      <c r="HE82" s="125"/>
      <c r="HF82" s="125"/>
      <c r="HG82" s="125"/>
      <c r="HH82" s="125"/>
      <c r="HI82" s="125"/>
      <c r="HJ82" s="125"/>
      <c r="HK82" s="125"/>
      <c r="HL82" s="125"/>
      <c r="HM82" s="125"/>
      <c r="HN82" s="125"/>
      <c r="HO82" s="125"/>
      <c r="HP82" s="125"/>
      <c r="HQ82" s="125"/>
      <c r="HR82" s="125"/>
      <c r="HS82" s="125"/>
      <c r="HT82" s="125"/>
      <c r="HU82" s="125"/>
      <c r="HV82" s="125"/>
      <c r="HW82" s="125"/>
      <c r="HX82" s="125"/>
      <c r="HY82" s="125"/>
      <c r="HZ82" s="125"/>
      <c r="IA82" s="125"/>
      <c r="IB82" s="125"/>
      <c r="IC82" s="125"/>
      <c r="ID82" s="125"/>
      <c r="IE82" s="125"/>
      <c r="IF82" s="125"/>
      <c r="IG82" s="125"/>
      <c r="IH82" s="125"/>
      <c r="II82" s="125"/>
      <c r="IJ82" s="125"/>
      <c r="IK82" s="125"/>
      <c r="IL82" s="125"/>
      <c r="IM82" s="125"/>
      <c r="IN82" s="125"/>
      <c r="IO82" s="125"/>
      <c r="IP82" s="125"/>
      <c r="IQ82" s="125"/>
      <c r="IR82" s="125"/>
      <c r="IS82" s="125"/>
      <c r="IT82" s="125"/>
      <c r="IU82" s="125"/>
      <c r="IV82" s="125"/>
    </row>
    <row r="83" spans="1:256" ht="11.25" customHeight="1" x14ac:dyDescent="0.3">
      <c r="A83" s="106" t="s">
        <v>172</v>
      </c>
      <c r="B83" s="106" t="s">
        <v>173</v>
      </c>
      <c r="C83" s="139">
        <v>24.14</v>
      </c>
      <c r="D83" s="139">
        <v>4.157</v>
      </c>
      <c r="E83" s="140">
        <v>26.218</v>
      </c>
      <c r="F83" s="139">
        <v>2758</v>
      </c>
      <c r="G83" s="140">
        <f t="shared" si="12"/>
        <v>105.19490426424593</v>
      </c>
      <c r="H83" s="139"/>
      <c r="I83" s="140">
        <f>'Base Table 5 - modified'!DY83/'Base Table 5'!DY83*E83</f>
        <v>25.891961506572805</v>
      </c>
      <c r="J83" s="140">
        <f t="shared" si="13"/>
        <v>-0.32603849342719471</v>
      </c>
      <c r="K83" s="140">
        <f t="shared" ca="1" si="14"/>
        <v>27.314428938461266</v>
      </c>
      <c r="L83" s="140">
        <f t="shared" ca="1" si="15"/>
        <v>1.0964289384452321</v>
      </c>
      <c r="M83" s="140">
        <f t="shared" ca="1" si="16"/>
        <v>26.988390445004452</v>
      </c>
      <c r="N83" s="140">
        <f t="shared" ca="1" si="17"/>
        <v>0.77039044500445186</v>
      </c>
      <c r="O83" s="107"/>
      <c r="P83" s="141">
        <f ca="1"/>
        <v>2972.7058040970792</v>
      </c>
      <c r="Q83" s="140">
        <f>G83*(1+Industries!M81)</f>
        <v>110.147576609087</v>
      </c>
      <c r="AE83" s="125"/>
      <c r="AF83" s="125"/>
      <c r="AG83" s="125"/>
      <c r="AH83" s="125"/>
      <c r="AI83" s="125"/>
      <c r="AJ83" s="125"/>
      <c r="AK83" s="125"/>
      <c r="AL83" s="125"/>
      <c r="AM83" s="125"/>
      <c r="AN83" s="125"/>
      <c r="AO83" s="125"/>
      <c r="AP83" s="125"/>
      <c r="AQ83" s="125"/>
      <c r="AR83" s="125"/>
      <c r="AS83" s="125"/>
      <c r="AT83" s="125"/>
      <c r="AU83" s="125"/>
      <c r="AV83" s="125"/>
      <c r="AW83" s="125"/>
      <c r="AX83" s="125"/>
      <c r="AY83" s="125"/>
      <c r="AZ83" s="125"/>
      <c r="BA83" s="125"/>
      <c r="BB83" s="125"/>
      <c r="BC83" s="125"/>
      <c r="BD83" s="125"/>
      <c r="BE83" s="125"/>
      <c r="BF83" s="125"/>
      <c r="BG83" s="125"/>
      <c r="BH83" s="125"/>
      <c r="BI83" s="125"/>
      <c r="BJ83" s="125"/>
      <c r="BK83" s="125"/>
      <c r="BL83" s="125"/>
      <c r="BM83" s="125"/>
      <c r="BN83" s="125"/>
      <c r="BO83" s="125"/>
      <c r="BP83" s="125"/>
      <c r="BQ83" s="125"/>
      <c r="BR83" s="125"/>
      <c r="BS83" s="125"/>
      <c r="BT83" s="125"/>
      <c r="BU83" s="125"/>
      <c r="BV83" s="125"/>
      <c r="BW83" s="125"/>
      <c r="BX83" s="125"/>
      <c r="BY83" s="125"/>
      <c r="BZ83" s="125"/>
      <c r="CA83" s="125"/>
      <c r="CB83" s="125"/>
      <c r="CC83" s="125"/>
      <c r="CD83" s="125"/>
      <c r="CE83" s="125"/>
      <c r="CF83" s="125"/>
      <c r="CG83" s="125"/>
      <c r="CH83" s="125"/>
      <c r="CI83" s="125"/>
      <c r="CJ83" s="125"/>
      <c r="CK83" s="125"/>
      <c r="CL83" s="125"/>
      <c r="CM83" s="125"/>
      <c r="CN83" s="125"/>
      <c r="CO83" s="125"/>
      <c r="CP83" s="125"/>
      <c r="CQ83" s="125"/>
      <c r="CR83" s="125"/>
      <c r="CS83" s="125"/>
      <c r="CT83" s="125"/>
      <c r="CU83" s="125"/>
      <c r="CV83" s="125"/>
      <c r="CW83" s="125"/>
      <c r="CX83" s="125"/>
      <c r="CY83" s="125"/>
      <c r="CZ83" s="125"/>
      <c r="DA83" s="125"/>
      <c r="DB83" s="125"/>
      <c r="DC83" s="125"/>
      <c r="DD83" s="125"/>
      <c r="DE83" s="125"/>
      <c r="DF83" s="125"/>
      <c r="DG83" s="125"/>
      <c r="DH83" s="125"/>
      <c r="DI83" s="125"/>
      <c r="DJ83" s="125"/>
      <c r="DK83" s="125"/>
      <c r="DL83" s="125"/>
      <c r="DM83" s="125"/>
      <c r="DN83" s="125"/>
      <c r="DO83" s="125"/>
      <c r="DP83" s="125"/>
      <c r="DQ83" s="125"/>
      <c r="DR83" s="125"/>
      <c r="DS83" s="125"/>
      <c r="DT83" s="125"/>
      <c r="DU83" s="125"/>
      <c r="DV83" s="125"/>
      <c r="DW83" s="125"/>
      <c r="DX83" s="125"/>
      <c r="DY83" s="125"/>
      <c r="DZ83" s="125"/>
      <c r="EA83" s="125"/>
      <c r="EB83" s="125"/>
      <c r="EC83" s="125"/>
      <c r="ED83" s="125"/>
      <c r="EE83" s="125"/>
      <c r="EF83" s="125"/>
      <c r="EG83" s="125"/>
      <c r="EH83" s="125"/>
      <c r="EI83" s="125"/>
      <c r="EJ83" s="125"/>
      <c r="EK83" s="125"/>
      <c r="EL83" s="125"/>
      <c r="EM83" s="125"/>
      <c r="EN83" s="125"/>
      <c r="EO83" s="125"/>
      <c r="EP83" s="125"/>
      <c r="EQ83" s="125"/>
      <c r="ER83" s="125"/>
      <c r="ES83" s="125"/>
      <c r="ET83" s="125"/>
      <c r="EU83" s="125"/>
      <c r="EV83" s="125"/>
      <c r="EW83" s="125"/>
      <c r="EX83" s="125"/>
      <c r="EY83" s="125"/>
      <c r="EZ83" s="125"/>
      <c r="FA83" s="125"/>
      <c r="FB83" s="125"/>
      <c r="FC83" s="125"/>
      <c r="FD83" s="125"/>
      <c r="FE83" s="125"/>
      <c r="FF83" s="125"/>
      <c r="FG83" s="125"/>
      <c r="FH83" s="125"/>
      <c r="FI83" s="125"/>
      <c r="FJ83" s="125"/>
      <c r="FK83" s="125"/>
      <c r="FL83" s="125"/>
      <c r="FM83" s="125"/>
      <c r="FN83" s="125"/>
      <c r="FO83" s="125"/>
      <c r="FP83" s="125"/>
      <c r="FQ83" s="125"/>
      <c r="FR83" s="125"/>
      <c r="FS83" s="125"/>
      <c r="FT83" s="125"/>
      <c r="FU83" s="125"/>
      <c r="FV83" s="125"/>
      <c r="FW83" s="125"/>
      <c r="FX83" s="125"/>
      <c r="FY83" s="125"/>
      <c r="FZ83" s="125"/>
      <c r="GA83" s="125"/>
      <c r="GB83" s="125"/>
      <c r="GC83" s="125"/>
      <c r="GD83" s="125"/>
      <c r="GE83" s="125"/>
      <c r="GF83" s="125"/>
      <c r="GG83" s="125"/>
      <c r="GH83" s="125"/>
      <c r="GI83" s="125"/>
      <c r="GJ83" s="125"/>
      <c r="GK83" s="125"/>
      <c r="GL83" s="125"/>
      <c r="GM83" s="125"/>
      <c r="GN83" s="125"/>
      <c r="GO83" s="125"/>
      <c r="GP83" s="125"/>
      <c r="GQ83" s="125"/>
      <c r="GR83" s="125"/>
      <c r="GS83" s="125"/>
      <c r="GT83" s="125"/>
      <c r="GU83" s="125"/>
      <c r="GV83" s="125"/>
      <c r="GW83" s="125"/>
      <c r="GX83" s="125"/>
      <c r="GY83" s="125"/>
      <c r="GZ83" s="125"/>
      <c r="HA83" s="125"/>
      <c r="HB83" s="125"/>
      <c r="HC83" s="125"/>
      <c r="HD83" s="125"/>
      <c r="HE83" s="125"/>
      <c r="HF83" s="125"/>
      <c r="HG83" s="125"/>
      <c r="HH83" s="125"/>
      <c r="HI83" s="125"/>
      <c r="HJ83" s="125"/>
      <c r="HK83" s="125"/>
      <c r="HL83" s="125"/>
      <c r="HM83" s="125"/>
      <c r="HN83" s="125"/>
      <c r="HO83" s="125"/>
      <c r="HP83" s="125"/>
      <c r="HQ83" s="125"/>
      <c r="HR83" s="125"/>
      <c r="HS83" s="125"/>
      <c r="HT83" s="125"/>
      <c r="HU83" s="125"/>
      <c r="HV83" s="125"/>
      <c r="HW83" s="125"/>
      <c r="HX83" s="125"/>
      <c r="HY83" s="125"/>
      <c r="HZ83" s="125"/>
      <c r="IA83" s="125"/>
      <c r="IB83" s="125"/>
      <c r="IC83" s="125"/>
      <c r="ID83" s="125"/>
      <c r="IE83" s="125"/>
      <c r="IF83" s="125"/>
      <c r="IG83" s="125"/>
      <c r="IH83" s="125"/>
      <c r="II83" s="125"/>
      <c r="IJ83" s="125"/>
      <c r="IK83" s="125"/>
      <c r="IL83" s="125"/>
      <c r="IM83" s="125"/>
      <c r="IN83" s="125"/>
      <c r="IO83" s="125"/>
      <c r="IP83" s="125"/>
      <c r="IQ83" s="125"/>
      <c r="IR83" s="125"/>
      <c r="IS83" s="125"/>
      <c r="IT83" s="125"/>
      <c r="IU83" s="125"/>
      <c r="IV83" s="125"/>
    </row>
    <row r="84" spans="1:256" ht="11.25" customHeight="1" x14ac:dyDescent="0.3">
      <c r="A84" s="106" t="s">
        <v>174</v>
      </c>
      <c r="B84" s="106" t="s">
        <v>175</v>
      </c>
      <c r="C84" s="139">
        <v>37.281999999999996</v>
      </c>
      <c r="D84" s="139">
        <v>10.172000000000001</v>
      </c>
      <c r="E84" s="140">
        <v>42.368000000000002</v>
      </c>
      <c r="F84" s="139">
        <v>5866</v>
      </c>
      <c r="G84" s="140">
        <f t="shared" si="12"/>
        <v>138.4535498489426</v>
      </c>
      <c r="H84" s="139"/>
      <c r="I84" s="140">
        <f>'Base Table 5 - modified'!DY84/'Base Table 5'!DY84*E84</f>
        <v>42.479537770936098</v>
      </c>
      <c r="J84" s="140">
        <f t="shared" si="13"/>
        <v>0.11153777093609563</v>
      </c>
      <c r="K84" s="140">
        <f t="shared" ca="1" si="14"/>
        <v>45.941442151147569</v>
      </c>
      <c r="L84" s="140">
        <f t="shared" ca="1" si="15"/>
        <v>3.5734421511146905</v>
      </c>
      <c r="M84" s="140">
        <f t="shared" ca="1" si="16"/>
        <v>46.052979922022985</v>
      </c>
      <c r="N84" s="140">
        <f t="shared" ca="1" si="17"/>
        <v>3.6849799220229826</v>
      </c>
      <c r="O84" s="107"/>
      <c r="P84" s="141">
        <f ca="1"/>
        <v>6704.2355685343646</v>
      </c>
      <c r="Q84" s="140">
        <f>G84*(1+Industries!M82)</f>
        <v>145.57658548667192</v>
      </c>
      <c r="AE84" s="125"/>
      <c r="AF84" s="125"/>
      <c r="AG84" s="125"/>
      <c r="AH84" s="125"/>
      <c r="AI84" s="125"/>
      <c r="AJ84" s="125"/>
      <c r="AK84" s="125"/>
      <c r="AL84" s="125"/>
      <c r="AM84" s="125"/>
      <c r="AN84" s="125"/>
      <c r="AO84" s="125"/>
      <c r="AP84" s="125"/>
      <c r="AQ84" s="125"/>
      <c r="AR84" s="125"/>
      <c r="AS84" s="125"/>
      <c r="AT84" s="125"/>
      <c r="AU84" s="125"/>
      <c r="AV84" s="125"/>
      <c r="AW84" s="125"/>
      <c r="AX84" s="125"/>
      <c r="AY84" s="125"/>
      <c r="AZ84" s="125"/>
      <c r="BA84" s="125"/>
      <c r="BB84" s="125"/>
      <c r="BC84" s="125"/>
      <c r="BD84" s="125"/>
      <c r="BE84" s="125"/>
      <c r="BF84" s="125"/>
      <c r="BG84" s="125"/>
      <c r="BH84" s="125"/>
      <c r="BI84" s="125"/>
      <c r="BJ84" s="125"/>
      <c r="BK84" s="125"/>
      <c r="BL84" s="125"/>
      <c r="BM84" s="125"/>
      <c r="BN84" s="125"/>
      <c r="BO84" s="125"/>
      <c r="BP84" s="125"/>
      <c r="BQ84" s="125"/>
      <c r="BR84" s="125"/>
      <c r="BS84" s="125"/>
      <c r="BT84" s="125"/>
      <c r="BU84" s="125"/>
      <c r="BV84" s="125"/>
      <c r="BW84" s="125"/>
      <c r="BX84" s="125"/>
      <c r="BY84" s="125"/>
      <c r="BZ84" s="125"/>
      <c r="CA84" s="125"/>
      <c r="CB84" s="125"/>
      <c r="CC84" s="125"/>
      <c r="CD84" s="125"/>
      <c r="CE84" s="125"/>
      <c r="CF84" s="125"/>
      <c r="CG84" s="125"/>
      <c r="CH84" s="125"/>
      <c r="CI84" s="125"/>
      <c r="CJ84" s="125"/>
      <c r="CK84" s="125"/>
      <c r="CL84" s="125"/>
      <c r="CM84" s="125"/>
      <c r="CN84" s="125"/>
      <c r="CO84" s="125"/>
      <c r="CP84" s="125"/>
      <c r="CQ84" s="125"/>
      <c r="CR84" s="125"/>
      <c r="CS84" s="125"/>
      <c r="CT84" s="125"/>
      <c r="CU84" s="125"/>
      <c r="CV84" s="125"/>
      <c r="CW84" s="125"/>
      <c r="CX84" s="125"/>
      <c r="CY84" s="125"/>
      <c r="CZ84" s="125"/>
      <c r="DA84" s="125"/>
      <c r="DB84" s="125"/>
      <c r="DC84" s="125"/>
      <c r="DD84" s="125"/>
      <c r="DE84" s="125"/>
      <c r="DF84" s="125"/>
      <c r="DG84" s="125"/>
      <c r="DH84" s="125"/>
      <c r="DI84" s="125"/>
      <c r="DJ84" s="125"/>
      <c r="DK84" s="125"/>
      <c r="DL84" s="125"/>
      <c r="DM84" s="125"/>
      <c r="DN84" s="125"/>
      <c r="DO84" s="125"/>
      <c r="DP84" s="125"/>
      <c r="DQ84" s="125"/>
      <c r="DR84" s="125"/>
      <c r="DS84" s="125"/>
      <c r="DT84" s="125"/>
      <c r="DU84" s="125"/>
      <c r="DV84" s="125"/>
      <c r="DW84" s="125"/>
      <c r="DX84" s="125"/>
      <c r="DY84" s="125"/>
      <c r="DZ84" s="125"/>
      <c r="EA84" s="125"/>
      <c r="EB84" s="125"/>
      <c r="EC84" s="125"/>
      <c r="ED84" s="125"/>
      <c r="EE84" s="125"/>
      <c r="EF84" s="125"/>
      <c r="EG84" s="125"/>
      <c r="EH84" s="125"/>
      <c r="EI84" s="125"/>
      <c r="EJ84" s="125"/>
      <c r="EK84" s="125"/>
      <c r="EL84" s="125"/>
      <c r="EM84" s="125"/>
      <c r="EN84" s="125"/>
      <c r="EO84" s="125"/>
      <c r="EP84" s="125"/>
      <c r="EQ84" s="125"/>
      <c r="ER84" s="125"/>
      <c r="ES84" s="125"/>
      <c r="ET84" s="125"/>
      <c r="EU84" s="125"/>
      <c r="EV84" s="125"/>
      <c r="EW84" s="125"/>
      <c r="EX84" s="125"/>
      <c r="EY84" s="125"/>
      <c r="EZ84" s="125"/>
      <c r="FA84" s="125"/>
      <c r="FB84" s="125"/>
      <c r="FC84" s="125"/>
      <c r="FD84" s="125"/>
      <c r="FE84" s="125"/>
      <c r="FF84" s="125"/>
      <c r="FG84" s="125"/>
      <c r="FH84" s="125"/>
      <c r="FI84" s="125"/>
      <c r="FJ84" s="125"/>
      <c r="FK84" s="125"/>
      <c r="FL84" s="125"/>
      <c r="FM84" s="125"/>
      <c r="FN84" s="125"/>
      <c r="FO84" s="125"/>
      <c r="FP84" s="125"/>
      <c r="FQ84" s="125"/>
      <c r="FR84" s="125"/>
      <c r="FS84" s="125"/>
      <c r="FT84" s="125"/>
      <c r="FU84" s="125"/>
      <c r="FV84" s="125"/>
      <c r="FW84" s="125"/>
      <c r="FX84" s="125"/>
      <c r="FY84" s="125"/>
      <c r="FZ84" s="125"/>
      <c r="GA84" s="125"/>
      <c r="GB84" s="125"/>
      <c r="GC84" s="125"/>
      <c r="GD84" s="125"/>
      <c r="GE84" s="125"/>
      <c r="GF84" s="125"/>
      <c r="GG84" s="125"/>
      <c r="GH84" s="125"/>
      <c r="GI84" s="125"/>
      <c r="GJ84" s="125"/>
      <c r="GK84" s="125"/>
      <c r="GL84" s="125"/>
      <c r="GM84" s="125"/>
      <c r="GN84" s="125"/>
      <c r="GO84" s="125"/>
      <c r="GP84" s="125"/>
      <c r="GQ84" s="125"/>
      <c r="GR84" s="125"/>
      <c r="GS84" s="125"/>
      <c r="GT84" s="125"/>
      <c r="GU84" s="125"/>
      <c r="GV84" s="125"/>
      <c r="GW84" s="125"/>
      <c r="GX84" s="125"/>
      <c r="GY84" s="125"/>
      <c r="GZ84" s="125"/>
      <c r="HA84" s="125"/>
      <c r="HB84" s="125"/>
      <c r="HC84" s="125"/>
      <c r="HD84" s="125"/>
      <c r="HE84" s="125"/>
      <c r="HF84" s="125"/>
      <c r="HG84" s="125"/>
      <c r="HH84" s="125"/>
      <c r="HI84" s="125"/>
      <c r="HJ84" s="125"/>
      <c r="HK84" s="125"/>
      <c r="HL84" s="125"/>
      <c r="HM84" s="125"/>
      <c r="HN84" s="125"/>
      <c r="HO84" s="125"/>
      <c r="HP84" s="125"/>
      <c r="HQ84" s="125"/>
      <c r="HR84" s="125"/>
      <c r="HS84" s="125"/>
      <c r="HT84" s="125"/>
      <c r="HU84" s="125"/>
      <c r="HV84" s="125"/>
      <c r="HW84" s="125"/>
      <c r="HX84" s="125"/>
      <c r="HY84" s="125"/>
      <c r="HZ84" s="125"/>
      <c r="IA84" s="125"/>
      <c r="IB84" s="125"/>
      <c r="IC84" s="125"/>
      <c r="ID84" s="125"/>
      <c r="IE84" s="125"/>
      <c r="IF84" s="125"/>
      <c r="IG84" s="125"/>
      <c r="IH84" s="125"/>
      <c r="II84" s="125"/>
      <c r="IJ84" s="125"/>
      <c r="IK84" s="125"/>
      <c r="IL84" s="125"/>
      <c r="IM84" s="125"/>
      <c r="IN84" s="125"/>
      <c r="IO84" s="125"/>
      <c r="IP84" s="125"/>
      <c r="IQ84" s="125"/>
      <c r="IR84" s="125"/>
      <c r="IS84" s="125"/>
      <c r="IT84" s="125"/>
      <c r="IU84" s="125"/>
      <c r="IV84" s="125"/>
    </row>
    <row r="85" spans="1:256" ht="11.25" customHeight="1" x14ac:dyDescent="0.3">
      <c r="A85" s="106" t="s">
        <v>176</v>
      </c>
      <c r="B85" s="106" t="s">
        <v>177</v>
      </c>
      <c r="C85" s="139">
        <v>70.007999999999996</v>
      </c>
      <c r="D85" s="139">
        <v>38.414000000000001</v>
      </c>
      <c r="E85" s="140">
        <v>89.215000000000003</v>
      </c>
      <c r="F85" s="139">
        <v>5335</v>
      </c>
      <c r="G85" s="140">
        <f t="shared" si="12"/>
        <v>59.799361093986434</v>
      </c>
      <c r="H85" s="139"/>
      <c r="I85" s="140">
        <f>'Base Table 5 - modified'!DY85/'Base Table 5'!DY85*E85</f>
        <v>88.535522004195386</v>
      </c>
      <c r="J85" s="140">
        <f t="shared" si="13"/>
        <v>-0.67947799580461776</v>
      </c>
      <c r="K85" s="140">
        <f t="shared" ca="1" si="14"/>
        <v>43.89750179746639</v>
      </c>
      <c r="L85" s="140">
        <f t="shared" ca="1" si="15"/>
        <v>-45.317498202549778</v>
      </c>
      <c r="M85" s="140">
        <f t="shared" ca="1" si="16"/>
        <v>43.218023801631929</v>
      </c>
      <c r="N85" s="140">
        <f t="shared" ca="1" si="17"/>
        <v>-45.996976198368074</v>
      </c>
      <c r="O85" s="107"/>
      <c r="P85" s="141">
        <f ca="1"/>
        <v>3054.6635697495462</v>
      </c>
      <c r="Q85" s="140">
        <f>G85*(1+Industries!M83)</f>
        <v>70.680315781449522</v>
      </c>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c r="BM85" s="125"/>
      <c r="BN85" s="125"/>
      <c r="BO85" s="125"/>
      <c r="BP85" s="125"/>
      <c r="BQ85" s="125"/>
      <c r="BR85" s="125"/>
      <c r="BS85" s="125"/>
      <c r="BT85" s="125"/>
      <c r="BU85" s="125"/>
      <c r="BV85" s="125"/>
      <c r="BW85" s="125"/>
      <c r="BX85" s="125"/>
      <c r="BY85" s="125"/>
      <c r="BZ85" s="125"/>
      <c r="CA85" s="125"/>
      <c r="CB85" s="125"/>
      <c r="CC85" s="125"/>
      <c r="CD85" s="125"/>
      <c r="CE85" s="125"/>
      <c r="CF85" s="125"/>
      <c r="CG85" s="125"/>
      <c r="CH85" s="125"/>
      <c r="CI85" s="125"/>
      <c r="CJ85" s="125"/>
      <c r="CK85" s="125"/>
      <c r="CL85" s="125"/>
      <c r="CM85" s="125"/>
      <c r="CN85" s="125"/>
      <c r="CO85" s="125"/>
      <c r="CP85" s="125"/>
      <c r="CQ85" s="125"/>
      <c r="CR85" s="125"/>
      <c r="CS85" s="125"/>
      <c r="CT85" s="125"/>
      <c r="CU85" s="125"/>
      <c r="CV85" s="125"/>
      <c r="CW85" s="125"/>
      <c r="CX85" s="125"/>
      <c r="CY85" s="125"/>
      <c r="CZ85" s="125"/>
      <c r="DA85" s="125"/>
      <c r="DB85" s="125"/>
      <c r="DC85" s="125"/>
      <c r="DD85" s="125"/>
      <c r="DE85" s="125"/>
      <c r="DF85" s="125"/>
      <c r="DG85" s="125"/>
      <c r="DH85" s="125"/>
      <c r="DI85" s="125"/>
      <c r="DJ85" s="125"/>
      <c r="DK85" s="125"/>
      <c r="DL85" s="125"/>
      <c r="DM85" s="125"/>
      <c r="DN85" s="125"/>
      <c r="DO85" s="125"/>
      <c r="DP85" s="125"/>
      <c r="DQ85" s="125"/>
      <c r="DR85" s="125"/>
      <c r="DS85" s="125"/>
      <c r="DT85" s="125"/>
      <c r="DU85" s="125"/>
      <c r="DV85" s="125"/>
      <c r="DW85" s="125"/>
      <c r="DX85" s="125"/>
      <c r="DY85" s="125"/>
      <c r="DZ85" s="125"/>
      <c r="EA85" s="125"/>
      <c r="EB85" s="125"/>
      <c r="EC85" s="125"/>
      <c r="ED85" s="125"/>
      <c r="EE85" s="125"/>
      <c r="EF85" s="125"/>
      <c r="EG85" s="125"/>
      <c r="EH85" s="125"/>
      <c r="EI85" s="125"/>
      <c r="EJ85" s="125"/>
      <c r="EK85" s="125"/>
      <c r="EL85" s="125"/>
      <c r="EM85" s="125"/>
      <c r="EN85" s="125"/>
      <c r="EO85" s="125"/>
      <c r="EP85" s="125"/>
      <c r="EQ85" s="125"/>
      <c r="ER85" s="125"/>
      <c r="ES85" s="125"/>
      <c r="ET85" s="125"/>
      <c r="EU85" s="125"/>
      <c r="EV85" s="125"/>
      <c r="EW85" s="125"/>
      <c r="EX85" s="125"/>
      <c r="EY85" s="125"/>
      <c r="EZ85" s="125"/>
      <c r="FA85" s="125"/>
      <c r="FB85" s="125"/>
      <c r="FC85" s="125"/>
      <c r="FD85" s="125"/>
      <c r="FE85" s="125"/>
      <c r="FF85" s="125"/>
      <c r="FG85" s="125"/>
      <c r="FH85" s="125"/>
      <c r="FI85" s="125"/>
      <c r="FJ85" s="125"/>
      <c r="FK85" s="125"/>
      <c r="FL85" s="125"/>
      <c r="FM85" s="125"/>
      <c r="FN85" s="125"/>
      <c r="FO85" s="125"/>
      <c r="FP85" s="125"/>
      <c r="FQ85" s="125"/>
      <c r="FR85" s="125"/>
      <c r="FS85" s="125"/>
      <c r="FT85" s="125"/>
      <c r="FU85" s="125"/>
      <c r="FV85" s="125"/>
      <c r="FW85" s="125"/>
      <c r="FX85" s="125"/>
      <c r="FY85" s="125"/>
      <c r="FZ85" s="125"/>
      <c r="GA85" s="125"/>
      <c r="GB85" s="125"/>
      <c r="GC85" s="125"/>
      <c r="GD85" s="125"/>
      <c r="GE85" s="125"/>
      <c r="GF85" s="125"/>
      <c r="GG85" s="125"/>
      <c r="GH85" s="125"/>
      <c r="GI85" s="125"/>
      <c r="GJ85" s="125"/>
      <c r="GK85" s="125"/>
      <c r="GL85" s="125"/>
      <c r="GM85" s="125"/>
      <c r="GN85" s="125"/>
      <c r="GO85" s="125"/>
      <c r="GP85" s="125"/>
      <c r="GQ85" s="125"/>
      <c r="GR85" s="125"/>
      <c r="GS85" s="125"/>
      <c r="GT85" s="125"/>
      <c r="GU85" s="125"/>
      <c r="GV85" s="125"/>
      <c r="GW85" s="125"/>
      <c r="GX85" s="125"/>
      <c r="GY85" s="125"/>
      <c r="GZ85" s="125"/>
      <c r="HA85" s="125"/>
      <c r="HB85" s="125"/>
      <c r="HC85" s="125"/>
      <c r="HD85" s="125"/>
      <c r="HE85" s="125"/>
      <c r="HF85" s="125"/>
      <c r="HG85" s="125"/>
      <c r="HH85" s="125"/>
      <c r="HI85" s="125"/>
      <c r="HJ85" s="125"/>
      <c r="HK85" s="125"/>
      <c r="HL85" s="125"/>
      <c r="HM85" s="125"/>
      <c r="HN85" s="125"/>
      <c r="HO85" s="125"/>
      <c r="HP85" s="125"/>
      <c r="HQ85" s="125"/>
      <c r="HR85" s="125"/>
      <c r="HS85" s="125"/>
      <c r="HT85" s="125"/>
      <c r="HU85" s="125"/>
      <c r="HV85" s="125"/>
      <c r="HW85" s="125"/>
      <c r="HX85" s="125"/>
      <c r="HY85" s="125"/>
      <c r="HZ85" s="125"/>
      <c r="IA85" s="125"/>
      <c r="IB85" s="125"/>
      <c r="IC85" s="125"/>
      <c r="ID85" s="125"/>
      <c r="IE85" s="125"/>
      <c r="IF85" s="125"/>
      <c r="IG85" s="125"/>
      <c r="IH85" s="125"/>
      <c r="II85" s="125"/>
      <c r="IJ85" s="125"/>
      <c r="IK85" s="125"/>
      <c r="IL85" s="125"/>
      <c r="IM85" s="125"/>
      <c r="IN85" s="125"/>
      <c r="IO85" s="125"/>
      <c r="IP85" s="125"/>
      <c r="IQ85" s="125"/>
      <c r="IR85" s="125"/>
      <c r="IS85" s="125"/>
      <c r="IT85" s="125"/>
      <c r="IU85" s="125"/>
      <c r="IV85" s="125"/>
    </row>
    <row r="86" spans="1:256" ht="11.25" customHeight="1" x14ac:dyDescent="0.3">
      <c r="A86" s="106" t="s">
        <v>178</v>
      </c>
      <c r="B86" s="106" t="s">
        <v>179</v>
      </c>
      <c r="C86" s="139">
        <v>141.72800000000001</v>
      </c>
      <c r="D86" s="139">
        <v>31.324999999999999</v>
      </c>
      <c r="E86" s="140">
        <v>157.38999999999999</v>
      </c>
      <c r="F86" s="139">
        <v>13922</v>
      </c>
      <c r="G86" s="140">
        <f t="shared" si="12"/>
        <v>88.455429188639698</v>
      </c>
      <c r="H86" s="139"/>
      <c r="I86" s="140">
        <f>'Base Table 5 - modified'!DY86/'Base Table 5'!DY86*E86</f>
        <v>157.85042434209657</v>
      </c>
      <c r="J86" s="140">
        <f t="shared" si="13"/>
        <v>0.46042434209658722</v>
      </c>
      <c r="K86" s="140">
        <f t="shared" ca="1" si="14"/>
        <v>84.619290327350328</v>
      </c>
      <c r="L86" s="140">
        <f t="shared" ca="1" si="15"/>
        <v>-72.770709672682699</v>
      </c>
      <c r="M86" s="140">
        <f t="shared" ca="1" si="16"/>
        <v>85.079714669385922</v>
      </c>
      <c r="N86" s="140">
        <f t="shared" ca="1" si="17"/>
        <v>-72.310285330614064</v>
      </c>
      <c r="O86" s="107"/>
      <c r="P86" s="141">
        <f ca="1"/>
        <v>8230.2971362268872</v>
      </c>
      <c r="Q86" s="140">
        <f>G86*(1+Industries!M84)</f>
        <v>96.736303926373878</v>
      </c>
      <c r="AE86" s="125"/>
      <c r="AF86" s="125"/>
      <c r="AG86" s="125"/>
      <c r="AH86" s="125"/>
      <c r="AI86" s="125"/>
      <c r="AJ86" s="125"/>
      <c r="AK86" s="125"/>
      <c r="AL86" s="125"/>
      <c r="AM86" s="125"/>
      <c r="AN86" s="125"/>
      <c r="AO86" s="125"/>
      <c r="AP86" s="125"/>
      <c r="AQ86" s="125"/>
      <c r="AR86" s="125"/>
      <c r="AS86" s="125"/>
      <c r="AT86" s="125"/>
      <c r="AU86" s="125"/>
      <c r="AV86" s="125"/>
      <c r="AW86" s="125"/>
      <c r="AX86" s="125"/>
      <c r="AY86" s="125"/>
      <c r="AZ86" s="125"/>
      <c r="BA86" s="125"/>
      <c r="BB86" s="125"/>
      <c r="BC86" s="125"/>
      <c r="BD86" s="125"/>
      <c r="BE86" s="125"/>
      <c r="BF86" s="125"/>
      <c r="BG86" s="125"/>
      <c r="BH86" s="125"/>
      <c r="BI86" s="125"/>
      <c r="BJ86" s="125"/>
      <c r="BK86" s="125"/>
      <c r="BL86" s="125"/>
      <c r="BM86" s="125"/>
      <c r="BN86" s="125"/>
      <c r="BO86" s="125"/>
      <c r="BP86" s="125"/>
      <c r="BQ86" s="125"/>
      <c r="BR86" s="125"/>
      <c r="BS86" s="125"/>
      <c r="BT86" s="125"/>
      <c r="BU86" s="125"/>
      <c r="BV86" s="125"/>
      <c r="BW86" s="125"/>
      <c r="BX86" s="125"/>
      <c r="BY86" s="125"/>
      <c r="BZ86" s="125"/>
      <c r="CA86" s="125"/>
      <c r="CB86" s="125"/>
      <c r="CC86" s="125"/>
      <c r="CD86" s="125"/>
      <c r="CE86" s="125"/>
      <c r="CF86" s="125"/>
      <c r="CG86" s="125"/>
      <c r="CH86" s="125"/>
      <c r="CI86" s="125"/>
      <c r="CJ86" s="125"/>
      <c r="CK86" s="125"/>
      <c r="CL86" s="125"/>
      <c r="CM86" s="125"/>
      <c r="CN86" s="125"/>
      <c r="CO86" s="125"/>
      <c r="CP86" s="125"/>
      <c r="CQ86" s="125"/>
      <c r="CR86" s="125"/>
      <c r="CS86" s="125"/>
      <c r="CT86" s="125"/>
      <c r="CU86" s="125"/>
      <c r="CV86" s="125"/>
      <c r="CW86" s="125"/>
      <c r="CX86" s="125"/>
      <c r="CY86" s="125"/>
      <c r="CZ86" s="125"/>
      <c r="DA86" s="125"/>
      <c r="DB86" s="125"/>
      <c r="DC86" s="125"/>
      <c r="DD86" s="125"/>
      <c r="DE86" s="125"/>
      <c r="DF86" s="125"/>
      <c r="DG86" s="125"/>
      <c r="DH86" s="125"/>
      <c r="DI86" s="125"/>
      <c r="DJ86" s="125"/>
      <c r="DK86" s="125"/>
      <c r="DL86" s="125"/>
      <c r="DM86" s="125"/>
      <c r="DN86" s="125"/>
      <c r="DO86" s="125"/>
      <c r="DP86" s="125"/>
      <c r="DQ86" s="125"/>
      <c r="DR86" s="125"/>
      <c r="DS86" s="125"/>
      <c r="DT86" s="125"/>
      <c r="DU86" s="125"/>
      <c r="DV86" s="125"/>
      <c r="DW86" s="125"/>
      <c r="DX86" s="125"/>
      <c r="DY86" s="125"/>
      <c r="DZ86" s="125"/>
      <c r="EA86" s="125"/>
      <c r="EB86" s="125"/>
      <c r="EC86" s="125"/>
      <c r="ED86" s="125"/>
      <c r="EE86" s="125"/>
      <c r="EF86" s="125"/>
      <c r="EG86" s="125"/>
      <c r="EH86" s="125"/>
      <c r="EI86" s="125"/>
      <c r="EJ86" s="125"/>
      <c r="EK86" s="125"/>
      <c r="EL86" s="125"/>
      <c r="EM86" s="125"/>
      <c r="EN86" s="125"/>
      <c r="EO86" s="125"/>
      <c r="EP86" s="125"/>
      <c r="EQ86" s="125"/>
      <c r="ER86" s="125"/>
      <c r="ES86" s="125"/>
      <c r="ET86" s="125"/>
      <c r="EU86" s="125"/>
      <c r="EV86" s="125"/>
      <c r="EW86" s="125"/>
      <c r="EX86" s="125"/>
      <c r="EY86" s="125"/>
      <c r="EZ86" s="125"/>
      <c r="FA86" s="125"/>
      <c r="FB86" s="125"/>
      <c r="FC86" s="125"/>
      <c r="FD86" s="125"/>
      <c r="FE86" s="125"/>
      <c r="FF86" s="125"/>
      <c r="FG86" s="125"/>
      <c r="FH86" s="125"/>
      <c r="FI86" s="125"/>
      <c r="FJ86" s="125"/>
      <c r="FK86" s="125"/>
      <c r="FL86" s="125"/>
      <c r="FM86" s="125"/>
      <c r="FN86" s="125"/>
      <c r="FO86" s="125"/>
      <c r="FP86" s="125"/>
      <c r="FQ86" s="125"/>
      <c r="FR86" s="125"/>
      <c r="FS86" s="125"/>
      <c r="FT86" s="125"/>
      <c r="FU86" s="125"/>
      <c r="FV86" s="125"/>
      <c r="FW86" s="125"/>
      <c r="FX86" s="125"/>
      <c r="FY86" s="125"/>
      <c r="FZ86" s="125"/>
      <c r="GA86" s="125"/>
      <c r="GB86" s="125"/>
      <c r="GC86" s="125"/>
      <c r="GD86" s="125"/>
      <c r="GE86" s="125"/>
      <c r="GF86" s="125"/>
      <c r="GG86" s="125"/>
      <c r="GH86" s="125"/>
      <c r="GI86" s="125"/>
      <c r="GJ86" s="125"/>
      <c r="GK86" s="125"/>
      <c r="GL86" s="125"/>
      <c r="GM86" s="125"/>
      <c r="GN86" s="125"/>
      <c r="GO86" s="125"/>
      <c r="GP86" s="125"/>
      <c r="GQ86" s="125"/>
      <c r="GR86" s="125"/>
      <c r="GS86" s="125"/>
      <c r="GT86" s="125"/>
      <c r="GU86" s="125"/>
      <c r="GV86" s="125"/>
      <c r="GW86" s="125"/>
      <c r="GX86" s="125"/>
      <c r="GY86" s="125"/>
      <c r="GZ86" s="125"/>
      <c r="HA86" s="125"/>
      <c r="HB86" s="125"/>
      <c r="HC86" s="125"/>
      <c r="HD86" s="125"/>
      <c r="HE86" s="125"/>
      <c r="HF86" s="125"/>
      <c r="HG86" s="125"/>
      <c r="HH86" s="125"/>
      <c r="HI86" s="125"/>
      <c r="HJ86" s="125"/>
      <c r="HK86" s="125"/>
      <c r="HL86" s="125"/>
      <c r="HM86" s="125"/>
      <c r="HN86" s="125"/>
      <c r="HO86" s="125"/>
      <c r="HP86" s="125"/>
      <c r="HQ86" s="125"/>
      <c r="HR86" s="125"/>
      <c r="HS86" s="125"/>
      <c r="HT86" s="125"/>
      <c r="HU86" s="125"/>
      <c r="HV86" s="125"/>
      <c r="HW86" s="125"/>
      <c r="HX86" s="125"/>
      <c r="HY86" s="125"/>
      <c r="HZ86" s="125"/>
      <c r="IA86" s="125"/>
      <c r="IB86" s="125"/>
      <c r="IC86" s="125"/>
      <c r="ID86" s="125"/>
      <c r="IE86" s="125"/>
      <c r="IF86" s="125"/>
      <c r="IG86" s="125"/>
      <c r="IH86" s="125"/>
      <c r="II86" s="125"/>
      <c r="IJ86" s="125"/>
      <c r="IK86" s="125"/>
      <c r="IL86" s="125"/>
      <c r="IM86" s="125"/>
      <c r="IN86" s="125"/>
      <c r="IO86" s="125"/>
      <c r="IP86" s="125"/>
      <c r="IQ86" s="125"/>
      <c r="IR86" s="125"/>
      <c r="IS86" s="125"/>
      <c r="IT86" s="125"/>
      <c r="IU86" s="125"/>
      <c r="IV86" s="125"/>
    </row>
    <row r="87" spans="1:256" ht="11.25" customHeight="1" x14ac:dyDescent="0.3">
      <c r="A87" s="106" t="s">
        <v>180</v>
      </c>
      <c r="B87" s="106" t="s">
        <v>181</v>
      </c>
      <c r="C87" s="139">
        <v>35.49</v>
      </c>
      <c r="D87" s="139">
        <v>9.09</v>
      </c>
      <c r="E87" s="140">
        <v>40.034999999999997</v>
      </c>
      <c r="F87" s="139">
        <v>9369</v>
      </c>
      <c r="G87" s="140">
        <f t="shared" si="12"/>
        <v>234.02023229674037</v>
      </c>
      <c r="H87" s="139"/>
      <c r="I87" s="140">
        <f>'Base Table 5 - modified'!DY87/'Base Table 5'!DY87*E87</f>
        <v>39.869297537006119</v>
      </c>
      <c r="J87" s="140">
        <f t="shared" si="13"/>
        <v>-0.16570246299387748</v>
      </c>
      <c r="K87" s="140">
        <f t="shared" ca="1" si="14"/>
        <v>48.341944962637335</v>
      </c>
      <c r="L87" s="140">
        <f t="shared" ca="1" si="15"/>
        <v>8.3069449626170595</v>
      </c>
      <c r="M87" s="140">
        <f t="shared" ca="1" si="16"/>
        <v>48.176242499606055</v>
      </c>
      <c r="N87" s="140">
        <f t="shared" ca="1" si="17"/>
        <v>8.1412424996060579</v>
      </c>
      <c r="O87" s="107"/>
      <c r="P87" s="141">
        <f ca="1"/>
        <v>11486.047894468227</v>
      </c>
      <c r="Q87" s="140">
        <f>G87*(1+Industries!M85)</f>
        <v>238.41726333393788</v>
      </c>
      <c r="AE87" s="125"/>
      <c r="AF87" s="125"/>
      <c r="AG87" s="125"/>
      <c r="AH87" s="125"/>
      <c r="AI87" s="125"/>
      <c r="AJ87" s="125"/>
      <c r="AK87" s="125"/>
      <c r="AL87" s="125"/>
      <c r="AM87" s="125"/>
      <c r="AN87" s="125"/>
      <c r="AO87" s="125"/>
      <c r="AP87" s="125"/>
      <c r="AQ87" s="125"/>
      <c r="AR87" s="125"/>
      <c r="AS87" s="125"/>
      <c r="AT87" s="125"/>
      <c r="AU87" s="125"/>
      <c r="AV87" s="125"/>
      <c r="AW87" s="125"/>
      <c r="AX87" s="125"/>
      <c r="AY87" s="125"/>
      <c r="AZ87" s="125"/>
      <c r="BA87" s="125"/>
      <c r="BB87" s="125"/>
      <c r="BC87" s="125"/>
      <c r="BD87" s="125"/>
      <c r="BE87" s="125"/>
      <c r="BF87" s="125"/>
      <c r="BG87" s="125"/>
      <c r="BH87" s="125"/>
      <c r="BI87" s="125"/>
      <c r="BJ87" s="125"/>
      <c r="BK87" s="125"/>
      <c r="BL87" s="125"/>
      <c r="BM87" s="125"/>
      <c r="BN87" s="125"/>
      <c r="BO87" s="125"/>
      <c r="BP87" s="125"/>
      <c r="BQ87" s="125"/>
      <c r="BR87" s="125"/>
      <c r="BS87" s="125"/>
      <c r="BT87" s="125"/>
      <c r="BU87" s="125"/>
      <c r="BV87" s="125"/>
      <c r="BW87" s="125"/>
      <c r="BX87" s="125"/>
      <c r="BY87" s="125"/>
      <c r="BZ87" s="125"/>
      <c r="CA87" s="125"/>
      <c r="CB87" s="125"/>
      <c r="CC87" s="125"/>
      <c r="CD87" s="125"/>
      <c r="CE87" s="125"/>
      <c r="CF87" s="125"/>
      <c r="CG87" s="125"/>
      <c r="CH87" s="125"/>
      <c r="CI87" s="125"/>
      <c r="CJ87" s="125"/>
      <c r="CK87" s="125"/>
      <c r="CL87" s="125"/>
      <c r="CM87" s="125"/>
      <c r="CN87" s="125"/>
      <c r="CO87" s="125"/>
      <c r="CP87" s="125"/>
      <c r="CQ87" s="125"/>
      <c r="CR87" s="125"/>
      <c r="CS87" s="125"/>
      <c r="CT87" s="125"/>
      <c r="CU87" s="125"/>
      <c r="CV87" s="125"/>
      <c r="CW87" s="125"/>
      <c r="CX87" s="125"/>
      <c r="CY87" s="125"/>
      <c r="CZ87" s="125"/>
      <c r="DA87" s="125"/>
      <c r="DB87" s="125"/>
      <c r="DC87" s="125"/>
      <c r="DD87" s="125"/>
      <c r="DE87" s="125"/>
      <c r="DF87" s="125"/>
      <c r="DG87" s="125"/>
      <c r="DH87" s="125"/>
      <c r="DI87" s="125"/>
      <c r="DJ87" s="125"/>
      <c r="DK87" s="125"/>
      <c r="DL87" s="125"/>
      <c r="DM87" s="125"/>
      <c r="DN87" s="125"/>
      <c r="DO87" s="125"/>
      <c r="DP87" s="125"/>
      <c r="DQ87" s="125"/>
      <c r="DR87" s="125"/>
      <c r="DS87" s="125"/>
      <c r="DT87" s="125"/>
      <c r="DU87" s="125"/>
      <c r="DV87" s="125"/>
      <c r="DW87" s="125"/>
      <c r="DX87" s="125"/>
      <c r="DY87" s="125"/>
      <c r="DZ87" s="125"/>
      <c r="EA87" s="125"/>
      <c r="EB87" s="125"/>
      <c r="EC87" s="125"/>
      <c r="ED87" s="125"/>
      <c r="EE87" s="125"/>
      <c r="EF87" s="125"/>
      <c r="EG87" s="125"/>
      <c r="EH87" s="125"/>
      <c r="EI87" s="125"/>
      <c r="EJ87" s="125"/>
      <c r="EK87" s="125"/>
      <c r="EL87" s="125"/>
      <c r="EM87" s="125"/>
      <c r="EN87" s="125"/>
      <c r="EO87" s="125"/>
      <c r="EP87" s="125"/>
      <c r="EQ87" s="125"/>
      <c r="ER87" s="125"/>
      <c r="ES87" s="125"/>
      <c r="ET87" s="125"/>
      <c r="EU87" s="125"/>
      <c r="EV87" s="125"/>
      <c r="EW87" s="125"/>
      <c r="EX87" s="125"/>
      <c r="EY87" s="125"/>
      <c r="EZ87" s="125"/>
      <c r="FA87" s="125"/>
      <c r="FB87" s="125"/>
      <c r="FC87" s="125"/>
      <c r="FD87" s="125"/>
      <c r="FE87" s="125"/>
      <c r="FF87" s="125"/>
      <c r="FG87" s="125"/>
      <c r="FH87" s="125"/>
      <c r="FI87" s="125"/>
      <c r="FJ87" s="125"/>
      <c r="FK87" s="125"/>
      <c r="FL87" s="125"/>
      <c r="FM87" s="125"/>
      <c r="FN87" s="125"/>
      <c r="FO87" s="125"/>
      <c r="FP87" s="125"/>
      <c r="FQ87" s="125"/>
      <c r="FR87" s="125"/>
      <c r="FS87" s="125"/>
      <c r="FT87" s="125"/>
      <c r="FU87" s="125"/>
      <c r="FV87" s="125"/>
      <c r="FW87" s="125"/>
      <c r="FX87" s="125"/>
      <c r="FY87" s="125"/>
      <c r="FZ87" s="125"/>
      <c r="GA87" s="125"/>
      <c r="GB87" s="125"/>
      <c r="GC87" s="125"/>
      <c r="GD87" s="125"/>
      <c r="GE87" s="125"/>
      <c r="GF87" s="125"/>
      <c r="GG87" s="125"/>
      <c r="GH87" s="125"/>
      <c r="GI87" s="125"/>
      <c r="GJ87" s="125"/>
      <c r="GK87" s="125"/>
      <c r="GL87" s="125"/>
      <c r="GM87" s="125"/>
      <c r="GN87" s="125"/>
      <c r="GO87" s="125"/>
      <c r="GP87" s="125"/>
      <c r="GQ87" s="125"/>
      <c r="GR87" s="125"/>
      <c r="GS87" s="125"/>
      <c r="GT87" s="125"/>
      <c r="GU87" s="125"/>
      <c r="GV87" s="125"/>
      <c r="GW87" s="125"/>
      <c r="GX87" s="125"/>
      <c r="GY87" s="125"/>
      <c r="GZ87" s="125"/>
      <c r="HA87" s="125"/>
      <c r="HB87" s="125"/>
      <c r="HC87" s="125"/>
      <c r="HD87" s="125"/>
      <c r="HE87" s="125"/>
      <c r="HF87" s="125"/>
      <c r="HG87" s="125"/>
      <c r="HH87" s="125"/>
      <c r="HI87" s="125"/>
      <c r="HJ87" s="125"/>
      <c r="HK87" s="125"/>
      <c r="HL87" s="125"/>
      <c r="HM87" s="125"/>
      <c r="HN87" s="125"/>
      <c r="HO87" s="125"/>
      <c r="HP87" s="125"/>
      <c r="HQ87" s="125"/>
      <c r="HR87" s="125"/>
      <c r="HS87" s="125"/>
      <c r="HT87" s="125"/>
      <c r="HU87" s="125"/>
      <c r="HV87" s="125"/>
      <c r="HW87" s="125"/>
      <c r="HX87" s="125"/>
      <c r="HY87" s="125"/>
      <c r="HZ87" s="125"/>
      <c r="IA87" s="125"/>
      <c r="IB87" s="125"/>
      <c r="IC87" s="125"/>
      <c r="ID87" s="125"/>
      <c r="IE87" s="125"/>
      <c r="IF87" s="125"/>
      <c r="IG87" s="125"/>
      <c r="IH87" s="125"/>
      <c r="II87" s="125"/>
      <c r="IJ87" s="125"/>
      <c r="IK87" s="125"/>
      <c r="IL87" s="125"/>
      <c r="IM87" s="125"/>
      <c r="IN87" s="125"/>
      <c r="IO87" s="125"/>
      <c r="IP87" s="125"/>
      <c r="IQ87" s="125"/>
      <c r="IR87" s="125"/>
      <c r="IS87" s="125"/>
      <c r="IT87" s="125"/>
      <c r="IU87" s="125"/>
      <c r="IV87" s="125"/>
    </row>
    <row r="88" spans="1:256" ht="11.25" customHeight="1" x14ac:dyDescent="0.3">
      <c r="A88" s="106" t="s">
        <v>182</v>
      </c>
      <c r="B88" s="106" t="s">
        <v>183</v>
      </c>
      <c r="C88" s="139">
        <v>31.751999999999999</v>
      </c>
      <c r="D88" s="139">
        <v>15.571</v>
      </c>
      <c r="E88" s="140">
        <v>39.536999999999999</v>
      </c>
      <c r="F88" s="139">
        <v>2672</v>
      </c>
      <c r="G88" s="140">
        <f t="shared" si="12"/>
        <v>67.582264714065303</v>
      </c>
      <c r="H88" s="139"/>
      <c r="I88" s="140">
        <f>'Base Table 5 - modified'!DY88/'Base Table 5'!DY88*E88</f>
        <v>39.50969677613314</v>
      </c>
      <c r="J88" s="140">
        <f t="shared" si="13"/>
        <v>-2.7303223866859128E-2</v>
      </c>
      <c r="K88" s="140">
        <f t="shared" ca="1" si="14"/>
        <v>51.979315376841519</v>
      </c>
      <c r="L88" s="140">
        <f t="shared" ca="1" si="15"/>
        <v>12.442315376812431</v>
      </c>
      <c r="M88" s="140">
        <f t="shared" ca="1" si="16"/>
        <v>51.952012152920979</v>
      </c>
      <c r="N88" s="140">
        <f t="shared" ca="1" si="17"/>
        <v>12.41501215292098</v>
      </c>
      <c r="O88" s="107"/>
      <c r="P88" s="141">
        <f ca="1"/>
        <v>3578.0643930489878</v>
      </c>
      <c r="Q88" s="140">
        <f>G88*(1+Industries!M86)</f>
        <v>68.872489144731091</v>
      </c>
      <c r="AE88" s="125"/>
      <c r="AF88" s="125"/>
      <c r="AG88" s="125"/>
      <c r="AH88" s="125"/>
      <c r="AI88" s="125"/>
      <c r="AJ88" s="125"/>
      <c r="AK88" s="125"/>
      <c r="AL88" s="125"/>
      <c r="AM88" s="125"/>
      <c r="AN88" s="125"/>
      <c r="AO88" s="125"/>
      <c r="AP88" s="125"/>
      <c r="AQ88" s="125"/>
      <c r="AR88" s="125"/>
      <c r="AS88" s="125"/>
      <c r="AT88" s="125"/>
      <c r="AU88" s="125"/>
      <c r="AV88" s="125"/>
      <c r="AW88" s="125"/>
      <c r="AX88" s="125"/>
      <c r="AY88" s="125"/>
      <c r="AZ88" s="125"/>
      <c r="BA88" s="125"/>
      <c r="BB88" s="125"/>
      <c r="BC88" s="125"/>
      <c r="BD88" s="125"/>
      <c r="BE88" s="125"/>
      <c r="BF88" s="125"/>
      <c r="BG88" s="125"/>
      <c r="BH88" s="125"/>
      <c r="BI88" s="125"/>
      <c r="BJ88" s="125"/>
      <c r="BK88" s="125"/>
      <c r="BL88" s="125"/>
      <c r="BM88" s="125"/>
      <c r="BN88" s="125"/>
      <c r="BO88" s="125"/>
      <c r="BP88" s="125"/>
      <c r="BQ88" s="125"/>
      <c r="BR88" s="125"/>
      <c r="BS88" s="125"/>
      <c r="BT88" s="125"/>
      <c r="BU88" s="125"/>
      <c r="BV88" s="125"/>
      <c r="BW88" s="125"/>
      <c r="BX88" s="125"/>
      <c r="BY88" s="125"/>
      <c r="BZ88" s="125"/>
      <c r="CA88" s="125"/>
      <c r="CB88" s="125"/>
      <c r="CC88" s="125"/>
      <c r="CD88" s="125"/>
      <c r="CE88" s="125"/>
      <c r="CF88" s="125"/>
      <c r="CG88" s="125"/>
      <c r="CH88" s="125"/>
      <c r="CI88" s="125"/>
      <c r="CJ88" s="125"/>
      <c r="CK88" s="125"/>
      <c r="CL88" s="125"/>
      <c r="CM88" s="125"/>
      <c r="CN88" s="125"/>
      <c r="CO88" s="125"/>
      <c r="CP88" s="125"/>
      <c r="CQ88" s="125"/>
      <c r="CR88" s="125"/>
      <c r="CS88" s="125"/>
      <c r="CT88" s="125"/>
      <c r="CU88" s="125"/>
      <c r="CV88" s="125"/>
      <c r="CW88" s="125"/>
      <c r="CX88" s="125"/>
      <c r="CY88" s="125"/>
      <c r="CZ88" s="125"/>
      <c r="DA88" s="125"/>
      <c r="DB88" s="125"/>
      <c r="DC88" s="125"/>
      <c r="DD88" s="125"/>
      <c r="DE88" s="125"/>
      <c r="DF88" s="125"/>
      <c r="DG88" s="125"/>
      <c r="DH88" s="125"/>
      <c r="DI88" s="125"/>
      <c r="DJ88" s="125"/>
      <c r="DK88" s="125"/>
      <c r="DL88" s="125"/>
      <c r="DM88" s="125"/>
      <c r="DN88" s="125"/>
      <c r="DO88" s="125"/>
      <c r="DP88" s="125"/>
      <c r="DQ88" s="125"/>
      <c r="DR88" s="125"/>
      <c r="DS88" s="125"/>
      <c r="DT88" s="125"/>
      <c r="DU88" s="125"/>
      <c r="DV88" s="125"/>
      <c r="DW88" s="125"/>
      <c r="DX88" s="125"/>
      <c r="DY88" s="125"/>
      <c r="DZ88" s="125"/>
      <c r="EA88" s="125"/>
      <c r="EB88" s="125"/>
      <c r="EC88" s="125"/>
      <c r="ED88" s="125"/>
      <c r="EE88" s="125"/>
      <c r="EF88" s="125"/>
      <c r="EG88" s="125"/>
      <c r="EH88" s="125"/>
      <c r="EI88" s="125"/>
      <c r="EJ88" s="125"/>
      <c r="EK88" s="125"/>
      <c r="EL88" s="125"/>
      <c r="EM88" s="125"/>
      <c r="EN88" s="125"/>
      <c r="EO88" s="125"/>
      <c r="EP88" s="125"/>
      <c r="EQ88" s="125"/>
      <c r="ER88" s="125"/>
      <c r="ES88" s="125"/>
      <c r="ET88" s="125"/>
      <c r="EU88" s="125"/>
      <c r="EV88" s="125"/>
      <c r="EW88" s="125"/>
      <c r="EX88" s="125"/>
      <c r="EY88" s="125"/>
      <c r="EZ88" s="125"/>
      <c r="FA88" s="125"/>
      <c r="FB88" s="125"/>
      <c r="FC88" s="125"/>
      <c r="FD88" s="125"/>
      <c r="FE88" s="125"/>
      <c r="FF88" s="125"/>
      <c r="FG88" s="125"/>
      <c r="FH88" s="125"/>
      <c r="FI88" s="125"/>
      <c r="FJ88" s="125"/>
      <c r="FK88" s="125"/>
      <c r="FL88" s="125"/>
      <c r="FM88" s="125"/>
      <c r="FN88" s="125"/>
      <c r="FO88" s="125"/>
      <c r="FP88" s="125"/>
      <c r="FQ88" s="125"/>
      <c r="FR88" s="125"/>
      <c r="FS88" s="125"/>
      <c r="FT88" s="125"/>
      <c r="FU88" s="125"/>
      <c r="FV88" s="125"/>
      <c r="FW88" s="125"/>
      <c r="FX88" s="125"/>
      <c r="FY88" s="125"/>
      <c r="FZ88" s="125"/>
      <c r="GA88" s="125"/>
      <c r="GB88" s="125"/>
      <c r="GC88" s="125"/>
      <c r="GD88" s="125"/>
      <c r="GE88" s="125"/>
      <c r="GF88" s="125"/>
      <c r="GG88" s="125"/>
      <c r="GH88" s="125"/>
      <c r="GI88" s="125"/>
      <c r="GJ88" s="125"/>
      <c r="GK88" s="125"/>
      <c r="GL88" s="125"/>
      <c r="GM88" s="125"/>
      <c r="GN88" s="125"/>
      <c r="GO88" s="125"/>
      <c r="GP88" s="125"/>
      <c r="GQ88" s="125"/>
      <c r="GR88" s="125"/>
      <c r="GS88" s="125"/>
      <c r="GT88" s="125"/>
      <c r="GU88" s="125"/>
      <c r="GV88" s="125"/>
      <c r="GW88" s="125"/>
      <c r="GX88" s="125"/>
      <c r="GY88" s="125"/>
      <c r="GZ88" s="125"/>
      <c r="HA88" s="125"/>
      <c r="HB88" s="125"/>
      <c r="HC88" s="125"/>
      <c r="HD88" s="125"/>
      <c r="HE88" s="125"/>
      <c r="HF88" s="125"/>
      <c r="HG88" s="125"/>
      <c r="HH88" s="125"/>
      <c r="HI88" s="125"/>
      <c r="HJ88" s="125"/>
      <c r="HK88" s="125"/>
      <c r="HL88" s="125"/>
      <c r="HM88" s="125"/>
      <c r="HN88" s="125"/>
      <c r="HO88" s="125"/>
      <c r="HP88" s="125"/>
      <c r="HQ88" s="125"/>
      <c r="HR88" s="125"/>
      <c r="HS88" s="125"/>
      <c r="HT88" s="125"/>
      <c r="HU88" s="125"/>
      <c r="HV88" s="125"/>
      <c r="HW88" s="125"/>
      <c r="HX88" s="125"/>
      <c r="HY88" s="125"/>
      <c r="HZ88" s="125"/>
      <c r="IA88" s="125"/>
      <c r="IB88" s="125"/>
      <c r="IC88" s="125"/>
      <c r="ID88" s="125"/>
      <c r="IE88" s="125"/>
      <c r="IF88" s="125"/>
      <c r="IG88" s="125"/>
      <c r="IH88" s="125"/>
      <c r="II88" s="125"/>
      <c r="IJ88" s="125"/>
      <c r="IK88" s="125"/>
      <c r="IL88" s="125"/>
      <c r="IM88" s="125"/>
      <c r="IN88" s="125"/>
      <c r="IO88" s="125"/>
      <c r="IP88" s="125"/>
      <c r="IQ88" s="125"/>
      <c r="IR88" s="125"/>
      <c r="IS88" s="125"/>
      <c r="IT88" s="125"/>
      <c r="IU88" s="125"/>
      <c r="IV88" s="125"/>
    </row>
    <row r="89" spans="1:256" ht="11.25" customHeight="1" x14ac:dyDescent="0.3">
      <c r="A89" s="106" t="s">
        <v>184</v>
      </c>
      <c r="B89" s="106" t="s">
        <v>185</v>
      </c>
      <c r="C89" s="139">
        <v>18.524999999999999</v>
      </c>
      <c r="D89" s="139">
        <v>3.8889999999999998</v>
      </c>
      <c r="E89" s="140">
        <v>20.47</v>
      </c>
      <c r="F89" s="139">
        <v>2222</v>
      </c>
      <c r="G89" s="140">
        <f t="shared" si="12"/>
        <v>108.54909623839767</v>
      </c>
      <c r="H89" s="139"/>
      <c r="I89" s="140">
        <f>'Base Table 5 - modified'!DY89/'Base Table 5'!DY89*E89</f>
        <v>20.497737575033309</v>
      </c>
      <c r="J89" s="140">
        <f t="shared" si="13"/>
        <v>2.773757503330998E-2</v>
      </c>
      <c r="K89" s="140">
        <f t="shared" ca="1" si="14"/>
        <v>28.14030968949805</v>
      </c>
      <c r="L89" s="140">
        <f t="shared" ca="1" si="15"/>
        <v>7.6703096894794029</v>
      </c>
      <c r="M89" s="140">
        <f t="shared" ca="1" si="16"/>
        <v>28.168047264496924</v>
      </c>
      <c r="N89" s="140">
        <f t="shared" ca="1" si="17"/>
        <v>7.6980472644969247</v>
      </c>
      <c r="O89" s="107"/>
      <c r="P89" s="141">
        <f ca="1"/>
        <v>3101.301920294542</v>
      </c>
      <c r="Q89" s="140">
        <f>G89*(1+Industries!M87)</f>
        <v>110.09999703470501</v>
      </c>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c r="BA89" s="125"/>
      <c r="BB89" s="125"/>
      <c r="BC89" s="125"/>
      <c r="BD89" s="125"/>
      <c r="BE89" s="125"/>
      <c r="BF89" s="125"/>
      <c r="BG89" s="125"/>
      <c r="BH89" s="125"/>
      <c r="BI89" s="125"/>
      <c r="BJ89" s="125"/>
      <c r="BK89" s="125"/>
      <c r="BL89" s="125"/>
      <c r="BM89" s="125"/>
      <c r="BN89" s="125"/>
      <c r="BO89" s="125"/>
      <c r="BP89" s="125"/>
      <c r="BQ89" s="125"/>
      <c r="BR89" s="125"/>
      <c r="BS89" s="125"/>
      <c r="BT89" s="125"/>
      <c r="BU89" s="125"/>
      <c r="BV89" s="125"/>
      <c r="BW89" s="125"/>
      <c r="BX89" s="125"/>
      <c r="BY89" s="125"/>
      <c r="BZ89" s="125"/>
      <c r="CA89" s="125"/>
      <c r="CB89" s="125"/>
      <c r="CC89" s="125"/>
      <c r="CD89" s="125"/>
      <c r="CE89" s="125"/>
      <c r="CF89" s="125"/>
      <c r="CG89" s="125"/>
      <c r="CH89" s="125"/>
      <c r="CI89" s="125"/>
      <c r="CJ89" s="125"/>
      <c r="CK89" s="125"/>
      <c r="CL89" s="125"/>
      <c r="CM89" s="125"/>
      <c r="CN89" s="125"/>
      <c r="CO89" s="125"/>
      <c r="CP89" s="125"/>
      <c r="CQ89" s="125"/>
      <c r="CR89" s="125"/>
      <c r="CS89" s="125"/>
      <c r="CT89" s="125"/>
      <c r="CU89" s="125"/>
      <c r="CV89" s="125"/>
      <c r="CW89" s="125"/>
      <c r="CX89" s="125"/>
      <c r="CY89" s="125"/>
      <c r="CZ89" s="125"/>
      <c r="DA89" s="125"/>
      <c r="DB89" s="125"/>
      <c r="DC89" s="125"/>
      <c r="DD89" s="125"/>
      <c r="DE89" s="125"/>
      <c r="DF89" s="125"/>
      <c r="DG89" s="125"/>
      <c r="DH89" s="125"/>
      <c r="DI89" s="125"/>
      <c r="DJ89" s="125"/>
      <c r="DK89" s="125"/>
      <c r="DL89" s="125"/>
      <c r="DM89" s="125"/>
      <c r="DN89" s="125"/>
      <c r="DO89" s="125"/>
      <c r="DP89" s="125"/>
      <c r="DQ89" s="125"/>
      <c r="DR89" s="125"/>
      <c r="DS89" s="125"/>
      <c r="DT89" s="125"/>
      <c r="DU89" s="125"/>
      <c r="DV89" s="125"/>
      <c r="DW89" s="125"/>
      <c r="DX89" s="125"/>
      <c r="DY89" s="125"/>
      <c r="DZ89" s="125"/>
      <c r="EA89" s="125"/>
      <c r="EB89" s="125"/>
      <c r="EC89" s="125"/>
      <c r="ED89" s="125"/>
      <c r="EE89" s="125"/>
      <c r="EF89" s="125"/>
      <c r="EG89" s="125"/>
      <c r="EH89" s="125"/>
      <c r="EI89" s="125"/>
      <c r="EJ89" s="125"/>
      <c r="EK89" s="125"/>
      <c r="EL89" s="125"/>
      <c r="EM89" s="125"/>
      <c r="EN89" s="125"/>
      <c r="EO89" s="125"/>
      <c r="EP89" s="125"/>
      <c r="EQ89" s="125"/>
      <c r="ER89" s="125"/>
      <c r="ES89" s="125"/>
      <c r="ET89" s="125"/>
      <c r="EU89" s="125"/>
      <c r="EV89" s="125"/>
      <c r="EW89" s="125"/>
      <c r="EX89" s="125"/>
      <c r="EY89" s="125"/>
      <c r="EZ89" s="125"/>
      <c r="FA89" s="125"/>
      <c r="FB89" s="125"/>
      <c r="FC89" s="125"/>
      <c r="FD89" s="125"/>
      <c r="FE89" s="125"/>
      <c r="FF89" s="125"/>
      <c r="FG89" s="125"/>
      <c r="FH89" s="125"/>
      <c r="FI89" s="125"/>
      <c r="FJ89" s="125"/>
      <c r="FK89" s="125"/>
      <c r="FL89" s="125"/>
      <c r="FM89" s="125"/>
      <c r="FN89" s="125"/>
      <c r="FO89" s="125"/>
      <c r="FP89" s="125"/>
      <c r="FQ89" s="125"/>
      <c r="FR89" s="125"/>
      <c r="FS89" s="125"/>
      <c r="FT89" s="125"/>
      <c r="FU89" s="125"/>
      <c r="FV89" s="125"/>
      <c r="FW89" s="125"/>
      <c r="FX89" s="125"/>
      <c r="FY89" s="125"/>
      <c r="FZ89" s="125"/>
      <c r="GA89" s="125"/>
      <c r="GB89" s="125"/>
      <c r="GC89" s="125"/>
      <c r="GD89" s="125"/>
      <c r="GE89" s="125"/>
      <c r="GF89" s="125"/>
      <c r="GG89" s="125"/>
      <c r="GH89" s="125"/>
      <c r="GI89" s="125"/>
      <c r="GJ89" s="125"/>
      <c r="GK89" s="125"/>
      <c r="GL89" s="125"/>
      <c r="GM89" s="125"/>
      <c r="GN89" s="125"/>
      <c r="GO89" s="125"/>
      <c r="GP89" s="125"/>
      <c r="GQ89" s="125"/>
      <c r="GR89" s="125"/>
      <c r="GS89" s="125"/>
      <c r="GT89" s="125"/>
      <c r="GU89" s="125"/>
      <c r="GV89" s="125"/>
      <c r="GW89" s="125"/>
      <c r="GX89" s="125"/>
      <c r="GY89" s="125"/>
      <c r="GZ89" s="125"/>
      <c r="HA89" s="125"/>
      <c r="HB89" s="125"/>
      <c r="HC89" s="125"/>
      <c r="HD89" s="125"/>
      <c r="HE89" s="125"/>
      <c r="HF89" s="125"/>
      <c r="HG89" s="125"/>
      <c r="HH89" s="125"/>
      <c r="HI89" s="125"/>
      <c r="HJ89" s="125"/>
      <c r="HK89" s="125"/>
      <c r="HL89" s="125"/>
      <c r="HM89" s="125"/>
      <c r="HN89" s="125"/>
      <c r="HO89" s="125"/>
      <c r="HP89" s="125"/>
      <c r="HQ89" s="125"/>
      <c r="HR89" s="125"/>
      <c r="HS89" s="125"/>
      <c r="HT89" s="125"/>
      <c r="HU89" s="125"/>
      <c r="HV89" s="125"/>
      <c r="HW89" s="125"/>
      <c r="HX89" s="125"/>
      <c r="HY89" s="125"/>
      <c r="HZ89" s="125"/>
      <c r="IA89" s="125"/>
      <c r="IB89" s="125"/>
      <c r="IC89" s="125"/>
      <c r="ID89" s="125"/>
      <c r="IE89" s="125"/>
      <c r="IF89" s="125"/>
      <c r="IG89" s="125"/>
      <c r="IH89" s="125"/>
      <c r="II89" s="125"/>
      <c r="IJ89" s="125"/>
      <c r="IK89" s="125"/>
      <c r="IL89" s="125"/>
      <c r="IM89" s="125"/>
      <c r="IN89" s="125"/>
      <c r="IO89" s="125"/>
      <c r="IP89" s="125"/>
      <c r="IQ89" s="125"/>
      <c r="IR89" s="125"/>
      <c r="IS89" s="125"/>
      <c r="IT89" s="125"/>
      <c r="IU89" s="125"/>
      <c r="IV89" s="125"/>
    </row>
    <row r="90" spans="1:256" ht="11.25" customHeight="1" x14ac:dyDescent="0.3">
      <c r="A90" s="106" t="s">
        <v>186</v>
      </c>
      <c r="B90" s="106" t="s">
        <v>187</v>
      </c>
      <c r="C90" s="139">
        <v>26.6</v>
      </c>
      <c r="D90" s="139">
        <v>4.4649999999999999</v>
      </c>
      <c r="E90" s="140">
        <v>28.832999999999998</v>
      </c>
      <c r="F90" s="139">
        <v>4377</v>
      </c>
      <c r="G90" s="140">
        <f t="shared" si="12"/>
        <v>151.80522318177088</v>
      </c>
      <c r="H90" s="139"/>
      <c r="I90" s="140">
        <f>'Base Table 5 - modified'!DY90/'Base Table 5'!DY90*E90</f>
        <v>29.034168808933231</v>
      </c>
      <c r="J90" s="140">
        <f t="shared" si="13"/>
        <v>0.20116880893323241</v>
      </c>
      <c r="K90" s="140">
        <f t="shared" ca="1" si="14"/>
        <v>36.242549986502596</v>
      </c>
      <c r="L90" s="140">
        <f t="shared" ca="1" si="15"/>
        <v>7.409549986487967</v>
      </c>
      <c r="M90" s="140">
        <f t="shared" ca="1" si="16"/>
        <v>36.443718795408827</v>
      </c>
      <c r="N90" s="140">
        <f t="shared" ca="1" si="17"/>
        <v>7.6107187954088289</v>
      </c>
      <c r="O90" s="107"/>
      <c r="P90" s="141">
        <f ca="1"/>
        <v>5700.1342976102442</v>
      </c>
      <c r="Q90" s="140">
        <f>G90*(1+Industries!M88)</f>
        <v>156.40923830002623</v>
      </c>
      <c r="AE90" s="125"/>
      <c r="AF90" s="125"/>
      <c r="AG90" s="125"/>
      <c r="AH90" s="125"/>
      <c r="AI90" s="125"/>
      <c r="AJ90" s="125"/>
      <c r="AK90" s="125"/>
      <c r="AL90" s="125"/>
      <c r="AM90" s="125"/>
      <c r="AN90" s="125"/>
      <c r="AO90" s="125"/>
      <c r="AP90" s="125"/>
      <c r="AQ90" s="125"/>
      <c r="AR90" s="125"/>
      <c r="AS90" s="125"/>
      <c r="AT90" s="125"/>
      <c r="AU90" s="125"/>
      <c r="AV90" s="125"/>
      <c r="AW90" s="125"/>
      <c r="AX90" s="125"/>
      <c r="AY90" s="125"/>
      <c r="AZ90" s="125"/>
      <c r="BA90" s="125"/>
      <c r="BB90" s="125"/>
      <c r="BC90" s="125"/>
      <c r="BD90" s="125"/>
      <c r="BE90" s="125"/>
      <c r="BF90" s="125"/>
      <c r="BG90" s="125"/>
      <c r="BH90" s="125"/>
      <c r="BI90" s="125"/>
      <c r="BJ90" s="125"/>
      <c r="BK90" s="125"/>
      <c r="BL90" s="125"/>
      <c r="BM90" s="125"/>
      <c r="BN90" s="125"/>
      <c r="BO90" s="125"/>
      <c r="BP90" s="125"/>
      <c r="BQ90" s="125"/>
      <c r="BR90" s="125"/>
      <c r="BS90" s="125"/>
      <c r="BT90" s="125"/>
      <c r="BU90" s="125"/>
      <c r="BV90" s="125"/>
      <c r="BW90" s="125"/>
      <c r="BX90" s="125"/>
      <c r="BY90" s="125"/>
      <c r="BZ90" s="125"/>
      <c r="CA90" s="125"/>
      <c r="CB90" s="125"/>
      <c r="CC90" s="125"/>
      <c r="CD90" s="125"/>
      <c r="CE90" s="125"/>
      <c r="CF90" s="125"/>
      <c r="CG90" s="125"/>
      <c r="CH90" s="125"/>
      <c r="CI90" s="125"/>
      <c r="CJ90" s="125"/>
      <c r="CK90" s="125"/>
      <c r="CL90" s="125"/>
      <c r="CM90" s="125"/>
      <c r="CN90" s="125"/>
      <c r="CO90" s="125"/>
      <c r="CP90" s="125"/>
      <c r="CQ90" s="125"/>
      <c r="CR90" s="125"/>
      <c r="CS90" s="125"/>
      <c r="CT90" s="125"/>
      <c r="CU90" s="125"/>
      <c r="CV90" s="125"/>
      <c r="CW90" s="125"/>
      <c r="CX90" s="125"/>
      <c r="CY90" s="125"/>
      <c r="CZ90" s="125"/>
      <c r="DA90" s="125"/>
      <c r="DB90" s="125"/>
      <c r="DC90" s="125"/>
      <c r="DD90" s="125"/>
      <c r="DE90" s="125"/>
      <c r="DF90" s="125"/>
      <c r="DG90" s="125"/>
      <c r="DH90" s="125"/>
      <c r="DI90" s="125"/>
      <c r="DJ90" s="125"/>
      <c r="DK90" s="125"/>
      <c r="DL90" s="125"/>
      <c r="DM90" s="125"/>
      <c r="DN90" s="125"/>
      <c r="DO90" s="125"/>
      <c r="DP90" s="125"/>
      <c r="DQ90" s="125"/>
      <c r="DR90" s="125"/>
      <c r="DS90" s="125"/>
      <c r="DT90" s="125"/>
      <c r="DU90" s="125"/>
      <c r="DV90" s="125"/>
      <c r="DW90" s="125"/>
      <c r="DX90" s="125"/>
      <c r="DY90" s="125"/>
      <c r="DZ90" s="125"/>
      <c r="EA90" s="125"/>
      <c r="EB90" s="125"/>
      <c r="EC90" s="125"/>
      <c r="ED90" s="125"/>
      <c r="EE90" s="125"/>
      <c r="EF90" s="125"/>
      <c r="EG90" s="125"/>
      <c r="EH90" s="125"/>
      <c r="EI90" s="125"/>
      <c r="EJ90" s="125"/>
      <c r="EK90" s="125"/>
      <c r="EL90" s="125"/>
      <c r="EM90" s="125"/>
      <c r="EN90" s="125"/>
      <c r="EO90" s="125"/>
      <c r="EP90" s="125"/>
      <c r="EQ90" s="125"/>
      <c r="ER90" s="125"/>
      <c r="ES90" s="125"/>
      <c r="ET90" s="125"/>
      <c r="EU90" s="125"/>
      <c r="EV90" s="125"/>
      <c r="EW90" s="125"/>
      <c r="EX90" s="125"/>
      <c r="EY90" s="125"/>
      <c r="EZ90" s="125"/>
      <c r="FA90" s="125"/>
      <c r="FB90" s="125"/>
      <c r="FC90" s="125"/>
      <c r="FD90" s="125"/>
      <c r="FE90" s="125"/>
      <c r="FF90" s="125"/>
      <c r="FG90" s="125"/>
      <c r="FH90" s="125"/>
      <c r="FI90" s="125"/>
      <c r="FJ90" s="125"/>
      <c r="FK90" s="125"/>
      <c r="FL90" s="125"/>
      <c r="FM90" s="125"/>
      <c r="FN90" s="125"/>
      <c r="FO90" s="125"/>
      <c r="FP90" s="125"/>
      <c r="FQ90" s="125"/>
      <c r="FR90" s="125"/>
      <c r="FS90" s="125"/>
      <c r="FT90" s="125"/>
      <c r="FU90" s="125"/>
      <c r="FV90" s="125"/>
      <c r="FW90" s="125"/>
      <c r="FX90" s="125"/>
      <c r="FY90" s="125"/>
      <c r="FZ90" s="125"/>
      <c r="GA90" s="125"/>
      <c r="GB90" s="125"/>
      <c r="GC90" s="125"/>
      <c r="GD90" s="125"/>
      <c r="GE90" s="125"/>
      <c r="GF90" s="125"/>
      <c r="GG90" s="125"/>
      <c r="GH90" s="125"/>
      <c r="GI90" s="125"/>
      <c r="GJ90" s="125"/>
      <c r="GK90" s="125"/>
      <c r="GL90" s="125"/>
      <c r="GM90" s="125"/>
      <c r="GN90" s="125"/>
      <c r="GO90" s="125"/>
      <c r="GP90" s="125"/>
      <c r="GQ90" s="125"/>
      <c r="GR90" s="125"/>
      <c r="GS90" s="125"/>
      <c r="GT90" s="125"/>
      <c r="GU90" s="125"/>
      <c r="GV90" s="125"/>
      <c r="GW90" s="125"/>
      <c r="GX90" s="125"/>
      <c r="GY90" s="125"/>
      <c r="GZ90" s="125"/>
      <c r="HA90" s="125"/>
      <c r="HB90" s="125"/>
      <c r="HC90" s="125"/>
      <c r="HD90" s="125"/>
      <c r="HE90" s="125"/>
      <c r="HF90" s="125"/>
      <c r="HG90" s="125"/>
      <c r="HH90" s="125"/>
      <c r="HI90" s="125"/>
      <c r="HJ90" s="125"/>
      <c r="HK90" s="125"/>
      <c r="HL90" s="125"/>
      <c r="HM90" s="125"/>
      <c r="HN90" s="125"/>
      <c r="HO90" s="125"/>
      <c r="HP90" s="125"/>
      <c r="HQ90" s="125"/>
      <c r="HR90" s="125"/>
      <c r="HS90" s="125"/>
      <c r="HT90" s="125"/>
      <c r="HU90" s="125"/>
      <c r="HV90" s="125"/>
      <c r="HW90" s="125"/>
      <c r="HX90" s="125"/>
      <c r="HY90" s="125"/>
      <c r="HZ90" s="125"/>
      <c r="IA90" s="125"/>
      <c r="IB90" s="125"/>
      <c r="IC90" s="125"/>
      <c r="ID90" s="125"/>
      <c r="IE90" s="125"/>
      <c r="IF90" s="125"/>
      <c r="IG90" s="125"/>
      <c r="IH90" s="125"/>
      <c r="II90" s="125"/>
      <c r="IJ90" s="125"/>
      <c r="IK90" s="125"/>
      <c r="IL90" s="125"/>
      <c r="IM90" s="125"/>
      <c r="IN90" s="125"/>
      <c r="IO90" s="125"/>
      <c r="IP90" s="125"/>
      <c r="IQ90" s="125"/>
      <c r="IR90" s="125"/>
      <c r="IS90" s="125"/>
      <c r="IT90" s="125"/>
      <c r="IU90" s="125"/>
      <c r="IV90" s="125"/>
    </row>
    <row r="91" spans="1:256" ht="11.25" customHeight="1" x14ac:dyDescent="0.3">
      <c r="A91" s="106" t="s">
        <v>188</v>
      </c>
      <c r="B91" s="106" t="s">
        <v>189</v>
      </c>
      <c r="C91" s="139">
        <v>48.735999999999997</v>
      </c>
      <c r="D91" s="139">
        <v>5.6950000000000003</v>
      </c>
      <c r="E91" s="140">
        <v>51.584000000000003</v>
      </c>
      <c r="F91" s="139">
        <v>7957</v>
      </c>
      <c r="G91" s="140">
        <f t="shared" si="12"/>
        <v>154.25325682382132</v>
      </c>
      <c r="H91" s="139"/>
      <c r="I91" s="140">
        <f>'Base Table 5 - modified'!DY91/'Base Table 5'!DY91*E91</f>
        <v>51.255384134032681</v>
      </c>
      <c r="J91" s="140">
        <f t="shared" si="13"/>
        <v>-0.32861586596732195</v>
      </c>
      <c r="K91" s="140">
        <f t="shared" ca="1" si="14"/>
        <v>70.530428723214328</v>
      </c>
      <c r="L91" s="140">
        <f t="shared" ca="1" si="15"/>
        <v>18.94642872318704</v>
      </c>
      <c r="M91" s="140">
        <f t="shared" ca="1" si="16"/>
        <v>70.201812857196614</v>
      </c>
      <c r="N91" s="140">
        <f t="shared" ca="1" si="17"/>
        <v>18.617812857196611</v>
      </c>
      <c r="O91" s="107"/>
      <c r="P91" s="141">
        <f ca="1"/>
        <v>11111.98606193689</v>
      </c>
      <c r="Q91" s="140">
        <f>G91*(1+Industries!M89)</f>
        <v>158.28631212901456</v>
      </c>
      <c r="AE91" s="125"/>
      <c r="AF91" s="125"/>
      <c r="AG91" s="125"/>
      <c r="AH91" s="125"/>
      <c r="AI91" s="125"/>
      <c r="AJ91" s="125"/>
      <c r="AK91" s="125"/>
      <c r="AL91" s="125"/>
      <c r="AM91" s="125"/>
      <c r="AN91" s="125"/>
      <c r="AO91" s="125"/>
      <c r="AP91" s="125"/>
      <c r="AQ91" s="125"/>
      <c r="AR91" s="125"/>
      <c r="AS91" s="125"/>
      <c r="AT91" s="125"/>
      <c r="AU91" s="125"/>
      <c r="AV91" s="125"/>
      <c r="AW91" s="125"/>
      <c r="AX91" s="125"/>
      <c r="AY91" s="125"/>
      <c r="AZ91" s="125"/>
      <c r="BA91" s="125"/>
      <c r="BB91" s="125"/>
      <c r="BC91" s="125"/>
      <c r="BD91" s="125"/>
      <c r="BE91" s="125"/>
      <c r="BF91" s="125"/>
      <c r="BG91" s="125"/>
      <c r="BH91" s="125"/>
      <c r="BI91" s="125"/>
      <c r="BJ91" s="125"/>
      <c r="BK91" s="125"/>
      <c r="BL91" s="125"/>
      <c r="BM91" s="125"/>
      <c r="BN91" s="125"/>
      <c r="BO91" s="125"/>
      <c r="BP91" s="125"/>
      <c r="BQ91" s="125"/>
      <c r="BR91" s="125"/>
      <c r="BS91" s="125"/>
      <c r="BT91" s="125"/>
      <c r="BU91" s="125"/>
      <c r="BV91" s="125"/>
      <c r="BW91" s="125"/>
      <c r="BX91" s="125"/>
      <c r="BY91" s="125"/>
      <c r="BZ91" s="125"/>
      <c r="CA91" s="125"/>
      <c r="CB91" s="125"/>
      <c r="CC91" s="125"/>
      <c r="CD91" s="125"/>
      <c r="CE91" s="125"/>
      <c r="CF91" s="125"/>
      <c r="CG91" s="125"/>
      <c r="CH91" s="125"/>
      <c r="CI91" s="125"/>
      <c r="CJ91" s="125"/>
      <c r="CK91" s="125"/>
      <c r="CL91" s="125"/>
      <c r="CM91" s="125"/>
      <c r="CN91" s="125"/>
      <c r="CO91" s="125"/>
      <c r="CP91" s="125"/>
      <c r="CQ91" s="125"/>
      <c r="CR91" s="125"/>
      <c r="CS91" s="125"/>
      <c r="CT91" s="125"/>
      <c r="CU91" s="125"/>
      <c r="CV91" s="125"/>
      <c r="CW91" s="125"/>
      <c r="CX91" s="125"/>
      <c r="CY91" s="125"/>
      <c r="CZ91" s="125"/>
      <c r="DA91" s="125"/>
      <c r="DB91" s="125"/>
      <c r="DC91" s="125"/>
      <c r="DD91" s="125"/>
      <c r="DE91" s="125"/>
      <c r="DF91" s="125"/>
      <c r="DG91" s="125"/>
      <c r="DH91" s="125"/>
      <c r="DI91" s="125"/>
      <c r="DJ91" s="125"/>
      <c r="DK91" s="125"/>
      <c r="DL91" s="125"/>
      <c r="DM91" s="125"/>
      <c r="DN91" s="125"/>
      <c r="DO91" s="125"/>
      <c r="DP91" s="125"/>
      <c r="DQ91" s="125"/>
      <c r="DR91" s="125"/>
      <c r="DS91" s="125"/>
      <c r="DT91" s="125"/>
      <c r="DU91" s="125"/>
      <c r="DV91" s="125"/>
      <c r="DW91" s="125"/>
      <c r="DX91" s="125"/>
      <c r="DY91" s="125"/>
      <c r="DZ91" s="125"/>
      <c r="EA91" s="125"/>
      <c r="EB91" s="125"/>
      <c r="EC91" s="125"/>
      <c r="ED91" s="125"/>
      <c r="EE91" s="125"/>
      <c r="EF91" s="125"/>
      <c r="EG91" s="125"/>
      <c r="EH91" s="125"/>
      <c r="EI91" s="125"/>
      <c r="EJ91" s="125"/>
      <c r="EK91" s="125"/>
      <c r="EL91" s="125"/>
      <c r="EM91" s="125"/>
      <c r="EN91" s="125"/>
      <c r="EO91" s="125"/>
      <c r="EP91" s="125"/>
      <c r="EQ91" s="125"/>
      <c r="ER91" s="125"/>
      <c r="ES91" s="125"/>
      <c r="ET91" s="125"/>
      <c r="EU91" s="125"/>
      <c r="EV91" s="125"/>
      <c r="EW91" s="125"/>
      <c r="EX91" s="125"/>
      <c r="EY91" s="125"/>
      <c r="EZ91" s="125"/>
      <c r="FA91" s="125"/>
      <c r="FB91" s="125"/>
      <c r="FC91" s="125"/>
      <c r="FD91" s="125"/>
      <c r="FE91" s="125"/>
      <c r="FF91" s="125"/>
      <c r="FG91" s="125"/>
      <c r="FH91" s="125"/>
      <c r="FI91" s="125"/>
      <c r="FJ91" s="125"/>
      <c r="FK91" s="125"/>
      <c r="FL91" s="125"/>
      <c r="FM91" s="125"/>
      <c r="FN91" s="125"/>
      <c r="FO91" s="125"/>
      <c r="FP91" s="125"/>
      <c r="FQ91" s="125"/>
      <c r="FR91" s="125"/>
      <c r="FS91" s="125"/>
      <c r="FT91" s="125"/>
      <c r="FU91" s="125"/>
      <c r="FV91" s="125"/>
      <c r="FW91" s="125"/>
      <c r="FX91" s="125"/>
      <c r="FY91" s="125"/>
      <c r="FZ91" s="125"/>
      <c r="GA91" s="125"/>
      <c r="GB91" s="125"/>
      <c r="GC91" s="125"/>
      <c r="GD91" s="125"/>
      <c r="GE91" s="125"/>
      <c r="GF91" s="125"/>
      <c r="GG91" s="125"/>
      <c r="GH91" s="125"/>
      <c r="GI91" s="125"/>
      <c r="GJ91" s="125"/>
      <c r="GK91" s="125"/>
      <c r="GL91" s="125"/>
      <c r="GM91" s="125"/>
      <c r="GN91" s="125"/>
      <c r="GO91" s="125"/>
      <c r="GP91" s="125"/>
      <c r="GQ91" s="125"/>
      <c r="GR91" s="125"/>
      <c r="GS91" s="125"/>
      <c r="GT91" s="125"/>
      <c r="GU91" s="125"/>
      <c r="GV91" s="125"/>
      <c r="GW91" s="125"/>
      <c r="GX91" s="125"/>
      <c r="GY91" s="125"/>
      <c r="GZ91" s="125"/>
      <c r="HA91" s="125"/>
      <c r="HB91" s="125"/>
      <c r="HC91" s="125"/>
      <c r="HD91" s="125"/>
      <c r="HE91" s="125"/>
      <c r="HF91" s="125"/>
      <c r="HG91" s="125"/>
      <c r="HH91" s="125"/>
      <c r="HI91" s="125"/>
      <c r="HJ91" s="125"/>
      <c r="HK91" s="125"/>
      <c r="HL91" s="125"/>
      <c r="HM91" s="125"/>
      <c r="HN91" s="125"/>
      <c r="HO91" s="125"/>
      <c r="HP91" s="125"/>
      <c r="HQ91" s="125"/>
      <c r="HR91" s="125"/>
      <c r="HS91" s="125"/>
      <c r="HT91" s="125"/>
      <c r="HU91" s="125"/>
      <c r="HV91" s="125"/>
      <c r="HW91" s="125"/>
      <c r="HX91" s="125"/>
      <c r="HY91" s="125"/>
      <c r="HZ91" s="125"/>
      <c r="IA91" s="125"/>
      <c r="IB91" s="125"/>
      <c r="IC91" s="125"/>
      <c r="ID91" s="125"/>
      <c r="IE91" s="125"/>
      <c r="IF91" s="125"/>
      <c r="IG91" s="125"/>
      <c r="IH91" s="125"/>
      <c r="II91" s="125"/>
      <c r="IJ91" s="125"/>
      <c r="IK91" s="125"/>
      <c r="IL91" s="125"/>
      <c r="IM91" s="125"/>
      <c r="IN91" s="125"/>
      <c r="IO91" s="125"/>
      <c r="IP91" s="125"/>
      <c r="IQ91" s="125"/>
      <c r="IR91" s="125"/>
      <c r="IS91" s="125"/>
      <c r="IT91" s="125"/>
      <c r="IU91" s="125"/>
      <c r="IV91" s="125"/>
    </row>
    <row r="92" spans="1:256" ht="11.25" customHeight="1" x14ac:dyDescent="0.3">
      <c r="A92" s="106" t="s">
        <v>190</v>
      </c>
      <c r="B92" s="106" t="s">
        <v>191</v>
      </c>
      <c r="C92" s="139">
        <v>4.8739999999999997</v>
      </c>
      <c r="D92" s="139">
        <v>2.89</v>
      </c>
      <c r="E92" s="140">
        <v>6.319</v>
      </c>
      <c r="F92" s="139">
        <v>747</v>
      </c>
      <c r="G92" s="140">
        <f t="shared" si="12"/>
        <v>118.21490742206045</v>
      </c>
      <c r="H92" s="139"/>
      <c r="I92" s="140">
        <f>'Base Table 5 - modified'!DY92/'Base Table 5'!DY92*E92</f>
        <v>6.3565820725705189</v>
      </c>
      <c r="J92" s="140">
        <f t="shared" si="13"/>
        <v>3.7582072570518932E-2</v>
      </c>
      <c r="K92" s="140">
        <f t="shared" ca="1" si="14"/>
        <v>9.3969525895699491</v>
      </c>
      <c r="L92" s="140">
        <f t="shared" ca="1" si="15"/>
        <v>3.0779525895643234</v>
      </c>
      <c r="M92" s="140">
        <f t="shared" ca="1" si="16"/>
        <v>9.4345346621300852</v>
      </c>
      <c r="N92" s="140">
        <f t="shared" ca="1" si="17"/>
        <v>3.1155346621300852</v>
      </c>
      <c r="O92" s="107"/>
      <c r="P92" s="141">
        <f ca="1"/>
        <v>1127.1167521660595</v>
      </c>
      <c r="Q92" s="140">
        <f>G92*(1+Industries!M90)</f>
        <v>119.46712715893338</v>
      </c>
      <c r="AE92" s="125"/>
      <c r="AF92" s="125"/>
      <c r="AG92" s="125"/>
      <c r="AH92" s="125"/>
      <c r="AI92" s="125"/>
      <c r="AJ92" s="125"/>
      <c r="AK92" s="125"/>
      <c r="AL92" s="125"/>
      <c r="AM92" s="125"/>
      <c r="AN92" s="125"/>
      <c r="AO92" s="125"/>
      <c r="AP92" s="125"/>
      <c r="AQ92" s="125"/>
      <c r="AR92" s="125"/>
      <c r="AS92" s="125"/>
      <c r="AT92" s="125"/>
      <c r="AU92" s="125"/>
      <c r="AV92" s="125"/>
      <c r="AW92" s="125"/>
      <c r="AX92" s="125"/>
      <c r="AY92" s="125"/>
      <c r="AZ92" s="125"/>
      <c r="BA92" s="125"/>
      <c r="BB92" s="125"/>
      <c r="BC92" s="125"/>
      <c r="BD92" s="125"/>
      <c r="BE92" s="125"/>
      <c r="BF92" s="125"/>
      <c r="BG92" s="125"/>
      <c r="BH92" s="125"/>
      <c r="BI92" s="125"/>
      <c r="BJ92" s="125"/>
      <c r="BK92" s="125"/>
      <c r="BL92" s="125"/>
      <c r="BM92" s="125"/>
      <c r="BN92" s="125"/>
      <c r="BO92" s="125"/>
      <c r="BP92" s="125"/>
      <c r="BQ92" s="125"/>
      <c r="BR92" s="125"/>
      <c r="BS92" s="125"/>
      <c r="BT92" s="125"/>
      <c r="BU92" s="125"/>
      <c r="BV92" s="125"/>
      <c r="BW92" s="125"/>
      <c r="BX92" s="125"/>
      <c r="BY92" s="125"/>
      <c r="BZ92" s="125"/>
      <c r="CA92" s="125"/>
      <c r="CB92" s="125"/>
      <c r="CC92" s="125"/>
      <c r="CD92" s="125"/>
      <c r="CE92" s="125"/>
      <c r="CF92" s="125"/>
      <c r="CG92" s="125"/>
      <c r="CH92" s="125"/>
      <c r="CI92" s="125"/>
      <c r="CJ92" s="125"/>
      <c r="CK92" s="125"/>
      <c r="CL92" s="125"/>
      <c r="CM92" s="125"/>
      <c r="CN92" s="125"/>
      <c r="CO92" s="125"/>
      <c r="CP92" s="125"/>
      <c r="CQ92" s="125"/>
      <c r="CR92" s="125"/>
      <c r="CS92" s="125"/>
      <c r="CT92" s="125"/>
      <c r="CU92" s="125"/>
      <c r="CV92" s="125"/>
      <c r="CW92" s="125"/>
      <c r="CX92" s="125"/>
      <c r="CY92" s="125"/>
      <c r="CZ92" s="125"/>
      <c r="DA92" s="125"/>
      <c r="DB92" s="125"/>
      <c r="DC92" s="125"/>
      <c r="DD92" s="125"/>
      <c r="DE92" s="125"/>
      <c r="DF92" s="125"/>
      <c r="DG92" s="125"/>
      <c r="DH92" s="125"/>
      <c r="DI92" s="125"/>
      <c r="DJ92" s="125"/>
      <c r="DK92" s="125"/>
      <c r="DL92" s="125"/>
      <c r="DM92" s="125"/>
      <c r="DN92" s="125"/>
      <c r="DO92" s="125"/>
      <c r="DP92" s="125"/>
      <c r="DQ92" s="125"/>
      <c r="DR92" s="125"/>
      <c r="DS92" s="125"/>
      <c r="DT92" s="125"/>
      <c r="DU92" s="125"/>
      <c r="DV92" s="125"/>
      <c r="DW92" s="125"/>
      <c r="DX92" s="125"/>
      <c r="DY92" s="125"/>
      <c r="DZ92" s="125"/>
      <c r="EA92" s="125"/>
      <c r="EB92" s="125"/>
      <c r="EC92" s="125"/>
      <c r="ED92" s="125"/>
      <c r="EE92" s="125"/>
      <c r="EF92" s="125"/>
      <c r="EG92" s="125"/>
      <c r="EH92" s="125"/>
      <c r="EI92" s="125"/>
      <c r="EJ92" s="125"/>
      <c r="EK92" s="125"/>
      <c r="EL92" s="125"/>
      <c r="EM92" s="125"/>
      <c r="EN92" s="125"/>
      <c r="EO92" s="125"/>
      <c r="EP92" s="125"/>
      <c r="EQ92" s="125"/>
      <c r="ER92" s="125"/>
      <c r="ES92" s="125"/>
      <c r="ET92" s="125"/>
      <c r="EU92" s="125"/>
      <c r="EV92" s="125"/>
      <c r="EW92" s="125"/>
      <c r="EX92" s="125"/>
      <c r="EY92" s="125"/>
      <c r="EZ92" s="125"/>
      <c r="FA92" s="125"/>
      <c r="FB92" s="125"/>
      <c r="FC92" s="125"/>
      <c r="FD92" s="125"/>
      <c r="FE92" s="125"/>
      <c r="FF92" s="125"/>
      <c r="FG92" s="125"/>
      <c r="FH92" s="125"/>
      <c r="FI92" s="125"/>
      <c r="FJ92" s="125"/>
      <c r="FK92" s="125"/>
      <c r="FL92" s="125"/>
      <c r="FM92" s="125"/>
      <c r="FN92" s="125"/>
      <c r="FO92" s="125"/>
      <c r="FP92" s="125"/>
      <c r="FQ92" s="125"/>
      <c r="FR92" s="125"/>
      <c r="FS92" s="125"/>
      <c r="FT92" s="125"/>
      <c r="FU92" s="125"/>
      <c r="FV92" s="125"/>
      <c r="FW92" s="125"/>
      <c r="FX92" s="125"/>
      <c r="FY92" s="125"/>
      <c r="FZ92" s="125"/>
      <c r="GA92" s="125"/>
      <c r="GB92" s="125"/>
      <c r="GC92" s="125"/>
      <c r="GD92" s="125"/>
      <c r="GE92" s="125"/>
      <c r="GF92" s="125"/>
      <c r="GG92" s="125"/>
      <c r="GH92" s="125"/>
      <c r="GI92" s="125"/>
      <c r="GJ92" s="125"/>
      <c r="GK92" s="125"/>
      <c r="GL92" s="125"/>
      <c r="GM92" s="125"/>
      <c r="GN92" s="125"/>
      <c r="GO92" s="125"/>
      <c r="GP92" s="125"/>
      <c r="GQ92" s="125"/>
      <c r="GR92" s="125"/>
      <c r="GS92" s="125"/>
      <c r="GT92" s="125"/>
      <c r="GU92" s="125"/>
      <c r="GV92" s="125"/>
      <c r="GW92" s="125"/>
      <c r="GX92" s="125"/>
      <c r="GY92" s="125"/>
      <c r="GZ92" s="125"/>
      <c r="HA92" s="125"/>
      <c r="HB92" s="125"/>
      <c r="HC92" s="125"/>
      <c r="HD92" s="125"/>
      <c r="HE92" s="125"/>
      <c r="HF92" s="125"/>
      <c r="HG92" s="125"/>
      <c r="HH92" s="125"/>
      <c r="HI92" s="125"/>
      <c r="HJ92" s="125"/>
      <c r="HK92" s="125"/>
      <c r="HL92" s="125"/>
      <c r="HM92" s="125"/>
      <c r="HN92" s="125"/>
      <c r="HO92" s="125"/>
      <c r="HP92" s="125"/>
      <c r="HQ92" s="125"/>
      <c r="HR92" s="125"/>
      <c r="HS92" s="125"/>
      <c r="HT92" s="125"/>
      <c r="HU92" s="125"/>
      <c r="HV92" s="125"/>
      <c r="HW92" s="125"/>
      <c r="HX92" s="125"/>
      <c r="HY92" s="125"/>
      <c r="HZ92" s="125"/>
      <c r="IA92" s="125"/>
      <c r="IB92" s="125"/>
      <c r="IC92" s="125"/>
      <c r="ID92" s="125"/>
      <c r="IE92" s="125"/>
      <c r="IF92" s="125"/>
      <c r="IG92" s="125"/>
      <c r="IH92" s="125"/>
      <c r="II92" s="125"/>
      <c r="IJ92" s="125"/>
      <c r="IK92" s="125"/>
      <c r="IL92" s="125"/>
      <c r="IM92" s="125"/>
      <c r="IN92" s="125"/>
      <c r="IO92" s="125"/>
      <c r="IP92" s="125"/>
      <c r="IQ92" s="125"/>
      <c r="IR92" s="125"/>
      <c r="IS92" s="125"/>
      <c r="IT92" s="125"/>
      <c r="IU92" s="125"/>
      <c r="IV92" s="125"/>
    </row>
    <row r="93" spans="1:256" ht="11.25" customHeight="1" x14ac:dyDescent="0.3">
      <c r="A93" s="106" t="s">
        <v>192</v>
      </c>
      <c r="B93" s="106" t="s">
        <v>193</v>
      </c>
      <c r="C93" s="139">
        <v>229.85300000000001</v>
      </c>
      <c r="D93" s="139">
        <v>34.566000000000003</v>
      </c>
      <c r="E93" s="140">
        <v>247.136</v>
      </c>
      <c r="F93" s="139">
        <v>28102</v>
      </c>
      <c r="G93" s="140">
        <f t="shared" si="12"/>
        <v>113.71066942897838</v>
      </c>
      <c r="H93" s="139"/>
      <c r="I93" s="140">
        <f>'Base Table 5 - modified'!DY93/'Base Table 5'!DY93*E93</f>
        <v>245.35353784878475</v>
      </c>
      <c r="J93" s="140">
        <f t="shared" si="13"/>
        <v>-1.7824621512152419</v>
      </c>
      <c r="K93" s="140">
        <f t="shared" ca="1" si="14"/>
        <v>154.0775471443786</v>
      </c>
      <c r="L93" s="140">
        <f t="shared" ca="1" si="15"/>
        <v>-93.058452855693588</v>
      </c>
      <c r="M93" s="140">
        <f t="shared" ca="1" si="16"/>
        <v>152.29508499302997</v>
      </c>
      <c r="N93" s="140">
        <f t="shared" ca="1" si="17"/>
        <v>-94.840915006970022</v>
      </c>
      <c r="O93" s="107"/>
      <c r="P93" s="141">
        <f ca="1"/>
        <v>18360.234036169408</v>
      </c>
      <c r="Q93" s="140">
        <f>G93*(1+Industries!M91)</f>
        <v>120.55697028574293</v>
      </c>
      <c r="AE93" s="125"/>
      <c r="AF93" s="125"/>
      <c r="AG93" s="125"/>
      <c r="AH93" s="125"/>
      <c r="AI93" s="125"/>
      <c r="AJ93" s="125"/>
      <c r="AK93" s="125"/>
      <c r="AL93" s="125"/>
      <c r="AM93" s="125"/>
      <c r="AN93" s="125"/>
      <c r="AO93" s="125"/>
      <c r="AP93" s="125"/>
      <c r="AQ93" s="125"/>
      <c r="AR93" s="125"/>
      <c r="AS93" s="125"/>
      <c r="AT93" s="125"/>
      <c r="AU93" s="125"/>
      <c r="AV93" s="125"/>
      <c r="AW93" s="125"/>
      <c r="AX93" s="125"/>
      <c r="AY93" s="125"/>
      <c r="AZ93" s="125"/>
      <c r="BA93" s="125"/>
      <c r="BB93" s="125"/>
      <c r="BC93" s="125"/>
      <c r="BD93" s="125"/>
      <c r="BE93" s="125"/>
      <c r="BF93" s="125"/>
      <c r="BG93" s="125"/>
      <c r="BH93" s="125"/>
      <c r="BI93" s="125"/>
      <c r="BJ93" s="125"/>
      <c r="BK93" s="125"/>
      <c r="BL93" s="125"/>
      <c r="BM93" s="125"/>
      <c r="BN93" s="125"/>
      <c r="BO93" s="125"/>
      <c r="BP93" s="125"/>
      <c r="BQ93" s="125"/>
      <c r="BR93" s="125"/>
      <c r="BS93" s="125"/>
      <c r="BT93" s="125"/>
      <c r="BU93" s="125"/>
      <c r="BV93" s="125"/>
      <c r="BW93" s="125"/>
      <c r="BX93" s="125"/>
      <c r="BY93" s="125"/>
      <c r="BZ93" s="125"/>
      <c r="CA93" s="125"/>
      <c r="CB93" s="125"/>
      <c r="CC93" s="125"/>
      <c r="CD93" s="125"/>
      <c r="CE93" s="125"/>
      <c r="CF93" s="125"/>
      <c r="CG93" s="125"/>
      <c r="CH93" s="125"/>
      <c r="CI93" s="125"/>
      <c r="CJ93" s="125"/>
      <c r="CK93" s="125"/>
      <c r="CL93" s="125"/>
      <c r="CM93" s="125"/>
      <c r="CN93" s="125"/>
      <c r="CO93" s="125"/>
      <c r="CP93" s="125"/>
      <c r="CQ93" s="125"/>
      <c r="CR93" s="125"/>
      <c r="CS93" s="125"/>
      <c r="CT93" s="125"/>
      <c r="CU93" s="125"/>
      <c r="CV93" s="125"/>
      <c r="CW93" s="125"/>
      <c r="CX93" s="125"/>
      <c r="CY93" s="125"/>
      <c r="CZ93" s="125"/>
      <c r="DA93" s="125"/>
      <c r="DB93" s="125"/>
      <c r="DC93" s="125"/>
      <c r="DD93" s="125"/>
      <c r="DE93" s="125"/>
      <c r="DF93" s="125"/>
      <c r="DG93" s="125"/>
      <c r="DH93" s="125"/>
      <c r="DI93" s="125"/>
      <c r="DJ93" s="125"/>
      <c r="DK93" s="125"/>
      <c r="DL93" s="125"/>
      <c r="DM93" s="125"/>
      <c r="DN93" s="125"/>
      <c r="DO93" s="125"/>
      <c r="DP93" s="125"/>
      <c r="DQ93" s="125"/>
      <c r="DR93" s="125"/>
      <c r="DS93" s="125"/>
      <c r="DT93" s="125"/>
      <c r="DU93" s="125"/>
      <c r="DV93" s="125"/>
      <c r="DW93" s="125"/>
      <c r="DX93" s="125"/>
      <c r="DY93" s="125"/>
      <c r="DZ93" s="125"/>
      <c r="EA93" s="125"/>
      <c r="EB93" s="125"/>
      <c r="EC93" s="125"/>
      <c r="ED93" s="125"/>
      <c r="EE93" s="125"/>
      <c r="EF93" s="125"/>
      <c r="EG93" s="125"/>
      <c r="EH93" s="125"/>
      <c r="EI93" s="125"/>
      <c r="EJ93" s="125"/>
      <c r="EK93" s="125"/>
      <c r="EL93" s="125"/>
      <c r="EM93" s="125"/>
      <c r="EN93" s="125"/>
      <c r="EO93" s="125"/>
      <c r="EP93" s="125"/>
      <c r="EQ93" s="125"/>
      <c r="ER93" s="125"/>
      <c r="ES93" s="125"/>
      <c r="ET93" s="125"/>
      <c r="EU93" s="125"/>
      <c r="EV93" s="125"/>
      <c r="EW93" s="125"/>
      <c r="EX93" s="125"/>
      <c r="EY93" s="125"/>
      <c r="EZ93" s="125"/>
      <c r="FA93" s="125"/>
      <c r="FB93" s="125"/>
      <c r="FC93" s="125"/>
      <c r="FD93" s="125"/>
      <c r="FE93" s="125"/>
      <c r="FF93" s="125"/>
      <c r="FG93" s="125"/>
      <c r="FH93" s="125"/>
      <c r="FI93" s="125"/>
      <c r="FJ93" s="125"/>
      <c r="FK93" s="125"/>
      <c r="FL93" s="125"/>
      <c r="FM93" s="125"/>
      <c r="FN93" s="125"/>
      <c r="FO93" s="125"/>
      <c r="FP93" s="125"/>
      <c r="FQ93" s="125"/>
      <c r="FR93" s="125"/>
      <c r="FS93" s="125"/>
      <c r="FT93" s="125"/>
      <c r="FU93" s="125"/>
      <c r="FV93" s="125"/>
      <c r="FW93" s="125"/>
      <c r="FX93" s="125"/>
      <c r="FY93" s="125"/>
      <c r="FZ93" s="125"/>
      <c r="GA93" s="125"/>
      <c r="GB93" s="125"/>
      <c r="GC93" s="125"/>
      <c r="GD93" s="125"/>
      <c r="GE93" s="125"/>
      <c r="GF93" s="125"/>
      <c r="GG93" s="125"/>
      <c r="GH93" s="125"/>
      <c r="GI93" s="125"/>
      <c r="GJ93" s="125"/>
      <c r="GK93" s="125"/>
      <c r="GL93" s="125"/>
      <c r="GM93" s="125"/>
      <c r="GN93" s="125"/>
      <c r="GO93" s="125"/>
      <c r="GP93" s="125"/>
      <c r="GQ93" s="125"/>
      <c r="GR93" s="125"/>
      <c r="GS93" s="125"/>
      <c r="GT93" s="125"/>
      <c r="GU93" s="125"/>
      <c r="GV93" s="125"/>
      <c r="GW93" s="125"/>
      <c r="GX93" s="125"/>
      <c r="GY93" s="125"/>
      <c r="GZ93" s="125"/>
      <c r="HA93" s="125"/>
      <c r="HB93" s="125"/>
      <c r="HC93" s="125"/>
      <c r="HD93" s="125"/>
      <c r="HE93" s="125"/>
      <c r="HF93" s="125"/>
      <c r="HG93" s="125"/>
      <c r="HH93" s="125"/>
      <c r="HI93" s="125"/>
      <c r="HJ93" s="125"/>
      <c r="HK93" s="125"/>
      <c r="HL93" s="125"/>
      <c r="HM93" s="125"/>
      <c r="HN93" s="125"/>
      <c r="HO93" s="125"/>
      <c r="HP93" s="125"/>
      <c r="HQ93" s="125"/>
      <c r="HR93" s="125"/>
      <c r="HS93" s="125"/>
      <c r="HT93" s="125"/>
      <c r="HU93" s="125"/>
      <c r="HV93" s="125"/>
      <c r="HW93" s="125"/>
      <c r="HX93" s="125"/>
      <c r="HY93" s="125"/>
      <c r="HZ93" s="125"/>
      <c r="IA93" s="125"/>
      <c r="IB93" s="125"/>
      <c r="IC93" s="125"/>
      <c r="ID93" s="125"/>
      <c r="IE93" s="125"/>
      <c r="IF93" s="125"/>
      <c r="IG93" s="125"/>
      <c r="IH93" s="125"/>
      <c r="II93" s="125"/>
      <c r="IJ93" s="125"/>
      <c r="IK93" s="125"/>
      <c r="IL93" s="125"/>
      <c r="IM93" s="125"/>
      <c r="IN93" s="125"/>
      <c r="IO93" s="125"/>
      <c r="IP93" s="125"/>
      <c r="IQ93" s="125"/>
      <c r="IR93" s="125"/>
      <c r="IS93" s="125"/>
      <c r="IT93" s="125"/>
      <c r="IU93" s="125"/>
      <c r="IV93" s="125"/>
    </row>
    <row r="94" spans="1:256" ht="11.25" customHeight="1" x14ac:dyDescent="0.3">
      <c r="A94" s="106" t="s">
        <v>194</v>
      </c>
      <c r="B94" s="106" t="s">
        <v>195</v>
      </c>
      <c r="C94" s="139">
        <v>53.158999999999999</v>
      </c>
      <c r="D94" s="139">
        <v>6.1859999999999999</v>
      </c>
      <c r="E94" s="140">
        <v>56.252000000000002</v>
      </c>
      <c r="F94" s="139">
        <v>9214</v>
      </c>
      <c r="G94" s="140">
        <f t="shared" si="12"/>
        <v>163.79862049349356</v>
      </c>
      <c r="H94" s="139"/>
      <c r="I94" s="140">
        <f>'Base Table 5 - modified'!DY94/'Base Table 5'!DY94*E94</f>
        <v>54.710381611569233</v>
      </c>
      <c r="J94" s="140">
        <f t="shared" si="13"/>
        <v>-1.5416183884307699</v>
      </c>
      <c r="K94" s="140">
        <f t="shared" ca="1" si="14"/>
        <v>31.615960312600805</v>
      </c>
      <c r="L94" s="140">
        <f t="shared" ca="1" si="15"/>
        <v>-24.636039687403482</v>
      </c>
      <c r="M94" s="140">
        <f t="shared" ca="1" si="16"/>
        <v>30.074341924162137</v>
      </c>
      <c r="N94" s="140">
        <f t="shared" ca="1" si="17"/>
        <v>-26.177658075837865</v>
      </c>
      <c r="O94" s="107"/>
      <c r="P94" s="141">
        <f ca="1"/>
        <v>5479.6921675322319</v>
      </c>
      <c r="Q94" s="140">
        <f>G94*(1+Industries!M92)</f>
        <v>182.20489018014962</v>
      </c>
      <c r="AE94" s="125"/>
      <c r="AF94" s="125"/>
      <c r="AG94" s="125"/>
      <c r="AH94" s="125"/>
      <c r="AI94" s="125"/>
      <c r="AJ94" s="125"/>
      <c r="AK94" s="125"/>
      <c r="AL94" s="125"/>
      <c r="AM94" s="125"/>
      <c r="AN94" s="125"/>
      <c r="AO94" s="125"/>
      <c r="AP94" s="125"/>
      <c r="AQ94" s="125"/>
      <c r="AR94" s="125"/>
      <c r="AS94" s="125"/>
      <c r="AT94" s="125"/>
      <c r="AU94" s="125"/>
      <c r="AV94" s="125"/>
      <c r="AW94" s="125"/>
      <c r="AX94" s="125"/>
      <c r="AY94" s="125"/>
      <c r="AZ94" s="125"/>
      <c r="BA94" s="125"/>
      <c r="BB94" s="125"/>
      <c r="BC94" s="125"/>
      <c r="BD94" s="125"/>
      <c r="BE94" s="125"/>
      <c r="BF94" s="125"/>
      <c r="BG94" s="125"/>
      <c r="BH94" s="125"/>
      <c r="BI94" s="125"/>
      <c r="BJ94" s="125"/>
      <c r="BK94" s="125"/>
      <c r="BL94" s="125"/>
      <c r="BM94" s="125"/>
      <c r="BN94" s="125"/>
      <c r="BO94" s="125"/>
      <c r="BP94" s="125"/>
      <c r="BQ94" s="125"/>
      <c r="BR94" s="125"/>
      <c r="BS94" s="125"/>
      <c r="BT94" s="125"/>
      <c r="BU94" s="125"/>
      <c r="BV94" s="125"/>
      <c r="BW94" s="125"/>
      <c r="BX94" s="125"/>
      <c r="BY94" s="125"/>
      <c r="BZ94" s="125"/>
      <c r="CA94" s="125"/>
      <c r="CB94" s="125"/>
      <c r="CC94" s="125"/>
      <c r="CD94" s="125"/>
      <c r="CE94" s="125"/>
      <c r="CF94" s="125"/>
      <c r="CG94" s="125"/>
      <c r="CH94" s="125"/>
      <c r="CI94" s="125"/>
      <c r="CJ94" s="125"/>
      <c r="CK94" s="125"/>
      <c r="CL94" s="125"/>
      <c r="CM94" s="125"/>
      <c r="CN94" s="125"/>
      <c r="CO94" s="125"/>
      <c r="CP94" s="125"/>
      <c r="CQ94" s="125"/>
      <c r="CR94" s="125"/>
      <c r="CS94" s="125"/>
      <c r="CT94" s="125"/>
      <c r="CU94" s="125"/>
      <c r="CV94" s="125"/>
      <c r="CW94" s="125"/>
      <c r="CX94" s="125"/>
      <c r="CY94" s="125"/>
      <c r="CZ94" s="125"/>
      <c r="DA94" s="125"/>
      <c r="DB94" s="125"/>
      <c r="DC94" s="125"/>
      <c r="DD94" s="125"/>
      <c r="DE94" s="125"/>
      <c r="DF94" s="125"/>
      <c r="DG94" s="125"/>
      <c r="DH94" s="125"/>
      <c r="DI94" s="125"/>
      <c r="DJ94" s="125"/>
      <c r="DK94" s="125"/>
      <c r="DL94" s="125"/>
      <c r="DM94" s="125"/>
      <c r="DN94" s="125"/>
      <c r="DO94" s="125"/>
      <c r="DP94" s="125"/>
      <c r="DQ94" s="125"/>
      <c r="DR94" s="125"/>
      <c r="DS94" s="125"/>
      <c r="DT94" s="125"/>
      <c r="DU94" s="125"/>
      <c r="DV94" s="125"/>
      <c r="DW94" s="125"/>
      <c r="DX94" s="125"/>
      <c r="DY94" s="125"/>
      <c r="DZ94" s="125"/>
      <c r="EA94" s="125"/>
      <c r="EB94" s="125"/>
      <c r="EC94" s="125"/>
      <c r="ED94" s="125"/>
      <c r="EE94" s="125"/>
      <c r="EF94" s="125"/>
      <c r="EG94" s="125"/>
      <c r="EH94" s="125"/>
      <c r="EI94" s="125"/>
      <c r="EJ94" s="125"/>
      <c r="EK94" s="125"/>
      <c r="EL94" s="125"/>
      <c r="EM94" s="125"/>
      <c r="EN94" s="125"/>
      <c r="EO94" s="125"/>
      <c r="EP94" s="125"/>
      <c r="EQ94" s="125"/>
      <c r="ER94" s="125"/>
      <c r="ES94" s="125"/>
      <c r="ET94" s="125"/>
      <c r="EU94" s="125"/>
      <c r="EV94" s="125"/>
      <c r="EW94" s="125"/>
      <c r="EX94" s="125"/>
      <c r="EY94" s="125"/>
      <c r="EZ94" s="125"/>
      <c r="FA94" s="125"/>
      <c r="FB94" s="125"/>
      <c r="FC94" s="125"/>
      <c r="FD94" s="125"/>
      <c r="FE94" s="125"/>
      <c r="FF94" s="125"/>
      <c r="FG94" s="125"/>
      <c r="FH94" s="125"/>
      <c r="FI94" s="125"/>
      <c r="FJ94" s="125"/>
      <c r="FK94" s="125"/>
      <c r="FL94" s="125"/>
      <c r="FM94" s="125"/>
      <c r="FN94" s="125"/>
      <c r="FO94" s="125"/>
      <c r="FP94" s="125"/>
      <c r="FQ94" s="125"/>
      <c r="FR94" s="125"/>
      <c r="FS94" s="125"/>
      <c r="FT94" s="125"/>
      <c r="FU94" s="125"/>
      <c r="FV94" s="125"/>
      <c r="FW94" s="125"/>
      <c r="FX94" s="125"/>
      <c r="FY94" s="125"/>
      <c r="FZ94" s="125"/>
      <c r="GA94" s="125"/>
      <c r="GB94" s="125"/>
      <c r="GC94" s="125"/>
      <c r="GD94" s="125"/>
      <c r="GE94" s="125"/>
      <c r="GF94" s="125"/>
      <c r="GG94" s="125"/>
      <c r="GH94" s="125"/>
      <c r="GI94" s="125"/>
      <c r="GJ94" s="125"/>
      <c r="GK94" s="125"/>
      <c r="GL94" s="125"/>
      <c r="GM94" s="125"/>
      <c r="GN94" s="125"/>
      <c r="GO94" s="125"/>
      <c r="GP94" s="125"/>
      <c r="GQ94" s="125"/>
      <c r="GR94" s="125"/>
      <c r="GS94" s="125"/>
      <c r="GT94" s="125"/>
      <c r="GU94" s="125"/>
      <c r="GV94" s="125"/>
      <c r="GW94" s="125"/>
      <c r="GX94" s="125"/>
      <c r="GY94" s="125"/>
      <c r="GZ94" s="125"/>
      <c r="HA94" s="125"/>
      <c r="HB94" s="125"/>
      <c r="HC94" s="125"/>
      <c r="HD94" s="125"/>
      <c r="HE94" s="125"/>
      <c r="HF94" s="125"/>
      <c r="HG94" s="125"/>
      <c r="HH94" s="125"/>
      <c r="HI94" s="125"/>
      <c r="HJ94" s="125"/>
      <c r="HK94" s="125"/>
      <c r="HL94" s="125"/>
      <c r="HM94" s="125"/>
      <c r="HN94" s="125"/>
      <c r="HO94" s="125"/>
      <c r="HP94" s="125"/>
      <c r="HQ94" s="125"/>
      <c r="HR94" s="125"/>
      <c r="HS94" s="125"/>
      <c r="HT94" s="125"/>
      <c r="HU94" s="125"/>
      <c r="HV94" s="125"/>
      <c r="HW94" s="125"/>
      <c r="HX94" s="125"/>
      <c r="HY94" s="125"/>
      <c r="HZ94" s="125"/>
      <c r="IA94" s="125"/>
      <c r="IB94" s="125"/>
      <c r="IC94" s="125"/>
      <c r="ID94" s="125"/>
      <c r="IE94" s="125"/>
      <c r="IF94" s="125"/>
      <c r="IG94" s="125"/>
      <c r="IH94" s="125"/>
      <c r="II94" s="125"/>
      <c r="IJ94" s="125"/>
      <c r="IK94" s="125"/>
      <c r="IL94" s="125"/>
      <c r="IM94" s="125"/>
      <c r="IN94" s="125"/>
      <c r="IO94" s="125"/>
      <c r="IP94" s="125"/>
      <c r="IQ94" s="125"/>
      <c r="IR94" s="125"/>
      <c r="IS94" s="125"/>
      <c r="IT94" s="125"/>
      <c r="IU94" s="125"/>
      <c r="IV94" s="125"/>
    </row>
    <row r="95" spans="1:256" ht="11.25" customHeight="1" x14ac:dyDescent="0.3">
      <c r="A95" s="106" t="s">
        <v>196</v>
      </c>
      <c r="B95" s="106" t="s">
        <v>197</v>
      </c>
      <c r="C95" s="139">
        <v>152.678</v>
      </c>
      <c r="D95" s="139">
        <v>29.760999999999999</v>
      </c>
      <c r="E95" s="140">
        <v>167.55799999999999</v>
      </c>
      <c r="F95" s="139">
        <v>26460</v>
      </c>
      <c r="G95" s="140">
        <f t="shared" si="12"/>
        <v>157.91546807672569</v>
      </c>
      <c r="H95" s="139"/>
      <c r="I95" s="140">
        <f>'Base Table 5 - modified'!DY95/'Base Table 5'!DY95*E95</f>
        <v>166.04830800638968</v>
      </c>
      <c r="J95" s="140">
        <f t="shared" si="13"/>
        <v>-1.5096919936103177</v>
      </c>
      <c r="K95" s="140">
        <f t="shared" ca="1" si="14"/>
        <v>98.063771571676142</v>
      </c>
      <c r="L95" s="140">
        <f t="shared" ca="1" si="15"/>
        <v>-69.494228428362376</v>
      </c>
      <c r="M95" s="140">
        <f t="shared" ca="1" si="16"/>
        <v>96.554079577994713</v>
      </c>
      <c r="N95" s="140">
        <f t="shared" ca="1" si="17"/>
        <v>-71.00392042200528</v>
      </c>
      <c r="O95" s="107"/>
      <c r="P95" s="141">
        <f ca="1"/>
        <v>17738.219022509849</v>
      </c>
      <c r="Q95" s="140">
        <f>G95*(1+Industries!M93)</f>
        <v>183.71278665839515</v>
      </c>
      <c r="AE95" s="125"/>
      <c r="AF95" s="125"/>
      <c r="AG95" s="125"/>
      <c r="AH95" s="125"/>
      <c r="AI95" s="125"/>
      <c r="AJ95" s="125"/>
      <c r="AK95" s="125"/>
      <c r="AL95" s="125"/>
      <c r="AM95" s="125"/>
      <c r="AN95" s="125"/>
      <c r="AO95" s="125"/>
      <c r="AP95" s="125"/>
      <c r="AQ95" s="125"/>
      <c r="AR95" s="125"/>
      <c r="AS95" s="125"/>
      <c r="AT95" s="125"/>
      <c r="AU95" s="125"/>
      <c r="AV95" s="125"/>
      <c r="AW95" s="125"/>
      <c r="AX95" s="125"/>
      <c r="AY95" s="125"/>
      <c r="AZ95" s="125"/>
      <c r="BA95" s="125"/>
      <c r="BB95" s="125"/>
      <c r="BC95" s="125"/>
      <c r="BD95" s="125"/>
      <c r="BE95" s="125"/>
      <c r="BF95" s="125"/>
      <c r="BG95" s="125"/>
      <c r="BH95" s="125"/>
      <c r="BI95" s="125"/>
      <c r="BJ95" s="125"/>
      <c r="BK95" s="125"/>
      <c r="BL95" s="125"/>
      <c r="BM95" s="125"/>
      <c r="BN95" s="125"/>
      <c r="BO95" s="125"/>
      <c r="BP95" s="125"/>
      <c r="BQ95" s="125"/>
      <c r="BR95" s="125"/>
      <c r="BS95" s="125"/>
      <c r="BT95" s="125"/>
      <c r="BU95" s="125"/>
      <c r="BV95" s="125"/>
      <c r="BW95" s="125"/>
      <c r="BX95" s="125"/>
      <c r="BY95" s="125"/>
      <c r="BZ95" s="125"/>
      <c r="CA95" s="125"/>
      <c r="CB95" s="125"/>
      <c r="CC95" s="125"/>
      <c r="CD95" s="125"/>
      <c r="CE95" s="125"/>
      <c r="CF95" s="125"/>
      <c r="CG95" s="125"/>
      <c r="CH95" s="125"/>
      <c r="CI95" s="125"/>
      <c r="CJ95" s="125"/>
      <c r="CK95" s="125"/>
      <c r="CL95" s="125"/>
      <c r="CM95" s="125"/>
      <c r="CN95" s="125"/>
      <c r="CO95" s="125"/>
      <c r="CP95" s="125"/>
      <c r="CQ95" s="125"/>
      <c r="CR95" s="125"/>
      <c r="CS95" s="125"/>
      <c r="CT95" s="125"/>
      <c r="CU95" s="125"/>
      <c r="CV95" s="125"/>
      <c r="CW95" s="125"/>
      <c r="CX95" s="125"/>
      <c r="CY95" s="125"/>
      <c r="CZ95" s="125"/>
      <c r="DA95" s="125"/>
      <c r="DB95" s="125"/>
      <c r="DC95" s="125"/>
      <c r="DD95" s="125"/>
      <c r="DE95" s="125"/>
      <c r="DF95" s="125"/>
      <c r="DG95" s="125"/>
      <c r="DH95" s="125"/>
      <c r="DI95" s="125"/>
      <c r="DJ95" s="125"/>
      <c r="DK95" s="125"/>
      <c r="DL95" s="125"/>
      <c r="DM95" s="125"/>
      <c r="DN95" s="125"/>
      <c r="DO95" s="125"/>
      <c r="DP95" s="125"/>
      <c r="DQ95" s="125"/>
      <c r="DR95" s="125"/>
      <c r="DS95" s="125"/>
      <c r="DT95" s="125"/>
      <c r="DU95" s="125"/>
      <c r="DV95" s="125"/>
      <c r="DW95" s="125"/>
      <c r="DX95" s="125"/>
      <c r="DY95" s="125"/>
      <c r="DZ95" s="125"/>
      <c r="EA95" s="125"/>
      <c r="EB95" s="125"/>
      <c r="EC95" s="125"/>
      <c r="ED95" s="125"/>
      <c r="EE95" s="125"/>
      <c r="EF95" s="125"/>
      <c r="EG95" s="125"/>
      <c r="EH95" s="125"/>
      <c r="EI95" s="125"/>
      <c r="EJ95" s="125"/>
      <c r="EK95" s="125"/>
      <c r="EL95" s="125"/>
      <c r="EM95" s="125"/>
      <c r="EN95" s="125"/>
      <c r="EO95" s="125"/>
      <c r="EP95" s="125"/>
      <c r="EQ95" s="125"/>
      <c r="ER95" s="125"/>
      <c r="ES95" s="125"/>
      <c r="ET95" s="125"/>
      <c r="EU95" s="125"/>
      <c r="EV95" s="125"/>
      <c r="EW95" s="125"/>
      <c r="EX95" s="125"/>
      <c r="EY95" s="125"/>
      <c r="EZ95" s="125"/>
      <c r="FA95" s="125"/>
      <c r="FB95" s="125"/>
      <c r="FC95" s="125"/>
      <c r="FD95" s="125"/>
      <c r="FE95" s="125"/>
      <c r="FF95" s="125"/>
      <c r="FG95" s="125"/>
      <c r="FH95" s="125"/>
      <c r="FI95" s="125"/>
      <c r="FJ95" s="125"/>
      <c r="FK95" s="125"/>
      <c r="FL95" s="125"/>
      <c r="FM95" s="125"/>
      <c r="FN95" s="125"/>
      <c r="FO95" s="125"/>
      <c r="FP95" s="125"/>
      <c r="FQ95" s="125"/>
      <c r="FR95" s="125"/>
      <c r="FS95" s="125"/>
      <c r="FT95" s="125"/>
      <c r="FU95" s="125"/>
      <c r="FV95" s="125"/>
      <c r="FW95" s="125"/>
      <c r="FX95" s="125"/>
      <c r="FY95" s="125"/>
      <c r="FZ95" s="125"/>
      <c r="GA95" s="125"/>
      <c r="GB95" s="125"/>
      <c r="GC95" s="125"/>
      <c r="GD95" s="125"/>
      <c r="GE95" s="125"/>
      <c r="GF95" s="125"/>
      <c r="GG95" s="125"/>
      <c r="GH95" s="125"/>
      <c r="GI95" s="125"/>
      <c r="GJ95" s="125"/>
      <c r="GK95" s="125"/>
      <c r="GL95" s="125"/>
      <c r="GM95" s="125"/>
      <c r="GN95" s="125"/>
      <c r="GO95" s="125"/>
      <c r="GP95" s="125"/>
      <c r="GQ95" s="125"/>
      <c r="GR95" s="125"/>
      <c r="GS95" s="125"/>
      <c r="GT95" s="125"/>
      <c r="GU95" s="125"/>
      <c r="GV95" s="125"/>
      <c r="GW95" s="125"/>
      <c r="GX95" s="125"/>
      <c r="GY95" s="125"/>
      <c r="GZ95" s="125"/>
      <c r="HA95" s="125"/>
      <c r="HB95" s="125"/>
      <c r="HC95" s="125"/>
      <c r="HD95" s="125"/>
      <c r="HE95" s="125"/>
      <c r="HF95" s="125"/>
      <c r="HG95" s="125"/>
      <c r="HH95" s="125"/>
      <c r="HI95" s="125"/>
      <c r="HJ95" s="125"/>
      <c r="HK95" s="125"/>
      <c r="HL95" s="125"/>
      <c r="HM95" s="125"/>
      <c r="HN95" s="125"/>
      <c r="HO95" s="125"/>
      <c r="HP95" s="125"/>
      <c r="HQ95" s="125"/>
      <c r="HR95" s="125"/>
      <c r="HS95" s="125"/>
      <c r="HT95" s="125"/>
      <c r="HU95" s="125"/>
      <c r="HV95" s="125"/>
      <c r="HW95" s="125"/>
      <c r="HX95" s="125"/>
      <c r="HY95" s="125"/>
      <c r="HZ95" s="125"/>
      <c r="IA95" s="125"/>
      <c r="IB95" s="125"/>
      <c r="IC95" s="125"/>
      <c r="ID95" s="125"/>
      <c r="IE95" s="125"/>
      <c r="IF95" s="125"/>
      <c r="IG95" s="125"/>
      <c r="IH95" s="125"/>
      <c r="II95" s="125"/>
      <c r="IJ95" s="125"/>
      <c r="IK95" s="125"/>
      <c r="IL95" s="125"/>
      <c r="IM95" s="125"/>
      <c r="IN95" s="125"/>
      <c r="IO95" s="125"/>
      <c r="IP95" s="125"/>
      <c r="IQ95" s="125"/>
      <c r="IR95" s="125"/>
      <c r="IS95" s="125"/>
      <c r="IT95" s="125"/>
      <c r="IU95" s="125"/>
      <c r="IV95" s="125"/>
    </row>
    <row r="96" spans="1:256" ht="11.25" customHeight="1" x14ac:dyDescent="0.3">
      <c r="A96" s="106" t="s">
        <v>198</v>
      </c>
      <c r="B96" s="106" t="s">
        <v>199</v>
      </c>
      <c r="C96" s="139">
        <v>66.597999999999999</v>
      </c>
      <c r="D96" s="139">
        <v>19.946999999999999</v>
      </c>
      <c r="E96" s="140">
        <v>76.570999999999998</v>
      </c>
      <c r="F96" s="139">
        <v>6628</v>
      </c>
      <c r="G96" s="140">
        <f t="shared" si="12"/>
        <v>86.560185971190137</v>
      </c>
      <c r="H96" s="139"/>
      <c r="I96" s="140">
        <f>'Base Table 5 - modified'!DY96/'Base Table 5'!DY96*E96</f>
        <v>76.642017895287339</v>
      </c>
      <c r="J96" s="140">
        <f t="shared" si="13"/>
        <v>7.1017895287340593E-2</v>
      </c>
      <c r="K96" s="140">
        <f t="shared" ca="1" si="14"/>
        <v>48.669798018043274</v>
      </c>
      <c r="L96" s="140">
        <f t="shared" ca="1" si="15"/>
        <v>-27.901201981974054</v>
      </c>
      <c r="M96" s="140">
        <f t="shared" ca="1" si="16"/>
        <v>48.740815913298647</v>
      </c>
      <c r="N96" s="140">
        <f t="shared" ca="1" si="17"/>
        <v>-27.830184086701351</v>
      </c>
      <c r="O96" s="107"/>
      <c r="P96" s="141">
        <f ca="1"/>
        <v>4912.9694548287089</v>
      </c>
      <c r="Q96" s="140">
        <f>G96*(1+Industries!M94)</f>
        <v>100.79785007226836</v>
      </c>
      <c r="AE96" s="125"/>
      <c r="AF96" s="125"/>
      <c r="AG96" s="125"/>
      <c r="AH96" s="125"/>
      <c r="AI96" s="125"/>
      <c r="AJ96" s="125"/>
      <c r="AK96" s="125"/>
      <c r="AL96" s="125"/>
      <c r="AM96" s="125"/>
      <c r="AN96" s="125"/>
      <c r="AO96" s="125"/>
      <c r="AP96" s="125"/>
      <c r="AQ96" s="125"/>
      <c r="AR96" s="125"/>
      <c r="AS96" s="125"/>
      <c r="AT96" s="125"/>
      <c r="AU96" s="125"/>
      <c r="AV96" s="125"/>
      <c r="AW96" s="125"/>
      <c r="AX96" s="125"/>
      <c r="AY96" s="125"/>
      <c r="AZ96" s="125"/>
      <c r="BA96" s="125"/>
      <c r="BB96" s="125"/>
      <c r="BC96" s="125"/>
      <c r="BD96" s="125"/>
      <c r="BE96" s="125"/>
      <c r="BF96" s="125"/>
      <c r="BG96" s="125"/>
      <c r="BH96" s="125"/>
      <c r="BI96" s="125"/>
      <c r="BJ96" s="125"/>
      <c r="BK96" s="125"/>
      <c r="BL96" s="125"/>
      <c r="BM96" s="125"/>
      <c r="BN96" s="125"/>
      <c r="BO96" s="125"/>
      <c r="BP96" s="125"/>
      <c r="BQ96" s="125"/>
      <c r="BR96" s="125"/>
      <c r="BS96" s="125"/>
      <c r="BT96" s="125"/>
      <c r="BU96" s="125"/>
      <c r="BV96" s="125"/>
      <c r="BW96" s="125"/>
      <c r="BX96" s="125"/>
      <c r="BY96" s="125"/>
      <c r="BZ96" s="125"/>
      <c r="CA96" s="125"/>
      <c r="CB96" s="125"/>
      <c r="CC96" s="125"/>
      <c r="CD96" s="125"/>
      <c r="CE96" s="125"/>
      <c r="CF96" s="125"/>
      <c r="CG96" s="125"/>
      <c r="CH96" s="125"/>
      <c r="CI96" s="125"/>
      <c r="CJ96" s="125"/>
      <c r="CK96" s="125"/>
      <c r="CL96" s="125"/>
      <c r="CM96" s="125"/>
      <c r="CN96" s="125"/>
      <c r="CO96" s="125"/>
      <c r="CP96" s="125"/>
      <c r="CQ96" s="125"/>
      <c r="CR96" s="125"/>
      <c r="CS96" s="125"/>
      <c r="CT96" s="125"/>
      <c r="CU96" s="125"/>
      <c r="CV96" s="125"/>
      <c r="CW96" s="125"/>
      <c r="CX96" s="125"/>
      <c r="CY96" s="125"/>
      <c r="CZ96" s="125"/>
      <c r="DA96" s="125"/>
      <c r="DB96" s="125"/>
      <c r="DC96" s="125"/>
      <c r="DD96" s="125"/>
      <c r="DE96" s="125"/>
      <c r="DF96" s="125"/>
      <c r="DG96" s="125"/>
      <c r="DH96" s="125"/>
      <c r="DI96" s="125"/>
      <c r="DJ96" s="125"/>
      <c r="DK96" s="125"/>
      <c r="DL96" s="125"/>
      <c r="DM96" s="125"/>
      <c r="DN96" s="125"/>
      <c r="DO96" s="125"/>
      <c r="DP96" s="125"/>
      <c r="DQ96" s="125"/>
      <c r="DR96" s="125"/>
      <c r="DS96" s="125"/>
      <c r="DT96" s="125"/>
      <c r="DU96" s="125"/>
      <c r="DV96" s="125"/>
      <c r="DW96" s="125"/>
      <c r="DX96" s="125"/>
      <c r="DY96" s="125"/>
      <c r="DZ96" s="125"/>
      <c r="EA96" s="125"/>
      <c r="EB96" s="125"/>
      <c r="EC96" s="125"/>
      <c r="ED96" s="125"/>
      <c r="EE96" s="125"/>
      <c r="EF96" s="125"/>
      <c r="EG96" s="125"/>
      <c r="EH96" s="125"/>
      <c r="EI96" s="125"/>
      <c r="EJ96" s="125"/>
      <c r="EK96" s="125"/>
      <c r="EL96" s="125"/>
      <c r="EM96" s="125"/>
      <c r="EN96" s="125"/>
      <c r="EO96" s="125"/>
      <c r="EP96" s="125"/>
      <c r="EQ96" s="125"/>
      <c r="ER96" s="125"/>
      <c r="ES96" s="125"/>
      <c r="ET96" s="125"/>
      <c r="EU96" s="125"/>
      <c r="EV96" s="125"/>
      <c r="EW96" s="125"/>
      <c r="EX96" s="125"/>
      <c r="EY96" s="125"/>
      <c r="EZ96" s="125"/>
      <c r="FA96" s="125"/>
      <c r="FB96" s="125"/>
      <c r="FC96" s="125"/>
      <c r="FD96" s="125"/>
      <c r="FE96" s="125"/>
      <c r="FF96" s="125"/>
      <c r="FG96" s="125"/>
      <c r="FH96" s="125"/>
      <c r="FI96" s="125"/>
      <c r="FJ96" s="125"/>
      <c r="FK96" s="125"/>
      <c r="FL96" s="125"/>
      <c r="FM96" s="125"/>
      <c r="FN96" s="125"/>
      <c r="FO96" s="125"/>
      <c r="FP96" s="125"/>
      <c r="FQ96" s="125"/>
      <c r="FR96" s="125"/>
      <c r="FS96" s="125"/>
      <c r="FT96" s="125"/>
      <c r="FU96" s="125"/>
      <c r="FV96" s="125"/>
      <c r="FW96" s="125"/>
      <c r="FX96" s="125"/>
      <c r="FY96" s="125"/>
      <c r="FZ96" s="125"/>
      <c r="GA96" s="125"/>
      <c r="GB96" s="125"/>
      <c r="GC96" s="125"/>
      <c r="GD96" s="125"/>
      <c r="GE96" s="125"/>
      <c r="GF96" s="125"/>
      <c r="GG96" s="125"/>
      <c r="GH96" s="125"/>
      <c r="GI96" s="125"/>
      <c r="GJ96" s="125"/>
      <c r="GK96" s="125"/>
      <c r="GL96" s="125"/>
      <c r="GM96" s="125"/>
      <c r="GN96" s="125"/>
      <c r="GO96" s="125"/>
      <c r="GP96" s="125"/>
      <c r="GQ96" s="125"/>
      <c r="GR96" s="125"/>
      <c r="GS96" s="125"/>
      <c r="GT96" s="125"/>
      <c r="GU96" s="125"/>
      <c r="GV96" s="125"/>
      <c r="GW96" s="125"/>
      <c r="GX96" s="125"/>
      <c r="GY96" s="125"/>
      <c r="GZ96" s="125"/>
      <c r="HA96" s="125"/>
      <c r="HB96" s="125"/>
      <c r="HC96" s="125"/>
      <c r="HD96" s="125"/>
      <c r="HE96" s="125"/>
      <c r="HF96" s="125"/>
      <c r="HG96" s="125"/>
      <c r="HH96" s="125"/>
      <c r="HI96" s="125"/>
      <c r="HJ96" s="125"/>
      <c r="HK96" s="125"/>
      <c r="HL96" s="125"/>
      <c r="HM96" s="125"/>
      <c r="HN96" s="125"/>
      <c r="HO96" s="125"/>
      <c r="HP96" s="125"/>
      <c r="HQ96" s="125"/>
      <c r="HR96" s="125"/>
      <c r="HS96" s="125"/>
      <c r="HT96" s="125"/>
      <c r="HU96" s="125"/>
      <c r="HV96" s="125"/>
      <c r="HW96" s="125"/>
      <c r="HX96" s="125"/>
      <c r="HY96" s="125"/>
      <c r="HZ96" s="125"/>
      <c r="IA96" s="125"/>
      <c r="IB96" s="125"/>
      <c r="IC96" s="125"/>
      <c r="ID96" s="125"/>
      <c r="IE96" s="125"/>
      <c r="IF96" s="125"/>
      <c r="IG96" s="125"/>
      <c r="IH96" s="125"/>
      <c r="II96" s="125"/>
      <c r="IJ96" s="125"/>
      <c r="IK96" s="125"/>
      <c r="IL96" s="125"/>
      <c r="IM96" s="125"/>
      <c r="IN96" s="125"/>
      <c r="IO96" s="125"/>
      <c r="IP96" s="125"/>
      <c r="IQ96" s="125"/>
      <c r="IR96" s="125"/>
      <c r="IS96" s="125"/>
      <c r="IT96" s="125"/>
      <c r="IU96" s="125"/>
      <c r="IV96" s="125"/>
    </row>
    <row r="97" spans="1:256" ht="11.25" customHeight="1" x14ac:dyDescent="0.3">
      <c r="A97" s="106" t="s">
        <v>200</v>
      </c>
      <c r="B97" s="106" t="s">
        <v>201</v>
      </c>
      <c r="C97" s="139">
        <v>0</v>
      </c>
      <c r="D97" s="139">
        <v>0</v>
      </c>
      <c r="E97" s="140">
        <v>0</v>
      </c>
      <c r="F97" s="139">
        <v>0</v>
      </c>
      <c r="G97" s="140">
        <f t="shared" si="12"/>
        <v>0</v>
      </c>
      <c r="H97" s="139"/>
      <c r="I97" s="140">
        <f>'Base Table 5 - modified'!DY97/'Base Table 5'!DY97*E97</f>
        <v>0</v>
      </c>
      <c r="J97" s="140">
        <f t="shared" si="13"/>
        <v>0</v>
      </c>
      <c r="K97" s="140">
        <f t="shared" ca="1" si="14"/>
        <v>0</v>
      </c>
      <c r="L97" s="140">
        <f t="shared" ca="1" si="15"/>
        <v>0</v>
      </c>
      <c r="M97" s="140">
        <f t="shared" ca="1" si="16"/>
        <v>0</v>
      </c>
      <c r="N97" s="140">
        <f t="shared" ca="1" si="17"/>
        <v>0</v>
      </c>
      <c r="O97" s="107"/>
      <c r="P97" s="141">
        <f ca="1"/>
        <v>0</v>
      </c>
      <c r="Q97" s="140">
        <f>G97*(1+Industries!M95)</f>
        <v>0</v>
      </c>
      <c r="AE97" s="125"/>
      <c r="AF97" s="125"/>
      <c r="AG97" s="125"/>
      <c r="AH97" s="125"/>
      <c r="AI97" s="125"/>
      <c r="AJ97" s="125"/>
      <c r="AK97" s="125"/>
      <c r="AL97" s="125"/>
      <c r="AM97" s="125"/>
      <c r="AN97" s="125"/>
      <c r="AO97" s="125"/>
      <c r="AP97" s="125"/>
      <c r="AQ97" s="125"/>
      <c r="AR97" s="125"/>
      <c r="AS97" s="125"/>
      <c r="AT97" s="125"/>
      <c r="AU97" s="125"/>
      <c r="AV97" s="125"/>
      <c r="AW97" s="125"/>
      <c r="AX97" s="125"/>
      <c r="AY97" s="125"/>
      <c r="AZ97" s="125"/>
      <c r="BA97" s="125"/>
      <c r="BB97" s="125"/>
      <c r="BC97" s="125"/>
      <c r="BD97" s="125"/>
      <c r="BE97" s="125"/>
      <c r="BF97" s="125"/>
      <c r="BG97" s="125"/>
      <c r="BH97" s="125"/>
      <c r="BI97" s="125"/>
      <c r="BJ97" s="125"/>
      <c r="BK97" s="125"/>
      <c r="BL97" s="125"/>
      <c r="BM97" s="125"/>
      <c r="BN97" s="125"/>
      <c r="BO97" s="125"/>
      <c r="BP97" s="125"/>
      <c r="BQ97" s="125"/>
      <c r="BR97" s="125"/>
      <c r="BS97" s="125"/>
      <c r="BT97" s="125"/>
      <c r="BU97" s="125"/>
      <c r="BV97" s="125"/>
      <c r="BW97" s="125"/>
      <c r="BX97" s="125"/>
      <c r="BY97" s="125"/>
      <c r="BZ97" s="125"/>
      <c r="CA97" s="125"/>
      <c r="CB97" s="125"/>
      <c r="CC97" s="125"/>
      <c r="CD97" s="125"/>
      <c r="CE97" s="125"/>
      <c r="CF97" s="125"/>
      <c r="CG97" s="125"/>
      <c r="CH97" s="125"/>
      <c r="CI97" s="125"/>
      <c r="CJ97" s="125"/>
      <c r="CK97" s="125"/>
      <c r="CL97" s="125"/>
      <c r="CM97" s="125"/>
      <c r="CN97" s="125"/>
      <c r="CO97" s="125"/>
      <c r="CP97" s="125"/>
      <c r="CQ97" s="125"/>
      <c r="CR97" s="125"/>
      <c r="CS97" s="125"/>
      <c r="CT97" s="125"/>
      <c r="CU97" s="125"/>
      <c r="CV97" s="125"/>
      <c r="CW97" s="125"/>
      <c r="CX97" s="125"/>
      <c r="CY97" s="125"/>
      <c r="CZ97" s="125"/>
      <c r="DA97" s="125"/>
      <c r="DB97" s="125"/>
      <c r="DC97" s="125"/>
      <c r="DD97" s="125"/>
      <c r="DE97" s="125"/>
      <c r="DF97" s="125"/>
      <c r="DG97" s="125"/>
      <c r="DH97" s="125"/>
      <c r="DI97" s="125"/>
      <c r="DJ97" s="125"/>
      <c r="DK97" s="125"/>
      <c r="DL97" s="125"/>
      <c r="DM97" s="125"/>
      <c r="DN97" s="125"/>
      <c r="DO97" s="125"/>
      <c r="DP97" s="125"/>
      <c r="DQ97" s="125"/>
      <c r="DR97" s="125"/>
      <c r="DS97" s="125"/>
      <c r="DT97" s="125"/>
      <c r="DU97" s="125"/>
      <c r="DV97" s="125"/>
      <c r="DW97" s="125"/>
      <c r="DX97" s="125"/>
      <c r="DY97" s="125"/>
      <c r="DZ97" s="125"/>
      <c r="EA97" s="125"/>
      <c r="EB97" s="125"/>
      <c r="EC97" s="125"/>
      <c r="ED97" s="125"/>
      <c r="EE97" s="125"/>
      <c r="EF97" s="125"/>
      <c r="EG97" s="125"/>
      <c r="EH97" s="125"/>
      <c r="EI97" s="125"/>
      <c r="EJ97" s="125"/>
      <c r="EK97" s="125"/>
      <c r="EL97" s="125"/>
      <c r="EM97" s="125"/>
      <c r="EN97" s="125"/>
      <c r="EO97" s="125"/>
      <c r="EP97" s="125"/>
      <c r="EQ97" s="125"/>
      <c r="ER97" s="125"/>
      <c r="ES97" s="125"/>
      <c r="ET97" s="125"/>
      <c r="EU97" s="125"/>
      <c r="EV97" s="125"/>
      <c r="EW97" s="125"/>
      <c r="EX97" s="125"/>
      <c r="EY97" s="125"/>
      <c r="EZ97" s="125"/>
      <c r="FA97" s="125"/>
      <c r="FB97" s="125"/>
      <c r="FC97" s="125"/>
      <c r="FD97" s="125"/>
      <c r="FE97" s="125"/>
      <c r="FF97" s="125"/>
      <c r="FG97" s="125"/>
      <c r="FH97" s="125"/>
      <c r="FI97" s="125"/>
      <c r="FJ97" s="125"/>
      <c r="FK97" s="125"/>
      <c r="FL97" s="125"/>
      <c r="FM97" s="125"/>
      <c r="FN97" s="125"/>
      <c r="FO97" s="125"/>
      <c r="FP97" s="125"/>
      <c r="FQ97" s="125"/>
      <c r="FR97" s="125"/>
      <c r="FS97" s="125"/>
      <c r="FT97" s="125"/>
      <c r="FU97" s="125"/>
      <c r="FV97" s="125"/>
      <c r="FW97" s="125"/>
      <c r="FX97" s="125"/>
      <c r="FY97" s="125"/>
      <c r="FZ97" s="125"/>
      <c r="GA97" s="125"/>
      <c r="GB97" s="125"/>
      <c r="GC97" s="125"/>
      <c r="GD97" s="125"/>
      <c r="GE97" s="125"/>
      <c r="GF97" s="125"/>
      <c r="GG97" s="125"/>
      <c r="GH97" s="125"/>
      <c r="GI97" s="125"/>
      <c r="GJ97" s="125"/>
      <c r="GK97" s="125"/>
      <c r="GL97" s="125"/>
      <c r="GM97" s="125"/>
      <c r="GN97" s="125"/>
      <c r="GO97" s="125"/>
      <c r="GP97" s="125"/>
      <c r="GQ97" s="125"/>
      <c r="GR97" s="125"/>
      <c r="GS97" s="125"/>
      <c r="GT97" s="125"/>
      <c r="GU97" s="125"/>
      <c r="GV97" s="125"/>
      <c r="GW97" s="125"/>
      <c r="GX97" s="125"/>
      <c r="GY97" s="125"/>
      <c r="GZ97" s="125"/>
      <c r="HA97" s="125"/>
      <c r="HB97" s="125"/>
      <c r="HC97" s="125"/>
      <c r="HD97" s="125"/>
      <c r="HE97" s="125"/>
      <c r="HF97" s="125"/>
      <c r="HG97" s="125"/>
      <c r="HH97" s="125"/>
      <c r="HI97" s="125"/>
      <c r="HJ97" s="125"/>
      <c r="HK97" s="125"/>
      <c r="HL97" s="125"/>
      <c r="HM97" s="125"/>
      <c r="HN97" s="125"/>
      <c r="HO97" s="125"/>
      <c r="HP97" s="125"/>
      <c r="HQ97" s="125"/>
      <c r="HR97" s="125"/>
      <c r="HS97" s="125"/>
      <c r="HT97" s="125"/>
      <c r="HU97" s="125"/>
      <c r="HV97" s="125"/>
      <c r="HW97" s="125"/>
      <c r="HX97" s="125"/>
      <c r="HY97" s="125"/>
      <c r="HZ97" s="125"/>
      <c r="IA97" s="125"/>
      <c r="IB97" s="125"/>
      <c r="IC97" s="125"/>
      <c r="ID97" s="125"/>
      <c r="IE97" s="125"/>
      <c r="IF97" s="125"/>
      <c r="IG97" s="125"/>
      <c r="IH97" s="125"/>
      <c r="II97" s="125"/>
      <c r="IJ97" s="125"/>
      <c r="IK97" s="125"/>
      <c r="IL97" s="125"/>
      <c r="IM97" s="125"/>
      <c r="IN97" s="125"/>
      <c r="IO97" s="125"/>
      <c r="IP97" s="125"/>
      <c r="IQ97" s="125"/>
      <c r="IR97" s="125"/>
      <c r="IS97" s="125"/>
      <c r="IT97" s="125"/>
      <c r="IU97" s="125"/>
      <c r="IV97" s="125"/>
    </row>
    <row r="98" spans="1:256" ht="11.25" customHeight="1" x14ac:dyDescent="0.3">
      <c r="A98" s="106" t="s">
        <v>202</v>
      </c>
      <c r="B98" s="106" t="s">
        <v>203</v>
      </c>
      <c r="C98" s="139">
        <v>0</v>
      </c>
      <c r="D98" s="139">
        <v>0</v>
      </c>
      <c r="E98" s="140">
        <v>0</v>
      </c>
      <c r="F98" s="139">
        <v>0</v>
      </c>
      <c r="G98" s="140">
        <f t="shared" si="12"/>
        <v>0</v>
      </c>
      <c r="H98" s="139"/>
      <c r="I98" s="140">
        <f>'Base Table 5 - modified'!DY98/'Base Table 5'!DY98*E98</f>
        <v>0</v>
      </c>
      <c r="J98" s="140">
        <f t="shared" si="13"/>
        <v>0</v>
      </c>
      <c r="K98" s="140">
        <f t="shared" ca="1" si="14"/>
        <v>0</v>
      </c>
      <c r="L98" s="140">
        <f t="shared" ca="1" si="15"/>
        <v>0</v>
      </c>
      <c r="M98" s="140">
        <f t="shared" ca="1" si="16"/>
        <v>0</v>
      </c>
      <c r="N98" s="140">
        <f t="shared" ca="1" si="17"/>
        <v>0</v>
      </c>
      <c r="O98" s="107"/>
      <c r="P98" s="141">
        <f ca="1"/>
        <v>0</v>
      </c>
      <c r="Q98" s="140">
        <f>G98*(1+Industries!M96)</f>
        <v>0</v>
      </c>
      <c r="AE98" s="125"/>
      <c r="AF98" s="125"/>
      <c r="AG98" s="125"/>
      <c r="AH98" s="125"/>
      <c r="AI98" s="125"/>
      <c r="AJ98" s="125"/>
      <c r="AK98" s="125"/>
      <c r="AL98" s="125"/>
      <c r="AM98" s="125"/>
      <c r="AN98" s="125"/>
      <c r="AO98" s="125"/>
      <c r="AP98" s="125"/>
      <c r="AQ98" s="125"/>
      <c r="AR98" s="125"/>
      <c r="AS98" s="125"/>
      <c r="AT98" s="125"/>
      <c r="AU98" s="125"/>
      <c r="AV98" s="125"/>
      <c r="AW98" s="125"/>
      <c r="AX98" s="125"/>
      <c r="AY98" s="125"/>
      <c r="AZ98" s="125"/>
      <c r="BA98" s="125"/>
      <c r="BB98" s="125"/>
      <c r="BC98" s="125"/>
      <c r="BD98" s="125"/>
      <c r="BE98" s="125"/>
      <c r="BF98" s="125"/>
      <c r="BG98" s="125"/>
      <c r="BH98" s="125"/>
      <c r="BI98" s="125"/>
      <c r="BJ98" s="125"/>
      <c r="BK98" s="125"/>
      <c r="BL98" s="125"/>
      <c r="BM98" s="125"/>
      <c r="BN98" s="125"/>
      <c r="BO98" s="125"/>
      <c r="BP98" s="125"/>
      <c r="BQ98" s="125"/>
      <c r="BR98" s="125"/>
      <c r="BS98" s="125"/>
      <c r="BT98" s="125"/>
      <c r="BU98" s="125"/>
      <c r="BV98" s="125"/>
      <c r="BW98" s="125"/>
      <c r="BX98" s="125"/>
      <c r="BY98" s="125"/>
      <c r="BZ98" s="125"/>
      <c r="CA98" s="125"/>
      <c r="CB98" s="125"/>
      <c r="CC98" s="125"/>
      <c r="CD98" s="125"/>
      <c r="CE98" s="125"/>
      <c r="CF98" s="125"/>
      <c r="CG98" s="125"/>
      <c r="CH98" s="125"/>
      <c r="CI98" s="125"/>
      <c r="CJ98" s="125"/>
      <c r="CK98" s="125"/>
      <c r="CL98" s="125"/>
      <c r="CM98" s="125"/>
      <c r="CN98" s="125"/>
      <c r="CO98" s="125"/>
      <c r="CP98" s="125"/>
      <c r="CQ98" s="125"/>
      <c r="CR98" s="125"/>
      <c r="CS98" s="125"/>
      <c r="CT98" s="125"/>
      <c r="CU98" s="125"/>
      <c r="CV98" s="125"/>
      <c r="CW98" s="125"/>
      <c r="CX98" s="125"/>
      <c r="CY98" s="125"/>
      <c r="CZ98" s="125"/>
      <c r="DA98" s="125"/>
      <c r="DB98" s="125"/>
      <c r="DC98" s="125"/>
      <c r="DD98" s="125"/>
      <c r="DE98" s="125"/>
      <c r="DF98" s="125"/>
      <c r="DG98" s="125"/>
      <c r="DH98" s="125"/>
      <c r="DI98" s="125"/>
      <c r="DJ98" s="125"/>
      <c r="DK98" s="125"/>
      <c r="DL98" s="125"/>
      <c r="DM98" s="125"/>
      <c r="DN98" s="125"/>
      <c r="DO98" s="125"/>
      <c r="DP98" s="125"/>
      <c r="DQ98" s="125"/>
      <c r="DR98" s="125"/>
      <c r="DS98" s="125"/>
      <c r="DT98" s="125"/>
      <c r="DU98" s="125"/>
      <c r="DV98" s="125"/>
      <c r="DW98" s="125"/>
      <c r="DX98" s="125"/>
      <c r="DY98" s="125"/>
      <c r="DZ98" s="125"/>
      <c r="EA98" s="125"/>
      <c r="EB98" s="125"/>
      <c r="EC98" s="125"/>
      <c r="ED98" s="125"/>
      <c r="EE98" s="125"/>
      <c r="EF98" s="125"/>
      <c r="EG98" s="125"/>
      <c r="EH98" s="125"/>
      <c r="EI98" s="125"/>
      <c r="EJ98" s="125"/>
      <c r="EK98" s="125"/>
      <c r="EL98" s="125"/>
      <c r="EM98" s="125"/>
      <c r="EN98" s="125"/>
      <c r="EO98" s="125"/>
      <c r="EP98" s="125"/>
      <c r="EQ98" s="125"/>
      <c r="ER98" s="125"/>
      <c r="ES98" s="125"/>
      <c r="ET98" s="125"/>
      <c r="EU98" s="125"/>
      <c r="EV98" s="125"/>
      <c r="EW98" s="125"/>
      <c r="EX98" s="125"/>
      <c r="EY98" s="125"/>
      <c r="EZ98" s="125"/>
      <c r="FA98" s="125"/>
      <c r="FB98" s="125"/>
      <c r="FC98" s="125"/>
      <c r="FD98" s="125"/>
      <c r="FE98" s="125"/>
      <c r="FF98" s="125"/>
      <c r="FG98" s="125"/>
      <c r="FH98" s="125"/>
      <c r="FI98" s="125"/>
      <c r="FJ98" s="125"/>
      <c r="FK98" s="125"/>
      <c r="FL98" s="125"/>
      <c r="FM98" s="125"/>
      <c r="FN98" s="125"/>
      <c r="FO98" s="125"/>
      <c r="FP98" s="125"/>
      <c r="FQ98" s="125"/>
      <c r="FR98" s="125"/>
      <c r="FS98" s="125"/>
      <c r="FT98" s="125"/>
      <c r="FU98" s="125"/>
      <c r="FV98" s="125"/>
      <c r="FW98" s="125"/>
      <c r="FX98" s="125"/>
      <c r="FY98" s="125"/>
      <c r="FZ98" s="125"/>
      <c r="GA98" s="125"/>
      <c r="GB98" s="125"/>
      <c r="GC98" s="125"/>
      <c r="GD98" s="125"/>
      <c r="GE98" s="125"/>
      <c r="GF98" s="125"/>
      <c r="GG98" s="125"/>
      <c r="GH98" s="125"/>
      <c r="GI98" s="125"/>
      <c r="GJ98" s="125"/>
      <c r="GK98" s="125"/>
      <c r="GL98" s="125"/>
      <c r="GM98" s="125"/>
      <c r="GN98" s="125"/>
      <c r="GO98" s="125"/>
      <c r="GP98" s="125"/>
      <c r="GQ98" s="125"/>
      <c r="GR98" s="125"/>
      <c r="GS98" s="125"/>
      <c r="GT98" s="125"/>
      <c r="GU98" s="125"/>
      <c r="GV98" s="125"/>
      <c r="GW98" s="125"/>
      <c r="GX98" s="125"/>
      <c r="GY98" s="125"/>
      <c r="GZ98" s="125"/>
      <c r="HA98" s="125"/>
      <c r="HB98" s="125"/>
      <c r="HC98" s="125"/>
      <c r="HD98" s="125"/>
      <c r="HE98" s="125"/>
      <c r="HF98" s="125"/>
      <c r="HG98" s="125"/>
      <c r="HH98" s="125"/>
      <c r="HI98" s="125"/>
      <c r="HJ98" s="125"/>
      <c r="HK98" s="125"/>
      <c r="HL98" s="125"/>
      <c r="HM98" s="125"/>
      <c r="HN98" s="125"/>
      <c r="HO98" s="125"/>
      <c r="HP98" s="125"/>
      <c r="HQ98" s="125"/>
      <c r="HR98" s="125"/>
      <c r="HS98" s="125"/>
      <c r="HT98" s="125"/>
      <c r="HU98" s="125"/>
      <c r="HV98" s="125"/>
      <c r="HW98" s="125"/>
      <c r="HX98" s="125"/>
      <c r="HY98" s="125"/>
      <c r="HZ98" s="125"/>
      <c r="IA98" s="125"/>
      <c r="IB98" s="125"/>
      <c r="IC98" s="125"/>
      <c r="ID98" s="125"/>
      <c r="IE98" s="125"/>
      <c r="IF98" s="125"/>
      <c r="IG98" s="125"/>
      <c r="IH98" s="125"/>
      <c r="II98" s="125"/>
      <c r="IJ98" s="125"/>
      <c r="IK98" s="125"/>
      <c r="IL98" s="125"/>
      <c r="IM98" s="125"/>
      <c r="IN98" s="125"/>
      <c r="IO98" s="125"/>
      <c r="IP98" s="125"/>
      <c r="IQ98" s="125"/>
      <c r="IR98" s="125"/>
      <c r="IS98" s="125"/>
      <c r="IT98" s="125"/>
      <c r="IU98" s="125"/>
      <c r="IV98" s="125"/>
    </row>
    <row r="99" spans="1:256" ht="11.25" customHeight="1" x14ac:dyDescent="0.3">
      <c r="A99" s="106" t="s">
        <v>204</v>
      </c>
      <c r="B99" s="106" t="s">
        <v>205</v>
      </c>
      <c r="C99" s="139">
        <v>156.12200000000001</v>
      </c>
      <c r="D99" s="139">
        <v>47.999000000000002</v>
      </c>
      <c r="E99" s="140">
        <v>180.12100000000001</v>
      </c>
      <c r="F99" s="139">
        <v>19439</v>
      </c>
      <c r="G99" s="140">
        <f t="shared" si="12"/>
        <v>107.92189694705225</v>
      </c>
      <c r="H99" s="139"/>
      <c r="I99" s="140">
        <f>'Base Table 5 - modified'!DY99/'Base Table 5'!DY99*E99</f>
        <v>179.54456005269211</v>
      </c>
      <c r="J99" s="140">
        <f t="shared" si="13"/>
        <v>-0.57643994730790382</v>
      </c>
      <c r="K99" s="140">
        <f t="shared" ca="1" si="14"/>
        <v>206.3495942898922</v>
      </c>
      <c r="L99" s="140">
        <f t="shared" ca="1" si="15"/>
        <v>26.228594289803311</v>
      </c>
      <c r="M99" s="140">
        <f t="shared" ca="1" si="16"/>
        <v>205.77315434242041</v>
      </c>
      <c r="N99" s="140">
        <f t="shared" ca="1" si="17"/>
        <v>25.652154342420403</v>
      </c>
      <c r="O99" s="107"/>
      <c r="P99" s="141">
        <f ca="1"/>
        <v>22815.53490389694</v>
      </c>
      <c r="Q99" s="140">
        <f>G99*(1+Industries!M97)</f>
        <v>110.8771208606267</v>
      </c>
      <c r="AE99" s="125"/>
      <c r="AF99" s="125"/>
      <c r="AG99" s="125"/>
      <c r="AH99" s="125"/>
      <c r="AI99" s="125"/>
      <c r="AJ99" s="125"/>
      <c r="AK99" s="125"/>
      <c r="AL99" s="125"/>
      <c r="AM99" s="125"/>
      <c r="AN99" s="125"/>
      <c r="AO99" s="125"/>
      <c r="AP99" s="125"/>
      <c r="AQ99" s="125"/>
      <c r="AR99" s="125"/>
      <c r="AS99" s="125"/>
      <c r="AT99" s="125"/>
      <c r="AU99" s="125"/>
      <c r="AV99" s="125"/>
      <c r="AW99" s="125"/>
      <c r="AX99" s="125"/>
      <c r="AY99" s="125"/>
      <c r="AZ99" s="125"/>
      <c r="BA99" s="125"/>
      <c r="BB99" s="125"/>
      <c r="BC99" s="125"/>
      <c r="BD99" s="125"/>
      <c r="BE99" s="125"/>
      <c r="BF99" s="125"/>
      <c r="BG99" s="125"/>
      <c r="BH99" s="125"/>
      <c r="BI99" s="125"/>
      <c r="BJ99" s="125"/>
      <c r="BK99" s="125"/>
      <c r="BL99" s="125"/>
      <c r="BM99" s="125"/>
      <c r="BN99" s="125"/>
      <c r="BO99" s="125"/>
      <c r="BP99" s="125"/>
      <c r="BQ99" s="125"/>
      <c r="BR99" s="125"/>
      <c r="BS99" s="125"/>
      <c r="BT99" s="125"/>
      <c r="BU99" s="125"/>
      <c r="BV99" s="125"/>
      <c r="BW99" s="125"/>
      <c r="BX99" s="125"/>
      <c r="BY99" s="125"/>
      <c r="BZ99" s="125"/>
      <c r="CA99" s="125"/>
      <c r="CB99" s="125"/>
      <c r="CC99" s="125"/>
      <c r="CD99" s="125"/>
      <c r="CE99" s="125"/>
      <c r="CF99" s="125"/>
      <c r="CG99" s="125"/>
      <c r="CH99" s="125"/>
      <c r="CI99" s="125"/>
      <c r="CJ99" s="125"/>
      <c r="CK99" s="125"/>
      <c r="CL99" s="125"/>
      <c r="CM99" s="125"/>
      <c r="CN99" s="125"/>
      <c r="CO99" s="125"/>
      <c r="CP99" s="125"/>
      <c r="CQ99" s="125"/>
      <c r="CR99" s="125"/>
      <c r="CS99" s="125"/>
      <c r="CT99" s="125"/>
      <c r="CU99" s="125"/>
      <c r="CV99" s="125"/>
      <c r="CW99" s="125"/>
      <c r="CX99" s="125"/>
      <c r="CY99" s="125"/>
      <c r="CZ99" s="125"/>
      <c r="DA99" s="125"/>
      <c r="DB99" s="125"/>
      <c r="DC99" s="125"/>
      <c r="DD99" s="125"/>
      <c r="DE99" s="125"/>
      <c r="DF99" s="125"/>
      <c r="DG99" s="125"/>
      <c r="DH99" s="125"/>
      <c r="DI99" s="125"/>
      <c r="DJ99" s="125"/>
      <c r="DK99" s="125"/>
      <c r="DL99" s="125"/>
      <c r="DM99" s="125"/>
      <c r="DN99" s="125"/>
      <c r="DO99" s="125"/>
      <c r="DP99" s="125"/>
      <c r="DQ99" s="125"/>
      <c r="DR99" s="125"/>
      <c r="DS99" s="125"/>
      <c r="DT99" s="125"/>
      <c r="DU99" s="125"/>
      <c r="DV99" s="125"/>
      <c r="DW99" s="125"/>
      <c r="DX99" s="125"/>
      <c r="DY99" s="125"/>
      <c r="DZ99" s="125"/>
      <c r="EA99" s="125"/>
      <c r="EB99" s="125"/>
      <c r="EC99" s="125"/>
      <c r="ED99" s="125"/>
      <c r="EE99" s="125"/>
      <c r="EF99" s="125"/>
      <c r="EG99" s="125"/>
      <c r="EH99" s="125"/>
      <c r="EI99" s="125"/>
      <c r="EJ99" s="125"/>
      <c r="EK99" s="125"/>
      <c r="EL99" s="125"/>
      <c r="EM99" s="125"/>
      <c r="EN99" s="125"/>
      <c r="EO99" s="125"/>
      <c r="EP99" s="125"/>
      <c r="EQ99" s="125"/>
      <c r="ER99" s="125"/>
      <c r="ES99" s="125"/>
      <c r="ET99" s="125"/>
      <c r="EU99" s="125"/>
      <c r="EV99" s="125"/>
      <c r="EW99" s="125"/>
      <c r="EX99" s="125"/>
      <c r="EY99" s="125"/>
      <c r="EZ99" s="125"/>
      <c r="FA99" s="125"/>
      <c r="FB99" s="125"/>
      <c r="FC99" s="125"/>
      <c r="FD99" s="125"/>
      <c r="FE99" s="125"/>
      <c r="FF99" s="125"/>
      <c r="FG99" s="125"/>
      <c r="FH99" s="125"/>
      <c r="FI99" s="125"/>
      <c r="FJ99" s="125"/>
      <c r="FK99" s="125"/>
      <c r="FL99" s="125"/>
      <c r="FM99" s="125"/>
      <c r="FN99" s="125"/>
      <c r="FO99" s="125"/>
      <c r="FP99" s="125"/>
      <c r="FQ99" s="125"/>
      <c r="FR99" s="125"/>
      <c r="FS99" s="125"/>
      <c r="FT99" s="125"/>
      <c r="FU99" s="125"/>
      <c r="FV99" s="125"/>
      <c r="FW99" s="125"/>
      <c r="FX99" s="125"/>
      <c r="FY99" s="125"/>
      <c r="FZ99" s="125"/>
      <c r="GA99" s="125"/>
      <c r="GB99" s="125"/>
      <c r="GC99" s="125"/>
      <c r="GD99" s="125"/>
      <c r="GE99" s="125"/>
      <c r="GF99" s="125"/>
      <c r="GG99" s="125"/>
      <c r="GH99" s="125"/>
      <c r="GI99" s="125"/>
      <c r="GJ99" s="125"/>
      <c r="GK99" s="125"/>
      <c r="GL99" s="125"/>
      <c r="GM99" s="125"/>
      <c r="GN99" s="125"/>
      <c r="GO99" s="125"/>
      <c r="GP99" s="125"/>
      <c r="GQ99" s="125"/>
      <c r="GR99" s="125"/>
      <c r="GS99" s="125"/>
      <c r="GT99" s="125"/>
      <c r="GU99" s="125"/>
      <c r="GV99" s="125"/>
      <c r="GW99" s="125"/>
      <c r="GX99" s="125"/>
      <c r="GY99" s="125"/>
      <c r="GZ99" s="125"/>
      <c r="HA99" s="125"/>
      <c r="HB99" s="125"/>
      <c r="HC99" s="125"/>
      <c r="HD99" s="125"/>
      <c r="HE99" s="125"/>
      <c r="HF99" s="125"/>
      <c r="HG99" s="125"/>
      <c r="HH99" s="125"/>
      <c r="HI99" s="125"/>
      <c r="HJ99" s="125"/>
      <c r="HK99" s="125"/>
      <c r="HL99" s="125"/>
      <c r="HM99" s="125"/>
      <c r="HN99" s="125"/>
      <c r="HO99" s="125"/>
      <c r="HP99" s="125"/>
      <c r="HQ99" s="125"/>
      <c r="HR99" s="125"/>
      <c r="HS99" s="125"/>
      <c r="HT99" s="125"/>
      <c r="HU99" s="125"/>
      <c r="HV99" s="125"/>
      <c r="HW99" s="125"/>
      <c r="HX99" s="125"/>
      <c r="HY99" s="125"/>
      <c r="HZ99" s="125"/>
      <c r="IA99" s="125"/>
      <c r="IB99" s="125"/>
      <c r="IC99" s="125"/>
      <c r="ID99" s="125"/>
      <c r="IE99" s="125"/>
      <c r="IF99" s="125"/>
      <c r="IG99" s="125"/>
      <c r="IH99" s="125"/>
      <c r="II99" s="125"/>
      <c r="IJ99" s="125"/>
      <c r="IK99" s="125"/>
      <c r="IL99" s="125"/>
      <c r="IM99" s="125"/>
      <c r="IN99" s="125"/>
      <c r="IO99" s="125"/>
      <c r="IP99" s="125"/>
      <c r="IQ99" s="125"/>
      <c r="IR99" s="125"/>
      <c r="IS99" s="125"/>
      <c r="IT99" s="125"/>
      <c r="IU99" s="125"/>
      <c r="IV99" s="125"/>
    </row>
    <row r="100" spans="1:256" ht="11.25" customHeight="1" x14ac:dyDescent="0.3">
      <c r="A100" s="106" t="s">
        <v>206</v>
      </c>
      <c r="B100" s="106" t="s">
        <v>207</v>
      </c>
      <c r="C100" s="139">
        <v>799.74199999999996</v>
      </c>
      <c r="D100" s="139">
        <v>239.922</v>
      </c>
      <c r="E100" s="140">
        <v>919.70299999999997</v>
      </c>
      <c r="F100" s="139">
        <v>107821</v>
      </c>
      <c r="G100" s="140">
        <f t="shared" ref="G100:G118" si="18">IFERROR(F100/E100,0)</f>
        <v>117.2345855129319</v>
      </c>
      <c r="H100" s="139"/>
      <c r="I100" s="140">
        <f>'Base Table 5 - modified'!DY100/'Base Table 5'!DY100*E100</f>
        <v>915.48397982147026</v>
      </c>
      <c r="J100" s="140">
        <f t="shared" ref="J100:J118" si="19">I100-E100</f>
        <v>-4.2190201785297177</v>
      </c>
      <c r="K100" s="140">
        <f t="shared" ref="K100:K118" ca="1" si="20">E100+L100</f>
        <v>479.69341860150331</v>
      </c>
      <c r="L100" s="140">
        <f t="shared" ref="L100:L118" ca="1" si="21">N100-J100</f>
        <v>-440.00958139868021</v>
      </c>
      <c r="M100" s="140">
        <f t="shared" ref="M100:M118" ca="1" si="22">IFERROR(P100/Q100,0)</f>
        <v>475.47439842263475</v>
      </c>
      <c r="N100" s="140">
        <f t="shared" ref="N100:N120" ca="1" si="23">M100-E100</f>
        <v>-444.22860157736523</v>
      </c>
      <c r="O100" s="107"/>
      <c r="P100" s="141">
        <f ca="1"/>
        <v>68117.461867283913</v>
      </c>
      <c r="Q100" s="140">
        <f>G100*(1+Industries!M98)</f>
        <v>143.26210221467355</v>
      </c>
      <c r="AE100" s="125"/>
      <c r="AF100" s="125"/>
      <c r="AG100" s="125"/>
      <c r="AH100" s="125"/>
      <c r="AI100" s="125"/>
      <c r="AJ100" s="125"/>
      <c r="AK100" s="125"/>
      <c r="AL100" s="125"/>
      <c r="AM100" s="125"/>
      <c r="AN100" s="125"/>
      <c r="AO100" s="125"/>
      <c r="AP100" s="125"/>
      <c r="AQ100" s="125"/>
      <c r="AR100" s="125"/>
      <c r="AS100" s="125"/>
      <c r="AT100" s="125"/>
      <c r="AU100" s="125"/>
      <c r="AV100" s="125"/>
      <c r="AW100" s="125"/>
      <c r="AX100" s="125"/>
      <c r="AY100" s="125"/>
      <c r="AZ100" s="125"/>
      <c r="BA100" s="125"/>
      <c r="BB100" s="125"/>
      <c r="BC100" s="125"/>
      <c r="BD100" s="125"/>
      <c r="BE100" s="125"/>
      <c r="BF100" s="125"/>
      <c r="BG100" s="125"/>
      <c r="BH100" s="125"/>
      <c r="BI100" s="125"/>
      <c r="BJ100" s="125"/>
      <c r="BK100" s="125"/>
      <c r="BL100" s="125"/>
      <c r="BM100" s="125"/>
      <c r="BN100" s="125"/>
      <c r="BO100" s="125"/>
      <c r="BP100" s="125"/>
      <c r="BQ100" s="125"/>
      <c r="BR100" s="125"/>
      <c r="BS100" s="125"/>
      <c r="BT100" s="125"/>
      <c r="BU100" s="125"/>
      <c r="BV100" s="125"/>
      <c r="BW100" s="125"/>
      <c r="BX100" s="125"/>
      <c r="BY100" s="125"/>
      <c r="BZ100" s="125"/>
      <c r="CA100" s="125"/>
      <c r="CB100" s="125"/>
      <c r="CC100" s="125"/>
      <c r="CD100" s="125"/>
      <c r="CE100" s="125"/>
      <c r="CF100" s="125"/>
      <c r="CG100" s="125"/>
      <c r="CH100" s="125"/>
      <c r="CI100" s="125"/>
      <c r="CJ100" s="125"/>
      <c r="CK100" s="125"/>
      <c r="CL100" s="125"/>
      <c r="CM100" s="125"/>
      <c r="CN100" s="125"/>
      <c r="CO100" s="125"/>
      <c r="CP100" s="125"/>
      <c r="CQ100" s="125"/>
      <c r="CR100" s="125"/>
      <c r="CS100" s="125"/>
      <c r="CT100" s="125"/>
      <c r="CU100" s="125"/>
      <c r="CV100" s="125"/>
      <c r="CW100" s="125"/>
      <c r="CX100" s="125"/>
      <c r="CY100" s="125"/>
      <c r="CZ100" s="125"/>
      <c r="DA100" s="125"/>
      <c r="DB100" s="125"/>
      <c r="DC100" s="125"/>
      <c r="DD100" s="125"/>
      <c r="DE100" s="125"/>
      <c r="DF100" s="125"/>
      <c r="DG100" s="125"/>
      <c r="DH100" s="125"/>
      <c r="DI100" s="125"/>
      <c r="DJ100" s="125"/>
      <c r="DK100" s="125"/>
      <c r="DL100" s="125"/>
      <c r="DM100" s="125"/>
      <c r="DN100" s="125"/>
      <c r="DO100" s="125"/>
      <c r="DP100" s="125"/>
      <c r="DQ100" s="125"/>
      <c r="DR100" s="125"/>
      <c r="DS100" s="125"/>
      <c r="DT100" s="125"/>
      <c r="DU100" s="125"/>
      <c r="DV100" s="125"/>
      <c r="DW100" s="125"/>
      <c r="DX100" s="125"/>
      <c r="DY100" s="125"/>
      <c r="DZ100" s="125"/>
      <c r="EA100" s="125"/>
      <c r="EB100" s="125"/>
      <c r="EC100" s="125"/>
      <c r="ED100" s="125"/>
      <c r="EE100" s="125"/>
      <c r="EF100" s="125"/>
      <c r="EG100" s="125"/>
      <c r="EH100" s="125"/>
      <c r="EI100" s="125"/>
      <c r="EJ100" s="125"/>
      <c r="EK100" s="125"/>
      <c r="EL100" s="125"/>
      <c r="EM100" s="125"/>
      <c r="EN100" s="125"/>
      <c r="EO100" s="125"/>
      <c r="EP100" s="125"/>
      <c r="EQ100" s="125"/>
      <c r="ER100" s="125"/>
      <c r="ES100" s="125"/>
      <c r="ET100" s="125"/>
      <c r="EU100" s="125"/>
      <c r="EV100" s="125"/>
      <c r="EW100" s="125"/>
      <c r="EX100" s="125"/>
      <c r="EY100" s="125"/>
      <c r="EZ100" s="125"/>
      <c r="FA100" s="125"/>
      <c r="FB100" s="125"/>
      <c r="FC100" s="125"/>
      <c r="FD100" s="125"/>
      <c r="FE100" s="125"/>
      <c r="FF100" s="125"/>
      <c r="FG100" s="125"/>
      <c r="FH100" s="125"/>
      <c r="FI100" s="125"/>
      <c r="FJ100" s="125"/>
      <c r="FK100" s="125"/>
      <c r="FL100" s="125"/>
      <c r="FM100" s="125"/>
      <c r="FN100" s="125"/>
      <c r="FO100" s="125"/>
      <c r="FP100" s="125"/>
      <c r="FQ100" s="125"/>
      <c r="FR100" s="125"/>
      <c r="FS100" s="125"/>
      <c r="FT100" s="125"/>
      <c r="FU100" s="125"/>
      <c r="FV100" s="125"/>
      <c r="FW100" s="125"/>
      <c r="FX100" s="125"/>
      <c r="FY100" s="125"/>
      <c r="FZ100" s="125"/>
      <c r="GA100" s="125"/>
      <c r="GB100" s="125"/>
      <c r="GC100" s="125"/>
      <c r="GD100" s="125"/>
      <c r="GE100" s="125"/>
      <c r="GF100" s="125"/>
      <c r="GG100" s="125"/>
      <c r="GH100" s="125"/>
      <c r="GI100" s="125"/>
      <c r="GJ100" s="125"/>
      <c r="GK100" s="125"/>
      <c r="GL100" s="125"/>
      <c r="GM100" s="125"/>
      <c r="GN100" s="125"/>
      <c r="GO100" s="125"/>
      <c r="GP100" s="125"/>
      <c r="GQ100" s="125"/>
      <c r="GR100" s="125"/>
      <c r="GS100" s="125"/>
      <c r="GT100" s="125"/>
      <c r="GU100" s="125"/>
      <c r="GV100" s="125"/>
      <c r="GW100" s="125"/>
      <c r="GX100" s="125"/>
      <c r="GY100" s="125"/>
      <c r="GZ100" s="125"/>
      <c r="HA100" s="125"/>
      <c r="HB100" s="125"/>
      <c r="HC100" s="125"/>
      <c r="HD100" s="125"/>
      <c r="HE100" s="125"/>
      <c r="HF100" s="125"/>
      <c r="HG100" s="125"/>
      <c r="HH100" s="125"/>
      <c r="HI100" s="125"/>
      <c r="HJ100" s="125"/>
      <c r="HK100" s="125"/>
      <c r="HL100" s="125"/>
      <c r="HM100" s="125"/>
      <c r="HN100" s="125"/>
      <c r="HO100" s="125"/>
      <c r="HP100" s="125"/>
      <c r="HQ100" s="125"/>
      <c r="HR100" s="125"/>
      <c r="HS100" s="125"/>
      <c r="HT100" s="125"/>
      <c r="HU100" s="125"/>
      <c r="HV100" s="125"/>
      <c r="HW100" s="125"/>
      <c r="HX100" s="125"/>
      <c r="HY100" s="125"/>
      <c r="HZ100" s="125"/>
      <c r="IA100" s="125"/>
      <c r="IB100" s="125"/>
      <c r="IC100" s="125"/>
      <c r="ID100" s="125"/>
      <c r="IE100" s="125"/>
      <c r="IF100" s="125"/>
      <c r="IG100" s="125"/>
      <c r="IH100" s="125"/>
      <c r="II100" s="125"/>
      <c r="IJ100" s="125"/>
      <c r="IK100" s="125"/>
      <c r="IL100" s="125"/>
      <c r="IM100" s="125"/>
      <c r="IN100" s="125"/>
      <c r="IO100" s="125"/>
      <c r="IP100" s="125"/>
      <c r="IQ100" s="125"/>
      <c r="IR100" s="125"/>
      <c r="IS100" s="125"/>
      <c r="IT100" s="125"/>
      <c r="IU100" s="125"/>
      <c r="IV100" s="125"/>
    </row>
    <row r="101" spans="1:256" ht="11.25" customHeight="1" x14ac:dyDescent="0.3">
      <c r="A101" s="106" t="s">
        <v>208</v>
      </c>
      <c r="B101" s="106" t="s">
        <v>209</v>
      </c>
      <c r="C101" s="139">
        <v>211.36199999999999</v>
      </c>
      <c r="D101" s="139">
        <v>20.863</v>
      </c>
      <c r="E101" s="140">
        <v>221.79400000000001</v>
      </c>
      <c r="F101" s="139">
        <v>32969</v>
      </c>
      <c r="G101" s="140">
        <f t="shared" si="18"/>
        <v>148.64694265850292</v>
      </c>
      <c r="H101" s="139"/>
      <c r="I101" s="140">
        <f>'Base Table 5 - modified'!DY101/'Base Table 5'!DY101*E101</f>
        <v>218.94364519244795</v>
      </c>
      <c r="J101" s="140">
        <f t="shared" si="19"/>
        <v>-2.8503548075520655</v>
      </c>
      <c r="K101" s="140">
        <f t="shared" ca="1" si="20"/>
        <v>587.86852510340918</v>
      </c>
      <c r="L101" s="140">
        <f t="shared" ca="1" si="21"/>
        <v>366.07452510335156</v>
      </c>
      <c r="M101" s="140">
        <f t="shared" ca="1" si="22"/>
        <v>585.01817029575125</v>
      </c>
      <c r="N101" s="140">
        <f t="shared" ca="1" si="23"/>
        <v>363.22417029575126</v>
      </c>
      <c r="O101" s="107"/>
      <c r="P101" s="141">
        <f ca="1"/>
        <v>91708.936586631418</v>
      </c>
      <c r="Q101" s="140">
        <f>G101*(1+Industries!M99)</f>
        <v>156.76254387153259</v>
      </c>
      <c r="AE101" s="125"/>
      <c r="AF101" s="125"/>
      <c r="AG101" s="125"/>
      <c r="AH101" s="125"/>
      <c r="AI101" s="125"/>
      <c r="AJ101" s="125"/>
      <c r="AK101" s="125"/>
      <c r="AL101" s="125"/>
      <c r="AM101" s="125"/>
      <c r="AN101" s="125"/>
      <c r="AO101" s="125"/>
      <c r="AP101" s="125"/>
      <c r="AQ101" s="125"/>
      <c r="AR101" s="125"/>
      <c r="AS101" s="125"/>
      <c r="AT101" s="125"/>
      <c r="AU101" s="125"/>
      <c r="AV101" s="125"/>
      <c r="AW101" s="125"/>
      <c r="AX101" s="125"/>
      <c r="AY101" s="125"/>
      <c r="AZ101" s="125"/>
      <c r="BA101" s="125"/>
      <c r="BB101" s="125"/>
      <c r="BC101" s="125"/>
      <c r="BD101" s="125"/>
      <c r="BE101" s="125"/>
      <c r="BF101" s="125"/>
      <c r="BG101" s="125"/>
      <c r="BH101" s="125"/>
      <c r="BI101" s="125"/>
      <c r="BJ101" s="125"/>
      <c r="BK101" s="125"/>
      <c r="BL101" s="125"/>
      <c r="BM101" s="125"/>
      <c r="BN101" s="125"/>
      <c r="BO101" s="125"/>
      <c r="BP101" s="125"/>
      <c r="BQ101" s="125"/>
      <c r="BR101" s="125"/>
      <c r="BS101" s="125"/>
      <c r="BT101" s="125"/>
      <c r="BU101" s="125"/>
      <c r="BV101" s="125"/>
      <c r="BW101" s="125"/>
      <c r="BX101" s="125"/>
      <c r="BY101" s="125"/>
      <c r="BZ101" s="125"/>
      <c r="CA101" s="125"/>
      <c r="CB101" s="125"/>
      <c r="CC101" s="125"/>
      <c r="CD101" s="125"/>
      <c r="CE101" s="125"/>
      <c r="CF101" s="125"/>
      <c r="CG101" s="125"/>
      <c r="CH101" s="125"/>
      <c r="CI101" s="125"/>
      <c r="CJ101" s="125"/>
      <c r="CK101" s="125"/>
      <c r="CL101" s="125"/>
      <c r="CM101" s="125"/>
      <c r="CN101" s="125"/>
      <c r="CO101" s="125"/>
      <c r="CP101" s="125"/>
      <c r="CQ101" s="125"/>
      <c r="CR101" s="125"/>
      <c r="CS101" s="125"/>
      <c r="CT101" s="125"/>
      <c r="CU101" s="125"/>
      <c r="CV101" s="125"/>
      <c r="CW101" s="125"/>
      <c r="CX101" s="125"/>
      <c r="CY101" s="125"/>
      <c r="CZ101" s="125"/>
      <c r="DA101" s="125"/>
      <c r="DB101" s="125"/>
      <c r="DC101" s="125"/>
      <c r="DD101" s="125"/>
      <c r="DE101" s="125"/>
      <c r="DF101" s="125"/>
      <c r="DG101" s="125"/>
      <c r="DH101" s="125"/>
      <c r="DI101" s="125"/>
      <c r="DJ101" s="125"/>
      <c r="DK101" s="125"/>
      <c r="DL101" s="125"/>
      <c r="DM101" s="125"/>
      <c r="DN101" s="125"/>
      <c r="DO101" s="125"/>
      <c r="DP101" s="125"/>
      <c r="DQ101" s="125"/>
      <c r="DR101" s="125"/>
      <c r="DS101" s="125"/>
      <c r="DT101" s="125"/>
      <c r="DU101" s="125"/>
      <c r="DV101" s="125"/>
      <c r="DW101" s="125"/>
      <c r="DX101" s="125"/>
      <c r="DY101" s="125"/>
      <c r="DZ101" s="125"/>
      <c r="EA101" s="125"/>
      <c r="EB101" s="125"/>
      <c r="EC101" s="125"/>
      <c r="ED101" s="125"/>
      <c r="EE101" s="125"/>
      <c r="EF101" s="125"/>
      <c r="EG101" s="125"/>
      <c r="EH101" s="125"/>
      <c r="EI101" s="125"/>
      <c r="EJ101" s="125"/>
      <c r="EK101" s="125"/>
      <c r="EL101" s="125"/>
      <c r="EM101" s="125"/>
      <c r="EN101" s="125"/>
      <c r="EO101" s="125"/>
      <c r="EP101" s="125"/>
      <c r="EQ101" s="125"/>
      <c r="ER101" s="125"/>
      <c r="ES101" s="125"/>
      <c r="ET101" s="125"/>
      <c r="EU101" s="125"/>
      <c r="EV101" s="125"/>
      <c r="EW101" s="125"/>
      <c r="EX101" s="125"/>
      <c r="EY101" s="125"/>
      <c r="EZ101" s="125"/>
      <c r="FA101" s="125"/>
      <c r="FB101" s="125"/>
      <c r="FC101" s="125"/>
      <c r="FD101" s="125"/>
      <c r="FE101" s="125"/>
      <c r="FF101" s="125"/>
      <c r="FG101" s="125"/>
      <c r="FH101" s="125"/>
      <c r="FI101" s="125"/>
      <c r="FJ101" s="125"/>
      <c r="FK101" s="125"/>
      <c r="FL101" s="125"/>
      <c r="FM101" s="125"/>
      <c r="FN101" s="125"/>
      <c r="FO101" s="125"/>
      <c r="FP101" s="125"/>
      <c r="FQ101" s="125"/>
      <c r="FR101" s="125"/>
      <c r="FS101" s="125"/>
      <c r="FT101" s="125"/>
      <c r="FU101" s="125"/>
      <c r="FV101" s="125"/>
      <c r="FW101" s="125"/>
      <c r="FX101" s="125"/>
      <c r="FY101" s="125"/>
      <c r="FZ101" s="125"/>
      <c r="GA101" s="125"/>
      <c r="GB101" s="125"/>
      <c r="GC101" s="125"/>
      <c r="GD101" s="125"/>
      <c r="GE101" s="125"/>
      <c r="GF101" s="125"/>
      <c r="GG101" s="125"/>
      <c r="GH101" s="125"/>
      <c r="GI101" s="125"/>
      <c r="GJ101" s="125"/>
      <c r="GK101" s="125"/>
      <c r="GL101" s="125"/>
      <c r="GM101" s="125"/>
      <c r="GN101" s="125"/>
      <c r="GO101" s="125"/>
      <c r="GP101" s="125"/>
      <c r="GQ101" s="125"/>
      <c r="GR101" s="125"/>
      <c r="GS101" s="125"/>
      <c r="GT101" s="125"/>
      <c r="GU101" s="125"/>
      <c r="GV101" s="125"/>
      <c r="GW101" s="125"/>
      <c r="GX101" s="125"/>
      <c r="GY101" s="125"/>
      <c r="GZ101" s="125"/>
      <c r="HA101" s="125"/>
      <c r="HB101" s="125"/>
      <c r="HC101" s="125"/>
      <c r="HD101" s="125"/>
      <c r="HE101" s="125"/>
      <c r="HF101" s="125"/>
      <c r="HG101" s="125"/>
      <c r="HH101" s="125"/>
      <c r="HI101" s="125"/>
      <c r="HJ101" s="125"/>
      <c r="HK101" s="125"/>
      <c r="HL101" s="125"/>
      <c r="HM101" s="125"/>
      <c r="HN101" s="125"/>
      <c r="HO101" s="125"/>
      <c r="HP101" s="125"/>
      <c r="HQ101" s="125"/>
      <c r="HR101" s="125"/>
      <c r="HS101" s="125"/>
      <c r="HT101" s="125"/>
      <c r="HU101" s="125"/>
      <c r="HV101" s="125"/>
      <c r="HW101" s="125"/>
      <c r="HX101" s="125"/>
      <c r="HY101" s="125"/>
      <c r="HZ101" s="125"/>
      <c r="IA101" s="125"/>
      <c r="IB101" s="125"/>
      <c r="IC101" s="125"/>
      <c r="ID101" s="125"/>
      <c r="IE101" s="125"/>
      <c r="IF101" s="125"/>
      <c r="IG101" s="125"/>
      <c r="IH101" s="125"/>
      <c r="II101" s="125"/>
      <c r="IJ101" s="125"/>
      <c r="IK101" s="125"/>
      <c r="IL101" s="125"/>
      <c r="IM101" s="125"/>
      <c r="IN101" s="125"/>
      <c r="IO101" s="125"/>
      <c r="IP101" s="125"/>
      <c r="IQ101" s="125"/>
      <c r="IR101" s="125"/>
      <c r="IS101" s="125"/>
      <c r="IT101" s="125"/>
      <c r="IU101" s="125"/>
      <c r="IV101" s="125"/>
    </row>
    <row r="102" spans="1:256" ht="11.25" customHeight="1" x14ac:dyDescent="0.3">
      <c r="A102" s="106" t="s">
        <v>210</v>
      </c>
      <c r="B102" s="106" t="s">
        <v>211</v>
      </c>
      <c r="C102" s="139">
        <v>576.56500000000005</v>
      </c>
      <c r="D102" s="139">
        <v>190.52799999999999</v>
      </c>
      <c r="E102" s="140">
        <v>671.82899999999995</v>
      </c>
      <c r="F102" s="139">
        <v>65736</v>
      </c>
      <c r="G102" s="140">
        <f t="shared" si="18"/>
        <v>97.84632696713004</v>
      </c>
      <c r="H102" s="139"/>
      <c r="I102" s="140">
        <f>'Base Table 5 - modified'!DY102/'Base Table 5'!DY102*E102</f>
        <v>664.15375305922555</v>
      </c>
      <c r="J102" s="140">
        <f t="shared" si="19"/>
        <v>-7.6752469407744002</v>
      </c>
      <c r="K102" s="140">
        <f t="shared" ca="1" si="20"/>
        <v>746.77115445324455</v>
      </c>
      <c r="L102" s="140">
        <f t="shared" ca="1" si="21"/>
        <v>74.942154452937871</v>
      </c>
      <c r="M102" s="140">
        <f t="shared" ca="1" si="22"/>
        <v>739.09590751190376</v>
      </c>
      <c r="N102" s="140">
        <f t="shared" ca="1" si="23"/>
        <v>67.26690751190381</v>
      </c>
      <c r="O102" s="107"/>
      <c r="P102" s="141">
        <f ca="1"/>
        <v>77186.341487297541</v>
      </c>
      <c r="Q102" s="140">
        <f>G102*(1+Industries!M100)</f>
        <v>104.43345809766156</v>
      </c>
      <c r="AE102" s="125"/>
      <c r="AF102" s="125"/>
      <c r="AG102" s="125"/>
      <c r="AH102" s="125"/>
      <c r="AI102" s="125"/>
      <c r="AJ102" s="125"/>
      <c r="AK102" s="125"/>
      <c r="AL102" s="125"/>
      <c r="AM102" s="125"/>
      <c r="AN102" s="125"/>
      <c r="AO102" s="125"/>
      <c r="AP102" s="125"/>
      <c r="AQ102" s="125"/>
      <c r="AR102" s="125"/>
      <c r="AS102" s="125"/>
      <c r="AT102" s="125"/>
      <c r="AU102" s="125"/>
      <c r="AV102" s="125"/>
      <c r="AW102" s="125"/>
      <c r="AX102" s="125"/>
      <c r="AY102" s="125"/>
      <c r="AZ102" s="125"/>
      <c r="BA102" s="125"/>
      <c r="BB102" s="125"/>
      <c r="BC102" s="125"/>
      <c r="BD102" s="125"/>
      <c r="BE102" s="125"/>
      <c r="BF102" s="125"/>
      <c r="BG102" s="125"/>
      <c r="BH102" s="125"/>
      <c r="BI102" s="125"/>
      <c r="BJ102" s="125"/>
      <c r="BK102" s="125"/>
      <c r="BL102" s="125"/>
      <c r="BM102" s="125"/>
      <c r="BN102" s="125"/>
      <c r="BO102" s="125"/>
      <c r="BP102" s="125"/>
      <c r="BQ102" s="125"/>
      <c r="BR102" s="125"/>
      <c r="BS102" s="125"/>
      <c r="BT102" s="125"/>
      <c r="BU102" s="125"/>
      <c r="BV102" s="125"/>
      <c r="BW102" s="125"/>
      <c r="BX102" s="125"/>
      <c r="BY102" s="125"/>
      <c r="BZ102" s="125"/>
      <c r="CA102" s="125"/>
      <c r="CB102" s="125"/>
      <c r="CC102" s="125"/>
      <c r="CD102" s="125"/>
      <c r="CE102" s="125"/>
      <c r="CF102" s="125"/>
      <c r="CG102" s="125"/>
      <c r="CH102" s="125"/>
      <c r="CI102" s="125"/>
      <c r="CJ102" s="125"/>
      <c r="CK102" s="125"/>
      <c r="CL102" s="125"/>
      <c r="CM102" s="125"/>
      <c r="CN102" s="125"/>
      <c r="CO102" s="125"/>
      <c r="CP102" s="125"/>
      <c r="CQ102" s="125"/>
      <c r="CR102" s="125"/>
      <c r="CS102" s="125"/>
      <c r="CT102" s="125"/>
      <c r="CU102" s="125"/>
      <c r="CV102" s="125"/>
      <c r="CW102" s="125"/>
      <c r="CX102" s="125"/>
      <c r="CY102" s="125"/>
      <c r="CZ102" s="125"/>
      <c r="DA102" s="125"/>
      <c r="DB102" s="125"/>
      <c r="DC102" s="125"/>
      <c r="DD102" s="125"/>
      <c r="DE102" s="125"/>
      <c r="DF102" s="125"/>
      <c r="DG102" s="125"/>
      <c r="DH102" s="125"/>
      <c r="DI102" s="125"/>
      <c r="DJ102" s="125"/>
      <c r="DK102" s="125"/>
      <c r="DL102" s="125"/>
      <c r="DM102" s="125"/>
      <c r="DN102" s="125"/>
      <c r="DO102" s="125"/>
      <c r="DP102" s="125"/>
      <c r="DQ102" s="125"/>
      <c r="DR102" s="125"/>
      <c r="DS102" s="125"/>
      <c r="DT102" s="125"/>
      <c r="DU102" s="125"/>
      <c r="DV102" s="125"/>
      <c r="DW102" s="125"/>
      <c r="DX102" s="125"/>
      <c r="DY102" s="125"/>
      <c r="DZ102" s="125"/>
      <c r="EA102" s="125"/>
      <c r="EB102" s="125"/>
      <c r="EC102" s="125"/>
      <c r="ED102" s="125"/>
      <c r="EE102" s="125"/>
      <c r="EF102" s="125"/>
      <c r="EG102" s="125"/>
      <c r="EH102" s="125"/>
      <c r="EI102" s="125"/>
      <c r="EJ102" s="125"/>
      <c r="EK102" s="125"/>
      <c r="EL102" s="125"/>
      <c r="EM102" s="125"/>
      <c r="EN102" s="125"/>
      <c r="EO102" s="125"/>
      <c r="EP102" s="125"/>
      <c r="EQ102" s="125"/>
      <c r="ER102" s="125"/>
      <c r="ES102" s="125"/>
      <c r="ET102" s="125"/>
      <c r="EU102" s="125"/>
      <c r="EV102" s="125"/>
      <c r="EW102" s="125"/>
      <c r="EX102" s="125"/>
      <c r="EY102" s="125"/>
      <c r="EZ102" s="125"/>
      <c r="FA102" s="125"/>
      <c r="FB102" s="125"/>
      <c r="FC102" s="125"/>
      <c r="FD102" s="125"/>
      <c r="FE102" s="125"/>
      <c r="FF102" s="125"/>
      <c r="FG102" s="125"/>
      <c r="FH102" s="125"/>
      <c r="FI102" s="125"/>
      <c r="FJ102" s="125"/>
      <c r="FK102" s="125"/>
      <c r="FL102" s="125"/>
      <c r="FM102" s="125"/>
      <c r="FN102" s="125"/>
      <c r="FO102" s="125"/>
      <c r="FP102" s="125"/>
      <c r="FQ102" s="125"/>
      <c r="FR102" s="125"/>
      <c r="FS102" s="125"/>
      <c r="FT102" s="125"/>
      <c r="FU102" s="125"/>
      <c r="FV102" s="125"/>
      <c r="FW102" s="125"/>
      <c r="FX102" s="125"/>
      <c r="FY102" s="125"/>
      <c r="FZ102" s="125"/>
      <c r="GA102" s="125"/>
      <c r="GB102" s="125"/>
      <c r="GC102" s="125"/>
      <c r="GD102" s="125"/>
      <c r="GE102" s="125"/>
      <c r="GF102" s="125"/>
      <c r="GG102" s="125"/>
      <c r="GH102" s="125"/>
      <c r="GI102" s="125"/>
      <c r="GJ102" s="125"/>
      <c r="GK102" s="125"/>
      <c r="GL102" s="125"/>
      <c r="GM102" s="125"/>
      <c r="GN102" s="125"/>
      <c r="GO102" s="125"/>
      <c r="GP102" s="125"/>
      <c r="GQ102" s="125"/>
      <c r="GR102" s="125"/>
      <c r="GS102" s="125"/>
      <c r="GT102" s="125"/>
      <c r="GU102" s="125"/>
      <c r="GV102" s="125"/>
      <c r="GW102" s="125"/>
      <c r="GX102" s="125"/>
      <c r="GY102" s="125"/>
      <c r="GZ102" s="125"/>
      <c r="HA102" s="125"/>
      <c r="HB102" s="125"/>
      <c r="HC102" s="125"/>
      <c r="HD102" s="125"/>
      <c r="HE102" s="125"/>
      <c r="HF102" s="125"/>
      <c r="HG102" s="125"/>
      <c r="HH102" s="125"/>
      <c r="HI102" s="125"/>
      <c r="HJ102" s="125"/>
      <c r="HK102" s="125"/>
      <c r="HL102" s="125"/>
      <c r="HM102" s="125"/>
      <c r="HN102" s="125"/>
      <c r="HO102" s="125"/>
      <c r="HP102" s="125"/>
      <c r="HQ102" s="125"/>
      <c r="HR102" s="125"/>
      <c r="HS102" s="125"/>
      <c r="HT102" s="125"/>
      <c r="HU102" s="125"/>
      <c r="HV102" s="125"/>
      <c r="HW102" s="125"/>
      <c r="HX102" s="125"/>
      <c r="HY102" s="125"/>
      <c r="HZ102" s="125"/>
      <c r="IA102" s="125"/>
      <c r="IB102" s="125"/>
      <c r="IC102" s="125"/>
      <c r="ID102" s="125"/>
      <c r="IE102" s="125"/>
      <c r="IF102" s="125"/>
      <c r="IG102" s="125"/>
      <c r="IH102" s="125"/>
      <c r="II102" s="125"/>
      <c r="IJ102" s="125"/>
      <c r="IK102" s="125"/>
      <c r="IL102" s="125"/>
      <c r="IM102" s="125"/>
      <c r="IN102" s="125"/>
      <c r="IO102" s="125"/>
      <c r="IP102" s="125"/>
      <c r="IQ102" s="125"/>
      <c r="IR102" s="125"/>
      <c r="IS102" s="125"/>
      <c r="IT102" s="125"/>
      <c r="IU102" s="125"/>
      <c r="IV102" s="125"/>
    </row>
    <row r="103" spans="1:256" ht="11.25" customHeight="1" x14ac:dyDescent="0.3">
      <c r="A103" s="106" t="s">
        <v>212</v>
      </c>
      <c r="B103" s="106" t="s">
        <v>213</v>
      </c>
      <c r="C103" s="139">
        <v>88.155000000000001</v>
      </c>
      <c r="D103" s="139">
        <v>98.328000000000003</v>
      </c>
      <c r="E103" s="140">
        <v>137.31899999999999</v>
      </c>
      <c r="F103" s="139">
        <v>9441</v>
      </c>
      <c r="G103" s="140">
        <f t="shared" si="18"/>
        <v>68.752321237410712</v>
      </c>
      <c r="H103" s="139"/>
      <c r="I103" s="140">
        <f>'Base Table 5 - modified'!DY103/'Base Table 5'!DY103*E103</f>
        <v>134.55193500379963</v>
      </c>
      <c r="J103" s="140">
        <f t="shared" si="19"/>
        <v>-2.7670649962003608</v>
      </c>
      <c r="K103" s="140">
        <f t="shared" ca="1" si="20"/>
        <v>128.57030820460864</v>
      </c>
      <c r="L103" s="140">
        <f t="shared" ca="1" si="21"/>
        <v>-8.748691795449588</v>
      </c>
      <c r="M103" s="140">
        <f t="shared" ca="1" si="22"/>
        <v>125.80324320830083</v>
      </c>
      <c r="N103" s="140">
        <f t="shared" ca="1" si="23"/>
        <v>-11.515756791699161</v>
      </c>
      <c r="O103" s="107"/>
      <c r="P103" s="141">
        <f ca="1"/>
        <v>9603.2845096075598</v>
      </c>
      <c r="Q103" s="140">
        <f>G103*(1+Industries!M101)</f>
        <v>76.335746716058509</v>
      </c>
      <c r="AE103" s="125"/>
      <c r="AF103" s="125"/>
      <c r="AG103" s="125"/>
      <c r="AH103" s="125"/>
      <c r="AI103" s="125"/>
      <c r="AJ103" s="125"/>
      <c r="AK103" s="125"/>
      <c r="AL103" s="125"/>
      <c r="AM103" s="125"/>
      <c r="AN103" s="125"/>
      <c r="AO103" s="125"/>
      <c r="AP103" s="125"/>
      <c r="AQ103" s="125"/>
      <c r="AR103" s="125"/>
      <c r="AS103" s="125"/>
      <c r="AT103" s="125"/>
      <c r="AU103" s="125"/>
      <c r="AV103" s="125"/>
      <c r="AW103" s="125"/>
      <c r="AX103" s="125"/>
      <c r="AY103" s="125"/>
      <c r="AZ103" s="125"/>
      <c r="BA103" s="125"/>
      <c r="BB103" s="125"/>
      <c r="BC103" s="125"/>
      <c r="BD103" s="125"/>
      <c r="BE103" s="125"/>
      <c r="BF103" s="125"/>
      <c r="BG103" s="125"/>
      <c r="BH103" s="125"/>
      <c r="BI103" s="125"/>
      <c r="BJ103" s="125"/>
      <c r="BK103" s="125"/>
      <c r="BL103" s="125"/>
      <c r="BM103" s="125"/>
      <c r="BN103" s="125"/>
      <c r="BO103" s="125"/>
      <c r="BP103" s="125"/>
      <c r="BQ103" s="125"/>
      <c r="BR103" s="125"/>
      <c r="BS103" s="125"/>
      <c r="BT103" s="125"/>
      <c r="BU103" s="125"/>
      <c r="BV103" s="125"/>
      <c r="BW103" s="125"/>
      <c r="BX103" s="125"/>
      <c r="BY103" s="125"/>
      <c r="BZ103" s="125"/>
      <c r="CA103" s="125"/>
      <c r="CB103" s="125"/>
      <c r="CC103" s="125"/>
      <c r="CD103" s="125"/>
      <c r="CE103" s="125"/>
      <c r="CF103" s="125"/>
      <c r="CG103" s="125"/>
      <c r="CH103" s="125"/>
      <c r="CI103" s="125"/>
      <c r="CJ103" s="125"/>
      <c r="CK103" s="125"/>
      <c r="CL103" s="125"/>
      <c r="CM103" s="125"/>
      <c r="CN103" s="125"/>
      <c r="CO103" s="125"/>
      <c r="CP103" s="125"/>
      <c r="CQ103" s="125"/>
      <c r="CR103" s="125"/>
      <c r="CS103" s="125"/>
      <c r="CT103" s="125"/>
      <c r="CU103" s="125"/>
      <c r="CV103" s="125"/>
      <c r="CW103" s="125"/>
      <c r="CX103" s="125"/>
      <c r="CY103" s="125"/>
      <c r="CZ103" s="125"/>
      <c r="DA103" s="125"/>
      <c r="DB103" s="125"/>
      <c r="DC103" s="125"/>
      <c r="DD103" s="125"/>
      <c r="DE103" s="125"/>
      <c r="DF103" s="125"/>
      <c r="DG103" s="125"/>
      <c r="DH103" s="125"/>
      <c r="DI103" s="125"/>
      <c r="DJ103" s="125"/>
      <c r="DK103" s="125"/>
      <c r="DL103" s="125"/>
      <c r="DM103" s="125"/>
      <c r="DN103" s="125"/>
      <c r="DO103" s="125"/>
      <c r="DP103" s="125"/>
      <c r="DQ103" s="125"/>
      <c r="DR103" s="125"/>
      <c r="DS103" s="125"/>
      <c r="DT103" s="125"/>
      <c r="DU103" s="125"/>
      <c r="DV103" s="125"/>
      <c r="DW103" s="125"/>
      <c r="DX103" s="125"/>
      <c r="DY103" s="125"/>
      <c r="DZ103" s="125"/>
      <c r="EA103" s="125"/>
      <c r="EB103" s="125"/>
      <c r="EC103" s="125"/>
      <c r="ED103" s="125"/>
      <c r="EE103" s="125"/>
      <c r="EF103" s="125"/>
      <c r="EG103" s="125"/>
      <c r="EH103" s="125"/>
      <c r="EI103" s="125"/>
      <c r="EJ103" s="125"/>
      <c r="EK103" s="125"/>
      <c r="EL103" s="125"/>
      <c r="EM103" s="125"/>
      <c r="EN103" s="125"/>
      <c r="EO103" s="125"/>
      <c r="EP103" s="125"/>
      <c r="EQ103" s="125"/>
      <c r="ER103" s="125"/>
      <c r="ES103" s="125"/>
      <c r="ET103" s="125"/>
      <c r="EU103" s="125"/>
      <c r="EV103" s="125"/>
      <c r="EW103" s="125"/>
      <c r="EX103" s="125"/>
      <c r="EY103" s="125"/>
      <c r="EZ103" s="125"/>
      <c r="FA103" s="125"/>
      <c r="FB103" s="125"/>
      <c r="FC103" s="125"/>
      <c r="FD103" s="125"/>
      <c r="FE103" s="125"/>
      <c r="FF103" s="125"/>
      <c r="FG103" s="125"/>
      <c r="FH103" s="125"/>
      <c r="FI103" s="125"/>
      <c r="FJ103" s="125"/>
      <c r="FK103" s="125"/>
      <c r="FL103" s="125"/>
      <c r="FM103" s="125"/>
      <c r="FN103" s="125"/>
      <c r="FO103" s="125"/>
      <c r="FP103" s="125"/>
      <c r="FQ103" s="125"/>
      <c r="FR103" s="125"/>
      <c r="FS103" s="125"/>
      <c r="FT103" s="125"/>
      <c r="FU103" s="125"/>
      <c r="FV103" s="125"/>
      <c r="FW103" s="125"/>
      <c r="FX103" s="125"/>
      <c r="FY103" s="125"/>
      <c r="FZ103" s="125"/>
      <c r="GA103" s="125"/>
      <c r="GB103" s="125"/>
      <c r="GC103" s="125"/>
      <c r="GD103" s="125"/>
      <c r="GE103" s="125"/>
      <c r="GF103" s="125"/>
      <c r="GG103" s="125"/>
      <c r="GH103" s="125"/>
      <c r="GI103" s="125"/>
      <c r="GJ103" s="125"/>
      <c r="GK103" s="125"/>
      <c r="GL103" s="125"/>
      <c r="GM103" s="125"/>
      <c r="GN103" s="125"/>
      <c r="GO103" s="125"/>
      <c r="GP103" s="125"/>
      <c r="GQ103" s="125"/>
      <c r="GR103" s="125"/>
      <c r="GS103" s="125"/>
      <c r="GT103" s="125"/>
      <c r="GU103" s="125"/>
      <c r="GV103" s="125"/>
      <c r="GW103" s="125"/>
      <c r="GX103" s="125"/>
      <c r="GY103" s="125"/>
      <c r="GZ103" s="125"/>
      <c r="HA103" s="125"/>
      <c r="HB103" s="125"/>
      <c r="HC103" s="125"/>
      <c r="HD103" s="125"/>
      <c r="HE103" s="125"/>
      <c r="HF103" s="125"/>
      <c r="HG103" s="125"/>
      <c r="HH103" s="125"/>
      <c r="HI103" s="125"/>
      <c r="HJ103" s="125"/>
      <c r="HK103" s="125"/>
      <c r="HL103" s="125"/>
      <c r="HM103" s="125"/>
      <c r="HN103" s="125"/>
      <c r="HO103" s="125"/>
      <c r="HP103" s="125"/>
      <c r="HQ103" s="125"/>
      <c r="HR103" s="125"/>
      <c r="HS103" s="125"/>
      <c r="HT103" s="125"/>
      <c r="HU103" s="125"/>
      <c r="HV103" s="125"/>
      <c r="HW103" s="125"/>
      <c r="HX103" s="125"/>
      <c r="HY103" s="125"/>
      <c r="HZ103" s="125"/>
      <c r="IA103" s="125"/>
      <c r="IB103" s="125"/>
      <c r="IC103" s="125"/>
      <c r="ID103" s="125"/>
      <c r="IE103" s="125"/>
      <c r="IF103" s="125"/>
      <c r="IG103" s="125"/>
      <c r="IH103" s="125"/>
      <c r="II103" s="125"/>
      <c r="IJ103" s="125"/>
      <c r="IK103" s="125"/>
      <c r="IL103" s="125"/>
      <c r="IM103" s="125"/>
      <c r="IN103" s="125"/>
      <c r="IO103" s="125"/>
      <c r="IP103" s="125"/>
      <c r="IQ103" s="125"/>
      <c r="IR103" s="125"/>
      <c r="IS103" s="125"/>
      <c r="IT103" s="125"/>
      <c r="IU103" s="125"/>
      <c r="IV103" s="125"/>
    </row>
    <row r="104" spans="1:256" ht="11.25" customHeight="1" x14ac:dyDescent="0.3">
      <c r="A104" s="106" t="s">
        <v>214</v>
      </c>
      <c r="B104" s="106" t="s">
        <v>215</v>
      </c>
      <c r="C104" s="139">
        <v>438.63600000000002</v>
      </c>
      <c r="D104" s="139">
        <v>85.418999999999997</v>
      </c>
      <c r="E104" s="140">
        <v>481.346</v>
      </c>
      <c r="F104" s="139">
        <v>67916</v>
      </c>
      <c r="G104" s="140">
        <f t="shared" si="18"/>
        <v>141.09600993879661</v>
      </c>
      <c r="H104" s="139"/>
      <c r="I104" s="140">
        <f>'Base Table 5 - modified'!DY104/'Base Table 5'!DY104*E104</f>
        <v>478.15150590020477</v>
      </c>
      <c r="J104" s="140">
        <f t="shared" si="19"/>
        <v>-3.1944940997952358</v>
      </c>
      <c r="K104" s="140">
        <f t="shared" ca="1" si="20"/>
        <v>544.27985765883818</v>
      </c>
      <c r="L104" s="140">
        <f t="shared" ca="1" si="21"/>
        <v>62.933857658612567</v>
      </c>
      <c r="M104" s="140">
        <f t="shared" ca="1" si="22"/>
        <v>541.08536355862645</v>
      </c>
      <c r="N104" s="140">
        <f t="shared" ca="1" si="23"/>
        <v>59.739363558626451</v>
      </c>
      <c r="O104" s="107"/>
      <c r="P104" s="141">
        <f ca="1"/>
        <v>84428.029299949383</v>
      </c>
      <c r="Q104" s="140">
        <f>G104*(1+Industries!M102)</f>
        <v>156.03458342447223</v>
      </c>
      <c r="AE104" s="125"/>
      <c r="AF104" s="125"/>
      <c r="AG104" s="125"/>
      <c r="AH104" s="125"/>
      <c r="AI104" s="125"/>
      <c r="AJ104" s="125"/>
      <c r="AK104" s="125"/>
      <c r="AL104" s="125"/>
      <c r="AM104" s="125"/>
      <c r="AN104" s="125"/>
      <c r="AO104" s="125"/>
      <c r="AP104" s="125"/>
      <c r="AQ104" s="125"/>
      <c r="AR104" s="125"/>
      <c r="AS104" s="125"/>
      <c r="AT104" s="125"/>
      <c r="AU104" s="125"/>
      <c r="AV104" s="125"/>
      <c r="AW104" s="125"/>
      <c r="AX104" s="125"/>
      <c r="AY104" s="125"/>
      <c r="AZ104" s="125"/>
      <c r="BA104" s="125"/>
      <c r="BB104" s="125"/>
      <c r="BC104" s="125"/>
      <c r="BD104" s="125"/>
      <c r="BE104" s="125"/>
      <c r="BF104" s="125"/>
      <c r="BG104" s="125"/>
      <c r="BH104" s="125"/>
      <c r="BI104" s="125"/>
      <c r="BJ104" s="125"/>
      <c r="BK104" s="125"/>
      <c r="BL104" s="125"/>
      <c r="BM104" s="125"/>
      <c r="BN104" s="125"/>
      <c r="BO104" s="125"/>
      <c r="BP104" s="125"/>
      <c r="BQ104" s="125"/>
      <c r="BR104" s="125"/>
      <c r="BS104" s="125"/>
      <c r="BT104" s="125"/>
      <c r="BU104" s="125"/>
      <c r="BV104" s="125"/>
      <c r="BW104" s="125"/>
      <c r="BX104" s="125"/>
      <c r="BY104" s="125"/>
      <c r="BZ104" s="125"/>
      <c r="CA104" s="125"/>
      <c r="CB104" s="125"/>
      <c r="CC104" s="125"/>
      <c r="CD104" s="125"/>
      <c r="CE104" s="125"/>
      <c r="CF104" s="125"/>
      <c r="CG104" s="125"/>
      <c r="CH104" s="125"/>
      <c r="CI104" s="125"/>
      <c r="CJ104" s="125"/>
      <c r="CK104" s="125"/>
      <c r="CL104" s="125"/>
      <c r="CM104" s="125"/>
      <c r="CN104" s="125"/>
      <c r="CO104" s="125"/>
      <c r="CP104" s="125"/>
      <c r="CQ104" s="125"/>
      <c r="CR104" s="125"/>
      <c r="CS104" s="125"/>
      <c r="CT104" s="125"/>
      <c r="CU104" s="125"/>
      <c r="CV104" s="125"/>
      <c r="CW104" s="125"/>
      <c r="CX104" s="125"/>
      <c r="CY104" s="125"/>
      <c r="CZ104" s="125"/>
      <c r="DA104" s="125"/>
      <c r="DB104" s="125"/>
      <c r="DC104" s="125"/>
      <c r="DD104" s="125"/>
      <c r="DE104" s="125"/>
      <c r="DF104" s="125"/>
      <c r="DG104" s="125"/>
      <c r="DH104" s="125"/>
      <c r="DI104" s="125"/>
      <c r="DJ104" s="125"/>
      <c r="DK104" s="125"/>
      <c r="DL104" s="125"/>
      <c r="DM104" s="125"/>
      <c r="DN104" s="125"/>
      <c r="DO104" s="125"/>
      <c r="DP104" s="125"/>
      <c r="DQ104" s="125"/>
      <c r="DR104" s="125"/>
      <c r="DS104" s="125"/>
      <c r="DT104" s="125"/>
      <c r="DU104" s="125"/>
      <c r="DV104" s="125"/>
      <c r="DW104" s="125"/>
      <c r="DX104" s="125"/>
      <c r="DY104" s="125"/>
      <c r="DZ104" s="125"/>
      <c r="EA104" s="125"/>
      <c r="EB104" s="125"/>
      <c r="EC104" s="125"/>
      <c r="ED104" s="125"/>
      <c r="EE104" s="125"/>
      <c r="EF104" s="125"/>
      <c r="EG104" s="125"/>
      <c r="EH104" s="125"/>
      <c r="EI104" s="125"/>
      <c r="EJ104" s="125"/>
      <c r="EK104" s="125"/>
      <c r="EL104" s="125"/>
      <c r="EM104" s="125"/>
      <c r="EN104" s="125"/>
      <c r="EO104" s="125"/>
      <c r="EP104" s="125"/>
      <c r="EQ104" s="125"/>
      <c r="ER104" s="125"/>
      <c r="ES104" s="125"/>
      <c r="ET104" s="125"/>
      <c r="EU104" s="125"/>
      <c r="EV104" s="125"/>
      <c r="EW104" s="125"/>
      <c r="EX104" s="125"/>
      <c r="EY104" s="125"/>
      <c r="EZ104" s="125"/>
      <c r="FA104" s="125"/>
      <c r="FB104" s="125"/>
      <c r="FC104" s="125"/>
      <c r="FD104" s="125"/>
      <c r="FE104" s="125"/>
      <c r="FF104" s="125"/>
      <c r="FG104" s="125"/>
      <c r="FH104" s="125"/>
      <c r="FI104" s="125"/>
      <c r="FJ104" s="125"/>
      <c r="FK104" s="125"/>
      <c r="FL104" s="125"/>
      <c r="FM104" s="125"/>
      <c r="FN104" s="125"/>
      <c r="FO104" s="125"/>
      <c r="FP104" s="125"/>
      <c r="FQ104" s="125"/>
      <c r="FR104" s="125"/>
      <c r="FS104" s="125"/>
      <c r="FT104" s="125"/>
      <c r="FU104" s="125"/>
      <c r="FV104" s="125"/>
      <c r="FW104" s="125"/>
      <c r="FX104" s="125"/>
      <c r="FY104" s="125"/>
      <c r="FZ104" s="125"/>
      <c r="GA104" s="125"/>
      <c r="GB104" s="125"/>
      <c r="GC104" s="125"/>
      <c r="GD104" s="125"/>
      <c r="GE104" s="125"/>
      <c r="GF104" s="125"/>
      <c r="GG104" s="125"/>
      <c r="GH104" s="125"/>
      <c r="GI104" s="125"/>
      <c r="GJ104" s="125"/>
      <c r="GK104" s="125"/>
      <c r="GL104" s="125"/>
      <c r="GM104" s="125"/>
      <c r="GN104" s="125"/>
      <c r="GO104" s="125"/>
      <c r="GP104" s="125"/>
      <c r="GQ104" s="125"/>
      <c r="GR104" s="125"/>
      <c r="GS104" s="125"/>
      <c r="GT104" s="125"/>
      <c r="GU104" s="125"/>
      <c r="GV104" s="125"/>
      <c r="GW104" s="125"/>
      <c r="GX104" s="125"/>
      <c r="GY104" s="125"/>
      <c r="GZ104" s="125"/>
      <c r="HA104" s="125"/>
      <c r="HB104" s="125"/>
      <c r="HC104" s="125"/>
      <c r="HD104" s="125"/>
      <c r="HE104" s="125"/>
      <c r="HF104" s="125"/>
      <c r="HG104" s="125"/>
      <c r="HH104" s="125"/>
      <c r="HI104" s="125"/>
      <c r="HJ104" s="125"/>
      <c r="HK104" s="125"/>
      <c r="HL104" s="125"/>
      <c r="HM104" s="125"/>
      <c r="HN104" s="125"/>
      <c r="HO104" s="125"/>
      <c r="HP104" s="125"/>
      <c r="HQ104" s="125"/>
      <c r="HR104" s="125"/>
      <c r="HS104" s="125"/>
      <c r="HT104" s="125"/>
      <c r="HU104" s="125"/>
      <c r="HV104" s="125"/>
      <c r="HW104" s="125"/>
      <c r="HX104" s="125"/>
      <c r="HY104" s="125"/>
      <c r="HZ104" s="125"/>
      <c r="IA104" s="125"/>
      <c r="IB104" s="125"/>
      <c r="IC104" s="125"/>
      <c r="ID104" s="125"/>
      <c r="IE104" s="125"/>
      <c r="IF104" s="125"/>
      <c r="IG104" s="125"/>
      <c r="IH104" s="125"/>
      <c r="II104" s="125"/>
      <c r="IJ104" s="125"/>
      <c r="IK104" s="125"/>
      <c r="IL104" s="125"/>
      <c r="IM104" s="125"/>
      <c r="IN104" s="125"/>
      <c r="IO104" s="125"/>
      <c r="IP104" s="125"/>
      <c r="IQ104" s="125"/>
      <c r="IR104" s="125"/>
      <c r="IS104" s="125"/>
      <c r="IT104" s="125"/>
      <c r="IU104" s="125"/>
      <c r="IV104" s="125"/>
    </row>
    <row r="105" spans="1:256" ht="11.25" customHeight="1" x14ac:dyDescent="0.3">
      <c r="A105" s="106" t="s">
        <v>216</v>
      </c>
      <c r="B105" s="106" t="s">
        <v>217</v>
      </c>
      <c r="C105" s="139">
        <v>69.558999999999997</v>
      </c>
      <c r="D105" s="139">
        <v>7.7480000000000002</v>
      </c>
      <c r="E105" s="140">
        <v>73.433000000000007</v>
      </c>
      <c r="F105" s="139">
        <v>18256</v>
      </c>
      <c r="G105" s="140">
        <f t="shared" si="18"/>
        <v>248.60757425135836</v>
      </c>
      <c r="H105" s="139"/>
      <c r="I105" s="140">
        <f>'Base Table 5 - modified'!DY105/'Base Table 5'!DY105*E105</f>
        <v>69.86473077651587</v>
      </c>
      <c r="J105" s="140">
        <f t="shared" si="19"/>
        <v>-3.5682692234841369</v>
      </c>
      <c r="K105" s="140">
        <f t="shared" ca="1" si="20"/>
        <v>88.316788163292998</v>
      </c>
      <c r="L105" s="140">
        <f t="shared" ca="1" si="21"/>
        <v>14.88378816325735</v>
      </c>
      <c r="M105" s="140">
        <f t="shared" ca="1" si="22"/>
        <v>84.748518939743093</v>
      </c>
      <c r="N105" s="140">
        <f t="shared" ca="1" si="23"/>
        <v>11.315518939743086</v>
      </c>
      <c r="O105" s="107"/>
      <c r="P105" s="141">
        <f ca="1"/>
        <v>22808.370579338538</v>
      </c>
      <c r="Q105" s="140">
        <f>G105*(1+Industries!M103)</f>
        <v>269.13001978896506</v>
      </c>
      <c r="AE105" s="125"/>
      <c r="AF105" s="125"/>
      <c r="AG105" s="125"/>
      <c r="AH105" s="125"/>
      <c r="AI105" s="125"/>
      <c r="AJ105" s="125"/>
      <c r="AK105" s="125"/>
      <c r="AL105" s="125"/>
      <c r="AM105" s="125"/>
      <c r="AN105" s="125"/>
      <c r="AO105" s="125"/>
      <c r="AP105" s="125"/>
      <c r="AQ105" s="125"/>
      <c r="AR105" s="125"/>
      <c r="AS105" s="125"/>
      <c r="AT105" s="125"/>
      <c r="AU105" s="125"/>
      <c r="AV105" s="125"/>
      <c r="AW105" s="125"/>
      <c r="AX105" s="125"/>
      <c r="AY105" s="125"/>
      <c r="AZ105" s="125"/>
      <c r="BA105" s="125"/>
      <c r="BB105" s="125"/>
      <c r="BC105" s="125"/>
      <c r="BD105" s="125"/>
      <c r="BE105" s="125"/>
      <c r="BF105" s="125"/>
      <c r="BG105" s="125"/>
      <c r="BH105" s="125"/>
      <c r="BI105" s="125"/>
      <c r="BJ105" s="125"/>
      <c r="BK105" s="125"/>
      <c r="BL105" s="125"/>
      <c r="BM105" s="125"/>
      <c r="BN105" s="125"/>
      <c r="BO105" s="125"/>
      <c r="BP105" s="125"/>
      <c r="BQ105" s="125"/>
      <c r="BR105" s="125"/>
      <c r="BS105" s="125"/>
      <c r="BT105" s="125"/>
      <c r="BU105" s="125"/>
      <c r="BV105" s="125"/>
      <c r="BW105" s="125"/>
      <c r="BX105" s="125"/>
      <c r="BY105" s="125"/>
      <c r="BZ105" s="125"/>
      <c r="CA105" s="125"/>
      <c r="CB105" s="125"/>
      <c r="CC105" s="125"/>
      <c r="CD105" s="125"/>
      <c r="CE105" s="125"/>
      <c r="CF105" s="125"/>
      <c r="CG105" s="125"/>
      <c r="CH105" s="125"/>
      <c r="CI105" s="125"/>
      <c r="CJ105" s="125"/>
      <c r="CK105" s="125"/>
      <c r="CL105" s="125"/>
      <c r="CM105" s="125"/>
      <c r="CN105" s="125"/>
      <c r="CO105" s="125"/>
      <c r="CP105" s="125"/>
      <c r="CQ105" s="125"/>
      <c r="CR105" s="125"/>
      <c r="CS105" s="125"/>
      <c r="CT105" s="125"/>
      <c r="CU105" s="125"/>
      <c r="CV105" s="125"/>
      <c r="CW105" s="125"/>
      <c r="CX105" s="125"/>
      <c r="CY105" s="125"/>
      <c r="CZ105" s="125"/>
      <c r="DA105" s="125"/>
      <c r="DB105" s="125"/>
      <c r="DC105" s="125"/>
      <c r="DD105" s="125"/>
      <c r="DE105" s="125"/>
      <c r="DF105" s="125"/>
      <c r="DG105" s="125"/>
      <c r="DH105" s="125"/>
      <c r="DI105" s="125"/>
      <c r="DJ105" s="125"/>
      <c r="DK105" s="125"/>
      <c r="DL105" s="125"/>
      <c r="DM105" s="125"/>
      <c r="DN105" s="125"/>
      <c r="DO105" s="125"/>
      <c r="DP105" s="125"/>
      <c r="DQ105" s="125"/>
      <c r="DR105" s="125"/>
      <c r="DS105" s="125"/>
      <c r="DT105" s="125"/>
      <c r="DU105" s="125"/>
      <c r="DV105" s="125"/>
      <c r="DW105" s="125"/>
      <c r="DX105" s="125"/>
      <c r="DY105" s="125"/>
      <c r="DZ105" s="125"/>
      <c r="EA105" s="125"/>
      <c r="EB105" s="125"/>
      <c r="EC105" s="125"/>
      <c r="ED105" s="125"/>
      <c r="EE105" s="125"/>
      <c r="EF105" s="125"/>
      <c r="EG105" s="125"/>
      <c r="EH105" s="125"/>
      <c r="EI105" s="125"/>
      <c r="EJ105" s="125"/>
      <c r="EK105" s="125"/>
      <c r="EL105" s="125"/>
      <c r="EM105" s="125"/>
      <c r="EN105" s="125"/>
      <c r="EO105" s="125"/>
      <c r="EP105" s="125"/>
      <c r="EQ105" s="125"/>
      <c r="ER105" s="125"/>
      <c r="ES105" s="125"/>
      <c r="ET105" s="125"/>
      <c r="EU105" s="125"/>
      <c r="EV105" s="125"/>
      <c r="EW105" s="125"/>
      <c r="EX105" s="125"/>
      <c r="EY105" s="125"/>
      <c r="EZ105" s="125"/>
      <c r="FA105" s="125"/>
      <c r="FB105" s="125"/>
      <c r="FC105" s="125"/>
      <c r="FD105" s="125"/>
      <c r="FE105" s="125"/>
      <c r="FF105" s="125"/>
      <c r="FG105" s="125"/>
      <c r="FH105" s="125"/>
      <c r="FI105" s="125"/>
      <c r="FJ105" s="125"/>
      <c r="FK105" s="125"/>
      <c r="FL105" s="125"/>
      <c r="FM105" s="125"/>
      <c r="FN105" s="125"/>
      <c r="FO105" s="125"/>
      <c r="FP105" s="125"/>
      <c r="FQ105" s="125"/>
      <c r="FR105" s="125"/>
      <c r="FS105" s="125"/>
      <c r="FT105" s="125"/>
      <c r="FU105" s="125"/>
      <c r="FV105" s="125"/>
      <c r="FW105" s="125"/>
      <c r="FX105" s="125"/>
      <c r="FY105" s="125"/>
      <c r="FZ105" s="125"/>
      <c r="GA105" s="125"/>
      <c r="GB105" s="125"/>
      <c r="GC105" s="125"/>
      <c r="GD105" s="125"/>
      <c r="GE105" s="125"/>
      <c r="GF105" s="125"/>
      <c r="GG105" s="125"/>
      <c r="GH105" s="125"/>
      <c r="GI105" s="125"/>
      <c r="GJ105" s="125"/>
      <c r="GK105" s="125"/>
      <c r="GL105" s="125"/>
      <c r="GM105" s="125"/>
      <c r="GN105" s="125"/>
      <c r="GO105" s="125"/>
      <c r="GP105" s="125"/>
      <c r="GQ105" s="125"/>
      <c r="GR105" s="125"/>
      <c r="GS105" s="125"/>
      <c r="GT105" s="125"/>
      <c r="GU105" s="125"/>
      <c r="GV105" s="125"/>
      <c r="GW105" s="125"/>
      <c r="GX105" s="125"/>
      <c r="GY105" s="125"/>
      <c r="GZ105" s="125"/>
      <c r="HA105" s="125"/>
      <c r="HB105" s="125"/>
      <c r="HC105" s="125"/>
      <c r="HD105" s="125"/>
      <c r="HE105" s="125"/>
      <c r="HF105" s="125"/>
      <c r="HG105" s="125"/>
      <c r="HH105" s="125"/>
      <c r="HI105" s="125"/>
      <c r="HJ105" s="125"/>
      <c r="HK105" s="125"/>
      <c r="HL105" s="125"/>
      <c r="HM105" s="125"/>
      <c r="HN105" s="125"/>
      <c r="HO105" s="125"/>
      <c r="HP105" s="125"/>
      <c r="HQ105" s="125"/>
      <c r="HR105" s="125"/>
      <c r="HS105" s="125"/>
      <c r="HT105" s="125"/>
      <c r="HU105" s="125"/>
      <c r="HV105" s="125"/>
      <c r="HW105" s="125"/>
      <c r="HX105" s="125"/>
      <c r="HY105" s="125"/>
      <c r="HZ105" s="125"/>
      <c r="IA105" s="125"/>
      <c r="IB105" s="125"/>
      <c r="IC105" s="125"/>
      <c r="ID105" s="125"/>
      <c r="IE105" s="125"/>
      <c r="IF105" s="125"/>
      <c r="IG105" s="125"/>
      <c r="IH105" s="125"/>
      <c r="II105" s="125"/>
      <c r="IJ105" s="125"/>
      <c r="IK105" s="125"/>
      <c r="IL105" s="125"/>
      <c r="IM105" s="125"/>
      <c r="IN105" s="125"/>
      <c r="IO105" s="125"/>
      <c r="IP105" s="125"/>
      <c r="IQ105" s="125"/>
      <c r="IR105" s="125"/>
      <c r="IS105" s="125"/>
      <c r="IT105" s="125"/>
      <c r="IU105" s="125"/>
      <c r="IV105" s="125"/>
    </row>
    <row r="106" spans="1:256" ht="11.25" customHeight="1" x14ac:dyDescent="0.3">
      <c r="A106" s="106" t="s">
        <v>218</v>
      </c>
      <c r="B106" s="106" t="s">
        <v>219</v>
      </c>
      <c r="C106" s="139">
        <v>192.91800000000001</v>
      </c>
      <c r="D106" s="139">
        <v>31.13</v>
      </c>
      <c r="E106" s="140">
        <v>208.483</v>
      </c>
      <c r="F106" s="139">
        <v>23910</v>
      </c>
      <c r="G106" s="140">
        <f t="shared" si="18"/>
        <v>114.68560985787809</v>
      </c>
      <c r="H106" s="139"/>
      <c r="I106" s="140">
        <f>'Base Table 5 - modified'!DY106/'Base Table 5'!DY106*E106</f>
        <v>206.33217776938108</v>
      </c>
      <c r="J106" s="140">
        <f t="shared" si="19"/>
        <v>-2.1508222306189282</v>
      </c>
      <c r="K106" s="140">
        <f t="shared" ca="1" si="20"/>
        <v>281.52558216571339</v>
      </c>
      <c r="L106" s="140">
        <f t="shared" ca="1" si="21"/>
        <v>73.042582165595661</v>
      </c>
      <c r="M106" s="140">
        <f t="shared" ca="1" si="22"/>
        <v>279.37475993487715</v>
      </c>
      <c r="N106" s="140">
        <f t="shared" ca="1" si="23"/>
        <v>70.891759934877143</v>
      </c>
      <c r="O106" s="107"/>
      <c r="P106" s="141">
        <f ca="1"/>
        <v>33429.202878356686</v>
      </c>
      <c r="Q106" s="140">
        <f>G106*(1+Industries!M104)</f>
        <v>119.6572048460967</v>
      </c>
      <c r="AE106" s="125"/>
      <c r="AF106" s="125"/>
      <c r="AG106" s="125"/>
      <c r="AH106" s="125"/>
      <c r="AI106" s="125"/>
      <c r="AJ106" s="125"/>
      <c r="AK106" s="125"/>
      <c r="AL106" s="125"/>
      <c r="AM106" s="125"/>
      <c r="AN106" s="125"/>
      <c r="AO106" s="125"/>
      <c r="AP106" s="125"/>
      <c r="AQ106" s="125"/>
      <c r="AR106" s="125"/>
      <c r="AS106" s="125"/>
      <c r="AT106" s="125"/>
      <c r="AU106" s="125"/>
      <c r="AV106" s="125"/>
      <c r="AW106" s="125"/>
      <c r="AX106" s="125"/>
      <c r="AY106" s="125"/>
      <c r="AZ106" s="125"/>
      <c r="BA106" s="125"/>
      <c r="BB106" s="125"/>
      <c r="BC106" s="125"/>
      <c r="BD106" s="125"/>
      <c r="BE106" s="125"/>
      <c r="BF106" s="125"/>
      <c r="BG106" s="125"/>
      <c r="BH106" s="125"/>
      <c r="BI106" s="125"/>
      <c r="BJ106" s="125"/>
      <c r="BK106" s="125"/>
      <c r="BL106" s="125"/>
      <c r="BM106" s="125"/>
      <c r="BN106" s="125"/>
      <c r="BO106" s="125"/>
      <c r="BP106" s="125"/>
      <c r="BQ106" s="125"/>
      <c r="BR106" s="125"/>
      <c r="BS106" s="125"/>
      <c r="BT106" s="125"/>
      <c r="BU106" s="125"/>
      <c r="BV106" s="125"/>
      <c r="BW106" s="125"/>
      <c r="BX106" s="125"/>
      <c r="BY106" s="125"/>
      <c r="BZ106" s="125"/>
      <c r="CA106" s="125"/>
      <c r="CB106" s="125"/>
      <c r="CC106" s="125"/>
      <c r="CD106" s="125"/>
      <c r="CE106" s="125"/>
      <c r="CF106" s="125"/>
      <c r="CG106" s="125"/>
      <c r="CH106" s="125"/>
      <c r="CI106" s="125"/>
      <c r="CJ106" s="125"/>
      <c r="CK106" s="125"/>
      <c r="CL106" s="125"/>
      <c r="CM106" s="125"/>
      <c r="CN106" s="125"/>
      <c r="CO106" s="125"/>
      <c r="CP106" s="125"/>
      <c r="CQ106" s="125"/>
      <c r="CR106" s="125"/>
      <c r="CS106" s="125"/>
      <c r="CT106" s="125"/>
      <c r="CU106" s="125"/>
      <c r="CV106" s="125"/>
      <c r="CW106" s="125"/>
      <c r="CX106" s="125"/>
      <c r="CY106" s="125"/>
      <c r="CZ106" s="125"/>
      <c r="DA106" s="125"/>
      <c r="DB106" s="125"/>
      <c r="DC106" s="125"/>
      <c r="DD106" s="125"/>
      <c r="DE106" s="125"/>
      <c r="DF106" s="125"/>
      <c r="DG106" s="125"/>
      <c r="DH106" s="125"/>
      <c r="DI106" s="125"/>
      <c r="DJ106" s="125"/>
      <c r="DK106" s="125"/>
      <c r="DL106" s="125"/>
      <c r="DM106" s="125"/>
      <c r="DN106" s="125"/>
      <c r="DO106" s="125"/>
      <c r="DP106" s="125"/>
      <c r="DQ106" s="125"/>
      <c r="DR106" s="125"/>
      <c r="DS106" s="125"/>
      <c r="DT106" s="125"/>
      <c r="DU106" s="125"/>
      <c r="DV106" s="125"/>
      <c r="DW106" s="125"/>
      <c r="DX106" s="125"/>
      <c r="DY106" s="125"/>
      <c r="DZ106" s="125"/>
      <c r="EA106" s="125"/>
      <c r="EB106" s="125"/>
      <c r="EC106" s="125"/>
      <c r="ED106" s="125"/>
      <c r="EE106" s="125"/>
      <c r="EF106" s="125"/>
      <c r="EG106" s="125"/>
      <c r="EH106" s="125"/>
      <c r="EI106" s="125"/>
      <c r="EJ106" s="125"/>
      <c r="EK106" s="125"/>
      <c r="EL106" s="125"/>
      <c r="EM106" s="125"/>
      <c r="EN106" s="125"/>
      <c r="EO106" s="125"/>
      <c r="EP106" s="125"/>
      <c r="EQ106" s="125"/>
      <c r="ER106" s="125"/>
      <c r="ES106" s="125"/>
      <c r="ET106" s="125"/>
      <c r="EU106" s="125"/>
      <c r="EV106" s="125"/>
      <c r="EW106" s="125"/>
      <c r="EX106" s="125"/>
      <c r="EY106" s="125"/>
      <c r="EZ106" s="125"/>
      <c r="FA106" s="125"/>
      <c r="FB106" s="125"/>
      <c r="FC106" s="125"/>
      <c r="FD106" s="125"/>
      <c r="FE106" s="125"/>
      <c r="FF106" s="125"/>
      <c r="FG106" s="125"/>
      <c r="FH106" s="125"/>
      <c r="FI106" s="125"/>
      <c r="FJ106" s="125"/>
      <c r="FK106" s="125"/>
      <c r="FL106" s="125"/>
      <c r="FM106" s="125"/>
      <c r="FN106" s="125"/>
      <c r="FO106" s="125"/>
      <c r="FP106" s="125"/>
      <c r="FQ106" s="125"/>
      <c r="FR106" s="125"/>
      <c r="FS106" s="125"/>
      <c r="FT106" s="125"/>
      <c r="FU106" s="125"/>
      <c r="FV106" s="125"/>
      <c r="FW106" s="125"/>
      <c r="FX106" s="125"/>
      <c r="FY106" s="125"/>
      <c r="FZ106" s="125"/>
      <c r="GA106" s="125"/>
      <c r="GB106" s="125"/>
      <c r="GC106" s="125"/>
      <c r="GD106" s="125"/>
      <c r="GE106" s="125"/>
      <c r="GF106" s="125"/>
      <c r="GG106" s="125"/>
      <c r="GH106" s="125"/>
      <c r="GI106" s="125"/>
      <c r="GJ106" s="125"/>
      <c r="GK106" s="125"/>
      <c r="GL106" s="125"/>
      <c r="GM106" s="125"/>
      <c r="GN106" s="125"/>
      <c r="GO106" s="125"/>
      <c r="GP106" s="125"/>
      <c r="GQ106" s="125"/>
      <c r="GR106" s="125"/>
      <c r="GS106" s="125"/>
      <c r="GT106" s="125"/>
      <c r="GU106" s="125"/>
      <c r="GV106" s="125"/>
      <c r="GW106" s="125"/>
      <c r="GX106" s="125"/>
      <c r="GY106" s="125"/>
      <c r="GZ106" s="125"/>
      <c r="HA106" s="125"/>
      <c r="HB106" s="125"/>
      <c r="HC106" s="125"/>
      <c r="HD106" s="125"/>
      <c r="HE106" s="125"/>
      <c r="HF106" s="125"/>
      <c r="HG106" s="125"/>
      <c r="HH106" s="125"/>
      <c r="HI106" s="125"/>
      <c r="HJ106" s="125"/>
      <c r="HK106" s="125"/>
      <c r="HL106" s="125"/>
      <c r="HM106" s="125"/>
      <c r="HN106" s="125"/>
      <c r="HO106" s="125"/>
      <c r="HP106" s="125"/>
      <c r="HQ106" s="125"/>
      <c r="HR106" s="125"/>
      <c r="HS106" s="125"/>
      <c r="HT106" s="125"/>
      <c r="HU106" s="125"/>
      <c r="HV106" s="125"/>
      <c r="HW106" s="125"/>
      <c r="HX106" s="125"/>
      <c r="HY106" s="125"/>
      <c r="HZ106" s="125"/>
      <c r="IA106" s="125"/>
      <c r="IB106" s="125"/>
      <c r="IC106" s="125"/>
      <c r="ID106" s="125"/>
      <c r="IE106" s="125"/>
      <c r="IF106" s="125"/>
      <c r="IG106" s="125"/>
      <c r="IH106" s="125"/>
      <c r="II106" s="125"/>
      <c r="IJ106" s="125"/>
      <c r="IK106" s="125"/>
      <c r="IL106" s="125"/>
      <c r="IM106" s="125"/>
      <c r="IN106" s="125"/>
      <c r="IO106" s="125"/>
      <c r="IP106" s="125"/>
      <c r="IQ106" s="125"/>
      <c r="IR106" s="125"/>
      <c r="IS106" s="125"/>
      <c r="IT106" s="125"/>
      <c r="IU106" s="125"/>
      <c r="IV106" s="125"/>
    </row>
    <row r="107" spans="1:256" ht="11.25" customHeight="1" x14ac:dyDescent="0.3">
      <c r="A107" s="106" t="s">
        <v>220</v>
      </c>
      <c r="B107" s="106" t="s">
        <v>221</v>
      </c>
      <c r="C107" s="139">
        <v>468.27600000000001</v>
      </c>
      <c r="D107" s="139">
        <v>310.8</v>
      </c>
      <c r="E107" s="140">
        <v>623.67600000000004</v>
      </c>
      <c r="F107" s="139">
        <v>64157</v>
      </c>
      <c r="G107" s="140">
        <f t="shared" si="18"/>
        <v>102.86911793944292</v>
      </c>
      <c r="H107" s="139"/>
      <c r="I107" s="140">
        <f>'Base Table 5 - modified'!DY107/'Base Table 5'!DY107*E107</f>
        <v>612.43446913513094</v>
      </c>
      <c r="J107" s="140">
        <f t="shared" si="19"/>
        <v>-11.241530864869105</v>
      </c>
      <c r="K107" s="140">
        <f t="shared" ca="1" si="20"/>
        <v>465.10428267667459</v>
      </c>
      <c r="L107" s="140">
        <f t="shared" ca="1" si="21"/>
        <v>-158.57171732349713</v>
      </c>
      <c r="M107" s="140">
        <f t="shared" ca="1" si="22"/>
        <v>453.86275181148875</v>
      </c>
      <c r="N107" s="140">
        <f t="shared" ca="1" si="23"/>
        <v>-169.8132481885113</v>
      </c>
      <c r="O107" s="107"/>
      <c r="P107" s="141">
        <f ca="1"/>
        <v>57431.100199634013</v>
      </c>
      <c r="Q107" s="140">
        <f>G107*(1+Industries!M105)</f>
        <v>126.53847439652404</v>
      </c>
      <c r="AE107" s="125"/>
      <c r="AF107" s="125"/>
      <c r="AG107" s="125"/>
      <c r="AH107" s="125"/>
      <c r="AI107" s="125"/>
      <c r="AJ107" s="125"/>
      <c r="AK107" s="125"/>
      <c r="AL107" s="125"/>
      <c r="AM107" s="125"/>
      <c r="AN107" s="125"/>
      <c r="AO107" s="125"/>
      <c r="AP107" s="125"/>
      <c r="AQ107" s="125"/>
      <c r="AR107" s="125"/>
      <c r="AS107" s="125"/>
      <c r="AT107" s="125"/>
      <c r="AU107" s="125"/>
      <c r="AV107" s="125"/>
      <c r="AW107" s="125"/>
      <c r="AX107" s="125"/>
      <c r="AY107" s="125"/>
      <c r="AZ107" s="125"/>
      <c r="BA107" s="125"/>
      <c r="BB107" s="125"/>
      <c r="BC107" s="125"/>
      <c r="BD107" s="125"/>
      <c r="BE107" s="125"/>
      <c r="BF107" s="125"/>
      <c r="BG107" s="125"/>
      <c r="BH107" s="125"/>
      <c r="BI107" s="125"/>
      <c r="BJ107" s="125"/>
      <c r="BK107" s="125"/>
      <c r="BL107" s="125"/>
      <c r="BM107" s="125"/>
      <c r="BN107" s="125"/>
      <c r="BO107" s="125"/>
      <c r="BP107" s="125"/>
      <c r="BQ107" s="125"/>
      <c r="BR107" s="125"/>
      <c r="BS107" s="125"/>
      <c r="BT107" s="125"/>
      <c r="BU107" s="125"/>
      <c r="BV107" s="125"/>
      <c r="BW107" s="125"/>
      <c r="BX107" s="125"/>
      <c r="BY107" s="125"/>
      <c r="BZ107" s="125"/>
      <c r="CA107" s="125"/>
      <c r="CB107" s="125"/>
      <c r="CC107" s="125"/>
      <c r="CD107" s="125"/>
      <c r="CE107" s="125"/>
      <c r="CF107" s="125"/>
      <c r="CG107" s="125"/>
      <c r="CH107" s="125"/>
      <c r="CI107" s="125"/>
      <c r="CJ107" s="125"/>
      <c r="CK107" s="125"/>
      <c r="CL107" s="125"/>
      <c r="CM107" s="125"/>
      <c r="CN107" s="125"/>
      <c r="CO107" s="125"/>
      <c r="CP107" s="125"/>
      <c r="CQ107" s="125"/>
      <c r="CR107" s="125"/>
      <c r="CS107" s="125"/>
      <c r="CT107" s="125"/>
      <c r="CU107" s="125"/>
      <c r="CV107" s="125"/>
      <c r="CW107" s="125"/>
      <c r="CX107" s="125"/>
      <c r="CY107" s="125"/>
      <c r="CZ107" s="125"/>
      <c r="DA107" s="125"/>
      <c r="DB107" s="125"/>
      <c r="DC107" s="125"/>
      <c r="DD107" s="125"/>
      <c r="DE107" s="125"/>
      <c r="DF107" s="125"/>
      <c r="DG107" s="125"/>
      <c r="DH107" s="125"/>
      <c r="DI107" s="125"/>
      <c r="DJ107" s="125"/>
      <c r="DK107" s="125"/>
      <c r="DL107" s="125"/>
      <c r="DM107" s="125"/>
      <c r="DN107" s="125"/>
      <c r="DO107" s="125"/>
      <c r="DP107" s="125"/>
      <c r="DQ107" s="125"/>
      <c r="DR107" s="125"/>
      <c r="DS107" s="125"/>
      <c r="DT107" s="125"/>
      <c r="DU107" s="125"/>
      <c r="DV107" s="125"/>
      <c r="DW107" s="125"/>
      <c r="DX107" s="125"/>
      <c r="DY107" s="125"/>
      <c r="DZ107" s="125"/>
      <c r="EA107" s="125"/>
      <c r="EB107" s="125"/>
      <c r="EC107" s="125"/>
      <c r="ED107" s="125"/>
      <c r="EE107" s="125"/>
      <c r="EF107" s="125"/>
      <c r="EG107" s="125"/>
      <c r="EH107" s="125"/>
      <c r="EI107" s="125"/>
      <c r="EJ107" s="125"/>
      <c r="EK107" s="125"/>
      <c r="EL107" s="125"/>
      <c r="EM107" s="125"/>
      <c r="EN107" s="125"/>
      <c r="EO107" s="125"/>
      <c r="EP107" s="125"/>
      <c r="EQ107" s="125"/>
      <c r="ER107" s="125"/>
      <c r="ES107" s="125"/>
      <c r="ET107" s="125"/>
      <c r="EU107" s="125"/>
      <c r="EV107" s="125"/>
      <c r="EW107" s="125"/>
      <c r="EX107" s="125"/>
      <c r="EY107" s="125"/>
      <c r="EZ107" s="125"/>
      <c r="FA107" s="125"/>
      <c r="FB107" s="125"/>
      <c r="FC107" s="125"/>
      <c r="FD107" s="125"/>
      <c r="FE107" s="125"/>
      <c r="FF107" s="125"/>
      <c r="FG107" s="125"/>
      <c r="FH107" s="125"/>
      <c r="FI107" s="125"/>
      <c r="FJ107" s="125"/>
      <c r="FK107" s="125"/>
      <c r="FL107" s="125"/>
      <c r="FM107" s="125"/>
      <c r="FN107" s="125"/>
      <c r="FO107" s="125"/>
      <c r="FP107" s="125"/>
      <c r="FQ107" s="125"/>
      <c r="FR107" s="125"/>
      <c r="FS107" s="125"/>
      <c r="FT107" s="125"/>
      <c r="FU107" s="125"/>
      <c r="FV107" s="125"/>
      <c r="FW107" s="125"/>
      <c r="FX107" s="125"/>
      <c r="FY107" s="125"/>
      <c r="FZ107" s="125"/>
      <c r="GA107" s="125"/>
      <c r="GB107" s="125"/>
      <c r="GC107" s="125"/>
      <c r="GD107" s="125"/>
      <c r="GE107" s="125"/>
      <c r="GF107" s="125"/>
      <c r="GG107" s="125"/>
      <c r="GH107" s="125"/>
      <c r="GI107" s="125"/>
      <c r="GJ107" s="125"/>
      <c r="GK107" s="125"/>
      <c r="GL107" s="125"/>
      <c r="GM107" s="125"/>
      <c r="GN107" s="125"/>
      <c r="GO107" s="125"/>
      <c r="GP107" s="125"/>
      <c r="GQ107" s="125"/>
      <c r="GR107" s="125"/>
      <c r="GS107" s="125"/>
      <c r="GT107" s="125"/>
      <c r="GU107" s="125"/>
      <c r="GV107" s="125"/>
      <c r="GW107" s="125"/>
      <c r="GX107" s="125"/>
      <c r="GY107" s="125"/>
      <c r="GZ107" s="125"/>
      <c r="HA107" s="125"/>
      <c r="HB107" s="125"/>
      <c r="HC107" s="125"/>
      <c r="HD107" s="125"/>
      <c r="HE107" s="125"/>
      <c r="HF107" s="125"/>
      <c r="HG107" s="125"/>
      <c r="HH107" s="125"/>
      <c r="HI107" s="125"/>
      <c r="HJ107" s="125"/>
      <c r="HK107" s="125"/>
      <c r="HL107" s="125"/>
      <c r="HM107" s="125"/>
      <c r="HN107" s="125"/>
      <c r="HO107" s="125"/>
      <c r="HP107" s="125"/>
      <c r="HQ107" s="125"/>
      <c r="HR107" s="125"/>
      <c r="HS107" s="125"/>
      <c r="HT107" s="125"/>
      <c r="HU107" s="125"/>
      <c r="HV107" s="125"/>
      <c r="HW107" s="125"/>
      <c r="HX107" s="125"/>
      <c r="HY107" s="125"/>
      <c r="HZ107" s="125"/>
      <c r="IA107" s="125"/>
      <c r="IB107" s="125"/>
      <c r="IC107" s="125"/>
      <c r="ID107" s="125"/>
      <c r="IE107" s="125"/>
      <c r="IF107" s="125"/>
      <c r="IG107" s="125"/>
      <c r="IH107" s="125"/>
      <c r="II107" s="125"/>
      <c r="IJ107" s="125"/>
      <c r="IK107" s="125"/>
      <c r="IL107" s="125"/>
      <c r="IM107" s="125"/>
      <c r="IN107" s="125"/>
      <c r="IO107" s="125"/>
      <c r="IP107" s="125"/>
      <c r="IQ107" s="125"/>
      <c r="IR107" s="125"/>
      <c r="IS107" s="125"/>
      <c r="IT107" s="125"/>
      <c r="IU107" s="125"/>
      <c r="IV107" s="125"/>
    </row>
    <row r="108" spans="1:256" ht="11.25" customHeight="1" x14ac:dyDescent="0.3">
      <c r="A108" s="106" t="s">
        <v>222</v>
      </c>
      <c r="B108" s="106" t="s">
        <v>223</v>
      </c>
      <c r="C108" s="139">
        <v>218.07400000000001</v>
      </c>
      <c r="D108" s="139">
        <v>82.48</v>
      </c>
      <c r="E108" s="140">
        <v>259.31400000000002</v>
      </c>
      <c r="F108" s="139">
        <v>38324</v>
      </c>
      <c r="G108" s="140">
        <f t="shared" si="18"/>
        <v>147.78993806736233</v>
      </c>
      <c r="H108" s="139"/>
      <c r="I108" s="140">
        <f>'Base Table 5 - modified'!DY108/'Base Table 5'!DY108*E108</f>
        <v>127.0563699491328</v>
      </c>
      <c r="J108" s="140">
        <f t="shared" si="19"/>
        <v>-132.25763005086722</v>
      </c>
      <c r="K108" s="140">
        <f t="shared" ca="1" si="20"/>
        <v>215.16656116890383</v>
      </c>
      <c r="L108" s="140">
        <f t="shared" ca="1" si="21"/>
        <v>-44.147438831113618</v>
      </c>
      <c r="M108" s="140">
        <f t="shared" ca="1" si="22"/>
        <v>82.90893111800446</v>
      </c>
      <c r="N108" s="140">
        <f t="shared" ca="1" si="23"/>
        <v>-176.40506888199556</v>
      </c>
      <c r="O108" s="107"/>
      <c r="P108" s="141">
        <f ca="1"/>
        <v>15017.014132381533</v>
      </c>
      <c r="Q108" s="140">
        <f>G108*(1+Industries!M106)</f>
        <v>181.12661603377549</v>
      </c>
      <c r="AE108" s="125"/>
      <c r="AF108" s="125"/>
      <c r="AG108" s="125"/>
      <c r="AH108" s="125"/>
      <c r="AI108" s="125"/>
      <c r="AJ108" s="125"/>
      <c r="AK108" s="125"/>
      <c r="AL108" s="125"/>
      <c r="AM108" s="125"/>
      <c r="AN108" s="125"/>
      <c r="AO108" s="125"/>
      <c r="AP108" s="125"/>
      <c r="AQ108" s="125"/>
      <c r="AR108" s="125"/>
      <c r="AS108" s="125"/>
      <c r="AT108" s="125"/>
      <c r="AU108" s="125"/>
      <c r="AV108" s="125"/>
      <c r="AW108" s="125"/>
      <c r="AX108" s="125"/>
      <c r="AY108" s="125"/>
      <c r="AZ108" s="125"/>
      <c r="BA108" s="125"/>
      <c r="BB108" s="125"/>
      <c r="BC108" s="125"/>
      <c r="BD108" s="125"/>
      <c r="BE108" s="125"/>
      <c r="BF108" s="125"/>
      <c r="BG108" s="125"/>
      <c r="BH108" s="125"/>
      <c r="BI108" s="125"/>
      <c r="BJ108" s="125"/>
      <c r="BK108" s="125"/>
      <c r="BL108" s="125"/>
      <c r="BM108" s="125"/>
      <c r="BN108" s="125"/>
      <c r="BO108" s="125"/>
      <c r="BP108" s="125"/>
      <c r="BQ108" s="125"/>
      <c r="BR108" s="125"/>
      <c r="BS108" s="125"/>
      <c r="BT108" s="125"/>
      <c r="BU108" s="125"/>
      <c r="BV108" s="125"/>
      <c r="BW108" s="125"/>
      <c r="BX108" s="125"/>
      <c r="BY108" s="125"/>
      <c r="BZ108" s="125"/>
      <c r="CA108" s="125"/>
      <c r="CB108" s="125"/>
      <c r="CC108" s="125"/>
      <c r="CD108" s="125"/>
      <c r="CE108" s="125"/>
      <c r="CF108" s="125"/>
      <c r="CG108" s="125"/>
      <c r="CH108" s="125"/>
      <c r="CI108" s="125"/>
      <c r="CJ108" s="125"/>
      <c r="CK108" s="125"/>
      <c r="CL108" s="125"/>
      <c r="CM108" s="125"/>
      <c r="CN108" s="125"/>
      <c r="CO108" s="125"/>
      <c r="CP108" s="125"/>
      <c r="CQ108" s="125"/>
      <c r="CR108" s="125"/>
      <c r="CS108" s="125"/>
      <c r="CT108" s="125"/>
      <c r="CU108" s="125"/>
      <c r="CV108" s="125"/>
      <c r="CW108" s="125"/>
      <c r="CX108" s="125"/>
      <c r="CY108" s="125"/>
      <c r="CZ108" s="125"/>
      <c r="DA108" s="125"/>
      <c r="DB108" s="125"/>
      <c r="DC108" s="125"/>
      <c r="DD108" s="125"/>
      <c r="DE108" s="125"/>
      <c r="DF108" s="125"/>
      <c r="DG108" s="125"/>
      <c r="DH108" s="125"/>
      <c r="DI108" s="125"/>
      <c r="DJ108" s="125"/>
      <c r="DK108" s="125"/>
      <c r="DL108" s="125"/>
      <c r="DM108" s="125"/>
      <c r="DN108" s="125"/>
      <c r="DO108" s="125"/>
      <c r="DP108" s="125"/>
      <c r="DQ108" s="125"/>
      <c r="DR108" s="125"/>
      <c r="DS108" s="125"/>
      <c r="DT108" s="125"/>
      <c r="DU108" s="125"/>
      <c r="DV108" s="125"/>
      <c r="DW108" s="125"/>
      <c r="DX108" s="125"/>
      <c r="DY108" s="125"/>
      <c r="DZ108" s="125"/>
      <c r="EA108" s="125"/>
      <c r="EB108" s="125"/>
      <c r="EC108" s="125"/>
      <c r="ED108" s="125"/>
      <c r="EE108" s="125"/>
      <c r="EF108" s="125"/>
      <c r="EG108" s="125"/>
      <c r="EH108" s="125"/>
      <c r="EI108" s="125"/>
      <c r="EJ108" s="125"/>
      <c r="EK108" s="125"/>
      <c r="EL108" s="125"/>
      <c r="EM108" s="125"/>
      <c r="EN108" s="125"/>
      <c r="EO108" s="125"/>
      <c r="EP108" s="125"/>
      <c r="EQ108" s="125"/>
      <c r="ER108" s="125"/>
      <c r="ES108" s="125"/>
      <c r="ET108" s="125"/>
      <c r="EU108" s="125"/>
      <c r="EV108" s="125"/>
      <c r="EW108" s="125"/>
      <c r="EX108" s="125"/>
      <c r="EY108" s="125"/>
      <c r="EZ108" s="125"/>
      <c r="FA108" s="125"/>
      <c r="FB108" s="125"/>
      <c r="FC108" s="125"/>
      <c r="FD108" s="125"/>
      <c r="FE108" s="125"/>
      <c r="FF108" s="125"/>
      <c r="FG108" s="125"/>
      <c r="FH108" s="125"/>
      <c r="FI108" s="125"/>
      <c r="FJ108" s="125"/>
      <c r="FK108" s="125"/>
      <c r="FL108" s="125"/>
      <c r="FM108" s="125"/>
      <c r="FN108" s="125"/>
      <c r="FO108" s="125"/>
      <c r="FP108" s="125"/>
      <c r="FQ108" s="125"/>
      <c r="FR108" s="125"/>
      <c r="FS108" s="125"/>
      <c r="FT108" s="125"/>
      <c r="FU108" s="125"/>
      <c r="FV108" s="125"/>
      <c r="FW108" s="125"/>
      <c r="FX108" s="125"/>
      <c r="FY108" s="125"/>
      <c r="FZ108" s="125"/>
      <c r="GA108" s="125"/>
      <c r="GB108" s="125"/>
      <c r="GC108" s="125"/>
      <c r="GD108" s="125"/>
      <c r="GE108" s="125"/>
      <c r="GF108" s="125"/>
      <c r="GG108" s="125"/>
      <c r="GH108" s="125"/>
      <c r="GI108" s="125"/>
      <c r="GJ108" s="125"/>
      <c r="GK108" s="125"/>
      <c r="GL108" s="125"/>
      <c r="GM108" s="125"/>
      <c r="GN108" s="125"/>
      <c r="GO108" s="125"/>
      <c r="GP108" s="125"/>
      <c r="GQ108" s="125"/>
      <c r="GR108" s="125"/>
      <c r="GS108" s="125"/>
      <c r="GT108" s="125"/>
      <c r="GU108" s="125"/>
      <c r="GV108" s="125"/>
      <c r="GW108" s="125"/>
      <c r="GX108" s="125"/>
      <c r="GY108" s="125"/>
      <c r="GZ108" s="125"/>
      <c r="HA108" s="125"/>
      <c r="HB108" s="125"/>
      <c r="HC108" s="125"/>
      <c r="HD108" s="125"/>
      <c r="HE108" s="125"/>
      <c r="HF108" s="125"/>
      <c r="HG108" s="125"/>
      <c r="HH108" s="125"/>
      <c r="HI108" s="125"/>
      <c r="HJ108" s="125"/>
      <c r="HK108" s="125"/>
      <c r="HL108" s="125"/>
      <c r="HM108" s="125"/>
      <c r="HN108" s="125"/>
      <c r="HO108" s="125"/>
      <c r="HP108" s="125"/>
      <c r="HQ108" s="125"/>
      <c r="HR108" s="125"/>
      <c r="HS108" s="125"/>
      <c r="HT108" s="125"/>
      <c r="HU108" s="125"/>
      <c r="HV108" s="125"/>
      <c r="HW108" s="125"/>
      <c r="HX108" s="125"/>
      <c r="HY108" s="125"/>
      <c r="HZ108" s="125"/>
      <c r="IA108" s="125"/>
      <c r="IB108" s="125"/>
      <c r="IC108" s="125"/>
      <c r="ID108" s="125"/>
      <c r="IE108" s="125"/>
      <c r="IF108" s="125"/>
      <c r="IG108" s="125"/>
      <c r="IH108" s="125"/>
      <c r="II108" s="125"/>
      <c r="IJ108" s="125"/>
      <c r="IK108" s="125"/>
      <c r="IL108" s="125"/>
      <c r="IM108" s="125"/>
      <c r="IN108" s="125"/>
      <c r="IO108" s="125"/>
      <c r="IP108" s="125"/>
      <c r="IQ108" s="125"/>
      <c r="IR108" s="125"/>
      <c r="IS108" s="125"/>
      <c r="IT108" s="125"/>
      <c r="IU108" s="125"/>
      <c r="IV108" s="125"/>
    </row>
    <row r="109" spans="1:256" ht="11.25" customHeight="1" x14ac:dyDescent="0.3">
      <c r="A109" s="106" t="s">
        <v>224</v>
      </c>
      <c r="B109" s="106" t="s">
        <v>225</v>
      </c>
      <c r="C109" s="139">
        <v>61.878</v>
      </c>
      <c r="D109" s="139">
        <v>71.685000000000002</v>
      </c>
      <c r="E109" s="140">
        <v>97.721000000000004</v>
      </c>
      <c r="F109" s="139">
        <v>5971</v>
      </c>
      <c r="G109" s="140">
        <f t="shared" si="18"/>
        <v>61.10252658077588</v>
      </c>
      <c r="H109" s="139"/>
      <c r="I109" s="140">
        <f>'Base Table 5 - modified'!DY109/'Base Table 5'!DY109*E109</f>
        <v>96.74860528896231</v>
      </c>
      <c r="J109" s="140">
        <f t="shared" si="19"/>
        <v>-0.97239471103769404</v>
      </c>
      <c r="K109" s="140">
        <f t="shared" ca="1" si="20"/>
        <v>150.18389189155897</v>
      </c>
      <c r="L109" s="140">
        <f t="shared" ca="1" si="21"/>
        <v>52.462891891427788</v>
      </c>
      <c r="M109" s="140">
        <f t="shared" ca="1" si="22"/>
        <v>149.21149718027917</v>
      </c>
      <c r="N109" s="140">
        <f t="shared" ca="1" si="23"/>
        <v>51.490497180279164</v>
      </c>
      <c r="O109" s="107"/>
      <c r="P109" s="141">
        <f ca="1"/>
        <v>9248.7577086013225</v>
      </c>
      <c r="Q109" s="140">
        <f>G109*(1+Industries!M107)</f>
        <v>61.984216252631391</v>
      </c>
      <c r="AE109" s="125"/>
      <c r="AF109" s="125"/>
      <c r="AG109" s="125"/>
      <c r="AH109" s="125"/>
      <c r="AI109" s="125"/>
      <c r="AJ109" s="125"/>
      <c r="AK109" s="125"/>
      <c r="AL109" s="125"/>
      <c r="AM109" s="125"/>
      <c r="AN109" s="125"/>
      <c r="AO109" s="125"/>
      <c r="AP109" s="125"/>
      <c r="AQ109" s="125"/>
      <c r="AR109" s="125"/>
      <c r="AS109" s="125"/>
      <c r="AT109" s="125"/>
      <c r="AU109" s="125"/>
      <c r="AV109" s="125"/>
      <c r="AW109" s="125"/>
      <c r="AX109" s="125"/>
      <c r="AY109" s="125"/>
      <c r="AZ109" s="125"/>
      <c r="BA109" s="125"/>
      <c r="BB109" s="125"/>
      <c r="BC109" s="125"/>
      <c r="BD109" s="125"/>
      <c r="BE109" s="125"/>
      <c r="BF109" s="125"/>
      <c r="BG109" s="125"/>
      <c r="BH109" s="125"/>
      <c r="BI109" s="125"/>
      <c r="BJ109" s="125"/>
      <c r="BK109" s="125"/>
      <c r="BL109" s="125"/>
      <c r="BM109" s="125"/>
      <c r="BN109" s="125"/>
      <c r="BO109" s="125"/>
      <c r="BP109" s="125"/>
      <c r="BQ109" s="125"/>
      <c r="BR109" s="125"/>
      <c r="BS109" s="125"/>
      <c r="BT109" s="125"/>
      <c r="BU109" s="125"/>
      <c r="BV109" s="125"/>
      <c r="BW109" s="125"/>
      <c r="BX109" s="125"/>
      <c r="BY109" s="125"/>
      <c r="BZ109" s="125"/>
      <c r="CA109" s="125"/>
      <c r="CB109" s="125"/>
      <c r="CC109" s="125"/>
      <c r="CD109" s="125"/>
      <c r="CE109" s="125"/>
      <c r="CF109" s="125"/>
      <c r="CG109" s="125"/>
      <c r="CH109" s="125"/>
      <c r="CI109" s="125"/>
      <c r="CJ109" s="125"/>
      <c r="CK109" s="125"/>
      <c r="CL109" s="125"/>
      <c r="CM109" s="125"/>
      <c r="CN109" s="125"/>
      <c r="CO109" s="125"/>
      <c r="CP109" s="125"/>
      <c r="CQ109" s="125"/>
      <c r="CR109" s="125"/>
      <c r="CS109" s="125"/>
      <c r="CT109" s="125"/>
      <c r="CU109" s="125"/>
      <c r="CV109" s="125"/>
      <c r="CW109" s="125"/>
      <c r="CX109" s="125"/>
      <c r="CY109" s="125"/>
      <c r="CZ109" s="125"/>
      <c r="DA109" s="125"/>
      <c r="DB109" s="125"/>
      <c r="DC109" s="125"/>
      <c r="DD109" s="125"/>
      <c r="DE109" s="125"/>
      <c r="DF109" s="125"/>
      <c r="DG109" s="125"/>
      <c r="DH109" s="125"/>
      <c r="DI109" s="125"/>
      <c r="DJ109" s="125"/>
      <c r="DK109" s="125"/>
      <c r="DL109" s="125"/>
      <c r="DM109" s="125"/>
      <c r="DN109" s="125"/>
      <c r="DO109" s="125"/>
      <c r="DP109" s="125"/>
      <c r="DQ109" s="125"/>
      <c r="DR109" s="125"/>
      <c r="DS109" s="125"/>
      <c r="DT109" s="125"/>
      <c r="DU109" s="125"/>
      <c r="DV109" s="125"/>
      <c r="DW109" s="125"/>
      <c r="DX109" s="125"/>
      <c r="DY109" s="125"/>
      <c r="DZ109" s="125"/>
      <c r="EA109" s="125"/>
      <c r="EB109" s="125"/>
      <c r="EC109" s="125"/>
      <c r="ED109" s="125"/>
      <c r="EE109" s="125"/>
      <c r="EF109" s="125"/>
      <c r="EG109" s="125"/>
      <c r="EH109" s="125"/>
      <c r="EI109" s="125"/>
      <c r="EJ109" s="125"/>
      <c r="EK109" s="125"/>
      <c r="EL109" s="125"/>
      <c r="EM109" s="125"/>
      <c r="EN109" s="125"/>
      <c r="EO109" s="125"/>
      <c r="EP109" s="125"/>
      <c r="EQ109" s="125"/>
      <c r="ER109" s="125"/>
      <c r="ES109" s="125"/>
      <c r="ET109" s="125"/>
      <c r="EU109" s="125"/>
      <c r="EV109" s="125"/>
      <c r="EW109" s="125"/>
      <c r="EX109" s="125"/>
      <c r="EY109" s="125"/>
      <c r="EZ109" s="125"/>
      <c r="FA109" s="125"/>
      <c r="FB109" s="125"/>
      <c r="FC109" s="125"/>
      <c r="FD109" s="125"/>
      <c r="FE109" s="125"/>
      <c r="FF109" s="125"/>
      <c r="FG109" s="125"/>
      <c r="FH109" s="125"/>
      <c r="FI109" s="125"/>
      <c r="FJ109" s="125"/>
      <c r="FK109" s="125"/>
      <c r="FL109" s="125"/>
      <c r="FM109" s="125"/>
      <c r="FN109" s="125"/>
      <c r="FO109" s="125"/>
      <c r="FP109" s="125"/>
      <c r="FQ109" s="125"/>
      <c r="FR109" s="125"/>
      <c r="FS109" s="125"/>
      <c r="FT109" s="125"/>
      <c r="FU109" s="125"/>
      <c r="FV109" s="125"/>
      <c r="FW109" s="125"/>
      <c r="FX109" s="125"/>
      <c r="FY109" s="125"/>
      <c r="FZ109" s="125"/>
      <c r="GA109" s="125"/>
      <c r="GB109" s="125"/>
      <c r="GC109" s="125"/>
      <c r="GD109" s="125"/>
      <c r="GE109" s="125"/>
      <c r="GF109" s="125"/>
      <c r="GG109" s="125"/>
      <c r="GH109" s="125"/>
      <c r="GI109" s="125"/>
      <c r="GJ109" s="125"/>
      <c r="GK109" s="125"/>
      <c r="GL109" s="125"/>
      <c r="GM109" s="125"/>
      <c r="GN109" s="125"/>
      <c r="GO109" s="125"/>
      <c r="GP109" s="125"/>
      <c r="GQ109" s="125"/>
      <c r="GR109" s="125"/>
      <c r="GS109" s="125"/>
      <c r="GT109" s="125"/>
      <c r="GU109" s="125"/>
      <c r="GV109" s="125"/>
      <c r="GW109" s="125"/>
      <c r="GX109" s="125"/>
      <c r="GY109" s="125"/>
      <c r="GZ109" s="125"/>
      <c r="HA109" s="125"/>
      <c r="HB109" s="125"/>
      <c r="HC109" s="125"/>
      <c r="HD109" s="125"/>
      <c r="HE109" s="125"/>
      <c r="HF109" s="125"/>
      <c r="HG109" s="125"/>
      <c r="HH109" s="125"/>
      <c r="HI109" s="125"/>
      <c r="HJ109" s="125"/>
      <c r="HK109" s="125"/>
      <c r="HL109" s="125"/>
      <c r="HM109" s="125"/>
      <c r="HN109" s="125"/>
      <c r="HO109" s="125"/>
      <c r="HP109" s="125"/>
      <c r="HQ109" s="125"/>
      <c r="HR109" s="125"/>
      <c r="HS109" s="125"/>
      <c r="HT109" s="125"/>
      <c r="HU109" s="125"/>
      <c r="HV109" s="125"/>
      <c r="HW109" s="125"/>
      <c r="HX109" s="125"/>
      <c r="HY109" s="125"/>
      <c r="HZ109" s="125"/>
      <c r="IA109" s="125"/>
      <c r="IB109" s="125"/>
      <c r="IC109" s="125"/>
      <c r="ID109" s="125"/>
      <c r="IE109" s="125"/>
      <c r="IF109" s="125"/>
      <c r="IG109" s="125"/>
      <c r="IH109" s="125"/>
      <c r="II109" s="125"/>
      <c r="IJ109" s="125"/>
      <c r="IK109" s="125"/>
      <c r="IL109" s="125"/>
      <c r="IM109" s="125"/>
      <c r="IN109" s="125"/>
      <c r="IO109" s="125"/>
      <c r="IP109" s="125"/>
      <c r="IQ109" s="125"/>
      <c r="IR109" s="125"/>
      <c r="IS109" s="125"/>
      <c r="IT109" s="125"/>
      <c r="IU109" s="125"/>
      <c r="IV109" s="125"/>
    </row>
    <row r="110" spans="1:256" ht="11.25" customHeight="1" x14ac:dyDescent="0.3">
      <c r="A110" s="106" t="s">
        <v>226</v>
      </c>
      <c r="B110" s="106" t="s">
        <v>227</v>
      </c>
      <c r="C110" s="139">
        <v>761.58</v>
      </c>
      <c r="D110" s="139">
        <v>522.32399999999996</v>
      </c>
      <c r="E110" s="140">
        <v>1022.742</v>
      </c>
      <c r="F110" s="139">
        <v>89096</v>
      </c>
      <c r="G110" s="140">
        <f t="shared" si="18"/>
        <v>87.114834435273025</v>
      </c>
      <c r="H110" s="139"/>
      <c r="I110" s="140">
        <f>'Base Table 5 - modified'!DY110/'Base Table 5'!DY110*E110</f>
        <v>490.73309913998219</v>
      </c>
      <c r="J110" s="140">
        <f t="shared" si="19"/>
        <v>-532.00890086001777</v>
      </c>
      <c r="K110" s="140">
        <f t="shared" ca="1" si="20"/>
        <v>916.44381003929141</v>
      </c>
      <c r="L110" s="140">
        <f t="shared" ca="1" si="21"/>
        <v>-106.29818996094082</v>
      </c>
      <c r="M110" s="140">
        <f t="shared" ca="1" si="22"/>
        <v>384.43490917884475</v>
      </c>
      <c r="N110" s="140">
        <f t="shared" ca="1" si="23"/>
        <v>-638.30709082115527</v>
      </c>
      <c r="O110" s="107"/>
      <c r="P110" s="141">
        <f ca="1"/>
        <v>40393.850151431398</v>
      </c>
      <c r="Q110" s="140">
        <f>G110*(1+Industries!M108)</f>
        <v>105.07331458975175</v>
      </c>
      <c r="AE110" s="125"/>
      <c r="AF110" s="125"/>
      <c r="AG110" s="125"/>
      <c r="AH110" s="125"/>
      <c r="AI110" s="125"/>
      <c r="AJ110" s="125"/>
      <c r="AK110" s="125"/>
      <c r="AL110" s="125"/>
      <c r="AM110" s="125"/>
      <c r="AN110" s="125"/>
      <c r="AO110" s="125"/>
      <c r="AP110" s="125"/>
      <c r="AQ110" s="125"/>
      <c r="AR110" s="125"/>
      <c r="AS110" s="125"/>
      <c r="AT110" s="125"/>
      <c r="AU110" s="125"/>
      <c r="AV110" s="125"/>
      <c r="AW110" s="125"/>
      <c r="AX110" s="125"/>
      <c r="AY110" s="125"/>
      <c r="AZ110" s="125"/>
      <c r="BA110" s="125"/>
      <c r="BB110" s="125"/>
      <c r="BC110" s="125"/>
      <c r="BD110" s="125"/>
      <c r="BE110" s="125"/>
      <c r="BF110" s="125"/>
      <c r="BG110" s="125"/>
      <c r="BH110" s="125"/>
      <c r="BI110" s="125"/>
      <c r="BJ110" s="125"/>
      <c r="BK110" s="125"/>
      <c r="BL110" s="125"/>
      <c r="BM110" s="125"/>
      <c r="BN110" s="125"/>
      <c r="BO110" s="125"/>
      <c r="BP110" s="125"/>
      <c r="BQ110" s="125"/>
      <c r="BR110" s="125"/>
      <c r="BS110" s="125"/>
      <c r="BT110" s="125"/>
      <c r="BU110" s="125"/>
      <c r="BV110" s="125"/>
      <c r="BW110" s="125"/>
      <c r="BX110" s="125"/>
      <c r="BY110" s="125"/>
      <c r="BZ110" s="125"/>
      <c r="CA110" s="125"/>
      <c r="CB110" s="125"/>
      <c r="CC110" s="125"/>
      <c r="CD110" s="125"/>
      <c r="CE110" s="125"/>
      <c r="CF110" s="125"/>
      <c r="CG110" s="125"/>
      <c r="CH110" s="125"/>
      <c r="CI110" s="125"/>
      <c r="CJ110" s="125"/>
      <c r="CK110" s="125"/>
      <c r="CL110" s="125"/>
      <c r="CM110" s="125"/>
      <c r="CN110" s="125"/>
      <c r="CO110" s="125"/>
      <c r="CP110" s="125"/>
      <c r="CQ110" s="125"/>
      <c r="CR110" s="125"/>
      <c r="CS110" s="125"/>
      <c r="CT110" s="125"/>
      <c r="CU110" s="125"/>
      <c r="CV110" s="125"/>
      <c r="CW110" s="125"/>
      <c r="CX110" s="125"/>
      <c r="CY110" s="125"/>
      <c r="CZ110" s="125"/>
      <c r="DA110" s="125"/>
      <c r="DB110" s="125"/>
      <c r="DC110" s="125"/>
      <c r="DD110" s="125"/>
      <c r="DE110" s="125"/>
      <c r="DF110" s="125"/>
      <c r="DG110" s="125"/>
      <c r="DH110" s="125"/>
      <c r="DI110" s="125"/>
      <c r="DJ110" s="125"/>
      <c r="DK110" s="125"/>
      <c r="DL110" s="125"/>
      <c r="DM110" s="125"/>
      <c r="DN110" s="125"/>
      <c r="DO110" s="125"/>
      <c r="DP110" s="125"/>
      <c r="DQ110" s="125"/>
      <c r="DR110" s="125"/>
      <c r="DS110" s="125"/>
      <c r="DT110" s="125"/>
      <c r="DU110" s="125"/>
      <c r="DV110" s="125"/>
      <c r="DW110" s="125"/>
      <c r="DX110" s="125"/>
      <c r="DY110" s="125"/>
      <c r="DZ110" s="125"/>
      <c r="EA110" s="125"/>
      <c r="EB110" s="125"/>
      <c r="EC110" s="125"/>
      <c r="ED110" s="125"/>
      <c r="EE110" s="125"/>
      <c r="EF110" s="125"/>
      <c r="EG110" s="125"/>
      <c r="EH110" s="125"/>
      <c r="EI110" s="125"/>
      <c r="EJ110" s="125"/>
      <c r="EK110" s="125"/>
      <c r="EL110" s="125"/>
      <c r="EM110" s="125"/>
      <c r="EN110" s="125"/>
      <c r="EO110" s="125"/>
      <c r="EP110" s="125"/>
      <c r="EQ110" s="125"/>
      <c r="ER110" s="125"/>
      <c r="ES110" s="125"/>
      <c r="ET110" s="125"/>
      <c r="EU110" s="125"/>
      <c r="EV110" s="125"/>
      <c r="EW110" s="125"/>
      <c r="EX110" s="125"/>
      <c r="EY110" s="125"/>
      <c r="EZ110" s="125"/>
      <c r="FA110" s="125"/>
      <c r="FB110" s="125"/>
      <c r="FC110" s="125"/>
      <c r="FD110" s="125"/>
      <c r="FE110" s="125"/>
      <c r="FF110" s="125"/>
      <c r="FG110" s="125"/>
      <c r="FH110" s="125"/>
      <c r="FI110" s="125"/>
      <c r="FJ110" s="125"/>
      <c r="FK110" s="125"/>
      <c r="FL110" s="125"/>
      <c r="FM110" s="125"/>
      <c r="FN110" s="125"/>
      <c r="FO110" s="125"/>
      <c r="FP110" s="125"/>
      <c r="FQ110" s="125"/>
      <c r="FR110" s="125"/>
      <c r="FS110" s="125"/>
      <c r="FT110" s="125"/>
      <c r="FU110" s="125"/>
      <c r="FV110" s="125"/>
      <c r="FW110" s="125"/>
      <c r="FX110" s="125"/>
      <c r="FY110" s="125"/>
      <c r="FZ110" s="125"/>
      <c r="GA110" s="125"/>
      <c r="GB110" s="125"/>
      <c r="GC110" s="125"/>
      <c r="GD110" s="125"/>
      <c r="GE110" s="125"/>
      <c r="GF110" s="125"/>
      <c r="GG110" s="125"/>
      <c r="GH110" s="125"/>
      <c r="GI110" s="125"/>
      <c r="GJ110" s="125"/>
      <c r="GK110" s="125"/>
      <c r="GL110" s="125"/>
      <c r="GM110" s="125"/>
      <c r="GN110" s="125"/>
      <c r="GO110" s="125"/>
      <c r="GP110" s="125"/>
      <c r="GQ110" s="125"/>
      <c r="GR110" s="125"/>
      <c r="GS110" s="125"/>
      <c r="GT110" s="125"/>
      <c r="GU110" s="125"/>
      <c r="GV110" s="125"/>
      <c r="GW110" s="125"/>
      <c r="GX110" s="125"/>
      <c r="GY110" s="125"/>
      <c r="GZ110" s="125"/>
      <c r="HA110" s="125"/>
      <c r="HB110" s="125"/>
      <c r="HC110" s="125"/>
      <c r="HD110" s="125"/>
      <c r="HE110" s="125"/>
      <c r="HF110" s="125"/>
      <c r="HG110" s="125"/>
      <c r="HH110" s="125"/>
      <c r="HI110" s="125"/>
      <c r="HJ110" s="125"/>
      <c r="HK110" s="125"/>
      <c r="HL110" s="125"/>
      <c r="HM110" s="125"/>
      <c r="HN110" s="125"/>
      <c r="HO110" s="125"/>
      <c r="HP110" s="125"/>
      <c r="HQ110" s="125"/>
      <c r="HR110" s="125"/>
      <c r="HS110" s="125"/>
      <c r="HT110" s="125"/>
      <c r="HU110" s="125"/>
      <c r="HV110" s="125"/>
      <c r="HW110" s="125"/>
      <c r="HX110" s="125"/>
      <c r="HY110" s="125"/>
      <c r="HZ110" s="125"/>
      <c r="IA110" s="125"/>
      <c r="IB110" s="125"/>
      <c r="IC110" s="125"/>
      <c r="ID110" s="125"/>
      <c r="IE110" s="125"/>
      <c r="IF110" s="125"/>
      <c r="IG110" s="125"/>
      <c r="IH110" s="125"/>
      <c r="II110" s="125"/>
      <c r="IJ110" s="125"/>
      <c r="IK110" s="125"/>
      <c r="IL110" s="125"/>
      <c r="IM110" s="125"/>
      <c r="IN110" s="125"/>
      <c r="IO110" s="125"/>
      <c r="IP110" s="125"/>
      <c r="IQ110" s="125"/>
      <c r="IR110" s="125"/>
      <c r="IS110" s="125"/>
      <c r="IT110" s="125"/>
      <c r="IU110" s="125"/>
      <c r="IV110" s="125"/>
    </row>
    <row r="111" spans="1:256" ht="11.25" customHeight="1" x14ac:dyDescent="0.3">
      <c r="A111" s="106" t="s">
        <v>228</v>
      </c>
      <c r="B111" s="106" t="s">
        <v>229</v>
      </c>
      <c r="C111" s="139">
        <v>540.346</v>
      </c>
      <c r="D111" s="139">
        <v>494.94600000000003</v>
      </c>
      <c r="E111" s="140">
        <v>787.81899999999996</v>
      </c>
      <c r="F111" s="139">
        <v>89700</v>
      </c>
      <c r="G111" s="140">
        <f t="shared" si="18"/>
        <v>113.85864011911366</v>
      </c>
      <c r="H111" s="139"/>
      <c r="I111" s="140">
        <f>'Base Table 5 - modified'!DY111/'Base Table 5'!DY111*E111</f>
        <v>386.80611354663301</v>
      </c>
      <c r="J111" s="140">
        <f t="shared" si="19"/>
        <v>-401.01288645336695</v>
      </c>
      <c r="K111" s="140">
        <f t="shared" ca="1" si="20"/>
        <v>857.59500693064115</v>
      </c>
      <c r="L111" s="140">
        <f t="shared" ca="1" si="21"/>
        <v>69.776006930385392</v>
      </c>
      <c r="M111" s="140">
        <f t="shared" ca="1" si="22"/>
        <v>456.58212047680229</v>
      </c>
      <c r="N111" s="140">
        <f t="shared" ca="1" si="23"/>
        <v>-331.23687952319767</v>
      </c>
      <c r="O111" s="107"/>
      <c r="P111" s="141">
        <f ca="1"/>
        <v>57793.646919595594</v>
      </c>
      <c r="Q111" s="140">
        <f>G111*(1+Industries!M109)</f>
        <v>126.57886572352527</v>
      </c>
      <c r="AE111" s="125"/>
      <c r="AF111" s="125"/>
      <c r="AG111" s="125"/>
      <c r="AH111" s="125"/>
      <c r="AI111" s="125"/>
      <c r="AJ111" s="125"/>
      <c r="AK111" s="125"/>
      <c r="AL111" s="125"/>
      <c r="AM111" s="125"/>
      <c r="AN111" s="125"/>
      <c r="AO111" s="125"/>
      <c r="AP111" s="125"/>
      <c r="AQ111" s="125"/>
      <c r="AR111" s="125"/>
      <c r="AS111" s="125"/>
      <c r="AT111" s="125"/>
      <c r="AU111" s="125"/>
      <c r="AV111" s="125"/>
      <c r="AW111" s="125"/>
      <c r="AX111" s="125"/>
      <c r="AY111" s="125"/>
      <c r="AZ111" s="125"/>
      <c r="BA111" s="125"/>
      <c r="BB111" s="125"/>
      <c r="BC111" s="125"/>
      <c r="BD111" s="125"/>
      <c r="BE111" s="125"/>
      <c r="BF111" s="125"/>
      <c r="BG111" s="125"/>
      <c r="BH111" s="125"/>
      <c r="BI111" s="125"/>
      <c r="BJ111" s="125"/>
      <c r="BK111" s="125"/>
      <c r="BL111" s="125"/>
      <c r="BM111" s="125"/>
      <c r="BN111" s="125"/>
      <c r="BO111" s="125"/>
      <c r="BP111" s="125"/>
      <c r="BQ111" s="125"/>
      <c r="BR111" s="125"/>
      <c r="BS111" s="125"/>
      <c r="BT111" s="125"/>
      <c r="BU111" s="125"/>
      <c r="BV111" s="125"/>
      <c r="BW111" s="125"/>
      <c r="BX111" s="125"/>
      <c r="BY111" s="125"/>
      <c r="BZ111" s="125"/>
      <c r="CA111" s="125"/>
      <c r="CB111" s="125"/>
      <c r="CC111" s="125"/>
      <c r="CD111" s="125"/>
      <c r="CE111" s="125"/>
      <c r="CF111" s="125"/>
      <c r="CG111" s="125"/>
      <c r="CH111" s="125"/>
      <c r="CI111" s="125"/>
      <c r="CJ111" s="125"/>
      <c r="CK111" s="125"/>
      <c r="CL111" s="125"/>
      <c r="CM111" s="125"/>
      <c r="CN111" s="125"/>
      <c r="CO111" s="125"/>
      <c r="CP111" s="125"/>
      <c r="CQ111" s="125"/>
      <c r="CR111" s="125"/>
      <c r="CS111" s="125"/>
      <c r="CT111" s="125"/>
      <c r="CU111" s="125"/>
      <c r="CV111" s="125"/>
      <c r="CW111" s="125"/>
      <c r="CX111" s="125"/>
      <c r="CY111" s="125"/>
      <c r="CZ111" s="125"/>
      <c r="DA111" s="125"/>
      <c r="DB111" s="125"/>
      <c r="DC111" s="125"/>
      <c r="DD111" s="125"/>
      <c r="DE111" s="125"/>
      <c r="DF111" s="125"/>
      <c r="DG111" s="125"/>
      <c r="DH111" s="125"/>
      <c r="DI111" s="125"/>
      <c r="DJ111" s="125"/>
      <c r="DK111" s="125"/>
      <c r="DL111" s="125"/>
      <c r="DM111" s="125"/>
      <c r="DN111" s="125"/>
      <c r="DO111" s="125"/>
      <c r="DP111" s="125"/>
      <c r="DQ111" s="125"/>
      <c r="DR111" s="125"/>
      <c r="DS111" s="125"/>
      <c r="DT111" s="125"/>
      <c r="DU111" s="125"/>
      <c r="DV111" s="125"/>
      <c r="DW111" s="125"/>
      <c r="DX111" s="125"/>
      <c r="DY111" s="125"/>
      <c r="DZ111" s="125"/>
      <c r="EA111" s="125"/>
      <c r="EB111" s="125"/>
      <c r="EC111" s="125"/>
      <c r="ED111" s="125"/>
      <c r="EE111" s="125"/>
      <c r="EF111" s="125"/>
      <c r="EG111" s="125"/>
      <c r="EH111" s="125"/>
      <c r="EI111" s="125"/>
      <c r="EJ111" s="125"/>
      <c r="EK111" s="125"/>
      <c r="EL111" s="125"/>
      <c r="EM111" s="125"/>
      <c r="EN111" s="125"/>
      <c r="EO111" s="125"/>
      <c r="EP111" s="125"/>
      <c r="EQ111" s="125"/>
      <c r="ER111" s="125"/>
      <c r="ES111" s="125"/>
      <c r="ET111" s="125"/>
      <c r="EU111" s="125"/>
      <c r="EV111" s="125"/>
      <c r="EW111" s="125"/>
      <c r="EX111" s="125"/>
      <c r="EY111" s="125"/>
      <c r="EZ111" s="125"/>
      <c r="FA111" s="125"/>
      <c r="FB111" s="125"/>
      <c r="FC111" s="125"/>
      <c r="FD111" s="125"/>
      <c r="FE111" s="125"/>
      <c r="FF111" s="125"/>
      <c r="FG111" s="125"/>
      <c r="FH111" s="125"/>
      <c r="FI111" s="125"/>
      <c r="FJ111" s="125"/>
      <c r="FK111" s="125"/>
      <c r="FL111" s="125"/>
      <c r="FM111" s="125"/>
      <c r="FN111" s="125"/>
      <c r="FO111" s="125"/>
      <c r="FP111" s="125"/>
      <c r="FQ111" s="125"/>
      <c r="FR111" s="125"/>
      <c r="FS111" s="125"/>
      <c r="FT111" s="125"/>
      <c r="FU111" s="125"/>
      <c r="FV111" s="125"/>
      <c r="FW111" s="125"/>
      <c r="FX111" s="125"/>
      <c r="FY111" s="125"/>
      <c r="FZ111" s="125"/>
      <c r="GA111" s="125"/>
      <c r="GB111" s="125"/>
      <c r="GC111" s="125"/>
      <c r="GD111" s="125"/>
      <c r="GE111" s="125"/>
      <c r="GF111" s="125"/>
      <c r="GG111" s="125"/>
      <c r="GH111" s="125"/>
      <c r="GI111" s="125"/>
      <c r="GJ111" s="125"/>
      <c r="GK111" s="125"/>
      <c r="GL111" s="125"/>
      <c r="GM111" s="125"/>
      <c r="GN111" s="125"/>
      <c r="GO111" s="125"/>
      <c r="GP111" s="125"/>
      <c r="GQ111" s="125"/>
      <c r="GR111" s="125"/>
      <c r="GS111" s="125"/>
      <c r="GT111" s="125"/>
      <c r="GU111" s="125"/>
      <c r="GV111" s="125"/>
      <c r="GW111" s="125"/>
      <c r="GX111" s="125"/>
      <c r="GY111" s="125"/>
      <c r="GZ111" s="125"/>
      <c r="HA111" s="125"/>
      <c r="HB111" s="125"/>
      <c r="HC111" s="125"/>
      <c r="HD111" s="125"/>
      <c r="HE111" s="125"/>
      <c r="HF111" s="125"/>
      <c r="HG111" s="125"/>
      <c r="HH111" s="125"/>
      <c r="HI111" s="125"/>
      <c r="HJ111" s="125"/>
      <c r="HK111" s="125"/>
      <c r="HL111" s="125"/>
      <c r="HM111" s="125"/>
      <c r="HN111" s="125"/>
      <c r="HO111" s="125"/>
      <c r="HP111" s="125"/>
      <c r="HQ111" s="125"/>
      <c r="HR111" s="125"/>
      <c r="HS111" s="125"/>
      <c r="HT111" s="125"/>
      <c r="HU111" s="125"/>
      <c r="HV111" s="125"/>
      <c r="HW111" s="125"/>
      <c r="HX111" s="125"/>
      <c r="HY111" s="125"/>
      <c r="HZ111" s="125"/>
      <c r="IA111" s="125"/>
      <c r="IB111" s="125"/>
      <c r="IC111" s="125"/>
      <c r="ID111" s="125"/>
      <c r="IE111" s="125"/>
      <c r="IF111" s="125"/>
      <c r="IG111" s="125"/>
      <c r="IH111" s="125"/>
      <c r="II111" s="125"/>
      <c r="IJ111" s="125"/>
      <c r="IK111" s="125"/>
      <c r="IL111" s="125"/>
      <c r="IM111" s="125"/>
      <c r="IN111" s="125"/>
      <c r="IO111" s="125"/>
      <c r="IP111" s="125"/>
      <c r="IQ111" s="125"/>
      <c r="IR111" s="125"/>
      <c r="IS111" s="125"/>
      <c r="IT111" s="125"/>
      <c r="IU111" s="125"/>
      <c r="IV111" s="125"/>
    </row>
    <row r="112" spans="1:256" ht="11.25" customHeight="1" x14ac:dyDescent="0.3">
      <c r="A112" s="106" t="s">
        <v>230</v>
      </c>
      <c r="B112" s="106" t="s">
        <v>231</v>
      </c>
      <c r="C112" s="139">
        <v>38.622999999999998</v>
      </c>
      <c r="D112" s="139">
        <v>31.553999999999998</v>
      </c>
      <c r="E112" s="140">
        <v>54.4</v>
      </c>
      <c r="F112" s="139">
        <v>2554</v>
      </c>
      <c r="G112" s="140">
        <f t="shared" si="18"/>
        <v>46.94852941176471</v>
      </c>
      <c r="H112" s="139"/>
      <c r="I112" s="140">
        <f>'Base Table 5 - modified'!DY112/'Base Table 5'!DY112*E112</f>
        <v>53.901876573340672</v>
      </c>
      <c r="J112" s="140">
        <f t="shared" si="19"/>
        <v>-0.49812342665932619</v>
      </c>
      <c r="K112" s="140">
        <f t="shared" ca="1" si="20"/>
        <v>75.507221799470614</v>
      </c>
      <c r="L112" s="140">
        <f t="shared" ca="1" si="21"/>
        <v>21.107221799429141</v>
      </c>
      <c r="M112" s="140">
        <f t="shared" ca="1" si="22"/>
        <v>75.009098372734755</v>
      </c>
      <c r="N112" s="140">
        <f t="shared" ca="1" si="23"/>
        <v>20.609098372734756</v>
      </c>
      <c r="O112" s="107"/>
      <c r="P112" s="141">
        <f ca="1"/>
        <v>3564.4611846584476</v>
      </c>
      <c r="Q112" s="140">
        <f>G112*(1+Industries!M110)</f>
        <v>47.520384353188049</v>
      </c>
      <c r="AE112" s="125"/>
      <c r="AF112" s="125"/>
      <c r="AG112" s="125"/>
      <c r="AH112" s="125"/>
      <c r="AI112" s="125"/>
      <c r="AJ112" s="125"/>
      <c r="AK112" s="125"/>
      <c r="AL112" s="125"/>
      <c r="AM112" s="125"/>
      <c r="AN112" s="125"/>
      <c r="AO112" s="125"/>
      <c r="AP112" s="125"/>
      <c r="AQ112" s="125"/>
      <c r="AR112" s="125"/>
      <c r="AS112" s="125"/>
      <c r="AT112" s="125"/>
      <c r="AU112" s="125"/>
      <c r="AV112" s="125"/>
      <c r="AW112" s="125"/>
      <c r="AX112" s="125"/>
      <c r="AY112" s="125"/>
      <c r="AZ112" s="125"/>
      <c r="BA112" s="125"/>
      <c r="BB112" s="125"/>
      <c r="BC112" s="125"/>
      <c r="BD112" s="125"/>
      <c r="BE112" s="125"/>
      <c r="BF112" s="125"/>
      <c r="BG112" s="125"/>
      <c r="BH112" s="125"/>
      <c r="BI112" s="125"/>
      <c r="BJ112" s="125"/>
      <c r="BK112" s="125"/>
      <c r="BL112" s="125"/>
      <c r="BM112" s="125"/>
      <c r="BN112" s="125"/>
      <c r="BO112" s="125"/>
      <c r="BP112" s="125"/>
      <c r="BQ112" s="125"/>
      <c r="BR112" s="125"/>
      <c r="BS112" s="125"/>
      <c r="BT112" s="125"/>
      <c r="BU112" s="125"/>
      <c r="BV112" s="125"/>
      <c r="BW112" s="125"/>
      <c r="BX112" s="125"/>
      <c r="BY112" s="125"/>
      <c r="BZ112" s="125"/>
      <c r="CA112" s="125"/>
      <c r="CB112" s="125"/>
      <c r="CC112" s="125"/>
      <c r="CD112" s="125"/>
      <c r="CE112" s="125"/>
      <c r="CF112" s="125"/>
      <c r="CG112" s="125"/>
      <c r="CH112" s="125"/>
      <c r="CI112" s="125"/>
      <c r="CJ112" s="125"/>
      <c r="CK112" s="125"/>
      <c r="CL112" s="125"/>
      <c r="CM112" s="125"/>
      <c r="CN112" s="125"/>
      <c r="CO112" s="125"/>
      <c r="CP112" s="125"/>
      <c r="CQ112" s="125"/>
      <c r="CR112" s="125"/>
      <c r="CS112" s="125"/>
      <c r="CT112" s="125"/>
      <c r="CU112" s="125"/>
      <c r="CV112" s="125"/>
      <c r="CW112" s="125"/>
      <c r="CX112" s="125"/>
      <c r="CY112" s="125"/>
      <c r="CZ112" s="125"/>
      <c r="DA112" s="125"/>
      <c r="DB112" s="125"/>
      <c r="DC112" s="125"/>
      <c r="DD112" s="125"/>
      <c r="DE112" s="125"/>
      <c r="DF112" s="125"/>
      <c r="DG112" s="125"/>
      <c r="DH112" s="125"/>
      <c r="DI112" s="125"/>
      <c r="DJ112" s="125"/>
      <c r="DK112" s="125"/>
      <c r="DL112" s="125"/>
      <c r="DM112" s="125"/>
      <c r="DN112" s="125"/>
      <c r="DO112" s="125"/>
      <c r="DP112" s="125"/>
      <c r="DQ112" s="125"/>
      <c r="DR112" s="125"/>
      <c r="DS112" s="125"/>
      <c r="DT112" s="125"/>
      <c r="DU112" s="125"/>
      <c r="DV112" s="125"/>
      <c r="DW112" s="125"/>
      <c r="DX112" s="125"/>
      <c r="DY112" s="125"/>
      <c r="DZ112" s="125"/>
      <c r="EA112" s="125"/>
      <c r="EB112" s="125"/>
      <c r="EC112" s="125"/>
      <c r="ED112" s="125"/>
      <c r="EE112" s="125"/>
      <c r="EF112" s="125"/>
      <c r="EG112" s="125"/>
      <c r="EH112" s="125"/>
      <c r="EI112" s="125"/>
      <c r="EJ112" s="125"/>
      <c r="EK112" s="125"/>
      <c r="EL112" s="125"/>
      <c r="EM112" s="125"/>
      <c r="EN112" s="125"/>
      <c r="EO112" s="125"/>
      <c r="EP112" s="125"/>
      <c r="EQ112" s="125"/>
      <c r="ER112" s="125"/>
      <c r="ES112" s="125"/>
      <c r="ET112" s="125"/>
      <c r="EU112" s="125"/>
      <c r="EV112" s="125"/>
      <c r="EW112" s="125"/>
      <c r="EX112" s="125"/>
      <c r="EY112" s="125"/>
      <c r="EZ112" s="125"/>
      <c r="FA112" s="125"/>
      <c r="FB112" s="125"/>
      <c r="FC112" s="125"/>
      <c r="FD112" s="125"/>
      <c r="FE112" s="125"/>
      <c r="FF112" s="125"/>
      <c r="FG112" s="125"/>
      <c r="FH112" s="125"/>
      <c r="FI112" s="125"/>
      <c r="FJ112" s="125"/>
      <c r="FK112" s="125"/>
      <c r="FL112" s="125"/>
      <c r="FM112" s="125"/>
      <c r="FN112" s="125"/>
      <c r="FO112" s="125"/>
      <c r="FP112" s="125"/>
      <c r="FQ112" s="125"/>
      <c r="FR112" s="125"/>
      <c r="FS112" s="125"/>
      <c r="FT112" s="125"/>
      <c r="FU112" s="125"/>
      <c r="FV112" s="125"/>
      <c r="FW112" s="125"/>
      <c r="FX112" s="125"/>
      <c r="FY112" s="125"/>
      <c r="FZ112" s="125"/>
      <c r="GA112" s="125"/>
      <c r="GB112" s="125"/>
      <c r="GC112" s="125"/>
      <c r="GD112" s="125"/>
      <c r="GE112" s="125"/>
      <c r="GF112" s="125"/>
      <c r="GG112" s="125"/>
      <c r="GH112" s="125"/>
      <c r="GI112" s="125"/>
      <c r="GJ112" s="125"/>
      <c r="GK112" s="125"/>
      <c r="GL112" s="125"/>
      <c r="GM112" s="125"/>
      <c r="GN112" s="125"/>
      <c r="GO112" s="125"/>
      <c r="GP112" s="125"/>
      <c r="GQ112" s="125"/>
      <c r="GR112" s="125"/>
      <c r="GS112" s="125"/>
      <c r="GT112" s="125"/>
      <c r="GU112" s="125"/>
      <c r="GV112" s="125"/>
      <c r="GW112" s="125"/>
      <c r="GX112" s="125"/>
      <c r="GY112" s="125"/>
      <c r="GZ112" s="125"/>
      <c r="HA112" s="125"/>
      <c r="HB112" s="125"/>
      <c r="HC112" s="125"/>
      <c r="HD112" s="125"/>
      <c r="HE112" s="125"/>
      <c r="HF112" s="125"/>
      <c r="HG112" s="125"/>
      <c r="HH112" s="125"/>
      <c r="HI112" s="125"/>
      <c r="HJ112" s="125"/>
      <c r="HK112" s="125"/>
      <c r="HL112" s="125"/>
      <c r="HM112" s="125"/>
      <c r="HN112" s="125"/>
      <c r="HO112" s="125"/>
      <c r="HP112" s="125"/>
      <c r="HQ112" s="125"/>
      <c r="HR112" s="125"/>
      <c r="HS112" s="125"/>
      <c r="HT112" s="125"/>
      <c r="HU112" s="125"/>
      <c r="HV112" s="125"/>
      <c r="HW112" s="125"/>
      <c r="HX112" s="125"/>
      <c r="HY112" s="125"/>
      <c r="HZ112" s="125"/>
      <c r="IA112" s="125"/>
      <c r="IB112" s="125"/>
      <c r="IC112" s="125"/>
      <c r="ID112" s="125"/>
      <c r="IE112" s="125"/>
      <c r="IF112" s="125"/>
      <c r="IG112" s="125"/>
      <c r="IH112" s="125"/>
      <c r="II112" s="125"/>
      <c r="IJ112" s="125"/>
      <c r="IK112" s="125"/>
      <c r="IL112" s="125"/>
      <c r="IM112" s="125"/>
      <c r="IN112" s="125"/>
      <c r="IO112" s="125"/>
      <c r="IP112" s="125"/>
      <c r="IQ112" s="125"/>
      <c r="IR112" s="125"/>
      <c r="IS112" s="125"/>
      <c r="IT112" s="125"/>
      <c r="IU112" s="125"/>
      <c r="IV112" s="125"/>
    </row>
    <row r="113" spans="1:256" ht="11.25" customHeight="1" x14ac:dyDescent="0.3">
      <c r="A113" s="106" t="s">
        <v>232</v>
      </c>
      <c r="B113" s="106" t="s">
        <v>233</v>
      </c>
      <c r="C113" s="139">
        <v>87.375</v>
      </c>
      <c r="D113" s="139">
        <v>94.284999999999997</v>
      </c>
      <c r="E113" s="140">
        <v>134.517</v>
      </c>
      <c r="F113" s="139">
        <v>7462</v>
      </c>
      <c r="G113" s="140">
        <f t="shared" si="18"/>
        <v>55.472542503921439</v>
      </c>
      <c r="H113" s="139"/>
      <c r="I113" s="140">
        <f>'Base Table 5 - modified'!DY113/'Base Table 5'!DY113*E113</f>
        <v>132.94374684362879</v>
      </c>
      <c r="J113" s="140">
        <f t="shared" si="19"/>
        <v>-1.5732531563712087</v>
      </c>
      <c r="K113" s="140">
        <f t="shared" ca="1" si="20"/>
        <v>202.71477514217128</v>
      </c>
      <c r="L113" s="140">
        <f t="shared" ca="1" si="21"/>
        <v>68.197775142001547</v>
      </c>
      <c r="M113" s="140">
        <f t="shared" ca="1" si="22"/>
        <v>201.1415219854868</v>
      </c>
      <c r="N113" s="140">
        <f t="shared" ca="1" si="23"/>
        <v>66.624521985486808</v>
      </c>
      <c r="O113" s="107"/>
      <c r="P113" s="141">
        <f ca="1"/>
        <v>11378.095489033512</v>
      </c>
      <c r="Q113" s="140">
        <f>G113*(1+Industries!M111)</f>
        <v>56.567611583721082</v>
      </c>
      <c r="AE113" s="125"/>
      <c r="AF113" s="125"/>
      <c r="AG113" s="125"/>
      <c r="AH113" s="125"/>
      <c r="AI113" s="125"/>
      <c r="AJ113" s="125"/>
      <c r="AK113" s="125"/>
      <c r="AL113" s="125"/>
      <c r="AM113" s="125"/>
      <c r="AN113" s="125"/>
      <c r="AO113" s="125"/>
      <c r="AP113" s="125"/>
      <c r="AQ113" s="125"/>
      <c r="AR113" s="125"/>
      <c r="AS113" s="125"/>
      <c r="AT113" s="125"/>
      <c r="AU113" s="125"/>
      <c r="AV113" s="125"/>
      <c r="AW113" s="125"/>
      <c r="AX113" s="125"/>
      <c r="AY113" s="125"/>
      <c r="AZ113" s="125"/>
      <c r="BA113" s="125"/>
      <c r="BB113" s="125"/>
      <c r="BC113" s="125"/>
      <c r="BD113" s="125"/>
      <c r="BE113" s="125"/>
      <c r="BF113" s="125"/>
      <c r="BG113" s="125"/>
      <c r="BH113" s="125"/>
      <c r="BI113" s="125"/>
      <c r="BJ113" s="125"/>
      <c r="BK113" s="125"/>
      <c r="BL113" s="125"/>
      <c r="BM113" s="125"/>
      <c r="BN113" s="125"/>
      <c r="BO113" s="125"/>
      <c r="BP113" s="125"/>
      <c r="BQ113" s="125"/>
      <c r="BR113" s="125"/>
      <c r="BS113" s="125"/>
      <c r="BT113" s="125"/>
      <c r="BU113" s="125"/>
      <c r="BV113" s="125"/>
      <c r="BW113" s="125"/>
      <c r="BX113" s="125"/>
      <c r="BY113" s="125"/>
      <c r="BZ113" s="125"/>
      <c r="CA113" s="125"/>
      <c r="CB113" s="125"/>
      <c r="CC113" s="125"/>
      <c r="CD113" s="125"/>
      <c r="CE113" s="125"/>
      <c r="CF113" s="125"/>
      <c r="CG113" s="125"/>
      <c r="CH113" s="125"/>
      <c r="CI113" s="125"/>
      <c r="CJ113" s="125"/>
      <c r="CK113" s="125"/>
      <c r="CL113" s="125"/>
      <c r="CM113" s="125"/>
      <c r="CN113" s="125"/>
      <c r="CO113" s="125"/>
      <c r="CP113" s="125"/>
      <c r="CQ113" s="125"/>
      <c r="CR113" s="125"/>
      <c r="CS113" s="125"/>
      <c r="CT113" s="125"/>
      <c r="CU113" s="125"/>
      <c r="CV113" s="125"/>
      <c r="CW113" s="125"/>
      <c r="CX113" s="125"/>
      <c r="CY113" s="125"/>
      <c r="CZ113" s="125"/>
      <c r="DA113" s="125"/>
      <c r="DB113" s="125"/>
      <c r="DC113" s="125"/>
      <c r="DD113" s="125"/>
      <c r="DE113" s="125"/>
      <c r="DF113" s="125"/>
      <c r="DG113" s="125"/>
      <c r="DH113" s="125"/>
      <c r="DI113" s="125"/>
      <c r="DJ113" s="125"/>
      <c r="DK113" s="125"/>
      <c r="DL113" s="125"/>
      <c r="DM113" s="125"/>
      <c r="DN113" s="125"/>
      <c r="DO113" s="125"/>
      <c r="DP113" s="125"/>
      <c r="DQ113" s="125"/>
      <c r="DR113" s="125"/>
      <c r="DS113" s="125"/>
      <c r="DT113" s="125"/>
      <c r="DU113" s="125"/>
      <c r="DV113" s="125"/>
      <c r="DW113" s="125"/>
      <c r="DX113" s="125"/>
      <c r="DY113" s="125"/>
      <c r="DZ113" s="125"/>
      <c r="EA113" s="125"/>
      <c r="EB113" s="125"/>
      <c r="EC113" s="125"/>
      <c r="ED113" s="125"/>
      <c r="EE113" s="125"/>
      <c r="EF113" s="125"/>
      <c r="EG113" s="125"/>
      <c r="EH113" s="125"/>
      <c r="EI113" s="125"/>
      <c r="EJ113" s="125"/>
      <c r="EK113" s="125"/>
      <c r="EL113" s="125"/>
      <c r="EM113" s="125"/>
      <c r="EN113" s="125"/>
      <c r="EO113" s="125"/>
      <c r="EP113" s="125"/>
      <c r="EQ113" s="125"/>
      <c r="ER113" s="125"/>
      <c r="ES113" s="125"/>
      <c r="ET113" s="125"/>
      <c r="EU113" s="125"/>
      <c r="EV113" s="125"/>
      <c r="EW113" s="125"/>
      <c r="EX113" s="125"/>
      <c r="EY113" s="125"/>
      <c r="EZ113" s="125"/>
      <c r="FA113" s="125"/>
      <c r="FB113" s="125"/>
      <c r="FC113" s="125"/>
      <c r="FD113" s="125"/>
      <c r="FE113" s="125"/>
      <c r="FF113" s="125"/>
      <c r="FG113" s="125"/>
      <c r="FH113" s="125"/>
      <c r="FI113" s="125"/>
      <c r="FJ113" s="125"/>
      <c r="FK113" s="125"/>
      <c r="FL113" s="125"/>
      <c r="FM113" s="125"/>
      <c r="FN113" s="125"/>
      <c r="FO113" s="125"/>
      <c r="FP113" s="125"/>
      <c r="FQ113" s="125"/>
      <c r="FR113" s="125"/>
      <c r="FS113" s="125"/>
      <c r="FT113" s="125"/>
      <c r="FU113" s="125"/>
      <c r="FV113" s="125"/>
      <c r="FW113" s="125"/>
      <c r="FX113" s="125"/>
      <c r="FY113" s="125"/>
      <c r="FZ113" s="125"/>
      <c r="GA113" s="125"/>
      <c r="GB113" s="125"/>
      <c r="GC113" s="125"/>
      <c r="GD113" s="125"/>
      <c r="GE113" s="125"/>
      <c r="GF113" s="125"/>
      <c r="GG113" s="125"/>
      <c r="GH113" s="125"/>
      <c r="GI113" s="125"/>
      <c r="GJ113" s="125"/>
      <c r="GK113" s="125"/>
      <c r="GL113" s="125"/>
      <c r="GM113" s="125"/>
      <c r="GN113" s="125"/>
      <c r="GO113" s="125"/>
      <c r="GP113" s="125"/>
      <c r="GQ113" s="125"/>
      <c r="GR113" s="125"/>
      <c r="GS113" s="125"/>
      <c r="GT113" s="125"/>
      <c r="GU113" s="125"/>
      <c r="GV113" s="125"/>
      <c r="GW113" s="125"/>
      <c r="GX113" s="125"/>
      <c r="GY113" s="125"/>
      <c r="GZ113" s="125"/>
      <c r="HA113" s="125"/>
      <c r="HB113" s="125"/>
      <c r="HC113" s="125"/>
      <c r="HD113" s="125"/>
      <c r="HE113" s="125"/>
      <c r="HF113" s="125"/>
      <c r="HG113" s="125"/>
      <c r="HH113" s="125"/>
      <c r="HI113" s="125"/>
      <c r="HJ113" s="125"/>
      <c r="HK113" s="125"/>
      <c r="HL113" s="125"/>
      <c r="HM113" s="125"/>
      <c r="HN113" s="125"/>
      <c r="HO113" s="125"/>
      <c r="HP113" s="125"/>
      <c r="HQ113" s="125"/>
      <c r="HR113" s="125"/>
      <c r="HS113" s="125"/>
      <c r="HT113" s="125"/>
      <c r="HU113" s="125"/>
      <c r="HV113" s="125"/>
      <c r="HW113" s="125"/>
      <c r="HX113" s="125"/>
      <c r="HY113" s="125"/>
      <c r="HZ113" s="125"/>
      <c r="IA113" s="125"/>
      <c r="IB113" s="125"/>
      <c r="IC113" s="125"/>
      <c r="ID113" s="125"/>
      <c r="IE113" s="125"/>
      <c r="IF113" s="125"/>
      <c r="IG113" s="125"/>
      <c r="IH113" s="125"/>
      <c r="II113" s="125"/>
      <c r="IJ113" s="125"/>
      <c r="IK113" s="125"/>
      <c r="IL113" s="125"/>
      <c r="IM113" s="125"/>
      <c r="IN113" s="125"/>
      <c r="IO113" s="125"/>
      <c r="IP113" s="125"/>
      <c r="IQ113" s="125"/>
      <c r="IR113" s="125"/>
      <c r="IS113" s="125"/>
      <c r="IT113" s="125"/>
      <c r="IU113" s="125"/>
      <c r="IV113" s="125"/>
    </row>
    <row r="114" spans="1:256" ht="11.25" customHeight="1" x14ac:dyDescent="0.3">
      <c r="A114" s="106" t="s">
        <v>234</v>
      </c>
      <c r="B114" s="106" t="s">
        <v>235</v>
      </c>
      <c r="C114" s="139">
        <v>24.545999999999999</v>
      </c>
      <c r="D114" s="139">
        <v>9.18</v>
      </c>
      <c r="E114" s="140">
        <v>29.135999999999999</v>
      </c>
      <c r="F114" s="139">
        <v>2971</v>
      </c>
      <c r="G114" s="140">
        <f t="shared" si="18"/>
        <v>101.97007138934651</v>
      </c>
      <c r="H114" s="139"/>
      <c r="I114" s="140">
        <f>'Base Table 5 - modified'!DY114/'Base Table 5'!DY114*E114</f>
        <v>29.173329112590245</v>
      </c>
      <c r="J114" s="140">
        <f t="shared" si="19"/>
        <v>3.7329112590246183E-2</v>
      </c>
      <c r="K114" s="140">
        <f t="shared" ca="1" si="20"/>
        <v>46.721950012277347</v>
      </c>
      <c r="L114" s="140">
        <f t="shared" ca="1" si="21"/>
        <v>17.585950012231365</v>
      </c>
      <c r="M114" s="140">
        <f t="shared" ca="1" si="22"/>
        <v>46.759279124782744</v>
      </c>
      <c r="N114" s="140">
        <f t="shared" ca="1" si="23"/>
        <v>17.623279124782744</v>
      </c>
      <c r="O114" s="107"/>
      <c r="P114" s="141">
        <f ca="1"/>
        <v>4843.1576758954216</v>
      </c>
      <c r="Q114" s="140">
        <f>G114*(1+Industries!M112)</f>
        <v>103.57639738138124</v>
      </c>
      <c r="AE114" s="125"/>
      <c r="AF114" s="125"/>
      <c r="AG114" s="125"/>
      <c r="AH114" s="125"/>
      <c r="AI114" s="125"/>
      <c r="AJ114" s="125"/>
      <c r="AK114" s="125"/>
      <c r="AL114" s="125"/>
      <c r="AM114" s="125"/>
      <c r="AN114" s="125"/>
      <c r="AO114" s="125"/>
      <c r="AP114" s="125"/>
      <c r="AQ114" s="125"/>
      <c r="AR114" s="125"/>
      <c r="AS114" s="125"/>
      <c r="AT114" s="125"/>
      <c r="AU114" s="125"/>
      <c r="AV114" s="125"/>
      <c r="AW114" s="125"/>
      <c r="AX114" s="125"/>
      <c r="AY114" s="125"/>
      <c r="AZ114" s="125"/>
      <c r="BA114" s="125"/>
      <c r="BB114" s="125"/>
      <c r="BC114" s="125"/>
      <c r="BD114" s="125"/>
      <c r="BE114" s="125"/>
      <c r="BF114" s="125"/>
      <c r="BG114" s="125"/>
      <c r="BH114" s="125"/>
      <c r="BI114" s="125"/>
      <c r="BJ114" s="125"/>
      <c r="BK114" s="125"/>
      <c r="BL114" s="125"/>
      <c r="BM114" s="125"/>
      <c r="BN114" s="125"/>
      <c r="BO114" s="125"/>
      <c r="BP114" s="125"/>
      <c r="BQ114" s="125"/>
      <c r="BR114" s="125"/>
      <c r="BS114" s="125"/>
      <c r="BT114" s="125"/>
      <c r="BU114" s="125"/>
      <c r="BV114" s="125"/>
      <c r="BW114" s="125"/>
      <c r="BX114" s="125"/>
      <c r="BY114" s="125"/>
      <c r="BZ114" s="125"/>
      <c r="CA114" s="125"/>
      <c r="CB114" s="125"/>
      <c r="CC114" s="125"/>
      <c r="CD114" s="125"/>
      <c r="CE114" s="125"/>
      <c r="CF114" s="125"/>
      <c r="CG114" s="125"/>
      <c r="CH114" s="125"/>
      <c r="CI114" s="125"/>
      <c r="CJ114" s="125"/>
      <c r="CK114" s="125"/>
      <c r="CL114" s="125"/>
      <c r="CM114" s="125"/>
      <c r="CN114" s="125"/>
      <c r="CO114" s="125"/>
      <c r="CP114" s="125"/>
      <c r="CQ114" s="125"/>
      <c r="CR114" s="125"/>
      <c r="CS114" s="125"/>
      <c r="CT114" s="125"/>
      <c r="CU114" s="125"/>
      <c r="CV114" s="125"/>
      <c r="CW114" s="125"/>
      <c r="CX114" s="125"/>
      <c r="CY114" s="125"/>
      <c r="CZ114" s="125"/>
      <c r="DA114" s="125"/>
      <c r="DB114" s="125"/>
      <c r="DC114" s="125"/>
      <c r="DD114" s="125"/>
      <c r="DE114" s="125"/>
      <c r="DF114" s="125"/>
      <c r="DG114" s="125"/>
      <c r="DH114" s="125"/>
      <c r="DI114" s="125"/>
      <c r="DJ114" s="125"/>
      <c r="DK114" s="125"/>
      <c r="DL114" s="125"/>
      <c r="DM114" s="125"/>
      <c r="DN114" s="125"/>
      <c r="DO114" s="125"/>
      <c r="DP114" s="125"/>
      <c r="DQ114" s="125"/>
      <c r="DR114" s="125"/>
      <c r="DS114" s="125"/>
      <c r="DT114" s="125"/>
      <c r="DU114" s="125"/>
      <c r="DV114" s="125"/>
      <c r="DW114" s="125"/>
      <c r="DX114" s="125"/>
      <c r="DY114" s="125"/>
      <c r="DZ114" s="125"/>
      <c r="EA114" s="125"/>
      <c r="EB114" s="125"/>
      <c r="EC114" s="125"/>
      <c r="ED114" s="125"/>
      <c r="EE114" s="125"/>
      <c r="EF114" s="125"/>
      <c r="EG114" s="125"/>
      <c r="EH114" s="125"/>
      <c r="EI114" s="125"/>
      <c r="EJ114" s="125"/>
      <c r="EK114" s="125"/>
      <c r="EL114" s="125"/>
      <c r="EM114" s="125"/>
      <c r="EN114" s="125"/>
      <c r="EO114" s="125"/>
      <c r="EP114" s="125"/>
      <c r="EQ114" s="125"/>
      <c r="ER114" s="125"/>
      <c r="ES114" s="125"/>
      <c r="ET114" s="125"/>
      <c r="EU114" s="125"/>
      <c r="EV114" s="125"/>
      <c r="EW114" s="125"/>
      <c r="EX114" s="125"/>
      <c r="EY114" s="125"/>
      <c r="EZ114" s="125"/>
      <c r="FA114" s="125"/>
      <c r="FB114" s="125"/>
      <c r="FC114" s="125"/>
      <c r="FD114" s="125"/>
      <c r="FE114" s="125"/>
      <c r="FF114" s="125"/>
      <c r="FG114" s="125"/>
      <c r="FH114" s="125"/>
      <c r="FI114" s="125"/>
      <c r="FJ114" s="125"/>
      <c r="FK114" s="125"/>
      <c r="FL114" s="125"/>
      <c r="FM114" s="125"/>
      <c r="FN114" s="125"/>
      <c r="FO114" s="125"/>
      <c r="FP114" s="125"/>
      <c r="FQ114" s="125"/>
      <c r="FR114" s="125"/>
      <c r="FS114" s="125"/>
      <c r="FT114" s="125"/>
      <c r="FU114" s="125"/>
      <c r="FV114" s="125"/>
      <c r="FW114" s="125"/>
      <c r="FX114" s="125"/>
      <c r="FY114" s="125"/>
      <c r="FZ114" s="125"/>
      <c r="GA114" s="125"/>
      <c r="GB114" s="125"/>
      <c r="GC114" s="125"/>
      <c r="GD114" s="125"/>
      <c r="GE114" s="125"/>
      <c r="GF114" s="125"/>
      <c r="GG114" s="125"/>
      <c r="GH114" s="125"/>
      <c r="GI114" s="125"/>
      <c r="GJ114" s="125"/>
      <c r="GK114" s="125"/>
      <c r="GL114" s="125"/>
      <c r="GM114" s="125"/>
      <c r="GN114" s="125"/>
      <c r="GO114" s="125"/>
      <c r="GP114" s="125"/>
      <c r="GQ114" s="125"/>
      <c r="GR114" s="125"/>
      <c r="GS114" s="125"/>
      <c r="GT114" s="125"/>
      <c r="GU114" s="125"/>
      <c r="GV114" s="125"/>
      <c r="GW114" s="125"/>
      <c r="GX114" s="125"/>
      <c r="GY114" s="125"/>
      <c r="GZ114" s="125"/>
      <c r="HA114" s="125"/>
      <c r="HB114" s="125"/>
      <c r="HC114" s="125"/>
      <c r="HD114" s="125"/>
      <c r="HE114" s="125"/>
      <c r="HF114" s="125"/>
      <c r="HG114" s="125"/>
      <c r="HH114" s="125"/>
      <c r="HI114" s="125"/>
      <c r="HJ114" s="125"/>
      <c r="HK114" s="125"/>
      <c r="HL114" s="125"/>
      <c r="HM114" s="125"/>
      <c r="HN114" s="125"/>
      <c r="HO114" s="125"/>
      <c r="HP114" s="125"/>
      <c r="HQ114" s="125"/>
      <c r="HR114" s="125"/>
      <c r="HS114" s="125"/>
      <c r="HT114" s="125"/>
      <c r="HU114" s="125"/>
      <c r="HV114" s="125"/>
      <c r="HW114" s="125"/>
      <c r="HX114" s="125"/>
      <c r="HY114" s="125"/>
      <c r="HZ114" s="125"/>
      <c r="IA114" s="125"/>
      <c r="IB114" s="125"/>
      <c r="IC114" s="125"/>
      <c r="ID114" s="125"/>
      <c r="IE114" s="125"/>
      <c r="IF114" s="125"/>
      <c r="IG114" s="125"/>
      <c r="IH114" s="125"/>
      <c r="II114" s="125"/>
      <c r="IJ114" s="125"/>
      <c r="IK114" s="125"/>
      <c r="IL114" s="125"/>
      <c r="IM114" s="125"/>
      <c r="IN114" s="125"/>
      <c r="IO114" s="125"/>
      <c r="IP114" s="125"/>
      <c r="IQ114" s="125"/>
      <c r="IR114" s="125"/>
      <c r="IS114" s="125"/>
      <c r="IT114" s="125"/>
      <c r="IU114" s="125"/>
      <c r="IV114" s="125"/>
    </row>
    <row r="115" spans="1:256" ht="11.25" customHeight="1" x14ac:dyDescent="0.3">
      <c r="A115" s="106" t="s">
        <v>236</v>
      </c>
      <c r="B115" s="106" t="s">
        <v>237</v>
      </c>
      <c r="C115" s="139">
        <v>136.816</v>
      </c>
      <c r="D115" s="139">
        <v>25.748999999999999</v>
      </c>
      <c r="E115" s="140">
        <v>149.69</v>
      </c>
      <c r="F115" s="139">
        <v>8300</v>
      </c>
      <c r="G115" s="140">
        <f t="shared" si="18"/>
        <v>55.447925713140492</v>
      </c>
      <c r="H115" s="139"/>
      <c r="I115" s="140">
        <f>'Base Table 5 - modified'!DY115/'Base Table 5'!DY115*E115</f>
        <v>27.272904834654394</v>
      </c>
      <c r="J115" s="140">
        <f t="shared" si="19"/>
        <v>-122.4170951653456</v>
      </c>
      <c r="K115" s="140">
        <f t="shared" ca="1" si="20"/>
        <v>178.47897905806167</v>
      </c>
      <c r="L115" s="140">
        <f t="shared" ca="1" si="21"/>
        <v>28.788979058045541</v>
      </c>
      <c r="M115" s="140">
        <f t="shared" ca="1" si="22"/>
        <v>56.061883892686296</v>
      </c>
      <c r="N115" s="140">
        <f t="shared" ca="1" si="23"/>
        <v>-93.628116107313701</v>
      </c>
      <c r="O115" s="107"/>
      <c r="P115" s="141">
        <f ca="1"/>
        <v>3671.4062620709819</v>
      </c>
      <c r="Q115" s="140">
        <f>G115*(1+Industries!M113)</f>
        <v>65.488456811383486</v>
      </c>
      <c r="AE115" s="125"/>
      <c r="AF115" s="125"/>
      <c r="AG115" s="125"/>
      <c r="AH115" s="125"/>
      <c r="AI115" s="125"/>
      <c r="AJ115" s="125"/>
      <c r="AK115" s="125"/>
      <c r="AL115" s="125"/>
      <c r="AM115" s="125"/>
      <c r="AN115" s="125"/>
      <c r="AO115" s="125"/>
      <c r="AP115" s="125"/>
      <c r="AQ115" s="125"/>
      <c r="AR115" s="125"/>
      <c r="AS115" s="125"/>
      <c r="AT115" s="125"/>
      <c r="AU115" s="125"/>
      <c r="AV115" s="125"/>
      <c r="AW115" s="125"/>
      <c r="AX115" s="125"/>
      <c r="AY115" s="125"/>
      <c r="AZ115" s="125"/>
      <c r="BA115" s="125"/>
      <c r="BB115" s="125"/>
      <c r="BC115" s="125"/>
      <c r="BD115" s="125"/>
      <c r="BE115" s="125"/>
      <c r="BF115" s="125"/>
      <c r="BG115" s="125"/>
      <c r="BH115" s="125"/>
      <c r="BI115" s="125"/>
      <c r="BJ115" s="125"/>
      <c r="BK115" s="125"/>
      <c r="BL115" s="125"/>
      <c r="BM115" s="125"/>
      <c r="BN115" s="125"/>
      <c r="BO115" s="125"/>
      <c r="BP115" s="125"/>
      <c r="BQ115" s="125"/>
      <c r="BR115" s="125"/>
      <c r="BS115" s="125"/>
      <c r="BT115" s="125"/>
      <c r="BU115" s="125"/>
      <c r="BV115" s="125"/>
      <c r="BW115" s="125"/>
      <c r="BX115" s="125"/>
      <c r="BY115" s="125"/>
      <c r="BZ115" s="125"/>
      <c r="CA115" s="125"/>
      <c r="CB115" s="125"/>
      <c r="CC115" s="125"/>
      <c r="CD115" s="125"/>
      <c r="CE115" s="125"/>
      <c r="CF115" s="125"/>
      <c r="CG115" s="125"/>
      <c r="CH115" s="125"/>
      <c r="CI115" s="125"/>
      <c r="CJ115" s="125"/>
      <c r="CK115" s="125"/>
      <c r="CL115" s="125"/>
      <c r="CM115" s="125"/>
      <c r="CN115" s="125"/>
      <c r="CO115" s="125"/>
      <c r="CP115" s="125"/>
      <c r="CQ115" s="125"/>
      <c r="CR115" s="125"/>
      <c r="CS115" s="125"/>
      <c r="CT115" s="125"/>
      <c r="CU115" s="125"/>
      <c r="CV115" s="125"/>
      <c r="CW115" s="125"/>
      <c r="CX115" s="125"/>
      <c r="CY115" s="125"/>
      <c r="CZ115" s="125"/>
      <c r="DA115" s="125"/>
      <c r="DB115" s="125"/>
      <c r="DC115" s="125"/>
      <c r="DD115" s="125"/>
      <c r="DE115" s="125"/>
      <c r="DF115" s="125"/>
      <c r="DG115" s="125"/>
      <c r="DH115" s="125"/>
      <c r="DI115" s="125"/>
      <c r="DJ115" s="125"/>
      <c r="DK115" s="125"/>
      <c r="DL115" s="125"/>
      <c r="DM115" s="125"/>
      <c r="DN115" s="125"/>
      <c r="DO115" s="125"/>
      <c r="DP115" s="125"/>
      <c r="DQ115" s="125"/>
      <c r="DR115" s="125"/>
      <c r="DS115" s="125"/>
      <c r="DT115" s="125"/>
      <c r="DU115" s="125"/>
      <c r="DV115" s="125"/>
      <c r="DW115" s="125"/>
      <c r="DX115" s="125"/>
      <c r="DY115" s="125"/>
      <c r="DZ115" s="125"/>
      <c r="EA115" s="125"/>
      <c r="EB115" s="125"/>
      <c r="EC115" s="125"/>
      <c r="ED115" s="125"/>
      <c r="EE115" s="125"/>
      <c r="EF115" s="125"/>
      <c r="EG115" s="125"/>
      <c r="EH115" s="125"/>
      <c r="EI115" s="125"/>
      <c r="EJ115" s="125"/>
      <c r="EK115" s="125"/>
      <c r="EL115" s="125"/>
      <c r="EM115" s="125"/>
      <c r="EN115" s="125"/>
      <c r="EO115" s="125"/>
      <c r="EP115" s="125"/>
      <c r="EQ115" s="125"/>
      <c r="ER115" s="125"/>
      <c r="ES115" s="125"/>
      <c r="ET115" s="125"/>
      <c r="EU115" s="125"/>
      <c r="EV115" s="125"/>
      <c r="EW115" s="125"/>
      <c r="EX115" s="125"/>
      <c r="EY115" s="125"/>
      <c r="EZ115" s="125"/>
      <c r="FA115" s="125"/>
      <c r="FB115" s="125"/>
      <c r="FC115" s="125"/>
      <c r="FD115" s="125"/>
      <c r="FE115" s="125"/>
      <c r="FF115" s="125"/>
      <c r="FG115" s="125"/>
      <c r="FH115" s="125"/>
      <c r="FI115" s="125"/>
      <c r="FJ115" s="125"/>
      <c r="FK115" s="125"/>
      <c r="FL115" s="125"/>
      <c r="FM115" s="125"/>
      <c r="FN115" s="125"/>
      <c r="FO115" s="125"/>
      <c r="FP115" s="125"/>
      <c r="FQ115" s="125"/>
      <c r="FR115" s="125"/>
      <c r="FS115" s="125"/>
      <c r="FT115" s="125"/>
      <c r="FU115" s="125"/>
      <c r="FV115" s="125"/>
      <c r="FW115" s="125"/>
      <c r="FX115" s="125"/>
      <c r="FY115" s="125"/>
      <c r="FZ115" s="125"/>
      <c r="GA115" s="125"/>
      <c r="GB115" s="125"/>
      <c r="GC115" s="125"/>
      <c r="GD115" s="125"/>
      <c r="GE115" s="125"/>
      <c r="GF115" s="125"/>
      <c r="GG115" s="125"/>
      <c r="GH115" s="125"/>
      <c r="GI115" s="125"/>
      <c r="GJ115" s="125"/>
      <c r="GK115" s="125"/>
      <c r="GL115" s="125"/>
      <c r="GM115" s="125"/>
      <c r="GN115" s="125"/>
      <c r="GO115" s="125"/>
      <c r="GP115" s="125"/>
      <c r="GQ115" s="125"/>
      <c r="GR115" s="125"/>
      <c r="GS115" s="125"/>
      <c r="GT115" s="125"/>
      <c r="GU115" s="125"/>
      <c r="GV115" s="125"/>
      <c r="GW115" s="125"/>
      <c r="GX115" s="125"/>
      <c r="GY115" s="125"/>
      <c r="GZ115" s="125"/>
      <c r="HA115" s="125"/>
      <c r="HB115" s="125"/>
      <c r="HC115" s="125"/>
      <c r="HD115" s="125"/>
      <c r="HE115" s="125"/>
      <c r="HF115" s="125"/>
      <c r="HG115" s="125"/>
      <c r="HH115" s="125"/>
      <c r="HI115" s="125"/>
      <c r="HJ115" s="125"/>
      <c r="HK115" s="125"/>
      <c r="HL115" s="125"/>
      <c r="HM115" s="125"/>
      <c r="HN115" s="125"/>
      <c r="HO115" s="125"/>
      <c r="HP115" s="125"/>
      <c r="HQ115" s="125"/>
      <c r="HR115" s="125"/>
      <c r="HS115" s="125"/>
      <c r="HT115" s="125"/>
      <c r="HU115" s="125"/>
      <c r="HV115" s="125"/>
      <c r="HW115" s="125"/>
      <c r="HX115" s="125"/>
      <c r="HY115" s="125"/>
      <c r="HZ115" s="125"/>
      <c r="IA115" s="125"/>
      <c r="IB115" s="125"/>
      <c r="IC115" s="125"/>
      <c r="ID115" s="125"/>
      <c r="IE115" s="125"/>
      <c r="IF115" s="125"/>
      <c r="IG115" s="125"/>
      <c r="IH115" s="125"/>
      <c r="II115" s="125"/>
      <c r="IJ115" s="125"/>
      <c r="IK115" s="125"/>
      <c r="IL115" s="125"/>
      <c r="IM115" s="125"/>
      <c r="IN115" s="125"/>
      <c r="IO115" s="125"/>
      <c r="IP115" s="125"/>
      <c r="IQ115" s="125"/>
      <c r="IR115" s="125"/>
      <c r="IS115" s="125"/>
      <c r="IT115" s="125"/>
      <c r="IU115" s="125"/>
      <c r="IV115" s="125"/>
    </row>
    <row r="116" spans="1:256" ht="11.25" customHeight="1" x14ac:dyDescent="0.3">
      <c r="A116" s="106" t="s">
        <v>238</v>
      </c>
      <c r="B116" s="106" t="s">
        <v>239</v>
      </c>
      <c r="C116" s="139">
        <v>73.897000000000006</v>
      </c>
      <c r="D116" s="139">
        <v>13.907</v>
      </c>
      <c r="E116" s="140">
        <v>80.849999999999994</v>
      </c>
      <c r="F116" s="139">
        <v>5718</v>
      </c>
      <c r="G116" s="140">
        <f t="shared" si="18"/>
        <v>70.723562152133582</v>
      </c>
      <c r="H116" s="139"/>
      <c r="I116" s="140">
        <f>'Base Table 5 - modified'!DY116/'Base Table 5'!DY116*E116</f>
        <v>79.335356605764972</v>
      </c>
      <c r="J116" s="140">
        <f t="shared" si="19"/>
        <v>-1.5146433942350228</v>
      </c>
      <c r="K116" s="140">
        <f t="shared" ca="1" si="20"/>
        <v>70.908881315968728</v>
      </c>
      <c r="L116" s="140">
        <f t="shared" ca="1" si="21"/>
        <v>-9.9411186840557519</v>
      </c>
      <c r="M116" s="140">
        <f t="shared" ca="1" si="22"/>
        <v>69.394237921688543</v>
      </c>
      <c r="N116" s="140">
        <f t="shared" ca="1" si="23"/>
        <v>-11.455762078311452</v>
      </c>
      <c r="O116" s="107"/>
      <c r="P116" s="141">
        <f ca="1"/>
        <v>5424.4919582759348</v>
      </c>
      <c r="Q116" s="140">
        <f>G116*(1+Industries!M114)</f>
        <v>78.169198491630937</v>
      </c>
      <c r="AE116" s="125"/>
      <c r="AF116" s="125"/>
      <c r="AG116" s="125"/>
      <c r="AH116" s="125"/>
      <c r="AI116" s="125"/>
      <c r="AJ116" s="125"/>
      <c r="AK116" s="125"/>
      <c r="AL116" s="125"/>
      <c r="AM116" s="125"/>
      <c r="AN116" s="125"/>
      <c r="AO116" s="125"/>
      <c r="AP116" s="125"/>
      <c r="AQ116" s="125"/>
      <c r="AR116" s="125"/>
      <c r="AS116" s="125"/>
      <c r="AT116" s="125"/>
      <c r="AU116" s="125"/>
      <c r="AV116" s="125"/>
      <c r="AW116" s="125"/>
      <c r="AX116" s="125"/>
      <c r="AY116" s="125"/>
      <c r="AZ116" s="125"/>
      <c r="BA116" s="125"/>
      <c r="BB116" s="125"/>
      <c r="BC116" s="125"/>
      <c r="BD116" s="125"/>
      <c r="BE116" s="125"/>
      <c r="BF116" s="125"/>
      <c r="BG116" s="125"/>
      <c r="BH116" s="125"/>
      <c r="BI116" s="125"/>
      <c r="BJ116" s="125"/>
      <c r="BK116" s="125"/>
      <c r="BL116" s="125"/>
      <c r="BM116" s="125"/>
      <c r="BN116" s="125"/>
      <c r="BO116" s="125"/>
      <c r="BP116" s="125"/>
      <c r="BQ116" s="125"/>
      <c r="BR116" s="125"/>
      <c r="BS116" s="125"/>
      <c r="BT116" s="125"/>
      <c r="BU116" s="125"/>
      <c r="BV116" s="125"/>
      <c r="BW116" s="125"/>
      <c r="BX116" s="125"/>
      <c r="BY116" s="125"/>
      <c r="BZ116" s="125"/>
      <c r="CA116" s="125"/>
      <c r="CB116" s="125"/>
      <c r="CC116" s="125"/>
      <c r="CD116" s="125"/>
      <c r="CE116" s="125"/>
      <c r="CF116" s="125"/>
      <c r="CG116" s="125"/>
      <c r="CH116" s="125"/>
      <c r="CI116" s="125"/>
      <c r="CJ116" s="125"/>
      <c r="CK116" s="125"/>
      <c r="CL116" s="125"/>
      <c r="CM116" s="125"/>
      <c r="CN116" s="125"/>
      <c r="CO116" s="125"/>
      <c r="CP116" s="125"/>
      <c r="CQ116" s="125"/>
      <c r="CR116" s="125"/>
      <c r="CS116" s="125"/>
      <c r="CT116" s="125"/>
      <c r="CU116" s="125"/>
      <c r="CV116" s="125"/>
      <c r="CW116" s="125"/>
      <c r="CX116" s="125"/>
      <c r="CY116" s="125"/>
      <c r="CZ116" s="125"/>
      <c r="DA116" s="125"/>
      <c r="DB116" s="125"/>
      <c r="DC116" s="125"/>
      <c r="DD116" s="125"/>
      <c r="DE116" s="125"/>
      <c r="DF116" s="125"/>
      <c r="DG116" s="125"/>
      <c r="DH116" s="125"/>
      <c r="DI116" s="125"/>
      <c r="DJ116" s="125"/>
      <c r="DK116" s="125"/>
      <c r="DL116" s="125"/>
      <c r="DM116" s="125"/>
      <c r="DN116" s="125"/>
      <c r="DO116" s="125"/>
      <c r="DP116" s="125"/>
      <c r="DQ116" s="125"/>
      <c r="DR116" s="125"/>
      <c r="DS116" s="125"/>
      <c r="DT116" s="125"/>
      <c r="DU116" s="125"/>
      <c r="DV116" s="125"/>
      <c r="DW116" s="125"/>
      <c r="DX116" s="125"/>
      <c r="DY116" s="125"/>
      <c r="DZ116" s="125"/>
      <c r="EA116" s="125"/>
      <c r="EB116" s="125"/>
      <c r="EC116" s="125"/>
      <c r="ED116" s="125"/>
      <c r="EE116" s="125"/>
      <c r="EF116" s="125"/>
      <c r="EG116" s="125"/>
      <c r="EH116" s="125"/>
      <c r="EI116" s="125"/>
      <c r="EJ116" s="125"/>
      <c r="EK116" s="125"/>
      <c r="EL116" s="125"/>
      <c r="EM116" s="125"/>
      <c r="EN116" s="125"/>
      <c r="EO116" s="125"/>
      <c r="EP116" s="125"/>
      <c r="EQ116" s="125"/>
      <c r="ER116" s="125"/>
      <c r="ES116" s="125"/>
      <c r="ET116" s="125"/>
      <c r="EU116" s="125"/>
      <c r="EV116" s="125"/>
      <c r="EW116" s="125"/>
      <c r="EX116" s="125"/>
      <c r="EY116" s="125"/>
      <c r="EZ116" s="125"/>
      <c r="FA116" s="125"/>
      <c r="FB116" s="125"/>
      <c r="FC116" s="125"/>
      <c r="FD116" s="125"/>
      <c r="FE116" s="125"/>
      <c r="FF116" s="125"/>
      <c r="FG116" s="125"/>
      <c r="FH116" s="125"/>
      <c r="FI116" s="125"/>
      <c r="FJ116" s="125"/>
      <c r="FK116" s="125"/>
      <c r="FL116" s="125"/>
      <c r="FM116" s="125"/>
      <c r="FN116" s="125"/>
      <c r="FO116" s="125"/>
      <c r="FP116" s="125"/>
      <c r="FQ116" s="125"/>
      <c r="FR116" s="125"/>
      <c r="FS116" s="125"/>
      <c r="FT116" s="125"/>
      <c r="FU116" s="125"/>
      <c r="FV116" s="125"/>
      <c r="FW116" s="125"/>
      <c r="FX116" s="125"/>
      <c r="FY116" s="125"/>
      <c r="FZ116" s="125"/>
      <c r="GA116" s="125"/>
      <c r="GB116" s="125"/>
      <c r="GC116" s="125"/>
      <c r="GD116" s="125"/>
      <c r="GE116" s="125"/>
      <c r="GF116" s="125"/>
      <c r="GG116" s="125"/>
      <c r="GH116" s="125"/>
      <c r="GI116" s="125"/>
      <c r="GJ116" s="125"/>
      <c r="GK116" s="125"/>
      <c r="GL116" s="125"/>
      <c r="GM116" s="125"/>
      <c r="GN116" s="125"/>
      <c r="GO116" s="125"/>
      <c r="GP116" s="125"/>
      <c r="GQ116" s="125"/>
      <c r="GR116" s="125"/>
      <c r="GS116" s="125"/>
      <c r="GT116" s="125"/>
      <c r="GU116" s="125"/>
      <c r="GV116" s="125"/>
      <c r="GW116" s="125"/>
      <c r="GX116" s="125"/>
      <c r="GY116" s="125"/>
      <c r="GZ116" s="125"/>
      <c r="HA116" s="125"/>
      <c r="HB116" s="125"/>
      <c r="HC116" s="125"/>
      <c r="HD116" s="125"/>
      <c r="HE116" s="125"/>
      <c r="HF116" s="125"/>
      <c r="HG116" s="125"/>
      <c r="HH116" s="125"/>
      <c r="HI116" s="125"/>
      <c r="HJ116" s="125"/>
      <c r="HK116" s="125"/>
      <c r="HL116" s="125"/>
      <c r="HM116" s="125"/>
      <c r="HN116" s="125"/>
      <c r="HO116" s="125"/>
      <c r="HP116" s="125"/>
      <c r="HQ116" s="125"/>
      <c r="HR116" s="125"/>
      <c r="HS116" s="125"/>
      <c r="HT116" s="125"/>
      <c r="HU116" s="125"/>
      <c r="HV116" s="125"/>
      <c r="HW116" s="125"/>
      <c r="HX116" s="125"/>
      <c r="HY116" s="125"/>
      <c r="HZ116" s="125"/>
      <c r="IA116" s="125"/>
      <c r="IB116" s="125"/>
      <c r="IC116" s="125"/>
      <c r="ID116" s="125"/>
      <c r="IE116" s="125"/>
      <c r="IF116" s="125"/>
      <c r="IG116" s="125"/>
      <c r="IH116" s="125"/>
      <c r="II116" s="125"/>
      <c r="IJ116" s="125"/>
      <c r="IK116" s="125"/>
      <c r="IL116" s="125"/>
      <c r="IM116" s="125"/>
      <c r="IN116" s="125"/>
      <c r="IO116" s="125"/>
      <c r="IP116" s="125"/>
      <c r="IQ116" s="125"/>
      <c r="IR116" s="125"/>
      <c r="IS116" s="125"/>
      <c r="IT116" s="125"/>
      <c r="IU116" s="125"/>
      <c r="IV116" s="125"/>
    </row>
    <row r="117" spans="1:256" ht="11.25" customHeight="1" x14ac:dyDescent="0.3">
      <c r="A117" s="106" t="s">
        <v>240</v>
      </c>
      <c r="B117" s="106" t="s">
        <v>241</v>
      </c>
      <c r="C117" s="139">
        <v>75.653000000000006</v>
      </c>
      <c r="D117" s="139">
        <v>63.46</v>
      </c>
      <c r="E117" s="140">
        <v>107.383</v>
      </c>
      <c r="F117" s="139">
        <v>6260</v>
      </c>
      <c r="G117" s="140">
        <f t="shared" si="18"/>
        <v>58.29600588547536</v>
      </c>
      <c r="H117" s="139"/>
      <c r="I117" s="140">
        <f>'Base Table 5 - modified'!DY117/'Base Table 5'!DY117*E117</f>
        <v>105.97748989574272</v>
      </c>
      <c r="J117" s="140">
        <f t="shared" si="19"/>
        <v>-1.4055101042572744</v>
      </c>
      <c r="K117" s="140">
        <f t="shared" ca="1" si="20"/>
        <v>181.93506252927608</v>
      </c>
      <c r="L117" s="140">
        <f t="shared" ca="1" si="21"/>
        <v>74.552062529222709</v>
      </c>
      <c r="M117" s="140">
        <f t="shared" ca="1" si="22"/>
        <v>180.52955242492035</v>
      </c>
      <c r="N117" s="140">
        <f t="shared" ca="1" si="23"/>
        <v>73.146552424920358</v>
      </c>
      <c r="O117" s="107"/>
      <c r="P117" s="141">
        <f ca="1"/>
        <v>10731.3514688097</v>
      </c>
      <c r="Q117" s="140">
        <f>G117*(1+Industries!M115)</f>
        <v>59.443738294718891</v>
      </c>
      <c r="AE117" s="125"/>
      <c r="AF117" s="125"/>
      <c r="AG117" s="125"/>
      <c r="AH117" s="125"/>
      <c r="AI117" s="125"/>
      <c r="AJ117" s="125"/>
      <c r="AK117" s="125"/>
      <c r="AL117" s="125"/>
      <c r="AM117" s="125"/>
      <c r="AN117" s="125"/>
      <c r="AO117" s="125"/>
      <c r="AP117" s="125"/>
      <c r="AQ117" s="125"/>
      <c r="AR117" s="125"/>
      <c r="AS117" s="125"/>
      <c r="AT117" s="125"/>
      <c r="AU117" s="125"/>
      <c r="AV117" s="125"/>
      <c r="AW117" s="125"/>
      <c r="AX117" s="125"/>
      <c r="AY117" s="125"/>
      <c r="AZ117" s="125"/>
      <c r="BA117" s="125"/>
      <c r="BB117" s="125"/>
      <c r="BC117" s="125"/>
      <c r="BD117" s="125"/>
      <c r="BE117" s="125"/>
      <c r="BF117" s="125"/>
      <c r="BG117" s="125"/>
      <c r="BH117" s="125"/>
      <c r="BI117" s="125"/>
      <c r="BJ117" s="125"/>
      <c r="BK117" s="125"/>
      <c r="BL117" s="125"/>
      <c r="BM117" s="125"/>
      <c r="BN117" s="125"/>
      <c r="BO117" s="125"/>
      <c r="BP117" s="125"/>
      <c r="BQ117" s="125"/>
      <c r="BR117" s="125"/>
      <c r="BS117" s="125"/>
      <c r="BT117" s="125"/>
      <c r="BU117" s="125"/>
      <c r="BV117" s="125"/>
      <c r="BW117" s="125"/>
      <c r="BX117" s="125"/>
      <c r="BY117" s="125"/>
      <c r="BZ117" s="125"/>
      <c r="CA117" s="125"/>
      <c r="CB117" s="125"/>
      <c r="CC117" s="125"/>
      <c r="CD117" s="125"/>
      <c r="CE117" s="125"/>
      <c r="CF117" s="125"/>
      <c r="CG117" s="125"/>
      <c r="CH117" s="125"/>
      <c r="CI117" s="125"/>
      <c r="CJ117" s="125"/>
      <c r="CK117" s="125"/>
      <c r="CL117" s="125"/>
      <c r="CM117" s="125"/>
      <c r="CN117" s="125"/>
      <c r="CO117" s="125"/>
      <c r="CP117" s="125"/>
      <c r="CQ117" s="125"/>
      <c r="CR117" s="125"/>
      <c r="CS117" s="125"/>
      <c r="CT117" s="125"/>
      <c r="CU117" s="125"/>
      <c r="CV117" s="125"/>
      <c r="CW117" s="125"/>
      <c r="CX117" s="125"/>
      <c r="CY117" s="125"/>
      <c r="CZ117" s="125"/>
      <c r="DA117" s="125"/>
      <c r="DB117" s="125"/>
      <c r="DC117" s="125"/>
      <c r="DD117" s="125"/>
      <c r="DE117" s="125"/>
      <c r="DF117" s="125"/>
      <c r="DG117" s="125"/>
      <c r="DH117" s="125"/>
      <c r="DI117" s="125"/>
      <c r="DJ117" s="125"/>
      <c r="DK117" s="125"/>
      <c r="DL117" s="125"/>
      <c r="DM117" s="125"/>
      <c r="DN117" s="125"/>
      <c r="DO117" s="125"/>
      <c r="DP117" s="125"/>
      <c r="DQ117" s="125"/>
      <c r="DR117" s="125"/>
      <c r="DS117" s="125"/>
      <c r="DT117" s="125"/>
      <c r="DU117" s="125"/>
      <c r="DV117" s="125"/>
      <c r="DW117" s="125"/>
      <c r="DX117" s="125"/>
      <c r="DY117" s="125"/>
      <c r="DZ117" s="125"/>
      <c r="EA117" s="125"/>
      <c r="EB117" s="125"/>
      <c r="EC117" s="125"/>
      <c r="ED117" s="125"/>
      <c r="EE117" s="125"/>
      <c r="EF117" s="125"/>
      <c r="EG117" s="125"/>
      <c r="EH117" s="125"/>
      <c r="EI117" s="125"/>
      <c r="EJ117" s="125"/>
      <c r="EK117" s="125"/>
      <c r="EL117" s="125"/>
      <c r="EM117" s="125"/>
      <c r="EN117" s="125"/>
      <c r="EO117" s="125"/>
      <c r="EP117" s="125"/>
      <c r="EQ117" s="125"/>
      <c r="ER117" s="125"/>
      <c r="ES117" s="125"/>
      <c r="ET117" s="125"/>
      <c r="EU117" s="125"/>
      <c r="EV117" s="125"/>
      <c r="EW117" s="125"/>
      <c r="EX117" s="125"/>
      <c r="EY117" s="125"/>
      <c r="EZ117" s="125"/>
      <c r="FA117" s="125"/>
      <c r="FB117" s="125"/>
      <c r="FC117" s="125"/>
      <c r="FD117" s="125"/>
      <c r="FE117" s="125"/>
      <c r="FF117" s="125"/>
      <c r="FG117" s="125"/>
      <c r="FH117" s="125"/>
      <c r="FI117" s="125"/>
      <c r="FJ117" s="125"/>
      <c r="FK117" s="125"/>
      <c r="FL117" s="125"/>
      <c r="FM117" s="125"/>
      <c r="FN117" s="125"/>
      <c r="FO117" s="125"/>
      <c r="FP117" s="125"/>
      <c r="FQ117" s="125"/>
      <c r="FR117" s="125"/>
      <c r="FS117" s="125"/>
      <c r="FT117" s="125"/>
      <c r="FU117" s="125"/>
      <c r="FV117" s="125"/>
      <c r="FW117" s="125"/>
      <c r="FX117" s="125"/>
      <c r="FY117" s="125"/>
      <c r="FZ117" s="125"/>
      <c r="GA117" s="125"/>
      <c r="GB117" s="125"/>
      <c r="GC117" s="125"/>
      <c r="GD117" s="125"/>
      <c r="GE117" s="125"/>
      <c r="GF117" s="125"/>
      <c r="GG117" s="125"/>
      <c r="GH117" s="125"/>
      <c r="GI117" s="125"/>
      <c r="GJ117" s="125"/>
      <c r="GK117" s="125"/>
      <c r="GL117" s="125"/>
      <c r="GM117" s="125"/>
      <c r="GN117" s="125"/>
      <c r="GO117" s="125"/>
      <c r="GP117" s="125"/>
      <c r="GQ117" s="125"/>
      <c r="GR117" s="125"/>
      <c r="GS117" s="125"/>
      <c r="GT117" s="125"/>
      <c r="GU117" s="125"/>
      <c r="GV117" s="125"/>
      <c r="GW117" s="125"/>
      <c r="GX117" s="125"/>
      <c r="GY117" s="125"/>
      <c r="GZ117" s="125"/>
      <c r="HA117" s="125"/>
      <c r="HB117" s="125"/>
      <c r="HC117" s="125"/>
      <c r="HD117" s="125"/>
      <c r="HE117" s="125"/>
      <c r="HF117" s="125"/>
      <c r="HG117" s="125"/>
      <c r="HH117" s="125"/>
      <c r="HI117" s="125"/>
      <c r="HJ117" s="125"/>
      <c r="HK117" s="125"/>
      <c r="HL117" s="125"/>
      <c r="HM117" s="125"/>
      <c r="HN117" s="125"/>
      <c r="HO117" s="125"/>
      <c r="HP117" s="125"/>
      <c r="HQ117" s="125"/>
      <c r="HR117" s="125"/>
      <c r="HS117" s="125"/>
      <c r="HT117" s="125"/>
      <c r="HU117" s="125"/>
      <c r="HV117" s="125"/>
      <c r="HW117" s="125"/>
      <c r="HX117" s="125"/>
      <c r="HY117" s="125"/>
      <c r="HZ117" s="125"/>
      <c r="IA117" s="125"/>
      <c r="IB117" s="125"/>
      <c r="IC117" s="125"/>
      <c r="ID117" s="125"/>
      <c r="IE117" s="125"/>
      <c r="IF117" s="125"/>
      <c r="IG117" s="125"/>
      <c r="IH117" s="125"/>
      <c r="II117" s="125"/>
      <c r="IJ117" s="125"/>
      <c r="IK117" s="125"/>
      <c r="IL117" s="125"/>
      <c r="IM117" s="125"/>
      <c r="IN117" s="125"/>
      <c r="IO117" s="125"/>
      <c r="IP117" s="125"/>
      <c r="IQ117" s="125"/>
      <c r="IR117" s="125"/>
      <c r="IS117" s="125"/>
      <c r="IT117" s="125"/>
      <c r="IU117" s="125"/>
      <c r="IV117" s="125"/>
    </row>
    <row r="118" spans="1:256" ht="11.25" customHeight="1" x14ac:dyDescent="0.3">
      <c r="A118" s="106" t="s">
        <v>242</v>
      </c>
      <c r="B118" s="106" t="s">
        <v>243</v>
      </c>
      <c r="C118" s="139">
        <v>84.031999999999996</v>
      </c>
      <c r="D118" s="139">
        <v>71.153000000000006</v>
      </c>
      <c r="E118" s="140">
        <v>119.60899999999999</v>
      </c>
      <c r="F118" s="139">
        <v>12303</v>
      </c>
      <c r="G118" s="140">
        <f t="shared" si="18"/>
        <v>102.86015266409719</v>
      </c>
      <c r="H118" s="139"/>
      <c r="I118" s="140">
        <f>'Base Table 5 - modified'!DY118/'Base Table 5'!DY118*E118</f>
        <v>116.05427464775433</v>
      </c>
      <c r="J118" s="140">
        <f t="shared" si="19"/>
        <v>-3.5547253522456685</v>
      </c>
      <c r="K118" s="140">
        <f t="shared" ca="1" si="20"/>
        <v>108.76813941002207</v>
      </c>
      <c r="L118" s="140">
        <f t="shared" ca="1" si="21"/>
        <v>-10.840860589986008</v>
      </c>
      <c r="M118" s="140">
        <f t="shared" ca="1" si="22"/>
        <v>105.2134140577615</v>
      </c>
      <c r="N118" s="140">
        <f t="shared" ca="1" si="23"/>
        <v>-14.395585942238498</v>
      </c>
      <c r="O118" s="107"/>
      <c r="P118" s="141">
        <f ca="1"/>
        <v>11556.368919225381</v>
      </c>
      <c r="Q118" s="140">
        <f>G118*(1+Industries!M116)</f>
        <v>109.83741020779924</v>
      </c>
      <c r="AE118" s="125"/>
      <c r="AF118" s="125"/>
      <c r="AG118" s="125"/>
      <c r="AH118" s="125"/>
      <c r="AI118" s="125"/>
      <c r="AJ118" s="125"/>
      <c r="AK118" s="125"/>
      <c r="AL118" s="125"/>
      <c r="AM118" s="125"/>
      <c r="AN118" s="125"/>
      <c r="AO118" s="125"/>
      <c r="AP118" s="125"/>
      <c r="AQ118" s="125"/>
      <c r="AR118" s="125"/>
      <c r="AS118" s="125"/>
      <c r="AT118" s="125"/>
      <c r="AU118" s="125"/>
      <c r="AV118" s="125"/>
      <c r="AW118" s="125"/>
      <c r="AX118" s="125"/>
      <c r="AY118" s="125"/>
      <c r="AZ118" s="125"/>
      <c r="BA118" s="125"/>
      <c r="BB118" s="125"/>
      <c r="BC118" s="125"/>
      <c r="BD118" s="125"/>
      <c r="BE118" s="125"/>
      <c r="BF118" s="125"/>
      <c r="BG118" s="125"/>
      <c r="BH118" s="125"/>
      <c r="BI118" s="125"/>
      <c r="BJ118" s="125"/>
      <c r="BK118" s="125"/>
      <c r="BL118" s="125"/>
      <c r="BM118" s="125"/>
      <c r="BN118" s="125"/>
      <c r="BO118" s="125"/>
      <c r="BP118" s="125"/>
      <c r="BQ118" s="125"/>
      <c r="BR118" s="125"/>
      <c r="BS118" s="125"/>
      <c r="BT118" s="125"/>
      <c r="BU118" s="125"/>
      <c r="BV118" s="125"/>
      <c r="BW118" s="125"/>
      <c r="BX118" s="125"/>
      <c r="BY118" s="125"/>
      <c r="BZ118" s="125"/>
      <c r="CA118" s="125"/>
      <c r="CB118" s="125"/>
      <c r="CC118" s="125"/>
      <c r="CD118" s="125"/>
      <c r="CE118" s="125"/>
      <c r="CF118" s="125"/>
      <c r="CG118" s="125"/>
      <c r="CH118" s="125"/>
      <c r="CI118" s="125"/>
      <c r="CJ118" s="125"/>
      <c r="CK118" s="125"/>
      <c r="CL118" s="125"/>
      <c r="CM118" s="125"/>
      <c r="CN118" s="125"/>
      <c r="CO118" s="125"/>
      <c r="CP118" s="125"/>
      <c r="CQ118" s="125"/>
      <c r="CR118" s="125"/>
      <c r="CS118" s="125"/>
      <c r="CT118" s="125"/>
      <c r="CU118" s="125"/>
      <c r="CV118" s="125"/>
      <c r="CW118" s="125"/>
      <c r="CX118" s="125"/>
      <c r="CY118" s="125"/>
      <c r="CZ118" s="125"/>
      <c r="DA118" s="125"/>
      <c r="DB118" s="125"/>
      <c r="DC118" s="125"/>
      <c r="DD118" s="125"/>
      <c r="DE118" s="125"/>
      <c r="DF118" s="125"/>
      <c r="DG118" s="125"/>
      <c r="DH118" s="125"/>
      <c r="DI118" s="125"/>
      <c r="DJ118" s="125"/>
      <c r="DK118" s="125"/>
      <c r="DL118" s="125"/>
      <c r="DM118" s="125"/>
      <c r="DN118" s="125"/>
      <c r="DO118" s="125"/>
      <c r="DP118" s="125"/>
      <c r="DQ118" s="125"/>
      <c r="DR118" s="125"/>
      <c r="DS118" s="125"/>
      <c r="DT118" s="125"/>
      <c r="DU118" s="125"/>
      <c r="DV118" s="125"/>
      <c r="DW118" s="125"/>
      <c r="DX118" s="125"/>
      <c r="DY118" s="125"/>
      <c r="DZ118" s="125"/>
      <c r="EA118" s="125"/>
      <c r="EB118" s="125"/>
      <c r="EC118" s="125"/>
      <c r="ED118" s="125"/>
      <c r="EE118" s="125"/>
      <c r="EF118" s="125"/>
      <c r="EG118" s="125"/>
      <c r="EH118" s="125"/>
      <c r="EI118" s="125"/>
      <c r="EJ118" s="125"/>
      <c r="EK118" s="125"/>
      <c r="EL118" s="125"/>
      <c r="EM118" s="125"/>
      <c r="EN118" s="125"/>
      <c r="EO118" s="125"/>
      <c r="EP118" s="125"/>
      <c r="EQ118" s="125"/>
      <c r="ER118" s="125"/>
      <c r="ES118" s="125"/>
      <c r="ET118" s="125"/>
      <c r="EU118" s="125"/>
      <c r="EV118" s="125"/>
      <c r="EW118" s="125"/>
      <c r="EX118" s="125"/>
      <c r="EY118" s="125"/>
      <c r="EZ118" s="125"/>
      <c r="FA118" s="125"/>
      <c r="FB118" s="125"/>
      <c r="FC118" s="125"/>
      <c r="FD118" s="125"/>
      <c r="FE118" s="125"/>
      <c r="FF118" s="125"/>
      <c r="FG118" s="125"/>
      <c r="FH118" s="125"/>
      <c r="FI118" s="125"/>
      <c r="FJ118" s="125"/>
      <c r="FK118" s="125"/>
      <c r="FL118" s="125"/>
      <c r="FM118" s="125"/>
      <c r="FN118" s="125"/>
      <c r="FO118" s="125"/>
      <c r="FP118" s="125"/>
      <c r="FQ118" s="125"/>
      <c r="FR118" s="125"/>
      <c r="FS118" s="125"/>
      <c r="FT118" s="125"/>
      <c r="FU118" s="125"/>
      <c r="FV118" s="125"/>
      <c r="FW118" s="125"/>
      <c r="FX118" s="125"/>
      <c r="FY118" s="125"/>
      <c r="FZ118" s="125"/>
      <c r="GA118" s="125"/>
      <c r="GB118" s="125"/>
      <c r="GC118" s="125"/>
      <c r="GD118" s="125"/>
      <c r="GE118" s="125"/>
      <c r="GF118" s="125"/>
      <c r="GG118" s="125"/>
      <c r="GH118" s="125"/>
      <c r="GI118" s="125"/>
      <c r="GJ118" s="125"/>
      <c r="GK118" s="125"/>
      <c r="GL118" s="125"/>
      <c r="GM118" s="125"/>
      <c r="GN118" s="125"/>
      <c r="GO118" s="125"/>
      <c r="GP118" s="125"/>
      <c r="GQ118" s="125"/>
      <c r="GR118" s="125"/>
      <c r="GS118" s="125"/>
      <c r="GT118" s="125"/>
      <c r="GU118" s="125"/>
      <c r="GV118" s="125"/>
      <c r="GW118" s="125"/>
      <c r="GX118" s="125"/>
      <c r="GY118" s="125"/>
      <c r="GZ118" s="125"/>
      <c r="HA118" s="125"/>
      <c r="HB118" s="125"/>
      <c r="HC118" s="125"/>
      <c r="HD118" s="125"/>
      <c r="HE118" s="125"/>
      <c r="HF118" s="125"/>
      <c r="HG118" s="125"/>
      <c r="HH118" s="125"/>
      <c r="HI118" s="125"/>
      <c r="HJ118" s="125"/>
      <c r="HK118" s="125"/>
      <c r="HL118" s="125"/>
      <c r="HM118" s="125"/>
      <c r="HN118" s="125"/>
      <c r="HO118" s="125"/>
      <c r="HP118" s="125"/>
      <c r="HQ118" s="125"/>
      <c r="HR118" s="125"/>
      <c r="HS118" s="125"/>
      <c r="HT118" s="125"/>
      <c r="HU118" s="125"/>
      <c r="HV118" s="125"/>
      <c r="HW118" s="125"/>
      <c r="HX118" s="125"/>
      <c r="HY118" s="125"/>
      <c r="HZ118" s="125"/>
      <c r="IA118" s="125"/>
      <c r="IB118" s="125"/>
      <c r="IC118" s="125"/>
      <c r="ID118" s="125"/>
      <c r="IE118" s="125"/>
      <c r="IF118" s="125"/>
      <c r="IG118" s="125"/>
      <c r="IH118" s="125"/>
      <c r="II118" s="125"/>
      <c r="IJ118" s="125"/>
      <c r="IK118" s="125"/>
      <c r="IL118" s="125"/>
      <c r="IM118" s="125"/>
      <c r="IN118" s="125"/>
      <c r="IO118" s="125"/>
      <c r="IP118" s="125"/>
      <c r="IQ118" s="125"/>
      <c r="IR118" s="125"/>
      <c r="IS118" s="125"/>
      <c r="IT118" s="125"/>
      <c r="IU118" s="125"/>
      <c r="IV118" s="125"/>
    </row>
    <row r="119" spans="1:256" ht="11.25" customHeight="1" x14ac:dyDescent="0.3">
      <c r="A119" s="106" t="s">
        <v>244</v>
      </c>
      <c r="B119" s="106" t="s">
        <v>245</v>
      </c>
      <c r="C119" s="139">
        <v>0</v>
      </c>
      <c r="D119" s="139">
        <v>0</v>
      </c>
      <c r="E119" s="140">
        <v>0</v>
      </c>
      <c r="F119" s="139">
        <v>0</v>
      </c>
      <c r="G119" s="140">
        <f>'Scenario Parameters'!$C$75</f>
        <v>58.3</v>
      </c>
      <c r="H119" s="139"/>
      <c r="I119" s="140">
        <v>0</v>
      </c>
      <c r="J119" s="140">
        <v>0</v>
      </c>
      <c r="K119" s="140">
        <f ca="1">M119</f>
        <v>1347.7945070805931</v>
      </c>
      <c r="L119" s="140">
        <f ca="1">M119</f>
        <v>1347.7945070805931</v>
      </c>
      <c r="M119" s="140">
        <f ca="1">'Projection Engine'!AL120/G119</f>
        <v>1347.7945070743067</v>
      </c>
      <c r="N119" s="140">
        <f t="shared" ca="1" si="23"/>
        <v>1347.7945070743067</v>
      </c>
      <c r="O119" s="107"/>
      <c r="P119" s="141">
        <f ca="1">'Projection Engine'!AL120</f>
        <v>78576.41976243208</v>
      </c>
      <c r="Q119" s="140">
        <f>G119</f>
        <v>58.3</v>
      </c>
      <c r="AE119" s="125"/>
      <c r="AF119" s="125"/>
      <c r="AG119" s="125"/>
      <c r="AH119" s="125"/>
      <c r="AI119" s="125"/>
      <c r="AJ119" s="125"/>
      <c r="AK119" s="125"/>
      <c r="AL119" s="125"/>
      <c r="AM119" s="125"/>
      <c r="AN119" s="125"/>
      <c r="AO119" s="125"/>
      <c r="AP119" s="125"/>
      <c r="AQ119" s="125"/>
      <c r="AR119" s="125"/>
      <c r="AS119" s="125"/>
      <c r="AT119" s="125"/>
      <c r="AU119" s="125"/>
      <c r="AV119" s="125"/>
      <c r="AW119" s="125"/>
      <c r="AX119" s="125"/>
      <c r="AY119" s="125"/>
      <c r="AZ119" s="125"/>
      <c r="BA119" s="125"/>
      <c r="BB119" s="125"/>
      <c r="BC119" s="125"/>
      <c r="BD119" s="125"/>
      <c r="BE119" s="125"/>
      <c r="BF119" s="125"/>
      <c r="BG119" s="125"/>
      <c r="BH119" s="125"/>
      <c r="BI119" s="125"/>
      <c r="BJ119" s="125"/>
      <c r="BK119" s="125"/>
      <c r="BL119" s="125"/>
      <c r="BM119" s="125"/>
      <c r="BN119" s="125"/>
      <c r="BO119" s="125"/>
      <c r="BP119" s="125"/>
      <c r="BQ119" s="125"/>
      <c r="BR119" s="125"/>
      <c r="BS119" s="125"/>
      <c r="BT119" s="125"/>
      <c r="BU119" s="125"/>
      <c r="BV119" s="125"/>
      <c r="BW119" s="125"/>
      <c r="BX119" s="125"/>
      <c r="BY119" s="125"/>
      <c r="BZ119" s="125"/>
      <c r="CA119" s="125"/>
      <c r="CB119" s="125"/>
      <c r="CC119" s="125"/>
      <c r="CD119" s="125"/>
      <c r="CE119" s="125"/>
      <c r="CF119" s="125"/>
      <c r="CG119" s="125"/>
      <c r="CH119" s="125"/>
      <c r="CI119" s="125"/>
      <c r="CJ119" s="125"/>
      <c r="CK119" s="125"/>
      <c r="CL119" s="125"/>
      <c r="CM119" s="125"/>
      <c r="CN119" s="125"/>
      <c r="CO119" s="125"/>
      <c r="CP119" s="125"/>
      <c r="CQ119" s="125"/>
      <c r="CR119" s="125"/>
      <c r="CS119" s="125"/>
      <c r="CT119" s="125"/>
      <c r="CU119" s="125"/>
      <c r="CV119" s="125"/>
      <c r="CW119" s="125"/>
      <c r="CX119" s="125"/>
      <c r="CY119" s="125"/>
      <c r="CZ119" s="125"/>
      <c r="DA119" s="125"/>
      <c r="DB119" s="125"/>
      <c r="DC119" s="125"/>
      <c r="DD119" s="125"/>
      <c r="DE119" s="125"/>
      <c r="DF119" s="125"/>
      <c r="DG119" s="125"/>
      <c r="DH119" s="125"/>
      <c r="DI119" s="125"/>
      <c r="DJ119" s="125"/>
      <c r="DK119" s="125"/>
      <c r="DL119" s="125"/>
      <c r="DM119" s="125"/>
      <c r="DN119" s="125"/>
      <c r="DO119" s="125"/>
      <c r="DP119" s="125"/>
      <c r="DQ119" s="125"/>
      <c r="DR119" s="125"/>
      <c r="DS119" s="125"/>
      <c r="DT119" s="125"/>
      <c r="DU119" s="125"/>
      <c r="DV119" s="125"/>
      <c r="DW119" s="125"/>
      <c r="DX119" s="125"/>
      <c r="DY119" s="125"/>
      <c r="DZ119" s="125"/>
      <c r="EA119" s="125"/>
      <c r="EB119" s="125"/>
      <c r="EC119" s="125"/>
      <c r="ED119" s="125"/>
      <c r="EE119" s="125"/>
      <c r="EF119" s="125"/>
      <c r="EG119" s="125"/>
      <c r="EH119" s="125"/>
      <c r="EI119" s="125"/>
      <c r="EJ119" s="125"/>
      <c r="EK119" s="125"/>
      <c r="EL119" s="125"/>
      <c r="EM119" s="125"/>
      <c r="EN119" s="125"/>
      <c r="EO119" s="125"/>
      <c r="EP119" s="125"/>
      <c r="EQ119" s="125"/>
      <c r="ER119" s="125"/>
      <c r="ES119" s="125"/>
      <c r="ET119" s="125"/>
      <c r="EU119" s="125"/>
      <c r="EV119" s="125"/>
      <c r="EW119" s="125"/>
      <c r="EX119" s="125"/>
      <c r="EY119" s="125"/>
      <c r="EZ119" s="125"/>
      <c r="FA119" s="125"/>
      <c r="FB119" s="125"/>
      <c r="FC119" s="125"/>
      <c r="FD119" s="125"/>
      <c r="FE119" s="125"/>
      <c r="FF119" s="125"/>
      <c r="FG119" s="125"/>
      <c r="FH119" s="125"/>
      <c r="FI119" s="125"/>
      <c r="FJ119" s="125"/>
      <c r="FK119" s="125"/>
      <c r="FL119" s="125"/>
      <c r="FM119" s="125"/>
      <c r="FN119" s="125"/>
      <c r="FO119" s="125"/>
      <c r="FP119" s="125"/>
      <c r="FQ119" s="125"/>
      <c r="FR119" s="125"/>
      <c r="FS119" s="125"/>
      <c r="FT119" s="125"/>
      <c r="FU119" s="125"/>
      <c r="FV119" s="125"/>
      <c r="FW119" s="125"/>
      <c r="FX119" s="125"/>
      <c r="FY119" s="125"/>
      <c r="FZ119" s="125"/>
      <c r="GA119" s="125"/>
      <c r="GB119" s="125"/>
      <c r="GC119" s="125"/>
      <c r="GD119" s="125"/>
      <c r="GE119" s="125"/>
      <c r="GF119" s="125"/>
      <c r="GG119" s="125"/>
      <c r="GH119" s="125"/>
      <c r="GI119" s="125"/>
      <c r="GJ119" s="125"/>
      <c r="GK119" s="125"/>
      <c r="GL119" s="125"/>
      <c r="GM119" s="125"/>
      <c r="GN119" s="125"/>
      <c r="GO119" s="125"/>
      <c r="GP119" s="125"/>
      <c r="GQ119" s="125"/>
      <c r="GR119" s="125"/>
      <c r="GS119" s="125"/>
      <c r="GT119" s="125"/>
      <c r="GU119" s="125"/>
      <c r="GV119" s="125"/>
      <c r="GW119" s="125"/>
      <c r="GX119" s="125"/>
      <c r="GY119" s="125"/>
      <c r="GZ119" s="125"/>
      <c r="HA119" s="125"/>
      <c r="HB119" s="125"/>
      <c r="HC119" s="125"/>
      <c r="HD119" s="125"/>
      <c r="HE119" s="125"/>
      <c r="HF119" s="125"/>
      <c r="HG119" s="125"/>
      <c r="HH119" s="125"/>
      <c r="HI119" s="125"/>
      <c r="HJ119" s="125"/>
      <c r="HK119" s="125"/>
      <c r="HL119" s="125"/>
      <c r="HM119" s="125"/>
      <c r="HN119" s="125"/>
      <c r="HO119" s="125"/>
      <c r="HP119" s="125"/>
      <c r="HQ119" s="125"/>
      <c r="HR119" s="125"/>
      <c r="HS119" s="125"/>
      <c r="HT119" s="125"/>
      <c r="HU119" s="125"/>
      <c r="HV119" s="125"/>
      <c r="HW119" s="125"/>
      <c r="HX119" s="125"/>
      <c r="HY119" s="125"/>
      <c r="HZ119" s="125"/>
      <c r="IA119" s="125"/>
      <c r="IB119" s="125"/>
      <c r="IC119" s="125"/>
      <c r="ID119" s="125"/>
      <c r="IE119" s="125"/>
      <c r="IF119" s="125"/>
      <c r="IG119" s="125"/>
      <c r="IH119" s="125"/>
      <c r="II119" s="125"/>
      <c r="IJ119" s="125"/>
      <c r="IK119" s="125"/>
      <c r="IL119" s="125"/>
      <c r="IM119" s="125"/>
      <c r="IN119" s="125"/>
      <c r="IO119" s="125"/>
      <c r="IP119" s="125"/>
      <c r="IQ119" s="125"/>
      <c r="IR119" s="125"/>
      <c r="IS119" s="125"/>
      <c r="IT119" s="125"/>
      <c r="IU119" s="125"/>
      <c r="IV119" s="125"/>
    </row>
    <row r="120" spans="1:256" ht="11.25" customHeight="1" x14ac:dyDescent="0.3">
      <c r="A120" s="106" t="s">
        <v>246</v>
      </c>
      <c r="B120" s="106" t="s">
        <v>247</v>
      </c>
      <c r="C120" s="139">
        <v>0</v>
      </c>
      <c r="D120" s="139">
        <v>0</v>
      </c>
      <c r="E120" s="140">
        <v>0</v>
      </c>
      <c r="F120" s="139">
        <v>0</v>
      </c>
      <c r="G120" s="140">
        <f>'Scenario Parameters'!$C$76</f>
        <v>135</v>
      </c>
      <c r="H120" s="139"/>
      <c r="I120" s="140">
        <v>0</v>
      </c>
      <c r="J120" s="140">
        <v>0</v>
      </c>
      <c r="K120" s="140">
        <f ca="1">M120</f>
        <v>194.01585126616931</v>
      </c>
      <c r="L120" s="140">
        <f ca="1">M120</f>
        <v>194.01585126616931</v>
      </c>
      <c r="M120" s="140">
        <f ca="1">'Projection Engine'!AL121/G120</f>
        <v>194.01585126526439</v>
      </c>
      <c r="N120" s="140">
        <f t="shared" ca="1" si="23"/>
        <v>194.01585126526439</v>
      </c>
      <c r="O120" s="107"/>
      <c r="P120" s="141">
        <f ca="1">'Projection Engine'!AL121</f>
        <v>26192.139920810692</v>
      </c>
      <c r="Q120" s="140">
        <f>G120</f>
        <v>135</v>
      </c>
      <c r="AE120" s="125"/>
      <c r="AF120" s="125"/>
      <c r="AG120" s="125"/>
      <c r="AH120" s="125"/>
      <c r="AI120" s="125"/>
      <c r="AJ120" s="125"/>
      <c r="AK120" s="125"/>
      <c r="AL120" s="125"/>
      <c r="AM120" s="125"/>
      <c r="AN120" s="125"/>
      <c r="AO120" s="125"/>
      <c r="AP120" s="125"/>
      <c r="AQ120" s="125"/>
      <c r="AR120" s="125"/>
      <c r="AS120" s="125"/>
      <c r="AT120" s="125"/>
      <c r="AU120" s="125"/>
      <c r="AV120" s="125"/>
      <c r="AW120" s="125"/>
      <c r="AX120" s="125"/>
      <c r="AY120" s="125"/>
      <c r="AZ120" s="125"/>
      <c r="BA120" s="125"/>
      <c r="BB120" s="125"/>
      <c r="BC120" s="125"/>
      <c r="BD120" s="125"/>
      <c r="BE120" s="125"/>
      <c r="BF120" s="125"/>
      <c r="BG120" s="125"/>
      <c r="BH120" s="125"/>
      <c r="BI120" s="125"/>
      <c r="BJ120" s="125"/>
      <c r="BK120" s="125"/>
      <c r="BL120" s="125"/>
      <c r="BM120" s="125"/>
      <c r="BN120" s="125"/>
      <c r="BO120" s="125"/>
      <c r="BP120" s="125"/>
      <c r="BQ120" s="125"/>
      <c r="BR120" s="125"/>
      <c r="BS120" s="125"/>
      <c r="BT120" s="125"/>
      <c r="BU120" s="125"/>
      <c r="BV120" s="125"/>
      <c r="BW120" s="125"/>
      <c r="BX120" s="125"/>
      <c r="BY120" s="125"/>
      <c r="BZ120" s="125"/>
      <c r="CA120" s="125"/>
      <c r="CB120" s="125"/>
      <c r="CC120" s="125"/>
      <c r="CD120" s="125"/>
      <c r="CE120" s="125"/>
      <c r="CF120" s="125"/>
      <c r="CG120" s="125"/>
      <c r="CH120" s="125"/>
      <c r="CI120" s="125"/>
      <c r="CJ120" s="125"/>
      <c r="CK120" s="125"/>
      <c r="CL120" s="125"/>
      <c r="CM120" s="125"/>
      <c r="CN120" s="125"/>
      <c r="CO120" s="125"/>
      <c r="CP120" s="125"/>
      <c r="CQ120" s="125"/>
      <c r="CR120" s="125"/>
      <c r="CS120" s="125"/>
      <c r="CT120" s="125"/>
      <c r="CU120" s="125"/>
      <c r="CV120" s="125"/>
      <c r="CW120" s="125"/>
      <c r="CX120" s="125"/>
      <c r="CY120" s="125"/>
      <c r="CZ120" s="125"/>
      <c r="DA120" s="125"/>
      <c r="DB120" s="125"/>
      <c r="DC120" s="125"/>
      <c r="DD120" s="125"/>
      <c r="DE120" s="125"/>
      <c r="DF120" s="125"/>
      <c r="DG120" s="125"/>
      <c r="DH120" s="125"/>
      <c r="DI120" s="125"/>
      <c r="DJ120" s="125"/>
      <c r="DK120" s="125"/>
      <c r="DL120" s="125"/>
      <c r="DM120" s="125"/>
      <c r="DN120" s="125"/>
      <c r="DO120" s="125"/>
      <c r="DP120" s="125"/>
      <c r="DQ120" s="125"/>
      <c r="DR120" s="125"/>
      <c r="DS120" s="125"/>
      <c r="DT120" s="125"/>
      <c r="DU120" s="125"/>
      <c r="DV120" s="125"/>
      <c r="DW120" s="125"/>
      <c r="DX120" s="125"/>
      <c r="DY120" s="125"/>
      <c r="DZ120" s="125"/>
      <c r="EA120" s="125"/>
      <c r="EB120" s="125"/>
      <c r="EC120" s="125"/>
      <c r="ED120" s="125"/>
      <c r="EE120" s="125"/>
      <c r="EF120" s="125"/>
      <c r="EG120" s="125"/>
      <c r="EH120" s="125"/>
      <c r="EI120" s="125"/>
      <c r="EJ120" s="125"/>
      <c r="EK120" s="125"/>
      <c r="EL120" s="125"/>
      <c r="EM120" s="125"/>
      <c r="EN120" s="125"/>
      <c r="EO120" s="125"/>
      <c r="EP120" s="125"/>
      <c r="EQ120" s="125"/>
      <c r="ER120" s="125"/>
      <c r="ES120" s="125"/>
      <c r="ET120" s="125"/>
      <c r="EU120" s="125"/>
      <c r="EV120" s="125"/>
      <c r="EW120" s="125"/>
      <c r="EX120" s="125"/>
      <c r="EY120" s="125"/>
      <c r="EZ120" s="125"/>
      <c r="FA120" s="125"/>
      <c r="FB120" s="125"/>
      <c r="FC120" s="125"/>
      <c r="FD120" s="125"/>
      <c r="FE120" s="125"/>
      <c r="FF120" s="125"/>
      <c r="FG120" s="125"/>
      <c r="FH120" s="125"/>
      <c r="FI120" s="125"/>
      <c r="FJ120" s="125"/>
      <c r="FK120" s="125"/>
      <c r="FL120" s="125"/>
      <c r="FM120" s="125"/>
      <c r="FN120" s="125"/>
      <c r="FO120" s="125"/>
      <c r="FP120" s="125"/>
      <c r="FQ120" s="125"/>
      <c r="FR120" s="125"/>
      <c r="FS120" s="125"/>
      <c r="FT120" s="125"/>
      <c r="FU120" s="125"/>
      <c r="FV120" s="125"/>
      <c r="FW120" s="125"/>
      <c r="FX120" s="125"/>
      <c r="FY120" s="125"/>
      <c r="FZ120" s="125"/>
      <c r="GA120" s="125"/>
      <c r="GB120" s="125"/>
      <c r="GC120" s="125"/>
      <c r="GD120" s="125"/>
      <c r="GE120" s="125"/>
      <c r="GF120" s="125"/>
      <c r="GG120" s="125"/>
      <c r="GH120" s="125"/>
      <c r="GI120" s="125"/>
      <c r="GJ120" s="125"/>
      <c r="GK120" s="125"/>
      <c r="GL120" s="125"/>
      <c r="GM120" s="125"/>
      <c r="GN120" s="125"/>
      <c r="GO120" s="125"/>
      <c r="GP120" s="125"/>
      <c r="GQ120" s="125"/>
      <c r="GR120" s="125"/>
      <c r="GS120" s="125"/>
      <c r="GT120" s="125"/>
      <c r="GU120" s="125"/>
      <c r="GV120" s="125"/>
      <c r="GW120" s="125"/>
      <c r="GX120" s="125"/>
      <c r="GY120" s="125"/>
      <c r="GZ120" s="125"/>
      <c r="HA120" s="125"/>
      <c r="HB120" s="125"/>
      <c r="HC120" s="125"/>
      <c r="HD120" s="125"/>
      <c r="HE120" s="125"/>
      <c r="HF120" s="125"/>
      <c r="HG120" s="125"/>
      <c r="HH120" s="125"/>
      <c r="HI120" s="125"/>
      <c r="HJ120" s="125"/>
      <c r="HK120" s="125"/>
      <c r="HL120" s="125"/>
      <c r="HM120" s="125"/>
      <c r="HN120" s="125"/>
      <c r="HO120" s="125"/>
      <c r="HP120" s="125"/>
      <c r="HQ120" s="125"/>
      <c r="HR120" s="125"/>
      <c r="HS120" s="125"/>
      <c r="HT120" s="125"/>
      <c r="HU120" s="125"/>
      <c r="HV120" s="125"/>
      <c r="HW120" s="125"/>
      <c r="HX120" s="125"/>
      <c r="HY120" s="125"/>
      <c r="HZ120" s="125"/>
      <c r="IA120" s="125"/>
      <c r="IB120" s="125"/>
      <c r="IC120" s="125"/>
      <c r="ID120" s="125"/>
      <c r="IE120" s="125"/>
      <c r="IF120" s="125"/>
      <c r="IG120" s="125"/>
      <c r="IH120" s="125"/>
      <c r="II120" s="125"/>
      <c r="IJ120" s="125"/>
      <c r="IK120" s="125"/>
      <c r="IL120" s="125"/>
      <c r="IM120" s="125"/>
      <c r="IN120" s="125"/>
      <c r="IO120" s="125"/>
      <c r="IP120" s="125"/>
      <c r="IQ120" s="125"/>
      <c r="IR120" s="125"/>
      <c r="IS120" s="125"/>
      <c r="IT120" s="125"/>
      <c r="IU120" s="125"/>
      <c r="IV120" s="125"/>
    </row>
    <row r="121" spans="1:256" ht="11.25" customHeight="1" x14ac:dyDescent="0.3">
      <c r="A121" s="106"/>
      <c r="B121" s="106"/>
      <c r="C121" s="139"/>
      <c r="D121" s="139"/>
      <c r="E121" s="140"/>
      <c r="F121" s="139"/>
      <c r="G121" s="140"/>
      <c r="H121" s="139"/>
      <c r="I121" s="139"/>
      <c r="J121" s="140"/>
      <c r="K121" s="139"/>
      <c r="L121" s="140"/>
      <c r="M121" s="139"/>
      <c r="N121" s="139"/>
      <c r="O121" s="107"/>
      <c r="P121" s="139"/>
      <c r="Q121" s="139"/>
      <c r="AE121" s="125"/>
      <c r="AF121" s="125"/>
      <c r="AG121" s="125"/>
      <c r="AH121" s="125"/>
      <c r="AI121" s="125"/>
      <c r="AJ121" s="125"/>
      <c r="AK121" s="125"/>
      <c r="AL121" s="125"/>
      <c r="AM121" s="125"/>
      <c r="AN121" s="125"/>
      <c r="AO121" s="125"/>
      <c r="AP121" s="125"/>
      <c r="AQ121" s="125"/>
      <c r="AR121" s="125"/>
      <c r="AS121" s="125"/>
      <c r="AT121" s="125"/>
      <c r="AU121" s="125"/>
      <c r="AV121" s="125"/>
      <c r="AW121" s="125"/>
      <c r="AX121" s="125"/>
      <c r="AY121" s="125"/>
      <c r="AZ121" s="125"/>
      <c r="BA121" s="125"/>
      <c r="BB121" s="125"/>
      <c r="BC121" s="125"/>
      <c r="BD121" s="125"/>
      <c r="BE121" s="125"/>
      <c r="BF121" s="125"/>
      <c r="BG121" s="125"/>
      <c r="BH121" s="125"/>
      <c r="BI121" s="125"/>
      <c r="BJ121" s="125"/>
      <c r="BK121" s="125"/>
      <c r="BL121" s="125"/>
      <c r="BM121" s="125"/>
      <c r="BN121" s="125"/>
      <c r="BO121" s="125"/>
      <c r="BP121" s="125"/>
      <c r="BQ121" s="125"/>
      <c r="BR121" s="125"/>
      <c r="BS121" s="125"/>
      <c r="BT121" s="125"/>
      <c r="BU121" s="125"/>
      <c r="BV121" s="125"/>
      <c r="BW121" s="125"/>
      <c r="BX121" s="125"/>
      <c r="BY121" s="125"/>
      <c r="BZ121" s="125"/>
      <c r="CA121" s="125"/>
      <c r="CB121" s="125"/>
      <c r="CC121" s="125"/>
      <c r="CD121" s="125"/>
      <c r="CE121" s="125"/>
      <c r="CF121" s="125"/>
      <c r="CG121" s="125"/>
      <c r="CH121" s="125"/>
      <c r="CI121" s="125"/>
      <c r="CJ121" s="125"/>
      <c r="CK121" s="125"/>
      <c r="CL121" s="125"/>
      <c r="CM121" s="125"/>
      <c r="CN121" s="125"/>
      <c r="CO121" s="125"/>
      <c r="CP121" s="125"/>
      <c r="CQ121" s="125"/>
      <c r="CR121" s="125"/>
      <c r="CS121" s="125"/>
      <c r="CT121" s="125"/>
      <c r="CU121" s="125"/>
      <c r="CV121" s="125"/>
      <c r="CW121" s="125"/>
      <c r="CX121" s="125"/>
      <c r="CY121" s="125"/>
      <c r="CZ121" s="125"/>
      <c r="DA121" s="125"/>
      <c r="DB121" s="125"/>
      <c r="DC121" s="125"/>
      <c r="DD121" s="125"/>
      <c r="DE121" s="125"/>
      <c r="DF121" s="125"/>
      <c r="DG121" s="125"/>
      <c r="DH121" s="125"/>
      <c r="DI121" s="125"/>
      <c r="DJ121" s="125"/>
      <c r="DK121" s="125"/>
      <c r="DL121" s="125"/>
      <c r="DM121" s="125"/>
      <c r="DN121" s="125"/>
      <c r="DO121" s="125"/>
      <c r="DP121" s="125"/>
      <c r="DQ121" s="125"/>
      <c r="DR121" s="125"/>
      <c r="DS121" s="125"/>
      <c r="DT121" s="125"/>
      <c r="DU121" s="125"/>
      <c r="DV121" s="125"/>
      <c r="DW121" s="125"/>
      <c r="DX121" s="125"/>
      <c r="DY121" s="125"/>
      <c r="DZ121" s="125"/>
      <c r="EA121" s="125"/>
      <c r="EB121" s="125"/>
      <c r="EC121" s="125"/>
      <c r="ED121" s="125"/>
      <c r="EE121" s="125"/>
      <c r="EF121" s="125"/>
      <c r="EG121" s="125"/>
      <c r="EH121" s="125"/>
      <c r="EI121" s="125"/>
      <c r="EJ121" s="125"/>
      <c r="EK121" s="125"/>
      <c r="EL121" s="125"/>
      <c r="EM121" s="125"/>
      <c r="EN121" s="125"/>
      <c r="EO121" s="125"/>
      <c r="EP121" s="125"/>
      <c r="EQ121" s="125"/>
      <c r="ER121" s="125"/>
      <c r="ES121" s="125"/>
      <c r="ET121" s="125"/>
      <c r="EU121" s="125"/>
      <c r="EV121" s="125"/>
      <c r="EW121" s="125"/>
      <c r="EX121" s="125"/>
      <c r="EY121" s="125"/>
      <c r="EZ121" s="125"/>
      <c r="FA121" s="125"/>
      <c r="FB121" s="125"/>
      <c r="FC121" s="125"/>
      <c r="FD121" s="125"/>
      <c r="FE121" s="125"/>
      <c r="FF121" s="125"/>
      <c r="FG121" s="125"/>
      <c r="FH121" s="125"/>
      <c r="FI121" s="125"/>
      <c r="FJ121" s="125"/>
      <c r="FK121" s="125"/>
      <c r="FL121" s="125"/>
      <c r="FM121" s="125"/>
      <c r="FN121" s="125"/>
      <c r="FO121" s="125"/>
      <c r="FP121" s="125"/>
      <c r="FQ121" s="125"/>
      <c r="FR121" s="125"/>
      <c r="FS121" s="125"/>
      <c r="FT121" s="125"/>
      <c r="FU121" s="125"/>
      <c r="FV121" s="125"/>
      <c r="FW121" s="125"/>
      <c r="FX121" s="125"/>
      <c r="FY121" s="125"/>
      <c r="FZ121" s="125"/>
      <c r="GA121" s="125"/>
      <c r="GB121" s="125"/>
      <c r="GC121" s="125"/>
      <c r="GD121" s="125"/>
      <c r="GE121" s="125"/>
      <c r="GF121" s="125"/>
      <c r="GG121" s="125"/>
      <c r="GH121" s="125"/>
      <c r="GI121" s="125"/>
      <c r="GJ121" s="125"/>
      <c r="GK121" s="125"/>
      <c r="GL121" s="125"/>
      <c r="GM121" s="125"/>
      <c r="GN121" s="125"/>
      <c r="GO121" s="125"/>
      <c r="GP121" s="125"/>
      <c r="GQ121" s="125"/>
      <c r="GR121" s="125"/>
      <c r="GS121" s="125"/>
      <c r="GT121" s="125"/>
      <c r="GU121" s="125"/>
      <c r="GV121" s="125"/>
      <c r="GW121" s="125"/>
      <c r="GX121" s="125"/>
      <c r="GY121" s="125"/>
      <c r="GZ121" s="125"/>
      <c r="HA121" s="125"/>
      <c r="HB121" s="125"/>
      <c r="HC121" s="125"/>
      <c r="HD121" s="125"/>
      <c r="HE121" s="125"/>
      <c r="HF121" s="125"/>
      <c r="HG121" s="125"/>
      <c r="HH121" s="125"/>
      <c r="HI121" s="125"/>
      <c r="HJ121" s="125"/>
      <c r="HK121" s="125"/>
      <c r="HL121" s="125"/>
      <c r="HM121" s="125"/>
      <c r="HN121" s="125"/>
      <c r="HO121" s="125"/>
      <c r="HP121" s="125"/>
      <c r="HQ121" s="125"/>
      <c r="HR121" s="125"/>
      <c r="HS121" s="125"/>
      <c r="HT121" s="125"/>
      <c r="HU121" s="125"/>
      <c r="HV121" s="125"/>
      <c r="HW121" s="125"/>
      <c r="HX121" s="125"/>
      <c r="HY121" s="125"/>
      <c r="HZ121" s="125"/>
      <c r="IA121" s="125"/>
      <c r="IB121" s="125"/>
      <c r="IC121" s="125"/>
      <c r="ID121" s="125"/>
      <c r="IE121" s="125"/>
      <c r="IF121" s="125"/>
      <c r="IG121" s="125"/>
      <c r="IH121" s="125"/>
      <c r="II121" s="125"/>
      <c r="IJ121" s="125"/>
      <c r="IK121" s="125"/>
      <c r="IL121" s="125"/>
      <c r="IM121" s="125"/>
      <c r="IN121" s="125"/>
      <c r="IO121" s="125"/>
      <c r="IP121" s="125"/>
      <c r="IQ121" s="125"/>
      <c r="IR121" s="125"/>
      <c r="IS121" s="125"/>
      <c r="IT121" s="125"/>
      <c r="IU121" s="125"/>
      <c r="IV121" s="125"/>
    </row>
    <row r="122" spans="1:256" ht="11.25" customHeight="1" x14ac:dyDescent="0.3">
      <c r="A122" s="106" t="s">
        <v>248</v>
      </c>
      <c r="B122" s="106"/>
      <c r="C122" s="139">
        <f>SUM(C4:C121)</f>
        <v>10490.535000000002</v>
      </c>
      <c r="D122" s="139">
        <f>SUM(D4:D121)</f>
        <v>4857.0170000000007</v>
      </c>
      <c r="E122" s="140">
        <f>SUM(E4:E121)</f>
        <v>12919.044</v>
      </c>
      <c r="F122" s="139">
        <f>SUM(F4:F121)</f>
        <v>1269749</v>
      </c>
      <c r="G122" s="140">
        <f>IFERROR(F122/E122,0)</f>
        <v>98.285058863488658</v>
      </c>
      <c r="H122" s="139"/>
      <c r="I122" s="140">
        <f t="shared" ref="I122:N122" si="24">SUM(I4:I121)</f>
        <v>11571.471686215727</v>
      </c>
      <c r="J122" s="181">
        <f t="shared" si="24"/>
        <v>-1347.5723137842665</v>
      </c>
      <c r="K122" s="140">
        <f t="shared" ca="1" si="24"/>
        <v>13850.556687720502</v>
      </c>
      <c r="L122" s="181">
        <f t="shared" ca="1" si="24"/>
        <v>931.51268771512468</v>
      </c>
      <c r="M122" s="140">
        <f t="shared" ca="1" si="24"/>
        <v>12502.984373919115</v>
      </c>
      <c r="N122" s="181">
        <f t="shared" ca="1" si="24"/>
        <v>-416.05962608088214</v>
      </c>
      <c r="O122" s="107"/>
      <c r="P122" s="140">
        <f ca="1">SUM(P4:P121)</f>
        <v>1253404.6298901138</v>
      </c>
      <c r="Q122" s="140">
        <f ca="1">P122/K122</f>
        <v>90.494891876898038</v>
      </c>
      <c r="AE122" s="125"/>
      <c r="AF122" s="125"/>
      <c r="AG122" s="125"/>
      <c r="AH122" s="125"/>
      <c r="AI122" s="125"/>
      <c r="AJ122" s="125"/>
      <c r="AK122" s="125"/>
      <c r="AL122" s="125"/>
      <c r="AM122" s="125"/>
      <c r="AN122" s="125"/>
      <c r="AO122" s="125"/>
      <c r="AP122" s="125"/>
      <c r="AQ122" s="125"/>
      <c r="AR122" s="125"/>
      <c r="AS122" s="125"/>
      <c r="AT122" s="125"/>
      <c r="AU122" s="125"/>
      <c r="AV122" s="125"/>
      <c r="AW122" s="125"/>
      <c r="AX122" s="125"/>
      <c r="AY122" s="125"/>
      <c r="AZ122" s="125"/>
      <c r="BA122" s="125"/>
      <c r="BB122" s="125"/>
      <c r="BC122" s="125"/>
      <c r="BD122" s="125"/>
      <c r="BE122" s="125"/>
      <c r="BF122" s="125"/>
      <c r="BG122" s="125"/>
      <c r="BH122" s="125"/>
      <c r="BI122" s="125"/>
      <c r="BJ122" s="125"/>
      <c r="BK122" s="125"/>
      <c r="BL122" s="125"/>
      <c r="BM122" s="125"/>
      <c r="BN122" s="125"/>
      <c r="BO122" s="125"/>
      <c r="BP122" s="125"/>
      <c r="BQ122" s="125"/>
      <c r="BR122" s="125"/>
      <c r="BS122" s="125"/>
      <c r="BT122" s="125"/>
      <c r="BU122" s="125"/>
      <c r="BV122" s="125"/>
      <c r="BW122" s="125"/>
      <c r="BX122" s="125"/>
      <c r="BY122" s="125"/>
      <c r="BZ122" s="125"/>
      <c r="CA122" s="125"/>
      <c r="CB122" s="125"/>
      <c r="CC122" s="125"/>
      <c r="CD122" s="125"/>
      <c r="CE122" s="125"/>
      <c r="CF122" s="125"/>
      <c r="CG122" s="125"/>
      <c r="CH122" s="125"/>
      <c r="CI122" s="125"/>
      <c r="CJ122" s="125"/>
      <c r="CK122" s="125"/>
      <c r="CL122" s="125"/>
      <c r="CM122" s="125"/>
      <c r="CN122" s="125"/>
      <c r="CO122" s="125"/>
      <c r="CP122" s="125"/>
      <c r="CQ122" s="125"/>
      <c r="CR122" s="125"/>
      <c r="CS122" s="125"/>
      <c r="CT122" s="125"/>
      <c r="CU122" s="125"/>
      <c r="CV122" s="125"/>
      <c r="CW122" s="125"/>
      <c r="CX122" s="125"/>
      <c r="CY122" s="125"/>
      <c r="CZ122" s="125"/>
      <c r="DA122" s="125"/>
      <c r="DB122" s="125"/>
      <c r="DC122" s="125"/>
      <c r="DD122" s="125"/>
      <c r="DE122" s="125"/>
      <c r="DF122" s="125"/>
      <c r="DG122" s="125"/>
      <c r="DH122" s="125"/>
      <c r="DI122" s="125"/>
      <c r="DJ122" s="125"/>
      <c r="DK122" s="125"/>
      <c r="DL122" s="125"/>
      <c r="DM122" s="125"/>
      <c r="DN122" s="125"/>
      <c r="DO122" s="125"/>
      <c r="DP122" s="125"/>
      <c r="DQ122" s="125"/>
      <c r="DR122" s="125"/>
      <c r="DS122" s="125"/>
      <c r="DT122" s="125"/>
      <c r="DU122" s="125"/>
      <c r="DV122" s="125"/>
      <c r="DW122" s="125"/>
      <c r="DX122" s="125"/>
      <c r="DY122" s="125"/>
      <c r="DZ122" s="125"/>
      <c r="EA122" s="125"/>
      <c r="EB122" s="125"/>
      <c r="EC122" s="125"/>
      <c r="ED122" s="125"/>
      <c r="EE122" s="125"/>
      <c r="EF122" s="125"/>
      <c r="EG122" s="125"/>
      <c r="EH122" s="125"/>
      <c r="EI122" s="125"/>
      <c r="EJ122" s="125"/>
      <c r="EK122" s="125"/>
      <c r="EL122" s="125"/>
      <c r="EM122" s="125"/>
      <c r="EN122" s="125"/>
      <c r="EO122" s="125"/>
      <c r="EP122" s="125"/>
      <c r="EQ122" s="125"/>
      <c r="ER122" s="125"/>
      <c r="ES122" s="125"/>
      <c r="ET122" s="125"/>
      <c r="EU122" s="125"/>
      <c r="EV122" s="125"/>
      <c r="EW122" s="125"/>
      <c r="EX122" s="125"/>
      <c r="EY122" s="125"/>
      <c r="EZ122" s="125"/>
      <c r="FA122" s="125"/>
      <c r="FB122" s="125"/>
      <c r="FC122" s="125"/>
      <c r="FD122" s="125"/>
      <c r="FE122" s="125"/>
      <c r="FF122" s="125"/>
      <c r="FG122" s="125"/>
      <c r="FH122" s="125"/>
      <c r="FI122" s="125"/>
      <c r="FJ122" s="125"/>
      <c r="FK122" s="125"/>
      <c r="FL122" s="125"/>
      <c r="FM122" s="125"/>
      <c r="FN122" s="125"/>
      <c r="FO122" s="125"/>
      <c r="FP122" s="125"/>
      <c r="FQ122" s="125"/>
      <c r="FR122" s="125"/>
      <c r="FS122" s="125"/>
      <c r="FT122" s="125"/>
      <c r="FU122" s="125"/>
      <c r="FV122" s="125"/>
      <c r="FW122" s="125"/>
      <c r="FX122" s="125"/>
      <c r="FY122" s="125"/>
      <c r="FZ122" s="125"/>
      <c r="GA122" s="125"/>
      <c r="GB122" s="125"/>
      <c r="GC122" s="125"/>
      <c r="GD122" s="125"/>
      <c r="GE122" s="125"/>
      <c r="GF122" s="125"/>
      <c r="GG122" s="125"/>
      <c r="GH122" s="125"/>
      <c r="GI122" s="125"/>
      <c r="GJ122" s="125"/>
      <c r="GK122" s="125"/>
      <c r="GL122" s="125"/>
      <c r="GM122" s="125"/>
      <c r="GN122" s="125"/>
      <c r="GO122" s="125"/>
      <c r="GP122" s="125"/>
      <c r="GQ122" s="125"/>
      <c r="GR122" s="125"/>
      <c r="GS122" s="125"/>
      <c r="GT122" s="125"/>
      <c r="GU122" s="125"/>
      <c r="GV122" s="125"/>
      <c r="GW122" s="125"/>
      <c r="GX122" s="125"/>
      <c r="GY122" s="125"/>
      <c r="GZ122" s="125"/>
      <c r="HA122" s="125"/>
      <c r="HB122" s="125"/>
      <c r="HC122" s="125"/>
      <c r="HD122" s="125"/>
      <c r="HE122" s="125"/>
      <c r="HF122" s="125"/>
      <c r="HG122" s="125"/>
      <c r="HH122" s="125"/>
      <c r="HI122" s="125"/>
      <c r="HJ122" s="125"/>
      <c r="HK122" s="125"/>
      <c r="HL122" s="125"/>
      <c r="HM122" s="125"/>
      <c r="HN122" s="125"/>
      <c r="HO122" s="125"/>
      <c r="HP122" s="125"/>
      <c r="HQ122" s="125"/>
      <c r="HR122" s="125"/>
      <c r="HS122" s="125"/>
      <c r="HT122" s="125"/>
      <c r="HU122" s="125"/>
      <c r="HV122" s="125"/>
      <c r="HW122" s="125"/>
      <c r="HX122" s="125"/>
      <c r="HY122" s="125"/>
      <c r="HZ122" s="125"/>
      <c r="IA122" s="125"/>
      <c r="IB122" s="125"/>
      <c r="IC122" s="125"/>
      <c r="ID122" s="125"/>
      <c r="IE122" s="125"/>
      <c r="IF122" s="125"/>
      <c r="IG122" s="125"/>
      <c r="IH122" s="125"/>
      <c r="II122" s="125"/>
      <c r="IJ122" s="125"/>
      <c r="IK122" s="125"/>
      <c r="IL122" s="125"/>
      <c r="IM122" s="125"/>
      <c r="IN122" s="125"/>
      <c r="IO122" s="125"/>
      <c r="IP122" s="125"/>
      <c r="IQ122" s="125"/>
      <c r="IR122" s="125"/>
      <c r="IS122" s="125"/>
      <c r="IT122" s="125"/>
      <c r="IU122" s="125"/>
      <c r="IV122" s="125"/>
    </row>
    <row r="123" spans="1:256" ht="11.25" customHeight="1" x14ac:dyDescent="0.3">
      <c r="A123" s="106" t="s">
        <v>9</v>
      </c>
      <c r="B123" s="106"/>
      <c r="C123" s="139"/>
      <c r="D123" s="139"/>
      <c r="E123" s="140"/>
      <c r="F123" s="139"/>
      <c r="G123" s="140"/>
      <c r="H123" s="139"/>
      <c r="I123" s="139"/>
      <c r="J123" s="182">
        <f>J122/E122</f>
        <v>-0.10430898089551104</v>
      </c>
      <c r="K123" s="139"/>
      <c r="L123" s="182">
        <f ca="1">L122/E122</f>
        <v>7.2103840478840747E-2</v>
      </c>
      <c r="M123" s="139"/>
      <c r="N123" s="182">
        <f ca="1">N122/E122</f>
        <v>-3.2205140417579055E-2</v>
      </c>
      <c r="O123" s="106"/>
      <c r="P123" s="157">
        <f ca="1">P122/F122-1</f>
        <v>-1.2872126782447646E-2</v>
      </c>
      <c r="Q123" s="157">
        <f ca="1">Q122/G122-1</f>
        <v>-7.92609484765191E-2</v>
      </c>
      <c r="AE123" s="125"/>
      <c r="AF123" s="125"/>
      <c r="AG123" s="125"/>
      <c r="AH123" s="125"/>
      <c r="AI123" s="125"/>
      <c r="AJ123" s="125"/>
      <c r="AK123" s="125"/>
      <c r="AL123" s="125"/>
      <c r="AM123" s="125"/>
      <c r="AN123" s="125"/>
      <c r="AO123" s="125"/>
      <c r="AP123" s="125"/>
      <c r="AQ123" s="125"/>
      <c r="AR123" s="125"/>
      <c r="AS123" s="125"/>
      <c r="AT123" s="125"/>
      <c r="AU123" s="125"/>
      <c r="AV123" s="125"/>
      <c r="AW123" s="125"/>
      <c r="AX123" s="125"/>
      <c r="AY123" s="125"/>
      <c r="AZ123" s="125"/>
      <c r="BA123" s="125"/>
      <c r="BB123" s="125"/>
      <c r="BC123" s="125"/>
      <c r="BD123" s="125"/>
      <c r="BE123" s="125"/>
      <c r="BF123" s="125"/>
      <c r="BG123" s="125"/>
      <c r="BH123" s="125"/>
      <c r="BI123" s="125"/>
      <c r="BJ123" s="125"/>
      <c r="BK123" s="125"/>
      <c r="BL123" s="125"/>
      <c r="BM123" s="125"/>
      <c r="BN123" s="125"/>
      <c r="BO123" s="125"/>
      <c r="BP123" s="125"/>
      <c r="BQ123" s="125"/>
      <c r="BR123" s="125"/>
      <c r="BS123" s="125"/>
      <c r="BT123" s="125"/>
      <c r="BU123" s="125"/>
      <c r="BV123" s="125"/>
      <c r="BW123" s="125"/>
      <c r="BX123" s="125"/>
      <c r="BY123" s="125"/>
      <c r="BZ123" s="125"/>
      <c r="CA123" s="125"/>
      <c r="CB123" s="125"/>
      <c r="CC123" s="125"/>
      <c r="CD123" s="125"/>
      <c r="CE123" s="125"/>
      <c r="CF123" s="125"/>
      <c r="CG123" s="125"/>
      <c r="CH123" s="125"/>
      <c r="CI123" s="125"/>
      <c r="CJ123" s="125"/>
      <c r="CK123" s="125"/>
      <c r="CL123" s="125"/>
      <c r="CM123" s="125"/>
      <c r="CN123" s="125"/>
      <c r="CO123" s="125"/>
      <c r="CP123" s="125"/>
      <c r="CQ123" s="125"/>
      <c r="CR123" s="125"/>
      <c r="CS123" s="125"/>
      <c r="CT123" s="125"/>
      <c r="CU123" s="125"/>
      <c r="CV123" s="125"/>
      <c r="CW123" s="125"/>
      <c r="CX123" s="125"/>
      <c r="CY123" s="125"/>
      <c r="CZ123" s="125"/>
      <c r="DA123" s="125"/>
      <c r="DB123" s="125"/>
      <c r="DC123" s="125"/>
      <c r="DD123" s="125"/>
      <c r="DE123" s="125"/>
      <c r="DF123" s="125"/>
      <c r="DG123" s="125"/>
      <c r="DH123" s="125"/>
      <c r="DI123" s="125"/>
      <c r="DJ123" s="125"/>
      <c r="DK123" s="125"/>
      <c r="DL123" s="125"/>
      <c r="DM123" s="125"/>
      <c r="DN123" s="125"/>
      <c r="DO123" s="125"/>
      <c r="DP123" s="125"/>
      <c r="DQ123" s="125"/>
      <c r="DR123" s="125"/>
      <c r="DS123" s="125"/>
      <c r="DT123" s="125"/>
      <c r="DU123" s="125"/>
      <c r="DV123" s="125"/>
      <c r="DW123" s="125"/>
      <c r="DX123" s="125"/>
      <c r="DY123" s="125"/>
      <c r="DZ123" s="125"/>
      <c r="EA123" s="125"/>
      <c r="EB123" s="125"/>
      <c r="EC123" s="125"/>
      <c r="ED123" s="125"/>
      <c r="EE123" s="125"/>
      <c r="EF123" s="125"/>
      <c r="EG123" s="125"/>
      <c r="EH123" s="125"/>
      <c r="EI123" s="125"/>
      <c r="EJ123" s="125"/>
      <c r="EK123" s="125"/>
      <c r="EL123" s="125"/>
      <c r="EM123" s="125"/>
      <c r="EN123" s="125"/>
      <c r="EO123" s="125"/>
      <c r="EP123" s="125"/>
      <c r="EQ123" s="125"/>
      <c r="ER123" s="125"/>
      <c r="ES123" s="125"/>
      <c r="ET123" s="125"/>
      <c r="EU123" s="125"/>
      <c r="EV123" s="125"/>
      <c r="EW123" s="125"/>
      <c r="EX123" s="125"/>
      <c r="EY123" s="125"/>
      <c r="EZ123" s="125"/>
      <c r="FA123" s="125"/>
      <c r="FB123" s="125"/>
      <c r="FC123" s="125"/>
      <c r="FD123" s="125"/>
      <c r="FE123" s="125"/>
      <c r="FF123" s="125"/>
      <c r="FG123" s="125"/>
      <c r="FH123" s="125"/>
      <c r="FI123" s="125"/>
      <c r="FJ123" s="125"/>
      <c r="FK123" s="125"/>
      <c r="FL123" s="125"/>
      <c r="FM123" s="125"/>
      <c r="FN123" s="125"/>
      <c r="FO123" s="125"/>
      <c r="FP123" s="125"/>
      <c r="FQ123" s="125"/>
      <c r="FR123" s="125"/>
      <c r="FS123" s="125"/>
      <c r="FT123" s="125"/>
      <c r="FU123" s="125"/>
      <c r="FV123" s="125"/>
      <c r="FW123" s="125"/>
      <c r="FX123" s="125"/>
      <c r="FY123" s="125"/>
      <c r="FZ123" s="125"/>
      <c r="GA123" s="125"/>
      <c r="GB123" s="125"/>
      <c r="GC123" s="125"/>
      <c r="GD123" s="125"/>
      <c r="GE123" s="125"/>
      <c r="GF123" s="125"/>
      <c r="GG123" s="125"/>
      <c r="GH123" s="125"/>
      <c r="GI123" s="125"/>
      <c r="GJ123" s="125"/>
      <c r="GK123" s="125"/>
      <c r="GL123" s="125"/>
      <c r="GM123" s="125"/>
      <c r="GN123" s="125"/>
      <c r="GO123" s="125"/>
      <c r="GP123" s="125"/>
      <c r="GQ123" s="125"/>
      <c r="GR123" s="125"/>
      <c r="GS123" s="125"/>
      <c r="GT123" s="125"/>
      <c r="GU123" s="125"/>
      <c r="GV123" s="125"/>
      <c r="GW123" s="125"/>
      <c r="GX123" s="125"/>
      <c r="GY123" s="125"/>
      <c r="GZ123" s="125"/>
      <c r="HA123" s="125"/>
      <c r="HB123" s="125"/>
      <c r="HC123" s="125"/>
      <c r="HD123" s="125"/>
      <c r="HE123" s="125"/>
      <c r="HF123" s="125"/>
      <c r="HG123" s="125"/>
      <c r="HH123" s="125"/>
      <c r="HI123" s="125"/>
      <c r="HJ123" s="125"/>
      <c r="HK123" s="125"/>
      <c r="HL123" s="125"/>
      <c r="HM123" s="125"/>
      <c r="HN123" s="125"/>
      <c r="HO123" s="125"/>
      <c r="HP123" s="125"/>
      <c r="HQ123" s="125"/>
      <c r="HR123" s="125"/>
      <c r="HS123" s="125"/>
      <c r="HT123" s="125"/>
      <c r="HU123" s="125"/>
      <c r="HV123" s="125"/>
      <c r="HW123" s="125"/>
      <c r="HX123" s="125"/>
      <c r="HY123" s="125"/>
      <c r="HZ123" s="125"/>
      <c r="IA123" s="125"/>
      <c r="IB123" s="125"/>
      <c r="IC123" s="125"/>
      <c r="ID123" s="125"/>
      <c r="IE123" s="125"/>
      <c r="IF123" s="125"/>
      <c r="IG123" s="125"/>
      <c r="IH123" s="125"/>
      <c r="II123" s="125"/>
      <c r="IJ123" s="125"/>
      <c r="IK123" s="125"/>
      <c r="IL123" s="125"/>
      <c r="IM123" s="125"/>
      <c r="IN123" s="125"/>
      <c r="IO123" s="125"/>
      <c r="IP123" s="125"/>
      <c r="IQ123" s="125"/>
      <c r="IR123" s="125"/>
      <c r="IS123" s="125"/>
      <c r="IT123" s="125"/>
      <c r="IU123" s="125"/>
      <c r="IV123" s="125"/>
    </row>
    <row r="124" spans="1:256" ht="11.25" customHeight="1" x14ac:dyDescent="0.4">
      <c r="C124" s="125"/>
      <c r="D124" s="125"/>
      <c r="E124" s="116"/>
      <c r="F124" s="125"/>
      <c r="G124" s="116"/>
      <c r="H124" s="125"/>
      <c r="I124" s="125"/>
      <c r="J124" s="125"/>
      <c r="K124" s="125"/>
      <c r="L124" s="125"/>
      <c r="M124" s="125"/>
      <c r="N124" s="125"/>
      <c r="P124" s="125"/>
      <c r="AE124" s="125"/>
      <c r="AF124" s="125"/>
      <c r="AG124" s="125"/>
      <c r="AH124" s="125"/>
      <c r="AI124" s="125"/>
      <c r="AJ124" s="125"/>
      <c r="AK124" s="125"/>
      <c r="AL124" s="125"/>
      <c r="AM124" s="125"/>
      <c r="AN124" s="125"/>
      <c r="AO124" s="125"/>
      <c r="AP124" s="125"/>
      <c r="AQ124" s="125"/>
      <c r="AR124" s="125"/>
      <c r="AS124" s="125"/>
      <c r="AT124" s="125"/>
      <c r="AU124" s="125"/>
      <c r="AV124" s="125"/>
      <c r="AW124" s="125"/>
      <c r="AX124" s="125"/>
      <c r="AY124" s="125"/>
      <c r="AZ124" s="125"/>
      <c r="BA124" s="125"/>
      <c r="BB124" s="125"/>
      <c r="BC124" s="125"/>
      <c r="BD124" s="125"/>
      <c r="BE124" s="125"/>
      <c r="BF124" s="125"/>
      <c r="BG124" s="125"/>
      <c r="BH124" s="125"/>
      <c r="BI124" s="125"/>
      <c r="BJ124" s="125"/>
      <c r="BK124" s="125"/>
      <c r="BL124" s="125"/>
      <c r="BM124" s="125"/>
      <c r="BN124" s="125"/>
      <c r="BO124" s="125"/>
      <c r="BP124" s="125"/>
      <c r="BQ124" s="125"/>
      <c r="BR124" s="125"/>
      <c r="BS124" s="125"/>
      <c r="BT124" s="125"/>
      <c r="BU124" s="125"/>
      <c r="BV124" s="125"/>
      <c r="BW124" s="125"/>
      <c r="BX124" s="125"/>
      <c r="BY124" s="125"/>
      <c r="BZ124" s="125"/>
      <c r="CA124" s="125"/>
      <c r="CB124" s="125"/>
      <c r="CC124" s="125"/>
      <c r="CD124" s="125"/>
      <c r="CE124" s="125"/>
      <c r="CF124" s="125"/>
      <c r="CG124" s="125"/>
      <c r="CH124" s="125"/>
      <c r="CI124" s="125"/>
      <c r="CJ124" s="125"/>
      <c r="CK124" s="125"/>
      <c r="CL124" s="125"/>
      <c r="CM124" s="125"/>
      <c r="CN124" s="125"/>
      <c r="CO124" s="125"/>
      <c r="CP124" s="125"/>
      <c r="CQ124" s="125"/>
      <c r="CR124" s="125"/>
      <c r="CS124" s="125"/>
      <c r="CT124" s="125"/>
      <c r="CU124" s="125"/>
      <c r="CV124" s="125"/>
      <c r="CW124" s="125"/>
      <c r="CX124" s="125"/>
      <c r="CY124" s="125"/>
      <c r="CZ124" s="125"/>
      <c r="DA124" s="125"/>
      <c r="DB124" s="125"/>
      <c r="DC124" s="125"/>
      <c r="DD124" s="125"/>
      <c r="DE124" s="125"/>
      <c r="DF124" s="125"/>
      <c r="DG124" s="125"/>
      <c r="DH124" s="125"/>
      <c r="DI124" s="125"/>
      <c r="DJ124" s="125"/>
      <c r="DK124" s="125"/>
      <c r="DL124" s="125"/>
      <c r="DM124" s="125"/>
      <c r="DN124" s="125"/>
      <c r="DO124" s="125"/>
      <c r="DP124" s="125"/>
      <c r="DQ124" s="125"/>
      <c r="DR124" s="125"/>
      <c r="DS124" s="125"/>
      <c r="DT124" s="125"/>
      <c r="DU124" s="125"/>
      <c r="DV124" s="125"/>
      <c r="DW124" s="125"/>
      <c r="DX124" s="125"/>
      <c r="DY124" s="125"/>
      <c r="DZ124" s="125"/>
      <c r="EA124" s="125"/>
      <c r="EB124" s="125"/>
      <c r="EC124" s="125"/>
      <c r="ED124" s="125"/>
      <c r="EE124" s="125"/>
      <c r="EF124" s="125"/>
      <c r="EG124" s="125"/>
      <c r="EH124" s="125"/>
      <c r="EI124" s="125"/>
      <c r="EJ124" s="125"/>
      <c r="EK124" s="125"/>
      <c r="EL124" s="125"/>
      <c r="EM124" s="125"/>
      <c r="EN124" s="125"/>
      <c r="EO124" s="125"/>
      <c r="EP124" s="125"/>
      <c r="EQ124" s="125"/>
      <c r="ER124" s="125"/>
      <c r="ES124" s="125"/>
      <c r="ET124" s="125"/>
      <c r="EU124" s="125"/>
      <c r="EV124" s="125"/>
      <c r="EW124" s="125"/>
      <c r="EX124" s="125"/>
      <c r="EY124" s="125"/>
      <c r="EZ124" s="125"/>
      <c r="FA124" s="125"/>
      <c r="FB124" s="125"/>
      <c r="FC124" s="125"/>
      <c r="FD124" s="125"/>
      <c r="FE124" s="125"/>
      <c r="FF124" s="125"/>
      <c r="FG124" s="125"/>
      <c r="FH124" s="125"/>
      <c r="FI124" s="125"/>
      <c r="FJ124" s="125"/>
      <c r="FK124" s="125"/>
      <c r="FL124" s="125"/>
      <c r="FM124" s="125"/>
      <c r="FN124" s="125"/>
      <c r="FO124" s="125"/>
      <c r="FP124" s="125"/>
      <c r="FQ124" s="125"/>
      <c r="FR124" s="125"/>
      <c r="FS124" s="125"/>
      <c r="FT124" s="125"/>
      <c r="FU124" s="125"/>
      <c r="FV124" s="125"/>
      <c r="FW124" s="125"/>
      <c r="FX124" s="125"/>
      <c r="FY124" s="125"/>
      <c r="FZ124" s="125"/>
      <c r="GA124" s="125"/>
      <c r="GB124" s="125"/>
      <c r="GC124" s="125"/>
      <c r="GD124" s="125"/>
      <c r="GE124" s="125"/>
      <c r="GF124" s="125"/>
      <c r="GG124" s="125"/>
      <c r="GH124" s="125"/>
      <c r="GI124" s="125"/>
      <c r="GJ124" s="125"/>
      <c r="GK124" s="125"/>
      <c r="GL124" s="125"/>
      <c r="GM124" s="125"/>
      <c r="GN124" s="125"/>
      <c r="GO124" s="125"/>
      <c r="GP124" s="125"/>
      <c r="GQ124" s="125"/>
      <c r="GR124" s="125"/>
      <c r="GS124" s="125"/>
      <c r="GT124" s="125"/>
      <c r="GU124" s="125"/>
      <c r="GV124" s="125"/>
      <c r="GW124" s="125"/>
      <c r="GX124" s="125"/>
      <c r="GY124" s="125"/>
      <c r="GZ124" s="125"/>
      <c r="HA124" s="125"/>
      <c r="HB124" s="125"/>
      <c r="HC124" s="125"/>
      <c r="HD124" s="125"/>
      <c r="HE124" s="125"/>
      <c r="HF124" s="125"/>
      <c r="HG124" s="125"/>
      <c r="HH124" s="125"/>
      <c r="HI124" s="125"/>
      <c r="HJ124" s="125"/>
      <c r="HK124" s="125"/>
      <c r="HL124" s="125"/>
      <c r="HM124" s="125"/>
      <c r="HN124" s="125"/>
      <c r="HO124" s="125"/>
      <c r="HP124" s="125"/>
      <c r="HQ124" s="125"/>
      <c r="HR124" s="125"/>
      <c r="HS124" s="125"/>
      <c r="HT124" s="125"/>
      <c r="HU124" s="125"/>
      <c r="HV124" s="125"/>
      <c r="HW124" s="125"/>
      <c r="HX124" s="125"/>
      <c r="HY124" s="125"/>
      <c r="HZ124" s="125"/>
      <c r="IA124" s="125"/>
      <c r="IB124" s="125"/>
      <c r="IC124" s="125"/>
      <c r="ID124" s="125"/>
      <c r="IE124" s="125"/>
      <c r="IF124" s="125"/>
      <c r="IG124" s="125"/>
      <c r="IH124" s="125"/>
      <c r="II124" s="125"/>
      <c r="IJ124" s="125"/>
      <c r="IK124" s="125"/>
      <c r="IL124" s="125"/>
      <c r="IM124" s="125"/>
      <c r="IN124" s="125"/>
      <c r="IO124" s="125"/>
      <c r="IP124" s="125"/>
      <c r="IQ124" s="125"/>
      <c r="IR124" s="125"/>
      <c r="IS124" s="125"/>
      <c r="IT124" s="125"/>
      <c r="IU124" s="125"/>
      <c r="IV124" s="125"/>
    </row>
    <row r="125" spans="1:256" ht="11.25" customHeight="1" x14ac:dyDescent="0.4">
      <c r="C125" s="125"/>
      <c r="D125" s="125"/>
      <c r="E125" s="116"/>
      <c r="F125" s="125"/>
      <c r="G125" s="116"/>
      <c r="H125" s="125"/>
      <c r="I125" s="125"/>
      <c r="J125" s="125"/>
      <c r="K125" s="125"/>
      <c r="L125" s="125"/>
      <c r="M125" s="125"/>
      <c r="N125" s="125"/>
      <c r="P125" s="125"/>
      <c r="AE125" s="125"/>
      <c r="AF125" s="125"/>
      <c r="AG125" s="125"/>
      <c r="AH125" s="125"/>
      <c r="AI125" s="125"/>
      <c r="AJ125" s="125"/>
      <c r="AK125" s="125"/>
      <c r="AL125" s="125"/>
      <c r="AM125" s="125"/>
      <c r="AN125" s="125"/>
      <c r="AO125" s="125"/>
      <c r="AP125" s="125"/>
      <c r="AQ125" s="125"/>
      <c r="AR125" s="125"/>
      <c r="AS125" s="125"/>
      <c r="AT125" s="125"/>
      <c r="AU125" s="125"/>
      <c r="AV125" s="125"/>
      <c r="AW125" s="125"/>
      <c r="AX125" s="125"/>
      <c r="AY125" s="125"/>
      <c r="AZ125" s="125"/>
      <c r="BA125" s="125"/>
      <c r="BB125" s="125"/>
      <c r="BC125" s="125"/>
      <c r="BD125" s="125"/>
      <c r="BE125" s="125"/>
      <c r="BF125" s="125"/>
      <c r="BG125" s="125"/>
      <c r="BH125" s="125"/>
      <c r="BI125" s="125"/>
      <c r="BJ125" s="125"/>
      <c r="BK125" s="125"/>
      <c r="BL125" s="125"/>
      <c r="BM125" s="125"/>
      <c r="BN125" s="125"/>
      <c r="BO125" s="125"/>
      <c r="BP125" s="125"/>
      <c r="BQ125" s="125"/>
      <c r="BR125" s="125"/>
      <c r="BS125" s="125"/>
      <c r="BT125" s="125"/>
      <c r="BU125" s="125"/>
      <c r="BV125" s="125"/>
      <c r="BW125" s="125"/>
      <c r="BX125" s="125"/>
      <c r="BY125" s="125"/>
      <c r="BZ125" s="125"/>
      <c r="CA125" s="125"/>
      <c r="CB125" s="125"/>
      <c r="CC125" s="125"/>
      <c r="CD125" s="125"/>
      <c r="CE125" s="125"/>
      <c r="CF125" s="125"/>
      <c r="CG125" s="125"/>
      <c r="CH125" s="125"/>
      <c r="CI125" s="125"/>
      <c r="CJ125" s="125"/>
      <c r="CK125" s="125"/>
      <c r="CL125" s="125"/>
      <c r="CM125" s="125"/>
      <c r="CN125" s="125"/>
      <c r="CO125" s="125"/>
      <c r="CP125" s="125"/>
      <c r="CQ125" s="125"/>
      <c r="CR125" s="125"/>
      <c r="CS125" s="125"/>
      <c r="CT125" s="125"/>
      <c r="CU125" s="125"/>
      <c r="CV125" s="125"/>
      <c r="CW125" s="125"/>
      <c r="CX125" s="125"/>
      <c r="CY125" s="125"/>
      <c r="CZ125" s="125"/>
      <c r="DA125" s="125"/>
      <c r="DB125" s="125"/>
      <c r="DC125" s="125"/>
      <c r="DD125" s="125"/>
      <c r="DE125" s="125"/>
      <c r="DF125" s="125"/>
      <c r="DG125" s="125"/>
      <c r="DH125" s="125"/>
      <c r="DI125" s="125"/>
      <c r="DJ125" s="125"/>
      <c r="DK125" s="125"/>
      <c r="DL125" s="125"/>
      <c r="DM125" s="125"/>
      <c r="DN125" s="125"/>
      <c r="DO125" s="125"/>
      <c r="DP125" s="125"/>
      <c r="DQ125" s="125"/>
      <c r="DR125" s="125"/>
      <c r="DS125" s="125"/>
      <c r="DT125" s="125"/>
      <c r="DU125" s="125"/>
      <c r="DV125" s="125"/>
      <c r="DW125" s="125"/>
      <c r="DX125" s="125"/>
      <c r="DY125" s="125"/>
      <c r="DZ125" s="125"/>
      <c r="EA125" s="125"/>
      <c r="EB125" s="125"/>
      <c r="EC125" s="125"/>
      <c r="ED125" s="125"/>
      <c r="EE125" s="125"/>
      <c r="EF125" s="125"/>
      <c r="EG125" s="125"/>
      <c r="EH125" s="125"/>
      <c r="EI125" s="125"/>
      <c r="EJ125" s="125"/>
      <c r="EK125" s="125"/>
      <c r="EL125" s="125"/>
      <c r="EM125" s="125"/>
      <c r="EN125" s="125"/>
      <c r="EO125" s="125"/>
      <c r="EP125" s="125"/>
      <c r="EQ125" s="125"/>
      <c r="ER125" s="125"/>
      <c r="ES125" s="125"/>
      <c r="ET125" s="125"/>
      <c r="EU125" s="125"/>
      <c r="EV125" s="125"/>
      <c r="EW125" s="125"/>
      <c r="EX125" s="125"/>
      <c r="EY125" s="125"/>
      <c r="EZ125" s="125"/>
      <c r="FA125" s="125"/>
      <c r="FB125" s="125"/>
      <c r="FC125" s="125"/>
      <c r="FD125" s="125"/>
      <c r="FE125" s="125"/>
      <c r="FF125" s="125"/>
      <c r="FG125" s="125"/>
      <c r="FH125" s="125"/>
      <c r="FI125" s="125"/>
      <c r="FJ125" s="125"/>
      <c r="FK125" s="125"/>
      <c r="FL125" s="125"/>
      <c r="FM125" s="125"/>
      <c r="FN125" s="125"/>
      <c r="FO125" s="125"/>
      <c r="FP125" s="125"/>
      <c r="FQ125" s="125"/>
      <c r="FR125" s="125"/>
      <c r="FS125" s="125"/>
      <c r="FT125" s="125"/>
      <c r="FU125" s="125"/>
      <c r="FV125" s="125"/>
      <c r="FW125" s="125"/>
      <c r="FX125" s="125"/>
      <c r="FY125" s="125"/>
      <c r="FZ125" s="125"/>
      <c r="GA125" s="125"/>
      <c r="GB125" s="125"/>
      <c r="GC125" s="125"/>
      <c r="GD125" s="125"/>
      <c r="GE125" s="125"/>
      <c r="GF125" s="125"/>
      <c r="GG125" s="125"/>
      <c r="GH125" s="125"/>
      <c r="GI125" s="125"/>
      <c r="GJ125" s="125"/>
      <c r="GK125" s="125"/>
      <c r="GL125" s="125"/>
      <c r="GM125" s="125"/>
      <c r="GN125" s="125"/>
      <c r="GO125" s="125"/>
      <c r="GP125" s="125"/>
      <c r="GQ125" s="125"/>
      <c r="GR125" s="125"/>
      <c r="GS125" s="125"/>
      <c r="GT125" s="125"/>
      <c r="GU125" s="125"/>
      <c r="GV125" s="125"/>
      <c r="GW125" s="125"/>
      <c r="GX125" s="125"/>
      <c r="GY125" s="125"/>
      <c r="GZ125" s="125"/>
      <c r="HA125" s="125"/>
      <c r="HB125" s="125"/>
      <c r="HC125" s="125"/>
      <c r="HD125" s="125"/>
      <c r="HE125" s="125"/>
      <c r="HF125" s="125"/>
      <c r="HG125" s="125"/>
      <c r="HH125" s="125"/>
      <c r="HI125" s="125"/>
      <c r="HJ125" s="125"/>
      <c r="HK125" s="125"/>
      <c r="HL125" s="125"/>
      <c r="HM125" s="125"/>
      <c r="HN125" s="125"/>
      <c r="HO125" s="125"/>
      <c r="HP125" s="125"/>
      <c r="HQ125" s="125"/>
      <c r="HR125" s="125"/>
      <c r="HS125" s="125"/>
      <c r="HT125" s="125"/>
      <c r="HU125" s="125"/>
      <c r="HV125" s="125"/>
      <c r="HW125" s="125"/>
      <c r="HX125" s="125"/>
      <c r="HY125" s="125"/>
      <c r="HZ125" s="125"/>
      <c r="IA125" s="125"/>
      <c r="IB125" s="125"/>
      <c r="IC125" s="125"/>
      <c r="ID125" s="125"/>
      <c r="IE125" s="125"/>
      <c r="IF125" s="125"/>
      <c r="IG125" s="125"/>
      <c r="IH125" s="125"/>
      <c r="II125" s="125"/>
      <c r="IJ125" s="125"/>
      <c r="IK125" s="125"/>
      <c r="IL125" s="125"/>
      <c r="IM125" s="125"/>
      <c r="IN125" s="125"/>
      <c r="IO125" s="125"/>
      <c r="IP125" s="125"/>
      <c r="IQ125" s="125"/>
      <c r="IR125" s="125"/>
      <c r="IS125" s="125"/>
      <c r="IT125" s="125"/>
      <c r="IU125" s="125"/>
      <c r="IV125" s="125"/>
    </row>
    <row r="126" spans="1:256" ht="11.25" customHeight="1" x14ac:dyDescent="0.4">
      <c r="C126" s="41"/>
      <c r="D126" s="41"/>
      <c r="E126" s="41"/>
      <c r="F126" s="41"/>
      <c r="G126" s="41"/>
      <c r="H126" s="41"/>
      <c r="I126" s="125"/>
      <c r="J126" s="125"/>
      <c r="K126" s="125"/>
      <c r="L126" s="125"/>
      <c r="M126" s="125"/>
      <c r="N126" s="125"/>
      <c r="P126" s="125"/>
      <c r="AE126" s="125"/>
      <c r="AF126" s="125"/>
      <c r="AG126" s="125"/>
      <c r="AH126" s="125"/>
      <c r="AI126" s="125"/>
      <c r="AJ126" s="125"/>
      <c r="AK126" s="125"/>
      <c r="AL126" s="125"/>
      <c r="AM126" s="125"/>
      <c r="AN126" s="125"/>
      <c r="AO126" s="125"/>
      <c r="AP126" s="125"/>
      <c r="AQ126" s="125"/>
      <c r="AR126" s="125"/>
      <c r="AS126" s="125"/>
      <c r="AT126" s="125"/>
      <c r="AU126" s="125"/>
      <c r="AV126" s="125"/>
      <c r="AW126" s="125"/>
      <c r="AX126" s="125"/>
      <c r="AY126" s="125"/>
      <c r="AZ126" s="125"/>
      <c r="BA126" s="125"/>
      <c r="BB126" s="125"/>
      <c r="BC126" s="125"/>
      <c r="BD126" s="125"/>
      <c r="BE126" s="125"/>
      <c r="BF126" s="125"/>
      <c r="BG126" s="125"/>
      <c r="BH126" s="125"/>
      <c r="BI126" s="125"/>
      <c r="BJ126" s="125"/>
      <c r="BK126" s="125"/>
      <c r="BL126" s="125"/>
      <c r="BM126" s="125"/>
      <c r="BN126" s="125"/>
      <c r="BO126" s="125"/>
      <c r="BP126" s="125"/>
      <c r="BQ126" s="125"/>
      <c r="BR126" s="125"/>
      <c r="BS126" s="125"/>
      <c r="BT126" s="125"/>
      <c r="BU126" s="125"/>
      <c r="BV126" s="125"/>
      <c r="BW126" s="125"/>
      <c r="BX126" s="125"/>
      <c r="BY126" s="125"/>
      <c r="BZ126" s="125"/>
      <c r="CA126" s="125"/>
      <c r="CB126" s="125"/>
      <c r="CC126" s="125"/>
      <c r="CD126" s="125"/>
      <c r="CE126" s="125"/>
      <c r="CF126" s="125"/>
      <c r="CG126" s="125"/>
      <c r="CH126" s="125"/>
      <c r="CI126" s="125"/>
      <c r="CJ126" s="125"/>
      <c r="CK126" s="125"/>
      <c r="CL126" s="125"/>
      <c r="CM126" s="125"/>
      <c r="CN126" s="125"/>
      <c r="CO126" s="125"/>
      <c r="CP126" s="125"/>
      <c r="CQ126" s="125"/>
      <c r="CR126" s="125"/>
      <c r="CS126" s="125"/>
      <c r="CT126" s="125"/>
      <c r="CU126" s="125"/>
      <c r="CV126" s="125"/>
      <c r="CW126" s="125"/>
      <c r="CX126" s="125"/>
      <c r="CY126" s="125"/>
      <c r="CZ126" s="125"/>
      <c r="DA126" s="125"/>
      <c r="DB126" s="125"/>
      <c r="DC126" s="125"/>
      <c r="DD126" s="125"/>
      <c r="DE126" s="125"/>
      <c r="DF126" s="125"/>
      <c r="DG126" s="125"/>
      <c r="DH126" s="125"/>
      <c r="DI126" s="125"/>
      <c r="DJ126" s="125"/>
      <c r="DK126" s="125"/>
      <c r="DL126" s="125"/>
      <c r="DM126" s="125"/>
      <c r="DN126" s="125"/>
      <c r="DO126" s="125"/>
      <c r="DP126" s="125"/>
      <c r="DQ126" s="125"/>
      <c r="DR126" s="125"/>
      <c r="DS126" s="125"/>
      <c r="DT126" s="125"/>
      <c r="DU126" s="125"/>
      <c r="DV126" s="125"/>
      <c r="DW126" s="125"/>
      <c r="DX126" s="125"/>
      <c r="DY126" s="125"/>
      <c r="DZ126" s="125"/>
      <c r="EA126" s="125"/>
      <c r="EB126" s="125"/>
      <c r="EC126" s="125"/>
      <c r="ED126" s="125"/>
      <c r="EE126" s="125"/>
      <c r="EF126" s="125"/>
      <c r="EG126" s="125"/>
      <c r="EH126" s="125"/>
      <c r="EI126" s="125"/>
      <c r="EJ126" s="125"/>
      <c r="EK126" s="125"/>
      <c r="EL126" s="125"/>
      <c r="EM126" s="125"/>
      <c r="EN126" s="125"/>
      <c r="EO126" s="125"/>
      <c r="EP126" s="125"/>
      <c r="EQ126" s="125"/>
      <c r="ER126" s="125"/>
      <c r="ES126" s="125"/>
      <c r="ET126" s="125"/>
      <c r="EU126" s="125"/>
      <c r="EV126" s="125"/>
      <c r="EW126" s="125"/>
      <c r="EX126" s="125"/>
      <c r="EY126" s="125"/>
      <c r="EZ126" s="125"/>
      <c r="FA126" s="125"/>
      <c r="FB126" s="125"/>
      <c r="FC126" s="125"/>
      <c r="FD126" s="125"/>
      <c r="FE126" s="125"/>
      <c r="FF126" s="125"/>
      <c r="FG126" s="125"/>
      <c r="FH126" s="125"/>
      <c r="FI126" s="125"/>
      <c r="FJ126" s="125"/>
      <c r="FK126" s="125"/>
      <c r="FL126" s="125"/>
      <c r="FM126" s="125"/>
      <c r="FN126" s="125"/>
      <c r="FO126" s="125"/>
      <c r="FP126" s="125"/>
      <c r="FQ126" s="125"/>
      <c r="FR126" s="125"/>
      <c r="FS126" s="125"/>
      <c r="FT126" s="125"/>
      <c r="FU126" s="125"/>
      <c r="FV126" s="125"/>
      <c r="FW126" s="125"/>
      <c r="FX126" s="125"/>
      <c r="FY126" s="125"/>
      <c r="FZ126" s="125"/>
      <c r="GA126" s="125"/>
      <c r="GB126" s="125"/>
      <c r="GC126" s="125"/>
      <c r="GD126" s="125"/>
      <c r="GE126" s="125"/>
      <c r="GF126" s="125"/>
      <c r="GG126" s="125"/>
      <c r="GH126" s="125"/>
      <c r="GI126" s="125"/>
      <c r="GJ126" s="125"/>
      <c r="GK126" s="125"/>
      <c r="GL126" s="125"/>
      <c r="GM126" s="125"/>
      <c r="GN126" s="125"/>
      <c r="GO126" s="125"/>
      <c r="GP126" s="125"/>
      <c r="GQ126" s="125"/>
      <c r="GR126" s="125"/>
      <c r="GS126" s="125"/>
      <c r="GT126" s="125"/>
      <c r="GU126" s="125"/>
      <c r="GV126" s="125"/>
      <c r="GW126" s="125"/>
      <c r="GX126" s="125"/>
      <c r="GY126" s="125"/>
      <c r="GZ126" s="125"/>
      <c r="HA126" s="125"/>
      <c r="HB126" s="125"/>
      <c r="HC126" s="125"/>
      <c r="HD126" s="125"/>
      <c r="HE126" s="125"/>
      <c r="HF126" s="125"/>
      <c r="HG126" s="125"/>
      <c r="HH126" s="125"/>
      <c r="HI126" s="125"/>
      <c r="HJ126" s="125"/>
      <c r="HK126" s="125"/>
      <c r="HL126" s="125"/>
      <c r="HM126" s="125"/>
      <c r="HN126" s="125"/>
      <c r="HO126" s="125"/>
      <c r="HP126" s="125"/>
      <c r="HQ126" s="125"/>
      <c r="HR126" s="125"/>
      <c r="HS126" s="125"/>
      <c r="HT126" s="125"/>
      <c r="HU126" s="125"/>
      <c r="HV126" s="125"/>
      <c r="HW126" s="125"/>
      <c r="HX126" s="125"/>
      <c r="HY126" s="125"/>
      <c r="HZ126" s="125"/>
      <c r="IA126" s="125"/>
      <c r="IB126" s="125"/>
      <c r="IC126" s="125"/>
      <c r="ID126" s="125"/>
      <c r="IE126" s="125"/>
      <c r="IF126" s="125"/>
      <c r="IG126" s="125"/>
      <c r="IH126" s="125"/>
      <c r="II126" s="125"/>
      <c r="IJ126" s="125"/>
      <c r="IK126" s="125"/>
      <c r="IL126" s="125"/>
      <c r="IM126" s="125"/>
      <c r="IN126" s="125"/>
      <c r="IO126" s="125"/>
      <c r="IP126" s="125"/>
      <c r="IQ126" s="125"/>
      <c r="IR126" s="125"/>
      <c r="IS126" s="125"/>
      <c r="IT126" s="125"/>
      <c r="IU126" s="125"/>
      <c r="IV126" s="125"/>
    </row>
    <row r="127" spans="1:256" ht="11.25" customHeight="1" x14ac:dyDescent="0.4">
      <c r="C127" s="125"/>
      <c r="D127" s="125"/>
      <c r="E127" s="125"/>
      <c r="F127" s="125"/>
      <c r="G127" s="125"/>
      <c r="H127" s="125"/>
      <c r="I127" s="125"/>
      <c r="J127" s="125"/>
      <c r="K127" s="125"/>
      <c r="L127" s="125"/>
      <c r="M127" s="125"/>
      <c r="N127" s="125"/>
      <c r="P127" s="125"/>
      <c r="AE127" s="125"/>
      <c r="AF127" s="125"/>
      <c r="AG127" s="125"/>
      <c r="AH127" s="125"/>
      <c r="AI127" s="125"/>
      <c r="AJ127" s="125"/>
      <c r="AK127" s="125"/>
      <c r="AL127" s="125"/>
      <c r="AM127" s="125"/>
      <c r="AN127" s="125"/>
      <c r="AO127" s="125"/>
      <c r="AP127" s="125"/>
      <c r="AQ127" s="125"/>
      <c r="AR127" s="125"/>
      <c r="AS127" s="125"/>
      <c r="AT127" s="125"/>
      <c r="AU127" s="125"/>
      <c r="AV127" s="125"/>
      <c r="AW127" s="125"/>
      <c r="AX127" s="125"/>
      <c r="AY127" s="125"/>
      <c r="AZ127" s="125"/>
      <c r="BA127" s="125"/>
      <c r="BB127" s="125"/>
      <c r="BC127" s="125"/>
      <c r="BD127" s="125"/>
      <c r="BE127" s="125"/>
      <c r="BF127" s="125"/>
      <c r="BG127" s="125"/>
      <c r="BH127" s="125"/>
      <c r="BI127" s="125"/>
      <c r="BJ127" s="125"/>
      <c r="BK127" s="125"/>
      <c r="BL127" s="125"/>
      <c r="BM127" s="125"/>
      <c r="BN127" s="125"/>
      <c r="BO127" s="125"/>
      <c r="BP127" s="125"/>
      <c r="BQ127" s="125"/>
      <c r="BR127" s="125"/>
      <c r="BS127" s="125"/>
      <c r="BT127" s="125"/>
      <c r="BU127" s="125"/>
      <c r="BV127" s="125"/>
      <c r="BW127" s="125"/>
      <c r="BX127" s="125"/>
      <c r="BY127" s="125"/>
      <c r="BZ127" s="125"/>
      <c r="CA127" s="125"/>
      <c r="CB127" s="125"/>
      <c r="CC127" s="125"/>
      <c r="CD127" s="125"/>
      <c r="CE127" s="125"/>
      <c r="CF127" s="125"/>
      <c r="CG127" s="125"/>
      <c r="CH127" s="125"/>
      <c r="CI127" s="125"/>
      <c r="CJ127" s="125"/>
      <c r="CK127" s="125"/>
      <c r="CL127" s="125"/>
      <c r="CM127" s="125"/>
      <c r="CN127" s="125"/>
      <c r="CO127" s="125"/>
      <c r="CP127" s="125"/>
      <c r="CQ127" s="125"/>
      <c r="CR127" s="125"/>
      <c r="CS127" s="125"/>
      <c r="CT127" s="125"/>
      <c r="CU127" s="125"/>
      <c r="CV127" s="125"/>
      <c r="CW127" s="125"/>
      <c r="CX127" s="125"/>
      <c r="CY127" s="125"/>
      <c r="CZ127" s="125"/>
      <c r="DA127" s="125"/>
      <c r="DB127" s="125"/>
      <c r="DC127" s="125"/>
      <c r="DD127" s="125"/>
      <c r="DE127" s="125"/>
      <c r="DF127" s="125"/>
      <c r="DG127" s="125"/>
      <c r="DH127" s="125"/>
      <c r="DI127" s="125"/>
      <c r="DJ127" s="125"/>
      <c r="DK127" s="125"/>
      <c r="DL127" s="125"/>
      <c r="DM127" s="125"/>
      <c r="DN127" s="125"/>
      <c r="DO127" s="125"/>
      <c r="DP127" s="125"/>
      <c r="DQ127" s="125"/>
      <c r="DR127" s="125"/>
      <c r="DS127" s="125"/>
      <c r="DT127" s="125"/>
      <c r="DU127" s="125"/>
      <c r="DV127" s="125"/>
      <c r="DW127" s="125"/>
      <c r="DX127" s="125"/>
      <c r="DY127" s="125"/>
      <c r="DZ127" s="125"/>
      <c r="EA127" s="125"/>
      <c r="EB127" s="125"/>
      <c r="EC127" s="125"/>
      <c r="ED127" s="125"/>
      <c r="EE127" s="125"/>
      <c r="EF127" s="125"/>
      <c r="EG127" s="125"/>
      <c r="EH127" s="125"/>
      <c r="EI127" s="125"/>
      <c r="EJ127" s="125"/>
      <c r="EK127" s="125"/>
      <c r="EL127" s="125"/>
      <c r="EM127" s="125"/>
      <c r="EN127" s="125"/>
      <c r="EO127" s="125"/>
      <c r="EP127" s="125"/>
      <c r="EQ127" s="125"/>
      <c r="ER127" s="125"/>
      <c r="ES127" s="125"/>
      <c r="ET127" s="125"/>
      <c r="EU127" s="125"/>
      <c r="EV127" s="125"/>
      <c r="EW127" s="125"/>
      <c r="EX127" s="125"/>
      <c r="EY127" s="125"/>
      <c r="EZ127" s="125"/>
      <c r="FA127" s="125"/>
      <c r="FB127" s="125"/>
      <c r="FC127" s="125"/>
      <c r="FD127" s="125"/>
      <c r="FE127" s="125"/>
      <c r="FF127" s="125"/>
      <c r="FG127" s="125"/>
      <c r="FH127" s="125"/>
      <c r="FI127" s="125"/>
      <c r="FJ127" s="125"/>
      <c r="FK127" s="125"/>
      <c r="FL127" s="125"/>
      <c r="FM127" s="125"/>
      <c r="FN127" s="125"/>
      <c r="FO127" s="125"/>
      <c r="FP127" s="125"/>
      <c r="FQ127" s="125"/>
      <c r="FR127" s="125"/>
      <c r="FS127" s="125"/>
      <c r="FT127" s="125"/>
      <c r="FU127" s="125"/>
      <c r="FV127" s="125"/>
      <c r="FW127" s="125"/>
      <c r="FX127" s="125"/>
      <c r="FY127" s="125"/>
      <c r="FZ127" s="125"/>
      <c r="GA127" s="125"/>
      <c r="GB127" s="125"/>
      <c r="GC127" s="125"/>
      <c r="GD127" s="125"/>
      <c r="GE127" s="125"/>
      <c r="GF127" s="125"/>
      <c r="GG127" s="125"/>
      <c r="GH127" s="125"/>
      <c r="GI127" s="125"/>
      <c r="GJ127" s="125"/>
      <c r="GK127" s="125"/>
      <c r="GL127" s="125"/>
      <c r="GM127" s="125"/>
      <c r="GN127" s="125"/>
      <c r="GO127" s="125"/>
      <c r="GP127" s="125"/>
      <c r="GQ127" s="125"/>
      <c r="GR127" s="125"/>
      <c r="GS127" s="125"/>
      <c r="GT127" s="125"/>
      <c r="GU127" s="125"/>
      <c r="GV127" s="125"/>
      <c r="GW127" s="125"/>
      <c r="GX127" s="125"/>
      <c r="GY127" s="125"/>
      <c r="GZ127" s="125"/>
      <c r="HA127" s="125"/>
      <c r="HB127" s="125"/>
      <c r="HC127" s="125"/>
      <c r="HD127" s="125"/>
      <c r="HE127" s="125"/>
      <c r="HF127" s="125"/>
      <c r="HG127" s="125"/>
      <c r="HH127" s="125"/>
      <c r="HI127" s="125"/>
      <c r="HJ127" s="125"/>
      <c r="HK127" s="125"/>
      <c r="HL127" s="125"/>
      <c r="HM127" s="125"/>
      <c r="HN127" s="125"/>
      <c r="HO127" s="125"/>
      <c r="HP127" s="125"/>
      <c r="HQ127" s="125"/>
      <c r="HR127" s="125"/>
      <c r="HS127" s="125"/>
      <c r="HT127" s="125"/>
      <c r="HU127" s="125"/>
      <c r="HV127" s="125"/>
      <c r="HW127" s="125"/>
      <c r="HX127" s="125"/>
      <c r="HY127" s="125"/>
      <c r="HZ127" s="125"/>
      <c r="IA127" s="125"/>
      <c r="IB127" s="125"/>
      <c r="IC127" s="125"/>
      <c r="ID127" s="125"/>
      <c r="IE127" s="125"/>
      <c r="IF127" s="125"/>
      <c r="IG127" s="125"/>
      <c r="IH127" s="125"/>
      <c r="II127" s="125"/>
      <c r="IJ127" s="125"/>
      <c r="IK127" s="125"/>
      <c r="IL127" s="125"/>
      <c r="IM127" s="125"/>
      <c r="IN127" s="125"/>
      <c r="IO127" s="125"/>
      <c r="IP127" s="125"/>
      <c r="IQ127" s="125"/>
      <c r="IR127" s="125"/>
      <c r="IS127" s="125"/>
      <c r="IT127" s="125"/>
      <c r="IU127" s="125"/>
      <c r="IV127" s="125"/>
    </row>
    <row r="128" spans="1:256" ht="12.75" customHeight="1" x14ac:dyDescent="0.4">
      <c r="B128" s="126" t="s">
        <v>249</v>
      </c>
      <c r="C128" s="125"/>
      <c r="D128" s="125"/>
      <c r="E128" s="125"/>
      <c r="F128" s="125"/>
      <c r="G128" s="125"/>
      <c r="H128" s="125"/>
      <c r="I128" s="125"/>
      <c r="J128" s="125"/>
      <c r="K128" s="125"/>
      <c r="L128" s="125"/>
      <c r="M128" s="125"/>
      <c r="N128" s="125"/>
      <c r="P128" s="125"/>
      <c r="AE128" s="125"/>
      <c r="AF128" s="125"/>
      <c r="AG128" s="125"/>
      <c r="AH128" s="125"/>
      <c r="AI128" s="125"/>
      <c r="AJ128" s="125"/>
      <c r="AK128" s="125"/>
      <c r="AL128" s="125"/>
      <c r="AM128" s="125"/>
      <c r="AN128" s="125"/>
      <c r="AO128" s="125"/>
      <c r="AP128" s="125"/>
      <c r="AQ128" s="125"/>
      <c r="AR128" s="125"/>
      <c r="AS128" s="125"/>
      <c r="AT128" s="125"/>
      <c r="AU128" s="125"/>
      <c r="AV128" s="125"/>
      <c r="AW128" s="125"/>
      <c r="AX128" s="125"/>
      <c r="AY128" s="125"/>
      <c r="AZ128" s="125"/>
      <c r="BA128" s="125"/>
      <c r="BB128" s="125"/>
      <c r="BC128" s="125"/>
      <c r="BD128" s="125"/>
      <c r="BE128" s="125"/>
      <c r="BF128" s="125"/>
      <c r="BG128" s="125"/>
      <c r="BH128" s="125"/>
      <c r="BI128" s="125"/>
      <c r="BJ128" s="125"/>
      <c r="BK128" s="125"/>
      <c r="BL128" s="125"/>
      <c r="BM128" s="125"/>
      <c r="BN128" s="125"/>
      <c r="BO128" s="125"/>
      <c r="BP128" s="125"/>
      <c r="BQ128" s="125"/>
      <c r="BR128" s="125"/>
      <c r="BS128" s="125"/>
      <c r="BT128" s="125"/>
      <c r="BU128" s="125"/>
      <c r="BV128" s="125"/>
      <c r="BW128" s="125"/>
      <c r="BX128" s="125"/>
      <c r="BY128" s="125"/>
      <c r="BZ128" s="125"/>
      <c r="CA128" s="125"/>
      <c r="CB128" s="125"/>
      <c r="CC128" s="125"/>
      <c r="CD128" s="125"/>
      <c r="CE128" s="125"/>
      <c r="CF128" s="125"/>
      <c r="CG128" s="125"/>
      <c r="CH128" s="125"/>
      <c r="CI128" s="125"/>
      <c r="CJ128" s="125"/>
      <c r="CK128" s="125"/>
      <c r="CL128" s="125"/>
      <c r="CM128" s="125"/>
      <c r="CN128" s="125"/>
      <c r="CO128" s="125"/>
      <c r="CP128" s="125"/>
      <c r="CQ128" s="125"/>
      <c r="CR128" s="125"/>
      <c r="CS128" s="125"/>
      <c r="CT128" s="125"/>
      <c r="CU128" s="125"/>
      <c r="CV128" s="125"/>
      <c r="CW128" s="125"/>
      <c r="CX128" s="125"/>
      <c r="CY128" s="125"/>
      <c r="CZ128" s="125"/>
      <c r="DA128" s="125"/>
      <c r="DB128" s="125"/>
      <c r="DC128" s="125"/>
      <c r="DD128" s="125"/>
      <c r="DE128" s="125"/>
      <c r="DF128" s="125"/>
      <c r="DG128" s="125"/>
      <c r="DH128" s="125"/>
      <c r="DI128" s="125"/>
      <c r="DJ128" s="125"/>
      <c r="DK128" s="125"/>
      <c r="DL128" s="125"/>
      <c r="DM128" s="125"/>
      <c r="DN128" s="125"/>
      <c r="DO128" s="125"/>
      <c r="DP128" s="125"/>
      <c r="DQ128" s="125"/>
      <c r="DR128" s="125"/>
      <c r="DS128" s="125"/>
      <c r="DT128" s="125"/>
      <c r="DU128" s="125"/>
      <c r="DV128" s="125"/>
      <c r="DW128" s="125"/>
      <c r="DX128" s="125"/>
      <c r="DY128" s="125"/>
      <c r="DZ128" s="125"/>
      <c r="EA128" s="125"/>
      <c r="EB128" s="125"/>
      <c r="EC128" s="125"/>
      <c r="ED128" s="125"/>
      <c r="EE128" s="125"/>
      <c r="EF128" s="125"/>
      <c r="EG128" s="125"/>
      <c r="EH128" s="125"/>
      <c r="EI128" s="125"/>
      <c r="EJ128" s="125"/>
      <c r="EK128" s="125"/>
      <c r="EL128" s="125"/>
      <c r="EM128" s="125"/>
      <c r="EN128" s="125"/>
      <c r="EO128" s="125"/>
      <c r="EP128" s="125"/>
      <c r="EQ128" s="125"/>
      <c r="ER128" s="125"/>
      <c r="ES128" s="125"/>
      <c r="ET128" s="125"/>
      <c r="EU128" s="125"/>
      <c r="EV128" s="125"/>
      <c r="EW128" s="125"/>
      <c r="EX128" s="125"/>
      <c r="EY128" s="125"/>
      <c r="EZ128" s="125"/>
      <c r="FA128" s="125"/>
      <c r="FB128" s="125"/>
      <c r="FC128" s="125"/>
      <c r="FD128" s="125"/>
      <c r="FE128" s="125"/>
      <c r="FF128" s="125"/>
      <c r="FG128" s="125"/>
      <c r="FH128" s="125"/>
      <c r="FI128" s="125"/>
      <c r="FJ128" s="125"/>
      <c r="FK128" s="125"/>
      <c r="FL128" s="125"/>
      <c r="FM128" s="125"/>
      <c r="FN128" s="125"/>
      <c r="FO128" s="125"/>
      <c r="FP128" s="125"/>
      <c r="FQ128" s="125"/>
      <c r="FR128" s="125"/>
      <c r="FS128" s="125"/>
      <c r="FT128" s="125"/>
      <c r="FU128" s="125"/>
      <c r="FV128" s="125"/>
      <c r="FW128" s="125"/>
      <c r="FX128" s="125"/>
      <c r="FY128" s="125"/>
      <c r="FZ128" s="125"/>
      <c r="GA128" s="125"/>
      <c r="GB128" s="125"/>
      <c r="GC128" s="125"/>
      <c r="GD128" s="125"/>
      <c r="GE128" s="125"/>
      <c r="GF128" s="125"/>
      <c r="GG128" s="125"/>
      <c r="GH128" s="125"/>
      <c r="GI128" s="125"/>
      <c r="GJ128" s="125"/>
      <c r="GK128" s="125"/>
      <c r="GL128" s="125"/>
      <c r="GM128" s="125"/>
      <c r="GN128" s="125"/>
      <c r="GO128" s="125"/>
      <c r="GP128" s="125"/>
      <c r="GQ128" s="125"/>
      <c r="GR128" s="125"/>
      <c r="GS128" s="125"/>
      <c r="GT128" s="125"/>
      <c r="GU128" s="125"/>
      <c r="GV128" s="125"/>
      <c r="GW128" s="125"/>
      <c r="GX128" s="125"/>
      <c r="GY128" s="125"/>
      <c r="GZ128" s="125"/>
      <c r="HA128" s="125"/>
      <c r="HB128" s="125"/>
      <c r="HC128" s="125"/>
      <c r="HD128" s="125"/>
      <c r="HE128" s="125"/>
      <c r="HF128" s="125"/>
      <c r="HG128" s="125"/>
      <c r="HH128" s="125"/>
      <c r="HI128" s="125"/>
      <c r="HJ128" s="125"/>
      <c r="HK128" s="125"/>
      <c r="HL128" s="125"/>
      <c r="HM128" s="125"/>
      <c r="HN128" s="125"/>
      <c r="HO128" s="125"/>
      <c r="HP128" s="125"/>
      <c r="HQ128" s="125"/>
      <c r="HR128" s="125"/>
      <c r="HS128" s="125"/>
      <c r="HT128" s="125"/>
      <c r="HU128" s="125"/>
      <c r="HV128" s="125"/>
      <c r="HW128" s="125"/>
      <c r="HX128" s="125"/>
      <c r="HY128" s="125"/>
      <c r="HZ128" s="125"/>
      <c r="IA128" s="125"/>
      <c r="IB128" s="125"/>
      <c r="IC128" s="125"/>
      <c r="ID128" s="125"/>
      <c r="IE128" s="125"/>
      <c r="IF128" s="125"/>
      <c r="IG128" s="125"/>
      <c r="IH128" s="125"/>
      <c r="II128" s="125"/>
      <c r="IJ128" s="125"/>
      <c r="IK128" s="125"/>
      <c r="IL128" s="125"/>
      <c r="IM128" s="125"/>
      <c r="IN128" s="125"/>
      <c r="IO128" s="125"/>
      <c r="IP128" s="125"/>
      <c r="IQ128" s="125"/>
      <c r="IR128" s="125"/>
      <c r="IS128" s="125"/>
      <c r="IT128" s="125"/>
      <c r="IU128" s="125"/>
      <c r="IV128" s="125"/>
    </row>
    <row r="129" spans="1:256" ht="11.25" customHeight="1" x14ac:dyDescent="0.4">
      <c r="A129" s="39" t="s">
        <v>250</v>
      </c>
      <c r="C129" s="125"/>
      <c r="D129" s="125"/>
      <c r="E129" s="125"/>
      <c r="F129" s="125"/>
      <c r="G129" s="125"/>
      <c r="H129" s="125"/>
      <c r="I129" s="125"/>
      <c r="J129" s="125"/>
      <c r="K129" s="125"/>
      <c r="L129" s="125"/>
      <c r="M129" s="125"/>
      <c r="N129" s="125"/>
      <c r="P129" s="125"/>
      <c r="AE129" s="125"/>
      <c r="AF129" s="125"/>
      <c r="AG129" s="125"/>
      <c r="AH129" s="125"/>
      <c r="AI129" s="125"/>
      <c r="AJ129" s="125"/>
      <c r="AK129" s="125"/>
      <c r="AL129" s="125"/>
      <c r="AM129" s="125"/>
      <c r="AN129" s="125"/>
      <c r="AO129" s="125"/>
      <c r="AP129" s="125"/>
      <c r="AQ129" s="125"/>
      <c r="AR129" s="125"/>
      <c r="AS129" s="125"/>
      <c r="AT129" s="125"/>
      <c r="AU129" s="125"/>
      <c r="AV129" s="125"/>
      <c r="AW129" s="125"/>
      <c r="AX129" s="125"/>
      <c r="AY129" s="125"/>
      <c r="AZ129" s="125"/>
      <c r="BA129" s="125"/>
      <c r="BB129" s="125"/>
      <c r="BC129" s="125"/>
      <c r="BD129" s="125"/>
      <c r="BE129" s="125"/>
      <c r="BF129" s="125"/>
      <c r="BG129" s="125"/>
      <c r="BH129" s="125"/>
      <c r="BI129" s="125"/>
      <c r="BJ129" s="125"/>
      <c r="BK129" s="125"/>
      <c r="BL129" s="125"/>
      <c r="BM129" s="125"/>
      <c r="BN129" s="125"/>
      <c r="BO129" s="125"/>
      <c r="BP129" s="125"/>
      <c r="BQ129" s="125"/>
      <c r="BR129" s="125"/>
      <c r="BS129" s="125"/>
      <c r="BT129" s="125"/>
      <c r="BU129" s="125"/>
      <c r="BV129" s="125"/>
      <c r="BW129" s="125"/>
      <c r="BX129" s="125"/>
      <c r="BY129" s="125"/>
      <c r="BZ129" s="125"/>
      <c r="CA129" s="125"/>
      <c r="CB129" s="125"/>
      <c r="CC129" s="125"/>
      <c r="CD129" s="125"/>
      <c r="CE129" s="125"/>
      <c r="CF129" s="125"/>
      <c r="CG129" s="125"/>
      <c r="CH129" s="125"/>
      <c r="CI129" s="125"/>
      <c r="CJ129" s="125"/>
      <c r="CK129" s="125"/>
      <c r="CL129" s="125"/>
      <c r="CM129" s="125"/>
      <c r="CN129" s="125"/>
      <c r="CO129" s="125"/>
      <c r="CP129" s="125"/>
      <c r="CQ129" s="125"/>
      <c r="CR129" s="125"/>
      <c r="CS129" s="125"/>
      <c r="CT129" s="125"/>
      <c r="CU129" s="125"/>
      <c r="CV129" s="125"/>
      <c r="CW129" s="125"/>
      <c r="CX129" s="125"/>
      <c r="CY129" s="125"/>
      <c r="CZ129" s="125"/>
      <c r="DA129" s="125"/>
      <c r="DB129" s="125"/>
      <c r="DC129" s="125"/>
      <c r="DD129" s="125"/>
      <c r="DE129" s="125"/>
      <c r="DF129" s="125"/>
      <c r="DG129" s="125"/>
      <c r="DH129" s="125"/>
      <c r="DI129" s="125"/>
      <c r="DJ129" s="125"/>
      <c r="DK129" s="125"/>
      <c r="DL129" s="125"/>
      <c r="DM129" s="125"/>
      <c r="DN129" s="125"/>
      <c r="DO129" s="125"/>
      <c r="DP129" s="125"/>
      <c r="DQ129" s="125"/>
      <c r="DR129" s="125"/>
      <c r="DS129" s="125"/>
      <c r="DT129" s="125"/>
      <c r="DU129" s="125"/>
      <c r="DV129" s="125"/>
      <c r="DW129" s="125"/>
      <c r="DX129" s="125"/>
      <c r="DY129" s="125"/>
      <c r="DZ129" s="125"/>
      <c r="EA129" s="125"/>
      <c r="EB129" s="125"/>
      <c r="EC129" s="125"/>
      <c r="ED129" s="125"/>
      <c r="EE129" s="125"/>
      <c r="EF129" s="125"/>
      <c r="EG129" s="125"/>
      <c r="EH129" s="125"/>
      <c r="EI129" s="125"/>
      <c r="EJ129" s="125"/>
      <c r="EK129" s="125"/>
      <c r="EL129" s="125"/>
      <c r="EM129" s="125"/>
      <c r="EN129" s="125"/>
      <c r="EO129" s="125"/>
      <c r="EP129" s="125"/>
      <c r="EQ129" s="125"/>
      <c r="ER129" s="125"/>
      <c r="ES129" s="125"/>
      <c r="ET129" s="125"/>
      <c r="EU129" s="125"/>
      <c r="EV129" s="125"/>
      <c r="EW129" s="125"/>
      <c r="EX129" s="125"/>
      <c r="EY129" s="125"/>
      <c r="EZ129" s="125"/>
      <c r="FA129" s="125"/>
      <c r="FB129" s="125"/>
      <c r="FC129" s="125"/>
      <c r="FD129" s="125"/>
      <c r="FE129" s="125"/>
      <c r="FF129" s="125"/>
      <c r="FG129" s="125"/>
      <c r="FH129" s="125"/>
      <c r="FI129" s="125"/>
      <c r="FJ129" s="125"/>
      <c r="FK129" s="125"/>
      <c r="FL129" s="125"/>
      <c r="FM129" s="125"/>
      <c r="FN129" s="125"/>
      <c r="FO129" s="125"/>
      <c r="FP129" s="125"/>
      <c r="FQ129" s="125"/>
      <c r="FR129" s="125"/>
      <c r="FS129" s="125"/>
      <c r="FT129" s="125"/>
      <c r="FU129" s="125"/>
      <c r="FV129" s="125"/>
      <c r="FW129" s="125"/>
      <c r="FX129" s="125"/>
      <c r="FY129" s="125"/>
      <c r="FZ129" s="125"/>
      <c r="GA129" s="125"/>
      <c r="GB129" s="125"/>
      <c r="GC129" s="125"/>
      <c r="GD129" s="125"/>
      <c r="GE129" s="125"/>
      <c r="GF129" s="125"/>
      <c r="GG129" s="125"/>
      <c r="GH129" s="125"/>
      <c r="GI129" s="125"/>
      <c r="GJ129" s="125"/>
      <c r="GK129" s="125"/>
      <c r="GL129" s="125"/>
      <c r="GM129" s="125"/>
      <c r="GN129" s="125"/>
      <c r="GO129" s="125"/>
      <c r="GP129" s="125"/>
      <c r="GQ129" s="125"/>
      <c r="GR129" s="125"/>
      <c r="GS129" s="125"/>
      <c r="GT129" s="125"/>
      <c r="GU129" s="125"/>
      <c r="GV129" s="125"/>
      <c r="GW129" s="125"/>
      <c r="GX129" s="125"/>
      <c r="GY129" s="125"/>
      <c r="GZ129" s="125"/>
      <c r="HA129" s="125"/>
      <c r="HB129" s="125"/>
      <c r="HC129" s="125"/>
      <c r="HD129" s="125"/>
      <c r="HE129" s="125"/>
      <c r="HF129" s="125"/>
      <c r="HG129" s="125"/>
      <c r="HH129" s="125"/>
      <c r="HI129" s="125"/>
      <c r="HJ129" s="125"/>
      <c r="HK129" s="125"/>
      <c r="HL129" s="125"/>
      <c r="HM129" s="125"/>
      <c r="HN129" s="125"/>
      <c r="HO129" s="125"/>
      <c r="HP129" s="125"/>
      <c r="HQ129" s="125"/>
      <c r="HR129" s="125"/>
      <c r="HS129" s="125"/>
      <c r="HT129" s="125"/>
      <c r="HU129" s="125"/>
      <c r="HV129" s="125"/>
      <c r="HW129" s="125"/>
      <c r="HX129" s="125"/>
      <c r="HY129" s="125"/>
      <c r="HZ129" s="125"/>
      <c r="IA129" s="125"/>
      <c r="IB129" s="125"/>
      <c r="IC129" s="125"/>
      <c r="ID129" s="125"/>
      <c r="IE129" s="125"/>
      <c r="IF129" s="125"/>
      <c r="IG129" s="125"/>
      <c r="IH129" s="125"/>
      <c r="II129" s="125"/>
      <c r="IJ129" s="125"/>
      <c r="IK129" s="125"/>
      <c r="IL129" s="125"/>
      <c r="IM129" s="125"/>
      <c r="IN129" s="125"/>
      <c r="IO129" s="125"/>
      <c r="IP129" s="125"/>
      <c r="IQ129" s="125"/>
      <c r="IR129" s="125"/>
      <c r="IS129" s="125"/>
      <c r="IT129" s="125"/>
      <c r="IU129" s="125"/>
      <c r="IV129" s="125"/>
    </row>
    <row r="130" spans="1:256" ht="11.25" customHeight="1" x14ac:dyDescent="0.4">
      <c r="A130" s="39" t="s">
        <v>251</v>
      </c>
      <c r="C130" s="127"/>
      <c r="D130" s="127"/>
      <c r="E130" s="127"/>
      <c r="F130" s="127"/>
      <c r="G130" s="127"/>
      <c r="H130" s="127"/>
      <c r="I130" s="125"/>
      <c r="J130" s="125"/>
      <c r="K130" s="125"/>
      <c r="L130" s="125"/>
      <c r="M130" s="125"/>
      <c r="N130" s="125"/>
      <c r="P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125"/>
      <c r="AY130" s="125"/>
      <c r="AZ130" s="125"/>
      <c r="BA130" s="125"/>
      <c r="BB130" s="125"/>
      <c r="BC130" s="125"/>
      <c r="BD130" s="125"/>
      <c r="BE130" s="125"/>
      <c r="BF130" s="125"/>
      <c r="BG130" s="125"/>
      <c r="BH130" s="125"/>
      <c r="BI130" s="125"/>
      <c r="BJ130" s="125"/>
      <c r="BK130" s="125"/>
      <c r="BL130" s="125"/>
      <c r="BM130" s="125"/>
      <c r="BN130" s="125"/>
      <c r="BO130" s="125"/>
      <c r="BP130" s="125"/>
      <c r="BQ130" s="125"/>
      <c r="BR130" s="125"/>
      <c r="BS130" s="125"/>
      <c r="BT130" s="125"/>
      <c r="BU130" s="125"/>
      <c r="BV130" s="125"/>
      <c r="BW130" s="125"/>
      <c r="BX130" s="125"/>
      <c r="BY130" s="125"/>
      <c r="BZ130" s="125"/>
      <c r="CA130" s="125"/>
      <c r="CB130" s="125"/>
      <c r="CC130" s="125"/>
      <c r="CD130" s="125"/>
      <c r="CE130" s="125"/>
      <c r="CF130" s="125"/>
      <c r="CG130" s="125"/>
      <c r="CH130" s="125"/>
      <c r="CI130" s="125"/>
      <c r="CJ130" s="125"/>
      <c r="CK130" s="125"/>
      <c r="CL130" s="125"/>
      <c r="CM130" s="125"/>
      <c r="CN130" s="125"/>
      <c r="CO130" s="125"/>
      <c r="CP130" s="125"/>
      <c r="CQ130" s="125"/>
      <c r="CR130" s="125"/>
      <c r="CS130" s="125"/>
      <c r="CT130" s="125"/>
      <c r="CU130" s="125"/>
      <c r="CV130" s="125"/>
      <c r="CW130" s="125"/>
      <c r="CX130" s="125"/>
      <c r="CY130" s="125"/>
      <c r="CZ130" s="125"/>
      <c r="DA130" s="125"/>
      <c r="DB130" s="125"/>
      <c r="DC130" s="125"/>
      <c r="DD130" s="125"/>
      <c r="DE130" s="125"/>
      <c r="DF130" s="125"/>
      <c r="DG130" s="125"/>
      <c r="DH130" s="125"/>
      <c r="DI130" s="125"/>
      <c r="DJ130" s="125"/>
      <c r="DK130" s="125"/>
      <c r="DL130" s="125"/>
      <c r="DM130" s="125"/>
      <c r="DN130" s="125"/>
      <c r="DO130" s="125"/>
      <c r="DP130" s="125"/>
      <c r="DQ130" s="125"/>
      <c r="DR130" s="125"/>
      <c r="DS130" s="125"/>
      <c r="DT130" s="125"/>
      <c r="DU130" s="125"/>
      <c r="DV130" s="125"/>
      <c r="DW130" s="125"/>
      <c r="DX130" s="125"/>
      <c r="DY130" s="125"/>
      <c r="DZ130" s="125"/>
      <c r="EA130" s="125"/>
      <c r="EB130" s="125"/>
      <c r="EC130" s="125"/>
      <c r="ED130" s="125"/>
      <c r="EE130" s="125"/>
      <c r="EF130" s="125"/>
      <c r="EG130" s="125"/>
      <c r="EH130" s="125"/>
      <c r="EI130" s="125"/>
      <c r="EJ130" s="125"/>
      <c r="EK130" s="125"/>
      <c r="EL130" s="125"/>
      <c r="EM130" s="125"/>
      <c r="EN130" s="125"/>
      <c r="EO130" s="125"/>
      <c r="EP130" s="125"/>
      <c r="EQ130" s="125"/>
      <c r="ER130" s="125"/>
      <c r="ES130" s="125"/>
      <c r="ET130" s="125"/>
      <c r="EU130" s="125"/>
      <c r="EV130" s="125"/>
      <c r="EW130" s="125"/>
      <c r="EX130" s="125"/>
      <c r="EY130" s="125"/>
      <c r="EZ130" s="125"/>
      <c r="FA130" s="125"/>
      <c r="FB130" s="125"/>
      <c r="FC130" s="125"/>
      <c r="FD130" s="125"/>
      <c r="FE130" s="125"/>
      <c r="FF130" s="125"/>
      <c r="FG130" s="125"/>
      <c r="FH130" s="125"/>
      <c r="FI130" s="125"/>
      <c r="FJ130" s="125"/>
      <c r="FK130" s="125"/>
      <c r="FL130" s="125"/>
      <c r="FM130" s="125"/>
      <c r="FN130" s="125"/>
      <c r="FO130" s="125"/>
      <c r="FP130" s="125"/>
      <c r="FQ130" s="125"/>
      <c r="FR130" s="125"/>
      <c r="FS130" s="125"/>
      <c r="FT130" s="125"/>
      <c r="FU130" s="125"/>
      <c r="FV130" s="125"/>
      <c r="FW130" s="125"/>
      <c r="FX130" s="125"/>
      <c r="FY130" s="125"/>
      <c r="FZ130" s="125"/>
      <c r="GA130" s="125"/>
      <c r="GB130" s="125"/>
      <c r="GC130" s="125"/>
      <c r="GD130" s="125"/>
      <c r="GE130" s="125"/>
      <c r="GF130" s="125"/>
      <c r="GG130" s="125"/>
      <c r="GH130" s="125"/>
      <c r="GI130" s="125"/>
      <c r="GJ130" s="125"/>
      <c r="GK130" s="125"/>
      <c r="GL130" s="125"/>
      <c r="GM130" s="125"/>
      <c r="GN130" s="125"/>
      <c r="GO130" s="125"/>
      <c r="GP130" s="125"/>
      <c r="GQ130" s="125"/>
      <c r="GR130" s="125"/>
      <c r="GS130" s="125"/>
      <c r="GT130" s="125"/>
      <c r="GU130" s="125"/>
      <c r="GV130" s="125"/>
      <c r="GW130" s="125"/>
      <c r="GX130" s="125"/>
      <c r="GY130" s="125"/>
      <c r="GZ130" s="125"/>
      <c r="HA130" s="125"/>
      <c r="HB130" s="125"/>
      <c r="HC130" s="125"/>
      <c r="HD130" s="125"/>
      <c r="HE130" s="125"/>
      <c r="HF130" s="125"/>
      <c r="HG130" s="125"/>
      <c r="HH130" s="125"/>
      <c r="HI130" s="125"/>
      <c r="HJ130" s="125"/>
      <c r="HK130" s="125"/>
      <c r="HL130" s="125"/>
      <c r="HM130" s="125"/>
      <c r="HN130" s="125"/>
      <c r="HO130" s="125"/>
      <c r="HP130" s="125"/>
      <c r="HQ130" s="125"/>
      <c r="HR130" s="125"/>
      <c r="HS130" s="125"/>
      <c r="HT130" s="125"/>
      <c r="HU130" s="125"/>
      <c r="HV130" s="125"/>
      <c r="HW130" s="125"/>
      <c r="HX130" s="125"/>
      <c r="HY130" s="125"/>
      <c r="HZ130" s="125"/>
      <c r="IA130" s="125"/>
      <c r="IB130" s="125"/>
      <c r="IC130" s="125"/>
      <c r="ID130" s="125"/>
      <c r="IE130" s="125"/>
      <c r="IF130" s="125"/>
      <c r="IG130" s="125"/>
      <c r="IH130" s="125"/>
      <c r="II130" s="125"/>
      <c r="IJ130" s="125"/>
      <c r="IK130" s="125"/>
      <c r="IL130" s="125"/>
      <c r="IM130" s="125"/>
      <c r="IN130" s="125"/>
      <c r="IO130" s="125"/>
      <c r="IP130" s="125"/>
      <c r="IQ130" s="125"/>
      <c r="IR130" s="125"/>
      <c r="IS130" s="125"/>
      <c r="IT130" s="125"/>
      <c r="IU130" s="125"/>
      <c r="IV130" s="125"/>
    </row>
    <row r="131" spans="1:256" ht="11.25" customHeight="1" x14ac:dyDescent="0.4">
      <c r="C131" s="125"/>
      <c r="D131" s="125"/>
      <c r="E131" s="125"/>
      <c r="F131" s="125"/>
      <c r="G131" s="125"/>
      <c r="H131" s="125"/>
      <c r="I131" s="125"/>
      <c r="J131" s="125"/>
      <c r="K131" s="125"/>
      <c r="L131" s="125"/>
      <c r="M131" s="125"/>
      <c r="N131" s="125"/>
      <c r="P131" s="125"/>
      <c r="AE131" s="125"/>
      <c r="AF131" s="125"/>
      <c r="AG131" s="125"/>
      <c r="AH131" s="125"/>
      <c r="AI131" s="125"/>
      <c r="AJ131" s="125"/>
      <c r="AK131" s="125"/>
      <c r="AL131" s="125"/>
      <c r="AM131" s="125"/>
      <c r="AN131" s="125"/>
      <c r="AO131" s="125"/>
      <c r="AP131" s="125"/>
      <c r="AQ131" s="125"/>
      <c r="AR131" s="125"/>
      <c r="AS131" s="125"/>
      <c r="AT131" s="125"/>
      <c r="AU131" s="125"/>
      <c r="AV131" s="125"/>
      <c r="AW131" s="125"/>
      <c r="AX131" s="125"/>
      <c r="AY131" s="125"/>
      <c r="AZ131" s="125"/>
      <c r="BA131" s="125"/>
      <c r="BB131" s="125"/>
      <c r="BC131" s="125"/>
      <c r="BD131" s="125"/>
      <c r="BE131" s="125"/>
      <c r="BF131" s="125"/>
      <c r="BG131" s="125"/>
      <c r="BH131" s="125"/>
      <c r="BI131" s="125"/>
      <c r="BJ131" s="125"/>
      <c r="BK131" s="125"/>
      <c r="BL131" s="125"/>
      <c r="BM131" s="125"/>
      <c r="BN131" s="125"/>
      <c r="BO131" s="125"/>
      <c r="BP131" s="125"/>
      <c r="BQ131" s="125"/>
      <c r="BR131" s="125"/>
      <c r="BS131" s="125"/>
      <c r="BT131" s="125"/>
      <c r="BU131" s="125"/>
      <c r="BV131" s="125"/>
      <c r="BW131" s="125"/>
      <c r="BX131" s="125"/>
      <c r="BY131" s="125"/>
      <c r="BZ131" s="125"/>
      <c r="CA131" s="125"/>
      <c r="CB131" s="125"/>
      <c r="CC131" s="125"/>
      <c r="CD131" s="125"/>
      <c r="CE131" s="125"/>
      <c r="CF131" s="125"/>
      <c r="CG131" s="125"/>
      <c r="CH131" s="125"/>
      <c r="CI131" s="125"/>
      <c r="CJ131" s="125"/>
      <c r="CK131" s="125"/>
      <c r="CL131" s="125"/>
      <c r="CM131" s="125"/>
      <c r="CN131" s="125"/>
      <c r="CO131" s="125"/>
      <c r="CP131" s="125"/>
      <c r="CQ131" s="125"/>
      <c r="CR131" s="125"/>
      <c r="CS131" s="125"/>
      <c r="CT131" s="125"/>
      <c r="CU131" s="125"/>
      <c r="CV131" s="125"/>
      <c r="CW131" s="125"/>
      <c r="CX131" s="125"/>
      <c r="CY131" s="125"/>
      <c r="CZ131" s="125"/>
      <c r="DA131" s="125"/>
      <c r="DB131" s="125"/>
      <c r="DC131" s="125"/>
      <c r="DD131" s="125"/>
      <c r="DE131" s="125"/>
      <c r="DF131" s="125"/>
      <c r="DG131" s="125"/>
      <c r="DH131" s="125"/>
      <c r="DI131" s="125"/>
      <c r="DJ131" s="125"/>
      <c r="DK131" s="125"/>
      <c r="DL131" s="125"/>
      <c r="DM131" s="125"/>
      <c r="DN131" s="125"/>
      <c r="DO131" s="125"/>
      <c r="DP131" s="125"/>
      <c r="DQ131" s="125"/>
      <c r="DR131" s="125"/>
      <c r="DS131" s="125"/>
      <c r="DT131" s="125"/>
      <c r="DU131" s="125"/>
      <c r="DV131" s="125"/>
      <c r="DW131" s="125"/>
      <c r="DX131" s="125"/>
      <c r="DY131" s="125"/>
      <c r="DZ131" s="125"/>
      <c r="EA131" s="125"/>
      <c r="EB131" s="125"/>
      <c r="EC131" s="125"/>
      <c r="ED131" s="125"/>
      <c r="EE131" s="125"/>
      <c r="EF131" s="125"/>
      <c r="EG131" s="125"/>
      <c r="EH131" s="125"/>
      <c r="EI131" s="125"/>
      <c r="EJ131" s="125"/>
      <c r="EK131" s="125"/>
      <c r="EL131" s="125"/>
      <c r="EM131" s="125"/>
      <c r="EN131" s="125"/>
      <c r="EO131" s="125"/>
      <c r="EP131" s="125"/>
      <c r="EQ131" s="125"/>
      <c r="ER131" s="125"/>
      <c r="ES131" s="125"/>
      <c r="ET131" s="125"/>
      <c r="EU131" s="125"/>
      <c r="EV131" s="125"/>
      <c r="EW131" s="125"/>
      <c r="EX131" s="125"/>
      <c r="EY131" s="125"/>
      <c r="EZ131" s="125"/>
      <c r="FA131" s="125"/>
      <c r="FB131" s="125"/>
      <c r="FC131" s="125"/>
      <c r="FD131" s="125"/>
      <c r="FE131" s="125"/>
      <c r="FF131" s="125"/>
      <c r="FG131" s="125"/>
      <c r="FH131" s="125"/>
      <c r="FI131" s="125"/>
      <c r="FJ131" s="125"/>
      <c r="FK131" s="125"/>
      <c r="FL131" s="125"/>
      <c r="FM131" s="125"/>
      <c r="FN131" s="125"/>
      <c r="FO131" s="125"/>
      <c r="FP131" s="125"/>
      <c r="FQ131" s="125"/>
      <c r="FR131" s="125"/>
      <c r="FS131" s="125"/>
      <c r="FT131" s="125"/>
      <c r="FU131" s="125"/>
      <c r="FV131" s="125"/>
      <c r="FW131" s="125"/>
      <c r="FX131" s="125"/>
      <c r="FY131" s="125"/>
      <c r="FZ131" s="125"/>
      <c r="GA131" s="125"/>
      <c r="GB131" s="125"/>
      <c r="GC131" s="125"/>
      <c r="GD131" s="125"/>
      <c r="GE131" s="125"/>
      <c r="GF131" s="125"/>
      <c r="GG131" s="125"/>
      <c r="GH131" s="125"/>
      <c r="GI131" s="125"/>
      <c r="GJ131" s="125"/>
      <c r="GK131" s="125"/>
      <c r="GL131" s="125"/>
      <c r="GM131" s="125"/>
      <c r="GN131" s="125"/>
      <c r="GO131" s="125"/>
      <c r="GP131" s="125"/>
      <c r="GQ131" s="125"/>
      <c r="GR131" s="125"/>
      <c r="GS131" s="125"/>
      <c r="GT131" s="125"/>
      <c r="GU131" s="125"/>
      <c r="GV131" s="125"/>
      <c r="GW131" s="125"/>
      <c r="GX131" s="125"/>
      <c r="GY131" s="125"/>
      <c r="GZ131" s="125"/>
      <c r="HA131" s="125"/>
      <c r="HB131" s="125"/>
      <c r="HC131" s="125"/>
      <c r="HD131" s="125"/>
      <c r="HE131" s="125"/>
      <c r="HF131" s="125"/>
      <c r="HG131" s="125"/>
      <c r="HH131" s="125"/>
      <c r="HI131" s="125"/>
      <c r="HJ131" s="125"/>
      <c r="HK131" s="125"/>
      <c r="HL131" s="125"/>
      <c r="HM131" s="125"/>
      <c r="HN131" s="125"/>
      <c r="HO131" s="125"/>
      <c r="HP131" s="125"/>
      <c r="HQ131" s="125"/>
      <c r="HR131" s="125"/>
      <c r="HS131" s="125"/>
      <c r="HT131" s="125"/>
      <c r="HU131" s="125"/>
      <c r="HV131" s="125"/>
      <c r="HW131" s="125"/>
      <c r="HX131" s="125"/>
      <c r="HY131" s="125"/>
      <c r="HZ131" s="125"/>
      <c r="IA131" s="125"/>
      <c r="IB131" s="125"/>
      <c r="IC131" s="125"/>
      <c r="ID131" s="125"/>
      <c r="IE131" s="125"/>
      <c r="IF131" s="125"/>
      <c r="IG131" s="125"/>
      <c r="IH131" s="125"/>
      <c r="II131" s="125"/>
      <c r="IJ131" s="125"/>
      <c r="IK131" s="125"/>
      <c r="IL131" s="125"/>
      <c r="IM131" s="125"/>
      <c r="IN131" s="125"/>
      <c r="IO131" s="125"/>
      <c r="IP131" s="125"/>
      <c r="IQ131" s="125"/>
      <c r="IR131" s="125"/>
      <c r="IS131" s="125"/>
      <c r="IT131" s="125"/>
      <c r="IU131" s="125"/>
      <c r="IV131" s="125"/>
    </row>
    <row r="132" spans="1:256" ht="11.25" customHeight="1" x14ac:dyDescent="0.4">
      <c r="C132" s="125"/>
      <c r="D132" s="125"/>
      <c r="E132" s="125"/>
      <c r="F132" s="125"/>
      <c r="G132" s="125"/>
      <c r="H132" s="125"/>
      <c r="I132" s="125"/>
      <c r="J132" s="125"/>
      <c r="K132" s="125"/>
      <c r="L132" s="125"/>
      <c r="M132" s="125"/>
      <c r="N132" s="125"/>
      <c r="P132" s="125"/>
      <c r="AE132" s="125"/>
      <c r="AF132" s="125"/>
      <c r="AG132" s="125"/>
      <c r="AH132" s="125"/>
      <c r="AI132" s="125"/>
      <c r="AJ132" s="125"/>
      <c r="AK132" s="125"/>
      <c r="AL132" s="125"/>
      <c r="AM132" s="125"/>
      <c r="AN132" s="125"/>
      <c r="AO132" s="125"/>
      <c r="AP132" s="125"/>
      <c r="AQ132" s="125"/>
      <c r="AR132" s="125"/>
      <c r="AS132" s="125"/>
      <c r="AT132" s="125"/>
      <c r="AU132" s="125"/>
      <c r="AV132" s="125"/>
      <c r="AW132" s="125"/>
      <c r="AX132" s="125"/>
      <c r="AY132" s="125"/>
      <c r="AZ132" s="125"/>
      <c r="BA132" s="125"/>
      <c r="BB132" s="125"/>
      <c r="BC132" s="125"/>
      <c r="BD132" s="125"/>
      <c r="BE132" s="125"/>
      <c r="BF132" s="125"/>
      <c r="BG132" s="125"/>
      <c r="BH132" s="125"/>
      <c r="BI132" s="125"/>
      <c r="BJ132" s="125"/>
      <c r="BK132" s="125"/>
      <c r="BL132" s="125"/>
      <c r="BM132" s="125"/>
      <c r="BN132" s="125"/>
      <c r="BO132" s="125"/>
      <c r="BP132" s="125"/>
      <c r="BQ132" s="125"/>
      <c r="BR132" s="125"/>
      <c r="BS132" s="125"/>
      <c r="BT132" s="125"/>
      <c r="BU132" s="125"/>
      <c r="BV132" s="125"/>
      <c r="BW132" s="125"/>
      <c r="BX132" s="125"/>
      <c r="BY132" s="125"/>
      <c r="BZ132" s="125"/>
      <c r="CA132" s="125"/>
      <c r="CB132" s="125"/>
      <c r="CC132" s="125"/>
      <c r="CD132" s="125"/>
      <c r="CE132" s="125"/>
      <c r="CF132" s="125"/>
      <c r="CG132" s="125"/>
      <c r="CH132" s="125"/>
      <c r="CI132" s="125"/>
      <c r="CJ132" s="125"/>
      <c r="CK132" s="125"/>
      <c r="CL132" s="125"/>
      <c r="CM132" s="125"/>
      <c r="CN132" s="125"/>
      <c r="CO132" s="125"/>
      <c r="CP132" s="125"/>
      <c r="CQ132" s="125"/>
      <c r="CR132" s="125"/>
      <c r="CS132" s="125"/>
      <c r="CT132" s="125"/>
      <c r="CU132" s="125"/>
      <c r="CV132" s="125"/>
      <c r="CW132" s="125"/>
      <c r="CX132" s="125"/>
      <c r="CY132" s="125"/>
      <c r="CZ132" s="125"/>
      <c r="DA132" s="125"/>
      <c r="DB132" s="125"/>
      <c r="DC132" s="125"/>
      <c r="DD132" s="125"/>
      <c r="DE132" s="125"/>
      <c r="DF132" s="125"/>
      <c r="DG132" s="125"/>
      <c r="DH132" s="125"/>
      <c r="DI132" s="125"/>
      <c r="DJ132" s="125"/>
      <c r="DK132" s="125"/>
      <c r="DL132" s="125"/>
      <c r="DM132" s="125"/>
      <c r="DN132" s="125"/>
      <c r="DO132" s="125"/>
      <c r="DP132" s="125"/>
      <c r="DQ132" s="125"/>
      <c r="DR132" s="125"/>
      <c r="DS132" s="125"/>
      <c r="DT132" s="125"/>
      <c r="DU132" s="125"/>
      <c r="DV132" s="125"/>
      <c r="DW132" s="125"/>
      <c r="DX132" s="125"/>
      <c r="DY132" s="125"/>
      <c r="DZ132" s="125"/>
      <c r="EA132" s="125"/>
      <c r="EB132" s="125"/>
      <c r="EC132" s="125"/>
      <c r="ED132" s="125"/>
      <c r="EE132" s="125"/>
      <c r="EF132" s="125"/>
      <c r="EG132" s="125"/>
      <c r="EH132" s="125"/>
      <c r="EI132" s="125"/>
      <c r="EJ132" s="125"/>
      <c r="EK132" s="125"/>
      <c r="EL132" s="125"/>
      <c r="EM132" s="125"/>
      <c r="EN132" s="125"/>
      <c r="EO132" s="125"/>
      <c r="EP132" s="125"/>
      <c r="EQ132" s="125"/>
      <c r="ER132" s="125"/>
      <c r="ES132" s="125"/>
      <c r="ET132" s="125"/>
      <c r="EU132" s="125"/>
      <c r="EV132" s="125"/>
      <c r="EW132" s="125"/>
      <c r="EX132" s="125"/>
      <c r="EY132" s="125"/>
      <c r="EZ132" s="125"/>
      <c r="FA132" s="125"/>
      <c r="FB132" s="125"/>
      <c r="FC132" s="125"/>
      <c r="FD132" s="125"/>
      <c r="FE132" s="125"/>
      <c r="FF132" s="125"/>
      <c r="FG132" s="125"/>
      <c r="FH132" s="125"/>
      <c r="FI132" s="125"/>
      <c r="FJ132" s="125"/>
      <c r="FK132" s="125"/>
      <c r="FL132" s="125"/>
      <c r="FM132" s="125"/>
      <c r="FN132" s="125"/>
      <c r="FO132" s="125"/>
      <c r="FP132" s="125"/>
      <c r="FQ132" s="125"/>
      <c r="FR132" s="125"/>
      <c r="FS132" s="125"/>
      <c r="FT132" s="125"/>
      <c r="FU132" s="125"/>
      <c r="FV132" s="125"/>
      <c r="FW132" s="125"/>
      <c r="FX132" s="125"/>
      <c r="FY132" s="125"/>
      <c r="FZ132" s="125"/>
      <c r="GA132" s="125"/>
      <c r="GB132" s="125"/>
      <c r="GC132" s="125"/>
      <c r="GD132" s="125"/>
      <c r="GE132" s="125"/>
      <c r="GF132" s="125"/>
      <c r="GG132" s="125"/>
      <c r="GH132" s="125"/>
      <c r="GI132" s="125"/>
      <c r="GJ132" s="125"/>
      <c r="GK132" s="125"/>
      <c r="GL132" s="125"/>
      <c r="GM132" s="125"/>
      <c r="GN132" s="125"/>
      <c r="GO132" s="125"/>
      <c r="GP132" s="125"/>
      <c r="GQ132" s="125"/>
      <c r="GR132" s="125"/>
      <c r="GS132" s="125"/>
      <c r="GT132" s="125"/>
      <c r="GU132" s="125"/>
      <c r="GV132" s="125"/>
      <c r="GW132" s="125"/>
      <c r="GX132" s="125"/>
      <c r="GY132" s="125"/>
      <c r="GZ132" s="125"/>
      <c r="HA132" s="125"/>
      <c r="HB132" s="125"/>
      <c r="HC132" s="125"/>
      <c r="HD132" s="125"/>
      <c r="HE132" s="125"/>
      <c r="HF132" s="125"/>
      <c r="HG132" s="125"/>
      <c r="HH132" s="125"/>
      <c r="HI132" s="125"/>
      <c r="HJ132" s="125"/>
      <c r="HK132" s="125"/>
      <c r="HL132" s="125"/>
      <c r="HM132" s="125"/>
      <c r="HN132" s="125"/>
      <c r="HO132" s="125"/>
      <c r="HP132" s="125"/>
      <c r="HQ132" s="125"/>
      <c r="HR132" s="125"/>
      <c r="HS132" s="125"/>
      <c r="HT132" s="125"/>
      <c r="HU132" s="125"/>
      <c r="HV132" s="125"/>
      <c r="HW132" s="125"/>
      <c r="HX132" s="125"/>
      <c r="HY132" s="125"/>
      <c r="HZ132" s="125"/>
      <c r="IA132" s="125"/>
      <c r="IB132" s="125"/>
      <c r="IC132" s="125"/>
      <c r="ID132" s="125"/>
      <c r="IE132" s="125"/>
      <c r="IF132" s="125"/>
      <c r="IG132" s="125"/>
      <c r="IH132" s="125"/>
      <c r="II132" s="125"/>
      <c r="IJ132" s="125"/>
      <c r="IK132" s="125"/>
      <c r="IL132" s="125"/>
      <c r="IM132" s="125"/>
      <c r="IN132" s="125"/>
      <c r="IO132" s="125"/>
      <c r="IP132" s="125"/>
      <c r="IQ132" s="125"/>
      <c r="IR132" s="125"/>
      <c r="IS132" s="125"/>
      <c r="IT132" s="125"/>
      <c r="IU132" s="125"/>
      <c r="IV132" s="125"/>
    </row>
    <row r="133" spans="1:256" ht="11.25" customHeight="1" x14ac:dyDescent="0.4">
      <c r="A133" s="41" t="s">
        <v>252</v>
      </c>
      <c r="C133" s="125"/>
      <c r="D133" s="125"/>
      <c r="E133" s="125"/>
      <c r="F133" s="125"/>
      <c r="G133" s="125"/>
      <c r="H133" s="125"/>
      <c r="I133" s="125"/>
      <c r="J133" s="125"/>
      <c r="K133" s="125"/>
      <c r="L133" s="125"/>
      <c r="M133" s="125"/>
      <c r="N133" s="125"/>
      <c r="P133" s="125"/>
      <c r="AE133" s="125"/>
      <c r="AF133" s="125"/>
      <c r="AG133" s="125"/>
      <c r="AH133" s="125"/>
      <c r="AI133" s="125"/>
      <c r="AJ133" s="125"/>
      <c r="AK133" s="125"/>
      <c r="AL133" s="125"/>
      <c r="AM133" s="125"/>
      <c r="AN133" s="125"/>
      <c r="AO133" s="125"/>
      <c r="AP133" s="125"/>
      <c r="AQ133" s="125"/>
      <c r="AR133" s="125"/>
      <c r="AS133" s="125"/>
      <c r="AT133" s="125"/>
      <c r="AU133" s="125"/>
      <c r="AV133" s="125"/>
      <c r="AW133" s="125"/>
      <c r="AX133" s="125"/>
      <c r="AY133" s="125"/>
      <c r="AZ133" s="125"/>
      <c r="BA133" s="125"/>
      <c r="BB133" s="125"/>
      <c r="BC133" s="125"/>
      <c r="BD133" s="125"/>
      <c r="BE133" s="125"/>
      <c r="BF133" s="125"/>
      <c r="BG133" s="125"/>
      <c r="BH133" s="125"/>
      <c r="BI133" s="125"/>
      <c r="BJ133" s="125"/>
      <c r="BK133" s="125"/>
      <c r="BL133" s="125"/>
      <c r="BM133" s="125"/>
      <c r="BN133" s="125"/>
      <c r="BO133" s="125"/>
      <c r="BP133" s="125"/>
      <c r="BQ133" s="125"/>
      <c r="BR133" s="125"/>
      <c r="BS133" s="125"/>
      <c r="BT133" s="125"/>
      <c r="BU133" s="125"/>
      <c r="BV133" s="125"/>
      <c r="BW133" s="125"/>
      <c r="BX133" s="125"/>
      <c r="BY133" s="125"/>
      <c r="BZ133" s="125"/>
      <c r="CA133" s="125"/>
      <c r="CB133" s="125"/>
      <c r="CC133" s="125"/>
      <c r="CD133" s="125"/>
      <c r="CE133" s="125"/>
      <c r="CF133" s="125"/>
      <c r="CG133" s="125"/>
      <c r="CH133" s="125"/>
      <c r="CI133" s="125"/>
      <c r="CJ133" s="125"/>
      <c r="CK133" s="125"/>
      <c r="CL133" s="125"/>
      <c r="CM133" s="125"/>
      <c r="CN133" s="125"/>
      <c r="CO133" s="125"/>
      <c r="CP133" s="125"/>
      <c r="CQ133" s="125"/>
      <c r="CR133" s="125"/>
      <c r="CS133" s="125"/>
      <c r="CT133" s="125"/>
      <c r="CU133" s="125"/>
      <c r="CV133" s="125"/>
      <c r="CW133" s="125"/>
      <c r="CX133" s="125"/>
      <c r="CY133" s="125"/>
      <c r="CZ133" s="125"/>
      <c r="DA133" s="125"/>
      <c r="DB133" s="125"/>
      <c r="DC133" s="125"/>
      <c r="DD133" s="125"/>
      <c r="DE133" s="125"/>
      <c r="DF133" s="125"/>
      <c r="DG133" s="125"/>
      <c r="DH133" s="125"/>
      <c r="DI133" s="125"/>
      <c r="DJ133" s="125"/>
      <c r="DK133" s="125"/>
      <c r="DL133" s="125"/>
      <c r="DM133" s="125"/>
      <c r="DN133" s="125"/>
      <c r="DO133" s="125"/>
      <c r="DP133" s="125"/>
      <c r="DQ133" s="125"/>
      <c r="DR133" s="125"/>
      <c r="DS133" s="125"/>
      <c r="DT133" s="125"/>
      <c r="DU133" s="125"/>
      <c r="DV133" s="125"/>
      <c r="DW133" s="125"/>
      <c r="DX133" s="125"/>
      <c r="DY133" s="125"/>
      <c r="DZ133" s="125"/>
      <c r="EA133" s="125"/>
      <c r="EB133" s="125"/>
      <c r="EC133" s="125"/>
      <c r="ED133" s="125"/>
      <c r="EE133" s="125"/>
      <c r="EF133" s="125"/>
      <c r="EG133" s="125"/>
      <c r="EH133" s="125"/>
      <c r="EI133" s="125"/>
      <c r="EJ133" s="125"/>
      <c r="EK133" s="125"/>
      <c r="EL133" s="125"/>
      <c r="EM133" s="125"/>
      <c r="EN133" s="125"/>
      <c r="EO133" s="125"/>
      <c r="EP133" s="125"/>
      <c r="EQ133" s="125"/>
      <c r="ER133" s="125"/>
      <c r="ES133" s="125"/>
      <c r="ET133" s="125"/>
      <c r="EU133" s="125"/>
      <c r="EV133" s="125"/>
      <c r="EW133" s="125"/>
      <c r="EX133" s="125"/>
      <c r="EY133" s="125"/>
      <c r="EZ133" s="125"/>
      <c r="FA133" s="125"/>
      <c r="FB133" s="125"/>
      <c r="FC133" s="125"/>
      <c r="FD133" s="125"/>
      <c r="FE133" s="125"/>
      <c r="FF133" s="125"/>
      <c r="FG133" s="125"/>
      <c r="FH133" s="125"/>
      <c r="FI133" s="125"/>
      <c r="FJ133" s="125"/>
      <c r="FK133" s="125"/>
      <c r="FL133" s="125"/>
      <c r="FM133" s="125"/>
      <c r="FN133" s="125"/>
      <c r="FO133" s="125"/>
      <c r="FP133" s="125"/>
      <c r="FQ133" s="125"/>
      <c r="FR133" s="125"/>
      <c r="FS133" s="125"/>
      <c r="FT133" s="125"/>
      <c r="FU133" s="125"/>
      <c r="FV133" s="125"/>
      <c r="FW133" s="125"/>
      <c r="FX133" s="125"/>
      <c r="FY133" s="125"/>
      <c r="FZ133" s="125"/>
      <c r="GA133" s="125"/>
      <c r="GB133" s="125"/>
      <c r="GC133" s="125"/>
      <c r="GD133" s="125"/>
      <c r="GE133" s="125"/>
      <c r="GF133" s="125"/>
      <c r="GG133" s="125"/>
      <c r="GH133" s="125"/>
      <c r="GI133" s="125"/>
      <c r="GJ133" s="125"/>
      <c r="GK133" s="125"/>
      <c r="GL133" s="125"/>
      <c r="GM133" s="125"/>
      <c r="GN133" s="125"/>
      <c r="GO133" s="125"/>
      <c r="GP133" s="125"/>
      <c r="GQ133" s="125"/>
      <c r="GR133" s="125"/>
      <c r="GS133" s="125"/>
      <c r="GT133" s="125"/>
      <c r="GU133" s="125"/>
      <c r="GV133" s="125"/>
      <c r="GW133" s="125"/>
      <c r="GX133" s="125"/>
      <c r="GY133" s="125"/>
      <c r="GZ133" s="125"/>
      <c r="HA133" s="125"/>
      <c r="HB133" s="125"/>
      <c r="HC133" s="125"/>
      <c r="HD133" s="125"/>
      <c r="HE133" s="125"/>
      <c r="HF133" s="125"/>
      <c r="HG133" s="125"/>
      <c r="HH133" s="125"/>
      <c r="HI133" s="125"/>
      <c r="HJ133" s="125"/>
      <c r="HK133" s="125"/>
      <c r="HL133" s="125"/>
      <c r="HM133" s="125"/>
      <c r="HN133" s="125"/>
      <c r="HO133" s="125"/>
      <c r="HP133" s="125"/>
      <c r="HQ133" s="125"/>
      <c r="HR133" s="125"/>
      <c r="HS133" s="125"/>
      <c r="HT133" s="125"/>
      <c r="HU133" s="125"/>
      <c r="HV133" s="125"/>
      <c r="HW133" s="125"/>
      <c r="HX133" s="125"/>
      <c r="HY133" s="125"/>
      <c r="HZ133" s="125"/>
      <c r="IA133" s="125"/>
      <c r="IB133" s="125"/>
      <c r="IC133" s="125"/>
      <c r="ID133" s="125"/>
      <c r="IE133" s="125"/>
      <c r="IF133" s="125"/>
      <c r="IG133" s="125"/>
      <c r="IH133" s="125"/>
      <c r="II133" s="125"/>
      <c r="IJ133" s="125"/>
      <c r="IK133" s="125"/>
      <c r="IL133" s="125"/>
      <c r="IM133" s="125"/>
      <c r="IN133" s="125"/>
      <c r="IO133" s="125"/>
      <c r="IP133" s="125"/>
      <c r="IQ133" s="125"/>
      <c r="IR133" s="125"/>
      <c r="IS133" s="125"/>
      <c r="IT133" s="125"/>
      <c r="IU133" s="125"/>
      <c r="IV133" s="125"/>
    </row>
    <row r="134" spans="1:256" ht="11.25" customHeight="1" x14ac:dyDescent="0.4">
      <c r="A134" s="41" t="s">
        <v>253</v>
      </c>
      <c r="C134" s="125"/>
      <c r="D134" s="125"/>
      <c r="E134" s="125"/>
      <c r="F134" s="125"/>
      <c r="G134" s="125"/>
      <c r="H134" s="125"/>
      <c r="I134" s="125"/>
      <c r="J134" s="125"/>
      <c r="K134" s="125"/>
      <c r="L134" s="125"/>
      <c r="M134" s="125"/>
      <c r="N134" s="125"/>
      <c r="P134" s="125"/>
      <c r="AE134" s="125"/>
      <c r="AF134" s="125"/>
      <c r="AG134" s="125"/>
      <c r="AH134" s="125"/>
      <c r="AI134" s="125"/>
      <c r="AJ134" s="125"/>
      <c r="AK134" s="125"/>
      <c r="AL134" s="125"/>
      <c r="AM134" s="125"/>
      <c r="AN134" s="125"/>
      <c r="AO134" s="125"/>
      <c r="AP134" s="125"/>
      <c r="AQ134" s="125"/>
      <c r="AR134" s="125"/>
      <c r="AS134" s="125"/>
      <c r="AT134" s="125"/>
      <c r="AU134" s="125"/>
      <c r="AV134" s="125"/>
      <c r="AW134" s="125"/>
      <c r="AX134" s="125"/>
      <c r="AY134" s="125"/>
      <c r="AZ134" s="125"/>
      <c r="BA134" s="125"/>
      <c r="BB134" s="125"/>
      <c r="BC134" s="125"/>
      <c r="BD134" s="125"/>
      <c r="BE134" s="125"/>
      <c r="BF134" s="125"/>
      <c r="BG134" s="125"/>
      <c r="BH134" s="125"/>
      <c r="BI134" s="125"/>
      <c r="BJ134" s="125"/>
      <c r="BK134" s="125"/>
      <c r="BL134" s="125"/>
      <c r="BM134" s="125"/>
      <c r="BN134" s="125"/>
      <c r="BO134" s="125"/>
      <c r="BP134" s="125"/>
      <c r="BQ134" s="125"/>
      <c r="BR134" s="125"/>
      <c r="BS134" s="125"/>
      <c r="BT134" s="125"/>
      <c r="BU134" s="125"/>
      <c r="BV134" s="125"/>
      <c r="BW134" s="125"/>
      <c r="BX134" s="125"/>
      <c r="BY134" s="125"/>
      <c r="BZ134" s="125"/>
      <c r="CA134" s="125"/>
      <c r="CB134" s="125"/>
      <c r="CC134" s="125"/>
      <c r="CD134" s="125"/>
      <c r="CE134" s="125"/>
      <c r="CF134" s="125"/>
      <c r="CG134" s="125"/>
      <c r="CH134" s="125"/>
      <c r="CI134" s="125"/>
      <c r="CJ134" s="125"/>
      <c r="CK134" s="125"/>
      <c r="CL134" s="125"/>
      <c r="CM134" s="125"/>
      <c r="CN134" s="125"/>
      <c r="CO134" s="125"/>
      <c r="CP134" s="125"/>
      <c r="CQ134" s="125"/>
      <c r="CR134" s="125"/>
      <c r="CS134" s="125"/>
      <c r="CT134" s="125"/>
      <c r="CU134" s="125"/>
      <c r="CV134" s="125"/>
      <c r="CW134" s="125"/>
      <c r="CX134" s="125"/>
      <c r="CY134" s="125"/>
      <c r="CZ134" s="125"/>
      <c r="DA134" s="125"/>
      <c r="DB134" s="125"/>
      <c r="DC134" s="125"/>
      <c r="DD134" s="125"/>
      <c r="DE134" s="125"/>
      <c r="DF134" s="125"/>
      <c r="DG134" s="125"/>
      <c r="DH134" s="125"/>
      <c r="DI134" s="125"/>
      <c r="DJ134" s="125"/>
      <c r="DK134" s="125"/>
      <c r="DL134" s="125"/>
      <c r="DM134" s="125"/>
      <c r="DN134" s="125"/>
      <c r="DO134" s="125"/>
      <c r="DP134" s="125"/>
      <c r="DQ134" s="125"/>
      <c r="DR134" s="125"/>
      <c r="DS134" s="125"/>
      <c r="DT134" s="125"/>
      <c r="DU134" s="125"/>
      <c r="DV134" s="125"/>
      <c r="DW134" s="125"/>
      <c r="DX134" s="125"/>
      <c r="DY134" s="125"/>
      <c r="DZ134" s="125"/>
      <c r="EA134" s="125"/>
      <c r="EB134" s="125"/>
      <c r="EC134" s="125"/>
      <c r="ED134" s="125"/>
      <c r="EE134" s="125"/>
      <c r="EF134" s="125"/>
      <c r="EG134" s="125"/>
      <c r="EH134" s="125"/>
      <c r="EI134" s="125"/>
      <c r="EJ134" s="125"/>
      <c r="EK134" s="125"/>
      <c r="EL134" s="125"/>
      <c r="EM134" s="125"/>
      <c r="EN134" s="125"/>
      <c r="EO134" s="125"/>
      <c r="EP134" s="125"/>
      <c r="EQ134" s="125"/>
      <c r="ER134" s="125"/>
      <c r="ES134" s="125"/>
      <c r="ET134" s="125"/>
      <c r="EU134" s="125"/>
      <c r="EV134" s="125"/>
      <c r="EW134" s="125"/>
      <c r="EX134" s="125"/>
      <c r="EY134" s="125"/>
      <c r="EZ134" s="125"/>
      <c r="FA134" s="125"/>
      <c r="FB134" s="125"/>
      <c r="FC134" s="125"/>
      <c r="FD134" s="125"/>
      <c r="FE134" s="125"/>
      <c r="FF134" s="125"/>
      <c r="FG134" s="125"/>
      <c r="FH134" s="125"/>
      <c r="FI134" s="125"/>
      <c r="FJ134" s="125"/>
      <c r="FK134" s="125"/>
      <c r="FL134" s="125"/>
      <c r="FM134" s="125"/>
      <c r="FN134" s="125"/>
      <c r="FO134" s="125"/>
      <c r="FP134" s="125"/>
      <c r="FQ134" s="125"/>
      <c r="FR134" s="125"/>
      <c r="FS134" s="125"/>
      <c r="FT134" s="125"/>
      <c r="FU134" s="125"/>
      <c r="FV134" s="125"/>
      <c r="FW134" s="125"/>
      <c r="FX134" s="125"/>
      <c r="FY134" s="125"/>
      <c r="FZ134" s="125"/>
      <c r="GA134" s="125"/>
      <c r="GB134" s="125"/>
      <c r="GC134" s="125"/>
      <c r="GD134" s="125"/>
      <c r="GE134" s="125"/>
      <c r="GF134" s="125"/>
      <c r="GG134" s="125"/>
      <c r="GH134" s="125"/>
      <c r="GI134" s="125"/>
      <c r="GJ134" s="125"/>
      <c r="GK134" s="125"/>
      <c r="GL134" s="125"/>
      <c r="GM134" s="125"/>
      <c r="GN134" s="125"/>
      <c r="GO134" s="125"/>
      <c r="GP134" s="125"/>
      <c r="GQ134" s="125"/>
      <c r="GR134" s="125"/>
      <c r="GS134" s="125"/>
      <c r="GT134" s="125"/>
      <c r="GU134" s="125"/>
      <c r="GV134" s="125"/>
      <c r="GW134" s="125"/>
      <c r="GX134" s="125"/>
      <c r="GY134" s="125"/>
      <c r="GZ134" s="125"/>
      <c r="HA134" s="125"/>
      <c r="HB134" s="125"/>
      <c r="HC134" s="125"/>
      <c r="HD134" s="125"/>
      <c r="HE134" s="125"/>
      <c r="HF134" s="125"/>
      <c r="HG134" s="125"/>
      <c r="HH134" s="125"/>
      <c r="HI134" s="125"/>
      <c r="HJ134" s="125"/>
      <c r="HK134" s="125"/>
      <c r="HL134" s="125"/>
      <c r="HM134" s="125"/>
      <c r="HN134" s="125"/>
      <c r="HO134" s="125"/>
      <c r="HP134" s="125"/>
      <c r="HQ134" s="125"/>
      <c r="HR134" s="125"/>
      <c r="HS134" s="125"/>
      <c r="HT134" s="125"/>
      <c r="HU134" s="125"/>
      <c r="HV134" s="125"/>
      <c r="HW134" s="125"/>
      <c r="HX134" s="125"/>
      <c r="HY134" s="125"/>
      <c r="HZ134" s="125"/>
      <c r="IA134" s="125"/>
      <c r="IB134" s="125"/>
      <c r="IC134" s="125"/>
      <c r="ID134" s="125"/>
      <c r="IE134" s="125"/>
      <c r="IF134" s="125"/>
      <c r="IG134" s="125"/>
      <c r="IH134" s="125"/>
      <c r="II134" s="125"/>
      <c r="IJ134" s="125"/>
      <c r="IK134" s="125"/>
      <c r="IL134" s="125"/>
      <c r="IM134" s="125"/>
      <c r="IN134" s="125"/>
      <c r="IO134" s="125"/>
      <c r="IP134" s="125"/>
      <c r="IQ134" s="125"/>
      <c r="IR134" s="125"/>
      <c r="IS134" s="125"/>
      <c r="IT134" s="125"/>
      <c r="IU134" s="125"/>
      <c r="IV134" s="125"/>
    </row>
    <row r="135" spans="1:256" ht="11.25" customHeight="1" x14ac:dyDescent="0.4">
      <c r="C135" s="125"/>
      <c r="D135" s="125"/>
      <c r="E135" s="125"/>
      <c r="F135" s="125"/>
      <c r="G135" s="125"/>
      <c r="H135" s="125"/>
      <c r="I135" s="125"/>
      <c r="J135" s="125"/>
      <c r="K135" s="125"/>
      <c r="L135" s="125"/>
      <c r="M135" s="125"/>
      <c r="N135" s="125"/>
      <c r="P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25"/>
      <c r="BF135" s="125"/>
      <c r="BG135" s="125"/>
      <c r="BH135" s="125"/>
      <c r="BI135" s="125"/>
      <c r="BJ135" s="125"/>
      <c r="BK135" s="125"/>
      <c r="BL135" s="125"/>
      <c r="BM135" s="125"/>
      <c r="BN135" s="125"/>
      <c r="BO135" s="125"/>
      <c r="BP135" s="125"/>
      <c r="BQ135" s="125"/>
      <c r="BR135" s="125"/>
      <c r="BS135" s="125"/>
      <c r="BT135" s="125"/>
      <c r="BU135" s="125"/>
      <c r="BV135" s="125"/>
      <c r="BW135" s="125"/>
      <c r="BX135" s="125"/>
      <c r="BY135" s="125"/>
      <c r="BZ135" s="125"/>
      <c r="CA135" s="125"/>
      <c r="CB135" s="125"/>
      <c r="CC135" s="125"/>
      <c r="CD135" s="125"/>
      <c r="CE135" s="125"/>
      <c r="CF135" s="125"/>
      <c r="CG135" s="125"/>
      <c r="CH135" s="125"/>
      <c r="CI135" s="125"/>
      <c r="CJ135" s="125"/>
      <c r="CK135" s="125"/>
      <c r="CL135" s="125"/>
      <c r="CM135" s="125"/>
      <c r="CN135" s="125"/>
      <c r="CO135" s="125"/>
      <c r="CP135" s="125"/>
      <c r="CQ135" s="125"/>
      <c r="CR135" s="125"/>
      <c r="CS135" s="125"/>
      <c r="CT135" s="125"/>
      <c r="CU135" s="125"/>
      <c r="CV135" s="125"/>
      <c r="CW135" s="125"/>
      <c r="CX135" s="125"/>
      <c r="CY135" s="125"/>
      <c r="CZ135" s="125"/>
      <c r="DA135" s="125"/>
      <c r="DB135" s="125"/>
      <c r="DC135" s="125"/>
      <c r="DD135" s="125"/>
      <c r="DE135" s="125"/>
      <c r="DF135" s="125"/>
      <c r="DG135" s="125"/>
      <c r="DH135" s="125"/>
      <c r="DI135" s="125"/>
      <c r="DJ135" s="125"/>
      <c r="DK135" s="125"/>
      <c r="DL135" s="125"/>
      <c r="DM135" s="125"/>
      <c r="DN135" s="125"/>
      <c r="DO135" s="125"/>
      <c r="DP135" s="125"/>
      <c r="DQ135" s="125"/>
      <c r="DR135" s="125"/>
      <c r="DS135" s="125"/>
      <c r="DT135" s="125"/>
      <c r="DU135" s="125"/>
      <c r="DV135" s="125"/>
      <c r="DW135" s="125"/>
      <c r="DX135" s="125"/>
      <c r="DY135" s="125"/>
      <c r="DZ135" s="125"/>
      <c r="EA135" s="125"/>
      <c r="EB135" s="125"/>
      <c r="EC135" s="125"/>
      <c r="ED135" s="125"/>
      <c r="EE135" s="125"/>
      <c r="EF135" s="125"/>
      <c r="EG135" s="125"/>
      <c r="EH135" s="125"/>
      <c r="EI135" s="125"/>
      <c r="EJ135" s="125"/>
      <c r="EK135" s="125"/>
      <c r="EL135" s="125"/>
      <c r="EM135" s="125"/>
      <c r="EN135" s="125"/>
      <c r="EO135" s="125"/>
      <c r="EP135" s="125"/>
      <c r="EQ135" s="125"/>
      <c r="ER135" s="125"/>
      <c r="ES135" s="125"/>
      <c r="ET135" s="125"/>
      <c r="EU135" s="125"/>
      <c r="EV135" s="125"/>
      <c r="EW135" s="125"/>
      <c r="EX135" s="125"/>
      <c r="EY135" s="125"/>
      <c r="EZ135" s="125"/>
      <c r="FA135" s="125"/>
      <c r="FB135" s="125"/>
      <c r="FC135" s="125"/>
      <c r="FD135" s="125"/>
      <c r="FE135" s="125"/>
      <c r="FF135" s="125"/>
      <c r="FG135" s="125"/>
      <c r="FH135" s="125"/>
      <c r="FI135" s="125"/>
      <c r="FJ135" s="125"/>
      <c r="FK135" s="125"/>
      <c r="FL135" s="125"/>
      <c r="FM135" s="125"/>
      <c r="FN135" s="125"/>
      <c r="FO135" s="125"/>
      <c r="FP135" s="125"/>
      <c r="FQ135" s="125"/>
      <c r="FR135" s="125"/>
      <c r="FS135" s="125"/>
      <c r="FT135" s="125"/>
      <c r="FU135" s="125"/>
      <c r="FV135" s="125"/>
      <c r="FW135" s="125"/>
      <c r="FX135" s="125"/>
      <c r="FY135" s="125"/>
      <c r="FZ135" s="125"/>
      <c r="GA135" s="125"/>
      <c r="GB135" s="125"/>
      <c r="GC135" s="125"/>
      <c r="GD135" s="125"/>
      <c r="GE135" s="125"/>
      <c r="GF135" s="125"/>
      <c r="GG135" s="125"/>
      <c r="GH135" s="125"/>
      <c r="GI135" s="125"/>
      <c r="GJ135" s="125"/>
      <c r="GK135" s="125"/>
      <c r="GL135" s="125"/>
      <c r="GM135" s="125"/>
      <c r="GN135" s="125"/>
      <c r="GO135" s="125"/>
      <c r="GP135" s="125"/>
      <c r="GQ135" s="125"/>
      <c r="GR135" s="125"/>
      <c r="GS135" s="125"/>
      <c r="GT135" s="125"/>
      <c r="GU135" s="125"/>
      <c r="GV135" s="125"/>
      <c r="GW135" s="125"/>
      <c r="GX135" s="125"/>
      <c r="GY135" s="125"/>
      <c r="GZ135" s="125"/>
      <c r="HA135" s="125"/>
      <c r="HB135" s="125"/>
      <c r="HC135" s="125"/>
      <c r="HD135" s="125"/>
      <c r="HE135" s="125"/>
      <c r="HF135" s="125"/>
      <c r="HG135" s="125"/>
      <c r="HH135" s="125"/>
      <c r="HI135" s="125"/>
      <c r="HJ135" s="125"/>
      <c r="HK135" s="125"/>
      <c r="HL135" s="125"/>
      <c r="HM135" s="125"/>
      <c r="HN135" s="125"/>
      <c r="HO135" s="125"/>
      <c r="HP135" s="125"/>
      <c r="HQ135" s="125"/>
      <c r="HR135" s="125"/>
      <c r="HS135" s="125"/>
      <c r="HT135" s="125"/>
      <c r="HU135" s="125"/>
      <c r="HV135" s="125"/>
      <c r="HW135" s="125"/>
      <c r="HX135" s="125"/>
      <c r="HY135" s="125"/>
      <c r="HZ135" s="125"/>
      <c r="IA135" s="125"/>
      <c r="IB135" s="125"/>
      <c r="IC135" s="125"/>
      <c r="ID135" s="125"/>
      <c r="IE135" s="125"/>
      <c r="IF135" s="125"/>
      <c r="IG135" s="125"/>
      <c r="IH135" s="125"/>
      <c r="II135" s="125"/>
      <c r="IJ135" s="125"/>
      <c r="IK135" s="125"/>
      <c r="IL135" s="125"/>
      <c r="IM135" s="125"/>
      <c r="IN135" s="125"/>
      <c r="IO135" s="125"/>
      <c r="IP135" s="125"/>
      <c r="IQ135" s="125"/>
      <c r="IR135" s="125"/>
      <c r="IS135" s="125"/>
      <c r="IT135" s="125"/>
      <c r="IU135" s="125"/>
      <c r="IV135" s="125"/>
    </row>
    <row r="136" spans="1:256" ht="11.25" customHeight="1" x14ac:dyDescent="0.4">
      <c r="C136" s="125"/>
      <c r="D136" s="125"/>
      <c r="E136" s="125"/>
      <c r="F136" s="125"/>
      <c r="G136" s="125"/>
      <c r="H136" s="125"/>
      <c r="I136" s="125"/>
      <c r="J136" s="125"/>
      <c r="K136" s="125"/>
      <c r="L136" s="125"/>
      <c r="M136" s="125"/>
      <c r="N136" s="125"/>
      <c r="P136" s="125"/>
      <c r="AE136" s="125"/>
      <c r="AF136" s="125"/>
      <c r="AG136" s="125"/>
      <c r="AH136" s="125"/>
      <c r="AI136" s="125"/>
      <c r="AJ136" s="125"/>
      <c r="AK136" s="125"/>
      <c r="AL136" s="125"/>
      <c r="AM136" s="125"/>
      <c r="AN136" s="125"/>
      <c r="AO136" s="125"/>
      <c r="AP136" s="125"/>
      <c r="AQ136" s="125"/>
      <c r="AR136" s="125"/>
      <c r="AS136" s="125"/>
      <c r="AT136" s="125"/>
      <c r="AU136" s="125"/>
      <c r="AV136" s="125"/>
      <c r="AW136" s="125"/>
      <c r="AX136" s="125"/>
      <c r="AY136" s="125"/>
      <c r="AZ136" s="125"/>
      <c r="BA136" s="125"/>
      <c r="BB136" s="125"/>
      <c r="BC136" s="125"/>
      <c r="BD136" s="125"/>
      <c r="BE136" s="125"/>
      <c r="BF136" s="125"/>
      <c r="BG136" s="125"/>
      <c r="BH136" s="125"/>
      <c r="BI136" s="125"/>
      <c r="BJ136" s="125"/>
      <c r="BK136" s="125"/>
      <c r="BL136" s="125"/>
      <c r="BM136" s="125"/>
      <c r="BN136" s="125"/>
      <c r="BO136" s="125"/>
      <c r="BP136" s="125"/>
      <c r="BQ136" s="125"/>
      <c r="BR136" s="125"/>
      <c r="BS136" s="125"/>
      <c r="BT136" s="125"/>
      <c r="BU136" s="125"/>
      <c r="BV136" s="125"/>
      <c r="BW136" s="125"/>
      <c r="BX136" s="125"/>
      <c r="BY136" s="125"/>
      <c r="BZ136" s="125"/>
      <c r="CA136" s="125"/>
      <c r="CB136" s="125"/>
      <c r="CC136" s="125"/>
      <c r="CD136" s="125"/>
      <c r="CE136" s="125"/>
      <c r="CF136" s="125"/>
      <c r="CG136" s="125"/>
      <c r="CH136" s="125"/>
      <c r="CI136" s="125"/>
      <c r="CJ136" s="125"/>
      <c r="CK136" s="125"/>
      <c r="CL136" s="125"/>
      <c r="CM136" s="125"/>
      <c r="CN136" s="125"/>
      <c r="CO136" s="125"/>
      <c r="CP136" s="125"/>
      <c r="CQ136" s="125"/>
      <c r="CR136" s="125"/>
      <c r="CS136" s="125"/>
      <c r="CT136" s="125"/>
      <c r="CU136" s="125"/>
      <c r="CV136" s="125"/>
      <c r="CW136" s="125"/>
      <c r="CX136" s="125"/>
      <c r="CY136" s="125"/>
      <c r="CZ136" s="125"/>
      <c r="DA136" s="125"/>
      <c r="DB136" s="125"/>
      <c r="DC136" s="125"/>
      <c r="DD136" s="125"/>
      <c r="DE136" s="125"/>
      <c r="DF136" s="125"/>
      <c r="DG136" s="125"/>
      <c r="DH136" s="125"/>
      <c r="DI136" s="125"/>
      <c r="DJ136" s="125"/>
      <c r="DK136" s="125"/>
      <c r="DL136" s="125"/>
      <c r="DM136" s="125"/>
      <c r="DN136" s="125"/>
      <c r="DO136" s="125"/>
      <c r="DP136" s="125"/>
      <c r="DQ136" s="125"/>
      <c r="DR136" s="125"/>
      <c r="DS136" s="125"/>
      <c r="DT136" s="125"/>
      <c r="DU136" s="125"/>
      <c r="DV136" s="125"/>
      <c r="DW136" s="125"/>
      <c r="DX136" s="125"/>
      <c r="DY136" s="125"/>
      <c r="DZ136" s="125"/>
      <c r="EA136" s="125"/>
      <c r="EB136" s="125"/>
      <c r="EC136" s="125"/>
      <c r="ED136" s="125"/>
      <c r="EE136" s="125"/>
      <c r="EF136" s="125"/>
      <c r="EG136" s="125"/>
      <c r="EH136" s="125"/>
      <c r="EI136" s="125"/>
      <c r="EJ136" s="125"/>
      <c r="EK136" s="125"/>
      <c r="EL136" s="125"/>
      <c r="EM136" s="125"/>
      <c r="EN136" s="125"/>
      <c r="EO136" s="125"/>
      <c r="EP136" s="125"/>
      <c r="EQ136" s="125"/>
      <c r="ER136" s="125"/>
      <c r="ES136" s="125"/>
      <c r="ET136" s="125"/>
      <c r="EU136" s="125"/>
      <c r="EV136" s="125"/>
      <c r="EW136" s="125"/>
      <c r="EX136" s="125"/>
      <c r="EY136" s="125"/>
      <c r="EZ136" s="125"/>
      <c r="FA136" s="125"/>
      <c r="FB136" s="125"/>
      <c r="FC136" s="125"/>
      <c r="FD136" s="125"/>
      <c r="FE136" s="125"/>
      <c r="FF136" s="125"/>
      <c r="FG136" s="125"/>
      <c r="FH136" s="125"/>
      <c r="FI136" s="125"/>
      <c r="FJ136" s="125"/>
      <c r="FK136" s="125"/>
      <c r="FL136" s="125"/>
      <c r="FM136" s="125"/>
      <c r="FN136" s="125"/>
      <c r="FO136" s="125"/>
      <c r="FP136" s="125"/>
      <c r="FQ136" s="125"/>
      <c r="FR136" s="125"/>
      <c r="FS136" s="125"/>
      <c r="FT136" s="125"/>
      <c r="FU136" s="125"/>
      <c r="FV136" s="125"/>
      <c r="FW136" s="125"/>
      <c r="FX136" s="125"/>
      <c r="FY136" s="125"/>
      <c r="FZ136" s="125"/>
      <c r="GA136" s="125"/>
      <c r="GB136" s="125"/>
      <c r="GC136" s="125"/>
      <c r="GD136" s="125"/>
      <c r="GE136" s="125"/>
      <c r="GF136" s="125"/>
      <c r="GG136" s="125"/>
      <c r="GH136" s="125"/>
      <c r="GI136" s="125"/>
      <c r="GJ136" s="125"/>
      <c r="GK136" s="125"/>
      <c r="GL136" s="125"/>
      <c r="GM136" s="125"/>
      <c r="GN136" s="125"/>
      <c r="GO136" s="125"/>
      <c r="GP136" s="125"/>
      <c r="GQ136" s="125"/>
      <c r="GR136" s="125"/>
      <c r="GS136" s="125"/>
      <c r="GT136" s="125"/>
      <c r="GU136" s="125"/>
      <c r="GV136" s="125"/>
      <c r="GW136" s="125"/>
      <c r="GX136" s="125"/>
      <c r="GY136" s="125"/>
      <c r="GZ136" s="125"/>
      <c r="HA136" s="125"/>
      <c r="HB136" s="125"/>
      <c r="HC136" s="125"/>
      <c r="HD136" s="125"/>
      <c r="HE136" s="125"/>
      <c r="HF136" s="125"/>
      <c r="HG136" s="125"/>
      <c r="HH136" s="125"/>
      <c r="HI136" s="125"/>
      <c r="HJ136" s="125"/>
      <c r="HK136" s="125"/>
      <c r="HL136" s="125"/>
      <c r="HM136" s="125"/>
      <c r="HN136" s="125"/>
      <c r="HO136" s="125"/>
      <c r="HP136" s="125"/>
      <c r="HQ136" s="125"/>
      <c r="HR136" s="125"/>
      <c r="HS136" s="125"/>
      <c r="HT136" s="125"/>
      <c r="HU136" s="125"/>
      <c r="HV136" s="125"/>
      <c r="HW136" s="125"/>
      <c r="HX136" s="125"/>
      <c r="HY136" s="125"/>
      <c r="HZ136" s="125"/>
      <c r="IA136" s="125"/>
      <c r="IB136" s="125"/>
      <c r="IC136" s="125"/>
      <c r="ID136" s="125"/>
      <c r="IE136" s="125"/>
      <c r="IF136" s="125"/>
      <c r="IG136" s="125"/>
      <c r="IH136" s="125"/>
      <c r="II136" s="125"/>
      <c r="IJ136" s="125"/>
      <c r="IK136" s="125"/>
      <c r="IL136" s="125"/>
      <c r="IM136" s="125"/>
      <c r="IN136" s="125"/>
      <c r="IO136" s="125"/>
      <c r="IP136" s="125"/>
      <c r="IQ136" s="125"/>
      <c r="IR136" s="125"/>
      <c r="IS136" s="125"/>
      <c r="IT136" s="125"/>
      <c r="IU136" s="125"/>
      <c r="IV136" s="125"/>
    </row>
    <row r="137" spans="1:256" ht="11.25" customHeight="1" x14ac:dyDescent="0.4">
      <c r="C137" s="125"/>
      <c r="D137" s="125"/>
      <c r="E137" s="125"/>
      <c r="F137" s="125"/>
      <c r="G137" s="125"/>
      <c r="H137" s="125"/>
      <c r="I137" s="125"/>
      <c r="J137" s="125"/>
      <c r="K137" s="125"/>
      <c r="L137" s="125"/>
      <c r="M137" s="125"/>
      <c r="N137" s="125"/>
      <c r="P137" s="125"/>
      <c r="AE137" s="125"/>
      <c r="AF137" s="125"/>
      <c r="AG137" s="125"/>
      <c r="AH137" s="125"/>
      <c r="AI137" s="125"/>
      <c r="AJ137" s="125"/>
      <c r="AK137" s="125"/>
      <c r="AL137" s="125"/>
      <c r="AM137" s="125"/>
      <c r="AN137" s="125"/>
      <c r="AO137" s="125"/>
      <c r="AP137" s="125"/>
      <c r="AQ137" s="125"/>
      <c r="AR137" s="125"/>
      <c r="AS137" s="125"/>
      <c r="AT137" s="125"/>
      <c r="AU137" s="125"/>
      <c r="AV137" s="125"/>
      <c r="AW137" s="125"/>
      <c r="AX137" s="125"/>
      <c r="AY137" s="125"/>
      <c r="AZ137" s="125"/>
      <c r="BA137" s="125"/>
      <c r="BB137" s="125"/>
      <c r="BC137" s="125"/>
      <c r="BD137" s="125"/>
      <c r="BE137" s="125"/>
      <c r="BF137" s="125"/>
      <c r="BG137" s="125"/>
      <c r="BH137" s="125"/>
      <c r="BI137" s="125"/>
      <c r="BJ137" s="125"/>
      <c r="BK137" s="125"/>
      <c r="BL137" s="125"/>
      <c r="BM137" s="125"/>
      <c r="BN137" s="125"/>
      <c r="BO137" s="125"/>
      <c r="BP137" s="125"/>
      <c r="BQ137" s="125"/>
      <c r="BR137" s="125"/>
      <c r="BS137" s="125"/>
      <c r="BT137" s="125"/>
      <c r="BU137" s="125"/>
      <c r="BV137" s="125"/>
      <c r="BW137" s="125"/>
      <c r="BX137" s="125"/>
      <c r="BY137" s="125"/>
      <c r="BZ137" s="125"/>
      <c r="CA137" s="125"/>
      <c r="CB137" s="125"/>
      <c r="CC137" s="125"/>
      <c r="CD137" s="125"/>
      <c r="CE137" s="125"/>
      <c r="CF137" s="125"/>
      <c r="CG137" s="125"/>
      <c r="CH137" s="125"/>
      <c r="CI137" s="125"/>
      <c r="CJ137" s="125"/>
      <c r="CK137" s="125"/>
      <c r="CL137" s="125"/>
      <c r="CM137" s="125"/>
      <c r="CN137" s="125"/>
      <c r="CO137" s="125"/>
      <c r="CP137" s="125"/>
      <c r="CQ137" s="125"/>
      <c r="CR137" s="125"/>
      <c r="CS137" s="125"/>
      <c r="CT137" s="125"/>
      <c r="CU137" s="125"/>
      <c r="CV137" s="125"/>
      <c r="CW137" s="125"/>
      <c r="CX137" s="125"/>
      <c r="CY137" s="125"/>
      <c r="CZ137" s="125"/>
      <c r="DA137" s="125"/>
      <c r="DB137" s="125"/>
      <c r="DC137" s="125"/>
      <c r="DD137" s="125"/>
      <c r="DE137" s="125"/>
      <c r="DF137" s="125"/>
      <c r="DG137" s="125"/>
      <c r="DH137" s="125"/>
      <c r="DI137" s="125"/>
      <c r="DJ137" s="125"/>
      <c r="DK137" s="125"/>
      <c r="DL137" s="125"/>
      <c r="DM137" s="125"/>
      <c r="DN137" s="125"/>
      <c r="DO137" s="125"/>
      <c r="DP137" s="125"/>
      <c r="DQ137" s="125"/>
      <c r="DR137" s="125"/>
      <c r="DS137" s="125"/>
      <c r="DT137" s="125"/>
      <c r="DU137" s="125"/>
      <c r="DV137" s="125"/>
      <c r="DW137" s="125"/>
      <c r="DX137" s="125"/>
      <c r="DY137" s="125"/>
      <c r="DZ137" s="125"/>
      <c r="EA137" s="125"/>
      <c r="EB137" s="125"/>
      <c r="EC137" s="125"/>
      <c r="ED137" s="125"/>
      <c r="EE137" s="125"/>
      <c r="EF137" s="125"/>
      <c r="EG137" s="125"/>
      <c r="EH137" s="125"/>
      <c r="EI137" s="125"/>
      <c r="EJ137" s="125"/>
      <c r="EK137" s="125"/>
      <c r="EL137" s="125"/>
      <c r="EM137" s="125"/>
      <c r="EN137" s="125"/>
      <c r="EO137" s="125"/>
      <c r="EP137" s="125"/>
      <c r="EQ137" s="125"/>
      <c r="ER137" s="125"/>
      <c r="ES137" s="125"/>
      <c r="ET137" s="125"/>
      <c r="EU137" s="125"/>
      <c r="EV137" s="125"/>
      <c r="EW137" s="125"/>
      <c r="EX137" s="125"/>
      <c r="EY137" s="125"/>
      <c r="EZ137" s="125"/>
      <c r="FA137" s="125"/>
      <c r="FB137" s="125"/>
      <c r="FC137" s="125"/>
      <c r="FD137" s="125"/>
      <c r="FE137" s="125"/>
      <c r="FF137" s="125"/>
      <c r="FG137" s="125"/>
      <c r="FH137" s="125"/>
      <c r="FI137" s="125"/>
      <c r="FJ137" s="125"/>
      <c r="FK137" s="125"/>
      <c r="FL137" s="125"/>
      <c r="FM137" s="125"/>
      <c r="FN137" s="125"/>
      <c r="FO137" s="125"/>
      <c r="FP137" s="125"/>
      <c r="FQ137" s="125"/>
      <c r="FR137" s="125"/>
      <c r="FS137" s="125"/>
      <c r="FT137" s="125"/>
      <c r="FU137" s="125"/>
      <c r="FV137" s="125"/>
      <c r="FW137" s="125"/>
      <c r="FX137" s="125"/>
      <c r="FY137" s="125"/>
      <c r="FZ137" s="125"/>
      <c r="GA137" s="125"/>
      <c r="GB137" s="125"/>
      <c r="GC137" s="125"/>
      <c r="GD137" s="125"/>
      <c r="GE137" s="125"/>
      <c r="GF137" s="125"/>
      <c r="GG137" s="125"/>
      <c r="GH137" s="125"/>
      <c r="GI137" s="125"/>
      <c r="GJ137" s="125"/>
      <c r="GK137" s="125"/>
      <c r="GL137" s="125"/>
      <c r="GM137" s="125"/>
      <c r="GN137" s="125"/>
      <c r="GO137" s="125"/>
      <c r="GP137" s="125"/>
      <c r="GQ137" s="125"/>
      <c r="GR137" s="125"/>
      <c r="GS137" s="125"/>
      <c r="GT137" s="125"/>
      <c r="GU137" s="125"/>
      <c r="GV137" s="125"/>
      <c r="GW137" s="125"/>
      <c r="GX137" s="125"/>
      <c r="GY137" s="125"/>
      <c r="GZ137" s="125"/>
      <c r="HA137" s="125"/>
      <c r="HB137" s="125"/>
      <c r="HC137" s="125"/>
      <c r="HD137" s="125"/>
      <c r="HE137" s="125"/>
      <c r="HF137" s="125"/>
      <c r="HG137" s="125"/>
      <c r="HH137" s="125"/>
      <c r="HI137" s="125"/>
      <c r="HJ137" s="125"/>
      <c r="HK137" s="125"/>
      <c r="HL137" s="125"/>
      <c r="HM137" s="125"/>
      <c r="HN137" s="125"/>
      <c r="HO137" s="125"/>
      <c r="HP137" s="125"/>
      <c r="HQ137" s="125"/>
      <c r="HR137" s="125"/>
      <c r="HS137" s="125"/>
      <c r="HT137" s="125"/>
      <c r="HU137" s="125"/>
      <c r="HV137" s="125"/>
      <c r="HW137" s="125"/>
      <c r="HX137" s="125"/>
      <c r="HY137" s="125"/>
      <c r="HZ137" s="125"/>
      <c r="IA137" s="125"/>
      <c r="IB137" s="125"/>
      <c r="IC137" s="125"/>
      <c r="ID137" s="125"/>
      <c r="IE137" s="125"/>
      <c r="IF137" s="125"/>
      <c r="IG137" s="125"/>
      <c r="IH137" s="125"/>
      <c r="II137" s="125"/>
      <c r="IJ137" s="125"/>
      <c r="IK137" s="125"/>
      <c r="IL137" s="125"/>
      <c r="IM137" s="125"/>
      <c r="IN137" s="125"/>
      <c r="IO137" s="125"/>
      <c r="IP137" s="125"/>
      <c r="IQ137" s="125"/>
      <c r="IR137" s="125"/>
      <c r="IS137" s="125"/>
      <c r="IT137" s="125"/>
      <c r="IU137" s="125"/>
      <c r="IV137" s="125"/>
    </row>
    <row r="138" spans="1:256" ht="11.25" customHeight="1" x14ac:dyDescent="0.4">
      <c r="C138" s="125"/>
      <c r="D138" s="125"/>
      <c r="E138" s="125"/>
      <c r="F138" s="125"/>
      <c r="G138" s="125"/>
      <c r="H138" s="125"/>
      <c r="I138" s="125"/>
      <c r="J138" s="125"/>
      <c r="K138" s="125"/>
      <c r="L138" s="125"/>
      <c r="M138" s="125"/>
      <c r="N138" s="125"/>
      <c r="P138" s="125"/>
      <c r="AE138" s="125"/>
      <c r="AF138" s="125"/>
      <c r="AG138" s="125"/>
      <c r="AH138" s="125"/>
      <c r="AI138" s="125"/>
      <c r="AJ138" s="125"/>
      <c r="AK138" s="125"/>
      <c r="AL138" s="125"/>
      <c r="AM138" s="125"/>
      <c r="AN138" s="125"/>
      <c r="AO138" s="125"/>
      <c r="AP138" s="125"/>
      <c r="AQ138" s="125"/>
      <c r="AR138" s="125"/>
      <c r="AS138" s="125"/>
      <c r="AT138" s="125"/>
      <c r="AU138" s="125"/>
      <c r="AV138" s="125"/>
      <c r="AW138" s="125"/>
      <c r="AX138" s="125"/>
      <c r="AY138" s="125"/>
      <c r="AZ138" s="125"/>
      <c r="BA138" s="125"/>
      <c r="BB138" s="125"/>
      <c r="BC138" s="125"/>
      <c r="BD138" s="125"/>
      <c r="BE138" s="125"/>
      <c r="BF138" s="125"/>
      <c r="BG138" s="125"/>
      <c r="BH138" s="125"/>
      <c r="BI138" s="125"/>
      <c r="BJ138" s="125"/>
      <c r="BK138" s="125"/>
      <c r="BL138" s="125"/>
      <c r="BM138" s="125"/>
      <c r="BN138" s="125"/>
      <c r="BO138" s="125"/>
      <c r="BP138" s="125"/>
      <c r="BQ138" s="125"/>
      <c r="BR138" s="125"/>
      <c r="BS138" s="125"/>
      <c r="BT138" s="125"/>
      <c r="BU138" s="125"/>
      <c r="BV138" s="125"/>
      <c r="BW138" s="125"/>
      <c r="BX138" s="125"/>
      <c r="BY138" s="125"/>
      <c r="BZ138" s="125"/>
      <c r="CA138" s="125"/>
      <c r="CB138" s="125"/>
      <c r="CC138" s="125"/>
      <c r="CD138" s="125"/>
      <c r="CE138" s="125"/>
      <c r="CF138" s="125"/>
      <c r="CG138" s="125"/>
      <c r="CH138" s="125"/>
      <c r="CI138" s="125"/>
      <c r="CJ138" s="125"/>
      <c r="CK138" s="125"/>
      <c r="CL138" s="125"/>
      <c r="CM138" s="125"/>
      <c r="CN138" s="125"/>
      <c r="CO138" s="125"/>
      <c r="CP138" s="125"/>
      <c r="CQ138" s="125"/>
      <c r="CR138" s="125"/>
      <c r="CS138" s="125"/>
      <c r="CT138" s="125"/>
      <c r="CU138" s="125"/>
      <c r="CV138" s="125"/>
      <c r="CW138" s="125"/>
      <c r="CX138" s="125"/>
      <c r="CY138" s="125"/>
      <c r="CZ138" s="125"/>
      <c r="DA138" s="125"/>
      <c r="DB138" s="125"/>
      <c r="DC138" s="125"/>
      <c r="DD138" s="125"/>
      <c r="DE138" s="125"/>
      <c r="DF138" s="125"/>
      <c r="DG138" s="125"/>
      <c r="DH138" s="125"/>
      <c r="DI138" s="125"/>
      <c r="DJ138" s="125"/>
      <c r="DK138" s="125"/>
      <c r="DL138" s="125"/>
      <c r="DM138" s="125"/>
      <c r="DN138" s="125"/>
      <c r="DO138" s="125"/>
      <c r="DP138" s="125"/>
      <c r="DQ138" s="125"/>
      <c r="DR138" s="125"/>
      <c r="DS138" s="125"/>
      <c r="DT138" s="125"/>
      <c r="DU138" s="125"/>
      <c r="DV138" s="125"/>
      <c r="DW138" s="125"/>
      <c r="DX138" s="125"/>
      <c r="DY138" s="125"/>
      <c r="DZ138" s="125"/>
      <c r="EA138" s="125"/>
      <c r="EB138" s="125"/>
      <c r="EC138" s="125"/>
      <c r="ED138" s="125"/>
      <c r="EE138" s="125"/>
      <c r="EF138" s="125"/>
      <c r="EG138" s="125"/>
      <c r="EH138" s="125"/>
      <c r="EI138" s="125"/>
      <c r="EJ138" s="125"/>
      <c r="EK138" s="125"/>
      <c r="EL138" s="125"/>
      <c r="EM138" s="125"/>
      <c r="EN138" s="125"/>
      <c r="EO138" s="125"/>
      <c r="EP138" s="125"/>
      <c r="EQ138" s="125"/>
      <c r="ER138" s="125"/>
      <c r="ES138" s="125"/>
      <c r="ET138" s="125"/>
      <c r="EU138" s="125"/>
      <c r="EV138" s="125"/>
      <c r="EW138" s="125"/>
      <c r="EX138" s="125"/>
      <c r="EY138" s="125"/>
      <c r="EZ138" s="125"/>
      <c r="FA138" s="125"/>
      <c r="FB138" s="125"/>
      <c r="FC138" s="125"/>
      <c r="FD138" s="125"/>
      <c r="FE138" s="125"/>
      <c r="FF138" s="125"/>
      <c r="FG138" s="125"/>
      <c r="FH138" s="125"/>
      <c r="FI138" s="125"/>
      <c r="FJ138" s="125"/>
      <c r="FK138" s="125"/>
      <c r="FL138" s="125"/>
      <c r="FM138" s="125"/>
      <c r="FN138" s="125"/>
      <c r="FO138" s="125"/>
      <c r="FP138" s="125"/>
      <c r="FQ138" s="125"/>
      <c r="FR138" s="125"/>
      <c r="FS138" s="125"/>
      <c r="FT138" s="125"/>
      <c r="FU138" s="125"/>
      <c r="FV138" s="125"/>
      <c r="FW138" s="125"/>
      <c r="FX138" s="125"/>
      <c r="FY138" s="125"/>
      <c r="FZ138" s="125"/>
      <c r="GA138" s="125"/>
      <c r="GB138" s="125"/>
      <c r="GC138" s="125"/>
      <c r="GD138" s="125"/>
      <c r="GE138" s="125"/>
      <c r="GF138" s="125"/>
      <c r="GG138" s="125"/>
      <c r="GH138" s="125"/>
      <c r="GI138" s="125"/>
      <c r="GJ138" s="125"/>
      <c r="GK138" s="125"/>
      <c r="GL138" s="125"/>
      <c r="GM138" s="125"/>
      <c r="GN138" s="125"/>
      <c r="GO138" s="125"/>
      <c r="GP138" s="125"/>
      <c r="GQ138" s="125"/>
      <c r="GR138" s="125"/>
      <c r="GS138" s="125"/>
      <c r="GT138" s="125"/>
      <c r="GU138" s="125"/>
      <c r="GV138" s="125"/>
      <c r="GW138" s="125"/>
      <c r="GX138" s="125"/>
      <c r="GY138" s="125"/>
      <c r="GZ138" s="125"/>
      <c r="HA138" s="125"/>
      <c r="HB138" s="125"/>
      <c r="HC138" s="125"/>
      <c r="HD138" s="125"/>
      <c r="HE138" s="125"/>
      <c r="HF138" s="125"/>
      <c r="HG138" s="125"/>
      <c r="HH138" s="125"/>
      <c r="HI138" s="125"/>
      <c r="HJ138" s="125"/>
      <c r="HK138" s="125"/>
      <c r="HL138" s="125"/>
      <c r="HM138" s="125"/>
      <c r="HN138" s="125"/>
      <c r="HO138" s="125"/>
      <c r="HP138" s="125"/>
      <c r="HQ138" s="125"/>
      <c r="HR138" s="125"/>
      <c r="HS138" s="125"/>
      <c r="HT138" s="125"/>
      <c r="HU138" s="125"/>
      <c r="HV138" s="125"/>
      <c r="HW138" s="125"/>
      <c r="HX138" s="125"/>
      <c r="HY138" s="125"/>
      <c r="HZ138" s="125"/>
      <c r="IA138" s="125"/>
      <c r="IB138" s="125"/>
      <c r="IC138" s="125"/>
      <c r="ID138" s="125"/>
      <c r="IE138" s="125"/>
      <c r="IF138" s="125"/>
      <c r="IG138" s="125"/>
      <c r="IH138" s="125"/>
      <c r="II138" s="125"/>
      <c r="IJ138" s="125"/>
      <c r="IK138" s="125"/>
      <c r="IL138" s="125"/>
      <c r="IM138" s="125"/>
      <c r="IN138" s="125"/>
      <c r="IO138" s="125"/>
      <c r="IP138" s="125"/>
      <c r="IQ138" s="125"/>
      <c r="IR138" s="125"/>
      <c r="IS138" s="125"/>
      <c r="IT138" s="125"/>
      <c r="IU138" s="125"/>
      <c r="IV138" s="125"/>
    </row>
    <row r="139" spans="1:256" ht="11.25" customHeight="1" x14ac:dyDescent="0.3">
      <c r="A139" s="106"/>
      <c r="B139" s="106"/>
      <c r="C139" s="139"/>
      <c r="D139" s="139"/>
      <c r="E139" s="140"/>
      <c r="F139" s="139"/>
      <c r="G139" s="140"/>
      <c r="H139" s="139"/>
      <c r="I139" s="140"/>
      <c r="J139" s="140"/>
      <c r="K139" s="140"/>
      <c r="L139" s="140"/>
      <c r="M139" s="140"/>
      <c r="N139" s="140"/>
      <c r="O139" s="107"/>
      <c r="P139" s="141"/>
      <c r="Q139" s="140"/>
      <c r="AE139" s="125"/>
      <c r="AF139" s="125"/>
      <c r="AG139" s="125"/>
      <c r="AH139" s="125"/>
      <c r="AI139" s="125"/>
      <c r="AJ139" s="125"/>
      <c r="AK139" s="125"/>
      <c r="AL139" s="125"/>
      <c r="AM139" s="125"/>
      <c r="AN139" s="125"/>
      <c r="AO139" s="125"/>
      <c r="AP139" s="125"/>
      <c r="AQ139" s="125"/>
      <c r="AR139" s="125"/>
      <c r="AS139" s="125"/>
      <c r="AT139" s="125"/>
      <c r="AU139" s="125"/>
      <c r="AV139" s="125"/>
      <c r="AW139" s="125"/>
      <c r="AX139" s="125"/>
      <c r="AY139" s="125"/>
      <c r="AZ139" s="125"/>
      <c r="BA139" s="125"/>
      <c r="BB139" s="125"/>
      <c r="BC139" s="125"/>
      <c r="BD139" s="125"/>
      <c r="BE139" s="125"/>
      <c r="BF139" s="125"/>
      <c r="BG139" s="125"/>
      <c r="BH139" s="125"/>
      <c r="BI139" s="125"/>
      <c r="BJ139" s="125"/>
      <c r="BK139" s="125"/>
      <c r="BL139" s="125"/>
      <c r="BM139" s="125"/>
      <c r="BN139" s="125"/>
      <c r="BO139" s="125"/>
      <c r="BP139" s="125"/>
      <c r="BQ139" s="125"/>
      <c r="BR139" s="125"/>
      <c r="BS139" s="125"/>
      <c r="BT139" s="125"/>
      <c r="BU139" s="125"/>
      <c r="BV139" s="125"/>
      <c r="BW139" s="125"/>
      <c r="BX139" s="125"/>
      <c r="BY139" s="125"/>
      <c r="BZ139" s="125"/>
      <c r="CA139" s="125"/>
      <c r="CB139" s="125"/>
      <c r="CC139" s="125"/>
      <c r="CD139" s="125"/>
      <c r="CE139" s="125"/>
      <c r="CF139" s="125"/>
      <c r="CG139" s="125"/>
      <c r="CH139" s="125"/>
      <c r="CI139" s="125"/>
      <c r="CJ139" s="125"/>
      <c r="CK139" s="125"/>
      <c r="CL139" s="125"/>
      <c r="CM139" s="125"/>
      <c r="CN139" s="125"/>
      <c r="CO139" s="125"/>
      <c r="CP139" s="125"/>
      <c r="CQ139" s="125"/>
      <c r="CR139" s="125"/>
      <c r="CS139" s="125"/>
      <c r="CT139" s="125"/>
      <c r="CU139" s="125"/>
      <c r="CV139" s="125"/>
      <c r="CW139" s="125"/>
      <c r="CX139" s="125"/>
      <c r="CY139" s="125"/>
      <c r="CZ139" s="125"/>
      <c r="DA139" s="125"/>
      <c r="DB139" s="125"/>
      <c r="DC139" s="125"/>
      <c r="DD139" s="125"/>
      <c r="DE139" s="125"/>
      <c r="DF139" s="125"/>
      <c r="DG139" s="125"/>
      <c r="DH139" s="125"/>
      <c r="DI139" s="125"/>
      <c r="DJ139" s="125"/>
      <c r="DK139" s="125"/>
      <c r="DL139" s="125"/>
      <c r="DM139" s="125"/>
      <c r="DN139" s="125"/>
      <c r="DO139" s="125"/>
      <c r="DP139" s="125"/>
      <c r="DQ139" s="125"/>
      <c r="DR139" s="125"/>
      <c r="DS139" s="125"/>
      <c r="DT139" s="125"/>
      <c r="DU139" s="125"/>
      <c r="DV139" s="125"/>
      <c r="DW139" s="125"/>
      <c r="DX139" s="125"/>
      <c r="DY139" s="125"/>
      <c r="DZ139" s="125"/>
      <c r="EA139" s="125"/>
      <c r="EB139" s="125"/>
      <c r="EC139" s="125"/>
      <c r="ED139" s="125"/>
      <c r="EE139" s="125"/>
      <c r="EF139" s="125"/>
      <c r="EG139" s="125"/>
      <c r="EH139" s="125"/>
      <c r="EI139" s="125"/>
      <c r="EJ139" s="125"/>
      <c r="EK139" s="125"/>
      <c r="EL139" s="125"/>
      <c r="EM139" s="125"/>
      <c r="EN139" s="125"/>
      <c r="EO139" s="125"/>
      <c r="EP139" s="125"/>
      <c r="EQ139" s="125"/>
      <c r="ER139" s="125"/>
      <c r="ES139" s="125"/>
      <c r="ET139" s="125"/>
      <c r="EU139" s="125"/>
      <c r="EV139" s="125"/>
      <c r="EW139" s="125"/>
      <c r="EX139" s="125"/>
      <c r="EY139" s="125"/>
      <c r="EZ139" s="125"/>
      <c r="FA139" s="125"/>
      <c r="FB139" s="125"/>
      <c r="FC139" s="125"/>
      <c r="FD139" s="125"/>
      <c r="FE139" s="125"/>
      <c r="FF139" s="125"/>
      <c r="FG139" s="125"/>
      <c r="FH139" s="125"/>
      <c r="FI139" s="125"/>
      <c r="FJ139" s="125"/>
      <c r="FK139" s="125"/>
      <c r="FL139" s="125"/>
      <c r="FM139" s="125"/>
      <c r="FN139" s="125"/>
      <c r="FO139" s="125"/>
      <c r="FP139" s="125"/>
      <c r="FQ139" s="125"/>
      <c r="FR139" s="125"/>
      <c r="FS139" s="125"/>
      <c r="FT139" s="125"/>
      <c r="FU139" s="125"/>
      <c r="FV139" s="125"/>
      <c r="FW139" s="125"/>
      <c r="FX139" s="125"/>
      <c r="FY139" s="125"/>
      <c r="FZ139" s="125"/>
      <c r="GA139" s="125"/>
      <c r="GB139" s="125"/>
      <c r="GC139" s="125"/>
      <c r="GD139" s="125"/>
      <c r="GE139" s="125"/>
      <c r="GF139" s="125"/>
      <c r="GG139" s="125"/>
      <c r="GH139" s="125"/>
      <c r="GI139" s="125"/>
      <c r="GJ139" s="125"/>
      <c r="GK139" s="125"/>
      <c r="GL139" s="125"/>
      <c r="GM139" s="125"/>
      <c r="GN139" s="125"/>
      <c r="GO139" s="125"/>
      <c r="GP139" s="125"/>
      <c r="GQ139" s="125"/>
      <c r="GR139" s="125"/>
      <c r="GS139" s="125"/>
      <c r="GT139" s="125"/>
      <c r="GU139" s="125"/>
      <c r="GV139" s="125"/>
      <c r="GW139" s="125"/>
      <c r="GX139" s="125"/>
      <c r="GY139" s="125"/>
      <c r="GZ139" s="125"/>
      <c r="HA139" s="125"/>
      <c r="HB139" s="125"/>
      <c r="HC139" s="125"/>
      <c r="HD139" s="125"/>
      <c r="HE139" s="125"/>
      <c r="HF139" s="125"/>
      <c r="HG139" s="125"/>
      <c r="HH139" s="125"/>
      <c r="HI139" s="125"/>
      <c r="HJ139" s="125"/>
      <c r="HK139" s="125"/>
      <c r="HL139" s="125"/>
      <c r="HM139" s="125"/>
      <c r="HN139" s="125"/>
      <c r="HO139" s="125"/>
      <c r="HP139" s="125"/>
      <c r="HQ139" s="125"/>
      <c r="HR139" s="125"/>
      <c r="HS139" s="125"/>
      <c r="HT139" s="125"/>
      <c r="HU139" s="125"/>
      <c r="HV139" s="125"/>
      <c r="HW139" s="125"/>
      <c r="HX139" s="125"/>
      <c r="HY139" s="125"/>
      <c r="HZ139" s="125"/>
      <c r="IA139" s="125"/>
      <c r="IB139" s="125"/>
      <c r="IC139" s="125"/>
      <c r="ID139" s="125"/>
      <c r="IE139" s="125"/>
      <c r="IF139" s="125"/>
      <c r="IG139" s="125"/>
      <c r="IH139" s="125"/>
      <c r="II139" s="125"/>
      <c r="IJ139" s="125"/>
      <c r="IK139" s="125"/>
      <c r="IL139" s="125"/>
      <c r="IM139" s="125"/>
      <c r="IN139" s="125"/>
      <c r="IO139" s="125"/>
      <c r="IP139" s="125"/>
      <c r="IQ139" s="125"/>
      <c r="IR139" s="125"/>
      <c r="IS139" s="125"/>
      <c r="IT139" s="125"/>
      <c r="IU139" s="125"/>
      <c r="IV139" s="125"/>
    </row>
    <row r="140" spans="1:256" ht="11.25" customHeight="1" x14ac:dyDescent="0.3">
      <c r="A140" s="106"/>
      <c r="B140" s="106"/>
      <c r="C140" s="139"/>
      <c r="D140" s="139"/>
      <c r="E140" s="140"/>
      <c r="F140" s="139"/>
      <c r="G140" s="140"/>
      <c r="H140" s="139"/>
      <c r="I140" s="140"/>
      <c r="J140" s="140"/>
      <c r="K140" s="140"/>
      <c r="L140" s="140"/>
      <c r="M140" s="140"/>
      <c r="N140" s="140"/>
      <c r="O140" s="107"/>
      <c r="P140" s="141"/>
      <c r="Q140" s="140"/>
      <c r="AE140" s="125"/>
      <c r="AF140" s="125"/>
      <c r="AG140" s="125"/>
      <c r="AH140" s="125"/>
      <c r="AI140" s="125"/>
      <c r="AJ140" s="125"/>
      <c r="AK140" s="125"/>
      <c r="AL140" s="125"/>
      <c r="AM140" s="125"/>
      <c r="AN140" s="125"/>
      <c r="AO140" s="125"/>
      <c r="AP140" s="125"/>
      <c r="AQ140" s="125"/>
      <c r="AR140" s="125"/>
      <c r="AS140" s="125"/>
      <c r="AT140" s="125"/>
      <c r="AU140" s="125"/>
      <c r="AV140" s="125"/>
      <c r="AW140" s="125"/>
      <c r="AX140" s="125"/>
      <c r="AY140" s="125"/>
      <c r="AZ140" s="125"/>
      <c r="BA140" s="125"/>
      <c r="BB140" s="125"/>
      <c r="BC140" s="125"/>
      <c r="BD140" s="125"/>
      <c r="BE140" s="125"/>
      <c r="BF140" s="125"/>
      <c r="BG140" s="125"/>
      <c r="BH140" s="125"/>
      <c r="BI140" s="125"/>
      <c r="BJ140" s="125"/>
      <c r="BK140" s="125"/>
      <c r="BL140" s="125"/>
      <c r="BM140" s="125"/>
      <c r="BN140" s="125"/>
      <c r="BO140" s="125"/>
      <c r="BP140" s="125"/>
      <c r="BQ140" s="125"/>
      <c r="BR140" s="125"/>
      <c r="BS140" s="125"/>
      <c r="BT140" s="125"/>
      <c r="BU140" s="125"/>
      <c r="BV140" s="125"/>
      <c r="BW140" s="125"/>
      <c r="BX140" s="125"/>
      <c r="BY140" s="125"/>
      <c r="BZ140" s="125"/>
      <c r="CA140" s="125"/>
      <c r="CB140" s="125"/>
      <c r="CC140" s="125"/>
      <c r="CD140" s="125"/>
      <c r="CE140" s="125"/>
      <c r="CF140" s="125"/>
      <c r="CG140" s="125"/>
      <c r="CH140" s="125"/>
      <c r="CI140" s="125"/>
      <c r="CJ140" s="125"/>
      <c r="CK140" s="125"/>
      <c r="CL140" s="125"/>
      <c r="CM140" s="125"/>
      <c r="CN140" s="125"/>
      <c r="CO140" s="125"/>
      <c r="CP140" s="125"/>
      <c r="CQ140" s="125"/>
      <c r="CR140" s="125"/>
      <c r="CS140" s="125"/>
      <c r="CT140" s="125"/>
      <c r="CU140" s="125"/>
      <c r="CV140" s="125"/>
      <c r="CW140" s="125"/>
      <c r="CX140" s="125"/>
      <c r="CY140" s="125"/>
      <c r="CZ140" s="125"/>
      <c r="DA140" s="125"/>
      <c r="DB140" s="125"/>
      <c r="DC140" s="125"/>
      <c r="DD140" s="125"/>
      <c r="DE140" s="125"/>
      <c r="DF140" s="125"/>
      <c r="DG140" s="125"/>
      <c r="DH140" s="125"/>
      <c r="DI140" s="125"/>
      <c r="DJ140" s="125"/>
      <c r="DK140" s="125"/>
      <c r="DL140" s="125"/>
      <c r="DM140" s="125"/>
      <c r="DN140" s="125"/>
      <c r="DO140" s="125"/>
      <c r="DP140" s="125"/>
      <c r="DQ140" s="125"/>
      <c r="DR140" s="125"/>
      <c r="DS140" s="125"/>
      <c r="DT140" s="125"/>
      <c r="DU140" s="125"/>
      <c r="DV140" s="125"/>
      <c r="DW140" s="125"/>
      <c r="DX140" s="125"/>
      <c r="DY140" s="125"/>
      <c r="DZ140" s="125"/>
      <c r="EA140" s="125"/>
      <c r="EB140" s="125"/>
      <c r="EC140" s="125"/>
      <c r="ED140" s="125"/>
      <c r="EE140" s="125"/>
      <c r="EF140" s="125"/>
      <c r="EG140" s="125"/>
      <c r="EH140" s="125"/>
      <c r="EI140" s="125"/>
      <c r="EJ140" s="125"/>
      <c r="EK140" s="125"/>
      <c r="EL140" s="125"/>
      <c r="EM140" s="125"/>
      <c r="EN140" s="125"/>
      <c r="EO140" s="125"/>
      <c r="EP140" s="125"/>
      <c r="EQ140" s="125"/>
      <c r="ER140" s="125"/>
      <c r="ES140" s="125"/>
      <c r="ET140" s="125"/>
      <c r="EU140" s="125"/>
      <c r="EV140" s="125"/>
      <c r="EW140" s="125"/>
      <c r="EX140" s="125"/>
      <c r="EY140" s="125"/>
      <c r="EZ140" s="125"/>
      <c r="FA140" s="125"/>
      <c r="FB140" s="125"/>
      <c r="FC140" s="125"/>
      <c r="FD140" s="125"/>
      <c r="FE140" s="125"/>
      <c r="FF140" s="125"/>
      <c r="FG140" s="125"/>
      <c r="FH140" s="125"/>
      <c r="FI140" s="125"/>
      <c r="FJ140" s="125"/>
      <c r="FK140" s="125"/>
      <c r="FL140" s="125"/>
      <c r="FM140" s="125"/>
      <c r="FN140" s="125"/>
      <c r="FO140" s="125"/>
      <c r="FP140" s="125"/>
      <c r="FQ140" s="125"/>
      <c r="FR140" s="125"/>
      <c r="FS140" s="125"/>
      <c r="FT140" s="125"/>
      <c r="FU140" s="125"/>
      <c r="FV140" s="125"/>
      <c r="FW140" s="125"/>
      <c r="FX140" s="125"/>
      <c r="FY140" s="125"/>
      <c r="FZ140" s="125"/>
      <c r="GA140" s="125"/>
      <c r="GB140" s="125"/>
      <c r="GC140" s="125"/>
      <c r="GD140" s="125"/>
      <c r="GE140" s="125"/>
      <c r="GF140" s="125"/>
      <c r="GG140" s="125"/>
      <c r="GH140" s="125"/>
      <c r="GI140" s="125"/>
      <c r="GJ140" s="125"/>
      <c r="GK140" s="125"/>
      <c r="GL140" s="125"/>
      <c r="GM140" s="125"/>
      <c r="GN140" s="125"/>
      <c r="GO140" s="125"/>
      <c r="GP140" s="125"/>
      <c r="GQ140" s="125"/>
      <c r="GR140" s="125"/>
      <c r="GS140" s="125"/>
      <c r="GT140" s="125"/>
      <c r="GU140" s="125"/>
      <c r="GV140" s="125"/>
      <c r="GW140" s="125"/>
      <c r="GX140" s="125"/>
      <c r="GY140" s="125"/>
      <c r="GZ140" s="125"/>
      <c r="HA140" s="125"/>
      <c r="HB140" s="125"/>
      <c r="HC140" s="125"/>
      <c r="HD140" s="125"/>
      <c r="HE140" s="125"/>
      <c r="HF140" s="125"/>
      <c r="HG140" s="125"/>
      <c r="HH140" s="125"/>
      <c r="HI140" s="125"/>
      <c r="HJ140" s="125"/>
      <c r="HK140" s="125"/>
      <c r="HL140" s="125"/>
      <c r="HM140" s="125"/>
      <c r="HN140" s="125"/>
      <c r="HO140" s="125"/>
      <c r="HP140" s="125"/>
      <c r="HQ140" s="125"/>
      <c r="HR140" s="125"/>
      <c r="HS140" s="125"/>
      <c r="HT140" s="125"/>
      <c r="HU140" s="125"/>
      <c r="HV140" s="125"/>
      <c r="HW140" s="125"/>
      <c r="HX140" s="125"/>
      <c r="HY140" s="125"/>
      <c r="HZ140" s="125"/>
      <c r="IA140" s="125"/>
      <c r="IB140" s="125"/>
      <c r="IC140" s="125"/>
      <c r="ID140" s="125"/>
      <c r="IE140" s="125"/>
      <c r="IF140" s="125"/>
      <c r="IG140" s="125"/>
      <c r="IH140" s="125"/>
      <c r="II140" s="125"/>
      <c r="IJ140" s="125"/>
      <c r="IK140" s="125"/>
      <c r="IL140" s="125"/>
      <c r="IM140" s="125"/>
      <c r="IN140" s="125"/>
      <c r="IO140" s="125"/>
      <c r="IP140" s="125"/>
      <c r="IQ140" s="125"/>
      <c r="IR140" s="125"/>
      <c r="IS140" s="125"/>
      <c r="IT140" s="125"/>
      <c r="IU140" s="125"/>
      <c r="IV140" s="125"/>
    </row>
    <row r="141" spans="1:256" ht="11.25" customHeight="1" x14ac:dyDescent="0.4">
      <c r="C141" s="125"/>
      <c r="D141" s="125"/>
      <c r="E141" s="125"/>
      <c r="F141" s="125"/>
      <c r="G141" s="125"/>
      <c r="H141" s="125"/>
      <c r="I141" s="125"/>
      <c r="J141" s="125"/>
      <c r="K141" s="125"/>
      <c r="L141" s="125"/>
      <c r="M141" s="125"/>
      <c r="N141" s="125"/>
      <c r="P141" s="125"/>
      <c r="AE141" s="125"/>
      <c r="AF141" s="125"/>
      <c r="AG141" s="125"/>
      <c r="AH141" s="125"/>
      <c r="AI141" s="125"/>
      <c r="AJ141" s="125"/>
      <c r="AK141" s="125"/>
      <c r="AL141" s="125"/>
      <c r="AM141" s="125"/>
      <c r="AN141" s="125"/>
      <c r="AO141" s="125"/>
      <c r="AP141" s="125"/>
      <c r="AQ141" s="125"/>
      <c r="AR141" s="125"/>
      <c r="AS141" s="125"/>
      <c r="AT141" s="125"/>
      <c r="AU141" s="125"/>
      <c r="AV141" s="125"/>
      <c r="AW141" s="125"/>
      <c r="AX141" s="125"/>
      <c r="AY141" s="125"/>
      <c r="AZ141" s="125"/>
      <c r="BA141" s="125"/>
      <c r="BB141" s="125"/>
      <c r="BC141" s="125"/>
      <c r="BD141" s="125"/>
      <c r="BE141" s="125"/>
      <c r="BF141" s="125"/>
      <c r="BG141" s="125"/>
      <c r="BH141" s="125"/>
      <c r="BI141" s="125"/>
      <c r="BJ141" s="125"/>
      <c r="BK141" s="125"/>
      <c r="BL141" s="125"/>
      <c r="BM141" s="125"/>
      <c r="BN141" s="125"/>
      <c r="BO141" s="125"/>
      <c r="BP141" s="125"/>
      <c r="BQ141" s="125"/>
      <c r="BR141" s="125"/>
      <c r="BS141" s="125"/>
      <c r="BT141" s="125"/>
      <c r="BU141" s="125"/>
      <c r="BV141" s="125"/>
      <c r="BW141" s="125"/>
      <c r="BX141" s="125"/>
      <c r="BY141" s="125"/>
      <c r="BZ141" s="125"/>
      <c r="CA141" s="125"/>
      <c r="CB141" s="125"/>
      <c r="CC141" s="125"/>
      <c r="CD141" s="125"/>
      <c r="CE141" s="125"/>
      <c r="CF141" s="125"/>
      <c r="CG141" s="125"/>
      <c r="CH141" s="125"/>
      <c r="CI141" s="125"/>
      <c r="CJ141" s="125"/>
      <c r="CK141" s="125"/>
      <c r="CL141" s="125"/>
      <c r="CM141" s="125"/>
      <c r="CN141" s="125"/>
      <c r="CO141" s="125"/>
      <c r="CP141" s="125"/>
      <c r="CQ141" s="125"/>
      <c r="CR141" s="125"/>
      <c r="CS141" s="125"/>
      <c r="CT141" s="125"/>
      <c r="CU141" s="125"/>
      <c r="CV141" s="125"/>
      <c r="CW141" s="125"/>
      <c r="CX141" s="125"/>
      <c r="CY141" s="125"/>
      <c r="CZ141" s="125"/>
      <c r="DA141" s="125"/>
      <c r="DB141" s="125"/>
      <c r="DC141" s="125"/>
      <c r="DD141" s="125"/>
      <c r="DE141" s="125"/>
      <c r="DF141" s="125"/>
      <c r="DG141" s="125"/>
      <c r="DH141" s="125"/>
      <c r="DI141" s="125"/>
      <c r="DJ141" s="125"/>
      <c r="DK141" s="125"/>
      <c r="DL141" s="125"/>
      <c r="DM141" s="125"/>
      <c r="DN141" s="125"/>
      <c r="DO141" s="125"/>
      <c r="DP141" s="125"/>
      <c r="DQ141" s="125"/>
      <c r="DR141" s="125"/>
      <c r="DS141" s="125"/>
      <c r="DT141" s="125"/>
      <c r="DU141" s="125"/>
      <c r="DV141" s="125"/>
      <c r="DW141" s="125"/>
      <c r="DX141" s="125"/>
      <c r="DY141" s="125"/>
      <c r="DZ141" s="125"/>
      <c r="EA141" s="125"/>
      <c r="EB141" s="125"/>
      <c r="EC141" s="125"/>
      <c r="ED141" s="125"/>
      <c r="EE141" s="125"/>
      <c r="EF141" s="125"/>
      <c r="EG141" s="125"/>
      <c r="EH141" s="125"/>
      <c r="EI141" s="125"/>
      <c r="EJ141" s="125"/>
      <c r="EK141" s="125"/>
      <c r="EL141" s="125"/>
      <c r="EM141" s="125"/>
      <c r="EN141" s="125"/>
      <c r="EO141" s="125"/>
      <c r="EP141" s="125"/>
      <c r="EQ141" s="125"/>
      <c r="ER141" s="125"/>
      <c r="ES141" s="125"/>
      <c r="ET141" s="125"/>
      <c r="EU141" s="125"/>
      <c r="EV141" s="125"/>
      <c r="EW141" s="125"/>
      <c r="EX141" s="125"/>
      <c r="EY141" s="125"/>
      <c r="EZ141" s="125"/>
      <c r="FA141" s="125"/>
      <c r="FB141" s="125"/>
      <c r="FC141" s="125"/>
      <c r="FD141" s="125"/>
      <c r="FE141" s="125"/>
      <c r="FF141" s="125"/>
      <c r="FG141" s="125"/>
      <c r="FH141" s="125"/>
      <c r="FI141" s="125"/>
      <c r="FJ141" s="125"/>
      <c r="FK141" s="125"/>
      <c r="FL141" s="125"/>
      <c r="FM141" s="125"/>
      <c r="FN141" s="125"/>
      <c r="FO141" s="125"/>
      <c r="FP141" s="125"/>
      <c r="FQ141" s="125"/>
      <c r="FR141" s="125"/>
      <c r="FS141" s="125"/>
      <c r="FT141" s="125"/>
      <c r="FU141" s="125"/>
      <c r="FV141" s="125"/>
      <c r="FW141" s="125"/>
      <c r="FX141" s="125"/>
      <c r="FY141" s="125"/>
      <c r="FZ141" s="125"/>
      <c r="GA141" s="125"/>
      <c r="GB141" s="125"/>
      <c r="GC141" s="125"/>
      <c r="GD141" s="125"/>
      <c r="GE141" s="125"/>
      <c r="GF141" s="125"/>
      <c r="GG141" s="125"/>
      <c r="GH141" s="125"/>
      <c r="GI141" s="125"/>
      <c r="GJ141" s="125"/>
      <c r="GK141" s="125"/>
      <c r="GL141" s="125"/>
      <c r="GM141" s="125"/>
      <c r="GN141" s="125"/>
      <c r="GO141" s="125"/>
      <c r="GP141" s="125"/>
      <c r="GQ141" s="125"/>
      <c r="GR141" s="125"/>
      <c r="GS141" s="125"/>
      <c r="GT141" s="125"/>
      <c r="GU141" s="125"/>
      <c r="GV141" s="125"/>
      <c r="GW141" s="125"/>
      <c r="GX141" s="125"/>
      <c r="GY141" s="125"/>
      <c r="GZ141" s="125"/>
      <c r="HA141" s="125"/>
      <c r="HB141" s="125"/>
      <c r="HC141" s="125"/>
      <c r="HD141" s="125"/>
      <c r="HE141" s="125"/>
      <c r="HF141" s="125"/>
      <c r="HG141" s="125"/>
      <c r="HH141" s="125"/>
      <c r="HI141" s="125"/>
      <c r="HJ141" s="125"/>
      <c r="HK141" s="125"/>
      <c r="HL141" s="125"/>
      <c r="HM141" s="125"/>
      <c r="HN141" s="125"/>
      <c r="HO141" s="125"/>
      <c r="HP141" s="125"/>
      <c r="HQ141" s="125"/>
      <c r="HR141" s="125"/>
      <c r="HS141" s="125"/>
      <c r="HT141" s="125"/>
      <c r="HU141" s="125"/>
      <c r="HV141" s="125"/>
      <c r="HW141" s="125"/>
      <c r="HX141" s="125"/>
      <c r="HY141" s="125"/>
      <c r="HZ141" s="125"/>
      <c r="IA141" s="125"/>
      <c r="IB141" s="125"/>
      <c r="IC141" s="125"/>
      <c r="ID141" s="125"/>
      <c r="IE141" s="125"/>
      <c r="IF141" s="125"/>
      <c r="IG141" s="125"/>
      <c r="IH141" s="125"/>
      <c r="II141" s="125"/>
      <c r="IJ141" s="125"/>
      <c r="IK141" s="125"/>
      <c r="IL141" s="125"/>
      <c r="IM141" s="125"/>
      <c r="IN141" s="125"/>
      <c r="IO141" s="125"/>
      <c r="IP141" s="125"/>
      <c r="IQ141" s="125"/>
      <c r="IR141" s="125"/>
      <c r="IS141" s="125"/>
      <c r="IT141" s="125"/>
      <c r="IU141" s="125"/>
      <c r="IV141" s="125"/>
    </row>
    <row r="142" spans="1:256" ht="11.25" customHeight="1" x14ac:dyDescent="0.4">
      <c r="C142" s="125"/>
      <c r="D142" s="125"/>
      <c r="E142" s="125"/>
      <c r="F142" s="125"/>
      <c r="G142" s="125"/>
      <c r="H142" s="125"/>
      <c r="I142" s="125"/>
      <c r="J142" s="125"/>
      <c r="K142" s="125"/>
      <c r="L142" s="125"/>
      <c r="M142" s="125"/>
      <c r="N142" s="125"/>
      <c r="P142" s="125"/>
      <c r="AE142" s="125"/>
      <c r="AF142" s="125"/>
      <c r="AG142" s="125"/>
      <c r="AH142" s="125"/>
      <c r="AI142" s="125"/>
      <c r="AJ142" s="125"/>
      <c r="AK142" s="125"/>
      <c r="AL142" s="125"/>
      <c r="AM142" s="125"/>
      <c r="AN142" s="125"/>
      <c r="AO142" s="125"/>
      <c r="AP142" s="125"/>
      <c r="AQ142" s="125"/>
      <c r="AR142" s="125"/>
      <c r="AS142" s="125"/>
      <c r="AT142" s="125"/>
      <c r="AU142" s="125"/>
      <c r="AV142" s="125"/>
      <c r="AW142" s="125"/>
      <c r="AX142" s="125"/>
      <c r="AY142" s="125"/>
      <c r="AZ142" s="125"/>
      <c r="BA142" s="125"/>
      <c r="BB142" s="125"/>
      <c r="BC142" s="125"/>
      <c r="BD142" s="125"/>
      <c r="BE142" s="125"/>
      <c r="BF142" s="125"/>
      <c r="BG142" s="125"/>
      <c r="BH142" s="125"/>
      <c r="BI142" s="125"/>
      <c r="BJ142" s="125"/>
      <c r="BK142" s="125"/>
      <c r="BL142" s="125"/>
      <c r="BM142" s="125"/>
      <c r="BN142" s="125"/>
      <c r="BO142" s="125"/>
      <c r="BP142" s="125"/>
      <c r="BQ142" s="125"/>
      <c r="BR142" s="125"/>
      <c r="BS142" s="125"/>
      <c r="BT142" s="125"/>
      <c r="BU142" s="125"/>
      <c r="BV142" s="125"/>
      <c r="BW142" s="125"/>
      <c r="BX142" s="125"/>
      <c r="BY142" s="125"/>
      <c r="BZ142" s="125"/>
      <c r="CA142" s="125"/>
      <c r="CB142" s="125"/>
      <c r="CC142" s="125"/>
      <c r="CD142" s="125"/>
      <c r="CE142" s="125"/>
      <c r="CF142" s="125"/>
      <c r="CG142" s="125"/>
      <c r="CH142" s="125"/>
      <c r="CI142" s="125"/>
      <c r="CJ142" s="125"/>
      <c r="CK142" s="125"/>
      <c r="CL142" s="125"/>
      <c r="CM142" s="125"/>
      <c r="CN142" s="125"/>
      <c r="CO142" s="125"/>
      <c r="CP142" s="125"/>
      <c r="CQ142" s="125"/>
      <c r="CR142" s="125"/>
      <c r="CS142" s="125"/>
      <c r="CT142" s="125"/>
      <c r="CU142" s="125"/>
      <c r="CV142" s="125"/>
      <c r="CW142" s="125"/>
      <c r="CX142" s="125"/>
      <c r="CY142" s="125"/>
      <c r="CZ142" s="125"/>
      <c r="DA142" s="125"/>
      <c r="DB142" s="125"/>
      <c r="DC142" s="125"/>
      <c r="DD142" s="125"/>
      <c r="DE142" s="125"/>
      <c r="DF142" s="125"/>
      <c r="DG142" s="125"/>
      <c r="DH142" s="125"/>
      <c r="DI142" s="125"/>
      <c r="DJ142" s="125"/>
      <c r="DK142" s="125"/>
      <c r="DL142" s="125"/>
      <c r="DM142" s="125"/>
      <c r="DN142" s="125"/>
      <c r="DO142" s="125"/>
      <c r="DP142" s="125"/>
      <c r="DQ142" s="125"/>
      <c r="DR142" s="125"/>
      <c r="DS142" s="125"/>
      <c r="DT142" s="125"/>
      <c r="DU142" s="125"/>
      <c r="DV142" s="125"/>
      <c r="DW142" s="125"/>
      <c r="DX142" s="125"/>
      <c r="DY142" s="125"/>
      <c r="DZ142" s="125"/>
      <c r="EA142" s="125"/>
      <c r="EB142" s="125"/>
      <c r="EC142" s="125"/>
      <c r="ED142" s="125"/>
      <c r="EE142" s="125"/>
      <c r="EF142" s="125"/>
      <c r="EG142" s="125"/>
      <c r="EH142" s="125"/>
      <c r="EI142" s="125"/>
      <c r="EJ142" s="125"/>
      <c r="EK142" s="125"/>
      <c r="EL142" s="125"/>
      <c r="EM142" s="125"/>
      <c r="EN142" s="125"/>
      <c r="EO142" s="125"/>
      <c r="EP142" s="125"/>
      <c r="EQ142" s="125"/>
      <c r="ER142" s="125"/>
      <c r="ES142" s="125"/>
      <c r="ET142" s="125"/>
      <c r="EU142" s="125"/>
      <c r="EV142" s="125"/>
      <c r="EW142" s="125"/>
      <c r="EX142" s="125"/>
      <c r="EY142" s="125"/>
      <c r="EZ142" s="125"/>
      <c r="FA142" s="125"/>
      <c r="FB142" s="125"/>
      <c r="FC142" s="125"/>
      <c r="FD142" s="125"/>
      <c r="FE142" s="125"/>
      <c r="FF142" s="125"/>
      <c r="FG142" s="125"/>
      <c r="FH142" s="125"/>
      <c r="FI142" s="125"/>
      <c r="FJ142" s="125"/>
      <c r="FK142" s="125"/>
      <c r="FL142" s="125"/>
      <c r="FM142" s="125"/>
      <c r="FN142" s="125"/>
      <c r="FO142" s="125"/>
      <c r="FP142" s="125"/>
      <c r="FQ142" s="125"/>
      <c r="FR142" s="125"/>
      <c r="FS142" s="125"/>
      <c r="FT142" s="125"/>
      <c r="FU142" s="125"/>
      <c r="FV142" s="125"/>
      <c r="FW142" s="125"/>
      <c r="FX142" s="125"/>
      <c r="FY142" s="125"/>
      <c r="FZ142" s="125"/>
      <c r="GA142" s="125"/>
      <c r="GB142" s="125"/>
      <c r="GC142" s="125"/>
      <c r="GD142" s="125"/>
      <c r="GE142" s="125"/>
      <c r="GF142" s="125"/>
      <c r="GG142" s="125"/>
      <c r="GH142" s="125"/>
      <c r="GI142" s="125"/>
      <c r="GJ142" s="125"/>
      <c r="GK142" s="125"/>
      <c r="GL142" s="125"/>
      <c r="GM142" s="125"/>
      <c r="GN142" s="125"/>
      <c r="GO142" s="125"/>
      <c r="GP142" s="125"/>
      <c r="GQ142" s="125"/>
      <c r="GR142" s="125"/>
      <c r="GS142" s="125"/>
      <c r="GT142" s="125"/>
      <c r="GU142" s="125"/>
      <c r="GV142" s="125"/>
      <c r="GW142" s="125"/>
      <c r="GX142" s="125"/>
      <c r="GY142" s="125"/>
      <c r="GZ142" s="125"/>
      <c r="HA142" s="125"/>
      <c r="HB142" s="125"/>
      <c r="HC142" s="125"/>
      <c r="HD142" s="125"/>
      <c r="HE142" s="125"/>
      <c r="HF142" s="125"/>
      <c r="HG142" s="125"/>
      <c r="HH142" s="125"/>
      <c r="HI142" s="125"/>
      <c r="HJ142" s="125"/>
      <c r="HK142" s="125"/>
      <c r="HL142" s="125"/>
      <c r="HM142" s="125"/>
      <c r="HN142" s="125"/>
      <c r="HO142" s="125"/>
      <c r="HP142" s="125"/>
      <c r="HQ142" s="125"/>
      <c r="HR142" s="125"/>
      <c r="HS142" s="125"/>
      <c r="HT142" s="125"/>
      <c r="HU142" s="125"/>
      <c r="HV142" s="125"/>
      <c r="HW142" s="125"/>
      <c r="HX142" s="125"/>
      <c r="HY142" s="125"/>
      <c r="HZ142" s="125"/>
      <c r="IA142" s="125"/>
      <c r="IB142" s="125"/>
      <c r="IC142" s="125"/>
      <c r="ID142" s="125"/>
      <c r="IE142" s="125"/>
      <c r="IF142" s="125"/>
      <c r="IG142" s="125"/>
      <c r="IH142" s="125"/>
      <c r="II142" s="125"/>
      <c r="IJ142" s="125"/>
      <c r="IK142" s="125"/>
      <c r="IL142" s="125"/>
      <c r="IM142" s="125"/>
      <c r="IN142" s="125"/>
      <c r="IO142" s="125"/>
      <c r="IP142" s="125"/>
      <c r="IQ142" s="125"/>
      <c r="IR142" s="125"/>
      <c r="IS142" s="125"/>
      <c r="IT142" s="125"/>
      <c r="IU142" s="125"/>
      <c r="IV142" s="125"/>
    </row>
    <row r="143" spans="1:256" ht="11.25" customHeight="1" x14ac:dyDescent="0.4">
      <c r="C143" s="125"/>
      <c r="D143" s="125"/>
      <c r="E143" s="125"/>
      <c r="F143" s="125"/>
      <c r="G143" s="125"/>
      <c r="H143" s="125"/>
      <c r="I143" s="125"/>
      <c r="J143" s="125"/>
      <c r="K143" s="125"/>
      <c r="L143" s="125"/>
      <c r="M143" s="125"/>
      <c r="N143" s="125"/>
      <c r="P143" s="125"/>
      <c r="AE143" s="125"/>
      <c r="AF143" s="125"/>
      <c r="AG143" s="125"/>
      <c r="AH143" s="125"/>
      <c r="AI143" s="125"/>
      <c r="AJ143" s="125"/>
      <c r="AK143" s="125"/>
      <c r="AL143" s="125"/>
      <c r="AM143" s="125"/>
      <c r="AN143" s="125"/>
      <c r="AO143" s="125"/>
      <c r="AP143" s="125"/>
      <c r="AQ143" s="125"/>
      <c r="AR143" s="125"/>
      <c r="AS143" s="125"/>
      <c r="AT143" s="125"/>
      <c r="AU143" s="125"/>
      <c r="AV143" s="125"/>
      <c r="AW143" s="125"/>
      <c r="AX143" s="125"/>
      <c r="AY143" s="125"/>
      <c r="AZ143" s="125"/>
      <c r="BA143" s="125"/>
      <c r="BB143" s="125"/>
      <c r="BC143" s="125"/>
      <c r="BD143" s="125"/>
      <c r="BE143" s="125"/>
      <c r="BF143" s="125"/>
      <c r="BG143" s="125"/>
      <c r="BH143" s="125"/>
      <c r="BI143" s="125"/>
      <c r="BJ143" s="125"/>
      <c r="BK143" s="125"/>
      <c r="BL143" s="125"/>
      <c r="BM143" s="125"/>
      <c r="BN143" s="125"/>
      <c r="BO143" s="125"/>
      <c r="BP143" s="125"/>
      <c r="BQ143" s="125"/>
      <c r="BR143" s="125"/>
      <c r="BS143" s="125"/>
      <c r="BT143" s="125"/>
      <c r="BU143" s="125"/>
      <c r="BV143" s="125"/>
      <c r="BW143" s="125"/>
      <c r="BX143" s="125"/>
      <c r="BY143" s="125"/>
      <c r="BZ143" s="125"/>
      <c r="CA143" s="125"/>
      <c r="CB143" s="125"/>
      <c r="CC143" s="125"/>
      <c r="CD143" s="125"/>
      <c r="CE143" s="125"/>
      <c r="CF143" s="125"/>
      <c r="CG143" s="125"/>
      <c r="CH143" s="125"/>
      <c r="CI143" s="125"/>
      <c r="CJ143" s="125"/>
      <c r="CK143" s="125"/>
      <c r="CL143" s="125"/>
      <c r="CM143" s="125"/>
      <c r="CN143" s="125"/>
      <c r="CO143" s="125"/>
      <c r="CP143" s="125"/>
      <c r="CQ143" s="125"/>
      <c r="CR143" s="125"/>
      <c r="CS143" s="125"/>
      <c r="CT143" s="125"/>
      <c r="CU143" s="125"/>
      <c r="CV143" s="125"/>
      <c r="CW143" s="125"/>
      <c r="CX143" s="125"/>
      <c r="CY143" s="125"/>
      <c r="CZ143" s="125"/>
      <c r="DA143" s="125"/>
      <c r="DB143" s="125"/>
      <c r="DC143" s="125"/>
      <c r="DD143" s="125"/>
      <c r="DE143" s="125"/>
      <c r="DF143" s="125"/>
      <c r="DG143" s="125"/>
      <c r="DH143" s="125"/>
      <c r="DI143" s="125"/>
      <c r="DJ143" s="125"/>
      <c r="DK143" s="125"/>
      <c r="DL143" s="125"/>
      <c r="DM143" s="125"/>
      <c r="DN143" s="125"/>
      <c r="DO143" s="125"/>
      <c r="DP143" s="125"/>
      <c r="DQ143" s="125"/>
      <c r="DR143" s="125"/>
      <c r="DS143" s="125"/>
      <c r="DT143" s="125"/>
      <c r="DU143" s="125"/>
      <c r="DV143" s="125"/>
      <c r="DW143" s="125"/>
      <c r="DX143" s="125"/>
      <c r="DY143" s="125"/>
      <c r="DZ143" s="125"/>
      <c r="EA143" s="125"/>
      <c r="EB143" s="125"/>
      <c r="EC143" s="125"/>
      <c r="ED143" s="125"/>
      <c r="EE143" s="125"/>
      <c r="EF143" s="125"/>
      <c r="EG143" s="125"/>
      <c r="EH143" s="125"/>
      <c r="EI143" s="125"/>
      <c r="EJ143" s="125"/>
      <c r="EK143" s="125"/>
      <c r="EL143" s="125"/>
      <c r="EM143" s="125"/>
      <c r="EN143" s="125"/>
      <c r="EO143" s="125"/>
      <c r="EP143" s="125"/>
      <c r="EQ143" s="125"/>
      <c r="ER143" s="125"/>
      <c r="ES143" s="125"/>
      <c r="ET143" s="125"/>
      <c r="EU143" s="125"/>
      <c r="EV143" s="125"/>
      <c r="EW143" s="125"/>
      <c r="EX143" s="125"/>
      <c r="EY143" s="125"/>
      <c r="EZ143" s="125"/>
      <c r="FA143" s="125"/>
      <c r="FB143" s="125"/>
      <c r="FC143" s="125"/>
      <c r="FD143" s="125"/>
      <c r="FE143" s="125"/>
      <c r="FF143" s="125"/>
      <c r="FG143" s="125"/>
      <c r="FH143" s="125"/>
      <c r="FI143" s="125"/>
      <c r="FJ143" s="125"/>
      <c r="FK143" s="125"/>
      <c r="FL143" s="125"/>
      <c r="FM143" s="125"/>
      <c r="FN143" s="125"/>
      <c r="FO143" s="125"/>
      <c r="FP143" s="125"/>
      <c r="FQ143" s="125"/>
      <c r="FR143" s="125"/>
      <c r="FS143" s="125"/>
      <c r="FT143" s="125"/>
      <c r="FU143" s="125"/>
      <c r="FV143" s="125"/>
      <c r="FW143" s="125"/>
      <c r="FX143" s="125"/>
      <c r="FY143" s="125"/>
      <c r="FZ143" s="125"/>
      <c r="GA143" s="125"/>
      <c r="GB143" s="125"/>
      <c r="GC143" s="125"/>
      <c r="GD143" s="125"/>
      <c r="GE143" s="125"/>
      <c r="GF143" s="125"/>
      <c r="GG143" s="125"/>
      <c r="GH143" s="125"/>
      <c r="GI143" s="125"/>
      <c r="GJ143" s="125"/>
      <c r="GK143" s="125"/>
      <c r="GL143" s="125"/>
      <c r="GM143" s="125"/>
      <c r="GN143" s="125"/>
      <c r="GO143" s="125"/>
      <c r="GP143" s="125"/>
      <c r="GQ143" s="125"/>
      <c r="GR143" s="125"/>
      <c r="GS143" s="125"/>
      <c r="GT143" s="125"/>
      <c r="GU143" s="125"/>
      <c r="GV143" s="125"/>
      <c r="GW143" s="125"/>
      <c r="GX143" s="125"/>
      <c r="GY143" s="125"/>
      <c r="GZ143" s="125"/>
      <c r="HA143" s="125"/>
      <c r="HB143" s="125"/>
      <c r="HC143" s="125"/>
      <c r="HD143" s="125"/>
      <c r="HE143" s="125"/>
      <c r="HF143" s="125"/>
      <c r="HG143" s="125"/>
      <c r="HH143" s="125"/>
      <c r="HI143" s="125"/>
      <c r="HJ143" s="125"/>
      <c r="HK143" s="125"/>
      <c r="HL143" s="125"/>
      <c r="HM143" s="125"/>
      <c r="HN143" s="125"/>
      <c r="HO143" s="125"/>
      <c r="HP143" s="125"/>
      <c r="HQ143" s="125"/>
      <c r="HR143" s="125"/>
      <c r="HS143" s="125"/>
      <c r="HT143" s="125"/>
      <c r="HU143" s="125"/>
      <c r="HV143" s="125"/>
      <c r="HW143" s="125"/>
      <c r="HX143" s="125"/>
      <c r="HY143" s="125"/>
      <c r="HZ143" s="125"/>
      <c r="IA143" s="125"/>
      <c r="IB143" s="125"/>
      <c r="IC143" s="125"/>
      <c r="ID143" s="125"/>
      <c r="IE143" s="125"/>
      <c r="IF143" s="125"/>
      <c r="IG143" s="125"/>
      <c r="IH143" s="125"/>
      <c r="II143" s="125"/>
      <c r="IJ143" s="125"/>
      <c r="IK143" s="125"/>
      <c r="IL143" s="125"/>
      <c r="IM143" s="125"/>
      <c r="IN143" s="125"/>
      <c r="IO143" s="125"/>
      <c r="IP143" s="125"/>
      <c r="IQ143" s="125"/>
      <c r="IR143" s="125"/>
      <c r="IS143" s="125"/>
      <c r="IT143" s="125"/>
      <c r="IU143" s="125"/>
      <c r="IV143" s="125"/>
    </row>
    <row r="144" spans="1:256" ht="11.25" customHeight="1" x14ac:dyDescent="0.4">
      <c r="C144" s="125"/>
      <c r="D144" s="125"/>
      <c r="E144" s="125"/>
      <c r="F144" s="125"/>
      <c r="G144" s="125"/>
      <c r="H144" s="125"/>
      <c r="I144" s="125"/>
      <c r="J144" s="125"/>
      <c r="K144" s="125"/>
      <c r="L144" s="125"/>
      <c r="M144" s="125"/>
      <c r="N144" s="125"/>
      <c r="P144" s="125"/>
      <c r="AE144" s="125"/>
      <c r="AF144" s="125"/>
      <c r="AG144" s="125"/>
      <c r="AH144" s="125"/>
      <c r="AI144" s="125"/>
      <c r="AJ144" s="125"/>
      <c r="AK144" s="125"/>
      <c r="AL144" s="125"/>
      <c r="AM144" s="125"/>
      <c r="AN144" s="125"/>
      <c r="AO144" s="125"/>
      <c r="AP144" s="125"/>
      <c r="AQ144" s="125"/>
      <c r="AR144" s="125"/>
      <c r="AS144" s="125"/>
      <c r="AT144" s="125"/>
      <c r="AU144" s="125"/>
      <c r="AV144" s="125"/>
      <c r="AW144" s="125"/>
      <c r="AX144" s="125"/>
      <c r="AY144" s="125"/>
      <c r="AZ144" s="125"/>
      <c r="BA144" s="125"/>
      <c r="BB144" s="125"/>
      <c r="BC144" s="125"/>
      <c r="BD144" s="125"/>
      <c r="BE144" s="125"/>
      <c r="BF144" s="125"/>
      <c r="BG144" s="125"/>
      <c r="BH144" s="125"/>
      <c r="BI144" s="125"/>
      <c r="BJ144" s="125"/>
      <c r="BK144" s="125"/>
      <c r="BL144" s="125"/>
      <c r="BM144" s="125"/>
      <c r="BN144" s="125"/>
      <c r="BO144" s="125"/>
      <c r="BP144" s="125"/>
      <c r="BQ144" s="125"/>
      <c r="BR144" s="125"/>
      <c r="BS144" s="125"/>
      <c r="BT144" s="125"/>
      <c r="BU144" s="125"/>
      <c r="BV144" s="125"/>
      <c r="BW144" s="125"/>
      <c r="BX144" s="125"/>
      <c r="BY144" s="125"/>
      <c r="BZ144" s="125"/>
      <c r="CA144" s="125"/>
      <c r="CB144" s="125"/>
      <c r="CC144" s="125"/>
      <c r="CD144" s="125"/>
      <c r="CE144" s="125"/>
      <c r="CF144" s="125"/>
      <c r="CG144" s="125"/>
      <c r="CH144" s="125"/>
      <c r="CI144" s="125"/>
      <c r="CJ144" s="125"/>
      <c r="CK144" s="125"/>
      <c r="CL144" s="125"/>
      <c r="CM144" s="125"/>
      <c r="CN144" s="125"/>
      <c r="CO144" s="125"/>
      <c r="CP144" s="125"/>
      <c r="CQ144" s="125"/>
      <c r="CR144" s="125"/>
      <c r="CS144" s="125"/>
      <c r="CT144" s="125"/>
      <c r="CU144" s="125"/>
      <c r="CV144" s="125"/>
      <c r="CW144" s="125"/>
      <c r="CX144" s="125"/>
      <c r="CY144" s="125"/>
      <c r="CZ144" s="125"/>
      <c r="DA144" s="125"/>
      <c r="DB144" s="125"/>
      <c r="DC144" s="125"/>
      <c r="DD144" s="125"/>
      <c r="DE144" s="125"/>
      <c r="DF144" s="125"/>
      <c r="DG144" s="125"/>
      <c r="DH144" s="125"/>
      <c r="DI144" s="125"/>
      <c r="DJ144" s="125"/>
      <c r="DK144" s="125"/>
      <c r="DL144" s="125"/>
      <c r="DM144" s="125"/>
      <c r="DN144" s="125"/>
      <c r="DO144" s="125"/>
      <c r="DP144" s="125"/>
      <c r="DQ144" s="125"/>
      <c r="DR144" s="125"/>
      <c r="DS144" s="125"/>
      <c r="DT144" s="125"/>
      <c r="DU144" s="125"/>
      <c r="DV144" s="125"/>
      <c r="DW144" s="125"/>
      <c r="DX144" s="125"/>
      <c r="DY144" s="125"/>
      <c r="DZ144" s="125"/>
      <c r="EA144" s="125"/>
      <c r="EB144" s="125"/>
      <c r="EC144" s="125"/>
      <c r="ED144" s="125"/>
      <c r="EE144" s="125"/>
      <c r="EF144" s="125"/>
      <c r="EG144" s="125"/>
      <c r="EH144" s="125"/>
      <c r="EI144" s="125"/>
      <c r="EJ144" s="125"/>
      <c r="EK144" s="125"/>
      <c r="EL144" s="125"/>
      <c r="EM144" s="125"/>
      <c r="EN144" s="125"/>
      <c r="EO144" s="125"/>
      <c r="EP144" s="125"/>
      <c r="EQ144" s="125"/>
      <c r="ER144" s="125"/>
      <c r="ES144" s="125"/>
      <c r="ET144" s="125"/>
      <c r="EU144" s="125"/>
      <c r="EV144" s="125"/>
      <c r="EW144" s="125"/>
      <c r="EX144" s="125"/>
      <c r="EY144" s="125"/>
      <c r="EZ144" s="125"/>
      <c r="FA144" s="125"/>
      <c r="FB144" s="125"/>
      <c r="FC144" s="125"/>
      <c r="FD144" s="125"/>
      <c r="FE144" s="125"/>
      <c r="FF144" s="125"/>
      <c r="FG144" s="125"/>
      <c r="FH144" s="125"/>
      <c r="FI144" s="125"/>
      <c r="FJ144" s="125"/>
      <c r="FK144" s="125"/>
      <c r="FL144" s="125"/>
      <c r="FM144" s="125"/>
      <c r="FN144" s="125"/>
      <c r="FO144" s="125"/>
      <c r="FP144" s="125"/>
      <c r="FQ144" s="125"/>
      <c r="FR144" s="125"/>
      <c r="FS144" s="125"/>
      <c r="FT144" s="125"/>
      <c r="FU144" s="125"/>
      <c r="FV144" s="125"/>
      <c r="FW144" s="125"/>
      <c r="FX144" s="125"/>
      <c r="FY144" s="125"/>
      <c r="FZ144" s="125"/>
      <c r="GA144" s="125"/>
      <c r="GB144" s="125"/>
      <c r="GC144" s="125"/>
      <c r="GD144" s="125"/>
      <c r="GE144" s="125"/>
      <c r="GF144" s="125"/>
      <c r="GG144" s="125"/>
      <c r="GH144" s="125"/>
      <c r="GI144" s="125"/>
      <c r="GJ144" s="125"/>
      <c r="GK144" s="125"/>
      <c r="GL144" s="125"/>
      <c r="GM144" s="125"/>
      <c r="GN144" s="125"/>
      <c r="GO144" s="125"/>
      <c r="GP144" s="125"/>
      <c r="GQ144" s="125"/>
      <c r="GR144" s="125"/>
      <c r="GS144" s="125"/>
      <c r="GT144" s="125"/>
      <c r="GU144" s="125"/>
      <c r="GV144" s="125"/>
      <c r="GW144" s="125"/>
      <c r="GX144" s="125"/>
      <c r="GY144" s="125"/>
      <c r="GZ144" s="125"/>
      <c r="HA144" s="125"/>
      <c r="HB144" s="125"/>
      <c r="HC144" s="125"/>
      <c r="HD144" s="125"/>
      <c r="HE144" s="125"/>
      <c r="HF144" s="125"/>
      <c r="HG144" s="125"/>
      <c r="HH144" s="125"/>
      <c r="HI144" s="125"/>
      <c r="HJ144" s="125"/>
      <c r="HK144" s="125"/>
      <c r="HL144" s="125"/>
      <c r="HM144" s="125"/>
      <c r="HN144" s="125"/>
      <c r="HO144" s="125"/>
      <c r="HP144" s="125"/>
      <c r="HQ144" s="125"/>
      <c r="HR144" s="125"/>
      <c r="HS144" s="125"/>
      <c r="HT144" s="125"/>
      <c r="HU144" s="125"/>
      <c r="HV144" s="125"/>
      <c r="HW144" s="125"/>
      <c r="HX144" s="125"/>
      <c r="HY144" s="125"/>
      <c r="HZ144" s="125"/>
      <c r="IA144" s="125"/>
      <c r="IB144" s="125"/>
      <c r="IC144" s="125"/>
      <c r="ID144" s="125"/>
      <c r="IE144" s="125"/>
      <c r="IF144" s="125"/>
      <c r="IG144" s="125"/>
      <c r="IH144" s="125"/>
      <c r="II144" s="125"/>
      <c r="IJ144" s="125"/>
      <c r="IK144" s="125"/>
      <c r="IL144" s="125"/>
      <c r="IM144" s="125"/>
      <c r="IN144" s="125"/>
      <c r="IO144" s="125"/>
      <c r="IP144" s="125"/>
      <c r="IQ144" s="125"/>
      <c r="IR144" s="125"/>
      <c r="IS144" s="125"/>
      <c r="IT144" s="125"/>
      <c r="IU144" s="125"/>
      <c r="IV144" s="125"/>
    </row>
    <row r="145" spans="3:256" ht="11.25" customHeight="1" x14ac:dyDescent="0.4">
      <c r="C145" s="125"/>
      <c r="D145" s="125"/>
      <c r="E145" s="125"/>
      <c r="F145" s="125"/>
      <c r="G145" s="125"/>
      <c r="H145" s="125"/>
      <c r="I145" s="125"/>
      <c r="J145" s="125"/>
      <c r="K145" s="125"/>
      <c r="L145" s="125"/>
      <c r="M145" s="125"/>
      <c r="N145" s="125"/>
      <c r="P145" s="125"/>
      <c r="AE145" s="125"/>
      <c r="AF145" s="125"/>
      <c r="AG145" s="125"/>
      <c r="AH145" s="125"/>
      <c r="AI145" s="125"/>
      <c r="AJ145" s="125"/>
      <c r="AK145" s="125"/>
      <c r="AL145" s="125"/>
      <c r="AM145" s="125"/>
      <c r="AN145" s="125"/>
      <c r="AO145" s="125"/>
      <c r="AP145" s="125"/>
      <c r="AQ145" s="125"/>
      <c r="AR145" s="125"/>
      <c r="AS145" s="125"/>
      <c r="AT145" s="125"/>
      <c r="AU145" s="125"/>
      <c r="AV145" s="125"/>
      <c r="AW145" s="125"/>
      <c r="AX145" s="125"/>
      <c r="AY145" s="125"/>
      <c r="AZ145" s="125"/>
      <c r="BA145" s="125"/>
      <c r="BB145" s="125"/>
      <c r="BC145" s="125"/>
      <c r="BD145" s="125"/>
      <c r="BE145" s="125"/>
      <c r="BF145" s="125"/>
      <c r="BG145" s="125"/>
      <c r="BH145" s="125"/>
      <c r="BI145" s="125"/>
      <c r="BJ145" s="125"/>
      <c r="BK145" s="125"/>
      <c r="BL145" s="125"/>
      <c r="BM145" s="125"/>
      <c r="BN145" s="125"/>
      <c r="BO145" s="125"/>
      <c r="BP145" s="125"/>
      <c r="BQ145" s="125"/>
      <c r="BR145" s="125"/>
      <c r="BS145" s="125"/>
      <c r="BT145" s="125"/>
      <c r="BU145" s="125"/>
      <c r="BV145" s="125"/>
      <c r="BW145" s="125"/>
      <c r="BX145" s="125"/>
      <c r="BY145" s="125"/>
      <c r="BZ145" s="125"/>
      <c r="CA145" s="125"/>
      <c r="CB145" s="125"/>
      <c r="CC145" s="125"/>
      <c r="CD145" s="125"/>
      <c r="CE145" s="125"/>
      <c r="CF145" s="125"/>
      <c r="CG145" s="125"/>
      <c r="CH145" s="125"/>
      <c r="CI145" s="125"/>
      <c r="CJ145" s="125"/>
      <c r="CK145" s="125"/>
      <c r="CL145" s="125"/>
      <c r="CM145" s="125"/>
      <c r="CN145" s="125"/>
      <c r="CO145" s="125"/>
      <c r="CP145" s="125"/>
      <c r="CQ145" s="125"/>
      <c r="CR145" s="125"/>
      <c r="CS145" s="125"/>
      <c r="CT145" s="125"/>
      <c r="CU145" s="125"/>
      <c r="CV145" s="125"/>
      <c r="CW145" s="125"/>
      <c r="CX145" s="125"/>
      <c r="CY145" s="125"/>
      <c r="CZ145" s="125"/>
      <c r="DA145" s="125"/>
      <c r="DB145" s="125"/>
      <c r="DC145" s="125"/>
      <c r="DD145" s="125"/>
      <c r="DE145" s="125"/>
      <c r="DF145" s="125"/>
      <c r="DG145" s="125"/>
      <c r="DH145" s="125"/>
      <c r="DI145" s="125"/>
      <c r="DJ145" s="125"/>
      <c r="DK145" s="125"/>
      <c r="DL145" s="125"/>
      <c r="DM145" s="125"/>
      <c r="DN145" s="125"/>
      <c r="DO145" s="125"/>
      <c r="DP145" s="125"/>
      <c r="DQ145" s="125"/>
      <c r="DR145" s="125"/>
      <c r="DS145" s="125"/>
      <c r="DT145" s="125"/>
      <c r="DU145" s="125"/>
      <c r="DV145" s="125"/>
      <c r="DW145" s="125"/>
      <c r="DX145" s="125"/>
      <c r="DY145" s="125"/>
      <c r="DZ145" s="125"/>
      <c r="EA145" s="125"/>
      <c r="EB145" s="125"/>
      <c r="EC145" s="125"/>
      <c r="ED145" s="125"/>
      <c r="EE145" s="125"/>
      <c r="EF145" s="125"/>
      <c r="EG145" s="125"/>
      <c r="EH145" s="125"/>
      <c r="EI145" s="125"/>
      <c r="EJ145" s="125"/>
      <c r="EK145" s="125"/>
      <c r="EL145" s="125"/>
      <c r="EM145" s="125"/>
      <c r="EN145" s="125"/>
      <c r="EO145" s="125"/>
      <c r="EP145" s="125"/>
      <c r="EQ145" s="125"/>
      <c r="ER145" s="125"/>
      <c r="ES145" s="125"/>
      <c r="ET145" s="125"/>
      <c r="EU145" s="125"/>
      <c r="EV145" s="125"/>
      <c r="EW145" s="125"/>
      <c r="EX145" s="125"/>
      <c r="EY145" s="125"/>
      <c r="EZ145" s="125"/>
      <c r="FA145" s="125"/>
      <c r="FB145" s="125"/>
      <c r="FC145" s="125"/>
      <c r="FD145" s="125"/>
      <c r="FE145" s="125"/>
      <c r="FF145" s="125"/>
      <c r="FG145" s="125"/>
      <c r="FH145" s="125"/>
      <c r="FI145" s="125"/>
      <c r="FJ145" s="125"/>
      <c r="FK145" s="125"/>
      <c r="FL145" s="125"/>
      <c r="FM145" s="125"/>
      <c r="FN145" s="125"/>
      <c r="FO145" s="125"/>
      <c r="FP145" s="125"/>
      <c r="FQ145" s="125"/>
      <c r="FR145" s="125"/>
      <c r="FS145" s="125"/>
      <c r="FT145" s="125"/>
      <c r="FU145" s="125"/>
      <c r="FV145" s="125"/>
      <c r="FW145" s="125"/>
      <c r="FX145" s="125"/>
      <c r="FY145" s="125"/>
      <c r="FZ145" s="125"/>
      <c r="GA145" s="125"/>
      <c r="GB145" s="125"/>
      <c r="GC145" s="125"/>
      <c r="GD145" s="125"/>
      <c r="GE145" s="125"/>
      <c r="GF145" s="125"/>
      <c r="GG145" s="125"/>
      <c r="GH145" s="125"/>
      <c r="GI145" s="125"/>
      <c r="GJ145" s="125"/>
      <c r="GK145" s="125"/>
      <c r="GL145" s="125"/>
      <c r="GM145" s="125"/>
      <c r="GN145" s="125"/>
      <c r="GO145" s="125"/>
      <c r="GP145" s="125"/>
      <c r="GQ145" s="125"/>
      <c r="GR145" s="125"/>
      <c r="GS145" s="125"/>
      <c r="GT145" s="125"/>
      <c r="GU145" s="125"/>
      <c r="GV145" s="125"/>
      <c r="GW145" s="125"/>
      <c r="GX145" s="125"/>
      <c r="GY145" s="125"/>
      <c r="GZ145" s="125"/>
      <c r="HA145" s="125"/>
      <c r="HB145" s="125"/>
      <c r="HC145" s="125"/>
      <c r="HD145" s="125"/>
      <c r="HE145" s="125"/>
      <c r="HF145" s="125"/>
      <c r="HG145" s="125"/>
      <c r="HH145" s="125"/>
      <c r="HI145" s="125"/>
      <c r="HJ145" s="125"/>
      <c r="HK145" s="125"/>
      <c r="HL145" s="125"/>
      <c r="HM145" s="125"/>
      <c r="HN145" s="125"/>
      <c r="HO145" s="125"/>
      <c r="HP145" s="125"/>
      <c r="HQ145" s="125"/>
      <c r="HR145" s="125"/>
      <c r="HS145" s="125"/>
      <c r="HT145" s="125"/>
      <c r="HU145" s="125"/>
      <c r="HV145" s="125"/>
      <c r="HW145" s="125"/>
      <c r="HX145" s="125"/>
      <c r="HY145" s="125"/>
      <c r="HZ145" s="125"/>
      <c r="IA145" s="125"/>
      <c r="IB145" s="125"/>
      <c r="IC145" s="125"/>
      <c r="ID145" s="125"/>
      <c r="IE145" s="125"/>
      <c r="IF145" s="125"/>
      <c r="IG145" s="125"/>
      <c r="IH145" s="125"/>
      <c r="II145" s="125"/>
      <c r="IJ145" s="125"/>
      <c r="IK145" s="125"/>
      <c r="IL145" s="125"/>
      <c r="IM145" s="125"/>
      <c r="IN145" s="125"/>
      <c r="IO145" s="125"/>
      <c r="IP145" s="125"/>
      <c r="IQ145" s="125"/>
      <c r="IR145" s="125"/>
      <c r="IS145" s="125"/>
      <c r="IT145" s="125"/>
      <c r="IU145" s="125"/>
      <c r="IV145" s="125"/>
    </row>
    <row r="146" spans="3:256" ht="11.25" customHeight="1" x14ac:dyDescent="0.4">
      <c r="C146" s="125"/>
      <c r="D146" s="125"/>
      <c r="E146" s="125"/>
      <c r="F146" s="125"/>
      <c r="G146" s="125"/>
      <c r="H146" s="125"/>
      <c r="I146" s="125"/>
      <c r="J146" s="125"/>
      <c r="K146" s="125"/>
      <c r="L146" s="125"/>
      <c r="M146" s="125"/>
      <c r="N146" s="125"/>
      <c r="P146" s="125"/>
      <c r="AE146" s="125"/>
      <c r="AF146" s="125"/>
      <c r="AG146" s="125"/>
      <c r="AH146" s="125"/>
      <c r="AI146" s="125"/>
      <c r="AJ146" s="125"/>
      <c r="AK146" s="125"/>
      <c r="AL146" s="125"/>
      <c r="AM146" s="125"/>
      <c r="AN146" s="125"/>
      <c r="AO146" s="125"/>
      <c r="AP146" s="125"/>
      <c r="AQ146" s="125"/>
      <c r="AR146" s="125"/>
      <c r="AS146" s="125"/>
      <c r="AT146" s="125"/>
      <c r="AU146" s="125"/>
      <c r="AV146" s="125"/>
      <c r="AW146" s="125"/>
      <c r="AX146" s="125"/>
      <c r="AY146" s="125"/>
      <c r="AZ146" s="125"/>
      <c r="BA146" s="125"/>
      <c r="BB146" s="125"/>
      <c r="BC146" s="125"/>
      <c r="BD146" s="125"/>
      <c r="BE146" s="125"/>
      <c r="BF146" s="125"/>
      <c r="BG146" s="125"/>
      <c r="BH146" s="125"/>
      <c r="BI146" s="125"/>
      <c r="BJ146" s="125"/>
      <c r="BK146" s="125"/>
      <c r="BL146" s="125"/>
      <c r="BM146" s="125"/>
      <c r="BN146" s="125"/>
      <c r="BO146" s="125"/>
      <c r="BP146" s="125"/>
      <c r="BQ146" s="125"/>
      <c r="BR146" s="125"/>
      <c r="BS146" s="125"/>
      <c r="BT146" s="125"/>
      <c r="BU146" s="125"/>
      <c r="BV146" s="125"/>
      <c r="BW146" s="125"/>
      <c r="BX146" s="125"/>
      <c r="BY146" s="125"/>
      <c r="BZ146" s="125"/>
      <c r="CA146" s="125"/>
      <c r="CB146" s="125"/>
      <c r="CC146" s="125"/>
      <c r="CD146" s="125"/>
      <c r="CE146" s="125"/>
      <c r="CF146" s="125"/>
      <c r="CG146" s="125"/>
      <c r="CH146" s="125"/>
      <c r="CI146" s="125"/>
      <c r="CJ146" s="125"/>
      <c r="CK146" s="125"/>
      <c r="CL146" s="125"/>
      <c r="CM146" s="125"/>
      <c r="CN146" s="125"/>
      <c r="CO146" s="125"/>
      <c r="CP146" s="125"/>
      <c r="CQ146" s="125"/>
      <c r="CR146" s="125"/>
      <c r="CS146" s="125"/>
      <c r="CT146" s="125"/>
      <c r="CU146" s="125"/>
      <c r="CV146" s="125"/>
      <c r="CW146" s="125"/>
      <c r="CX146" s="125"/>
      <c r="CY146" s="125"/>
      <c r="CZ146" s="125"/>
      <c r="DA146" s="125"/>
      <c r="DB146" s="125"/>
      <c r="DC146" s="125"/>
      <c r="DD146" s="125"/>
      <c r="DE146" s="125"/>
      <c r="DF146" s="125"/>
      <c r="DG146" s="125"/>
      <c r="DH146" s="125"/>
      <c r="DI146" s="125"/>
      <c r="DJ146" s="125"/>
      <c r="DK146" s="125"/>
      <c r="DL146" s="125"/>
      <c r="DM146" s="125"/>
      <c r="DN146" s="125"/>
      <c r="DO146" s="125"/>
      <c r="DP146" s="125"/>
      <c r="DQ146" s="125"/>
      <c r="DR146" s="125"/>
      <c r="DS146" s="125"/>
      <c r="DT146" s="125"/>
      <c r="DU146" s="125"/>
      <c r="DV146" s="125"/>
      <c r="DW146" s="125"/>
      <c r="DX146" s="125"/>
      <c r="DY146" s="125"/>
      <c r="DZ146" s="125"/>
      <c r="EA146" s="125"/>
      <c r="EB146" s="125"/>
      <c r="EC146" s="125"/>
      <c r="ED146" s="125"/>
      <c r="EE146" s="125"/>
      <c r="EF146" s="125"/>
      <c r="EG146" s="125"/>
      <c r="EH146" s="125"/>
      <c r="EI146" s="125"/>
      <c r="EJ146" s="125"/>
      <c r="EK146" s="125"/>
      <c r="EL146" s="125"/>
      <c r="EM146" s="125"/>
      <c r="EN146" s="125"/>
      <c r="EO146" s="125"/>
      <c r="EP146" s="125"/>
      <c r="EQ146" s="125"/>
      <c r="ER146" s="125"/>
      <c r="ES146" s="125"/>
      <c r="ET146" s="125"/>
      <c r="EU146" s="125"/>
      <c r="EV146" s="125"/>
      <c r="EW146" s="125"/>
      <c r="EX146" s="125"/>
      <c r="EY146" s="125"/>
      <c r="EZ146" s="125"/>
      <c r="FA146" s="125"/>
      <c r="FB146" s="125"/>
      <c r="FC146" s="125"/>
      <c r="FD146" s="125"/>
      <c r="FE146" s="125"/>
      <c r="FF146" s="125"/>
      <c r="FG146" s="125"/>
      <c r="FH146" s="125"/>
      <c r="FI146" s="125"/>
      <c r="FJ146" s="125"/>
      <c r="FK146" s="125"/>
      <c r="FL146" s="125"/>
      <c r="FM146" s="125"/>
      <c r="FN146" s="125"/>
      <c r="FO146" s="125"/>
      <c r="FP146" s="125"/>
      <c r="FQ146" s="125"/>
      <c r="FR146" s="125"/>
      <c r="FS146" s="125"/>
      <c r="FT146" s="125"/>
      <c r="FU146" s="125"/>
      <c r="FV146" s="125"/>
      <c r="FW146" s="125"/>
      <c r="FX146" s="125"/>
      <c r="FY146" s="125"/>
      <c r="FZ146" s="125"/>
      <c r="GA146" s="125"/>
      <c r="GB146" s="125"/>
      <c r="GC146" s="125"/>
      <c r="GD146" s="125"/>
      <c r="GE146" s="125"/>
      <c r="GF146" s="125"/>
      <c r="GG146" s="125"/>
      <c r="GH146" s="125"/>
      <c r="GI146" s="125"/>
      <c r="GJ146" s="125"/>
      <c r="GK146" s="125"/>
      <c r="GL146" s="125"/>
      <c r="GM146" s="125"/>
      <c r="GN146" s="125"/>
      <c r="GO146" s="125"/>
      <c r="GP146" s="125"/>
      <c r="GQ146" s="125"/>
      <c r="GR146" s="125"/>
      <c r="GS146" s="125"/>
      <c r="GT146" s="125"/>
      <c r="GU146" s="125"/>
      <c r="GV146" s="125"/>
      <c r="GW146" s="125"/>
      <c r="GX146" s="125"/>
      <c r="GY146" s="125"/>
      <c r="GZ146" s="125"/>
      <c r="HA146" s="125"/>
      <c r="HB146" s="125"/>
      <c r="HC146" s="125"/>
      <c r="HD146" s="125"/>
      <c r="HE146" s="125"/>
      <c r="HF146" s="125"/>
      <c r="HG146" s="125"/>
      <c r="HH146" s="125"/>
      <c r="HI146" s="125"/>
      <c r="HJ146" s="125"/>
      <c r="HK146" s="125"/>
      <c r="HL146" s="125"/>
      <c r="HM146" s="125"/>
      <c r="HN146" s="125"/>
      <c r="HO146" s="125"/>
      <c r="HP146" s="125"/>
      <c r="HQ146" s="125"/>
      <c r="HR146" s="125"/>
      <c r="HS146" s="125"/>
      <c r="HT146" s="125"/>
      <c r="HU146" s="125"/>
      <c r="HV146" s="125"/>
      <c r="HW146" s="125"/>
      <c r="HX146" s="125"/>
      <c r="HY146" s="125"/>
      <c r="HZ146" s="125"/>
      <c r="IA146" s="125"/>
      <c r="IB146" s="125"/>
      <c r="IC146" s="125"/>
      <c r="ID146" s="125"/>
      <c r="IE146" s="125"/>
      <c r="IF146" s="125"/>
      <c r="IG146" s="125"/>
      <c r="IH146" s="125"/>
      <c r="II146" s="125"/>
      <c r="IJ146" s="125"/>
      <c r="IK146" s="125"/>
      <c r="IL146" s="125"/>
      <c r="IM146" s="125"/>
      <c r="IN146" s="125"/>
      <c r="IO146" s="125"/>
      <c r="IP146" s="125"/>
      <c r="IQ146" s="125"/>
      <c r="IR146" s="125"/>
      <c r="IS146" s="125"/>
      <c r="IT146" s="125"/>
      <c r="IU146" s="125"/>
      <c r="IV146" s="125"/>
    </row>
    <row r="147" spans="3:256" ht="11.25" customHeight="1" x14ac:dyDescent="0.4">
      <c r="C147" s="125"/>
      <c r="D147" s="125"/>
      <c r="E147" s="125"/>
      <c r="F147" s="125"/>
      <c r="G147" s="125"/>
      <c r="H147" s="125"/>
      <c r="I147" s="125"/>
      <c r="J147" s="125"/>
      <c r="K147" s="125"/>
      <c r="L147" s="125"/>
      <c r="M147" s="125"/>
      <c r="N147" s="125"/>
      <c r="P147" s="125"/>
      <c r="AE147" s="125"/>
      <c r="AF147" s="125"/>
      <c r="AG147" s="125"/>
      <c r="AH147" s="125"/>
      <c r="AI147" s="125"/>
      <c r="AJ147" s="125"/>
      <c r="AK147" s="125"/>
      <c r="AL147" s="125"/>
      <c r="AM147" s="125"/>
      <c r="AN147" s="125"/>
      <c r="AO147" s="125"/>
      <c r="AP147" s="125"/>
      <c r="AQ147" s="125"/>
      <c r="AR147" s="125"/>
      <c r="AS147" s="125"/>
      <c r="AT147" s="125"/>
      <c r="AU147" s="125"/>
      <c r="AV147" s="125"/>
      <c r="AW147" s="125"/>
      <c r="AX147" s="125"/>
      <c r="AY147" s="125"/>
      <c r="AZ147" s="125"/>
      <c r="BA147" s="125"/>
      <c r="BB147" s="125"/>
      <c r="BC147" s="125"/>
      <c r="BD147" s="125"/>
      <c r="BE147" s="125"/>
      <c r="BF147" s="125"/>
      <c r="BG147" s="125"/>
      <c r="BH147" s="125"/>
      <c r="BI147" s="125"/>
      <c r="BJ147" s="125"/>
      <c r="BK147" s="125"/>
      <c r="BL147" s="125"/>
      <c r="BM147" s="125"/>
      <c r="BN147" s="125"/>
      <c r="BO147" s="125"/>
      <c r="BP147" s="125"/>
      <c r="BQ147" s="125"/>
      <c r="BR147" s="125"/>
      <c r="BS147" s="125"/>
      <c r="BT147" s="125"/>
      <c r="BU147" s="125"/>
      <c r="BV147" s="125"/>
      <c r="BW147" s="125"/>
      <c r="BX147" s="125"/>
      <c r="BY147" s="125"/>
      <c r="BZ147" s="125"/>
      <c r="CA147" s="125"/>
      <c r="CB147" s="125"/>
      <c r="CC147" s="125"/>
      <c r="CD147" s="125"/>
      <c r="CE147" s="125"/>
      <c r="CF147" s="125"/>
      <c r="CG147" s="125"/>
      <c r="CH147" s="125"/>
      <c r="CI147" s="125"/>
      <c r="CJ147" s="125"/>
      <c r="CK147" s="125"/>
      <c r="CL147" s="125"/>
      <c r="CM147" s="125"/>
      <c r="CN147" s="125"/>
      <c r="CO147" s="125"/>
      <c r="CP147" s="125"/>
      <c r="CQ147" s="125"/>
      <c r="CR147" s="125"/>
      <c r="CS147" s="125"/>
      <c r="CT147" s="125"/>
      <c r="CU147" s="125"/>
      <c r="CV147" s="125"/>
      <c r="CW147" s="125"/>
      <c r="CX147" s="125"/>
      <c r="CY147" s="125"/>
      <c r="CZ147" s="125"/>
      <c r="DA147" s="125"/>
      <c r="DB147" s="125"/>
      <c r="DC147" s="125"/>
      <c r="DD147" s="125"/>
      <c r="DE147" s="125"/>
      <c r="DF147" s="125"/>
      <c r="DG147" s="125"/>
      <c r="DH147" s="125"/>
      <c r="DI147" s="125"/>
      <c r="DJ147" s="125"/>
      <c r="DK147" s="125"/>
      <c r="DL147" s="125"/>
      <c r="DM147" s="125"/>
      <c r="DN147" s="125"/>
      <c r="DO147" s="125"/>
      <c r="DP147" s="125"/>
      <c r="DQ147" s="125"/>
      <c r="DR147" s="125"/>
      <c r="DS147" s="125"/>
      <c r="DT147" s="125"/>
      <c r="DU147" s="125"/>
      <c r="DV147" s="125"/>
      <c r="DW147" s="125"/>
      <c r="DX147" s="125"/>
      <c r="DY147" s="125"/>
      <c r="DZ147" s="125"/>
      <c r="EA147" s="125"/>
      <c r="EB147" s="125"/>
      <c r="EC147" s="125"/>
      <c r="ED147" s="125"/>
      <c r="EE147" s="125"/>
      <c r="EF147" s="125"/>
      <c r="EG147" s="125"/>
      <c r="EH147" s="125"/>
      <c r="EI147" s="125"/>
      <c r="EJ147" s="125"/>
      <c r="EK147" s="125"/>
      <c r="EL147" s="125"/>
      <c r="EM147" s="125"/>
      <c r="EN147" s="125"/>
      <c r="EO147" s="125"/>
      <c r="EP147" s="125"/>
      <c r="EQ147" s="125"/>
      <c r="ER147" s="125"/>
      <c r="ES147" s="125"/>
      <c r="ET147" s="125"/>
      <c r="EU147" s="125"/>
      <c r="EV147" s="125"/>
      <c r="EW147" s="125"/>
      <c r="EX147" s="125"/>
      <c r="EY147" s="125"/>
      <c r="EZ147" s="125"/>
      <c r="FA147" s="125"/>
      <c r="FB147" s="125"/>
      <c r="FC147" s="125"/>
      <c r="FD147" s="125"/>
      <c r="FE147" s="125"/>
      <c r="FF147" s="125"/>
      <c r="FG147" s="125"/>
      <c r="FH147" s="125"/>
      <c r="FI147" s="125"/>
      <c r="FJ147" s="125"/>
      <c r="FK147" s="125"/>
      <c r="FL147" s="125"/>
      <c r="FM147" s="125"/>
      <c r="FN147" s="125"/>
      <c r="FO147" s="125"/>
      <c r="FP147" s="125"/>
      <c r="FQ147" s="125"/>
      <c r="FR147" s="125"/>
      <c r="FS147" s="125"/>
      <c r="FT147" s="125"/>
      <c r="FU147" s="125"/>
      <c r="FV147" s="125"/>
      <c r="FW147" s="125"/>
      <c r="FX147" s="125"/>
      <c r="FY147" s="125"/>
      <c r="FZ147" s="125"/>
      <c r="GA147" s="125"/>
      <c r="GB147" s="125"/>
      <c r="GC147" s="125"/>
      <c r="GD147" s="125"/>
      <c r="GE147" s="125"/>
      <c r="GF147" s="125"/>
      <c r="GG147" s="125"/>
      <c r="GH147" s="125"/>
      <c r="GI147" s="125"/>
      <c r="GJ147" s="125"/>
      <c r="GK147" s="125"/>
      <c r="GL147" s="125"/>
      <c r="GM147" s="125"/>
      <c r="GN147" s="125"/>
      <c r="GO147" s="125"/>
      <c r="GP147" s="125"/>
      <c r="GQ147" s="125"/>
      <c r="GR147" s="125"/>
      <c r="GS147" s="125"/>
      <c r="GT147" s="125"/>
      <c r="GU147" s="125"/>
      <c r="GV147" s="125"/>
      <c r="GW147" s="125"/>
      <c r="GX147" s="125"/>
      <c r="GY147" s="125"/>
      <c r="GZ147" s="125"/>
      <c r="HA147" s="125"/>
      <c r="HB147" s="125"/>
      <c r="HC147" s="125"/>
      <c r="HD147" s="125"/>
      <c r="HE147" s="125"/>
      <c r="HF147" s="125"/>
      <c r="HG147" s="125"/>
      <c r="HH147" s="125"/>
      <c r="HI147" s="125"/>
      <c r="HJ147" s="125"/>
      <c r="HK147" s="125"/>
      <c r="HL147" s="125"/>
      <c r="HM147" s="125"/>
      <c r="HN147" s="125"/>
      <c r="HO147" s="125"/>
      <c r="HP147" s="125"/>
      <c r="HQ147" s="125"/>
      <c r="HR147" s="125"/>
      <c r="HS147" s="125"/>
      <c r="HT147" s="125"/>
      <c r="HU147" s="125"/>
      <c r="HV147" s="125"/>
      <c r="HW147" s="125"/>
      <c r="HX147" s="125"/>
      <c r="HY147" s="125"/>
      <c r="HZ147" s="125"/>
      <c r="IA147" s="125"/>
      <c r="IB147" s="125"/>
      <c r="IC147" s="125"/>
      <c r="ID147" s="125"/>
      <c r="IE147" s="125"/>
      <c r="IF147" s="125"/>
      <c r="IG147" s="125"/>
      <c r="IH147" s="125"/>
      <c r="II147" s="125"/>
      <c r="IJ147" s="125"/>
      <c r="IK147" s="125"/>
      <c r="IL147" s="125"/>
      <c r="IM147" s="125"/>
      <c r="IN147" s="125"/>
      <c r="IO147" s="125"/>
      <c r="IP147" s="125"/>
      <c r="IQ147" s="125"/>
      <c r="IR147" s="125"/>
      <c r="IS147" s="125"/>
      <c r="IT147" s="125"/>
      <c r="IU147" s="125"/>
      <c r="IV147" s="125"/>
    </row>
    <row r="148" spans="3:256" ht="11.25" customHeight="1" x14ac:dyDescent="0.4">
      <c r="C148" s="125"/>
      <c r="D148" s="125"/>
      <c r="E148" s="125"/>
      <c r="F148" s="125"/>
      <c r="G148" s="125"/>
      <c r="H148" s="125"/>
      <c r="I148" s="125"/>
      <c r="J148" s="125"/>
      <c r="K148" s="125"/>
      <c r="L148" s="125"/>
      <c r="M148" s="125"/>
      <c r="N148" s="125"/>
      <c r="P148" s="125"/>
      <c r="AE148" s="125"/>
      <c r="AF148" s="125"/>
      <c r="AG148" s="125"/>
      <c r="AH148" s="125"/>
      <c r="AI148" s="125"/>
      <c r="AJ148" s="125"/>
      <c r="AK148" s="125"/>
      <c r="AL148" s="125"/>
      <c r="AM148" s="125"/>
      <c r="AN148" s="125"/>
      <c r="AO148" s="125"/>
      <c r="AP148" s="125"/>
      <c r="AQ148" s="125"/>
      <c r="AR148" s="125"/>
      <c r="AS148" s="125"/>
      <c r="AT148" s="125"/>
      <c r="AU148" s="125"/>
      <c r="AV148" s="125"/>
      <c r="AW148" s="125"/>
      <c r="AX148" s="125"/>
      <c r="AY148" s="125"/>
      <c r="AZ148" s="125"/>
      <c r="BA148" s="125"/>
      <c r="BB148" s="125"/>
      <c r="BC148" s="125"/>
      <c r="BD148" s="125"/>
      <c r="BE148" s="125"/>
      <c r="BF148" s="125"/>
      <c r="BG148" s="125"/>
      <c r="BH148" s="125"/>
      <c r="BI148" s="125"/>
      <c r="BJ148" s="125"/>
      <c r="BK148" s="125"/>
      <c r="BL148" s="125"/>
      <c r="BM148" s="125"/>
      <c r="BN148" s="125"/>
      <c r="BO148" s="125"/>
      <c r="BP148" s="125"/>
      <c r="BQ148" s="125"/>
      <c r="BR148" s="125"/>
      <c r="BS148" s="125"/>
      <c r="BT148" s="125"/>
      <c r="BU148" s="125"/>
      <c r="BV148" s="125"/>
      <c r="BW148" s="125"/>
      <c r="BX148" s="125"/>
      <c r="BY148" s="125"/>
      <c r="BZ148" s="125"/>
      <c r="CA148" s="125"/>
      <c r="CB148" s="125"/>
      <c r="CC148" s="125"/>
      <c r="CD148" s="125"/>
      <c r="CE148" s="125"/>
      <c r="CF148" s="125"/>
      <c r="CG148" s="125"/>
      <c r="CH148" s="125"/>
      <c r="CI148" s="125"/>
      <c r="CJ148" s="125"/>
      <c r="CK148" s="125"/>
      <c r="CL148" s="125"/>
      <c r="CM148" s="125"/>
      <c r="CN148" s="125"/>
      <c r="CO148" s="125"/>
      <c r="CP148" s="125"/>
      <c r="CQ148" s="125"/>
      <c r="CR148" s="125"/>
      <c r="CS148" s="125"/>
      <c r="CT148" s="125"/>
      <c r="CU148" s="125"/>
      <c r="CV148" s="125"/>
      <c r="CW148" s="125"/>
      <c r="CX148" s="125"/>
      <c r="CY148" s="125"/>
      <c r="CZ148" s="125"/>
      <c r="DA148" s="125"/>
      <c r="DB148" s="125"/>
      <c r="DC148" s="125"/>
      <c r="DD148" s="125"/>
      <c r="DE148" s="125"/>
      <c r="DF148" s="125"/>
      <c r="DG148" s="125"/>
      <c r="DH148" s="125"/>
      <c r="DI148" s="125"/>
      <c r="DJ148" s="125"/>
      <c r="DK148" s="125"/>
      <c r="DL148" s="125"/>
      <c r="DM148" s="125"/>
      <c r="DN148" s="125"/>
      <c r="DO148" s="125"/>
      <c r="DP148" s="125"/>
      <c r="DQ148" s="125"/>
      <c r="DR148" s="125"/>
      <c r="DS148" s="125"/>
      <c r="DT148" s="125"/>
      <c r="DU148" s="125"/>
      <c r="DV148" s="125"/>
      <c r="DW148" s="125"/>
      <c r="DX148" s="125"/>
      <c r="DY148" s="125"/>
      <c r="DZ148" s="125"/>
      <c r="EA148" s="125"/>
      <c r="EB148" s="125"/>
      <c r="EC148" s="125"/>
      <c r="ED148" s="125"/>
      <c r="EE148" s="125"/>
      <c r="EF148" s="125"/>
      <c r="EG148" s="125"/>
      <c r="EH148" s="125"/>
      <c r="EI148" s="125"/>
      <c r="EJ148" s="125"/>
      <c r="EK148" s="125"/>
      <c r="EL148" s="125"/>
      <c r="EM148" s="125"/>
      <c r="EN148" s="125"/>
      <c r="EO148" s="125"/>
      <c r="EP148" s="125"/>
      <c r="EQ148" s="125"/>
      <c r="ER148" s="125"/>
      <c r="ES148" s="125"/>
      <c r="ET148" s="125"/>
      <c r="EU148" s="125"/>
      <c r="EV148" s="125"/>
      <c r="EW148" s="125"/>
      <c r="EX148" s="125"/>
      <c r="EY148" s="125"/>
      <c r="EZ148" s="125"/>
      <c r="FA148" s="125"/>
      <c r="FB148" s="125"/>
      <c r="FC148" s="125"/>
      <c r="FD148" s="125"/>
      <c r="FE148" s="125"/>
      <c r="FF148" s="125"/>
      <c r="FG148" s="125"/>
      <c r="FH148" s="125"/>
      <c r="FI148" s="125"/>
      <c r="FJ148" s="125"/>
      <c r="FK148" s="125"/>
      <c r="FL148" s="125"/>
      <c r="FM148" s="125"/>
      <c r="FN148" s="125"/>
      <c r="FO148" s="125"/>
      <c r="FP148" s="125"/>
      <c r="FQ148" s="125"/>
      <c r="FR148" s="125"/>
      <c r="FS148" s="125"/>
      <c r="FT148" s="125"/>
      <c r="FU148" s="125"/>
      <c r="FV148" s="125"/>
      <c r="FW148" s="125"/>
      <c r="FX148" s="125"/>
      <c r="FY148" s="125"/>
      <c r="FZ148" s="125"/>
      <c r="GA148" s="125"/>
      <c r="GB148" s="125"/>
      <c r="GC148" s="125"/>
      <c r="GD148" s="125"/>
      <c r="GE148" s="125"/>
      <c r="GF148" s="125"/>
      <c r="GG148" s="125"/>
      <c r="GH148" s="125"/>
      <c r="GI148" s="125"/>
      <c r="GJ148" s="125"/>
      <c r="GK148" s="125"/>
      <c r="GL148" s="125"/>
      <c r="GM148" s="125"/>
      <c r="GN148" s="125"/>
      <c r="GO148" s="125"/>
      <c r="GP148" s="125"/>
      <c r="GQ148" s="125"/>
      <c r="GR148" s="125"/>
      <c r="GS148" s="125"/>
      <c r="GT148" s="125"/>
      <c r="GU148" s="125"/>
      <c r="GV148" s="125"/>
      <c r="GW148" s="125"/>
      <c r="GX148" s="125"/>
      <c r="GY148" s="125"/>
      <c r="GZ148" s="125"/>
      <c r="HA148" s="125"/>
      <c r="HB148" s="125"/>
      <c r="HC148" s="125"/>
      <c r="HD148" s="125"/>
      <c r="HE148" s="125"/>
      <c r="HF148" s="125"/>
      <c r="HG148" s="125"/>
      <c r="HH148" s="125"/>
      <c r="HI148" s="125"/>
      <c r="HJ148" s="125"/>
      <c r="HK148" s="125"/>
      <c r="HL148" s="125"/>
      <c r="HM148" s="125"/>
      <c r="HN148" s="125"/>
      <c r="HO148" s="125"/>
      <c r="HP148" s="125"/>
      <c r="HQ148" s="125"/>
      <c r="HR148" s="125"/>
      <c r="HS148" s="125"/>
      <c r="HT148" s="125"/>
      <c r="HU148" s="125"/>
      <c r="HV148" s="125"/>
      <c r="HW148" s="125"/>
      <c r="HX148" s="125"/>
      <c r="HY148" s="125"/>
      <c r="HZ148" s="125"/>
      <c r="IA148" s="125"/>
      <c r="IB148" s="125"/>
      <c r="IC148" s="125"/>
      <c r="ID148" s="125"/>
      <c r="IE148" s="125"/>
      <c r="IF148" s="125"/>
      <c r="IG148" s="125"/>
      <c r="IH148" s="125"/>
      <c r="II148" s="125"/>
      <c r="IJ148" s="125"/>
      <c r="IK148" s="125"/>
      <c r="IL148" s="125"/>
      <c r="IM148" s="125"/>
      <c r="IN148" s="125"/>
      <c r="IO148" s="125"/>
      <c r="IP148" s="125"/>
      <c r="IQ148" s="125"/>
      <c r="IR148" s="125"/>
      <c r="IS148" s="125"/>
      <c r="IT148" s="125"/>
      <c r="IU148" s="125"/>
      <c r="IV148" s="125"/>
    </row>
    <row r="149" spans="3:256" ht="11.25" customHeight="1" x14ac:dyDescent="0.4">
      <c r="C149" s="125"/>
      <c r="D149" s="125"/>
      <c r="E149" s="125"/>
      <c r="F149" s="125"/>
      <c r="G149" s="125"/>
      <c r="H149" s="125"/>
      <c r="I149" s="125"/>
      <c r="J149" s="125"/>
      <c r="K149" s="125"/>
      <c r="L149" s="125"/>
      <c r="M149" s="125"/>
      <c r="N149" s="125"/>
      <c r="P149" s="125"/>
      <c r="AE149" s="125"/>
      <c r="AF149" s="125"/>
      <c r="AG149" s="125"/>
      <c r="AH149" s="125"/>
      <c r="AI149" s="125"/>
      <c r="AJ149" s="125"/>
      <c r="AK149" s="125"/>
      <c r="AL149" s="125"/>
      <c r="AM149" s="125"/>
      <c r="AN149" s="125"/>
      <c r="AO149" s="125"/>
      <c r="AP149" s="125"/>
      <c r="AQ149" s="125"/>
      <c r="AR149" s="125"/>
      <c r="AS149" s="125"/>
      <c r="AT149" s="125"/>
      <c r="AU149" s="125"/>
      <c r="AV149" s="125"/>
      <c r="AW149" s="125"/>
      <c r="AX149" s="125"/>
      <c r="AY149" s="125"/>
      <c r="AZ149" s="125"/>
      <c r="BA149" s="125"/>
      <c r="BB149" s="125"/>
      <c r="BC149" s="125"/>
      <c r="BD149" s="125"/>
      <c r="BE149" s="125"/>
      <c r="BF149" s="125"/>
      <c r="BG149" s="125"/>
      <c r="BH149" s="125"/>
      <c r="BI149" s="125"/>
      <c r="BJ149" s="125"/>
      <c r="BK149" s="125"/>
      <c r="BL149" s="125"/>
      <c r="BM149" s="125"/>
      <c r="BN149" s="125"/>
      <c r="BO149" s="125"/>
      <c r="BP149" s="125"/>
      <c r="BQ149" s="125"/>
      <c r="BR149" s="125"/>
      <c r="BS149" s="125"/>
      <c r="BT149" s="125"/>
      <c r="BU149" s="125"/>
      <c r="BV149" s="125"/>
      <c r="BW149" s="125"/>
      <c r="BX149" s="125"/>
      <c r="BY149" s="125"/>
      <c r="BZ149" s="125"/>
      <c r="CA149" s="125"/>
      <c r="CB149" s="125"/>
      <c r="CC149" s="125"/>
      <c r="CD149" s="125"/>
      <c r="CE149" s="125"/>
      <c r="CF149" s="125"/>
      <c r="CG149" s="125"/>
      <c r="CH149" s="125"/>
      <c r="CI149" s="125"/>
      <c r="CJ149" s="125"/>
      <c r="CK149" s="125"/>
      <c r="CL149" s="125"/>
      <c r="CM149" s="125"/>
      <c r="CN149" s="125"/>
      <c r="CO149" s="125"/>
      <c r="CP149" s="125"/>
      <c r="CQ149" s="125"/>
      <c r="CR149" s="125"/>
      <c r="CS149" s="125"/>
      <c r="CT149" s="125"/>
      <c r="CU149" s="125"/>
      <c r="CV149" s="125"/>
      <c r="CW149" s="125"/>
      <c r="CX149" s="125"/>
      <c r="CY149" s="125"/>
      <c r="CZ149" s="125"/>
      <c r="DA149" s="125"/>
      <c r="DB149" s="125"/>
      <c r="DC149" s="125"/>
      <c r="DD149" s="125"/>
      <c r="DE149" s="125"/>
      <c r="DF149" s="125"/>
      <c r="DG149" s="125"/>
      <c r="DH149" s="125"/>
      <c r="DI149" s="125"/>
      <c r="DJ149" s="125"/>
      <c r="DK149" s="125"/>
      <c r="DL149" s="125"/>
      <c r="DM149" s="125"/>
      <c r="DN149" s="125"/>
      <c r="DO149" s="125"/>
      <c r="DP149" s="125"/>
      <c r="DQ149" s="125"/>
      <c r="DR149" s="125"/>
      <c r="DS149" s="125"/>
      <c r="DT149" s="125"/>
      <c r="DU149" s="125"/>
      <c r="DV149" s="125"/>
      <c r="DW149" s="125"/>
      <c r="DX149" s="125"/>
      <c r="DY149" s="125"/>
      <c r="DZ149" s="125"/>
      <c r="EA149" s="125"/>
      <c r="EB149" s="125"/>
      <c r="EC149" s="125"/>
      <c r="ED149" s="125"/>
      <c r="EE149" s="125"/>
      <c r="EF149" s="125"/>
      <c r="EG149" s="125"/>
      <c r="EH149" s="125"/>
      <c r="EI149" s="125"/>
      <c r="EJ149" s="125"/>
      <c r="EK149" s="125"/>
      <c r="EL149" s="125"/>
      <c r="EM149" s="125"/>
      <c r="EN149" s="125"/>
      <c r="EO149" s="125"/>
      <c r="EP149" s="125"/>
      <c r="EQ149" s="125"/>
      <c r="ER149" s="125"/>
      <c r="ES149" s="125"/>
      <c r="ET149" s="125"/>
      <c r="EU149" s="125"/>
      <c r="EV149" s="125"/>
      <c r="EW149" s="125"/>
      <c r="EX149" s="125"/>
      <c r="EY149" s="125"/>
      <c r="EZ149" s="125"/>
      <c r="FA149" s="125"/>
      <c r="FB149" s="125"/>
      <c r="FC149" s="125"/>
      <c r="FD149" s="125"/>
      <c r="FE149" s="125"/>
      <c r="FF149" s="125"/>
      <c r="FG149" s="125"/>
      <c r="FH149" s="125"/>
      <c r="FI149" s="125"/>
      <c r="FJ149" s="125"/>
      <c r="FK149" s="125"/>
      <c r="FL149" s="125"/>
      <c r="FM149" s="125"/>
      <c r="FN149" s="125"/>
      <c r="FO149" s="125"/>
      <c r="FP149" s="125"/>
      <c r="FQ149" s="125"/>
      <c r="FR149" s="125"/>
      <c r="FS149" s="125"/>
      <c r="FT149" s="125"/>
      <c r="FU149" s="125"/>
      <c r="FV149" s="125"/>
      <c r="FW149" s="125"/>
      <c r="FX149" s="125"/>
      <c r="FY149" s="125"/>
      <c r="FZ149" s="125"/>
      <c r="GA149" s="125"/>
      <c r="GB149" s="125"/>
      <c r="GC149" s="125"/>
      <c r="GD149" s="125"/>
      <c r="GE149" s="125"/>
      <c r="GF149" s="125"/>
      <c r="GG149" s="125"/>
      <c r="GH149" s="125"/>
      <c r="GI149" s="125"/>
      <c r="GJ149" s="125"/>
      <c r="GK149" s="125"/>
      <c r="GL149" s="125"/>
      <c r="GM149" s="125"/>
      <c r="GN149" s="125"/>
      <c r="GO149" s="125"/>
      <c r="GP149" s="125"/>
      <c r="GQ149" s="125"/>
      <c r="GR149" s="125"/>
      <c r="GS149" s="125"/>
      <c r="GT149" s="125"/>
      <c r="GU149" s="125"/>
      <c r="GV149" s="125"/>
      <c r="GW149" s="125"/>
      <c r="GX149" s="125"/>
      <c r="GY149" s="125"/>
      <c r="GZ149" s="125"/>
      <c r="HA149" s="125"/>
      <c r="HB149" s="125"/>
      <c r="HC149" s="125"/>
      <c r="HD149" s="125"/>
      <c r="HE149" s="125"/>
      <c r="HF149" s="125"/>
      <c r="HG149" s="125"/>
      <c r="HH149" s="125"/>
      <c r="HI149" s="125"/>
      <c r="HJ149" s="125"/>
      <c r="HK149" s="125"/>
      <c r="HL149" s="125"/>
      <c r="HM149" s="125"/>
      <c r="HN149" s="125"/>
      <c r="HO149" s="125"/>
      <c r="HP149" s="125"/>
      <c r="HQ149" s="125"/>
      <c r="HR149" s="125"/>
      <c r="HS149" s="125"/>
      <c r="HT149" s="125"/>
      <c r="HU149" s="125"/>
      <c r="HV149" s="125"/>
      <c r="HW149" s="125"/>
      <c r="HX149" s="125"/>
      <c r="HY149" s="125"/>
      <c r="HZ149" s="125"/>
      <c r="IA149" s="125"/>
      <c r="IB149" s="125"/>
      <c r="IC149" s="125"/>
      <c r="ID149" s="125"/>
      <c r="IE149" s="125"/>
      <c r="IF149" s="125"/>
      <c r="IG149" s="125"/>
      <c r="IH149" s="125"/>
      <c r="II149" s="125"/>
      <c r="IJ149" s="125"/>
      <c r="IK149" s="125"/>
      <c r="IL149" s="125"/>
      <c r="IM149" s="125"/>
      <c r="IN149" s="125"/>
      <c r="IO149" s="125"/>
      <c r="IP149" s="125"/>
      <c r="IQ149" s="125"/>
      <c r="IR149" s="125"/>
      <c r="IS149" s="125"/>
      <c r="IT149" s="125"/>
      <c r="IU149" s="125"/>
      <c r="IV149" s="125"/>
    </row>
    <row r="150" spans="3:256" ht="11.25" customHeight="1" x14ac:dyDescent="0.4">
      <c r="C150" s="125"/>
      <c r="D150" s="125"/>
      <c r="E150" s="125"/>
      <c r="F150" s="125"/>
      <c r="G150" s="125"/>
      <c r="H150" s="125"/>
      <c r="I150" s="125"/>
      <c r="J150" s="125"/>
      <c r="K150" s="125"/>
      <c r="L150" s="125"/>
      <c r="M150" s="125"/>
      <c r="N150" s="125"/>
      <c r="P150" s="125"/>
      <c r="AE150" s="125"/>
      <c r="AF150" s="125"/>
      <c r="AG150" s="125"/>
      <c r="AH150" s="125"/>
      <c r="AI150" s="125"/>
      <c r="AJ150" s="125"/>
      <c r="AK150" s="125"/>
      <c r="AL150" s="125"/>
      <c r="AM150" s="125"/>
      <c r="AN150" s="125"/>
      <c r="AO150" s="125"/>
      <c r="AP150" s="125"/>
      <c r="AQ150" s="125"/>
      <c r="AR150" s="125"/>
      <c r="AS150" s="125"/>
      <c r="AT150" s="125"/>
      <c r="AU150" s="125"/>
      <c r="AV150" s="125"/>
      <c r="AW150" s="125"/>
      <c r="AX150" s="125"/>
      <c r="AY150" s="125"/>
      <c r="AZ150" s="125"/>
      <c r="BA150" s="125"/>
      <c r="BB150" s="125"/>
      <c r="BC150" s="125"/>
      <c r="BD150" s="125"/>
      <c r="BE150" s="125"/>
      <c r="BF150" s="125"/>
      <c r="BG150" s="125"/>
      <c r="BH150" s="125"/>
      <c r="BI150" s="125"/>
      <c r="BJ150" s="125"/>
      <c r="BK150" s="125"/>
      <c r="BL150" s="125"/>
      <c r="BM150" s="125"/>
      <c r="BN150" s="125"/>
      <c r="BO150" s="125"/>
      <c r="BP150" s="125"/>
      <c r="BQ150" s="125"/>
      <c r="BR150" s="125"/>
      <c r="BS150" s="125"/>
      <c r="BT150" s="125"/>
      <c r="BU150" s="125"/>
      <c r="BV150" s="125"/>
      <c r="BW150" s="125"/>
      <c r="BX150" s="125"/>
      <c r="BY150" s="125"/>
      <c r="BZ150" s="125"/>
      <c r="CA150" s="125"/>
      <c r="CB150" s="125"/>
      <c r="CC150" s="125"/>
      <c r="CD150" s="125"/>
      <c r="CE150" s="125"/>
      <c r="CF150" s="125"/>
      <c r="CG150" s="125"/>
      <c r="CH150" s="125"/>
      <c r="CI150" s="125"/>
      <c r="CJ150" s="125"/>
      <c r="CK150" s="125"/>
      <c r="CL150" s="125"/>
      <c r="CM150" s="125"/>
      <c r="CN150" s="125"/>
      <c r="CO150" s="125"/>
      <c r="CP150" s="125"/>
      <c r="CQ150" s="125"/>
      <c r="CR150" s="125"/>
      <c r="CS150" s="125"/>
      <c r="CT150" s="125"/>
      <c r="CU150" s="125"/>
      <c r="CV150" s="125"/>
      <c r="CW150" s="125"/>
      <c r="CX150" s="125"/>
      <c r="CY150" s="125"/>
      <c r="CZ150" s="125"/>
      <c r="DA150" s="125"/>
      <c r="DB150" s="125"/>
      <c r="DC150" s="125"/>
      <c r="DD150" s="125"/>
      <c r="DE150" s="125"/>
      <c r="DF150" s="125"/>
      <c r="DG150" s="125"/>
      <c r="DH150" s="125"/>
      <c r="DI150" s="125"/>
      <c r="DJ150" s="125"/>
      <c r="DK150" s="125"/>
      <c r="DL150" s="125"/>
      <c r="DM150" s="125"/>
      <c r="DN150" s="125"/>
      <c r="DO150" s="125"/>
      <c r="DP150" s="125"/>
      <c r="DQ150" s="125"/>
      <c r="DR150" s="125"/>
      <c r="DS150" s="125"/>
      <c r="DT150" s="125"/>
      <c r="DU150" s="125"/>
      <c r="DV150" s="125"/>
      <c r="DW150" s="125"/>
      <c r="DX150" s="125"/>
      <c r="DY150" s="125"/>
      <c r="DZ150" s="125"/>
      <c r="EA150" s="125"/>
      <c r="EB150" s="125"/>
      <c r="EC150" s="125"/>
      <c r="ED150" s="125"/>
      <c r="EE150" s="125"/>
      <c r="EF150" s="125"/>
      <c r="EG150" s="125"/>
      <c r="EH150" s="125"/>
      <c r="EI150" s="125"/>
      <c r="EJ150" s="125"/>
      <c r="EK150" s="125"/>
      <c r="EL150" s="125"/>
      <c r="EM150" s="125"/>
      <c r="EN150" s="125"/>
      <c r="EO150" s="125"/>
      <c r="EP150" s="125"/>
      <c r="EQ150" s="125"/>
      <c r="ER150" s="125"/>
      <c r="ES150" s="125"/>
      <c r="ET150" s="125"/>
      <c r="EU150" s="125"/>
      <c r="EV150" s="125"/>
      <c r="EW150" s="125"/>
      <c r="EX150" s="125"/>
      <c r="EY150" s="125"/>
      <c r="EZ150" s="125"/>
      <c r="FA150" s="125"/>
      <c r="FB150" s="125"/>
      <c r="FC150" s="125"/>
      <c r="FD150" s="125"/>
      <c r="FE150" s="125"/>
      <c r="FF150" s="125"/>
      <c r="FG150" s="125"/>
      <c r="FH150" s="125"/>
      <c r="FI150" s="125"/>
      <c r="FJ150" s="125"/>
      <c r="FK150" s="125"/>
      <c r="FL150" s="125"/>
      <c r="FM150" s="125"/>
      <c r="FN150" s="125"/>
      <c r="FO150" s="125"/>
      <c r="FP150" s="125"/>
      <c r="FQ150" s="125"/>
      <c r="FR150" s="125"/>
      <c r="FS150" s="125"/>
      <c r="FT150" s="125"/>
      <c r="FU150" s="125"/>
      <c r="FV150" s="125"/>
      <c r="FW150" s="125"/>
      <c r="FX150" s="125"/>
      <c r="FY150" s="125"/>
      <c r="FZ150" s="125"/>
      <c r="GA150" s="125"/>
      <c r="GB150" s="125"/>
      <c r="GC150" s="125"/>
      <c r="GD150" s="125"/>
      <c r="GE150" s="125"/>
      <c r="GF150" s="125"/>
      <c r="GG150" s="125"/>
      <c r="GH150" s="125"/>
      <c r="GI150" s="125"/>
      <c r="GJ150" s="125"/>
      <c r="GK150" s="125"/>
      <c r="GL150" s="125"/>
      <c r="GM150" s="125"/>
      <c r="GN150" s="125"/>
      <c r="GO150" s="125"/>
      <c r="GP150" s="125"/>
      <c r="GQ150" s="125"/>
      <c r="GR150" s="125"/>
      <c r="GS150" s="125"/>
      <c r="GT150" s="125"/>
      <c r="GU150" s="125"/>
      <c r="GV150" s="125"/>
      <c r="GW150" s="125"/>
      <c r="GX150" s="125"/>
      <c r="GY150" s="125"/>
      <c r="GZ150" s="125"/>
      <c r="HA150" s="125"/>
      <c r="HB150" s="125"/>
      <c r="HC150" s="125"/>
      <c r="HD150" s="125"/>
      <c r="HE150" s="125"/>
      <c r="HF150" s="125"/>
      <c r="HG150" s="125"/>
      <c r="HH150" s="125"/>
      <c r="HI150" s="125"/>
      <c r="HJ150" s="125"/>
      <c r="HK150" s="125"/>
      <c r="HL150" s="125"/>
      <c r="HM150" s="125"/>
      <c r="HN150" s="125"/>
      <c r="HO150" s="125"/>
      <c r="HP150" s="125"/>
      <c r="HQ150" s="125"/>
      <c r="HR150" s="125"/>
      <c r="HS150" s="125"/>
      <c r="HT150" s="125"/>
      <c r="HU150" s="125"/>
      <c r="HV150" s="125"/>
      <c r="HW150" s="125"/>
      <c r="HX150" s="125"/>
      <c r="HY150" s="125"/>
      <c r="HZ150" s="125"/>
      <c r="IA150" s="125"/>
      <c r="IB150" s="125"/>
      <c r="IC150" s="125"/>
      <c r="ID150" s="125"/>
      <c r="IE150" s="125"/>
      <c r="IF150" s="125"/>
      <c r="IG150" s="125"/>
      <c r="IH150" s="125"/>
      <c r="II150" s="125"/>
      <c r="IJ150" s="125"/>
      <c r="IK150" s="125"/>
      <c r="IL150" s="125"/>
      <c r="IM150" s="125"/>
      <c r="IN150" s="125"/>
      <c r="IO150" s="125"/>
      <c r="IP150" s="125"/>
      <c r="IQ150" s="125"/>
      <c r="IR150" s="125"/>
      <c r="IS150" s="125"/>
      <c r="IT150" s="125"/>
      <c r="IU150" s="125"/>
      <c r="IV150" s="125"/>
    </row>
    <row r="151" spans="3:256" ht="11.25" customHeight="1" x14ac:dyDescent="0.4">
      <c r="C151" s="125"/>
      <c r="D151" s="125"/>
      <c r="E151" s="125"/>
      <c r="F151" s="125"/>
      <c r="G151" s="125"/>
      <c r="H151" s="125"/>
      <c r="I151" s="125"/>
      <c r="J151" s="125"/>
      <c r="K151" s="125"/>
      <c r="L151" s="125"/>
      <c r="M151" s="125"/>
      <c r="N151" s="125"/>
      <c r="P151" s="125"/>
      <c r="AE151" s="125"/>
      <c r="AF151" s="125"/>
      <c r="AG151" s="125"/>
      <c r="AH151" s="125"/>
      <c r="AI151" s="125"/>
      <c r="AJ151" s="125"/>
      <c r="AK151" s="125"/>
      <c r="AL151" s="125"/>
      <c r="AM151" s="125"/>
      <c r="AN151" s="125"/>
      <c r="AO151" s="125"/>
      <c r="AP151" s="125"/>
      <c r="AQ151" s="125"/>
      <c r="AR151" s="125"/>
      <c r="AS151" s="125"/>
      <c r="AT151" s="125"/>
      <c r="AU151" s="125"/>
      <c r="AV151" s="125"/>
      <c r="AW151" s="125"/>
      <c r="AX151" s="125"/>
      <c r="AY151" s="125"/>
      <c r="AZ151" s="125"/>
      <c r="BA151" s="125"/>
      <c r="BB151" s="125"/>
      <c r="BC151" s="125"/>
      <c r="BD151" s="125"/>
      <c r="BE151" s="125"/>
      <c r="BF151" s="125"/>
      <c r="BG151" s="125"/>
      <c r="BH151" s="125"/>
      <c r="BI151" s="125"/>
      <c r="BJ151" s="125"/>
      <c r="BK151" s="125"/>
      <c r="BL151" s="125"/>
      <c r="BM151" s="125"/>
      <c r="BN151" s="125"/>
      <c r="BO151" s="125"/>
      <c r="BP151" s="125"/>
      <c r="BQ151" s="125"/>
      <c r="BR151" s="125"/>
      <c r="BS151" s="125"/>
      <c r="BT151" s="125"/>
      <c r="BU151" s="125"/>
      <c r="BV151" s="125"/>
      <c r="BW151" s="125"/>
      <c r="BX151" s="125"/>
      <c r="BY151" s="125"/>
      <c r="BZ151" s="125"/>
      <c r="CA151" s="125"/>
      <c r="CB151" s="125"/>
      <c r="CC151" s="125"/>
      <c r="CD151" s="125"/>
      <c r="CE151" s="125"/>
      <c r="CF151" s="125"/>
      <c r="CG151" s="125"/>
      <c r="CH151" s="125"/>
      <c r="CI151" s="125"/>
      <c r="CJ151" s="125"/>
      <c r="CK151" s="125"/>
      <c r="CL151" s="125"/>
      <c r="CM151" s="125"/>
      <c r="CN151" s="125"/>
      <c r="CO151" s="125"/>
      <c r="CP151" s="125"/>
      <c r="CQ151" s="125"/>
      <c r="CR151" s="125"/>
      <c r="CS151" s="125"/>
      <c r="CT151" s="125"/>
      <c r="CU151" s="125"/>
      <c r="CV151" s="125"/>
      <c r="CW151" s="125"/>
      <c r="CX151" s="125"/>
      <c r="CY151" s="125"/>
      <c r="CZ151" s="125"/>
      <c r="DA151" s="125"/>
      <c r="DB151" s="125"/>
      <c r="DC151" s="125"/>
      <c r="DD151" s="125"/>
      <c r="DE151" s="125"/>
      <c r="DF151" s="125"/>
      <c r="DG151" s="125"/>
      <c r="DH151" s="125"/>
      <c r="DI151" s="125"/>
      <c r="DJ151" s="125"/>
      <c r="DK151" s="125"/>
      <c r="DL151" s="125"/>
      <c r="DM151" s="125"/>
      <c r="DN151" s="125"/>
      <c r="DO151" s="125"/>
      <c r="DP151" s="125"/>
      <c r="DQ151" s="125"/>
      <c r="DR151" s="125"/>
      <c r="DS151" s="125"/>
      <c r="DT151" s="125"/>
      <c r="DU151" s="125"/>
      <c r="DV151" s="125"/>
      <c r="DW151" s="125"/>
      <c r="DX151" s="125"/>
      <c r="DY151" s="125"/>
      <c r="DZ151" s="125"/>
      <c r="EA151" s="125"/>
      <c r="EB151" s="125"/>
      <c r="EC151" s="125"/>
      <c r="ED151" s="125"/>
      <c r="EE151" s="125"/>
      <c r="EF151" s="125"/>
      <c r="EG151" s="125"/>
      <c r="EH151" s="125"/>
      <c r="EI151" s="125"/>
      <c r="EJ151" s="125"/>
      <c r="EK151" s="125"/>
      <c r="EL151" s="125"/>
      <c r="EM151" s="125"/>
      <c r="EN151" s="125"/>
      <c r="EO151" s="125"/>
      <c r="EP151" s="125"/>
      <c r="EQ151" s="125"/>
      <c r="ER151" s="125"/>
      <c r="ES151" s="125"/>
      <c r="ET151" s="125"/>
      <c r="EU151" s="125"/>
      <c r="EV151" s="125"/>
      <c r="EW151" s="125"/>
      <c r="EX151" s="125"/>
      <c r="EY151" s="125"/>
      <c r="EZ151" s="125"/>
      <c r="FA151" s="125"/>
      <c r="FB151" s="125"/>
      <c r="FC151" s="125"/>
      <c r="FD151" s="125"/>
      <c r="FE151" s="125"/>
      <c r="FF151" s="125"/>
      <c r="FG151" s="125"/>
      <c r="FH151" s="125"/>
      <c r="FI151" s="125"/>
      <c r="FJ151" s="125"/>
      <c r="FK151" s="125"/>
      <c r="FL151" s="125"/>
      <c r="FM151" s="125"/>
      <c r="FN151" s="125"/>
      <c r="FO151" s="125"/>
      <c r="FP151" s="125"/>
      <c r="FQ151" s="125"/>
      <c r="FR151" s="125"/>
      <c r="FS151" s="125"/>
      <c r="FT151" s="125"/>
      <c r="FU151" s="125"/>
      <c r="FV151" s="125"/>
      <c r="FW151" s="125"/>
      <c r="FX151" s="125"/>
      <c r="FY151" s="125"/>
      <c r="FZ151" s="125"/>
      <c r="GA151" s="125"/>
      <c r="GB151" s="125"/>
      <c r="GC151" s="125"/>
      <c r="GD151" s="125"/>
      <c r="GE151" s="125"/>
      <c r="GF151" s="125"/>
      <c r="GG151" s="125"/>
      <c r="GH151" s="125"/>
      <c r="GI151" s="125"/>
      <c r="GJ151" s="125"/>
      <c r="GK151" s="125"/>
      <c r="GL151" s="125"/>
      <c r="GM151" s="125"/>
      <c r="GN151" s="125"/>
      <c r="GO151" s="125"/>
      <c r="GP151" s="125"/>
      <c r="GQ151" s="125"/>
      <c r="GR151" s="125"/>
      <c r="GS151" s="125"/>
      <c r="GT151" s="125"/>
      <c r="GU151" s="125"/>
      <c r="GV151" s="125"/>
      <c r="GW151" s="125"/>
      <c r="GX151" s="125"/>
      <c r="GY151" s="125"/>
      <c r="GZ151" s="125"/>
      <c r="HA151" s="125"/>
      <c r="HB151" s="125"/>
      <c r="HC151" s="125"/>
      <c r="HD151" s="125"/>
      <c r="HE151" s="125"/>
      <c r="HF151" s="125"/>
      <c r="HG151" s="125"/>
      <c r="HH151" s="125"/>
      <c r="HI151" s="125"/>
      <c r="HJ151" s="125"/>
      <c r="HK151" s="125"/>
      <c r="HL151" s="125"/>
      <c r="HM151" s="125"/>
      <c r="HN151" s="125"/>
      <c r="HO151" s="125"/>
      <c r="HP151" s="125"/>
      <c r="HQ151" s="125"/>
      <c r="HR151" s="125"/>
      <c r="HS151" s="125"/>
      <c r="HT151" s="125"/>
      <c r="HU151" s="125"/>
      <c r="HV151" s="125"/>
      <c r="HW151" s="125"/>
      <c r="HX151" s="125"/>
      <c r="HY151" s="125"/>
      <c r="HZ151" s="125"/>
      <c r="IA151" s="125"/>
      <c r="IB151" s="125"/>
      <c r="IC151" s="125"/>
      <c r="ID151" s="125"/>
      <c r="IE151" s="125"/>
      <c r="IF151" s="125"/>
      <c r="IG151" s="125"/>
      <c r="IH151" s="125"/>
      <c r="II151" s="125"/>
      <c r="IJ151" s="125"/>
      <c r="IK151" s="125"/>
      <c r="IL151" s="125"/>
      <c r="IM151" s="125"/>
      <c r="IN151" s="125"/>
      <c r="IO151" s="125"/>
      <c r="IP151" s="125"/>
      <c r="IQ151" s="125"/>
      <c r="IR151" s="125"/>
      <c r="IS151" s="125"/>
      <c r="IT151" s="125"/>
      <c r="IU151" s="125"/>
      <c r="IV151" s="125"/>
    </row>
    <row r="152" spans="3:256" ht="11.25" customHeight="1" x14ac:dyDescent="0.4">
      <c r="C152" s="125"/>
      <c r="D152" s="125"/>
      <c r="E152" s="125"/>
      <c r="F152" s="125"/>
      <c r="G152" s="125"/>
      <c r="H152" s="125"/>
      <c r="I152" s="125"/>
      <c r="J152" s="125"/>
      <c r="K152" s="125"/>
      <c r="L152" s="125"/>
      <c r="M152" s="125"/>
      <c r="N152" s="125"/>
      <c r="P152" s="125"/>
      <c r="AE152" s="125"/>
      <c r="AF152" s="125"/>
      <c r="AG152" s="125"/>
      <c r="AH152" s="125"/>
      <c r="AI152" s="125"/>
      <c r="AJ152" s="125"/>
      <c r="AK152" s="125"/>
      <c r="AL152" s="125"/>
      <c r="AM152" s="125"/>
      <c r="AN152" s="125"/>
      <c r="AO152" s="125"/>
      <c r="AP152" s="125"/>
      <c r="AQ152" s="125"/>
      <c r="AR152" s="125"/>
      <c r="AS152" s="125"/>
      <c r="AT152" s="125"/>
      <c r="AU152" s="125"/>
      <c r="AV152" s="125"/>
      <c r="AW152" s="125"/>
      <c r="AX152" s="125"/>
      <c r="AY152" s="125"/>
      <c r="AZ152" s="125"/>
      <c r="BA152" s="125"/>
      <c r="BB152" s="125"/>
      <c r="BC152" s="125"/>
      <c r="BD152" s="125"/>
      <c r="BE152" s="125"/>
      <c r="BF152" s="125"/>
      <c r="BG152" s="125"/>
      <c r="BH152" s="125"/>
      <c r="BI152" s="125"/>
      <c r="BJ152" s="125"/>
      <c r="BK152" s="125"/>
      <c r="BL152" s="125"/>
      <c r="BM152" s="125"/>
      <c r="BN152" s="125"/>
      <c r="BO152" s="125"/>
      <c r="BP152" s="125"/>
      <c r="BQ152" s="125"/>
      <c r="BR152" s="125"/>
      <c r="BS152" s="125"/>
      <c r="BT152" s="125"/>
      <c r="BU152" s="125"/>
      <c r="BV152" s="125"/>
      <c r="BW152" s="125"/>
      <c r="BX152" s="125"/>
      <c r="BY152" s="125"/>
      <c r="BZ152" s="125"/>
      <c r="CA152" s="125"/>
      <c r="CB152" s="125"/>
      <c r="CC152" s="125"/>
      <c r="CD152" s="125"/>
      <c r="CE152" s="125"/>
      <c r="CF152" s="125"/>
      <c r="CG152" s="125"/>
      <c r="CH152" s="125"/>
      <c r="CI152" s="125"/>
      <c r="CJ152" s="125"/>
      <c r="CK152" s="125"/>
      <c r="CL152" s="125"/>
      <c r="CM152" s="125"/>
      <c r="CN152" s="125"/>
      <c r="CO152" s="125"/>
      <c r="CP152" s="125"/>
      <c r="CQ152" s="125"/>
      <c r="CR152" s="125"/>
      <c r="CS152" s="125"/>
      <c r="CT152" s="125"/>
      <c r="CU152" s="125"/>
      <c r="CV152" s="125"/>
      <c r="CW152" s="125"/>
      <c r="CX152" s="125"/>
      <c r="CY152" s="125"/>
      <c r="CZ152" s="125"/>
      <c r="DA152" s="125"/>
      <c r="DB152" s="125"/>
      <c r="DC152" s="125"/>
      <c r="DD152" s="125"/>
      <c r="DE152" s="125"/>
      <c r="DF152" s="125"/>
      <c r="DG152" s="125"/>
      <c r="DH152" s="125"/>
      <c r="DI152" s="125"/>
      <c r="DJ152" s="125"/>
      <c r="DK152" s="125"/>
      <c r="DL152" s="125"/>
      <c r="DM152" s="125"/>
      <c r="DN152" s="125"/>
      <c r="DO152" s="125"/>
      <c r="DP152" s="125"/>
      <c r="DQ152" s="125"/>
      <c r="DR152" s="125"/>
      <c r="DS152" s="125"/>
      <c r="DT152" s="125"/>
      <c r="DU152" s="125"/>
      <c r="DV152" s="125"/>
      <c r="DW152" s="125"/>
      <c r="DX152" s="125"/>
      <c r="DY152" s="125"/>
      <c r="DZ152" s="125"/>
      <c r="EA152" s="125"/>
      <c r="EB152" s="125"/>
      <c r="EC152" s="125"/>
      <c r="ED152" s="125"/>
      <c r="EE152" s="125"/>
      <c r="EF152" s="125"/>
      <c r="EG152" s="125"/>
      <c r="EH152" s="125"/>
      <c r="EI152" s="125"/>
      <c r="EJ152" s="125"/>
      <c r="EK152" s="125"/>
      <c r="EL152" s="125"/>
      <c r="EM152" s="125"/>
      <c r="EN152" s="125"/>
      <c r="EO152" s="125"/>
      <c r="EP152" s="125"/>
      <c r="EQ152" s="125"/>
      <c r="ER152" s="125"/>
      <c r="ES152" s="125"/>
      <c r="ET152" s="125"/>
      <c r="EU152" s="125"/>
      <c r="EV152" s="125"/>
      <c r="EW152" s="125"/>
      <c r="EX152" s="125"/>
      <c r="EY152" s="125"/>
      <c r="EZ152" s="125"/>
      <c r="FA152" s="125"/>
      <c r="FB152" s="125"/>
      <c r="FC152" s="125"/>
      <c r="FD152" s="125"/>
      <c r="FE152" s="125"/>
      <c r="FF152" s="125"/>
      <c r="FG152" s="125"/>
      <c r="FH152" s="125"/>
      <c r="FI152" s="125"/>
      <c r="FJ152" s="125"/>
      <c r="FK152" s="125"/>
      <c r="FL152" s="125"/>
      <c r="FM152" s="125"/>
      <c r="FN152" s="125"/>
      <c r="FO152" s="125"/>
      <c r="FP152" s="125"/>
      <c r="FQ152" s="125"/>
      <c r="FR152" s="125"/>
      <c r="FS152" s="125"/>
      <c r="FT152" s="125"/>
      <c r="FU152" s="125"/>
      <c r="FV152" s="125"/>
      <c r="FW152" s="125"/>
      <c r="FX152" s="125"/>
      <c r="FY152" s="125"/>
      <c r="FZ152" s="125"/>
      <c r="GA152" s="125"/>
      <c r="GB152" s="125"/>
      <c r="GC152" s="125"/>
      <c r="GD152" s="125"/>
      <c r="GE152" s="125"/>
      <c r="GF152" s="125"/>
      <c r="GG152" s="125"/>
      <c r="GH152" s="125"/>
      <c r="GI152" s="125"/>
      <c r="GJ152" s="125"/>
      <c r="GK152" s="125"/>
      <c r="GL152" s="125"/>
      <c r="GM152" s="125"/>
      <c r="GN152" s="125"/>
      <c r="GO152" s="125"/>
      <c r="GP152" s="125"/>
      <c r="GQ152" s="125"/>
      <c r="GR152" s="125"/>
      <c r="GS152" s="125"/>
      <c r="GT152" s="125"/>
      <c r="GU152" s="125"/>
      <c r="GV152" s="125"/>
      <c r="GW152" s="125"/>
      <c r="GX152" s="125"/>
      <c r="GY152" s="125"/>
      <c r="GZ152" s="125"/>
      <c r="HA152" s="125"/>
      <c r="HB152" s="125"/>
      <c r="HC152" s="125"/>
      <c r="HD152" s="125"/>
      <c r="HE152" s="125"/>
      <c r="HF152" s="125"/>
      <c r="HG152" s="125"/>
      <c r="HH152" s="125"/>
      <c r="HI152" s="125"/>
      <c r="HJ152" s="125"/>
      <c r="HK152" s="125"/>
      <c r="HL152" s="125"/>
      <c r="HM152" s="125"/>
      <c r="HN152" s="125"/>
      <c r="HO152" s="125"/>
      <c r="HP152" s="125"/>
      <c r="HQ152" s="125"/>
      <c r="HR152" s="125"/>
      <c r="HS152" s="125"/>
      <c r="HT152" s="125"/>
      <c r="HU152" s="125"/>
      <c r="HV152" s="125"/>
      <c r="HW152" s="125"/>
      <c r="HX152" s="125"/>
      <c r="HY152" s="125"/>
      <c r="HZ152" s="125"/>
      <c r="IA152" s="125"/>
      <c r="IB152" s="125"/>
      <c r="IC152" s="125"/>
      <c r="ID152" s="125"/>
      <c r="IE152" s="125"/>
      <c r="IF152" s="125"/>
      <c r="IG152" s="125"/>
      <c r="IH152" s="125"/>
      <c r="II152" s="125"/>
      <c r="IJ152" s="125"/>
      <c r="IK152" s="125"/>
      <c r="IL152" s="125"/>
      <c r="IM152" s="125"/>
      <c r="IN152" s="125"/>
      <c r="IO152" s="125"/>
      <c r="IP152" s="125"/>
      <c r="IQ152" s="125"/>
      <c r="IR152" s="125"/>
      <c r="IS152" s="125"/>
      <c r="IT152" s="125"/>
      <c r="IU152" s="125"/>
      <c r="IV152" s="125"/>
    </row>
    <row r="153" spans="3:256" ht="11.25" customHeight="1" x14ac:dyDescent="0.4">
      <c r="C153" s="125"/>
      <c r="D153" s="125"/>
      <c r="E153" s="125"/>
      <c r="F153" s="125"/>
      <c r="G153" s="125"/>
      <c r="H153" s="125"/>
      <c r="I153" s="125"/>
      <c r="J153" s="125"/>
      <c r="K153" s="125"/>
      <c r="L153" s="125"/>
      <c r="M153" s="125"/>
      <c r="N153" s="125"/>
      <c r="P153" s="125"/>
      <c r="AE153" s="125"/>
      <c r="AF153" s="125"/>
      <c r="AG153" s="125"/>
      <c r="AH153" s="125"/>
      <c r="AI153" s="125"/>
      <c r="AJ153" s="125"/>
      <c r="AK153" s="125"/>
      <c r="AL153" s="125"/>
      <c r="AM153" s="125"/>
      <c r="AN153" s="125"/>
      <c r="AO153" s="125"/>
      <c r="AP153" s="125"/>
      <c r="AQ153" s="125"/>
      <c r="AR153" s="125"/>
      <c r="AS153" s="125"/>
      <c r="AT153" s="125"/>
      <c r="AU153" s="125"/>
      <c r="AV153" s="125"/>
      <c r="AW153" s="125"/>
      <c r="AX153" s="125"/>
      <c r="AY153" s="125"/>
      <c r="AZ153" s="125"/>
      <c r="BA153" s="125"/>
      <c r="BB153" s="125"/>
      <c r="BC153" s="125"/>
      <c r="BD153" s="125"/>
      <c r="BE153" s="125"/>
      <c r="BF153" s="125"/>
      <c r="BG153" s="125"/>
      <c r="BH153" s="125"/>
      <c r="BI153" s="125"/>
      <c r="BJ153" s="125"/>
      <c r="BK153" s="125"/>
      <c r="BL153" s="125"/>
      <c r="BM153" s="125"/>
      <c r="BN153" s="125"/>
      <c r="BO153" s="125"/>
      <c r="BP153" s="125"/>
      <c r="BQ153" s="125"/>
      <c r="BR153" s="125"/>
      <c r="BS153" s="125"/>
      <c r="BT153" s="125"/>
      <c r="BU153" s="125"/>
      <c r="BV153" s="125"/>
      <c r="BW153" s="125"/>
      <c r="BX153" s="125"/>
      <c r="BY153" s="125"/>
      <c r="BZ153" s="125"/>
      <c r="CA153" s="125"/>
      <c r="CB153" s="125"/>
      <c r="CC153" s="125"/>
      <c r="CD153" s="125"/>
      <c r="CE153" s="125"/>
      <c r="CF153" s="125"/>
      <c r="CG153" s="125"/>
      <c r="CH153" s="125"/>
      <c r="CI153" s="125"/>
      <c r="CJ153" s="125"/>
      <c r="CK153" s="125"/>
      <c r="CL153" s="125"/>
      <c r="CM153" s="125"/>
      <c r="CN153" s="125"/>
      <c r="CO153" s="125"/>
      <c r="CP153" s="125"/>
      <c r="CQ153" s="125"/>
      <c r="CR153" s="125"/>
      <c r="CS153" s="125"/>
      <c r="CT153" s="125"/>
      <c r="CU153" s="125"/>
      <c r="CV153" s="125"/>
      <c r="CW153" s="125"/>
      <c r="CX153" s="125"/>
      <c r="CY153" s="125"/>
      <c r="CZ153" s="125"/>
      <c r="DA153" s="125"/>
      <c r="DB153" s="125"/>
      <c r="DC153" s="125"/>
      <c r="DD153" s="125"/>
      <c r="DE153" s="125"/>
      <c r="DF153" s="125"/>
      <c r="DG153" s="125"/>
      <c r="DH153" s="125"/>
      <c r="DI153" s="125"/>
      <c r="DJ153" s="125"/>
      <c r="DK153" s="125"/>
      <c r="DL153" s="125"/>
      <c r="DM153" s="125"/>
      <c r="DN153" s="125"/>
      <c r="DO153" s="125"/>
      <c r="DP153" s="125"/>
      <c r="DQ153" s="125"/>
      <c r="DR153" s="125"/>
      <c r="DS153" s="125"/>
      <c r="DT153" s="125"/>
      <c r="DU153" s="125"/>
      <c r="DV153" s="125"/>
      <c r="DW153" s="125"/>
      <c r="DX153" s="125"/>
      <c r="DY153" s="125"/>
      <c r="DZ153" s="125"/>
      <c r="EA153" s="125"/>
      <c r="EB153" s="125"/>
      <c r="EC153" s="125"/>
      <c r="ED153" s="125"/>
      <c r="EE153" s="125"/>
      <c r="EF153" s="125"/>
      <c r="EG153" s="125"/>
      <c r="EH153" s="125"/>
      <c r="EI153" s="125"/>
      <c r="EJ153" s="125"/>
      <c r="EK153" s="125"/>
      <c r="EL153" s="125"/>
      <c r="EM153" s="125"/>
      <c r="EN153" s="125"/>
      <c r="EO153" s="125"/>
      <c r="EP153" s="125"/>
      <c r="EQ153" s="125"/>
      <c r="ER153" s="125"/>
      <c r="ES153" s="125"/>
      <c r="ET153" s="125"/>
      <c r="EU153" s="125"/>
      <c r="EV153" s="125"/>
      <c r="EW153" s="125"/>
      <c r="EX153" s="125"/>
      <c r="EY153" s="125"/>
      <c r="EZ153" s="125"/>
      <c r="FA153" s="125"/>
      <c r="FB153" s="125"/>
      <c r="FC153" s="125"/>
      <c r="FD153" s="125"/>
      <c r="FE153" s="125"/>
      <c r="FF153" s="125"/>
      <c r="FG153" s="125"/>
      <c r="FH153" s="125"/>
      <c r="FI153" s="125"/>
      <c r="FJ153" s="125"/>
      <c r="FK153" s="125"/>
      <c r="FL153" s="125"/>
      <c r="FM153" s="125"/>
      <c r="FN153" s="125"/>
      <c r="FO153" s="125"/>
      <c r="FP153" s="125"/>
      <c r="FQ153" s="125"/>
      <c r="FR153" s="125"/>
      <c r="FS153" s="125"/>
      <c r="FT153" s="125"/>
      <c r="FU153" s="125"/>
      <c r="FV153" s="125"/>
      <c r="FW153" s="125"/>
      <c r="FX153" s="125"/>
      <c r="FY153" s="125"/>
      <c r="FZ153" s="125"/>
      <c r="GA153" s="125"/>
      <c r="GB153" s="125"/>
      <c r="GC153" s="125"/>
      <c r="GD153" s="125"/>
      <c r="GE153" s="125"/>
      <c r="GF153" s="125"/>
      <c r="GG153" s="125"/>
      <c r="GH153" s="125"/>
      <c r="GI153" s="125"/>
      <c r="GJ153" s="125"/>
      <c r="GK153" s="125"/>
      <c r="GL153" s="125"/>
      <c r="GM153" s="125"/>
      <c r="GN153" s="125"/>
      <c r="GO153" s="125"/>
      <c r="GP153" s="125"/>
      <c r="GQ153" s="125"/>
      <c r="GR153" s="125"/>
      <c r="GS153" s="125"/>
      <c r="GT153" s="125"/>
      <c r="GU153" s="125"/>
      <c r="GV153" s="125"/>
      <c r="GW153" s="125"/>
      <c r="GX153" s="125"/>
      <c r="GY153" s="125"/>
      <c r="GZ153" s="125"/>
      <c r="HA153" s="125"/>
      <c r="HB153" s="125"/>
      <c r="HC153" s="125"/>
      <c r="HD153" s="125"/>
      <c r="HE153" s="125"/>
      <c r="HF153" s="125"/>
      <c r="HG153" s="125"/>
      <c r="HH153" s="125"/>
      <c r="HI153" s="125"/>
      <c r="HJ153" s="125"/>
      <c r="HK153" s="125"/>
      <c r="HL153" s="125"/>
      <c r="HM153" s="125"/>
      <c r="HN153" s="125"/>
      <c r="HO153" s="125"/>
      <c r="HP153" s="125"/>
      <c r="HQ153" s="125"/>
      <c r="HR153" s="125"/>
      <c r="HS153" s="125"/>
      <c r="HT153" s="125"/>
      <c r="HU153" s="125"/>
      <c r="HV153" s="125"/>
      <c r="HW153" s="125"/>
      <c r="HX153" s="125"/>
      <c r="HY153" s="125"/>
      <c r="HZ153" s="125"/>
      <c r="IA153" s="125"/>
      <c r="IB153" s="125"/>
      <c r="IC153" s="125"/>
      <c r="ID153" s="125"/>
      <c r="IE153" s="125"/>
      <c r="IF153" s="125"/>
      <c r="IG153" s="125"/>
      <c r="IH153" s="125"/>
      <c r="II153" s="125"/>
      <c r="IJ153" s="125"/>
      <c r="IK153" s="125"/>
      <c r="IL153" s="125"/>
      <c r="IM153" s="125"/>
      <c r="IN153" s="125"/>
      <c r="IO153" s="125"/>
      <c r="IP153" s="125"/>
      <c r="IQ153" s="125"/>
      <c r="IR153" s="125"/>
      <c r="IS153" s="125"/>
      <c r="IT153" s="125"/>
      <c r="IU153" s="125"/>
      <c r="IV153" s="125"/>
    </row>
    <row r="154" spans="3:256" ht="11.25" customHeight="1" x14ac:dyDescent="0.4">
      <c r="C154" s="125"/>
      <c r="D154" s="125"/>
      <c r="E154" s="125"/>
      <c r="F154" s="125"/>
      <c r="G154" s="125"/>
      <c r="H154" s="125"/>
      <c r="I154" s="125"/>
      <c r="J154" s="125"/>
      <c r="K154" s="125"/>
      <c r="L154" s="125"/>
      <c r="M154" s="125"/>
      <c r="N154" s="125"/>
      <c r="P154" s="125"/>
      <c r="AE154" s="125"/>
      <c r="AF154" s="125"/>
      <c r="AG154" s="125"/>
      <c r="AH154" s="125"/>
      <c r="AI154" s="125"/>
      <c r="AJ154" s="125"/>
      <c r="AK154" s="125"/>
      <c r="AL154" s="125"/>
      <c r="AM154" s="125"/>
      <c r="AN154" s="125"/>
      <c r="AO154" s="125"/>
      <c r="AP154" s="125"/>
      <c r="AQ154" s="125"/>
      <c r="AR154" s="125"/>
      <c r="AS154" s="125"/>
      <c r="AT154" s="125"/>
      <c r="AU154" s="125"/>
      <c r="AV154" s="125"/>
      <c r="AW154" s="125"/>
      <c r="AX154" s="125"/>
      <c r="AY154" s="125"/>
      <c r="AZ154" s="125"/>
      <c r="BA154" s="125"/>
      <c r="BB154" s="125"/>
      <c r="BC154" s="125"/>
      <c r="BD154" s="125"/>
      <c r="BE154" s="125"/>
      <c r="BF154" s="125"/>
      <c r="BG154" s="125"/>
      <c r="BH154" s="125"/>
      <c r="BI154" s="125"/>
      <c r="BJ154" s="125"/>
      <c r="BK154" s="125"/>
      <c r="BL154" s="125"/>
      <c r="BM154" s="125"/>
      <c r="BN154" s="125"/>
      <c r="BO154" s="125"/>
      <c r="BP154" s="125"/>
      <c r="BQ154" s="125"/>
      <c r="BR154" s="125"/>
      <c r="BS154" s="125"/>
      <c r="BT154" s="125"/>
      <c r="BU154" s="125"/>
      <c r="BV154" s="125"/>
      <c r="BW154" s="125"/>
      <c r="BX154" s="125"/>
      <c r="BY154" s="125"/>
      <c r="BZ154" s="125"/>
      <c r="CA154" s="125"/>
      <c r="CB154" s="125"/>
      <c r="CC154" s="125"/>
      <c r="CD154" s="125"/>
      <c r="CE154" s="125"/>
      <c r="CF154" s="125"/>
      <c r="CG154" s="125"/>
      <c r="CH154" s="125"/>
      <c r="CI154" s="125"/>
      <c r="CJ154" s="125"/>
      <c r="CK154" s="125"/>
      <c r="CL154" s="125"/>
      <c r="CM154" s="125"/>
      <c r="CN154" s="125"/>
      <c r="CO154" s="125"/>
      <c r="CP154" s="125"/>
      <c r="CQ154" s="125"/>
      <c r="CR154" s="125"/>
      <c r="CS154" s="125"/>
      <c r="CT154" s="125"/>
      <c r="CU154" s="125"/>
      <c r="CV154" s="125"/>
      <c r="CW154" s="125"/>
      <c r="CX154" s="125"/>
      <c r="CY154" s="125"/>
      <c r="CZ154" s="125"/>
      <c r="DA154" s="125"/>
      <c r="DB154" s="125"/>
      <c r="DC154" s="125"/>
      <c r="DD154" s="125"/>
      <c r="DE154" s="125"/>
      <c r="DF154" s="125"/>
      <c r="DG154" s="125"/>
      <c r="DH154" s="125"/>
      <c r="DI154" s="125"/>
      <c r="DJ154" s="125"/>
      <c r="DK154" s="125"/>
      <c r="DL154" s="125"/>
      <c r="DM154" s="125"/>
      <c r="DN154" s="125"/>
      <c r="DO154" s="125"/>
      <c r="DP154" s="125"/>
      <c r="DQ154" s="125"/>
      <c r="DR154" s="125"/>
      <c r="DS154" s="125"/>
      <c r="DT154" s="125"/>
      <c r="DU154" s="125"/>
      <c r="DV154" s="125"/>
      <c r="DW154" s="125"/>
      <c r="DX154" s="125"/>
      <c r="DY154" s="125"/>
      <c r="DZ154" s="125"/>
      <c r="EA154" s="125"/>
      <c r="EB154" s="125"/>
      <c r="EC154" s="125"/>
      <c r="ED154" s="125"/>
      <c r="EE154" s="125"/>
      <c r="EF154" s="125"/>
      <c r="EG154" s="125"/>
      <c r="EH154" s="125"/>
      <c r="EI154" s="125"/>
      <c r="EJ154" s="125"/>
      <c r="EK154" s="125"/>
      <c r="EL154" s="125"/>
      <c r="EM154" s="125"/>
      <c r="EN154" s="125"/>
      <c r="EO154" s="125"/>
      <c r="EP154" s="125"/>
      <c r="EQ154" s="125"/>
      <c r="ER154" s="125"/>
      <c r="ES154" s="125"/>
      <c r="ET154" s="125"/>
      <c r="EU154" s="125"/>
      <c r="EV154" s="125"/>
      <c r="EW154" s="125"/>
      <c r="EX154" s="125"/>
      <c r="EY154" s="125"/>
      <c r="EZ154" s="125"/>
      <c r="FA154" s="125"/>
      <c r="FB154" s="125"/>
      <c r="FC154" s="125"/>
      <c r="FD154" s="125"/>
      <c r="FE154" s="125"/>
      <c r="FF154" s="125"/>
      <c r="FG154" s="125"/>
      <c r="FH154" s="125"/>
      <c r="FI154" s="125"/>
      <c r="FJ154" s="125"/>
      <c r="FK154" s="125"/>
      <c r="FL154" s="125"/>
      <c r="FM154" s="125"/>
      <c r="FN154" s="125"/>
      <c r="FO154" s="125"/>
      <c r="FP154" s="125"/>
      <c r="FQ154" s="125"/>
      <c r="FR154" s="125"/>
      <c r="FS154" s="125"/>
      <c r="FT154" s="125"/>
      <c r="FU154" s="125"/>
      <c r="FV154" s="125"/>
      <c r="FW154" s="125"/>
      <c r="FX154" s="125"/>
      <c r="FY154" s="125"/>
      <c r="FZ154" s="125"/>
      <c r="GA154" s="125"/>
      <c r="GB154" s="125"/>
      <c r="GC154" s="125"/>
      <c r="GD154" s="125"/>
      <c r="GE154" s="125"/>
      <c r="GF154" s="125"/>
      <c r="GG154" s="125"/>
      <c r="GH154" s="125"/>
      <c r="GI154" s="125"/>
      <c r="GJ154" s="125"/>
      <c r="GK154" s="125"/>
      <c r="GL154" s="125"/>
      <c r="GM154" s="125"/>
      <c r="GN154" s="125"/>
      <c r="GO154" s="125"/>
      <c r="GP154" s="125"/>
      <c r="GQ154" s="125"/>
      <c r="GR154" s="125"/>
      <c r="GS154" s="125"/>
      <c r="GT154" s="125"/>
      <c r="GU154" s="125"/>
      <c r="GV154" s="125"/>
      <c r="GW154" s="125"/>
      <c r="GX154" s="125"/>
      <c r="GY154" s="125"/>
      <c r="GZ154" s="125"/>
      <c r="HA154" s="125"/>
      <c r="HB154" s="125"/>
      <c r="HC154" s="125"/>
      <c r="HD154" s="125"/>
      <c r="HE154" s="125"/>
      <c r="HF154" s="125"/>
      <c r="HG154" s="125"/>
      <c r="HH154" s="125"/>
      <c r="HI154" s="125"/>
      <c r="HJ154" s="125"/>
      <c r="HK154" s="125"/>
      <c r="HL154" s="125"/>
      <c r="HM154" s="125"/>
      <c r="HN154" s="125"/>
      <c r="HO154" s="125"/>
      <c r="HP154" s="125"/>
      <c r="HQ154" s="125"/>
      <c r="HR154" s="125"/>
      <c r="HS154" s="125"/>
      <c r="HT154" s="125"/>
      <c r="HU154" s="125"/>
      <c r="HV154" s="125"/>
      <c r="HW154" s="125"/>
      <c r="HX154" s="125"/>
      <c r="HY154" s="125"/>
      <c r="HZ154" s="125"/>
      <c r="IA154" s="125"/>
      <c r="IB154" s="125"/>
      <c r="IC154" s="125"/>
      <c r="ID154" s="125"/>
      <c r="IE154" s="125"/>
      <c r="IF154" s="125"/>
      <c r="IG154" s="125"/>
      <c r="IH154" s="125"/>
      <c r="II154" s="125"/>
      <c r="IJ154" s="125"/>
      <c r="IK154" s="125"/>
      <c r="IL154" s="125"/>
      <c r="IM154" s="125"/>
      <c r="IN154" s="125"/>
      <c r="IO154" s="125"/>
      <c r="IP154" s="125"/>
      <c r="IQ154" s="125"/>
      <c r="IR154" s="125"/>
      <c r="IS154" s="125"/>
      <c r="IT154" s="125"/>
      <c r="IU154" s="125"/>
      <c r="IV154" s="125"/>
    </row>
    <row r="155" spans="3:256" ht="11.25" customHeight="1" x14ac:dyDescent="0.4">
      <c r="C155" s="125"/>
      <c r="D155" s="125"/>
      <c r="E155" s="125"/>
      <c r="F155" s="125"/>
      <c r="G155" s="125"/>
      <c r="H155" s="125"/>
      <c r="I155" s="125"/>
      <c r="J155" s="125"/>
      <c r="K155" s="125"/>
      <c r="L155" s="125"/>
      <c r="M155" s="125"/>
      <c r="N155" s="125"/>
      <c r="P155" s="125"/>
      <c r="AE155" s="125"/>
      <c r="AF155" s="125"/>
      <c r="AG155" s="125"/>
      <c r="AH155" s="125"/>
      <c r="AI155" s="125"/>
      <c r="AJ155" s="125"/>
      <c r="AK155" s="125"/>
      <c r="AL155" s="125"/>
      <c r="AM155" s="125"/>
      <c r="AN155" s="125"/>
      <c r="AO155" s="125"/>
      <c r="AP155" s="125"/>
      <c r="AQ155" s="125"/>
      <c r="AR155" s="125"/>
      <c r="AS155" s="125"/>
      <c r="AT155" s="125"/>
      <c r="AU155" s="125"/>
      <c r="AV155" s="125"/>
      <c r="AW155" s="125"/>
      <c r="AX155" s="125"/>
      <c r="AY155" s="125"/>
      <c r="AZ155" s="125"/>
      <c r="BA155" s="125"/>
      <c r="BB155" s="125"/>
      <c r="BC155" s="125"/>
      <c r="BD155" s="125"/>
      <c r="BE155" s="125"/>
      <c r="BF155" s="125"/>
      <c r="BG155" s="125"/>
      <c r="BH155" s="125"/>
      <c r="BI155" s="125"/>
      <c r="BJ155" s="125"/>
      <c r="BK155" s="125"/>
      <c r="BL155" s="125"/>
      <c r="BM155" s="125"/>
      <c r="BN155" s="125"/>
      <c r="BO155" s="125"/>
      <c r="BP155" s="125"/>
      <c r="BQ155" s="125"/>
      <c r="BR155" s="125"/>
      <c r="BS155" s="125"/>
      <c r="BT155" s="125"/>
      <c r="BU155" s="125"/>
      <c r="BV155" s="125"/>
      <c r="BW155" s="125"/>
      <c r="BX155" s="125"/>
      <c r="BY155" s="125"/>
      <c r="BZ155" s="125"/>
      <c r="CA155" s="125"/>
      <c r="CB155" s="125"/>
      <c r="CC155" s="125"/>
      <c r="CD155" s="125"/>
      <c r="CE155" s="125"/>
      <c r="CF155" s="125"/>
      <c r="CG155" s="125"/>
      <c r="CH155" s="125"/>
      <c r="CI155" s="125"/>
      <c r="CJ155" s="125"/>
      <c r="CK155" s="125"/>
      <c r="CL155" s="125"/>
      <c r="CM155" s="125"/>
      <c r="CN155" s="125"/>
      <c r="CO155" s="125"/>
      <c r="CP155" s="125"/>
      <c r="CQ155" s="125"/>
      <c r="CR155" s="125"/>
      <c r="CS155" s="125"/>
      <c r="CT155" s="125"/>
      <c r="CU155" s="125"/>
      <c r="CV155" s="125"/>
      <c r="CW155" s="125"/>
      <c r="CX155" s="125"/>
      <c r="CY155" s="125"/>
      <c r="CZ155" s="125"/>
      <c r="DA155" s="125"/>
      <c r="DB155" s="125"/>
      <c r="DC155" s="125"/>
      <c r="DD155" s="125"/>
      <c r="DE155" s="125"/>
      <c r="DF155" s="125"/>
      <c r="DG155" s="125"/>
      <c r="DH155" s="125"/>
      <c r="DI155" s="125"/>
      <c r="DJ155" s="125"/>
      <c r="DK155" s="125"/>
      <c r="DL155" s="125"/>
      <c r="DM155" s="125"/>
      <c r="DN155" s="125"/>
      <c r="DO155" s="125"/>
      <c r="DP155" s="125"/>
      <c r="DQ155" s="125"/>
      <c r="DR155" s="125"/>
      <c r="DS155" s="125"/>
      <c r="DT155" s="125"/>
      <c r="DU155" s="125"/>
      <c r="DV155" s="125"/>
      <c r="DW155" s="125"/>
      <c r="DX155" s="125"/>
      <c r="DY155" s="125"/>
      <c r="DZ155" s="125"/>
      <c r="EA155" s="125"/>
      <c r="EB155" s="125"/>
      <c r="EC155" s="125"/>
      <c r="ED155" s="125"/>
      <c r="EE155" s="125"/>
      <c r="EF155" s="125"/>
      <c r="EG155" s="125"/>
      <c r="EH155" s="125"/>
      <c r="EI155" s="125"/>
      <c r="EJ155" s="125"/>
      <c r="EK155" s="125"/>
      <c r="EL155" s="125"/>
      <c r="EM155" s="125"/>
      <c r="EN155" s="125"/>
      <c r="EO155" s="125"/>
      <c r="EP155" s="125"/>
      <c r="EQ155" s="125"/>
      <c r="ER155" s="125"/>
      <c r="ES155" s="125"/>
      <c r="ET155" s="125"/>
      <c r="EU155" s="125"/>
      <c r="EV155" s="125"/>
      <c r="EW155" s="125"/>
      <c r="EX155" s="125"/>
      <c r="EY155" s="125"/>
      <c r="EZ155" s="125"/>
      <c r="FA155" s="125"/>
      <c r="FB155" s="125"/>
      <c r="FC155" s="125"/>
      <c r="FD155" s="125"/>
      <c r="FE155" s="125"/>
      <c r="FF155" s="125"/>
      <c r="FG155" s="125"/>
      <c r="FH155" s="125"/>
      <c r="FI155" s="125"/>
      <c r="FJ155" s="125"/>
      <c r="FK155" s="125"/>
      <c r="FL155" s="125"/>
      <c r="FM155" s="125"/>
      <c r="FN155" s="125"/>
      <c r="FO155" s="125"/>
      <c r="FP155" s="125"/>
      <c r="FQ155" s="125"/>
      <c r="FR155" s="125"/>
      <c r="FS155" s="125"/>
      <c r="FT155" s="125"/>
      <c r="FU155" s="125"/>
      <c r="FV155" s="125"/>
      <c r="FW155" s="125"/>
      <c r="FX155" s="125"/>
      <c r="FY155" s="125"/>
      <c r="FZ155" s="125"/>
      <c r="GA155" s="125"/>
      <c r="GB155" s="125"/>
      <c r="GC155" s="125"/>
      <c r="GD155" s="125"/>
      <c r="GE155" s="125"/>
      <c r="GF155" s="125"/>
      <c r="GG155" s="125"/>
      <c r="GH155" s="125"/>
      <c r="GI155" s="125"/>
      <c r="GJ155" s="125"/>
      <c r="GK155" s="125"/>
      <c r="GL155" s="125"/>
      <c r="GM155" s="125"/>
      <c r="GN155" s="125"/>
      <c r="GO155" s="125"/>
      <c r="GP155" s="125"/>
      <c r="GQ155" s="125"/>
      <c r="GR155" s="125"/>
      <c r="GS155" s="125"/>
      <c r="GT155" s="125"/>
      <c r="GU155" s="125"/>
      <c r="GV155" s="125"/>
      <c r="GW155" s="125"/>
      <c r="GX155" s="125"/>
      <c r="GY155" s="125"/>
      <c r="GZ155" s="125"/>
      <c r="HA155" s="125"/>
      <c r="HB155" s="125"/>
      <c r="HC155" s="125"/>
      <c r="HD155" s="125"/>
      <c r="HE155" s="125"/>
      <c r="HF155" s="125"/>
      <c r="HG155" s="125"/>
      <c r="HH155" s="125"/>
      <c r="HI155" s="125"/>
      <c r="HJ155" s="125"/>
      <c r="HK155" s="125"/>
      <c r="HL155" s="125"/>
      <c r="HM155" s="125"/>
      <c r="HN155" s="125"/>
      <c r="HO155" s="125"/>
      <c r="HP155" s="125"/>
      <c r="HQ155" s="125"/>
      <c r="HR155" s="125"/>
      <c r="HS155" s="125"/>
      <c r="HT155" s="125"/>
      <c r="HU155" s="125"/>
      <c r="HV155" s="125"/>
      <c r="HW155" s="125"/>
      <c r="HX155" s="125"/>
      <c r="HY155" s="125"/>
      <c r="HZ155" s="125"/>
      <c r="IA155" s="125"/>
      <c r="IB155" s="125"/>
      <c r="IC155" s="125"/>
      <c r="ID155" s="125"/>
      <c r="IE155" s="125"/>
      <c r="IF155" s="125"/>
      <c r="IG155" s="125"/>
      <c r="IH155" s="125"/>
      <c r="II155" s="125"/>
      <c r="IJ155" s="125"/>
      <c r="IK155" s="125"/>
      <c r="IL155" s="125"/>
      <c r="IM155" s="125"/>
      <c r="IN155" s="125"/>
      <c r="IO155" s="125"/>
      <c r="IP155" s="125"/>
      <c r="IQ155" s="125"/>
      <c r="IR155" s="125"/>
      <c r="IS155" s="125"/>
      <c r="IT155" s="125"/>
      <c r="IU155" s="125"/>
      <c r="IV155" s="125"/>
    </row>
    <row r="156" spans="3:256" ht="11.25" customHeight="1" x14ac:dyDescent="0.4">
      <c r="C156" s="125"/>
      <c r="D156" s="125"/>
      <c r="E156" s="125"/>
      <c r="F156" s="125"/>
      <c r="G156" s="125"/>
      <c r="H156" s="125"/>
      <c r="I156" s="125"/>
      <c r="J156" s="125"/>
      <c r="K156" s="125"/>
      <c r="L156" s="125"/>
      <c r="M156" s="125"/>
      <c r="N156" s="125"/>
      <c r="P156" s="125"/>
      <c r="AE156" s="125"/>
      <c r="AF156" s="125"/>
      <c r="AG156" s="125"/>
      <c r="AH156" s="125"/>
      <c r="AI156" s="125"/>
      <c r="AJ156" s="125"/>
      <c r="AK156" s="125"/>
      <c r="AL156" s="125"/>
      <c r="AM156" s="125"/>
      <c r="AN156" s="125"/>
      <c r="AO156" s="125"/>
      <c r="AP156" s="125"/>
      <c r="AQ156" s="125"/>
      <c r="AR156" s="125"/>
      <c r="AS156" s="125"/>
      <c r="AT156" s="125"/>
      <c r="AU156" s="125"/>
      <c r="AV156" s="125"/>
      <c r="AW156" s="125"/>
      <c r="AX156" s="125"/>
      <c r="AY156" s="125"/>
      <c r="AZ156" s="125"/>
      <c r="BA156" s="125"/>
      <c r="BB156" s="125"/>
      <c r="BC156" s="125"/>
      <c r="BD156" s="125"/>
      <c r="BE156" s="125"/>
      <c r="BF156" s="125"/>
      <c r="BG156" s="125"/>
      <c r="BH156" s="125"/>
      <c r="BI156" s="125"/>
      <c r="BJ156" s="125"/>
      <c r="BK156" s="125"/>
      <c r="BL156" s="125"/>
      <c r="BM156" s="125"/>
      <c r="BN156" s="125"/>
      <c r="BO156" s="125"/>
      <c r="BP156" s="125"/>
      <c r="BQ156" s="125"/>
      <c r="BR156" s="125"/>
      <c r="BS156" s="125"/>
      <c r="BT156" s="125"/>
      <c r="BU156" s="125"/>
      <c r="BV156" s="125"/>
      <c r="BW156" s="125"/>
      <c r="BX156" s="125"/>
      <c r="BY156" s="125"/>
      <c r="BZ156" s="125"/>
      <c r="CA156" s="125"/>
      <c r="CB156" s="125"/>
      <c r="CC156" s="125"/>
      <c r="CD156" s="125"/>
      <c r="CE156" s="125"/>
      <c r="CF156" s="125"/>
      <c r="CG156" s="125"/>
      <c r="CH156" s="125"/>
      <c r="CI156" s="125"/>
      <c r="CJ156" s="125"/>
      <c r="CK156" s="125"/>
      <c r="CL156" s="125"/>
      <c r="CM156" s="125"/>
      <c r="CN156" s="125"/>
      <c r="CO156" s="125"/>
      <c r="CP156" s="125"/>
      <c r="CQ156" s="125"/>
      <c r="CR156" s="125"/>
      <c r="CS156" s="125"/>
      <c r="CT156" s="125"/>
      <c r="CU156" s="125"/>
      <c r="CV156" s="125"/>
      <c r="CW156" s="125"/>
      <c r="CX156" s="125"/>
      <c r="CY156" s="125"/>
      <c r="CZ156" s="125"/>
      <c r="DA156" s="125"/>
      <c r="DB156" s="125"/>
      <c r="DC156" s="125"/>
      <c r="DD156" s="125"/>
      <c r="DE156" s="125"/>
      <c r="DF156" s="125"/>
      <c r="DG156" s="125"/>
      <c r="DH156" s="125"/>
      <c r="DI156" s="125"/>
      <c r="DJ156" s="125"/>
      <c r="DK156" s="125"/>
      <c r="DL156" s="125"/>
      <c r="DM156" s="125"/>
      <c r="DN156" s="125"/>
      <c r="DO156" s="125"/>
      <c r="DP156" s="125"/>
      <c r="DQ156" s="125"/>
      <c r="DR156" s="125"/>
      <c r="DS156" s="125"/>
      <c r="DT156" s="125"/>
      <c r="DU156" s="125"/>
      <c r="DV156" s="125"/>
      <c r="DW156" s="125"/>
      <c r="DX156" s="125"/>
      <c r="DY156" s="125"/>
      <c r="DZ156" s="125"/>
      <c r="EA156" s="125"/>
      <c r="EB156" s="125"/>
      <c r="EC156" s="125"/>
      <c r="ED156" s="125"/>
      <c r="EE156" s="125"/>
      <c r="EF156" s="125"/>
      <c r="EG156" s="125"/>
      <c r="EH156" s="125"/>
      <c r="EI156" s="125"/>
      <c r="EJ156" s="125"/>
      <c r="EK156" s="125"/>
      <c r="EL156" s="125"/>
      <c r="EM156" s="125"/>
      <c r="EN156" s="125"/>
      <c r="EO156" s="125"/>
      <c r="EP156" s="125"/>
      <c r="EQ156" s="125"/>
      <c r="ER156" s="125"/>
      <c r="ES156" s="125"/>
      <c r="ET156" s="125"/>
      <c r="EU156" s="125"/>
      <c r="EV156" s="125"/>
      <c r="EW156" s="125"/>
      <c r="EX156" s="125"/>
      <c r="EY156" s="125"/>
      <c r="EZ156" s="125"/>
      <c r="FA156" s="125"/>
      <c r="FB156" s="125"/>
      <c r="FC156" s="125"/>
      <c r="FD156" s="125"/>
      <c r="FE156" s="125"/>
      <c r="FF156" s="125"/>
      <c r="FG156" s="125"/>
      <c r="FH156" s="125"/>
      <c r="FI156" s="125"/>
      <c r="FJ156" s="125"/>
      <c r="FK156" s="125"/>
      <c r="FL156" s="125"/>
      <c r="FM156" s="125"/>
      <c r="FN156" s="125"/>
      <c r="FO156" s="125"/>
      <c r="FP156" s="125"/>
      <c r="FQ156" s="125"/>
      <c r="FR156" s="125"/>
      <c r="FS156" s="125"/>
      <c r="FT156" s="125"/>
      <c r="FU156" s="125"/>
      <c r="FV156" s="125"/>
      <c r="FW156" s="125"/>
      <c r="FX156" s="125"/>
      <c r="FY156" s="125"/>
      <c r="FZ156" s="125"/>
      <c r="GA156" s="125"/>
      <c r="GB156" s="125"/>
      <c r="GC156" s="125"/>
      <c r="GD156" s="125"/>
      <c r="GE156" s="125"/>
      <c r="GF156" s="125"/>
      <c r="GG156" s="125"/>
      <c r="GH156" s="125"/>
      <c r="GI156" s="125"/>
      <c r="GJ156" s="125"/>
      <c r="GK156" s="125"/>
      <c r="GL156" s="125"/>
      <c r="GM156" s="125"/>
      <c r="GN156" s="125"/>
      <c r="GO156" s="125"/>
      <c r="GP156" s="125"/>
      <c r="GQ156" s="125"/>
      <c r="GR156" s="125"/>
      <c r="GS156" s="125"/>
      <c r="GT156" s="125"/>
      <c r="GU156" s="125"/>
      <c r="GV156" s="125"/>
      <c r="GW156" s="125"/>
      <c r="GX156" s="125"/>
      <c r="GY156" s="125"/>
      <c r="GZ156" s="125"/>
      <c r="HA156" s="125"/>
      <c r="HB156" s="125"/>
      <c r="HC156" s="125"/>
      <c r="HD156" s="125"/>
      <c r="HE156" s="125"/>
      <c r="HF156" s="125"/>
      <c r="HG156" s="125"/>
      <c r="HH156" s="125"/>
      <c r="HI156" s="125"/>
      <c r="HJ156" s="125"/>
      <c r="HK156" s="125"/>
      <c r="HL156" s="125"/>
      <c r="HM156" s="125"/>
      <c r="HN156" s="125"/>
      <c r="HO156" s="125"/>
      <c r="HP156" s="125"/>
      <c r="HQ156" s="125"/>
      <c r="HR156" s="125"/>
      <c r="HS156" s="125"/>
      <c r="HT156" s="125"/>
      <c r="HU156" s="125"/>
      <c r="HV156" s="125"/>
      <c r="HW156" s="125"/>
      <c r="HX156" s="125"/>
      <c r="HY156" s="125"/>
      <c r="HZ156" s="125"/>
      <c r="IA156" s="125"/>
      <c r="IB156" s="125"/>
      <c r="IC156" s="125"/>
      <c r="ID156" s="125"/>
      <c r="IE156" s="125"/>
      <c r="IF156" s="125"/>
      <c r="IG156" s="125"/>
      <c r="IH156" s="125"/>
      <c r="II156" s="125"/>
      <c r="IJ156" s="125"/>
      <c r="IK156" s="125"/>
      <c r="IL156" s="125"/>
      <c r="IM156" s="125"/>
      <c r="IN156" s="125"/>
      <c r="IO156" s="125"/>
      <c r="IP156" s="125"/>
      <c r="IQ156" s="125"/>
      <c r="IR156" s="125"/>
      <c r="IS156" s="125"/>
      <c r="IT156" s="125"/>
      <c r="IU156" s="125"/>
      <c r="IV156" s="125"/>
    </row>
    <row r="157" spans="3:256" ht="11.25" customHeight="1" x14ac:dyDescent="0.4">
      <c r="C157" s="125"/>
      <c r="D157" s="125"/>
      <c r="E157" s="125"/>
      <c r="F157" s="125"/>
      <c r="G157" s="125"/>
      <c r="H157" s="125"/>
      <c r="I157" s="125"/>
      <c r="J157" s="125"/>
      <c r="K157" s="125"/>
      <c r="L157" s="125"/>
      <c r="M157" s="125"/>
      <c r="N157" s="125"/>
      <c r="P157" s="125"/>
      <c r="AE157" s="125"/>
      <c r="AF157" s="125"/>
      <c r="AG157" s="125"/>
      <c r="AH157" s="125"/>
      <c r="AI157" s="125"/>
      <c r="AJ157" s="125"/>
      <c r="AK157" s="125"/>
      <c r="AL157" s="125"/>
      <c r="AM157" s="125"/>
      <c r="AN157" s="125"/>
      <c r="AO157" s="125"/>
      <c r="AP157" s="125"/>
      <c r="AQ157" s="125"/>
      <c r="AR157" s="125"/>
      <c r="AS157" s="125"/>
      <c r="AT157" s="125"/>
      <c r="AU157" s="125"/>
      <c r="AV157" s="125"/>
      <c r="AW157" s="125"/>
      <c r="AX157" s="125"/>
      <c r="AY157" s="125"/>
      <c r="AZ157" s="125"/>
      <c r="BA157" s="125"/>
      <c r="BB157" s="125"/>
      <c r="BC157" s="125"/>
      <c r="BD157" s="125"/>
      <c r="BE157" s="125"/>
      <c r="BF157" s="125"/>
      <c r="BG157" s="125"/>
      <c r="BH157" s="125"/>
      <c r="BI157" s="125"/>
      <c r="BJ157" s="125"/>
      <c r="BK157" s="125"/>
      <c r="BL157" s="125"/>
      <c r="BM157" s="125"/>
      <c r="BN157" s="125"/>
      <c r="BO157" s="125"/>
      <c r="BP157" s="125"/>
      <c r="BQ157" s="125"/>
      <c r="BR157" s="125"/>
      <c r="BS157" s="125"/>
      <c r="BT157" s="125"/>
      <c r="BU157" s="125"/>
      <c r="BV157" s="125"/>
      <c r="BW157" s="125"/>
      <c r="BX157" s="125"/>
      <c r="BY157" s="125"/>
      <c r="BZ157" s="125"/>
      <c r="CA157" s="125"/>
      <c r="CB157" s="125"/>
      <c r="CC157" s="125"/>
      <c r="CD157" s="125"/>
      <c r="CE157" s="125"/>
      <c r="CF157" s="125"/>
      <c r="CG157" s="125"/>
      <c r="CH157" s="125"/>
      <c r="CI157" s="125"/>
      <c r="CJ157" s="125"/>
      <c r="CK157" s="125"/>
      <c r="CL157" s="125"/>
      <c r="CM157" s="125"/>
      <c r="CN157" s="125"/>
      <c r="CO157" s="125"/>
      <c r="CP157" s="125"/>
      <c r="CQ157" s="125"/>
      <c r="CR157" s="125"/>
      <c r="CS157" s="125"/>
      <c r="CT157" s="125"/>
      <c r="CU157" s="125"/>
      <c r="CV157" s="125"/>
      <c r="CW157" s="125"/>
      <c r="CX157" s="125"/>
      <c r="CY157" s="125"/>
      <c r="CZ157" s="125"/>
      <c r="DA157" s="125"/>
      <c r="DB157" s="125"/>
      <c r="DC157" s="125"/>
      <c r="DD157" s="125"/>
      <c r="DE157" s="125"/>
      <c r="DF157" s="125"/>
      <c r="DG157" s="125"/>
      <c r="DH157" s="125"/>
      <c r="DI157" s="125"/>
      <c r="DJ157" s="125"/>
      <c r="DK157" s="125"/>
      <c r="DL157" s="125"/>
      <c r="DM157" s="125"/>
      <c r="DN157" s="125"/>
      <c r="DO157" s="125"/>
      <c r="DP157" s="125"/>
      <c r="DQ157" s="125"/>
      <c r="DR157" s="125"/>
      <c r="DS157" s="125"/>
      <c r="DT157" s="125"/>
      <c r="DU157" s="125"/>
      <c r="DV157" s="125"/>
      <c r="DW157" s="125"/>
      <c r="DX157" s="125"/>
      <c r="DY157" s="125"/>
      <c r="DZ157" s="125"/>
      <c r="EA157" s="125"/>
      <c r="EB157" s="125"/>
      <c r="EC157" s="125"/>
      <c r="ED157" s="125"/>
      <c r="EE157" s="125"/>
      <c r="EF157" s="125"/>
      <c r="EG157" s="125"/>
      <c r="EH157" s="125"/>
      <c r="EI157" s="125"/>
      <c r="EJ157" s="125"/>
      <c r="EK157" s="125"/>
      <c r="EL157" s="125"/>
      <c r="EM157" s="125"/>
      <c r="EN157" s="125"/>
      <c r="EO157" s="125"/>
      <c r="EP157" s="125"/>
      <c r="EQ157" s="125"/>
      <c r="ER157" s="125"/>
      <c r="ES157" s="125"/>
      <c r="ET157" s="125"/>
      <c r="EU157" s="125"/>
      <c r="EV157" s="125"/>
      <c r="EW157" s="125"/>
      <c r="EX157" s="125"/>
      <c r="EY157" s="125"/>
      <c r="EZ157" s="125"/>
      <c r="FA157" s="125"/>
      <c r="FB157" s="125"/>
      <c r="FC157" s="125"/>
      <c r="FD157" s="125"/>
      <c r="FE157" s="125"/>
      <c r="FF157" s="125"/>
      <c r="FG157" s="125"/>
      <c r="FH157" s="125"/>
      <c r="FI157" s="125"/>
      <c r="FJ157" s="125"/>
      <c r="FK157" s="125"/>
      <c r="FL157" s="125"/>
      <c r="FM157" s="125"/>
      <c r="FN157" s="125"/>
      <c r="FO157" s="125"/>
      <c r="FP157" s="125"/>
      <c r="FQ157" s="125"/>
      <c r="FR157" s="125"/>
      <c r="FS157" s="125"/>
      <c r="FT157" s="125"/>
      <c r="FU157" s="125"/>
      <c r="FV157" s="125"/>
      <c r="FW157" s="125"/>
      <c r="FX157" s="125"/>
      <c r="FY157" s="125"/>
      <c r="FZ157" s="125"/>
      <c r="GA157" s="125"/>
      <c r="GB157" s="125"/>
      <c r="GC157" s="125"/>
      <c r="GD157" s="125"/>
      <c r="GE157" s="125"/>
      <c r="GF157" s="125"/>
      <c r="GG157" s="125"/>
      <c r="GH157" s="125"/>
      <c r="GI157" s="125"/>
      <c r="GJ157" s="125"/>
      <c r="GK157" s="125"/>
      <c r="GL157" s="125"/>
      <c r="GM157" s="125"/>
      <c r="GN157" s="125"/>
      <c r="GO157" s="125"/>
      <c r="GP157" s="125"/>
      <c r="GQ157" s="125"/>
      <c r="GR157" s="125"/>
      <c r="GS157" s="125"/>
      <c r="GT157" s="125"/>
      <c r="GU157" s="125"/>
      <c r="GV157" s="125"/>
      <c r="GW157" s="125"/>
      <c r="GX157" s="125"/>
      <c r="GY157" s="125"/>
      <c r="GZ157" s="125"/>
      <c r="HA157" s="125"/>
      <c r="HB157" s="125"/>
      <c r="HC157" s="125"/>
      <c r="HD157" s="125"/>
      <c r="HE157" s="125"/>
      <c r="HF157" s="125"/>
      <c r="HG157" s="125"/>
      <c r="HH157" s="125"/>
      <c r="HI157" s="125"/>
      <c r="HJ157" s="125"/>
      <c r="HK157" s="125"/>
      <c r="HL157" s="125"/>
      <c r="HM157" s="125"/>
      <c r="HN157" s="125"/>
      <c r="HO157" s="125"/>
      <c r="HP157" s="125"/>
      <c r="HQ157" s="125"/>
      <c r="HR157" s="125"/>
      <c r="HS157" s="125"/>
      <c r="HT157" s="125"/>
      <c r="HU157" s="125"/>
      <c r="HV157" s="125"/>
      <c r="HW157" s="125"/>
      <c r="HX157" s="125"/>
      <c r="HY157" s="125"/>
      <c r="HZ157" s="125"/>
      <c r="IA157" s="125"/>
      <c r="IB157" s="125"/>
      <c r="IC157" s="125"/>
      <c r="ID157" s="125"/>
      <c r="IE157" s="125"/>
      <c r="IF157" s="125"/>
      <c r="IG157" s="125"/>
      <c r="IH157" s="125"/>
      <c r="II157" s="125"/>
      <c r="IJ157" s="125"/>
      <c r="IK157" s="125"/>
      <c r="IL157" s="125"/>
      <c r="IM157" s="125"/>
      <c r="IN157" s="125"/>
      <c r="IO157" s="125"/>
      <c r="IP157" s="125"/>
      <c r="IQ157" s="125"/>
      <c r="IR157" s="125"/>
      <c r="IS157" s="125"/>
      <c r="IT157" s="125"/>
      <c r="IU157" s="125"/>
      <c r="IV157" s="125"/>
    </row>
    <row r="158" spans="3:256" ht="11.25" customHeight="1" x14ac:dyDescent="0.4">
      <c r="C158" s="125"/>
      <c r="D158" s="125"/>
      <c r="E158" s="125"/>
      <c r="F158" s="125"/>
      <c r="G158" s="125"/>
      <c r="H158" s="125"/>
      <c r="I158" s="125"/>
      <c r="J158" s="125"/>
      <c r="K158" s="125"/>
      <c r="L158" s="125"/>
      <c r="M158" s="125"/>
      <c r="N158" s="125"/>
      <c r="P158" s="125"/>
      <c r="AE158" s="125"/>
      <c r="AF158" s="125"/>
      <c r="AG158" s="125"/>
      <c r="AH158" s="125"/>
      <c r="AI158" s="125"/>
      <c r="AJ158" s="125"/>
      <c r="AK158" s="125"/>
      <c r="AL158" s="125"/>
      <c r="AM158" s="125"/>
      <c r="AN158" s="125"/>
      <c r="AO158" s="125"/>
      <c r="AP158" s="125"/>
      <c r="AQ158" s="125"/>
      <c r="AR158" s="125"/>
      <c r="AS158" s="125"/>
      <c r="AT158" s="125"/>
      <c r="AU158" s="125"/>
      <c r="AV158" s="125"/>
      <c r="AW158" s="125"/>
      <c r="AX158" s="125"/>
      <c r="AY158" s="125"/>
      <c r="AZ158" s="125"/>
      <c r="BA158" s="125"/>
      <c r="BB158" s="125"/>
      <c r="BC158" s="125"/>
      <c r="BD158" s="125"/>
      <c r="BE158" s="125"/>
      <c r="BF158" s="125"/>
      <c r="BG158" s="125"/>
      <c r="BH158" s="125"/>
      <c r="BI158" s="125"/>
      <c r="BJ158" s="125"/>
      <c r="BK158" s="125"/>
      <c r="BL158" s="125"/>
      <c r="BM158" s="125"/>
      <c r="BN158" s="125"/>
      <c r="BO158" s="125"/>
      <c r="BP158" s="125"/>
      <c r="BQ158" s="125"/>
      <c r="BR158" s="125"/>
      <c r="BS158" s="125"/>
      <c r="BT158" s="125"/>
      <c r="BU158" s="125"/>
      <c r="BV158" s="125"/>
      <c r="BW158" s="125"/>
      <c r="BX158" s="125"/>
      <c r="BY158" s="125"/>
      <c r="BZ158" s="125"/>
      <c r="CA158" s="125"/>
      <c r="CB158" s="125"/>
      <c r="CC158" s="125"/>
      <c r="CD158" s="125"/>
      <c r="CE158" s="125"/>
      <c r="CF158" s="125"/>
      <c r="CG158" s="125"/>
      <c r="CH158" s="125"/>
      <c r="CI158" s="125"/>
      <c r="CJ158" s="125"/>
      <c r="CK158" s="125"/>
      <c r="CL158" s="125"/>
      <c r="CM158" s="125"/>
      <c r="CN158" s="125"/>
      <c r="CO158" s="125"/>
      <c r="CP158" s="125"/>
      <c r="CQ158" s="125"/>
      <c r="CR158" s="125"/>
      <c r="CS158" s="125"/>
      <c r="CT158" s="125"/>
      <c r="CU158" s="125"/>
      <c r="CV158" s="125"/>
      <c r="CW158" s="125"/>
      <c r="CX158" s="125"/>
      <c r="CY158" s="125"/>
      <c r="CZ158" s="125"/>
      <c r="DA158" s="125"/>
      <c r="DB158" s="125"/>
      <c r="DC158" s="125"/>
      <c r="DD158" s="125"/>
      <c r="DE158" s="125"/>
      <c r="DF158" s="125"/>
      <c r="DG158" s="125"/>
      <c r="DH158" s="125"/>
      <c r="DI158" s="125"/>
      <c r="DJ158" s="125"/>
      <c r="DK158" s="125"/>
      <c r="DL158" s="125"/>
      <c r="DM158" s="125"/>
      <c r="DN158" s="125"/>
      <c r="DO158" s="125"/>
      <c r="DP158" s="125"/>
      <c r="DQ158" s="125"/>
      <c r="DR158" s="125"/>
      <c r="DS158" s="125"/>
      <c r="DT158" s="125"/>
      <c r="DU158" s="125"/>
      <c r="DV158" s="125"/>
      <c r="DW158" s="125"/>
      <c r="DX158" s="125"/>
      <c r="DY158" s="125"/>
      <c r="DZ158" s="125"/>
      <c r="EA158" s="125"/>
      <c r="EB158" s="125"/>
      <c r="EC158" s="125"/>
      <c r="ED158" s="125"/>
      <c r="EE158" s="125"/>
      <c r="EF158" s="125"/>
      <c r="EG158" s="125"/>
      <c r="EH158" s="125"/>
      <c r="EI158" s="125"/>
      <c r="EJ158" s="125"/>
      <c r="EK158" s="125"/>
      <c r="EL158" s="125"/>
      <c r="EM158" s="125"/>
      <c r="EN158" s="125"/>
      <c r="EO158" s="125"/>
      <c r="EP158" s="125"/>
      <c r="EQ158" s="125"/>
      <c r="ER158" s="125"/>
      <c r="ES158" s="125"/>
      <c r="ET158" s="125"/>
      <c r="EU158" s="125"/>
      <c r="EV158" s="125"/>
      <c r="EW158" s="125"/>
      <c r="EX158" s="125"/>
      <c r="EY158" s="125"/>
      <c r="EZ158" s="125"/>
      <c r="FA158" s="125"/>
      <c r="FB158" s="125"/>
      <c r="FC158" s="125"/>
      <c r="FD158" s="125"/>
      <c r="FE158" s="125"/>
      <c r="FF158" s="125"/>
      <c r="FG158" s="125"/>
      <c r="FH158" s="125"/>
      <c r="FI158" s="125"/>
      <c r="FJ158" s="125"/>
      <c r="FK158" s="125"/>
      <c r="FL158" s="125"/>
      <c r="FM158" s="125"/>
      <c r="FN158" s="125"/>
      <c r="FO158" s="125"/>
      <c r="FP158" s="125"/>
      <c r="FQ158" s="125"/>
      <c r="FR158" s="125"/>
      <c r="FS158" s="125"/>
      <c r="FT158" s="125"/>
      <c r="FU158" s="125"/>
      <c r="FV158" s="125"/>
      <c r="FW158" s="125"/>
      <c r="FX158" s="125"/>
      <c r="FY158" s="125"/>
      <c r="FZ158" s="125"/>
      <c r="GA158" s="125"/>
      <c r="GB158" s="125"/>
      <c r="GC158" s="125"/>
      <c r="GD158" s="125"/>
      <c r="GE158" s="125"/>
      <c r="GF158" s="125"/>
      <c r="GG158" s="125"/>
      <c r="GH158" s="125"/>
      <c r="GI158" s="125"/>
      <c r="GJ158" s="125"/>
      <c r="GK158" s="125"/>
      <c r="GL158" s="125"/>
      <c r="GM158" s="125"/>
      <c r="GN158" s="125"/>
      <c r="GO158" s="125"/>
      <c r="GP158" s="125"/>
      <c r="GQ158" s="125"/>
      <c r="GR158" s="125"/>
      <c r="GS158" s="125"/>
      <c r="GT158" s="125"/>
      <c r="GU158" s="125"/>
      <c r="GV158" s="125"/>
      <c r="GW158" s="125"/>
      <c r="GX158" s="125"/>
      <c r="GY158" s="125"/>
      <c r="GZ158" s="125"/>
      <c r="HA158" s="125"/>
      <c r="HB158" s="125"/>
      <c r="HC158" s="125"/>
      <c r="HD158" s="125"/>
      <c r="HE158" s="125"/>
      <c r="HF158" s="125"/>
      <c r="HG158" s="125"/>
      <c r="HH158" s="125"/>
      <c r="HI158" s="125"/>
      <c r="HJ158" s="125"/>
      <c r="HK158" s="125"/>
      <c r="HL158" s="125"/>
      <c r="HM158" s="125"/>
      <c r="HN158" s="125"/>
      <c r="HO158" s="125"/>
      <c r="HP158" s="125"/>
      <c r="HQ158" s="125"/>
      <c r="HR158" s="125"/>
      <c r="HS158" s="125"/>
      <c r="HT158" s="125"/>
      <c r="HU158" s="125"/>
      <c r="HV158" s="125"/>
      <c r="HW158" s="125"/>
      <c r="HX158" s="125"/>
      <c r="HY158" s="125"/>
      <c r="HZ158" s="125"/>
      <c r="IA158" s="125"/>
      <c r="IB158" s="125"/>
      <c r="IC158" s="125"/>
      <c r="ID158" s="125"/>
      <c r="IE158" s="125"/>
      <c r="IF158" s="125"/>
      <c r="IG158" s="125"/>
      <c r="IH158" s="125"/>
      <c r="II158" s="125"/>
      <c r="IJ158" s="125"/>
      <c r="IK158" s="125"/>
      <c r="IL158" s="125"/>
      <c r="IM158" s="125"/>
      <c r="IN158" s="125"/>
      <c r="IO158" s="125"/>
      <c r="IP158" s="125"/>
      <c r="IQ158" s="125"/>
      <c r="IR158" s="125"/>
      <c r="IS158" s="125"/>
      <c r="IT158" s="125"/>
      <c r="IU158" s="125"/>
      <c r="IV158" s="125"/>
    </row>
    <row r="159" spans="3:256" ht="11.25" customHeight="1" x14ac:dyDescent="0.4">
      <c r="C159" s="125"/>
      <c r="D159" s="125"/>
      <c r="E159" s="125"/>
      <c r="F159" s="125"/>
      <c r="G159" s="125"/>
      <c r="H159" s="125"/>
      <c r="I159" s="125"/>
      <c r="J159" s="125"/>
      <c r="K159" s="125"/>
      <c r="L159" s="125"/>
      <c r="M159" s="125"/>
      <c r="N159" s="125"/>
      <c r="P159" s="125"/>
      <c r="AE159" s="125"/>
      <c r="AF159" s="125"/>
      <c r="AG159" s="125"/>
      <c r="AH159" s="125"/>
      <c r="AI159" s="125"/>
      <c r="AJ159" s="125"/>
      <c r="AK159" s="125"/>
      <c r="AL159" s="125"/>
      <c r="AM159" s="125"/>
      <c r="AN159" s="125"/>
      <c r="AO159" s="125"/>
      <c r="AP159" s="125"/>
      <c r="AQ159" s="125"/>
      <c r="AR159" s="125"/>
      <c r="AS159" s="125"/>
      <c r="AT159" s="125"/>
      <c r="AU159" s="125"/>
      <c r="AV159" s="125"/>
      <c r="AW159" s="125"/>
      <c r="AX159" s="125"/>
      <c r="AY159" s="125"/>
      <c r="AZ159" s="125"/>
      <c r="BA159" s="125"/>
      <c r="BB159" s="125"/>
      <c r="BC159" s="125"/>
      <c r="BD159" s="125"/>
      <c r="BE159" s="125"/>
      <c r="BF159" s="125"/>
      <c r="BG159" s="125"/>
      <c r="BH159" s="125"/>
      <c r="BI159" s="125"/>
      <c r="BJ159" s="125"/>
      <c r="BK159" s="125"/>
      <c r="BL159" s="125"/>
      <c r="BM159" s="125"/>
      <c r="BN159" s="125"/>
      <c r="BO159" s="125"/>
      <c r="BP159" s="125"/>
      <c r="BQ159" s="125"/>
      <c r="BR159" s="125"/>
      <c r="BS159" s="125"/>
      <c r="BT159" s="125"/>
      <c r="BU159" s="125"/>
      <c r="BV159" s="125"/>
      <c r="BW159" s="125"/>
      <c r="BX159" s="125"/>
      <c r="BY159" s="125"/>
      <c r="BZ159" s="125"/>
      <c r="CA159" s="125"/>
      <c r="CB159" s="125"/>
      <c r="CC159" s="125"/>
      <c r="CD159" s="125"/>
      <c r="CE159" s="125"/>
      <c r="CF159" s="125"/>
      <c r="CG159" s="125"/>
      <c r="CH159" s="125"/>
      <c r="CI159" s="125"/>
      <c r="CJ159" s="125"/>
      <c r="CK159" s="125"/>
      <c r="CL159" s="125"/>
      <c r="CM159" s="125"/>
      <c r="CN159" s="125"/>
      <c r="CO159" s="125"/>
      <c r="CP159" s="125"/>
      <c r="CQ159" s="125"/>
      <c r="CR159" s="125"/>
      <c r="CS159" s="125"/>
      <c r="CT159" s="125"/>
      <c r="CU159" s="125"/>
      <c r="CV159" s="125"/>
      <c r="CW159" s="125"/>
      <c r="CX159" s="125"/>
      <c r="CY159" s="125"/>
      <c r="CZ159" s="125"/>
      <c r="DA159" s="125"/>
      <c r="DB159" s="125"/>
      <c r="DC159" s="125"/>
      <c r="DD159" s="125"/>
      <c r="DE159" s="125"/>
      <c r="DF159" s="125"/>
      <c r="DG159" s="125"/>
      <c r="DH159" s="125"/>
      <c r="DI159" s="125"/>
      <c r="DJ159" s="125"/>
      <c r="DK159" s="125"/>
      <c r="DL159" s="125"/>
      <c r="DM159" s="125"/>
      <c r="DN159" s="125"/>
      <c r="DO159" s="125"/>
      <c r="DP159" s="125"/>
      <c r="DQ159" s="125"/>
      <c r="DR159" s="125"/>
      <c r="DS159" s="125"/>
      <c r="DT159" s="125"/>
      <c r="DU159" s="125"/>
      <c r="DV159" s="125"/>
      <c r="DW159" s="125"/>
      <c r="DX159" s="125"/>
      <c r="DY159" s="125"/>
      <c r="DZ159" s="125"/>
      <c r="EA159" s="125"/>
      <c r="EB159" s="125"/>
      <c r="EC159" s="125"/>
      <c r="ED159" s="125"/>
      <c r="EE159" s="125"/>
      <c r="EF159" s="125"/>
      <c r="EG159" s="125"/>
      <c r="EH159" s="125"/>
      <c r="EI159" s="125"/>
      <c r="EJ159" s="125"/>
      <c r="EK159" s="125"/>
      <c r="EL159" s="125"/>
      <c r="EM159" s="125"/>
      <c r="EN159" s="125"/>
      <c r="EO159" s="125"/>
      <c r="EP159" s="125"/>
      <c r="EQ159" s="125"/>
      <c r="ER159" s="125"/>
      <c r="ES159" s="125"/>
      <c r="ET159" s="125"/>
      <c r="EU159" s="125"/>
      <c r="EV159" s="125"/>
      <c r="EW159" s="125"/>
      <c r="EX159" s="125"/>
      <c r="EY159" s="125"/>
      <c r="EZ159" s="125"/>
      <c r="FA159" s="125"/>
      <c r="FB159" s="125"/>
      <c r="FC159" s="125"/>
      <c r="FD159" s="125"/>
      <c r="FE159" s="125"/>
      <c r="FF159" s="125"/>
      <c r="FG159" s="125"/>
      <c r="FH159" s="125"/>
      <c r="FI159" s="125"/>
      <c r="FJ159" s="125"/>
      <c r="FK159" s="125"/>
      <c r="FL159" s="125"/>
      <c r="FM159" s="125"/>
      <c r="FN159" s="125"/>
      <c r="FO159" s="125"/>
      <c r="FP159" s="125"/>
      <c r="FQ159" s="125"/>
      <c r="FR159" s="125"/>
      <c r="FS159" s="125"/>
      <c r="FT159" s="125"/>
      <c r="FU159" s="125"/>
      <c r="FV159" s="125"/>
      <c r="FW159" s="125"/>
      <c r="FX159" s="125"/>
      <c r="FY159" s="125"/>
      <c r="FZ159" s="125"/>
      <c r="GA159" s="125"/>
      <c r="GB159" s="125"/>
      <c r="GC159" s="125"/>
      <c r="GD159" s="125"/>
      <c r="GE159" s="125"/>
      <c r="GF159" s="125"/>
      <c r="GG159" s="125"/>
      <c r="GH159" s="125"/>
      <c r="GI159" s="125"/>
      <c r="GJ159" s="125"/>
      <c r="GK159" s="125"/>
      <c r="GL159" s="125"/>
      <c r="GM159" s="125"/>
      <c r="GN159" s="125"/>
      <c r="GO159" s="125"/>
      <c r="GP159" s="125"/>
      <c r="GQ159" s="125"/>
      <c r="GR159" s="125"/>
      <c r="GS159" s="125"/>
      <c r="GT159" s="125"/>
      <c r="GU159" s="125"/>
      <c r="GV159" s="125"/>
      <c r="GW159" s="125"/>
      <c r="GX159" s="125"/>
      <c r="GY159" s="125"/>
      <c r="GZ159" s="125"/>
      <c r="HA159" s="125"/>
      <c r="HB159" s="125"/>
      <c r="HC159" s="125"/>
      <c r="HD159" s="125"/>
      <c r="HE159" s="125"/>
      <c r="HF159" s="125"/>
      <c r="HG159" s="125"/>
      <c r="HH159" s="125"/>
      <c r="HI159" s="125"/>
      <c r="HJ159" s="125"/>
      <c r="HK159" s="125"/>
      <c r="HL159" s="125"/>
      <c r="HM159" s="125"/>
      <c r="HN159" s="125"/>
      <c r="HO159" s="125"/>
      <c r="HP159" s="125"/>
      <c r="HQ159" s="125"/>
      <c r="HR159" s="125"/>
      <c r="HS159" s="125"/>
      <c r="HT159" s="125"/>
      <c r="HU159" s="125"/>
      <c r="HV159" s="125"/>
      <c r="HW159" s="125"/>
      <c r="HX159" s="125"/>
      <c r="HY159" s="125"/>
      <c r="HZ159" s="125"/>
      <c r="IA159" s="125"/>
      <c r="IB159" s="125"/>
      <c r="IC159" s="125"/>
      <c r="ID159" s="125"/>
      <c r="IE159" s="125"/>
      <c r="IF159" s="125"/>
      <c r="IG159" s="125"/>
      <c r="IH159" s="125"/>
      <c r="II159" s="125"/>
      <c r="IJ159" s="125"/>
      <c r="IK159" s="125"/>
      <c r="IL159" s="125"/>
      <c r="IM159" s="125"/>
      <c r="IN159" s="125"/>
      <c r="IO159" s="125"/>
      <c r="IP159" s="125"/>
      <c r="IQ159" s="125"/>
      <c r="IR159" s="125"/>
      <c r="IS159" s="125"/>
      <c r="IT159" s="125"/>
      <c r="IU159" s="125"/>
      <c r="IV159" s="125"/>
    </row>
    <row r="160" spans="3:256" ht="11.25" customHeight="1" x14ac:dyDescent="0.4">
      <c r="C160" s="125"/>
      <c r="D160" s="125"/>
      <c r="E160" s="125"/>
      <c r="F160" s="125"/>
      <c r="G160" s="125"/>
      <c r="H160" s="125"/>
      <c r="I160" s="125"/>
      <c r="J160" s="125"/>
      <c r="K160" s="125"/>
      <c r="L160" s="125"/>
      <c r="M160" s="125"/>
      <c r="N160" s="125"/>
      <c r="P160" s="125"/>
      <c r="AE160" s="125"/>
      <c r="AF160" s="125"/>
      <c r="AG160" s="125"/>
      <c r="AH160" s="125"/>
      <c r="AI160" s="125"/>
      <c r="AJ160" s="125"/>
      <c r="AK160" s="125"/>
      <c r="AL160" s="125"/>
      <c r="AM160" s="125"/>
      <c r="AN160" s="125"/>
      <c r="AO160" s="125"/>
      <c r="AP160" s="125"/>
      <c r="AQ160" s="125"/>
      <c r="AR160" s="125"/>
      <c r="AS160" s="125"/>
      <c r="AT160" s="125"/>
      <c r="AU160" s="125"/>
      <c r="AV160" s="125"/>
      <c r="AW160" s="125"/>
      <c r="AX160" s="125"/>
      <c r="AY160" s="125"/>
      <c r="AZ160" s="125"/>
      <c r="BA160" s="125"/>
      <c r="BB160" s="125"/>
      <c r="BC160" s="125"/>
      <c r="BD160" s="125"/>
      <c r="BE160" s="125"/>
      <c r="BF160" s="125"/>
      <c r="BG160" s="125"/>
      <c r="BH160" s="125"/>
      <c r="BI160" s="125"/>
      <c r="BJ160" s="125"/>
      <c r="BK160" s="125"/>
      <c r="BL160" s="125"/>
      <c r="BM160" s="125"/>
      <c r="BN160" s="125"/>
      <c r="BO160" s="125"/>
      <c r="BP160" s="125"/>
      <c r="BQ160" s="125"/>
      <c r="BR160" s="125"/>
      <c r="BS160" s="125"/>
      <c r="BT160" s="125"/>
      <c r="BU160" s="125"/>
      <c r="BV160" s="125"/>
      <c r="BW160" s="125"/>
      <c r="BX160" s="125"/>
      <c r="BY160" s="125"/>
      <c r="BZ160" s="125"/>
      <c r="CA160" s="125"/>
      <c r="CB160" s="125"/>
      <c r="CC160" s="125"/>
      <c r="CD160" s="125"/>
      <c r="CE160" s="125"/>
      <c r="CF160" s="125"/>
      <c r="CG160" s="125"/>
      <c r="CH160" s="125"/>
      <c r="CI160" s="125"/>
      <c r="CJ160" s="125"/>
      <c r="CK160" s="125"/>
      <c r="CL160" s="125"/>
      <c r="CM160" s="125"/>
      <c r="CN160" s="125"/>
      <c r="CO160" s="125"/>
      <c r="CP160" s="125"/>
      <c r="CQ160" s="125"/>
      <c r="CR160" s="125"/>
      <c r="CS160" s="125"/>
      <c r="CT160" s="125"/>
      <c r="CU160" s="125"/>
      <c r="CV160" s="125"/>
      <c r="CW160" s="125"/>
      <c r="CX160" s="125"/>
      <c r="CY160" s="125"/>
      <c r="CZ160" s="125"/>
      <c r="DA160" s="125"/>
      <c r="DB160" s="125"/>
      <c r="DC160" s="125"/>
      <c r="DD160" s="125"/>
      <c r="DE160" s="125"/>
      <c r="DF160" s="125"/>
      <c r="DG160" s="125"/>
      <c r="DH160" s="125"/>
      <c r="DI160" s="125"/>
      <c r="DJ160" s="125"/>
      <c r="DK160" s="125"/>
      <c r="DL160" s="125"/>
      <c r="DM160" s="125"/>
      <c r="DN160" s="125"/>
      <c r="DO160" s="125"/>
      <c r="DP160" s="125"/>
      <c r="DQ160" s="125"/>
      <c r="DR160" s="125"/>
      <c r="DS160" s="125"/>
      <c r="DT160" s="125"/>
      <c r="DU160" s="125"/>
      <c r="DV160" s="125"/>
      <c r="DW160" s="125"/>
      <c r="DX160" s="125"/>
      <c r="DY160" s="125"/>
      <c r="DZ160" s="125"/>
      <c r="EA160" s="125"/>
      <c r="EB160" s="125"/>
      <c r="EC160" s="125"/>
      <c r="ED160" s="125"/>
      <c r="EE160" s="125"/>
      <c r="EF160" s="125"/>
      <c r="EG160" s="125"/>
      <c r="EH160" s="125"/>
      <c r="EI160" s="125"/>
      <c r="EJ160" s="125"/>
      <c r="EK160" s="125"/>
      <c r="EL160" s="125"/>
      <c r="EM160" s="125"/>
      <c r="EN160" s="125"/>
      <c r="EO160" s="125"/>
      <c r="EP160" s="125"/>
      <c r="EQ160" s="125"/>
      <c r="ER160" s="125"/>
      <c r="ES160" s="125"/>
      <c r="ET160" s="125"/>
      <c r="EU160" s="125"/>
      <c r="EV160" s="125"/>
      <c r="EW160" s="125"/>
      <c r="EX160" s="125"/>
      <c r="EY160" s="125"/>
      <c r="EZ160" s="125"/>
      <c r="FA160" s="125"/>
      <c r="FB160" s="125"/>
      <c r="FC160" s="125"/>
      <c r="FD160" s="125"/>
      <c r="FE160" s="125"/>
      <c r="FF160" s="125"/>
      <c r="FG160" s="125"/>
      <c r="FH160" s="125"/>
      <c r="FI160" s="125"/>
      <c r="FJ160" s="125"/>
      <c r="FK160" s="125"/>
      <c r="FL160" s="125"/>
      <c r="FM160" s="125"/>
      <c r="FN160" s="125"/>
      <c r="FO160" s="125"/>
      <c r="FP160" s="125"/>
      <c r="FQ160" s="125"/>
      <c r="FR160" s="125"/>
      <c r="FS160" s="125"/>
      <c r="FT160" s="125"/>
      <c r="FU160" s="125"/>
      <c r="FV160" s="125"/>
      <c r="FW160" s="125"/>
      <c r="FX160" s="125"/>
      <c r="FY160" s="125"/>
      <c r="FZ160" s="125"/>
      <c r="GA160" s="125"/>
      <c r="GB160" s="125"/>
      <c r="GC160" s="125"/>
      <c r="GD160" s="125"/>
      <c r="GE160" s="125"/>
      <c r="GF160" s="125"/>
      <c r="GG160" s="125"/>
      <c r="GH160" s="125"/>
      <c r="GI160" s="125"/>
      <c r="GJ160" s="125"/>
      <c r="GK160" s="125"/>
      <c r="GL160" s="125"/>
      <c r="GM160" s="125"/>
      <c r="GN160" s="125"/>
      <c r="GO160" s="125"/>
      <c r="GP160" s="125"/>
      <c r="GQ160" s="125"/>
      <c r="GR160" s="125"/>
      <c r="GS160" s="125"/>
      <c r="GT160" s="125"/>
      <c r="GU160" s="125"/>
      <c r="GV160" s="125"/>
      <c r="GW160" s="125"/>
      <c r="GX160" s="125"/>
      <c r="GY160" s="125"/>
      <c r="GZ160" s="125"/>
      <c r="HA160" s="125"/>
      <c r="HB160" s="125"/>
      <c r="HC160" s="125"/>
      <c r="HD160" s="125"/>
      <c r="HE160" s="125"/>
      <c r="HF160" s="125"/>
      <c r="HG160" s="125"/>
      <c r="HH160" s="125"/>
      <c r="HI160" s="125"/>
      <c r="HJ160" s="125"/>
      <c r="HK160" s="125"/>
      <c r="HL160" s="125"/>
      <c r="HM160" s="125"/>
      <c r="HN160" s="125"/>
      <c r="HO160" s="125"/>
      <c r="HP160" s="125"/>
      <c r="HQ160" s="125"/>
      <c r="HR160" s="125"/>
      <c r="HS160" s="125"/>
      <c r="HT160" s="125"/>
      <c r="HU160" s="125"/>
      <c r="HV160" s="125"/>
      <c r="HW160" s="125"/>
      <c r="HX160" s="125"/>
      <c r="HY160" s="125"/>
      <c r="HZ160" s="125"/>
      <c r="IA160" s="125"/>
      <c r="IB160" s="125"/>
      <c r="IC160" s="125"/>
      <c r="ID160" s="125"/>
      <c r="IE160" s="125"/>
      <c r="IF160" s="125"/>
      <c r="IG160" s="125"/>
      <c r="IH160" s="125"/>
      <c r="II160" s="125"/>
      <c r="IJ160" s="125"/>
      <c r="IK160" s="125"/>
      <c r="IL160" s="125"/>
      <c r="IM160" s="125"/>
      <c r="IN160" s="125"/>
      <c r="IO160" s="125"/>
      <c r="IP160" s="125"/>
      <c r="IQ160" s="125"/>
      <c r="IR160" s="125"/>
      <c r="IS160" s="125"/>
      <c r="IT160" s="125"/>
      <c r="IU160" s="125"/>
      <c r="IV160" s="125"/>
    </row>
    <row r="161" spans="3:256" ht="11.25" customHeight="1" x14ac:dyDescent="0.4">
      <c r="C161" s="125"/>
      <c r="D161" s="125"/>
      <c r="E161" s="125"/>
      <c r="F161" s="125"/>
      <c r="G161" s="125"/>
      <c r="H161" s="125"/>
      <c r="I161" s="125"/>
      <c r="J161" s="125"/>
      <c r="K161" s="125"/>
      <c r="L161" s="125"/>
      <c r="M161" s="125"/>
      <c r="N161" s="125"/>
      <c r="P161" s="125"/>
      <c r="AE161" s="125"/>
      <c r="AF161" s="125"/>
      <c r="AG161" s="125"/>
      <c r="AH161" s="125"/>
      <c r="AI161" s="125"/>
      <c r="AJ161" s="125"/>
      <c r="AK161" s="125"/>
      <c r="AL161" s="125"/>
      <c r="AM161" s="125"/>
      <c r="AN161" s="125"/>
      <c r="AO161" s="125"/>
      <c r="AP161" s="125"/>
      <c r="AQ161" s="125"/>
      <c r="AR161" s="125"/>
      <c r="AS161" s="125"/>
      <c r="AT161" s="125"/>
      <c r="AU161" s="125"/>
      <c r="AV161" s="125"/>
      <c r="AW161" s="125"/>
      <c r="AX161" s="125"/>
      <c r="AY161" s="125"/>
      <c r="AZ161" s="125"/>
      <c r="BA161" s="125"/>
      <c r="BB161" s="125"/>
      <c r="BC161" s="125"/>
      <c r="BD161" s="125"/>
      <c r="BE161" s="125"/>
      <c r="BF161" s="125"/>
      <c r="BG161" s="125"/>
      <c r="BH161" s="125"/>
      <c r="BI161" s="125"/>
      <c r="BJ161" s="125"/>
      <c r="BK161" s="125"/>
      <c r="BL161" s="125"/>
      <c r="BM161" s="125"/>
      <c r="BN161" s="125"/>
      <c r="BO161" s="125"/>
      <c r="BP161" s="125"/>
      <c r="BQ161" s="125"/>
      <c r="BR161" s="125"/>
      <c r="BS161" s="125"/>
      <c r="BT161" s="125"/>
      <c r="BU161" s="125"/>
      <c r="BV161" s="125"/>
      <c r="BW161" s="125"/>
      <c r="BX161" s="125"/>
      <c r="BY161" s="125"/>
      <c r="BZ161" s="125"/>
      <c r="CA161" s="125"/>
      <c r="CB161" s="125"/>
      <c r="CC161" s="125"/>
      <c r="CD161" s="125"/>
      <c r="CE161" s="125"/>
      <c r="CF161" s="125"/>
      <c r="CG161" s="125"/>
      <c r="CH161" s="125"/>
      <c r="CI161" s="125"/>
      <c r="CJ161" s="125"/>
      <c r="CK161" s="125"/>
      <c r="CL161" s="125"/>
      <c r="CM161" s="125"/>
      <c r="CN161" s="125"/>
      <c r="CO161" s="125"/>
      <c r="CP161" s="125"/>
      <c r="CQ161" s="125"/>
      <c r="CR161" s="125"/>
      <c r="CS161" s="125"/>
      <c r="CT161" s="125"/>
      <c r="CU161" s="125"/>
      <c r="CV161" s="125"/>
      <c r="CW161" s="125"/>
      <c r="CX161" s="125"/>
      <c r="CY161" s="125"/>
      <c r="CZ161" s="125"/>
      <c r="DA161" s="125"/>
      <c r="DB161" s="125"/>
      <c r="DC161" s="125"/>
      <c r="DD161" s="125"/>
      <c r="DE161" s="125"/>
      <c r="DF161" s="125"/>
      <c r="DG161" s="125"/>
      <c r="DH161" s="125"/>
      <c r="DI161" s="125"/>
      <c r="DJ161" s="125"/>
      <c r="DK161" s="125"/>
      <c r="DL161" s="125"/>
      <c r="DM161" s="125"/>
      <c r="DN161" s="125"/>
      <c r="DO161" s="125"/>
      <c r="DP161" s="125"/>
      <c r="DQ161" s="125"/>
      <c r="DR161" s="125"/>
      <c r="DS161" s="125"/>
      <c r="DT161" s="125"/>
      <c r="DU161" s="125"/>
      <c r="DV161" s="125"/>
      <c r="DW161" s="125"/>
      <c r="DX161" s="125"/>
      <c r="DY161" s="125"/>
      <c r="DZ161" s="125"/>
      <c r="EA161" s="125"/>
      <c r="EB161" s="125"/>
      <c r="EC161" s="125"/>
      <c r="ED161" s="125"/>
      <c r="EE161" s="125"/>
      <c r="EF161" s="125"/>
      <c r="EG161" s="125"/>
      <c r="EH161" s="125"/>
      <c r="EI161" s="125"/>
      <c r="EJ161" s="125"/>
      <c r="EK161" s="125"/>
      <c r="EL161" s="125"/>
      <c r="EM161" s="125"/>
      <c r="EN161" s="125"/>
      <c r="EO161" s="125"/>
      <c r="EP161" s="125"/>
      <c r="EQ161" s="125"/>
      <c r="ER161" s="125"/>
      <c r="ES161" s="125"/>
      <c r="ET161" s="125"/>
      <c r="EU161" s="125"/>
      <c r="EV161" s="125"/>
      <c r="EW161" s="125"/>
      <c r="EX161" s="125"/>
      <c r="EY161" s="125"/>
      <c r="EZ161" s="125"/>
      <c r="FA161" s="125"/>
      <c r="FB161" s="125"/>
      <c r="FC161" s="125"/>
      <c r="FD161" s="125"/>
      <c r="FE161" s="125"/>
      <c r="FF161" s="125"/>
      <c r="FG161" s="125"/>
      <c r="FH161" s="125"/>
      <c r="FI161" s="125"/>
      <c r="FJ161" s="125"/>
      <c r="FK161" s="125"/>
      <c r="FL161" s="125"/>
      <c r="FM161" s="125"/>
      <c r="FN161" s="125"/>
      <c r="FO161" s="125"/>
      <c r="FP161" s="125"/>
      <c r="FQ161" s="125"/>
      <c r="FR161" s="125"/>
      <c r="FS161" s="125"/>
      <c r="FT161" s="125"/>
      <c r="FU161" s="125"/>
      <c r="FV161" s="125"/>
      <c r="FW161" s="125"/>
      <c r="FX161" s="125"/>
      <c r="FY161" s="125"/>
      <c r="FZ161" s="125"/>
      <c r="GA161" s="125"/>
      <c r="GB161" s="125"/>
      <c r="GC161" s="125"/>
      <c r="GD161" s="125"/>
      <c r="GE161" s="125"/>
      <c r="GF161" s="125"/>
      <c r="GG161" s="125"/>
      <c r="GH161" s="125"/>
      <c r="GI161" s="125"/>
      <c r="GJ161" s="125"/>
      <c r="GK161" s="125"/>
      <c r="GL161" s="125"/>
      <c r="GM161" s="125"/>
      <c r="GN161" s="125"/>
      <c r="GO161" s="125"/>
      <c r="GP161" s="125"/>
      <c r="GQ161" s="125"/>
      <c r="GR161" s="125"/>
      <c r="GS161" s="125"/>
      <c r="GT161" s="125"/>
      <c r="GU161" s="125"/>
      <c r="GV161" s="125"/>
      <c r="GW161" s="125"/>
      <c r="GX161" s="125"/>
      <c r="GY161" s="125"/>
      <c r="GZ161" s="125"/>
      <c r="HA161" s="125"/>
      <c r="HB161" s="125"/>
      <c r="HC161" s="125"/>
      <c r="HD161" s="125"/>
      <c r="HE161" s="125"/>
      <c r="HF161" s="125"/>
      <c r="HG161" s="125"/>
      <c r="HH161" s="125"/>
      <c r="HI161" s="125"/>
      <c r="HJ161" s="125"/>
      <c r="HK161" s="125"/>
      <c r="HL161" s="125"/>
      <c r="HM161" s="125"/>
      <c r="HN161" s="125"/>
      <c r="HO161" s="125"/>
      <c r="HP161" s="125"/>
      <c r="HQ161" s="125"/>
      <c r="HR161" s="125"/>
      <c r="HS161" s="125"/>
      <c r="HT161" s="125"/>
      <c r="HU161" s="125"/>
      <c r="HV161" s="125"/>
      <c r="HW161" s="125"/>
      <c r="HX161" s="125"/>
      <c r="HY161" s="125"/>
      <c r="HZ161" s="125"/>
      <c r="IA161" s="125"/>
      <c r="IB161" s="125"/>
      <c r="IC161" s="125"/>
      <c r="ID161" s="125"/>
      <c r="IE161" s="125"/>
      <c r="IF161" s="125"/>
      <c r="IG161" s="125"/>
      <c r="IH161" s="125"/>
      <c r="II161" s="125"/>
      <c r="IJ161" s="125"/>
      <c r="IK161" s="125"/>
      <c r="IL161" s="125"/>
      <c r="IM161" s="125"/>
      <c r="IN161" s="125"/>
      <c r="IO161" s="125"/>
      <c r="IP161" s="125"/>
      <c r="IQ161" s="125"/>
      <c r="IR161" s="125"/>
      <c r="IS161" s="125"/>
      <c r="IT161" s="125"/>
      <c r="IU161" s="125"/>
      <c r="IV161" s="125"/>
    </row>
    <row r="162" spans="3:256" ht="11.25" customHeight="1" x14ac:dyDescent="0.4">
      <c r="C162" s="125"/>
      <c r="D162" s="125"/>
      <c r="E162" s="125"/>
      <c r="F162" s="125"/>
      <c r="G162" s="125"/>
      <c r="H162" s="125"/>
      <c r="I162" s="125"/>
      <c r="J162" s="125"/>
      <c r="K162" s="125"/>
      <c r="L162" s="125"/>
      <c r="M162" s="125"/>
      <c r="N162" s="125"/>
      <c r="P162" s="125"/>
      <c r="AE162" s="125"/>
      <c r="AF162" s="125"/>
      <c r="AG162" s="125"/>
      <c r="AH162" s="125"/>
      <c r="AI162" s="125"/>
      <c r="AJ162" s="125"/>
      <c r="AK162" s="125"/>
      <c r="AL162" s="125"/>
      <c r="AM162" s="125"/>
      <c r="AN162" s="125"/>
      <c r="AO162" s="125"/>
      <c r="AP162" s="125"/>
      <c r="AQ162" s="125"/>
      <c r="AR162" s="125"/>
      <c r="AS162" s="125"/>
      <c r="AT162" s="125"/>
      <c r="AU162" s="125"/>
      <c r="AV162" s="125"/>
      <c r="AW162" s="125"/>
      <c r="AX162" s="125"/>
      <c r="AY162" s="125"/>
      <c r="AZ162" s="125"/>
      <c r="BA162" s="125"/>
      <c r="BB162" s="125"/>
      <c r="BC162" s="125"/>
      <c r="BD162" s="125"/>
      <c r="BE162" s="125"/>
      <c r="BF162" s="125"/>
      <c r="BG162" s="125"/>
      <c r="BH162" s="125"/>
      <c r="BI162" s="125"/>
      <c r="BJ162" s="125"/>
      <c r="BK162" s="125"/>
      <c r="BL162" s="125"/>
      <c r="BM162" s="125"/>
      <c r="BN162" s="125"/>
      <c r="BO162" s="125"/>
      <c r="BP162" s="125"/>
      <c r="BQ162" s="125"/>
      <c r="BR162" s="125"/>
      <c r="BS162" s="125"/>
      <c r="BT162" s="125"/>
      <c r="BU162" s="125"/>
      <c r="BV162" s="125"/>
      <c r="BW162" s="125"/>
      <c r="BX162" s="125"/>
      <c r="BY162" s="125"/>
      <c r="BZ162" s="125"/>
      <c r="CA162" s="125"/>
      <c r="CB162" s="125"/>
      <c r="CC162" s="125"/>
      <c r="CD162" s="125"/>
      <c r="CE162" s="125"/>
      <c r="CF162" s="125"/>
      <c r="CG162" s="125"/>
      <c r="CH162" s="125"/>
      <c r="CI162" s="125"/>
      <c r="CJ162" s="125"/>
      <c r="CK162" s="125"/>
      <c r="CL162" s="125"/>
      <c r="CM162" s="125"/>
      <c r="CN162" s="125"/>
      <c r="CO162" s="125"/>
      <c r="CP162" s="125"/>
      <c r="CQ162" s="125"/>
      <c r="CR162" s="125"/>
      <c r="CS162" s="125"/>
      <c r="CT162" s="125"/>
      <c r="CU162" s="125"/>
      <c r="CV162" s="125"/>
      <c r="CW162" s="125"/>
      <c r="CX162" s="125"/>
      <c r="CY162" s="125"/>
      <c r="CZ162" s="125"/>
      <c r="DA162" s="125"/>
      <c r="DB162" s="125"/>
      <c r="DC162" s="125"/>
      <c r="DD162" s="125"/>
      <c r="DE162" s="125"/>
      <c r="DF162" s="125"/>
      <c r="DG162" s="125"/>
      <c r="DH162" s="125"/>
      <c r="DI162" s="125"/>
      <c r="DJ162" s="125"/>
      <c r="DK162" s="125"/>
      <c r="DL162" s="125"/>
      <c r="DM162" s="125"/>
      <c r="DN162" s="125"/>
      <c r="DO162" s="125"/>
      <c r="DP162" s="125"/>
      <c r="DQ162" s="125"/>
      <c r="DR162" s="125"/>
      <c r="DS162" s="125"/>
      <c r="DT162" s="125"/>
      <c r="DU162" s="125"/>
      <c r="DV162" s="125"/>
      <c r="DW162" s="125"/>
      <c r="DX162" s="125"/>
      <c r="DY162" s="125"/>
      <c r="DZ162" s="125"/>
      <c r="EA162" s="125"/>
      <c r="EB162" s="125"/>
      <c r="EC162" s="125"/>
      <c r="ED162" s="125"/>
      <c r="EE162" s="125"/>
      <c r="EF162" s="125"/>
      <c r="EG162" s="125"/>
      <c r="EH162" s="125"/>
      <c r="EI162" s="125"/>
      <c r="EJ162" s="125"/>
      <c r="EK162" s="125"/>
      <c r="EL162" s="125"/>
      <c r="EM162" s="125"/>
      <c r="EN162" s="125"/>
      <c r="EO162" s="125"/>
      <c r="EP162" s="125"/>
      <c r="EQ162" s="125"/>
      <c r="ER162" s="125"/>
      <c r="ES162" s="125"/>
      <c r="ET162" s="125"/>
      <c r="EU162" s="125"/>
      <c r="EV162" s="125"/>
      <c r="EW162" s="125"/>
      <c r="EX162" s="125"/>
      <c r="EY162" s="125"/>
      <c r="EZ162" s="125"/>
      <c r="FA162" s="125"/>
      <c r="FB162" s="125"/>
      <c r="FC162" s="125"/>
      <c r="FD162" s="125"/>
      <c r="FE162" s="125"/>
      <c r="FF162" s="125"/>
      <c r="FG162" s="125"/>
      <c r="FH162" s="125"/>
      <c r="FI162" s="125"/>
      <c r="FJ162" s="125"/>
      <c r="FK162" s="125"/>
      <c r="FL162" s="125"/>
      <c r="FM162" s="125"/>
      <c r="FN162" s="125"/>
      <c r="FO162" s="125"/>
      <c r="FP162" s="125"/>
      <c r="FQ162" s="125"/>
      <c r="FR162" s="125"/>
      <c r="FS162" s="125"/>
      <c r="FT162" s="125"/>
      <c r="FU162" s="125"/>
      <c r="FV162" s="125"/>
      <c r="FW162" s="125"/>
      <c r="FX162" s="125"/>
      <c r="FY162" s="125"/>
      <c r="FZ162" s="125"/>
      <c r="GA162" s="125"/>
      <c r="GB162" s="125"/>
      <c r="GC162" s="125"/>
      <c r="GD162" s="125"/>
      <c r="GE162" s="125"/>
      <c r="GF162" s="125"/>
      <c r="GG162" s="125"/>
      <c r="GH162" s="125"/>
      <c r="GI162" s="125"/>
      <c r="GJ162" s="125"/>
      <c r="GK162" s="125"/>
      <c r="GL162" s="125"/>
      <c r="GM162" s="125"/>
      <c r="GN162" s="125"/>
      <c r="GO162" s="125"/>
      <c r="GP162" s="125"/>
      <c r="GQ162" s="125"/>
      <c r="GR162" s="125"/>
      <c r="GS162" s="125"/>
      <c r="GT162" s="125"/>
      <c r="GU162" s="125"/>
      <c r="GV162" s="125"/>
      <c r="GW162" s="125"/>
      <c r="GX162" s="125"/>
      <c r="GY162" s="125"/>
      <c r="GZ162" s="125"/>
      <c r="HA162" s="125"/>
      <c r="HB162" s="125"/>
      <c r="HC162" s="125"/>
      <c r="HD162" s="125"/>
      <c r="HE162" s="125"/>
      <c r="HF162" s="125"/>
      <c r="HG162" s="125"/>
      <c r="HH162" s="125"/>
      <c r="HI162" s="125"/>
      <c r="HJ162" s="125"/>
      <c r="HK162" s="125"/>
      <c r="HL162" s="125"/>
      <c r="HM162" s="125"/>
      <c r="HN162" s="125"/>
      <c r="HO162" s="125"/>
      <c r="HP162" s="125"/>
      <c r="HQ162" s="125"/>
      <c r="HR162" s="125"/>
      <c r="HS162" s="125"/>
      <c r="HT162" s="125"/>
      <c r="HU162" s="125"/>
      <c r="HV162" s="125"/>
      <c r="HW162" s="125"/>
      <c r="HX162" s="125"/>
      <c r="HY162" s="125"/>
      <c r="HZ162" s="125"/>
      <c r="IA162" s="125"/>
      <c r="IB162" s="125"/>
      <c r="IC162" s="125"/>
      <c r="ID162" s="125"/>
      <c r="IE162" s="125"/>
      <c r="IF162" s="125"/>
      <c r="IG162" s="125"/>
      <c r="IH162" s="125"/>
      <c r="II162" s="125"/>
      <c r="IJ162" s="125"/>
      <c r="IK162" s="125"/>
      <c r="IL162" s="125"/>
      <c r="IM162" s="125"/>
      <c r="IN162" s="125"/>
      <c r="IO162" s="125"/>
      <c r="IP162" s="125"/>
      <c r="IQ162" s="125"/>
      <c r="IR162" s="125"/>
      <c r="IS162" s="125"/>
      <c r="IT162" s="125"/>
      <c r="IU162" s="125"/>
      <c r="IV162" s="125"/>
    </row>
    <row r="163" spans="3:256" ht="11.25" customHeight="1" x14ac:dyDescent="0.4">
      <c r="C163" s="125"/>
      <c r="D163" s="125"/>
      <c r="E163" s="125"/>
      <c r="F163" s="125"/>
      <c r="G163" s="125"/>
      <c r="H163" s="125"/>
      <c r="I163" s="125"/>
      <c r="J163" s="125"/>
      <c r="K163" s="125"/>
      <c r="L163" s="125"/>
      <c r="M163" s="125"/>
      <c r="N163" s="125"/>
      <c r="P163" s="125"/>
      <c r="AE163" s="125"/>
      <c r="AF163" s="125"/>
      <c r="AG163" s="125"/>
      <c r="AH163" s="125"/>
      <c r="AI163" s="125"/>
      <c r="AJ163" s="125"/>
      <c r="AK163" s="125"/>
      <c r="AL163" s="125"/>
      <c r="AM163" s="125"/>
      <c r="AN163" s="125"/>
      <c r="AO163" s="125"/>
      <c r="AP163" s="125"/>
      <c r="AQ163" s="125"/>
      <c r="AR163" s="125"/>
      <c r="AS163" s="125"/>
      <c r="AT163" s="125"/>
      <c r="AU163" s="125"/>
      <c r="AV163" s="125"/>
      <c r="AW163" s="125"/>
      <c r="AX163" s="125"/>
      <c r="AY163" s="125"/>
      <c r="AZ163" s="125"/>
      <c r="BA163" s="125"/>
      <c r="BB163" s="125"/>
      <c r="BC163" s="125"/>
      <c r="BD163" s="125"/>
      <c r="BE163" s="125"/>
      <c r="BF163" s="125"/>
      <c r="BG163" s="125"/>
      <c r="BH163" s="125"/>
      <c r="BI163" s="125"/>
      <c r="BJ163" s="125"/>
      <c r="BK163" s="125"/>
      <c r="BL163" s="125"/>
      <c r="BM163" s="125"/>
      <c r="BN163" s="125"/>
      <c r="BO163" s="125"/>
      <c r="BP163" s="125"/>
      <c r="BQ163" s="125"/>
      <c r="BR163" s="125"/>
      <c r="BS163" s="125"/>
      <c r="BT163" s="125"/>
      <c r="BU163" s="125"/>
      <c r="BV163" s="125"/>
      <c r="BW163" s="125"/>
      <c r="BX163" s="125"/>
      <c r="BY163" s="125"/>
      <c r="BZ163" s="125"/>
      <c r="CA163" s="125"/>
      <c r="CB163" s="125"/>
      <c r="CC163" s="125"/>
      <c r="CD163" s="125"/>
      <c r="CE163" s="125"/>
      <c r="CF163" s="125"/>
      <c r="CG163" s="125"/>
      <c r="CH163" s="125"/>
      <c r="CI163" s="125"/>
      <c r="CJ163" s="125"/>
      <c r="CK163" s="125"/>
      <c r="CL163" s="125"/>
      <c r="CM163" s="125"/>
      <c r="CN163" s="125"/>
      <c r="CO163" s="125"/>
      <c r="CP163" s="125"/>
      <c r="CQ163" s="125"/>
      <c r="CR163" s="125"/>
      <c r="CS163" s="125"/>
      <c r="CT163" s="125"/>
      <c r="CU163" s="125"/>
      <c r="CV163" s="125"/>
      <c r="CW163" s="125"/>
      <c r="CX163" s="125"/>
      <c r="CY163" s="125"/>
      <c r="CZ163" s="125"/>
      <c r="DA163" s="125"/>
      <c r="DB163" s="125"/>
      <c r="DC163" s="125"/>
      <c r="DD163" s="125"/>
      <c r="DE163" s="125"/>
      <c r="DF163" s="125"/>
      <c r="DG163" s="125"/>
      <c r="DH163" s="125"/>
      <c r="DI163" s="125"/>
      <c r="DJ163" s="125"/>
      <c r="DK163" s="125"/>
      <c r="DL163" s="125"/>
      <c r="DM163" s="125"/>
      <c r="DN163" s="125"/>
      <c r="DO163" s="125"/>
      <c r="DP163" s="125"/>
      <c r="DQ163" s="125"/>
      <c r="DR163" s="125"/>
      <c r="DS163" s="125"/>
      <c r="DT163" s="125"/>
      <c r="DU163" s="125"/>
      <c r="DV163" s="125"/>
      <c r="DW163" s="125"/>
      <c r="DX163" s="125"/>
      <c r="DY163" s="125"/>
      <c r="DZ163" s="125"/>
      <c r="EA163" s="125"/>
      <c r="EB163" s="125"/>
      <c r="EC163" s="125"/>
      <c r="ED163" s="125"/>
      <c r="EE163" s="125"/>
      <c r="EF163" s="125"/>
      <c r="EG163" s="125"/>
      <c r="EH163" s="125"/>
      <c r="EI163" s="125"/>
      <c r="EJ163" s="125"/>
      <c r="EK163" s="125"/>
      <c r="EL163" s="125"/>
      <c r="EM163" s="125"/>
      <c r="EN163" s="125"/>
      <c r="EO163" s="125"/>
      <c r="EP163" s="125"/>
      <c r="EQ163" s="125"/>
      <c r="ER163" s="125"/>
      <c r="ES163" s="125"/>
      <c r="ET163" s="125"/>
      <c r="EU163" s="125"/>
      <c r="EV163" s="125"/>
      <c r="EW163" s="125"/>
      <c r="EX163" s="125"/>
      <c r="EY163" s="125"/>
      <c r="EZ163" s="125"/>
      <c r="FA163" s="125"/>
      <c r="FB163" s="125"/>
      <c r="FC163" s="125"/>
      <c r="FD163" s="125"/>
      <c r="FE163" s="125"/>
      <c r="FF163" s="125"/>
      <c r="FG163" s="125"/>
      <c r="FH163" s="125"/>
      <c r="FI163" s="125"/>
      <c r="FJ163" s="125"/>
      <c r="FK163" s="125"/>
      <c r="FL163" s="125"/>
      <c r="FM163" s="125"/>
      <c r="FN163" s="125"/>
      <c r="FO163" s="125"/>
      <c r="FP163" s="125"/>
      <c r="FQ163" s="125"/>
      <c r="FR163" s="125"/>
      <c r="FS163" s="125"/>
      <c r="FT163" s="125"/>
      <c r="FU163" s="125"/>
      <c r="FV163" s="125"/>
      <c r="FW163" s="125"/>
      <c r="FX163" s="125"/>
      <c r="FY163" s="125"/>
      <c r="FZ163" s="125"/>
      <c r="GA163" s="125"/>
      <c r="GB163" s="125"/>
      <c r="GC163" s="125"/>
      <c r="GD163" s="125"/>
      <c r="GE163" s="125"/>
      <c r="GF163" s="125"/>
      <c r="GG163" s="125"/>
      <c r="GH163" s="125"/>
      <c r="GI163" s="125"/>
      <c r="GJ163" s="125"/>
      <c r="GK163" s="125"/>
      <c r="GL163" s="125"/>
      <c r="GM163" s="125"/>
      <c r="GN163" s="125"/>
      <c r="GO163" s="125"/>
      <c r="GP163" s="125"/>
      <c r="GQ163" s="125"/>
      <c r="GR163" s="125"/>
      <c r="GS163" s="125"/>
      <c r="GT163" s="125"/>
      <c r="GU163" s="125"/>
      <c r="GV163" s="125"/>
      <c r="GW163" s="125"/>
      <c r="GX163" s="125"/>
      <c r="GY163" s="125"/>
      <c r="GZ163" s="125"/>
      <c r="HA163" s="125"/>
      <c r="HB163" s="125"/>
      <c r="HC163" s="125"/>
      <c r="HD163" s="125"/>
      <c r="HE163" s="125"/>
      <c r="HF163" s="125"/>
      <c r="HG163" s="125"/>
      <c r="HH163" s="125"/>
      <c r="HI163" s="125"/>
      <c r="HJ163" s="125"/>
      <c r="HK163" s="125"/>
      <c r="HL163" s="125"/>
      <c r="HM163" s="125"/>
      <c r="HN163" s="125"/>
      <c r="HO163" s="125"/>
      <c r="HP163" s="125"/>
      <c r="HQ163" s="125"/>
      <c r="HR163" s="125"/>
      <c r="HS163" s="125"/>
      <c r="HT163" s="125"/>
      <c r="HU163" s="125"/>
      <c r="HV163" s="125"/>
      <c r="HW163" s="125"/>
      <c r="HX163" s="125"/>
      <c r="HY163" s="125"/>
      <c r="HZ163" s="125"/>
      <c r="IA163" s="125"/>
      <c r="IB163" s="125"/>
      <c r="IC163" s="125"/>
      <c r="ID163" s="125"/>
      <c r="IE163" s="125"/>
      <c r="IF163" s="125"/>
      <c r="IG163" s="125"/>
      <c r="IH163" s="125"/>
      <c r="II163" s="125"/>
      <c r="IJ163" s="125"/>
      <c r="IK163" s="125"/>
      <c r="IL163" s="125"/>
      <c r="IM163" s="125"/>
      <c r="IN163" s="125"/>
      <c r="IO163" s="125"/>
      <c r="IP163" s="125"/>
      <c r="IQ163" s="125"/>
      <c r="IR163" s="125"/>
      <c r="IS163" s="125"/>
      <c r="IT163" s="125"/>
      <c r="IU163" s="125"/>
      <c r="IV163" s="125"/>
    </row>
    <row r="164" spans="3:256" ht="11.25" customHeight="1" x14ac:dyDescent="0.4">
      <c r="C164" s="125"/>
      <c r="D164" s="125"/>
      <c r="E164" s="125"/>
      <c r="F164" s="125"/>
      <c r="G164" s="125"/>
      <c r="H164" s="125"/>
      <c r="I164" s="125"/>
      <c r="J164" s="125"/>
      <c r="K164" s="125"/>
      <c r="L164" s="125"/>
      <c r="M164" s="125"/>
      <c r="N164" s="125"/>
      <c r="P164" s="125"/>
      <c r="AE164" s="125"/>
      <c r="AF164" s="125"/>
      <c r="AG164" s="125"/>
      <c r="AH164" s="125"/>
      <c r="AI164" s="125"/>
      <c r="AJ164" s="125"/>
      <c r="AK164" s="125"/>
      <c r="AL164" s="125"/>
      <c r="AM164" s="125"/>
      <c r="AN164" s="125"/>
      <c r="AO164" s="125"/>
      <c r="AP164" s="125"/>
      <c r="AQ164" s="125"/>
      <c r="AR164" s="125"/>
      <c r="AS164" s="125"/>
      <c r="AT164" s="125"/>
      <c r="AU164" s="125"/>
      <c r="AV164" s="125"/>
      <c r="AW164" s="125"/>
      <c r="AX164" s="125"/>
      <c r="AY164" s="125"/>
      <c r="AZ164" s="125"/>
      <c r="BA164" s="125"/>
      <c r="BB164" s="125"/>
      <c r="BC164" s="125"/>
      <c r="BD164" s="125"/>
      <c r="BE164" s="125"/>
      <c r="BF164" s="125"/>
      <c r="BG164" s="125"/>
      <c r="BH164" s="125"/>
      <c r="BI164" s="125"/>
      <c r="BJ164" s="125"/>
      <c r="BK164" s="125"/>
      <c r="BL164" s="125"/>
      <c r="BM164" s="125"/>
      <c r="BN164" s="125"/>
      <c r="BO164" s="125"/>
      <c r="BP164" s="125"/>
      <c r="BQ164" s="125"/>
      <c r="BR164" s="125"/>
      <c r="BS164" s="125"/>
      <c r="BT164" s="125"/>
      <c r="BU164" s="125"/>
      <c r="BV164" s="125"/>
      <c r="BW164" s="125"/>
      <c r="BX164" s="125"/>
      <c r="BY164" s="125"/>
      <c r="BZ164" s="125"/>
      <c r="CA164" s="125"/>
      <c r="CB164" s="125"/>
      <c r="CC164" s="125"/>
      <c r="CD164" s="125"/>
      <c r="CE164" s="125"/>
      <c r="CF164" s="125"/>
      <c r="CG164" s="125"/>
      <c r="CH164" s="125"/>
      <c r="CI164" s="125"/>
      <c r="CJ164" s="125"/>
      <c r="CK164" s="125"/>
      <c r="CL164" s="125"/>
      <c r="CM164" s="125"/>
      <c r="CN164" s="125"/>
      <c r="CO164" s="125"/>
      <c r="CP164" s="125"/>
      <c r="CQ164" s="125"/>
      <c r="CR164" s="125"/>
      <c r="CS164" s="125"/>
      <c r="CT164" s="125"/>
      <c r="CU164" s="125"/>
      <c r="CV164" s="125"/>
      <c r="CW164" s="125"/>
      <c r="CX164" s="125"/>
      <c r="CY164" s="125"/>
      <c r="CZ164" s="125"/>
      <c r="DA164" s="125"/>
      <c r="DB164" s="125"/>
      <c r="DC164" s="125"/>
      <c r="DD164" s="125"/>
      <c r="DE164" s="125"/>
      <c r="DF164" s="125"/>
      <c r="DG164" s="125"/>
      <c r="DH164" s="125"/>
      <c r="DI164" s="125"/>
      <c r="DJ164" s="125"/>
      <c r="DK164" s="125"/>
      <c r="DL164" s="125"/>
      <c r="DM164" s="125"/>
      <c r="DN164" s="125"/>
      <c r="DO164" s="125"/>
      <c r="DP164" s="125"/>
      <c r="DQ164" s="125"/>
      <c r="DR164" s="125"/>
      <c r="DS164" s="125"/>
      <c r="DT164" s="125"/>
      <c r="DU164" s="125"/>
      <c r="DV164" s="125"/>
      <c r="DW164" s="125"/>
      <c r="DX164" s="125"/>
      <c r="DY164" s="125"/>
      <c r="DZ164" s="125"/>
      <c r="EA164" s="125"/>
      <c r="EB164" s="125"/>
      <c r="EC164" s="125"/>
      <c r="ED164" s="125"/>
      <c r="EE164" s="125"/>
      <c r="EF164" s="125"/>
      <c r="EG164" s="125"/>
      <c r="EH164" s="125"/>
      <c r="EI164" s="125"/>
      <c r="EJ164" s="125"/>
      <c r="EK164" s="125"/>
      <c r="EL164" s="125"/>
      <c r="EM164" s="125"/>
      <c r="EN164" s="125"/>
      <c r="EO164" s="125"/>
      <c r="EP164" s="125"/>
      <c r="EQ164" s="125"/>
      <c r="ER164" s="125"/>
      <c r="ES164" s="125"/>
      <c r="ET164" s="125"/>
      <c r="EU164" s="125"/>
      <c r="EV164" s="125"/>
      <c r="EW164" s="125"/>
      <c r="EX164" s="125"/>
      <c r="EY164" s="125"/>
      <c r="EZ164" s="125"/>
      <c r="FA164" s="125"/>
      <c r="FB164" s="125"/>
      <c r="FC164" s="125"/>
      <c r="FD164" s="125"/>
      <c r="FE164" s="125"/>
      <c r="FF164" s="125"/>
      <c r="FG164" s="125"/>
      <c r="FH164" s="125"/>
      <c r="FI164" s="125"/>
      <c r="FJ164" s="125"/>
      <c r="FK164" s="125"/>
      <c r="FL164" s="125"/>
      <c r="FM164" s="125"/>
      <c r="FN164" s="125"/>
      <c r="FO164" s="125"/>
      <c r="FP164" s="125"/>
      <c r="FQ164" s="125"/>
      <c r="FR164" s="125"/>
      <c r="FS164" s="125"/>
      <c r="FT164" s="125"/>
      <c r="FU164" s="125"/>
      <c r="FV164" s="125"/>
      <c r="FW164" s="125"/>
      <c r="FX164" s="125"/>
      <c r="FY164" s="125"/>
      <c r="FZ164" s="125"/>
      <c r="GA164" s="125"/>
      <c r="GB164" s="125"/>
      <c r="GC164" s="125"/>
      <c r="GD164" s="125"/>
      <c r="GE164" s="125"/>
      <c r="GF164" s="125"/>
      <c r="GG164" s="125"/>
      <c r="GH164" s="125"/>
      <c r="GI164" s="125"/>
      <c r="GJ164" s="125"/>
      <c r="GK164" s="125"/>
      <c r="GL164" s="125"/>
      <c r="GM164" s="125"/>
      <c r="GN164" s="125"/>
      <c r="GO164" s="125"/>
      <c r="GP164" s="125"/>
      <c r="GQ164" s="125"/>
      <c r="GR164" s="125"/>
      <c r="GS164" s="125"/>
      <c r="GT164" s="125"/>
      <c r="GU164" s="125"/>
      <c r="GV164" s="125"/>
      <c r="GW164" s="125"/>
      <c r="GX164" s="125"/>
      <c r="GY164" s="125"/>
      <c r="GZ164" s="125"/>
      <c r="HA164" s="125"/>
      <c r="HB164" s="125"/>
      <c r="HC164" s="125"/>
      <c r="HD164" s="125"/>
      <c r="HE164" s="125"/>
      <c r="HF164" s="125"/>
      <c r="HG164" s="125"/>
      <c r="HH164" s="125"/>
      <c r="HI164" s="125"/>
      <c r="HJ164" s="125"/>
      <c r="HK164" s="125"/>
      <c r="HL164" s="125"/>
      <c r="HM164" s="125"/>
      <c r="HN164" s="125"/>
      <c r="HO164" s="125"/>
      <c r="HP164" s="125"/>
      <c r="HQ164" s="125"/>
      <c r="HR164" s="125"/>
      <c r="HS164" s="125"/>
      <c r="HT164" s="125"/>
      <c r="HU164" s="125"/>
      <c r="HV164" s="125"/>
      <c r="HW164" s="125"/>
      <c r="HX164" s="125"/>
      <c r="HY164" s="125"/>
      <c r="HZ164" s="125"/>
      <c r="IA164" s="125"/>
      <c r="IB164" s="125"/>
      <c r="IC164" s="125"/>
      <c r="ID164" s="125"/>
      <c r="IE164" s="125"/>
      <c r="IF164" s="125"/>
      <c r="IG164" s="125"/>
      <c r="IH164" s="125"/>
      <c r="II164" s="125"/>
      <c r="IJ164" s="125"/>
      <c r="IK164" s="125"/>
      <c r="IL164" s="125"/>
      <c r="IM164" s="125"/>
      <c r="IN164" s="125"/>
      <c r="IO164" s="125"/>
      <c r="IP164" s="125"/>
      <c r="IQ164" s="125"/>
      <c r="IR164" s="125"/>
      <c r="IS164" s="125"/>
      <c r="IT164" s="125"/>
      <c r="IU164" s="125"/>
      <c r="IV164" s="125"/>
    </row>
    <row r="165" spans="3:256" ht="11.25" customHeight="1" x14ac:dyDescent="0.4">
      <c r="C165" s="125"/>
      <c r="D165" s="125"/>
      <c r="E165" s="125"/>
      <c r="F165" s="125"/>
      <c r="G165" s="125"/>
      <c r="H165" s="125"/>
      <c r="I165" s="125"/>
      <c r="J165" s="125"/>
      <c r="K165" s="125"/>
      <c r="L165" s="125"/>
      <c r="M165" s="125"/>
      <c r="N165" s="125"/>
      <c r="P165" s="125"/>
      <c r="AE165" s="125"/>
      <c r="AF165" s="125"/>
      <c r="AG165" s="125"/>
      <c r="AH165" s="125"/>
      <c r="AI165" s="125"/>
      <c r="AJ165" s="125"/>
      <c r="AK165" s="125"/>
      <c r="AL165" s="125"/>
      <c r="AM165" s="125"/>
      <c r="AN165" s="125"/>
      <c r="AO165" s="125"/>
      <c r="AP165" s="125"/>
      <c r="AQ165" s="125"/>
      <c r="AR165" s="125"/>
      <c r="AS165" s="125"/>
      <c r="AT165" s="125"/>
      <c r="AU165" s="125"/>
      <c r="AV165" s="125"/>
      <c r="AW165" s="125"/>
      <c r="AX165" s="125"/>
      <c r="AY165" s="125"/>
      <c r="AZ165" s="125"/>
      <c r="BA165" s="125"/>
      <c r="BB165" s="125"/>
      <c r="BC165" s="125"/>
      <c r="BD165" s="125"/>
      <c r="BE165" s="125"/>
      <c r="BF165" s="125"/>
      <c r="BG165" s="125"/>
      <c r="BH165" s="125"/>
      <c r="BI165" s="125"/>
      <c r="BJ165" s="125"/>
      <c r="BK165" s="125"/>
      <c r="BL165" s="125"/>
      <c r="BM165" s="125"/>
      <c r="BN165" s="125"/>
      <c r="BO165" s="125"/>
      <c r="BP165" s="125"/>
      <c r="BQ165" s="125"/>
      <c r="BR165" s="125"/>
      <c r="BS165" s="125"/>
      <c r="BT165" s="125"/>
      <c r="BU165" s="125"/>
      <c r="BV165" s="125"/>
      <c r="BW165" s="125"/>
      <c r="BX165" s="125"/>
      <c r="BY165" s="125"/>
      <c r="BZ165" s="125"/>
      <c r="CA165" s="125"/>
      <c r="CB165" s="125"/>
      <c r="CC165" s="125"/>
      <c r="CD165" s="125"/>
      <c r="CE165" s="125"/>
      <c r="CF165" s="125"/>
      <c r="CG165" s="125"/>
      <c r="CH165" s="125"/>
      <c r="CI165" s="125"/>
      <c r="CJ165" s="125"/>
      <c r="CK165" s="125"/>
      <c r="CL165" s="125"/>
      <c r="CM165" s="125"/>
      <c r="CN165" s="125"/>
      <c r="CO165" s="125"/>
      <c r="CP165" s="125"/>
      <c r="CQ165" s="125"/>
      <c r="CR165" s="125"/>
      <c r="CS165" s="125"/>
      <c r="CT165" s="125"/>
      <c r="CU165" s="125"/>
      <c r="CV165" s="125"/>
      <c r="CW165" s="125"/>
      <c r="CX165" s="125"/>
      <c r="CY165" s="125"/>
      <c r="CZ165" s="125"/>
      <c r="DA165" s="125"/>
      <c r="DB165" s="125"/>
      <c r="DC165" s="125"/>
      <c r="DD165" s="125"/>
      <c r="DE165" s="125"/>
      <c r="DF165" s="125"/>
      <c r="DG165" s="125"/>
      <c r="DH165" s="125"/>
      <c r="DI165" s="125"/>
      <c r="DJ165" s="125"/>
      <c r="DK165" s="125"/>
      <c r="DL165" s="125"/>
      <c r="DM165" s="125"/>
      <c r="DN165" s="125"/>
      <c r="DO165" s="125"/>
      <c r="DP165" s="125"/>
      <c r="DQ165" s="125"/>
      <c r="DR165" s="125"/>
      <c r="DS165" s="125"/>
      <c r="DT165" s="125"/>
      <c r="DU165" s="125"/>
      <c r="DV165" s="125"/>
      <c r="DW165" s="125"/>
      <c r="DX165" s="125"/>
      <c r="DY165" s="125"/>
      <c r="DZ165" s="125"/>
      <c r="EA165" s="125"/>
      <c r="EB165" s="125"/>
      <c r="EC165" s="125"/>
      <c r="ED165" s="125"/>
      <c r="EE165" s="125"/>
      <c r="EF165" s="125"/>
      <c r="EG165" s="125"/>
      <c r="EH165" s="125"/>
      <c r="EI165" s="125"/>
      <c r="EJ165" s="125"/>
      <c r="EK165" s="125"/>
      <c r="EL165" s="125"/>
      <c r="EM165" s="125"/>
      <c r="EN165" s="125"/>
      <c r="EO165" s="125"/>
      <c r="EP165" s="125"/>
      <c r="EQ165" s="125"/>
      <c r="ER165" s="125"/>
      <c r="ES165" s="125"/>
      <c r="ET165" s="125"/>
      <c r="EU165" s="125"/>
      <c r="EV165" s="125"/>
      <c r="EW165" s="125"/>
      <c r="EX165" s="125"/>
      <c r="EY165" s="125"/>
      <c r="EZ165" s="125"/>
      <c r="FA165" s="125"/>
      <c r="FB165" s="125"/>
      <c r="FC165" s="125"/>
      <c r="FD165" s="125"/>
      <c r="FE165" s="125"/>
      <c r="FF165" s="125"/>
      <c r="FG165" s="125"/>
      <c r="FH165" s="125"/>
      <c r="FI165" s="125"/>
      <c r="FJ165" s="125"/>
      <c r="FK165" s="125"/>
      <c r="FL165" s="125"/>
      <c r="FM165" s="125"/>
      <c r="FN165" s="125"/>
      <c r="FO165" s="125"/>
      <c r="FP165" s="125"/>
      <c r="FQ165" s="125"/>
      <c r="FR165" s="125"/>
      <c r="FS165" s="125"/>
      <c r="FT165" s="125"/>
      <c r="FU165" s="125"/>
      <c r="FV165" s="125"/>
      <c r="FW165" s="125"/>
      <c r="FX165" s="125"/>
      <c r="FY165" s="125"/>
      <c r="FZ165" s="125"/>
      <c r="GA165" s="125"/>
      <c r="GB165" s="125"/>
      <c r="GC165" s="125"/>
      <c r="GD165" s="125"/>
      <c r="GE165" s="125"/>
      <c r="GF165" s="125"/>
      <c r="GG165" s="125"/>
      <c r="GH165" s="125"/>
      <c r="GI165" s="125"/>
      <c r="GJ165" s="125"/>
      <c r="GK165" s="125"/>
      <c r="GL165" s="125"/>
      <c r="GM165" s="125"/>
      <c r="GN165" s="125"/>
      <c r="GO165" s="125"/>
      <c r="GP165" s="125"/>
      <c r="GQ165" s="125"/>
      <c r="GR165" s="125"/>
      <c r="GS165" s="125"/>
      <c r="GT165" s="125"/>
      <c r="GU165" s="125"/>
      <c r="GV165" s="125"/>
      <c r="GW165" s="125"/>
      <c r="GX165" s="125"/>
      <c r="GY165" s="125"/>
      <c r="GZ165" s="125"/>
      <c r="HA165" s="125"/>
      <c r="HB165" s="125"/>
      <c r="HC165" s="125"/>
      <c r="HD165" s="125"/>
      <c r="HE165" s="125"/>
      <c r="HF165" s="125"/>
      <c r="HG165" s="125"/>
      <c r="HH165" s="125"/>
      <c r="HI165" s="125"/>
      <c r="HJ165" s="125"/>
      <c r="HK165" s="125"/>
      <c r="HL165" s="125"/>
      <c r="HM165" s="125"/>
      <c r="HN165" s="125"/>
      <c r="HO165" s="125"/>
      <c r="HP165" s="125"/>
      <c r="HQ165" s="125"/>
      <c r="HR165" s="125"/>
      <c r="HS165" s="125"/>
      <c r="HT165" s="125"/>
      <c r="HU165" s="125"/>
      <c r="HV165" s="125"/>
      <c r="HW165" s="125"/>
      <c r="HX165" s="125"/>
      <c r="HY165" s="125"/>
      <c r="HZ165" s="125"/>
      <c r="IA165" s="125"/>
      <c r="IB165" s="125"/>
      <c r="IC165" s="125"/>
      <c r="ID165" s="125"/>
      <c r="IE165" s="125"/>
      <c r="IF165" s="125"/>
      <c r="IG165" s="125"/>
      <c r="IH165" s="125"/>
      <c r="II165" s="125"/>
      <c r="IJ165" s="125"/>
      <c r="IK165" s="125"/>
      <c r="IL165" s="125"/>
      <c r="IM165" s="125"/>
      <c r="IN165" s="125"/>
      <c r="IO165" s="125"/>
      <c r="IP165" s="125"/>
      <c r="IQ165" s="125"/>
      <c r="IR165" s="125"/>
      <c r="IS165" s="125"/>
      <c r="IT165" s="125"/>
      <c r="IU165" s="125"/>
      <c r="IV165" s="125"/>
    </row>
    <row r="166" spans="3:256" ht="11.25" customHeight="1" x14ac:dyDescent="0.4">
      <c r="C166" s="125"/>
      <c r="D166" s="125"/>
      <c r="E166" s="125"/>
      <c r="F166" s="125"/>
      <c r="G166" s="125"/>
      <c r="H166" s="125"/>
      <c r="I166" s="125"/>
      <c r="J166" s="125"/>
      <c r="K166" s="125"/>
      <c r="L166" s="125"/>
      <c r="M166" s="125"/>
      <c r="N166" s="125"/>
      <c r="P166" s="125"/>
      <c r="AE166" s="125"/>
      <c r="AF166" s="125"/>
      <c r="AG166" s="125"/>
      <c r="AH166" s="125"/>
      <c r="AI166" s="125"/>
      <c r="AJ166" s="125"/>
      <c r="AK166" s="125"/>
      <c r="AL166" s="125"/>
      <c r="AM166" s="125"/>
      <c r="AN166" s="125"/>
      <c r="AO166" s="125"/>
      <c r="AP166" s="125"/>
      <c r="AQ166" s="125"/>
      <c r="AR166" s="125"/>
      <c r="AS166" s="125"/>
      <c r="AT166" s="125"/>
      <c r="AU166" s="125"/>
      <c r="AV166" s="125"/>
      <c r="AW166" s="125"/>
      <c r="AX166" s="125"/>
      <c r="AY166" s="125"/>
      <c r="AZ166" s="125"/>
      <c r="BA166" s="125"/>
      <c r="BB166" s="125"/>
      <c r="BC166" s="125"/>
      <c r="BD166" s="125"/>
      <c r="BE166" s="125"/>
      <c r="BF166" s="125"/>
      <c r="BG166" s="125"/>
      <c r="BH166" s="125"/>
      <c r="BI166" s="125"/>
      <c r="BJ166" s="125"/>
      <c r="BK166" s="125"/>
      <c r="BL166" s="125"/>
      <c r="BM166" s="125"/>
      <c r="BN166" s="125"/>
      <c r="BO166" s="125"/>
      <c r="BP166" s="125"/>
      <c r="BQ166" s="125"/>
      <c r="BR166" s="125"/>
      <c r="BS166" s="125"/>
      <c r="BT166" s="125"/>
      <c r="BU166" s="125"/>
      <c r="BV166" s="125"/>
      <c r="BW166" s="125"/>
      <c r="BX166" s="125"/>
      <c r="BY166" s="125"/>
      <c r="BZ166" s="125"/>
      <c r="CA166" s="125"/>
      <c r="CB166" s="125"/>
      <c r="CC166" s="125"/>
      <c r="CD166" s="125"/>
      <c r="CE166" s="125"/>
      <c r="CF166" s="125"/>
      <c r="CG166" s="125"/>
      <c r="CH166" s="125"/>
      <c r="CI166" s="125"/>
      <c r="CJ166" s="125"/>
      <c r="CK166" s="125"/>
      <c r="CL166" s="125"/>
      <c r="CM166" s="125"/>
      <c r="CN166" s="125"/>
      <c r="CO166" s="125"/>
      <c r="CP166" s="125"/>
      <c r="CQ166" s="125"/>
      <c r="CR166" s="125"/>
      <c r="CS166" s="125"/>
      <c r="CT166" s="125"/>
      <c r="CU166" s="125"/>
      <c r="CV166" s="125"/>
      <c r="CW166" s="125"/>
      <c r="CX166" s="125"/>
      <c r="CY166" s="125"/>
      <c r="CZ166" s="125"/>
      <c r="DA166" s="125"/>
      <c r="DB166" s="125"/>
      <c r="DC166" s="125"/>
      <c r="DD166" s="125"/>
      <c r="DE166" s="125"/>
      <c r="DF166" s="125"/>
      <c r="DG166" s="125"/>
      <c r="DH166" s="125"/>
      <c r="DI166" s="125"/>
      <c r="DJ166" s="125"/>
      <c r="DK166" s="125"/>
      <c r="DL166" s="125"/>
      <c r="DM166" s="125"/>
      <c r="DN166" s="125"/>
      <c r="DO166" s="125"/>
      <c r="DP166" s="125"/>
      <c r="DQ166" s="125"/>
      <c r="DR166" s="125"/>
      <c r="DS166" s="125"/>
      <c r="DT166" s="125"/>
      <c r="DU166" s="125"/>
      <c r="DV166" s="125"/>
      <c r="DW166" s="125"/>
      <c r="DX166" s="125"/>
      <c r="DY166" s="125"/>
      <c r="DZ166" s="125"/>
      <c r="EA166" s="125"/>
      <c r="EB166" s="125"/>
      <c r="EC166" s="125"/>
      <c r="ED166" s="125"/>
      <c r="EE166" s="125"/>
      <c r="EF166" s="125"/>
      <c r="EG166" s="125"/>
      <c r="EH166" s="125"/>
      <c r="EI166" s="125"/>
      <c r="EJ166" s="125"/>
      <c r="EK166" s="125"/>
      <c r="EL166" s="125"/>
      <c r="EM166" s="125"/>
      <c r="EN166" s="125"/>
      <c r="EO166" s="125"/>
      <c r="EP166" s="125"/>
      <c r="EQ166" s="125"/>
      <c r="ER166" s="125"/>
      <c r="ES166" s="125"/>
      <c r="ET166" s="125"/>
      <c r="EU166" s="125"/>
      <c r="EV166" s="125"/>
      <c r="EW166" s="125"/>
      <c r="EX166" s="125"/>
      <c r="EY166" s="125"/>
      <c r="EZ166" s="125"/>
      <c r="FA166" s="125"/>
      <c r="FB166" s="125"/>
      <c r="FC166" s="125"/>
      <c r="FD166" s="125"/>
      <c r="FE166" s="125"/>
      <c r="FF166" s="125"/>
      <c r="FG166" s="125"/>
      <c r="FH166" s="125"/>
      <c r="FI166" s="125"/>
      <c r="FJ166" s="125"/>
      <c r="FK166" s="125"/>
      <c r="FL166" s="125"/>
      <c r="FM166" s="125"/>
      <c r="FN166" s="125"/>
      <c r="FO166" s="125"/>
      <c r="FP166" s="125"/>
      <c r="FQ166" s="125"/>
      <c r="FR166" s="125"/>
      <c r="FS166" s="125"/>
      <c r="FT166" s="125"/>
      <c r="FU166" s="125"/>
      <c r="FV166" s="125"/>
      <c r="FW166" s="125"/>
      <c r="FX166" s="125"/>
      <c r="FY166" s="125"/>
      <c r="FZ166" s="125"/>
      <c r="GA166" s="125"/>
      <c r="GB166" s="125"/>
      <c r="GC166" s="125"/>
      <c r="GD166" s="125"/>
      <c r="GE166" s="125"/>
      <c r="GF166" s="125"/>
      <c r="GG166" s="125"/>
      <c r="GH166" s="125"/>
      <c r="GI166" s="125"/>
      <c r="GJ166" s="125"/>
      <c r="GK166" s="125"/>
      <c r="GL166" s="125"/>
      <c r="GM166" s="125"/>
      <c r="GN166" s="125"/>
      <c r="GO166" s="125"/>
      <c r="GP166" s="125"/>
      <c r="GQ166" s="125"/>
      <c r="GR166" s="125"/>
      <c r="GS166" s="125"/>
      <c r="GT166" s="125"/>
      <c r="GU166" s="125"/>
      <c r="GV166" s="125"/>
      <c r="GW166" s="125"/>
      <c r="GX166" s="125"/>
      <c r="GY166" s="125"/>
      <c r="GZ166" s="125"/>
      <c r="HA166" s="125"/>
      <c r="HB166" s="125"/>
      <c r="HC166" s="125"/>
      <c r="HD166" s="125"/>
      <c r="HE166" s="125"/>
      <c r="HF166" s="125"/>
      <c r="HG166" s="125"/>
      <c r="HH166" s="125"/>
      <c r="HI166" s="125"/>
      <c r="HJ166" s="125"/>
      <c r="HK166" s="125"/>
      <c r="HL166" s="125"/>
      <c r="HM166" s="125"/>
      <c r="HN166" s="125"/>
      <c r="HO166" s="125"/>
      <c r="HP166" s="125"/>
      <c r="HQ166" s="125"/>
      <c r="HR166" s="125"/>
      <c r="HS166" s="125"/>
      <c r="HT166" s="125"/>
      <c r="HU166" s="125"/>
      <c r="HV166" s="125"/>
      <c r="HW166" s="125"/>
      <c r="HX166" s="125"/>
      <c r="HY166" s="125"/>
      <c r="HZ166" s="125"/>
      <c r="IA166" s="125"/>
      <c r="IB166" s="125"/>
      <c r="IC166" s="125"/>
      <c r="ID166" s="125"/>
      <c r="IE166" s="125"/>
      <c r="IF166" s="125"/>
      <c r="IG166" s="125"/>
      <c r="IH166" s="125"/>
      <c r="II166" s="125"/>
      <c r="IJ166" s="125"/>
      <c r="IK166" s="125"/>
      <c r="IL166" s="125"/>
      <c r="IM166" s="125"/>
      <c r="IN166" s="125"/>
      <c r="IO166" s="125"/>
      <c r="IP166" s="125"/>
      <c r="IQ166" s="125"/>
      <c r="IR166" s="125"/>
      <c r="IS166" s="125"/>
      <c r="IT166" s="125"/>
      <c r="IU166" s="125"/>
      <c r="IV166" s="125"/>
    </row>
    <row r="167" spans="3:256" ht="11.25" customHeight="1" x14ac:dyDescent="0.4">
      <c r="C167" s="125"/>
      <c r="D167" s="125"/>
      <c r="E167" s="125"/>
      <c r="F167" s="125"/>
      <c r="G167" s="125"/>
      <c r="H167" s="125"/>
      <c r="I167" s="125"/>
      <c r="J167" s="125"/>
      <c r="K167" s="125"/>
      <c r="L167" s="125"/>
      <c r="M167" s="125"/>
      <c r="N167" s="125"/>
      <c r="P167" s="125"/>
      <c r="AE167" s="125"/>
      <c r="AF167" s="125"/>
      <c r="AG167" s="125"/>
      <c r="AH167" s="125"/>
      <c r="AI167" s="125"/>
      <c r="AJ167" s="125"/>
      <c r="AK167" s="125"/>
      <c r="AL167" s="125"/>
      <c r="AM167" s="125"/>
      <c r="AN167" s="125"/>
      <c r="AO167" s="125"/>
      <c r="AP167" s="125"/>
      <c r="AQ167" s="125"/>
      <c r="AR167" s="125"/>
      <c r="AS167" s="125"/>
      <c r="AT167" s="125"/>
      <c r="AU167" s="125"/>
      <c r="AV167" s="125"/>
      <c r="AW167" s="125"/>
      <c r="AX167" s="125"/>
      <c r="AY167" s="125"/>
      <c r="AZ167" s="125"/>
      <c r="BA167" s="125"/>
      <c r="BB167" s="125"/>
      <c r="BC167" s="125"/>
      <c r="BD167" s="125"/>
      <c r="BE167" s="125"/>
      <c r="BF167" s="125"/>
      <c r="BG167" s="125"/>
      <c r="BH167" s="125"/>
      <c r="BI167" s="125"/>
      <c r="BJ167" s="125"/>
      <c r="BK167" s="125"/>
      <c r="BL167" s="125"/>
      <c r="BM167" s="125"/>
      <c r="BN167" s="125"/>
      <c r="BO167" s="125"/>
      <c r="BP167" s="125"/>
      <c r="BQ167" s="125"/>
      <c r="BR167" s="125"/>
      <c r="BS167" s="125"/>
      <c r="BT167" s="125"/>
      <c r="BU167" s="125"/>
      <c r="BV167" s="125"/>
      <c r="BW167" s="125"/>
      <c r="BX167" s="125"/>
      <c r="BY167" s="125"/>
      <c r="BZ167" s="125"/>
      <c r="CA167" s="125"/>
      <c r="CB167" s="125"/>
      <c r="CC167" s="125"/>
      <c r="CD167" s="125"/>
      <c r="CE167" s="125"/>
      <c r="CF167" s="125"/>
      <c r="CG167" s="125"/>
      <c r="CH167" s="125"/>
      <c r="CI167" s="125"/>
      <c r="CJ167" s="125"/>
      <c r="CK167" s="125"/>
      <c r="CL167" s="125"/>
      <c r="CM167" s="125"/>
      <c r="CN167" s="125"/>
      <c r="CO167" s="125"/>
      <c r="CP167" s="125"/>
      <c r="CQ167" s="125"/>
      <c r="CR167" s="125"/>
      <c r="CS167" s="125"/>
      <c r="CT167" s="125"/>
      <c r="CU167" s="125"/>
      <c r="CV167" s="125"/>
      <c r="CW167" s="125"/>
      <c r="CX167" s="125"/>
      <c r="CY167" s="125"/>
      <c r="CZ167" s="125"/>
      <c r="DA167" s="125"/>
      <c r="DB167" s="125"/>
      <c r="DC167" s="125"/>
      <c r="DD167" s="125"/>
      <c r="DE167" s="125"/>
      <c r="DF167" s="125"/>
      <c r="DG167" s="125"/>
      <c r="DH167" s="125"/>
      <c r="DI167" s="125"/>
      <c r="DJ167" s="125"/>
      <c r="DK167" s="125"/>
      <c r="DL167" s="125"/>
      <c r="DM167" s="125"/>
      <c r="DN167" s="125"/>
      <c r="DO167" s="125"/>
      <c r="DP167" s="125"/>
      <c r="DQ167" s="125"/>
      <c r="DR167" s="125"/>
      <c r="DS167" s="125"/>
      <c r="DT167" s="125"/>
      <c r="DU167" s="125"/>
      <c r="DV167" s="125"/>
      <c r="DW167" s="125"/>
      <c r="DX167" s="125"/>
      <c r="DY167" s="125"/>
      <c r="DZ167" s="125"/>
      <c r="EA167" s="125"/>
      <c r="EB167" s="125"/>
      <c r="EC167" s="125"/>
      <c r="ED167" s="125"/>
      <c r="EE167" s="125"/>
      <c r="EF167" s="125"/>
      <c r="EG167" s="125"/>
      <c r="EH167" s="125"/>
      <c r="EI167" s="125"/>
      <c r="EJ167" s="125"/>
      <c r="EK167" s="125"/>
      <c r="EL167" s="125"/>
      <c r="EM167" s="125"/>
      <c r="EN167" s="125"/>
      <c r="EO167" s="125"/>
      <c r="EP167" s="125"/>
      <c r="EQ167" s="125"/>
      <c r="ER167" s="125"/>
      <c r="ES167" s="125"/>
      <c r="ET167" s="125"/>
      <c r="EU167" s="125"/>
      <c r="EV167" s="125"/>
      <c r="EW167" s="125"/>
      <c r="EX167" s="125"/>
      <c r="EY167" s="125"/>
      <c r="EZ167" s="125"/>
      <c r="FA167" s="125"/>
      <c r="FB167" s="125"/>
      <c r="FC167" s="125"/>
      <c r="FD167" s="125"/>
      <c r="FE167" s="125"/>
      <c r="FF167" s="125"/>
      <c r="FG167" s="125"/>
      <c r="FH167" s="125"/>
      <c r="FI167" s="125"/>
      <c r="FJ167" s="125"/>
      <c r="FK167" s="125"/>
      <c r="FL167" s="125"/>
      <c r="FM167" s="125"/>
      <c r="FN167" s="125"/>
      <c r="FO167" s="125"/>
      <c r="FP167" s="125"/>
      <c r="FQ167" s="125"/>
      <c r="FR167" s="125"/>
      <c r="FS167" s="125"/>
      <c r="FT167" s="125"/>
      <c r="FU167" s="125"/>
      <c r="FV167" s="125"/>
      <c r="FW167" s="125"/>
      <c r="FX167" s="125"/>
      <c r="FY167" s="125"/>
      <c r="FZ167" s="125"/>
      <c r="GA167" s="125"/>
      <c r="GB167" s="125"/>
      <c r="GC167" s="125"/>
      <c r="GD167" s="125"/>
      <c r="GE167" s="125"/>
      <c r="GF167" s="125"/>
      <c r="GG167" s="125"/>
      <c r="GH167" s="125"/>
      <c r="GI167" s="125"/>
      <c r="GJ167" s="125"/>
      <c r="GK167" s="125"/>
      <c r="GL167" s="125"/>
      <c r="GM167" s="125"/>
      <c r="GN167" s="125"/>
      <c r="GO167" s="125"/>
      <c r="GP167" s="125"/>
      <c r="GQ167" s="125"/>
      <c r="GR167" s="125"/>
      <c r="GS167" s="125"/>
      <c r="GT167" s="125"/>
      <c r="GU167" s="125"/>
      <c r="GV167" s="125"/>
      <c r="GW167" s="125"/>
      <c r="GX167" s="125"/>
      <c r="GY167" s="125"/>
      <c r="GZ167" s="125"/>
      <c r="HA167" s="125"/>
      <c r="HB167" s="125"/>
      <c r="HC167" s="125"/>
      <c r="HD167" s="125"/>
      <c r="HE167" s="125"/>
      <c r="HF167" s="125"/>
      <c r="HG167" s="125"/>
      <c r="HH167" s="125"/>
      <c r="HI167" s="125"/>
      <c r="HJ167" s="125"/>
      <c r="HK167" s="125"/>
      <c r="HL167" s="125"/>
      <c r="HM167" s="125"/>
      <c r="HN167" s="125"/>
      <c r="HO167" s="125"/>
      <c r="HP167" s="125"/>
      <c r="HQ167" s="125"/>
      <c r="HR167" s="125"/>
      <c r="HS167" s="125"/>
      <c r="HT167" s="125"/>
      <c r="HU167" s="125"/>
      <c r="HV167" s="125"/>
      <c r="HW167" s="125"/>
      <c r="HX167" s="125"/>
      <c r="HY167" s="125"/>
      <c r="HZ167" s="125"/>
      <c r="IA167" s="125"/>
      <c r="IB167" s="125"/>
      <c r="IC167" s="125"/>
      <c r="ID167" s="125"/>
      <c r="IE167" s="125"/>
      <c r="IF167" s="125"/>
      <c r="IG167" s="125"/>
      <c r="IH167" s="125"/>
      <c r="II167" s="125"/>
      <c r="IJ167" s="125"/>
      <c r="IK167" s="125"/>
      <c r="IL167" s="125"/>
      <c r="IM167" s="125"/>
      <c r="IN167" s="125"/>
      <c r="IO167" s="125"/>
      <c r="IP167" s="125"/>
      <c r="IQ167" s="125"/>
      <c r="IR167" s="125"/>
      <c r="IS167" s="125"/>
      <c r="IT167" s="125"/>
      <c r="IU167" s="125"/>
      <c r="IV167" s="125"/>
    </row>
    <row r="168" spans="3:256" ht="11.25" customHeight="1" x14ac:dyDescent="0.4">
      <c r="C168" s="125"/>
      <c r="D168" s="125"/>
      <c r="E168" s="125"/>
      <c r="F168" s="125"/>
      <c r="G168" s="125"/>
      <c r="H168" s="125"/>
      <c r="I168" s="125"/>
      <c r="J168" s="125"/>
      <c r="K168" s="125"/>
      <c r="L168" s="125"/>
      <c r="M168" s="125"/>
      <c r="N168" s="125"/>
      <c r="P168" s="125"/>
      <c r="AE168" s="125"/>
      <c r="AF168" s="125"/>
      <c r="AG168" s="125"/>
      <c r="AH168" s="125"/>
      <c r="AI168" s="125"/>
      <c r="AJ168" s="125"/>
      <c r="AK168" s="125"/>
      <c r="AL168" s="125"/>
      <c r="AM168" s="125"/>
      <c r="AN168" s="125"/>
      <c r="AO168" s="125"/>
      <c r="AP168" s="125"/>
      <c r="AQ168" s="125"/>
      <c r="AR168" s="125"/>
      <c r="AS168" s="125"/>
      <c r="AT168" s="125"/>
      <c r="AU168" s="125"/>
      <c r="AV168" s="125"/>
      <c r="AW168" s="125"/>
      <c r="AX168" s="125"/>
      <c r="AY168" s="125"/>
      <c r="AZ168" s="125"/>
      <c r="BA168" s="125"/>
      <c r="BB168" s="125"/>
      <c r="BC168" s="125"/>
      <c r="BD168" s="125"/>
      <c r="BE168" s="125"/>
      <c r="BF168" s="125"/>
      <c r="BG168" s="125"/>
      <c r="BH168" s="125"/>
      <c r="BI168" s="125"/>
      <c r="BJ168" s="125"/>
      <c r="BK168" s="125"/>
      <c r="BL168" s="125"/>
      <c r="BM168" s="125"/>
      <c r="BN168" s="125"/>
      <c r="BO168" s="125"/>
      <c r="BP168" s="125"/>
      <c r="BQ168" s="125"/>
      <c r="BR168" s="125"/>
      <c r="BS168" s="125"/>
      <c r="BT168" s="125"/>
      <c r="BU168" s="125"/>
      <c r="BV168" s="125"/>
      <c r="BW168" s="125"/>
      <c r="BX168" s="125"/>
      <c r="BY168" s="125"/>
      <c r="BZ168" s="125"/>
      <c r="CA168" s="125"/>
      <c r="CB168" s="125"/>
      <c r="CC168" s="125"/>
      <c r="CD168" s="125"/>
      <c r="CE168" s="125"/>
      <c r="CF168" s="125"/>
      <c r="CG168" s="125"/>
      <c r="CH168" s="125"/>
      <c r="CI168" s="125"/>
      <c r="CJ168" s="125"/>
      <c r="CK168" s="125"/>
      <c r="CL168" s="125"/>
      <c r="CM168" s="125"/>
      <c r="CN168" s="125"/>
      <c r="CO168" s="125"/>
      <c r="CP168" s="125"/>
      <c r="CQ168" s="125"/>
      <c r="CR168" s="125"/>
      <c r="CS168" s="125"/>
      <c r="CT168" s="125"/>
      <c r="CU168" s="125"/>
      <c r="CV168" s="125"/>
      <c r="CW168" s="125"/>
      <c r="CX168" s="125"/>
      <c r="CY168" s="125"/>
      <c r="CZ168" s="125"/>
      <c r="DA168" s="125"/>
      <c r="DB168" s="125"/>
      <c r="DC168" s="125"/>
      <c r="DD168" s="125"/>
      <c r="DE168" s="125"/>
      <c r="DF168" s="125"/>
      <c r="DG168" s="125"/>
      <c r="DH168" s="125"/>
      <c r="DI168" s="125"/>
      <c r="DJ168" s="125"/>
      <c r="DK168" s="125"/>
      <c r="DL168" s="125"/>
      <c r="DM168" s="125"/>
      <c r="DN168" s="125"/>
      <c r="DO168" s="125"/>
      <c r="DP168" s="125"/>
      <c r="DQ168" s="125"/>
      <c r="DR168" s="125"/>
      <c r="DS168" s="125"/>
      <c r="DT168" s="125"/>
      <c r="DU168" s="125"/>
      <c r="DV168" s="125"/>
      <c r="DW168" s="125"/>
      <c r="DX168" s="125"/>
      <c r="DY168" s="125"/>
      <c r="DZ168" s="125"/>
      <c r="EA168" s="125"/>
      <c r="EB168" s="125"/>
      <c r="EC168" s="125"/>
      <c r="ED168" s="125"/>
      <c r="EE168" s="125"/>
      <c r="EF168" s="125"/>
      <c r="EG168" s="125"/>
      <c r="EH168" s="125"/>
      <c r="EI168" s="125"/>
      <c r="EJ168" s="125"/>
      <c r="EK168" s="125"/>
      <c r="EL168" s="125"/>
      <c r="EM168" s="125"/>
      <c r="EN168" s="125"/>
      <c r="EO168" s="125"/>
      <c r="EP168" s="125"/>
      <c r="EQ168" s="125"/>
      <c r="ER168" s="125"/>
      <c r="ES168" s="125"/>
      <c r="ET168" s="125"/>
      <c r="EU168" s="125"/>
      <c r="EV168" s="125"/>
      <c r="EW168" s="125"/>
      <c r="EX168" s="125"/>
      <c r="EY168" s="125"/>
      <c r="EZ168" s="125"/>
      <c r="FA168" s="125"/>
      <c r="FB168" s="125"/>
      <c r="FC168" s="125"/>
      <c r="FD168" s="125"/>
      <c r="FE168" s="125"/>
      <c r="FF168" s="125"/>
      <c r="FG168" s="125"/>
      <c r="FH168" s="125"/>
      <c r="FI168" s="125"/>
      <c r="FJ168" s="125"/>
      <c r="FK168" s="125"/>
      <c r="FL168" s="125"/>
      <c r="FM168" s="125"/>
      <c r="FN168" s="125"/>
      <c r="FO168" s="125"/>
      <c r="FP168" s="125"/>
      <c r="FQ168" s="125"/>
      <c r="FR168" s="125"/>
      <c r="FS168" s="125"/>
      <c r="FT168" s="125"/>
      <c r="FU168" s="125"/>
      <c r="FV168" s="125"/>
      <c r="FW168" s="125"/>
      <c r="FX168" s="125"/>
      <c r="FY168" s="125"/>
      <c r="FZ168" s="125"/>
      <c r="GA168" s="125"/>
      <c r="GB168" s="125"/>
      <c r="GC168" s="125"/>
      <c r="GD168" s="125"/>
      <c r="GE168" s="125"/>
      <c r="GF168" s="125"/>
      <c r="GG168" s="125"/>
      <c r="GH168" s="125"/>
      <c r="GI168" s="125"/>
      <c r="GJ168" s="125"/>
      <c r="GK168" s="125"/>
      <c r="GL168" s="125"/>
      <c r="GM168" s="125"/>
      <c r="GN168" s="125"/>
      <c r="GO168" s="125"/>
      <c r="GP168" s="125"/>
      <c r="GQ168" s="125"/>
      <c r="GR168" s="125"/>
      <c r="GS168" s="125"/>
      <c r="GT168" s="125"/>
      <c r="GU168" s="125"/>
      <c r="GV168" s="125"/>
      <c r="GW168" s="125"/>
      <c r="GX168" s="125"/>
      <c r="GY168" s="125"/>
      <c r="GZ168" s="125"/>
      <c r="HA168" s="125"/>
      <c r="HB168" s="125"/>
      <c r="HC168" s="125"/>
      <c r="HD168" s="125"/>
      <c r="HE168" s="125"/>
      <c r="HF168" s="125"/>
      <c r="HG168" s="125"/>
      <c r="HH168" s="125"/>
      <c r="HI168" s="125"/>
      <c r="HJ168" s="125"/>
      <c r="HK168" s="125"/>
      <c r="HL168" s="125"/>
      <c r="HM168" s="125"/>
      <c r="HN168" s="125"/>
      <c r="HO168" s="125"/>
      <c r="HP168" s="125"/>
      <c r="HQ168" s="125"/>
      <c r="HR168" s="125"/>
      <c r="HS168" s="125"/>
      <c r="HT168" s="125"/>
      <c r="HU168" s="125"/>
      <c r="HV168" s="125"/>
      <c r="HW168" s="125"/>
      <c r="HX168" s="125"/>
      <c r="HY168" s="125"/>
      <c r="HZ168" s="125"/>
      <c r="IA168" s="125"/>
      <c r="IB168" s="125"/>
      <c r="IC168" s="125"/>
      <c r="ID168" s="125"/>
      <c r="IE168" s="125"/>
      <c r="IF168" s="125"/>
      <c r="IG168" s="125"/>
      <c r="IH168" s="125"/>
      <c r="II168" s="125"/>
      <c r="IJ168" s="125"/>
      <c r="IK168" s="125"/>
      <c r="IL168" s="125"/>
      <c r="IM168" s="125"/>
      <c r="IN168" s="125"/>
      <c r="IO168" s="125"/>
      <c r="IP168" s="125"/>
      <c r="IQ168" s="125"/>
      <c r="IR168" s="125"/>
      <c r="IS168" s="125"/>
      <c r="IT168" s="125"/>
      <c r="IU168" s="125"/>
      <c r="IV168" s="125"/>
    </row>
    <row r="169" spans="3:256" ht="11.25" customHeight="1" x14ac:dyDescent="0.4">
      <c r="C169" s="125"/>
      <c r="D169" s="125"/>
      <c r="E169" s="125"/>
      <c r="F169" s="125"/>
      <c r="G169" s="125"/>
      <c r="H169" s="125"/>
      <c r="I169" s="125"/>
      <c r="J169" s="125"/>
      <c r="K169" s="125"/>
      <c r="L169" s="125"/>
      <c r="M169" s="125"/>
      <c r="N169" s="125"/>
      <c r="P169" s="125"/>
      <c r="AE169" s="125"/>
      <c r="AF169" s="125"/>
      <c r="AG169" s="125"/>
      <c r="AH169" s="125"/>
      <c r="AI169" s="125"/>
      <c r="AJ169" s="125"/>
      <c r="AK169" s="125"/>
      <c r="AL169" s="125"/>
      <c r="AM169" s="125"/>
      <c r="AN169" s="125"/>
      <c r="AO169" s="125"/>
      <c r="AP169" s="125"/>
      <c r="AQ169" s="125"/>
      <c r="AR169" s="125"/>
      <c r="AS169" s="125"/>
      <c r="AT169" s="125"/>
      <c r="AU169" s="125"/>
      <c r="AV169" s="125"/>
      <c r="AW169" s="125"/>
      <c r="AX169" s="125"/>
      <c r="AY169" s="125"/>
      <c r="AZ169" s="125"/>
      <c r="BA169" s="125"/>
      <c r="BB169" s="125"/>
      <c r="BC169" s="125"/>
      <c r="BD169" s="125"/>
      <c r="BE169" s="125"/>
      <c r="BF169" s="125"/>
      <c r="BG169" s="125"/>
      <c r="BH169" s="125"/>
      <c r="BI169" s="125"/>
      <c r="BJ169" s="125"/>
      <c r="BK169" s="125"/>
      <c r="BL169" s="125"/>
      <c r="BM169" s="125"/>
      <c r="BN169" s="125"/>
      <c r="BO169" s="125"/>
      <c r="BP169" s="125"/>
      <c r="BQ169" s="125"/>
      <c r="BR169" s="125"/>
      <c r="BS169" s="125"/>
      <c r="BT169" s="125"/>
      <c r="BU169" s="125"/>
      <c r="BV169" s="125"/>
      <c r="BW169" s="125"/>
      <c r="BX169" s="125"/>
      <c r="BY169" s="125"/>
      <c r="BZ169" s="125"/>
      <c r="CA169" s="125"/>
      <c r="CB169" s="125"/>
      <c r="CC169" s="125"/>
      <c r="CD169" s="125"/>
      <c r="CE169" s="125"/>
      <c r="CF169" s="125"/>
      <c r="CG169" s="125"/>
      <c r="CH169" s="125"/>
      <c r="CI169" s="125"/>
      <c r="CJ169" s="125"/>
      <c r="CK169" s="125"/>
      <c r="CL169" s="125"/>
      <c r="CM169" s="125"/>
      <c r="CN169" s="125"/>
      <c r="CO169" s="125"/>
      <c r="CP169" s="125"/>
      <c r="CQ169" s="125"/>
      <c r="CR169" s="125"/>
      <c r="CS169" s="125"/>
      <c r="CT169" s="125"/>
      <c r="CU169" s="125"/>
      <c r="CV169" s="125"/>
      <c r="CW169" s="125"/>
      <c r="CX169" s="125"/>
      <c r="CY169" s="125"/>
      <c r="CZ169" s="125"/>
      <c r="DA169" s="125"/>
      <c r="DB169" s="125"/>
      <c r="DC169" s="125"/>
      <c r="DD169" s="125"/>
      <c r="DE169" s="125"/>
      <c r="DF169" s="125"/>
      <c r="DG169" s="125"/>
      <c r="DH169" s="125"/>
      <c r="DI169" s="125"/>
      <c r="DJ169" s="125"/>
      <c r="DK169" s="125"/>
      <c r="DL169" s="125"/>
      <c r="DM169" s="125"/>
      <c r="DN169" s="125"/>
      <c r="DO169" s="125"/>
      <c r="DP169" s="125"/>
      <c r="DQ169" s="125"/>
      <c r="DR169" s="125"/>
      <c r="DS169" s="125"/>
      <c r="DT169" s="125"/>
      <c r="DU169" s="125"/>
      <c r="DV169" s="125"/>
      <c r="DW169" s="125"/>
      <c r="DX169" s="125"/>
      <c r="DY169" s="125"/>
      <c r="DZ169" s="125"/>
      <c r="EA169" s="125"/>
      <c r="EB169" s="125"/>
      <c r="EC169" s="125"/>
      <c r="ED169" s="125"/>
      <c r="EE169" s="125"/>
      <c r="EF169" s="125"/>
      <c r="EG169" s="125"/>
      <c r="EH169" s="125"/>
      <c r="EI169" s="125"/>
      <c r="EJ169" s="125"/>
      <c r="EK169" s="125"/>
      <c r="EL169" s="125"/>
      <c r="EM169" s="125"/>
      <c r="EN169" s="125"/>
      <c r="EO169" s="125"/>
      <c r="EP169" s="125"/>
      <c r="EQ169" s="125"/>
      <c r="ER169" s="125"/>
      <c r="ES169" s="125"/>
      <c r="ET169" s="125"/>
      <c r="EU169" s="125"/>
      <c r="EV169" s="125"/>
      <c r="EW169" s="125"/>
      <c r="EX169" s="125"/>
      <c r="EY169" s="125"/>
      <c r="EZ169" s="125"/>
      <c r="FA169" s="125"/>
      <c r="FB169" s="125"/>
      <c r="FC169" s="125"/>
      <c r="FD169" s="125"/>
      <c r="FE169" s="125"/>
      <c r="FF169" s="125"/>
      <c r="FG169" s="125"/>
      <c r="FH169" s="125"/>
      <c r="FI169" s="125"/>
      <c r="FJ169" s="125"/>
      <c r="FK169" s="125"/>
      <c r="FL169" s="125"/>
      <c r="FM169" s="125"/>
      <c r="FN169" s="125"/>
      <c r="FO169" s="125"/>
      <c r="FP169" s="125"/>
      <c r="FQ169" s="125"/>
      <c r="FR169" s="125"/>
      <c r="FS169" s="125"/>
      <c r="FT169" s="125"/>
      <c r="FU169" s="125"/>
      <c r="FV169" s="125"/>
      <c r="FW169" s="125"/>
      <c r="FX169" s="125"/>
      <c r="FY169" s="125"/>
      <c r="FZ169" s="125"/>
      <c r="GA169" s="125"/>
      <c r="GB169" s="125"/>
      <c r="GC169" s="125"/>
      <c r="GD169" s="125"/>
      <c r="GE169" s="125"/>
      <c r="GF169" s="125"/>
      <c r="GG169" s="125"/>
      <c r="GH169" s="125"/>
      <c r="GI169" s="125"/>
      <c r="GJ169" s="125"/>
      <c r="GK169" s="125"/>
      <c r="GL169" s="125"/>
      <c r="GM169" s="125"/>
      <c r="GN169" s="125"/>
      <c r="GO169" s="125"/>
      <c r="GP169" s="125"/>
      <c r="GQ169" s="125"/>
      <c r="GR169" s="125"/>
      <c r="GS169" s="125"/>
      <c r="GT169" s="125"/>
      <c r="GU169" s="125"/>
      <c r="GV169" s="125"/>
      <c r="GW169" s="125"/>
      <c r="GX169" s="125"/>
      <c r="GY169" s="125"/>
      <c r="GZ169" s="125"/>
      <c r="HA169" s="125"/>
      <c r="HB169" s="125"/>
      <c r="HC169" s="125"/>
      <c r="HD169" s="125"/>
      <c r="HE169" s="125"/>
      <c r="HF169" s="125"/>
      <c r="HG169" s="125"/>
      <c r="HH169" s="125"/>
      <c r="HI169" s="125"/>
      <c r="HJ169" s="125"/>
      <c r="HK169" s="125"/>
      <c r="HL169" s="125"/>
      <c r="HM169" s="125"/>
      <c r="HN169" s="125"/>
      <c r="HO169" s="125"/>
      <c r="HP169" s="125"/>
      <c r="HQ169" s="125"/>
      <c r="HR169" s="125"/>
      <c r="HS169" s="125"/>
      <c r="HT169" s="125"/>
      <c r="HU169" s="125"/>
      <c r="HV169" s="125"/>
      <c r="HW169" s="125"/>
      <c r="HX169" s="125"/>
      <c r="HY169" s="125"/>
      <c r="HZ169" s="125"/>
      <c r="IA169" s="125"/>
      <c r="IB169" s="125"/>
      <c r="IC169" s="125"/>
      <c r="ID169" s="125"/>
      <c r="IE169" s="125"/>
      <c r="IF169" s="125"/>
      <c r="IG169" s="125"/>
      <c r="IH169" s="125"/>
      <c r="II169" s="125"/>
      <c r="IJ169" s="125"/>
      <c r="IK169" s="125"/>
      <c r="IL169" s="125"/>
      <c r="IM169" s="125"/>
      <c r="IN169" s="125"/>
      <c r="IO169" s="125"/>
      <c r="IP169" s="125"/>
      <c r="IQ169" s="125"/>
      <c r="IR169" s="125"/>
      <c r="IS169" s="125"/>
      <c r="IT169" s="125"/>
      <c r="IU169" s="125"/>
      <c r="IV169" s="125"/>
    </row>
    <row r="170" spans="3:256" ht="11.25" customHeight="1" x14ac:dyDescent="0.4">
      <c r="C170" s="125"/>
      <c r="D170" s="125"/>
      <c r="E170" s="125"/>
      <c r="F170" s="125"/>
      <c r="G170" s="125"/>
      <c r="H170" s="125"/>
      <c r="I170" s="125"/>
      <c r="J170" s="125"/>
      <c r="K170" s="125"/>
      <c r="L170" s="125"/>
      <c r="M170" s="125"/>
      <c r="N170" s="125"/>
      <c r="P170" s="125"/>
      <c r="AE170" s="125"/>
      <c r="AF170" s="125"/>
      <c r="AG170" s="125"/>
      <c r="AH170" s="125"/>
      <c r="AI170" s="125"/>
      <c r="AJ170" s="125"/>
      <c r="AK170" s="125"/>
      <c r="AL170" s="125"/>
      <c r="AM170" s="125"/>
      <c r="AN170" s="125"/>
      <c r="AO170" s="125"/>
      <c r="AP170" s="125"/>
      <c r="AQ170" s="125"/>
      <c r="AR170" s="125"/>
      <c r="AS170" s="125"/>
      <c r="AT170" s="125"/>
      <c r="AU170" s="125"/>
      <c r="AV170" s="125"/>
      <c r="AW170" s="125"/>
      <c r="AX170" s="125"/>
      <c r="AY170" s="125"/>
      <c r="AZ170" s="125"/>
      <c r="BA170" s="125"/>
      <c r="BB170" s="125"/>
      <c r="BC170" s="125"/>
      <c r="BD170" s="125"/>
      <c r="BE170" s="125"/>
      <c r="BF170" s="125"/>
      <c r="BG170" s="125"/>
      <c r="BH170" s="125"/>
      <c r="BI170" s="125"/>
      <c r="BJ170" s="125"/>
      <c r="BK170" s="125"/>
      <c r="BL170" s="125"/>
      <c r="BM170" s="125"/>
      <c r="BN170" s="125"/>
      <c r="BO170" s="125"/>
      <c r="BP170" s="125"/>
      <c r="BQ170" s="125"/>
      <c r="BR170" s="125"/>
      <c r="BS170" s="125"/>
      <c r="BT170" s="125"/>
      <c r="BU170" s="125"/>
      <c r="BV170" s="125"/>
      <c r="BW170" s="125"/>
      <c r="BX170" s="125"/>
      <c r="BY170" s="125"/>
      <c r="BZ170" s="125"/>
      <c r="CA170" s="125"/>
      <c r="CB170" s="125"/>
      <c r="CC170" s="125"/>
      <c r="CD170" s="125"/>
      <c r="CE170" s="125"/>
      <c r="CF170" s="125"/>
      <c r="CG170" s="125"/>
      <c r="CH170" s="125"/>
      <c r="CI170" s="125"/>
      <c r="CJ170" s="125"/>
      <c r="CK170" s="125"/>
      <c r="CL170" s="125"/>
      <c r="CM170" s="125"/>
      <c r="CN170" s="125"/>
      <c r="CO170" s="125"/>
      <c r="CP170" s="125"/>
      <c r="CQ170" s="125"/>
      <c r="CR170" s="125"/>
      <c r="CS170" s="125"/>
      <c r="CT170" s="125"/>
      <c r="CU170" s="125"/>
      <c r="CV170" s="125"/>
      <c r="CW170" s="125"/>
      <c r="CX170" s="125"/>
      <c r="CY170" s="125"/>
      <c r="CZ170" s="125"/>
      <c r="DA170" s="125"/>
      <c r="DB170" s="125"/>
      <c r="DC170" s="125"/>
      <c r="DD170" s="125"/>
      <c r="DE170" s="125"/>
      <c r="DF170" s="125"/>
      <c r="DG170" s="125"/>
      <c r="DH170" s="125"/>
      <c r="DI170" s="125"/>
      <c r="DJ170" s="125"/>
      <c r="DK170" s="125"/>
      <c r="DL170" s="125"/>
      <c r="DM170" s="125"/>
      <c r="DN170" s="125"/>
      <c r="DO170" s="125"/>
      <c r="DP170" s="125"/>
      <c r="DQ170" s="125"/>
      <c r="DR170" s="125"/>
      <c r="DS170" s="125"/>
      <c r="DT170" s="125"/>
      <c r="DU170" s="125"/>
      <c r="DV170" s="125"/>
      <c r="DW170" s="125"/>
      <c r="DX170" s="125"/>
      <c r="DY170" s="125"/>
      <c r="DZ170" s="125"/>
      <c r="EA170" s="125"/>
      <c r="EB170" s="125"/>
      <c r="EC170" s="125"/>
      <c r="ED170" s="125"/>
      <c r="EE170" s="125"/>
      <c r="EF170" s="125"/>
      <c r="EG170" s="125"/>
      <c r="EH170" s="125"/>
      <c r="EI170" s="125"/>
      <c r="EJ170" s="125"/>
      <c r="EK170" s="125"/>
      <c r="EL170" s="125"/>
      <c r="EM170" s="125"/>
      <c r="EN170" s="125"/>
      <c r="EO170" s="125"/>
      <c r="EP170" s="125"/>
      <c r="EQ170" s="125"/>
      <c r="ER170" s="125"/>
      <c r="ES170" s="125"/>
      <c r="ET170" s="125"/>
      <c r="EU170" s="125"/>
      <c r="EV170" s="125"/>
      <c r="EW170" s="125"/>
      <c r="EX170" s="125"/>
      <c r="EY170" s="125"/>
      <c r="EZ170" s="125"/>
      <c r="FA170" s="125"/>
      <c r="FB170" s="125"/>
      <c r="FC170" s="125"/>
      <c r="FD170" s="125"/>
      <c r="FE170" s="125"/>
      <c r="FF170" s="125"/>
      <c r="FG170" s="125"/>
      <c r="FH170" s="125"/>
      <c r="FI170" s="125"/>
      <c r="FJ170" s="125"/>
      <c r="FK170" s="125"/>
      <c r="FL170" s="125"/>
      <c r="FM170" s="125"/>
      <c r="FN170" s="125"/>
      <c r="FO170" s="125"/>
      <c r="FP170" s="125"/>
      <c r="FQ170" s="125"/>
      <c r="FR170" s="125"/>
      <c r="FS170" s="125"/>
      <c r="FT170" s="125"/>
      <c r="FU170" s="125"/>
      <c r="FV170" s="125"/>
      <c r="FW170" s="125"/>
      <c r="FX170" s="125"/>
      <c r="FY170" s="125"/>
      <c r="FZ170" s="125"/>
      <c r="GA170" s="125"/>
      <c r="GB170" s="125"/>
      <c r="GC170" s="125"/>
      <c r="GD170" s="125"/>
      <c r="GE170" s="125"/>
      <c r="GF170" s="125"/>
      <c r="GG170" s="125"/>
      <c r="GH170" s="125"/>
      <c r="GI170" s="125"/>
      <c r="GJ170" s="125"/>
      <c r="GK170" s="125"/>
      <c r="GL170" s="125"/>
      <c r="GM170" s="125"/>
      <c r="GN170" s="125"/>
      <c r="GO170" s="125"/>
      <c r="GP170" s="125"/>
      <c r="GQ170" s="125"/>
      <c r="GR170" s="125"/>
      <c r="GS170" s="125"/>
      <c r="GT170" s="125"/>
      <c r="GU170" s="125"/>
      <c r="GV170" s="125"/>
      <c r="GW170" s="125"/>
      <c r="GX170" s="125"/>
      <c r="GY170" s="125"/>
      <c r="GZ170" s="125"/>
      <c r="HA170" s="125"/>
      <c r="HB170" s="125"/>
      <c r="HC170" s="125"/>
      <c r="HD170" s="125"/>
      <c r="HE170" s="125"/>
      <c r="HF170" s="125"/>
      <c r="HG170" s="125"/>
      <c r="HH170" s="125"/>
      <c r="HI170" s="125"/>
      <c r="HJ170" s="125"/>
      <c r="HK170" s="125"/>
      <c r="HL170" s="125"/>
      <c r="HM170" s="125"/>
      <c r="HN170" s="125"/>
      <c r="HO170" s="125"/>
      <c r="HP170" s="125"/>
      <c r="HQ170" s="125"/>
      <c r="HR170" s="125"/>
      <c r="HS170" s="125"/>
      <c r="HT170" s="125"/>
      <c r="HU170" s="125"/>
      <c r="HV170" s="125"/>
      <c r="HW170" s="125"/>
      <c r="HX170" s="125"/>
      <c r="HY170" s="125"/>
      <c r="HZ170" s="125"/>
      <c r="IA170" s="125"/>
      <c r="IB170" s="125"/>
      <c r="IC170" s="125"/>
      <c r="ID170" s="125"/>
      <c r="IE170" s="125"/>
      <c r="IF170" s="125"/>
      <c r="IG170" s="125"/>
      <c r="IH170" s="125"/>
      <c r="II170" s="125"/>
      <c r="IJ170" s="125"/>
      <c r="IK170" s="125"/>
      <c r="IL170" s="125"/>
      <c r="IM170" s="125"/>
      <c r="IN170" s="125"/>
      <c r="IO170" s="125"/>
      <c r="IP170" s="125"/>
      <c r="IQ170" s="125"/>
      <c r="IR170" s="125"/>
      <c r="IS170" s="125"/>
      <c r="IT170" s="125"/>
      <c r="IU170" s="125"/>
      <c r="IV170" s="125"/>
    </row>
    <row r="171" spans="3:256" ht="11.25" customHeight="1" x14ac:dyDescent="0.4">
      <c r="C171" s="125"/>
      <c r="D171" s="125"/>
      <c r="E171" s="125"/>
      <c r="F171" s="125"/>
      <c r="G171" s="125"/>
      <c r="H171" s="125"/>
      <c r="I171" s="125"/>
      <c r="J171" s="125"/>
      <c r="K171" s="125"/>
      <c r="L171" s="125"/>
      <c r="M171" s="125"/>
      <c r="N171" s="125"/>
      <c r="P171" s="125"/>
      <c r="AE171" s="125"/>
      <c r="AF171" s="125"/>
      <c r="AG171" s="125"/>
      <c r="AH171" s="125"/>
      <c r="AI171" s="125"/>
      <c r="AJ171" s="125"/>
      <c r="AK171" s="125"/>
      <c r="AL171" s="125"/>
      <c r="AM171" s="125"/>
      <c r="AN171" s="125"/>
      <c r="AO171" s="125"/>
      <c r="AP171" s="125"/>
      <c r="AQ171" s="125"/>
      <c r="AR171" s="125"/>
      <c r="AS171" s="125"/>
      <c r="AT171" s="125"/>
      <c r="AU171" s="125"/>
      <c r="AV171" s="125"/>
      <c r="AW171" s="125"/>
      <c r="AX171" s="125"/>
      <c r="AY171" s="125"/>
      <c r="AZ171" s="125"/>
      <c r="BA171" s="125"/>
      <c r="BB171" s="125"/>
      <c r="BC171" s="125"/>
      <c r="BD171" s="125"/>
      <c r="BE171" s="125"/>
      <c r="BF171" s="125"/>
      <c r="BG171" s="125"/>
      <c r="BH171" s="125"/>
      <c r="BI171" s="125"/>
      <c r="BJ171" s="125"/>
      <c r="BK171" s="125"/>
      <c r="BL171" s="125"/>
      <c r="BM171" s="125"/>
      <c r="BN171" s="125"/>
      <c r="BO171" s="125"/>
      <c r="BP171" s="125"/>
      <c r="BQ171" s="125"/>
      <c r="BR171" s="125"/>
      <c r="BS171" s="125"/>
      <c r="BT171" s="125"/>
      <c r="BU171" s="125"/>
      <c r="BV171" s="125"/>
      <c r="BW171" s="125"/>
      <c r="BX171" s="125"/>
      <c r="BY171" s="125"/>
      <c r="BZ171" s="125"/>
      <c r="CA171" s="125"/>
      <c r="CB171" s="125"/>
      <c r="CC171" s="125"/>
      <c r="CD171" s="125"/>
      <c r="CE171" s="125"/>
      <c r="CF171" s="125"/>
      <c r="CG171" s="125"/>
      <c r="CH171" s="125"/>
      <c r="CI171" s="125"/>
      <c r="CJ171" s="125"/>
      <c r="CK171" s="125"/>
      <c r="CL171" s="125"/>
      <c r="CM171" s="125"/>
      <c r="CN171" s="125"/>
      <c r="CO171" s="125"/>
      <c r="CP171" s="125"/>
      <c r="CQ171" s="125"/>
      <c r="CR171" s="125"/>
      <c r="CS171" s="125"/>
      <c r="CT171" s="125"/>
      <c r="CU171" s="125"/>
      <c r="CV171" s="125"/>
      <c r="CW171" s="125"/>
      <c r="CX171" s="125"/>
      <c r="CY171" s="125"/>
      <c r="CZ171" s="125"/>
      <c r="DA171" s="125"/>
      <c r="DB171" s="125"/>
      <c r="DC171" s="125"/>
      <c r="DD171" s="125"/>
      <c r="DE171" s="125"/>
      <c r="DF171" s="125"/>
      <c r="DG171" s="125"/>
      <c r="DH171" s="125"/>
      <c r="DI171" s="125"/>
      <c r="DJ171" s="125"/>
      <c r="DK171" s="125"/>
      <c r="DL171" s="125"/>
      <c r="DM171" s="125"/>
      <c r="DN171" s="125"/>
      <c r="DO171" s="125"/>
      <c r="DP171" s="125"/>
      <c r="DQ171" s="125"/>
      <c r="DR171" s="125"/>
      <c r="DS171" s="125"/>
      <c r="DT171" s="125"/>
      <c r="DU171" s="125"/>
      <c r="DV171" s="125"/>
      <c r="DW171" s="125"/>
      <c r="DX171" s="125"/>
      <c r="DY171" s="125"/>
      <c r="DZ171" s="125"/>
      <c r="EA171" s="125"/>
      <c r="EB171" s="125"/>
      <c r="EC171" s="125"/>
      <c r="ED171" s="125"/>
      <c r="EE171" s="125"/>
      <c r="EF171" s="125"/>
      <c r="EG171" s="125"/>
      <c r="EH171" s="125"/>
      <c r="EI171" s="125"/>
      <c r="EJ171" s="125"/>
      <c r="EK171" s="125"/>
      <c r="EL171" s="125"/>
      <c r="EM171" s="125"/>
      <c r="EN171" s="125"/>
      <c r="EO171" s="125"/>
      <c r="EP171" s="125"/>
      <c r="EQ171" s="125"/>
      <c r="ER171" s="125"/>
      <c r="ES171" s="125"/>
      <c r="ET171" s="125"/>
      <c r="EU171" s="125"/>
      <c r="EV171" s="125"/>
      <c r="EW171" s="125"/>
      <c r="EX171" s="125"/>
      <c r="EY171" s="125"/>
      <c r="EZ171" s="125"/>
      <c r="FA171" s="125"/>
      <c r="FB171" s="125"/>
      <c r="FC171" s="125"/>
      <c r="FD171" s="125"/>
      <c r="FE171" s="125"/>
      <c r="FF171" s="125"/>
      <c r="FG171" s="125"/>
      <c r="FH171" s="125"/>
      <c r="FI171" s="125"/>
      <c r="FJ171" s="125"/>
      <c r="FK171" s="125"/>
      <c r="FL171" s="125"/>
      <c r="FM171" s="125"/>
      <c r="FN171" s="125"/>
      <c r="FO171" s="125"/>
      <c r="FP171" s="125"/>
      <c r="FQ171" s="125"/>
      <c r="FR171" s="125"/>
      <c r="FS171" s="125"/>
      <c r="FT171" s="125"/>
      <c r="FU171" s="125"/>
      <c r="FV171" s="125"/>
      <c r="FW171" s="125"/>
      <c r="FX171" s="125"/>
      <c r="FY171" s="125"/>
      <c r="FZ171" s="125"/>
      <c r="GA171" s="125"/>
      <c r="GB171" s="125"/>
      <c r="GC171" s="125"/>
      <c r="GD171" s="125"/>
      <c r="GE171" s="125"/>
      <c r="GF171" s="125"/>
      <c r="GG171" s="125"/>
      <c r="GH171" s="125"/>
      <c r="GI171" s="125"/>
      <c r="GJ171" s="125"/>
      <c r="GK171" s="125"/>
      <c r="GL171" s="125"/>
      <c r="GM171" s="125"/>
      <c r="GN171" s="125"/>
      <c r="GO171" s="125"/>
      <c r="GP171" s="125"/>
      <c r="GQ171" s="125"/>
      <c r="GR171" s="125"/>
      <c r="GS171" s="125"/>
      <c r="GT171" s="125"/>
      <c r="GU171" s="125"/>
      <c r="GV171" s="125"/>
      <c r="GW171" s="125"/>
      <c r="GX171" s="125"/>
      <c r="GY171" s="125"/>
      <c r="GZ171" s="125"/>
      <c r="HA171" s="125"/>
      <c r="HB171" s="125"/>
      <c r="HC171" s="125"/>
      <c r="HD171" s="125"/>
      <c r="HE171" s="125"/>
      <c r="HF171" s="125"/>
      <c r="HG171" s="125"/>
      <c r="HH171" s="125"/>
      <c r="HI171" s="125"/>
      <c r="HJ171" s="125"/>
      <c r="HK171" s="125"/>
      <c r="HL171" s="125"/>
      <c r="HM171" s="125"/>
      <c r="HN171" s="125"/>
      <c r="HO171" s="125"/>
      <c r="HP171" s="125"/>
      <c r="HQ171" s="125"/>
      <c r="HR171" s="125"/>
      <c r="HS171" s="125"/>
      <c r="HT171" s="125"/>
      <c r="HU171" s="125"/>
      <c r="HV171" s="125"/>
      <c r="HW171" s="125"/>
      <c r="HX171" s="125"/>
      <c r="HY171" s="125"/>
      <c r="HZ171" s="125"/>
      <c r="IA171" s="125"/>
      <c r="IB171" s="125"/>
      <c r="IC171" s="125"/>
      <c r="ID171" s="125"/>
      <c r="IE171" s="125"/>
      <c r="IF171" s="125"/>
      <c r="IG171" s="125"/>
      <c r="IH171" s="125"/>
      <c r="II171" s="125"/>
      <c r="IJ171" s="125"/>
      <c r="IK171" s="125"/>
      <c r="IL171" s="125"/>
      <c r="IM171" s="125"/>
      <c r="IN171" s="125"/>
      <c r="IO171" s="125"/>
      <c r="IP171" s="125"/>
      <c r="IQ171" s="125"/>
      <c r="IR171" s="125"/>
      <c r="IS171" s="125"/>
      <c r="IT171" s="125"/>
      <c r="IU171" s="125"/>
      <c r="IV171" s="125"/>
    </row>
    <row r="172" spans="3:256" ht="11.25" customHeight="1" x14ac:dyDescent="0.4">
      <c r="C172" s="125"/>
      <c r="D172" s="125"/>
      <c r="E172" s="125"/>
      <c r="F172" s="125"/>
      <c r="G172" s="125"/>
      <c r="H172" s="125"/>
      <c r="I172" s="125"/>
      <c r="J172" s="125"/>
      <c r="K172" s="125"/>
      <c r="L172" s="125"/>
      <c r="M172" s="125"/>
      <c r="N172" s="125"/>
      <c r="P172" s="125"/>
      <c r="AE172" s="125"/>
      <c r="AF172" s="125"/>
      <c r="AG172" s="125"/>
      <c r="AH172" s="125"/>
      <c r="AI172" s="125"/>
      <c r="AJ172" s="125"/>
      <c r="AK172" s="125"/>
      <c r="AL172" s="125"/>
      <c r="AM172" s="125"/>
      <c r="AN172" s="125"/>
      <c r="AO172" s="125"/>
      <c r="AP172" s="125"/>
      <c r="AQ172" s="125"/>
      <c r="AR172" s="125"/>
      <c r="AS172" s="125"/>
      <c r="AT172" s="125"/>
      <c r="AU172" s="125"/>
      <c r="AV172" s="125"/>
      <c r="AW172" s="125"/>
      <c r="AX172" s="125"/>
      <c r="AY172" s="125"/>
      <c r="AZ172" s="125"/>
      <c r="BA172" s="125"/>
      <c r="BB172" s="125"/>
      <c r="BC172" s="125"/>
      <c r="BD172" s="125"/>
      <c r="BE172" s="125"/>
      <c r="BF172" s="125"/>
      <c r="BG172" s="125"/>
      <c r="BH172" s="125"/>
      <c r="BI172" s="125"/>
      <c r="BJ172" s="125"/>
      <c r="BK172" s="125"/>
      <c r="BL172" s="125"/>
      <c r="BM172" s="125"/>
      <c r="BN172" s="125"/>
      <c r="BO172" s="125"/>
      <c r="BP172" s="125"/>
      <c r="BQ172" s="125"/>
      <c r="BR172" s="125"/>
      <c r="BS172" s="125"/>
      <c r="BT172" s="125"/>
      <c r="BU172" s="125"/>
      <c r="BV172" s="125"/>
      <c r="BW172" s="125"/>
      <c r="BX172" s="125"/>
      <c r="BY172" s="125"/>
      <c r="BZ172" s="125"/>
      <c r="CA172" s="125"/>
      <c r="CB172" s="125"/>
      <c r="CC172" s="125"/>
      <c r="CD172" s="125"/>
      <c r="CE172" s="125"/>
      <c r="CF172" s="125"/>
      <c r="CG172" s="125"/>
      <c r="CH172" s="125"/>
      <c r="CI172" s="125"/>
      <c r="CJ172" s="125"/>
      <c r="CK172" s="125"/>
      <c r="CL172" s="125"/>
      <c r="CM172" s="125"/>
      <c r="CN172" s="125"/>
      <c r="CO172" s="125"/>
      <c r="CP172" s="125"/>
      <c r="CQ172" s="125"/>
      <c r="CR172" s="125"/>
      <c r="CS172" s="125"/>
      <c r="CT172" s="125"/>
      <c r="CU172" s="125"/>
      <c r="CV172" s="125"/>
      <c r="CW172" s="125"/>
      <c r="CX172" s="125"/>
      <c r="CY172" s="125"/>
      <c r="CZ172" s="125"/>
      <c r="DA172" s="125"/>
      <c r="DB172" s="125"/>
      <c r="DC172" s="125"/>
      <c r="DD172" s="125"/>
      <c r="DE172" s="125"/>
      <c r="DF172" s="125"/>
      <c r="DG172" s="125"/>
      <c r="DH172" s="125"/>
      <c r="DI172" s="125"/>
      <c r="DJ172" s="125"/>
      <c r="DK172" s="125"/>
      <c r="DL172" s="125"/>
      <c r="DM172" s="125"/>
      <c r="DN172" s="125"/>
      <c r="DO172" s="125"/>
      <c r="DP172" s="125"/>
      <c r="DQ172" s="125"/>
      <c r="DR172" s="125"/>
      <c r="DS172" s="125"/>
      <c r="DT172" s="125"/>
      <c r="DU172" s="125"/>
      <c r="DV172" s="125"/>
      <c r="DW172" s="125"/>
      <c r="DX172" s="125"/>
      <c r="DY172" s="125"/>
      <c r="DZ172" s="125"/>
      <c r="EA172" s="125"/>
      <c r="EB172" s="125"/>
      <c r="EC172" s="125"/>
      <c r="ED172" s="125"/>
      <c r="EE172" s="125"/>
      <c r="EF172" s="125"/>
      <c r="EG172" s="125"/>
      <c r="EH172" s="125"/>
      <c r="EI172" s="125"/>
      <c r="EJ172" s="125"/>
      <c r="EK172" s="125"/>
      <c r="EL172" s="125"/>
      <c r="EM172" s="125"/>
      <c r="EN172" s="125"/>
      <c r="EO172" s="125"/>
      <c r="EP172" s="125"/>
      <c r="EQ172" s="125"/>
      <c r="ER172" s="125"/>
      <c r="ES172" s="125"/>
      <c r="ET172" s="125"/>
      <c r="EU172" s="125"/>
      <c r="EV172" s="125"/>
      <c r="EW172" s="125"/>
      <c r="EX172" s="125"/>
      <c r="EY172" s="125"/>
      <c r="EZ172" s="125"/>
      <c r="FA172" s="125"/>
      <c r="FB172" s="125"/>
      <c r="FC172" s="125"/>
      <c r="FD172" s="125"/>
      <c r="FE172" s="125"/>
      <c r="FF172" s="125"/>
      <c r="FG172" s="125"/>
      <c r="FH172" s="125"/>
      <c r="FI172" s="125"/>
      <c r="FJ172" s="125"/>
      <c r="FK172" s="125"/>
      <c r="FL172" s="125"/>
      <c r="FM172" s="125"/>
      <c r="FN172" s="125"/>
      <c r="FO172" s="125"/>
      <c r="FP172" s="125"/>
      <c r="FQ172" s="125"/>
      <c r="FR172" s="125"/>
      <c r="FS172" s="125"/>
      <c r="FT172" s="125"/>
      <c r="FU172" s="125"/>
      <c r="FV172" s="125"/>
      <c r="FW172" s="125"/>
      <c r="FX172" s="125"/>
      <c r="FY172" s="125"/>
      <c r="FZ172" s="125"/>
      <c r="GA172" s="125"/>
      <c r="GB172" s="125"/>
      <c r="GC172" s="125"/>
      <c r="GD172" s="125"/>
      <c r="GE172" s="125"/>
      <c r="GF172" s="125"/>
      <c r="GG172" s="125"/>
      <c r="GH172" s="125"/>
      <c r="GI172" s="125"/>
      <c r="GJ172" s="125"/>
      <c r="GK172" s="125"/>
      <c r="GL172" s="125"/>
      <c r="GM172" s="125"/>
      <c r="GN172" s="125"/>
      <c r="GO172" s="125"/>
      <c r="GP172" s="125"/>
      <c r="GQ172" s="125"/>
      <c r="GR172" s="125"/>
      <c r="GS172" s="125"/>
      <c r="GT172" s="125"/>
      <c r="GU172" s="125"/>
      <c r="GV172" s="125"/>
      <c r="GW172" s="125"/>
      <c r="GX172" s="125"/>
      <c r="GY172" s="125"/>
      <c r="GZ172" s="125"/>
      <c r="HA172" s="125"/>
      <c r="HB172" s="125"/>
      <c r="HC172" s="125"/>
      <c r="HD172" s="125"/>
      <c r="HE172" s="125"/>
      <c r="HF172" s="125"/>
      <c r="HG172" s="125"/>
      <c r="HH172" s="125"/>
      <c r="HI172" s="125"/>
      <c r="HJ172" s="125"/>
      <c r="HK172" s="125"/>
      <c r="HL172" s="125"/>
      <c r="HM172" s="125"/>
      <c r="HN172" s="125"/>
      <c r="HO172" s="125"/>
      <c r="HP172" s="125"/>
      <c r="HQ172" s="125"/>
      <c r="HR172" s="125"/>
      <c r="HS172" s="125"/>
      <c r="HT172" s="125"/>
      <c r="HU172" s="125"/>
      <c r="HV172" s="125"/>
      <c r="HW172" s="125"/>
      <c r="HX172" s="125"/>
      <c r="HY172" s="125"/>
      <c r="HZ172" s="125"/>
      <c r="IA172" s="125"/>
      <c r="IB172" s="125"/>
      <c r="IC172" s="125"/>
      <c r="ID172" s="125"/>
      <c r="IE172" s="125"/>
      <c r="IF172" s="125"/>
      <c r="IG172" s="125"/>
      <c r="IH172" s="125"/>
      <c r="II172" s="125"/>
      <c r="IJ172" s="125"/>
      <c r="IK172" s="125"/>
      <c r="IL172" s="125"/>
      <c r="IM172" s="125"/>
      <c r="IN172" s="125"/>
      <c r="IO172" s="125"/>
      <c r="IP172" s="125"/>
      <c r="IQ172" s="125"/>
      <c r="IR172" s="125"/>
      <c r="IS172" s="125"/>
      <c r="IT172" s="125"/>
      <c r="IU172" s="125"/>
      <c r="IV172" s="125"/>
    </row>
    <row r="173" spans="3:256" ht="11.25" customHeight="1" x14ac:dyDescent="0.4">
      <c r="C173" s="125"/>
      <c r="D173" s="125"/>
      <c r="E173" s="125"/>
      <c r="F173" s="125"/>
      <c r="G173" s="125"/>
      <c r="H173" s="125"/>
      <c r="I173" s="125"/>
      <c r="J173" s="125"/>
      <c r="K173" s="125"/>
      <c r="L173" s="125"/>
      <c r="M173" s="125"/>
      <c r="N173" s="125"/>
      <c r="P173" s="125"/>
      <c r="AE173" s="125"/>
      <c r="AF173" s="125"/>
      <c r="AG173" s="125"/>
      <c r="AH173" s="125"/>
      <c r="AI173" s="125"/>
      <c r="AJ173" s="125"/>
      <c r="AK173" s="125"/>
      <c r="AL173" s="125"/>
      <c r="AM173" s="125"/>
      <c r="AN173" s="125"/>
      <c r="AO173" s="125"/>
      <c r="AP173" s="125"/>
      <c r="AQ173" s="125"/>
      <c r="AR173" s="125"/>
      <c r="AS173" s="125"/>
      <c r="AT173" s="125"/>
      <c r="AU173" s="125"/>
      <c r="AV173" s="125"/>
      <c r="AW173" s="125"/>
      <c r="AX173" s="125"/>
      <c r="AY173" s="125"/>
      <c r="AZ173" s="125"/>
      <c r="BA173" s="125"/>
      <c r="BB173" s="125"/>
      <c r="BC173" s="125"/>
      <c r="BD173" s="125"/>
      <c r="BE173" s="125"/>
      <c r="BF173" s="125"/>
      <c r="BG173" s="125"/>
      <c r="BH173" s="125"/>
      <c r="BI173" s="125"/>
      <c r="BJ173" s="125"/>
      <c r="BK173" s="125"/>
      <c r="BL173" s="125"/>
      <c r="BM173" s="125"/>
      <c r="BN173" s="125"/>
      <c r="BO173" s="125"/>
      <c r="BP173" s="125"/>
      <c r="BQ173" s="125"/>
      <c r="BR173" s="125"/>
      <c r="BS173" s="125"/>
      <c r="BT173" s="125"/>
      <c r="BU173" s="125"/>
      <c r="BV173" s="125"/>
      <c r="BW173" s="125"/>
      <c r="BX173" s="125"/>
      <c r="BY173" s="125"/>
      <c r="BZ173" s="125"/>
      <c r="CA173" s="125"/>
      <c r="CB173" s="125"/>
      <c r="CC173" s="125"/>
      <c r="CD173" s="125"/>
      <c r="CE173" s="125"/>
      <c r="CF173" s="125"/>
      <c r="CG173" s="125"/>
      <c r="CH173" s="125"/>
      <c r="CI173" s="125"/>
      <c r="CJ173" s="125"/>
      <c r="CK173" s="125"/>
      <c r="CL173" s="125"/>
      <c r="CM173" s="125"/>
      <c r="CN173" s="125"/>
      <c r="CO173" s="125"/>
      <c r="CP173" s="125"/>
      <c r="CQ173" s="125"/>
      <c r="CR173" s="125"/>
      <c r="CS173" s="125"/>
      <c r="CT173" s="125"/>
      <c r="CU173" s="125"/>
      <c r="CV173" s="125"/>
      <c r="CW173" s="125"/>
      <c r="CX173" s="125"/>
      <c r="CY173" s="125"/>
      <c r="CZ173" s="125"/>
      <c r="DA173" s="125"/>
      <c r="DB173" s="125"/>
      <c r="DC173" s="125"/>
      <c r="DD173" s="125"/>
      <c r="DE173" s="125"/>
      <c r="DF173" s="125"/>
      <c r="DG173" s="125"/>
      <c r="DH173" s="125"/>
      <c r="DI173" s="125"/>
      <c r="DJ173" s="125"/>
      <c r="DK173" s="125"/>
      <c r="DL173" s="125"/>
      <c r="DM173" s="125"/>
      <c r="DN173" s="125"/>
      <c r="DO173" s="125"/>
      <c r="DP173" s="125"/>
      <c r="DQ173" s="125"/>
      <c r="DR173" s="125"/>
      <c r="DS173" s="125"/>
      <c r="DT173" s="125"/>
      <c r="DU173" s="125"/>
      <c r="DV173" s="125"/>
      <c r="DW173" s="125"/>
      <c r="DX173" s="125"/>
      <c r="DY173" s="125"/>
      <c r="DZ173" s="125"/>
      <c r="EA173" s="125"/>
      <c r="EB173" s="125"/>
      <c r="EC173" s="125"/>
      <c r="ED173" s="125"/>
      <c r="EE173" s="125"/>
      <c r="EF173" s="125"/>
      <c r="EG173" s="125"/>
      <c r="EH173" s="125"/>
      <c r="EI173" s="125"/>
      <c r="EJ173" s="125"/>
      <c r="EK173" s="125"/>
      <c r="EL173" s="125"/>
      <c r="EM173" s="125"/>
      <c r="EN173" s="125"/>
      <c r="EO173" s="125"/>
      <c r="EP173" s="125"/>
      <c r="EQ173" s="125"/>
      <c r="ER173" s="125"/>
      <c r="ES173" s="125"/>
      <c r="ET173" s="125"/>
      <c r="EU173" s="125"/>
      <c r="EV173" s="125"/>
      <c r="EW173" s="125"/>
      <c r="EX173" s="125"/>
      <c r="EY173" s="125"/>
      <c r="EZ173" s="125"/>
      <c r="FA173" s="125"/>
      <c r="FB173" s="125"/>
      <c r="FC173" s="125"/>
      <c r="FD173" s="125"/>
      <c r="FE173" s="125"/>
      <c r="FF173" s="125"/>
      <c r="FG173" s="125"/>
      <c r="FH173" s="125"/>
      <c r="FI173" s="125"/>
      <c r="FJ173" s="125"/>
      <c r="FK173" s="125"/>
      <c r="FL173" s="125"/>
      <c r="FM173" s="125"/>
      <c r="FN173" s="125"/>
      <c r="FO173" s="125"/>
      <c r="FP173" s="125"/>
      <c r="FQ173" s="125"/>
      <c r="FR173" s="125"/>
      <c r="FS173" s="125"/>
      <c r="FT173" s="125"/>
      <c r="FU173" s="125"/>
      <c r="FV173" s="125"/>
      <c r="FW173" s="125"/>
      <c r="FX173" s="125"/>
      <c r="FY173" s="125"/>
      <c r="FZ173" s="125"/>
      <c r="GA173" s="125"/>
      <c r="GB173" s="125"/>
      <c r="GC173" s="125"/>
      <c r="GD173" s="125"/>
      <c r="GE173" s="125"/>
      <c r="GF173" s="125"/>
      <c r="GG173" s="125"/>
      <c r="GH173" s="125"/>
      <c r="GI173" s="125"/>
      <c r="GJ173" s="125"/>
      <c r="GK173" s="125"/>
      <c r="GL173" s="125"/>
      <c r="GM173" s="125"/>
      <c r="GN173" s="125"/>
      <c r="GO173" s="125"/>
      <c r="GP173" s="125"/>
      <c r="GQ173" s="125"/>
      <c r="GR173" s="125"/>
      <c r="GS173" s="125"/>
      <c r="GT173" s="125"/>
      <c r="GU173" s="125"/>
      <c r="GV173" s="125"/>
      <c r="GW173" s="125"/>
      <c r="GX173" s="125"/>
      <c r="GY173" s="125"/>
      <c r="GZ173" s="125"/>
      <c r="HA173" s="125"/>
      <c r="HB173" s="125"/>
      <c r="HC173" s="125"/>
      <c r="HD173" s="125"/>
      <c r="HE173" s="125"/>
      <c r="HF173" s="125"/>
      <c r="HG173" s="125"/>
      <c r="HH173" s="125"/>
      <c r="HI173" s="125"/>
      <c r="HJ173" s="125"/>
      <c r="HK173" s="125"/>
      <c r="HL173" s="125"/>
      <c r="HM173" s="125"/>
      <c r="HN173" s="125"/>
      <c r="HO173" s="125"/>
      <c r="HP173" s="125"/>
      <c r="HQ173" s="125"/>
      <c r="HR173" s="125"/>
      <c r="HS173" s="125"/>
      <c r="HT173" s="125"/>
      <c r="HU173" s="125"/>
      <c r="HV173" s="125"/>
      <c r="HW173" s="125"/>
      <c r="HX173" s="125"/>
      <c r="HY173" s="125"/>
      <c r="HZ173" s="125"/>
      <c r="IA173" s="125"/>
      <c r="IB173" s="125"/>
      <c r="IC173" s="125"/>
      <c r="ID173" s="125"/>
      <c r="IE173" s="125"/>
      <c r="IF173" s="125"/>
      <c r="IG173" s="125"/>
      <c r="IH173" s="125"/>
      <c r="II173" s="125"/>
      <c r="IJ173" s="125"/>
      <c r="IK173" s="125"/>
      <c r="IL173" s="125"/>
      <c r="IM173" s="125"/>
      <c r="IN173" s="125"/>
      <c r="IO173" s="125"/>
      <c r="IP173" s="125"/>
      <c r="IQ173" s="125"/>
      <c r="IR173" s="125"/>
      <c r="IS173" s="125"/>
      <c r="IT173" s="125"/>
      <c r="IU173" s="125"/>
      <c r="IV173" s="125"/>
    </row>
    <row r="174" spans="3:256" ht="11.25" customHeight="1" x14ac:dyDescent="0.4">
      <c r="C174" s="125"/>
      <c r="D174" s="125"/>
      <c r="E174" s="125"/>
      <c r="F174" s="125"/>
      <c r="G174" s="125"/>
      <c r="H174" s="125"/>
      <c r="I174" s="125"/>
      <c r="J174" s="125"/>
      <c r="K174" s="125"/>
      <c r="L174" s="125"/>
      <c r="M174" s="125"/>
      <c r="N174" s="125"/>
      <c r="P174" s="125"/>
      <c r="AE174" s="125"/>
      <c r="AF174" s="125"/>
      <c r="AG174" s="125"/>
      <c r="AH174" s="125"/>
      <c r="AI174" s="125"/>
      <c r="AJ174" s="125"/>
      <c r="AK174" s="125"/>
      <c r="AL174" s="125"/>
      <c r="AM174" s="125"/>
      <c r="AN174" s="125"/>
      <c r="AO174" s="125"/>
      <c r="AP174" s="125"/>
      <c r="AQ174" s="125"/>
      <c r="AR174" s="125"/>
      <c r="AS174" s="125"/>
      <c r="AT174" s="125"/>
      <c r="AU174" s="125"/>
      <c r="AV174" s="125"/>
      <c r="AW174" s="125"/>
      <c r="AX174" s="125"/>
      <c r="AY174" s="125"/>
      <c r="AZ174" s="125"/>
      <c r="BA174" s="125"/>
      <c r="BB174" s="125"/>
      <c r="BC174" s="125"/>
      <c r="BD174" s="125"/>
      <c r="BE174" s="125"/>
      <c r="BF174" s="125"/>
      <c r="BG174" s="125"/>
      <c r="BH174" s="125"/>
      <c r="BI174" s="125"/>
      <c r="BJ174" s="125"/>
      <c r="BK174" s="125"/>
      <c r="BL174" s="125"/>
      <c r="BM174" s="125"/>
      <c r="BN174" s="125"/>
      <c r="BO174" s="125"/>
      <c r="BP174" s="125"/>
      <c r="BQ174" s="125"/>
      <c r="BR174" s="125"/>
      <c r="BS174" s="125"/>
      <c r="BT174" s="125"/>
      <c r="BU174" s="125"/>
      <c r="BV174" s="125"/>
      <c r="BW174" s="125"/>
      <c r="BX174" s="125"/>
      <c r="BY174" s="125"/>
      <c r="BZ174" s="125"/>
      <c r="CA174" s="125"/>
      <c r="CB174" s="125"/>
      <c r="CC174" s="125"/>
      <c r="CD174" s="125"/>
      <c r="CE174" s="125"/>
      <c r="CF174" s="125"/>
      <c r="CG174" s="125"/>
      <c r="CH174" s="125"/>
      <c r="CI174" s="125"/>
      <c r="CJ174" s="125"/>
      <c r="CK174" s="125"/>
      <c r="CL174" s="125"/>
      <c r="CM174" s="125"/>
      <c r="CN174" s="125"/>
      <c r="CO174" s="125"/>
      <c r="CP174" s="125"/>
      <c r="CQ174" s="125"/>
      <c r="CR174" s="125"/>
      <c r="CS174" s="125"/>
      <c r="CT174" s="125"/>
      <c r="CU174" s="125"/>
      <c r="CV174" s="125"/>
      <c r="CW174" s="125"/>
      <c r="CX174" s="125"/>
      <c r="CY174" s="125"/>
      <c r="CZ174" s="125"/>
      <c r="DA174" s="125"/>
      <c r="DB174" s="125"/>
      <c r="DC174" s="125"/>
      <c r="DD174" s="125"/>
      <c r="DE174" s="125"/>
      <c r="DF174" s="125"/>
      <c r="DG174" s="125"/>
      <c r="DH174" s="125"/>
      <c r="DI174" s="125"/>
      <c r="DJ174" s="125"/>
      <c r="DK174" s="125"/>
      <c r="DL174" s="125"/>
      <c r="DM174" s="125"/>
      <c r="DN174" s="125"/>
      <c r="DO174" s="125"/>
      <c r="DP174" s="125"/>
      <c r="DQ174" s="125"/>
      <c r="DR174" s="125"/>
      <c r="DS174" s="125"/>
      <c r="DT174" s="125"/>
      <c r="DU174" s="125"/>
      <c r="DV174" s="125"/>
      <c r="DW174" s="125"/>
      <c r="DX174" s="125"/>
      <c r="DY174" s="125"/>
      <c r="DZ174" s="125"/>
      <c r="EA174" s="125"/>
      <c r="EB174" s="125"/>
      <c r="EC174" s="125"/>
      <c r="ED174" s="125"/>
      <c r="EE174" s="125"/>
      <c r="EF174" s="125"/>
      <c r="EG174" s="125"/>
      <c r="EH174" s="125"/>
      <c r="EI174" s="125"/>
      <c r="EJ174" s="125"/>
      <c r="EK174" s="125"/>
      <c r="EL174" s="125"/>
      <c r="EM174" s="125"/>
      <c r="EN174" s="125"/>
      <c r="EO174" s="125"/>
      <c r="EP174" s="125"/>
      <c r="EQ174" s="125"/>
      <c r="ER174" s="125"/>
      <c r="ES174" s="125"/>
      <c r="ET174" s="125"/>
      <c r="EU174" s="125"/>
      <c r="EV174" s="125"/>
      <c r="EW174" s="125"/>
      <c r="EX174" s="125"/>
      <c r="EY174" s="125"/>
      <c r="EZ174" s="125"/>
      <c r="FA174" s="125"/>
      <c r="FB174" s="125"/>
      <c r="FC174" s="125"/>
      <c r="FD174" s="125"/>
      <c r="FE174" s="125"/>
      <c r="FF174" s="125"/>
      <c r="FG174" s="125"/>
      <c r="FH174" s="125"/>
      <c r="FI174" s="125"/>
      <c r="FJ174" s="125"/>
      <c r="FK174" s="125"/>
      <c r="FL174" s="125"/>
      <c r="FM174" s="125"/>
      <c r="FN174" s="125"/>
      <c r="FO174" s="125"/>
      <c r="FP174" s="125"/>
      <c r="FQ174" s="125"/>
      <c r="FR174" s="125"/>
      <c r="FS174" s="125"/>
      <c r="FT174" s="125"/>
      <c r="FU174" s="125"/>
      <c r="FV174" s="125"/>
      <c r="FW174" s="125"/>
      <c r="FX174" s="125"/>
      <c r="FY174" s="125"/>
      <c r="FZ174" s="125"/>
      <c r="GA174" s="125"/>
      <c r="GB174" s="125"/>
      <c r="GC174" s="125"/>
      <c r="GD174" s="125"/>
      <c r="GE174" s="125"/>
      <c r="GF174" s="125"/>
      <c r="GG174" s="125"/>
      <c r="GH174" s="125"/>
      <c r="GI174" s="125"/>
      <c r="GJ174" s="125"/>
      <c r="GK174" s="125"/>
      <c r="GL174" s="125"/>
      <c r="GM174" s="125"/>
      <c r="GN174" s="125"/>
      <c r="GO174" s="125"/>
      <c r="GP174" s="125"/>
      <c r="GQ174" s="125"/>
      <c r="GR174" s="125"/>
      <c r="GS174" s="125"/>
      <c r="GT174" s="125"/>
      <c r="GU174" s="125"/>
      <c r="GV174" s="125"/>
      <c r="GW174" s="125"/>
      <c r="GX174" s="125"/>
      <c r="GY174" s="125"/>
      <c r="GZ174" s="125"/>
      <c r="HA174" s="125"/>
      <c r="HB174" s="125"/>
      <c r="HC174" s="125"/>
      <c r="HD174" s="125"/>
      <c r="HE174" s="125"/>
      <c r="HF174" s="125"/>
      <c r="HG174" s="125"/>
      <c r="HH174" s="125"/>
      <c r="HI174" s="125"/>
      <c r="HJ174" s="125"/>
      <c r="HK174" s="125"/>
      <c r="HL174" s="125"/>
      <c r="HM174" s="125"/>
      <c r="HN174" s="125"/>
      <c r="HO174" s="125"/>
      <c r="HP174" s="125"/>
      <c r="HQ174" s="125"/>
      <c r="HR174" s="125"/>
      <c r="HS174" s="125"/>
      <c r="HT174" s="125"/>
      <c r="HU174" s="125"/>
      <c r="HV174" s="125"/>
      <c r="HW174" s="125"/>
      <c r="HX174" s="125"/>
      <c r="HY174" s="125"/>
      <c r="HZ174" s="125"/>
      <c r="IA174" s="125"/>
      <c r="IB174" s="125"/>
      <c r="IC174" s="125"/>
      <c r="ID174" s="125"/>
      <c r="IE174" s="125"/>
      <c r="IF174" s="125"/>
      <c r="IG174" s="125"/>
      <c r="IH174" s="125"/>
      <c r="II174" s="125"/>
      <c r="IJ174" s="125"/>
      <c r="IK174" s="125"/>
      <c r="IL174" s="125"/>
      <c r="IM174" s="125"/>
      <c r="IN174" s="125"/>
      <c r="IO174" s="125"/>
      <c r="IP174" s="125"/>
      <c r="IQ174" s="125"/>
      <c r="IR174" s="125"/>
      <c r="IS174" s="125"/>
      <c r="IT174" s="125"/>
      <c r="IU174" s="125"/>
      <c r="IV174" s="125"/>
    </row>
    <row r="175" spans="3:256" ht="11.25" customHeight="1" x14ac:dyDescent="0.4">
      <c r="C175" s="125"/>
      <c r="D175" s="125"/>
      <c r="E175" s="125"/>
      <c r="F175" s="125"/>
      <c r="G175" s="125"/>
      <c r="H175" s="125"/>
      <c r="I175" s="125"/>
      <c r="J175" s="125"/>
      <c r="K175" s="125"/>
      <c r="L175" s="125"/>
      <c r="M175" s="125"/>
      <c r="N175" s="125"/>
      <c r="P175" s="125"/>
      <c r="AE175" s="125"/>
      <c r="AF175" s="125"/>
      <c r="AG175" s="125"/>
      <c r="AH175" s="125"/>
      <c r="AI175" s="125"/>
      <c r="AJ175" s="125"/>
      <c r="AK175" s="125"/>
      <c r="AL175" s="125"/>
      <c r="AM175" s="125"/>
      <c r="AN175" s="125"/>
      <c r="AO175" s="125"/>
      <c r="AP175" s="125"/>
      <c r="AQ175" s="125"/>
      <c r="AR175" s="125"/>
      <c r="AS175" s="125"/>
      <c r="AT175" s="125"/>
      <c r="AU175" s="125"/>
      <c r="AV175" s="125"/>
      <c r="AW175" s="125"/>
      <c r="AX175" s="125"/>
      <c r="AY175" s="125"/>
      <c r="AZ175" s="125"/>
      <c r="BA175" s="125"/>
      <c r="BB175" s="125"/>
      <c r="BC175" s="125"/>
      <c r="BD175" s="125"/>
      <c r="BE175" s="125"/>
      <c r="BF175" s="125"/>
      <c r="BG175" s="125"/>
      <c r="BH175" s="125"/>
      <c r="BI175" s="125"/>
      <c r="BJ175" s="125"/>
      <c r="BK175" s="125"/>
      <c r="BL175" s="125"/>
      <c r="BM175" s="125"/>
      <c r="BN175" s="125"/>
      <c r="BO175" s="125"/>
      <c r="BP175" s="125"/>
      <c r="BQ175" s="125"/>
      <c r="BR175" s="125"/>
      <c r="BS175" s="125"/>
      <c r="BT175" s="125"/>
      <c r="BU175" s="125"/>
      <c r="BV175" s="125"/>
      <c r="BW175" s="125"/>
      <c r="BX175" s="125"/>
      <c r="BY175" s="125"/>
      <c r="BZ175" s="125"/>
      <c r="CA175" s="125"/>
      <c r="CB175" s="125"/>
      <c r="CC175" s="125"/>
      <c r="CD175" s="125"/>
      <c r="CE175" s="125"/>
      <c r="CF175" s="125"/>
      <c r="CG175" s="125"/>
      <c r="CH175" s="125"/>
      <c r="CI175" s="125"/>
      <c r="CJ175" s="125"/>
      <c r="CK175" s="125"/>
      <c r="CL175" s="125"/>
      <c r="CM175" s="125"/>
      <c r="CN175" s="125"/>
      <c r="CO175" s="125"/>
      <c r="CP175" s="125"/>
      <c r="CQ175" s="125"/>
      <c r="CR175" s="125"/>
      <c r="CS175" s="125"/>
      <c r="CT175" s="125"/>
      <c r="CU175" s="125"/>
      <c r="CV175" s="125"/>
      <c r="CW175" s="125"/>
      <c r="CX175" s="125"/>
      <c r="CY175" s="125"/>
      <c r="CZ175" s="125"/>
      <c r="DA175" s="125"/>
      <c r="DB175" s="125"/>
      <c r="DC175" s="125"/>
      <c r="DD175" s="125"/>
      <c r="DE175" s="125"/>
      <c r="DF175" s="125"/>
      <c r="DG175" s="125"/>
      <c r="DH175" s="125"/>
      <c r="DI175" s="125"/>
      <c r="DJ175" s="125"/>
      <c r="DK175" s="125"/>
      <c r="DL175" s="125"/>
      <c r="DM175" s="125"/>
      <c r="DN175" s="125"/>
      <c r="DO175" s="125"/>
      <c r="DP175" s="125"/>
      <c r="DQ175" s="125"/>
      <c r="DR175" s="125"/>
      <c r="DS175" s="125"/>
      <c r="DT175" s="125"/>
      <c r="DU175" s="125"/>
      <c r="DV175" s="125"/>
      <c r="DW175" s="125"/>
      <c r="DX175" s="125"/>
      <c r="DY175" s="125"/>
      <c r="DZ175" s="125"/>
      <c r="EA175" s="125"/>
      <c r="EB175" s="125"/>
      <c r="EC175" s="125"/>
      <c r="ED175" s="125"/>
      <c r="EE175" s="125"/>
      <c r="EF175" s="125"/>
      <c r="EG175" s="125"/>
      <c r="EH175" s="125"/>
      <c r="EI175" s="125"/>
      <c r="EJ175" s="125"/>
      <c r="EK175" s="125"/>
      <c r="EL175" s="125"/>
      <c r="EM175" s="125"/>
      <c r="EN175" s="125"/>
      <c r="EO175" s="125"/>
      <c r="EP175" s="125"/>
      <c r="EQ175" s="125"/>
      <c r="ER175" s="125"/>
      <c r="ES175" s="125"/>
      <c r="ET175" s="125"/>
      <c r="EU175" s="125"/>
      <c r="EV175" s="125"/>
      <c r="EW175" s="125"/>
      <c r="EX175" s="125"/>
      <c r="EY175" s="125"/>
      <c r="EZ175" s="125"/>
      <c r="FA175" s="125"/>
      <c r="FB175" s="125"/>
      <c r="FC175" s="125"/>
      <c r="FD175" s="125"/>
      <c r="FE175" s="125"/>
      <c r="FF175" s="125"/>
      <c r="FG175" s="125"/>
      <c r="FH175" s="125"/>
      <c r="FI175" s="125"/>
      <c r="FJ175" s="125"/>
      <c r="FK175" s="125"/>
      <c r="FL175" s="125"/>
      <c r="FM175" s="125"/>
      <c r="FN175" s="125"/>
      <c r="FO175" s="125"/>
      <c r="FP175" s="125"/>
      <c r="FQ175" s="125"/>
      <c r="FR175" s="125"/>
      <c r="FS175" s="125"/>
      <c r="FT175" s="125"/>
      <c r="FU175" s="125"/>
      <c r="FV175" s="125"/>
      <c r="FW175" s="125"/>
      <c r="FX175" s="125"/>
      <c r="FY175" s="125"/>
      <c r="FZ175" s="125"/>
      <c r="GA175" s="125"/>
      <c r="GB175" s="125"/>
      <c r="GC175" s="125"/>
      <c r="GD175" s="125"/>
      <c r="GE175" s="125"/>
      <c r="GF175" s="125"/>
      <c r="GG175" s="125"/>
      <c r="GH175" s="125"/>
      <c r="GI175" s="125"/>
      <c r="GJ175" s="125"/>
      <c r="GK175" s="125"/>
      <c r="GL175" s="125"/>
      <c r="GM175" s="125"/>
      <c r="GN175" s="125"/>
      <c r="GO175" s="125"/>
      <c r="GP175" s="125"/>
      <c r="GQ175" s="125"/>
      <c r="GR175" s="125"/>
      <c r="GS175" s="125"/>
      <c r="GT175" s="125"/>
      <c r="GU175" s="125"/>
      <c r="GV175" s="125"/>
      <c r="GW175" s="125"/>
      <c r="GX175" s="125"/>
      <c r="GY175" s="125"/>
      <c r="GZ175" s="125"/>
      <c r="HA175" s="125"/>
      <c r="HB175" s="125"/>
      <c r="HC175" s="125"/>
      <c r="HD175" s="125"/>
      <c r="HE175" s="125"/>
      <c r="HF175" s="125"/>
      <c r="HG175" s="125"/>
      <c r="HH175" s="125"/>
      <c r="HI175" s="125"/>
      <c r="HJ175" s="125"/>
      <c r="HK175" s="125"/>
      <c r="HL175" s="125"/>
      <c r="HM175" s="125"/>
      <c r="HN175" s="125"/>
      <c r="HO175" s="125"/>
      <c r="HP175" s="125"/>
      <c r="HQ175" s="125"/>
      <c r="HR175" s="125"/>
      <c r="HS175" s="125"/>
      <c r="HT175" s="125"/>
      <c r="HU175" s="125"/>
      <c r="HV175" s="125"/>
      <c r="HW175" s="125"/>
      <c r="HX175" s="125"/>
      <c r="HY175" s="125"/>
      <c r="HZ175" s="125"/>
      <c r="IA175" s="125"/>
      <c r="IB175" s="125"/>
      <c r="IC175" s="125"/>
      <c r="ID175" s="125"/>
      <c r="IE175" s="125"/>
      <c r="IF175" s="125"/>
      <c r="IG175" s="125"/>
      <c r="IH175" s="125"/>
      <c r="II175" s="125"/>
      <c r="IJ175" s="125"/>
      <c r="IK175" s="125"/>
      <c r="IL175" s="125"/>
      <c r="IM175" s="125"/>
      <c r="IN175" s="125"/>
      <c r="IO175" s="125"/>
      <c r="IP175" s="125"/>
      <c r="IQ175" s="125"/>
      <c r="IR175" s="125"/>
      <c r="IS175" s="125"/>
      <c r="IT175" s="125"/>
      <c r="IU175" s="125"/>
      <c r="IV175" s="125"/>
    </row>
    <row r="176" spans="3:256" ht="11.25" customHeight="1" x14ac:dyDescent="0.4">
      <c r="C176" s="125"/>
      <c r="D176" s="125"/>
      <c r="E176" s="125"/>
      <c r="F176" s="125"/>
      <c r="G176" s="125"/>
      <c r="H176" s="125"/>
      <c r="I176" s="125"/>
      <c r="J176" s="125"/>
      <c r="K176" s="125"/>
      <c r="L176" s="125"/>
      <c r="M176" s="125"/>
      <c r="N176" s="125"/>
      <c r="P176" s="125"/>
      <c r="AE176" s="125"/>
      <c r="AF176" s="125"/>
      <c r="AG176" s="125"/>
      <c r="AH176" s="125"/>
      <c r="AI176" s="125"/>
      <c r="AJ176" s="125"/>
      <c r="AK176" s="125"/>
      <c r="AL176" s="125"/>
      <c r="AM176" s="125"/>
      <c r="AN176" s="125"/>
      <c r="AO176" s="125"/>
      <c r="AP176" s="125"/>
      <c r="AQ176" s="125"/>
      <c r="AR176" s="125"/>
      <c r="AS176" s="125"/>
      <c r="AT176" s="125"/>
      <c r="AU176" s="125"/>
      <c r="AV176" s="125"/>
      <c r="AW176" s="125"/>
      <c r="AX176" s="125"/>
      <c r="AY176" s="125"/>
      <c r="AZ176" s="125"/>
      <c r="BA176" s="125"/>
      <c r="BB176" s="125"/>
      <c r="BC176" s="125"/>
      <c r="BD176" s="125"/>
      <c r="BE176" s="125"/>
      <c r="BF176" s="125"/>
      <c r="BG176" s="125"/>
      <c r="BH176" s="125"/>
      <c r="BI176" s="125"/>
      <c r="BJ176" s="125"/>
      <c r="BK176" s="125"/>
      <c r="BL176" s="125"/>
      <c r="BM176" s="125"/>
      <c r="BN176" s="125"/>
      <c r="BO176" s="125"/>
      <c r="BP176" s="125"/>
      <c r="BQ176" s="125"/>
      <c r="BR176" s="125"/>
      <c r="BS176" s="125"/>
      <c r="BT176" s="125"/>
      <c r="BU176" s="125"/>
      <c r="BV176" s="125"/>
      <c r="BW176" s="125"/>
      <c r="BX176" s="125"/>
      <c r="BY176" s="125"/>
      <c r="BZ176" s="125"/>
      <c r="CA176" s="125"/>
      <c r="CB176" s="125"/>
      <c r="CC176" s="125"/>
      <c r="CD176" s="125"/>
      <c r="CE176" s="125"/>
      <c r="CF176" s="125"/>
      <c r="CG176" s="125"/>
      <c r="CH176" s="125"/>
      <c r="CI176" s="125"/>
      <c r="CJ176" s="125"/>
      <c r="CK176" s="125"/>
      <c r="CL176" s="125"/>
      <c r="CM176" s="125"/>
      <c r="CN176" s="125"/>
      <c r="CO176" s="125"/>
      <c r="CP176" s="125"/>
      <c r="CQ176" s="125"/>
      <c r="CR176" s="125"/>
      <c r="CS176" s="125"/>
      <c r="CT176" s="125"/>
      <c r="CU176" s="125"/>
      <c r="CV176" s="125"/>
      <c r="CW176" s="125"/>
      <c r="CX176" s="125"/>
      <c r="CY176" s="125"/>
      <c r="CZ176" s="125"/>
      <c r="DA176" s="125"/>
      <c r="DB176" s="125"/>
      <c r="DC176" s="125"/>
      <c r="DD176" s="125"/>
      <c r="DE176" s="125"/>
      <c r="DF176" s="125"/>
      <c r="DG176" s="125"/>
      <c r="DH176" s="125"/>
      <c r="DI176" s="125"/>
      <c r="DJ176" s="125"/>
      <c r="DK176" s="125"/>
      <c r="DL176" s="125"/>
      <c r="DM176" s="125"/>
      <c r="DN176" s="125"/>
      <c r="DO176" s="125"/>
      <c r="DP176" s="125"/>
      <c r="DQ176" s="125"/>
      <c r="DR176" s="125"/>
      <c r="DS176" s="125"/>
      <c r="DT176" s="125"/>
      <c r="DU176" s="125"/>
      <c r="DV176" s="125"/>
      <c r="DW176" s="125"/>
      <c r="DX176" s="125"/>
      <c r="DY176" s="125"/>
      <c r="DZ176" s="125"/>
      <c r="EA176" s="125"/>
      <c r="EB176" s="125"/>
      <c r="EC176" s="125"/>
      <c r="ED176" s="125"/>
      <c r="EE176" s="125"/>
      <c r="EF176" s="125"/>
      <c r="EG176" s="125"/>
      <c r="EH176" s="125"/>
      <c r="EI176" s="125"/>
      <c r="EJ176" s="125"/>
      <c r="EK176" s="125"/>
      <c r="EL176" s="125"/>
      <c r="EM176" s="125"/>
      <c r="EN176" s="125"/>
      <c r="EO176" s="125"/>
      <c r="EP176" s="125"/>
      <c r="EQ176" s="125"/>
      <c r="ER176" s="125"/>
      <c r="ES176" s="125"/>
      <c r="ET176" s="125"/>
      <c r="EU176" s="125"/>
      <c r="EV176" s="125"/>
      <c r="EW176" s="125"/>
      <c r="EX176" s="125"/>
      <c r="EY176" s="125"/>
      <c r="EZ176" s="125"/>
      <c r="FA176" s="125"/>
      <c r="FB176" s="125"/>
      <c r="FC176" s="125"/>
      <c r="FD176" s="125"/>
      <c r="FE176" s="125"/>
      <c r="FF176" s="125"/>
      <c r="FG176" s="125"/>
      <c r="FH176" s="125"/>
      <c r="FI176" s="125"/>
      <c r="FJ176" s="125"/>
      <c r="FK176" s="125"/>
      <c r="FL176" s="125"/>
      <c r="FM176" s="125"/>
      <c r="FN176" s="125"/>
      <c r="FO176" s="125"/>
      <c r="FP176" s="125"/>
      <c r="FQ176" s="125"/>
      <c r="FR176" s="125"/>
      <c r="FS176" s="125"/>
      <c r="FT176" s="125"/>
      <c r="FU176" s="125"/>
      <c r="FV176" s="125"/>
      <c r="FW176" s="125"/>
      <c r="FX176" s="125"/>
      <c r="FY176" s="125"/>
      <c r="FZ176" s="125"/>
      <c r="GA176" s="125"/>
      <c r="GB176" s="125"/>
      <c r="GC176" s="125"/>
      <c r="GD176" s="125"/>
      <c r="GE176" s="125"/>
      <c r="GF176" s="125"/>
      <c r="GG176" s="125"/>
      <c r="GH176" s="125"/>
      <c r="GI176" s="125"/>
      <c r="GJ176" s="125"/>
      <c r="GK176" s="125"/>
      <c r="GL176" s="125"/>
      <c r="GM176" s="125"/>
      <c r="GN176" s="125"/>
      <c r="GO176" s="125"/>
      <c r="GP176" s="125"/>
      <c r="GQ176" s="125"/>
      <c r="GR176" s="125"/>
      <c r="GS176" s="125"/>
      <c r="GT176" s="125"/>
      <c r="GU176" s="125"/>
      <c r="GV176" s="125"/>
      <c r="GW176" s="125"/>
      <c r="GX176" s="125"/>
      <c r="GY176" s="125"/>
      <c r="GZ176" s="125"/>
      <c r="HA176" s="125"/>
      <c r="HB176" s="125"/>
      <c r="HC176" s="125"/>
      <c r="HD176" s="125"/>
      <c r="HE176" s="125"/>
      <c r="HF176" s="125"/>
      <c r="HG176" s="125"/>
      <c r="HH176" s="125"/>
      <c r="HI176" s="125"/>
      <c r="HJ176" s="125"/>
      <c r="HK176" s="125"/>
      <c r="HL176" s="125"/>
      <c r="HM176" s="125"/>
      <c r="HN176" s="125"/>
      <c r="HO176" s="125"/>
      <c r="HP176" s="125"/>
      <c r="HQ176" s="125"/>
      <c r="HR176" s="125"/>
      <c r="HS176" s="125"/>
      <c r="HT176" s="125"/>
      <c r="HU176" s="125"/>
      <c r="HV176" s="125"/>
      <c r="HW176" s="125"/>
      <c r="HX176" s="125"/>
      <c r="HY176" s="125"/>
      <c r="HZ176" s="125"/>
      <c r="IA176" s="125"/>
      <c r="IB176" s="125"/>
      <c r="IC176" s="125"/>
      <c r="ID176" s="125"/>
      <c r="IE176" s="125"/>
      <c r="IF176" s="125"/>
      <c r="IG176" s="125"/>
      <c r="IH176" s="125"/>
      <c r="II176" s="125"/>
      <c r="IJ176" s="125"/>
      <c r="IK176" s="125"/>
      <c r="IL176" s="125"/>
      <c r="IM176" s="125"/>
      <c r="IN176" s="125"/>
      <c r="IO176" s="125"/>
      <c r="IP176" s="125"/>
      <c r="IQ176" s="125"/>
      <c r="IR176" s="125"/>
      <c r="IS176" s="125"/>
      <c r="IT176" s="125"/>
      <c r="IU176" s="125"/>
      <c r="IV176" s="125"/>
    </row>
    <row r="177" spans="3:256" ht="11.25" customHeight="1" x14ac:dyDescent="0.4">
      <c r="C177" s="125"/>
      <c r="D177" s="125"/>
      <c r="E177" s="125"/>
      <c r="F177" s="125"/>
      <c r="G177" s="125"/>
      <c r="H177" s="125"/>
      <c r="I177" s="125"/>
      <c r="J177" s="125"/>
      <c r="K177" s="125"/>
      <c r="L177" s="125"/>
      <c r="M177" s="125"/>
      <c r="N177" s="125"/>
      <c r="P177" s="125"/>
      <c r="AE177" s="125"/>
      <c r="AF177" s="125"/>
      <c r="AG177" s="125"/>
      <c r="AH177" s="125"/>
      <c r="AI177" s="125"/>
      <c r="AJ177" s="125"/>
      <c r="AK177" s="125"/>
      <c r="AL177" s="125"/>
      <c r="AM177" s="125"/>
      <c r="AN177" s="125"/>
      <c r="AO177" s="125"/>
      <c r="AP177" s="125"/>
      <c r="AQ177" s="125"/>
      <c r="AR177" s="125"/>
      <c r="AS177" s="125"/>
      <c r="AT177" s="125"/>
      <c r="AU177" s="125"/>
      <c r="AV177" s="125"/>
      <c r="AW177" s="125"/>
      <c r="AX177" s="125"/>
      <c r="AY177" s="125"/>
      <c r="AZ177" s="125"/>
      <c r="BA177" s="125"/>
      <c r="BB177" s="125"/>
      <c r="BC177" s="125"/>
      <c r="BD177" s="125"/>
      <c r="BE177" s="125"/>
      <c r="BF177" s="125"/>
      <c r="BG177" s="125"/>
      <c r="BH177" s="125"/>
      <c r="BI177" s="125"/>
      <c r="BJ177" s="125"/>
      <c r="BK177" s="125"/>
      <c r="BL177" s="125"/>
      <c r="BM177" s="125"/>
      <c r="BN177" s="125"/>
      <c r="BO177" s="125"/>
      <c r="BP177" s="125"/>
      <c r="BQ177" s="125"/>
      <c r="BR177" s="125"/>
      <c r="BS177" s="125"/>
      <c r="BT177" s="125"/>
      <c r="BU177" s="125"/>
      <c r="BV177" s="125"/>
      <c r="BW177" s="125"/>
      <c r="BX177" s="125"/>
      <c r="BY177" s="125"/>
      <c r="BZ177" s="125"/>
      <c r="CA177" s="125"/>
      <c r="CB177" s="125"/>
      <c r="CC177" s="125"/>
      <c r="CD177" s="125"/>
      <c r="CE177" s="125"/>
      <c r="CF177" s="125"/>
      <c r="CG177" s="125"/>
      <c r="CH177" s="125"/>
      <c r="CI177" s="125"/>
      <c r="CJ177" s="125"/>
      <c r="CK177" s="125"/>
      <c r="CL177" s="125"/>
      <c r="CM177" s="125"/>
      <c r="CN177" s="125"/>
      <c r="CO177" s="125"/>
      <c r="CP177" s="125"/>
      <c r="CQ177" s="125"/>
      <c r="CR177" s="125"/>
      <c r="CS177" s="125"/>
      <c r="CT177" s="125"/>
      <c r="CU177" s="125"/>
      <c r="CV177" s="125"/>
      <c r="CW177" s="125"/>
      <c r="CX177" s="125"/>
      <c r="CY177" s="125"/>
      <c r="CZ177" s="125"/>
      <c r="DA177" s="125"/>
      <c r="DB177" s="125"/>
      <c r="DC177" s="125"/>
      <c r="DD177" s="125"/>
      <c r="DE177" s="125"/>
      <c r="DF177" s="125"/>
      <c r="DG177" s="125"/>
      <c r="DH177" s="125"/>
      <c r="DI177" s="125"/>
      <c r="DJ177" s="125"/>
      <c r="DK177" s="125"/>
      <c r="DL177" s="125"/>
      <c r="DM177" s="125"/>
      <c r="DN177" s="125"/>
      <c r="DO177" s="125"/>
      <c r="DP177" s="125"/>
      <c r="DQ177" s="125"/>
      <c r="DR177" s="125"/>
      <c r="DS177" s="125"/>
      <c r="DT177" s="125"/>
      <c r="DU177" s="125"/>
      <c r="DV177" s="125"/>
      <c r="DW177" s="125"/>
      <c r="DX177" s="125"/>
      <c r="DY177" s="125"/>
      <c r="DZ177" s="125"/>
      <c r="EA177" s="125"/>
      <c r="EB177" s="125"/>
      <c r="EC177" s="125"/>
      <c r="ED177" s="125"/>
      <c r="EE177" s="125"/>
      <c r="EF177" s="125"/>
      <c r="EG177" s="125"/>
      <c r="EH177" s="125"/>
      <c r="EI177" s="125"/>
      <c r="EJ177" s="125"/>
      <c r="EK177" s="125"/>
      <c r="EL177" s="125"/>
      <c r="EM177" s="125"/>
      <c r="EN177" s="125"/>
      <c r="EO177" s="125"/>
      <c r="EP177" s="125"/>
      <c r="EQ177" s="125"/>
      <c r="ER177" s="125"/>
      <c r="ES177" s="125"/>
      <c r="ET177" s="125"/>
      <c r="EU177" s="125"/>
      <c r="EV177" s="125"/>
      <c r="EW177" s="125"/>
      <c r="EX177" s="125"/>
      <c r="EY177" s="125"/>
      <c r="EZ177" s="125"/>
      <c r="FA177" s="125"/>
      <c r="FB177" s="125"/>
      <c r="FC177" s="125"/>
      <c r="FD177" s="125"/>
      <c r="FE177" s="125"/>
      <c r="FF177" s="125"/>
      <c r="FG177" s="125"/>
      <c r="FH177" s="125"/>
      <c r="FI177" s="125"/>
      <c r="FJ177" s="125"/>
      <c r="FK177" s="125"/>
      <c r="FL177" s="125"/>
      <c r="FM177" s="125"/>
      <c r="FN177" s="125"/>
      <c r="FO177" s="125"/>
      <c r="FP177" s="125"/>
      <c r="FQ177" s="125"/>
      <c r="FR177" s="125"/>
      <c r="FS177" s="125"/>
      <c r="FT177" s="125"/>
      <c r="FU177" s="125"/>
      <c r="FV177" s="125"/>
      <c r="FW177" s="125"/>
      <c r="FX177" s="125"/>
      <c r="FY177" s="125"/>
      <c r="FZ177" s="125"/>
      <c r="GA177" s="125"/>
      <c r="GB177" s="125"/>
      <c r="GC177" s="125"/>
      <c r="GD177" s="125"/>
      <c r="GE177" s="125"/>
      <c r="GF177" s="125"/>
      <c r="GG177" s="125"/>
      <c r="GH177" s="125"/>
      <c r="GI177" s="125"/>
      <c r="GJ177" s="125"/>
      <c r="GK177" s="125"/>
      <c r="GL177" s="125"/>
      <c r="GM177" s="125"/>
      <c r="GN177" s="125"/>
      <c r="GO177" s="125"/>
      <c r="GP177" s="125"/>
      <c r="GQ177" s="125"/>
      <c r="GR177" s="125"/>
      <c r="GS177" s="125"/>
      <c r="GT177" s="125"/>
      <c r="GU177" s="125"/>
      <c r="GV177" s="125"/>
      <c r="GW177" s="125"/>
      <c r="GX177" s="125"/>
      <c r="GY177" s="125"/>
      <c r="GZ177" s="125"/>
      <c r="HA177" s="125"/>
      <c r="HB177" s="125"/>
      <c r="HC177" s="125"/>
      <c r="HD177" s="125"/>
      <c r="HE177" s="125"/>
      <c r="HF177" s="125"/>
      <c r="HG177" s="125"/>
      <c r="HH177" s="125"/>
      <c r="HI177" s="125"/>
      <c r="HJ177" s="125"/>
      <c r="HK177" s="125"/>
      <c r="HL177" s="125"/>
      <c r="HM177" s="125"/>
      <c r="HN177" s="125"/>
      <c r="HO177" s="125"/>
      <c r="HP177" s="125"/>
      <c r="HQ177" s="125"/>
      <c r="HR177" s="125"/>
      <c r="HS177" s="125"/>
      <c r="HT177" s="125"/>
      <c r="HU177" s="125"/>
      <c r="HV177" s="125"/>
      <c r="HW177" s="125"/>
      <c r="HX177" s="125"/>
      <c r="HY177" s="125"/>
      <c r="HZ177" s="125"/>
      <c r="IA177" s="125"/>
      <c r="IB177" s="125"/>
      <c r="IC177" s="125"/>
      <c r="ID177" s="125"/>
      <c r="IE177" s="125"/>
      <c r="IF177" s="125"/>
      <c r="IG177" s="125"/>
      <c r="IH177" s="125"/>
      <c r="II177" s="125"/>
      <c r="IJ177" s="125"/>
      <c r="IK177" s="125"/>
      <c r="IL177" s="125"/>
      <c r="IM177" s="125"/>
      <c r="IN177" s="125"/>
      <c r="IO177" s="125"/>
      <c r="IP177" s="125"/>
      <c r="IQ177" s="125"/>
      <c r="IR177" s="125"/>
      <c r="IS177" s="125"/>
      <c r="IT177" s="125"/>
      <c r="IU177" s="125"/>
      <c r="IV177" s="125"/>
    </row>
    <row r="178" spans="3:256" ht="11.25" customHeight="1" x14ac:dyDescent="0.4">
      <c r="C178" s="125"/>
      <c r="D178" s="125"/>
      <c r="E178" s="125"/>
      <c r="F178" s="125"/>
      <c r="G178" s="125"/>
      <c r="H178" s="125"/>
      <c r="I178" s="125"/>
      <c r="J178" s="125"/>
      <c r="K178" s="125"/>
      <c r="L178" s="125"/>
      <c r="M178" s="125"/>
      <c r="N178" s="125"/>
      <c r="P178" s="125"/>
      <c r="AE178" s="125"/>
      <c r="AF178" s="125"/>
      <c r="AG178" s="125"/>
      <c r="AH178" s="125"/>
      <c r="AI178" s="125"/>
      <c r="AJ178" s="125"/>
      <c r="AK178" s="125"/>
      <c r="AL178" s="125"/>
      <c r="AM178" s="125"/>
      <c r="AN178" s="125"/>
      <c r="AO178" s="125"/>
      <c r="AP178" s="125"/>
      <c r="AQ178" s="125"/>
      <c r="AR178" s="125"/>
      <c r="AS178" s="125"/>
      <c r="AT178" s="125"/>
      <c r="AU178" s="125"/>
      <c r="AV178" s="125"/>
      <c r="AW178" s="125"/>
      <c r="AX178" s="125"/>
      <c r="AY178" s="125"/>
      <c r="AZ178" s="125"/>
      <c r="BA178" s="125"/>
      <c r="BB178" s="125"/>
      <c r="BC178" s="125"/>
      <c r="BD178" s="125"/>
      <c r="BE178" s="125"/>
      <c r="BF178" s="125"/>
      <c r="BG178" s="125"/>
      <c r="BH178" s="125"/>
      <c r="BI178" s="125"/>
      <c r="BJ178" s="125"/>
      <c r="BK178" s="125"/>
      <c r="BL178" s="125"/>
      <c r="BM178" s="125"/>
      <c r="BN178" s="125"/>
      <c r="BO178" s="125"/>
      <c r="BP178" s="125"/>
      <c r="BQ178" s="125"/>
      <c r="BR178" s="125"/>
      <c r="BS178" s="125"/>
      <c r="BT178" s="125"/>
      <c r="BU178" s="125"/>
      <c r="BV178" s="125"/>
      <c r="BW178" s="125"/>
      <c r="BX178" s="125"/>
      <c r="BY178" s="125"/>
      <c r="BZ178" s="125"/>
      <c r="CA178" s="125"/>
      <c r="CB178" s="125"/>
      <c r="CC178" s="125"/>
      <c r="CD178" s="125"/>
      <c r="CE178" s="125"/>
      <c r="CF178" s="125"/>
      <c r="CG178" s="125"/>
      <c r="CH178" s="125"/>
      <c r="CI178" s="125"/>
      <c r="CJ178" s="125"/>
      <c r="CK178" s="125"/>
      <c r="CL178" s="125"/>
      <c r="CM178" s="125"/>
      <c r="CN178" s="125"/>
      <c r="CO178" s="125"/>
      <c r="CP178" s="125"/>
      <c r="CQ178" s="125"/>
      <c r="CR178" s="125"/>
      <c r="CS178" s="125"/>
      <c r="CT178" s="125"/>
      <c r="CU178" s="125"/>
      <c r="CV178" s="125"/>
      <c r="CW178" s="125"/>
      <c r="CX178" s="125"/>
      <c r="CY178" s="125"/>
      <c r="CZ178" s="125"/>
      <c r="DA178" s="125"/>
      <c r="DB178" s="125"/>
      <c r="DC178" s="125"/>
      <c r="DD178" s="125"/>
      <c r="DE178" s="125"/>
      <c r="DF178" s="125"/>
      <c r="DG178" s="125"/>
      <c r="DH178" s="125"/>
      <c r="DI178" s="125"/>
      <c r="DJ178" s="125"/>
      <c r="DK178" s="125"/>
      <c r="DL178" s="125"/>
      <c r="DM178" s="125"/>
      <c r="DN178" s="125"/>
      <c r="DO178" s="125"/>
      <c r="DP178" s="125"/>
      <c r="DQ178" s="125"/>
      <c r="DR178" s="125"/>
      <c r="DS178" s="125"/>
      <c r="DT178" s="125"/>
      <c r="DU178" s="125"/>
      <c r="DV178" s="125"/>
      <c r="DW178" s="125"/>
      <c r="DX178" s="125"/>
      <c r="DY178" s="125"/>
      <c r="DZ178" s="125"/>
      <c r="EA178" s="125"/>
      <c r="EB178" s="125"/>
      <c r="EC178" s="125"/>
      <c r="ED178" s="125"/>
      <c r="EE178" s="125"/>
      <c r="EF178" s="125"/>
      <c r="EG178" s="125"/>
      <c r="EH178" s="125"/>
      <c r="EI178" s="125"/>
      <c r="EJ178" s="125"/>
      <c r="EK178" s="125"/>
      <c r="EL178" s="125"/>
      <c r="EM178" s="125"/>
      <c r="EN178" s="125"/>
      <c r="EO178" s="125"/>
      <c r="EP178" s="125"/>
      <c r="EQ178" s="125"/>
      <c r="ER178" s="125"/>
      <c r="ES178" s="125"/>
      <c r="ET178" s="125"/>
      <c r="EU178" s="125"/>
      <c r="EV178" s="125"/>
      <c r="EW178" s="125"/>
      <c r="EX178" s="125"/>
      <c r="EY178" s="125"/>
      <c r="EZ178" s="125"/>
      <c r="FA178" s="125"/>
      <c r="FB178" s="125"/>
      <c r="FC178" s="125"/>
      <c r="FD178" s="125"/>
      <c r="FE178" s="125"/>
      <c r="FF178" s="125"/>
      <c r="FG178" s="125"/>
      <c r="FH178" s="125"/>
      <c r="FI178" s="125"/>
      <c r="FJ178" s="125"/>
      <c r="FK178" s="125"/>
      <c r="FL178" s="125"/>
      <c r="FM178" s="125"/>
      <c r="FN178" s="125"/>
      <c r="FO178" s="125"/>
      <c r="FP178" s="125"/>
      <c r="FQ178" s="125"/>
      <c r="FR178" s="125"/>
      <c r="FS178" s="125"/>
      <c r="FT178" s="125"/>
      <c r="FU178" s="125"/>
      <c r="FV178" s="125"/>
      <c r="FW178" s="125"/>
      <c r="FX178" s="125"/>
      <c r="FY178" s="125"/>
      <c r="FZ178" s="125"/>
      <c r="GA178" s="125"/>
      <c r="GB178" s="125"/>
      <c r="GC178" s="125"/>
      <c r="GD178" s="125"/>
      <c r="GE178" s="125"/>
      <c r="GF178" s="125"/>
      <c r="GG178" s="125"/>
      <c r="GH178" s="125"/>
      <c r="GI178" s="125"/>
      <c r="GJ178" s="125"/>
      <c r="GK178" s="125"/>
      <c r="GL178" s="125"/>
      <c r="GM178" s="125"/>
      <c r="GN178" s="125"/>
      <c r="GO178" s="125"/>
      <c r="GP178" s="125"/>
      <c r="GQ178" s="125"/>
      <c r="GR178" s="125"/>
      <c r="GS178" s="125"/>
      <c r="GT178" s="125"/>
      <c r="GU178" s="125"/>
      <c r="GV178" s="125"/>
      <c r="GW178" s="125"/>
      <c r="GX178" s="125"/>
      <c r="GY178" s="125"/>
      <c r="GZ178" s="125"/>
      <c r="HA178" s="125"/>
      <c r="HB178" s="125"/>
      <c r="HC178" s="125"/>
      <c r="HD178" s="125"/>
      <c r="HE178" s="125"/>
      <c r="HF178" s="125"/>
      <c r="HG178" s="125"/>
      <c r="HH178" s="125"/>
      <c r="HI178" s="125"/>
      <c r="HJ178" s="125"/>
      <c r="HK178" s="125"/>
      <c r="HL178" s="125"/>
      <c r="HM178" s="125"/>
      <c r="HN178" s="125"/>
      <c r="HO178" s="125"/>
      <c r="HP178" s="125"/>
      <c r="HQ178" s="125"/>
      <c r="HR178" s="125"/>
      <c r="HS178" s="125"/>
      <c r="HT178" s="125"/>
      <c r="HU178" s="125"/>
      <c r="HV178" s="125"/>
      <c r="HW178" s="125"/>
      <c r="HX178" s="125"/>
      <c r="HY178" s="125"/>
      <c r="HZ178" s="125"/>
      <c r="IA178" s="125"/>
      <c r="IB178" s="125"/>
      <c r="IC178" s="125"/>
      <c r="ID178" s="125"/>
      <c r="IE178" s="125"/>
      <c r="IF178" s="125"/>
      <c r="IG178" s="125"/>
      <c r="IH178" s="125"/>
      <c r="II178" s="125"/>
      <c r="IJ178" s="125"/>
      <c r="IK178" s="125"/>
      <c r="IL178" s="125"/>
      <c r="IM178" s="125"/>
      <c r="IN178" s="125"/>
      <c r="IO178" s="125"/>
      <c r="IP178" s="125"/>
      <c r="IQ178" s="125"/>
      <c r="IR178" s="125"/>
      <c r="IS178" s="125"/>
      <c r="IT178" s="125"/>
      <c r="IU178" s="125"/>
      <c r="IV178" s="125"/>
    </row>
    <row r="179" spans="3:256" ht="11.25" customHeight="1" x14ac:dyDescent="0.4">
      <c r="C179" s="125"/>
      <c r="D179" s="125"/>
      <c r="E179" s="125"/>
      <c r="F179" s="125"/>
      <c r="G179" s="125"/>
      <c r="H179" s="125"/>
      <c r="I179" s="125"/>
      <c r="J179" s="125"/>
      <c r="K179" s="125"/>
      <c r="L179" s="125"/>
      <c r="M179" s="125"/>
      <c r="N179" s="125"/>
      <c r="P179" s="125"/>
      <c r="AE179" s="125"/>
      <c r="AF179" s="125"/>
      <c r="AG179" s="125"/>
      <c r="AH179" s="125"/>
      <c r="AI179" s="125"/>
      <c r="AJ179" s="125"/>
      <c r="AK179" s="125"/>
      <c r="AL179" s="125"/>
      <c r="AM179" s="125"/>
      <c r="AN179" s="125"/>
      <c r="AO179" s="125"/>
      <c r="AP179" s="125"/>
      <c r="AQ179" s="125"/>
      <c r="AR179" s="125"/>
      <c r="AS179" s="125"/>
      <c r="AT179" s="125"/>
      <c r="AU179" s="125"/>
      <c r="AV179" s="125"/>
      <c r="AW179" s="125"/>
      <c r="AX179" s="125"/>
      <c r="AY179" s="125"/>
      <c r="AZ179" s="125"/>
      <c r="BA179" s="125"/>
      <c r="BB179" s="125"/>
      <c r="BC179" s="125"/>
      <c r="BD179" s="125"/>
      <c r="BE179" s="125"/>
      <c r="BF179" s="125"/>
      <c r="BG179" s="125"/>
      <c r="BH179" s="125"/>
      <c r="BI179" s="125"/>
      <c r="BJ179" s="125"/>
      <c r="BK179" s="125"/>
      <c r="BL179" s="125"/>
      <c r="BM179" s="125"/>
      <c r="BN179" s="125"/>
      <c r="BO179" s="125"/>
      <c r="BP179" s="125"/>
      <c r="BQ179" s="125"/>
      <c r="BR179" s="125"/>
      <c r="BS179" s="125"/>
      <c r="BT179" s="125"/>
      <c r="BU179" s="125"/>
      <c r="BV179" s="125"/>
      <c r="BW179" s="125"/>
      <c r="BX179" s="125"/>
      <c r="BY179" s="125"/>
      <c r="BZ179" s="125"/>
      <c r="CA179" s="125"/>
      <c r="CB179" s="125"/>
      <c r="CC179" s="125"/>
      <c r="CD179" s="125"/>
      <c r="CE179" s="125"/>
      <c r="CF179" s="125"/>
      <c r="CG179" s="125"/>
      <c r="CH179" s="125"/>
      <c r="CI179" s="125"/>
      <c r="CJ179" s="125"/>
      <c r="CK179" s="125"/>
      <c r="CL179" s="125"/>
      <c r="CM179" s="125"/>
      <c r="CN179" s="125"/>
      <c r="CO179" s="125"/>
      <c r="CP179" s="125"/>
      <c r="CQ179" s="125"/>
      <c r="CR179" s="125"/>
      <c r="CS179" s="125"/>
      <c r="CT179" s="125"/>
      <c r="CU179" s="125"/>
      <c r="CV179" s="125"/>
      <c r="CW179" s="125"/>
      <c r="CX179" s="125"/>
      <c r="CY179" s="125"/>
      <c r="CZ179" s="125"/>
      <c r="DA179" s="125"/>
      <c r="DB179" s="125"/>
      <c r="DC179" s="125"/>
      <c r="DD179" s="125"/>
      <c r="DE179" s="125"/>
      <c r="DF179" s="125"/>
      <c r="DG179" s="125"/>
      <c r="DH179" s="125"/>
      <c r="DI179" s="125"/>
      <c r="DJ179" s="125"/>
      <c r="DK179" s="125"/>
      <c r="DL179" s="125"/>
      <c r="DM179" s="125"/>
      <c r="DN179" s="125"/>
      <c r="DO179" s="125"/>
      <c r="DP179" s="125"/>
      <c r="DQ179" s="125"/>
      <c r="DR179" s="125"/>
      <c r="DS179" s="125"/>
      <c r="DT179" s="125"/>
      <c r="DU179" s="125"/>
      <c r="DV179" s="125"/>
      <c r="DW179" s="125"/>
      <c r="DX179" s="125"/>
      <c r="DY179" s="125"/>
      <c r="DZ179" s="125"/>
      <c r="EA179" s="125"/>
      <c r="EB179" s="125"/>
      <c r="EC179" s="125"/>
      <c r="ED179" s="125"/>
      <c r="EE179" s="125"/>
      <c r="EF179" s="125"/>
      <c r="EG179" s="125"/>
      <c r="EH179" s="125"/>
      <c r="EI179" s="125"/>
      <c r="EJ179" s="125"/>
      <c r="EK179" s="125"/>
      <c r="EL179" s="125"/>
      <c r="EM179" s="125"/>
      <c r="EN179" s="125"/>
      <c r="EO179" s="125"/>
      <c r="EP179" s="125"/>
      <c r="EQ179" s="125"/>
      <c r="ER179" s="125"/>
      <c r="ES179" s="125"/>
      <c r="ET179" s="125"/>
      <c r="EU179" s="125"/>
      <c r="EV179" s="125"/>
      <c r="EW179" s="125"/>
      <c r="EX179" s="125"/>
      <c r="EY179" s="125"/>
      <c r="EZ179" s="125"/>
      <c r="FA179" s="125"/>
      <c r="FB179" s="125"/>
      <c r="FC179" s="125"/>
      <c r="FD179" s="125"/>
      <c r="FE179" s="125"/>
      <c r="FF179" s="125"/>
      <c r="FG179" s="125"/>
      <c r="FH179" s="125"/>
      <c r="FI179" s="125"/>
      <c r="FJ179" s="125"/>
      <c r="FK179" s="125"/>
      <c r="FL179" s="125"/>
      <c r="FM179" s="125"/>
      <c r="FN179" s="125"/>
      <c r="FO179" s="125"/>
      <c r="FP179" s="125"/>
      <c r="FQ179" s="125"/>
      <c r="FR179" s="125"/>
      <c r="FS179" s="125"/>
      <c r="FT179" s="125"/>
      <c r="FU179" s="125"/>
      <c r="FV179" s="125"/>
      <c r="FW179" s="125"/>
      <c r="FX179" s="125"/>
      <c r="FY179" s="125"/>
      <c r="FZ179" s="125"/>
      <c r="GA179" s="125"/>
      <c r="GB179" s="125"/>
      <c r="GC179" s="125"/>
      <c r="GD179" s="125"/>
      <c r="GE179" s="125"/>
      <c r="GF179" s="125"/>
      <c r="GG179" s="125"/>
      <c r="GH179" s="125"/>
      <c r="GI179" s="125"/>
      <c r="GJ179" s="125"/>
      <c r="GK179" s="125"/>
      <c r="GL179" s="125"/>
      <c r="GM179" s="125"/>
      <c r="GN179" s="125"/>
      <c r="GO179" s="125"/>
      <c r="GP179" s="125"/>
      <c r="GQ179" s="125"/>
      <c r="GR179" s="125"/>
      <c r="GS179" s="125"/>
      <c r="GT179" s="125"/>
      <c r="GU179" s="125"/>
      <c r="GV179" s="125"/>
      <c r="GW179" s="125"/>
      <c r="GX179" s="125"/>
      <c r="GY179" s="125"/>
      <c r="GZ179" s="125"/>
      <c r="HA179" s="125"/>
      <c r="HB179" s="125"/>
      <c r="HC179" s="125"/>
      <c r="HD179" s="125"/>
      <c r="HE179" s="125"/>
      <c r="HF179" s="125"/>
      <c r="HG179" s="125"/>
      <c r="HH179" s="125"/>
      <c r="HI179" s="125"/>
      <c r="HJ179" s="125"/>
      <c r="HK179" s="125"/>
      <c r="HL179" s="125"/>
      <c r="HM179" s="125"/>
      <c r="HN179" s="125"/>
      <c r="HO179" s="125"/>
      <c r="HP179" s="125"/>
      <c r="HQ179" s="125"/>
      <c r="HR179" s="125"/>
      <c r="HS179" s="125"/>
      <c r="HT179" s="125"/>
      <c r="HU179" s="125"/>
      <c r="HV179" s="125"/>
      <c r="HW179" s="125"/>
      <c r="HX179" s="125"/>
      <c r="HY179" s="125"/>
      <c r="HZ179" s="125"/>
      <c r="IA179" s="125"/>
      <c r="IB179" s="125"/>
      <c r="IC179" s="125"/>
      <c r="ID179" s="125"/>
      <c r="IE179" s="125"/>
      <c r="IF179" s="125"/>
      <c r="IG179" s="125"/>
      <c r="IH179" s="125"/>
      <c r="II179" s="125"/>
      <c r="IJ179" s="125"/>
      <c r="IK179" s="125"/>
      <c r="IL179" s="125"/>
      <c r="IM179" s="125"/>
      <c r="IN179" s="125"/>
      <c r="IO179" s="125"/>
      <c r="IP179" s="125"/>
      <c r="IQ179" s="125"/>
      <c r="IR179" s="125"/>
      <c r="IS179" s="125"/>
      <c r="IT179" s="125"/>
      <c r="IU179" s="125"/>
      <c r="IV179" s="125"/>
    </row>
    <row r="180" spans="3:256" ht="11.25" customHeight="1" x14ac:dyDescent="0.4">
      <c r="C180" s="125"/>
      <c r="D180" s="125"/>
      <c r="E180" s="125"/>
      <c r="F180" s="125"/>
      <c r="G180" s="125"/>
      <c r="H180" s="125"/>
      <c r="I180" s="125"/>
      <c r="J180" s="125"/>
      <c r="K180" s="125"/>
      <c r="L180" s="125"/>
      <c r="M180" s="125"/>
      <c r="N180" s="125"/>
      <c r="P180" s="125"/>
      <c r="AE180" s="125"/>
      <c r="AF180" s="125"/>
      <c r="AG180" s="125"/>
      <c r="AH180" s="125"/>
      <c r="AI180" s="125"/>
      <c r="AJ180" s="125"/>
      <c r="AK180" s="125"/>
      <c r="AL180" s="125"/>
      <c r="AM180" s="125"/>
      <c r="AN180" s="125"/>
      <c r="AO180" s="125"/>
      <c r="AP180" s="125"/>
      <c r="AQ180" s="125"/>
      <c r="AR180" s="125"/>
      <c r="AS180" s="125"/>
      <c r="AT180" s="125"/>
      <c r="AU180" s="125"/>
      <c r="AV180" s="125"/>
      <c r="AW180" s="125"/>
      <c r="AX180" s="125"/>
      <c r="AY180" s="125"/>
      <c r="AZ180" s="125"/>
      <c r="BA180" s="125"/>
      <c r="BB180" s="125"/>
      <c r="BC180" s="125"/>
      <c r="BD180" s="125"/>
      <c r="BE180" s="125"/>
      <c r="BF180" s="125"/>
      <c r="BG180" s="125"/>
      <c r="BH180" s="125"/>
      <c r="BI180" s="125"/>
      <c r="BJ180" s="125"/>
      <c r="BK180" s="125"/>
      <c r="BL180" s="125"/>
      <c r="BM180" s="125"/>
      <c r="BN180" s="125"/>
      <c r="BO180" s="125"/>
      <c r="BP180" s="125"/>
      <c r="BQ180" s="125"/>
      <c r="BR180" s="125"/>
      <c r="BS180" s="125"/>
      <c r="BT180" s="125"/>
      <c r="BU180" s="125"/>
      <c r="BV180" s="125"/>
      <c r="BW180" s="125"/>
      <c r="BX180" s="125"/>
      <c r="BY180" s="125"/>
      <c r="BZ180" s="125"/>
      <c r="CA180" s="125"/>
      <c r="CB180" s="125"/>
      <c r="CC180" s="125"/>
      <c r="CD180" s="125"/>
      <c r="CE180" s="125"/>
      <c r="CF180" s="125"/>
      <c r="CG180" s="125"/>
      <c r="CH180" s="125"/>
      <c r="CI180" s="125"/>
      <c r="CJ180" s="125"/>
      <c r="CK180" s="125"/>
      <c r="CL180" s="125"/>
      <c r="CM180" s="125"/>
      <c r="CN180" s="125"/>
      <c r="CO180" s="125"/>
      <c r="CP180" s="125"/>
      <c r="CQ180" s="125"/>
      <c r="CR180" s="125"/>
      <c r="CS180" s="125"/>
      <c r="CT180" s="125"/>
      <c r="CU180" s="125"/>
      <c r="CV180" s="125"/>
      <c r="CW180" s="125"/>
      <c r="CX180" s="125"/>
      <c r="CY180" s="125"/>
      <c r="CZ180" s="125"/>
      <c r="DA180" s="125"/>
      <c r="DB180" s="125"/>
      <c r="DC180" s="125"/>
      <c r="DD180" s="125"/>
      <c r="DE180" s="125"/>
      <c r="DF180" s="125"/>
      <c r="DG180" s="125"/>
      <c r="DH180" s="125"/>
      <c r="DI180" s="125"/>
      <c r="DJ180" s="125"/>
      <c r="DK180" s="125"/>
      <c r="DL180" s="125"/>
      <c r="DM180" s="125"/>
      <c r="DN180" s="125"/>
      <c r="DO180" s="125"/>
      <c r="DP180" s="125"/>
      <c r="DQ180" s="125"/>
      <c r="DR180" s="125"/>
      <c r="DS180" s="125"/>
      <c r="DT180" s="125"/>
      <c r="DU180" s="125"/>
      <c r="DV180" s="125"/>
      <c r="DW180" s="125"/>
      <c r="DX180" s="125"/>
      <c r="DY180" s="125"/>
      <c r="DZ180" s="125"/>
      <c r="EA180" s="125"/>
      <c r="EB180" s="125"/>
      <c r="EC180" s="125"/>
      <c r="ED180" s="125"/>
      <c r="EE180" s="125"/>
      <c r="EF180" s="125"/>
      <c r="EG180" s="125"/>
      <c r="EH180" s="125"/>
      <c r="EI180" s="125"/>
      <c r="EJ180" s="125"/>
      <c r="EK180" s="125"/>
      <c r="EL180" s="125"/>
      <c r="EM180" s="125"/>
      <c r="EN180" s="125"/>
      <c r="EO180" s="125"/>
      <c r="EP180" s="125"/>
      <c r="EQ180" s="125"/>
      <c r="ER180" s="125"/>
      <c r="ES180" s="125"/>
      <c r="ET180" s="125"/>
      <c r="EU180" s="125"/>
      <c r="EV180" s="125"/>
      <c r="EW180" s="125"/>
      <c r="EX180" s="125"/>
      <c r="EY180" s="125"/>
      <c r="EZ180" s="125"/>
      <c r="FA180" s="125"/>
      <c r="FB180" s="125"/>
      <c r="FC180" s="125"/>
      <c r="FD180" s="125"/>
      <c r="FE180" s="125"/>
      <c r="FF180" s="125"/>
      <c r="FG180" s="125"/>
      <c r="FH180" s="125"/>
      <c r="FI180" s="125"/>
      <c r="FJ180" s="125"/>
      <c r="FK180" s="125"/>
      <c r="FL180" s="125"/>
      <c r="FM180" s="125"/>
      <c r="FN180" s="125"/>
      <c r="FO180" s="125"/>
      <c r="FP180" s="125"/>
      <c r="FQ180" s="125"/>
      <c r="FR180" s="125"/>
      <c r="FS180" s="125"/>
      <c r="FT180" s="125"/>
      <c r="FU180" s="125"/>
      <c r="FV180" s="125"/>
      <c r="FW180" s="125"/>
      <c r="FX180" s="125"/>
      <c r="FY180" s="125"/>
      <c r="FZ180" s="125"/>
      <c r="GA180" s="125"/>
      <c r="GB180" s="125"/>
      <c r="GC180" s="125"/>
      <c r="GD180" s="125"/>
      <c r="GE180" s="125"/>
      <c r="GF180" s="125"/>
      <c r="GG180" s="125"/>
      <c r="GH180" s="125"/>
      <c r="GI180" s="125"/>
      <c r="GJ180" s="125"/>
      <c r="GK180" s="125"/>
      <c r="GL180" s="125"/>
      <c r="GM180" s="125"/>
      <c r="GN180" s="125"/>
      <c r="GO180" s="125"/>
      <c r="GP180" s="125"/>
      <c r="GQ180" s="125"/>
      <c r="GR180" s="125"/>
      <c r="GS180" s="125"/>
      <c r="GT180" s="125"/>
      <c r="GU180" s="125"/>
      <c r="GV180" s="125"/>
      <c r="GW180" s="125"/>
      <c r="GX180" s="125"/>
      <c r="GY180" s="125"/>
      <c r="GZ180" s="125"/>
      <c r="HA180" s="125"/>
      <c r="HB180" s="125"/>
      <c r="HC180" s="125"/>
      <c r="HD180" s="125"/>
      <c r="HE180" s="125"/>
      <c r="HF180" s="125"/>
      <c r="HG180" s="125"/>
      <c r="HH180" s="125"/>
      <c r="HI180" s="125"/>
      <c r="HJ180" s="125"/>
      <c r="HK180" s="125"/>
      <c r="HL180" s="125"/>
      <c r="HM180" s="125"/>
      <c r="HN180" s="125"/>
      <c r="HO180" s="125"/>
      <c r="HP180" s="125"/>
      <c r="HQ180" s="125"/>
      <c r="HR180" s="125"/>
      <c r="HS180" s="125"/>
      <c r="HT180" s="125"/>
      <c r="HU180" s="125"/>
      <c r="HV180" s="125"/>
      <c r="HW180" s="125"/>
      <c r="HX180" s="125"/>
      <c r="HY180" s="125"/>
      <c r="HZ180" s="125"/>
      <c r="IA180" s="125"/>
      <c r="IB180" s="125"/>
      <c r="IC180" s="125"/>
      <c r="ID180" s="125"/>
      <c r="IE180" s="125"/>
      <c r="IF180" s="125"/>
      <c r="IG180" s="125"/>
      <c r="IH180" s="125"/>
      <c r="II180" s="125"/>
      <c r="IJ180" s="125"/>
      <c r="IK180" s="125"/>
      <c r="IL180" s="125"/>
      <c r="IM180" s="125"/>
      <c r="IN180" s="125"/>
      <c r="IO180" s="125"/>
      <c r="IP180" s="125"/>
      <c r="IQ180" s="125"/>
      <c r="IR180" s="125"/>
      <c r="IS180" s="125"/>
      <c r="IT180" s="125"/>
      <c r="IU180" s="125"/>
      <c r="IV180" s="125"/>
    </row>
    <row r="181" spans="3:256" ht="11.25" customHeight="1" x14ac:dyDescent="0.4">
      <c r="C181" s="125"/>
      <c r="D181" s="125"/>
      <c r="E181" s="125"/>
      <c r="F181" s="125"/>
      <c r="G181" s="125"/>
      <c r="H181" s="125"/>
      <c r="I181" s="125"/>
      <c r="J181" s="125"/>
      <c r="K181" s="125"/>
      <c r="L181" s="125"/>
      <c r="M181" s="125"/>
      <c r="N181" s="125"/>
      <c r="P181" s="125"/>
      <c r="AE181" s="125"/>
      <c r="AF181" s="125"/>
      <c r="AG181" s="125"/>
      <c r="AH181" s="125"/>
      <c r="AI181" s="125"/>
      <c r="AJ181" s="125"/>
      <c r="AK181" s="125"/>
      <c r="AL181" s="125"/>
      <c r="AM181" s="125"/>
      <c r="AN181" s="125"/>
      <c r="AO181" s="125"/>
      <c r="AP181" s="125"/>
      <c r="AQ181" s="125"/>
      <c r="AR181" s="125"/>
      <c r="AS181" s="125"/>
      <c r="AT181" s="125"/>
      <c r="AU181" s="125"/>
      <c r="AV181" s="125"/>
      <c r="AW181" s="125"/>
      <c r="AX181" s="125"/>
      <c r="AY181" s="125"/>
      <c r="AZ181" s="125"/>
      <c r="BA181" s="125"/>
      <c r="BB181" s="125"/>
      <c r="BC181" s="125"/>
      <c r="BD181" s="125"/>
      <c r="BE181" s="125"/>
      <c r="BF181" s="125"/>
      <c r="BG181" s="125"/>
      <c r="BH181" s="125"/>
      <c r="BI181" s="125"/>
      <c r="BJ181" s="125"/>
      <c r="BK181" s="125"/>
      <c r="BL181" s="125"/>
      <c r="BM181" s="125"/>
      <c r="BN181" s="125"/>
      <c r="BO181" s="125"/>
      <c r="BP181" s="125"/>
      <c r="BQ181" s="125"/>
      <c r="BR181" s="125"/>
      <c r="BS181" s="125"/>
      <c r="BT181" s="125"/>
      <c r="BU181" s="125"/>
      <c r="BV181" s="125"/>
      <c r="BW181" s="125"/>
      <c r="BX181" s="125"/>
      <c r="BY181" s="125"/>
      <c r="BZ181" s="125"/>
      <c r="CA181" s="125"/>
      <c r="CB181" s="125"/>
      <c r="CC181" s="125"/>
      <c r="CD181" s="125"/>
      <c r="CE181" s="125"/>
      <c r="CF181" s="125"/>
      <c r="CG181" s="125"/>
      <c r="CH181" s="125"/>
      <c r="CI181" s="125"/>
      <c r="CJ181" s="125"/>
      <c r="CK181" s="125"/>
      <c r="CL181" s="125"/>
      <c r="CM181" s="125"/>
      <c r="CN181" s="125"/>
      <c r="CO181" s="125"/>
      <c r="CP181" s="125"/>
      <c r="CQ181" s="125"/>
      <c r="CR181" s="125"/>
      <c r="CS181" s="125"/>
      <c r="CT181" s="125"/>
      <c r="CU181" s="125"/>
      <c r="CV181" s="125"/>
      <c r="CW181" s="125"/>
      <c r="CX181" s="125"/>
      <c r="CY181" s="125"/>
      <c r="CZ181" s="125"/>
      <c r="DA181" s="125"/>
      <c r="DB181" s="125"/>
      <c r="DC181" s="125"/>
      <c r="DD181" s="125"/>
      <c r="DE181" s="125"/>
      <c r="DF181" s="125"/>
      <c r="DG181" s="125"/>
      <c r="DH181" s="125"/>
      <c r="DI181" s="125"/>
      <c r="DJ181" s="125"/>
      <c r="DK181" s="125"/>
      <c r="DL181" s="125"/>
      <c r="DM181" s="125"/>
      <c r="DN181" s="125"/>
      <c r="DO181" s="125"/>
      <c r="DP181" s="125"/>
      <c r="DQ181" s="125"/>
      <c r="DR181" s="125"/>
      <c r="DS181" s="125"/>
      <c r="DT181" s="125"/>
      <c r="DU181" s="125"/>
      <c r="DV181" s="125"/>
      <c r="DW181" s="125"/>
      <c r="DX181" s="125"/>
      <c r="DY181" s="125"/>
      <c r="DZ181" s="125"/>
      <c r="EA181" s="125"/>
      <c r="EB181" s="125"/>
      <c r="EC181" s="125"/>
      <c r="ED181" s="125"/>
      <c r="EE181" s="125"/>
      <c r="EF181" s="125"/>
      <c r="EG181" s="125"/>
      <c r="EH181" s="125"/>
      <c r="EI181" s="125"/>
      <c r="EJ181" s="125"/>
      <c r="EK181" s="125"/>
      <c r="EL181" s="125"/>
      <c r="EM181" s="125"/>
      <c r="EN181" s="125"/>
      <c r="EO181" s="125"/>
      <c r="EP181" s="125"/>
      <c r="EQ181" s="125"/>
      <c r="ER181" s="125"/>
      <c r="ES181" s="125"/>
      <c r="ET181" s="125"/>
      <c r="EU181" s="125"/>
      <c r="EV181" s="125"/>
      <c r="EW181" s="125"/>
      <c r="EX181" s="125"/>
      <c r="EY181" s="125"/>
      <c r="EZ181" s="125"/>
      <c r="FA181" s="125"/>
      <c r="FB181" s="125"/>
      <c r="FC181" s="125"/>
      <c r="FD181" s="125"/>
      <c r="FE181" s="125"/>
      <c r="FF181" s="125"/>
      <c r="FG181" s="125"/>
      <c r="FH181" s="125"/>
      <c r="FI181" s="125"/>
      <c r="FJ181" s="125"/>
      <c r="FK181" s="125"/>
      <c r="FL181" s="125"/>
      <c r="FM181" s="125"/>
      <c r="FN181" s="125"/>
      <c r="FO181" s="125"/>
      <c r="FP181" s="125"/>
      <c r="FQ181" s="125"/>
      <c r="FR181" s="125"/>
      <c r="FS181" s="125"/>
      <c r="FT181" s="125"/>
      <c r="FU181" s="125"/>
      <c r="FV181" s="125"/>
      <c r="FW181" s="125"/>
      <c r="FX181" s="125"/>
      <c r="FY181" s="125"/>
      <c r="FZ181" s="125"/>
      <c r="GA181" s="125"/>
      <c r="GB181" s="125"/>
      <c r="GC181" s="125"/>
      <c r="GD181" s="125"/>
      <c r="GE181" s="125"/>
      <c r="GF181" s="125"/>
      <c r="GG181" s="125"/>
      <c r="GH181" s="125"/>
      <c r="GI181" s="125"/>
      <c r="GJ181" s="125"/>
      <c r="GK181" s="125"/>
      <c r="GL181" s="125"/>
      <c r="GM181" s="125"/>
      <c r="GN181" s="125"/>
      <c r="GO181" s="125"/>
      <c r="GP181" s="125"/>
      <c r="GQ181" s="125"/>
      <c r="GR181" s="125"/>
      <c r="GS181" s="125"/>
      <c r="GT181" s="125"/>
      <c r="GU181" s="125"/>
      <c r="GV181" s="125"/>
      <c r="GW181" s="125"/>
      <c r="GX181" s="125"/>
      <c r="GY181" s="125"/>
      <c r="GZ181" s="125"/>
      <c r="HA181" s="125"/>
      <c r="HB181" s="125"/>
      <c r="HC181" s="125"/>
      <c r="HD181" s="125"/>
      <c r="HE181" s="125"/>
      <c r="HF181" s="125"/>
      <c r="HG181" s="125"/>
      <c r="HH181" s="125"/>
      <c r="HI181" s="125"/>
      <c r="HJ181" s="125"/>
      <c r="HK181" s="125"/>
      <c r="HL181" s="125"/>
      <c r="HM181" s="125"/>
      <c r="HN181" s="125"/>
      <c r="HO181" s="125"/>
      <c r="HP181" s="125"/>
      <c r="HQ181" s="125"/>
      <c r="HR181" s="125"/>
      <c r="HS181" s="125"/>
      <c r="HT181" s="125"/>
      <c r="HU181" s="125"/>
      <c r="HV181" s="125"/>
      <c r="HW181" s="125"/>
      <c r="HX181" s="125"/>
      <c r="HY181" s="125"/>
      <c r="HZ181" s="125"/>
      <c r="IA181" s="125"/>
      <c r="IB181" s="125"/>
      <c r="IC181" s="125"/>
      <c r="ID181" s="125"/>
      <c r="IE181" s="125"/>
      <c r="IF181" s="125"/>
      <c r="IG181" s="125"/>
      <c r="IH181" s="125"/>
      <c r="II181" s="125"/>
      <c r="IJ181" s="125"/>
      <c r="IK181" s="125"/>
      <c r="IL181" s="125"/>
      <c r="IM181" s="125"/>
      <c r="IN181" s="125"/>
      <c r="IO181" s="125"/>
      <c r="IP181" s="125"/>
      <c r="IQ181" s="125"/>
      <c r="IR181" s="125"/>
      <c r="IS181" s="125"/>
      <c r="IT181" s="125"/>
      <c r="IU181" s="125"/>
      <c r="IV181" s="125"/>
    </row>
    <row r="182" spans="3:256" ht="11.25" customHeight="1" x14ac:dyDescent="0.4">
      <c r="C182" s="125"/>
      <c r="D182" s="125"/>
      <c r="E182" s="125"/>
      <c r="F182" s="125"/>
      <c r="G182" s="125"/>
      <c r="H182" s="125"/>
      <c r="I182" s="125"/>
      <c r="J182" s="125"/>
      <c r="K182" s="125"/>
      <c r="L182" s="125"/>
      <c r="M182" s="125"/>
      <c r="N182" s="125"/>
      <c r="P182" s="125"/>
      <c r="AE182" s="125"/>
      <c r="AF182" s="125"/>
      <c r="AG182" s="125"/>
      <c r="AH182" s="125"/>
      <c r="AI182" s="125"/>
      <c r="AJ182" s="125"/>
      <c r="AK182" s="125"/>
      <c r="AL182" s="125"/>
      <c r="AM182" s="125"/>
      <c r="AN182" s="125"/>
      <c r="AO182" s="125"/>
      <c r="AP182" s="125"/>
      <c r="AQ182" s="125"/>
      <c r="AR182" s="125"/>
      <c r="AS182" s="125"/>
      <c r="AT182" s="125"/>
      <c r="AU182" s="125"/>
      <c r="AV182" s="125"/>
      <c r="AW182" s="125"/>
      <c r="AX182" s="125"/>
      <c r="AY182" s="125"/>
      <c r="AZ182" s="125"/>
      <c r="BA182" s="125"/>
      <c r="BB182" s="125"/>
      <c r="BC182" s="125"/>
      <c r="BD182" s="125"/>
      <c r="BE182" s="125"/>
      <c r="BF182" s="125"/>
      <c r="BG182" s="125"/>
      <c r="BH182" s="125"/>
      <c r="BI182" s="125"/>
      <c r="BJ182" s="125"/>
      <c r="BK182" s="125"/>
      <c r="BL182" s="125"/>
      <c r="BM182" s="125"/>
      <c r="BN182" s="125"/>
      <c r="BO182" s="125"/>
      <c r="BP182" s="125"/>
      <c r="BQ182" s="125"/>
      <c r="BR182" s="125"/>
      <c r="BS182" s="125"/>
      <c r="BT182" s="125"/>
      <c r="BU182" s="125"/>
      <c r="BV182" s="125"/>
      <c r="BW182" s="125"/>
      <c r="BX182" s="125"/>
      <c r="BY182" s="125"/>
      <c r="BZ182" s="125"/>
      <c r="CA182" s="125"/>
      <c r="CB182" s="125"/>
      <c r="CC182" s="125"/>
      <c r="CD182" s="125"/>
      <c r="CE182" s="125"/>
      <c r="CF182" s="125"/>
      <c r="CG182" s="125"/>
      <c r="CH182" s="125"/>
      <c r="CI182" s="125"/>
      <c r="CJ182" s="125"/>
      <c r="CK182" s="125"/>
      <c r="CL182" s="125"/>
      <c r="CM182" s="125"/>
      <c r="CN182" s="125"/>
      <c r="CO182" s="125"/>
      <c r="CP182" s="125"/>
      <c r="CQ182" s="125"/>
      <c r="CR182" s="125"/>
      <c r="CS182" s="125"/>
      <c r="CT182" s="125"/>
      <c r="CU182" s="125"/>
      <c r="CV182" s="125"/>
      <c r="CW182" s="125"/>
      <c r="CX182" s="125"/>
      <c r="CY182" s="125"/>
      <c r="CZ182" s="125"/>
      <c r="DA182" s="125"/>
      <c r="DB182" s="125"/>
      <c r="DC182" s="125"/>
      <c r="DD182" s="125"/>
      <c r="DE182" s="125"/>
      <c r="DF182" s="125"/>
      <c r="DG182" s="125"/>
      <c r="DH182" s="125"/>
      <c r="DI182" s="125"/>
      <c r="DJ182" s="125"/>
      <c r="DK182" s="125"/>
      <c r="DL182" s="125"/>
      <c r="DM182" s="125"/>
      <c r="DN182" s="125"/>
      <c r="DO182" s="125"/>
      <c r="DP182" s="125"/>
      <c r="DQ182" s="125"/>
      <c r="DR182" s="125"/>
      <c r="DS182" s="125"/>
      <c r="DT182" s="125"/>
      <c r="DU182" s="125"/>
      <c r="DV182" s="125"/>
      <c r="DW182" s="125"/>
      <c r="DX182" s="125"/>
      <c r="DY182" s="125"/>
      <c r="DZ182" s="125"/>
      <c r="EA182" s="125"/>
      <c r="EB182" s="125"/>
      <c r="EC182" s="125"/>
      <c r="ED182" s="125"/>
      <c r="EE182" s="125"/>
      <c r="EF182" s="125"/>
      <c r="EG182" s="125"/>
      <c r="EH182" s="125"/>
      <c r="EI182" s="125"/>
      <c r="EJ182" s="125"/>
      <c r="EK182" s="125"/>
      <c r="EL182" s="125"/>
      <c r="EM182" s="125"/>
      <c r="EN182" s="125"/>
      <c r="EO182" s="125"/>
      <c r="EP182" s="125"/>
      <c r="EQ182" s="125"/>
      <c r="ER182" s="125"/>
      <c r="ES182" s="125"/>
      <c r="ET182" s="125"/>
      <c r="EU182" s="125"/>
      <c r="EV182" s="125"/>
      <c r="EW182" s="125"/>
      <c r="EX182" s="125"/>
      <c r="EY182" s="125"/>
      <c r="EZ182" s="125"/>
      <c r="FA182" s="125"/>
      <c r="FB182" s="125"/>
      <c r="FC182" s="125"/>
      <c r="FD182" s="125"/>
      <c r="FE182" s="125"/>
      <c r="FF182" s="125"/>
      <c r="FG182" s="125"/>
      <c r="FH182" s="125"/>
      <c r="FI182" s="125"/>
      <c r="FJ182" s="125"/>
      <c r="FK182" s="125"/>
      <c r="FL182" s="125"/>
      <c r="FM182" s="125"/>
      <c r="FN182" s="125"/>
      <c r="FO182" s="125"/>
      <c r="FP182" s="125"/>
      <c r="FQ182" s="125"/>
      <c r="FR182" s="125"/>
      <c r="FS182" s="125"/>
      <c r="FT182" s="125"/>
      <c r="FU182" s="125"/>
      <c r="FV182" s="125"/>
      <c r="FW182" s="125"/>
      <c r="FX182" s="125"/>
      <c r="FY182" s="125"/>
      <c r="FZ182" s="125"/>
      <c r="GA182" s="125"/>
      <c r="GB182" s="125"/>
      <c r="GC182" s="125"/>
      <c r="GD182" s="125"/>
      <c r="GE182" s="125"/>
      <c r="GF182" s="125"/>
      <c r="GG182" s="125"/>
      <c r="GH182" s="125"/>
      <c r="GI182" s="125"/>
      <c r="GJ182" s="125"/>
      <c r="GK182" s="125"/>
      <c r="GL182" s="125"/>
      <c r="GM182" s="125"/>
      <c r="GN182" s="125"/>
      <c r="GO182" s="125"/>
      <c r="GP182" s="125"/>
      <c r="GQ182" s="125"/>
      <c r="GR182" s="125"/>
      <c r="GS182" s="125"/>
      <c r="GT182" s="125"/>
      <c r="GU182" s="125"/>
      <c r="GV182" s="125"/>
      <c r="GW182" s="125"/>
      <c r="GX182" s="125"/>
      <c r="GY182" s="125"/>
      <c r="GZ182" s="125"/>
      <c r="HA182" s="125"/>
      <c r="HB182" s="125"/>
      <c r="HC182" s="125"/>
      <c r="HD182" s="125"/>
      <c r="HE182" s="125"/>
      <c r="HF182" s="125"/>
      <c r="HG182" s="125"/>
      <c r="HH182" s="125"/>
      <c r="HI182" s="125"/>
      <c r="HJ182" s="125"/>
      <c r="HK182" s="125"/>
      <c r="HL182" s="125"/>
      <c r="HM182" s="125"/>
      <c r="HN182" s="125"/>
      <c r="HO182" s="125"/>
      <c r="HP182" s="125"/>
      <c r="HQ182" s="125"/>
      <c r="HR182" s="125"/>
      <c r="HS182" s="125"/>
      <c r="HT182" s="125"/>
      <c r="HU182" s="125"/>
      <c r="HV182" s="125"/>
      <c r="HW182" s="125"/>
      <c r="HX182" s="125"/>
      <c r="HY182" s="125"/>
      <c r="HZ182" s="125"/>
      <c r="IA182" s="125"/>
      <c r="IB182" s="125"/>
      <c r="IC182" s="125"/>
      <c r="ID182" s="125"/>
      <c r="IE182" s="125"/>
      <c r="IF182" s="125"/>
      <c r="IG182" s="125"/>
      <c r="IH182" s="125"/>
      <c r="II182" s="125"/>
      <c r="IJ182" s="125"/>
      <c r="IK182" s="125"/>
      <c r="IL182" s="125"/>
      <c r="IM182" s="125"/>
      <c r="IN182" s="125"/>
      <c r="IO182" s="125"/>
      <c r="IP182" s="125"/>
      <c r="IQ182" s="125"/>
      <c r="IR182" s="125"/>
      <c r="IS182" s="125"/>
      <c r="IT182" s="125"/>
      <c r="IU182" s="125"/>
      <c r="IV182" s="125"/>
    </row>
    <row r="183" spans="3:256" ht="11.25" customHeight="1" x14ac:dyDescent="0.4">
      <c r="C183" s="125"/>
      <c r="D183" s="125"/>
      <c r="E183" s="125"/>
      <c r="F183" s="125"/>
      <c r="G183" s="125"/>
      <c r="H183" s="125"/>
      <c r="I183" s="125"/>
      <c r="J183" s="125"/>
      <c r="K183" s="125"/>
      <c r="L183" s="125"/>
      <c r="M183" s="125"/>
      <c r="N183" s="125"/>
      <c r="P183" s="125"/>
      <c r="AE183" s="125"/>
      <c r="AF183" s="125"/>
      <c r="AG183" s="125"/>
      <c r="AH183" s="125"/>
      <c r="AI183" s="125"/>
      <c r="AJ183" s="125"/>
      <c r="AK183" s="125"/>
      <c r="AL183" s="125"/>
      <c r="AM183" s="125"/>
      <c r="AN183" s="125"/>
      <c r="AO183" s="125"/>
      <c r="AP183" s="125"/>
      <c r="AQ183" s="125"/>
      <c r="AR183" s="125"/>
      <c r="AS183" s="125"/>
      <c r="AT183" s="125"/>
      <c r="AU183" s="125"/>
      <c r="AV183" s="125"/>
      <c r="AW183" s="125"/>
      <c r="AX183" s="125"/>
      <c r="AY183" s="125"/>
      <c r="AZ183" s="125"/>
      <c r="BA183" s="125"/>
      <c r="BB183" s="125"/>
      <c r="BC183" s="125"/>
      <c r="BD183" s="125"/>
      <c r="BE183" s="125"/>
      <c r="BF183" s="125"/>
      <c r="BG183" s="125"/>
      <c r="BH183" s="125"/>
      <c r="BI183" s="125"/>
      <c r="BJ183" s="125"/>
      <c r="BK183" s="125"/>
      <c r="BL183" s="125"/>
      <c r="BM183" s="125"/>
      <c r="BN183" s="125"/>
      <c r="BO183" s="125"/>
      <c r="BP183" s="125"/>
      <c r="BQ183" s="125"/>
      <c r="BR183" s="125"/>
      <c r="BS183" s="125"/>
      <c r="BT183" s="125"/>
      <c r="BU183" s="125"/>
      <c r="BV183" s="125"/>
      <c r="BW183" s="125"/>
      <c r="BX183" s="125"/>
      <c r="BY183" s="125"/>
      <c r="BZ183" s="125"/>
      <c r="CA183" s="125"/>
      <c r="CB183" s="125"/>
      <c r="CC183" s="125"/>
      <c r="CD183" s="125"/>
      <c r="CE183" s="125"/>
      <c r="CF183" s="125"/>
      <c r="CG183" s="125"/>
      <c r="CH183" s="125"/>
      <c r="CI183" s="125"/>
      <c r="CJ183" s="125"/>
      <c r="CK183" s="125"/>
      <c r="CL183" s="125"/>
      <c r="CM183" s="125"/>
      <c r="CN183" s="125"/>
      <c r="CO183" s="125"/>
      <c r="CP183" s="125"/>
      <c r="CQ183" s="125"/>
      <c r="CR183" s="125"/>
      <c r="CS183" s="125"/>
      <c r="CT183" s="125"/>
      <c r="CU183" s="125"/>
      <c r="CV183" s="125"/>
      <c r="CW183" s="125"/>
      <c r="CX183" s="125"/>
      <c r="CY183" s="125"/>
      <c r="CZ183" s="125"/>
      <c r="DA183" s="125"/>
      <c r="DB183" s="125"/>
      <c r="DC183" s="125"/>
      <c r="DD183" s="125"/>
      <c r="DE183" s="125"/>
      <c r="DF183" s="125"/>
      <c r="DG183" s="125"/>
      <c r="DH183" s="125"/>
      <c r="DI183" s="125"/>
      <c r="DJ183" s="125"/>
      <c r="DK183" s="125"/>
      <c r="DL183" s="125"/>
      <c r="DM183" s="125"/>
      <c r="DN183" s="125"/>
      <c r="DO183" s="125"/>
      <c r="DP183" s="125"/>
      <c r="DQ183" s="125"/>
      <c r="DR183" s="125"/>
      <c r="DS183" s="125"/>
      <c r="DT183" s="125"/>
      <c r="DU183" s="125"/>
      <c r="DV183" s="125"/>
      <c r="DW183" s="125"/>
      <c r="DX183" s="125"/>
      <c r="DY183" s="125"/>
      <c r="DZ183" s="125"/>
      <c r="EA183" s="125"/>
      <c r="EB183" s="125"/>
      <c r="EC183" s="125"/>
      <c r="ED183" s="125"/>
      <c r="EE183" s="125"/>
      <c r="EF183" s="125"/>
      <c r="EG183" s="125"/>
      <c r="EH183" s="125"/>
      <c r="EI183" s="125"/>
      <c r="EJ183" s="125"/>
      <c r="EK183" s="125"/>
      <c r="EL183" s="125"/>
      <c r="EM183" s="125"/>
      <c r="EN183" s="125"/>
      <c r="EO183" s="125"/>
      <c r="EP183" s="125"/>
      <c r="EQ183" s="125"/>
      <c r="ER183" s="125"/>
      <c r="ES183" s="125"/>
      <c r="ET183" s="125"/>
      <c r="EU183" s="125"/>
      <c r="EV183" s="125"/>
      <c r="EW183" s="125"/>
      <c r="EX183" s="125"/>
      <c r="EY183" s="125"/>
      <c r="EZ183" s="125"/>
      <c r="FA183" s="125"/>
      <c r="FB183" s="125"/>
      <c r="FC183" s="125"/>
      <c r="FD183" s="125"/>
      <c r="FE183" s="125"/>
      <c r="FF183" s="125"/>
      <c r="FG183" s="125"/>
      <c r="FH183" s="125"/>
      <c r="FI183" s="125"/>
      <c r="FJ183" s="125"/>
      <c r="FK183" s="125"/>
      <c r="FL183" s="125"/>
      <c r="FM183" s="125"/>
      <c r="FN183" s="125"/>
      <c r="FO183" s="125"/>
      <c r="FP183" s="125"/>
      <c r="FQ183" s="125"/>
      <c r="FR183" s="125"/>
      <c r="FS183" s="125"/>
      <c r="FT183" s="125"/>
      <c r="FU183" s="125"/>
      <c r="FV183" s="125"/>
      <c r="FW183" s="125"/>
      <c r="FX183" s="125"/>
      <c r="FY183" s="125"/>
      <c r="FZ183" s="125"/>
      <c r="GA183" s="125"/>
      <c r="GB183" s="125"/>
      <c r="GC183" s="125"/>
      <c r="GD183" s="125"/>
      <c r="GE183" s="125"/>
      <c r="GF183" s="125"/>
      <c r="GG183" s="125"/>
      <c r="GH183" s="125"/>
      <c r="GI183" s="125"/>
      <c r="GJ183" s="125"/>
      <c r="GK183" s="125"/>
      <c r="GL183" s="125"/>
      <c r="GM183" s="125"/>
      <c r="GN183" s="125"/>
      <c r="GO183" s="125"/>
      <c r="GP183" s="125"/>
      <c r="GQ183" s="125"/>
      <c r="GR183" s="125"/>
      <c r="GS183" s="125"/>
      <c r="GT183" s="125"/>
      <c r="GU183" s="125"/>
      <c r="GV183" s="125"/>
      <c r="GW183" s="125"/>
      <c r="GX183" s="125"/>
      <c r="GY183" s="125"/>
      <c r="GZ183" s="125"/>
      <c r="HA183" s="125"/>
      <c r="HB183" s="125"/>
      <c r="HC183" s="125"/>
      <c r="HD183" s="125"/>
      <c r="HE183" s="125"/>
      <c r="HF183" s="125"/>
      <c r="HG183" s="125"/>
      <c r="HH183" s="125"/>
      <c r="HI183" s="125"/>
      <c r="HJ183" s="125"/>
      <c r="HK183" s="125"/>
      <c r="HL183" s="125"/>
      <c r="HM183" s="125"/>
      <c r="HN183" s="125"/>
      <c r="HO183" s="125"/>
      <c r="HP183" s="125"/>
      <c r="HQ183" s="125"/>
      <c r="HR183" s="125"/>
      <c r="HS183" s="125"/>
      <c r="HT183" s="125"/>
      <c r="HU183" s="125"/>
      <c r="HV183" s="125"/>
      <c r="HW183" s="125"/>
      <c r="HX183" s="125"/>
      <c r="HY183" s="125"/>
      <c r="HZ183" s="125"/>
      <c r="IA183" s="125"/>
      <c r="IB183" s="125"/>
      <c r="IC183" s="125"/>
      <c r="ID183" s="125"/>
      <c r="IE183" s="125"/>
      <c r="IF183" s="125"/>
      <c r="IG183" s="125"/>
      <c r="IH183" s="125"/>
      <c r="II183" s="125"/>
      <c r="IJ183" s="125"/>
      <c r="IK183" s="125"/>
      <c r="IL183" s="125"/>
      <c r="IM183" s="125"/>
      <c r="IN183" s="125"/>
      <c r="IO183" s="125"/>
      <c r="IP183" s="125"/>
      <c r="IQ183" s="125"/>
      <c r="IR183" s="125"/>
      <c r="IS183" s="125"/>
      <c r="IT183" s="125"/>
      <c r="IU183" s="125"/>
      <c r="IV183" s="125"/>
    </row>
    <row r="184" spans="3:256" ht="11.25" customHeight="1" x14ac:dyDescent="0.4">
      <c r="C184" s="125"/>
      <c r="D184" s="125"/>
      <c r="E184" s="125"/>
      <c r="F184" s="125"/>
      <c r="G184" s="125"/>
      <c r="H184" s="125"/>
      <c r="I184" s="125"/>
      <c r="J184" s="125"/>
      <c r="K184" s="125"/>
      <c r="L184" s="125"/>
      <c r="M184" s="125"/>
      <c r="N184" s="125"/>
      <c r="P184" s="125"/>
      <c r="AE184" s="125"/>
      <c r="AF184" s="125"/>
      <c r="AG184" s="125"/>
      <c r="AH184" s="125"/>
      <c r="AI184" s="125"/>
      <c r="AJ184" s="125"/>
      <c r="AK184" s="125"/>
      <c r="AL184" s="125"/>
      <c r="AM184" s="125"/>
      <c r="AN184" s="125"/>
      <c r="AO184" s="125"/>
      <c r="AP184" s="125"/>
      <c r="AQ184" s="125"/>
      <c r="AR184" s="125"/>
      <c r="AS184" s="125"/>
      <c r="AT184" s="125"/>
      <c r="AU184" s="125"/>
      <c r="AV184" s="125"/>
      <c r="AW184" s="125"/>
      <c r="AX184" s="125"/>
      <c r="AY184" s="125"/>
      <c r="AZ184" s="125"/>
      <c r="BA184" s="125"/>
      <c r="BB184" s="125"/>
      <c r="BC184" s="125"/>
      <c r="BD184" s="125"/>
      <c r="BE184" s="125"/>
      <c r="BF184" s="125"/>
      <c r="BG184" s="125"/>
      <c r="BH184" s="125"/>
      <c r="BI184" s="125"/>
      <c r="BJ184" s="125"/>
      <c r="BK184" s="125"/>
      <c r="BL184" s="125"/>
      <c r="BM184" s="125"/>
      <c r="BN184" s="125"/>
      <c r="BO184" s="125"/>
      <c r="BP184" s="125"/>
      <c r="BQ184" s="125"/>
      <c r="BR184" s="125"/>
      <c r="BS184" s="125"/>
      <c r="BT184" s="125"/>
      <c r="BU184" s="125"/>
      <c r="BV184" s="125"/>
      <c r="BW184" s="125"/>
      <c r="BX184" s="125"/>
      <c r="BY184" s="125"/>
      <c r="BZ184" s="125"/>
      <c r="CA184" s="125"/>
      <c r="CB184" s="125"/>
      <c r="CC184" s="125"/>
      <c r="CD184" s="125"/>
      <c r="CE184" s="125"/>
      <c r="CF184" s="125"/>
      <c r="CG184" s="125"/>
      <c r="CH184" s="125"/>
      <c r="CI184" s="125"/>
      <c r="CJ184" s="125"/>
      <c r="CK184" s="125"/>
      <c r="CL184" s="125"/>
      <c r="CM184" s="125"/>
      <c r="CN184" s="125"/>
      <c r="CO184" s="125"/>
      <c r="CP184" s="125"/>
      <c r="CQ184" s="125"/>
      <c r="CR184" s="125"/>
      <c r="CS184" s="125"/>
      <c r="CT184" s="125"/>
      <c r="CU184" s="125"/>
      <c r="CV184" s="125"/>
      <c r="CW184" s="125"/>
      <c r="CX184" s="125"/>
      <c r="CY184" s="125"/>
      <c r="CZ184" s="125"/>
      <c r="DA184" s="125"/>
      <c r="DB184" s="125"/>
      <c r="DC184" s="125"/>
      <c r="DD184" s="125"/>
      <c r="DE184" s="125"/>
      <c r="DF184" s="125"/>
      <c r="DG184" s="125"/>
      <c r="DH184" s="125"/>
      <c r="DI184" s="125"/>
      <c r="DJ184" s="125"/>
      <c r="DK184" s="125"/>
      <c r="DL184" s="125"/>
      <c r="DM184" s="125"/>
      <c r="DN184" s="125"/>
      <c r="DO184" s="125"/>
      <c r="DP184" s="125"/>
      <c r="DQ184" s="125"/>
      <c r="DR184" s="125"/>
      <c r="DS184" s="125"/>
      <c r="DT184" s="125"/>
      <c r="DU184" s="125"/>
      <c r="DV184" s="125"/>
      <c r="DW184" s="125"/>
      <c r="DX184" s="125"/>
      <c r="DY184" s="125"/>
      <c r="DZ184" s="125"/>
      <c r="EA184" s="125"/>
      <c r="EB184" s="125"/>
      <c r="EC184" s="125"/>
      <c r="ED184" s="125"/>
      <c r="EE184" s="125"/>
      <c r="EF184" s="125"/>
      <c r="EG184" s="125"/>
      <c r="EH184" s="125"/>
      <c r="EI184" s="125"/>
      <c r="EJ184" s="125"/>
      <c r="EK184" s="125"/>
      <c r="EL184" s="125"/>
      <c r="EM184" s="125"/>
      <c r="EN184" s="125"/>
      <c r="EO184" s="125"/>
      <c r="EP184" s="125"/>
      <c r="EQ184" s="125"/>
      <c r="ER184" s="125"/>
      <c r="ES184" s="125"/>
      <c r="ET184" s="125"/>
      <c r="EU184" s="125"/>
      <c r="EV184" s="125"/>
      <c r="EW184" s="125"/>
      <c r="EX184" s="125"/>
      <c r="EY184" s="125"/>
      <c r="EZ184" s="125"/>
      <c r="FA184" s="125"/>
      <c r="FB184" s="125"/>
      <c r="FC184" s="125"/>
      <c r="FD184" s="125"/>
      <c r="FE184" s="125"/>
      <c r="FF184" s="125"/>
      <c r="FG184" s="125"/>
      <c r="FH184" s="125"/>
      <c r="FI184" s="125"/>
      <c r="FJ184" s="125"/>
      <c r="FK184" s="125"/>
      <c r="FL184" s="125"/>
      <c r="FM184" s="125"/>
      <c r="FN184" s="125"/>
      <c r="FO184" s="125"/>
      <c r="FP184" s="125"/>
      <c r="FQ184" s="125"/>
      <c r="FR184" s="125"/>
      <c r="FS184" s="125"/>
      <c r="FT184" s="125"/>
      <c r="FU184" s="125"/>
      <c r="FV184" s="125"/>
      <c r="FW184" s="125"/>
      <c r="FX184" s="125"/>
      <c r="FY184" s="125"/>
      <c r="FZ184" s="125"/>
      <c r="GA184" s="125"/>
      <c r="GB184" s="125"/>
      <c r="GC184" s="125"/>
      <c r="GD184" s="125"/>
      <c r="GE184" s="125"/>
      <c r="GF184" s="125"/>
      <c r="GG184" s="125"/>
      <c r="GH184" s="125"/>
      <c r="GI184" s="125"/>
      <c r="GJ184" s="125"/>
      <c r="GK184" s="125"/>
      <c r="GL184" s="125"/>
      <c r="GM184" s="125"/>
      <c r="GN184" s="125"/>
      <c r="GO184" s="125"/>
      <c r="GP184" s="125"/>
      <c r="GQ184" s="125"/>
      <c r="GR184" s="125"/>
      <c r="GS184" s="125"/>
      <c r="GT184" s="125"/>
      <c r="GU184" s="125"/>
      <c r="GV184" s="125"/>
      <c r="GW184" s="125"/>
      <c r="GX184" s="125"/>
      <c r="GY184" s="125"/>
      <c r="GZ184" s="125"/>
      <c r="HA184" s="125"/>
      <c r="HB184" s="125"/>
      <c r="HC184" s="125"/>
      <c r="HD184" s="125"/>
      <c r="HE184" s="125"/>
      <c r="HF184" s="125"/>
      <c r="HG184" s="125"/>
      <c r="HH184" s="125"/>
      <c r="HI184" s="125"/>
      <c r="HJ184" s="125"/>
      <c r="HK184" s="125"/>
      <c r="HL184" s="125"/>
      <c r="HM184" s="125"/>
      <c r="HN184" s="125"/>
      <c r="HO184" s="125"/>
      <c r="HP184" s="125"/>
      <c r="HQ184" s="125"/>
      <c r="HR184" s="125"/>
      <c r="HS184" s="125"/>
      <c r="HT184" s="125"/>
      <c r="HU184" s="125"/>
      <c r="HV184" s="125"/>
      <c r="HW184" s="125"/>
      <c r="HX184" s="125"/>
      <c r="HY184" s="125"/>
      <c r="HZ184" s="125"/>
      <c r="IA184" s="125"/>
      <c r="IB184" s="125"/>
      <c r="IC184" s="125"/>
      <c r="ID184" s="125"/>
      <c r="IE184" s="125"/>
      <c r="IF184" s="125"/>
      <c r="IG184" s="125"/>
      <c r="IH184" s="125"/>
      <c r="II184" s="125"/>
      <c r="IJ184" s="125"/>
      <c r="IK184" s="125"/>
      <c r="IL184" s="125"/>
      <c r="IM184" s="125"/>
      <c r="IN184" s="125"/>
      <c r="IO184" s="125"/>
      <c r="IP184" s="125"/>
      <c r="IQ184" s="125"/>
      <c r="IR184" s="125"/>
      <c r="IS184" s="125"/>
      <c r="IT184" s="125"/>
      <c r="IU184" s="125"/>
      <c r="IV184" s="125"/>
    </row>
    <row r="185" spans="3:256" ht="11.25" customHeight="1" x14ac:dyDescent="0.4">
      <c r="C185" s="125"/>
      <c r="D185" s="125"/>
      <c r="E185" s="125"/>
      <c r="F185" s="125"/>
      <c r="G185" s="125"/>
      <c r="H185" s="125"/>
      <c r="I185" s="125"/>
      <c r="J185" s="125"/>
      <c r="K185" s="125"/>
      <c r="L185" s="125"/>
      <c r="M185" s="125"/>
      <c r="N185" s="125"/>
      <c r="P185" s="125"/>
      <c r="AE185" s="125"/>
      <c r="AF185" s="125"/>
      <c r="AG185" s="125"/>
      <c r="AH185" s="125"/>
      <c r="AI185" s="125"/>
      <c r="AJ185" s="125"/>
      <c r="AK185" s="125"/>
      <c r="AL185" s="125"/>
      <c r="AM185" s="125"/>
      <c r="AN185" s="125"/>
      <c r="AO185" s="125"/>
      <c r="AP185" s="125"/>
      <c r="AQ185" s="125"/>
      <c r="AR185" s="125"/>
      <c r="AS185" s="125"/>
      <c r="AT185" s="125"/>
      <c r="AU185" s="125"/>
      <c r="AV185" s="125"/>
      <c r="AW185" s="125"/>
      <c r="AX185" s="125"/>
      <c r="AY185" s="125"/>
      <c r="AZ185" s="125"/>
      <c r="BA185" s="125"/>
      <c r="BB185" s="125"/>
      <c r="BC185" s="125"/>
      <c r="BD185" s="125"/>
      <c r="BE185" s="125"/>
      <c r="BF185" s="125"/>
      <c r="BG185" s="125"/>
      <c r="BH185" s="125"/>
      <c r="BI185" s="125"/>
      <c r="BJ185" s="125"/>
      <c r="BK185" s="125"/>
      <c r="BL185" s="125"/>
      <c r="BM185" s="125"/>
      <c r="BN185" s="125"/>
      <c r="BO185" s="125"/>
      <c r="BP185" s="125"/>
      <c r="BQ185" s="125"/>
      <c r="BR185" s="125"/>
      <c r="BS185" s="125"/>
      <c r="BT185" s="125"/>
      <c r="BU185" s="125"/>
      <c r="BV185" s="125"/>
      <c r="BW185" s="125"/>
      <c r="BX185" s="125"/>
      <c r="BY185" s="125"/>
      <c r="BZ185" s="125"/>
      <c r="CA185" s="125"/>
      <c r="CB185" s="125"/>
      <c r="CC185" s="125"/>
      <c r="CD185" s="125"/>
      <c r="CE185" s="125"/>
      <c r="CF185" s="125"/>
      <c r="CG185" s="125"/>
      <c r="CH185" s="125"/>
      <c r="CI185" s="125"/>
      <c r="CJ185" s="125"/>
      <c r="CK185" s="125"/>
      <c r="CL185" s="125"/>
      <c r="CM185" s="125"/>
      <c r="CN185" s="125"/>
      <c r="CO185" s="125"/>
      <c r="CP185" s="125"/>
      <c r="CQ185" s="125"/>
      <c r="CR185" s="125"/>
      <c r="CS185" s="125"/>
      <c r="CT185" s="125"/>
      <c r="CU185" s="125"/>
      <c r="CV185" s="125"/>
      <c r="CW185" s="125"/>
      <c r="CX185" s="125"/>
      <c r="CY185" s="125"/>
      <c r="CZ185" s="125"/>
      <c r="DA185" s="125"/>
      <c r="DB185" s="125"/>
      <c r="DC185" s="125"/>
      <c r="DD185" s="125"/>
      <c r="DE185" s="125"/>
      <c r="DF185" s="125"/>
      <c r="DG185" s="125"/>
      <c r="DH185" s="125"/>
      <c r="DI185" s="125"/>
      <c r="DJ185" s="125"/>
      <c r="DK185" s="125"/>
      <c r="DL185" s="125"/>
      <c r="DM185" s="125"/>
      <c r="DN185" s="125"/>
      <c r="DO185" s="125"/>
      <c r="DP185" s="125"/>
      <c r="DQ185" s="125"/>
      <c r="DR185" s="125"/>
      <c r="DS185" s="125"/>
      <c r="DT185" s="125"/>
      <c r="DU185" s="125"/>
      <c r="DV185" s="125"/>
      <c r="DW185" s="125"/>
      <c r="DX185" s="125"/>
      <c r="DY185" s="125"/>
      <c r="DZ185" s="125"/>
      <c r="EA185" s="125"/>
      <c r="EB185" s="125"/>
      <c r="EC185" s="125"/>
      <c r="ED185" s="125"/>
      <c r="EE185" s="125"/>
      <c r="EF185" s="125"/>
      <c r="EG185" s="125"/>
      <c r="EH185" s="125"/>
      <c r="EI185" s="125"/>
      <c r="EJ185" s="125"/>
      <c r="EK185" s="125"/>
      <c r="EL185" s="125"/>
      <c r="EM185" s="125"/>
      <c r="EN185" s="125"/>
      <c r="EO185" s="125"/>
      <c r="EP185" s="125"/>
      <c r="EQ185" s="125"/>
      <c r="ER185" s="125"/>
      <c r="ES185" s="125"/>
      <c r="ET185" s="125"/>
      <c r="EU185" s="125"/>
      <c r="EV185" s="125"/>
      <c r="EW185" s="125"/>
      <c r="EX185" s="125"/>
      <c r="EY185" s="125"/>
      <c r="EZ185" s="125"/>
      <c r="FA185" s="125"/>
      <c r="FB185" s="125"/>
      <c r="FC185" s="125"/>
      <c r="FD185" s="125"/>
      <c r="FE185" s="125"/>
      <c r="FF185" s="125"/>
      <c r="FG185" s="125"/>
      <c r="FH185" s="125"/>
      <c r="FI185" s="125"/>
      <c r="FJ185" s="125"/>
      <c r="FK185" s="125"/>
      <c r="FL185" s="125"/>
      <c r="FM185" s="125"/>
      <c r="FN185" s="125"/>
      <c r="FO185" s="125"/>
      <c r="FP185" s="125"/>
      <c r="FQ185" s="125"/>
      <c r="FR185" s="125"/>
      <c r="FS185" s="125"/>
      <c r="FT185" s="125"/>
      <c r="FU185" s="125"/>
      <c r="FV185" s="125"/>
      <c r="FW185" s="125"/>
      <c r="FX185" s="125"/>
      <c r="FY185" s="125"/>
      <c r="FZ185" s="125"/>
      <c r="GA185" s="125"/>
      <c r="GB185" s="125"/>
      <c r="GC185" s="125"/>
      <c r="GD185" s="125"/>
      <c r="GE185" s="125"/>
      <c r="GF185" s="125"/>
      <c r="GG185" s="125"/>
      <c r="GH185" s="125"/>
      <c r="GI185" s="125"/>
      <c r="GJ185" s="125"/>
      <c r="GK185" s="125"/>
      <c r="GL185" s="125"/>
      <c r="GM185" s="125"/>
      <c r="GN185" s="125"/>
      <c r="GO185" s="125"/>
      <c r="GP185" s="125"/>
      <c r="GQ185" s="125"/>
      <c r="GR185" s="125"/>
      <c r="GS185" s="125"/>
      <c r="GT185" s="125"/>
      <c r="GU185" s="125"/>
      <c r="GV185" s="125"/>
      <c r="GW185" s="125"/>
      <c r="GX185" s="125"/>
      <c r="GY185" s="125"/>
      <c r="GZ185" s="125"/>
      <c r="HA185" s="125"/>
      <c r="HB185" s="125"/>
      <c r="HC185" s="125"/>
      <c r="HD185" s="125"/>
      <c r="HE185" s="125"/>
      <c r="HF185" s="125"/>
      <c r="HG185" s="125"/>
      <c r="HH185" s="125"/>
      <c r="HI185" s="125"/>
      <c r="HJ185" s="125"/>
      <c r="HK185" s="125"/>
      <c r="HL185" s="125"/>
      <c r="HM185" s="125"/>
      <c r="HN185" s="125"/>
      <c r="HO185" s="125"/>
      <c r="HP185" s="125"/>
      <c r="HQ185" s="125"/>
      <c r="HR185" s="125"/>
      <c r="HS185" s="125"/>
      <c r="HT185" s="125"/>
      <c r="HU185" s="125"/>
      <c r="HV185" s="125"/>
      <c r="HW185" s="125"/>
      <c r="HX185" s="125"/>
      <c r="HY185" s="125"/>
      <c r="HZ185" s="125"/>
      <c r="IA185" s="125"/>
      <c r="IB185" s="125"/>
      <c r="IC185" s="125"/>
      <c r="ID185" s="125"/>
      <c r="IE185" s="125"/>
      <c r="IF185" s="125"/>
      <c r="IG185" s="125"/>
      <c r="IH185" s="125"/>
      <c r="II185" s="125"/>
      <c r="IJ185" s="125"/>
      <c r="IK185" s="125"/>
      <c r="IL185" s="125"/>
      <c r="IM185" s="125"/>
      <c r="IN185" s="125"/>
      <c r="IO185" s="125"/>
      <c r="IP185" s="125"/>
      <c r="IQ185" s="125"/>
      <c r="IR185" s="125"/>
      <c r="IS185" s="125"/>
      <c r="IT185" s="125"/>
      <c r="IU185" s="125"/>
      <c r="IV185" s="125"/>
    </row>
    <row r="186" spans="3:256" ht="11.25" customHeight="1" x14ac:dyDescent="0.4">
      <c r="C186" s="125"/>
      <c r="D186" s="125"/>
      <c r="E186" s="125"/>
      <c r="F186" s="125"/>
      <c r="G186" s="125"/>
      <c r="H186" s="125"/>
      <c r="I186" s="125"/>
      <c r="J186" s="125"/>
      <c r="K186" s="125"/>
      <c r="L186" s="125"/>
      <c r="M186" s="125"/>
      <c r="N186" s="125"/>
      <c r="P186" s="125"/>
      <c r="AE186" s="125"/>
      <c r="AF186" s="125"/>
      <c r="AG186" s="125"/>
      <c r="AH186" s="125"/>
      <c r="AI186" s="125"/>
      <c r="AJ186" s="125"/>
      <c r="AK186" s="125"/>
      <c r="AL186" s="125"/>
      <c r="AM186" s="125"/>
      <c r="AN186" s="125"/>
      <c r="AO186" s="125"/>
      <c r="AP186" s="125"/>
      <c r="AQ186" s="125"/>
      <c r="AR186" s="125"/>
      <c r="AS186" s="125"/>
      <c r="AT186" s="125"/>
      <c r="AU186" s="125"/>
      <c r="AV186" s="125"/>
      <c r="AW186" s="125"/>
      <c r="AX186" s="125"/>
      <c r="AY186" s="125"/>
      <c r="AZ186" s="125"/>
      <c r="BA186" s="125"/>
      <c r="BB186" s="125"/>
      <c r="BC186" s="125"/>
      <c r="BD186" s="125"/>
      <c r="BE186" s="125"/>
      <c r="BF186" s="125"/>
      <c r="BG186" s="125"/>
      <c r="BH186" s="125"/>
      <c r="BI186" s="125"/>
      <c r="BJ186" s="125"/>
      <c r="BK186" s="125"/>
      <c r="BL186" s="125"/>
      <c r="BM186" s="125"/>
      <c r="BN186" s="125"/>
      <c r="BO186" s="125"/>
      <c r="BP186" s="125"/>
      <c r="BQ186" s="125"/>
      <c r="BR186" s="125"/>
      <c r="BS186" s="125"/>
      <c r="BT186" s="125"/>
      <c r="BU186" s="125"/>
      <c r="BV186" s="125"/>
      <c r="BW186" s="125"/>
      <c r="BX186" s="125"/>
      <c r="BY186" s="125"/>
      <c r="BZ186" s="125"/>
      <c r="CA186" s="125"/>
      <c r="CB186" s="125"/>
      <c r="CC186" s="125"/>
      <c r="CD186" s="125"/>
      <c r="CE186" s="125"/>
      <c r="CF186" s="125"/>
      <c r="CG186" s="125"/>
      <c r="CH186" s="125"/>
      <c r="CI186" s="125"/>
      <c r="CJ186" s="125"/>
      <c r="CK186" s="125"/>
      <c r="CL186" s="125"/>
      <c r="CM186" s="125"/>
      <c r="CN186" s="125"/>
      <c r="CO186" s="125"/>
      <c r="CP186" s="125"/>
      <c r="CQ186" s="125"/>
      <c r="CR186" s="125"/>
      <c r="CS186" s="125"/>
      <c r="CT186" s="125"/>
      <c r="CU186" s="125"/>
      <c r="CV186" s="125"/>
      <c r="CW186" s="125"/>
      <c r="CX186" s="125"/>
      <c r="CY186" s="125"/>
      <c r="CZ186" s="125"/>
      <c r="DA186" s="125"/>
      <c r="DB186" s="125"/>
      <c r="DC186" s="125"/>
      <c r="DD186" s="125"/>
      <c r="DE186" s="125"/>
      <c r="DF186" s="125"/>
      <c r="DG186" s="125"/>
      <c r="DH186" s="125"/>
      <c r="DI186" s="125"/>
      <c r="DJ186" s="125"/>
      <c r="DK186" s="125"/>
      <c r="DL186" s="125"/>
      <c r="DM186" s="125"/>
      <c r="DN186" s="125"/>
      <c r="DO186" s="125"/>
      <c r="DP186" s="125"/>
      <c r="DQ186" s="125"/>
      <c r="DR186" s="125"/>
      <c r="DS186" s="125"/>
      <c r="DT186" s="125"/>
      <c r="DU186" s="125"/>
      <c r="DV186" s="125"/>
      <c r="DW186" s="125"/>
      <c r="DX186" s="125"/>
      <c r="DY186" s="125"/>
      <c r="DZ186" s="125"/>
      <c r="EA186" s="125"/>
      <c r="EB186" s="125"/>
      <c r="EC186" s="125"/>
      <c r="ED186" s="125"/>
      <c r="EE186" s="125"/>
      <c r="EF186" s="125"/>
      <c r="EG186" s="125"/>
      <c r="EH186" s="125"/>
      <c r="EI186" s="125"/>
      <c r="EJ186" s="125"/>
      <c r="EK186" s="125"/>
      <c r="EL186" s="125"/>
      <c r="EM186" s="125"/>
      <c r="EN186" s="125"/>
      <c r="EO186" s="125"/>
      <c r="EP186" s="125"/>
      <c r="EQ186" s="125"/>
      <c r="ER186" s="125"/>
      <c r="ES186" s="125"/>
      <c r="ET186" s="125"/>
      <c r="EU186" s="125"/>
      <c r="EV186" s="125"/>
      <c r="EW186" s="125"/>
      <c r="EX186" s="125"/>
      <c r="EY186" s="125"/>
      <c r="EZ186" s="125"/>
      <c r="FA186" s="125"/>
      <c r="FB186" s="125"/>
      <c r="FC186" s="125"/>
      <c r="FD186" s="125"/>
      <c r="FE186" s="125"/>
      <c r="FF186" s="125"/>
      <c r="FG186" s="125"/>
      <c r="FH186" s="125"/>
      <c r="FI186" s="125"/>
      <c r="FJ186" s="125"/>
      <c r="FK186" s="125"/>
      <c r="FL186" s="125"/>
      <c r="FM186" s="125"/>
      <c r="FN186" s="125"/>
      <c r="FO186" s="125"/>
      <c r="FP186" s="125"/>
      <c r="FQ186" s="125"/>
      <c r="FR186" s="125"/>
      <c r="FS186" s="125"/>
      <c r="FT186" s="125"/>
      <c r="FU186" s="125"/>
      <c r="FV186" s="125"/>
      <c r="FW186" s="125"/>
      <c r="FX186" s="125"/>
      <c r="FY186" s="125"/>
      <c r="FZ186" s="125"/>
      <c r="GA186" s="125"/>
      <c r="GB186" s="125"/>
      <c r="GC186" s="125"/>
      <c r="GD186" s="125"/>
      <c r="GE186" s="125"/>
      <c r="GF186" s="125"/>
      <c r="GG186" s="125"/>
      <c r="GH186" s="125"/>
      <c r="GI186" s="125"/>
      <c r="GJ186" s="125"/>
      <c r="GK186" s="125"/>
      <c r="GL186" s="125"/>
      <c r="GM186" s="125"/>
      <c r="GN186" s="125"/>
      <c r="GO186" s="125"/>
      <c r="GP186" s="125"/>
      <c r="GQ186" s="125"/>
      <c r="GR186" s="125"/>
      <c r="GS186" s="125"/>
      <c r="GT186" s="125"/>
      <c r="GU186" s="125"/>
      <c r="GV186" s="125"/>
      <c r="GW186" s="125"/>
      <c r="GX186" s="125"/>
      <c r="GY186" s="125"/>
      <c r="GZ186" s="125"/>
      <c r="HA186" s="125"/>
      <c r="HB186" s="125"/>
      <c r="HC186" s="125"/>
      <c r="HD186" s="125"/>
      <c r="HE186" s="125"/>
      <c r="HF186" s="125"/>
      <c r="HG186" s="125"/>
      <c r="HH186" s="125"/>
      <c r="HI186" s="125"/>
      <c r="HJ186" s="125"/>
      <c r="HK186" s="125"/>
      <c r="HL186" s="125"/>
      <c r="HM186" s="125"/>
      <c r="HN186" s="125"/>
      <c r="HO186" s="125"/>
      <c r="HP186" s="125"/>
      <c r="HQ186" s="125"/>
      <c r="HR186" s="125"/>
      <c r="HS186" s="125"/>
      <c r="HT186" s="125"/>
      <c r="HU186" s="125"/>
      <c r="HV186" s="125"/>
      <c r="HW186" s="125"/>
      <c r="HX186" s="125"/>
      <c r="HY186" s="125"/>
      <c r="HZ186" s="125"/>
      <c r="IA186" s="125"/>
      <c r="IB186" s="125"/>
      <c r="IC186" s="125"/>
      <c r="ID186" s="125"/>
      <c r="IE186" s="125"/>
      <c r="IF186" s="125"/>
      <c r="IG186" s="125"/>
      <c r="IH186" s="125"/>
      <c r="II186" s="125"/>
      <c r="IJ186" s="125"/>
      <c r="IK186" s="125"/>
      <c r="IL186" s="125"/>
      <c r="IM186" s="125"/>
      <c r="IN186" s="125"/>
      <c r="IO186" s="125"/>
      <c r="IP186" s="125"/>
      <c r="IQ186" s="125"/>
      <c r="IR186" s="125"/>
      <c r="IS186" s="125"/>
      <c r="IT186" s="125"/>
      <c r="IU186" s="125"/>
      <c r="IV186" s="125"/>
    </row>
    <row r="187" spans="3:256" ht="11.25" customHeight="1" x14ac:dyDescent="0.4">
      <c r="C187" s="125"/>
      <c r="D187" s="125"/>
      <c r="E187" s="125"/>
      <c r="F187" s="125"/>
      <c r="G187" s="125"/>
      <c r="H187" s="125"/>
      <c r="I187" s="125"/>
      <c r="J187" s="125"/>
      <c r="K187" s="125"/>
      <c r="L187" s="125"/>
      <c r="M187" s="125"/>
      <c r="N187" s="125"/>
      <c r="P187" s="125"/>
      <c r="AE187" s="125"/>
      <c r="AF187" s="125"/>
      <c r="AG187" s="125"/>
      <c r="AH187" s="125"/>
      <c r="AI187" s="125"/>
      <c r="AJ187" s="125"/>
      <c r="AK187" s="125"/>
      <c r="AL187" s="125"/>
      <c r="AM187" s="125"/>
      <c r="AN187" s="125"/>
      <c r="AO187" s="125"/>
      <c r="AP187" s="125"/>
      <c r="AQ187" s="125"/>
      <c r="AR187" s="125"/>
      <c r="AS187" s="125"/>
      <c r="AT187" s="125"/>
      <c r="AU187" s="125"/>
      <c r="AV187" s="125"/>
      <c r="AW187" s="125"/>
      <c r="AX187" s="125"/>
      <c r="AY187" s="125"/>
      <c r="AZ187" s="125"/>
      <c r="BA187" s="125"/>
      <c r="BB187" s="125"/>
      <c r="BC187" s="125"/>
      <c r="BD187" s="125"/>
      <c r="BE187" s="125"/>
      <c r="BF187" s="125"/>
      <c r="BG187" s="125"/>
      <c r="BH187" s="125"/>
      <c r="BI187" s="125"/>
      <c r="BJ187" s="125"/>
      <c r="BK187" s="125"/>
      <c r="BL187" s="125"/>
      <c r="BM187" s="125"/>
      <c r="BN187" s="125"/>
      <c r="BO187" s="125"/>
      <c r="BP187" s="125"/>
      <c r="BQ187" s="125"/>
      <c r="BR187" s="125"/>
      <c r="BS187" s="125"/>
      <c r="BT187" s="125"/>
      <c r="BU187" s="125"/>
      <c r="BV187" s="125"/>
      <c r="BW187" s="125"/>
      <c r="BX187" s="125"/>
      <c r="BY187" s="125"/>
      <c r="BZ187" s="125"/>
      <c r="CA187" s="125"/>
      <c r="CB187" s="125"/>
      <c r="CC187" s="125"/>
      <c r="CD187" s="125"/>
      <c r="CE187" s="125"/>
      <c r="CF187" s="125"/>
      <c r="CG187" s="125"/>
      <c r="CH187" s="125"/>
      <c r="CI187" s="125"/>
      <c r="CJ187" s="125"/>
      <c r="CK187" s="125"/>
      <c r="CL187" s="125"/>
      <c r="CM187" s="125"/>
      <c r="CN187" s="125"/>
      <c r="CO187" s="125"/>
      <c r="CP187" s="125"/>
      <c r="CQ187" s="125"/>
      <c r="CR187" s="125"/>
      <c r="CS187" s="125"/>
      <c r="CT187" s="125"/>
      <c r="CU187" s="125"/>
      <c r="CV187" s="125"/>
      <c r="CW187" s="125"/>
      <c r="CX187" s="125"/>
      <c r="CY187" s="125"/>
      <c r="CZ187" s="125"/>
      <c r="DA187" s="125"/>
      <c r="DB187" s="125"/>
      <c r="DC187" s="125"/>
      <c r="DD187" s="125"/>
      <c r="DE187" s="125"/>
      <c r="DF187" s="125"/>
      <c r="DG187" s="125"/>
      <c r="DH187" s="125"/>
      <c r="DI187" s="125"/>
      <c r="DJ187" s="125"/>
      <c r="DK187" s="125"/>
      <c r="DL187" s="125"/>
      <c r="DM187" s="125"/>
      <c r="DN187" s="125"/>
      <c r="DO187" s="125"/>
      <c r="DP187" s="125"/>
      <c r="DQ187" s="125"/>
      <c r="DR187" s="125"/>
      <c r="DS187" s="125"/>
      <c r="DT187" s="125"/>
      <c r="DU187" s="125"/>
      <c r="DV187" s="125"/>
      <c r="DW187" s="125"/>
      <c r="DX187" s="125"/>
      <c r="DY187" s="125"/>
      <c r="DZ187" s="125"/>
      <c r="EA187" s="125"/>
      <c r="EB187" s="125"/>
      <c r="EC187" s="125"/>
      <c r="ED187" s="125"/>
      <c r="EE187" s="125"/>
      <c r="EF187" s="125"/>
      <c r="EG187" s="125"/>
      <c r="EH187" s="125"/>
      <c r="EI187" s="125"/>
      <c r="EJ187" s="125"/>
      <c r="EK187" s="125"/>
      <c r="EL187" s="125"/>
      <c r="EM187" s="125"/>
      <c r="EN187" s="125"/>
      <c r="EO187" s="125"/>
      <c r="EP187" s="125"/>
      <c r="EQ187" s="125"/>
      <c r="ER187" s="125"/>
      <c r="ES187" s="125"/>
      <c r="ET187" s="125"/>
      <c r="EU187" s="125"/>
      <c r="EV187" s="125"/>
      <c r="EW187" s="125"/>
      <c r="EX187" s="125"/>
      <c r="EY187" s="125"/>
      <c r="EZ187" s="125"/>
      <c r="FA187" s="125"/>
      <c r="FB187" s="125"/>
      <c r="FC187" s="125"/>
      <c r="FD187" s="125"/>
      <c r="FE187" s="125"/>
      <c r="FF187" s="125"/>
      <c r="FG187" s="125"/>
      <c r="FH187" s="125"/>
      <c r="FI187" s="125"/>
      <c r="FJ187" s="125"/>
      <c r="FK187" s="125"/>
      <c r="FL187" s="125"/>
      <c r="FM187" s="125"/>
      <c r="FN187" s="125"/>
      <c r="FO187" s="125"/>
      <c r="FP187" s="125"/>
      <c r="FQ187" s="125"/>
      <c r="FR187" s="125"/>
      <c r="FS187" s="125"/>
      <c r="FT187" s="125"/>
      <c r="FU187" s="125"/>
      <c r="FV187" s="125"/>
      <c r="FW187" s="125"/>
      <c r="FX187" s="125"/>
      <c r="FY187" s="125"/>
      <c r="FZ187" s="125"/>
      <c r="GA187" s="125"/>
      <c r="GB187" s="125"/>
      <c r="GC187" s="125"/>
      <c r="GD187" s="125"/>
      <c r="GE187" s="125"/>
      <c r="GF187" s="125"/>
      <c r="GG187" s="125"/>
      <c r="GH187" s="125"/>
      <c r="GI187" s="125"/>
      <c r="GJ187" s="125"/>
      <c r="GK187" s="125"/>
      <c r="GL187" s="125"/>
      <c r="GM187" s="125"/>
      <c r="GN187" s="125"/>
      <c r="GO187" s="125"/>
      <c r="GP187" s="125"/>
      <c r="GQ187" s="125"/>
      <c r="GR187" s="125"/>
      <c r="GS187" s="125"/>
      <c r="GT187" s="125"/>
      <c r="GU187" s="125"/>
      <c r="GV187" s="125"/>
      <c r="GW187" s="125"/>
      <c r="GX187" s="125"/>
      <c r="GY187" s="125"/>
      <c r="GZ187" s="125"/>
      <c r="HA187" s="125"/>
      <c r="HB187" s="125"/>
      <c r="HC187" s="125"/>
      <c r="HD187" s="125"/>
      <c r="HE187" s="125"/>
      <c r="HF187" s="125"/>
      <c r="HG187" s="125"/>
      <c r="HH187" s="125"/>
      <c r="HI187" s="125"/>
      <c r="HJ187" s="125"/>
      <c r="HK187" s="125"/>
      <c r="HL187" s="125"/>
      <c r="HM187" s="125"/>
      <c r="HN187" s="125"/>
      <c r="HO187" s="125"/>
      <c r="HP187" s="125"/>
      <c r="HQ187" s="125"/>
      <c r="HR187" s="125"/>
      <c r="HS187" s="125"/>
      <c r="HT187" s="125"/>
      <c r="HU187" s="125"/>
      <c r="HV187" s="125"/>
      <c r="HW187" s="125"/>
      <c r="HX187" s="125"/>
      <c r="HY187" s="125"/>
      <c r="HZ187" s="125"/>
      <c r="IA187" s="125"/>
      <c r="IB187" s="125"/>
      <c r="IC187" s="125"/>
      <c r="ID187" s="125"/>
      <c r="IE187" s="125"/>
      <c r="IF187" s="125"/>
      <c r="IG187" s="125"/>
      <c r="IH187" s="125"/>
      <c r="II187" s="125"/>
      <c r="IJ187" s="125"/>
      <c r="IK187" s="125"/>
      <c r="IL187" s="125"/>
      <c r="IM187" s="125"/>
      <c r="IN187" s="125"/>
      <c r="IO187" s="125"/>
      <c r="IP187" s="125"/>
      <c r="IQ187" s="125"/>
      <c r="IR187" s="125"/>
      <c r="IS187" s="125"/>
      <c r="IT187" s="125"/>
      <c r="IU187" s="125"/>
      <c r="IV187" s="125"/>
    </row>
    <row r="188" spans="3:256" ht="11.25" customHeight="1" x14ac:dyDescent="0.4">
      <c r="C188" s="125"/>
      <c r="D188" s="125"/>
      <c r="E188" s="125"/>
      <c r="F188" s="125"/>
      <c r="G188" s="125"/>
      <c r="H188" s="125"/>
      <c r="I188" s="125"/>
      <c r="J188" s="125"/>
      <c r="K188" s="125"/>
      <c r="L188" s="125"/>
      <c r="M188" s="125"/>
      <c r="N188" s="125"/>
      <c r="P188" s="125"/>
      <c r="AE188" s="125"/>
      <c r="AF188" s="125"/>
      <c r="AG188" s="125"/>
      <c r="AH188" s="125"/>
      <c r="AI188" s="125"/>
      <c r="AJ188" s="125"/>
      <c r="AK188" s="125"/>
      <c r="AL188" s="125"/>
      <c r="AM188" s="125"/>
      <c r="AN188" s="125"/>
      <c r="AO188" s="125"/>
      <c r="AP188" s="125"/>
      <c r="AQ188" s="125"/>
      <c r="AR188" s="125"/>
      <c r="AS188" s="125"/>
      <c r="AT188" s="125"/>
      <c r="AU188" s="125"/>
      <c r="AV188" s="125"/>
      <c r="AW188" s="125"/>
      <c r="AX188" s="125"/>
      <c r="AY188" s="125"/>
      <c r="AZ188" s="125"/>
      <c r="BA188" s="125"/>
      <c r="BB188" s="125"/>
      <c r="BC188" s="125"/>
      <c r="BD188" s="125"/>
      <c r="BE188" s="125"/>
      <c r="BF188" s="125"/>
      <c r="BG188" s="125"/>
      <c r="BH188" s="125"/>
      <c r="BI188" s="125"/>
      <c r="BJ188" s="125"/>
      <c r="BK188" s="125"/>
      <c r="BL188" s="125"/>
      <c r="BM188" s="125"/>
      <c r="BN188" s="125"/>
      <c r="BO188" s="125"/>
      <c r="BP188" s="125"/>
      <c r="BQ188" s="125"/>
      <c r="BR188" s="125"/>
      <c r="BS188" s="125"/>
      <c r="BT188" s="125"/>
      <c r="BU188" s="125"/>
      <c r="BV188" s="125"/>
      <c r="BW188" s="125"/>
      <c r="BX188" s="125"/>
      <c r="BY188" s="125"/>
      <c r="BZ188" s="125"/>
      <c r="CA188" s="125"/>
      <c r="CB188" s="125"/>
      <c r="CC188" s="125"/>
      <c r="CD188" s="125"/>
      <c r="CE188" s="125"/>
      <c r="CF188" s="125"/>
      <c r="CG188" s="125"/>
      <c r="CH188" s="125"/>
      <c r="CI188" s="125"/>
      <c r="CJ188" s="125"/>
      <c r="CK188" s="125"/>
      <c r="CL188" s="125"/>
      <c r="CM188" s="125"/>
      <c r="CN188" s="125"/>
      <c r="CO188" s="125"/>
      <c r="CP188" s="125"/>
      <c r="CQ188" s="125"/>
      <c r="CR188" s="125"/>
      <c r="CS188" s="125"/>
      <c r="CT188" s="125"/>
      <c r="CU188" s="125"/>
      <c r="CV188" s="125"/>
      <c r="CW188" s="125"/>
      <c r="CX188" s="125"/>
      <c r="CY188" s="125"/>
      <c r="CZ188" s="125"/>
      <c r="DA188" s="125"/>
      <c r="DB188" s="125"/>
      <c r="DC188" s="125"/>
      <c r="DD188" s="125"/>
      <c r="DE188" s="125"/>
      <c r="DF188" s="125"/>
      <c r="DG188" s="125"/>
      <c r="DH188" s="125"/>
      <c r="DI188" s="125"/>
      <c r="DJ188" s="125"/>
      <c r="DK188" s="125"/>
      <c r="DL188" s="125"/>
      <c r="DM188" s="125"/>
      <c r="DN188" s="125"/>
      <c r="DO188" s="125"/>
      <c r="DP188" s="125"/>
      <c r="DQ188" s="125"/>
      <c r="DR188" s="125"/>
      <c r="DS188" s="125"/>
      <c r="DT188" s="125"/>
      <c r="DU188" s="125"/>
      <c r="DV188" s="125"/>
      <c r="DW188" s="125"/>
      <c r="DX188" s="125"/>
      <c r="DY188" s="125"/>
      <c r="DZ188" s="125"/>
      <c r="EA188" s="125"/>
      <c r="EB188" s="125"/>
      <c r="EC188" s="125"/>
      <c r="ED188" s="125"/>
      <c r="EE188" s="125"/>
      <c r="EF188" s="125"/>
      <c r="EG188" s="125"/>
      <c r="EH188" s="125"/>
      <c r="EI188" s="125"/>
      <c r="EJ188" s="125"/>
      <c r="EK188" s="125"/>
      <c r="EL188" s="125"/>
      <c r="EM188" s="125"/>
      <c r="EN188" s="125"/>
      <c r="EO188" s="125"/>
      <c r="EP188" s="125"/>
      <c r="EQ188" s="125"/>
      <c r="ER188" s="125"/>
      <c r="ES188" s="125"/>
      <c r="ET188" s="125"/>
      <c r="EU188" s="125"/>
      <c r="EV188" s="125"/>
      <c r="EW188" s="125"/>
      <c r="EX188" s="125"/>
      <c r="EY188" s="125"/>
      <c r="EZ188" s="125"/>
      <c r="FA188" s="125"/>
      <c r="FB188" s="125"/>
      <c r="FC188" s="125"/>
      <c r="FD188" s="125"/>
      <c r="FE188" s="125"/>
      <c r="FF188" s="125"/>
      <c r="FG188" s="125"/>
      <c r="FH188" s="125"/>
      <c r="FI188" s="125"/>
      <c r="FJ188" s="125"/>
      <c r="FK188" s="125"/>
      <c r="FL188" s="125"/>
      <c r="FM188" s="125"/>
      <c r="FN188" s="125"/>
      <c r="FO188" s="125"/>
      <c r="FP188" s="125"/>
      <c r="FQ188" s="125"/>
      <c r="FR188" s="125"/>
      <c r="FS188" s="125"/>
      <c r="FT188" s="125"/>
      <c r="FU188" s="125"/>
      <c r="FV188" s="125"/>
      <c r="FW188" s="125"/>
      <c r="FX188" s="125"/>
      <c r="FY188" s="125"/>
      <c r="FZ188" s="125"/>
      <c r="GA188" s="125"/>
      <c r="GB188" s="125"/>
      <c r="GC188" s="125"/>
      <c r="GD188" s="125"/>
      <c r="GE188" s="125"/>
      <c r="GF188" s="125"/>
      <c r="GG188" s="125"/>
      <c r="GH188" s="125"/>
      <c r="GI188" s="125"/>
      <c r="GJ188" s="125"/>
      <c r="GK188" s="125"/>
      <c r="GL188" s="125"/>
      <c r="GM188" s="125"/>
      <c r="GN188" s="125"/>
      <c r="GO188" s="125"/>
      <c r="GP188" s="125"/>
      <c r="GQ188" s="125"/>
      <c r="GR188" s="125"/>
      <c r="GS188" s="125"/>
      <c r="GT188" s="125"/>
      <c r="GU188" s="125"/>
      <c r="GV188" s="125"/>
      <c r="GW188" s="125"/>
      <c r="GX188" s="125"/>
      <c r="GY188" s="125"/>
      <c r="GZ188" s="125"/>
      <c r="HA188" s="125"/>
      <c r="HB188" s="125"/>
      <c r="HC188" s="125"/>
      <c r="HD188" s="125"/>
      <c r="HE188" s="125"/>
      <c r="HF188" s="125"/>
      <c r="HG188" s="125"/>
      <c r="HH188" s="125"/>
      <c r="HI188" s="125"/>
      <c r="HJ188" s="125"/>
      <c r="HK188" s="125"/>
      <c r="HL188" s="125"/>
      <c r="HM188" s="125"/>
      <c r="HN188" s="125"/>
      <c r="HO188" s="125"/>
      <c r="HP188" s="125"/>
      <c r="HQ188" s="125"/>
      <c r="HR188" s="125"/>
      <c r="HS188" s="125"/>
      <c r="HT188" s="125"/>
      <c r="HU188" s="125"/>
      <c r="HV188" s="125"/>
      <c r="HW188" s="125"/>
      <c r="HX188" s="125"/>
      <c r="HY188" s="125"/>
      <c r="HZ188" s="125"/>
      <c r="IA188" s="125"/>
      <c r="IB188" s="125"/>
      <c r="IC188" s="125"/>
      <c r="ID188" s="125"/>
      <c r="IE188" s="125"/>
      <c r="IF188" s="125"/>
      <c r="IG188" s="125"/>
      <c r="IH188" s="125"/>
      <c r="II188" s="125"/>
      <c r="IJ188" s="125"/>
      <c r="IK188" s="125"/>
      <c r="IL188" s="125"/>
      <c r="IM188" s="125"/>
      <c r="IN188" s="125"/>
      <c r="IO188" s="125"/>
      <c r="IP188" s="125"/>
      <c r="IQ188" s="125"/>
      <c r="IR188" s="125"/>
      <c r="IS188" s="125"/>
      <c r="IT188" s="125"/>
      <c r="IU188" s="125"/>
      <c r="IV188" s="125"/>
    </row>
    <row r="189" spans="3:256" ht="11.25" customHeight="1" x14ac:dyDescent="0.4">
      <c r="C189" s="125"/>
      <c r="D189" s="125"/>
      <c r="E189" s="125"/>
      <c r="F189" s="125"/>
      <c r="G189" s="125"/>
      <c r="H189" s="125"/>
      <c r="I189" s="125"/>
      <c r="J189" s="125"/>
      <c r="K189" s="125"/>
      <c r="L189" s="125"/>
      <c r="M189" s="125"/>
      <c r="N189" s="125"/>
      <c r="P189" s="125"/>
      <c r="AE189" s="125"/>
      <c r="AF189" s="125"/>
      <c r="AG189" s="125"/>
      <c r="AH189" s="125"/>
      <c r="AI189" s="125"/>
      <c r="AJ189" s="125"/>
      <c r="AK189" s="125"/>
      <c r="AL189" s="125"/>
      <c r="AM189" s="125"/>
      <c r="AN189" s="125"/>
      <c r="AO189" s="125"/>
      <c r="AP189" s="125"/>
      <c r="AQ189" s="125"/>
      <c r="AR189" s="125"/>
      <c r="AS189" s="125"/>
      <c r="AT189" s="125"/>
      <c r="AU189" s="125"/>
      <c r="AV189" s="125"/>
      <c r="AW189" s="125"/>
      <c r="AX189" s="125"/>
      <c r="AY189" s="125"/>
      <c r="AZ189" s="125"/>
      <c r="BA189" s="125"/>
      <c r="BB189" s="125"/>
      <c r="BC189" s="125"/>
      <c r="BD189" s="125"/>
      <c r="BE189" s="125"/>
      <c r="BF189" s="125"/>
      <c r="BG189" s="125"/>
      <c r="BH189" s="125"/>
      <c r="BI189" s="125"/>
      <c r="BJ189" s="125"/>
      <c r="BK189" s="125"/>
      <c r="BL189" s="125"/>
      <c r="BM189" s="125"/>
      <c r="BN189" s="125"/>
      <c r="BO189" s="125"/>
      <c r="BP189" s="125"/>
      <c r="BQ189" s="125"/>
      <c r="BR189" s="125"/>
      <c r="BS189" s="125"/>
      <c r="BT189" s="125"/>
      <c r="BU189" s="125"/>
      <c r="BV189" s="125"/>
      <c r="BW189" s="125"/>
      <c r="BX189" s="125"/>
      <c r="BY189" s="125"/>
      <c r="BZ189" s="125"/>
      <c r="CA189" s="125"/>
      <c r="CB189" s="125"/>
      <c r="CC189" s="125"/>
      <c r="CD189" s="125"/>
      <c r="CE189" s="125"/>
      <c r="CF189" s="125"/>
      <c r="CG189" s="125"/>
      <c r="CH189" s="125"/>
      <c r="CI189" s="125"/>
      <c r="CJ189" s="125"/>
      <c r="CK189" s="125"/>
      <c r="CL189" s="125"/>
      <c r="CM189" s="125"/>
      <c r="CN189" s="125"/>
      <c r="CO189" s="125"/>
      <c r="CP189" s="125"/>
      <c r="CQ189" s="125"/>
      <c r="CR189" s="125"/>
      <c r="CS189" s="125"/>
      <c r="CT189" s="125"/>
      <c r="CU189" s="125"/>
      <c r="CV189" s="125"/>
      <c r="CW189" s="125"/>
      <c r="CX189" s="125"/>
      <c r="CY189" s="125"/>
      <c r="CZ189" s="125"/>
      <c r="DA189" s="125"/>
      <c r="DB189" s="125"/>
      <c r="DC189" s="125"/>
      <c r="DD189" s="125"/>
      <c r="DE189" s="125"/>
      <c r="DF189" s="125"/>
      <c r="DG189" s="125"/>
      <c r="DH189" s="125"/>
      <c r="DI189" s="125"/>
      <c r="DJ189" s="125"/>
      <c r="DK189" s="125"/>
      <c r="DL189" s="125"/>
      <c r="DM189" s="125"/>
      <c r="DN189" s="125"/>
      <c r="DO189" s="125"/>
      <c r="DP189" s="125"/>
      <c r="DQ189" s="125"/>
      <c r="DR189" s="125"/>
      <c r="DS189" s="125"/>
      <c r="DT189" s="125"/>
      <c r="DU189" s="125"/>
      <c r="DV189" s="125"/>
      <c r="DW189" s="125"/>
      <c r="DX189" s="125"/>
      <c r="DY189" s="125"/>
      <c r="DZ189" s="125"/>
      <c r="EA189" s="125"/>
      <c r="EB189" s="125"/>
      <c r="EC189" s="125"/>
      <c r="ED189" s="125"/>
      <c r="EE189" s="125"/>
      <c r="EF189" s="125"/>
      <c r="EG189" s="125"/>
      <c r="EH189" s="125"/>
      <c r="EI189" s="125"/>
      <c r="EJ189" s="125"/>
      <c r="EK189" s="125"/>
      <c r="EL189" s="125"/>
      <c r="EM189" s="125"/>
      <c r="EN189" s="125"/>
      <c r="EO189" s="125"/>
      <c r="EP189" s="125"/>
      <c r="EQ189" s="125"/>
      <c r="ER189" s="125"/>
      <c r="ES189" s="125"/>
      <c r="ET189" s="125"/>
      <c r="EU189" s="125"/>
      <c r="EV189" s="125"/>
      <c r="EW189" s="125"/>
      <c r="EX189" s="125"/>
      <c r="EY189" s="125"/>
      <c r="EZ189" s="125"/>
      <c r="FA189" s="125"/>
      <c r="FB189" s="125"/>
      <c r="FC189" s="125"/>
      <c r="FD189" s="125"/>
      <c r="FE189" s="125"/>
      <c r="FF189" s="125"/>
      <c r="FG189" s="125"/>
      <c r="FH189" s="125"/>
      <c r="FI189" s="125"/>
      <c r="FJ189" s="125"/>
      <c r="FK189" s="125"/>
      <c r="FL189" s="125"/>
      <c r="FM189" s="125"/>
      <c r="FN189" s="125"/>
      <c r="FO189" s="125"/>
      <c r="FP189" s="125"/>
      <c r="FQ189" s="125"/>
      <c r="FR189" s="125"/>
      <c r="FS189" s="125"/>
      <c r="FT189" s="125"/>
      <c r="FU189" s="125"/>
      <c r="FV189" s="125"/>
      <c r="FW189" s="125"/>
      <c r="FX189" s="125"/>
      <c r="FY189" s="125"/>
      <c r="FZ189" s="125"/>
      <c r="GA189" s="125"/>
      <c r="GB189" s="125"/>
      <c r="GC189" s="125"/>
      <c r="GD189" s="125"/>
      <c r="GE189" s="125"/>
      <c r="GF189" s="125"/>
      <c r="GG189" s="125"/>
      <c r="GH189" s="125"/>
      <c r="GI189" s="125"/>
      <c r="GJ189" s="125"/>
      <c r="GK189" s="125"/>
      <c r="GL189" s="125"/>
      <c r="GM189" s="125"/>
      <c r="GN189" s="125"/>
      <c r="GO189" s="125"/>
      <c r="GP189" s="125"/>
      <c r="GQ189" s="125"/>
      <c r="GR189" s="125"/>
      <c r="GS189" s="125"/>
      <c r="GT189" s="125"/>
      <c r="GU189" s="125"/>
      <c r="GV189" s="125"/>
      <c r="GW189" s="125"/>
      <c r="GX189" s="125"/>
      <c r="GY189" s="125"/>
      <c r="GZ189" s="125"/>
      <c r="HA189" s="125"/>
      <c r="HB189" s="125"/>
      <c r="HC189" s="125"/>
      <c r="HD189" s="125"/>
      <c r="HE189" s="125"/>
      <c r="HF189" s="125"/>
      <c r="HG189" s="125"/>
      <c r="HH189" s="125"/>
      <c r="HI189" s="125"/>
      <c r="HJ189" s="125"/>
      <c r="HK189" s="125"/>
      <c r="HL189" s="125"/>
      <c r="HM189" s="125"/>
      <c r="HN189" s="125"/>
      <c r="HO189" s="125"/>
      <c r="HP189" s="125"/>
      <c r="HQ189" s="125"/>
      <c r="HR189" s="125"/>
      <c r="HS189" s="125"/>
      <c r="HT189" s="125"/>
      <c r="HU189" s="125"/>
      <c r="HV189" s="125"/>
      <c r="HW189" s="125"/>
      <c r="HX189" s="125"/>
      <c r="HY189" s="125"/>
      <c r="HZ189" s="125"/>
      <c r="IA189" s="125"/>
      <c r="IB189" s="125"/>
      <c r="IC189" s="125"/>
      <c r="ID189" s="125"/>
      <c r="IE189" s="125"/>
      <c r="IF189" s="125"/>
      <c r="IG189" s="125"/>
      <c r="IH189" s="125"/>
      <c r="II189" s="125"/>
      <c r="IJ189" s="125"/>
      <c r="IK189" s="125"/>
      <c r="IL189" s="125"/>
      <c r="IM189" s="125"/>
      <c r="IN189" s="125"/>
      <c r="IO189" s="125"/>
      <c r="IP189" s="125"/>
      <c r="IQ189" s="125"/>
      <c r="IR189" s="125"/>
      <c r="IS189" s="125"/>
      <c r="IT189" s="125"/>
      <c r="IU189" s="125"/>
      <c r="IV189" s="125"/>
    </row>
    <row r="190" spans="3:256" ht="11.25" customHeight="1" x14ac:dyDescent="0.4">
      <c r="C190" s="125"/>
      <c r="D190" s="125"/>
      <c r="E190" s="125"/>
      <c r="F190" s="125"/>
      <c r="G190" s="125"/>
      <c r="H190" s="125"/>
      <c r="I190" s="125"/>
      <c r="J190" s="125"/>
      <c r="K190" s="125"/>
      <c r="L190" s="125"/>
      <c r="M190" s="125"/>
      <c r="N190" s="125"/>
      <c r="P190" s="125"/>
      <c r="AE190" s="125"/>
      <c r="AF190" s="125"/>
      <c r="AG190" s="125"/>
      <c r="AH190" s="125"/>
      <c r="AI190" s="125"/>
      <c r="AJ190" s="125"/>
      <c r="AK190" s="125"/>
      <c r="AL190" s="125"/>
      <c r="AM190" s="125"/>
      <c r="AN190" s="125"/>
      <c r="AO190" s="125"/>
      <c r="AP190" s="125"/>
      <c r="AQ190" s="125"/>
      <c r="AR190" s="125"/>
      <c r="AS190" s="125"/>
      <c r="AT190" s="125"/>
      <c r="AU190" s="125"/>
      <c r="AV190" s="125"/>
      <c r="AW190" s="125"/>
      <c r="AX190" s="125"/>
      <c r="AY190" s="125"/>
      <c r="AZ190" s="125"/>
      <c r="BA190" s="125"/>
      <c r="BB190" s="125"/>
      <c r="BC190" s="125"/>
      <c r="BD190" s="125"/>
      <c r="BE190" s="125"/>
      <c r="BF190" s="125"/>
      <c r="BG190" s="125"/>
      <c r="BH190" s="125"/>
      <c r="BI190" s="125"/>
      <c r="BJ190" s="125"/>
      <c r="BK190" s="125"/>
      <c r="BL190" s="125"/>
      <c r="BM190" s="125"/>
      <c r="BN190" s="125"/>
      <c r="BO190" s="125"/>
      <c r="BP190" s="125"/>
      <c r="BQ190" s="125"/>
      <c r="BR190" s="125"/>
      <c r="BS190" s="125"/>
      <c r="BT190" s="125"/>
      <c r="BU190" s="125"/>
      <c r="BV190" s="125"/>
      <c r="BW190" s="125"/>
      <c r="BX190" s="125"/>
      <c r="BY190" s="125"/>
      <c r="BZ190" s="125"/>
      <c r="CA190" s="125"/>
      <c r="CB190" s="125"/>
      <c r="CC190" s="125"/>
      <c r="CD190" s="125"/>
      <c r="CE190" s="125"/>
      <c r="CF190" s="125"/>
      <c r="CG190" s="125"/>
      <c r="CH190" s="125"/>
      <c r="CI190" s="125"/>
      <c r="CJ190" s="125"/>
      <c r="CK190" s="125"/>
      <c r="CL190" s="125"/>
      <c r="CM190" s="125"/>
      <c r="CN190" s="125"/>
      <c r="CO190" s="125"/>
      <c r="CP190" s="125"/>
      <c r="CQ190" s="125"/>
      <c r="CR190" s="125"/>
      <c r="CS190" s="125"/>
      <c r="CT190" s="125"/>
      <c r="CU190" s="125"/>
      <c r="CV190" s="125"/>
      <c r="CW190" s="125"/>
      <c r="CX190" s="125"/>
      <c r="CY190" s="125"/>
      <c r="CZ190" s="125"/>
      <c r="DA190" s="125"/>
      <c r="DB190" s="125"/>
      <c r="DC190" s="125"/>
      <c r="DD190" s="125"/>
      <c r="DE190" s="125"/>
      <c r="DF190" s="125"/>
      <c r="DG190" s="125"/>
      <c r="DH190" s="125"/>
      <c r="DI190" s="125"/>
      <c r="DJ190" s="125"/>
      <c r="DK190" s="125"/>
      <c r="DL190" s="125"/>
      <c r="DM190" s="125"/>
      <c r="DN190" s="125"/>
      <c r="DO190" s="125"/>
      <c r="DP190" s="125"/>
      <c r="DQ190" s="125"/>
      <c r="DR190" s="125"/>
      <c r="DS190" s="125"/>
      <c r="DT190" s="125"/>
      <c r="DU190" s="125"/>
      <c r="DV190" s="125"/>
      <c r="DW190" s="125"/>
      <c r="DX190" s="125"/>
      <c r="DY190" s="125"/>
      <c r="DZ190" s="125"/>
      <c r="EA190" s="125"/>
      <c r="EB190" s="125"/>
      <c r="EC190" s="125"/>
      <c r="ED190" s="125"/>
      <c r="EE190" s="125"/>
      <c r="EF190" s="125"/>
      <c r="EG190" s="125"/>
      <c r="EH190" s="125"/>
      <c r="EI190" s="125"/>
      <c r="EJ190" s="125"/>
      <c r="EK190" s="125"/>
      <c r="EL190" s="125"/>
      <c r="EM190" s="125"/>
      <c r="EN190" s="125"/>
      <c r="EO190" s="125"/>
      <c r="EP190" s="125"/>
      <c r="EQ190" s="125"/>
      <c r="ER190" s="125"/>
      <c r="ES190" s="125"/>
      <c r="ET190" s="125"/>
      <c r="EU190" s="125"/>
      <c r="EV190" s="125"/>
      <c r="EW190" s="125"/>
      <c r="EX190" s="125"/>
      <c r="EY190" s="125"/>
      <c r="EZ190" s="125"/>
      <c r="FA190" s="125"/>
      <c r="FB190" s="125"/>
      <c r="FC190" s="125"/>
      <c r="FD190" s="125"/>
      <c r="FE190" s="125"/>
      <c r="FF190" s="125"/>
      <c r="FG190" s="125"/>
      <c r="FH190" s="125"/>
      <c r="FI190" s="125"/>
      <c r="FJ190" s="125"/>
      <c r="FK190" s="125"/>
      <c r="FL190" s="125"/>
      <c r="FM190" s="125"/>
      <c r="FN190" s="125"/>
      <c r="FO190" s="125"/>
      <c r="FP190" s="125"/>
      <c r="FQ190" s="125"/>
      <c r="FR190" s="125"/>
      <c r="FS190" s="125"/>
      <c r="FT190" s="125"/>
      <c r="FU190" s="125"/>
      <c r="FV190" s="125"/>
      <c r="FW190" s="125"/>
      <c r="FX190" s="125"/>
      <c r="FY190" s="125"/>
      <c r="FZ190" s="125"/>
      <c r="GA190" s="125"/>
      <c r="GB190" s="125"/>
      <c r="GC190" s="125"/>
      <c r="GD190" s="125"/>
      <c r="GE190" s="125"/>
      <c r="GF190" s="125"/>
      <c r="GG190" s="125"/>
      <c r="GH190" s="125"/>
      <c r="GI190" s="125"/>
      <c r="GJ190" s="125"/>
      <c r="GK190" s="125"/>
      <c r="GL190" s="125"/>
      <c r="GM190" s="125"/>
      <c r="GN190" s="125"/>
      <c r="GO190" s="125"/>
      <c r="GP190" s="125"/>
      <c r="GQ190" s="125"/>
      <c r="GR190" s="125"/>
      <c r="GS190" s="125"/>
      <c r="GT190" s="125"/>
      <c r="GU190" s="125"/>
      <c r="GV190" s="125"/>
      <c r="GW190" s="125"/>
      <c r="GX190" s="125"/>
      <c r="GY190" s="125"/>
      <c r="GZ190" s="125"/>
      <c r="HA190" s="125"/>
      <c r="HB190" s="125"/>
      <c r="HC190" s="125"/>
      <c r="HD190" s="125"/>
      <c r="HE190" s="125"/>
      <c r="HF190" s="125"/>
      <c r="HG190" s="125"/>
      <c r="HH190" s="125"/>
      <c r="HI190" s="125"/>
      <c r="HJ190" s="125"/>
      <c r="HK190" s="125"/>
      <c r="HL190" s="125"/>
      <c r="HM190" s="125"/>
      <c r="HN190" s="125"/>
      <c r="HO190" s="125"/>
      <c r="HP190" s="125"/>
      <c r="HQ190" s="125"/>
      <c r="HR190" s="125"/>
      <c r="HS190" s="125"/>
      <c r="HT190" s="125"/>
      <c r="HU190" s="125"/>
      <c r="HV190" s="125"/>
      <c r="HW190" s="125"/>
      <c r="HX190" s="125"/>
      <c r="HY190" s="125"/>
      <c r="HZ190" s="125"/>
      <c r="IA190" s="125"/>
      <c r="IB190" s="125"/>
      <c r="IC190" s="125"/>
      <c r="ID190" s="125"/>
      <c r="IE190" s="125"/>
      <c r="IF190" s="125"/>
      <c r="IG190" s="125"/>
      <c r="IH190" s="125"/>
      <c r="II190" s="125"/>
      <c r="IJ190" s="125"/>
      <c r="IK190" s="125"/>
      <c r="IL190" s="125"/>
      <c r="IM190" s="125"/>
      <c r="IN190" s="125"/>
      <c r="IO190" s="125"/>
      <c r="IP190" s="125"/>
      <c r="IQ190" s="125"/>
      <c r="IR190" s="125"/>
      <c r="IS190" s="125"/>
      <c r="IT190" s="125"/>
      <c r="IU190" s="125"/>
      <c r="IV190" s="125"/>
    </row>
    <row r="191" spans="3:256" ht="11.25" customHeight="1" x14ac:dyDescent="0.4">
      <c r="C191" s="125"/>
      <c r="D191" s="125"/>
      <c r="E191" s="125"/>
      <c r="F191" s="125"/>
      <c r="G191" s="125"/>
      <c r="H191" s="125"/>
      <c r="I191" s="125"/>
      <c r="J191" s="125"/>
      <c r="K191" s="125"/>
      <c r="L191" s="125"/>
      <c r="M191" s="125"/>
      <c r="N191" s="125"/>
      <c r="P191" s="125"/>
      <c r="AE191" s="125"/>
      <c r="AF191" s="125"/>
      <c r="AG191" s="125"/>
      <c r="AH191" s="125"/>
      <c r="AI191" s="125"/>
      <c r="AJ191" s="125"/>
      <c r="AK191" s="125"/>
      <c r="AL191" s="125"/>
      <c r="AM191" s="125"/>
      <c r="AN191" s="125"/>
      <c r="AO191" s="125"/>
      <c r="AP191" s="125"/>
      <c r="AQ191" s="125"/>
      <c r="AR191" s="125"/>
      <c r="AS191" s="125"/>
      <c r="AT191" s="125"/>
      <c r="AU191" s="125"/>
      <c r="AV191" s="125"/>
      <c r="AW191" s="125"/>
      <c r="AX191" s="125"/>
      <c r="AY191" s="125"/>
      <c r="AZ191" s="125"/>
      <c r="BA191" s="125"/>
      <c r="BB191" s="125"/>
      <c r="BC191" s="125"/>
      <c r="BD191" s="125"/>
      <c r="BE191" s="125"/>
      <c r="BF191" s="125"/>
      <c r="BG191" s="125"/>
      <c r="BH191" s="125"/>
      <c r="BI191" s="125"/>
      <c r="BJ191" s="125"/>
      <c r="BK191" s="125"/>
      <c r="BL191" s="125"/>
      <c r="BM191" s="125"/>
      <c r="BN191" s="125"/>
      <c r="BO191" s="125"/>
      <c r="BP191" s="125"/>
      <c r="BQ191" s="125"/>
      <c r="BR191" s="125"/>
      <c r="BS191" s="125"/>
      <c r="BT191" s="125"/>
      <c r="BU191" s="125"/>
      <c r="BV191" s="125"/>
      <c r="BW191" s="125"/>
      <c r="BX191" s="125"/>
      <c r="BY191" s="125"/>
      <c r="BZ191" s="125"/>
      <c r="CA191" s="125"/>
      <c r="CB191" s="125"/>
      <c r="CC191" s="125"/>
      <c r="CD191" s="125"/>
      <c r="CE191" s="125"/>
      <c r="CF191" s="125"/>
      <c r="CG191" s="125"/>
      <c r="CH191" s="125"/>
      <c r="CI191" s="125"/>
      <c r="CJ191" s="125"/>
      <c r="CK191" s="125"/>
      <c r="CL191" s="125"/>
      <c r="CM191" s="125"/>
      <c r="CN191" s="125"/>
      <c r="CO191" s="125"/>
      <c r="CP191" s="125"/>
      <c r="CQ191" s="125"/>
      <c r="CR191" s="125"/>
      <c r="CS191" s="125"/>
      <c r="CT191" s="125"/>
      <c r="CU191" s="125"/>
      <c r="CV191" s="125"/>
      <c r="CW191" s="125"/>
      <c r="CX191" s="125"/>
      <c r="CY191" s="125"/>
      <c r="CZ191" s="125"/>
      <c r="DA191" s="125"/>
      <c r="DB191" s="125"/>
      <c r="DC191" s="125"/>
      <c r="DD191" s="125"/>
      <c r="DE191" s="125"/>
      <c r="DF191" s="125"/>
      <c r="DG191" s="125"/>
      <c r="DH191" s="125"/>
      <c r="DI191" s="125"/>
      <c r="DJ191" s="125"/>
      <c r="DK191" s="125"/>
      <c r="DL191" s="125"/>
      <c r="DM191" s="125"/>
      <c r="DN191" s="125"/>
      <c r="DO191" s="125"/>
      <c r="DP191" s="125"/>
      <c r="DQ191" s="125"/>
      <c r="DR191" s="125"/>
      <c r="DS191" s="125"/>
      <c r="DT191" s="125"/>
      <c r="DU191" s="125"/>
      <c r="DV191" s="125"/>
      <c r="DW191" s="125"/>
      <c r="DX191" s="125"/>
      <c r="DY191" s="125"/>
      <c r="DZ191" s="125"/>
      <c r="EA191" s="125"/>
      <c r="EB191" s="125"/>
      <c r="EC191" s="125"/>
      <c r="ED191" s="125"/>
      <c r="EE191" s="125"/>
      <c r="EF191" s="125"/>
      <c r="EG191" s="125"/>
      <c r="EH191" s="125"/>
      <c r="EI191" s="125"/>
      <c r="EJ191" s="125"/>
      <c r="EK191" s="125"/>
      <c r="EL191" s="125"/>
      <c r="EM191" s="125"/>
      <c r="EN191" s="125"/>
      <c r="EO191" s="125"/>
      <c r="EP191" s="125"/>
      <c r="EQ191" s="125"/>
      <c r="ER191" s="125"/>
      <c r="ES191" s="125"/>
      <c r="ET191" s="125"/>
      <c r="EU191" s="125"/>
      <c r="EV191" s="125"/>
      <c r="EW191" s="125"/>
      <c r="EX191" s="125"/>
      <c r="EY191" s="125"/>
      <c r="EZ191" s="125"/>
      <c r="FA191" s="125"/>
      <c r="FB191" s="125"/>
      <c r="FC191" s="125"/>
      <c r="FD191" s="125"/>
      <c r="FE191" s="125"/>
      <c r="FF191" s="125"/>
      <c r="FG191" s="125"/>
      <c r="FH191" s="125"/>
      <c r="FI191" s="125"/>
      <c r="FJ191" s="125"/>
      <c r="FK191" s="125"/>
      <c r="FL191" s="125"/>
      <c r="FM191" s="125"/>
      <c r="FN191" s="125"/>
      <c r="FO191" s="125"/>
      <c r="FP191" s="125"/>
      <c r="FQ191" s="125"/>
      <c r="FR191" s="125"/>
      <c r="FS191" s="125"/>
      <c r="FT191" s="125"/>
      <c r="FU191" s="125"/>
      <c r="FV191" s="125"/>
      <c r="FW191" s="125"/>
      <c r="FX191" s="125"/>
      <c r="FY191" s="125"/>
      <c r="FZ191" s="125"/>
      <c r="GA191" s="125"/>
      <c r="GB191" s="125"/>
      <c r="GC191" s="125"/>
      <c r="GD191" s="125"/>
      <c r="GE191" s="125"/>
      <c r="GF191" s="125"/>
      <c r="GG191" s="125"/>
      <c r="GH191" s="125"/>
      <c r="GI191" s="125"/>
      <c r="GJ191" s="125"/>
      <c r="GK191" s="125"/>
      <c r="GL191" s="125"/>
      <c r="GM191" s="125"/>
      <c r="GN191" s="125"/>
      <c r="GO191" s="125"/>
      <c r="GP191" s="125"/>
      <c r="GQ191" s="125"/>
      <c r="GR191" s="125"/>
      <c r="GS191" s="125"/>
      <c r="GT191" s="125"/>
      <c r="GU191" s="125"/>
      <c r="GV191" s="125"/>
      <c r="GW191" s="125"/>
      <c r="GX191" s="125"/>
      <c r="GY191" s="125"/>
      <c r="GZ191" s="125"/>
      <c r="HA191" s="125"/>
      <c r="HB191" s="125"/>
      <c r="HC191" s="125"/>
      <c r="HD191" s="125"/>
      <c r="HE191" s="125"/>
      <c r="HF191" s="125"/>
      <c r="HG191" s="125"/>
      <c r="HH191" s="125"/>
      <c r="HI191" s="125"/>
      <c r="HJ191" s="125"/>
      <c r="HK191" s="125"/>
      <c r="HL191" s="125"/>
      <c r="HM191" s="125"/>
      <c r="HN191" s="125"/>
      <c r="HO191" s="125"/>
      <c r="HP191" s="125"/>
      <c r="HQ191" s="125"/>
      <c r="HR191" s="125"/>
      <c r="HS191" s="125"/>
      <c r="HT191" s="125"/>
      <c r="HU191" s="125"/>
      <c r="HV191" s="125"/>
      <c r="HW191" s="125"/>
      <c r="HX191" s="125"/>
      <c r="HY191" s="125"/>
      <c r="HZ191" s="125"/>
      <c r="IA191" s="125"/>
      <c r="IB191" s="125"/>
      <c r="IC191" s="125"/>
      <c r="ID191" s="125"/>
      <c r="IE191" s="125"/>
      <c r="IF191" s="125"/>
      <c r="IG191" s="125"/>
      <c r="IH191" s="125"/>
      <c r="II191" s="125"/>
      <c r="IJ191" s="125"/>
      <c r="IK191" s="125"/>
      <c r="IL191" s="125"/>
      <c r="IM191" s="125"/>
      <c r="IN191" s="125"/>
      <c r="IO191" s="125"/>
      <c r="IP191" s="125"/>
      <c r="IQ191" s="125"/>
      <c r="IR191" s="125"/>
      <c r="IS191" s="125"/>
      <c r="IT191" s="125"/>
      <c r="IU191" s="125"/>
      <c r="IV191" s="125"/>
    </row>
    <row r="192" spans="3:256" ht="11.25" customHeight="1" x14ac:dyDescent="0.4">
      <c r="C192" s="125"/>
      <c r="D192" s="125"/>
      <c r="E192" s="125"/>
      <c r="F192" s="125"/>
      <c r="G192" s="125"/>
      <c r="H192" s="125"/>
      <c r="I192" s="125"/>
      <c r="J192" s="125"/>
      <c r="K192" s="125"/>
      <c r="L192" s="125"/>
      <c r="M192" s="125"/>
      <c r="N192" s="125"/>
      <c r="P192" s="125"/>
      <c r="AE192" s="125"/>
      <c r="AF192" s="125"/>
      <c r="AG192" s="125"/>
      <c r="AH192" s="125"/>
      <c r="AI192" s="125"/>
      <c r="AJ192" s="125"/>
      <c r="AK192" s="125"/>
      <c r="AL192" s="125"/>
      <c r="AM192" s="125"/>
      <c r="AN192" s="125"/>
      <c r="AO192" s="125"/>
      <c r="AP192" s="125"/>
      <c r="AQ192" s="125"/>
      <c r="AR192" s="125"/>
      <c r="AS192" s="125"/>
      <c r="AT192" s="125"/>
      <c r="AU192" s="125"/>
      <c r="AV192" s="125"/>
      <c r="AW192" s="125"/>
      <c r="AX192" s="125"/>
      <c r="AY192" s="125"/>
      <c r="AZ192" s="125"/>
      <c r="BA192" s="125"/>
      <c r="BB192" s="125"/>
      <c r="BC192" s="125"/>
      <c r="BD192" s="125"/>
      <c r="BE192" s="125"/>
      <c r="BF192" s="125"/>
      <c r="BG192" s="125"/>
      <c r="BH192" s="125"/>
      <c r="BI192" s="125"/>
      <c r="BJ192" s="125"/>
      <c r="BK192" s="125"/>
      <c r="BL192" s="125"/>
      <c r="BM192" s="125"/>
      <c r="BN192" s="125"/>
      <c r="BO192" s="125"/>
      <c r="BP192" s="125"/>
      <c r="BQ192" s="125"/>
      <c r="BR192" s="125"/>
      <c r="BS192" s="125"/>
      <c r="BT192" s="125"/>
      <c r="BU192" s="125"/>
      <c r="BV192" s="125"/>
      <c r="BW192" s="125"/>
      <c r="BX192" s="125"/>
      <c r="BY192" s="125"/>
      <c r="BZ192" s="125"/>
      <c r="CA192" s="125"/>
      <c r="CB192" s="125"/>
      <c r="CC192" s="125"/>
      <c r="CD192" s="125"/>
      <c r="CE192" s="125"/>
      <c r="CF192" s="125"/>
      <c r="CG192" s="125"/>
      <c r="CH192" s="125"/>
      <c r="CI192" s="125"/>
      <c r="CJ192" s="125"/>
      <c r="CK192" s="125"/>
      <c r="CL192" s="125"/>
      <c r="CM192" s="125"/>
      <c r="CN192" s="125"/>
      <c r="CO192" s="125"/>
      <c r="CP192" s="125"/>
      <c r="CQ192" s="125"/>
      <c r="CR192" s="125"/>
      <c r="CS192" s="125"/>
      <c r="CT192" s="125"/>
      <c r="CU192" s="125"/>
      <c r="CV192" s="125"/>
      <c r="CW192" s="125"/>
      <c r="CX192" s="125"/>
      <c r="CY192" s="125"/>
      <c r="CZ192" s="125"/>
      <c r="DA192" s="125"/>
      <c r="DB192" s="125"/>
      <c r="DC192" s="125"/>
      <c r="DD192" s="125"/>
      <c r="DE192" s="125"/>
      <c r="DF192" s="125"/>
      <c r="DG192" s="125"/>
      <c r="DH192" s="125"/>
      <c r="DI192" s="125"/>
      <c r="DJ192" s="125"/>
      <c r="DK192" s="125"/>
      <c r="DL192" s="125"/>
      <c r="DM192" s="125"/>
      <c r="DN192" s="125"/>
      <c r="DO192" s="125"/>
      <c r="DP192" s="125"/>
      <c r="DQ192" s="125"/>
      <c r="DR192" s="125"/>
      <c r="DS192" s="125"/>
      <c r="DT192" s="125"/>
      <c r="DU192" s="125"/>
      <c r="DV192" s="125"/>
      <c r="DW192" s="125"/>
      <c r="DX192" s="125"/>
      <c r="DY192" s="125"/>
      <c r="DZ192" s="125"/>
      <c r="EA192" s="125"/>
      <c r="EB192" s="125"/>
      <c r="EC192" s="125"/>
      <c r="ED192" s="125"/>
      <c r="EE192" s="125"/>
      <c r="EF192" s="125"/>
      <c r="EG192" s="125"/>
      <c r="EH192" s="125"/>
      <c r="EI192" s="125"/>
      <c r="EJ192" s="125"/>
      <c r="EK192" s="125"/>
      <c r="EL192" s="125"/>
      <c r="EM192" s="125"/>
      <c r="EN192" s="125"/>
      <c r="EO192" s="125"/>
      <c r="EP192" s="125"/>
      <c r="EQ192" s="125"/>
      <c r="ER192" s="125"/>
      <c r="ES192" s="125"/>
      <c r="ET192" s="125"/>
      <c r="EU192" s="125"/>
      <c r="EV192" s="125"/>
      <c r="EW192" s="125"/>
      <c r="EX192" s="125"/>
      <c r="EY192" s="125"/>
      <c r="EZ192" s="125"/>
      <c r="FA192" s="125"/>
      <c r="FB192" s="125"/>
      <c r="FC192" s="125"/>
      <c r="FD192" s="125"/>
      <c r="FE192" s="125"/>
      <c r="FF192" s="125"/>
      <c r="FG192" s="125"/>
      <c r="FH192" s="125"/>
      <c r="FI192" s="125"/>
      <c r="FJ192" s="125"/>
      <c r="FK192" s="125"/>
      <c r="FL192" s="125"/>
      <c r="FM192" s="125"/>
      <c r="FN192" s="125"/>
      <c r="FO192" s="125"/>
      <c r="FP192" s="125"/>
      <c r="FQ192" s="125"/>
      <c r="FR192" s="125"/>
      <c r="FS192" s="125"/>
      <c r="FT192" s="125"/>
      <c r="FU192" s="125"/>
      <c r="FV192" s="125"/>
      <c r="FW192" s="125"/>
      <c r="FX192" s="125"/>
      <c r="FY192" s="125"/>
      <c r="FZ192" s="125"/>
      <c r="GA192" s="125"/>
      <c r="GB192" s="125"/>
      <c r="GC192" s="125"/>
      <c r="GD192" s="125"/>
      <c r="GE192" s="125"/>
      <c r="GF192" s="125"/>
      <c r="GG192" s="125"/>
      <c r="GH192" s="125"/>
      <c r="GI192" s="125"/>
      <c r="GJ192" s="125"/>
      <c r="GK192" s="125"/>
      <c r="GL192" s="125"/>
      <c r="GM192" s="125"/>
      <c r="GN192" s="125"/>
      <c r="GO192" s="125"/>
      <c r="GP192" s="125"/>
      <c r="GQ192" s="125"/>
      <c r="GR192" s="125"/>
      <c r="GS192" s="125"/>
      <c r="GT192" s="125"/>
      <c r="GU192" s="125"/>
      <c r="GV192" s="125"/>
      <c r="GW192" s="125"/>
      <c r="GX192" s="125"/>
      <c r="GY192" s="125"/>
      <c r="GZ192" s="125"/>
      <c r="HA192" s="125"/>
      <c r="HB192" s="125"/>
      <c r="HC192" s="125"/>
      <c r="HD192" s="125"/>
      <c r="HE192" s="125"/>
      <c r="HF192" s="125"/>
      <c r="HG192" s="125"/>
      <c r="HH192" s="125"/>
      <c r="HI192" s="125"/>
      <c r="HJ192" s="125"/>
      <c r="HK192" s="125"/>
      <c r="HL192" s="125"/>
      <c r="HM192" s="125"/>
      <c r="HN192" s="125"/>
      <c r="HO192" s="125"/>
      <c r="HP192" s="125"/>
      <c r="HQ192" s="125"/>
      <c r="HR192" s="125"/>
      <c r="HS192" s="125"/>
      <c r="HT192" s="125"/>
      <c r="HU192" s="125"/>
      <c r="HV192" s="125"/>
      <c r="HW192" s="125"/>
      <c r="HX192" s="125"/>
      <c r="HY192" s="125"/>
      <c r="HZ192" s="125"/>
      <c r="IA192" s="125"/>
      <c r="IB192" s="125"/>
      <c r="IC192" s="125"/>
      <c r="ID192" s="125"/>
      <c r="IE192" s="125"/>
      <c r="IF192" s="125"/>
      <c r="IG192" s="125"/>
      <c r="IH192" s="125"/>
      <c r="II192" s="125"/>
      <c r="IJ192" s="125"/>
      <c r="IK192" s="125"/>
      <c r="IL192" s="125"/>
      <c r="IM192" s="125"/>
      <c r="IN192" s="125"/>
      <c r="IO192" s="125"/>
      <c r="IP192" s="125"/>
      <c r="IQ192" s="125"/>
      <c r="IR192" s="125"/>
      <c r="IS192" s="125"/>
      <c r="IT192" s="125"/>
      <c r="IU192" s="125"/>
      <c r="IV192" s="125"/>
    </row>
    <row r="193" spans="3:256" ht="11.25" customHeight="1" x14ac:dyDescent="0.4">
      <c r="C193" s="125"/>
      <c r="D193" s="125"/>
      <c r="E193" s="125"/>
      <c r="F193" s="125"/>
      <c r="G193" s="125"/>
      <c r="H193" s="125"/>
      <c r="I193" s="125"/>
      <c r="J193" s="125"/>
      <c r="K193" s="125"/>
      <c r="L193" s="125"/>
      <c r="M193" s="125"/>
      <c r="N193" s="125"/>
      <c r="P193" s="125"/>
      <c r="AE193" s="125"/>
      <c r="AF193" s="125"/>
      <c r="AG193" s="125"/>
      <c r="AH193" s="125"/>
      <c r="AI193" s="125"/>
      <c r="AJ193" s="125"/>
      <c r="AK193" s="125"/>
      <c r="AL193" s="125"/>
      <c r="AM193" s="125"/>
      <c r="AN193" s="125"/>
      <c r="AO193" s="125"/>
      <c r="AP193" s="125"/>
      <c r="AQ193" s="125"/>
      <c r="AR193" s="125"/>
      <c r="AS193" s="125"/>
      <c r="AT193" s="125"/>
      <c r="AU193" s="125"/>
      <c r="AV193" s="125"/>
      <c r="AW193" s="125"/>
      <c r="AX193" s="125"/>
      <c r="AY193" s="125"/>
      <c r="AZ193" s="125"/>
      <c r="BA193" s="125"/>
      <c r="BB193" s="125"/>
      <c r="BC193" s="125"/>
      <c r="BD193" s="125"/>
      <c r="BE193" s="125"/>
      <c r="BF193" s="125"/>
      <c r="BG193" s="125"/>
      <c r="BH193" s="125"/>
      <c r="BI193" s="125"/>
      <c r="BJ193" s="125"/>
      <c r="BK193" s="125"/>
      <c r="BL193" s="125"/>
      <c r="BM193" s="125"/>
      <c r="BN193" s="125"/>
      <c r="BO193" s="125"/>
      <c r="BP193" s="125"/>
      <c r="BQ193" s="125"/>
      <c r="BR193" s="125"/>
      <c r="BS193" s="125"/>
      <c r="BT193" s="125"/>
      <c r="BU193" s="125"/>
      <c r="BV193" s="125"/>
      <c r="BW193" s="125"/>
      <c r="BX193" s="125"/>
      <c r="BY193" s="125"/>
      <c r="BZ193" s="125"/>
      <c r="CA193" s="125"/>
      <c r="CB193" s="125"/>
      <c r="CC193" s="125"/>
      <c r="CD193" s="125"/>
      <c r="CE193" s="125"/>
      <c r="CF193" s="125"/>
      <c r="CG193" s="125"/>
      <c r="CH193" s="125"/>
      <c r="CI193" s="125"/>
      <c r="CJ193" s="125"/>
      <c r="CK193" s="125"/>
      <c r="CL193" s="125"/>
      <c r="CM193" s="125"/>
      <c r="CN193" s="125"/>
      <c r="CO193" s="125"/>
      <c r="CP193" s="125"/>
      <c r="CQ193" s="125"/>
      <c r="CR193" s="125"/>
      <c r="CS193" s="125"/>
      <c r="CT193" s="125"/>
      <c r="CU193" s="125"/>
      <c r="CV193" s="125"/>
      <c r="CW193" s="125"/>
      <c r="CX193" s="125"/>
      <c r="CY193" s="125"/>
      <c r="CZ193" s="125"/>
      <c r="DA193" s="125"/>
      <c r="DB193" s="125"/>
      <c r="DC193" s="125"/>
      <c r="DD193" s="125"/>
      <c r="DE193" s="125"/>
      <c r="DF193" s="125"/>
      <c r="DG193" s="125"/>
      <c r="DH193" s="125"/>
      <c r="DI193" s="125"/>
      <c r="DJ193" s="125"/>
      <c r="DK193" s="125"/>
      <c r="DL193" s="125"/>
      <c r="DM193" s="125"/>
      <c r="DN193" s="125"/>
      <c r="DO193" s="125"/>
      <c r="DP193" s="125"/>
      <c r="DQ193" s="125"/>
      <c r="DR193" s="125"/>
      <c r="DS193" s="125"/>
      <c r="DT193" s="125"/>
      <c r="DU193" s="125"/>
      <c r="DV193" s="125"/>
      <c r="DW193" s="125"/>
      <c r="DX193" s="125"/>
      <c r="DY193" s="125"/>
      <c r="DZ193" s="125"/>
      <c r="EA193" s="125"/>
      <c r="EB193" s="125"/>
      <c r="EC193" s="125"/>
      <c r="ED193" s="125"/>
      <c r="EE193" s="125"/>
      <c r="EF193" s="125"/>
      <c r="EG193" s="125"/>
      <c r="EH193" s="125"/>
      <c r="EI193" s="125"/>
      <c r="EJ193" s="125"/>
      <c r="EK193" s="125"/>
      <c r="EL193" s="125"/>
      <c r="EM193" s="125"/>
      <c r="EN193" s="125"/>
      <c r="EO193" s="125"/>
      <c r="EP193" s="125"/>
      <c r="EQ193" s="125"/>
      <c r="ER193" s="125"/>
      <c r="ES193" s="125"/>
      <c r="ET193" s="125"/>
      <c r="EU193" s="125"/>
      <c r="EV193" s="125"/>
      <c r="EW193" s="125"/>
      <c r="EX193" s="125"/>
      <c r="EY193" s="125"/>
      <c r="EZ193" s="125"/>
      <c r="FA193" s="125"/>
      <c r="FB193" s="125"/>
      <c r="FC193" s="125"/>
      <c r="FD193" s="125"/>
      <c r="FE193" s="125"/>
      <c r="FF193" s="125"/>
      <c r="FG193" s="125"/>
      <c r="FH193" s="125"/>
      <c r="FI193" s="125"/>
      <c r="FJ193" s="125"/>
      <c r="FK193" s="125"/>
      <c r="FL193" s="125"/>
      <c r="FM193" s="125"/>
      <c r="FN193" s="125"/>
      <c r="FO193" s="125"/>
      <c r="FP193" s="125"/>
      <c r="FQ193" s="125"/>
      <c r="FR193" s="125"/>
      <c r="FS193" s="125"/>
      <c r="FT193" s="125"/>
      <c r="FU193" s="125"/>
      <c r="FV193" s="125"/>
      <c r="FW193" s="125"/>
      <c r="FX193" s="125"/>
      <c r="FY193" s="125"/>
      <c r="FZ193" s="125"/>
      <c r="GA193" s="125"/>
      <c r="GB193" s="125"/>
      <c r="GC193" s="125"/>
      <c r="GD193" s="125"/>
      <c r="GE193" s="125"/>
      <c r="GF193" s="125"/>
      <c r="GG193" s="125"/>
      <c r="GH193" s="125"/>
      <c r="GI193" s="125"/>
      <c r="GJ193" s="125"/>
      <c r="GK193" s="125"/>
      <c r="GL193" s="125"/>
      <c r="GM193" s="125"/>
      <c r="GN193" s="125"/>
      <c r="GO193" s="125"/>
      <c r="GP193" s="125"/>
      <c r="GQ193" s="125"/>
      <c r="GR193" s="125"/>
      <c r="GS193" s="125"/>
      <c r="GT193" s="125"/>
      <c r="GU193" s="125"/>
      <c r="GV193" s="125"/>
      <c r="GW193" s="125"/>
      <c r="GX193" s="125"/>
      <c r="GY193" s="125"/>
      <c r="GZ193" s="125"/>
      <c r="HA193" s="125"/>
      <c r="HB193" s="125"/>
      <c r="HC193" s="125"/>
      <c r="HD193" s="125"/>
      <c r="HE193" s="125"/>
      <c r="HF193" s="125"/>
      <c r="HG193" s="125"/>
      <c r="HH193" s="125"/>
      <c r="HI193" s="125"/>
      <c r="HJ193" s="125"/>
      <c r="HK193" s="125"/>
      <c r="HL193" s="125"/>
      <c r="HM193" s="125"/>
      <c r="HN193" s="125"/>
      <c r="HO193" s="125"/>
      <c r="HP193" s="125"/>
      <c r="HQ193" s="125"/>
      <c r="HR193" s="125"/>
      <c r="HS193" s="125"/>
      <c r="HT193" s="125"/>
      <c r="HU193" s="125"/>
      <c r="HV193" s="125"/>
      <c r="HW193" s="125"/>
      <c r="HX193" s="125"/>
      <c r="HY193" s="125"/>
      <c r="HZ193" s="125"/>
      <c r="IA193" s="125"/>
      <c r="IB193" s="125"/>
      <c r="IC193" s="125"/>
      <c r="ID193" s="125"/>
      <c r="IE193" s="125"/>
      <c r="IF193" s="125"/>
      <c r="IG193" s="125"/>
      <c r="IH193" s="125"/>
      <c r="II193" s="125"/>
      <c r="IJ193" s="125"/>
      <c r="IK193" s="125"/>
      <c r="IL193" s="125"/>
      <c r="IM193" s="125"/>
      <c r="IN193" s="125"/>
      <c r="IO193" s="125"/>
      <c r="IP193" s="125"/>
      <c r="IQ193" s="125"/>
      <c r="IR193" s="125"/>
      <c r="IS193" s="125"/>
      <c r="IT193" s="125"/>
      <c r="IU193" s="125"/>
      <c r="IV193" s="125"/>
    </row>
    <row r="194" spans="3:256" ht="11.25" customHeight="1" x14ac:dyDescent="0.4">
      <c r="C194" s="125"/>
      <c r="D194" s="125"/>
      <c r="E194" s="125"/>
      <c r="F194" s="125"/>
      <c r="G194" s="125"/>
      <c r="H194" s="125"/>
      <c r="I194" s="125"/>
      <c r="J194" s="125"/>
      <c r="K194" s="125"/>
      <c r="L194" s="125"/>
      <c r="M194" s="125"/>
      <c r="N194" s="125"/>
      <c r="P194" s="125"/>
      <c r="AE194" s="125"/>
      <c r="AF194" s="125"/>
      <c r="AG194" s="125"/>
      <c r="AH194" s="125"/>
      <c r="AI194" s="125"/>
      <c r="AJ194" s="125"/>
      <c r="AK194" s="125"/>
      <c r="AL194" s="125"/>
      <c r="AM194" s="125"/>
      <c r="AN194" s="125"/>
      <c r="AO194" s="125"/>
      <c r="AP194" s="125"/>
      <c r="AQ194" s="125"/>
      <c r="AR194" s="125"/>
      <c r="AS194" s="125"/>
      <c r="AT194" s="125"/>
      <c r="AU194" s="125"/>
      <c r="AV194" s="125"/>
      <c r="AW194" s="125"/>
      <c r="AX194" s="125"/>
      <c r="AY194" s="125"/>
      <c r="AZ194" s="125"/>
      <c r="BA194" s="125"/>
      <c r="BB194" s="125"/>
      <c r="BC194" s="125"/>
      <c r="BD194" s="125"/>
      <c r="BE194" s="125"/>
      <c r="BF194" s="125"/>
      <c r="BG194" s="125"/>
      <c r="BH194" s="125"/>
      <c r="BI194" s="125"/>
      <c r="BJ194" s="125"/>
      <c r="BK194" s="125"/>
      <c r="BL194" s="125"/>
      <c r="BM194" s="125"/>
      <c r="BN194" s="125"/>
      <c r="BO194" s="125"/>
      <c r="BP194" s="125"/>
      <c r="BQ194" s="125"/>
      <c r="BR194" s="125"/>
      <c r="BS194" s="125"/>
      <c r="BT194" s="125"/>
      <c r="BU194" s="125"/>
      <c r="BV194" s="125"/>
      <c r="BW194" s="125"/>
      <c r="BX194" s="125"/>
      <c r="BY194" s="125"/>
      <c r="BZ194" s="125"/>
      <c r="CA194" s="125"/>
      <c r="CB194" s="125"/>
      <c r="CC194" s="125"/>
      <c r="CD194" s="125"/>
      <c r="CE194" s="125"/>
      <c r="CF194" s="125"/>
      <c r="CG194" s="125"/>
      <c r="CH194" s="125"/>
      <c r="CI194" s="125"/>
      <c r="CJ194" s="125"/>
      <c r="CK194" s="125"/>
      <c r="CL194" s="125"/>
      <c r="CM194" s="125"/>
      <c r="CN194" s="125"/>
      <c r="CO194" s="125"/>
      <c r="CP194" s="125"/>
      <c r="CQ194" s="125"/>
      <c r="CR194" s="125"/>
      <c r="CS194" s="125"/>
      <c r="CT194" s="125"/>
      <c r="CU194" s="125"/>
      <c r="CV194" s="125"/>
      <c r="CW194" s="125"/>
      <c r="CX194" s="125"/>
      <c r="CY194" s="125"/>
      <c r="CZ194" s="125"/>
      <c r="DA194" s="125"/>
      <c r="DB194" s="125"/>
      <c r="DC194" s="125"/>
      <c r="DD194" s="125"/>
      <c r="DE194" s="125"/>
      <c r="DF194" s="125"/>
      <c r="DG194" s="125"/>
      <c r="DH194" s="125"/>
      <c r="DI194" s="125"/>
      <c r="DJ194" s="125"/>
      <c r="DK194" s="125"/>
      <c r="DL194" s="125"/>
      <c r="DM194" s="125"/>
      <c r="DN194" s="125"/>
      <c r="DO194" s="125"/>
      <c r="DP194" s="125"/>
      <c r="DQ194" s="125"/>
      <c r="DR194" s="125"/>
      <c r="DS194" s="125"/>
      <c r="DT194" s="125"/>
      <c r="DU194" s="125"/>
      <c r="DV194" s="125"/>
      <c r="DW194" s="125"/>
      <c r="DX194" s="125"/>
      <c r="DY194" s="125"/>
      <c r="DZ194" s="125"/>
      <c r="EA194" s="125"/>
      <c r="EB194" s="125"/>
      <c r="EC194" s="125"/>
      <c r="ED194" s="125"/>
      <c r="EE194" s="125"/>
      <c r="EF194" s="125"/>
      <c r="EG194" s="125"/>
      <c r="EH194" s="125"/>
      <c r="EI194" s="125"/>
      <c r="EJ194" s="125"/>
      <c r="EK194" s="125"/>
      <c r="EL194" s="125"/>
      <c r="EM194" s="125"/>
      <c r="EN194" s="125"/>
      <c r="EO194" s="125"/>
      <c r="EP194" s="125"/>
      <c r="EQ194" s="125"/>
      <c r="ER194" s="125"/>
      <c r="ES194" s="125"/>
      <c r="ET194" s="125"/>
      <c r="EU194" s="125"/>
      <c r="EV194" s="125"/>
      <c r="EW194" s="125"/>
      <c r="EX194" s="125"/>
      <c r="EY194" s="125"/>
      <c r="EZ194" s="125"/>
      <c r="FA194" s="125"/>
      <c r="FB194" s="125"/>
      <c r="FC194" s="125"/>
      <c r="FD194" s="125"/>
      <c r="FE194" s="125"/>
      <c r="FF194" s="125"/>
      <c r="FG194" s="125"/>
      <c r="FH194" s="125"/>
      <c r="FI194" s="125"/>
      <c r="FJ194" s="125"/>
      <c r="FK194" s="125"/>
      <c r="FL194" s="125"/>
      <c r="FM194" s="125"/>
      <c r="FN194" s="125"/>
      <c r="FO194" s="125"/>
      <c r="FP194" s="125"/>
      <c r="FQ194" s="125"/>
      <c r="FR194" s="125"/>
      <c r="FS194" s="125"/>
      <c r="FT194" s="125"/>
      <c r="FU194" s="125"/>
      <c r="FV194" s="125"/>
      <c r="FW194" s="125"/>
      <c r="FX194" s="125"/>
      <c r="FY194" s="125"/>
      <c r="FZ194" s="125"/>
      <c r="GA194" s="125"/>
      <c r="GB194" s="125"/>
      <c r="GC194" s="125"/>
      <c r="GD194" s="125"/>
      <c r="GE194" s="125"/>
      <c r="GF194" s="125"/>
      <c r="GG194" s="125"/>
      <c r="GH194" s="125"/>
      <c r="GI194" s="125"/>
      <c r="GJ194" s="125"/>
      <c r="GK194" s="125"/>
      <c r="GL194" s="125"/>
      <c r="GM194" s="125"/>
      <c r="GN194" s="125"/>
      <c r="GO194" s="125"/>
      <c r="GP194" s="125"/>
      <c r="GQ194" s="125"/>
      <c r="GR194" s="125"/>
      <c r="GS194" s="125"/>
      <c r="GT194" s="125"/>
      <c r="GU194" s="125"/>
      <c r="GV194" s="125"/>
      <c r="GW194" s="125"/>
      <c r="GX194" s="125"/>
      <c r="GY194" s="125"/>
      <c r="GZ194" s="125"/>
      <c r="HA194" s="125"/>
      <c r="HB194" s="125"/>
      <c r="HC194" s="125"/>
      <c r="HD194" s="125"/>
      <c r="HE194" s="125"/>
      <c r="HF194" s="125"/>
      <c r="HG194" s="125"/>
      <c r="HH194" s="125"/>
      <c r="HI194" s="125"/>
      <c r="HJ194" s="125"/>
      <c r="HK194" s="125"/>
      <c r="HL194" s="125"/>
      <c r="HM194" s="125"/>
      <c r="HN194" s="125"/>
      <c r="HO194" s="125"/>
      <c r="HP194" s="125"/>
      <c r="HQ194" s="125"/>
      <c r="HR194" s="125"/>
      <c r="HS194" s="125"/>
      <c r="HT194" s="125"/>
      <c r="HU194" s="125"/>
      <c r="HV194" s="125"/>
      <c r="HW194" s="125"/>
      <c r="HX194" s="125"/>
      <c r="HY194" s="125"/>
      <c r="HZ194" s="125"/>
      <c r="IA194" s="125"/>
      <c r="IB194" s="125"/>
      <c r="IC194" s="125"/>
      <c r="ID194" s="125"/>
      <c r="IE194" s="125"/>
      <c r="IF194" s="125"/>
      <c r="IG194" s="125"/>
      <c r="IH194" s="125"/>
      <c r="II194" s="125"/>
      <c r="IJ194" s="125"/>
      <c r="IK194" s="125"/>
      <c r="IL194" s="125"/>
      <c r="IM194" s="125"/>
      <c r="IN194" s="125"/>
      <c r="IO194" s="125"/>
      <c r="IP194" s="125"/>
      <c r="IQ194" s="125"/>
      <c r="IR194" s="125"/>
      <c r="IS194" s="125"/>
      <c r="IT194" s="125"/>
      <c r="IU194" s="125"/>
      <c r="IV194" s="125"/>
    </row>
    <row r="195" spans="3:256" ht="11.25" customHeight="1" x14ac:dyDescent="0.4">
      <c r="C195" s="125"/>
      <c r="D195" s="125"/>
      <c r="E195" s="125"/>
      <c r="F195" s="125"/>
      <c r="G195" s="125"/>
      <c r="H195" s="125"/>
      <c r="I195" s="125"/>
      <c r="J195" s="125"/>
      <c r="K195" s="125"/>
      <c r="L195" s="125"/>
      <c r="M195" s="125"/>
      <c r="N195" s="125"/>
      <c r="P195" s="125"/>
      <c r="AE195" s="125"/>
      <c r="AF195" s="125"/>
      <c r="AG195" s="125"/>
      <c r="AH195" s="125"/>
      <c r="AI195" s="125"/>
      <c r="AJ195" s="125"/>
      <c r="AK195" s="125"/>
      <c r="AL195" s="125"/>
      <c r="AM195" s="125"/>
      <c r="AN195" s="125"/>
      <c r="AO195" s="125"/>
      <c r="AP195" s="125"/>
      <c r="AQ195" s="125"/>
      <c r="AR195" s="125"/>
      <c r="AS195" s="125"/>
      <c r="AT195" s="125"/>
      <c r="AU195" s="125"/>
      <c r="AV195" s="125"/>
      <c r="AW195" s="125"/>
      <c r="AX195" s="125"/>
      <c r="AY195" s="125"/>
      <c r="AZ195" s="125"/>
      <c r="BA195" s="125"/>
      <c r="BB195" s="125"/>
      <c r="BC195" s="125"/>
      <c r="BD195" s="125"/>
      <c r="BE195" s="125"/>
      <c r="BF195" s="125"/>
      <c r="BG195" s="125"/>
      <c r="BH195" s="125"/>
      <c r="BI195" s="125"/>
      <c r="BJ195" s="125"/>
      <c r="BK195" s="125"/>
      <c r="BL195" s="125"/>
      <c r="BM195" s="125"/>
      <c r="BN195" s="125"/>
      <c r="BO195" s="125"/>
      <c r="BP195" s="125"/>
      <c r="BQ195" s="125"/>
      <c r="BR195" s="125"/>
      <c r="BS195" s="125"/>
      <c r="BT195" s="125"/>
      <c r="BU195" s="125"/>
      <c r="BV195" s="125"/>
      <c r="BW195" s="125"/>
      <c r="BX195" s="125"/>
      <c r="BY195" s="125"/>
      <c r="BZ195" s="125"/>
      <c r="CA195" s="125"/>
      <c r="CB195" s="125"/>
      <c r="CC195" s="125"/>
      <c r="CD195" s="125"/>
      <c r="CE195" s="125"/>
      <c r="CF195" s="125"/>
      <c r="CG195" s="125"/>
      <c r="CH195" s="125"/>
      <c r="CI195" s="125"/>
      <c r="CJ195" s="125"/>
      <c r="CK195" s="125"/>
      <c r="CL195" s="125"/>
      <c r="CM195" s="125"/>
      <c r="CN195" s="125"/>
      <c r="CO195" s="125"/>
      <c r="CP195" s="125"/>
      <c r="CQ195" s="125"/>
      <c r="CR195" s="125"/>
      <c r="CS195" s="125"/>
      <c r="CT195" s="125"/>
      <c r="CU195" s="125"/>
      <c r="CV195" s="125"/>
      <c r="CW195" s="125"/>
      <c r="CX195" s="125"/>
      <c r="CY195" s="125"/>
      <c r="CZ195" s="125"/>
      <c r="DA195" s="125"/>
      <c r="DB195" s="125"/>
      <c r="DC195" s="125"/>
      <c r="DD195" s="125"/>
      <c r="DE195" s="125"/>
      <c r="DF195" s="125"/>
      <c r="DG195" s="125"/>
      <c r="DH195" s="125"/>
      <c r="DI195" s="125"/>
      <c r="DJ195" s="125"/>
      <c r="DK195" s="125"/>
      <c r="DL195" s="125"/>
      <c r="DM195" s="125"/>
      <c r="DN195" s="125"/>
      <c r="DO195" s="125"/>
      <c r="DP195" s="125"/>
      <c r="DQ195" s="125"/>
      <c r="DR195" s="125"/>
      <c r="DS195" s="125"/>
      <c r="DT195" s="125"/>
      <c r="DU195" s="125"/>
      <c r="DV195" s="125"/>
      <c r="DW195" s="125"/>
      <c r="DX195" s="125"/>
      <c r="DY195" s="125"/>
      <c r="DZ195" s="125"/>
      <c r="EA195" s="125"/>
      <c r="EB195" s="125"/>
      <c r="EC195" s="125"/>
      <c r="ED195" s="125"/>
      <c r="EE195" s="125"/>
      <c r="EF195" s="125"/>
      <c r="EG195" s="125"/>
      <c r="EH195" s="125"/>
      <c r="EI195" s="125"/>
      <c r="EJ195" s="125"/>
      <c r="EK195" s="125"/>
      <c r="EL195" s="125"/>
      <c r="EM195" s="125"/>
      <c r="EN195" s="125"/>
      <c r="EO195" s="125"/>
      <c r="EP195" s="125"/>
      <c r="EQ195" s="125"/>
      <c r="ER195" s="125"/>
      <c r="ES195" s="125"/>
      <c r="ET195" s="125"/>
      <c r="EU195" s="125"/>
      <c r="EV195" s="125"/>
      <c r="EW195" s="125"/>
      <c r="EX195" s="125"/>
      <c r="EY195" s="125"/>
      <c r="EZ195" s="125"/>
      <c r="FA195" s="125"/>
      <c r="FB195" s="125"/>
      <c r="FC195" s="125"/>
      <c r="FD195" s="125"/>
      <c r="FE195" s="125"/>
      <c r="FF195" s="125"/>
      <c r="FG195" s="125"/>
      <c r="FH195" s="125"/>
      <c r="FI195" s="125"/>
      <c r="FJ195" s="125"/>
      <c r="FK195" s="125"/>
      <c r="FL195" s="125"/>
      <c r="FM195" s="125"/>
      <c r="FN195" s="125"/>
      <c r="FO195" s="125"/>
      <c r="FP195" s="125"/>
      <c r="FQ195" s="125"/>
      <c r="FR195" s="125"/>
      <c r="FS195" s="125"/>
      <c r="FT195" s="125"/>
      <c r="FU195" s="125"/>
      <c r="FV195" s="125"/>
      <c r="FW195" s="125"/>
      <c r="FX195" s="125"/>
      <c r="FY195" s="125"/>
      <c r="FZ195" s="125"/>
      <c r="GA195" s="125"/>
      <c r="GB195" s="125"/>
      <c r="GC195" s="125"/>
      <c r="GD195" s="125"/>
      <c r="GE195" s="125"/>
      <c r="GF195" s="125"/>
      <c r="GG195" s="125"/>
      <c r="GH195" s="125"/>
      <c r="GI195" s="125"/>
      <c r="GJ195" s="125"/>
      <c r="GK195" s="125"/>
      <c r="GL195" s="125"/>
      <c r="GM195" s="125"/>
      <c r="GN195" s="125"/>
      <c r="GO195" s="125"/>
      <c r="GP195" s="125"/>
      <c r="GQ195" s="125"/>
      <c r="GR195" s="125"/>
      <c r="GS195" s="125"/>
      <c r="GT195" s="125"/>
      <c r="GU195" s="125"/>
      <c r="GV195" s="125"/>
      <c r="GW195" s="125"/>
      <c r="GX195" s="125"/>
      <c r="GY195" s="125"/>
      <c r="GZ195" s="125"/>
      <c r="HA195" s="125"/>
      <c r="HB195" s="125"/>
      <c r="HC195" s="125"/>
      <c r="HD195" s="125"/>
      <c r="HE195" s="125"/>
      <c r="HF195" s="125"/>
      <c r="HG195" s="125"/>
      <c r="HH195" s="125"/>
      <c r="HI195" s="125"/>
      <c r="HJ195" s="125"/>
      <c r="HK195" s="125"/>
      <c r="HL195" s="125"/>
      <c r="HM195" s="125"/>
      <c r="HN195" s="125"/>
      <c r="HO195" s="125"/>
      <c r="HP195" s="125"/>
      <c r="HQ195" s="125"/>
      <c r="HR195" s="125"/>
      <c r="HS195" s="125"/>
      <c r="HT195" s="125"/>
      <c r="HU195" s="125"/>
      <c r="HV195" s="125"/>
      <c r="HW195" s="125"/>
      <c r="HX195" s="125"/>
      <c r="HY195" s="125"/>
      <c r="HZ195" s="125"/>
      <c r="IA195" s="125"/>
      <c r="IB195" s="125"/>
      <c r="IC195" s="125"/>
      <c r="ID195" s="125"/>
      <c r="IE195" s="125"/>
      <c r="IF195" s="125"/>
      <c r="IG195" s="125"/>
      <c r="IH195" s="125"/>
      <c r="II195" s="125"/>
      <c r="IJ195" s="125"/>
      <c r="IK195" s="125"/>
      <c r="IL195" s="125"/>
      <c r="IM195" s="125"/>
      <c r="IN195" s="125"/>
      <c r="IO195" s="125"/>
      <c r="IP195" s="125"/>
      <c r="IQ195" s="125"/>
      <c r="IR195" s="125"/>
      <c r="IS195" s="125"/>
      <c r="IT195" s="125"/>
      <c r="IU195" s="125"/>
      <c r="IV195" s="125"/>
    </row>
    <row r="196" spans="3:256" ht="11.25" customHeight="1" x14ac:dyDescent="0.4">
      <c r="C196" s="125"/>
      <c r="D196" s="125"/>
      <c r="E196" s="125"/>
      <c r="F196" s="125"/>
      <c r="G196" s="125"/>
      <c r="H196" s="125"/>
      <c r="I196" s="125"/>
      <c r="J196" s="125"/>
      <c r="K196" s="125"/>
      <c r="L196" s="125"/>
      <c r="M196" s="125"/>
      <c r="N196" s="125"/>
      <c r="P196" s="125"/>
      <c r="AE196" s="125"/>
      <c r="AF196" s="125"/>
      <c r="AG196" s="125"/>
      <c r="AH196" s="125"/>
      <c r="AI196" s="125"/>
      <c r="AJ196" s="125"/>
      <c r="AK196" s="125"/>
      <c r="AL196" s="125"/>
      <c r="AM196" s="125"/>
      <c r="AN196" s="125"/>
      <c r="AO196" s="125"/>
      <c r="AP196" s="125"/>
      <c r="AQ196" s="125"/>
      <c r="AR196" s="125"/>
      <c r="AS196" s="125"/>
      <c r="AT196" s="125"/>
      <c r="AU196" s="125"/>
      <c r="AV196" s="125"/>
      <c r="AW196" s="125"/>
      <c r="AX196" s="125"/>
      <c r="AY196" s="125"/>
      <c r="AZ196" s="125"/>
      <c r="BA196" s="125"/>
      <c r="BB196" s="125"/>
      <c r="BC196" s="125"/>
      <c r="BD196" s="125"/>
      <c r="BE196" s="125"/>
      <c r="BF196" s="125"/>
      <c r="BG196" s="125"/>
      <c r="BH196" s="125"/>
      <c r="BI196" s="125"/>
      <c r="BJ196" s="125"/>
      <c r="BK196" s="125"/>
      <c r="BL196" s="125"/>
      <c r="BM196" s="125"/>
      <c r="BN196" s="125"/>
      <c r="BO196" s="125"/>
      <c r="BP196" s="125"/>
      <c r="BQ196" s="125"/>
      <c r="BR196" s="125"/>
      <c r="BS196" s="125"/>
      <c r="BT196" s="125"/>
      <c r="BU196" s="125"/>
      <c r="BV196" s="125"/>
      <c r="BW196" s="125"/>
      <c r="BX196" s="125"/>
      <c r="BY196" s="125"/>
      <c r="BZ196" s="125"/>
      <c r="CA196" s="125"/>
      <c r="CB196" s="125"/>
      <c r="CC196" s="125"/>
      <c r="CD196" s="125"/>
      <c r="CE196" s="125"/>
      <c r="CF196" s="125"/>
      <c r="CG196" s="125"/>
      <c r="CH196" s="125"/>
      <c r="CI196" s="125"/>
      <c r="CJ196" s="125"/>
      <c r="CK196" s="125"/>
      <c r="CL196" s="125"/>
      <c r="CM196" s="125"/>
      <c r="CN196" s="125"/>
      <c r="CO196" s="125"/>
      <c r="CP196" s="125"/>
      <c r="CQ196" s="125"/>
      <c r="CR196" s="125"/>
      <c r="CS196" s="125"/>
      <c r="CT196" s="125"/>
      <c r="CU196" s="125"/>
      <c r="CV196" s="125"/>
      <c r="CW196" s="125"/>
      <c r="CX196" s="125"/>
      <c r="CY196" s="125"/>
      <c r="CZ196" s="125"/>
      <c r="DA196" s="125"/>
      <c r="DB196" s="125"/>
      <c r="DC196" s="125"/>
      <c r="DD196" s="125"/>
      <c r="DE196" s="125"/>
      <c r="DF196" s="125"/>
      <c r="DG196" s="125"/>
      <c r="DH196" s="125"/>
      <c r="DI196" s="125"/>
      <c r="DJ196" s="125"/>
      <c r="DK196" s="125"/>
      <c r="DL196" s="125"/>
      <c r="DM196" s="125"/>
      <c r="DN196" s="125"/>
      <c r="DO196" s="125"/>
      <c r="DP196" s="125"/>
      <c r="DQ196" s="125"/>
      <c r="DR196" s="125"/>
      <c r="DS196" s="125"/>
      <c r="DT196" s="125"/>
      <c r="DU196" s="125"/>
      <c r="DV196" s="125"/>
      <c r="DW196" s="125"/>
      <c r="DX196" s="125"/>
      <c r="DY196" s="125"/>
      <c r="DZ196" s="125"/>
      <c r="EA196" s="125"/>
      <c r="EB196" s="125"/>
      <c r="EC196" s="125"/>
      <c r="ED196" s="125"/>
      <c r="EE196" s="125"/>
      <c r="EF196" s="125"/>
      <c r="EG196" s="125"/>
      <c r="EH196" s="125"/>
      <c r="EI196" s="125"/>
      <c r="EJ196" s="125"/>
      <c r="EK196" s="125"/>
      <c r="EL196" s="125"/>
      <c r="EM196" s="125"/>
      <c r="EN196" s="125"/>
      <c r="EO196" s="125"/>
      <c r="EP196" s="125"/>
      <c r="EQ196" s="125"/>
      <c r="ER196" s="125"/>
      <c r="ES196" s="125"/>
      <c r="ET196" s="125"/>
      <c r="EU196" s="125"/>
      <c r="EV196" s="125"/>
      <c r="EW196" s="125"/>
      <c r="EX196" s="125"/>
      <c r="EY196" s="125"/>
      <c r="EZ196" s="125"/>
      <c r="FA196" s="125"/>
      <c r="FB196" s="125"/>
      <c r="FC196" s="125"/>
      <c r="FD196" s="125"/>
      <c r="FE196" s="125"/>
      <c r="FF196" s="125"/>
      <c r="FG196" s="125"/>
      <c r="FH196" s="125"/>
      <c r="FI196" s="125"/>
      <c r="FJ196" s="125"/>
      <c r="FK196" s="125"/>
      <c r="FL196" s="125"/>
      <c r="FM196" s="125"/>
      <c r="FN196" s="125"/>
      <c r="FO196" s="125"/>
      <c r="FP196" s="125"/>
      <c r="FQ196" s="125"/>
      <c r="FR196" s="125"/>
      <c r="FS196" s="125"/>
      <c r="FT196" s="125"/>
      <c r="FU196" s="125"/>
      <c r="FV196" s="125"/>
      <c r="FW196" s="125"/>
      <c r="FX196" s="125"/>
      <c r="FY196" s="125"/>
      <c r="FZ196" s="125"/>
      <c r="GA196" s="125"/>
      <c r="GB196" s="125"/>
      <c r="GC196" s="125"/>
      <c r="GD196" s="125"/>
      <c r="GE196" s="125"/>
      <c r="GF196" s="125"/>
      <c r="GG196" s="125"/>
      <c r="GH196" s="125"/>
      <c r="GI196" s="125"/>
      <c r="GJ196" s="125"/>
      <c r="GK196" s="125"/>
      <c r="GL196" s="125"/>
      <c r="GM196" s="125"/>
      <c r="GN196" s="125"/>
      <c r="GO196" s="125"/>
      <c r="GP196" s="125"/>
      <c r="GQ196" s="125"/>
      <c r="GR196" s="125"/>
      <c r="GS196" s="125"/>
      <c r="GT196" s="125"/>
      <c r="GU196" s="125"/>
      <c r="GV196" s="125"/>
      <c r="GW196" s="125"/>
      <c r="GX196" s="125"/>
      <c r="GY196" s="125"/>
      <c r="GZ196" s="125"/>
      <c r="HA196" s="125"/>
      <c r="HB196" s="125"/>
      <c r="HC196" s="125"/>
      <c r="HD196" s="125"/>
      <c r="HE196" s="125"/>
      <c r="HF196" s="125"/>
      <c r="HG196" s="125"/>
      <c r="HH196" s="125"/>
      <c r="HI196" s="125"/>
      <c r="HJ196" s="125"/>
      <c r="HK196" s="125"/>
      <c r="HL196" s="125"/>
      <c r="HM196" s="125"/>
      <c r="HN196" s="125"/>
      <c r="HO196" s="125"/>
      <c r="HP196" s="125"/>
      <c r="HQ196" s="125"/>
      <c r="HR196" s="125"/>
      <c r="HS196" s="125"/>
      <c r="HT196" s="125"/>
      <c r="HU196" s="125"/>
      <c r="HV196" s="125"/>
      <c r="HW196" s="125"/>
      <c r="HX196" s="125"/>
      <c r="HY196" s="125"/>
      <c r="HZ196" s="125"/>
      <c r="IA196" s="125"/>
      <c r="IB196" s="125"/>
      <c r="IC196" s="125"/>
      <c r="ID196" s="125"/>
      <c r="IE196" s="125"/>
      <c r="IF196" s="125"/>
      <c r="IG196" s="125"/>
      <c r="IH196" s="125"/>
      <c r="II196" s="125"/>
      <c r="IJ196" s="125"/>
      <c r="IK196" s="125"/>
      <c r="IL196" s="125"/>
      <c r="IM196" s="125"/>
      <c r="IN196" s="125"/>
      <c r="IO196" s="125"/>
      <c r="IP196" s="125"/>
      <c r="IQ196" s="125"/>
      <c r="IR196" s="125"/>
      <c r="IS196" s="125"/>
      <c r="IT196" s="125"/>
      <c r="IU196" s="125"/>
      <c r="IV196" s="125"/>
    </row>
    <row r="197" spans="3:256" ht="11.25" customHeight="1" x14ac:dyDescent="0.4">
      <c r="C197" s="125"/>
      <c r="D197" s="125"/>
      <c r="E197" s="125"/>
      <c r="F197" s="125"/>
      <c r="G197" s="125"/>
      <c r="H197" s="125"/>
      <c r="I197" s="125"/>
      <c r="J197" s="125"/>
      <c r="K197" s="125"/>
      <c r="L197" s="125"/>
      <c r="M197" s="125"/>
      <c r="N197" s="125"/>
      <c r="P197" s="125"/>
      <c r="AE197" s="125"/>
      <c r="AF197" s="125"/>
      <c r="AG197" s="125"/>
      <c r="AH197" s="125"/>
      <c r="AI197" s="125"/>
      <c r="AJ197" s="125"/>
      <c r="AK197" s="125"/>
      <c r="AL197" s="125"/>
      <c r="AM197" s="125"/>
      <c r="AN197" s="125"/>
      <c r="AO197" s="125"/>
      <c r="AP197" s="125"/>
      <c r="AQ197" s="125"/>
      <c r="AR197" s="125"/>
      <c r="AS197" s="125"/>
      <c r="AT197" s="125"/>
      <c r="AU197" s="125"/>
      <c r="AV197" s="125"/>
      <c r="AW197" s="125"/>
      <c r="AX197" s="125"/>
      <c r="AY197" s="125"/>
      <c r="AZ197" s="125"/>
      <c r="BA197" s="125"/>
      <c r="BB197" s="125"/>
      <c r="BC197" s="125"/>
      <c r="BD197" s="125"/>
      <c r="BE197" s="125"/>
      <c r="BF197" s="125"/>
      <c r="BG197" s="125"/>
      <c r="BH197" s="125"/>
      <c r="BI197" s="125"/>
      <c r="BJ197" s="125"/>
      <c r="BK197" s="125"/>
      <c r="BL197" s="125"/>
      <c r="BM197" s="125"/>
      <c r="BN197" s="125"/>
      <c r="BO197" s="125"/>
      <c r="BP197" s="125"/>
      <c r="BQ197" s="125"/>
      <c r="BR197" s="125"/>
      <c r="BS197" s="125"/>
      <c r="BT197" s="125"/>
      <c r="BU197" s="125"/>
      <c r="BV197" s="125"/>
      <c r="BW197" s="125"/>
      <c r="BX197" s="125"/>
      <c r="BY197" s="125"/>
      <c r="BZ197" s="125"/>
      <c r="CA197" s="125"/>
      <c r="CB197" s="125"/>
      <c r="CC197" s="125"/>
      <c r="CD197" s="125"/>
      <c r="CE197" s="125"/>
      <c r="CF197" s="125"/>
      <c r="CG197" s="125"/>
      <c r="CH197" s="125"/>
      <c r="CI197" s="125"/>
      <c r="CJ197" s="125"/>
      <c r="CK197" s="125"/>
      <c r="CL197" s="125"/>
      <c r="CM197" s="125"/>
      <c r="CN197" s="125"/>
      <c r="CO197" s="125"/>
      <c r="CP197" s="125"/>
      <c r="CQ197" s="125"/>
      <c r="CR197" s="125"/>
      <c r="CS197" s="125"/>
      <c r="CT197" s="125"/>
      <c r="CU197" s="125"/>
      <c r="CV197" s="125"/>
      <c r="CW197" s="125"/>
      <c r="CX197" s="125"/>
      <c r="CY197" s="125"/>
      <c r="CZ197" s="125"/>
      <c r="DA197" s="125"/>
      <c r="DB197" s="125"/>
      <c r="DC197" s="125"/>
      <c r="DD197" s="125"/>
      <c r="DE197" s="125"/>
      <c r="DF197" s="125"/>
      <c r="DG197" s="125"/>
      <c r="DH197" s="125"/>
      <c r="DI197" s="125"/>
      <c r="DJ197" s="125"/>
      <c r="DK197" s="125"/>
      <c r="DL197" s="125"/>
      <c r="DM197" s="125"/>
      <c r="DN197" s="125"/>
      <c r="DO197" s="125"/>
      <c r="DP197" s="125"/>
      <c r="DQ197" s="125"/>
      <c r="DR197" s="125"/>
      <c r="DS197" s="125"/>
      <c r="DT197" s="125"/>
      <c r="DU197" s="125"/>
      <c r="DV197" s="125"/>
      <c r="DW197" s="125"/>
      <c r="DX197" s="125"/>
      <c r="DY197" s="125"/>
      <c r="DZ197" s="125"/>
      <c r="EA197" s="125"/>
      <c r="EB197" s="125"/>
      <c r="EC197" s="125"/>
      <c r="ED197" s="125"/>
      <c r="EE197" s="125"/>
      <c r="EF197" s="125"/>
      <c r="EG197" s="125"/>
      <c r="EH197" s="125"/>
      <c r="EI197" s="125"/>
      <c r="EJ197" s="125"/>
      <c r="EK197" s="125"/>
      <c r="EL197" s="125"/>
      <c r="EM197" s="125"/>
      <c r="EN197" s="125"/>
      <c r="EO197" s="125"/>
      <c r="EP197" s="125"/>
      <c r="EQ197" s="125"/>
      <c r="ER197" s="125"/>
      <c r="ES197" s="125"/>
      <c r="ET197" s="125"/>
      <c r="EU197" s="125"/>
      <c r="EV197" s="125"/>
      <c r="EW197" s="125"/>
      <c r="EX197" s="125"/>
      <c r="EY197" s="125"/>
      <c r="EZ197" s="125"/>
      <c r="FA197" s="125"/>
      <c r="FB197" s="125"/>
      <c r="FC197" s="125"/>
      <c r="FD197" s="125"/>
      <c r="FE197" s="125"/>
      <c r="FF197" s="125"/>
      <c r="FG197" s="125"/>
      <c r="FH197" s="125"/>
      <c r="FI197" s="125"/>
      <c r="FJ197" s="125"/>
      <c r="FK197" s="125"/>
      <c r="FL197" s="125"/>
      <c r="FM197" s="125"/>
      <c r="FN197" s="125"/>
      <c r="FO197" s="125"/>
      <c r="FP197" s="125"/>
      <c r="FQ197" s="125"/>
      <c r="FR197" s="125"/>
      <c r="FS197" s="125"/>
      <c r="FT197" s="125"/>
      <c r="FU197" s="125"/>
      <c r="FV197" s="125"/>
      <c r="FW197" s="125"/>
      <c r="FX197" s="125"/>
      <c r="FY197" s="125"/>
      <c r="FZ197" s="125"/>
      <c r="GA197" s="125"/>
      <c r="GB197" s="125"/>
      <c r="GC197" s="125"/>
      <c r="GD197" s="125"/>
      <c r="GE197" s="125"/>
      <c r="GF197" s="125"/>
      <c r="GG197" s="125"/>
      <c r="GH197" s="125"/>
      <c r="GI197" s="125"/>
      <c r="GJ197" s="125"/>
      <c r="GK197" s="125"/>
      <c r="GL197" s="125"/>
      <c r="GM197" s="125"/>
      <c r="GN197" s="125"/>
      <c r="GO197" s="125"/>
      <c r="GP197" s="125"/>
      <c r="GQ197" s="125"/>
      <c r="GR197" s="125"/>
      <c r="GS197" s="125"/>
      <c r="GT197" s="125"/>
      <c r="GU197" s="125"/>
      <c r="GV197" s="125"/>
      <c r="GW197" s="125"/>
      <c r="GX197" s="125"/>
      <c r="GY197" s="125"/>
      <c r="GZ197" s="125"/>
      <c r="HA197" s="125"/>
      <c r="HB197" s="125"/>
      <c r="HC197" s="125"/>
      <c r="HD197" s="125"/>
      <c r="HE197" s="125"/>
      <c r="HF197" s="125"/>
      <c r="HG197" s="125"/>
      <c r="HH197" s="125"/>
      <c r="HI197" s="125"/>
      <c r="HJ197" s="125"/>
      <c r="HK197" s="125"/>
      <c r="HL197" s="125"/>
      <c r="HM197" s="125"/>
      <c r="HN197" s="125"/>
      <c r="HO197" s="125"/>
      <c r="HP197" s="125"/>
      <c r="HQ197" s="125"/>
      <c r="HR197" s="125"/>
      <c r="HS197" s="125"/>
      <c r="HT197" s="125"/>
      <c r="HU197" s="125"/>
      <c r="HV197" s="125"/>
      <c r="HW197" s="125"/>
      <c r="HX197" s="125"/>
      <c r="HY197" s="125"/>
      <c r="HZ197" s="125"/>
      <c r="IA197" s="125"/>
      <c r="IB197" s="125"/>
      <c r="IC197" s="125"/>
      <c r="ID197" s="125"/>
      <c r="IE197" s="125"/>
      <c r="IF197" s="125"/>
      <c r="IG197" s="125"/>
      <c r="IH197" s="125"/>
      <c r="II197" s="125"/>
      <c r="IJ197" s="125"/>
      <c r="IK197" s="125"/>
      <c r="IL197" s="125"/>
      <c r="IM197" s="125"/>
      <c r="IN197" s="125"/>
      <c r="IO197" s="125"/>
      <c r="IP197" s="125"/>
      <c r="IQ197" s="125"/>
      <c r="IR197" s="125"/>
      <c r="IS197" s="125"/>
      <c r="IT197" s="125"/>
      <c r="IU197" s="125"/>
      <c r="IV197" s="125"/>
    </row>
    <row r="198" spans="3:256" ht="11.25" customHeight="1" x14ac:dyDescent="0.4">
      <c r="C198" s="125"/>
      <c r="D198" s="125"/>
      <c r="E198" s="125"/>
      <c r="F198" s="125"/>
      <c r="G198" s="125"/>
      <c r="H198" s="125"/>
      <c r="I198" s="125"/>
      <c r="J198" s="125"/>
      <c r="K198" s="125"/>
      <c r="L198" s="125"/>
      <c r="M198" s="125"/>
      <c r="N198" s="125"/>
      <c r="P198" s="125"/>
      <c r="AE198" s="125"/>
      <c r="AF198" s="125"/>
      <c r="AG198" s="125"/>
      <c r="AH198" s="125"/>
      <c r="AI198" s="125"/>
      <c r="AJ198" s="125"/>
      <c r="AK198" s="125"/>
      <c r="AL198" s="125"/>
      <c r="AM198" s="125"/>
      <c r="AN198" s="125"/>
      <c r="AO198" s="125"/>
      <c r="AP198" s="125"/>
      <c r="AQ198" s="125"/>
      <c r="AR198" s="125"/>
      <c r="AS198" s="125"/>
      <c r="AT198" s="125"/>
      <c r="AU198" s="125"/>
      <c r="AV198" s="125"/>
      <c r="AW198" s="125"/>
      <c r="AX198" s="125"/>
      <c r="AY198" s="125"/>
      <c r="AZ198" s="125"/>
      <c r="BA198" s="125"/>
      <c r="BB198" s="125"/>
      <c r="BC198" s="125"/>
      <c r="BD198" s="125"/>
      <c r="BE198" s="125"/>
      <c r="BF198" s="125"/>
      <c r="BG198" s="125"/>
      <c r="BH198" s="125"/>
      <c r="BI198" s="125"/>
      <c r="BJ198" s="125"/>
      <c r="BK198" s="125"/>
      <c r="BL198" s="125"/>
      <c r="BM198" s="125"/>
      <c r="BN198" s="125"/>
      <c r="BO198" s="125"/>
      <c r="BP198" s="125"/>
      <c r="BQ198" s="125"/>
      <c r="BR198" s="125"/>
      <c r="BS198" s="125"/>
      <c r="BT198" s="125"/>
      <c r="BU198" s="125"/>
      <c r="BV198" s="125"/>
      <c r="BW198" s="125"/>
      <c r="BX198" s="125"/>
      <c r="BY198" s="125"/>
      <c r="BZ198" s="125"/>
      <c r="CA198" s="125"/>
      <c r="CB198" s="125"/>
      <c r="CC198" s="125"/>
      <c r="CD198" s="125"/>
      <c r="CE198" s="125"/>
      <c r="CF198" s="125"/>
      <c r="CG198" s="125"/>
      <c r="CH198" s="125"/>
      <c r="CI198" s="125"/>
      <c r="CJ198" s="125"/>
      <c r="CK198" s="125"/>
      <c r="CL198" s="125"/>
      <c r="CM198" s="125"/>
      <c r="CN198" s="125"/>
      <c r="CO198" s="125"/>
      <c r="CP198" s="125"/>
      <c r="CQ198" s="125"/>
      <c r="CR198" s="125"/>
      <c r="CS198" s="125"/>
      <c r="CT198" s="125"/>
      <c r="CU198" s="125"/>
      <c r="CV198" s="125"/>
      <c r="CW198" s="125"/>
      <c r="CX198" s="125"/>
      <c r="CY198" s="125"/>
      <c r="CZ198" s="125"/>
      <c r="DA198" s="125"/>
      <c r="DB198" s="125"/>
      <c r="DC198" s="125"/>
      <c r="DD198" s="125"/>
      <c r="DE198" s="125"/>
      <c r="DF198" s="125"/>
      <c r="DG198" s="125"/>
      <c r="DH198" s="125"/>
      <c r="DI198" s="125"/>
      <c r="DJ198" s="125"/>
      <c r="DK198" s="125"/>
      <c r="DL198" s="125"/>
      <c r="DM198" s="125"/>
      <c r="DN198" s="125"/>
      <c r="DO198" s="125"/>
      <c r="DP198" s="125"/>
      <c r="DQ198" s="125"/>
      <c r="DR198" s="125"/>
      <c r="DS198" s="125"/>
      <c r="DT198" s="125"/>
      <c r="DU198" s="125"/>
      <c r="DV198" s="125"/>
      <c r="DW198" s="125"/>
      <c r="DX198" s="125"/>
      <c r="DY198" s="125"/>
      <c r="DZ198" s="125"/>
      <c r="EA198" s="125"/>
      <c r="EB198" s="125"/>
      <c r="EC198" s="125"/>
      <c r="ED198" s="125"/>
      <c r="EE198" s="125"/>
      <c r="EF198" s="125"/>
      <c r="EG198" s="125"/>
      <c r="EH198" s="125"/>
      <c r="EI198" s="125"/>
      <c r="EJ198" s="125"/>
      <c r="EK198" s="125"/>
      <c r="EL198" s="125"/>
      <c r="EM198" s="125"/>
      <c r="EN198" s="125"/>
      <c r="EO198" s="125"/>
      <c r="EP198" s="125"/>
      <c r="EQ198" s="125"/>
      <c r="ER198" s="125"/>
      <c r="ES198" s="125"/>
      <c r="ET198" s="125"/>
      <c r="EU198" s="125"/>
      <c r="EV198" s="125"/>
      <c r="EW198" s="125"/>
      <c r="EX198" s="125"/>
      <c r="EY198" s="125"/>
      <c r="EZ198" s="125"/>
      <c r="FA198" s="125"/>
      <c r="FB198" s="125"/>
      <c r="FC198" s="125"/>
      <c r="FD198" s="125"/>
      <c r="FE198" s="125"/>
      <c r="FF198" s="125"/>
      <c r="FG198" s="125"/>
      <c r="FH198" s="125"/>
      <c r="FI198" s="125"/>
      <c r="FJ198" s="125"/>
      <c r="FK198" s="125"/>
      <c r="FL198" s="125"/>
      <c r="FM198" s="125"/>
      <c r="FN198" s="125"/>
      <c r="FO198" s="125"/>
      <c r="FP198" s="125"/>
      <c r="FQ198" s="125"/>
      <c r="FR198" s="125"/>
      <c r="FS198" s="125"/>
      <c r="FT198" s="125"/>
      <c r="FU198" s="125"/>
      <c r="FV198" s="125"/>
      <c r="FW198" s="125"/>
      <c r="FX198" s="125"/>
      <c r="FY198" s="125"/>
      <c r="FZ198" s="125"/>
      <c r="GA198" s="125"/>
      <c r="GB198" s="125"/>
      <c r="GC198" s="125"/>
      <c r="GD198" s="125"/>
      <c r="GE198" s="125"/>
      <c r="GF198" s="125"/>
      <c r="GG198" s="125"/>
      <c r="GH198" s="125"/>
      <c r="GI198" s="125"/>
      <c r="GJ198" s="125"/>
      <c r="GK198" s="125"/>
      <c r="GL198" s="125"/>
      <c r="GM198" s="125"/>
      <c r="GN198" s="125"/>
      <c r="GO198" s="125"/>
      <c r="GP198" s="125"/>
      <c r="GQ198" s="125"/>
      <c r="GR198" s="125"/>
      <c r="GS198" s="125"/>
      <c r="GT198" s="125"/>
      <c r="GU198" s="125"/>
      <c r="GV198" s="125"/>
      <c r="GW198" s="125"/>
      <c r="GX198" s="125"/>
      <c r="GY198" s="125"/>
      <c r="GZ198" s="125"/>
      <c r="HA198" s="125"/>
      <c r="HB198" s="125"/>
      <c r="HC198" s="125"/>
      <c r="HD198" s="125"/>
      <c r="HE198" s="125"/>
      <c r="HF198" s="125"/>
      <c r="HG198" s="125"/>
      <c r="HH198" s="125"/>
      <c r="HI198" s="125"/>
      <c r="HJ198" s="125"/>
      <c r="HK198" s="125"/>
      <c r="HL198" s="125"/>
      <c r="HM198" s="125"/>
      <c r="HN198" s="125"/>
      <c r="HO198" s="125"/>
      <c r="HP198" s="125"/>
      <c r="HQ198" s="125"/>
      <c r="HR198" s="125"/>
      <c r="HS198" s="125"/>
      <c r="HT198" s="125"/>
      <c r="HU198" s="125"/>
      <c r="HV198" s="125"/>
      <c r="HW198" s="125"/>
      <c r="HX198" s="125"/>
      <c r="HY198" s="125"/>
      <c r="HZ198" s="125"/>
      <c r="IA198" s="125"/>
      <c r="IB198" s="125"/>
      <c r="IC198" s="125"/>
      <c r="ID198" s="125"/>
      <c r="IE198" s="125"/>
      <c r="IF198" s="125"/>
      <c r="IG198" s="125"/>
      <c r="IH198" s="125"/>
      <c r="II198" s="125"/>
      <c r="IJ198" s="125"/>
      <c r="IK198" s="125"/>
      <c r="IL198" s="125"/>
      <c r="IM198" s="125"/>
      <c r="IN198" s="125"/>
      <c r="IO198" s="125"/>
      <c r="IP198" s="125"/>
      <c r="IQ198" s="125"/>
      <c r="IR198" s="125"/>
      <c r="IS198" s="125"/>
      <c r="IT198" s="125"/>
      <c r="IU198" s="125"/>
      <c r="IV198" s="125"/>
    </row>
    <row r="199" spans="3:256" ht="11.25" customHeight="1" x14ac:dyDescent="0.4">
      <c r="C199" s="125"/>
      <c r="D199" s="125"/>
      <c r="E199" s="125"/>
      <c r="F199" s="125"/>
      <c r="G199" s="125"/>
      <c r="H199" s="125"/>
      <c r="I199" s="125"/>
      <c r="J199" s="125"/>
      <c r="K199" s="125"/>
      <c r="L199" s="125"/>
      <c r="M199" s="125"/>
      <c r="N199" s="125"/>
      <c r="P199" s="125"/>
      <c r="AE199" s="125"/>
      <c r="AF199" s="125"/>
      <c r="AG199" s="125"/>
      <c r="AH199" s="125"/>
      <c r="AI199" s="125"/>
      <c r="AJ199" s="125"/>
      <c r="AK199" s="125"/>
      <c r="AL199" s="125"/>
      <c r="AM199" s="125"/>
      <c r="AN199" s="125"/>
      <c r="AO199" s="125"/>
      <c r="AP199" s="125"/>
      <c r="AQ199" s="125"/>
      <c r="AR199" s="125"/>
      <c r="AS199" s="125"/>
      <c r="AT199" s="125"/>
      <c r="AU199" s="125"/>
      <c r="AV199" s="125"/>
      <c r="AW199" s="125"/>
      <c r="AX199" s="125"/>
      <c r="AY199" s="125"/>
      <c r="AZ199" s="125"/>
      <c r="BA199" s="125"/>
      <c r="BB199" s="125"/>
      <c r="BC199" s="125"/>
      <c r="BD199" s="125"/>
      <c r="BE199" s="125"/>
      <c r="BF199" s="125"/>
      <c r="BG199" s="125"/>
      <c r="BH199" s="125"/>
      <c r="BI199" s="125"/>
      <c r="BJ199" s="125"/>
      <c r="BK199" s="125"/>
      <c r="BL199" s="125"/>
      <c r="BM199" s="125"/>
      <c r="BN199" s="125"/>
      <c r="BO199" s="125"/>
      <c r="BP199" s="125"/>
      <c r="BQ199" s="125"/>
      <c r="BR199" s="125"/>
      <c r="BS199" s="125"/>
      <c r="BT199" s="125"/>
      <c r="BU199" s="125"/>
      <c r="BV199" s="125"/>
      <c r="BW199" s="125"/>
      <c r="BX199" s="125"/>
      <c r="BY199" s="125"/>
      <c r="BZ199" s="125"/>
      <c r="CA199" s="125"/>
      <c r="CB199" s="125"/>
      <c r="CC199" s="125"/>
      <c r="CD199" s="125"/>
      <c r="CE199" s="125"/>
      <c r="CF199" s="125"/>
      <c r="CG199" s="125"/>
      <c r="CH199" s="125"/>
      <c r="CI199" s="125"/>
      <c r="CJ199" s="125"/>
      <c r="CK199" s="125"/>
      <c r="CL199" s="125"/>
      <c r="CM199" s="125"/>
      <c r="CN199" s="125"/>
      <c r="CO199" s="125"/>
      <c r="CP199" s="125"/>
      <c r="CQ199" s="125"/>
      <c r="CR199" s="125"/>
      <c r="CS199" s="125"/>
      <c r="CT199" s="125"/>
      <c r="CU199" s="125"/>
      <c r="CV199" s="125"/>
      <c r="CW199" s="125"/>
      <c r="CX199" s="125"/>
      <c r="CY199" s="125"/>
      <c r="CZ199" s="125"/>
      <c r="DA199" s="125"/>
      <c r="DB199" s="125"/>
      <c r="DC199" s="125"/>
      <c r="DD199" s="125"/>
      <c r="DE199" s="125"/>
      <c r="DF199" s="125"/>
      <c r="DG199" s="125"/>
      <c r="DH199" s="125"/>
      <c r="DI199" s="125"/>
      <c r="DJ199" s="125"/>
      <c r="DK199" s="125"/>
      <c r="DL199" s="125"/>
      <c r="DM199" s="125"/>
      <c r="DN199" s="125"/>
      <c r="DO199" s="125"/>
      <c r="DP199" s="125"/>
      <c r="DQ199" s="125"/>
      <c r="DR199" s="125"/>
      <c r="DS199" s="125"/>
      <c r="DT199" s="125"/>
      <c r="DU199" s="125"/>
      <c r="DV199" s="125"/>
      <c r="DW199" s="125"/>
      <c r="DX199" s="125"/>
      <c r="DY199" s="125"/>
      <c r="DZ199" s="125"/>
      <c r="EA199" s="125"/>
      <c r="EB199" s="125"/>
      <c r="EC199" s="125"/>
      <c r="ED199" s="125"/>
      <c r="EE199" s="125"/>
      <c r="EF199" s="125"/>
      <c r="EG199" s="125"/>
      <c r="EH199" s="125"/>
      <c r="EI199" s="125"/>
      <c r="EJ199" s="125"/>
      <c r="EK199" s="125"/>
      <c r="EL199" s="125"/>
      <c r="EM199" s="125"/>
      <c r="EN199" s="125"/>
      <c r="EO199" s="125"/>
      <c r="EP199" s="125"/>
      <c r="EQ199" s="125"/>
      <c r="ER199" s="125"/>
      <c r="ES199" s="125"/>
      <c r="ET199" s="125"/>
      <c r="EU199" s="125"/>
      <c r="EV199" s="125"/>
      <c r="EW199" s="125"/>
      <c r="EX199" s="125"/>
      <c r="EY199" s="125"/>
      <c r="EZ199" s="125"/>
      <c r="FA199" s="125"/>
      <c r="FB199" s="125"/>
      <c r="FC199" s="125"/>
      <c r="FD199" s="125"/>
      <c r="FE199" s="125"/>
      <c r="FF199" s="125"/>
      <c r="FG199" s="125"/>
      <c r="FH199" s="125"/>
      <c r="FI199" s="125"/>
      <c r="FJ199" s="125"/>
      <c r="FK199" s="125"/>
      <c r="FL199" s="125"/>
      <c r="FM199" s="125"/>
      <c r="FN199" s="125"/>
      <c r="FO199" s="125"/>
      <c r="FP199" s="125"/>
      <c r="FQ199" s="125"/>
      <c r="FR199" s="125"/>
      <c r="FS199" s="125"/>
      <c r="FT199" s="125"/>
      <c r="FU199" s="125"/>
      <c r="FV199" s="125"/>
      <c r="FW199" s="125"/>
      <c r="FX199" s="125"/>
      <c r="FY199" s="125"/>
      <c r="FZ199" s="125"/>
      <c r="GA199" s="125"/>
      <c r="GB199" s="125"/>
      <c r="GC199" s="125"/>
      <c r="GD199" s="125"/>
      <c r="GE199" s="125"/>
      <c r="GF199" s="125"/>
      <c r="GG199" s="125"/>
      <c r="GH199" s="125"/>
      <c r="GI199" s="125"/>
      <c r="GJ199" s="125"/>
      <c r="GK199" s="125"/>
      <c r="GL199" s="125"/>
      <c r="GM199" s="125"/>
      <c r="GN199" s="125"/>
      <c r="GO199" s="125"/>
      <c r="GP199" s="125"/>
      <c r="GQ199" s="125"/>
      <c r="GR199" s="125"/>
      <c r="GS199" s="125"/>
      <c r="GT199" s="125"/>
      <c r="GU199" s="125"/>
      <c r="GV199" s="125"/>
      <c r="GW199" s="125"/>
      <c r="GX199" s="125"/>
      <c r="GY199" s="125"/>
      <c r="GZ199" s="125"/>
      <c r="HA199" s="125"/>
      <c r="HB199" s="125"/>
      <c r="HC199" s="125"/>
      <c r="HD199" s="125"/>
      <c r="HE199" s="125"/>
      <c r="HF199" s="125"/>
      <c r="HG199" s="125"/>
      <c r="HH199" s="125"/>
      <c r="HI199" s="125"/>
      <c r="HJ199" s="125"/>
      <c r="HK199" s="125"/>
      <c r="HL199" s="125"/>
      <c r="HM199" s="125"/>
      <c r="HN199" s="125"/>
      <c r="HO199" s="125"/>
      <c r="HP199" s="125"/>
      <c r="HQ199" s="125"/>
      <c r="HR199" s="125"/>
      <c r="HS199" s="125"/>
      <c r="HT199" s="125"/>
      <c r="HU199" s="125"/>
      <c r="HV199" s="125"/>
      <c r="HW199" s="125"/>
      <c r="HX199" s="125"/>
      <c r="HY199" s="125"/>
      <c r="HZ199" s="125"/>
      <c r="IA199" s="125"/>
      <c r="IB199" s="125"/>
      <c r="IC199" s="125"/>
      <c r="ID199" s="125"/>
      <c r="IE199" s="125"/>
      <c r="IF199" s="125"/>
      <c r="IG199" s="125"/>
      <c r="IH199" s="125"/>
      <c r="II199" s="125"/>
      <c r="IJ199" s="125"/>
      <c r="IK199" s="125"/>
      <c r="IL199" s="125"/>
      <c r="IM199" s="125"/>
      <c r="IN199" s="125"/>
      <c r="IO199" s="125"/>
      <c r="IP199" s="125"/>
      <c r="IQ199" s="125"/>
      <c r="IR199" s="125"/>
      <c r="IS199" s="125"/>
      <c r="IT199" s="125"/>
      <c r="IU199" s="125"/>
      <c r="IV199" s="125"/>
    </row>
    <row r="200" spans="3:256" ht="11.25" customHeight="1" x14ac:dyDescent="0.4">
      <c r="C200" s="125"/>
      <c r="D200" s="125"/>
      <c r="E200" s="125"/>
      <c r="F200" s="125"/>
      <c r="G200" s="125"/>
      <c r="H200" s="125"/>
      <c r="I200" s="125"/>
      <c r="J200" s="125"/>
      <c r="K200" s="125"/>
      <c r="L200" s="125"/>
      <c r="M200" s="125"/>
      <c r="N200" s="125"/>
      <c r="P200" s="125"/>
      <c r="AE200" s="125"/>
      <c r="AF200" s="125"/>
      <c r="AG200" s="125"/>
      <c r="AH200" s="125"/>
      <c r="AI200" s="125"/>
      <c r="AJ200" s="125"/>
      <c r="AK200" s="125"/>
      <c r="AL200" s="125"/>
      <c r="AM200" s="125"/>
      <c r="AN200" s="125"/>
      <c r="AO200" s="125"/>
      <c r="AP200" s="125"/>
      <c r="AQ200" s="125"/>
      <c r="AR200" s="125"/>
      <c r="AS200" s="125"/>
      <c r="AT200" s="125"/>
      <c r="AU200" s="125"/>
      <c r="AV200" s="125"/>
      <c r="AW200" s="125"/>
      <c r="AX200" s="125"/>
      <c r="AY200" s="125"/>
      <c r="AZ200" s="125"/>
      <c r="BA200" s="125"/>
      <c r="BB200" s="125"/>
      <c r="BC200" s="125"/>
      <c r="BD200" s="125"/>
      <c r="BE200" s="125"/>
      <c r="BF200" s="125"/>
      <c r="BG200" s="125"/>
      <c r="BH200" s="125"/>
      <c r="BI200" s="125"/>
      <c r="BJ200" s="125"/>
      <c r="BK200" s="125"/>
      <c r="BL200" s="125"/>
      <c r="BM200" s="125"/>
      <c r="BN200" s="125"/>
      <c r="BO200" s="125"/>
      <c r="BP200" s="125"/>
      <c r="BQ200" s="125"/>
      <c r="BR200" s="125"/>
      <c r="BS200" s="125"/>
      <c r="BT200" s="125"/>
      <c r="BU200" s="125"/>
      <c r="BV200" s="125"/>
      <c r="BW200" s="125"/>
      <c r="BX200" s="125"/>
      <c r="BY200" s="125"/>
      <c r="BZ200" s="125"/>
      <c r="CA200" s="125"/>
      <c r="CB200" s="125"/>
      <c r="CC200" s="125"/>
      <c r="CD200" s="125"/>
      <c r="CE200" s="125"/>
      <c r="CF200" s="125"/>
      <c r="CG200" s="125"/>
      <c r="CH200" s="125"/>
      <c r="CI200" s="125"/>
      <c r="CJ200" s="125"/>
      <c r="CK200" s="125"/>
      <c r="CL200" s="125"/>
      <c r="CM200" s="125"/>
      <c r="CN200" s="125"/>
      <c r="CO200" s="125"/>
      <c r="CP200" s="125"/>
      <c r="CQ200" s="125"/>
      <c r="CR200" s="125"/>
      <c r="CS200" s="125"/>
      <c r="CT200" s="125"/>
      <c r="CU200" s="125"/>
      <c r="CV200" s="125"/>
      <c r="CW200" s="125"/>
      <c r="CX200" s="125"/>
      <c r="CY200" s="125"/>
      <c r="CZ200" s="125"/>
      <c r="DA200" s="125"/>
      <c r="DB200" s="125"/>
      <c r="DC200" s="125"/>
      <c r="DD200" s="125"/>
      <c r="DE200" s="125"/>
      <c r="DF200" s="125"/>
      <c r="DG200" s="125"/>
      <c r="DH200" s="125"/>
      <c r="DI200" s="125"/>
      <c r="DJ200" s="125"/>
      <c r="DK200" s="125"/>
      <c r="DL200" s="125"/>
      <c r="DM200" s="125"/>
      <c r="DN200" s="125"/>
      <c r="DO200" s="125"/>
      <c r="DP200" s="125"/>
      <c r="DQ200" s="125"/>
      <c r="DR200" s="125"/>
      <c r="DS200" s="125"/>
      <c r="DT200" s="125"/>
      <c r="DU200" s="125"/>
      <c r="DV200" s="125"/>
      <c r="DW200" s="125"/>
      <c r="DX200" s="125"/>
      <c r="DY200" s="125"/>
      <c r="DZ200" s="125"/>
      <c r="EA200" s="125"/>
      <c r="EB200" s="125"/>
      <c r="EC200" s="125"/>
      <c r="ED200" s="125"/>
      <c r="EE200" s="125"/>
      <c r="EF200" s="125"/>
      <c r="EG200" s="125"/>
      <c r="EH200" s="125"/>
      <c r="EI200" s="125"/>
      <c r="EJ200" s="125"/>
      <c r="EK200" s="125"/>
      <c r="EL200" s="125"/>
      <c r="EM200" s="125"/>
      <c r="EN200" s="125"/>
      <c r="EO200" s="125"/>
      <c r="EP200" s="125"/>
      <c r="EQ200" s="125"/>
      <c r="ER200" s="125"/>
      <c r="ES200" s="125"/>
      <c r="ET200" s="125"/>
      <c r="EU200" s="125"/>
      <c r="EV200" s="125"/>
      <c r="EW200" s="125"/>
      <c r="EX200" s="125"/>
      <c r="EY200" s="125"/>
      <c r="EZ200" s="125"/>
      <c r="FA200" s="125"/>
      <c r="FB200" s="125"/>
      <c r="FC200" s="125"/>
      <c r="FD200" s="125"/>
      <c r="FE200" s="125"/>
      <c r="FF200" s="125"/>
      <c r="FG200" s="125"/>
      <c r="FH200" s="125"/>
      <c r="FI200" s="125"/>
      <c r="FJ200" s="125"/>
      <c r="FK200" s="125"/>
      <c r="FL200" s="125"/>
      <c r="FM200" s="125"/>
      <c r="FN200" s="125"/>
      <c r="FO200" s="125"/>
      <c r="FP200" s="125"/>
      <c r="FQ200" s="125"/>
      <c r="FR200" s="125"/>
      <c r="FS200" s="125"/>
      <c r="FT200" s="125"/>
      <c r="FU200" s="125"/>
      <c r="FV200" s="125"/>
      <c r="FW200" s="125"/>
      <c r="FX200" s="125"/>
      <c r="FY200" s="125"/>
      <c r="FZ200" s="125"/>
      <c r="GA200" s="125"/>
      <c r="GB200" s="125"/>
      <c r="GC200" s="125"/>
      <c r="GD200" s="125"/>
      <c r="GE200" s="125"/>
      <c r="GF200" s="125"/>
      <c r="GG200" s="125"/>
      <c r="GH200" s="125"/>
      <c r="GI200" s="125"/>
      <c r="GJ200" s="125"/>
      <c r="GK200" s="125"/>
      <c r="GL200" s="125"/>
      <c r="GM200" s="125"/>
      <c r="GN200" s="125"/>
      <c r="GO200" s="125"/>
      <c r="GP200" s="125"/>
      <c r="GQ200" s="125"/>
      <c r="GR200" s="125"/>
      <c r="GS200" s="125"/>
      <c r="GT200" s="125"/>
      <c r="GU200" s="125"/>
      <c r="GV200" s="125"/>
      <c r="GW200" s="125"/>
      <c r="GX200" s="125"/>
      <c r="GY200" s="125"/>
      <c r="GZ200" s="125"/>
      <c r="HA200" s="125"/>
      <c r="HB200" s="125"/>
      <c r="HC200" s="125"/>
      <c r="HD200" s="125"/>
      <c r="HE200" s="125"/>
      <c r="HF200" s="125"/>
      <c r="HG200" s="125"/>
      <c r="HH200" s="125"/>
      <c r="HI200" s="125"/>
      <c r="HJ200" s="125"/>
      <c r="HK200" s="125"/>
      <c r="HL200" s="125"/>
      <c r="HM200" s="125"/>
      <c r="HN200" s="125"/>
      <c r="HO200" s="125"/>
      <c r="HP200" s="125"/>
      <c r="HQ200" s="125"/>
      <c r="HR200" s="125"/>
      <c r="HS200" s="125"/>
      <c r="HT200" s="125"/>
      <c r="HU200" s="125"/>
      <c r="HV200" s="125"/>
      <c r="HW200" s="125"/>
      <c r="HX200" s="125"/>
      <c r="HY200" s="125"/>
      <c r="HZ200" s="125"/>
      <c r="IA200" s="125"/>
      <c r="IB200" s="125"/>
      <c r="IC200" s="125"/>
      <c r="ID200" s="125"/>
      <c r="IE200" s="125"/>
      <c r="IF200" s="125"/>
      <c r="IG200" s="125"/>
      <c r="IH200" s="125"/>
      <c r="II200" s="125"/>
      <c r="IJ200" s="125"/>
      <c r="IK200" s="125"/>
      <c r="IL200" s="125"/>
      <c r="IM200" s="125"/>
      <c r="IN200" s="125"/>
      <c r="IO200" s="125"/>
      <c r="IP200" s="125"/>
      <c r="IQ200" s="125"/>
      <c r="IR200" s="125"/>
      <c r="IS200" s="125"/>
      <c r="IT200" s="125"/>
      <c r="IU200" s="125"/>
      <c r="IV200" s="125"/>
    </row>
    <row r="201" spans="3:256" ht="11.25" customHeight="1" x14ac:dyDescent="0.4">
      <c r="C201" s="125"/>
      <c r="D201" s="125"/>
      <c r="E201" s="125"/>
      <c r="F201" s="125"/>
      <c r="G201" s="125"/>
      <c r="H201" s="125"/>
      <c r="I201" s="125"/>
      <c r="J201" s="125"/>
      <c r="K201" s="125"/>
      <c r="L201" s="125"/>
      <c r="M201" s="125"/>
      <c r="N201" s="125"/>
      <c r="P201" s="125"/>
      <c r="AE201" s="125"/>
      <c r="AF201" s="125"/>
      <c r="AG201" s="125"/>
      <c r="AH201" s="125"/>
      <c r="AI201" s="125"/>
      <c r="AJ201" s="125"/>
      <c r="AK201" s="125"/>
      <c r="AL201" s="125"/>
      <c r="AM201" s="125"/>
      <c r="AN201" s="125"/>
      <c r="AO201" s="125"/>
      <c r="AP201" s="125"/>
      <c r="AQ201" s="125"/>
      <c r="AR201" s="125"/>
      <c r="AS201" s="125"/>
      <c r="AT201" s="125"/>
      <c r="AU201" s="125"/>
      <c r="AV201" s="125"/>
      <c r="AW201" s="125"/>
      <c r="AX201" s="125"/>
      <c r="AY201" s="125"/>
      <c r="AZ201" s="125"/>
      <c r="BA201" s="125"/>
      <c r="BB201" s="125"/>
      <c r="BC201" s="125"/>
      <c r="BD201" s="125"/>
      <c r="BE201" s="125"/>
      <c r="BF201" s="125"/>
      <c r="BG201" s="125"/>
      <c r="BH201" s="125"/>
      <c r="BI201" s="125"/>
      <c r="BJ201" s="125"/>
      <c r="BK201" s="125"/>
      <c r="BL201" s="125"/>
      <c r="BM201" s="125"/>
      <c r="BN201" s="125"/>
      <c r="BO201" s="125"/>
      <c r="BP201" s="125"/>
      <c r="BQ201" s="125"/>
      <c r="BR201" s="125"/>
      <c r="BS201" s="125"/>
      <c r="BT201" s="125"/>
      <c r="BU201" s="125"/>
      <c r="BV201" s="125"/>
      <c r="BW201" s="125"/>
      <c r="BX201" s="125"/>
      <c r="BY201" s="125"/>
      <c r="BZ201" s="125"/>
      <c r="CA201" s="125"/>
      <c r="CB201" s="125"/>
      <c r="CC201" s="125"/>
      <c r="CD201" s="125"/>
      <c r="CE201" s="125"/>
      <c r="CF201" s="125"/>
      <c r="CG201" s="125"/>
      <c r="CH201" s="125"/>
      <c r="CI201" s="125"/>
      <c r="CJ201" s="125"/>
      <c r="CK201" s="125"/>
      <c r="CL201" s="125"/>
      <c r="CM201" s="125"/>
      <c r="CN201" s="125"/>
      <c r="CO201" s="125"/>
      <c r="CP201" s="125"/>
      <c r="CQ201" s="125"/>
      <c r="CR201" s="125"/>
      <c r="CS201" s="125"/>
      <c r="CT201" s="125"/>
      <c r="CU201" s="125"/>
      <c r="CV201" s="125"/>
      <c r="CW201" s="125"/>
      <c r="CX201" s="125"/>
      <c r="CY201" s="125"/>
      <c r="CZ201" s="125"/>
      <c r="DA201" s="125"/>
      <c r="DB201" s="125"/>
      <c r="DC201" s="125"/>
      <c r="DD201" s="125"/>
      <c r="DE201" s="125"/>
      <c r="DF201" s="125"/>
      <c r="DG201" s="125"/>
      <c r="DH201" s="125"/>
      <c r="DI201" s="125"/>
      <c r="DJ201" s="125"/>
      <c r="DK201" s="125"/>
      <c r="DL201" s="125"/>
      <c r="DM201" s="125"/>
      <c r="DN201" s="125"/>
      <c r="DO201" s="125"/>
      <c r="DP201" s="125"/>
      <c r="DQ201" s="125"/>
      <c r="DR201" s="125"/>
      <c r="DS201" s="125"/>
      <c r="DT201" s="125"/>
      <c r="DU201" s="125"/>
      <c r="DV201" s="125"/>
      <c r="DW201" s="125"/>
      <c r="DX201" s="125"/>
      <c r="DY201" s="125"/>
      <c r="DZ201" s="125"/>
      <c r="EA201" s="125"/>
      <c r="EB201" s="125"/>
      <c r="EC201" s="125"/>
      <c r="ED201" s="125"/>
      <c r="EE201" s="125"/>
      <c r="EF201" s="125"/>
      <c r="EG201" s="125"/>
      <c r="EH201" s="125"/>
      <c r="EI201" s="125"/>
      <c r="EJ201" s="125"/>
      <c r="EK201" s="125"/>
      <c r="EL201" s="125"/>
      <c r="EM201" s="125"/>
      <c r="EN201" s="125"/>
      <c r="EO201" s="125"/>
      <c r="EP201" s="125"/>
      <c r="EQ201" s="125"/>
      <c r="ER201" s="125"/>
      <c r="ES201" s="125"/>
      <c r="ET201" s="125"/>
      <c r="EU201" s="125"/>
      <c r="EV201" s="125"/>
      <c r="EW201" s="125"/>
      <c r="EX201" s="125"/>
      <c r="EY201" s="125"/>
      <c r="EZ201" s="125"/>
      <c r="FA201" s="125"/>
      <c r="FB201" s="125"/>
      <c r="FC201" s="125"/>
      <c r="FD201" s="125"/>
      <c r="FE201" s="125"/>
      <c r="FF201" s="125"/>
      <c r="FG201" s="125"/>
      <c r="FH201" s="125"/>
      <c r="FI201" s="125"/>
      <c r="FJ201" s="125"/>
      <c r="FK201" s="125"/>
      <c r="FL201" s="125"/>
      <c r="FM201" s="125"/>
      <c r="FN201" s="125"/>
      <c r="FO201" s="125"/>
      <c r="FP201" s="125"/>
      <c r="FQ201" s="125"/>
      <c r="FR201" s="125"/>
      <c r="FS201" s="125"/>
      <c r="FT201" s="125"/>
      <c r="FU201" s="125"/>
      <c r="FV201" s="125"/>
      <c r="FW201" s="125"/>
      <c r="FX201" s="125"/>
      <c r="FY201" s="125"/>
      <c r="FZ201" s="125"/>
      <c r="GA201" s="125"/>
      <c r="GB201" s="125"/>
      <c r="GC201" s="125"/>
      <c r="GD201" s="125"/>
      <c r="GE201" s="125"/>
      <c r="GF201" s="125"/>
      <c r="GG201" s="125"/>
      <c r="GH201" s="125"/>
      <c r="GI201" s="125"/>
      <c r="GJ201" s="125"/>
      <c r="GK201" s="125"/>
      <c r="GL201" s="125"/>
      <c r="GM201" s="125"/>
      <c r="GN201" s="125"/>
      <c r="GO201" s="125"/>
      <c r="GP201" s="125"/>
      <c r="GQ201" s="125"/>
      <c r="GR201" s="125"/>
      <c r="GS201" s="125"/>
      <c r="GT201" s="125"/>
      <c r="GU201" s="125"/>
      <c r="GV201" s="125"/>
      <c r="GW201" s="125"/>
      <c r="GX201" s="125"/>
      <c r="GY201" s="125"/>
      <c r="GZ201" s="125"/>
      <c r="HA201" s="125"/>
      <c r="HB201" s="125"/>
      <c r="HC201" s="125"/>
      <c r="HD201" s="125"/>
      <c r="HE201" s="125"/>
      <c r="HF201" s="125"/>
      <c r="HG201" s="125"/>
      <c r="HH201" s="125"/>
      <c r="HI201" s="125"/>
      <c r="HJ201" s="125"/>
      <c r="HK201" s="125"/>
      <c r="HL201" s="125"/>
      <c r="HM201" s="125"/>
      <c r="HN201" s="125"/>
      <c r="HO201" s="125"/>
      <c r="HP201" s="125"/>
      <c r="HQ201" s="125"/>
      <c r="HR201" s="125"/>
      <c r="HS201" s="125"/>
      <c r="HT201" s="125"/>
      <c r="HU201" s="125"/>
      <c r="HV201" s="125"/>
      <c r="HW201" s="125"/>
      <c r="HX201" s="125"/>
      <c r="HY201" s="125"/>
      <c r="HZ201" s="125"/>
      <c r="IA201" s="125"/>
      <c r="IB201" s="125"/>
      <c r="IC201" s="125"/>
      <c r="ID201" s="125"/>
      <c r="IE201" s="125"/>
      <c r="IF201" s="125"/>
      <c r="IG201" s="125"/>
      <c r="IH201" s="125"/>
      <c r="II201" s="125"/>
      <c r="IJ201" s="125"/>
      <c r="IK201" s="125"/>
      <c r="IL201" s="125"/>
      <c r="IM201" s="125"/>
      <c r="IN201" s="125"/>
      <c r="IO201" s="125"/>
      <c r="IP201" s="125"/>
      <c r="IQ201" s="125"/>
      <c r="IR201" s="125"/>
      <c r="IS201" s="125"/>
      <c r="IT201" s="125"/>
      <c r="IU201" s="125"/>
      <c r="IV201" s="125"/>
    </row>
    <row r="202" spans="3:256" ht="11.25" customHeight="1" x14ac:dyDescent="0.4">
      <c r="C202" s="125"/>
      <c r="D202" s="125"/>
      <c r="E202" s="125"/>
      <c r="F202" s="125"/>
      <c r="G202" s="125"/>
      <c r="H202" s="125"/>
      <c r="I202" s="125"/>
      <c r="J202" s="125"/>
      <c r="K202" s="125"/>
      <c r="L202" s="125"/>
      <c r="M202" s="125"/>
      <c r="N202" s="125"/>
      <c r="P202" s="125"/>
      <c r="AE202" s="125"/>
      <c r="AF202" s="125"/>
      <c r="AG202" s="125"/>
      <c r="AH202" s="125"/>
      <c r="AI202" s="125"/>
      <c r="AJ202" s="125"/>
      <c r="AK202" s="125"/>
      <c r="AL202" s="125"/>
      <c r="AM202" s="125"/>
      <c r="AN202" s="125"/>
      <c r="AO202" s="125"/>
      <c r="AP202" s="125"/>
      <c r="AQ202" s="125"/>
      <c r="AR202" s="125"/>
      <c r="AS202" s="125"/>
      <c r="AT202" s="125"/>
      <c r="AU202" s="125"/>
      <c r="AV202" s="125"/>
      <c r="AW202" s="125"/>
      <c r="AX202" s="125"/>
      <c r="AY202" s="125"/>
      <c r="AZ202" s="125"/>
      <c r="BA202" s="125"/>
      <c r="BB202" s="125"/>
      <c r="BC202" s="125"/>
      <c r="BD202" s="125"/>
      <c r="BE202" s="125"/>
      <c r="BF202" s="125"/>
      <c r="BG202" s="125"/>
      <c r="BH202" s="125"/>
      <c r="BI202" s="125"/>
      <c r="BJ202" s="125"/>
      <c r="BK202" s="125"/>
      <c r="BL202" s="125"/>
      <c r="BM202" s="125"/>
      <c r="BN202" s="125"/>
      <c r="BO202" s="125"/>
      <c r="BP202" s="125"/>
      <c r="BQ202" s="125"/>
      <c r="BR202" s="125"/>
      <c r="BS202" s="125"/>
      <c r="BT202" s="125"/>
      <c r="BU202" s="125"/>
      <c r="BV202" s="125"/>
      <c r="BW202" s="125"/>
      <c r="BX202" s="125"/>
      <c r="BY202" s="125"/>
      <c r="BZ202" s="125"/>
      <c r="CA202" s="125"/>
      <c r="CB202" s="125"/>
      <c r="CC202" s="125"/>
      <c r="CD202" s="125"/>
      <c r="CE202" s="125"/>
      <c r="CF202" s="125"/>
      <c r="CG202" s="125"/>
      <c r="CH202" s="125"/>
      <c r="CI202" s="125"/>
      <c r="CJ202" s="125"/>
      <c r="CK202" s="125"/>
      <c r="CL202" s="125"/>
      <c r="CM202" s="125"/>
      <c r="CN202" s="125"/>
      <c r="CO202" s="125"/>
      <c r="CP202" s="125"/>
      <c r="CQ202" s="125"/>
      <c r="CR202" s="125"/>
      <c r="CS202" s="125"/>
      <c r="CT202" s="125"/>
      <c r="CU202" s="125"/>
      <c r="CV202" s="125"/>
      <c r="CW202" s="125"/>
      <c r="CX202" s="125"/>
      <c r="CY202" s="125"/>
      <c r="CZ202" s="125"/>
      <c r="DA202" s="125"/>
      <c r="DB202" s="125"/>
      <c r="DC202" s="125"/>
      <c r="DD202" s="125"/>
      <c r="DE202" s="125"/>
      <c r="DF202" s="125"/>
      <c r="DG202" s="125"/>
      <c r="DH202" s="125"/>
      <c r="DI202" s="125"/>
      <c r="DJ202" s="125"/>
      <c r="DK202" s="125"/>
      <c r="DL202" s="125"/>
      <c r="DM202" s="125"/>
      <c r="DN202" s="125"/>
      <c r="DO202" s="125"/>
      <c r="DP202" s="125"/>
      <c r="DQ202" s="125"/>
      <c r="DR202" s="125"/>
      <c r="DS202" s="125"/>
      <c r="DT202" s="125"/>
      <c r="DU202" s="125"/>
      <c r="DV202" s="125"/>
      <c r="DW202" s="125"/>
      <c r="DX202" s="125"/>
      <c r="DY202" s="125"/>
      <c r="DZ202" s="125"/>
      <c r="EA202" s="125"/>
      <c r="EB202" s="125"/>
      <c r="EC202" s="125"/>
      <c r="ED202" s="125"/>
      <c r="EE202" s="125"/>
      <c r="EF202" s="125"/>
      <c r="EG202" s="125"/>
      <c r="EH202" s="125"/>
      <c r="EI202" s="125"/>
      <c r="EJ202" s="125"/>
      <c r="EK202" s="125"/>
      <c r="EL202" s="125"/>
      <c r="EM202" s="125"/>
      <c r="EN202" s="125"/>
      <c r="EO202" s="125"/>
      <c r="EP202" s="125"/>
      <c r="EQ202" s="125"/>
      <c r="ER202" s="125"/>
      <c r="ES202" s="125"/>
      <c r="ET202" s="125"/>
      <c r="EU202" s="125"/>
      <c r="EV202" s="125"/>
      <c r="EW202" s="125"/>
      <c r="EX202" s="125"/>
      <c r="EY202" s="125"/>
      <c r="EZ202" s="125"/>
      <c r="FA202" s="125"/>
      <c r="FB202" s="125"/>
      <c r="FC202" s="125"/>
      <c r="FD202" s="125"/>
      <c r="FE202" s="125"/>
      <c r="FF202" s="125"/>
      <c r="FG202" s="125"/>
      <c r="FH202" s="125"/>
      <c r="FI202" s="125"/>
      <c r="FJ202" s="125"/>
      <c r="FK202" s="125"/>
      <c r="FL202" s="125"/>
      <c r="FM202" s="125"/>
      <c r="FN202" s="125"/>
      <c r="FO202" s="125"/>
      <c r="FP202" s="125"/>
      <c r="FQ202" s="125"/>
      <c r="FR202" s="125"/>
      <c r="FS202" s="125"/>
      <c r="FT202" s="125"/>
      <c r="FU202" s="125"/>
      <c r="FV202" s="125"/>
      <c r="FW202" s="125"/>
      <c r="FX202" s="125"/>
      <c r="FY202" s="125"/>
      <c r="FZ202" s="125"/>
      <c r="GA202" s="125"/>
      <c r="GB202" s="125"/>
      <c r="GC202" s="125"/>
      <c r="GD202" s="125"/>
      <c r="GE202" s="125"/>
      <c r="GF202" s="125"/>
      <c r="GG202" s="125"/>
      <c r="GH202" s="125"/>
      <c r="GI202" s="125"/>
      <c r="GJ202" s="125"/>
      <c r="GK202" s="125"/>
      <c r="GL202" s="125"/>
      <c r="GM202" s="125"/>
      <c r="GN202" s="125"/>
      <c r="GO202" s="125"/>
      <c r="GP202" s="125"/>
      <c r="GQ202" s="125"/>
      <c r="GR202" s="125"/>
      <c r="GS202" s="125"/>
      <c r="GT202" s="125"/>
      <c r="GU202" s="125"/>
      <c r="GV202" s="125"/>
      <c r="GW202" s="125"/>
      <c r="GX202" s="125"/>
      <c r="GY202" s="125"/>
      <c r="GZ202" s="125"/>
      <c r="HA202" s="125"/>
      <c r="HB202" s="125"/>
      <c r="HC202" s="125"/>
      <c r="HD202" s="125"/>
      <c r="HE202" s="125"/>
      <c r="HF202" s="125"/>
      <c r="HG202" s="125"/>
      <c r="HH202" s="125"/>
      <c r="HI202" s="125"/>
      <c r="HJ202" s="125"/>
      <c r="HK202" s="125"/>
      <c r="HL202" s="125"/>
      <c r="HM202" s="125"/>
      <c r="HN202" s="125"/>
      <c r="HO202" s="125"/>
      <c r="HP202" s="125"/>
      <c r="HQ202" s="125"/>
      <c r="HR202" s="125"/>
      <c r="HS202" s="125"/>
      <c r="HT202" s="125"/>
      <c r="HU202" s="125"/>
      <c r="HV202" s="125"/>
      <c r="HW202" s="125"/>
      <c r="HX202" s="125"/>
      <c r="HY202" s="125"/>
      <c r="HZ202" s="125"/>
      <c r="IA202" s="125"/>
      <c r="IB202" s="125"/>
      <c r="IC202" s="125"/>
      <c r="ID202" s="125"/>
      <c r="IE202" s="125"/>
      <c r="IF202" s="125"/>
      <c r="IG202" s="125"/>
      <c r="IH202" s="125"/>
      <c r="II202" s="125"/>
      <c r="IJ202" s="125"/>
      <c r="IK202" s="125"/>
      <c r="IL202" s="125"/>
      <c r="IM202" s="125"/>
      <c r="IN202" s="125"/>
      <c r="IO202" s="125"/>
      <c r="IP202" s="125"/>
      <c r="IQ202" s="125"/>
      <c r="IR202" s="125"/>
      <c r="IS202" s="125"/>
      <c r="IT202" s="125"/>
      <c r="IU202" s="125"/>
      <c r="IV202" s="125"/>
    </row>
    <row r="203" spans="3:256" ht="11.25" customHeight="1" x14ac:dyDescent="0.4">
      <c r="C203" s="125"/>
      <c r="D203" s="125"/>
      <c r="E203" s="125"/>
      <c r="F203" s="125"/>
      <c r="G203" s="125"/>
      <c r="H203" s="125"/>
      <c r="I203" s="125"/>
      <c r="J203" s="125"/>
      <c r="K203" s="125"/>
      <c r="L203" s="125"/>
      <c r="M203" s="125"/>
      <c r="N203" s="125"/>
      <c r="P203" s="125"/>
      <c r="AE203" s="125"/>
      <c r="AF203" s="125"/>
      <c r="AG203" s="125"/>
      <c r="AH203" s="125"/>
      <c r="AI203" s="125"/>
      <c r="AJ203" s="125"/>
      <c r="AK203" s="125"/>
      <c r="AL203" s="125"/>
      <c r="AM203" s="125"/>
      <c r="AN203" s="125"/>
      <c r="AO203" s="125"/>
      <c r="AP203" s="125"/>
      <c r="AQ203" s="125"/>
      <c r="AR203" s="125"/>
      <c r="AS203" s="125"/>
      <c r="AT203" s="125"/>
      <c r="AU203" s="125"/>
      <c r="AV203" s="125"/>
      <c r="AW203" s="125"/>
      <c r="AX203" s="125"/>
      <c r="AY203" s="125"/>
      <c r="AZ203" s="125"/>
      <c r="BA203" s="125"/>
      <c r="BB203" s="125"/>
      <c r="BC203" s="125"/>
      <c r="BD203" s="125"/>
      <c r="BE203" s="125"/>
      <c r="BF203" s="125"/>
      <c r="BG203" s="125"/>
      <c r="BH203" s="125"/>
      <c r="BI203" s="125"/>
      <c r="BJ203" s="125"/>
      <c r="BK203" s="125"/>
      <c r="BL203" s="125"/>
      <c r="BM203" s="125"/>
      <c r="BN203" s="125"/>
      <c r="BO203" s="125"/>
      <c r="BP203" s="125"/>
      <c r="BQ203" s="125"/>
      <c r="BR203" s="125"/>
      <c r="BS203" s="125"/>
      <c r="BT203" s="125"/>
      <c r="BU203" s="125"/>
      <c r="BV203" s="125"/>
      <c r="BW203" s="125"/>
      <c r="BX203" s="125"/>
      <c r="BY203" s="125"/>
      <c r="BZ203" s="125"/>
      <c r="CA203" s="125"/>
      <c r="CB203" s="125"/>
      <c r="CC203" s="125"/>
      <c r="CD203" s="125"/>
      <c r="CE203" s="125"/>
      <c r="CF203" s="125"/>
      <c r="CG203" s="125"/>
      <c r="CH203" s="125"/>
      <c r="CI203" s="125"/>
      <c r="CJ203" s="125"/>
      <c r="CK203" s="125"/>
      <c r="CL203" s="125"/>
      <c r="CM203" s="125"/>
      <c r="CN203" s="125"/>
      <c r="CO203" s="125"/>
      <c r="CP203" s="125"/>
      <c r="CQ203" s="125"/>
      <c r="CR203" s="125"/>
      <c r="CS203" s="125"/>
      <c r="CT203" s="125"/>
      <c r="CU203" s="125"/>
      <c r="CV203" s="125"/>
      <c r="CW203" s="125"/>
      <c r="CX203" s="125"/>
      <c r="CY203" s="125"/>
      <c r="CZ203" s="125"/>
      <c r="DA203" s="125"/>
      <c r="DB203" s="125"/>
      <c r="DC203" s="125"/>
      <c r="DD203" s="125"/>
      <c r="DE203" s="125"/>
      <c r="DF203" s="125"/>
      <c r="DG203" s="125"/>
      <c r="DH203" s="125"/>
      <c r="DI203" s="125"/>
      <c r="DJ203" s="125"/>
      <c r="DK203" s="125"/>
      <c r="DL203" s="125"/>
      <c r="DM203" s="125"/>
      <c r="DN203" s="125"/>
      <c r="DO203" s="125"/>
      <c r="DP203" s="125"/>
      <c r="DQ203" s="125"/>
      <c r="DR203" s="125"/>
      <c r="DS203" s="125"/>
      <c r="DT203" s="125"/>
      <c r="DU203" s="125"/>
      <c r="DV203" s="125"/>
      <c r="DW203" s="125"/>
      <c r="DX203" s="125"/>
      <c r="DY203" s="125"/>
      <c r="DZ203" s="125"/>
      <c r="EA203" s="125"/>
      <c r="EB203" s="125"/>
      <c r="EC203" s="125"/>
      <c r="ED203" s="125"/>
      <c r="EE203" s="125"/>
      <c r="EF203" s="125"/>
      <c r="EG203" s="125"/>
      <c r="EH203" s="125"/>
      <c r="EI203" s="125"/>
      <c r="EJ203" s="125"/>
      <c r="EK203" s="125"/>
      <c r="EL203" s="125"/>
      <c r="EM203" s="125"/>
      <c r="EN203" s="125"/>
      <c r="EO203" s="125"/>
      <c r="EP203" s="125"/>
      <c r="EQ203" s="125"/>
      <c r="ER203" s="125"/>
      <c r="ES203" s="125"/>
      <c r="ET203" s="125"/>
      <c r="EU203" s="125"/>
      <c r="EV203" s="125"/>
      <c r="EW203" s="125"/>
      <c r="EX203" s="125"/>
      <c r="EY203" s="125"/>
      <c r="EZ203" s="125"/>
      <c r="FA203" s="125"/>
      <c r="FB203" s="125"/>
      <c r="FC203" s="125"/>
      <c r="FD203" s="125"/>
      <c r="FE203" s="125"/>
      <c r="FF203" s="125"/>
      <c r="FG203" s="125"/>
      <c r="FH203" s="125"/>
      <c r="FI203" s="125"/>
      <c r="FJ203" s="125"/>
      <c r="FK203" s="125"/>
      <c r="FL203" s="125"/>
      <c r="FM203" s="125"/>
      <c r="FN203" s="125"/>
      <c r="FO203" s="125"/>
      <c r="FP203" s="125"/>
      <c r="FQ203" s="125"/>
      <c r="FR203" s="125"/>
      <c r="FS203" s="125"/>
      <c r="FT203" s="125"/>
      <c r="FU203" s="125"/>
      <c r="FV203" s="125"/>
      <c r="FW203" s="125"/>
      <c r="FX203" s="125"/>
      <c r="FY203" s="125"/>
      <c r="FZ203" s="125"/>
      <c r="GA203" s="125"/>
      <c r="GB203" s="125"/>
      <c r="GC203" s="125"/>
      <c r="GD203" s="125"/>
      <c r="GE203" s="125"/>
      <c r="GF203" s="125"/>
      <c r="GG203" s="125"/>
      <c r="GH203" s="125"/>
      <c r="GI203" s="125"/>
      <c r="GJ203" s="125"/>
      <c r="GK203" s="125"/>
      <c r="GL203" s="125"/>
      <c r="GM203" s="125"/>
      <c r="GN203" s="125"/>
      <c r="GO203" s="125"/>
      <c r="GP203" s="125"/>
      <c r="GQ203" s="125"/>
      <c r="GR203" s="125"/>
      <c r="GS203" s="125"/>
      <c r="GT203" s="125"/>
      <c r="GU203" s="125"/>
      <c r="GV203" s="125"/>
      <c r="GW203" s="125"/>
      <c r="GX203" s="125"/>
      <c r="GY203" s="125"/>
      <c r="GZ203" s="125"/>
      <c r="HA203" s="125"/>
      <c r="HB203" s="125"/>
      <c r="HC203" s="125"/>
      <c r="HD203" s="125"/>
      <c r="HE203" s="125"/>
      <c r="HF203" s="125"/>
      <c r="HG203" s="125"/>
      <c r="HH203" s="125"/>
      <c r="HI203" s="125"/>
      <c r="HJ203" s="125"/>
      <c r="HK203" s="125"/>
      <c r="HL203" s="125"/>
      <c r="HM203" s="125"/>
      <c r="HN203" s="125"/>
      <c r="HO203" s="125"/>
      <c r="HP203" s="125"/>
      <c r="HQ203" s="125"/>
      <c r="HR203" s="125"/>
      <c r="HS203" s="125"/>
      <c r="HT203" s="125"/>
      <c r="HU203" s="125"/>
      <c r="HV203" s="125"/>
      <c r="HW203" s="125"/>
      <c r="HX203" s="125"/>
      <c r="HY203" s="125"/>
      <c r="HZ203" s="125"/>
      <c r="IA203" s="125"/>
      <c r="IB203" s="125"/>
      <c r="IC203" s="125"/>
      <c r="ID203" s="125"/>
      <c r="IE203" s="125"/>
      <c r="IF203" s="125"/>
      <c r="IG203" s="125"/>
      <c r="IH203" s="125"/>
      <c r="II203" s="125"/>
      <c r="IJ203" s="125"/>
      <c r="IK203" s="125"/>
      <c r="IL203" s="125"/>
      <c r="IM203" s="125"/>
      <c r="IN203" s="125"/>
      <c r="IO203" s="125"/>
      <c r="IP203" s="125"/>
      <c r="IQ203" s="125"/>
      <c r="IR203" s="125"/>
      <c r="IS203" s="125"/>
      <c r="IT203" s="125"/>
      <c r="IU203" s="125"/>
      <c r="IV203" s="125"/>
    </row>
    <row r="204" spans="3:256" ht="11.25" customHeight="1" x14ac:dyDescent="0.4">
      <c r="C204" s="125"/>
      <c r="D204" s="125"/>
      <c r="E204" s="125"/>
      <c r="F204" s="125"/>
      <c r="G204" s="125"/>
      <c r="H204" s="125"/>
      <c r="I204" s="125"/>
      <c r="J204" s="125"/>
      <c r="K204" s="125"/>
      <c r="L204" s="125"/>
      <c r="M204" s="125"/>
      <c r="N204" s="125"/>
      <c r="P204" s="125"/>
      <c r="AE204" s="125"/>
      <c r="AF204" s="125"/>
      <c r="AG204" s="125"/>
      <c r="AH204" s="125"/>
      <c r="AI204" s="125"/>
      <c r="AJ204" s="125"/>
      <c r="AK204" s="125"/>
      <c r="AL204" s="125"/>
      <c r="AM204" s="125"/>
      <c r="AN204" s="125"/>
      <c r="AO204" s="125"/>
      <c r="AP204" s="125"/>
      <c r="AQ204" s="125"/>
      <c r="AR204" s="125"/>
      <c r="AS204" s="125"/>
      <c r="AT204" s="125"/>
      <c r="AU204" s="125"/>
      <c r="AV204" s="125"/>
      <c r="AW204" s="125"/>
      <c r="AX204" s="125"/>
      <c r="AY204" s="125"/>
      <c r="AZ204" s="125"/>
      <c r="BA204" s="125"/>
      <c r="BB204" s="125"/>
      <c r="BC204" s="125"/>
      <c r="BD204" s="125"/>
      <c r="BE204" s="125"/>
      <c r="BF204" s="125"/>
      <c r="BG204" s="125"/>
      <c r="BH204" s="125"/>
      <c r="BI204" s="125"/>
      <c r="BJ204" s="125"/>
      <c r="BK204" s="125"/>
      <c r="BL204" s="125"/>
      <c r="BM204" s="125"/>
      <c r="BN204" s="125"/>
      <c r="BO204" s="125"/>
      <c r="BP204" s="125"/>
      <c r="BQ204" s="125"/>
      <c r="BR204" s="125"/>
      <c r="BS204" s="125"/>
      <c r="BT204" s="125"/>
      <c r="BU204" s="125"/>
      <c r="BV204" s="125"/>
      <c r="BW204" s="125"/>
      <c r="BX204" s="125"/>
      <c r="BY204" s="125"/>
      <c r="BZ204" s="125"/>
      <c r="CA204" s="125"/>
      <c r="CB204" s="125"/>
      <c r="CC204" s="125"/>
      <c r="CD204" s="125"/>
      <c r="CE204" s="125"/>
      <c r="CF204" s="125"/>
      <c r="CG204" s="125"/>
      <c r="CH204" s="125"/>
      <c r="CI204" s="125"/>
      <c r="CJ204" s="125"/>
      <c r="CK204" s="125"/>
      <c r="CL204" s="125"/>
      <c r="CM204" s="125"/>
      <c r="CN204" s="125"/>
      <c r="CO204" s="125"/>
      <c r="CP204" s="125"/>
      <c r="CQ204" s="125"/>
      <c r="CR204" s="125"/>
      <c r="CS204" s="125"/>
      <c r="CT204" s="125"/>
      <c r="CU204" s="125"/>
      <c r="CV204" s="125"/>
      <c r="CW204" s="125"/>
      <c r="CX204" s="125"/>
      <c r="CY204" s="125"/>
      <c r="CZ204" s="125"/>
      <c r="DA204" s="125"/>
      <c r="DB204" s="125"/>
      <c r="DC204" s="125"/>
      <c r="DD204" s="125"/>
      <c r="DE204" s="125"/>
      <c r="DF204" s="125"/>
      <c r="DG204" s="125"/>
      <c r="DH204" s="125"/>
      <c r="DI204" s="125"/>
      <c r="DJ204" s="125"/>
      <c r="DK204" s="125"/>
      <c r="DL204" s="125"/>
      <c r="DM204" s="125"/>
      <c r="DN204" s="125"/>
      <c r="DO204" s="125"/>
      <c r="DP204" s="125"/>
      <c r="DQ204" s="125"/>
      <c r="DR204" s="125"/>
      <c r="DS204" s="125"/>
      <c r="DT204" s="125"/>
      <c r="DU204" s="125"/>
      <c r="DV204" s="125"/>
      <c r="DW204" s="125"/>
      <c r="DX204" s="125"/>
      <c r="DY204" s="125"/>
      <c r="DZ204" s="125"/>
      <c r="EA204" s="125"/>
      <c r="EB204" s="125"/>
      <c r="EC204" s="125"/>
      <c r="ED204" s="125"/>
      <c r="EE204" s="125"/>
      <c r="EF204" s="125"/>
      <c r="EG204" s="125"/>
      <c r="EH204" s="125"/>
      <c r="EI204" s="125"/>
      <c r="EJ204" s="125"/>
      <c r="EK204" s="125"/>
      <c r="EL204" s="125"/>
      <c r="EM204" s="125"/>
      <c r="EN204" s="125"/>
      <c r="EO204" s="125"/>
      <c r="EP204" s="125"/>
      <c r="EQ204" s="125"/>
      <c r="ER204" s="125"/>
      <c r="ES204" s="125"/>
      <c r="ET204" s="125"/>
      <c r="EU204" s="125"/>
      <c r="EV204" s="125"/>
      <c r="EW204" s="125"/>
      <c r="EX204" s="125"/>
      <c r="EY204" s="125"/>
      <c r="EZ204" s="125"/>
      <c r="FA204" s="125"/>
      <c r="FB204" s="125"/>
      <c r="FC204" s="125"/>
      <c r="FD204" s="125"/>
      <c r="FE204" s="125"/>
      <c r="FF204" s="125"/>
      <c r="FG204" s="125"/>
      <c r="FH204" s="125"/>
      <c r="FI204" s="125"/>
      <c r="FJ204" s="125"/>
      <c r="FK204" s="125"/>
      <c r="FL204" s="125"/>
      <c r="FM204" s="125"/>
      <c r="FN204" s="125"/>
      <c r="FO204" s="125"/>
      <c r="FP204" s="125"/>
      <c r="FQ204" s="125"/>
      <c r="FR204" s="125"/>
      <c r="FS204" s="125"/>
      <c r="FT204" s="125"/>
      <c r="FU204" s="125"/>
      <c r="FV204" s="125"/>
      <c r="FW204" s="125"/>
      <c r="FX204" s="125"/>
      <c r="FY204" s="125"/>
      <c r="FZ204" s="125"/>
      <c r="GA204" s="125"/>
      <c r="GB204" s="125"/>
      <c r="GC204" s="125"/>
      <c r="GD204" s="125"/>
      <c r="GE204" s="125"/>
      <c r="GF204" s="125"/>
      <c r="GG204" s="125"/>
      <c r="GH204" s="125"/>
      <c r="GI204" s="125"/>
      <c r="GJ204" s="125"/>
      <c r="GK204" s="125"/>
      <c r="GL204" s="125"/>
      <c r="GM204" s="125"/>
      <c r="GN204" s="125"/>
      <c r="GO204" s="125"/>
      <c r="GP204" s="125"/>
      <c r="GQ204" s="125"/>
      <c r="GR204" s="125"/>
      <c r="GS204" s="125"/>
      <c r="GT204" s="125"/>
      <c r="GU204" s="125"/>
      <c r="GV204" s="125"/>
      <c r="GW204" s="125"/>
      <c r="GX204" s="125"/>
      <c r="GY204" s="125"/>
      <c r="GZ204" s="125"/>
      <c r="HA204" s="125"/>
      <c r="HB204" s="125"/>
      <c r="HC204" s="125"/>
      <c r="HD204" s="125"/>
      <c r="HE204" s="125"/>
      <c r="HF204" s="125"/>
      <c r="HG204" s="125"/>
      <c r="HH204" s="125"/>
      <c r="HI204" s="125"/>
      <c r="HJ204" s="125"/>
      <c r="HK204" s="125"/>
      <c r="HL204" s="125"/>
      <c r="HM204" s="125"/>
      <c r="HN204" s="125"/>
      <c r="HO204" s="125"/>
      <c r="HP204" s="125"/>
      <c r="HQ204" s="125"/>
      <c r="HR204" s="125"/>
      <c r="HS204" s="125"/>
      <c r="HT204" s="125"/>
      <c r="HU204" s="125"/>
      <c r="HV204" s="125"/>
      <c r="HW204" s="125"/>
      <c r="HX204" s="125"/>
      <c r="HY204" s="125"/>
      <c r="HZ204" s="125"/>
      <c r="IA204" s="125"/>
      <c r="IB204" s="125"/>
      <c r="IC204" s="125"/>
      <c r="ID204" s="125"/>
      <c r="IE204" s="125"/>
      <c r="IF204" s="125"/>
      <c r="IG204" s="125"/>
      <c r="IH204" s="125"/>
      <c r="II204" s="125"/>
      <c r="IJ204" s="125"/>
      <c r="IK204" s="125"/>
      <c r="IL204" s="125"/>
      <c r="IM204" s="125"/>
      <c r="IN204" s="125"/>
      <c r="IO204" s="125"/>
      <c r="IP204" s="125"/>
      <c r="IQ204" s="125"/>
      <c r="IR204" s="125"/>
      <c r="IS204" s="125"/>
      <c r="IT204" s="125"/>
      <c r="IU204" s="125"/>
      <c r="IV204" s="125"/>
    </row>
    <row r="205" spans="3:256" ht="11.25" customHeight="1" x14ac:dyDescent="0.4">
      <c r="C205" s="125"/>
      <c r="D205" s="125"/>
      <c r="E205" s="125"/>
      <c r="F205" s="125"/>
      <c r="G205" s="125"/>
      <c r="H205" s="125"/>
      <c r="I205" s="125"/>
      <c r="J205" s="125"/>
      <c r="K205" s="125"/>
      <c r="L205" s="125"/>
      <c r="M205" s="125"/>
      <c r="N205" s="125"/>
      <c r="P205" s="125"/>
      <c r="AE205" s="125"/>
      <c r="AF205" s="125"/>
      <c r="AG205" s="125"/>
      <c r="AH205" s="125"/>
      <c r="AI205" s="125"/>
      <c r="AJ205" s="125"/>
      <c r="AK205" s="125"/>
      <c r="AL205" s="125"/>
      <c r="AM205" s="125"/>
      <c r="AN205" s="125"/>
      <c r="AO205" s="125"/>
      <c r="AP205" s="125"/>
      <c r="AQ205" s="125"/>
      <c r="AR205" s="125"/>
      <c r="AS205" s="125"/>
      <c r="AT205" s="125"/>
      <c r="AU205" s="125"/>
      <c r="AV205" s="125"/>
      <c r="AW205" s="125"/>
      <c r="AX205" s="125"/>
      <c r="AY205" s="125"/>
      <c r="AZ205" s="125"/>
      <c r="BA205" s="125"/>
      <c r="BB205" s="125"/>
      <c r="BC205" s="125"/>
      <c r="BD205" s="125"/>
      <c r="BE205" s="125"/>
      <c r="BF205" s="125"/>
      <c r="BG205" s="125"/>
      <c r="BH205" s="125"/>
      <c r="BI205" s="125"/>
      <c r="BJ205" s="125"/>
      <c r="BK205" s="125"/>
      <c r="BL205" s="125"/>
      <c r="BM205" s="125"/>
      <c r="BN205" s="125"/>
      <c r="BO205" s="125"/>
      <c r="BP205" s="125"/>
      <c r="BQ205" s="125"/>
      <c r="BR205" s="125"/>
      <c r="BS205" s="125"/>
      <c r="BT205" s="125"/>
      <c r="BU205" s="125"/>
      <c r="BV205" s="125"/>
      <c r="BW205" s="125"/>
      <c r="BX205" s="125"/>
      <c r="BY205" s="125"/>
      <c r="BZ205" s="125"/>
      <c r="CA205" s="125"/>
      <c r="CB205" s="125"/>
      <c r="CC205" s="125"/>
      <c r="CD205" s="125"/>
      <c r="CE205" s="125"/>
      <c r="CF205" s="125"/>
      <c r="CG205" s="125"/>
      <c r="CH205" s="125"/>
      <c r="CI205" s="125"/>
      <c r="CJ205" s="125"/>
      <c r="CK205" s="125"/>
      <c r="CL205" s="125"/>
      <c r="CM205" s="125"/>
      <c r="CN205" s="125"/>
      <c r="CO205" s="125"/>
      <c r="CP205" s="125"/>
      <c r="CQ205" s="125"/>
      <c r="CR205" s="125"/>
      <c r="CS205" s="125"/>
      <c r="CT205" s="125"/>
      <c r="CU205" s="125"/>
      <c r="CV205" s="125"/>
      <c r="CW205" s="125"/>
      <c r="CX205" s="125"/>
      <c r="CY205" s="125"/>
      <c r="CZ205" s="125"/>
      <c r="DA205" s="125"/>
      <c r="DB205" s="125"/>
      <c r="DC205" s="125"/>
      <c r="DD205" s="125"/>
      <c r="DE205" s="125"/>
      <c r="DF205" s="125"/>
      <c r="DG205" s="125"/>
      <c r="DH205" s="125"/>
      <c r="DI205" s="125"/>
      <c r="DJ205" s="125"/>
      <c r="DK205" s="125"/>
      <c r="DL205" s="125"/>
      <c r="DM205" s="125"/>
      <c r="DN205" s="125"/>
      <c r="DO205" s="125"/>
      <c r="DP205" s="125"/>
      <c r="DQ205" s="125"/>
      <c r="DR205" s="125"/>
      <c r="DS205" s="125"/>
      <c r="DT205" s="125"/>
      <c r="DU205" s="125"/>
      <c r="DV205" s="125"/>
      <c r="DW205" s="125"/>
      <c r="DX205" s="125"/>
      <c r="DY205" s="125"/>
      <c r="DZ205" s="125"/>
      <c r="EA205" s="125"/>
      <c r="EB205" s="125"/>
      <c r="EC205" s="125"/>
      <c r="ED205" s="125"/>
      <c r="EE205" s="125"/>
      <c r="EF205" s="125"/>
      <c r="EG205" s="125"/>
      <c r="EH205" s="125"/>
      <c r="EI205" s="125"/>
      <c r="EJ205" s="125"/>
      <c r="EK205" s="125"/>
      <c r="EL205" s="125"/>
      <c r="EM205" s="125"/>
      <c r="EN205" s="125"/>
      <c r="EO205" s="125"/>
      <c r="EP205" s="125"/>
      <c r="EQ205" s="125"/>
      <c r="ER205" s="125"/>
      <c r="ES205" s="125"/>
      <c r="ET205" s="125"/>
      <c r="EU205" s="125"/>
      <c r="EV205" s="125"/>
      <c r="EW205" s="125"/>
      <c r="EX205" s="125"/>
      <c r="EY205" s="125"/>
      <c r="EZ205" s="125"/>
      <c r="FA205" s="125"/>
      <c r="FB205" s="125"/>
      <c r="FC205" s="125"/>
      <c r="FD205" s="125"/>
      <c r="FE205" s="125"/>
      <c r="FF205" s="125"/>
      <c r="FG205" s="125"/>
      <c r="FH205" s="125"/>
      <c r="FI205" s="125"/>
      <c r="FJ205" s="125"/>
      <c r="FK205" s="125"/>
      <c r="FL205" s="125"/>
      <c r="FM205" s="125"/>
      <c r="FN205" s="125"/>
      <c r="FO205" s="125"/>
      <c r="FP205" s="125"/>
      <c r="FQ205" s="125"/>
      <c r="FR205" s="125"/>
      <c r="FS205" s="125"/>
      <c r="FT205" s="125"/>
      <c r="FU205" s="125"/>
      <c r="FV205" s="125"/>
      <c r="FW205" s="125"/>
      <c r="FX205" s="125"/>
      <c r="FY205" s="125"/>
      <c r="FZ205" s="125"/>
      <c r="GA205" s="125"/>
      <c r="GB205" s="125"/>
      <c r="GC205" s="125"/>
      <c r="GD205" s="125"/>
      <c r="GE205" s="125"/>
      <c r="GF205" s="125"/>
      <c r="GG205" s="125"/>
      <c r="GH205" s="125"/>
      <c r="GI205" s="125"/>
      <c r="GJ205" s="125"/>
      <c r="GK205" s="125"/>
      <c r="GL205" s="125"/>
      <c r="GM205" s="125"/>
      <c r="GN205" s="125"/>
      <c r="GO205" s="125"/>
      <c r="GP205" s="125"/>
      <c r="GQ205" s="125"/>
      <c r="GR205" s="125"/>
      <c r="GS205" s="125"/>
      <c r="GT205" s="125"/>
      <c r="GU205" s="125"/>
      <c r="GV205" s="125"/>
      <c r="GW205" s="125"/>
      <c r="GX205" s="125"/>
      <c r="GY205" s="125"/>
      <c r="GZ205" s="125"/>
      <c r="HA205" s="125"/>
      <c r="HB205" s="125"/>
      <c r="HC205" s="125"/>
      <c r="HD205" s="125"/>
      <c r="HE205" s="125"/>
      <c r="HF205" s="125"/>
      <c r="HG205" s="125"/>
      <c r="HH205" s="125"/>
      <c r="HI205" s="125"/>
      <c r="HJ205" s="125"/>
      <c r="HK205" s="125"/>
      <c r="HL205" s="125"/>
      <c r="HM205" s="125"/>
      <c r="HN205" s="125"/>
      <c r="HO205" s="125"/>
      <c r="HP205" s="125"/>
      <c r="HQ205" s="125"/>
      <c r="HR205" s="125"/>
      <c r="HS205" s="125"/>
      <c r="HT205" s="125"/>
      <c r="HU205" s="125"/>
      <c r="HV205" s="125"/>
      <c r="HW205" s="125"/>
      <c r="HX205" s="125"/>
      <c r="HY205" s="125"/>
      <c r="HZ205" s="125"/>
      <c r="IA205" s="125"/>
      <c r="IB205" s="125"/>
      <c r="IC205" s="125"/>
      <c r="ID205" s="125"/>
      <c r="IE205" s="125"/>
      <c r="IF205" s="125"/>
      <c r="IG205" s="125"/>
      <c r="IH205" s="125"/>
      <c r="II205" s="125"/>
      <c r="IJ205" s="125"/>
      <c r="IK205" s="125"/>
      <c r="IL205" s="125"/>
      <c r="IM205" s="125"/>
      <c r="IN205" s="125"/>
      <c r="IO205" s="125"/>
      <c r="IP205" s="125"/>
      <c r="IQ205" s="125"/>
      <c r="IR205" s="125"/>
      <c r="IS205" s="125"/>
      <c r="IT205" s="125"/>
      <c r="IU205" s="125"/>
      <c r="IV205" s="125"/>
    </row>
    <row r="206" spans="3:256" ht="11.25" customHeight="1" x14ac:dyDescent="0.4">
      <c r="C206" s="125"/>
      <c r="D206" s="125"/>
      <c r="E206" s="125"/>
      <c r="F206" s="125"/>
      <c r="G206" s="125"/>
      <c r="H206" s="125"/>
      <c r="I206" s="125"/>
      <c r="J206" s="125"/>
      <c r="K206" s="125"/>
      <c r="L206" s="125"/>
      <c r="M206" s="125"/>
      <c r="N206" s="125"/>
      <c r="P206" s="125"/>
      <c r="AE206" s="125"/>
      <c r="AF206" s="125"/>
      <c r="AG206" s="125"/>
      <c r="AH206" s="125"/>
      <c r="AI206" s="125"/>
      <c r="AJ206" s="125"/>
      <c r="AK206" s="125"/>
      <c r="AL206" s="125"/>
      <c r="AM206" s="125"/>
      <c r="AN206" s="125"/>
      <c r="AO206" s="125"/>
      <c r="AP206" s="125"/>
      <c r="AQ206" s="125"/>
      <c r="AR206" s="125"/>
      <c r="AS206" s="125"/>
      <c r="AT206" s="125"/>
      <c r="AU206" s="125"/>
      <c r="AV206" s="125"/>
      <c r="AW206" s="125"/>
      <c r="AX206" s="125"/>
      <c r="AY206" s="125"/>
      <c r="AZ206" s="125"/>
      <c r="BA206" s="125"/>
      <c r="BB206" s="125"/>
      <c r="BC206" s="125"/>
      <c r="BD206" s="125"/>
      <c r="BE206" s="125"/>
      <c r="BF206" s="125"/>
      <c r="BG206" s="125"/>
      <c r="BH206" s="125"/>
      <c r="BI206" s="125"/>
      <c r="BJ206" s="125"/>
      <c r="BK206" s="125"/>
      <c r="BL206" s="125"/>
      <c r="BM206" s="125"/>
      <c r="BN206" s="125"/>
      <c r="BO206" s="125"/>
      <c r="BP206" s="125"/>
      <c r="BQ206" s="125"/>
      <c r="BR206" s="125"/>
      <c r="BS206" s="125"/>
      <c r="BT206" s="125"/>
      <c r="BU206" s="125"/>
      <c r="BV206" s="125"/>
      <c r="BW206" s="125"/>
      <c r="BX206" s="125"/>
      <c r="BY206" s="125"/>
      <c r="BZ206" s="125"/>
      <c r="CA206" s="125"/>
      <c r="CB206" s="125"/>
      <c r="CC206" s="125"/>
      <c r="CD206" s="125"/>
      <c r="CE206" s="125"/>
      <c r="CF206" s="125"/>
      <c r="CG206" s="125"/>
      <c r="CH206" s="125"/>
      <c r="CI206" s="125"/>
      <c r="CJ206" s="125"/>
      <c r="CK206" s="125"/>
      <c r="CL206" s="125"/>
      <c r="CM206" s="125"/>
      <c r="CN206" s="125"/>
      <c r="CO206" s="125"/>
      <c r="CP206" s="125"/>
      <c r="CQ206" s="125"/>
      <c r="CR206" s="125"/>
      <c r="CS206" s="125"/>
      <c r="CT206" s="125"/>
      <c r="CU206" s="125"/>
      <c r="CV206" s="125"/>
      <c r="CW206" s="125"/>
      <c r="CX206" s="125"/>
      <c r="CY206" s="125"/>
      <c r="CZ206" s="125"/>
      <c r="DA206" s="125"/>
      <c r="DB206" s="125"/>
      <c r="DC206" s="125"/>
      <c r="DD206" s="125"/>
      <c r="DE206" s="125"/>
      <c r="DF206" s="125"/>
      <c r="DG206" s="125"/>
      <c r="DH206" s="125"/>
      <c r="DI206" s="125"/>
      <c r="DJ206" s="125"/>
      <c r="DK206" s="125"/>
      <c r="DL206" s="125"/>
      <c r="DM206" s="125"/>
      <c r="DN206" s="125"/>
      <c r="DO206" s="125"/>
      <c r="DP206" s="125"/>
      <c r="DQ206" s="125"/>
      <c r="DR206" s="125"/>
      <c r="DS206" s="125"/>
      <c r="DT206" s="125"/>
      <c r="DU206" s="125"/>
      <c r="DV206" s="125"/>
      <c r="DW206" s="125"/>
      <c r="DX206" s="125"/>
      <c r="DY206" s="125"/>
      <c r="DZ206" s="125"/>
      <c r="EA206" s="125"/>
      <c r="EB206" s="125"/>
      <c r="EC206" s="125"/>
      <c r="ED206" s="125"/>
      <c r="EE206" s="125"/>
      <c r="EF206" s="125"/>
      <c r="EG206" s="125"/>
      <c r="EH206" s="125"/>
      <c r="EI206" s="125"/>
      <c r="EJ206" s="125"/>
      <c r="EK206" s="125"/>
      <c r="EL206" s="125"/>
      <c r="EM206" s="125"/>
      <c r="EN206" s="125"/>
      <c r="EO206" s="125"/>
      <c r="EP206" s="125"/>
      <c r="EQ206" s="125"/>
      <c r="ER206" s="125"/>
      <c r="ES206" s="125"/>
      <c r="ET206" s="125"/>
      <c r="EU206" s="125"/>
      <c r="EV206" s="125"/>
      <c r="EW206" s="125"/>
      <c r="EX206" s="125"/>
      <c r="EY206" s="125"/>
      <c r="EZ206" s="125"/>
      <c r="FA206" s="125"/>
      <c r="FB206" s="125"/>
      <c r="FC206" s="125"/>
      <c r="FD206" s="125"/>
      <c r="FE206" s="125"/>
      <c r="FF206" s="125"/>
      <c r="FG206" s="125"/>
      <c r="FH206" s="125"/>
      <c r="FI206" s="125"/>
      <c r="FJ206" s="125"/>
      <c r="FK206" s="125"/>
      <c r="FL206" s="125"/>
      <c r="FM206" s="125"/>
      <c r="FN206" s="125"/>
      <c r="FO206" s="125"/>
      <c r="FP206" s="125"/>
      <c r="FQ206" s="125"/>
      <c r="FR206" s="125"/>
      <c r="FS206" s="125"/>
      <c r="FT206" s="125"/>
      <c r="FU206" s="125"/>
      <c r="FV206" s="125"/>
      <c r="FW206" s="125"/>
      <c r="FX206" s="125"/>
      <c r="FY206" s="125"/>
      <c r="FZ206" s="125"/>
      <c r="GA206" s="125"/>
      <c r="GB206" s="125"/>
      <c r="GC206" s="125"/>
      <c r="GD206" s="125"/>
      <c r="GE206" s="125"/>
      <c r="GF206" s="125"/>
      <c r="GG206" s="125"/>
      <c r="GH206" s="125"/>
      <c r="GI206" s="125"/>
      <c r="GJ206" s="125"/>
      <c r="GK206" s="125"/>
      <c r="GL206" s="125"/>
      <c r="GM206" s="125"/>
      <c r="GN206" s="125"/>
      <c r="GO206" s="125"/>
      <c r="GP206" s="125"/>
      <c r="GQ206" s="125"/>
      <c r="GR206" s="125"/>
      <c r="GS206" s="125"/>
      <c r="GT206" s="125"/>
      <c r="GU206" s="125"/>
      <c r="GV206" s="125"/>
      <c r="GW206" s="125"/>
      <c r="GX206" s="125"/>
      <c r="GY206" s="125"/>
      <c r="GZ206" s="125"/>
      <c r="HA206" s="125"/>
      <c r="HB206" s="125"/>
      <c r="HC206" s="125"/>
      <c r="HD206" s="125"/>
      <c r="HE206" s="125"/>
      <c r="HF206" s="125"/>
      <c r="HG206" s="125"/>
      <c r="HH206" s="125"/>
      <c r="HI206" s="125"/>
      <c r="HJ206" s="125"/>
      <c r="HK206" s="125"/>
      <c r="HL206" s="125"/>
      <c r="HM206" s="125"/>
      <c r="HN206" s="125"/>
      <c r="HO206" s="125"/>
      <c r="HP206" s="125"/>
      <c r="HQ206" s="125"/>
      <c r="HR206" s="125"/>
      <c r="HS206" s="125"/>
      <c r="HT206" s="125"/>
      <c r="HU206" s="125"/>
      <c r="HV206" s="125"/>
      <c r="HW206" s="125"/>
      <c r="HX206" s="125"/>
      <c r="HY206" s="125"/>
      <c r="HZ206" s="125"/>
      <c r="IA206" s="125"/>
      <c r="IB206" s="125"/>
      <c r="IC206" s="125"/>
      <c r="ID206" s="125"/>
      <c r="IE206" s="125"/>
      <c r="IF206" s="125"/>
      <c r="IG206" s="125"/>
      <c r="IH206" s="125"/>
      <c r="II206" s="125"/>
      <c r="IJ206" s="125"/>
      <c r="IK206" s="125"/>
      <c r="IL206" s="125"/>
      <c r="IM206" s="125"/>
      <c r="IN206" s="125"/>
      <c r="IO206" s="125"/>
      <c r="IP206" s="125"/>
      <c r="IQ206" s="125"/>
      <c r="IR206" s="125"/>
      <c r="IS206" s="125"/>
      <c r="IT206" s="125"/>
      <c r="IU206" s="125"/>
      <c r="IV206" s="125"/>
    </row>
    <row r="207" spans="3:256" ht="11.25" customHeight="1" x14ac:dyDescent="0.4">
      <c r="C207" s="125"/>
      <c r="D207" s="125"/>
      <c r="E207" s="125"/>
      <c r="F207" s="125"/>
      <c r="G207" s="125"/>
      <c r="H207" s="125"/>
      <c r="I207" s="125"/>
      <c r="J207" s="125"/>
      <c r="K207" s="125"/>
      <c r="L207" s="125"/>
      <c r="M207" s="125"/>
      <c r="N207" s="125"/>
      <c r="P207" s="125"/>
      <c r="AE207" s="125"/>
      <c r="AF207" s="125"/>
      <c r="AG207" s="125"/>
      <c r="AH207" s="125"/>
      <c r="AI207" s="125"/>
      <c r="AJ207" s="125"/>
      <c r="AK207" s="125"/>
      <c r="AL207" s="125"/>
      <c r="AM207" s="125"/>
      <c r="AN207" s="125"/>
      <c r="AO207" s="125"/>
      <c r="AP207" s="125"/>
      <c r="AQ207" s="125"/>
      <c r="AR207" s="125"/>
      <c r="AS207" s="125"/>
      <c r="AT207" s="125"/>
      <c r="AU207" s="125"/>
      <c r="AV207" s="125"/>
      <c r="AW207" s="125"/>
      <c r="AX207" s="125"/>
      <c r="AY207" s="125"/>
      <c r="AZ207" s="125"/>
      <c r="BA207" s="125"/>
      <c r="BB207" s="125"/>
      <c r="BC207" s="125"/>
      <c r="BD207" s="125"/>
      <c r="BE207" s="125"/>
      <c r="BF207" s="125"/>
      <c r="BG207" s="125"/>
      <c r="BH207" s="125"/>
      <c r="BI207" s="125"/>
      <c r="BJ207" s="125"/>
      <c r="BK207" s="125"/>
      <c r="BL207" s="125"/>
      <c r="BM207" s="125"/>
      <c r="BN207" s="125"/>
      <c r="BO207" s="125"/>
      <c r="BP207" s="125"/>
      <c r="BQ207" s="125"/>
      <c r="BR207" s="125"/>
      <c r="BS207" s="125"/>
      <c r="BT207" s="125"/>
      <c r="BU207" s="125"/>
      <c r="BV207" s="125"/>
      <c r="BW207" s="125"/>
      <c r="BX207" s="125"/>
      <c r="BY207" s="125"/>
      <c r="BZ207" s="125"/>
      <c r="CA207" s="125"/>
      <c r="CB207" s="125"/>
      <c r="CC207" s="125"/>
      <c r="CD207" s="125"/>
      <c r="CE207" s="125"/>
      <c r="CF207" s="125"/>
      <c r="CG207" s="125"/>
      <c r="CH207" s="125"/>
      <c r="CI207" s="125"/>
      <c r="CJ207" s="125"/>
      <c r="CK207" s="125"/>
      <c r="CL207" s="125"/>
      <c r="CM207" s="125"/>
      <c r="CN207" s="125"/>
      <c r="CO207" s="125"/>
      <c r="CP207" s="125"/>
      <c r="CQ207" s="125"/>
      <c r="CR207" s="125"/>
      <c r="CS207" s="125"/>
      <c r="CT207" s="125"/>
      <c r="CU207" s="125"/>
      <c r="CV207" s="125"/>
      <c r="CW207" s="125"/>
      <c r="CX207" s="125"/>
      <c r="CY207" s="125"/>
      <c r="CZ207" s="125"/>
      <c r="DA207" s="125"/>
      <c r="DB207" s="125"/>
      <c r="DC207" s="125"/>
      <c r="DD207" s="125"/>
      <c r="DE207" s="125"/>
      <c r="DF207" s="125"/>
      <c r="DG207" s="125"/>
      <c r="DH207" s="125"/>
      <c r="DI207" s="125"/>
      <c r="DJ207" s="125"/>
      <c r="DK207" s="125"/>
      <c r="DL207" s="125"/>
      <c r="DM207" s="125"/>
      <c r="DN207" s="125"/>
      <c r="DO207" s="125"/>
      <c r="DP207" s="125"/>
      <c r="DQ207" s="125"/>
      <c r="DR207" s="125"/>
      <c r="DS207" s="125"/>
      <c r="DT207" s="125"/>
      <c r="DU207" s="125"/>
      <c r="DV207" s="125"/>
      <c r="DW207" s="125"/>
      <c r="DX207" s="125"/>
      <c r="DY207" s="125"/>
      <c r="DZ207" s="125"/>
      <c r="EA207" s="125"/>
      <c r="EB207" s="125"/>
      <c r="EC207" s="125"/>
      <c r="ED207" s="125"/>
      <c r="EE207" s="125"/>
      <c r="EF207" s="125"/>
      <c r="EG207" s="125"/>
      <c r="EH207" s="125"/>
      <c r="EI207" s="125"/>
      <c r="EJ207" s="125"/>
      <c r="EK207" s="125"/>
      <c r="EL207" s="125"/>
      <c r="EM207" s="125"/>
      <c r="EN207" s="125"/>
      <c r="EO207" s="125"/>
      <c r="EP207" s="125"/>
      <c r="EQ207" s="125"/>
      <c r="ER207" s="125"/>
      <c r="ES207" s="125"/>
      <c r="ET207" s="125"/>
      <c r="EU207" s="125"/>
      <c r="EV207" s="125"/>
      <c r="EW207" s="125"/>
      <c r="EX207" s="125"/>
      <c r="EY207" s="125"/>
      <c r="EZ207" s="125"/>
      <c r="FA207" s="125"/>
      <c r="FB207" s="125"/>
      <c r="FC207" s="125"/>
      <c r="FD207" s="125"/>
      <c r="FE207" s="125"/>
      <c r="FF207" s="125"/>
      <c r="FG207" s="125"/>
      <c r="FH207" s="125"/>
      <c r="FI207" s="125"/>
      <c r="FJ207" s="125"/>
      <c r="FK207" s="125"/>
      <c r="FL207" s="125"/>
      <c r="FM207" s="125"/>
      <c r="FN207" s="125"/>
      <c r="FO207" s="125"/>
      <c r="FP207" s="125"/>
      <c r="FQ207" s="125"/>
      <c r="FR207" s="125"/>
      <c r="FS207" s="125"/>
      <c r="FT207" s="125"/>
      <c r="FU207" s="125"/>
      <c r="FV207" s="125"/>
      <c r="FW207" s="125"/>
      <c r="FX207" s="125"/>
      <c r="FY207" s="125"/>
      <c r="FZ207" s="125"/>
      <c r="GA207" s="125"/>
      <c r="GB207" s="125"/>
      <c r="GC207" s="125"/>
      <c r="GD207" s="125"/>
      <c r="GE207" s="125"/>
      <c r="GF207" s="125"/>
      <c r="GG207" s="125"/>
      <c r="GH207" s="125"/>
      <c r="GI207" s="125"/>
      <c r="GJ207" s="125"/>
      <c r="GK207" s="125"/>
      <c r="GL207" s="125"/>
      <c r="GM207" s="125"/>
      <c r="GN207" s="125"/>
      <c r="GO207" s="125"/>
      <c r="GP207" s="125"/>
      <c r="GQ207" s="125"/>
      <c r="GR207" s="125"/>
      <c r="GS207" s="125"/>
      <c r="GT207" s="125"/>
      <c r="GU207" s="125"/>
      <c r="GV207" s="125"/>
      <c r="GW207" s="125"/>
      <c r="GX207" s="125"/>
      <c r="GY207" s="125"/>
      <c r="GZ207" s="125"/>
      <c r="HA207" s="125"/>
      <c r="HB207" s="125"/>
      <c r="HC207" s="125"/>
      <c r="HD207" s="125"/>
      <c r="HE207" s="125"/>
      <c r="HF207" s="125"/>
      <c r="HG207" s="125"/>
      <c r="HH207" s="125"/>
      <c r="HI207" s="125"/>
      <c r="HJ207" s="125"/>
      <c r="HK207" s="125"/>
      <c r="HL207" s="125"/>
      <c r="HM207" s="125"/>
      <c r="HN207" s="125"/>
      <c r="HO207" s="125"/>
      <c r="HP207" s="125"/>
      <c r="HQ207" s="125"/>
      <c r="HR207" s="125"/>
      <c r="HS207" s="125"/>
      <c r="HT207" s="125"/>
      <c r="HU207" s="125"/>
      <c r="HV207" s="125"/>
      <c r="HW207" s="125"/>
      <c r="HX207" s="125"/>
      <c r="HY207" s="125"/>
      <c r="HZ207" s="125"/>
      <c r="IA207" s="125"/>
      <c r="IB207" s="125"/>
      <c r="IC207" s="125"/>
      <c r="ID207" s="125"/>
      <c r="IE207" s="125"/>
      <c r="IF207" s="125"/>
      <c r="IG207" s="125"/>
      <c r="IH207" s="125"/>
      <c r="II207" s="125"/>
      <c r="IJ207" s="125"/>
      <c r="IK207" s="125"/>
      <c r="IL207" s="125"/>
      <c r="IM207" s="125"/>
      <c r="IN207" s="125"/>
      <c r="IO207" s="125"/>
      <c r="IP207" s="125"/>
      <c r="IQ207" s="125"/>
      <c r="IR207" s="125"/>
      <c r="IS207" s="125"/>
      <c r="IT207" s="125"/>
      <c r="IU207" s="125"/>
      <c r="IV207" s="125"/>
    </row>
    <row r="208" spans="3:256" ht="11.25" customHeight="1" x14ac:dyDescent="0.4">
      <c r="C208" s="125"/>
      <c r="D208" s="125"/>
      <c r="E208" s="125"/>
      <c r="F208" s="125"/>
      <c r="G208" s="125"/>
      <c r="H208" s="125"/>
      <c r="I208" s="125"/>
      <c r="J208" s="125"/>
      <c r="K208" s="125"/>
      <c r="L208" s="125"/>
      <c r="M208" s="125"/>
      <c r="N208" s="125"/>
      <c r="P208" s="125"/>
      <c r="AE208" s="125"/>
      <c r="AF208" s="125"/>
      <c r="AG208" s="125"/>
      <c r="AH208" s="125"/>
      <c r="AI208" s="125"/>
      <c r="AJ208" s="125"/>
      <c r="AK208" s="125"/>
      <c r="AL208" s="125"/>
      <c r="AM208" s="125"/>
      <c r="AN208" s="125"/>
      <c r="AO208" s="125"/>
      <c r="AP208" s="125"/>
      <c r="AQ208" s="125"/>
      <c r="AR208" s="125"/>
      <c r="AS208" s="125"/>
      <c r="AT208" s="125"/>
      <c r="AU208" s="125"/>
      <c r="AV208" s="125"/>
      <c r="AW208" s="125"/>
      <c r="AX208" s="125"/>
      <c r="AY208" s="125"/>
      <c r="AZ208" s="125"/>
      <c r="BA208" s="125"/>
      <c r="BB208" s="125"/>
      <c r="BC208" s="125"/>
      <c r="BD208" s="125"/>
      <c r="BE208" s="125"/>
      <c r="BF208" s="125"/>
      <c r="BG208" s="125"/>
      <c r="BH208" s="125"/>
      <c r="BI208" s="125"/>
      <c r="BJ208" s="125"/>
      <c r="BK208" s="125"/>
      <c r="BL208" s="125"/>
      <c r="BM208" s="125"/>
      <c r="BN208" s="125"/>
      <c r="BO208" s="125"/>
      <c r="BP208" s="125"/>
      <c r="BQ208" s="125"/>
      <c r="BR208" s="125"/>
      <c r="BS208" s="125"/>
      <c r="BT208" s="125"/>
      <c r="BU208" s="125"/>
      <c r="BV208" s="125"/>
      <c r="BW208" s="125"/>
      <c r="BX208" s="125"/>
      <c r="BY208" s="125"/>
      <c r="BZ208" s="125"/>
      <c r="CA208" s="125"/>
      <c r="CB208" s="125"/>
      <c r="CC208" s="125"/>
      <c r="CD208" s="125"/>
      <c r="CE208" s="125"/>
      <c r="CF208" s="125"/>
      <c r="CG208" s="125"/>
      <c r="CH208" s="125"/>
      <c r="CI208" s="125"/>
      <c r="CJ208" s="125"/>
      <c r="CK208" s="125"/>
      <c r="CL208" s="125"/>
      <c r="CM208" s="125"/>
      <c r="CN208" s="125"/>
      <c r="CO208" s="125"/>
      <c r="CP208" s="125"/>
      <c r="CQ208" s="125"/>
      <c r="CR208" s="125"/>
      <c r="CS208" s="125"/>
      <c r="CT208" s="125"/>
      <c r="CU208" s="125"/>
      <c r="CV208" s="125"/>
      <c r="CW208" s="125"/>
      <c r="CX208" s="125"/>
      <c r="CY208" s="125"/>
      <c r="CZ208" s="125"/>
      <c r="DA208" s="125"/>
      <c r="DB208" s="125"/>
      <c r="DC208" s="125"/>
      <c r="DD208" s="125"/>
      <c r="DE208" s="125"/>
      <c r="DF208" s="125"/>
      <c r="DG208" s="125"/>
      <c r="DH208" s="125"/>
      <c r="DI208" s="125"/>
      <c r="DJ208" s="125"/>
      <c r="DK208" s="125"/>
      <c r="DL208" s="125"/>
      <c r="DM208" s="125"/>
      <c r="DN208" s="125"/>
      <c r="DO208" s="125"/>
      <c r="DP208" s="125"/>
      <c r="DQ208" s="125"/>
      <c r="DR208" s="125"/>
      <c r="DS208" s="125"/>
      <c r="DT208" s="125"/>
      <c r="DU208" s="125"/>
      <c r="DV208" s="125"/>
      <c r="DW208" s="125"/>
      <c r="DX208" s="125"/>
      <c r="DY208" s="125"/>
      <c r="DZ208" s="125"/>
      <c r="EA208" s="125"/>
      <c r="EB208" s="125"/>
      <c r="EC208" s="125"/>
      <c r="ED208" s="125"/>
      <c r="EE208" s="125"/>
      <c r="EF208" s="125"/>
      <c r="EG208" s="125"/>
      <c r="EH208" s="125"/>
      <c r="EI208" s="125"/>
      <c r="EJ208" s="125"/>
      <c r="EK208" s="125"/>
      <c r="EL208" s="125"/>
      <c r="EM208" s="125"/>
      <c r="EN208" s="125"/>
      <c r="EO208" s="125"/>
      <c r="EP208" s="125"/>
      <c r="EQ208" s="125"/>
      <c r="ER208" s="125"/>
      <c r="ES208" s="125"/>
      <c r="ET208" s="125"/>
      <c r="EU208" s="125"/>
      <c r="EV208" s="125"/>
      <c r="EW208" s="125"/>
      <c r="EX208" s="125"/>
      <c r="EY208" s="125"/>
      <c r="EZ208" s="125"/>
      <c r="FA208" s="125"/>
      <c r="FB208" s="125"/>
      <c r="FC208" s="125"/>
      <c r="FD208" s="125"/>
      <c r="FE208" s="125"/>
      <c r="FF208" s="125"/>
      <c r="FG208" s="125"/>
      <c r="FH208" s="125"/>
      <c r="FI208" s="125"/>
      <c r="FJ208" s="125"/>
      <c r="FK208" s="125"/>
      <c r="FL208" s="125"/>
      <c r="FM208" s="125"/>
      <c r="FN208" s="125"/>
      <c r="FO208" s="125"/>
      <c r="FP208" s="125"/>
      <c r="FQ208" s="125"/>
      <c r="FR208" s="125"/>
      <c r="FS208" s="125"/>
      <c r="FT208" s="125"/>
      <c r="FU208" s="125"/>
      <c r="FV208" s="125"/>
      <c r="FW208" s="125"/>
      <c r="FX208" s="125"/>
      <c r="FY208" s="125"/>
      <c r="FZ208" s="125"/>
      <c r="GA208" s="125"/>
      <c r="GB208" s="125"/>
      <c r="GC208" s="125"/>
      <c r="GD208" s="125"/>
      <c r="GE208" s="125"/>
      <c r="GF208" s="125"/>
      <c r="GG208" s="125"/>
      <c r="GH208" s="125"/>
      <c r="GI208" s="125"/>
      <c r="GJ208" s="125"/>
      <c r="GK208" s="125"/>
      <c r="GL208" s="125"/>
      <c r="GM208" s="125"/>
      <c r="GN208" s="125"/>
      <c r="GO208" s="125"/>
      <c r="GP208" s="125"/>
      <c r="GQ208" s="125"/>
      <c r="GR208" s="125"/>
      <c r="GS208" s="125"/>
      <c r="GT208" s="125"/>
      <c r="GU208" s="125"/>
      <c r="GV208" s="125"/>
      <c r="GW208" s="125"/>
      <c r="GX208" s="125"/>
      <c r="GY208" s="125"/>
      <c r="GZ208" s="125"/>
      <c r="HA208" s="125"/>
      <c r="HB208" s="125"/>
      <c r="HC208" s="125"/>
      <c r="HD208" s="125"/>
      <c r="HE208" s="125"/>
      <c r="HF208" s="125"/>
      <c r="HG208" s="125"/>
      <c r="HH208" s="125"/>
      <c r="HI208" s="125"/>
      <c r="HJ208" s="125"/>
      <c r="HK208" s="125"/>
      <c r="HL208" s="125"/>
      <c r="HM208" s="125"/>
      <c r="HN208" s="125"/>
      <c r="HO208" s="125"/>
      <c r="HP208" s="125"/>
      <c r="HQ208" s="125"/>
      <c r="HR208" s="125"/>
      <c r="HS208" s="125"/>
      <c r="HT208" s="125"/>
      <c r="HU208" s="125"/>
      <c r="HV208" s="125"/>
      <c r="HW208" s="125"/>
      <c r="HX208" s="125"/>
      <c r="HY208" s="125"/>
      <c r="HZ208" s="125"/>
      <c r="IA208" s="125"/>
      <c r="IB208" s="125"/>
      <c r="IC208" s="125"/>
      <c r="ID208" s="125"/>
      <c r="IE208" s="125"/>
      <c r="IF208" s="125"/>
      <c r="IG208" s="125"/>
      <c r="IH208" s="125"/>
      <c r="II208" s="125"/>
      <c r="IJ208" s="125"/>
      <c r="IK208" s="125"/>
      <c r="IL208" s="125"/>
      <c r="IM208" s="125"/>
      <c r="IN208" s="125"/>
      <c r="IO208" s="125"/>
      <c r="IP208" s="125"/>
      <c r="IQ208" s="125"/>
      <c r="IR208" s="125"/>
      <c r="IS208" s="125"/>
      <c r="IT208" s="125"/>
      <c r="IU208" s="125"/>
      <c r="IV208" s="125"/>
    </row>
    <row r="209" spans="3:256" ht="11.25" customHeight="1" x14ac:dyDescent="0.4">
      <c r="C209" s="125"/>
      <c r="D209" s="125"/>
      <c r="E209" s="125"/>
      <c r="F209" s="125"/>
      <c r="G209" s="125"/>
      <c r="H209" s="125"/>
      <c r="I209" s="125"/>
      <c r="J209" s="125"/>
      <c r="K209" s="125"/>
      <c r="L209" s="125"/>
      <c r="M209" s="125"/>
      <c r="N209" s="125"/>
      <c r="P209" s="125"/>
      <c r="AE209" s="125"/>
      <c r="AF209" s="125"/>
      <c r="AG209" s="125"/>
      <c r="AH209" s="125"/>
      <c r="AI209" s="125"/>
      <c r="AJ209" s="125"/>
      <c r="AK209" s="125"/>
      <c r="AL209" s="125"/>
      <c r="AM209" s="125"/>
      <c r="AN209" s="125"/>
      <c r="AO209" s="125"/>
      <c r="AP209" s="125"/>
      <c r="AQ209" s="125"/>
      <c r="AR209" s="125"/>
      <c r="AS209" s="125"/>
      <c r="AT209" s="125"/>
      <c r="AU209" s="125"/>
      <c r="AV209" s="125"/>
      <c r="AW209" s="125"/>
      <c r="AX209" s="125"/>
      <c r="AY209" s="125"/>
      <c r="AZ209" s="125"/>
      <c r="BA209" s="125"/>
      <c r="BB209" s="125"/>
      <c r="BC209" s="125"/>
      <c r="BD209" s="125"/>
      <c r="BE209" s="125"/>
      <c r="BF209" s="125"/>
      <c r="BG209" s="125"/>
      <c r="BH209" s="125"/>
      <c r="BI209" s="125"/>
      <c r="BJ209" s="125"/>
      <c r="BK209" s="125"/>
      <c r="BL209" s="125"/>
      <c r="BM209" s="125"/>
      <c r="BN209" s="125"/>
      <c r="BO209" s="125"/>
      <c r="BP209" s="125"/>
      <c r="BQ209" s="125"/>
      <c r="BR209" s="125"/>
      <c r="BS209" s="125"/>
      <c r="BT209" s="125"/>
      <c r="BU209" s="125"/>
      <c r="BV209" s="125"/>
      <c r="BW209" s="125"/>
      <c r="BX209" s="125"/>
      <c r="BY209" s="125"/>
      <c r="BZ209" s="125"/>
      <c r="CA209" s="125"/>
      <c r="CB209" s="125"/>
      <c r="CC209" s="125"/>
      <c r="CD209" s="125"/>
      <c r="CE209" s="125"/>
      <c r="CF209" s="125"/>
      <c r="CG209" s="125"/>
      <c r="CH209" s="125"/>
      <c r="CI209" s="125"/>
      <c r="CJ209" s="125"/>
      <c r="CK209" s="125"/>
      <c r="CL209" s="125"/>
      <c r="CM209" s="125"/>
      <c r="CN209" s="125"/>
      <c r="CO209" s="125"/>
      <c r="CP209" s="125"/>
      <c r="CQ209" s="125"/>
      <c r="CR209" s="125"/>
      <c r="CS209" s="125"/>
      <c r="CT209" s="125"/>
      <c r="CU209" s="125"/>
      <c r="CV209" s="125"/>
      <c r="CW209" s="125"/>
      <c r="CX209" s="125"/>
      <c r="CY209" s="125"/>
      <c r="CZ209" s="125"/>
      <c r="DA209" s="125"/>
      <c r="DB209" s="125"/>
      <c r="DC209" s="125"/>
      <c r="DD209" s="125"/>
      <c r="DE209" s="125"/>
      <c r="DF209" s="125"/>
      <c r="DG209" s="125"/>
      <c r="DH209" s="125"/>
      <c r="DI209" s="125"/>
      <c r="DJ209" s="125"/>
      <c r="DK209" s="125"/>
      <c r="DL209" s="125"/>
      <c r="DM209" s="125"/>
      <c r="DN209" s="125"/>
      <c r="DO209" s="125"/>
      <c r="DP209" s="125"/>
      <c r="DQ209" s="125"/>
      <c r="DR209" s="125"/>
      <c r="DS209" s="125"/>
      <c r="DT209" s="125"/>
      <c r="DU209" s="125"/>
      <c r="DV209" s="125"/>
      <c r="DW209" s="125"/>
      <c r="DX209" s="125"/>
      <c r="DY209" s="125"/>
      <c r="DZ209" s="125"/>
      <c r="EA209" s="125"/>
      <c r="EB209" s="125"/>
      <c r="EC209" s="125"/>
      <c r="ED209" s="125"/>
      <c r="EE209" s="125"/>
      <c r="EF209" s="125"/>
      <c r="EG209" s="125"/>
      <c r="EH209" s="125"/>
      <c r="EI209" s="125"/>
      <c r="EJ209" s="125"/>
      <c r="EK209" s="125"/>
      <c r="EL209" s="125"/>
      <c r="EM209" s="125"/>
      <c r="EN209" s="125"/>
      <c r="EO209" s="125"/>
      <c r="EP209" s="125"/>
      <c r="EQ209" s="125"/>
      <c r="ER209" s="125"/>
      <c r="ES209" s="125"/>
      <c r="ET209" s="125"/>
      <c r="EU209" s="125"/>
      <c r="EV209" s="125"/>
      <c r="EW209" s="125"/>
      <c r="EX209" s="125"/>
      <c r="EY209" s="125"/>
      <c r="EZ209" s="125"/>
      <c r="FA209" s="125"/>
      <c r="FB209" s="125"/>
      <c r="FC209" s="125"/>
      <c r="FD209" s="125"/>
      <c r="FE209" s="125"/>
      <c r="FF209" s="125"/>
      <c r="FG209" s="125"/>
      <c r="FH209" s="125"/>
      <c r="FI209" s="125"/>
      <c r="FJ209" s="125"/>
      <c r="FK209" s="125"/>
      <c r="FL209" s="125"/>
      <c r="FM209" s="125"/>
      <c r="FN209" s="125"/>
      <c r="FO209" s="125"/>
      <c r="FP209" s="125"/>
      <c r="FQ209" s="125"/>
      <c r="FR209" s="125"/>
      <c r="FS209" s="125"/>
      <c r="FT209" s="125"/>
      <c r="FU209" s="125"/>
      <c r="FV209" s="125"/>
      <c r="FW209" s="125"/>
      <c r="FX209" s="125"/>
      <c r="FY209" s="125"/>
      <c r="FZ209" s="125"/>
      <c r="GA209" s="125"/>
      <c r="GB209" s="125"/>
      <c r="GC209" s="125"/>
      <c r="GD209" s="125"/>
      <c r="GE209" s="125"/>
      <c r="GF209" s="125"/>
      <c r="GG209" s="125"/>
      <c r="GH209" s="125"/>
      <c r="GI209" s="125"/>
      <c r="GJ209" s="125"/>
      <c r="GK209" s="125"/>
      <c r="GL209" s="125"/>
      <c r="GM209" s="125"/>
      <c r="GN209" s="125"/>
      <c r="GO209" s="125"/>
      <c r="GP209" s="125"/>
      <c r="GQ209" s="125"/>
      <c r="GR209" s="125"/>
      <c r="GS209" s="125"/>
      <c r="GT209" s="125"/>
      <c r="GU209" s="125"/>
      <c r="GV209" s="125"/>
      <c r="GW209" s="125"/>
      <c r="GX209" s="125"/>
      <c r="GY209" s="125"/>
      <c r="GZ209" s="125"/>
      <c r="HA209" s="125"/>
      <c r="HB209" s="125"/>
      <c r="HC209" s="125"/>
      <c r="HD209" s="125"/>
      <c r="HE209" s="125"/>
      <c r="HF209" s="125"/>
      <c r="HG209" s="125"/>
      <c r="HH209" s="125"/>
      <c r="HI209" s="125"/>
      <c r="HJ209" s="125"/>
      <c r="HK209" s="125"/>
      <c r="HL209" s="125"/>
      <c r="HM209" s="125"/>
      <c r="HN209" s="125"/>
      <c r="HO209" s="125"/>
      <c r="HP209" s="125"/>
      <c r="HQ209" s="125"/>
      <c r="HR209" s="125"/>
      <c r="HS209" s="125"/>
      <c r="HT209" s="125"/>
      <c r="HU209" s="125"/>
      <c r="HV209" s="125"/>
      <c r="HW209" s="125"/>
      <c r="HX209" s="125"/>
      <c r="HY209" s="125"/>
      <c r="HZ209" s="125"/>
      <c r="IA209" s="125"/>
      <c r="IB209" s="125"/>
      <c r="IC209" s="125"/>
      <c r="ID209" s="125"/>
      <c r="IE209" s="125"/>
      <c r="IF209" s="125"/>
      <c r="IG209" s="125"/>
      <c r="IH209" s="125"/>
      <c r="II209" s="125"/>
      <c r="IJ209" s="125"/>
      <c r="IK209" s="125"/>
      <c r="IL209" s="125"/>
      <c r="IM209" s="125"/>
      <c r="IN209" s="125"/>
      <c r="IO209" s="125"/>
      <c r="IP209" s="125"/>
      <c r="IQ209" s="125"/>
      <c r="IR209" s="125"/>
      <c r="IS209" s="125"/>
      <c r="IT209" s="125"/>
      <c r="IU209" s="125"/>
      <c r="IV209" s="125"/>
    </row>
    <row r="210" spans="3:256" ht="11.25" customHeight="1" x14ac:dyDescent="0.4">
      <c r="C210" s="125"/>
      <c r="D210" s="125"/>
      <c r="E210" s="125"/>
      <c r="F210" s="125"/>
      <c r="G210" s="125"/>
      <c r="H210" s="125"/>
      <c r="I210" s="125"/>
      <c r="J210" s="125"/>
      <c r="K210" s="125"/>
      <c r="L210" s="125"/>
      <c r="M210" s="125"/>
      <c r="N210" s="125"/>
      <c r="P210" s="125"/>
      <c r="AE210" s="125"/>
      <c r="AF210" s="125"/>
      <c r="AG210" s="125"/>
      <c r="AH210" s="125"/>
      <c r="AI210" s="125"/>
      <c r="AJ210" s="125"/>
      <c r="AK210" s="125"/>
      <c r="AL210" s="125"/>
      <c r="AM210" s="125"/>
      <c r="AN210" s="125"/>
      <c r="AO210" s="125"/>
      <c r="AP210" s="125"/>
      <c r="AQ210" s="125"/>
      <c r="AR210" s="125"/>
      <c r="AS210" s="125"/>
      <c r="AT210" s="125"/>
      <c r="AU210" s="125"/>
      <c r="AV210" s="125"/>
      <c r="AW210" s="125"/>
      <c r="AX210" s="125"/>
      <c r="AY210" s="125"/>
      <c r="AZ210" s="125"/>
      <c r="BA210" s="125"/>
      <c r="BB210" s="125"/>
      <c r="BC210" s="125"/>
      <c r="BD210" s="125"/>
      <c r="BE210" s="125"/>
      <c r="BF210" s="125"/>
      <c r="BG210" s="125"/>
      <c r="BH210" s="125"/>
      <c r="BI210" s="125"/>
      <c r="BJ210" s="125"/>
      <c r="BK210" s="125"/>
      <c r="BL210" s="125"/>
      <c r="BM210" s="125"/>
      <c r="BN210" s="125"/>
      <c r="BO210" s="125"/>
      <c r="BP210" s="125"/>
      <c r="BQ210" s="125"/>
      <c r="BR210" s="125"/>
      <c r="BS210" s="125"/>
      <c r="BT210" s="125"/>
      <c r="BU210" s="125"/>
      <c r="BV210" s="125"/>
      <c r="BW210" s="125"/>
      <c r="BX210" s="125"/>
      <c r="BY210" s="125"/>
      <c r="BZ210" s="125"/>
      <c r="CA210" s="125"/>
      <c r="CB210" s="125"/>
      <c r="CC210" s="125"/>
      <c r="CD210" s="125"/>
      <c r="CE210" s="125"/>
      <c r="CF210" s="125"/>
      <c r="CG210" s="125"/>
      <c r="CH210" s="125"/>
      <c r="CI210" s="125"/>
      <c r="CJ210" s="125"/>
      <c r="CK210" s="125"/>
      <c r="CL210" s="125"/>
      <c r="CM210" s="125"/>
      <c r="CN210" s="125"/>
      <c r="CO210" s="125"/>
      <c r="CP210" s="125"/>
      <c r="CQ210" s="125"/>
      <c r="CR210" s="125"/>
      <c r="CS210" s="125"/>
      <c r="CT210" s="125"/>
      <c r="CU210" s="125"/>
      <c r="CV210" s="125"/>
      <c r="CW210" s="125"/>
      <c r="CX210" s="125"/>
      <c r="CY210" s="125"/>
      <c r="CZ210" s="125"/>
      <c r="DA210" s="125"/>
      <c r="DB210" s="125"/>
      <c r="DC210" s="125"/>
      <c r="DD210" s="125"/>
      <c r="DE210" s="125"/>
      <c r="DF210" s="125"/>
      <c r="DG210" s="125"/>
      <c r="DH210" s="125"/>
      <c r="DI210" s="125"/>
      <c r="DJ210" s="125"/>
      <c r="DK210" s="125"/>
      <c r="DL210" s="125"/>
      <c r="DM210" s="125"/>
      <c r="DN210" s="125"/>
      <c r="DO210" s="125"/>
      <c r="DP210" s="125"/>
      <c r="DQ210" s="125"/>
      <c r="DR210" s="125"/>
      <c r="DS210" s="125"/>
      <c r="DT210" s="125"/>
      <c r="DU210" s="125"/>
      <c r="DV210" s="125"/>
      <c r="DW210" s="125"/>
      <c r="DX210" s="125"/>
      <c r="DY210" s="125"/>
      <c r="DZ210" s="125"/>
      <c r="EA210" s="125"/>
      <c r="EB210" s="125"/>
      <c r="EC210" s="125"/>
      <c r="ED210" s="125"/>
      <c r="EE210" s="125"/>
      <c r="EF210" s="125"/>
      <c r="EG210" s="125"/>
      <c r="EH210" s="125"/>
      <c r="EI210" s="125"/>
      <c r="EJ210" s="125"/>
      <c r="EK210" s="125"/>
      <c r="EL210" s="125"/>
      <c r="EM210" s="125"/>
      <c r="EN210" s="125"/>
      <c r="EO210" s="125"/>
      <c r="EP210" s="125"/>
      <c r="EQ210" s="125"/>
      <c r="ER210" s="125"/>
      <c r="ES210" s="125"/>
      <c r="ET210" s="125"/>
      <c r="EU210" s="125"/>
      <c r="EV210" s="125"/>
      <c r="EW210" s="125"/>
      <c r="EX210" s="125"/>
      <c r="EY210" s="125"/>
      <c r="EZ210" s="125"/>
      <c r="FA210" s="125"/>
      <c r="FB210" s="125"/>
      <c r="FC210" s="125"/>
      <c r="FD210" s="125"/>
      <c r="FE210" s="125"/>
      <c r="FF210" s="125"/>
      <c r="FG210" s="125"/>
      <c r="FH210" s="125"/>
      <c r="FI210" s="125"/>
      <c r="FJ210" s="125"/>
      <c r="FK210" s="125"/>
      <c r="FL210" s="125"/>
      <c r="FM210" s="125"/>
      <c r="FN210" s="125"/>
      <c r="FO210" s="125"/>
      <c r="FP210" s="125"/>
      <c r="FQ210" s="125"/>
      <c r="FR210" s="125"/>
      <c r="FS210" s="125"/>
      <c r="FT210" s="125"/>
      <c r="FU210" s="125"/>
      <c r="FV210" s="125"/>
      <c r="FW210" s="125"/>
      <c r="FX210" s="125"/>
      <c r="FY210" s="125"/>
      <c r="FZ210" s="125"/>
      <c r="GA210" s="125"/>
      <c r="GB210" s="125"/>
      <c r="GC210" s="125"/>
      <c r="GD210" s="125"/>
      <c r="GE210" s="125"/>
      <c r="GF210" s="125"/>
      <c r="GG210" s="125"/>
      <c r="GH210" s="125"/>
      <c r="GI210" s="125"/>
      <c r="GJ210" s="125"/>
      <c r="GK210" s="125"/>
      <c r="GL210" s="125"/>
      <c r="GM210" s="125"/>
      <c r="GN210" s="125"/>
      <c r="GO210" s="125"/>
      <c r="GP210" s="125"/>
      <c r="GQ210" s="125"/>
      <c r="GR210" s="125"/>
      <c r="GS210" s="125"/>
      <c r="GT210" s="125"/>
      <c r="GU210" s="125"/>
      <c r="GV210" s="125"/>
      <c r="GW210" s="125"/>
      <c r="GX210" s="125"/>
      <c r="GY210" s="125"/>
      <c r="GZ210" s="125"/>
      <c r="HA210" s="125"/>
      <c r="HB210" s="125"/>
      <c r="HC210" s="125"/>
      <c r="HD210" s="125"/>
      <c r="HE210" s="125"/>
      <c r="HF210" s="125"/>
      <c r="HG210" s="125"/>
      <c r="HH210" s="125"/>
      <c r="HI210" s="125"/>
      <c r="HJ210" s="125"/>
      <c r="HK210" s="125"/>
      <c r="HL210" s="125"/>
      <c r="HM210" s="125"/>
      <c r="HN210" s="125"/>
      <c r="HO210" s="125"/>
      <c r="HP210" s="125"/>
      <c r="HQ210" s="125"/>
      <c r="HR210" s="125"/>
      <c r="HS210" s="125"/>
      <c r="HT210" s="125"/>
      <c r="HU210" s="125"/>
      <c r="HV210" s="125"/>
      <c r="HW210" s="125"/>
      <c r="HX210" s="125"/>
      <c r="HY210" s="125"/>
      <c r="HZ210" s="125"/>
      <c r="IA210" s="125"/>
      <c r="IB210" s="125"/>
      <c r="IC210" s="125"/>
      <c r="ID210" s="125"/>
      <c r="IE210" s="125"/>
      <c r="IF210" s="125"/>
      <c r="IG210" s="125"/>
      <c r="IH210" s="125"/>
      <c r="II210" s="125"/>
      <c r="IJ210" s="125"/>
      <c r="IK210" s="125"/>
      <c r="IL210" s="125"/>
      <c r="IM210" s="125"/>
      <c r="IN210" s="125"/>
      <c r="IO210" s="125"/>
      <c r="IP210" s="125"/>
      <c r="IQ210" s="125"/>
      <c r="IR210" s="125"/>
      <c r="IS210" s="125"/>
      <c r="IT210" s="125"/>
      <c r="IU210" s="125"/>
      <c r="IV210" s="125"/>
    </row>
    <row r="211" spans="3:256" ht="11.25" customHeight="1" x14ac:dyDescent="0.4">
      <c r="C211" s="125"/>
      <c r="D211" s="125"/>
      <c r="E211" s="125"/>
      <c r="F211" s="125"/>
      <c r="G211" s="125"/>
      <c r="H211" s="125"/>
      <c r="I211" s="125"/>
      <c r="J211" s="125"/>
      <c r="K211" s="125"/>
      <c r="L211" s="125"/>
      <c r="M211" s="125"/>
      <c r="N211" s="125"/>
      <c r="P211" s="125"/>
      <c r="AE211" s="125"/>
      <c r="AF211" s="125"/>
      <c r="AG211" s="125"/>
      <c r="AH211" s="125"/>
      <c r="AI211" s="125"/>
      <c r="AJ211" s="125"/>
      <c r="AK211" s="125"/>
      <c r="AL211" s="125"/>
      <c r="AM211" s="125"/>
      <c r="AN211" s="125"/>
      <c r="AO211" s="125"/>
      <c r="AP211" s="125"/>
      <c r="AQ211" s="125"/>
      <c r="AR211" s="125"/>
      <c r="AS211" s="125"/>
      <c r="AT211" s="125"/>
      <c r="AU211" s="125"/>
      <c r="AV211" s="125"/>
      <c r="AW211" s="125"/>
      <c r="AX211" s="125"/>
      <c r="AY211" s="125"/>
      <c r="AZ211" s="125"/>
      <c r="BA211" s="125"/>
      <c r="BB211" s="125"/>
      <c r="BC211" s="125"/>
      <c r="BD211" s="125"/>
      <c r="BE211" s="125"/>
      <c r="BF211" s="125"/>
      <c r="BG211" s="125"/>
      <c r="BH211" s="125"/>
      <c r="BI211" s="125"/>
      <c r="BJ211" s="125"/>
      <c r="BK211" s="125"/>
      <c r="BL211" s="125"/>
      <c r="BM211" s="125"/>
      <c r="BN211" s="125"/>
      <c r="BO211" s="125"/>
      <c r="BP211" s="125"/>
      <c r="BQ211" s="125"/>
      <c r="BR211" s="125"/>
      <c r="BS211" s="125"/>
      <c r="BT211" s="125"/>
      <c r="BU211" s="125"/>
      <c r="BV211" s="125"/>
      <c r="BW211" s="125"/>
      <c r="BX211" s="125"/>
      <c r="BY211" s="125"/>
      <c r="BZ211" s="125"/>
      <c r="CA211" s="125"/>
      <c r="CB211" s="125"/>
      <c r="CC211" s="125"/>
      <c r="CD211" s="125"/>
      <c r="CE211" s="125"/>
      <c r="CF211" s="125"/>
      <c r="CG211" s="125"/>
      <c r="CH211" s="125"/>
      <c r="CI211" s="125"/>
      <c r="CJ211" s="125"/>
      <c r="CK211" s="125"/>
      <c r="CL211" s="125"/>
      <c r="CM211" s="125"/>
      <c r="CN211" s="125"/>
      <c r="CO211" s="125"/>
      <c r="CP211" s="125"/>
      <c r="CQ211" s="125"/>
      <c r="CR211" s="125"/>
      <c r="CS211" s="125"/>
      <c r="CT211" s="125"/>
      <c r="CU211" s="125"/>
      <c r="CV211" s="125"/>
      <c r="CW211" s="125"/>
      <c r="CX211" s="125"/>
      <c r="CY211" s="125"/>
      <c r="CZ211" s="125"/>
      <c r="DA211" s="125"/>
      <c r="DB211" s="125"/>
      <c r="DC211" s="125"/>
      <c r="DD211" s="125"/>
      <c r="DE211" s="125"/>
      <c r="DF211" s="125"/>
      <c r="DG211" s="125"/>
      <c r="DH211" s="125"/>
      <c r="DI211" s="125"/>
      <c r="DJ211" s="125"/>
      <c r="DK211" s="125"/>
      <c r="DL211" s="125"/>
      <c r="DM211" s="125"/>
      <c r="DN211" s="125"/>
      <c r="DO211" s="125"/>
      <c r="DP211" s="125"/>
      <c r="DQ211" s="125"/>
      <c r="DR211" s="125"/>
      <c r="DS211" s="125"/>
      <c r="DT211" s="125"/>
      <c r="DU211" s="125"/>
      <c r="DV211" s="125"/>
      <c r="DW211" s="125"/>
      <c r="DX211" s="125"/>
      <c r="DY211" s="125"/>
      <c r="DZ211" s="125"/>
      <c r="EA211" s="125"/>
      <c r="EB211" s="125"/>
      <c r="EC211" s="125"/>
      <c r="ED211" s="125"/>
      <c r="EE211" s="125"/>
      <c r="EF211" s="125"/>
      <c r="EG211" s="125"/>
      <c r="EH211" s="125"/>
      <c r="EI211" s="125"/>
      <c r="EJ211" s="125"/>
      <c r="EK211" s="125"/>
      <c r="EL211" s="125"/>
      <c r="EM211" s="125"/>
      <c r="EN211" s="125"/>
      <c r="EO211" s="125"/>
      <c r="EP211" s="125"/>
      <c r="EQ211" s="125"/>
      <c r="ER211" s="125"/>
      <c r="ES211" s="125"/>
      <c r="ET211" s="125"/>
      <c r="EU211" s="125"/>
      <c r="EV211" s="125"/>
      <c r="EW211" s="125"/>
      <c r="EX211" s="125"/>
      <c r="EY211" s="125"/>
      <c r="EZ211" s="125"/>
      <c r="FA211" s="125"/>
      <c r="FB211" s="125"/>
      <c r="FC211" s="125"/>
      <c r="FD211" s="125"/>
      <c r="FE211" s="125"/>
      <c r="FF211" s="125"/>
      <c r="FG211" s="125"/>
      <c r="FH211" s="125"/>
      <c r="FI211" s="125"/>
      <c r="FJ211" s="125"/>
      <c r="FK211" s="125"/>
      <c r="FL211" s="125"/>
      <c r="FM211" s="125"/>
      <c r="FN211" s="125"/>
      <c r="FO211" s="125"/>
      <c r="FP211" s="125"/>
      <c r="FQ211" s="125"/>
      <c r="FR211" s="125"/>
      <c r="FS211" s="125"/>
      <c r="FT211" s="125"/>
      <c r="FU211" s="125"/>
      <c r="FV211" s="125"/>
      <c r="FW211" s="125"/>
      <c r="FX211" s="125"/>
      <c r="FY211" s="125"/>
      <c r="FZ211" s="125"/>
      <c r="GA211" s="125"/>
      <c r="GB211" s="125"/>
      <c r="GC211" s="125"/>
      <c r="GD211" s="125"/>
      <c r="GE211" s="125"/>
      <c r="GF211" s="125"/>
      <c r="GG211" s="125"/>
      <c r="GH211" s="125"/>
      <c r="GI211" s="125"/>
      <c r="GJ211" s="125"/>
      <c r="GK211" s="125"/>
      <c r="GL211" s="125"/>
      <c r="GM211" s="125"/>
      <c r="GN211" s="125"/>
      <c r="GO211" s="125"/>
      <c r="GP211" s="125"/>
      <c r="GQ211" s="125"/>
      <c r="GR211" s="125"/>
      <c r="GS211" s="125"/>
      <c r="GT211" s="125"/>
      <c r="GU211" s="125"/>
      <c r="GV211" s="125"/>
      <c r="GW211" s="125"/>
      <c r="GX211" s="125"/>
      <c r="GY211" s="125"/>
      <c r="GZ211" s="125"/>
      <c r="HA211" s="125"/>
      <c r="HB211" s="125"/>
      <c r="HC211" s="125"/>
      <c r="HD211" s="125"/>
      <c r="HE211" s="125"/>
      <c r="HF211" s="125"/>
      <c r="HG211" s="125"/>
      <c r="HH211" s="125"/>
      <c r="HI211" s="125"/>
      <c r="HJ211" s="125"/>
      <c r="HK211" s="125"/>
      <c r="HL211" s="125"/>
      <c r="HM211" s="125"/>
      <c r="HN211" s="125"/>
      <c r="HO211" s="125"/>
      <c r="HP211" s="125"/>
      <c r="HQ211" s="125"/>
      <c r="HR211" s="125"/>
      <c r="HS211" s="125"/>
      <c r="HT211" s="125"/>
      <c r="HU211" s="125"/>
      <c r="HV211" s="125"/>
      <c r="HW211" s="125"/>
      <c r="HX211" s="125"/>
      <c r="HY211" s="125"/>
      <c r="HZ211" s="125"/>
      <c r="IA211" s="125"/>
      <c r="IB211" s="125"/>
      <c r="IC211" s="125"/>
      <c r="ID211" s="125"/>
      <c r="IE211" s="125"/>
      <c r="IF211" s="125"/>
      <c r="IG211" s="125"/>
      <c r="IH211" s="125"/>
      <c r="II211" s="125"/>
      <c r="IJ211" s="125"/>
      <c r="IK211" s="125"/>
      <c r="IL211" s="125"/>
      <c r="IM211" s="125"/>
      <c r="IN211" s="125"/>
      <c r="IO211" s="125"/>
      <c r="IP211" s="125"/>
      <c r="IQ211" s="125"/>
      <c r="IR211" s="125"/>
      <c r="IS211" s="125"/>
      <c r="IT211" s="125"/>
      <c r="IU211" s="125"/>
      <c r="IV211" s="125"/>
    </row>
    <row r="212" spans="3:256" ht="11.25" customHeight="1" x14ac:dyDescent="0.4">
      <c r="C212" s="125"/>
      <c r="D212" s="125"/>
      <c r="E212" s="125"/>
      <c r="F212" s="125"/>
      <c r="G212" s="125"/>
      <c r="H212" s="125"/>
      <c r="I212" s="125"/>
      <c r="J212" s="125"/>
      <c r="K212" s="125"/>
      <c r="L212" s="125"/>
      <c r="M212" s="125"/>
      <c r="N212" s="125"/>
      <c r="P212" s="125"/>
      <c r="AE212" s="125"/>
      <c r="AF212" s="125"/>
      <c r="AG212" s="125"/>
      <c r="AH212" s="125"/>
      <c r="AI212" s="125"/>
      <c r="AJ212" s="125"/>
      <c r="AK212" s="125"/>
      <c r="AL212" s="125"/>
      <c r="AM212" s="125"/>
      <c r="AN212" s="125"/>
      <c r="AO212" s="125"/>
      <c r="AP212" s="125"/>
      <c r="AQ212" s="125"/>
      <c r="AR212" s="125"/>
      <c r="AS212" s="125"/>
      <c r="AT212" s="125"/>
      <c r="AU212" s="125"/>
      <c r="AV212" s="125"/>
      <c r="AW212" s="125"/>
      <c r="AX212" s="125"/>
      <c r="AY212" s="125"/>
      <c r="AZ212" s="125"/>
      <c r="BA212" s="125"/>
      <c r="BB212" s="125"/>
      <c r="BC212" s="125"/>
      <c r="BD212" s="125"/>
      <c r="BE212" s="125"/>
      <c r="BF212" s="125"/>
      <c r="BG212" s="125"/>
      <c r="BH212" s="125"/>
      <c r="BI212" s="125"/>
      <c r="BJ212" s="125"/>
      <c r="BK212" s="125"/>
      <c r="BL212" s="125"/>
      <c r="BM212" s="125"/>
      <c r="BN212" s="125"/>
      <c r="BO212" s="125"/>
      <c r="BP212" s="125"/>
      <c r="BQ212" s="125"/>
      <c r="BR212" s="125"/>
      <c r="BS212" s="125"/>
      <c r="BT212" s="125"/>
      <c r="BU212" s="125"/>
      <c r="BV212" s="125"/>
      <c r="BW212" s="125"/>
      <c r="BX212" s="125"/>
      <c r="BY212" s="125"/>
      <c r="BZ212" s="125"/>
      <c r="CA212" s="125"/>
      <c r="CB212" s="125"/>
      <c r="CC212" s="125"/>
      <c r="CD212" s="125"/>
      <c r="CE212" s="125"/>
      <c r="CF212" s="125"/>
      <c r="CG212" s="125"/>
      <c r="CH212" s="125"/>
      <c r="CI212" s="125"/>
      <c r="CJ212" s="125"/>
      <c r="CK212" s="125"/>
      <c r="CL212" s="125"/>
      <c r="CM212" s="125"/>
      <c r="CN212" s="125"/>
      <c r="CO212" s="125"/>
      <c r="CP212" s="125"/>
      <c r="CQ212" s="125"/>
      <c r="CR212" s="125"/>
      <c r="CS212" s="125"/>
      <c r="CT212" s="125"/>
      <c r="CU212" s="125"/>
      <c r="CV212" s="125"/>
      <c r="CW212" s="125"/>
      <c r="CX212" s="125"/>
      <c r="CY212" s="125"/>
      <c r="CZ212" s="125"/>
      <c r="DA212" s="125"/>
      <c r="DB212" s="125"/>
      <c r="DC212" s="125"/>
      <c r="DD212" s="125"/>
      <c r="DE212" s="125"/>
      <c r="DF212" s="125"/>
      <c r="DG212" s="125"/>
      <c r="DH212" s="125"/>
      <c r="DI212" s="125"/>
      <c r="DJ212" s="125"/>
      <c r="DK212" s="125"/>
      <c r="DL212" s="125"/>
      <c r="DM212" s="125"/>
      <c r="DN212" s="125"/>
      <c r="DO212" s="125"/>
      <c r="DP212" s="125"/>
      <c r="DQ212" s="125"/>
      <c r="DR212" s="125"/>
      <c r="DS212" s="125"/>
      <c r="DT212" s="125"/>
      <c r="DU212" s="125"/>
      <c r="DV212" s="125"/>
      <c r="DW212" s="125"/>
      <c r="DX212" s="125"/>
      <c r="DY212" s="125"/>
      <c r="DZ212" s="125"/>
      <c r="EA212" s="125"/>
      <c r="EB212" s="125"/>
      <c r="EC212" s="125"/>
      <c r="ED212" s="125"/>
      <c r="EE212" s="125"/>
      <c r="EF212" s="125"/>
      <c r="EG212" s="125"/>
      <c r="EH212" s="125"/>
      <c r="EI212" s="125"/>
      <c r="EJ212" s="125"/>
      <c r="EK212" s="125"/>
      <c r="EL212" s="125"/>
      <c r="EM212" s="125"/>
      <c r="EN212" s="125"/>
      <c r="EO212" s="125"/>
      <c r="EP212" s="125"/>
      <c r="EQ212" s="125"/>
      <c r="ER212" s="125"/>
      <c r="ES212" s="125"/>
      <c r="ET212" s="125"/>
      <c r="EU212" s="125"/>
      <c r="EV212" s="125"/>
      <c r="EW212" s="125"/>
      <c r="EX212" s="125"/>
      <c r="EY212" s="125"/>
      <c r="EZ212" s="125"/>
      <c r="FA212" s="125"/>
      <c r="FB212" s="125"/>
      <c r="FC212" s="125"/>
      <c r="FD212" s="125"/>
      <c r="FE212" s="125"/>
      <c r="FF212" s="125"/>
      <c r="FG212" s="125"/>
      <c r="FH212" s="125"/>
      <c r="FI212" s="125"/>
      <c r="FJ212" s="125"/>
      <c r="FK212" s="125"/>
      <c r="FL212" s="125"/>
      <c r="FM212" s="125"/>
      <c r="FN212" s="125"/>
      <c r="FO212" s="125"/>
      <c r="FP212" s="125"/>
      <c r="FQ212" s="125"/>
      <c r="FR212" s="125"/>
      <c r="FS212" s="125"/>
      <c r="FT212" s="125"/>
      <c r="FU212" s="125"/>
      <c r="FV212" s="125"/>
      <c r="FW212" s="125"/>
      <c r="FX212" s="125"/>
      <c r="FY212" s="125"/>
      <c r="FZ212" s="125"/>
      <c r="GA212" s="125"/>
      <c r="GB212" s="125"/>
      <c r="GC212" s="125"/>
      <c r="GD212" s="125"/>
      <c r="GE212" s="125"/>
      <c r="GF212" s="125"/>
      <c r="GG212" s="125"/>
      <c r="GH212" s="125"/>
      <c r="GI212" s="125"/>
      <c r="GJ212" s="125"/>
      <c r="GK212" s="125"/>
      <c r="GL212" s="125"/>
      <c r="GM212" s="125"/>
      <c r="GN212" s="125"/>
      <c r="GO212" s="125"/>
      <c r="GP212" s="125"/>
      <c r="GQ212" s="125"/>
      <c r="GR212" s="125"/>
      <c r="GS212" s="125"/>
      <c r="GT212" s="125"/>
      <c r="GU212" s="125"/>
      <c r="GV212" s="125"/>
      <c r="GW212" s="125"/>
      <c r="GX212" s="125"/>
      <c r="GY212" s="125"/>
      <c r="GZ212" s="125"/>
      <c r="HA212" s="125"/>
      <c r="HB212" s="125"/>
      <c r="HC212" s="125"/>
      <c r="HD212" s="125"/>
      <c r="HE212" s="125"/>
      <c r="HF212" s="125"/>
      <c r="HG212" s="125"/>
      <c r="HH212" s="125"/>
      <c r="HI212" s="125"/>
      <c r="HJ212" s="125"/>
      <c r="HK212" s="125"/>
      <c r="HL212" s="125"/>
      <c r="HM212" s="125"/>
      <c r="HN212" s="125"/>
      <c r="HO212" s="125"/>
      <c r="HP212" s="125"/>
      <c r="HQ212" s="125"/>
      <c r="HR212" s="125"/>
      <c r="HS212" s="125"/>
      <c r="HT212" s="125"/>
      <c r="HU212" s="125"/>
      <c r="HV212" s="125"/>
      <c r="HW212" s="125"/>
      <c r="HX212" s="125"/>
      <c r="HY212" s="125"/>
      <c r="HZ212" s="125"/>
      <c r="IA212" s="125"/>
      <c r="IB212" s="125"/>
      <c r="IC212" s="125"/>
      <c r="ID212" s="125"/>
      <c r="IE212" s="125"/>
      <c r="IF212" s="125"/>
      <c r="IG212" s="125"/>
      <c r="IH212" s="125"/>
      <c r="II212" s="125"/>
      <c r="IJ212" s="125"/>
      <c r="IK212" s="125"/>
      <c r="IL212" s="125"/>
      <c r="IM212" s="125"/>
      <c r="IN212" s="125"/>
      <c r="IO212" s="125"/>
      <c r="IP212" s="125"/>
      <c r="IQ212" s="125"/>
      <c r="IR212" s="125"/>
      <c r="IS212" s="125"/>
      <c r="IT212" s="125"/>
      <c r="IU212" s="125"/>
      <c r="IV212" s="125"/>
    </row>
    <row r="213" spans="3:256" ht="11.25" customHeight="1" x14ac:dyDescent="0.4">
      <c r="C213" s="125"/>
      <c r="D213" s="125"/>
      <c r="E213" s="125"/>
      <c r="F213" s="125"/>
      <c r="G213" s="125"/>
      <c r="H213" s="125"/>
      <c r="I213" s="125"/>
      <c r="J213" s="125"/>
      <c r="K213" s="125"/>
      <c r="L213" s="125"/>
      <c r="M213" s="125"/>
      <c r="N213" s="125"/>
      <c r="P213" s="125"/>
      <c r="AE213" s="125"/>
      <c r="AF213" s="125"/>
      <c r="AG213" s="125"/>
      <c r="AH213" s="125"/>
      <c r="AI213" s="125"/>
      <c r="AJ213" s="125"/>
      <c r="AK213" s="125"/>
      <c r="AL213" s="125"/>
      <c r="AM213" s="125"/>
      <c r="AN213" s="125"/>
      <c r="AO213" s="125"/>
      <c r="AP213" s="125"/>
      <c r="AQ213" s="125"/>
      <c r="AR213" s="125"/>
      <c r="AS213" s="125"/>
      <c r="AT213" s="125"/>
      <c r="AU213" s="125"/>
      <c r="AV213" s="125"/>
      <c r="AW213" s="125"/>
      <c r="AX213" s="125"/>
      <c r="AY213" s="125"/>
      <c r="AZ213" s="125"/>
      <c r="BA213" s="125"/>
      <c r="BB213" s="125"/>
      <c r="BC213" s="125"/>
      <c r="BD213" s="125"/>
      <c r="BE213" s="125"/>
      <c r="BF213" s="125"/>
      <c r="BG213" s="125"/>
      <c r="BH213" s="125"/>
      <c r="BI213" s="125"/>
      <c r="BJ213" s="125"/>
      <c r="BK213" s="125"/>
      <c r="BL213" s="125"/>
      <c r="BM213" s="125"/>
      <c r="BN213" s="125"/>
      <c r="BO213" s="125"/>
      <c r="BP213" s="125"/>
      <c r="BQ213" s="125"/>
      <c r="BR213" s="125"/>
      <c r="BS213" s="125"/>
      <c r="BT213" s="125"/>
      <c r="BU213" s="125"/>
      <c r="BV213" s="125"/>
      <c r="BW213" s="125"/>
      <c r="BX213" s="125"/>
      <c r="BY213" s="125"/>
      <c r="BZ213" s="125"/>
      <c r="CA213" s="125"/>
      <c r="CB213" s="125"/>
      <c r="CC213" s="125"/>
      <c r="CD213" s="125"/>
      <c r="CE213" s="125"/>
      <c r="CF213" s="125"/>
      <c r="CG213" s="125"/>
      <c r="CH213" s="125"/>
      <c r="CI213" s="125"/>
      <c r="CJ213" s="125"/>
      <c r="CK213" s="125"/>
      <c r="CL213" s="125"/>
      <c r="CM213" s="125"/>
      <c r="CN213" s="125"/>
      <c r="CO213" s="125"/>
      <c r="CP213" s="125"/>
      <c r="CQ213" s="125"/>
      <c r="CR213" s="125"/>
      <c r="CS213" s="125"/>
      <c r="CT213" s="125"/>
      <c r="CU213" s="125"/>
      <c r="CV213" s="125"/>
      <c r="CW213" s="125"/>
      <c r="CX213" s="125"/>
      <c r="CY213" s="125"/>
      <c r="CZ213" s="125"/>
      <c r="DA213" s="125"/>
      <c r="DB213" s="125"/>
      <c r="DC213" s="125"/>
      <c r="DD213" s="125"/>
      <c r="DE213" s="125"/>
      <c r="DF213" s="125"/>
      <c r="DG213" s="125"/>
      <c r="DH213" s="125"/>
      <c r="DI213" s="125"/>
      <c r="DJ213" s="125"/>
      <c r="DK213" s="125"/>
      <c r="DL213" s="125"/>
      <c r="DM213" s="125"/>
      <c r="DN213" s="125"/>
      <c r="DO213" s="125"/>
      <c r="DP213" s="125"/>
      <c r="DQ213" s="125"/>
      <c r="DR213" s="125"/>
      <c r="DS213" s="125"/>
      <c r="DT213" s="125"/>
      <c r="DU213" s="125"/>
      <c r="DV213" s="125"/>
      <c r="DW213" s="125"/>
      <c r="DX213" s="125"/>
      <c r="DY213" s="125"/>
      <c r="DZ213" s="125"/>
      <c r="EA213" s="125"/>
      <c r="EB213" s="125"/>
      <c r="EC213" s="125"/>
      <c r="ED213" s="125"/>
      <c r="EE213" s="125"/>
      <c r="EF213" s="125"/>
      <c r="EG213" s="125"/>
      <c r="EH213" s="125"/>
      <c r="EI213" s="125"/>
      <c r="EJ213" s="125"/>
      <c r="EK213" s="125"/>
      <c r="EL213" s="125"/>
      <c r="EM213" s="125"/>
      <c r="EN213" s="125"/>
      <c r="EO213" s="125"/>
      <c r="EP213" s="125"/>
      <c r="EQ213" s="125"/>
      <c r="ER213" s="125"/>
      <c r="ES213" s="125"/>
      <c r="ET213" s="125"/>
      <c r="EU213" s="125"/>
      <c r="EV213" s="125"/>
      <c r="EW213" s="125"/>
      <c r="EX213" s="125"/>
      <c r="EY213" s="125"/>
      <c r="EZ213" s="125"/>
      <c r="FA213" s="125"/>
      <c r="FB213" s="125"/>
      <c r="FC213" s="125"/>
      <c r="FD213" s="125"/>
      <c r="FE213" s="125"/>
      <c r="FF213" s="125"/>
      <c r="FG213" s="125"/>
      <c r="FH213" s="125"/>
      <c r="FI213" s="125"/>
      <c r="FJ213" s="125"/>
      <c r="FK213" s="125"/>
      <c r="FL213" s="125"/>
      <c r="FM213" s="125"/>
      <c r="FN213" s="125"/>
      <c r="FO213" s="125"/>
      <c r="FP213" s="125"/>
      <c r="FQ213" s="125"/>
      <c r="FR213" s="125"/>
      <c r="FS213" s="125"/>
      <c r="FT213" s="125"/>
      <c r="FU213" s="125"/>
      <c r="FV213" s="125"/>
      <c r="FW213" s="125"/>
      <c r="FX213" s="125"/>
      <c r="FY213" s="125"/>
      <c r="FZ213" s="125"/>
      <c r="GA213" s="125"/>
      <c r="GB213" s="125"/>
      <c r="GC213" s="125"/>
      <c r="GD213" s="125"/>
      <c r="GE213" s="125"/>
      <c r="GF213" s="125"/>
      <c r="GG213" s="125"/>
      <c r="GH213" s="125"/>
      <c r="GI213" s="125"/>
      <c r="GJ213" s="125"/>
      <c r="GK213" s="125"/>
      <c r="GL213" s="125"/>
      <c r="GM213" s="125"/>
      <c r="GN213" s="125"/>
      <c r="GO213" s="125"/>
      <c r="GP213" s="125"/>
      <c r="GQ213" s="125"/>
      <c r="GR213" s="125"/>
      <c r="GS213" s="125"/>
      <c r="GT213" s="125"/>
      <c r="GU213" s="125"/>
      <c r="GV213" s="125"/>
      <c r="GW213" s="125"/>
      <c r="GX213" s="125"/>
      <c r="GY213" s="125"/>
      <c r="GZ213" s="125"/>
      <c r="HA213" s="125"/>
      <c r="HB213" s="125"/>
      <c r="HC213" s="125"/>
      <c r="HD213" s="125"/>
      <c r="HE213" s="125"/>
      <c r="HF213" s="125"/>
      <c r="HG213" s="125"/>
      <c r="HH213" s="125"/>
      <c r="HI213" s="125"/>
      <c r="HJ213" s="125"/>
      <c r="HK213" s="125"/>
      <c r="HL213" s="125"/>
      <c r="HM213" s="125"/>
      <c r="HN213" s="125"/>
      <c r="HO213" s="125"/>
      <c r="HP213" s="125"/>
      <c r="HQ213" s="125"/>
      <c r="HR213" s="125"/>
      <c r="HS213" s="125"/>
      <c r="HT213" s="125"/>
      <c r="HU213" s="125"/>
      <c r="HV213" s="125"/>
      <c r="HW213" s="125"/>
      <c r="HX213" s="125"/>
      <c r="HY213" s="125"/>
      <c r="HZ213" s="125"/>
      <c r="IA213" s="125"/>
      <c r="IB213" s="125"/>
      <c r="IC213" s="125"/>
      <c r="ID213" s="125"/>
      <c r="IE213" s="125"/>
      <c r="IF213" s="125"/>
      <c r="IG213" s="125"/>
      <c r="IH213" s="125"/>
      <c r="II213" s="125"/>
      <c r="IJ213" s="125"/>
      <c r="IK213" s="125"/>
      <c r="IL213" s="125"/>
      <c r="IM213" s="125"/>
      <c r="IN213" s="125"/>
      <c r="IO213" s="125"/>
      <c r="IP213" s="125"/>
      <c r="IQ213" s="125"/>
      <c r="IR213" s="125"/>
      <c r="IS213" s="125"/>
      <c r="IT213" s="125"/>
      <c r="IU213" s="125"/>
      <c r="IV213" s="125"/>
    </row>
    <row r="214" spans="3:256" ht="11.25" customHeight="1" x14ac:dyDescent="0.4">
      <c r="C214" s="125"/>
      <c r="D214" s="125"/>
      <c r="E214" s="125"/>
      <c r="F214" s="125"/>
      <c r="G214" s="125"/>
      <c r="H214" s="125"/>
      <c r="I214" s="125"/>
      <c r="J214" s="125"/>
      <c r="K214" s="125"/>
      <c r="L214" s="125"/>
      <c r="M214" s="125"/>
      <c r="N214" s="125"/>
      <c r="P214" s="125"/>
      <c r="AE214" s="125"/>
      <c r="AF214" s="125"/>
      <c r="AG214" s="125"/>
      <c r="AH214" s="125"/>
      <c r="AI214" s="125"/>
      <c r="AJ214" s="125"/>
      <c r="AK214" s="125"/>
      <c r="AL214" s="125"/>
      <c r="AM214" s="125"/>
      <c r="AN214" s="125"/>
      <c r="AO214" s="125"/>
      <c r="AP214" s="125"/>
      <c r="AQ214" s="125"/>
      <c r="AR214" s="125"/>
      <c r="AS214" s="125"/>
      <c r="AT214" s="125"/>
      <c r="AU214" s="125"/>
      <c r="AV214" s="125"/>
      <c r="AW214" s="125"/>
      <c r="AX214" s="125"/>
      <c r="AY214" s="125"/>
      <c r="AZ214" s="125"/>
      <c r="BA214" s="125"/>
      <c r="BB214" s="125"/>
      <c r="BC214" s="125"/>
      <c r="BD214" s="125"/>
      <c r="BE214" s="125"/>
      <c r="BF214" s="125"/>
      <c r="BG214" s="125"/>
      <c r="BH214" s="125"/>
      <c r="BI214" s="125"/>
      <c r="BJ214" s="125"/>
      <c r="BK214" s="125"/>
      <c r="BL214" s="125"/>
      <c r="BM214" s="125"/>
      <c r="BN214" s="125"/>
      <c r="BO214" s="125"/>
      <c r="BP214" s="125"/>
      <c r="BQ214" s="125"/>
      <c r="BR214" s="125"/>
      <c r="BS214" s="125"/>
      <c r="BT214" s="125"/>
      <c r="BU214" s="125"/>
      <c r="BV214" s="125"/>
      <c r="BW214" s="125"/>
      <c r="BX214" s="125"/>
      <c r="BY214" s="125"/>
      <c r="BZ214" s="125"/>
      <c r="CA214" s="125"/>
      <c r="CB214" s="125"/>
      <c r="CC214" s="125"/>
      <c r="CD214" s="125"/>
      <c r="CE214" s="125"/>
      <c r="CF214" s="125"/>
      <c r="CG214" s="125"/>
      <c r="CH214" s="125"/>
      <c r="CI214" s="125"/>
      <c r="CJ214" s="125"/>
      <c r="CK214" s="125"/>
      <c r="CL214" s="125"/>
      <c r="CM214" s="125"/>
      <c r="CN214" s="125"/>
      <c r="CO214" s="125"/>
      <c r="CP214" s="125"/>
      <c r="CQ214" s="125"/>
      <c r="CR214" s="125"/>
      <c r="CS214" s="125"/>
      <c r="CT214" s="125"/>
      <c r="CU214" s="125"/>
      <c r="CV214" s="125"/>
      <c r="CW214" s="125"/>
      <c r="CX214" s="125"/>
      <c r="CY214" s="125"/>
      <c r="CZ214" s="125"/>
      <c r="DA214" s="125"/>
      <c r="DB214" s="125"/>
      <c r="DC214" s="125"/>
      <c r="DD214" s="125"/>
      <c r="DE214" s="125"/>
      <c r="DF214" s="125"/>
      <c r="DG214" s="125"/>
      <c r="DH214" s="125"/>
      <c r="DI214" s="125"/>
      <c r="DJ214" s="125"/>
      <c r="DK214" s="125"/>
      <c r="DL214" s="125"/>
      <c r="DM214" s="125"/>
      <c r="DN214" s="125"/>
      <c r="DO214" s="125"/>
      <c r="DP214" s="125"/>
      <c r="DQ214" s="125"/>
      <c r="DR214" s="125"/>
      <c r="DS214" s="125"/>
      <c r="DT214" s="125"/>
      <c r="DU214" s="125"/>
      <c r="DV214" s="125"/>
      <c r="DW214" s="125"/>
      <c r="DX214" s="125"/>
      <c r="DY214" s="125"/>
      <c r="DZ214" s="125"/>
      <c r="EA214" s="125"/>
      <c r="EB214" s="125"/>
      <c r="EC214" s="125"/>
      <c r="ED214" s="125"/>
      <c r="EE214" s="125"/>
      <c r="EF214" s="125"/>
      <c r="EG214" s="125"/>
      <c r="EH214" s="125"/>
      <c r="EI214" s="125"/>
      <c r="EJ214" s="125"/>
      <c r="EK214" s="125"/>
      <c r="EL214" s="125"/>
      <c r="EM214" s="125"/>
      <c r="EN214" s="125"/>
      <c r="EO214" s="125"/>
      <c r="EP214" s="125"/>
      <c r="EQ214" s="125"/>
      <c r="ER214" s="125"/>
      <c r="ES214" s="125"/>
      <c r="ET214" s="125"/>
      <c r="EU214" s="125"/>
      <c r="EV214" s="125"/>
      <c r="EW214" s="125"/>
      <c r="EX214" s="125"/>
      <c r="EY214" s="125"/>
      <c r="EZ214" s="125"/>
      <c r="FA214" s="125"/>
      <c r="FB214" s="125"/>
      <c r="FC214" s="125"/>
      <c r="FD214" s="125"/>
      <c r="FE214" s="125"/>
      <c r="FF214" s="125"/>
      <c r="FG214" s="125"/>
      <c r="FH214" s="125"/>
      <c r="FI214" s="125"/>
      <c r="FJ214" s="125"/>
      <c r="FK214" s="125"/>
      <c r="FL214" s="125"/>
      <c r="FM214" s="125"/>
      <c r="FN214" s="125"/>
      <c r="FO214" s="125"/>
      <c r="FP214" s="125"/>
      <c r="FQ214" s="125"/>
      <c r="FR214" s="125"/>
      <c r="FS214" s="125"/>
      <c r="FT214" s="125"/>
      <c r="FU214" s="125"/>
      <c r="FV214" s="125"/>
      <c r="FW214" s="125"/>
      <c r="FX214" s="125"/>
      <c r="FY214" s="125"/>
      <c r="FZ214" s="125"/>
      <c r="GA214" s="125"/>
      <c r="GB214" s="125"/>
      <c r="GC214" s="125"/>
      <c r="GD214" s="125"/>
      <c r="GE214" s="125"/>
      <c r="GF214" s="125"/>
      <c r="GG214" s="125"/>
      <c r="GH214" s="125"/>
      <c r="GI214" s="125"/>
      <c r="GJ214" s="125"/>
      <c r="GK214" s="125"/>
      <c r="GL214" s="125"/>
      <c r="GM214" s="125"/>
      <c r="GN214" s="125"/>
      <c r="GO214" s="125"/>
      <c r="GP214" s="125"/>
      <c r="GQ214" s="125"/>
      <c r="GR214" s="125"/>
      <c r="GS214" s="125"/>
      <c r="GT214" s="125"/>
      <c r="GU214" s="125"/>
      <c r="GV214" s="125"/>
      <c r="GW214" s="125"/>
      <c r="GX214" s="125"/>
      <c r="GY214" s="125"/>
      <c r="GZ214" s="125"/>
      <c r="HA214" s="125"/>
      <c r="HB214" s="125"/>
      <c r="HC214" s="125"/>
      <c r="HD214" s="125"/>
      <c r="HE214" s="125"/>
      <c r="HF214" s="125"/>
      <c r="HG214" s="125"/>
      <c r="HH214" s="125"/>
      <c r="HI214" s="125"/>
      <c r="HJ214" s="125"/>
      <c r="HK214" s="125"/>
      <c r="HL214" s="125"/>
      <c r="HM214" s="125"/>
      <c r="HN214" s="125"/>
      <c r="HO214" s="125"/>
      <c r="HP214" s="125"/>
      <c r="HQ214" s="125"/>
      <c r="HR214" s="125"/>
      <c r="HS214" s="125"/>
      <c r="HT214" s="125"/>
      <c r="HU214" s="125"/>
      <c r="HV214" s="125"/>
      <c r="HW214" s="125"/>
      <c r="HX214" s="125"/>
      <c r="HY214" s="125"/>
      <c r="HZ214" s="125"/>
      <c r="IA214" s="125"/>
      <c r="IB214" s="125"/>
      <c r="IC214" s="125"/>
      <c r="ID214" s="125"/>
      <c r="IE214" s="125"/>
      <c r="IF214" s="125"/>
      <c r="IG214" s="125"/>
      <c r="IH214" s="125"/>
      <c r="II214" s="125"/>
      <c r="IJ214" s="125"/>
      <c r="IK214" s="125"/>
      <c r="IL214" s="125"/>
      <c r="IM214" s="125"/>
      <c r="IN214" s="125"/>
      <c r="IO214" s="125"/>
      <c r="IP214" s="125"/>
      <c r="IQ214" s="125"/>
      <c r="IR214" s="125"/>
      <c r="IS214" s="125"/>
      <c r="IT214" s="125"/>
      <c r="IU214" s="125"/>
      <c r="IV214" s="125"/>
    </row>
    <row r="215" spans="3:256" ht="11.25" customHeight="1" x14ac:dyDescent="0.4">
      <c r="C215" s="125"/>
      <c r="D215" s="125"/>
      <c r="E215" s="125"/>
      <c r="F215" s="125"/>
      <c r="G215" s="125"/>
      <c r="H215" s="125"/>
      <c r="I215" s="125"/>
      <c r="J215" s="125"/>
      <c r="K215" s="125"/>
      <c r="L215" s="125"/>
      <c r="M215" s="125"/>
      <c r="N215" s="125"/>
      <c r="P215" s="125"/>
      <c r="AE215" s="125"/>
      <c r="AF215" s="125"/>
      <c r="AG215" s="125"/>
      <c r="AH215" s="125"/>
      <c r="AI215" s="125"/>
      <c r="AJ215" s="125"/>
      <c r="AK215" s="125"/>
      <c r="AL215" s="125"/>
      <c r="AM215" s="125"/>
      <c r="AN215" s="125"/>
      <c r="AO215" s="125"/>
      <c r="AP215" s="125"/>
      <c r="AQ215" s="125"/>
      <c r="AR215" s="125"/>
      <c r="AS215" s="125"/>
      <c r="AT215" s="125"/>
      <c r="AU215" s="125"/>
      <c r="AV215" s="125"/>
      <c r="AW215" s="125"/>
      <c r="AX215" s="125"/>
      <c r="AY215" s="125"/>
      <c r="AZ215" s="125"/>
      <c r="BA215" s="125"/>
      <c r="BB215" s="125"/>
      <c r="BC215" s="125"/>
      <c r="BD215" s="125"/>
      <c r="BE215" s="125"/>
      <c r="BF215" s="125"/>
      <c r="BG215" s="125"/>
      <c r="BH215" s="125"/>
      <c r="BI215" s="125"/>
      <c r="BJ215" s="125"/>
      <c r="BK215" s="125"/>
      <c r="BL215" s="125"/>
      <c r="BM215" s="125"/>
      <c r="BN215" s="125"/>
      <c r="BO215" s="125"/>
      <c r="BP215" s="125"/>
      <c r="BQ215" s="125"/>
      <c r="BR215" s="125"/>
      <c r="BS215" s="125"/>
      <c r="BT215" s="125"/>
      <c r="BU215" s="125"/>
      <c r="BV215" s="125"/>
      <c r="BW215" s="125"/>
      <c r="BX215" s="125"/>
      <c r="BY215" s="125"/>
      <c r="BZ215" s="125"/>
      <c r="CA215" s="125"/>
      <c r="CB215" s="125"/>
      <c r="CC215" s="125"/>
      <c r="CD215" s="125"/>
      <c r="CE215" s="125"/>
      <c r="CF215" s="125"/>
      <c r="CG215" s="125"/>
      <c r="CH215" s="125"/>
      <c r="CI215" s="125"/>
      <c r="CJ215" s="125"/>
      <c r="CK215" s="125"/>
      <c r="CL215" s="125"/>
      <c r="CM215" s="125"/>
      <c r="CN215" s="125"/>
      <c r="CO215" s="125"/>
      <c r="CP215" s="125"/>
      <c r="CQ215" s="125"/>
      <c r="CR215" s="125"/>
      <c r="CS215" s="125"/>
      <c r="CT215" s="125"/>
      <c r="CU215" s="125"/>
      <c r="CV215" s="125"/>
      <c r="CW215" s="125"/>
      <c r="CX215" s="125"/>
      <c r="CY215" s="125"/>
      <c r="CZ215" s="125"/>
      <c r="DA215" s="125"/>
      <c r="DB215" s="125"/>
      <c r="DC215" s="125"/>
      <c r="DD215" s="125"/>
      <c r="DE215" s="125"/>
      <c r="DF215" s="125"/>
      <c r="DG215" s="125"/>
      <c r="DH215" s="125"/>
      <c r="DI215" s="125"/>
      <c r="DJ215" s="125"/>
      <c r="DK215" s="125"/>
      <c r="DL215" s="125"/>
      <c r="DM215" s="125"/>
      <c r="DN215" s="125"/>
      <c r="DO215" s="125"/>
      <c r="DP215" s="125"/>
      <c r="DQ215" s="125"/>
      <c r="DR215" s="125"/>
      <c r="DS215" s="125"/>
      <c r="DT215" s="125"/>
      <c r="DU215" s="125"/>
      <c r="DV215" s="125"/>
      <c r="DW215" s="125"/>
      <c r="DX215" s="125"/>
      <c r="DY215" s="125"/>
      <c r="DZ215" s="125"/>
      <c r="EA215" s="125"/>
      <c r="EB215" s="125"/>
      <c r="EC215" s="125"/>
      <c r="ED215" s="125"/>
      <c r="EE215" s="125"/>
      <c r="EF215" s="125"/>
      <c r="EG215" s="125"/>
      <c r="EH215" s="125"/>
      <c r="EI215" s="125"/>
      <c r="EJ215" s="125"/>
      <c r="EK215" s="125"/>
      <c r="EL215" s="125"/>
      <c r="EM215" s="125"/>
      <c r="EN215" s="125"/>
      <c r="EO215" s="125"/>
      <c r="EP215" s="125"/>
      <c r="EQ215" s="125"/>
      <c r="ER215" s="125"/>
      <c r="ES215" s="125"/>
      <c r="ET215" s="125"/>
      <c r="EU215" s="125"/>
      <c r="EV215" s="125"/>
      <c r="EW215" s="125"/>
      <c r="EX215" s="125"/>
      <c r="EY215" s="125"/>
      <c r="EZ215" s="125"/>
      <c r="FA215" s="125"/>
      <c r="FB215" s="125"/>
      <c r="FC215" s="125"/>
      <c r="FD215" s="125"/>
      <c r="FE215" s="125"/>
      <c r="FF215" s="125"/>
      <c r="FG215" s="125"/>
      <c r="FH215" s="125"/>
      <c r="FI215" s="125"/>
      <c r="FJ215" s="125"/>
      <c r="FK215" s="125"/>
      <c r="FL215" s="125"/>
      <c r="FM215" s="125"/>
      <c r="FN215" s="125"/>
      <c r="FO215" s="125"/>
      <c r="FP215" s="125"/>
      <c r="FQ215" s="125"/>
      <c r="FR215" s="125"/>
      <c r="FS215" s="125"/>
      <c r="FT215" s="125"/>
      <c r="FU215" s="125"/>
      <c r="FV215" s="125"/>
      <c r="FW215" s="125"/>
      <c r="FX215" s="125"/>
      <c r="FY215" s="125"/>
      <c r="FZ215" s="125"/>
      <c r="GA215" s="125"/>
      <c r="GB215" s="125"/>
      <c r="GC215" s="125"/>
      <c r="GD215" s="125"/>
      <c r="GE215" s="125"/>
      <c r="GF215" s="125"/>
      <c r="GG215" s="125"/>
      <c r="GH215" s="125"/>
      <c r="GI215" s="125"/>
      <c r="GJ215" s="125"/>
      <c r="GK215" s="125"/>
      <c r="GL215" s="125"/>
      <c r="GM215" s="125"/>
      <c r="GN215" s="125"/>
      <c r="GO215" s="125"/>
      <c r="GP215" s="125"/>
      <c r="GQ215" s="125"/>
      <c r="GR215" s="125"/>
      <c r="GS215" s="125"/>
      <c r="GT215" s="125"/>
      <c r="GU215" s="125"/>
      <c r="GV215" s="125"/>
      <c r="GW215" s="125"/>
      <c r="GX215" s="125"/>
      <c r="GY215" s="125"/>
      <c r="GZ215" s="125"/>
      <c r="HA215" s="125"/>
      <c r="HB215" s="125"/>
      <c r="HC215" s="125"/>
      <c r="HD215" s="125"/>
      <c r="HE215" s="125"/>
      <c r="HF215" s="125"/>
      <c r="HG215" s="125"/>
      <c r="HH215" s="125"/>
      <c r="HI215" s="125"/>
      <c r="HJ215" s="125"/>
      <c r="HK215" s="125"/>
      <c r="HL215" s="125"/>
      <c r="HM215" s="125"/>
      <c r="HN215" s="125"/>
      <c r="HO215" s="125"/>
      <c r="HP215" s="125"/>
      <c r="HQ215" s="125"/>
      <c r="HR215" s="125"/>
      <c r="HS215" s="125"/>
      <c r="HT215" s="125"/>
      <c r="HU215" s="125"/>
      <c r="HV215" s="125"/>
      <c r="HW215" s="125"/>
      <c r="HX215" s="125"/>
      <c r="HY215" s="125"/>
      <c r="HZ215" s="125"/>
      <c r="IA215" s="125"/>
      <c r="IB215" s="125"/>
      <c r="IC215" s="125"/>
      <c r="ID215" s="125"/>
      <c r="IE215" s="125"/>
      <c r="IF215" s="125"/>
      <c r="IG215" s="125"/>
      <c r="IH215" s="125"/>
      <c r="II215" s="125"/>
      <c r="IJ215" s="125"/>
      <c r="IK215" s="125"/>
      <c r="IL215" s="125"/>
      <c r="IM215" s="125"/>
      <c r="IN215" s="125"/>
      <c r="IO215" s="125"/>
      <c r="IP215" s="125"/>
      <c r="IQ215" s="125"/>
      <c r="IR215" s="125"/>
      <c r="IS215" s="125"/>
      <c r="IT215" s="125"/>
      <c r="IU215" s="125"/>
      <c r="IV215" s="125"/>
    </row>
    <row r="216" spans="3:256" ht="11.25" customHeight="1" x14ac:dyDescent="0.4">
      <c r="C216" s="125"/>
      <c r="D216" s="125"/>
      <c r="E216" s="125"/>
      <c r="F216" s="125"/>
      <c r="G216" s="125"/>
      <c r="H216" s="125"/>
      <c r="I216" s="125"/>
      <c r="J216" s="125"/>
      <c r="K216" s="125"/>
      <c r="L216" s="125"/>
      <c r="M216" s="125"/>
      <c r="N216" s="125"/>
      <c r="P216" s="125"/>
      <c r="AE216" s="125"/>
      <c r="AF216" s="125"/>
      <c r="AG216" s="125"/>
      <c r="AH216" s="125"/>
      <c r="AI216" s="125"/>
      <c r="AJ216" s="125"/>
      <c r="AK216" s="125"/>
      <c r="AL216" s="125"/>
      <c r="AM216" s="125"/>
      <c r="AN216" s="125"/>
      <c r="AO216" s="125"/>
      <c r="AP216" s="125"/>
      <c r="AQ216" s="125"/>
      <c r="AR216" s="125"/>
      <c r="AS216" s="125"/>
      <c r="AT216" s="125"/>
      <c r="AU216" s="125"/>
      <c r="AV216" s="125"/>
      <c r="AW216" s="125"/>
      <c r="AX216" s="125"/>
      <c r="AY216" s="125"/>
      <c r="AZ216" s="125"/>
      <c r="BA216" s="125"/>
      <c r="BB216" s="125"/>
      <c r="BC216" s="125"/>
      <c r="BD216" s="125"/>
      <c r="BE216" s="125"/>
      <c r="BF216" s="125"/>
      <c r="BG216" s="125"/>
      <c r="BH216" s="125"/>
      <c r="BI216" s="125"/>
      <c r="BJ216" s="125"/>
      <c r="BK216" s="125"/>
      <c r="BL216" s="125"/>
      <c r="BM216" s="125"/>
      <c r="BN216" s="125"/>
      <c r="BO216" s="125"/>
      <c r="BP216" s="125"/>
      <c r="BQ216" s="125"/>
      <c r="BR216" s="125"/>
      <c r="BS216" s="125"/>
      <c r="BT216" s="125"/>
      <c r="BU216" s="125"/>
      <c r="BV216" s="125"/>
      <c r="BW216" s="125"/>
      <c r="BX216" s="125"/>
      <c r="BY216" s="125"/>
      <c r="BZ216" s="125"/>
      <c r="CA216" s="125"/>
      <c r="CB216" s="125"/>
      <c r="CC216" s="125"/>
      <c r="CD216" s="125"/>
      <c r="CE216" s="125"/>
      <c r="CF216" s="125"/>
      <c r="CG216" s="125"/>
      <c r="CH216" s="125"/>
      <c r="CI216" s="125"/>
      <c r="CJ216" s="125"/>
      <c r="CK216" s="125"/>
      <c r="CL216" s="125"/>
      <c r="CM216" s="125"/>
      <c r="CN216" s="125"/>
      <c r="CO216" s="125"/>
      <c r="CP216" s="125"/>
      <c r="CQ216" s="125"/>
      <c r="CR216" s="125"/>
      <c r="CS216" s="125"/>
      <c r="CT216" s="125"/>
      <c r="CU216" s="125"/>
      <c r="CV216" s="125"/>
      <c r="CW216" s="125"/>
      <c r="CX216" s="125"/>
      <c r="CY216" s="125"/>
      <c r="CZ216" s="125"/>
      <c r="DA216" s="125"/>
      <c r="DB216" s="125"/>
      <c r="DC216" s="125"/>
      <c r="DD216" s="125"/>
      <c r="DE216" s="125"/>
      <c r="DF216" s="125"/>
      <c r="DG216" s="125"/>
      <c r="DH216" s="125"/>
      <c r="DI216" s="125"/>
      <c r="DJ216" s="125"/>
      <c r="DK216" s="125"/>
      <c r="DL216" s="125"/>
      <c r="DM216" s="125"/>
      <c r="DN216" s="125"/>
      <c r="DO216" s="125"/>
      <c r="DP216" s="125"/>
      <c r="DQ216" s="125"/>
      <c r="DR216" s="125"/>
      <c r="DS216" s="125"/>
      <c r="DT216" s="125"/>
      <c r="DU216" s="125"/>
      <c r="DV216" s="125"/>
      <c r="DW216" s="125"/>
      <c r="DX216" s="125"/>
      <c r="DY216" s="125"/>
      <c r="DZ216" s="125"/>
      <c r="EA216" s="125"/>
      <c r="EB216" s="125"/>
      <c r="EC216" s="125"/>
      <c r="ED216" s="125"/>
      <c r="EE216" s="125"/>
      <c r="EF216" s="125"/>
      <c r="EG216" s="125"/>
      <c r="EH216" s="125"/>
      <c r="EI216" s="125"/>
      <c r="EJ216" s="125"/>
      <c r="EK216" s="125"/>
      <c r="EL216" s="125"/>
      <c r="EM216" s="125"/>
      <c r="EN216" s="125"/>
      <c r="EO216" s="125"/>
      <c r="EP216" s="125"/>
      <c r="EQ216" s="125"/>
      <c r="ER216" s="125"/>
      <c r="ES216" s="125"/>
      <c r="ET216" s="125"/>
      <c r="EU216" s="125"/>
      <c r="EV216" s="125"/>
      <c r="EW216" s="125"/>
      <c r="EX216" s="125"/>
      <c r="EY216" s="125"/>
      <c r="EZ216" s="125"/>
      <c r="FA216" s="125"/>
      <c r="FB216" s="125"/>
      <c r="FC216" s="125"/>
      <c r="FD216" s="125"/>
      <c r="FE216" s="125"/>
      <c r="FF216" s="125"/>
      <c r="FG216" s="125"/>
      <c r="FH216" s="125"/>
      <c r="FI216" s="125"/>
      <c r="FJ216" s="125"/>
      <c r="FK216" s="125"/>
      <c r="FL216" s="125"/>
      <c r="FM216" s="125"/>
      <c r="FN216" s="125"/>
      <c r="FO216" s="125"/>
      <c r="FP216" s="125"/>
      <c r="FQ216" s="125"/>
      <c r="FR216" s="125"/>
      <c r="FS216" s="125"/>
      <c r="FT216" s="125"/>
      <c r="FU216" s="125"/>
      <c r="FV216" s="125"/>
      <c r="FW216" s="125"/>
      <c r="FX216" s="125"/>
      <c r="FY216" s="125"/>
      <c r="FZ216" s="125"/>
      <c r="GA216" s="125"/>
      <c r="GB216" s="125"/>
      <c r="GC216" s="125"/>
      <c r="GD216" s="125"/>
      <c r="GE216" s="125"/>
      <c r="GF216" s="125"/>
      <c r="GG216" s="125"/>
      <c r="GH216" s="125"/>
      <c r="GI216" s="125"/>
      <c r="GJ216" s="125"/>
      <c r="GK216" s="125"/>
      <c r="GL216" s="125"/>
      <c r="GM216" s="125"/>
      <c r="GN216" s="125"/>
      <c r="GO216" s="125"/>
      <c r="GP216" s="125"/>
      <c r="GQ216" s="125"/>
      <c r="GR216" s="125"/>
      <c r="GS216" s="125"/>
      <c r="GT216" s="125"/>
      <c r="GU216" s="125"/>
      <c r="GV216" s="125"/>
      <c r="GW216" s="125"/>
      <c r="GX216" s="125"/>
      <c r="GY216" s="125"/>
      <c r="GZ216" s="125"/>
      <c r="HA216" s="125"/>
      <c r="HB216" s="125"/>
      <c r="HC216" s="125"/>
      <c r="HD216" s="125"/>
      <c r="HE216" s="125"/>
      <c r="HF216" s="125"/>
      <c r="HG216" s="125"/>
      <c r="HH216" s="125"/>
      <c r="HI216" s="125"/>
      <c r="HJ216" s="125"/>
      <c r="HK216" s="125"/>
      <c r="HL216" s="125"/>
      <c r="HM216" s="125"/>
      <c r="HN216" s="125"/>
      <c r="HO216" s="125"/>
      <c r="HP216" s="125"/>
      <c r="HQ216" s="125"/>
      <c r="HR216" s="125"/>
      <c r="HS216" s="125"/>
      <c r="HT216" s="125"/>
      <c r="HU216" s="125"/>
      <c r="HV216" s="125"/>
      <c r="HW216" s="125"/>
      <c r="HX216" s="125"/>
      <c r="HY216" s="125"/>
      <c r="HZ216" s="125"/>
      <c r="IA216" s="125"/>
      <c r="IB216" s="125"/>
      <c r="IC216" s="125"/>
      <c r="ID216" s="125"/>
      <c r="IE216" s="125"/>
      <c r="IF216" s="125"/>
      <c r="IG216" s="125"/>
      <c r="IH216" s="125"/>
      <c r="II216" s="125"/>
      <c r="IJ216" s="125"/>
      <c r="IK216" s="125"/>
      <c r="IL216" s="125"/>
      <c r="IM216" s="125"/>
      <c r="IN216" s="125"/>
      <c r="IO216" s="125"/>
      <c r="IP216" s="125"/>
      <c r="IQ216" s="125"/>
      <c r="IR216" s="125"/>
      <c r="IS216" s="125"/>
      <c r="IT216" s="125"/>
      <c r="IU216" s="125"/>
      <c r="IV216" s="125"/>
    </row>
    <row r="217" spans="3:256" ht="11.25" customHeight="1" x14ac:dyDescent="0.4">
      <c r="C217" s="125"/>
      <c r="D217" s="125"/>
      <c r="E217" s="125"/>
      <c r="F217" s="125"/>
      <c r="G217" s="125"/>
      <c r="H217" s="125"/>
      <c r="I217" s="125"/>
      <c r="J217" s="125"/>
      <c r="K217" s="125"/>
      <c r="L217" s="125"/>
      <c r="M217" s="125"/>
      <c r="N217" s="125"/>
      <c r="P217" s="125"/>
      <c r="AE217" s="125"/>
      <c r="AF217" s="125"/>
      <c r="AG217" s="125"/>
      <c r="AH217" s="125"/>
      <c r="AI217" s="125"/>
      <c r="AJ217" s="125"/>
      <c r="AK217" s="125"/>
      <c r="AL217" s="125"/>
      <c r="AM217" s="125"/>
      <c r="AN217" s="125"/>
      <c r="AO217" s="125"/>
      <c r="AP217" s="125"/>
      <c r="AQ217" s="125"/>
      <c r="AR217" s="125"/>
      <c r="AS217" s="125"/>
      <c r="AT217" s="125"/>
      <c r="AU217" s="125"/>
      <c r="AV217" s="125"/>
      <c r="AW217" s="125"/>
      <c r="AX217" s="125"/>
      <c r="AY217" s="125"/>
      <c r="AZ217" s="125"/>
      <c r="BA217" s="125"/>
      <c r="BB217" s="125"/>
      <c r="BC217" s="125"/>
      <c r="BD217" s="125"/>
      <c r="BE217" s="125"/>
      <c r="BF217" s="125"/>
      <c r="BG217" s="125"/>
      <c r="BH217" s="125"/>
      <c r="BI217" s="125"/>
      <c r="BJ217" s="125"/>
      <c r="BK217" s="125"/>
      <c r="BL217" s="125"/>
      <c r="BM217" s="125"/>
      <c r="BN217" s="125"/>
      <c r="BO217" s="125"/>
      <c r="BP217" s="125"/>
      <c r="BQ217" s="125"/>
      <c r="BR217" s="125"/>
      <c r="BS217" s="125"/>
      <c r="BT217" s="125"/>
      <c r="BU217" s="125"/>
      <c r="BV217" s="125"/>
      <c r="BW217" s="125"/>
      <c r="BX217" s="125"/>
      <c r="BY217" s="125"/>
      <c r="BZ217" s="125"/>
      <c r="CA217" s="125"/>
      <c r="CB217" s="125"/>
      <c r="CC217" s="125"/>
      <c r="CD217" s="125"/>
      <c r="CE217" s="125"/>
      <c r="CF217" s="125"/>
      <c r="CG217" s="125"/>
      <c r="CH217" s="125"/>
      <c r="CI217" s="125"/>
      <c r="CJ217" s="125"/>
      <c r="CK217" s="125"/>
      <c r="CL217" s="125"/>
      <c r="CM217" s="125"/>
      <c r="CN217" s="125"/>
      <c r="CO217" s="125"/>
      <c r="CP217" s="125"/>
      <c r="CQ217" s="125"/>
      <c r="CR217" s="125"/>
      <c r="CS217" s="125"/>
      <c r="CT217" s="125"/>
      <c r="CU217" s="125"/>
      <c r="CV217" s="125"/>
      <c r="CW217" s="125"/>
      <c r="CX217" s="125"/>
      <c r="CY217" s="125"/>
      <c r="CZ217" s="125"/>
      <c r="DA217" s="125"/>
      <c r="DB217" s="125"/>
      <c r="DC217" s="125"/>
      <c r="DD217" s="125"/>
      <c r="DE217" s="125"/>
      <c r="DF217" s="125"/>
      <c r="DG217" s="125"/>
      <c r="DH217" s="125"/>
      <c r="DI217" s="125"/>
      <c r="DJ217" s="125"/>
      <c r="DK217" s="125"/>
      <c r="DL217" s="125"/>
      <c r="DM217" s="125"/>
      <c r="DN217" s="125"/>
      <c r="DO217" s="125"/>
      <c r="DP217" s="125"/>
      <c r="DQ217" s="125"/>
      <c r="DR217" s="125"/>
      <c r="DS217" s="125"/>
      <c r="DT217" s="125"/>
      <c r="DU217" s="125"/>
      <c r="DV217" s="125"/>
      <c r="DW217" s="125"/>
      <c r="DX217" s="125"/>
      <c r="DY217" s="125"/>
      <c r="DZ217" s="125"/>
      <c r="EA217" s="125"/>
      <c r="EB217" s="125"/>
      <c r="EC217" s="125"/>
      <c r="ED217" s="125"/>
      <c r="EE217" s="125"/>
      <c r="EF217" s="125"/>
      <c r="EG217" s="125"/>
      <c r="EH217" s="125"/>
      <c r="EI217" s="125"/>
      <c r="EJ217" s="125"/>
      <c r="EK217" s="125"/>
      <c r="EL217" s="125"/>
      <c r="EM217" s="125"/>
      <c r="EN217" s="125"/>
      <c r="EO217" s="125"/>
      <c r="EP217" s="125"/>
      <c r="EQ217" s="125"/>
      <c r="ER217" s="125"/>
      <c r="ES217" s="125"/>
      <c r="ET217" s="125"/>
      <c r="EU217" s="125"/>
      <c r="EV217" s="125"/>
      <c r="EW217" s="125"/>
      <c r="EX217" s="125"/>
      <c r="EY217" s="125"/>
      <c r="EZ217" s="125"/>
      <c r="FA217" s="125"/>
      <c r="FB217" s="125"/>
      <c r="FC217" s="125"/>
      <c r="FD217" s="125"/>
      <c r="FE217" s="125"/>
      <c r="FF217" s="125"/>
      <c r="FG217" s="125"/>
      <c r="FH217" s="125"/>
      <c r="FI217" s="125"/>
      <c r="FJ217" s="125"/>
      <c r="FK217" s="125"/>
      <c r="FL217" s="125"/>
      <c r="FM217" s="125"/>
      <c r="FN217" s="125"/>
      <c r="FO217" s="125"/>
      <c r="FP217" s="125"/>
      <c r="FQ217" s="125"/>
      <c r="FR217" s="125"/>
      <c r="FS217" s="125"/>
      <c r="FT217" s="125"/>
      <c r="FU217" s="125"/>
      <c r="FV217" s="125"/>
      <c r="FW217" s="125"/>
      <c r="FX217" s="125"/>
      <c r="FY217" s="125"/>
      <c r="FZ217" s="125"/>
      <c r="GA217" s="125"/>
      <c r="GB217" s="125"/>
      <c r="GC217" s="125"/>
      <c r="GD217" s="125"/>
      <c r="GE217" s="125"/>
      <c r="GF217" s="125"/>
      <c r="GG217" s="125"/>
      <c r="GH217" s="125"/>
      <c r="GI217" s="125"/>
      <c r="GJ217" s="125"/>
      <c r="GK217" s="125"/>
      <c r="GL217" s="125"/>
      <c r="GM217" s="125"/>
      <c r="GN217" s="125"/>
      <c r="GO217" s="125"/>
      <c r="GP217" s="125"/>
      <c r="GQ217" s="125"/>
      <c r="GR217" s="125"/>
      <c r="GS217" s="125"/>
      <c r="GT217" s="125"/>
      <c r="GU217" s="125"/>
      <c r="GV217" s="125"/>
      <c r="GW217" s="125"/>
      <c r="GX217" s="125"/>
      <c r="GY217" s="125"/>
      <c r="GZ217" s="125"/>
      <c r="HA217" s="125"/>
      <c r="HB217" s="125"/>
      <c r="HC217" s="125"/>
      <c r="HD217" s="125"/>
      <c r="HE217" s="125"/>
      <c r="HF217" s="125"/>
      <c r="HG217" s="125"/>
      <c r="HH217" s="125"/>
      <c r="HI217" s="125"/>
      <c r="HJ217" s="125"/>
      <c r="HK217" s="125"/>
      <c r="HL217" s="125"/>
      <c r="HM217" s="125"/>
      <c r="HN217" s="125"/>
      <c r="HO217" s="125"/>
      <c r="HP217" s="125"/>
      <c r="HQ217" s="125"/>
      <c r="HR217" s="125"/>
      <c r="HS217" s="125"/>
      <c r="HT217" s="125"/>
      <c r="HU217" s="125"/>
      <c r="HV217" s="125"/>
      <c r="HW217" s="125"/>
      <c r="HX217" s="125"/>
      <c r="HY217" s="125"/>
      <c r="HZ217" s="125"/>
      <c r="IA217" s="125"/>
      <c r="IB217" s="125"/>
      <c r="IC217" s="125"/>
      <c r="ID217" s="125"/>
      <c r="IE217" s="125"/>
      <c r="IF217" s="125"/>
      <c r="IG217" s="125"/>
      <c r="IH217" s="125"/>
      <c r="II217" s="125"/>
      <c r="IJ217" s="125"/>
      <c r="IK217" s="125"/>
      <c r="IL217" s="125"/>
      <c r="IM217" s="125"/>
      <c r="IN217" s="125"/>
      <c r="IO217" s="125"/>
      <c r="IP217" s="125"/>
      <c r="IQ217" s="125"/>
      <c r="IR217" s="125"/>
      <c r="IS217" s="125"/>
      <c r="IT217" s="125"/>
      <c r="IU217" s="125"/>
      <c r="IV217" s="125"/>
    </row>
    <row r="218" spans="3:256" ht="11.25" customHeight="1" x14ac:dyDescent="0.4">
      <c r="C218" s="125"/>
      <c r="D218" s="125"/>
      <c r="E218" s="125"/>
      <c r="F218" s="125"/>
      <c r="G218" s="125"/>
      <c r="H218" s="125"/>
      <c r="I218" s="125"/>
      <c r="J218" s="125"/>
      <c r="K218" s="125"/>
      <c r="L218" s="125"/>
      <c r="M218" s="125"/>
      <c r="N218" s="125"/>
      <c r="P218" s="125"/>
      <c r="AE218" s="125"/>
      <c r="AF218" s="125"/>
      <c r="AG218" s="125"/>
      <c r="AH218" s="125"/>
      <c r="AI218" s="125"/>
      <c r="AJ218" s="125"/>
      <c r="AK218" s="125"/>
      <c r="AL218" s="125"/>
      <c r="AM218" s="125"/>
      <c r="AN218" s="125"/>
      <c r="AO218" s="125"/>
      <c r="AP218" s="125"/>
      <c r="AQ218" s="125"/>
      <c r="AR218" s="125"/>
      <c r="AS218" s="125"/>
      <c r="AT218" s="125"/>
      <c r="AU218" s="125"/>
      <c r="AV218" s="125"/>
      <c r="AW218" s="125"/>
      <c r="AX218" s="125"/>
      <c r="AY218" s="125"/>
      <c r="AZ218" s="125"/>
      <c r="BA218" s="125"/>
      <c r="BB218" s="125"/>
      <c r="BC218" s="125"/>
      <c r="BD218" s="125"/>
      <c r="BE218" s="125"/>
      <c r="BF218" s="125"/>
      <c r="BG218" s="125"/>
      <c r="BH218" s="125"/>
      <c r="BI218" s="125"/>
      <c r="BJ218" s="125"/>
      <c r="BK218" s="125"/>
      <c r="BL218" s="125"/>
      <c r="BM218" s="125"/>
      <c r="BN218" s="125"/>
      <c r="BO218" s="125"/>
      <c r="BP218" s="125"/>
      <c r="BQ218" s="125"/>
      <c r="BR218" s="125"/>
      <c r="BS218" s="125"/>
      <c r="BT218" s="125"/>
      <c r="BU218" s="125"/>
      <c r="BV218" s="125"/>
      <c r="BW218" s="125"/>
      <c r="BX218" s="125"/>
      <c r="BY218" s="125"/>
      <c r="BZ218" s="125"/>
      <c r="CA218" s="125"/>
      <c r="CB218" s="125"/>
      <c r="CC218" s="125"/>
      <c r="CD218" s="125"/>
      <c r="CE218" s="125"/>
      <c r="CF218" s="125"/>
      <c r="CG218" s="125"/>
      <c r="CH218" s="125"/>
      <c r="CI218" s="125"/>
      <c r="CJ218" s="125"/>
      <c r="CK218" s="125"/>
      <c r="CL218" s="125"/>
      <c r="CM218" s="125"/>
      <c r="CN218" s="125"/>
      <c r="CO218" s="125"/>
      <c r="CP218" s="125"/>
      <c r="CQ218" s="125"/>
      <c r="CR218" s="125"/>
      <c r="CS218" s="125"/>
      <c r="CT218" s="125"/>
      <c r="CU218" s="125"/>
      <c r="CV218" s="125"/>
      <c r="CW218" s="125"/>
      <c r="CX218" s="125"/>
      <c r="CY218" s="125"/>
      <c r="CZ218" s="125"/>
      <c r="DA218" s="125"/>
      <c r="DB218" s="125"/>
      <c r="DC218" s="125"/>
      <c r="DD218" s="125"/>
      <c r="DE218" s="125"/>
      <c r="DF218" s="125"/>
      <c r="DG218" s="125"/>
      <c r="DH218" s="125"/>
      <c r="DI218" s="125"/>
      <c r="DJ218" s="125"/>
      <c r="DK218" s="125"/>
      <c r="DL218" s="125"/>
      <c r="DM218" s="125"/>
      <c r="DN218" s="125"/>
      <c r="DO218" s="125"/>
      <c r="DP218" s="125"/>
      <c r="DQ218" s="125"/>
      <c r="DR218" s="125"/>
      <c r="DS218" s="125"/>
      <c r="DT218" s="125"/>
      <c r="DU218" s="125"/>
      <c r="DV218" s="125"/>
      <c r="DW218" s="125"/>
      <c r="DX218" s="125"/>
      <c r="DY218" s="125"/>
      <c r="DZ218" s="125"/>
      <c r="EA218" s="125"/>
      <c r="EB218" s="125"/>
      <c r="EC218" s="125"/>
      <c r="ED218" s="125"/>
      <c r="EE218" s="125"/>
      <c r="EF218" s="125"/>
      <c r="EG218" s="125"/>
      <c r="EH218" s="125"/>
      <c r="EI218" s="125"/>
      <c r="EJ218" s="125"/>
      <c r="EK218" s="125"/>
      <c r="EL218" s="125"/>
      <c r="EM218" s="125"/>
      <c r="EN218" s="125"/>
      <c r="EO218" s="125"/>
      <c r="EP218" s="125"/>
      <c r="EQ218" s="125"/>
      <c r="ER218" s="125"/>
      <c r="ES218" s="125"/>
      <c r="ET218" s="125"/>
      <c r="EU218" s="125"/>
      <c r="EV218" s="125"/>
      <c r="EW218" s="125"/>
      <c r="EX218" s="125"/>
      <c r="EY218" s="125"/>
      <c r="EZ218" s="125"/>
      <c r="FA218" s="125"/>
      <c r="FB218" s="125"/>
      <c r="FC218" s="125"/>
      <c r="FD218" s="125"/>
      <c r="FE218" s="125"/>
      <c r="FF218" s="125"/>
      <c r="FG218" s="125"/>
      <c r="FH218" s="125"/>
      <c r="FI218" s="125"/>
      <c r="FJ218" s="125"/>
      <c r="FK218" s="125"/>
      <c r="FL218" s="125"/>
      <c r="FM218" s="125"/>
      <c r="FN218" s="125"/>
      <c r="FO218" s="125"/>
      <c r="FP218" s="125"/>
      <c r="FQ218" s="125"/>
      <c r="FR218" s="125"/>
      <c r="FS218" s="125"/>
      <c r="FT218" s="125"/>
      <c r="FU218" s="125"/>
      <c r="FV218" s="125"/>
      <c r="FW218" s="125"/>
      <c r="FX218" s="125"/>
      <c r="FY218" s="125"/>
      <c r="FZ218" s="125"/>
      <c r="GA218" s="125"/>
      <c r="GB218" s="125"/>
      <c r="GC218" s="125"/>
      <c r="GD218" s="125"/>
      <c r="GE218" s="125"/>
      <c r="GF218" s="125"/>
      <c r="GG218" s="125"/>
      <c r="GH218" s="125"/>
      <c r="GI218" s="125"/>
      <c r="GJ218" s="125"/>
      <c r="GK218" s="125"/>
      <c r="GL218" s="125"/>
      <c r="GM218" s="125"/>
      <c r="GN218" s="125"/>
      <c r="GO218" s="125"/>
      <c r="GP218" s="125"/>
      <c r="GQ218" s="125"/>
      <c r="GR218" s="125"/>
      <c r="GS218" s="125"/>
      <c r="GT218" s="125"/>
      <c r="GU218" s="125"/>
      <c r="GV218" s="125"/>
      <c r="GW218" s="125"/>
      <c r="GX218" s="125"/>
      <c r="GY218" s="125"/>
      <c r="GZ218" s="125"/>
      <c r="HA218" s="125"/>
      <c r="HB218" s="125"/>
      <c r="HC218" s="125"/>
      <c r="HD218" s="125"/>
      <c r="HE218" s="125"/>
      <c r="HF218" s="125"/>
      <c r="HG218" s="125"/>
      <c r="HH218" s="125"/>
      <c r="HI218" s="125"/>
      <c r="HJ218" s="125"/>
      <c r="HK218" s="125"/>
      <c r="HL218" s="125"/>
      <c r="HM218" s="125"/>
      <c r="HN218" s="125"/>
      <c r="HO218" s="125"/>
      <c r="HP218" s="125"/>
      <c r="HQ218" s="125"/>
      <c r="HR218" s="125"/>
      <c r="HS218" s="125"/>
      <c r="HT218" s="125"/>
      <c r="HU218" s="125"/>
      <c r="HV218" s="125"/>
      <c r="HW218" s="125"/>
      <c r="HX218" s="125"/>
      <c r="HY218" s="125"/>
      <c r="HZ218" s="125"/>
      <c r="IA218" s="125"/>
      <c r="IB218" s="125"/>
      <c r="IC218" s="125"/>
      <c r="ID218" s="125"/>
      <c r="IE218" s="125"/>
      <c r="IF218" s="125"/>
      <c r="IG218" s="125"/>
      <c r="IH218" s="125"/>
      <c r="II218" s="125"/>
      <c r="IJ218" s="125"/>
      <c r="IK218" s="125"/>
      <c r="IL218" s="125"/>
      <c r="IM218" s="125"/>
      <c r="IN218" s="125"/>
      <c r="IO218" s="125"/>
      <c r="IP218" s="125"/>
      <c r="IQ218" s="125"/>
      <c r="IR218" s="125"/>
      <c r="IS218" s="125"/>
      <c r="IT218" s="125"/>
      <c r="IU218" s="125"/>
      <c r="IV218" s="125"/>
    </row>
    <row r="219" spans="3:256" ht="11.25" customHeight="1" x14ac:dyDescent="0.4">
      <c r="C219" s="125"/>
      <c r="D219" s="125"/>
      <c r="E219" s="125"/>
      <c r="F219" s="125"/>
      <c r="G219" s="125"/>
      <c r="H219" s="125"/>
      <c r="I219" s="125"/>
      <c r="J219" s="125"/>
      <c r="K219" s="125"/>
      <c r="L219" s="125"/>
      <c r="M219" s="125"/>
      <c r="N219" s="125"/>
      <c r="P219" s="125"/>
      <c r="AE219" s="125"/>
      <c r="AF219" s="125"/>
      <c r="AG219" s="125"/>
      <c r="AH219" s="125"/>
      <c r="AI219" s="125"/>
      <c r="AJ219" s="125"/>
      <c r="AK219" s="125"/>
      <c r="AL219" s="125"/>
      <c r="AM219" s="125"/>
      <c r="AN219" s="125"/>
      <c r="AO219" s="125"/>
      <c r="AP219" s="125"/>
      <c r="AQ219" s="125"/>
      <c r="AR219" s="125"/>
      <c r="AS219" s="125"/>
      <c r="AT219" s="125"/>
      <c r="AU219" s="125"/>
      <c r="AV219" s="125"/>
      <c r="AW219" s="125"/>
      <c r="AX219" s="125"/>
      <c r="AY219" s="125"/>
      <c r="AZ219" s="125"/>
      <c r="BA219" s="125"/>
      <c r="BB219" s="125"/>
      <c r="BC219" s="125"/>
      <c r="BD219" s="125"/>
      <c r="BE219" s="125"/>
      <c r="BF219" s="125"/>
      <c r="BG219" s="125"/>
      <c r="BH219" s="125"/>
      <c r="BI219" s="125"/>
      <c r="BJ219" s="125"/>
      <c r="BK219" s="125"/>
      <c r="BL219" s="125"/>
      <c r="BM219" s="125"/>
      <c r="BN219" s="125"/>
      <c r="BO219" s="125"/>
      <c r="BP219" s="125"/>
      <c r="BQ219" s="125"/>
      <c r="BR219" s="125"/>
      <c r="BS219" s="125"/>
      <c r="BT219" s="125"/>
      <c r="BU219" s="125"/>
      <c r="BV219" s="125"/>
      <c r="BW219" s="125"/>
      <c r="BX219" s="125"/>
      <c r="BY219" s="125"/>
      <c r="BZ219" s="125"/>
      <c r="CA219" s="125"/>
      <c r="CB219" s="125"/>
      <c r="CC219" s="125"/>
      <c r="CD219" s="125"/>
      <c r="CE219" s="125"/>
      <c r="CF219" s="125"/>
      <c r="CG219" s="125"/>
      <c r="CH219" s="125"/>
      <c r="CI219" s="125"/>
      <c r="CJ219" s="125"/>
      <c r="CK219" s="125"/>
      <c r="CL219" s="125"/>
      <c r="CM219" s="125"/>
      <c r="CN219" s="125"/>
      <c r="CO219" s="125"/>
      <c r="CP219" s="125"/>
      <c r="CQ219" s="125"/>
      <c r="CR219" s="125"/>
      <c r="CS219" s="125"/>
      <c r="CT219" s="125"/>
      <c r="CU219" s="125"/>
      <c r="CV219" s="125"/>
      <c r="CW219" s="125"/>
      <c r="CX219" s="125"/>
      <c r="CY219" s="125"/>
      <c r="CZ219" s="125"/>
      <c r="DA219" s="125"/>
      <c r="DB219" s="125"/>
      <c r="DC219" s="125"/>
      <c r="DD219" s="125"/>
      <c r="DE219" s="125"/>
      <c r="DF219" s="125"/>
      <c r="DG219" s="125"/>
      <c r="DH219" s="125"/>
      <c r="DI219" s="125"/>
      <c r="DJ219" s="125"/>
      <c r="DK219" s="125"/>
      <c r="DL219" s="125"/>
      <c r="DM219" s="125"/>
      <c r="DN219" s="125"/>
      <c r="DO219" s="125"/>
      <c r="DP219" s="125"/>
      <c r="DQ219" s="125"/>
      <c r="DR219" s="125"/>
      <c r="DS219" s="125"/>
      <c r="DT219" s="125"/>
      <c r="DU219" s="125"/>
      <c r="DV219" s="125"/>
      <c r="DW219" s="125"/>
      <c r="DX219" s="125"/>
      <c r="DY219" s="125"/>
      <c r="DZ219" s="125"/>
      <c r="EA219" s="125"/>
      <c r="EB219" s="125"/>
      <c r="EC219" s="125"/>
      <c r="ED219" s="125"/>
      <c r="EE219" s="125"/>
      <c r="EF219" s="125"/>
      <c r="EG219" s="125"/>
      <c r="EH219" s="125"/>
      <c r="EI219" s="125"/>
      <c r="EJ219" s="125"/>
      <c r="EK219" s="125"/>
      <c r="EL219" s="125"/>
      <c r="EM219" s="125"/>
      <c r="EN219" s="125"/>
      <c r="EO219" s="125"/>
      <c r="EP219" s="125"/>
      <c r="EQ219" s="125"/>
      <c r="ER219" s="125"/>
      <c r="ES219" s="125"/>
      <c r="ET219" s="125"/>
      <c r="EU219" s="125"/>
      <c r="EV219" s="125"/>
      <c r="EW219" s="125"/>
      <c r="EX219" s="125"/>
      <c r="EY219" s="125"/>
      <c r="EZ219" s="125"/>
      <c r="FA219" s="125"/>
      <c r="FB219" s="125"/>
      <c r="FC219" s="125"/>
      <c r="FD219" s="125"/>
      <c r="FE219" s="125"/>
      <c r="FF219" s="125"/>
      <c r="FG219" s="125"/>
      <c r="FH219" s="125"/>
      <c r="FI219" s="125"/>
      <c r="FJ219" s="125"/>
      <c r="FK219" s="125"/>
      <c r="FL219" s="125"/>
      <c r="FM219" s="125"/>
      <c r="FN219" s="125"/>
      <c r="FO219" s="125"/>
      <c r="FP219" s="125"/>
      <c r="FQ219" s="125"/>
      <c r="FR219" s="125"/>
      <c r="FS219" s="125"/>
      <c r="FT219" s="125"/>
      <c r="FU219" s="125"/>
      <c r="FV219" s="125"/>
      <c r="FW219" s="125"/>
      <c r="FX219" s="125"/>
      <c r="FY219" s="125"/>
      <c r="FZ219" s="125"/>
      <c r="GA219" s="125"/>
      <c r="GB219" s="125"/>
      <c r="GC219" s="125"/>
      <c r="GD219" s="125"/>
      <c r="GE219" s="125"/>
      <c r="GF219" s="125"/>
      <c r="GG219" s="125"/>
      <c r="GH219" s="125"/>
      <c r="GI219" s="125"/>
      <c r="GJ219" s="125"/>
      <c r="GK219" s="125"/>
      <c r="GL219" s="125"/>
      <c r="GM219" s="125"/>
      <c r="GN219" s="125"/>
      <c r="GO219" s="125"/>
      <c r="GP219" s="125"/>
      <c r="GQ219" s="125"/>
      <c r="GR219" s="125"/>
      <c r="GS219" s="125"/>
      <c r="GT219" s="125"/>
      <c r="GU219" s="125"/>
      <c r="GV219" s="125"/>
      <c r="GW219" s="125"/>
      <c r="GX219" s="125"/>
      <c r="GY219" s="125"/>
      <c r="GZ219" s="125"/>
      <c r="HA219" s="125"/>
      <c r="HB219" s="125"/>
      <c r="HC219" s="125"/>
      <c r="HD219" s="125"/>
      <c r="HE219" s="125"/>
      <c r="HF219" s="125"/>
      <c r="HG219" s="125"/>
      <c r="HH219" s="125"/>
      <c r="HI219" s="125"/>
      <c r="HJ219" s="125"/>
      <c r="HK219" s="125"/>
      <c r="HL219" s="125"/>
      <c r="HM219" s="125"/>
      <c r="HN219" s="125"/>
      <c r="HO219" s="125"/>
      <c r="HP219" s="125"/>
      <c r="HQ219" s="125"/>
      <c r="HR219" s="125"/>
      <c r="HS219" s="125"/>
      <c r="HT219" s="125"/>
      <c r="HU219" s="125"/>
      <c r="HV219" s="125"/>
      <c r="HW219" s="125"/>
      <c r="HX219" s="125"/>
      <c r="HY219" s="125"/>
      <c r="HZ219" s="125"/>
      <c r="IA219" s="125"/>
      <c r="IB219" s="125"/>
      <c r="IC219" s="125"/>
      <c r="ID219" s="125"/>
      <c r="IE219" s="125"/>
      <c r="IF219" s="125"/>
      <c r="IG219" s="125"/>
      <c r="IH219" s="125"/>
      <c r="II219" s="125"/>
      <c r="IJ219" s="125"/>
      <c r="IK219" s="125"/>
      <c r="IL219" s="125"/>
      <c r="IM219" s="125"/>
      <c r="IN219" s="125"/>
      <c r="IO219" s="125"/>
      <c r="IP219" s="125"/>
      <c r="IQ219" s="125"/>
      <c r="IR219" s="125"/>
      <c r="IS219" s="125"/>
      <c r="IT219" s="125"/>
      <c r="IU219" s="125"/>
      <c r="IV219" s="125"/>
    </row>
    <row r="220" spans="3:256" ht="11.25" customHeight="1" x14ac:dyDescent="0.4">
      <c r="C220" s="125"/>
      <c r="D220" s="125"/>
      <c r="E220" s="125"/>
      <c r="F220" s="125"/>
      <c r="G220" s="125"/>
      <c r="H220" s="125"/>
      <c r="I220" s="125"/>
      <c r="J220" s="125"/>
      <c r="K220" s="125"/>
      <c r="L220" s="125"/>
      <c r="M220" s="125"/>
      <c r="N220" s="125"/>
      <c r="P220" s="125"/>
      <c r="AE220" s="125"/>
      <c r="AF220" s="125"/>
      <c r="AG220" s="125"/>
      <c r="AH220" s="125"/>
      <c r="AI220" s="125"/>
      <c r="AJ220" s="125"/>
      <c r="AK220" s="125"/>
      <c r="AL220" s="125"/>
      <c r="AM220" s="125"/>
      <c r="AN220" s="125"/>
      <c r="AO220" s="125"/>
      <c r="AP220" s="125"/>
      <c r="AQ220" s="125"/>
      <c r="AR220" s="125"/>
      <c r="AS220" s="125"/>
      <c r="AT220" s="125"/>
      <c r="AU220" s="125"/>
      <c r="AV220" s="125"/>
      <c r="AW220" s="125"/>
      <c r="AX220" s="125"/>
      <c r="AY220" s="125"/>
      <c r="AZ220" s="125"/>
      <c r="BA220" s="125"/>
      <c r="BB220" s="125"/>
      <c r="BC220" s="125"/>
      <c r="BD220" s="125"/>
      <c r="BE220" s="125"/>
      <c r="BF220" s="125"/>
      <c r="BG220" s="125"/>
      <c r="BH220" s="125"/>
      <c r="BI220" s="125"/>
      <c r="BJ220" s="125"/>
      <c r="BK220" s="125"/>
      <c r="BL220" s="125"/>
      <c r="BM220" s="125"/>
      <c r="BN220" s="125"/>
      <c r="BO220" s="125"/>
      <c r="BP220" s="125"/>
      <c r="BQ220" s="125"/>
      <c r="BR220" s="125"/>
      <c r="BS220" s="125"/>
      <c r="BT220" s="125"/>
      <c r="BU220" s="125"/>
      <c r="BV220" s="125"/>
      <c r="BW220" s="125"/>
      <c r="BX220" s="125"/>
      <c r="BY220" s="125"/>
      <c r="BZ220" s="125"/>
      <c r="CA220" s="125"/>
      <c r="CB220" s="125"/>
      <c r="CC220" s="125"/>
      <c r="CD220" s="125"/>
      <c r="CE220" s="125"/>
      <c r="CF220" s="125"/>
      <c r="CG220" s="125"/>
      <c r="CH220" s="125"/>
      <c r="CI220" s="125"/>
      <c r="CJ220" s="125"/>
      <c r="CK220" s="125"/>
      <c r="CL220" s="125"/>
      <c r="CM220" s="125"/>
      <c r="CN220" s="125"/>
      <c r="CO220" s="125"/>
      <c r="CP220" s="125"/>
      <c r="CQ220" s="125"/>
      <c r="CR220" s="125"/>
      <c r="CS220" s="125"/>
      <c r="CT220" s="125"/>
      <c r="CU220" s="125"/>
      <c r="CV220" s="125"/>
      <c r="CW220" s="125"/>
      <c r="CX220" s="125"/>
      <c r="CY220" s="125"/>
      <c r="CZ220" s="125"/>
      <c r="DA220" s="125"/>
      <c r="DB220" s="125"/>
      <c r="DC220" s="125"/>
      <c r="DD220" s="125"/>
      <c r="DE220" s="125"/>
      <c r="DF220" s="125"/>
      <c r="DG220" s="125"/>
      <c r="DH220" s="125"/>
      <c r="DI220" s="125"/>
      <c r="DJ220" s="125"/>
      <c r="DK220" s="125"/>
      <c r="DL220" s="125"/>
      <c r="DM220" s="125"/>
      <c r="DN220" s="125"/>
      <c r="DO220" s="125"/>
      <c r="DP220" s="125"/>
      <c r="DQ220" s="125"/>
      <c r="DR220" s="125"/>
      <c r="DS220" s="125"/>
      <c r="DT220" s="125"/>
      <c r="DU220" s="125"/>
      <c r="DV220" s="125"/>
      <c r="DW220" s="125"/>
      <c r="DX220" s="125"/>
      <c r="DY220" s="125"/>
      <c r="DZ220" s="125"/>
      <c r="EA220" s="125"/>
      <c r="EB220" s="125"/>
      <c r="EC220" s="125"/>
      <c r="ED220" s="125"/>
      <c r="EE220" s="125"/>
      <c r="EF220" s="125"/>
      <c r="EG220" s="125"/>
      <c r="EH220" s="125"/>
      <c r="EI220" s="125"/>
      <c r="EJ220" s="125"/>
      <c r="EK220" s="125"/>
      <c r="EL220" s="125"/>
      <c r="EM220" s="125"/>
      <c r="EN220" s="125"/>
      <c r="EO220" s="125"/>
      <c r="EP220" s="125"/>
      <c r="EQ220" s="125"/>
      <c r="ER220" s="125"/>
      <c r="ES220" s="125"/>
      <c r="ET220" s="125"/>
      <c r="EU220" s="125"/>
      <c r="EV220" s="125"/>
      <c r="EW220" s="125"/>
      <c r="EX220" s="125"/>
      <c r="EY220" s="125"/>
      <c r="EZ220" s="125"/>
      <c r="FA220" s="125"/>
      <c r="FB220" s="125"/>
      <c r="FC220" s="125"/>
      <c r="FD220" s="125"/>
      <c r="FE220" s="125"/>
      <c r="FF220" s="125"/>
      <c r="FG220" s="125"/>
      <c r="FH220" s="125"/>
      <c r="FI220" s="125"/>
      <c r="FJ220" s="125"/>
      <c r="FK220" s="125"/>
      <c r="FL220" s="125"/>
      <c r="FM220" s="125"/>
      <c r="FN220" s="125"/>
      <c r="FO220" s="125"/>
      <c r="FP220" s="125"/>
      <c r="FQ220" s="125"/>
      <c r="FR220" s="125"/>
      <c r="FS220" s="125"/>
      <c r="FT220" s="125"/>
      <c r="FU220" s="125"/>
      <c r="FV220" s="125"/>
      <c r="FW220" s="125"/>
      <c r="FX220" s="125"/>
      <c r="FY220" s="125"/>
      <c r="FZ220" s="125"/>
      <c r="GA220" s="125"/>
      <c r="GB220" s="125"/>
      <c r="GC220" s="125"/>
      <c r="GD220" s="125"/>
      <c r="GE220" s="125"/>
      <c r="GF220" s="125"/>
      <c r="GG220" s="125"/>
      <c r="GH220" s="125"/>
      <c r="GI220" s="125"/>
      <c r="GJ220" s="125"/>
      <c r="GK220" s="125"/>
      <c r="GL220" s="125"/>
      <c r="GM220" s="125"/>
      <c r="GN220" s="125"/>
      <c r="GO220" s="125"/>
      <c r="GP220" s="125"/>
      <c r="GQ220" s="125"/>
      <c r="GR220" s="125"/>
      <c r="GS220" s="125"/>
      <c r="GT220" s="125"/>
      <c r="GU220" s="125"/>
      <c r="GV220" s="125"/>
      <c r="GW220" s="125"/>
      <c r="GX220" s="125"/>
      <c r="GY220" s="125"/>
      <c r="GZ220" s="125"/>
      <c r="HA220" s="125"/>
      <c r="HB220" s="125"/>
      <c r="HC220" s="125"/>
      <c r="HD220" s="125"/>
      <c r="HE220" s="125"/>
      <c r="HF220" s="125"/>
      <c r="HG220" s="125"/>
      <c r="HH220" s="125"/>
      <c r="HI220" s="125"/>
      <c r="HJ220" s="125"/>
      <c r="HK220" s="125"/>
      <c r="HL220" s="125"/>
      <c r="HM220" s="125"/>
      <c r="HN220" s="125"/>
      <c r="HO220" s="125"/>
      <c r="HP220" s="125"/>
      <c r="HQ220" s="125"/>
      <c r="HR220" s="125"/>
      <c r="HS220" s="125"/>
      <c r="HT220" s="125"/>
      <c r="HU220" s="125"/>
      <c r="HV220" s="125"/>
      <c r="HW220" s="125"/>
      <c r="HX220" s="125"/>
      <c r="HY220" s="125"/>
      <c r="HZ220" s="125"/>
      <c r="IA220" s="125"/>
      <c r="IB220" s="125"/>
      <c r="IC220" s="125"/>
      <c r="ID220" s="125"/>
      <c r="IE220" s="125"/>
      <c r="IF220" s="125"/>
      <c r="IG220" s="125"/>
      <c r="IH220" s="125"/>
      <c r="II220" s="125"/>
      <c r="IJ220" s="125"/>
      <c r="IK220" s="125"/>
      <c r="IL220" s="125"/>
      <c r="IM220" s="125"/>
      <c r="IN220" s="125"/>
      <c r="IO220" s="125"/>
      <c r="IP220" s="125"/>
      <c r="IQ220" s="125"/>
      <c r="IR220" s="125"/>
      <c r="IS220" s="125"/>
      <c r="IT220" s="125"/>
      <c r="IU220" s="125"/>
      <c r="IV220" s="125"/>
    </row>
    <row r="221" spans="3:256" ht="11.25" customHeight="1" x14ac:dyDescent="0.4">
      <c r="C221" s="125"/>
      <c r="D221" s="125"/>
      <c r="E221" s="125"/>
      <c r="F221" s="125"/>
      <c r="G221" s="125"/>
      <c r="H221" s="125"/>
      <c r="I221" s="125"/>
      <c r="J221" s="125"/>
      <c r="K221" s="125"/>
      <c r="L221" s="125"/>
      <c r="M221" s="125"/>
      <c r="N221" s="125"/>
      <c r="P221" s="125"/>
      <c r="AE221" s="125"/>
      <c r="AF221" s="125"/>
      <c r="AG221" s="125"/>
      <c r="AH221" s="125"/>
      <c r="AI221" s="125"/>
      <c r="AJ221" s="125"/>
      <c r="AK221" s="125"/>
      <c r="AL221" s="125"/>
      <c r="AM221" s="125"/>
      <c r="AN221" s="125"/>
      <c r="AO221" s="125"/>
      <c r="AP221" s="125"/>
      <c r="AQ221" s="125"/>
      <c r="AR221" s="125"/>
      <c r="AS221" s="125"/>
      <c r="AT221" s="125"/>
      <c r="AU221" s="125"/>
      <c r="AV221" s="125"/>
      <c r="AW221" s="125"/>
      <c r="AX221" s="125"/>
      <c r="AY221" s="125"/>
      <c r="AZ221" s="125"/>
      <c r="BA221" s="125"/>
      <c r="BB221" s="125"/>
      <c r="BC221" s="125"/>
      <c r="BD221" s="125"/>
      <c r="BE221" s="125"/>
      <c r="BF221" s="125"/>
      <c r="BG221" s="125"/>
      <c r="BH221" s="125"/>
      <c r="BI221" s="125"/>
      <c r="BJ221" s="125"/>
      <c r="BK221" s="125"/>
      <c r="BL221" s="125"/>
      <c r="BM221" s="125"/>
      <c r="BN221" s="125"/>
      <c r="BO221" s="125"/>
      <c r="BP221" s="125"/>
      <c r="BQ221" s="125"/>
      <c r="BR221" s="125"/>
      <c r="BS221" s="125"/>
      <c r="BT221" s="125"/>
      <c r="BU221" s="125"/>
      <c r="BV221" s="125"/>
      <c r="BW221" s="125"/>
      <c r="BX221" s="125"/>
      <c r="BY221" s="125"/>
      <c r="BZ221" s="125"/>
      <c r="CA221" s="125"/>
      <c r="CB221" s="125"/>
      <c r="CC221" s="125"/>
      <c r="CD221" s="125"/>
      <c r="CE221" s="125"/>
      <c r="CF221" s="125"/>
      <c r="CG221" s="125"/>
      <c r="CH221" s="125"/>
      <c r="CI221" s="125"/>
      <c r="CJ221" s="125"/>
      <c r="CK221" s="125"/>
      <c r="CL221" s="125"/>
      <c r="CM221" s="125"/>
      <c r="CN221" s="125"/>
      <c r="CO221" s="125"/>
      <c r="CP221" s="125"/>
      <c r="CQ221" s="125"/>
      <c r="CR221" s="125"/>
      <c r="CS221" s="125"/>
      <c r="CT221" s="125"/>
      <c r="CU221" s="125"/>
      <c r="CV221" s="125"/>
      <c r="CW221" s="125"/>
      <c r="CX221" s="125"/>
      <c r="CY221" s="125"/>
      <c r="CZ221" s="125"/>
      <c r="DA221" s="125"/>
      <c r="DB221" s="125"/>
      <c r="DC221" s="125"/>
      <c r="DD221" s="125"/>
      <c r="DE221" s="125"/>
      <c r="DF221" s="125"/>
      <c r="DG221" s="125"/>
      <c r="DH221" s="125"/>
      <c r="DI221" s="125"/>
      <c r="DJ221" s="125"/>
      <c r="DK221" s="125"/>
      <c r="DL221" s="125"/>
      <c r="DM221" s="125"/>
      <c r="DN221" s="125"/>
      <c r="DO221" s="125"/>
      <c r="DP221" s="125"/>
      <c r="DQ221" s="125"/>
      <c r="DR221" s="125"/>
      <c r="DS221" s="125"/>
      <c r="DT221" s="125"/>
      <c r="DU221" s="125"/>
      <c r="DV221" s="125"/>
      <c r="DW221" s="125"/>
      <c r="DX221" s="125"/>
      <c r="DY221" s="125"/>
      <c r="DZ221" s="125"/>
      <c r="EA221" s="125"/>
      <c r="EB221" s="125"/>
      <c r="EC221" s="125"/>
      <c r="ED221" s="125"/>
      <c r="EE221" s="125"/>
      <c r="EF221" s="125"/>
      <c r="EG221" s="125"/>
      <c r="EH221" s="125"/>
      <c r="EI221" s="125"/>
      <c r="EJ221" s="125"/>
      <c r="EK221" s="125"/>
      <c r="EL221" s="125"/>
      <c r="EM221" s="125"/>
      <c r="EN221" s="125"/>
      <c r="EO221" s="125"/>
      <c r="EP221" s="125"/>
      <c r="EQ221" s="125"/>
      <c r="ER221" s="125"/>
      <c r="ES221" s="125"/>
      <c r="ET221" s="125"/>
      <c r="EU221" s="125"/>
      <c r="EV221" s="125"/>
      <c r="EW221" s="125"/>
      <c r="EX221" s="125"/>
      <c r="EY221" s="125"/>
      <c r="EZ221" s="125"/>
      <c r="FA221" s="125"/>
      <c r="FB221" s="125"/>
      <c r="FC221" s="125"/>
      <c r="FD221" s="125"/>
      <c r="FE221" s="125"/>
      <c r="FF221" s="125"/>
      <c r="FG221" s="125"/>
      <c r="FH221" s="125"/>
      <c r="FI221" s="125"/>
      <c r="FJ221" s="125"/>
      <c r="FK221" s="125"/>
      <c r="FL221" s="125"/>
      <c r="FM221" s="125"/>
      <c r="FN221" s="125"/>
      <c r="FO221" s="125"/>
      <c r="FP221" s="125"/>
      <c r="FQ221" s="125"/>
      <c r="FR221" s="125"/>
      <c r="FS221" s="125"/>
      <c r="FT221" s="125"/>
      <c r="FU221" s="125"/>
      <c r="FV221" s="125"/>
      <c r="FW221" s="125"/>
      <c r="FX221" s="125"/>
      <c r="FY221" s="125"/>
      <c r="FZ221" s="125"/>
      <c r="GA221" s="125"/>
      <c r="GB221" s="125"/>
      <c r="GC221" s="125"/>
      <c r="GD221" s="125"/>
      <c r="GE221" s="125"/>
      <c r="GF221" s="125"/>
      <c r="GG221" s="125"/>
      <c r="GH221" s="125"/>
      <c r="GI221" s="125"/>
      <c r="GJ221" s="125"/>
      <c r="GK221" s="125"/>
      <c r="GL221" s="125"/>
      <c r="GM221" s="125"/>
      <c r="GN221" s="125"/>
      <c r="GO221" s="125"/>
      <c r="GP221" s="125"/>
      <c r="GQ221" s="125"/>
      <c r="GR221" s="125"/>
      <c r="GS221" s="125"/>
      <c r="GT221" s="125"/>
      <c r="GU221" s="125"/>
      <c r="GV221" s="125"/>
      <c r="GW221" s="125"/>
      <c r="GX221" s="125"/>
      <c r="GY221" s="125"/>
      <c r="GZ221" s="125"/>
      <c r="HA221" s="125"/>
      <c r="HB221" s="125"/>
      <c r="HC221" s="125"/>
      <c r="HD221" s="125"/>
      <c r="HE221" s="125"/>
      <c r="HF221" s="125"/>
      <c r="HG221" s="125"/>
      <c r="HH221" s="125"/>
      <c r="HI221" s="125"/>
      <c r="HJ221" s="125"/>
      <c r="HK221" s="125"/>
      <c r="HL221" s="125"/>
      <c r="HM221" s="125"/>
      <c r="HN221" s="125"/>
      <c r="HO221" s="125"/>
      <c r="HP221" s="125"/>
      <c r="HQ221" s="125"/>
      <c r="HR221" s="125"/>
      <c r="HS221" s="125"/>
      <c r="HT221" s="125"/>
      <c r="HU221" s="125"/>
      <c r="HV221" s="125"/>
      <c r="HW221" s="125"/>
      <c r="HX221" s="125"/>
      <c r="HY221" s="125"/>
      <c r="HZ221" s="125"/>
      <c r="IA221" s="125"/>
      <c r="IB221" s="125"/>
      <c r="IC221" s="125"/>
      <c r="ID221" s="125"/>
      <c r="IE221" s="125"/>
      <c r="IF221" s="125"/>
      <c r="IG221" s="125"/>
      <c r="IH221" s="125"/>
      <c r="II221" s="125"/>
      <c r="IJ221" s="125"/>
      <c r="IK221" s="125"/>
      <c r="IL221" s="125"/>
      <c r="IM221" s="125"/>
      <c r="IN221" s="125"/>
      <c r="IO221" s="125"/>
      <c r="IP221" s="125"/>
      <c r="IQ221" s="125"/>
      <c r="IR221" s="125"/>
      <c r="IS221" s="125"/>
      <c r="IT221" s="125"/>
      <c r="IU221" s="125"/>
      <c r="IV221" s="125"/>
    </row>
    <row r="222" spans="3:256" ht="11.25" customHeight="1" x14ac:dyDescent="0.4">
      <c r="C222" s="125"/>
      <c r="D222" s="125"/>
      <c r="E222" s="125"/>
      <c r="F222" s="125"/>
      <c r="G222" s="125"/>
      <c r="H222" s="125"/>
      <c r="I222" s="125"/>
      <c r="J222" s="125"/>
      <c r="K222" s="125"/>
      <c r="L222" s="125"/>
      <c r="M222" s="125"/>
      <c r="N222" s="125"/>
      <c r="P222" s="125"/>
      <c r="AE222" s="125"/>
      <c r="AF222" s="125"/>
      <c r="AG222" s="125"/>
      <c r="AH222" s="125"/>
      <c r="AI222" s="125"/>
      <c r="AJ222" s="125"/>
      <c r="AK222" s="125"/>
      <c r="AL222" s="125"/>
      <c r="AM222" s="125"/>
      <c r="AN222" s="125"/>
      <c r="AO222" s="125"/>
      <c r="AP222" s="125"/>
      <c r="AQ222" s="125"/>
      <c r="AR222" s="125"/>
      <c r="AS222" s="125"/>
      <c r="AT222" s="125"/>
      <c r="AU222" s="125"/>
      <c r="AV222" s="125"/>
      <c r="AW222" s="125"/>
      <c r="AX222" s="125"/>
      <c r="AY222" s="125"/>
      <c r="AZ222" s="125"/>
      <c r="BA222" s="125"/>
      <c r="BB222" s="125"/>
      <c r="BC222" s="125"/>
      <c r="BD222" s="125"/>
      <c r="BE222" s="125"/>
      <c r="BF222" s="125"/>
      <c r="BG222" s="125"/>
      <c r="BH222" s="125"/>
      <c r="BI222" s="125"/>
      <c r="BJ222" s="125"/>
      <c r="BK222" s="125"/>
      <c r="BL222" s="125"/>
      <c r="BM222" s="125"/>
      <c r="BN222" s="125"/>
      <c r="BO222" s="125"/>
      <c r="BP222" s="125"/>
      <c r="BQ222" s="125"/>
      <c r="BR222" s="125"/>
      <c r="BS222" s="125"/>
      <c r="BT222" s="125"/>
      <c r="BU222" s="125"/>
      <c r="BV222" s="125"/>
      <c r="BW222" s="125"/>
      <c r="BX222" s="125"/>
      <c r="BY222" s="125"/>
      <c r="BZ222" s="125"/>
      <c r="CA222" s="125"/>
      <c r="CB222" s="125"/>
      <c r="CC222" s="125"/>
      <c r="CD222" s="125"/>
      <c r="CE222" s="125"/>
      <c r="CF222" s="125"/>
      <c r="CG222" s="125"/>
      <c r="CH222" s="125"/>
      <c r="CI222" s="125"/>
      <c r="CJ222" s="125"/>
      <c r="CK222" s="125"/>
      <c r="CL222" s="125"/>
      <c r="CM222" s="125"/>
      <c r="CN222" s="125"/>
      <c r="CO222" s="125"/>
      <c r="CP222" s="125"/>
      <c r="CQ222" s="125"/>
      <c r="CR222" s="125"/>
      <c r="CS222" s="125"/>
      <c r="CT222" s="125"/>
      <c r="CU222" s="125"/>
      <c r="CV222" s="125"/>
      <c r="CW222" s="125"/>
      <c r="CX222" s="125"/>
      <c r="CY222" s="125"/>
      <c r="CZ222" s="125"/>
      <c r="DA222" s="125"/>
      <c r="DB222" s="125"/>
      <c r="DC222" s="125"/>
      <c r="DD222" s="125"/>
      <c r="DE222" s="125"/>
      <c r="DF222" s="125"/>
      <c r="DG222" s="125"/>
      <c r="DH222" s="125"/>
      <c r="DI222" s="125"/>
      <c r="DJ222" s="125"/>
      <c r="DK222" s="125"/>
      <c r="DL222" s="125"/>
      <c r="DM222" s="125"/>
      <c r="DN222" s="125"/>
      <c r="DO222" s="125"/>
      <c r="DP222" s="125"/>
      <c r="DQ222" s="125"/>
      <c r="DR222" s="125"/>
      <c r="DS222" s="125"/>
      <c r="DT222" s="125"/>
      <c r="DU222" s="125"/>
      <c r="DV222" s="125"/>
      <c r="DW222" s="125"/>
      <c r="DX222" s="125"/>
      <c r="DY222" s="125"/>
      <c r="DZ222" s="125"/>
      <c r="EA222" s="125"/>
      <c r="EB222" s="125"/>
      <c r="EC222" s="125"/>
      <c r="ED222" s="125"/>
      <c r="EE222" s="125"/>
      <c r="EF222" s="125"/>
      <c r="EG222" s="125"/>
      <c r="EH222" s="125"/>
      <c r="EI222" s="125"/>
      <c r="EJ222" s="125"/>
      <c r="EK222" s="125"/>
      <c r="EL222" s="125"/>
      <c r="EM222" s="125"/>
      <c r="EN222" s="125"/>
      <c r="EO222" s="125"/>
      <c r="EP222" s="125"/>
      <c r="EQ222" s="125"/>
      <c r="ER222" s="125"/>
      <c r="ES222" s="125"/>
      <c r="ET222" s="125"/>
      <c r="EU222" s="125"/>
      <c r="EV222" s="125"/>
      <c r="EW222" s="125"/>
      <c r="EX222" s="125"/>
      <c r="EY222" s="125"/>
      <c r="EZ222" s="125"/>
      <c r="FA222" s="125"/>
      <c r="FB222" s="125"/>
      <c r="FC222" s="125"/>
      <c r="FD222" s="125"/>
      <c r="FE222" s="125"/>
      <c r="FF222" s="125"/>
      <c r="FG222" s="125"/>
      <c r="FH222" s="125"/>
      <c r="FI222" s="125"/>
      <c r="FJ222" s="125"/>
      <c r="FK222" s="125"/>
      <c r="FL222" s="125"/>
      <c r="FM222" s="125"/>
      <c r="FN222" s="125"/>
      <c r="FO222" s="125"/>
      <c r="FP222" s="125"/>
      <c r="FQ222" s="125"/>
      <c r="FR222" s="125"/>
      <c r="FS222" s="125"/>
      <c r="FT222" s="125"/>
      <c r="FU222" s="125"/>
      <c r="FV222" s="125"/>
      <c r="FW222" s="125"/>
      <c r="FX222" s="125"/>
      <c r="FY222" s="125"/>
      <c r="FZ222" s="125"/>
      <c r="GA222" s="125"/>
      <c r="GB222" s="125"/>
      <c r="GC222" s="125"/>
      <c r="GD222" s="125"/>
      <c r="GE222" s="125"/>
      <c r="GF222" s="125"/>
      <c r="GG222" s="125"/>
      <c r="GH222" s="125"/>
      <c r="GI222" s="125"/>
      <c r="GJ222" s="125"/>
      <c r="GK222" s="125"/>
      <c r="GL222" s="125"/>
      <c r="GM222" s="125"/>
      <c r="GN222" s="125"/>
      <c r="GO222" s="125"/>
      <c r="GP222" s="125"/>
      <c r="GQ222" s="125"/>
      <c r="GR222" s="125"/>
      <c r="GS222" s="125"/>
      <c r="GT222" s="125"/>
      <c r="GU222" s="125"/>
      <c r="GV222" s="125"/>
      <c r="GW222" s="125"/>
      <c r="GX222" s="125"/>
      <c r="GY222" s="125"/>
      <c r="GZ222" s="125"/>
      <c r="HA222" s="125"/>
      <c r="HB222" s="125"/>
      <c r="HC222" s="125"/>
      <c r="HD222" s="125"/>
      <c r="HE222" s="125"/>
      <c r="HF222" s="125"/>
      <c r="HG222" s="125"/>
      <c r="HH222" s="125"/>
      <c r="HI222" s="125"/>
      <c r="HJ222" s="125"/>
      <c r="HK222" s="125"/>
      <c r="HL222" s="125"/>
      <c r="HM222" s="125"/>
      <c r="HN222" s="125"/>
      <c r="HO222" s="125"/>
      <c r="HP222" s="125"/>
      <c r="HQ222" s="125"/>
      <c r="HR222" s="125"/>
      <c r="HS222" s="125"/>
      <c r="HT222" s="125"/>
      <c r="HU222" s="125"/>
      <c r="HV222" s="125"/>
      <c r="HW222" s="125"/>
      <c r="HX222" s="125"/>
      <c r="HY222" s="125"/>
      <c r="HZ222" s="125"/>
      <c r="IA222" s="125"/>
      <c r="IB222" s="125"/>
      <c r="IC222" s="125"/>
      <c r="ID222" s="125"/>
      <c r="IE222" s="125"/>
      <c r="IF222" s="125"/>
      <c r="IG222" s="125"/>
      <c r="IH222" s="125"/>
      <c r="II222" s="125"/>
      <c r="IJ222" s="125"/>
      <c r="IK222" s="125"/>
      <c r="IL222" s="125"/>
      <c r="IM222" s="125"/>
      <c r="IN222" s="125"/>
      <c r="IO222" s="125"/>
      <c r="IP222" s="125"/>
      <c r="IQ222" s="125"/>
      <c r="IR222" s="125"/>
      <c r="IS222" s="125"/>
      <c r="IT222" s="125"/>
      <c r="IU222" s="125"/>
      <c r="IV222" s="125"/>
    </row>
    <row r="223" spans="3:256" ht="11.25" customHeight="1" x14ac:dyDescent="0.4">
      <c r="C223" s="125"/>
      <c r="D223" s="125"/>
      <c r="E223" s="125"/>
      <c r="F223" s="125"/>
      <c r="G223" s="125"/>
      <c r="H223" s="125"/>
      <c r="I223" s="125"/>
      <c r="J223" s="125"/>
      <c r="K223" s="125"/>
      <c r="L223" s="125"/>
      <c r="M223" s="125"/>
      <c r="N223" s="125"/>
      <c r="P223" s="125"/>
      <c r="AE223" s="125"/>
      <c r="AF223" s="125"/>
      <c r="AG223" s="125"/>
      <c r="AH223" s="125"/>
      <c r="AI223" s="125"/>
      <c r="AJ223" s="125"/>
      <c r="AK223" s="125"/>
      <c r="AL223" s="125"/>
      <c r="AM223" s="125"/>
      <c r="AN223" s="125"/>
      <c r="AO223" s="125"/>
      <c r="AP223" s="125"/>
      <c r="AQ223" s="125"/>
      <c r="AR223" s="125"/>
      <c r="AS223" s="125"/>
      <c r="AT223" s="125"/>
      <c r="AU223" s="125"/>
      <c r="AV223" s="125"/>
      <c r="AW223" s="125"/>
      <c r="AX223" s="125"/>
      <c r="AY223" s="125"/>
      <c r="AZ223" s="125"/>
      <c r="BA223" s="125"/>
      <c r="BB223" s="125"/>
      <c r="BC223" s="125"/>
      <c r="BD223" s="125"/>
      <c r="BE223" s="125"/>
      <c r="BF223" s="125"/>
      <c r="BG223" s="125"/>
      <c r="BH223" s="125"/>
      <c r="BI223" s="125"/>
      <c r="BJ223" s="125"/>
      <c r="BK223" s="125"/>
      <c r="BL223" s="125"/>
      <c r="BM223" s="125"/>
      <c r="BN223" s="125"/>
      <c r="BO223" s="125"/>
      <c r="BP223" s="125"/>
      <c r="BQ223" s="125"/>
      <c r="BR223" s="125"/>
      <c r="BS223" s="125"/>
      <c r="BT223" s="125"/>
      <c r="BU223" s="125"/>
      <c r="BV223" s="125"/>
      <c r="BW223" s="125"/>
      <c r="BX223" s="125"/>
      <c r="BY223" s="125"/>
      <c r="BZ223" s="125"/>
      <c r="CA223" s="125"/>
      <c r="CB223" s="125"/>
      <c r="CC223" s="125"/>
      <c r="CD223" s="125"/>
      <c r="CE223" s="125"/>
      <c r="CF223" s="125"/>
      <c r="CG223" s="125"/>
      <c r="CH223" s="125"/>
      <c r="CI223" s="125"/>
      <c r="CJ223" s="125"/>
      <c r="CK223" s="125"/>
      <c r="CL223" s="125"/>
      <c r="CM223" s="125"/>
      <c r="CN223" s="125"/>
      <c r="CO223" s="125"/>
      <c r="CP223" s="125"/>
      <c r="CQ223" s="125"/>
      <c r="CR223" s="125"/>
      <c r="CS223" s="125"/>
      <c r="CT223" s="125"/>
      <c r="CU223" s="125"/>
      <c r="CV223" s="125"/>
      <c r="CW223" s="125"/>
      <c r="CX223" s="125"/>
      <c r="CY223" s="125"/>
      <c r="CZ223" s="125"/>
      <c r="DA223" s="125"/>
      <c r="DB223" s="125"/>
      <c r="DC223" s="125"/>
      <c r="DD223" s="125"/>
      <c r="DE223" s="125"/>
      <c r="DF223" s="125"/>
      <c r="DG223" s="125"/>
      <c r="DH223" s="125"/>
      <c r="DI223" s="125"/>
      <c r="DJ223" s="125"/>
      <c r="DK223" s="125"/>
      <c r="DL223" s="125"/>
      <c r="DM223" s="125"/>
      <c r="DN223" s="125"/>
      <c r="DO223" s="125"/>
      <c r="DP223" s="125"/>
      <c r="DQ223" s="125"/>
      <c r="DR223" s="125"/>
      <c r="DS223" s="125"/>
      <c r="DT223" s="125"/>
      <c r="DU223" s="125"/>
      <c r="DV223" s="125"/>
      <c r="DW223" s="125"/>
      <c r="DX223" s="125"/>
      <c r="DY223" s="125"/>
      <c r="DZ223" s="125"/>
      <c r="EA223" s="125"/>
      <c r="EB223" s="125"/>
      <c r="EC223" s="125"/>
      <c r="ED223" s="125"/>
      <c r="EE223" s="125"/>
      <c r="EF223" s="125"/>
      <c r="EG223" s="125"/>
      <c r="EH223" s="125"/>
      <c r="EI223" s="125"/>
      <c r="EJ223" s="125"/>
      <c r="EK223" s="125"/>
      <c r="EL223" s="125"/>
      <c r="EM223" s="125"/>
      <c r="EN223" s="125"/>
      <c r="EO223" s="125"/>
      <c r="EP223" s="125"/>
      <c r="EQ223" s="125"/>
      <c r="ER223" s="125"/>
      <c r="ES223" s="125"/>
      <c r="ET223" s="125"/>
      <c r="EU223" s="125"/>
      <c r="EV223" s="125"/>
      <c r="EW223" s="125"/>
      <c r="EX223" s="125"/>
      <c r="EY223" s="125"/>
      <c r="EZ223" s="125"/>
      <c r="FA223" s="125"/>
      <c r="FB223" s="125"/>
      <c r="FC223" s="125"/>
      <c r="FD223" s="125"/>
      <c r="FE223" s="125"/>
      <c r="FF223" s="125"/>
      <c r="FG223" s="125"/>
      <c r="FH223" s="125"/>
      <c r="FI223" s="125"/>
      <c r="FJ223" s="125"/>
      <c r="FK223" s="125"/>
      <c r="FL223" s="125"/>
      <c r="FM223" s="125"/>
      <c r="FN223" s="125"/>
      <c r="FO223" s="125"/>
      <c r="FP223" s="125"/>
      <c r="FQ223" s="125"/>
      <c r="FR223" s="125"/>
      <c r="FS223" s="125"/>
      <c r="FT223" s="125"/>
      <c r="FU223" s="125"/>
      <c r="FV223" s="125"/>
      <c r="FW223" s="125"/>
      <c r="FX223" s="125"/>
      <c r="FY223" s="125"/>
      <c r="FZ223" s="125"/>
      <c r="GA223" s="125"/>
      <c r="GB223" s="125"/>
      <c r="GC223" s="125"/>
      <c r="GD223" s="125"/>
      <c r="GE223" s="125"/>
      <c r="GF223" s="125"/>
      <c r="GG223" s="125"/>
      <c r="GH223" s="125"/>
      <c r="GI223" s="125"/>
      <c r="GJ223" s="125"/>
      <c r="GK223" s="125"/>
      <c r="GL223" s="125"/>
      <c r="GM223" s="125"/>
      <c r="GN223" s="125"/>
      <c r="GO223" s="125"/>
      <c r="GP223" s="125"/>
      <c r="GQ223" s="125"/>
      <c r="GR223" s="125"/>
      <c r="GS223" s="125"/>
      <c r="GT223" s="125"/>
      <c r="GU223" s="125"/>
      <c r="GV223" s="125"/>
      <c r="GW223" s="125"/>
      <c r="GX223" s="125"/>
      <c r="GY223" s="125"/>
      <c r="GZ223" s="125"/>
      <c r="HA223" s="125"/>
      <c r="HB223" s="125"/>
      <c r="HC223" s="125"/>
      <c r="HD223" s="125"/>
      <c r="HE223" s="125"/>
      <c r="HF223" s="125"/>
      <c r="HG223" s="125"/>
      <c r="HH223" s="125"/>
      <c r="HI223" s="125"/>
      <c r="HJ223" s="125"/>
      <c r="HK223" s="125"/>
      <c r="HL223" s="125"/>
      <c r="HM223" s="125"/>
      <c r="HN223" s="125"/>
      <c r="HO223" s="125"/>
      <c r="HP223" s="125"/>
      <c r="HQ223" s="125"/>
      <c r="HR223" s="125"/>
      <c r="HS223" s="125"/>
      <c r="HT223" s="125"/>
      <c r="HU223" s="125"/>
      <c r="HV223" s="125"/>
      <c r="HW223" s="125"/>
      <c r="HX223" s="125"/>
      <c r="HY223" s="125"/>
      <c r="HZ223" s="125"/>
      <c r="IA223" s="125"/>
      <c r="IB223" s="125"/>
      <c r="IC223" s="125"/>
      <c r="ID223" s="125"/>
      <c r="IE223" s="125"/>
      <c r="IF223" s="125"/>
      <c r="IG223" s="125"/>
      <c r="IH223" s="125"/>
      <c r="II223" s="125"/>
      <c r="IJ223" s="125"/>
      <c r="IK223" s="125"/>
      <c r="IL223" s="125"/>
      <c r="IM223" s="125"/>
      <c r="IN223" s="125"/>
      <c r="IO223" s="125"/>
      <c r="IP223" s="125"/>
      <c r="IQ223" s="125"/>
      <c r="IR223" s="125"/>
      <c r="IS223" s="125"/>
      <c r="IT223" s="125"/>
      <c r="IU223" s="125"/>
      <c r="IV223" s="125"/>
    </row>
    <row r="224" spans="3:256" ht="11.25" customHeight="1" x14ac:dyDescent="0.4">
      <c r="C224" s="125"/>
      <c r="D224" s="125"/>
      <c r="E224" s="125"/>
      <c r="F224" s="125"/>
      <c r="G224" s="125"/>
      <c r="H224" s="125"/>
      <c r="I224" s="125"/>
      <c r="J224" s="125"/>
      <c r="K224" s="125"/>
      <c r="L224" s="125"/>
      <c r="M224" s="125"/>
      <c r="N224" s="125"/>
      <c r="P224" s="125"/>
      <c r="AE224" s="125"/>
      <c r="AF224" s="125"/>
      <c r="AG224" s="125"/>
      <c r="AH224" s="125"/>
      <c r="AI224" s="125"/>
      <c r="AJ224" s="125"/>
      <c r="AK224" s="125"/>
      <c r="AL224" s="125"/>
      <c r="AM224" s="125"/>
      <c r="AN224" s="125"/>
      <c r="AO224" s="125"/>
      <c r="AP224" s="125"/>
      <c r="AQ224" s="125"/>
      <c r="AR224" s="125"/>
      <c r="AS224" s="125"/>
      <c r="AT224" s="125"/>
      <c r="AU224" s="125"/>
      <c r="AV224" s="125"/>
      <c r="AW224" s="125"/>
      <c r="AX224" s="125"/>
      <c r="AY224" s="125"/>
      <c r="AZ224" s="125"/>
      <c r="BA224" s="125"/>
      <c r="BB224" s="125"/>
      <c r="BC224" s="125"/>
      <c r="BD224" s="125"/>
      <c r="BE224" s="125"/>
      <c r="BF224" s="125"/>
      <c r="BG224" s="125"/>
      <c r="BH224" s="125"/>
      <c r="BI224" s="125"/>
      <c r="BJ224" s="125"/>
      <c r="BK224" s="125"/>
      <c r="BL224" s="125"/>
      <c r="BM224" s="125"/>
      <c r="BN224" s="125"/>
      <c r="BO224" s="125"/>
      <c r="BP224" s="125"/>
      <c r="BQ224" s="125"/>
      <c r="BR224" s="125"/>
      <c r="BS224" s="125"/>
      <c r="BT224" s="125"/>
      <c r="BU224" s="125"/>
      <c r="BV224" s="125"/>
      <c r="BW224" s="125"/>
      <c r="BX224" s="125"/>
      <c r="BY224" s="125"/>
      <c r="BZ224" s="125"/>
      <c r="CA224" s="125"/>
      <c r="CB224" s="125"/>
      <c r="CC224" s="125"/>
      <c r="CD224" s="125"/>
      <c r="CE224" s="125"/>
      <c r="CF224" s="125"/>
      <c r="CG224" s="125"/>
      <c r="CH224" s="125"/>
      <c r="CI224" s="125"/>
      <c r="CJ224" s="125"/>
      <c r="CK224" s="125"/>
      <c r="CL224" s="125"/>
      <c r="CM224" s="125"/>
      <c r="CN224" s="125"/>
      <c r="CO224" s="125"/>
      <c r="CP224" s="125"/>
      <c r="CQ224" s="125"/>
      <c r="CR224" s="125"/>
      <c r="CS224" s="125"/>
      <c r="CT224" s="125"/>
      <c r="CU224" s="125"/>
      <c r="CV224" s="125"/>
      <c r="CW224" s="125"/>
      <c r="CX224" s="125"/>
      <c r="CY224" s="125"/>
      <c r="CZ224" s="125"/>
      <c r="DA224" s="125"/>
      <c r="DB224" s="125"/>
      <c r="DC224" s="125"/>
      <c r="DD224" s="125"/>
      <c r="DE224" s="125"/>
      <c r="DF224" s="125"/>
      <c r="DG224" s="125"/>
      <c r="DH224" s="125"/>
      <c r="DI224" s="125"/>
      <c r="DJ224" s="125"/>
      <c r="DK224" s="125"/>
      <c r="DL224" s="125"/>
      <c r="DM224" s="125"/>
      <c r="DN224" s="125"/>
      <c r="DO224" s="125"/>
      <c r="DP224" s="125"/>
      <c r="DQ224" s="125"/>
      <c r="DR224" s="125"/>
      <c r="DS224" s="125"/>
      <c r="DT224" s="125"/>
      <c r="DU224" s="125"/>
      <c r="DV224" s="125"/>
      <c r="DW224" s="125"/>
      <c r="DX224" s="125"/>
      <c r="DY224" s="125"/>
      <c r="DZ224" s="125"/>
      <c r="EA224" s="125"/>
      <c r="EB224" s="125"/>
      <c r="EC224" s="125"/>
      <c r="ED224" s="125"/>
      <c r="EE224" s="125"/>
      <c r="EF224" s="125"/>
      <c r="EG224" s="125"/>
      <c r="EH224" s="125"/>
      <c r="EI224" s="125"/>
      <c r="EJ224" s="125"/>
      <c r="EK224" s="125"/>
      <c r="EL224" s="125"/>
      <c r="EM224" s="125"/>
      <c r="EN224" s="125"/>
      <c r="EO224" s="125"/>
      <c r="EP224" s="125"/>
      <c r="EQ224" s="125"/>
      <c r="ER224" s="125"/>
      <c r="ES224" s="125"/>
      <c r="ET224" s="125"/>
      <c r="EU224" s="125"/>
      <c r="EV224" s="125"/>
      <c r="EW224" s="125"/>
      <c r="EX224" s="125"/>
      <c r="EY224" s="125"/>
      <c r="EZ224" s="125"/>
      <c r="FA224" s="125"/>
      <c r="FB224" s="125"/>
      <c r="FC224" s="125"/>
      <c r="FD224" s="125"/>
      <c r="FE224" s="125"/>
      <c r="FF224" s="125"/>
      <c r="FG224" s="125"/>
      <c r="FH224" s="125"/>
      <c r="FI224" s="125"/>
      <c r="FJ224" s="125"/>
      <c r="FK224" s="125"/>
      <c r="FL224" s="125"/>
      <c r="FM224" s="125"/>
      <c r="FN224" s="125"/>
      <c r="FO224" s="125"/>
      <c r="FP224" s="125"/>
      <c r="FQ224" s="125"/>
      <c r="FR224" s="125"/>
      <c r="FS224" s="125"/>
      <c r="FT224" s="125"/>
      <c r="FU224" s="125"/>
      <c r="FV224" s="125"/>
      <c r="FW224" s="125"/>
      <c r="FX224" s="125"/>
      <c r="FY224" s="125"/>
      <c r="FZ224" s="125"/>
      <c r="GA224" s="125"/>
      <c r="GB224" s="125"/>
      <c r="GC224" s="125"/>
      <c r="GD224" s="125"/>
      <c r="GE224" s="125"/>
      <c r="GF224" s="125"/>
      <c r="GG224" s="125"/>
      <c r="GH224" s="125"/>
      <c r="GI224" s="125"/>
      <c r="GJ224" s="125"/>
      <c r="GK224" s="125"/>
      <c r="GL224" s="125"/>
      <c r="GM224" s="125"/>
      <c r="GN224" s="125"/>
      <c r="GO224" s="125"/>
      <c r="GP224" s="125"/>
      <c r="GQ224" s="125"/>
      <c r="GR224" s="125"/>
      <c r="GS224" s="125"/>
      <c r="GT224" s="125"/>
      <c r="GU224" s="125"/>
      <c r="GV224" s="125"/>
      <c r="GW224" s="125"/>
      <c r="GX224" s="125"/>
      <c r="GY224" s="125"/>
      <c r="GZ224" s="125"/>
      <c r="HA224" s="125"/>
      <c r="HB224" s="125"/>
      <c r="HC224" s="125"/>
      <c r="HD224" s="125"/>
      <c r="HE224" s="125"/>
      <c r="HF224" s="125"/>
      <c r="HG224" s="125"/>
      <c r="HH224" s="125"/>
      <c r="HI224" s="125"/>
      <c r="HJ224" s="125"/>
      <c r="HK224" s="125"/>
      <c r="HL224" s="125"/>
      <c r="HM224" s="125"/>
      <c r="HN224" s="125"/>
      <c r="HO224" s="125"/>
      <c r="HP224" s="125"/>
      <c r="HQ224" s="125"/>
      <c r="HR224" s="125"/>
      <c r="HS224" s="125"/>
      <c r="HT224" s="125"/>
      <c r="HU224" s="125"/>
      <c r="HV224" s="125"/>
      <c r="HW224" s="125"/>
      <c r="HX224" s="125"/>
      <c r="HY224" s="125"/>
      <c r="HZ224" s="125"/>
      <c r="IA224" s="125"/>
      <c r="IB224" s="125"/>
      <c r="IC224" s="125"/>
      <c r="ID224" s="125"/>
      <c r="IE224" s="125"/>
      <c r="IF224" s="125"/>
      <c r="IG224" s="125"/>
      <c r="IH224" s="125"/>
      <c r="II224" s="125"/>
      <c r="IJ224" s="125"/>
      <c r="IK224" s="125"/>
      <c r="IL224" s="125"/>
      <c r="IM224" s="125"/>
      <c r="IN224" s="125"/>
      <c r="IO224" s="125"/>
      <c r="IP224" s="125"/>
      <c r="IQ224" s="125"/>
      <c r="IR224" s="125"/>
      <c r="IS224" s="125"/>
      <c r="IT224" s="125"/>
      <c r="IU224" s="125"/>
      <c r="IV224" s="125"/>
    </row>
    <row r="225" spans="3:256" ht="11.25" customHeight="1" x14ac:dyDescent="0.4">
      <c r="C225" s="125"/>
      <c r="D225" s="125"/>
      <c r="E225" s="125"/>
      <c r="F225" s="125"/>
      <c r="G225" s="125"/>
      <c r="H225" s="125"/>
      <c r="I225" s="125"/>
      <c r="J225" s="125"/>
      <c r="K225" s="125"/>
      <c r="L225" s="125"/>
      <c r="M225" s="125"/>
      <c r="N225" s="125"/>
      <c r="P225" s="125"/>
      <c r="AE225" s="125"/>
      <c r="AF225" s="125"/>
      <c r="AG225" s="125"/>
      <c r="AH225" s="125"/>
      <c r="AI225" s="125"/>
      <c r="AJ225" s="125"/>
      <c r="AK225" s="125"/>
      <c r="AL225" s="125"/>
      <c r="AM225" s="125"/>
      <c r="AN225" s="125"/>
      <c r="AO225" s="125"/>
      <c r="AP225" s="125"/>
      <c r="AQ225" s="125"/>
      <c r="AR225" s="125"/>
      <c r="AS225" s="125"/>
      <c r="AT225" s="125"/>
      <c r="AU225" s="125"/>
      <c r="AV225" s="125"/>
      <c r="AW225" s="125"/>
      <c r="AX225" s="125"/>
      <c r="AY225" s="125"/>
      <c r="AZ225" s="125"/>
      <c r="BA225" s="125"/>
      <c r="BB225" s="125"/>
      <c r="BC225" s="125"/>
      <c r="BD225" s="125"/>
      <c r="BE225" s="125"/>
      <c r="BF225" s="125"/>
      <c r="BG225" s="125"/>
      <c r="BH225" s="125"/>
      <c r="BI225" s="125"/>
      <c r="BJ225" s="125"/>
      <c r="BK225" s="125"/>
      <c r="BL225" s="125"/>
      <c r="BM225" s="125"/>
      <c r="BN225" s="125"/>
      <c r="BO225" s="125"/>
      <c r="BP225" s="125"/>
      <c r="BQ225" s="125"/>
      <c r="BR225" s="125"/>
      <c r="BS225" s="125"/>
      <c r="BT225" s="125"/>
      <c r="BU225" s="125"/>
      <c r="BV225" s="125"/>
      <c r="BW225" s="125"/>
      <c r="BX225" s="125"/>
      <c r="BY225" s="125"/>
      <c r="BZ225" s="125"/>
      <c r="CA225" s="125"/>
      <c r="CB225" s="125"/>
      <c r="CC225" s="125"/>
      <c r="CD225" s="125"/>
      <c r="CE225" s="125"/>
      <c r="CF225" s="125"/>
      <c r="CG225" s="125"/>
      <c r="CH225" s="125"/>
      <c r="CI225" s="125"/>
      <c r="CJ225" s="125"/>
      <c r="CK225" s="125"/>
      <c r="CL225" s="125"/>
      <c r="CM225" s="125"/>
      <c r="CN225" s="125"/>
      <c r="CO225" s="125"/>
      <c r="CP225" s="125"/>
      <c r="CQ225" s="125"/>
      <c r="CR225" s="125"/>
      <c r="CS225" s="125"/>
      <c r="CT225" s="125"/>
      <c r="CU225" s="125"/>
      <c r="CV225" s="125"/>
      <c r="CW225" s="125"/>
      <c r="CX225" s="125"/>
      <c r="CY225" s="125"/>
      <c r="CZ225" s="125"/>
      <c r="DA225" s="125"/>
      <c r="DB225" s="125"/>
      <c r="DC225" s="125"/>
      <c r="DD225" s="125"/>
      <c r="DE225" s="125"/>
      <c r="DF225" s="125"/>
      <c r="DG225" s="125"/>
      <c r="DH225" s="125"/>
      <c r="DI225" s="125"/>
      <c r="DJ225" s="125"/>
      <c r="DK225" s="125"/>
      <c r="DL225" s="125"/>
      <c r="DM225" s="125"/>
      <c r="DN225" s="125"/>
      <c r="DO225" s="125"/>
      <c r="DP225" s="125"/>
      <c r="DQ225" s="125"/>
      <c r="DR225" s="125"/>
      <c r="DS225" s="125"/>
      <c r="DT225" s="125"/>
      <c r="DU225" s="125"/>
      <c r="DV225" s="125"/>
      <c r="DW225" s="125"/>
      <c r="DX225" s="125"/>
      <c r="DY225" s="125"/>
      <c r="DZ225" s="125"/>
      <c r="EA225" s="125"/>
      <c r="EB225" s="125"/>
      <c r="EC225" s="125"/>
      <c r="ED225" s="125"/>
      <c r="EE225" s="125"/>
      <c r="EF225" s="125"/>
      <c r="EG225" s="125"/>
      <c r="EH225" s="125"/>
      <c r="EI225" s="125"/>
      <c r="EJ225" s="125"/>
      <c r="EK225" s="125"/>
      <c r="EL225" s="125"/>
      <c r="EM225" s="125"/>
      <c r="EN225" s="125"/>
      <c r="EO225" s="125"/>
      <c r="EP225" s="125"/>
      <c r="EQ225" s="125"/>
      <c r="ER225" s="125"/>
      <c r="ES225" s="125"/>
      <c r="ET225" s="125"/>
      <c r="EU225" s="125"/>
      <c r="EV225" s="125"/>
      <c r="EW225" s="125"/>
      <c r="EX225" s="125"/>
      <c r="EY225" s="125"/>
      <c r="EZ225" s="125"/>
      <c r="FA225" s="125"/>
      <c r="FB225" s="125"/>
      <c r="FC225" s="125"/>
      <c r="FD225" s="125"/>
      <c r="FE225" s="125"/>
      <c r="FF225" s="125"/>
      <c r="FG225" s="125"/>
      <c r="FH225" s="125"/>
      <c r="FI225" s="125"/>
      <c r="FJ225" s="125"/>
      <c r="FK225" s="125"/>
      <c r="FL225" s="125"/>
      <c r="FM225" s="125"/>
      <c r="FN225" s="125"/>
      <c r="FO225" s="125"/>
      <c r="FP225" s="125"/>
      <c r="FQ225" s="125"/>
      <c r="FR225" s="125"/>
      <c r="FS225" s="125"/>
      <c r="FT225" s="125"/>
      <c r="FU225" s="125"/>
      <c r="FV225" s="125"/>
      <c r="FW225" s="125"/>
      <c r="FX225" s="125"/>
      <c r="FY225" s="125"/>
      <c r="FZ225" s="125"/>
      <c r="GA225" s="125"/>
      <c r="GB225" s="125"/>
      <c r="GC225" s="125"/>
      <c r="GD225" s="125"/>
      <c r="GE225" s="125"/>
      <c r="GF225" s="125"/>
      <c r="GG225" s="125"/>
      <c r="GH225" s="125"/>
      <c r="GI225" s="125"/>
      <c r="GJ225" s="125"/>
      <c r="GK225" s="125"/>
      <c r="GL225" s="125"/>
      <c r="GM225" s="125"/>
      <c r="GN225" s="125"/>
      <c r="GO225" s="125"/>
      <c r="GP225" s="125"/>
      <c r="GQ225" s="125"/>
      <c r="GR225" s="125"/>
      <c r="GS225" s="125"/>
      <c r="GT225" s="125"/>
      <c r="GU225" s="125"/>
      <c r="GV225" s="125"/>
      <c r="GW225" s="125"/>
      <c r="GX225" s="125"/>
      <c r="GY225" s="125"/>
      <c r="GZ225" s="125"/>
      <c r="HA225" s="125"/>
      <c r="HB225" s="125"/>
      <c r="HC225" s="125"/>
      <c r="HD225" s="125"/>
      <c r="HE225" s="125"/>
      <c r="HF225" s="125"/>
      <c r="HG225" s="125"/>
      <c r="HH225" s="125"/>
      <c r="HI225" s="125"/>
      <c r="HJ225" s="125"/>
      <c r="HK225" s="125"/>
      <c r="HL225" s="125"/>
      <c r="HM225" s="125"/>
      <c r="HN225" s="125"/>
      <c r="HO225" s="125"/>
      <c r="HP225" s="125"/>
      <c r="HQ225" s="125"/>
      <c r="HR225" s="125"/>
      <c r="HS225" s="125"/>
      <c r="HT225" s="125"/>
      <c r="HU225" s="125"/>
      <c r="HV225" s="125"/>
      <c r="HW225" s="125"/>
      <c r="HX225" s="125"/>
      <c r="HY225" s="125"/>
      <c r="HZ225" s="125"/>
      <c r="IA225" s="125"/>
      <c r="IB225" s="125"/>
      <c r="IC225" s="125"/>
      <c r="ID225" s="125"/>
      <c r="IE225" s="125"/>
      <c r="IF225" s="125"/>
      <c r="IG225" s="125"/>
      <c r="IH225" s="125"/>
      <c r="II225" s="125"/>
      <c r="IJ225" s="125"/>
      <c r="IK225" s="125"/>
      <c r="IL225" s="125"/>
      <c r="IM225" s="125"/>
      <c r="IN225" s="125"/>
      <c r="IO225" s="125"/>
      <c r="IP225" s="125"/>
      <c r="IQ225" s="125"/>
      <c r="IR225" s="125"/>
      <c r="IS225" s="125"/>
      <c r="IT225" s="125"/>
      <c r="IU225" s="125"/>
      <c r="IV225" s="125"/>
    </row>
    <row r="226" spans="3:256" ht="11.25" customHeight="1" x14ac:dyDescent="0.4">
      <c r="C226" s="125"/>
      <c r="D226" s="125"/>
      <c r="E226" s="125"/>
      <c r="F226" s="125"/>
      <c r="G226" s="125"/>
      <c r="H226" s="125"/>
      <c r="I226" s="125"/>
      <c r="J226" s="125"/>
      <c r="K226" s="125"/>
      <c r="L226" s="125"/>
      <c r="M226" s="125"/>
      <c r="N226" s="125"/>
      <c r="P226" s="125"/>
      <c r="AE226" s="125"/>
      <c r="AF226" s="125"/>
      <c r="AG226" s="125"/>
      <c r="AH226" s="125"/>
      <c r="AI226" s="125"/>
      <c r="AJ226" s="125"/>
      <c r="AK226" s="125"/>
      <c r="AL226" s="125"/>
      <c r="AM226" s="125"/>
      <c r="AN226" s="125"/>
      <c r="AO226" s="125"/>
      <c r="AP226" s="125"/>
      <c r="AQ226" s="125"/>
      <c r="AR226" s="125"/>
      <c r="AS226" s="125"/>
      <c r="AT226" s="125"/>
      <c r="AU226" s="125"/>
      <c r="AV226" s="125"/>
      <c r="AW226" s="125"/>
      <c r="AX226" s="125"/>
      <c r="AY226" s="125"/>
      <c r="AZ226" s="125"/>
      <c r="BA226" s="125"/>
      <c r="BB226" s="125"/>
      <c r="BC226" s="125"/>
      <c r="BD226" s="125"/>
      <c r="BE226" s="125"/>
      <c r="BF226" s="125"/>
      <c r="BG226" s="125"/>
      <c r="BH226" s="125"/>
      <c r="BI226" s="125"/>
      <c r="BJ226" s="125"/>
      <c r="BK226" s="125"/>
      <c r="BL226" s="125"/>
      <c r="BM226" s="125"/>
      <c r="BN226" s="125"/>
      <c r="BO226" s="125"/>
      <c r="BP226" s="125"/>
      <c r="BQ226" s="125"/>
      <c r="BR226" s="125"/>
      <c r="BS226" s="125"/>
      <c r="BT226" s="125"/>
      <c r="BU226" s="125"/>
      <c r="BV226" s="125"/>
      <c r="BW226" s="125"/>
      <c r="BX226" s="125"/>
      <c r="BY226" s="125"/>
      <c r="BZ226" s="125"/>
      <c r="CA226" s="125"/>
      <c r="CB226" s="125"/>
      <c r="CC226" s="125"/>
      <c r="CD226" s="125"/>
      <c r="CE226" s="125"/>
      <c r="CF226" s="125"/>
      <c r="CG226" s="125"/>
      <c r="CH226" s="125"/>
      <c r="CI226" s="125"/>
      <c r="CJ226" s="125"/>
      <c r="CK226" s="125"/>
      <c r="CL226" s="125"/>
      <c r="CM226" s="125"/>
      <c r="CN226" s="125"/>
      <c r="CO226" s="125"/>
      <c r="CP226" s="125"/>
      <c r="CQ226" s="125"/>
      <c r="CR226" s="125"/>
      <c r="CS226" s="125"/>
      <c r="CT226" s="125"/>
      <c r="CU226" s="125"/>
      <c r="CV226" s="125"/>
      <c r="CW226" s="125"/>
      <c r="CX226" s="125"/>
      <c r="CY226" s="125"/>
      <c r="CZ226" s="125"/>
      <c r="DA226" s="125"/>
      <c r="DB226" s="125"/>
      <c r="DC226" s="125"/>
      <c r="DD226" s="125"/>
      <c r="DE226" s="125"/>
      <c r="DF226" s="125"/>
      <c r="DG226" s="125"/>
      <c r="DH226" s="125"/>
      <c r="DI226" s="125"/>
      <c r="DJ226" s="125"/>
      <c r="DK226" s="125"/>
      <c r="DL226" s="125"/>
      <c r="DM226" s="125"/>
      <c r="DN226" s="125"/>
      <c r="DO226" s="125"/>
      <c r="DP226" s="125"/>
      <c r="DQ226" s="125"/>
      <c r="DR226" s="125"/>
      <c r="DS226" s="125"/>
      <c r="DT226" s="125"/>
      <c r="DU226" s="125"/>
      <c r="DV226" s="125"/>
      <c r="DW226" s="125"/>
      <c r="DX226" s="125"/>
      <c r="DY226" s="125"/>
      <c r="DZ226" s="125"/>
      <c r="EA226" s="125"/>
      <c r="EB226" s="125"/>
      <c r="EC226" s="125"/>
      <c r="ED226" s="125"/>
      <c r="EE226" s="125"/>
      <c r="EF226" s="125"/>
      <c r="EG226" s="125"/>
      <c r="EH226" s="125"/>
      <c r="EI226" s="125"/>
      <c r="EJ226" s="125"/>
      <c r="EK226" s="125"/>
      <c r="EL226" s="125"/>
      <c r="EM226" s="125"/>
      <c r="EN226" s="125"/>
      <c r="EO226" s="125"/>
      <c r="EP226" s="125"/>
      <c r="EQ226" s="125"/>
      <c r="ER226" s="125"/>
      <c r="ES226" s="125"/>
      <c r="ET226" s="125"/>
      <c r="EU226" s="125"/>
      <c r="EV226" s="125"/>
      <c r="EW226" s="125"/>
      <c r="EX226" s="125"/>
      <c r="EY226" s="125"/>
      <c r="EZ226" s="125"/>
      <c r="FA226" s="125"/>
      <c r="FB226" s="125"/>
      <c r="FC226" s="125"/>
      <c r="FD226" s="125"/>
      <c r="FE226" s="125"/>
      <c r="FF226" s="125"/>
      <c r="FG226" s="125"/>
      <c r="FH226" s="125"/>
      <c r="FI226" s="125"/>
      <c r="FJ226" s="125"/>
      <c r="FK226" s="125"/>
      <c r="FL226" s="125"/>
      <c r="FM226" s="125"/>
      <c r="FN226" s="125"/>
      <c r="FO226" s="125"/>
      <c r="FP226" s="125"/>
      <c r="FQ226" s="125"/>
      <c r="FR226" s="125"/>
      <c r="FS226" s="125"/>
      <c r="FT226" s="125"/>
      <c r="FU226" s="125"/>
      <c r="FV226" s="125"/>
      <c r="FW226" s="125"/>
      <c r="FX226" s="125"/>
      <c r="FY226" s="125"/>
      <c r="FZ226" s="125"/>
      <c r="GA226" s="125"/>
      <c r="GB226" s="125"/>
      <c r="GC226" s="125"/>
      <c r="GD226" s="125"/>
      <c r="GE226" s="125"/>
      <c r="GF226" s="125"/>
      <c r="GG226" s="125"/>
      <c r="GH226" s="125"/>
      <c r="GI226" s="125"/>
      <c r="GJ226" s="125"/>
      <c r="GK226" s="125"/>
      <c r="GL226" s="125"/>
      <c r="GM226" s="125"/>
      <c r="GN226" s="125"/>
      <c r="GO226" s="125"/>
      <c r="GP226" s="125"/>
      <c r="GQ226" s="125"/>
      <c r="GR226" s="125"/>
      <c r="GS226" s="125"/>
      <c r="GT226" s="125"/>
      <c r="GU226" s="125"/>
      <c r="GV226" s="125"/>
      <c r="GW226" s="125"/>
      <c r="GX226" s="125"/>
      <c r="GY226" s="125"/>
      <c r="GZ226" s="125"/>
      <c r="HA226" s="125"/>
      <c r="HB226" s="125"/>
      <c r="HC226" s="125"/>
      <c r="HD226" s="125"/>
      <c r="HE226" s="125"/>
      <c r="HF226" s="125"/>
      <c r="HG226" s="125"/>
      <c r="HH226" s="125"/>
      <c r="HI226" s="125"/>
      <c r="HJ226" s="125"/>
      <c r="HK226" s="125"/>
      <c r="HL226" s="125"/>
      <c r="HM226" s="125"/>
      <c r="HN226" s="125"/>
      <c r="HO226" s="125"/>
      <c r="HP226" s="125"/>
      <c r="HQ226" s="125"/>
      <c r="HR226" s="125"/>
      <c r="HS226" s="125"/>
      <c r="HT226" s="125"/>
      <c r="HU226" s="125"/>
      <c r="HV226" s="125"/>
      <c r="HW226" s="125"/>
      <c r="HX226" s="125"/>
      <c r="HY226" s="125"/>
      <c r="HZ226" s="125"/>
      <c r="IA226" s="125"/>
      <c r="IB226" s="125"/>
      <c r="IC226" s="125"/>
      <c r="ID226" s="125"/>
      <c r="IE226" s="125"/>
      <c r="IF226" s="125"/>
      <c r="IG226" s="125"/>
      <c r="IH226" s="125"/>
      <c r="II226" s="125"/>
      <c r="IJ226" s="125"/>
      <c r="IK226" s="125"/>
      <c r="IL226" s="125"/>
      <c r="IM226" s="125"/>
      <c r="IN226" s="125"/>
      <c r="IO226" s="125"/>
      <c r="IP226" s="125"/>
      <c r="IQ226" s="125"/>
      <c r="IR226" s="125"/>
      <c r="IS226" s="125"/>
      <c r="IT226" s="125"/>
      <c r="IU226" s="125"/>
      <c r="IV226" s="125"/>
    </row>
    <row r="227" spans="3:256" ht="11.25" customHeight="1" x14ac:dyDescent="0.4">
      <c r="C227" s="125"/>
      <c r="D227" s="125"/>
      <c r="E227" s="125"/>
      <c r="F227" s="125"/>
      <c r="G227" s="125"/>
      <c r="H227" s="125"/>
      <c r="I227" s="125"/>
      <c r="J227" s="125"/>
      <c r="K227" s="125"/>
      <c r="L227" s="125"/>
      <c r="M227" s="125"/>
      <c r="N227" s="125"/>
      <c r="P227" s="125"/>
      <c r="AE227" s="125"/>
      <c r="AF227" s="125"/>
      <c r="AG227" s="125"/>
      <c r="AH227" s="125"/>
      <c r="AI227" s="125"/>
      <c r="AJ227" s="125"/>
      <c r="AK227" s="125"/>
      <c r="AL227" s="125"/>
      <c r="AM227" s="125"/>
      <c r="AN227" s="125"/>
      <c r="AO227" s="125"/>
      <c r="AP227" s="125"/>
      <c r="AQ227" s="125"/>
      <c r="AR227" s="125"/>
      <c r="AS227" s="125"/>
      <c r="AT227" s="125"/>
      <c r="AU227" s="125"/>
      <c r="AV227" s="125"/>
      <c r="AW227" s="125"/>
      <c r="AX227" s="125"/>
      <c r="AY227" s="125"/>
      <c r="AZ227" s="125"/>
      <c r="BA227" s="125"/>
      <c r="BB227" s="125"/>
      <c r="BC227" s="125"/>
      <c r="BD227" s="125"/>
      <c r="BE227" s="125"/>
      <c r="BF227" s="125"/>
      <c r="BG227" s="125"/>
      <c r="BH227" s="125"/>
      <c r="BI227" s="125"/>
      <c r="BJ227" s="125"/>
      <c r="BK227" s="125"/>
      <c r="BL227" s="125"/>
      <c r="BM227" s="125"/>
      <c r="BN227" s="125"/>
      <c r="BO227" s="125"/>
      <c r="BP227" s="125"/>
      <c r="BQ227" s="125"/>
      <c r="BR227" s="125"/>
      <c r="BS227" s="125"/>
      <c r="BT227" s="125"/>
      <c r="BU227" s="125"/>
      <c r="BV227" s="125"/>
      <c r="BW227" s="125"/>
      <c r="BX227" s="125"/>
      <c r="BY227" s="125"/>
      <c r="BZ227" s="125"/>
      <c r="CA227" s="125"/>
      <c r="CB227" s="125"/>
      <c r="CC227" s="125"/>
      <c r="CD227" s="125"/>
      <c r="CE227" s="125"/>
      <c r="CF227" s="125"/>
      <c r="CG227" s="125"/>
      <c r="CH227" s="125"/>
      <c r="CI227" s="125"/>
      <c r="CJ227" s="125"/>
      <c r="CK227" s="125"/>
      <c r="CL227" s="125"/>
      <c r="CM227" s="125"/>
      <c r="CN227" s="125"/>
      <c r="CO227" s="125"/>
      <c r="CP227" s="125"/>
      <c r="CQ227" s="125"/>
      <c r="CR227" s="125"/>
      <c r="CS227" s="125"/>
      <c r="CT227" s="125"/>
      <c r="CU227" s="125"/>
      <c r="CV227" s="125"/>
      <c r="CW227" s="125"/>
      <c r="CX227" s="125"/>
      <c r="CY227" s="125"/>
      <c r="CZ227" s="125"/>
      <c r="DA227" s="125"/>
      <c r="DB227" s="125"/>
      <c r="DC227" s="125"/>
      <c r="DD227" s="125"/>
      <c r="DE227" s="125"/>
      <c r="DF227" s="125"/>
      <c r="DG227" s="125"/>
      <c r="DH227" s="125"/>
      <c r="DI227" s="125"/>
      <c r="DJ227" s="125"/>
      <c r="DK227" s="125"/>
      <c r="DL227" s="125"/>
      <c r="DM227" s="125"/>
      <c r="DN227" s="125"/>
      <c r="DO227" s="125"/>
      <c r="DP227" s="125"/>
      <c r="DQ227" s="125"/>
      <c r="DR227" s="125"/>
      <c r="DS227" s="125"/>
      <c r="DT227" s="125"/>
      <c r="DU227" s="125"/>
      <c r="DV227" s="125"/>
      <c r="DW227" s="125"/>
      <c r="DX227" s="125"/>
      <c r="DY227" s="125"/>
      <c r="DZ227" s="125"/>
      <c r="EA227" s="125"/>
      <c r="EB227" s="125"/>
      <c r="EC227" s="125"/>
      <c r="ED227" s="125"/>
      <c r="EE227" s="125"/>
      <c r="EF227" s="125"/>
      <c r="EG227" s="125"/>
      <c r="EH227" s="125"/>
      <c r="EI227" s="125"/>
      <c r="EJ227" s="125"/>
      <c r="EK227" s="125"/>
      <c r="EL227" s="125"/>
      <c r="EM227" s="125"/>
      <c r="EN227" s="125"/>
      <c r="EO227" s="125"/>
      <c r="EP227" s="125"/>
      <c r="EQ227" s="125"/>
      <c r="ER227" s="125"/>
      <c r="ES227" s="125"/>
      <c r="ET227" s="125"/>
      <c r="EU227" s="125"/>
      <c r="EV227" s="125"/>
      <c r="EW227" s="125"/>
      <c r="EX227" s="125"/>
      <c r="EY227" s="125"/>
      <c r="EZ227" s="125"/>
      <c r="FA227" s="125"/>
      <c r="FB227" s="125"/>
      <c r="FC227" s="125"/>
      <c r="FD227" s="125"/>
      <c r="FE227" s="125"/>
      <c r="FF227" s="125"/>
      <c r="FG227" s="125"/>
      <c r="FH227" s="125"/>
      <c r="FI227" s="125"/>
      <c r="FJ227" s="125"/>
      <c r="FK227" s="125"/>
      <c r="FL227" s="125"/>
      <c r="FM227" s="125"/>
      <c r="FN227" s="125"/>
      <c r="FO227" s="125"/>
      <c r="FP227" s="125"/>
      <c r="FQ227" s="125"/>
      <c r="FR227" s="125"/>
      <c r="FS227" s="125"/>
      <c r="FT227" s="125"/>
      <c r="FU227" s="125"/>
      <c r="FV227" s="125"/>
      <c r="FW227" s="125"/>
      <c r="FX227" s="125"/>
      <c r="FY227" s="125"/>
      <c r="FZ227" s="125"/>
      <c r="GA227" s="125"/>
      <c r="GB227" s="125"/>
      <c r="GC227" s="125"/>
      <c r="GD227" s="125"/>
      <c r="GE227" s="125"/>
      <c r="GF227" s="125"/>
      <c r="GG227" s="125"/>
      <c r="GH227" s="125"/>
      <c r="GI227" s="125"/>
      <c r="GJ227" s="125"/>
      <c r="GK227" s="125"/>
      <c r="GL227" s="125"/>
      <c r="GM227" s="125"/>
      <c r="GN227" s="125"/>
      <c r="GO227" s="125"/>
      <c r="GP227" s="125"/>
      <c r="GQ227" s="125"/>
      <c r="GR227" s="125"/>
      <c r="GS227" s="125"/>
      <c r="GT227" s="125"/>
      <c r="GU227" s="125"/>
      <c r="GV227" s="125"/>
      <c r="GW227" s="125"/>
      <c r="GX227" s="125"/>
      <c r="GY227" s="125"/>
      <c r="GZ227" s="125"/>
      <c r="HA227" s="125"/>
      <c r="HB227" s="125"/>
      <c r="HC227" s="125"/>
      <c r="HD227" s="125"/>
      <c r="HE227" s="125"/>
      <c r="HF227" s="125"/>
      <c r="HG227" s="125"/>
      <c r="HH227" s="125"/>
      <c r="HI227" s="125"/>
      <c r="HJ227" s="125"/>
      <c r="HK227" s="125"/>
      <c r="HL227" s="125"/>
      <c r="HM227" s="125"/>
      <c r="HN227" s="125"/>
      <c r="HO227" s="125"/>
      <c r="HP227" s="125"/>
      <c r="HQ227" s="125"/>
      <c r="HR227" s="125"/>
      <c r="HS227" s="125"/>
      <c r="HT227" s="125"/>
      <c r="HU227" s="125"/>
      <c r="HV227" s="125"/>
      <c r="HW227" s="125"/>
      <c r="HX227" s="125"/>
      <c r="HY227" s="125"/>
      <c r="HZ227" s="125"/>
      <c r="IA227" s="125"/>
      <c r="IB227" s="125"/>
      <c r="IC227" s="125"/>
      <c r="ID227" s="125"/>
      <c r="IE227" s="125"/>
      <c r="IF227" s="125"/>
      <c r="IG227" s="125"/>
      <c r="IH227" s="125"/>
      <c r="II227" s="125"/>
      <c r="IJ227" s="125"/>
      <c r="IK227" s="125"/>
      <c r="IL227" s="125"/>
      <c r="IM227" s="125"/>
      <c r="IN227" s="125"/>
      <c r="IO227" s="125"/>
      <c r="IP227" s="125"/>
      <c r="IQ227" s="125"/>
      <c r="IR227" s="125"/>
      <c r="IS227" s="125"/>
      <c r="IT227" s="125"/>
      <c r="IU227" s="125"/>
      <c r="IV227" s="125"/>
    </row>
    <row r="228" spans="3:256" ht="11.25" customHeight="1" x14ac:dyDescent="0.4">
      <c r="C228" s="125"/>
      <c r="D228" s="125"/>
      <c r="E228" s="125"/>
      <c r="F228" s="125"/>
      <c r="G228" s="125"/>
      <c r="H228" s="125"/>
      <c r="I228" s="125"/>
      <c r="J228" s="125"/>
      <c r="K228" s="125"/>
      <c r="L228" s="125"/>
      <c r="M228" s="125"/>
      <c r="N228" s="125"/>
      <c r="P228" s="125"/>
      <c r="AE228" s="125"/>
      <c r="AF228" s="125"/>
      <c r="AG228" s="125"/>
      <c r="AH228" s="125"/>
      <c r="AI228" s="125"/>
      <c r="AJ228" s="125"/>
      <c r="AK228" s="125"/>
      <c r="AL228" s="125"/>
      <c r="AM228" s="125"/>
      <c r="AN228" s="125"/>
      <c r="AO228" s="125"/>
      <c r="AP228" s="125"/>
      <c r="AQ228" s="125"/>
      <c r="AR228" s="125"/>
      <c r="AS228" s="125"/>
      <c r="AT228" s="125"/>
      <c r="AU228" s="125"/>
      <c r="AV228" s="125"/>
      <c r="AW228" s="125"/>
      <c r="AX228" s="125"/>
      <c r="AY228" s="125"/>
      <c r="AZ228" s="125"/>
      <c r="BA228" s="125"/>
      <c r="BB228" s="125"/>
      <c r="BC228" s="125"/>
      <c r="BD228" s="125"/>
      <c r="BE228" s="125"/>
      <c r="BF228" s="125"/>
      <c r="BG228" s="125"/>
      <c r="BH228" s="125"/>
      <c r="BI228" s="125"/>
      <c r="BJ228" s="125"/>
      <c r="BK228" s="125"/>
      <c r="BL228" s="125"/>
      <c r="BM228" s="125"/>
      <c r="BN228" s="125"/>
      <c r="BO228" s="125"/>
      <c r="BP228" s="125"/>
      <c r="BQ228" s="125"/>
      <c r="BR228" s="125"/>
      <c r="BS228" s="125"/>
      <c r="BT228" s="125"/>
      <c r="BU228" s="125"/>
      <c r="BV228" s="125"/>
      <c r="BW228" s="125"/>
      <c r="BX228" s="125"/>
      <c r="BY228" s="125"/>
      <c r="BZ228" s="125"/>
      <c r="CA228" s="125"/>
      <c r="CB228" s="125"/>
      <c r="CC228" s="125"/>
      <c r="CD228" s="125"/>
      <c r="CE228" s="125"/>
      <c r="CF228" s="125"/>
      <c r="CG228" s="125"/>
      <c r="CH228" s="125"/>
      <c r="CI228" s="125"/>
      <c r="CJ228" s="125"/>
      <c r="CK228" s="125"/>
      <c r="CL228" s="125"/>
      <c r="CM228" s="125"/>
      <c r="CN228" s="125"/>
      <c r="CO228" s="125"/>
      <c r="CP228" s="125"/>
      <c r="CQ228" s="125"/>
      <c r="CR228" s="125"/>
      <c r="CS228" s="125"/>
      <c r="CT228" s="125"/>
      <c r="CU228" s="125"/>
      <c r="CV228" s="125"/>
      <c r="CW228" s="125"/>
      <c r="CX228" s="125"/>
      <c r="CY228" s="125"/>
      <c r="CZ228" s="125"/>
      <c r="DA228" s="125"/>
      <c r="DB228" s="125"/>
      <c r="DC228" s="125"/>
      <c r="DD228" s="125"/>
      <c r="DE228" s="125"/>
      <c r="DF228" s="125"/>
      <c r="DG228" s="125"/>
      <c r="DH228" s="125"/>
      <c r="DI228" s="125"/>
      <c r="DJ228" s="125"/>
      <c r="DK228" s="125"/>
      <c r="DL228" s="125"/>
      <c r="DM228" s="125"/>
      <c r="DN228" s="125"/>
      <c r="DO228" s="125"/>
      <c r="DP228" s="125"/>
      <c r="DQ228" s="125"/>
      <c r="DR228" s="125"/>
      <c r="DS228" s="125"/>
      <c r="DT228" s="125"/>
      <c r="DU228" s="125"/>
      <c r="DV228" s="125"/>
      <c r="DW228" s="125"/>
      <c r="DX228" s="125"/>
      <c r="DY228" s="125"/>
      <c r="DZ228" s="125"/>
      <c r="EA228" s="125"/>
      <c r="EB228" s="125"/>
      <c r="EC228" s="125"/>
      <c r="ED228" s="125"/>
      <c r="EE228" s="125"/>
      <c r="EF228" s="125"/>
      <c r="EG228" s="125"/>
      <c r="EH228" s="125"/>
      <c r="EI228" s="125"/>
      <c r="EJ228" s="125"/>
      <c r="EK228" s="125"/>
      <c r="EL228" s="125"/>
      <c r="EM228" s="125"/>
      <c r="EN228" s="125"/>
      <c r="EO228" s="125"/>
      <c r="EP228" s="125"/>
      <c r="EQ228" s="125"/>
      <c r="ER228" s="125"/>
      <c r="ES228" s="125"/>
      <c r="ET228" s="125"/>
      <c r="EU228" s="125"/>
      <c r="EV228" s="125"/>
      <c r="EW228" s="125"/>
      <c r="EX228" s="125"/>
      <c r="EY228" s="125"/>
      <c r="EZ228" s="125"/>
      <c r="FA228" s="125"/>
      <c r="FB228" s="125"/>
      <c r="FC228" s="125"/>
      <c r="FD228" s="125"/>
      <c r="FE228" s="125"/>
      <c r="FF228" s="125"/>
      <c r="FG228" s="125"/>
      <c r="FH228" s="125"/>
      <c r="FI228" s="125"/>
      <c r="FJ228" s="125"/>
      <c r="FK228" s="125"/>
      <c r="FL228" s="125"/>
      <c r="FM228" s="125"/>
      <c r="FN228" s="125"/>
      <c r="FO228" s="125"/>
      <c r="FP228" s="125"/>
      <c r="FQ228" s="125"/>
      <c r="FR228" s="125"/>
      <c r="FS228" s="125"/>
      <c r="FT228" s="125"/>
      <c r="FU228" s="125"/>
      <c r="FV228" s="125"/>
      <c r="FW228" s="125"/>
      <c r="FX228" s="125"/>
      <c r="FY228" s="125"/>
      <c r="FZ228" s="125"/>
      <c r="GA228" s="125"/>
      <c r="GB228" s="125"/>
      <c r="GC228" s="125"/>
      <c r="GD228" s="125"/>
      <c r="GE228" s="125"/>
      <c r="GF228" s="125"/>
      <c r="GG228" s="125"/>
      <c r="GH228" s="125"/>
      <c r="GI228" s="125"/>
      <c r="GJ228" s="125"/>
      <c r="GK228" s="125"/>
      <c r="GL228" s="125"/>
      <c r="GM228" s="125"/>
      <c r="GN228" s="125"/>
      <c r="GO228" s="125"/>
      <c r="GP228" s="125"/>
      <c r="GQ228" s="125"/>
      <c r="GR228" s="125"/>
      <c r="GS228" s="125"/>
      <c r="GT228" s="125"/>
      <c r="GU228" s="125"/>
      <c r="GV228" s="125"/>
      <c r="GW228" s="125"/>
      <c r="GX228" s="125"/>
      <c r="GY228" s="125"/>
      <c r="GZ228" s="125"/>
      <c r="HA228" s="125"/>
      <c r="HB228" s="125"/>
      <c r="HC228" s="125"/>
      <c r="HD228" s="125"/>
      <c r="HE228" s="125"/>
      <c r="HF228" s="125"/>
      <c r="HG228" s="125"/>
      <c r="HH228" s="125"/>
      <c r="HI228" s="125"/>
      <c r="HJ228" s="125"/>
      <c r="HK228" s="125"/>
      <c r="HL228" s="125"/>
      <c r="HM228" s="125"/>
      <c r="HN228" s="125"/>
      <c r="HO228" s="125"/>
      <c r="HP228" s="125"/>
      <c r="HQ228" s="125"/>
      <c r="HR228" s="125"/>
      <c r="HS228" s="125"/>
      <c r="HT228" s="125"/>
      <c r="HU228" s="125"/>
      <c r="HV228" s="125"/>
      <c r="HW228" s="125"/>
      <c r="HX228" s="125"/>
      <c r="HY228" s="125"/>
      <c r="HZ228" s="125"/>
      <c r="IA228" s="125"/>
      <c r="IB228" s="125"/>
      <c r="IC228" s="125"/>
      <c r="ID228" s="125"/>
      <c r="IE228" s="125"/>
      <c r="IF228" s="125"/>
      <c r="IG228" s="125"/>
      <c r="IH228" s="125"/>
      <c r="II228" s="125"/>
      <c r="IJ228" s="125"/>
      <c r="IK228" s="125"/>
      <c r="IL228" s="125"/>
      <c r="IM228" s="125"/>
      <c r="IN228" s="125"/>
      <c r="IO228" s="125"/>
      <c r="IP228" s="125"/>
      <c r="IQ228" s="125"/>
      <c r="IR228" s="125"/>
      <c r="IS228" s="125"/>
      <c r="IT228" s="125"/>
      <c r="IU228" s="125"/>
      <c r="IV228" s="125"/>
    </row>
    <row r="229" spans="3:256" ht="11.25" customHeight="1" x14ac:dyDescent="0.4">
      <c r="C229" s="125"/>
      <c r="D229" s="125"/>
      <c r="E229" s="125"/>
      <c r="F229" s="125"/>
      <c r="G229" s="125"/>
      <c r="H229" s="125"/>
      <c r="I229" s="125"/>
      <c r="J229" s="125"/>
      <c r="K229" s="125"/>
      <c r="L229" s="125"/>
      <c r="M229" s="125"/>
      <c r="N229" s="125"/>
      <c r="P229" s="125"/>
      <c r="AE229" s="125"/>
      <c r="AF229" s="125"/>
      <c r="AG229" s="125"/>
      <c r="AH229" s="125"/>
      <c r="AI229" s="125"/>
      <c r="AJ229" s="125"/>
      <c r="AK229" s="125"/>
      <c r="AL229" s="125"/>
      <c r="AM229" s="125"/>
      <c r="AN229" s="125"/>
      <c r="AO229" s="125"/>
      <c r="AP229" s="125"/>
      <c r="AQ229" s="125"/>
      <c r="AR229" s="125"/>
      <c r="AS229" s="125"/>
      <c r="AT229" s="125"/>
      <c r="AU229" s="125"/>
      <c r="AV229" s="125"/>
      <c r="AW229" s="125"/>
      <c r="AX229" s="125"/>
      <c r="AY229" s="125"/>
      <c r="AZ229" s="125"/>
      <c r="BA229" s="125"/>
      <c r="BB229" s="125"/>
      <c r="BC229" s="125"/>
      <c r="BD229" s="125"/>
      <c r="BE229" s="125"/>
      <c r="BF229" s="125"/>
      <c r="BG229" s="125"/>
      <c r="BH229" s="125"/>
      <c r="BI229" s="125"/>
      <c r="BJ229" s="125"/>
      <c r="BK229" s="125"/>
      <c r="BL229" s="125"/>
      <c r="BM229" s="125"/>
      <c r="BN229" s="125"/>
      <c r="BO229" s="125"/>
      <c r="BP229" s="125"/>
      <c r="BQ229" s="125"/>
      <c r="BR229" s="125"/>
      <c r="BS229" s="125"/>
      <c r="BT229" s="125"/>
      <c r="BU229" s="125"/>
      <c r="BV229" s="125"/>
      <c r="BW229" s="125"/>
      <c r="BX229" s="125"/>
      <c r="BY229" s="125"/>
      <c r="BZ229" s="125"/>
      <c r="CA229" s="125"/>
      <c r="CB229" s="125"/>
      <c r="CC229" s="125"/>
      <c r="CD229" s="125"/>
      <c r="CE229" s="125"/>
      <c r="CF229" s="125"/>
      <c r="CG229" s="125"/>
      <c r="CH229" s="125"/>
      <c r="CI229" s="125"/>
      <c r="CJ229" s="125"/>
      <c r="CK229" s="125"/>
      <c r="CL229" s="125"/>
      <c r="CM229" s="125"/>
      <c r="CN229" s="125"/>
      <c r="CO229" s="125"/>
      <c r="CP229" s="125"/>
      <c r="CQ229" s="125"/>
      <c r="CR229" s="125"/>
      <c r="CS229" s="125"/>
      <c r="CT229" s="125"/>
      <c r="CU229" s="125"/>
      <c r="CV229" s="125"/>
      <c r="CW229" s="125"/>
      <c r="CX229" s="125"/>
      <c r="CY229" s="125"/>
      <c r="CZ229" s="125"/>
      <c r="DA229" s="125"/>
      <c r="DB229" s="125"/>
      <c r="DC229" s="125"/>
      <c r="DD229" s="125"/>
      <c r="DE229" s="125"/>
      <c r="DF229" s="125"/>
      <c r="DG229" s="125"/>
      <c r="DH229" s="125"/>
      <c r="DI229" s="125"/>
      <c r="DJ229" s="125"/>
      <c r="DK229" s="125"/>
      <c r="DL229" s="125"/>
      <c r="DM229" s="125"/>
      <c r="DN229" s="125"/>
      <c r="DO229" s="125"/>
      <c r="DP229" s="125"/>
      <c r="DQ229" s="125"/>
      <c r="DR229" s="125"/>
      <c r="DS229" s="125"/>
      <c r="DT229" s="125"/>
      <c r="DU229" s="125"/>
      <c r="DV229" s="125"/>
      <c r="DW229" s="125"/>
      <c r="DX229" s="125"/>
      <c r="DY229" s="125"/>
      <c r="DZ229" s="125"/>
      <c r="EA229" s="125"/>
      <c r="EB229" s="125"/>
      <c r="EC229" s="125"/>
      <c r="ED229" s="125"/>
      <c r="EE229" s="125"/>
      <c r="EF229" s="125"/>
      <c r="EG229" s="125"/>
      <c r="EH229" s="125"/>
      <c r="EI229" s="125"/>
      <c r="EJ229" s="125"/>
      <c r="EK229" s="125"/>
      <c r="EL229" s="125"/>
      <c r="EM229" s="125"/>
      <c r="EN229" s="125"/>
      <c r="EO229" s="125"/>
      <c r="EP229" s="125"/>
      <c r="EQ229" s="125"/>
      <c r="ER229" s="125"/>
      <c r="ES229" s="125"/>
      <c r="ET229" s="125"/>
      <c r="EU229" s="125"/>
      <c r="EV229" s="125"/>
      <c r="EW229" s="125"/>
      <c r="EX229" s="125"/>
      <c r="EY229" s="125"/>
      <c r="EZ229" s="125"/>
      <c r="FA229" s="125"/>
      <c r="FB229" s="125"/>
      <c r="FC229" s="125"/>
      <c r="FD229" s="125"/>
      <c r="FE229" s="125"/>
      <c r="FF229" s="125"/>
      <c r="FG229" s="125"/>
      <c r="FH229" s="125"/>
      <c r="FI229" s="125"/>
      <c r="FJ229" s="125"/>
      <c r="FK229" s="125"/>
      <c r="FL229" s="125"/>
      <c r="FM229" s="125"/>
      <c r="FN229" s="125"/>
      <c r="FO229" s="125"/>
      <c r="FP229" s="125"/>
      <c r="FQ229" s="125"/>
      <c r="FR229" s="125"/>
      <c r="FS229" s="125"/>
      <c r="FT229" s="125"/>
      <c r="FU229" s="125"/>
      <c r="FV229" s="125"/>
      <c r="FW229" s="125"/>
      <c r="FX229" s="125"/>
      <c r="FY229" s="125"/>
      <c r="FZ229" s="125"/>
      <c r="GA229" s="125"/>
      <c r="GB229" s="125"/>
      <c r="GC229" s="125"/>
      <c r="GD229" s="125"/>
      <c r="GE229" s="125"/>
      <c r="GF229" s="125"/>
      <c r="GG229" s="125"/>
      <c r="GH229" s="125"/>
      <c r="GI229" s="125"/>
      <c r="GJ229" s="125"/>
      <c r="GK229" s="125"/>
      <c r="GL229" s="125"/>
      <c r="GM229" s="125"/>
      <c r="GN229" s="125"/>
      <c r="GO229" s="125"/>
      <c r="GP229" s="125"/>
      <c r="GQ229" s="125"/>
      <c r="GR229" s="125"/>
      <c r="GS229" s="125"/>
      <c r="GT229" s="125"/>
      <c r="GU229" s="125"/>
      <c r="GV229" s="125"/>
      <c r="GW229" s="125"/>
      <c r="GX229" s="125"/>
      <c r="GY229" s="125"/>
      <c r="GZ229" s="125"/>
      <c r="HA229" s="125"/>
      <c r="HB229" s="125"/>
      <c r="HC229" s="125"/>
      <c r="HD229" s="125"/>
      <c r="HE229" s="125"/>
      <c r="HF229" s="125"/>
      <c r="HG229" s="125"/>
      <c r="HH229" s="125"/>
      <c r="HI229" s="125"/>
      <c r="HJ229" s="125"/>
      <c r="HK229" s="125"/>
      <c r="HL229" s="125"/>
      <c r="HM229" s="125"/>
      <c r="HN229" s="125"/>
      <c r="HO229" s="125"/>
      <c r="HP229" s="125"/>
      <c r="HQ229" s="125"/>
      <c r="HR229" s="125"/>
      <c r="HS229" s="125"/>
      <c r="HT229" s="125"/>
      <c r="HU229" s="125"/>
      <c r="HV229" s="125"/>
      <c r="HW229" s="125"/>
      <c r="HX229" s="125"/>
      <c r="HY229" s="125"/>
      <c r="HZ229" s="125"/>
      <c r="IA229" s="125"/>
      <c r="IB229" s="125"/>
      <c r="IC229" s="125"/>
      <c r="ID229" s="125"/>
      <c r="IE229" s="125"/>
      <c r="IF229" s="125"/>
      <c r="IG229" s="125"/>
      <c r="IH229" s="125"/>
      <c r="II229" s="125"/>
      <c r="IJ229" s="125"/>
      <c r="IK229" s="125"/>
      <c r="IL229" s="125"/>
      <c r="IM229" s="125"/>
      <c r="IN229" s="125"/>
      <c r="IO229" s="125"/>
      <c r="IP229" s="125"/>
      <c r="IQ229" s="125"/>
      <c r="IR229" s="125"/>
      <c r="IS229" s="125"/>
      <c r="IT229" s="125"/>
      <c r="IU229" s="125"/>
      <c r="IV229" s="125"/>
    </row>
    <row r="230" spans="3:256" ht="11.25" customHeight="1" x14ac:dyDescent="0.4">
      <c r="C230" s="125"/>
      <c r="D230" s="125"/>
      <c r="E230" s="125"/>
      <c r="F230" s="125"/>
      <c r="G230" s="125"/>
      <c r="H230" s="125"/>
      <c r="I230" s="125"/>
      <c r="J230" s="125"/>
      <c r="K230" s="125"/>
      <c r="L230" s="125"/>
      <c r="M230" s="125"/>
      <c r="N230" s="125"/>
      <c r="P230" s="125"/>
      <c r="AE230" s="125"/>
      <c r="AF230" s="125"/>
      <c r="AG230" s="125"/>
      <c r="AH230" s="125"/>
      <c r="AI230" s="125"/>
      <c r="AJ230" s="125"/>
      <c r="AK230" s="125"/>
      <c r="AL230" s="125"/>
      <c r="AM230" s="125"/>
      <c r="AN230" s="125"/>
      <c r="AO230" s="125"/>
      <c r="AP230" s="125"/>
      <c r="AQ230" s="125"/>
      <c r="AR230" s="125"/>
      <c r="AS230" s="125"/>
      <c r="AT230" s="125"/>
      <c r="AU230" s="125"/>
      <c r="AV230" s="125"/>
      <c r="AW230" s="125"/>
      <c r="AX230" s="125"/>
      <c r="AY230" s="125"/>
      <c r="AZ230" s="125"/>
      <c r="BA230" s="125"/>
      <c r="BB230" s="125"/>
      <c r="BC230" s="125"/>
      <c r="BD230" s="125"/>
      <c r="BE230" s="125"/>
      <c r="BF230" s="125"/>
      <c r="BG230" s="125"/>
      <c r="BH230" s="125"/>
      <c r="BI230" s="125"/>
      <c r="BJ230" s="125"/>
      <c r="BK230" s="125"/>
      <c r="BL230" s="125"/>
      <c r="BM230" s="125"/>
      <c r="BN230" s="125"/>
      <c r="BO230" s="125"/>
      <c r="BP230" s="125"/>
      <c r="BQ230" s="125"/>
      <c r="BR230" s="125"/>
      <c r="BS230" s="125"/>
      <c r="BT230" s="125"/>
      <c r="BU230" s="125"/>
      <c r="BV230" s="125"/>
      <c r="BW230" s="125"/>
      <c r="BX230" s="125"/>
      <c r="BY230" s="125"/>
      <c r="BZ230" s="125"/>
      <c r="CA230" s="125"/>
      <c r="CB230" s="125"/>
      <c r="CC230" s="125"/>
      <c r="CD230" s="125"/>
      <c r="CE230" s="125"/>
      <c r="CF230" s="125"/>
      <c r="CG230" s="125"/>
      <c r="CH230" s="125"/>
      <c r="CI230" s="125"/>
      <c r="CJ230" s="125"/>
      <c r="CK230" s="125"/>
      <c r="CL230" s="125"/>
      <c r="CM230" s="125"/>
      <c r="CN230" s="125"/>
      <c r="CO230" s="125"/>
      <c r="CP230" s="125"/>
      <c r="CQ230" s="125"/>
      <c r="CR230" s="125"/>
      <c r="CS230" s="125"/>
      <c r="CT230" s="125"/>
      <c r="CU230" s="125"/>
      <c r="CV230" s="125"/>
      <c r="CW230" s="125"/>
      <c r="CX230" s="125"/>
      <c r="CY230" s="125"/>
      <c r="CZ230" s="125"/>
      <c r="DA230" s="125"/>
      <c r="DB230" s="125"/>
      <c r="DC230" s="125"/>
      <c r="DD230" s="125"/>
      <c r="DE230" s="125"/>
      <c r="DF230" s="125"/>
      <c r="DG230" s="125"/>
      <c r="DH230" s="125"/>
      <c r="DI230" s="125"/>
      <c r="DJ230" s="125"/>
      <c r="DK230" s="125"/>
      <c r="DL230" s="125"/>
      <c r="DM230" s="125"/>
      <c r="DN230" s="125"/>
      <c r="DO230" s="125"/>
      <c r="DP230" s="125"/>
      <c r="DQ230" s="125"/>
      <c r="DR230" s="125"/>
      <c r="DS230" s="125"/>
      <c r="DT230" s="125"/>
      <c r="DU230" s="125"/>
      <c r="DV230" s="125"/>
      <c r="DW230" s="125"/>
      <c r="DX230" s="125"/>
      <c r="DY230" s="125"/>
      <c r="DZ230" s="125"/>
      <c r="EA230" s="125"/>
      <c r="EB230" s="125"/>
      <c r="EC230" s="125"/>
      <c r="ED230" s="125"/>
      <c r="EE230" s="125"/>
      <c r="EF230" s="125"/>
      <c r="EG230" s="125"/>
      <c r="EH230" s="125"/>
      <c r="EI230" s="125"/>
      <c r="EJ230" s="125"/>
      <c r="EK230" s="125"/>
      <c r="EL230" s="125"/>
      <c r="EM230" s="125"/>
      <c r="EN230" s="125"/>
      <c r="EO230" s="125"/>
      <c r="EP230" s="125"/>
      <c r="EQ230" s="125"/>
      <c r="ER230" s="125"/>
      <c r="ES230" s="125"/>
      <c r="ET230" s="125"/>
      <c r="EU230" s="125"/>
      <c r="EV230" s="125"/>
      <c r="EW230" s="125"/>
      <c r="EX230" s="125"/>
      <c r="EY230" s="125"/>
      <c r="EZ230" s="125"/>
      <c r="FA230" s="125"/>
      <c r="FB230" s="125"/>
      <c r="FC230" s="125"/>
      <c r="FD230" s="125"/>
      <c r="FE230" s="125"/>
      <c r="FF230" s="125"/>
      <c r="FG230" s="125"/>
      <c r="FH230" s="125"/>
      <c r="FI230" s="125"/>
      <c r="FJ230" s="125"/>
      <c r="FK230" s="125"/>
      <c r="FL230" s="125"/>
      <c r="FM230" s="125"/>
      <c r="FN230" s="125"/>
      <c r="FO230" s="125"/>
      <c r="FP230" s="125"/>
      <c r="FQ230" s="125"/>
      <c r="FR230" s="125"/>
      <c r="FS230" s="125"/>
      <c r="FT230" s="125"/>
      <c r="FU230" s="125"/>
      <c r="FV230" s="125"/>
      <c r="FW230" s="125"/>
      <c r="FX230" s="125"/>
      <c r="FY230" s="125"/>
      <c r="FZ230" s="125"/>
      <c r="GA230" s="125"/>
      <c r="GB230" s="125"/>
      <c r="GC230" s="125"/>
      <c r="GD230" s="125"/>
      <c r="GE230" s="125"/>
      <c r="GF230" s="125"/>
      <c r="GG230" s="125"/>
      <c r="GH230" s="125"/>
      <c r="GI230" s="125"/>
      <c r="GJ230" s="125"/>
      <c r="GK230" s="125"/>
      <c r="GL230" s="125"/>
      <c r="GM230" s="125"/>
      <c r="GN230" s="125"/>
      <c r="GO230" s="125"/>
      <c r="GP230" s="125"/>
      <c r="GQ230" s="125"/>
      <c r="GR230" s="125"/>
      <c r="GS230" s="125"/>
      <c r="GT230" s="125"/>
      <c r="GU230" s="125"/>
      <c r="GV230" s="125"/>
      <c r="GW230" s="125"/>
      <c r="GX230" s="125"/>
      <c r="GY230" s="125"/>
      <c r="GZ230" s="125"/>
      <c r="HA230" s="125"/>
      <c r="HB230" s="125"/>
      <c r="HC230" s="125"/>
      <c r="HD230" s="125"/>
      <c r="HE230" s="125"/>
      <c r="HF230" s="125"/>
      <c r="HG230" s="125"/>
      <c r="HH230" s="125"/>
      <c r="HI230" s="125"/>
      <c r="HJ230" s="125"/>
      <c r="HK230" s="125"/>
      <c r="HL230" s="125"/>
      <c r="HM230" s="125"/>
      <c r="HN230" s="125"/>
      <c r="HO230" s="125"/>
      <c r="HP230" s="125"/>
      <c r="HQ230" s="125"/>
      <c r="HR230" s="125"/>
      <c r="HS230" s="125"/>
      <c r="HT230" s="125"/>
      <c r="HU230" s="125"/>
      <c r="HV230" s="125"/>
      <c r="HW230" s="125"/>
      <c r="HX230" s="125"/>
      <c r="HY230" s="125"/>
      <c r="HZ230" s="125"/>
      <c r="IA230" s="125"/>
      <c r="IB230" s="125"/>
      <c r="IC230" s="125"/>
      <c r="ID230" s="125"/>
      <c r="IE230" s="125"/>
      <c r="IF230" s="125"/>
      <c r="IG230" s="125"/>
      <c r="IH230" s="125"/>
      <c r="II230" s="125"/>
      <c r="IJ230" s="125"/>
      <c r="IK230" s="125"/>
      <c r="IL230" s="125"/>
      <c r="IM230" s="125"/>
      <c r="IN230" s="125"/>
      <c r="IO230" s="125"/>
      <c r="IP230" s="125"/>
      <c r="IQ230" s="125"/>
      <c r="IR230" s="125"/>
      <c r="IS230" s="125"/>
      <c r="IT230" s="125"/>
      <c r="IU230" s="125"/>
      <c r="IV230" s="125"/>
    </row>
    <row r="231" spans="3:256" ht="11.25" customHeight="1" x14ac:dyDescent="0.4">
      <c r="C231" s="125"/>
      <c r="D231" s="125"/>
      <c r="E231" s="125"/>
      <c r="F231" s="125"/>
      <c r="G231" s="125"/>
      <c r="H231" s="125"/>
      <c r="I231" s="125"/>
      <c r="J231" s="125"/>
      <c r="K231" s="125"/>
      <c r="L231" s="125"/>
      <c r="M231" s="125"/>
      <c r="N231" s="125"/>
      <c r="P231" s="125"/>
      <c r="AE231" s="125"/>
      <c r="AF231" s="125"/>
      <c r="AG231" s="125"/>
      <c r="AH231" s="125"/>
      <c r="AI231" s="125"/>
      <c r="AJ231" s="125"/>
      <c r="AK231" s="125"/>
      <c r="AL231" s="125"/>
      <c r="AM231" s="125"/>
      <c r="AN231" s="125"/>
      <c r="AO231" s="125"/>
      <c r="AP231" s="125"/>
      <c r="AQ231" s="125"/>
      <c r="AR231" s="125"/>
      <c r="AS231" s="125"/>
      <c r="AT231" s="125"/>
      <c r="AU231" s="125"/>
      <c r="AV231" s="125"/>
      <c r="AW231" s="125"/>
      <c r="AX231" s="125"/>
      <c r="AY231" s="125"/>
      <c r="AZ231" s="125"/>
      <c r="BA231" s="125"/>
      <c r="BB231" s="125"/>
      <c r="BC231" s="125"/>
      <c r="BD231" s="125"/>
      <c r="BE231" s="125"/>
      <c r="BF231" s="125"/>
      <c r="BG231" s="125"/>
      <c r="BH231" s="125"/>
      <c r="BI231" s="125"/>
      <c r="BJ231" s="125"/>
      <c r="BK231" s="125"/>
      <c r="BL231" s="125"/>
      <c r="BM231" s="125"/>
      <c r="BN231" s="125"/>
      <c r="BO231" s="125"/>
      <c r="BP231" s="125"/>
      <c r="BQ231" s="125"/>
      <c r="BR231" s="125"/>
      <c r="BS231" s="125"/>
      <c r="BT231" s="125"/>
      <c r="BU231" s="125"/>
      <c r="BV231" s="125"/>
      <c r="BW231" s="125"/>
      <c r="BX231" s="125"/>
      <c r="BY231" s="125"/>
      <c r="BZ231" s="125"/>
      <c r="CA231" s="125"/>
      <c r="CB231" s="125"/>
      <c r="CC231" s="125"/>
      <c r="CD231" s="125"/>
      <c r="CE231" s="125"/>
      <c r="CF231" s="125"/>
      <c r="CG231" s="125"/>
      <c r="CH231" s="125"/>
      <c r="CI231" s="125"/>
      <c r="CJ231" s="125"/>
      <c r="CK231" s="125"/>
      <c r="CL231" s="125"/>
      <c r="CM231" s="125"/>
      <c r="CN231" s="125"/>
      <c r="CO231" s="125"/>
      <c r="CP231" s="125"/>
      <c r="CQ231" s="125"/>
      <c r="CR231" s="125"/>
      <c r="CS231" s="125"/>
      <c r="CT231" s="125"/>
      <c r="CU231" s="125"/>
      <c r="CV231" s="125"/>
      <c r="CW231" s="125"/>
      <c r="CX231" s="125"/>
      <c r="CY231" s="125"/>
      <c r="CZ231" s="125"/>
      <c r="DA231" s="125"/>
      <c r="DB231" s="125"/>
      <c r="DC231" s="125"/>
      <c r="DD231" s="125"/>
      <c r="DE231" s="125"/>
      <c r="DF231" s="125"/>
      <c r="DG231" s="125"/>
      <c r="DH231" s="125"/>
      <c r="DI231" s="125"/>
      <c r="DJ231" s="125"/>
      <c r="DK231" s="125"/>
      <c r="DL231" s="125"/>
      <c r="DM231" s="125"/>
      <c r="DN231" s="125"/>
      <c r="DO231" s="125"/>
      <c r="DP231" s="125"/>
      <c r="DQ231" s="125"/>
      <c r="DR231" s="125"/>
      <c r="DS231" s="125"/>
      <c r="DT231" s="125"/>
      <c r="DU231" s="125"/>
      <c r="DV231" s="125"/>
      <c r="DW231" s="125"/>
      <c r="DX231" s="125"/>
      <c r="DY231" s="125"/>
      <c r="DZ231" s="125"/>
      <c r="EA231" s="125"/>
      <c r="EB231" s="125"/>
      <c r="EC231" s="125"/>
      <c r="ED231" s="125"/>
      <c r="EE231" s="125"/>
      <c r="EF231" s="125"/>
      <c r="EG231" s="125"/>
      <c r="EH231" s="125"/>
      <c r="EI231" s="125"/>
      <c r="EJ231" s="125"/>
      <c r="EK231" s="125"/>
      <c r="EL231" s="125"/>
      <c r="EM231" s="125"/>
      <c r="EN231" s="125"/>
      <c r="EO231" s="125"/>
      <c r="EP231" s="125"/>
      <c r="EQ231" s="125"/>
      <c r="ER231" s="125"/>
      <c r="ES231" s="125"/>
      <c r="ET231" s="125"/>
      <c r="EU231" s="125"/>
      <c r="EV231" s="125"/>
      <c r="EW231" s="125"/>
      <c r="EX231" s="125"/>
      <c r="EY231" s="125"/>
      <c r="EZ231" s="125"/>
      <c r="FA231" s="125"/>
      <c r="FB231" s="125"/>
      <c r="FC231" s="125"/>
      <c r="FD231" s="125"/>
      <c r="FE231" s="125"/>
      <c r="FF231" s="125"/>
      <c r="FG231" s="125"/>
      <c r="FH231" s="125"/>
      <c r="FI231" s="125"/>
      <c r="FJ231" s="125"/>
      <c r="FK231" s="125"/>
      <c r="FL231" s="125"/>
      <c r="FM231" s="125"/>
      <c r="FN231" s="125"/>
      <c r="FO231" s="125"/>
      <c r="FP231" s="125"/>
      <c r="FQ231" s="125"/>
      <c r="FR231" s="125"/>
      <c r="FS231" s="125"/>
      <c r="FT231" s="125"/>
      <c r="FU231" s="125"/>
      <c r="FV231" s="125"/>
      <c r="FW231" s="125"/>
      <c r="FX231" s="125"/>
      <c r="FY231" s="125"/>
      <c r="FZ231" s="125"/>
      <c r="GA231" s="125"/>
      <c r="GB231" s="125"/>
      <c r="GC231" s="125"/>
      <c r="GD231" s="125"/>
      <c r="GE231" s="125"/>
      <c r="GF231" s="125"/>
      <c r="GG231" s="125"/>
      <c r="GH231" s="125"/>
      <c r="GI231" s="125"/>
      <c r="GJ231" s="125"/>
      <c r="GK231" s="125"/>
      <c r="GL231" s="125"/>
      <c r="GM231" s="125"/>
      <c r="GN231" s="125"/>
      <c r="GO231" s="125"/>
      <c r="GP231" s="125"/>
      <c r="GQ231" s="125"/>
      <c r="GR231" s="125"/>
      <c r="GS231" s="125"/>
      <c r="GT231" s="125"/>
      <c r="GU231" s="125"/>
      <c r="GV231" s="125"/>
      <c r="GW231" s="125"/>
      <c r="GX231" s="125"/>
      <c r="GY231" s="125"/>
      <c r="GZ231" s="125"/>
      <c r="HA231" s="125"/>
      <c r="HB231" s="125"/>
      <c r="HC231" s="125"/>
      <c r="HD231" s="125"/>
      <c r="HE231" s="125"/>
      <c r="HF231" s="125"/>
      <c r="HG231" s="125"/>
      <c r="HH231" s="125"/>
      <c r="HI231" s="125"/>
      <c r="HJ231" s="125"/>
      <c r="HK231" s="125"/>
      <c r="HL231" s="125"/>
      <c r="HM231" s="125"/>
      <c r="HN231" s="125"/>
      <c r="HO231" s="125"/>
      <c r="HP231" s="125"/>
      <c r="HQ231" s="125"/>
      <c r="HR231" s="125"/>
      <c r="HS231" s="125"/>
      <c r="HT231" s="125"/>
      <c r="HU231" s="125"/>
      <c r="HV231" s="125"/>
      <c r="HW231" s="125"/>
      <c r="HX231" s="125"/>
      <c r="HY231" s="125"/>
      <c r="HZ231" s="125"/>
      <c r="IA231" s="125"/>
      <c r="IB231" s="125"/>
      <c r="IC231" s="125"/>
      <c r="ID231" s="125"/>
      <c r="IE231" s="125"/>
      <c r="IF231" s="125"/>
      <c r="IG231" s="125"/>
      <c r="IH231" s="125"/>
      <c r="II231" s="125"/>
      <c r="IJ231" s="125"/>
      <c r="IK231" s="125"/>
      <c r="IL231" s="125"/>
      <c r="IM231" s="125"/>
      <c r="IN231" s="125"/>
      <c r="IO231" s="125"/>
      <c r="IP231" s="125"/>
      <c r="IQ231" s="125"/>
      <c r="IR231" s="125"/>
      <c r="IS231" s="125"/>
      <c r="IT231" s="125"/>
      <c r="IU231" s="125"/>
      <c r="IV231" s="125"/>
    </row>
    <row r="232" spans="3:256" ht="11.25" customHeight="1" x14ac:dyDescent="0.4">
      <c r="C232" s="125"/>
      <c r="D232" s="125"/>
      <c r="E232" s="125"/>
      <c r="F232" s="125"/>
      <c r="G232" s="125"/>
      <c r="H232" s="125"/>
      <c r="I232" s="125"/>
      <c r="J232" s="125"/>
      <c r="K232" s="125"/>
      <c r="L232" s="125"/>
      <c r="M232" s="125"/>
      <c r="N232" s="125"/>
      <c r="P232" s="125"/>
      <c r="AE232" s="125"/>
      <c r="AF232" s="125"/>
      <c r="AG232" s="125"/>
      <c r="AH232" s="125"/>
      <c r="AI232" s="125"/>
      <c r="AJ232" s="125"/>
      <c r="AK232" s="125"/>
      <c r="AL232" s="125"/>
      <c r="AM232" s="125"/>
      <c r="AN232" s="125"/>
      <c r="AO232" s="125"/>
      <c r="AP232" s="125"/>
      <c r="AQ232" s="125"/>
      <c r="AR232" s="125"/>
      <c r="AS232" s="125"/>
      <c r="AT232" s="125"/>
      <c r="AU232" s="125"/>
      <c r="AV232" s="125"/>
      <c r="AW232" s="125"/>
      <c r="AX232" s="125"/>
      <c r="AY232" s="125"/>
      <c r="AZ232" s="125"/>
      <c r="BA232" s="125"/>
      <c r="BB232" s="125"/>
      <c r="BC232" s="125"/>
      <c r="BD232" s="125"/>
      <c r="BE232" s="125"/>
      <c r="BF232" s="125"/>
      <c r="BG232" s="125"/>
      <c r="BH232" s="125"/>
      <c r="BI232" s="125"/>
      <c r="BJ232" s="125"/>
      <c r="BK232" s="125"/>
      <c r="BL232" s="125"/>
      <c r="BM232" s="125"/>
      <c r="BN232" s="125"/>
      <c r="BO232" s="125"/>
      <c r="BP232" s="125"/>
      <c r="BQ232" s="125"/>
      <c r="BR232" s="125"/>
      <c r="BS232" s="125"/>
      <c r="BT232" s="125"/>
      <c r="BU232" s="125"/>
      <c r="BV232" s="125"/>
      <c r="BW232" s="125"/>
      <c r="BX232" s="125"/>
      <c r="BY232" s="125"/>
      <c r="BZ232" s="125"/>
      <c r="CA232" s="125"/>
      <c r="CB232" s="125"/>
      <c r="CC232" s="125"/>
      <c r="CD232" s="125"/>
      <c r="CE232" s="125"/>
      <c r="CF232" s="125"/>
      <c r="CG232" s="125"/>
      <c r="CH232" s="125"/>
      <c r="CI232" s="125"/>
      <c r="CJ232" s="125"/>
      <c r="CK232" s="125"/>
      <c r="CL232" s="125"/>
      <c r="CM232" s="125"/>
      <c r="CN232" s="125"/>
      <c r="CO232" s="125"/>
      <c r="CP232" s="125"/>
      <c r="CQ232" s="125"/>
      <c r="CR232" s="125"/>
      <c r="CS232" s="125"/>
      <c r="CT232" s="125"/>
      <c r="CU232" s="125"/>
      <c r="CV232" s="125"/>
      <c r="CW232" s="125"/>
      <c r="CX232" s="125"/>
      <c r="CY232" s="125"/>
      <c r="CZ232" s="125"/>
      <c r="DA232" s="125"/>
      <c r="DB232" s="125"/>
      <c r="DC232" s="125"/>
      <c r="DD232" s="125"/>
      <c r="DE232" s="125"/>
      <c r="DF232" s="125"/>
      <c r="DG232" s="125"/>
      <c r="DH232" s="125"/>
      <c r="DI232" s="125"/>
      <c r="DJ232" s="125"/>
      <c r="DK232" s="125"/>
      <c r="DL232" s="125"/>
      <c r="DM232" s="125"/>
      <c r="DN232" s="125"/>
      <c r="DO232" s="125"/>
      <c r="DP232" s="125"/>
      <c r="DQ232" s="125"/>
      <c r="DR232" s="125"/>
      <c r="DS232" s="125"/>
      <c r="DT232" s="125"/>
      <c r="DU232" s="125"/>
      <c r="DV232" s="125"/>
      <c r="DW232" s="125"/>
      <c r="DX232" s="125"/>
      <c r="DY232" s="125"/>
      <c r="DZ232" s="125"/>
      <c r="EA232" s="125"/>
      <c r="EB232" s="125"/>
      <c r="EC232" s="125"/>
      <c r="ED232" s="125"/>
      <c r="EE232" s="125"/>
      <c r="EF232" s="125"/>
      <c r="EG232" s="125"/>
      <c r="EH232" s="125"/>
      <c r="EI232" s="125"/>
      <c r="EJ232" s="125"/>
      <c r="EK232" s="125"/>
      <c r="EL232" s="125"/>
      <c r="EM232" s="125"/>
      <c r="EN232" s="125"/>
      <c r="EO232" s="125"/>
      <c r="EP232" s="125"/>
      <c r="EQ232" s="125"/>
      <c r="ER232" s="125"/>
      <c r="ES232" s="125"/>
      <c r="ET232" s="125"/>
      <c r="EU232" s="125"/>
      <c r="EV232" s="125"/>
      <c r="EW232" s="125"/>
      <c r="EX232" s="125"/>
      <c r="EY232" s="125"/>
      <c r="EZ232" s="125"/>
      <c r="FA232" s="125"/>
      <c r="FB232" s="125"/>
      <c r="FC232" s="125"/>
      <c r="FD232" s="125"/>
      <c r="FE232" s="125"/>
      <c r="FF232" s="125"/>
      <c r="FG232" s="125"/>
      <c r="FH232" s="125"/>
      <c r="FI232" s="125"/>
      <c r="FJ232" s="125"/>
      <c r="FK232" s="125"/>
      <c r="FL232" s="125"/>
      <c r="FM232" s="125"/>
      <c r="FN232" s="125"/>
      <c r="FO232" s="125"/>
      <c r="FP232" s="125"/>
      <c r="FQ232" s="125"/>
      <c r="FR232" s="125"/>
      <c r="FS232" s="125"/>
      <c r="FT232" s="125"/>
      <c r="FU232" s="125"/>
      <c r="FV232" s="125"/>
      <c r="FW232" s="125"/>
      <c r="FX232" s="125"/>
      <c r="FY232" s="125"/>
      <c r="FZ232" s="125"/>
      <c r="GA232" s="125"/>
      <c r="GB232" s="125"/>
      <c r="GC232" s="125"/>
      <c r="GD232" s="125"/>
      <c r="GE232" s="125"/>
      <c r="GF232" s="125"/>
      <c r="GG232" s="125"/>
      <c r="GH232" s="125"/>
      <c r="GI232" s="125"/>
      <c r="GJ232" s="125"/>
      <c r="GK232" s="125"/>
      <c r="GL232" s="125"/>
      <c r="GM232" s="125"/>
      <c r="GN232" s="125"/>
      <c r="GO232" s="125"/>
      <c r="GP232" s="125"/>
      <c r="GQ232" s="125"/>
      <c r="GR232" s="125"/>
      <c r="GS232" s="125"/>
      <c r="GT232" s="125"/>
      <c r="GU232" s="125"/>
      <c r="GV232" s="125"/>
      <c r="GW232" s="125"/>
      <c r="GX232" s="125"/>
      <c r="GY232" s="125"/>
      <c r="GZ232" s="125"/>
      <c r="HA232" s="125"/>
      <c r="HB232" s="125"/>
      <c r="HC232" s="125"/>
      <c r="HD232" s="125"/>
      <c r="HE232" s="125"/>
      <c r="HF232" s="125"/>
      <c r="HG232" s="125"/>
      <c r="HH232" s="125"/>
      <c r="HI232" s="125"/>
      <c r="HJ232" s="125"/>
      <c r="HK232" s="125"/>
      <c r="HL232" s="125"/>
      <c r="HM232" s="125"/>
      <c r="HN232" s="125"/>
      <c r="HO232" s="125"/>
      <c r="HP232" s="125"/>
      <c r="HQ232" s="125"/>
      <c r="HR232" s="125"/>
      <c r="HS232" s="125"/>
      <c r="HT232" s="125"/>
      <c r="HU232" s="125"/>
      <c r="HV232" s="125"/>
      <c r="HW232" s="125"/>
      <c r="HX232" s="125"/>
      <c r="HY232" s="125"/>
      <c r="HZ232" s="125"/>
      <c r="IA232" s="125"/>
      <c r="IB232" s="125"/>
      <c r="IC232" s="125"/>
      <c r="ID232" s="125"/>
      <c r="IE232" s="125"/>
      <c r="IF232" s="125"/>
      <c r="IG232" s="125"/>
      <c r="IH232" s="125"/>
      <c r="II232" s="125"/>
      <c r="IJ232" s="125"/>
      <c r="IK232" s="125"/>
      <c r="IL232" s="125"/>
      <c r="IM232" s="125"/>
      <c r="IN232" s="125"/>
      <c r="IO232" s="125"/>
      <c r="IP232" s="125"/>
      <c r="IQ232" s="125"/>
      <c r="IR232" s="125"/>
      <c r="IS232" s="125"/>
      <c r="IT232" s="125"/>
      <c r="IU232" s="125"/>
      <c r="IV232" s="125"/>
    </row>
    <row r="233" spans="3:256" ht="11.25" customHeight="1" x14ac:dyDescent="0.4">
      <c r="C233" s="125"/>
      <c r="D233" s="125"/>
      <c r="E233" s="125"/>
      <c r="F233" s="125"/>
      <c r="G233" s="125"/>
      <c r="H233" s="125"/>
      <c r="I233" s="125"/>
      <c r="J233" s="125"/>
      <c r="K233" s="125"/>
      <c r="L233" s="125"/>
      <c r="M233" s="125"/>
      <c r="N233" s="125"/>
      <c r="P233" s="125"/>
      <c r="AE233" s="125"/>
      <c r="AF233" s="125"/>
      <c r="AG233" s="125"/>
      <c r="AH233" s="125"/>
      <c r="AI233" s="125"/>
      <c r="AJ233" s="125"/>
      <c r="AK233" s="125"/>
      <c r="AL233" s="125"/>
      <c r="AM233" s="125"/>
      <c r="AN233" s="125"/>
      <c r="AO233" s="125"/>
      <c r="AP233" s="125"/>
      <c r="AQ233" s="125"/>
      <c r="AR233" s="125"/>
      <c r="AS233" s="125"/>
      <c r="AT233" s="125"/>
      <c r="AU233" s="125"/>
      <c r="AV233" s="125"/>
      <c r="AW233" s="125"/>
      <c r="AX233" s="125"/>
      <c r="AY233" s="125"/>
      <c r="AZ233" s="125"/>
      <c r="BA233" s="125"/>
      <c r="BB233" s="125"/>
      <c r="BC233" s="125"/>
      <c r="BD233" s="125"/>
      <c r="BE233" s="125"/>
      <c r="BF233" s="125"/>
      <c r="BG233" s="125"/>
      <c r="BH233" s="125"/>
      <c r="BI233" s="125"/>
      <c r="BJ233" s="125"/>
      <c r="BK233" s="125"/>
      <c r="BL233" s="125"/>
      <c r="BM233" s="125"/>
      <c r="BN233" s="125"/>
      <c r="BO233" s="125"/>
      <c r="BP233" s="125"/>
      <c r="BQ233" s="125"/>
      <c r="BR233" s="125"/>
      <c r="BS233" s="125"/>
      <c r="BT233" s="125"/>
      <c r="BU233" s="125"/>
      <c r="BV233" s="125"/>
      <c r="BW233" s="125"/>
      <c r="BX233" s="125"/>
      <c r="BY233" s="125"/>
      <c r="BZ233" s="125"/>
      <c r="CA233" s="125"/>
      <c r="CB233" s="125"/>
      <c r="CC233" s="125"/>
      <c r="CD233" s="125"/>
      <c r="CE233" s="125"/>
      <c r="CF233" s="125"/>
      <c r="CG233" s="125"/>
      <c r="CH233" s="125"/>
      <c r="CI233" s="125"/>
      <c r="CJ233" s="125"/>
      <c r="CK233" s="125"/>
      <c r="CL233" s="125"/>
      <c r="CM233" s="125"/>
      <c r="CN233" s="125"/>
      <c r="CO233" s="125"/>
      <c r="CP233" s="125"/>
      <c r="CQ233" s="125"/>
      <c r="CR233" s="125"/>
      <c r="CS233" s="125"/>
      <c r="CT233" s="125"/>
      <c r="CU233" s="125"/>
      <c r="CV233" s="125"/>
      <c r="CW233" s="125"/>
      <c r="CX233" s="125"/>
      <c r="CY233" s="125"/>
      <c r="CZ233" s="125"/>
      <c r="DA233" s="125"/>
      <c r="DB233" s="125"/>
      <c r="DC233" s="125"/>
      <c r="DD233" s="125"/>
      <c r="DE233" s="125"/>
      <c r="DF233" s="125"/>
      <c r="DG233" s="125"/>
      <c r="DH233" s="125"/>
      <c r="DI233" s="125"/>
      <c r="DJ233" s="125"/>
      <c r="DK233" s="125"/>
      <c r="DL233" s="125"/>
      <c r="DM233" s="125"/>
      <c r="DN233" s="125"/>
      <c r="DO233" s="125"/>
      <c r="DP233" s="125"/>
      <c r="DQ233" s="125"/>
      <c r="DR233" s="125"/>
      <c r="DS233" s="125"/>
      <c r="DT233" s="125"/>
      <c r="DU233" s="125"/>
      <c r="DV233" s="125"/>
      <c r="DW233" s="125"/>
      <c r="DX233" s="125"/>
      <c r="DY233" s="125"/>
      <c r="DZ233" s="125"/>
      <c r="EA233" s="125"/>
      <c r="EB233" s="125"/>
      <c r="EC233" s="125"/>
      <c r="ED233" s="125"/>
      <c r="EE233" s="125"/>
      <c r="EF233" s="125"/>
      <c r="EG233" s="125"/>
      <c r="EH233" s="125"/>
      <c r="EI233" s="125"/>
      <c r="EJ233" s="125"/>
      <c r="EK233" s="125"/>
      <c r="EL233" s="125"/>
      <c r="EM233" s="125"/>
      <c r="EN233" s="125"/>
      <c r="EO233" s="125"/>
      <c r="EP233" s="125"/>
      <c r="EQ233" s="125"/>
      <c r="ER233" s="125"/>
      <c r="ES233" s="125"/>
      <c r="ET233" s="125"/>
      <c r="EU233" s="125"/>
      <c r="EV233" s="125"/>
      <c r="EW233" s="125"/>
      <c r="EX233" s="125"/>
      <c r="EY233" s="125"/>
      <c r="EZ233" s="125"/>
      <c r="FA233" s="125"/>
      <c r="FB233" s="125"/>
      <c r="FC233" s="125"/>
      <c r="FD233" s="125"/>
      <c r="FE233" s="125"/>
      <c r="FF233" s="125"/>
      <c r="FG233" s="125"/>
      <c r="FH233" s="125"/>
      <c r="FI233" s="125"/>
      <c r="FJ233" s="125"/>
      <c r="FK233" s="125"/>
      <c r="FL233" s="125"/>
      <c r="FM233" s="125"/>
      <c r="FN233" s="125"/>
      <c r="FO233" s="125"/>
      <c r="FP233" s="125"/>
      <c r="FQ233" s="125"/>
      <c r="FR233" s="125"/>
      <c r="FS233" s="125"/>
      <c r="FT233" s="125"/>
      <c r="FU233" s="125"/>
      <c r="FV233" s="125"/>
      <c r="FW233" s="125"/>
      <c r="FX233" s="125"/>
      <c r="FY233" s="125"/>
      <c r="FZ233" s="125"/>
      <c r="GA233" s="125"/>
      <c r="GB233" s="125"/>
      <c r="GC233" s="125"/>
      <c r="GD233" s="125"/>
      <c r="GE233" s="125"/>
      <c r="GF233" s="125"/>
      <c r="GG233" s="125"/>
      <c r="GH233" s="125"/>
      <c r="GI233" s="125"/>
      <c r="GJ233" s="125"/>
      <c r="GK233" s="125"/>
      <c r="GL233" s="125"/>
      <c r="GM233" s="125"/>
      <c r="GN233" s="125"/>
      <c r="GO233" s="125"/>
      <c r="GP233" s="125"/>
      <c r="GQ233" s="125"/>
      <c r="GR233" s="125"/>
      <c r="GS233" s="125"/>
      <c r="GT233" s="125"/>
      <c r="GU233" s="125"/>
      <c r="GV233" s="125"/>
      <c r="GW233" s="125"/>
      <c r="GX233" s="125"/>
      <c r="GY233" s="125"/>
      <c r="GZ233" s="125"/>
      <c r="HA233" s="125"/>
      <c r="HB233" s="125"/>
      <c r="HC233" s="125"/>
      <c r="HD233" s="125"/>
      <c r="HE233" s="125"/>
      <c r="HF233" s="125"/>
      <c r="HG233" s="125"/>
      <c r="HH233" s="125"/>
      <c r="HI233" s="125"/>
      <c r="HJ233" s="125"/>
      <c r="HK233" s="125"/>
      <c r="HL233" s="125"/>
      <c r="HM233" s="125"/>
      <c r="HN233" s="125"/>
      <c r="HO233" s="125"/>
      <c r="HP233" s="125"/>
      <c r="HQ233" s="125"/>
      <c r="HR233" s="125"/>
      <c r="HS233" s="125"/>
      <c r="HT233" s="125"/>
      <c r="HU233" s="125"/>
      <c r="HV233" s="125"/>
      <c r="HW233" s="125"/>
      <c r="HX233" s="125"/>
      <c r="HY233" s="125"/>
      <c r="HZ233" s="125"/>
      <c r="IA233" s="125"/>
      <c r="IB233" s="125"/>
      <c r="IC233" s="125"/>
      <c r="ID233" s="125"/>
      <c r="IE233" s="125"/>
      <c r="IF233" s="125"/>
      <c r="IG233" s="125"/>
      <c r="IH233" s="125"/>
      <c r="II233" s="125"/>
      <c r="IJ233" s="125"/>
      <c r="IK233" s="125"/>
      <c r="IL233" s="125"/>
      <c r="IM233" s="125"/>
      <c r="IN233" s="125"/>
      <c r="IO233" s="125"/>
      <c r="IP233" s="125"/>
      <c r="IQ233" s="125"/>
      <c r="IR233" s="125"/>
      <c r="IS233" s="125"/>
      <c r="IT233" s="125"/>
      <c r="IU233" s="125"/>
      <c r="IV233" s="125"/>
    </row>
    <row r="234" spans="3:256" ht="11.25" customHeight="1" x14ac:dyDescent="0.4">
      <c r="C234" s="125"/>
      <c r="D234" s="125"/>
      <c r="E234" s="125"/>
      <c r="F234" s="125"/>
      <c r="G234" s="125"/>
      <c r="H234" s="125"/>
      <c r="I234" s="125"/>
      <c r="J234" s="125"/>
      <c r="K234" s="125"/>
      <c r="L234" s="125"/>
      <c r="M234" s="125"/>
      <c r="N234" s="125"/>
      <c r="P234" s="125"/>
      <c r="AE234" s="125"/>
      <c r="AF234" s="125"/>
      <c r="AG234" s="125"/>
      <c r="AH234" s="125"/>
      <c r="AI234" s="125"/>
      <c r="AJ234" s="125"/>
      <c r="AK234" s="125"/>
      <c r="AL234" s="125"/>
      <c r="AM234" s="125"/>
      <c r="AN234" s="125"/>
      <c r="AO234" s="125"/>
      <c r="AP234" s="125"/>
      <c r="AQ234" s="125"/>
      <c r="AR234" s="125"/>
      <c r="AS234" s="125"/>
      <c r="AT234" s="125"/>
      <c r="AU234" s="125"/>
      <c r="AV234" s="125"/>
      <c r="AW234" s="125"/>
      <c r="AX234" s="125"/>
      <c r="AY234" s="125"/>
      <c r="AZ234" s="125"/>
      <c r="BA234" s="125"/>
      <c r="BB234" s="125"/>
      <c r="BC234" s="125"/>
      <c r="BD234" s="125"/>
      <c r="BE234" s="125"/>
      <c r="BF234" s="125"/>
      <c r="BG234" s="125"/>
      <c r="BH234" s="125"/>
      <c r="BI234" s="125"/>
      <c r="BJ234" s="125"/>
      <c r="BK234" s="125"/>
      <c r="BL234" s="125"/>
      <c r="BM234" s="125"/>
      <c r="BN234" s="125"/>
      <c r="BO234" s="125"/>
      <c r="BP234" s="125"/>
      <c r="BQ234" s="125"/>
      <c r="BR234" s="125"/>
      <c r="BS234" s="125"/>
      <c r="BT234" s="125"/>
      <c r="BU234" s="125"/>
      <c r="BV234" s="125"/>
      <c r="BW234" s="125"/>
      <c r="BX234" s="125"/>
      <c r="BY234" s="125"/>
      <c r="BZ234" s="125"/>
      <c r="CA234" s="125"/>
      <c r="CB234" s="125"/>
      <c r="CC234" s="125"/>
      <c r="CD234" s="125"/>
      <c r="CE234" s="125"/>
      <c r="CF234" s="125"/>
      <c r="CG234" s="125"/>
      <c r="CH234" s="125"/>
      <c r="CI234" s="125"/>
      <c r="CJ234" s="125"/>
      <c r="CK234" s="125"/>
      <c r="CL234" s="125"/>
      <c r="CM234" s="125"/>
      <c r="CN234" s="125"/>
      <c r="CO234" s="125"/>
      <c r="CP234" s="125"/>
      <c r="CQ234" s="125"/>
      <c r="CR234" s="125"/>
      <c r="CS234" s="125"/>
      <c r="CT234" s="125"/>
      <c r="CU234" s="125"/>
      <c r="CV234" s="125"/>
      <c r="CW234" s="125"/>
      <c r="CX234" s="125"/>
      <c r="CY234" s="125"/>
      <c r="CZ234" s="125"/>
      <c r="DA234" s="125"/>
      <c r="DB234" s="125"/>
      <c r="DC234" s="125"/>
      <c r="DD234" s="125"/>
      <c r="DE234" s="125"/>
      <c r="DF234" s="125"/>
      <c r="DG234" s="125"/>
      <c r="DH234" s="125"/>
      <c r="DI234" s="125"/>
      <c r="DJ234" s="125"/>
      <c r="DK234" s="125"/>
      <c r="DL234" s="125"/>
      <c r="DM234" s="125"/>
      <c r="DN234" s="125"/>
      <c r="DO234" s="125"/>
      <c r="DP234" s="125"/>
      <c r="DQ234" s="125"/>
      <c r="DR234" s="125"/>
      <c r="DS234" s="125"/>
      <c r="DT234" s="125"/>
      <c r="DU234" s="125"/>
      <c r="DV234" s="125"/>
      <c r="DW234" s="125"/>
      <c r="DX234" s="125"/>
      <c r="DY234" s="125"/>
      <c r="DZ234" s="125"/>
      <c r="EA234" s="125"/>
      <c r="EB234" s="125"/>
      <c r="EC234" s="125"/>
      <c r="ED234" s="125"/>
      <c r="EE234" s="125"/>
      <c r="EF234" s="125"/>
      <c r="EG234" s="125"/>
      <c r="EH234" s="125"/>
      <c r="EI234" s="125"/>
      <c r="EJ234" s="125"/>
      <c r="EK234" s="125"/>
      <c r="EL234" s="125"/>
      <c r="EM234" s="125"/>
      <c r="EN234" s="125"/>
      <c r="EO234" s="125"/>
      <c r="EP234" s="125"/>
      <c r="EQ234" s="125"/>
      <c r="ER234" s="125"/>
      <c r="ES234" s="125"/>
      <c r="ET234" s="125"/>
      <c r="EU234" s="125"/>
      <c r="EV234" s="125"/>
      <c r="EW234" s="125"/>
      <c r="EX234" s="125"/>
      <c r="EY234" s="125"/>
      <c r="EZ234" s="125"/>
      <c r="FA234" s="125"/>
      <c r="FB234" s="125"/>
      <c r="FC234" s="125"/>
      <c r="FD234" s="125"/>
      <c r="FE234" s="125"/>
      <c r="FF234" s="125"/>
      <c r="FG234" s="125"/>
      <c r="FH234" s="125"/>
      <c r="FI234" s="125"/>
      <c r="FJ234" s="125"/>
      <c r="FK234" s="125"/>
      <c r="FL234" s="125"/>
      <c r="FM234" s="125"/>
      <c r="FN234" s="125"/>
      <c r="FO234" s="125"/>
      <c r="FP234" s="125"/>
      <c r="FQ234" s="125"/>
      <c r="FR234" s="125"/>
      <c r="FS234" s="125"/>
      <c r="FT234" s="125"/>
      <c r="FU234" s="125"/>
      <c r="FV234" s="125"/>
      <c r="FW234" s="125"/>
      <c r="FX234" s="125"/>
      <c r="FY234" s="125"/>
      <c r="FZ234" s="125"/>
      <c r="GA234" s="125"/>
      <c r="GB234" s="125"/>
      <c r="GC234" s="125"/>
      <c r="GD234" s="125"/>
      <c r="GE234" s="125"/>
      <c r="GF234" s="125"/>
      <c r="GG234" s="125"/>
      <c r="GH234" s="125"/>
      <c r="GI234" s="125"/>
      <c r="GJ234" s="125"/>
      <c r="GK234" s="125"/>
      <c r="GL234" s="125"/>
      <c r="GM234" s="125"/>
      <c r="GN234" s="125"/>
      <c r="GO234" s="125"/>
      <c r="GP234" s="125"/>
      <c r="GQ234" s="125"/>
      <c r="GR234" s="125"/>
      <c r="GS234" s="125"/>
      <c r="GT234" s="125"/>
      <c r="GU234" s="125"/>
      <c r="GV234" s="125"/>
      <c r="GW234" s="125"/>
      <c r="GX234" s="125"/>
      <c r="GY234" s="125"/>
      <c r="GZ234" s="125"/>
      <c r="HA234" s="125"/>
      <c r="HB234" s="125"/>
      <c r="HC234" s="125"/>
      <c r="HD234" s="125"/>
      <c r="HE234" s="125"/>
      <c r="HF234" s="125"/>
      <c r="HG234" s="125"/>
      <c r="HH234" s="125"/>
      <c r="HI234" s="125"/>
      <c r="HJ234" s="125"/>
      <c r="HK234" s="125"/>
      <c r="HL234" s="125"/>
      <c r="HM234" s="125"/>
      <c r="HN234" s="125"/>
      <c r="HO234" s="125"/>
      <c r="HP234" s="125"/>
      <c r="HQ234" s="125"/>
      <c r="HR234" s="125"/>
      <c r="HS234" s="125"/>
      <c r="HT234" s="125"/>
      <c r="HU234" s="125"/>
      <c r="HV234" s="125"/>
      <c r="HW234" s="125"/>
      <c r="HX234" s="125"/>
      <c r="HY234" s="125"/>
      <c r="HZ234" s="125"/>
      <c r="IA234" s="125"/>
      <c r="IB234" s="125"/>
      <c r="IC234" s="125"/>
      <c r="ID234" s="125"/>
      <c r="IE234" s="125"/>
      <c r="IF234" s="125"/>
      <c r="IG234" s="125"/>
      <c r="IH234" s="125"/>
      <c r="II234" s="125"/>
      <c r="IJ234" s="125"/>
      <c r="IK234" s="125"/>
      <c r="IL234" s="125"/>
      <c r="IM234" s="125"/>
      <c r="IN234" s="125"/>
      <c r="IO234" s="125"/>
      <c r="IP234" s="125"/>
      <c r="IQ234" s="125"/>
      <c r="IR234" s="125"/>
      <c r="IS234" s="125"/>
      <c r="IT234" s="125"/>
      <c r="IU234" s="125"/>
      <c r="IV234" s="125"/>
    </row>
    <row r="235" spans="3:256" ht="11.25" customHeight="1" x14ac:dyDescent="0.4">
      <c r="C235" s="125"/>
      <c r="D235" s="125"/>
      <c r="E235" s="125"/>
      <c r="F235" s="125"/>
      <c r="G235" s="125"/>
      <c r="H235" s="125"/>
      <c r="I235" s="125"/>
      <c r="J235" s="125"/>
      <c r="K235" s="125"/>
      <c r="L235" s="125"/>
      <c r="M235" s="125"/>
      <c r="N235" s="125"/>
      <c r="P235" s="125"/>
      <c r="AE235" s="125"/>
      <c r="AF235" s="125"/>
      <c r="AG235" s="125"/>
      <c r="AH235" s="125"/>
      <c r="AI235" s="125"/>
      <c r="AJ235" s="125"/>
      <c r="AK235" s="125"/>
      <c r="AL235" s="125"/>
      <c r="AM235" s="125"/>
      <c r="AN235" s="125"/>
      <c r="AO235" s="125"/>
      <c r="AP235" s="125"/>
      <c r="AQ235" s="125"/>
      <c r="AR235" s="125"/>
      <c r="AS235" s="125"/>
      <c r="AT235" s="125"/>
      <c r="AU235" s="125"/>
      <c r="AV235" s="125"/>
      <c r="AW235" s="125"/>
      <c r="AX235" s="125"/>
      <c r="AY235" s="125"/>
      <c r="AZ235" s="125"/>
      <c r="BA235" s="125"/>
      <c r="BB235" s="125"/>
      <c r="BC235" s="125"/>
      <c r="BD235" s="125"/>
      <c r="BE235" s="125"/>
      <c r="BF235" s="125"/>
      <c r="BG235" s="125"/>
      <c r="BH235" s="125"/>
      <c r="BI235" s="125"/>
      <c r="BJ235" s="125"/>
      <c r="BK235" s="125"/>
      <c r="BL235" s="125"/>
      <c r="BM235" s="125"/>
      <c r="BN235" s="125"/>
      <c r="BO235" s="125"/>
      <c r="BP235" s="125"/>
      <c r="BQ235" s="125"/>
      <c r="BR235" s="125"/>
      <c r="BS235" s="125"/>
      <c r="BT235" s="125"/>
      <c r="BU235" s="125"/>
      <c r="BV235" s="125"/>
      <c r="BW235" s="125"/>
      <c r="BX235" s="125"/>
      <c r="BY235" s="125"/>
      <c r="BZ235" s="125"/>
      <c r="CA235" s="125"/>
      <c r="CB235" s="125"/>
      <c r="CC235" s="125"/>
      <c r="CD235" s="125"/>
      <c r="CE235" s="125"/>
      <c r="CF235" s="125"/>
      <c r="CG235" s="125"/>
      <c r="CH235" s="125"/>
      <c r="CI235" s="125"/>
      <c r="CJ235" s="125"/>
      <c r="CK235" s="125"/>
      <c r="CL235" s="125"/>
      <c r="CM235" s="125"/>
      <c r="CN235" s="125"/>
      <c r="CO235" s="125"/>
      <c r="CP235" s="125"/>
      <c r="CQ235" s="125"/>
      <c r="CR235" s="125"/>
      <c r="CS235" s="125"/>
      <c r="CT235" s="125"/>
      <c r="CU235" s="125"/>
      <c r="CV235" s="125"/>
      <c r="CW235" s="125"/>
      <c r="CX235" s="125"/>
      <c r="CY235" s="125"/>
      <c r="CZ235" s="125"/>
      <c r="DA235" s="125"/>
      <c r="DB235" s="125"/>
      <c r="DC235" s="125"/>
      <c r="DD235" s="125"/>
      <c r="DE235" s="125"/>
      <c r="DF235" s="125"/>
      <c r="DG235" s="125"/>
      <c r="DH235" s="125"/>
      <c r="DI235" s="125"/>
      <c r="DJ235" s="125"/>
      <c r="DK235" s="125"/>
      <c r="DL235" s="125"/>
      <c r="DM235" s="125"/>
      <c r="DN235" s="125"/>
      <c r="DO235" s="125"/>
      <c r="DP235" s="125"/>
      <c r="DQ235" s="125"/>
      <c r="DR235" s="125"/>
      <c r="DS235" s="125"/>
      <c r="DT235" s="125"/>
      <c r="DU235" s="125"/>
      <c r="DV235" s="125"/>
      <c r="DW235" s="125"/>
      <c r="DX235" s="125"/>
      <c r="DY235" s="125"/>
      <c r="DZ235" s="125"/>
      <c r="EA235" s="125"/>
      <c r="EB235" s="125"/>
      <c r="EC235" s="125"/>
      <c r="ED235" s="125"/>
      <c r="EE235" s="125"/>
      <c r="EF235" s="125"/>
      <c r="EG235" s="125"/>
      <c r="EH235" s="125"/>
      <c r="EI235" s="125"/>
      <c r="EJ235" s="125"/>
      <c r="EK235" s="125"/>
      <c r="EL235" s="125"/>
      <c r="EM235" s="125"/>
      <c r="EN235" s="125"/>
      <c r="EO235" s="125"/>
      <c r="EP235" s="125"/>
      <c r="EQ235" s="125"/>
      <c r="ER235" s="125"/>
      <c r="ES235" s="125"/>
      <c r="ET235" s="125"/>
      <c r="EU235" s="125"/>
      <c r="EV235" s="125"/>
      <c r="EW235" s="125"/>
      <c r="EX235" s="125"/>
      <c r="EY235" s="125"/>
      <c r="EZ235" s="125"/>
      <c r="FA235" s="125"/>
      <c r="FB235" s="125"/>
      <c r="FC235" s="125"/>
      <c r="FD235" s="125"/>
      <c r="FE235" s="125"/>
      <c r="FF235" s="125"/>
      <c r="FG235" s="125"/>
      <c r="FH235" s="125"/>
      <c r="FI235" s="125"/>
      <c r="FJ235" s="125"/>
      <c r="FK235" s="125"/>
      <c r="FL235" s="125"/>
      <c r="FM235" s="125"/>
      <c r="FN235" s="125"/>
      <c r="FO235" s="125"/>
      <c r="FP235" s="125"/>
      <c r="FQ235" s="125"/>
      <c r="FR235" s="125"/>
      <c r="FS235" s="125"/>
      <c r="FT235" s="125"/>
      <c r="FU235" s="125"/>
      <c r="FV235" s="125"/>
      <c r="FW235" s="125"/>
      <c r="FX235" s="125"/>
      <c r="FY235" s="125"/>
      <c r="FZ235" s="125"/>
      <c r="GA235" s="125"/>
      <c r="GB235" s="125"/>
      <c r="GC235" s="125"/>
      <c r="GD235" s="125"/>
      <c r="GE235" s="125"/>
      <c r="GF235" s="125"/>
      <c r="GG235" s="125"/>
      <c r="GH235" s="125"/>
      <c r="GI235" s="125"/>
      <c r="GJ235" s="125"/>
      <c r="GK235" s="125"/>
      <c r="GL235" s="125"/>
      <c r="GM235" s="125"/>
      <c r="GN235" s="125"/>
      <c r="GO235" s="125"/>
      <c r="GP235" s="125"/>
      <c r="GQ235" s="125"/>
      <c r="GR235" s="125"/>
      <c r="GS235" s="125"/>
      <c r="GT235" s="125"/>
      <c r="GU235" s="125"/>
      <c r="GV235" s="125"/>
      <c r="GW235" s="125"/>
      <c r="GX235" s="125"/>
      <c r="GY235" s="125"/>
      <c r="GZ235" s="125"/>
      <c r="HA235" s="125"/>
      <c r="HB235" s="125"/>
      <c r="HC235" s="125"/>
      <c r="HD235" s="125"/>
      <c r="HE235" s="125"/>
      <c r="HF235" s="125"/>
      <c r="HG235" s="125"/>
      <c r="HH235" s="125"/>
      <c r="HI235" s="125"/>
      <c r="HJ235" s="125"/>
      <c r="HK235" s="125"/>
      <c r="HL235" s="125"/>
      <c r="HM235" s="125"/>
      <c r="HN235" s="125"/>
      <c r="HO235" s="125"/>
      <c r="HP235" s="125"/>
      <c r="HQ235" s="125"/>
      <c r="HR235" s="125"/>
      <c r="HS235" s="125"/>
      <c r="HT235" s="125"/>
      <c r="HU235" s="125"/>
      <c r="HV235" s="125"/>
      <c r="HW235" s="125"/>
      <c r="HX235" s="125"/>
      <c r="HY235" s="125"/>
      <c r="HZ235" s="125"/>
      <c r="IA235" s="125"/>
      <c r="IB235" s="125"/>
      <c r="IC235" s="125"/>
      <c r="ID235" s="125"/>
      <c r="IE235" s="125"/>
      <c r="IF235" s="125"/>
      <c r="IG235" s="125"/>
      <c r="IH235" s="125"/>
      <c r="II235" s="125"/>
      <c r="IJ235" s="125"/>
      <c r="IK235" s="125"/>
      <c r="IL235" s="125"/>
      <c r="IM235" s="125"/>
      <c r="IN235" s="125"/>
      <c r="IO235" s="125"/>
      <c r="IP235" s="125"/>
      <c r="IQ235" s="125"/>
      <c r="IR235" s="125"/>
      <c r="IS235" s="125"/>
      <c r="IT235" s="125"/>
      <c r="IU235" s="125"/>
      <c r="IV235" s="125"/>
    </row>
    <row r="236" spans="3:256" ht="11.25" customHeight="1" x14ac:dyDescent="0.4">
      <c r="C236" s="125"/>
      <c r="D236" s="125"/>
      <c r="E236" s="125"/>
      <c r="F236" s="125"/>
      <c r="G236" s="125"/>
      <c r="H236" s="125"/>
      <c r="I236" s="125"/>
      <c r="J236" s="125"/>
      <c r="K236" s="125"/>
      <c r="L236" s="125"/>
      <c r="M236" s="125"/>
      <c r="N236" s="125"/>
      <c r="P236" s="125"/>
      <c r="AE236" s="125"/>
      <c r="AF236" s="125"/>
      <c r="AG236" s="125"/>
      <c r="AH236" s="125"/>
      <c r="AI236" s="125"/>
      <c r="AJ236" s="125"/>
      <c r="AK236" s="125"/>
      <c r="AL236" s="125"/>
      <c r="AM236" s="125"/>
      <c r="AN236" s="125"/>
      <c r="AO236" s="125"/>
      <c r="AP236" s="125"/>
      <c r="AQ236" s="125"/>
      <c r="AR236" s="125"/>
      <c r="AS236" s="125"/>
      <c r="AT236" s="125"/>
      <c r="AU236" s="125"/>
      <c r="AV236" s="125"/>
      <c r="AW236" s="125"/>
      <c r="AX236" s="125"/>
      <c r="AY236" s="125"/>
      <c r="AZ236" s="125"/>
      <c r="BA236" s="125"/>
      <c r="BB236" s="125"/>
      <c r="BC236" s="125"/>
      <c r="BD236" s="125"/>
      <c r="BE236" s="125"/>
      <c r="BF236" s="125"/>
      <c r="BG236" s="125"/>
      <c r="BH236" s="125"/>
      <c r="BI236" s="125"/>
      <c r="BJ236" s="125"/>
      <c r="BK236" s="125"/>
      <c r="BL236" s="125"/>
      <c r="BM236" s="125"/>
      <c r="BN236" s="125"/>
      <c r="BO236" s="125"/>
      <c r="BP236" s="125"/>
      <c r="BQ236" s="125"/>
      <c r="BR236" s="125"/>
      <c r="BS236" s="125"/>
      <c r="BT236" s="125"/>
      <c r="BU236" s="125"/>
      <c r="BV236" s="125"/>
      <c r="BW236" s="125"/>
      <c r="BX236" s="125"/>
      <c r="BY236" s="125"/>
      <c r="BZ236" s="125"/>
      <c r="CA236" s="125"/>
      <c r="CB236" s="125"/>
      <c r="CC236" s="125"/>
      <c r="CD236" s="125"/>
      <c r="CE236" s="125"/>
      <c r="CF236" s="125"/>
      <c r="CG236" s="125"/>
      <c r="CH236" s="125"/>
      <c r="CI236" s="125"/>
      <c r="CJ236" s="125"/>
      <c r="CK236" s="125"/>
      <c r="CL236" s="125"/>
      <c r="CM236" s="125"/>
      <c r="CN236" s="125"/>
      <c r="CO236" s="125"/>
      <c r="CP236" s="125"/>
      <c r="CQ236" s="125"/>
      <c r="CR236" s="125"/>
      <c r="CS236" s="125"/>
      <c r="CT236" s="125"/>
      <c r="CU236" s="125"/>
      <c r="CV236" s="125"/>
      <c r="CW236" s="125"/>
      <c r="CX236" s="125"/>
      <c r="CY236" s="125"/>
      <c r="CZ236" s="125"/>
      <c r="DA236" s="125"/>
      <c r="DB236" s="125"/>
      <c r="DC236" s="125"/>
      <c r="DD236" s="125"/>
      <c r="DE236" s="125"/>
      <c r="DF236" s="125"/>
      <c r="DG236" s="125"/>
      <c r="DH236" s="125"/>
      <c r="DI236" s="125"/>
      <c r="DJ236" s="125"/>
      <c r="DK236" s="125"/>
      <c r="DL236" s="125"/>
      <c r="DM236" s="125"/>
      <c r="DN236" s="125"/>
      <c r="DO236" s="125"/>
      <c r="DP236" s="125"/>
      <c r="DQ236" s="125"/>
      <c r="DR236" s="125"/>
      <c r="DS236" s="125"/>
      <c r="DT236" s="125"/>
      <c r="DU236" s="125"/>
      <c r="DV236" s="125"/>
      <c r="DW236" s="125"/>
      <c r="DX236" s="125"/>
      <c r="DY236" s="125"/>
      <c r="DZ236" s="125"/>
      <c r="EA236" s="125"/>
      <c r="EB236" s="125"/>
      <c r="EC236" s="125"/>
      <c r="ED236" s="125"/>
      <c r="EE236" s="125"/>
      <c r="EF236" s="125"/>
      <c r="EG236" s="125"/>
      <c r="EH236" s="125"/>
      <c r="EI236" s="125"/>
      <c r="EJ236" s="125"/>
      <c r="EK236" s="125"/>
      <c r="EL236" s="125"/>
      <c r="EM236" s="125"/>
      <c r="EN236" s="125"/>
      <c r="EO236" s="125"/>
      <c r="EP236" s="125"/>
      <c r="EQ236" s="125"/>
      <c r="ER236" s="125"/>
      <c r="ES236" s="125"/>
      <c r="ET236" s="125"/>
      <c r="EU236" s="125"/>
      <c r="EV236" s="125"/>
      <c r="EW236" s="125"/>
      <c r="EX236" s="125"/>
      <c r="EY236" s="125"/>
      <c r="EZ236" s="125"/>
      <c r="FA236" s="125"/>
      <c r="FB236" s="125"/>
      <c r="FC236" s="125"/>
      <c r="FD236" s="125"/>
      <c r="FE236" s="125"/>
      <c r="FF236" s="125"/>
      <c r="FG236" s="125"/>
      <c r="FH236" s="125"/>
      <c r="FI236" s="125"/>
      <c r="FJ236" s="125"/>
      <c r="FK236" s="125"/>
      <c r="FL236" s="125"/>
      <c r="FM236" s="125"/>
      <c r="FN236" s="125"/>
      <c r="FO236" s="125"/>
      <c r="FP236" s="125"/>
      <c r="FQ236" s="125"/>
      <c r="FR236" s="125"/>
      <c r="FS236" s="125"/>
      <c r="FT236" s="125"/>
      <c r="FU236" s="125"/>
      <c r="FV236" s="125"/>
      <c r="FW236" s="125"/>
      <c r="FX236" s="125"/>
      <c r="FY236" s="125"/>
      <c r="FZ236" s="125"/>
      <c r="GA236" s="125"/>
      <c r="GB236" s="125"/>
      <c r="GC236" s="125"/>
      <c r="GD236" s="125"/>
      <c r="GE236" s="125"/>
      <c r="GF236" s="125"/>
      <c r="GG236" s="125"/>
      <c r="GH236" s="125"/>
      <c r="GI236" s="125"/>
      <c r="GJ236" s="125"/>
      <c r="GK236" s="125"/>
      <c r="GL236" s="125"/>
      <c r="GM236" s="125"/>
      <c r="GN236" s="125"/>
      <c r="GO236" s="125"/>
      <c r="GP236" s="125"/>
      <c r="GQ236" s="125"/>
      <c r="GR236" s="125"/>
      <c r="GS236" s="125"/>
      <c r="GT236" s="125"/>
      <c r="GU236" s="125"/>
      <c r="GV236" s="125"/>
      <c r="GW236" s="125"/>
      <c r="GX236" s="125"/>
      <c r="GY236" s="125"/>
      <c r="GZ236" s="125"/>
      <c r="HA236" s="125"/>
      <c r="HB236" s="125"/>
      <c r="HC236" s="125"/>
      <c r="HD236" s="125"/>
      <c r="HE236" s="125"/>
      <c r="HF236" s="125"/>
      <c r="HG236" s="125"/>
      <c r="HH236" s="125"/>
      <c r="HI236" s="125"/>
      <c r="HJ236" s="125"/>
      <c r="HK236" s="125"/>
      <c r="HL236" s="125"/>
      <c r="HM236" s="125"/>
      <c r="HN236" s="125"/>
      <c r="HO236" s="125"/>
      <c r="HP236" s="125"/>
      <c r="HQ236" s="125"/>
      <c r="HR236" s="125"/>
      <c r="HS236" s="125"/>
      <c r="HT236" s="125"/>
      <c r="HU236" s="125"/>
      <c r="HV236" s="125"/>
      <c r="HW236" s="125"/>
      <c r="HX236" s="125"/>
      <c r="HY236" s="125"/>
      <c r="HZ236" s="125"/>
      <c r="IA236" s="125"/>
      <c r="IB236" s="125"/>
      <c r="IC236" s="125"/>
      <c r="ID236" s="125"/>
      <c r="IE236" s="125"/>
      <c r="IF236" s="125"/>
      <c r="IG236" s="125"/>
      <c r="IH236" s="125"/>
      <c r="II236" s="125"/>
      <c r="IJ236" s="125"/>
      <c r="IK236" s="125"/>
      <c r="IL236" s="125"/>
      <c r="IM236" s="125"/>
      <c r="IN236" s="125"/>
      <c r="IO236" s="125"/>
      <c r="IP236" s="125"/>
      <c r="IQ236" s="125"/>
      <c r="IR236" s="125"/>
      <c r="IS236" s="125"/>
      <c r="IT236" s="125"/>
      <c r="IU236" s="125"/>
      <c r="IV236" s="125"/>
    </row>
    <row r="237" spans="3:256" ht="11.25" customHeight="1" x14ac:dyDescent="0.4">
      <c r="C237" s="125"/>
      <c r="D237" s="125"/>
      <c r="E237" s="125"/>
      <c r="F237" s="125"/>
      <c r="G237" s="125"/>
      <c r="H237" s="125"/>
      <c r="I237" s="125"/>
      <c r="J237" s="125"/>
      <c r="K237" s="125"/>
      <c r="L237" s="125"/>
      <c r="M237" s="125"/>
      <c r="N237" s="125"/>
      <c r="P237" s="125"/>
      <c r="AE237" s="125"/>
      <c r="AF237" s="125"/>
      <c r="AG237" s="125"/>
      <c r="AH237" s="125"/>
      <c r="AI237" s="125"/>
      <c r="AJ237" s="125"/>
      <c r="AK237" s="125"/>
      <c r="AL237" s="125"/>
      <c r="AM237" s="125"/>
      <c r="AN237" s="125"/>
      <c r="AO237" s="125"/>
      <c r="AP237" s="125"/>
      <c r="AQ237" s="125"/>
      <c r="AR237" s="125"/>
      <c r="AS237" s="125"/>
      <c r="AT237" s="125"/>
      <c r="AU237" s="125"/>
      <c r="AV237" s="125"/>
      <c r="AW237" s="125"/>
      <c r="AX237" s="125"/>
      <c r="AY237" s="125"/>
      <c r="AZ237" s="125"/>
      <c r="BA237" s="125"/>
      <c r="BB237" s="125"/>
      <c r="BC237" s="125"/>
      <c r="BD237" s="125"/>
      <c r="BE237" s="125"/>
      <c r="BF237" s="125"/>
      <c r="BG237" s="125"/>
      <c r="BH237" s="125"/>
      <c r="BI237" s="125"/>
      <c r="BJ237" s="125"/>
      <c r="BK237" s="125"/>
      <c r="BL237" s="125"/>
      <c r="BM237" s="125"/>
      <c r="BN237" s="125"/>
      <c r="BO237" s="125"/>
      <c r="BP237" s="125"/>
      <c r="BQ237" s="125"/>
      <c r="BR237" s="125"/>
      <c r="BS237" s="125"/>
      <c r="BT237" s="125"/>
      <c r="BU237" s="125"/>
      <c r="BV237" s="125"/>
      <c r="BW237" s="125"/>
      <c r="BX237" s="125"/>
      <c r="BY237" s="125"/>
      <c r="BZ237" s="125"/>
      <c r="CA237" s="125"/>
      <c r="CB237" s="125"/>
      <c r="CC237" s="125"/>
      <c r="CD237" s="125"/>
      <c r="CE237" s="125"/>
      <c r="CF237" s="125"/>
      <c r="CG237" s="125"/>
      <c r="CH237" s="125"/>
      <c r="CI237" s="125"/>
      <c r="CJ237" s="125"/>
      <c r="CK237" s="125"/>
      <c r="CL237" s="125"/>
      <c r="CM237" s="125"/>
      <c r="CN237" s="125"/>
      <c r="CO237" s="125"/>
      <c r="CP237" s="125"/>
      <c r="CQ237" s="125"/>
      <c r="CR237" s="125"/>
      <c r="CS237" s="125"/>
      <c r="CT237" s="125"/>
      <c r="CU237" s="125"/>
      <c r="CV237" s="125"/>
      <c r="CW237" s="125"/>
      <c r="CX237" s="125"/>
      <c r="CY237" s="125"/>
      <c r="CZ237" s="125"/>
      <c r="DA237" s="125"/>
      <c r="DB237" s="125"/>
      <c r="DC237" s="125"/>
      <c r="DD237" s="125"/>
      <c r="DE237" s="125"/>
      <c r="DF237" s="125"/>
      <c r="DG237" s="125"/>
      <c r="DH237" s="125"/>
      <c r="DI237" s="125"/>
      <c r="DJ237" s="125"/>
      <c r="DK237" s="125"/>
      <c r="DL237" s="125"/>
      <c r="DM237" s="125"/>
      <c r="DN237" s="125"/>
      <c r="DO237" s="125"/>
      <c r="DP237" s="125"/>
      <c r="DQ237" s="125"/>
      <c r="DR237" s="125"/>
      <c r="DS237" s="125"/>
      <c r="DT237" s="125"/>
      <c r="DU237" s="125"/>
      <c r="DV237" s="125"/>
      <c r="DW237" s="125"/>
      <c r="DX237" s="125"/>
      <c r="DY237" s="125"/>
      <c r="DZ237" s="125"/>
      <c r="EA237" s="125"/>
      <c r="EB237" s="125"/>
      <c r="EC237" s="125"/>
      <c r="ED237" s="125"/>
      <c r="EE237" s="125"/>
      <c r="EF237" s="125"/>
      <c r="EG237" s="125"/>
      <c r="EH237" s="125"/>
      <c r="EI237" s="125"/>
      <c r="EJ237" s="125"/>
      <c r="EK237" s="125"/>
      <c r="EL237" s="125"/>
      <c r="EM237" s="125"/>
      <c r="EN237" s="125"/>
      <c r="EO237" s="125"/>
      <c r="EP237" s="125"/>
      <c r="EQ237" s="125"/>
      <c r="ER237" s="125"/>
      <c r="ES237" s="125"/>
      <c r="ET237" s="125"/>
      <c r="EU237" s="125"/>
      <c r="EV237" s="125"/>
      <c r="EW237" s="125"/>
      <c r="EX237" s="125"/>
      <c r="EY237" s="125"/>
      <c r="EZ237" s="125"/>
      <c r="FA237" s="125"/>
      <c r="FB237" s="125"/>
      <c r="FC237" s="125"/>
      <c r="FD237" s="125"/>
      <c r="FE237" s="125"/>
      <c r="FF237" s="125"/>
      <c r="FG237" s="125"/>
      <c r="FH237" s="125"/>
      <c r="FI237" s="125"/>
      <c r="FJ237" s="125"/>
      <c r="FK237" s="125"/>
      <c r="FL237" s="125"/>
      <c r="FM237" s="125"/>
      <c r="FN237" s="125"/>
      <c r="FO237" s="125"/>
      <c r="FP237" s="125"/>
      <c r="FQ237" s="125"/>
      <c r="FR237" s="125"/>
      <c r="FS237" s="125"/>
      <c r="FT237" s="125"/>
      <c r="FU237" s="125"/>
      <c r="FV237" s="125"/>
      <c r="FW237" s="125"/>
      <c r="FX237" s="125"/>
      <c r="FY237" s="125"/>
      <c r="FZ237" s="125"/>
      <c r="GA237" s="125"/>
      <c r="GB237" s="125"/>
      <c r="GC237" s="125"/>
      <c r="GD237" s="125"/>
      <c r="GE237" s="125"/>
      <c r="GF237" s="125"/>
      <c r="GG237" s="125"/>
      <c r="GH237" s="125"/>
      <c r="GI237" s="125"/>
      <c r="GJ237" s="125"/>
      <c r="GK237" s="125"/>
      <c r="GL237" s="125"/>
      <c r="GM237" s="125"/>
      <c r="GN237" s="125"/>
      <c r="GO237" s="125"/>
      <c r="GP237" s="125"/>
      <c r="GQ237" s="125"/>
      <c r="GR237" s="125"/>
      <c r="GS237" s="125"/>
      <c r="GT237" s="125"/>
      <c r="GU237" s="125"/>
      <c r="GV237" s="125"/>
      <c r="GW237" s="125"/>
      <c r="GX237" s="125"/>
      <c r="GY237" s="125"/>
      <c r="GZ237" s="125"/>
      <c r="HA237" s="125"/>
      <c r="HB237" s="125"/>
      <c r="HC237" s="125"/>
      <c r="HD237" s="125"/>
      <c r="HE237" s="125"/>
      <c r="HF237" s="125"/>
      <c r="HG237" s="125"/>
      <c r="HH237" s="125"/>
      <c r="HI237" s="125"/>
      <c r="HJ237" s="125"/>
      <c r="HK237" s="125"/>
      <c r="HL237" s="125"/>
      <c r="HM237" s="125"/>
      <c r="HN237" s="125"/>
      <c r="HO237" s="125"/>
      <c r="HP237" s="125"/>
      <c r="HQ237" s="125"/>
      <c r="HR237" s="125"/>
      <c r="HS237" s="125"/>
      <c r="HT237" s="125"/>
      <c r="HU237" s="125"/>
      <c r="HV237" s="125"/>
      <c r="HW237" s="125"/>
      <c r="HX237" s="125"/>
      <c r="HY237" s="125"/>
      <c r="HZ237" s="125"/>
      <c r="IA237" s="125"/>
      <c r="IB237" s="125"/>
      <c r="IC237" s="125"/>
      <c r="ID237" s="125"/>
      <c r="IE237" s="125"/>
      <c r="IF237" s="125"/>
      <c r="IG237" s="125"/>
      <c r="IH237" s="125"/>
      <c r="II237" s="125"/>
      <c r="IJ237" s="125"/>
      <c r="IK237" s="125"/>
      <c r="IL237" s="125"/>
      <c r="IM237" s="125"/>
      <c r="IN237" s="125"/>
      <c r="IO237" s="125"/>
      <c r="IP237" s="125"/>
      <c r="IQ237" s="125"/>
      <c r="IR237" s="125"/>
      <c r="IS237" s="125"/>
      <c r="IT237" s="125"/>
      <c r="IU237" s="125"/>
      <c r="IV237" s="125"/>
    </row>
    <row r="238" spans="3:256" ht="11.25" customHeight="1" x14ac:dyDescent="0.4">
      <c r="C238" s="125"/>
      <c r="D238" s="125"/>
      <c r="E238" s="125"/>
      <c r="F238" s="125"/>
      <c r="G238" s="125"/>
      <c r="H238" s="125"/>
      <c r="I238" s="125"/>
      <c r="J238" s="125"/>
      <c r="K238" s="125"/>
      <c r="L238" s="125"/>
      <c r="M238" s="125"/>
      <c r="N238" s="125"/>
      <c r="P238" s="125"/>
      <c r="AE238" s="125"/>
      <c r="AF238" s="125"/>
      <c r="AG238" s="125"/>
      <c r="AH238" s="125"/>
      <c r="AI238" s="125"/>
      <c r="AJ238" s="125"/>
      <c r="AK238" s="125"/>
      <c r="AL238" s="125"/>
      <c r="AM238" s="125"/>
      <c r="AN238" s="125"/>
      <c r="AO238" s="125"/>
      <c r="AP238" s="125"/>
      <c r="AQ238" s="125"/>
      <c r="AR238" s="125"/>
      <c r="AS238" s="125"/>
      <c r="AT238" s="125"/>
      <c r="AU238" s="125"/>
      <c r="AV238" s="125"/>
      <c r="AW238" s="125"/>
      <c r="AX238" s="125"/>
      <c r="AY238" s="125"/>
      <c r="AZ238" s="125"/>
      <c r="BA238" s="125"/>
      <c r="BB238" s="125"/>
      <c r="BC238" s="125"/>
      <c r="BD238" s="125"/>
      <c r="BE238" s="125"/>
      <c r="BF238" s="125"/>
      <c r="BG238" s="125"/>
      <c r="BH238" s="125"/>
      <c r="BI238" s="125"/>
      <c r="BJ238" s="125"/>
      <c r="BK238" s="125"/>
      <c r="BL238" s="125"/>
      <c r="BM238" s="125"/>
      <c r="BN238" s="125"/>
      <c r="BO238" s="125"/>
      <c r="BP238" s="125"/>
      <c r="BQ238" s="125"/>
      <c r="BR238" s="125"/>
      <c r="BS238" s="125"/>
      <c r="BT238" s="125"/>
      <c r="BU238" s="125"/>
      <c r="BV238" s="125"/>
      <c r="BW238" s="125"/>
      <c r="BX238" s="125"/>
      <c r="BY238" s="125"/>
      <c r="BZ238" s="125"/>
      <c r="CA238" s="125"/>
      <c r="CB238" s="125"/>
      <c r="CC238" s="125"/>
      <c r="CD238" s="125"/>
      <c r="CE238" s="125"/>
      <c r="CF238" s="125"/>
      <c r="CG238" s="125"/>
      <c r="CH238" s="125"/>
      <c r="CI238" s="125"/>
      <c r="CJ238" s="125"/>
      <c r="CK238" s="125"/>
      <c r="CL238" s="125"/>
      <c r="CM238" s="125"/>
      <c r="CN238" s="125"/>
      <c r="CO238" s="125"/>
      <c r="CP238" s="125"/>
      <c r="CQ238" s="125"/>
      <c r="CR238" s="125"/>
      <c r="CS238" s="125"/>
      <c r="CT238" s="125"/>
      <c r="CU238" s="125"/>
      <c r="CV238" s="125"/>
      <c r="CW238" s="125"/>
      <c r="CX238" s="125"/>
      <c r="CY238" s="125"/>
      <c r="CZ238" s="125"/>
      <c r="DA238" s="125"/>
      <c r="DB238" s="125"/>
      <c r="DC238" s="125"/>
      <c r="DD238" s="125"/>
      <c r="DE238" s="125"/>
      <c r="DF238" s="125"/>
      <c r="DG238" s="125"/>
      <c r="DH238" s="125"/>
      <c r="DI238" s="125"/>
      <c r="DJ238" s="125"/>
      <c r="DK238" s="125"/>
      <c r="DL238" s="125"/>
      <c r="DM238" s="125"/>
      <c r="DN238" s="125"/>
      <c r="DO238" s="125"/>
      <c r="DP238" s="125"/>
      <c r="DQ238" s="125"/>
      <c r="DR238" s="125"/>
      <c r="DS238" s="125"/>
      <c r="DT238" s="125"/>
      <c r="DU238" s="125"/>
      <c r="DV238" s="125"/>
      <c r="DW238" s="125"/>
      <c r="DX238" s="125"/>
      <c r="DY238" s="125"/>
      <c r="DZ238" s="125"/>
      <c r="EA238" s="125"/>
      <c r="EB238" s="125"/>
      <c r="EC238" s="125"/>
      <c r="ED238" s="125"/>
      <c r="EE238" s="125"/>
      <c r="EF238" s="125"/>
      <c r="EG238" s="125"/>
      <c r="EH238" s="125"/>
      <c r="EI238" s="125"/>
      <c r="EJ238" s="125"/>
      <c r="EK238" s="125"/>
      <c r="EL238" s="125"/>
      <c r="EM238" s="125"/>
      <c r="EN238" s="125"/>
      <c r="EO238" s="125"/>
      <c r="EP238" s="125"/>
      <c r="EQ238" s="125"/>
      <c r="ER238" s="125"/>
      <c r="ES238" s="125"/>
      <c r="ET238" s="125"/>
      <c r="EU238" s="125"/>
      <c r="EV238" s="125"/>
      <c r="EW238" s="125"/>
      <c r="EX238" s="125"/>
      <c r="EY238" s="125"/>
      <c r="EZ238" s="125"/>
      <c r="FA238" s="125"/>
      <c r="FB238" s="125"/>
      <c r="FC238" s="125"/>
      <c r="FD238" s="125"/>
      <c r="FE238" s="125"/>
      <c r="FF238" s="125"/>
      <c r="FG238" s="125"/>
      <c r="FH238" s="125"/>
      <c r="FI238" s="125"/>
      <c r="FJ238" s="125"/>
      <c r="FK238" s="125"/>
      <c r="FL238" s="125"/>
      <c r="FM238" s="125"/>
      <c r="FN238" s="125"/>
      <c r="FO238" s="125"/>
      <c r="FP238" s="125"/>
      <c r="FQ238" s="125"/>
      <c r="FR238" s="125"/>
      <c r="FS238" s="125"/>
      <c r="FT238" s="125"/>
      <c r="FU238" s="125"/>
      <c r="FV238" s="125"/>
      <c r="FW238" s="125"/>
      <c r="FX238" s="125"/>
      <c r="FY238" s="125"/>
      <c r="FZ238" s="125"/>
      <c r="GA238" s="125"/>
      <c r="GB238" s="125"/>
      <c r="GC238" s="125"/>
      <c r="GD238" s="125"/>
      <c r="GE238" s="125"/>
      <c r="GF238" s="125"/>
      <c r="GG238" s="125"/>
      <c r="GH238" s="125"/>
      <c r="GI238" s="125"/>
      <c r="GJ238" s="125"/>
      <c r="GK238" s="125"/>
      <c r="GL238" s="125"/>
      <c r="GM238" s="125"/>
      <c r="GN238" s="125"/>
      <c r="GO238" s="125"/>
      <c r="GP238" s="125"/>
      <c r="GQ238" s="125"/>
      <c r="GR238" s="125"/>
      <c r="GS238" s="125"/>
      <c r="GT238" s="125"/>
      <c r="GU238" s="125"/>
      <c r="GV238" s="125"/>
      <c r="GW238" s="125"/>
      <c r="GX238" s="125"/>
      <c r="GY238" s="125"/>
      <c r="GZ238" s="125"/>
      <c r="HA238" s="125"/>
      <c r="HB238" s="125"/>
      <c r="HC238" s="125"/>
      <c r="HD238" s="125"/>
      <c r="HE238" s="125"/>
      <c r="HF238" s="125"/>
      <c r="HG238" s="125"/>
      <c r="HH238" s="125"/>
      <c r="HI238" s="125"/>
      <c r="HJ238" s="125"/>
      <c r="HK238" s="125"/>
      <c r="HL238" s="125"/>
      <c r="HM238" s="125"/>
      <c r="HN238" s="125"/>
      <c r="HO238" s="125"/>
      <c r="HP238" s="125"/>
      <c r="HQ238" s="125"/>
      <c r="HR238" s="125"/>
      <c r="HS238" s="125"/>
      <c r="HT238" s="125"/>
      <c r="HU238" s="125"/>
      <c r="HV238" s="125"/>
      <c r="HW238" s="125"/>
      <c r="HX238" s="125"/>
      <c r="HY238" s="125"/>
      <c r="HZ238" s="125"/>
      <c r="IA238" s="125"/>
      <c r="IB238" s="125"/>
      <c r="IC238" s="125"/>
      <c r="ID238" s="125"/>
      <c r="IE238" s="125"/>
      <c r="IF238" s="125"/>
      <c r="IG238" s="125"/>
      <c r="IH238" s="125"/>
      <c r="II238" s="125"/>
      <c r="IJ238" s="125"/>
      <c r="IK238" s="125"/>
      <c r="IL238" s="125"/>
      <c r="IM238" s="125"/>
      <c r="IN238" s="125"/>
      <c r="IO238" s="125"/>
      <c r="IP238" s="125"/>
      <c r="IQ238" s="125"/>
      <c r="IR238" s="125"/>
      <c r="IS238" s="125"/>
      <c r="IT238" s="125"/>
      <c r="IU238" s="125"/>
      <c r="IV238" s="125"/>
    </row>
    <row r="239" spans="3:256" ht="11.25" customHeight="1" x14ac:dyDescent="0.4">
      <c r="C239" s="125"/>
      <c r="D239" s="125"/>
      <c r="E239" s="125"/>
      <c r="F239" s="125"/>
      <c r="G239" s="125"/>
      <c r="H239" s="125"/>
      <c r="I239" s="125"/>
      <c r="J239" s="125"/>
      <c r="K239" s="125"/>
      <c r="L239" s="125"/>
      <c r="M239" s="125"/>
      <c r="N239" s="125"/>
      <c r="P239" s="125"/>
      <c r="AE239" s="125"/>
      <c r="AF239" s="125"/>
      <c r="AG239" s="125"/>
      <c r="AH239" s="125"/>
      <c r="AI239" s="125"/>
      <c r="AJ239" s="125"/>
      <c r="AK239" s="125"/>
      <c r="AL239" s="125"/>
      <c r="AM239" s="125"/>
      <c r="AN239" s="125"/>
      <c r="AO239" s="125"/>
      <c r="AP239" s="125"/>
      <c r="AQ239" s="125"/>
      <c r="AR239" s="125"/>
      <c r="AS239" s="125"/>
      <c r="AT239" s="125"/>
      <c r="AU239" s="125"/>
      <c r="AV239" s="125"/>
      <c r="AW239" s="125"/>
      <c r="AX239" s="125"/>
      <c r="AY239" s="125"/>
      <c r="AZ239" s="125"/>
      <c r="BA239" s="125"/>
      <c r="BB239" s="125"/>
      <c r="BC239" s="125"/>
      <c r="BD239" s="125"/>
      <c r="BE239" s="125"/>
      <c r="BF239" s="125"/>
      <c r="BG239" s="125"/>
      <c r="BH239" s="125"/>
      <c r="BI239" s="125"/>
      <c r="BJ239" s="125"/>
      <c r="BK239" s="125"/>
      <c r="BL239" s="125"/>
      <c r="BM239" s="125"/>
      <c r="BN239" s="125"/>
      <c r="BO239" s="125"/>
      <c r="BP239" s="125"/>
      <c r="BQ239" s="125"/>
      <c r="BR239" s="125"/>
      <c r="BS239" s="125"/>
      <c r="BT239" s="125"/>
      <c r="BU239" s="125"/>
      <c r="BV239" s="125"/>
      <c r="BW239" s="125"/>
      <c r="BX239" s="125"/>
      <c r="BY239" s="125"/>
      <c r="BZ239" s="125"/>
      <c r="CA239" s="125"/>
      <c r="CB239" s="125"/>
      <c r="CC239" s="125"/>
      <c r="CD239" s="125"/>
      <c r="CE239" s="125"/>
      <c r="CF239" s="125"/>
      <c r="CG239" s="125"/>
      <c r="CH239" s="125"/>
      <c r="CI239" s="125"/>
      <c r="CJ239" s="125"/>
      <c r="CK239" s="125"/>
      <c r="CL239" s="125"/>
      <c r="CM239" s="125"/>
      <c r="CN239" s="125"/>
      <c r="CO239" s="125"/>
      <c r="CP239" s="125"/>
      <c r="CQ239" s="125"/>
      <c r="CR239" s="125"/>
      <c r="CS239" s="125"/>
      <c r="CT239" s="125"/>
      <c r="CU239" s="125"/>
      <c r="CV239" s="125"/>
      <c r="CW239" s="125"/>
      <c r="CX239" s="125"/>
      <c r="CY239" s="125"/>
      <c r="CZ239" s="125"/>
      <c r="DA239" s="125"/>
      <c r="DB239" s="125"/>
      <c r="DC239" s="125"/>
      <c r="DD239" s="125"/>
      <c r="DE239" s="125"/>
      <c r="DF239" s="125"/>
      <c r="DG239" s="125"/>
      <c r="DH239" s="125"/>
      <c r="DI239" s="125"/>
      <c r="DJ239" s="125"/>
      <c r="DK239" s="125"/>
      <c r="DL239" s="125"/>
      <c r="DM239" s="125"/>
      <c r="DN239" s="125"/>
      <c r="DO239" s="125"/>
      <c r="DP239" s="125"/>
      <c r="DQ239" s="125"/>
      <c r="DR239" s="125"/>
      <c r="DS239" s="125"/>
      <c r="DT239" s="125"/>
      <c r="DU239" s="125"/>
      <c r="DV239" s="125"/>
      <c r="DW239" s="125"/>
      <c r="DX239" s="125"/>
      <c r="DY239" s="125"/>
      <c r="DZ239" s="125"/>
      <c r="EA239" s="125"/>
      <c r="EB239" s="125"/>
      <c r="EC239" s="125"/>
      <c r="ED239" s="125"/>
      <c r="EE239" s="125"/>
      <c r="EF239" s="125"/>
      <c r="EG239" s="125"/>
      <c r="EH239" s="125"/>
      <c r="EI239" s="125"/>
      <c r="EJ239" s="125"/>
      <c r="EK239" s="125"/>
      <c r="EL239" s="125"/>
      <c r="EM239" s="125"/>
      <c r="EN239" s="125"/>
      <c r="EO239" s="125"/>
      <c r="EP239" s="125"/>
      <c r="EQ239" s="125"/>
      <c r="ER239" s="125"/>
      <c r="ES239" s="125"/>
      <c r="ET239" s="125"/>
      <c r="EU239" s="125"/>
      <c r="EV239" s="125"/>
      <c r="EW239" s="125"/>
      <c r="EX239" s="125"/>
      <c r="EY239" s="125"/>
      <c r="EZ239" s="125"/>
      <c r="FA239" s="125"/>
      <c r="FB239" s="125"/>
      <c r="FC239" s="125"/>
      <c r="FD239" s="125"/>
      <c r="FE239" s="125"/>
      <c r="FF239" s="125"/>
      <c r="FG239" s="125"/>
      <c r="FH239" s="125"/>
      <c r="FI239" s="125"/>
      <c r="FJ239" s="125"/>
      <c r="FK239" s="125"/>
      <c r="FL239" s="125"/>
      <c r="FM239" s="125"/>
      <c r="FN239" s="125"/>
      <c r="FO239" s="125"/>
      <c r="FP239" s="125"/>
      <c r="FQ239" s="125"/>
      <c r="FR239" s="125"/>
      <c r="FS239" s="125"/>
      <c r="FT239" s="125"/>
      <c r="FU239" s="125"/>
      <c r="FV239" s="125"/>
      <c r="FW239" s="125"/>
      <c r="FX239" s="125"/>
      <c r="FY239" s="125"/>
      <c r="FZ239" s="125"/>
      <c r="GA239" s="125"/>
      <c r="GB239" s="125"/>
      <c r="GC239" s="125"/>
      <c r="GD239" s="125"/>
      <c r="GE239" s="125"/>
      <c r="GF239" s="125"/>
      <c r="GG239" s="125"/>
      <c r="GH239" s="125"/>
      <c r="GI239" s="125"/>
      <c r="GJ239" s="125"/>
      <c r="GK239" s="125"/>
      <c r="GL239" s="125"/>
      <c r="GM239" s="125"/>
      <c r="GN239" s="125"/>
      <c r="GO239" s="125"/>
      <c r="GP239" s="125"/>
      <c r="GQ239" s="125"/>
      <c r="GR239" s="125"/>
      <c r="GS239" s="125"/>
      <c r="GT239" s="125"/>
      <c r="GU239" s="125"/>
      <c r="GV239" s="125"/>
      <c r="GW239" s="125"/>
      <c r="GX239" s="125"/>
      <c r="GY239" s="125"/>
      <c r="GZ239" s="125"/>
      <c r="HA239" s="125"/>
      <c r="HB239" s="125"/>
      <c r="HC239" s="125"/>
      <c r="HD239" s="125"/>
      <c r="HE239" s="125"/>
      <c r="HF239" s="125"/>
      <c r="HG239" s="125"/>
      <c r="HH239" s="125"/>
      <c r="HI239" s="125"/>
      <c r="HJ239" s="125"/>
      <c r="HK239" s="125"/>
      <c r="HL239" s="125"/>
      <c r="HM239" s="125"/>
      <c r="HN239" s="125"/>
      <c r="HO239" s="125"/>
      <c r="HP239" s="125"/>
      <c r="HQ239" s="125"/>
      <c r="HR239" s="125"/>
      <c r="HS239" s="125"/>
      <c r="HT239" s="125"/>
      <c r="HU239" s="125"/>
      <c r="HV239" s="125"/>
      <c r="HW239" s="125"/>
      <c r="HX239" s="125"/>
      <c r="HY239" s="125"/>
      <c r="HZ239" s="125"/>
      <c r="IA239" s="125"/>
      <c r="IB239" s="125"/>
      <c r="IC239" s="125"/>
      <c r="ID239" s="125"/>
      <c r="IE239" s="125"/>
      <c r="IF239" s="125"/>
      <c r="IG239" s="125"/>
      <c r="IH239" s="125"/>
      <c r="II239" s="125"/>
      <c r="IJ239" s="125"/>
      <c r="IK239" s="125"/>
      <c r="IL239" s="125"/>
      <c r="IM239" s="125"/>
      <c r="IN239" s="125"/>
      <c r="IO239" s="125"/>
      <c r="IP239" s="125"/>
      <c r="IQ239" s="125"/>
      <c r="IR239" s="125"/>
      <c r="IS239" s="125"/>
      <c r="IT239" s="125"/>
      <c r="IU239" s="125"/>
      <c r="IV239" s="125"/>
    </row>
    <row r="240" spans="3:256" ht="11.25" customHeight="1" x14ac:dyDescent="0.4">
      <c r="C240" s="125"/>
      <c r="D240" s="125"/>
      <c r="E240" s="125"/>
      <c r="F240" s="125"/>
      <c r="G240" s="125"/>
      <c r="H240" s="125"/>
      <c r="I240" s="125"/>
      <c r="J240" s="125"/>
      <c r="K240" s="125"/>
      <c r="L240" s="125"/>
      <c r="M240" s="125"/>
      <c r="N240" s="125"/>
      <c r="P240" s="125"/>
      <c r="AE240" s="125"/>
      <c r="AF240" s="125"/>
      <c r="AG240" s="125"/>
      <c r="AH240" s="125"/>
      <c r="AI240" s="125"/>
      <c r="AJ240" s="125"/>
      <c r="AK240" s="125"/>
      <c r="AL240" s="125"/>
      <c r="AM240" s="125"/>
      <c r="AN240" s="125"/>
      <c r="AO240" s="125"/>
      <c r="AP240" s="125"/>
      <c r="AQ240" s="125"/>
      <c r="AR240" s="125"/>
      <c r="AS240" s="125"/>
      <c r="AT240" s="125"/>
      <c r="AU240" s="125"/>
      <c r="AV240" s="125"/>
      <c r="AW240" s="125"/>
      <c r="AX240" s="125"/>
      <c r="AY240" s="125"/>
      <c r="AZ240" s="125"/>
      <c r="BA240" s="125"/>
      <c r="BB240" s="125"/>
      <c r="BC240" s="125"/>
      <c r="BD240" s="125"/>
      <c r="BE240" s="125"/>
      <c r="BF240" s="125"/>
      <c r="BG240" s="125"/>
      <c r="BH240" s="125"/>
      <c r="BI240" s="125"/>
      <c r="BJ240" s="125"/>
      <c r="BK240" s="125"/>
      <c r="BL240" s="125"/>
      <c r="BM240" s="125"/>
      <c r="BN240" s="125"/>
      <c r="BO240" s="125"/>
      <c r="BP240" s="125"/>
      <c r="BQ240" s="125"/>
      <c r="BR240" s="125"/>
      <c r="BS240" s="125"/>
      <c r="BT240" s="125"/>
      <c r="BU240" s="125"/>
      <c r="BV240" s="125"/>
      <c r="BW240" s="125"/>
      <c r="BX240" s="125"/>
      <c r="BY240" s="125"/>
      <c r="BZ240" s="125"/>
      <c r="CA240" s="125"/>
      <c r="CB240" s="125"/>
      <c r="CC240" s="125"/>
      <c r="CD240" s="125"/>
      <c r="CE240" s="125"/>
      <c r="CF240" s="125"/>
      <c r="CG240" s="125"/>
      <c r="CH240" s="125"/>
      <c r="CI240" s="125"/>
      <c r="CJ240" s="125"/>
      <c r="CK240" s="125"/>
      <c r="CL240" s="125"/>
      <c r="CM240" s="125"/>
      <c r="CN240" s="125"/>
      <c r="CO240" s="125"/>
      <c r="CP240" s="125"/>
      <c r="CQ240" s="125"/>
      <c r="CR240" s="125"/>
      <c r="CS240" s="125"/>
      <c r="CT240" s="125"/>
      <c r="CU240" s="125"/>
      <c r="CV240" s="125"/>
      <c r="CW240" s="125"/>
      <c r="CX240" s="125"/>
      <c r="CY240" s="125"/>
      <c r="CZ240" s="125"/>
      <c r="DA240" s="125"/>
      <c r="DB240" s="125"/>
      <c r="DC240" s="125"/>
      <c r="DD240" s="125"/>
      <c r="DE240" s="125"/>
      <c r="DF240" s="125"/>
      <c r="DG240" s="125"/>
      <c r="DH240" s="125"/>
      <c r="DI240" s="125"/>
      <c r="DJ240" s="125"/>
      <c r="DK240" s="125"/>
      <c r="DL240" s="125"/>
      <c r="DM240" s="125"/>
      <c r="DN240" s="125"/>
      <c r="DO240" s="125"/>
      <c r="DP240" s="125"/>
      <c r="DQ240" s="125"/>
      <c r="DR240" s="125"/>
      <c r="DS240" s="125"/>
      <c r="DT240" s="125"/>
      <c r="DU240" s="125"/>
      <c r="DV240" s="125"/>
      <c r="DW240" s="125"/>
      <c r="DX240" s="125"/>
      <c r="DY240" s="125"/>
      <c r="DZ240" s="125"/>
      <c r="EA240" s="125"/>
      <c r="EB240" s="125"/>
      <c r="EC240" s="125"/>
      <c r="ED240" s="125"/>
      <c r="EE240" s="125"/>
      <c r="EF240" s="125"/>
      <c r="EG240" s="125"/>
      <c r="EH240" s="125"/>
      <c r="EI240" s="125"/>
      <c r="EJ240" s="125"/>
      <c r="EK240" s="125"/>
      <c r="EL240" s="125"/>
      <c r="EM240" s="125"/>
      <c r="EN240" s="125"/>
      <c r="EO240" s="125"/>
      <c r="EP240" s="125"/>
      <c r="EQ240" s="125"/>
      <c r="ER240" s="125"/>
      <c r="ES240" s="125"/>
      <c r="ET240" s="125"/>
      <c r="EU240" s="125"/>
      <c r="EV240" s="125"/>
      <c r="EW240" s="125"/>
      <c r="EX240" s="125"/>
      <c r="EY240" s="125"/>
      <c r="EZ240" s="125"/>
      <c r="FA240" s="125"/>
      <c r="FB240" s="125"/>
      <c r="FC240" s="125"/>
      <c r="FD240" s="125"/>
      <c r="FE240" s="125"/>
      <c r="FF240" s="125"/>
      <c r="FG240" s="125"/>
      <c r="FH240" s="125"/>
      <c r="FI240" s="125"/>
      <c r="FJ240" s="125"/>
      <c r="FK240" s="125"/>
      <c r="FL240" s="125"/>
      <c r="FM240" s="125"/>
      <c r="FN240" s="125"/>
      <c r="FO240" s="125"/>
      <c r="FP240" s="125"/>
      <c r="FQ240" s="125"/>
      <c r="FR240" s="125"/>
      <c r="FS240" s="125"/>
      <c r="FT240" s="125"/>
      <c r="FU240" s="125"/>
      <c r="FV240" s="125"/>
      <c r="FW240" s="125"/>
      <c r="FX240" s="125"/>
      <c r="FY240" s="125"/>
      <c r="FZ240" s="125"/>
      <c r="GA240" s="125"/>
      <c r="GB240" s="125"/>
      <c r="GC240" s="125"/>
      <c r="GD240" s="125"/>
      <c r="GE240" s="125"/>
      <c r="GF240" s="125"/>
      <c r="GG240" s="125"/>
      <c r="GH240" s="125"/>
      <c r="GI240" s="125"/>
      <c r="GJ240" s="125"/>
      <c r="GK240" s="125"/>
      <c r="GL240" s="125"/>
      <c r="GM240" s="125"/>
      <c r="GN240" s="125"/>
      <c r="GO240" s="125"/>
      <c r="GP240" s="125"/>
      <c r="GQ240" s="125"/>
      <c r="GR240" s="125"/>
      <c r="GS240" s="125"/>
      <c r="GT240" s="125"/>
      <c r="GU240" s="125"/>
      <c r="GV240" s="125"/>
      <c r="GW240" s="125"/>
      <c r="GX240" s="125"/>
      <c r="GY240" s="125"/>
      <c r="GZ240" s="125"/>
      <c r="HA240" s="125"/>
      <c r="HB240" s="125"/>
      <c r="HC240" s="125"/>
      <c r="HD240" s="125"/>
      <c r="HE240" s="125"/>
      <c r="HF240" s="125"/>
      <c r="HG240" s="125"/>
      <c r="HH240" s="125"/>
      <c r="HI240" s="125"/>
      <c r="HJ240" s="125"/>
      <c r="HK240" s="125"/>
      <c r="HL240" s="125"/>
      <c r="HM240" s="125"/>
      <c r="HN240" s="125"/>
      <c r="HO240" s="125"/>
      <c r="HP240" s="125"/>
      <c r="HQ240" s="125"/>
      <c r="HR240" s="125"/>
      <c r="HS240" s="125"/>
      <c r="HT240" s="125"/>
      <c r="HU240" s="125"/>
      <c r="HV240" s="125"/>
      <c r="HW240" s="125"/>
      <c r="HX240" s="125"/>
      <c r="HY240" s="125"/>
      <c r="HZ240" s="125"/>
      <c r="IA240" s="125"/>
      <c r="IB240" s="125"/>
      <c r="IC240" s="125"/>
      <c r="ID240" s="125"/>
      <c r="IE240" s="125"/>
      <c r="IF240" s="125"/>
      <c r="IG240" s="125"/>
      <c r="IH240" s="125"/>
      <c r="II240" s="125"/>
      <c r="IJ240" s="125"/>
      <c r="IK240" s="125"/>
      <c r="IL240" s="125"/>
      <c r="IM240" s="125"/>
      <c r="IN240" s="125"/>
      <c r="IO240" s="125"/>
      <c r="IP240" s="125"/>
      <c r="IQ240" s="125"/>
      <c r="IR240" s="125"/>
      <c r="IS240" s="125"/>
      <c r="IT240" s="125"/>
      <c r="IU240" s="125"/>
      <c r="IV240" s="125"/>
    </row>
    <row r="241" spans="3:256" ht="11.25" customHeight="1" x14ac:dyDescent="0.4">
      <c r="C241" s="125"/>
      <c r="D241" s="125"/>
      <c r="E241" s="125"/>
      <c r="F241" s="125"/>
      <c r="G241" s="125"/>
      <c r="H241" s="125"/>
      <c r="I241" s="125"/>
      <c r="J241" s="125"/>
      <c r="K241" s="125"/>
      <c r="L241" s="125"/>
      <c r="M241" s="125"/>
      <c r="N241" s="125"/>
      <c r="P241" s="125"/>
      <c r="AE241" s="125"/>
      <c r="AF241" s="125"/>
      <c r="AG241" s="125"/>
      <c r="AH241" s="125"/>
      <c r="AI241" s="125"/>
      <c r="AJ241" s="125"/>
      <c r="AK241" s="125"/>
      <c r="AL241" s="125"/>
      <c r="AM241" s="125"/>
      <c r="AN241" s="125"/>
      <c r="AO241" s="125"/>
      <c r="AP241" s="125"/>
      <c r="AQ241" s="125"/>
      <c r="AR241" s="125"/>
      <c r="AS241" s="125"/>
      <c r="AT241" s="125"/>
      <c r="AU241" s="125"/>
      <c r="AV241" s="125"/>
      <c r="AW241" s="125"/>
      <c r="AX241" s="125"/>
      <c r="AY241" s="125"/>
      <c r="AZ241" s="125"/>
      <c r="BA241" s="125"/>
      <c r="BB241" s="125"/>
      <c r="BC241" s="125"/>
      <c r="BD241" s="125"/>
      <c r="BE241" s="125"/>
      <c r="BF241" s="125"/>
      <c r="BG241" s="125"/>
      <c r="BH241" s="125"/>
      <c r="BI241" s="125"/>
      <c r="BJ241" s="125"/>
      <c r="BK241" s="125"/>
      <c r="BL241" s="125"/>
      <c r="BM241" s="125"/>
      <c r="BN241" s="125"/>
      <c r="BO241" s="125"/>
      <c r="BP241" s="125"/>
      <c r="BQ241" s="125"/>
      <c r="BR241" s="125"/>
      <c r="BS241" s="125"/>
      <c r="BT241" s="125"/>
      <c r="BU241" s="125"/>
      <c r="BV241" s="125"/>
      <c r="BW241" s="125"/>
      <c r="BX241" s="125"/>
      <c r="BY241" s="125"/>
      <c r="BZ241" s="125"/>
      <c r="CA241" s="125"/>
      <c r="CB241" s="125"/>
      <c r="CC241" s="125"/>
      <c r="CD241" s="125"/>
      <c r="CE241" s="125"/>
      <c r="CF241" s="125"/>
      <c r="CG241" s="125"/>
      <c r="CH241" s="125"/>
      <c r="CI241" s="125"/>
      <c r="CJ241" s="125"/>
      <c r="CK241" s="125"/>
      <c r="CL241" s="125"/>
      <c r="CM241" s="125"/>
      <c r="CN241" s="125"/>
      <c r="CO241" s="125"/>
      <c r="CP241" s="125"/>
      <c r="CQ241" s="125"/>
      <c r="CR241" s="125"/>
      <c r="CS241" s="125"/>
      <c r="CT241" s="125"/>
      <c r="CU241" s="125"/>
      <c r="CV241" s="125"/>
      <c r="CW241" s="125"/>
      <c r="CX241" s="125"/>
      <c r="CY241" s="125"/>
      <c r="CZ241" s="125"/>
      <c r="DA241" s="125"/>
      <c r="DB241" s="125"/>
      <c r="DC241" s="125"/>
      <c r="DD241" s="125"/>
      <c r="DE241" s="125"/>
      <c r="DF241" s="125"/>
      <c r="DG241" s="125"/>
      <c r="DH241" s="125"/>
      <c r="DI241" s="125"/>
      <c r="DJ241" s="125"/>
      <c r="DK241" s="125"/>
      <c r="DL241" s="125"/>
      <c r="DM241" s="125"/>
      <c r="DN241" s="125"/>
      <c r="DO241" s="125"/>
      <c r="DP241" s="125"/>
      <c r="DQ241" s="125"/>
      <c r="DR241" s="125"/>
      <c r="DS241" s="125"/>
      <c r="DT241" s="125"/>
      <c r="DU241" s="125"/>
      <c r="DV241" s="125"/>
      <c r="DW241" s="125"/>
      <c r="DX241" s="125"/>
      <c r="DY241" s="125"/>
      <c r="DZ241" s="125"/>
      <c r="EA241" s="125"/>
      <c r="EB241" s="125"/>
      <c r="EC241" s="125"/>
      <c r="ED241" s="125"/>
      <c r="EE241" s="125"/>
      <c r="EF241" s="125"/>
      <c r="EG241" s="125"/>
      <c r="EH241" s="125"/>
      <c r="EI241" s="125"/>
      <c r="EJ241" s="125"/>
      <c r="EK241" s="125"/>
      <c r="EL241" s="125"/>
      <c r="EM241" s="125"/>
      <c r="EN241" s="125"/>
      <c r="EO241" s="125"/>
      <c r="EP241" s="125"/>
      <c r="EQ241" s="125"/>
      <c r="ER241" s="125"/>
      <c r="ES241" s="125"/>
      <c r="ET241" s="125"/>
      <c r="EU241" s="125"/>
      <c r="EV241" s="125"/>
      <c r="EW241" s="125"/>
      <c r="EX241" s="125"/>
      <c r="EY241" s="125"/>
      <c r="EZ241" s="125"/>
      <c r="FA241" s="125"/>
      <c r="FB241" s="125"/>
      <c r="FC241" s="125"/>
      <c r="FD241" s="125"/>
      <c r="FE241" s="125"/>
      <c r="FF241" s="125"/>
      <c r="FG241" s="125"/>
      <c r="FH241" s="125"/>
      <c r="FI241" s="125"/>
      <c r="FJ241" s="125"/>
      <c r="FK241" s="125"/>
      <c r="FL241" s="125"/>
      <c r="FM241" s="125"/>
      <c r="FN241" s="125"/>
      <c r="FO241" s="125"/>
      <c r="FP241" s="125"/>
      <c r="FQ241" s="125"/>
      <c r="FR241" s="125"/>
      <c r="FS241" s="125"/>
      <c r="FT241" s="125"/>
      <c r="FU241" s="125"/>
      <c r="FV241" s="125"/>
      <c r="FW241" s="125"/>
      <c r="FX241" s="125"/>
      <c r="FY241" s="125"/>
      <c r="FZ241" s="125"/>
      <c r="GA241" s="125"/>
      <c r="GB241" s="125"/>
      <c r="GC241" s="125"/>
      <c r="GD241" s="125"/>
      <c r="GE241" s="125"/>
      <c r="GF241" s="125"/>
      <c r="GG241" s="125"/>
      <c r="GH241" s="125"/>
      <c r="GI241" s="125"/>
      <c r="GJ241" s="125"/>
      <c r="GK241" s="125"/>
      <c r="GL241" s="125"/>
      <c r="GM241" s="125"/>
      <c r="GN241" s="125"/>
      <c r="GO241" s="125"/>
      <c r="GP241" s="125"/>
      <c r="GQ241" s="125"/>
      <c r="GR241" s="125"/>
      <c r="GS241" s="125"/>
      <c r="GT241" s="125"/>
      <c r="GU241" s="125"/>
      <c r="GV241" s="125"/>
      <c r="GW241" s="125"/>
      <c r="GX241" s="125"/>
      <c r="GY241" s="125"/>
      <c r="GZ241" s="125"/>
      <c r="HA241" s="125"/>
      <c r="HB241" s="125"/>
      <c r="HC241" s="125"/>
      <c r="HD241" s="125"/>
      <c r="HE241" s="125"/>
      <c r="HF241" s="125"/>
      <c r="HG241" s="125"/>
      <c r="HH241" s="125"/>
      <c r="HI241" s="125"/>
      <c r="HJ241" s="125"/>
      <c r="HK241" s="125"/>
      <c r="HL241" s="125"/>
      <c r="HM241" s="125"/>
      <c r="HN241" s="125"/>
      <c r="HO241" s="125"/>
      <c r="HP241" s="125"/>
      <c r="HQ241" s="125"/>
      <c r="HR241" s="125"/>
      <c r="HS241" s="125"/>
      <c r="HT241" s="125"/>
      <c r="HU241" s="125"/>
      <c r="HV241" s="125"/>
      <c r="HW241" s="125"/>
      <c r="HX241" s="125"/>
      <c r="HY241" s="125"/>
      <c r="HZ241" s="125"/>
      <c r="IA241" s="125"/>
      <c r="IB241" s="125"/>
      <c r="IC241" s="125"/>
      <c r="ID241" s="125"/>
      <c r="IE241" s="125"/>
      <c r="IF241" s="125"/>
      <c r="IG241" s="125"/>
      <c r="IH241" s="125"/>
      <c r="II241" s="125"/>
      <c r="IJ241" s="125"/>
      <c r="IK241" s="125"/>
      <c r="IL241" s="125"/>
      <c r="IM241" s="125"/>
      <c r="IN241" s="125"/>
      <c r="IO241" s="125"/>
      <c r="IP241" s="125"/>
      <c r="IQ241" s="125"/>
      <c r="IR241" s="125"/>
      <c r="IS241" s="125"/>
      <c r="IT241" s="125"/>
      <c r="IU241" s="125"/>
      <c r="IV241" s="125"/>
    </row>
    <row r="242" spans="3:256" ht="11.25" customHeight="1" x14ac:dyDescent="0.4">
      <c r="C242" s="125"/>
      <c r="D242" s="125"/>
      <c r="E242" s="125"/>
      <c r="F242" s="125"/>
      <c r="G242" s="125"/>
      <c r="H242" s="125"/>
      <c r="I242" s="125"/>
      <c r="J242" s="125"/>
      <c r="K242" s="125"/>
      <c r="L242" s="125"/>
      <c r="M242" s="125"/>
      <c r="N242" s="125"/>
      <c r="P242" s="125"/>
      <c r="AE242" s="125"/>
      <c r="AF242" s="125"/>
      <c r="AG242" s="125"/>
      <c r="AH242" s="125"/>
      <c r="AI242" s="125"/>
      <c r="AJ242" s="125"/>
      <c r="AK242" s="125"/>
      <c r="AL242" s="125"/>
      <c r="AM242" s="125"/>
      <c r="AN242" s="125"/>
      <c r="AO242" s="125"/>
      <c r="AP242" s="125"/>
      <c r="AQ242" s="125"/>
      <c r="AR242" s="125"/>
      <c r="AS242" s="125"/>
      <c r="AT242" s="125"/>
      <c r="AU242" s="125"/>
      <c r="AV242" s="125"/>
      <c r="AW242" s="125"/>
      <c r="AX242" s="125"/>
      <c r="AY242" s="125"/>
      <c r="AZ242" s="125"/>
      <c r="BA242" s="125"/>
      <c r="BB242" s="125"/>
      <c r="BC242" s="125"/>
      <c r="BD242" s="125"/>
      <c r="BE242" s="125"/>
      <c r="BF242" s="125"/>
      <c r="BG242" s="125"/>
      <c r="BH242" s="125"/>
      <c r="BI242" s="125"/>
      <c r="BJ242" s="125"/>
      <c r="BK242" s="125"/>
      <c r="BL242" s="125"/>
      <c r="BM242" s="125"/>
      <c r="BN242" s="125"/>
      <c r="BO242" s="125"/>
      <c r="BP242" s="125"/>
      <c r="BQ242" s="125"/>
      <c r="BR242" s="125"/>
      <c r="BS242" s="125"/>
      <c r="BT242" s="125"/>
      <c r="BU242" s="125"/>
      <c r="BV242" s="125"/>
      <c r="BW242" s="125"/>
      <c r="BX242" s="125"/>
      <c r="BY242" s="125"/>
      <c r="BZ242" s="125"/>
      <c r="CA242" s="125"/>
      <c r="CB242" s="125"/>
      <c r="CC242" s="125"/>
      <c r="CD242" s="125"/>
      <c r="CE242" s="125"/>
      <c r="CF242" s="125"/>
      <c r="CG242" s="125"/>
      <c r="CH242" s="125"/>
      <c r="CI242" s="125"/>
      <c r="CJ242" s="125"/>
      <c r="CK242" s="125"/>
      <c r="CL242" s="125"/>
      <c r="CM242" s="125"/>
      <c r="CN242" s="125"/>
      <c r="CO242" s="125"/>
      <c r="CP242" s="125"/>
      <c r="CQ242" s="125"/>
      <c r="CR242" s="125"/>
      <c r="CS242" s="125"/>
      <c r="CT242" s="125"/>
      <c r="CU242" s="125"/>
      <c r="CV242" s="125"/>
      <c r="CW242" s="125"/>
      <c r="CX242" s="125"/>
      <c r="CY242" s="125"/>
      <c r="CZ242" s="125"/>
      <c r="DA242" s="125"/>
      <c r="DB242" s="125"/>
      <c r="DC242" s="125"/>
      <c r="DD242" s="125"/>
      <c r="DE242" s="125"/>
      <c r="DF242" s="125"/>
      <c r="DG242" s="125"/>
      <c r="DH242" s="125"/>
      <c r="DI242" s="125"/>
      <c r="DJ242" s="125"/>
      <c r="DK242" s="125"/>
      <c r="DL242" s="125"/>
      <c r="DM242" s="125"/>
      <c r="DN242" s="125"/>
      <c r="DO242" s="125"/>
      <c r="DP242" s="125"/>
      <c r="DQ242" s="125"/>
      <c r="DR242" s="125"/>
      <c r="DS242" s="125"/>
      <c r="DT242" s="125"/>
      <c r="DU242" s="125"/>
      <c r="DV242" s="125"/>
      <c r="DW242" s="125"/>
      <c r="DX242" s="125"/>
      <c r="DY242" s="125"/>
      <c r="DZ242" s="125"/>
      <c r="EA242" s="125"/>
      <c r="EB242" s="125"/>
      <c r="EC242" s="125"/>
      <c r="ED242" s="125"/>
      <c r="EE242" s="125"/>
      <c r="EF242" s="125"/>
      <c r="EG242" s="125"/>
      <c r="EH242" s="125"/>
      <c r="EI242" s="125"/>
      <c r="EJ242" s="125"/>
      <c r="EK242" s="125"/>
      <c r="EL242" s="125"/>
      <c r="EM242" s="125"/>
      <c r="EN242" s="125"/>
      <c r="EO242" s="125"/>
      <c r="EP242" s="125"/>
      <c r="EQ242" s="125"/>
      <c r="ER242" s="125"/>
      <c r="ES242" s="125"/>
      <c r="ET242" s="125"/>
      <c r="EU242" s="125"/>
      <c r="EV242" s="125"/>
      <c r="EW242" s="125"/>
      <c r="EX242" s="125"/>
      <c r="EY242" s="125"/>
      <c r="EZ242" s="125"/>
      <c r="FA242" s="125"/>
      <c r="FB242" s="125"/>
      <c r="FC242" s="125"/>
      <c r="FD242" s="125"/>
      <c r="FE242" s="125"/>
      <c r="FF242" s="125"/>
      <c r="FG242" s="125"/>
      <c r="FH242" s="125"/>
      <c r="FI242" s="125"/>
      <c r="FJ242" s="125"/>
      <c r="FK242" s="125"/>
      <c r="FL242" s="125"/>
      <c r="FM242" s="125"/>
      <c r="FN242" s="125"/>
      <c r="FO242" s="125"/>
      <c r="FP242" s="125"/>
      <c r="FQ242" s="125"/>
      <c r="FR242" s="125"/>
      <c r="FS242" s="125"/>
      <c r="FT242" s="125"/>
      <c r="FU242" s="125"/>
      <c r="FV242" s="125"/>
      <c r="FW242" s="125"/>
      <c r="FX242" s="125"/>
      <c r="FY242" s="125"/>
      <c r="FZ242" s="125"/>
      <c r="GA242" s="125"/>
      <c r="GB242" s="125"/>
      <c r="GC242" s="125"/>
      <c r="GD242" s="125"/>
      <c r="GE242" s="125"/>
      <c r="GF242" s="125"/>
      <c r="GG242" s="125"/>
      <c r="GH242" s="125"/>
      <c r="GI242" s="125"/>
      <c r="GJ242" s="125"/>
      <c r="GK242" s="125"/>
      <c r="GL242" s="125"/>
      <c r="GM242" s="125"/>
      <c r="GN242" s="125"/>
      <c r="GO242" s="125"/>
      <c r="GP242" s="125"/>
      <c r="GQ242" s="125"/>
      <c r="GR242" s="125"/>
      <c r="GS242" s="125"/>
      <c r="GT242" s="125"/>
      <c r="GU242" s="125"/>
      <c r="GV242" s="125"/>
      <c r="GW242" s="125"/>
      <c r="GX242" s="125"/>
      <c r="GY242" s="125"/>
      <c r="GZ242" s="125"/>
      <c r="HA242" s="125"/>
      <c r="HB242" s="125"/>
      <c r="HC242" s="125"/>
      <c r="HD242" s="125"/>
      <c r="HE242" s="125"/>
      <c r="HF242" s="125"/>
      <c r="HG242" s="125"/>
      <c r="HH242" s="125"/>
      <c r="HI242" s="125"/>
      <c r="HJ242" s="125"/>
      <c r="HK242" s="125"/>
      <c r="HL242" s="125"/>
      <c r="HM242" s="125"/>
      <c r="HN242" s="125"/>
      <c r="HO242" s="125"/>
      <c r="HP242" s="125"/>
      <c r="HQ242" s="125"/>
      <c r="HR242" s="125"/>
      <c r="HS242" s="125"/>
      <c r="HT242" s="125"/>
      <c r="HU242" s="125"/>
      <c r="HV242" s="125"/>
      <c r="HW242" s="125"/>
      <c r="HX242" s="125"/>
      <c r="HY242" s="125"/>
      <c r="HZ242" s="125"/>
      <c r="IA242" s="125"/>
      <c r="IB242" s="125"/>
      <c r="IC242" s="125"/>
      <c r="ID242" s="125"/>
      <c r="IE242" s="125"/>
      <c r="IF242" s="125"/>
      <c r="IG242" s="125"/>
      <c r="IH242" s="125"/>
      <c r="II242" s="125"/>
      <c r="IJ242" s="125"/>
      <c r="IK242" s="125"/>
      <c r="IL242" s="125"/>
      <c r="IM242" s="125"/>
      <c r="IN242" s="125"/>
      <c r="IO242" s="125"/>
      <c r="IP242" s="125"/>
      <c r="IQ242" s="125"/>
      <c r="IR242" s="125"/>
      <c r="IS242" s="125"/>
      <c r="IT242" s="125"/>
      <c r="IU242" s="125"/>
      <c r="IV242" s="125"/>
    </row>
    <row r="243" spans="3:256" ht="11.25" customHeight="1" x14ac:dyDescent="0.4">
      <c r="C243" s="125"/>
      <c r="D243" s="125"/>
      <c r="E243" s="125"/>
      <c r="F243" s="125"/>
      <c r="G243" s="125"/>
      <c r="H243" s="125"/>
      <c r="I243" s="125"/>
      <c r="J243" s="125"/>
      <c r="K243" s="125"/>
      <c r="L243" s="125"/>
      <c r="M243" s="125"/>
      <c r="N243" s="125"/>
      <c r="P243" s="125"/>
      <c r="AE243" s="125"/>
      <c r="AF243" s="125"/>
      <c r="AG243" s="125"/>
      <c r="AH243" s="125"/>
      <c r="AI243" s="125"/>
      <c r="AJ243" s="125"/>
      <c r="AK243" s="125"/>
      <c r="AL243" s="125"/>
      <c r="AM243" s="125"/>
      <c r="AN243" s="125"/>
      <c r="AO243" s="125"/>
      <c r="AP243" s="125"/>
      <c r="AQ243" s="125"/>
      <c r="AR243" s="125"/>
      <c r="AS243" s="125"/>
      <c r="AT243" s="125"/>
      <c r="AU243" s="125"/>
      <c r="AV243" s="125"/>
      <c r="AW243" s="125"/>
      <c r="AX243" s="125"/>
      <c r="AY243" s="125"/>
      <c r="AZ243" s="125"/>
      <c r="BA243" s="125"/>
      <c r="BB243" s="125"/>
      <c r="BC243" s="125"/>
      <c r="BD243" s="125"/>
      <c r="BE243" s="125"/>
      <c r="BF243" s="125"/>
      <c r="BG243" s="125"/>
      <c r="BH243" s="125"/>
      <c r="BI243" s="125"/>
      <c r="BJ243" s="125"/>
      <c r="BK243" s="125"/>
      <c r="BL243" s="125"/>
      <c r="BM243" s="125"/>
      <c r="BN243" s="125"/>
      <c r="BO243" s="125"/>
      <c r="BP243" s="125"/>
      <c r="BQ243" s="125"/>
      <c r="BR243" s="125"/>
      <c r="BS243" s="125"/>
      <c r="BT243" s="125"/>
      <c r="BU243" s="125"/>
      <c r="BV243" s="125"/>
      <c r="BW243" s="125"/>
      <c r="BX243" s="125"/>
      <c r="BY243" s="125"/>
      <c r="BZ243" s="125"/>
      <c r="CA243" s="125"/>
      <c r="CB243" s="125"/>
      <c r="CC243" s="125"/>
      <c r="CD243" s="125"/>
      <c r="CE243" s="125"/>
      <c r="CF243" s="125"/>
      <c r="CG243" s="125"/>
      <c r="CH243" s="125"/>
      <c r="CI243" s="125"/>
      <c r="CJ243" s="125"/>
      <c r="CK243" s="125"/>
      <c r="CL243" s="125"/>
      <c r="CM243" s="125"/>
      <c r="CN243" s="125"/>
      <c r="CO243" s="125"/>
      <c r="CP243" s="125"/>
      <c r="CQ243" s="125"/>
      <c r="CR243" s="125"/>
      <c r="CS243" s="125"/>
      <c r="CT243" s="125"/>
      <c r="CU243" s="125"/>
      <c r="CV243" s="125"/>
      <c r="CW243" s="125"/>
      <c r="CX243" s="125"/>
      <c r="CY243" s="125"/>
      <c r="CZ243" s="125"/>
      <c r="DA243" s="125"/>
      <c r="DB243" s="125"/>
      <c r="DC243" s="125"/>
      <c r="DD243" s="125"/>
      <c r="DE243" s="125"/>
      <c r="DF243" s="125"/>
      <c r="DG243" s="125"/>
      <c r="DH243" s="125"/>
      <c r="DI243" s="125"/>
      <c r="DJ243" s="125"/>
      <c r="DK243" s="125"/>
      <c r="DL243" s="125"/>
      <c r="DM243" s="125"/>
      <c r="DN243" s="125"/>
      <c r="DO243" s="125"/>
      <c r="DP243" s="125"/>
      <c r="DQ243" s="125"/>
      <c r="DR243" s="125"/>
      <c r="DS243" s="125"/>
      <c r="DT243" s="125"/>
      <c r="DU243" s="125"/>
      <c r="DV243" s="125"/>
      <c r="DW243" s="125"/>
      <c r="DX243" s="125"/>
      <c r="DY243" s="125"/>
      <c r="DZ243" s="125"/>
      <c r="EA243" s="125"/>
      <c r="EB243" s="125"/>
      <c r="EC243" s="125"/>
      <c r="ED243" s="125"/>
      <c r="EE243" s="125"/>
      <c r="EF243" s="125"/>
      <c r="EG243" s="125"/>
      <c r="EH243" s="125"/>
      <c r="EI243" s="125"/>
      <c r="EJ243" s="125"/>
      <c r="EK243" s="125"/>
      <c r="EL243" s="125"/>
      <c r="EM243" s="125"/>
      <c r="EN243" s="125"/>
      <c r="EO243" s="125"/>
      <c r="EP243" s="125"/>
      <c r="EQ243" s="125"/>
      <c r="ER243" s="125"/>
      <c r="ES243" s="125"/>
      <c r="ET243" s="125"/>
      <c r="EU243" s="125"/>
      <c r="EV243" s="125"/>
      <c r="EW243" s="125"/>
      <c r="EX243" s="125"/>
      <c r="EY243" s="125"/>
      <c r="EZ243" s="125"/>
      <c r="FA243" s="125"/>
      <c r="FB243" s="125"/>
      <c r="FC243" s="125"/>
      <c r="FD243" s="125"/>
      <c r="FE243" s="125"/>
      <c r="FF243" s="125"/>
      <c r="FG243" s="125"/>
      <c r="FH243" s="125"/>
      <c r="FI243" s="125"/>
      <c r="FJ243" s="125"/>
      <c r="FK243" s="125"/>
      <c r="FL243" s="125"/>
      <c r="FM243" s="125"/>
      <c r="FN243" s="125"/>
      <c r="FO243" s="125"/>
      <c r="FP243" s="125"/>
      <c r="FQ243" s="125"/>
      <c r="FR243" s="125"/>
      <c r="FS243" s="125"/>
      <c r="FT243" s="125"/>
      <c r="FU243" s="125"/>
      <c r="FV243" s="125"/>
      <c r="FW243" s="125"/>
      <c r="FX243" s="125"/>
      <c r="FY243" s="125"/>
      <c r="FZ243" s="125"/>
      <c r="GA243" s="125"/>
      <c r="GB243" s="125"/>
      <c r="GC243" s="125"/>
      <c r="GD243" s="125"/>
      <c r="GE243" s="125"/>
      <c r="GF243" s="125"/>
      <c r="GG243" s="125"/>
      <c r="GH243" s="125"/>
      <c r="GI243" s="125"/>
      <c r="GJ243" s="125"/>
      <c r="GK243" s="125"/>
      <c r="GL243" s="125"/>
      <c r="GM243" s="125"/>
      <c r="GN243" s="125"/>
      <c r="GO243" s="125"/>
      <c r="GP243" s="125"/>
      <c r="GQ243" s="125"/>
      <c r="GR243" s="125"/>
      <c r="GS243" s="125"/>
      <c r="GT243" s="125"/>
      <c r="GU243" s="125"/>
      <c r="GV243" s="125"/>
      <c r="GW243" s="125"/>
      <c r="GX243" s="125"/>
      <c r="GY243" s="125"/>
      <c r="GZ243" s="125"/>
      <c r="HA243" s="125"/>
      <c r="HB243" s="125"/>
      <c r="HC243" s="125"/>
      <c r="HD243" s="125"/>
      <c r="HE243" s="125"/>
      <c r="HF243" s="125"/>
      <c r="HG243" s="125"/>
      <c r="HH243" s="125"/>
      <c r="HI243" s="125"/>
      <c r="HJ243" s="125"/>
      <c r="HK243" s="125"/>
      <c r="HL243" s="125"/>
      <c r="HM243" s="125"/>
      <c r="HN243" s="125"/>
      <c r="HO243" s="125"/>
      <c r="HP243" s="125"/>
      <c r="HQ243" s="125"/>
      <c r="HR243" s="125"/>
      <c r="HS243" s="125"/>
      <c r="HT243" s="125"/>
      <c r="HU243" s="125"/>
      <c r="HV243" s="125"/>
      <c r="HW243" s="125"/>
      <c r="HX243" s="125"/>
      <c r="HY243" s="125"/>
      <c r="HZ243" s="125"/>
      <c r="IA243" s="125"/>
      <c r="IB243" s="125"/>
      <c r="IC243" s="125"/>
      <c r="ID243" s="125"/>
      <c r="IE243" s="125"/>
      <c r="IF243" s="125"/>
      <c r="IG243" s="125"/>
      <c r="IH243" s="125"/>
      <c r="II243" s="125"/>
      <c r="IJ243" s="125"/>
      <c r="IK243" s="125"/>
      <c r="IL243" s="125"/>
      <c r="IM243" s="125"/>
      <c r="IN243" s="125"/>
      <c r="IO243" s="125"/>
      <c r="IP243" s="125"/>
      <c r="IQ243" s="125"/>
      <c r="IR243" s="125"/>
      <c r="IS243" s="125"/>
      <c r="IT243" s="125"/>
      <c r="IU243" s="125"/>
      <c r="IV243" s="125"/>
    </row>
    <row r="244" spans="3:256" ht="11.25" customHeight="1" x14ac:dyDescent="0.4">
      <c r="C244" s="125"/>
      <c r="D244" s="125"/>
      <c r="E244" s="125"/>
      <c r="F244" s="125"/>
      <c r="G244" s="125"/>
      <c r="H244" s="125"/>
      <c r="I244" s="125"/>
      <c r="J244" s="125"/>
      <c r="K244" s="125"/>
      <c r="L244" s="125"/>
      <c r="M244" s="125"/>
      <c r="N244" s="125"/>
      <c r="P244" s="125"/>
      <c r="AE244" s="125"/>
      <c r="AF244" s="125"/>
      <c r="AG244" s="125"/>
      <c r="AH244" s="125"/>
      <c r="AI244" s="125"/>
      <c r="AJ244" s="125"/>
      <c r="AK244" s="125"/>
      <c r="AL244" s="125"/>
      <c r="AM244" s="125"/>
      <c r="AN244" s="125"/>
      <c r="AO244" s="125"/>
      <c r="AP244" s="125"/>
      <c r="AQ244" s="125"/>
      <c r="AR244" s="125"/>
      <c r="AS244" s="125"/>
      <c r="AT244" s="125"/>
      <c r="AU244" s="125"/>
      <c r="AV244" s="125"/>
      <c r="AW244" s="125"/>
      <c r="AX244" s="125"/>
      <c r="AY244" s="125"/>
      <c r="AZ244" s="125"/>
      <c r="BA244" s="125"/>
      <c r="BB244" s="125"/>
      <c r="BC244" s="125"/>
      <c r="BD244" s="125"/>
      <c r="BE244" s="125"/>
      <c r="BF244" s="125"/>
      <c r="BG244" s="125"/>
      <c r="BH244" s="125"/>
      <c r="BI244" s="125"/>
      <c r="BJ244" s="125"/>
      <c r="BK244" s="125"/>
      <c r="BL244" s="125"/>
      <c r="BM244" s="125"/>
      <c r="BN244" s="125"/>
      <c r="BO244" s="125"/>
      <c r="BP244" s="125"/>
      <c r="BQ244" s="125"/>
      <c r="BR244" s="125"/>
      <c r="BS244" s="125"/>
      <c r="BT244" s="125"/>
      <c r="BU244" s="125"/>
      <c r="BV244" s="125"/>
      <c r="BW244" s="125"/>
      <c r="BX244" s="125"/>
      <c r="BY244" s="125"/>
      <c r="BZ244" s="125"/>
      <c r="CA244" s="125"/>
      <c r="CB244" s="125"/>
      <c r="CC244" s="125"/>
      <c r="CD244" s="125"/>
      <c r="CE244" s="125"/>
      <c r="CF244" s="125"/>
      <c r="CG244" s="125"/>
      <c r="CH244" s="125"/>
      <c r="CI244" s="125"/>
      <c r="CJ244" s="125"/>
      <c r="CK244" s="125"/>
      <c r="CL244" s="125"/>
      <c r="CM244" s="125"/>
      <c r="CN244" s="125"/>
      <c r="CO244" s="125"/>
      <c r="CP244" s="125"/>
      <c r="CQ244" s="125"/>
      <c r="CR244" s="125"/>
      <c r="CS244" s="125"/>
      <c r="CT244" s="125"/>
      <c r="CU244" s="125"/>
      <c r="CV244" s="125"/>
      <c r="CW244" s="125"/>
      <c r="CX244" s="125"/>
      <c r="CY244" s="125"/>
      <c r="CZ244" s="125"/>
      <c r="DA244" s="125"/>
      <c r="DB244" s="125"/>
      <c r="DC244" s="125"/>
      <c r="DD244" s="125"/>
      <c r="DE244" s="125"/>
      <c r="DF244" s="125"/>
      <c r="DG244" s="125"/>
      <c r="DH244" s="125"/>
      <c r="DI244" s="125"/>
      <c r="DJ244" s="125"/>
      <c r="DK244" s="125"/>
      <c r="DL244" s="125"/>
      <c r="DM244" s="125"/>
      <c r="DN244" s="125"/>
      <c r="DO244" s="125"/>
      <c r="DP244" s="125"/>
      <c r="DQ244" s="125"/>
      <c r="DR244" s="125"/>
      <c r="DS244" s="125"/>
      <c r="DT244" s="125"/>
      <c r="DU244" s="125"/>
      <c r="DV244" s="125"/>
      <c r="DW244" s="125"/>
      <c r="DX244" s="125"/>
      <c r="DY244" s="125"/>
      <c r="DZ244" s="125"/>
      <c r="EA244" s="125"/>
      <c r="EB244" s="125"/>
      <c r="EC244" s="125"/>
      <c r="ED244" s="125"/>
      <c r="EE244" s="125"/>
      <c r="EF244" s="125"/>
      <c r="EG244" s="125"/>
      <c r="EH244" s="125"/>
      <c r="EI244" s="125"/>
      <c r="EJ244" s="125"/>
      <c r="EK244" s="125"/>
      <c r="EL244" s="125"/>
      <c r="EM244" s="125"/>
      <c r="EN244" s="125"/>
      <c r="EO244" s="125"/>
      <c r="EP244" s="125"/>
      <c r="EQ244" s="125"/>
      <c r="ER244" s="125"/>
      <c r="ES244" s="125"/>
      <c r="ET244" s="125"/>
      <c r="EU244" s="125"/>
      <c r="EV244" s="125"/>
      <c r="EW244" s="125"/>
      <c r="EX244" s="125"/>
      <c r="EY244" s="125"/>
      <c r="EZ244" s="125"/>
      <c r="FA244" s="125"/>
      <c r="FB244" s="125"/>
      <c r="FC244" s="125"/>
      <c r="FD244" s="125"/>
      <c r="FE244" s="125"/>
      <c r="FF244" s="125"/>
      <c r="FG244" s="125"/>
      <c r="FH244" s="125"/>
      <c r="FI244" s="125"/>
      <c r="FJ244" s="125"/>
      <c r="FK244" s="125"/>
      <c r="FL244" s="125"/>
      <c r="FM244" s="125"/>
      <c r="FN244" s="125"/>
      <c r="FO244" s="125"/>
      <c r="FP244" s="125"/>
      <c r="FQ244" s="125"/>
      <c r="FR244" s="125"/>
      <c r="FS244" s="125"/>
      <c r="FT244" s="125"/>
      <c r="FU244" s="125"/>
      <c r="FV244" s="125"/>
      <c r="FW244" s="125"/>
      <c r="FX244" s="125"/>
      <c r="FY244" s="125"/>
      <c r="FZ244" s="125"/>
      <c r="GA244" s="125"/>
      <c r="GB244" s="125"/>
      <c r="GC244" s="125"/>
      <c r="GD244" s="125"/>
      <c r="GE244" s="125"/>
      <c r="GF244" s="125"/>
      <c r="GG244" s="125"/>
      <c r="GH244" s="125"/>
      <c r="GI244" s="125"/>
      <c r="GJ244" s="125"/>
      <c r="GK244" s="125"/>
      <c r="GL244" s="125"/>
      <c r="GM244" s="125"/>
      <c r="GN244" s="125"/>
      <c r="GO244" s="125"/>
      <c r="GP244" s="125"/>
      <c r="GQ244" s="125"/>
      <c r="GR244" s="125"/>
      <c r="GS244" s="125"/>
      <c r="GT244" s="125"/>
      <c r="GU244" s="125"/>
      <c r="GV244" s="125"/>
      <c r="GW244" s="125"/>
      <c r="GX244" s="125"/>
      <c r="GY244" s="125"/>
      <c r="GZ244" s="125"/>
      <c r="HA244" s="125"/>
      <c r="HB244" s="125"/>
      <c r="HC244" s="125"/>
      <c r="HD244" s="125"/>
      <c r="HE244" s="125"/>
      <c r="HF244" s="125"/>
      <c r="HG244" s="125"/>
      <c r="HH244" s="125"/>
      <c r="HI244" s="125"/>
      <c r="HJ244" s="125"/>
      <c r="HK244" s="125"/>
      <c r="HL244" s="125"/>
      <c r="HM244" s="125"/>
      <c r="HN244" s="125"/>
      <c r="HO244" s="125"/>
      <c r="HP244" s="125"/>
      <c r="HQ244" s="125"/>
      <c r="HR244" s="125"/>
      <c r="HS244" s="125"/>
      <c r="HT244" s="125"/>
      <c r="HU244" s="125"/>
      <c r="HV244" s="125"/>
      <c r="HW244" s="125"/>
      <c r="HX244" s="125"/>
      <c r="HY244" s="125"/>
      <c r="HZ244" s="125"/>
      <c r="IA244" s="125"/>
      <c r="IB244" s="125"/>
      <c r="IC244" s="125"/>
      <c r="ID244" s="125"/>
      <c r="IE244" s="125"/>
      <c r="IF244" s="125"/>
      <c r="IG244" s="125"/>
      <c r="IH244" s="125"/>
      <c r="II244" s="125"/>
      <c r="IJ244" s="125"/>
      <c r="IK244" s="125"/>
      <c r="IL244" s="125"/>
      <c r="IM244" s="125"/>
      <c r="IN244" s="125"/>
      <c r="IO244" s="125"/>
      <c r="IP244" s="125"/>
      <c r="IQ244" s="125"/>
      <c r="IR244" s="125"/>
      <c r="IS244" s="125"/>
      <c r="IT244" s="125"/>
      <c r="IU244" s="125"/>
      <c r="IV244" s="125"/>
    </row>
    <row r="245" spans="3:256" ht="11.25" customHeight="1" x14ac:dyDescent="0.4">
      <c r="C245" s="125"/>
      <c r="D245" s="125"/>
      <c r="E245" s="125"/>
      <c r="F245" s="125"/>
      <c r="G245" s="125"/>
      <c r="H245" s="125"/>
      <c r="I245" s="125"/>
      <c r="J245" s="125"/>
      <c r="K245" s="125"/>
      <c r="L245" s="125"/>
      <c r="M245" s="125"/>
      <c r="N245" s="125"/>
      <c r="P245" s="125"/>
      <c r="AE245" s="125"/>
      <c r="AF245" s="125"/>
      <c r="AG245" s="125"/>
      <c r="AH245" s="125"/>
      <c r="AI245" s="125"/>
      <c r="AJ245" s="125"/>
      <c r="AK245" s="125"/>
      <c r="AL245" s="125"/>
      <c r="AM245" s="125"/>
      <c r="AN245" s="125"/>
      <c r="AO245" s="125"/>
      <c r="AP245" s="125"/>
      <c r="AQ245" s="125"/>
      <c r="AR245" s="125"/>
      <c r="AS245" s="125"/>
      <c r="AT245" s="125"/>
      <c r="AU245" s="125"/>
      <c r="AV245" s="125"/>
      <c r="AW245" s="125"/>
      <c r="AX245" s="125"/>
      <c r="AY245" s="125"/>
      <c r="AZ245" s="125"/>
      <c r="BA245" s="125"/>
      <c r="BB245" s="125"/>
      <c r="BC245" s="125"/>
      <c r="BD245" s="125"/>
      <c r="BE245" s="125"/>
      <c r="BF245" s="125"/>
      <c r="BG245" s="125"/>
      <c r="BH245" s="125"/>
      <c r="BI245" s="125"/>
      <c r="BJ245" s="125"/>
      <c r="BK245" s="125"/>
      <c r="BL245" s="125"/>
      <c r="BM245" s="125"/>
      <c r="BN245" s="125"/>
      <c r="BO245" s="125"/>
      <c r="BP245" s="125"/>
      <c r="BQ245" s="125"/>
      <c r="BR245" s="125"/>
      <c r="BS245" s="125"/>
      <c r="BT245" s="125"/>
      <c r="BU245" s="125"/>
      <c r="BV245" s="125"/>
      <c r="BW245" s="125"/>
      <c r="BX245" s="125"/>
      <c r="BY245" s="125"/>
      <c r="BZ245" s="125"/>
      <c r="CA245" s="125"/>
      <c r="CB245" s="125"/>
      <c r="CC245" s="125"/>
      <c r="CD245" s="125"/>
      <c r="CE245" s="125"/>
      <c r="CF245" s="125"/>
      <c r="CG245" s="125"/>
      <c r="CH245" s="125"/>
      <c r="CI245" s="125"/>
      <c r="CJ245" s="125"/>
      <c r="CK245" s="125"/>
      <c r="CL245" s="125"/>
      <c r="CM245" s="125"/>
      <c r="CN245" s="125"/>
      <c r="CO245" s="125"/>
      <c r="CP245" s="125"/>
      <c r="CQ245" s="125"/>
      <c r="CR245" s="125"/>
      <c r="CS245" s="125"/>
      <c r="CT245" s="125"/>
      <c r="CU245" s="125"/>
      <c r="CV245" s="125"/>
      <c r="CW245" s="125"/>
      <c r="CX245" s="125"/>
      <c r="CY245" s="125"/>
      <c r="CZ245" s="125"/>
      <c r="DA245" s="125"/>
      <c r="DB245" s="125"/>
      <c r="DC245" s="125"/>
      <c r="DD245" s="125"/>
      <c r="DE245" s="125"/>
      <c r="DF245" s="125"/>
      <c r="DG245" s="125"/>
      <c r="DH245" s="125"/>
      <c r="DI245" s="125"/>
      <c r="DJ245" s="125"/>
      <c r="DK245" s="125"/>
      <c r="DL245" s="125"/>
      <c r="DM245" s="125"/>
      <c r="DN245" s="125"/>
      <c r="DO245" s="125"/>
      <c r="DP245" s="125"/>
      <c r="DQ245" s="125"/>
      <c r="DR245" s="125"/>
      <c r="DS245" s="125"/>
      <c r="DT245" s="125"/>
      <c r="DU245" s="125"/>
      <c r="DV245" s="125"/>
      <c r="DW245" s="125"/>
      <c r="DX245" s="125"/>
      <c r="DY245" s="125"/>
      <c r="DZ245" s="125"/>
      <c r="EA245" s="125"/>
      <c r="EB245" s="125"/>
      <c r="EC245" s="125"/>
      <c r="ED245" s="125"/>
      <c r="EE245" s="125"/>
      <c r="EF245" s="125"/>
      <c r="EG245" s="125"/>
      <c r="EH245" s="125"/>
      <c r="EI245" s="125"/>
      <c r="EJ245" s="125"/>
      <c r="EK245" s="125"/>
      <c r="EL245" s="125"/>
      <c r="EM245" s="125"/>
      <c r="EN245" s="125"/>
      <c r="EO245" s="125"/>
      <c r="EP245" s="125"/>
      <c r="EQ245" s="125"/>
      <c r="ER245" s="125"/>
      <c r="ES245" s="125"/>
      <c r="ET245" s="125"/>
      <c r="EU245" s="125"/>
      <c r="EV245" s="125"/>
      <c r="EW245" s="125"/>
      <c r="EX245" s="125"/>
      <c r="EY245" s="125"/>
      <c r="EZ245" s="125"/>
      <c r="FA245" s="125"/>
      <c r="FB245" s="125"/>
      <c r="FC245" s="125"/>
      <c r="FD245" s="125"/>
      <c r="FE245" s="125"/>
      <c r="FF245" s="125"/>
      <c r="FG245" s="125"/>
      <c r="FH245" s="125"/>
      <c r="FI245" s="125"/>
      <c r="FJ245" s="125"/>
      <c r="FK245" s="125"/>
      <c r="FL245" s="125"/>
      <c r="FM245" s="125"/>
      <c r="FN245" s="125"/>
      <c r="FO245" s="125"/>
      <c r="FP245" s="125"/>
      <c r="FQ245" s="125"/>
      <c r="FR245" s="125"/>
      <c r="FS245" s="125"/>
      <c r="FT245" s="125"/>
      <c r="FU245" s="125"/>
      <c r="FV245" s="125"/>
      <c r="FW245" s="125"/>
      <c r="FX245" s="125"/>
      <c r="FY245" s="125"/>
      <c r="FZ245" s="125"/>
      <c r="GA245" s="125"/>
      <c r="GB245" s="125"/>
      <c r="GC245" s="125"/>
      <c r="GD245" s="125"/>
      <c r="GE245" s="125"/>
      <c r="GF245" s="125"/>
      <c r="GG245" s="125"/>
      <c r="GH245" s="125"/>
      <c r="GI245" s="125"/>
      <c r="GJ245" s="125"/>
      <c r="GK245" s="125"/>
      <c r="GL245" s="125"/>
      <c r="GM245" s="125"/>
      <c r="GN245" s="125"/>
      <c r="GO245" s="125"/>
      <c r="GP245" s="125"/>
      <c r="GQ245" s="125"/>
      <c r="GR245" s="125"/>
      <c r="GS245" s="125"/>
      <c r="GT245" s="125"/>
      <c r="GU245" s="125"/>
      <c r="GV245" s="125"/>
      <c r="GW245" s="125"/>
      <c r="GX245" s="125"/>
      <c r="GY245" s="125"/>
      <c r="GZ245" s="125"/>
      <c r="HA245" s="125"/>
      <c r="HB245" s="125"/>
      <c r="HC245" s="125"/>
      <c r="HD245" s="125"/>
      <c r="HE245" s="125"/>
      <c r="HF245" s="125"/>
      <c r="HG245" s="125"/>
      <c r="HH245" s="125"/>
      <c r="HI245" s="125"/>
      <c r="HJ245" s="125"/>
      <c r="HK245" s="125"/>
      <c r="HL245" s="125"/>
      <c r="HM245" s="125"/>
      <c r="HN245" s="125"/>
      <c r="HO245" s="125"/>
      <c r="HP245" s="125"/>
      <c r="HQ245" s="125"/>
      <c r="HR245" s="125"/>
      <c r="HS245" s="125"/>
      <c r="HT245" s="125"/>
      <c r="HU245" s="125"/>
      <c r="HV245" s="125"/>
      <c r="HW245" s="125"/>
      <c r="HX245" s="125"/>
      <c r="HY245" s="125"/>
      <c r="HZ245" s="125"/>
      <c r="IA245" s="125"/>
      <c r="IB245" s="125"/>
      <c r="IC245" s="125"/>
      <c r="ID245" s="125"/>
      <c r="IE245" s="125"/>
      <c r="IF245" s="125"/>
      <c r="IG245" s="125"/>
      <c r="IH245" s="125"/>
      <c r="II245" s="125"/>
      <c r="IJ245" s="125"/>
      <c r="IK245" s="125"/>
      <c r="IL245" s="125"/>
      <c r="IM245" s="125"/>
      <c r="IN245" s="125"/>
      <c r="IO245" s="125"/>
      <c r="IP245" s="125"/>
      <c r="IQ245" s="125"/>
      <c r="IR245" s="125"/>
      <c r="IS245" s="125"/>
      <c r="IT245" s="125"/>
      <c r="IU245" s="125"/>
      <c r="IV245" s="125"/>
    </row>
    <row r="246" spans="3:256" ht="11.25" customHeight="1" x14ac:dyDescent="0.4">
      <c r="C246" s="125"/>
      <c r="D246" s="125"/>
      <c r="E246" s="125"/>
      <c r="F246" s="125"/>
      <c r="G246" s="125"/>
      <c r="H246" s="125"/>
      <c r="I246" s="125"/>
      <c r="J246" s="125"/>
      <c r="K246" s="125"/>
      <c r="L246" s="125"/>
      <c r="M246" s="125"/>
      <c r="N246" s="125"/>
      <c r="P246" s="125"/>
      <c r="AE246" s="125"/>
      <c r="AF246" s="125"/>
      <c r="AG246" s="125"/>
      <c r="AH246" s="125"/>
      <c r="AI246" s="125"/>
      <c r="AJ246" s="125"/>
      <c r="AK246" s="125"/>
      <c r="AL246" s="125"/>
      <c r="AM246" s="125"/>
      <c r="AN246" s="125"/>
      <c r="AO246" s="125"/>
      <c r="AP246" s="125"/>
      <c r="AQ246" s="125"/>
      <c r="AR246" s="125"/>
      <c r="AS246" s="125"/>
      <c r="AT246" s="125"/>
      <c r="AU246" s="125"/>
      <c r="AV246" s="125"/>
      <c r="AW246" s="125"/>
      <c r="AX246" s="125"/>
      <c r="AY246" s="125"/>
      <c r="AZ246" s="125"/>
      <c r="BA246" s="125"/>
      <c r="BB246" s="125"/>
      <c r="BC246" s="125"/>
      <c r="BD246" s="125"/>
      <c r="BE246" s="125"/>
      <c r="BF246" s="125"/>
      <c r="BG246" s="125"/>
      <c r="BH246" s="125"/>
      <c r="BI246" s="125"/>
      <c r="BJ246" s="125"/>
      <c r="BK246" s="125"/>
      <c r="BL246" s="125"/>
      <c r="BM246" s="125"/>
      <c r="BN246" s="125"/>
      <c r="BO246" s="125"/>
      <c r="BP246" s="125"/>
      <c r="BQ246" s="125"/>
      <c r="BR246" s="125"/>
      <c r="BS246" s="125"/>
      <c r="BT246" s="125"/>
      <c r="BU246" s="125"/>
      <c r="BV246" s="125"/>
      <c r="BW246" s="125"/>
      <c r="BX246" s="125"/>
      <c r="BY246" s="125"/>
      <c r="BZ246" s="125"/>
      <c r="CA246" s="125"/>
      <c r="CB246" s="125"/>
      <c r="CC246" s="125"/>
      <c r="CD246" s="125"/>
      <c r="CE246" s="125"/>
      <c r="CF246" s="125"/>
      <c r="CG246" s="125"/>
      <c r="CH246" s="125"/>
      <c r="CI246" s="125"/>
      <c r="CJ246" s="125"/>
      <c r="CK246" s="125"/>
      <c r="CL246" s="125"/>
      <c r="CM246" s="125"/>
      <c r="CN246" s="125"/>
      <c r="CO246" s="125"/>
      <c r="CP246" s="125"/>
      <c r="CQ246" s="125"/>
      <c r="CR246" s="125"/>
      <c r="CS246" s="125"/>
      <c r="CT246" s="125"/>
      <c r="CU246" s="125"/>
      <c r="CV246" s="125"/>
      <c r="CW246" s="125"/>
      <c r="CX246" s="125"/>
      <c r="CY246" s="125"/>
      <c r="CZ246" s="125"/>
      <c r="DA246" s="125"/>
      <c r="DB246" s="125"/>
      <c r="DC246" s="125"/>
      <c r="DD246" s="125"/>
      <c r="DE246" s="125"/>
      <c r="DF246" s="125"/>
      <c r="DG246" s="125"/>
      <c r="DH246" s="125"/>
      <c r="DI246" s="125"/>
      <c r="DJ246" s="125"/>
      <c r="DK246" s="125"/>
      <c r="DL246" s="125"/>
      <c r="DM246" s="125"/>
      <c r="DN246" s="125"/>
      <c r="DO246" s="125"/>
      <c r="DP246" s="125"/>
      <c r="DQ246" s="125"/>
      <c r="DR246" s="125"/>
      <c r="DS246" s="125"/>
      <c r="DT246" s="125"/>
      <c r="DU246" s="125"/>
      <c r="DV246" s="125"/>
      <c r="DW246" s="125"/>
      <c r="DX246" s="125"/>
      <c r="DY246" s="125"/>
      <c r="DZ246" s="125"/>
      <c r="EA246" s="125"/>
      <c r="EB246" s="125"/>
      <c r="EC246" s="125"/>
      <c r="ED246" s="125"/>
      <c r="EE246" s="125"/>
      <c r="EF246" s="125"/>
      <c r="EG246" s="125"/>
      <c r="EH246" s="125"/>
      <c r="EI246" s="125"/>
      <c r="EJ246" s="125"/>
      <c r="EK246" s="125"/>
      <c r="EL246" s="125"/>
      <c r="EM246" s="125"/>
      <c r="EN246" s="125"/>
      <c r="EO246" s="125"/>
      <c r="EP246" s="125"/>
      <c r="EQ246" s="125"/>
      <c r="ER246" s="125"/>
      <c r="ES246" s="125"/>
      <c r="ET246" s="125"/>
      <c r="EU246" s="125"/>
      <c r="EV246" s="125"/>
      <c r="EW246" s="125"/>
      <c r="EX246" s="125"/>
      <c r="EY246" s="125"/>
      <c r="EZ246" s="125"/>
      <c r="FA246" s="125"/>
      <c r="FB246" s="125"/>
      <c r="FC246" s="125"/>
      <c r="FD246" s="125"/>
      <c r="FE246" s="125"/>
      <c r="FF246" s="125"/>
      <c r="FG246" s="125"/>
      <c r="FH246" s="125"/>
      <c r="FI246" s="125"/>
      <c r="FJ246" s="125"/>
      <c r="FK246" s="125"/>
      <c r="FL246" s="125"/>
      <c r="FM246" s="125"/>
      <c r="FN246" s="125"/>
      <c r="FO246" s="125"/>
      <c r="FP246" s="125"/>
      <c r="FQ246" s="125"/>
      <c r="FR246" s="125"/>
      <c r="FS246" s="125"/>
      <c r="FT246" s="125"/>
      <c r="FU246" s="125"/>
      <c r="FV246" s="125"/>
      <c r="FW246" s="125"/>
      <c r="FX246" s="125"/>
      <c r="FY246" s="125"/>
      <c r="FZ246" s="125"/>
      <c r="GA246" s="125"/>
      <c r="GB246" s="125"/>
      <c r="GC246" s="125"/>
      <c r="GD246" s="125"/>
      <c r="GE246" s="125"/>
      <c r="GF246" s="125"/>
      <c r="GG246" s="125"/>
      <c r="GH246" s="125"/>
      <c r="GI246" s="125"/>
      <c r="GJ246" s="125"/>
      <c r="GK246" s="125"/>
      <c r="GL246" s="125"/>
      <c r="GM246" s="125"/>
      <c r="GN246" s="125"/>
      <c r="GO246" s="125"/>
      <c r="GP246" s="125"/>
      <c r="GQ246" s="125"/>
      <c r="GR246" s="125"/>
      <c r="GS246" s="125"/>
      <c r="GT246" s="125"/>
      <c r="GU246" s="125"/>
      <c r="GV246" s="125"/>
      <c r="GW246" s="125"/>
      <c r="GX246" s="125"/>
      <c r="GY246" s="125"/>
      <c r="GZ246" s="125"/>
      <c r="HA246" s="125"/>
      <c r="HB246" s="125"/>
      <c r="HC246" s="125"/>
      <c r="HD246" s="125"/>
      <c r="HE246" s="125"/>
      <c r="HF246" s="125"/>
      <c r="HG246" s="125"/>
      <c r="HH246" s="125"/>
      <c r="HI246" s="125"/>
      <c r="HJ246" s="125"/>
      <c r="HK246" s="125"/>
      <c r="HL246" s="125"/>
      <c r="HM246" s="125"/>
      <c r="HN246" s="125"/>
      <c r="HO246" s="125"/>
      <c r="HP246" s="125"/>
      <c r="HQ246" s="125"/>
      <c r="HR246" s="125"/>
      <c r="HS246" s="125"/>
      <c r="HT246" s="125"/>
      <c r="HU246" s="125"/>
      <c r="HV246" s="125"/>
      <c r="HW246" s="125"/>
      <c r="HX246" s="125"/>
      <c r="HY246" s="125"/>
      <c r="HZ246" s="125"/>
      <c r="IA246" s="125"/>
      <c r="IB246" s="125"/>
      <c r="IC246" s="125"/>
      <c r="ID246" s="125"/>
      <c r="IE246" s="125"/>
      <c r="IF246" s="125"/>
      <c r="IG246" s="125"/>
      <c r="IH246" s="125"/>
      <c r="II246" s="125"/>
      <c r="IJ246" s="125"/>
      <c r="IK246" s="125"/>
      <c r="IL246" s="125"/>
      <c r="IM246" s="125"/>
      <c r="IN246" s="125"/>
      <c r="IO246" s="125"/>
      <c r="IP246" s="125"/>
      <c r="IQ246" s="125"/>
      <c r="IR246" s="125"/>
      <c r="IS246" s="125"/>
      <c r="IT246" s="125"/>
      <c r="IU246" s="125"/>
      <c r="IV246" s="125"/>
    </row>
    <row r="247" spans="3:256" ht="11.25" customHeight="1" x14ac:dyDescent="0.4">
      <c r="C247" s="125"/>
      <c r="D247" s="125"/>
      <c r="E247" s="125"/>
      <c r="F247" s="125"/>
      <c r="G247" s="125"/>
      <c r="H247" s="125"/>
      <c r="I247" s="125"/>
      <c r="J247" s="125"/>
      <c r="K247" s="125"/>
      <c r="L247" s="125"/>
      <c r="M247" s="125"/>
      <c r="N247" s="125"/>
      <c r="P247" s="125"/>
      <c r="AE247" s="125"/>
      <c r="AF247" s="125"/>
      <c r="AG247" s="125"/>
      <c r="AH247" s="125"/>
      <c r="AI247" s="125"/>
      <c r="AJ247" s="125"/>
      <c r="AK247" s="125"/>
      <c r="AL247" s="125"/>
      <c r="AM247" s="125"/>
      <c r="AN247" s="125"/>
      <c r="AO247" s="125"/>
      <c r="AP247" s="125"/>
      <c r="AQ247" s="125"/>
      <c r="AR247" s="125"/>
      <c r="AS247" s="125"/>
      <c r="AT247" s="125"/>
      <c r="AU247" s="125"/>
      <c r="AV247" s="125"/>
      <c r="AW247" s="125"/>
      <c r="AX247" s="125"/>
      <c r="AY247" s="125"/>
      <c r="AZ247" s="125"/>
      <c r="BA247" s="125"/>
      <c r="BB247" s="125"/>
      <c r="BC247" s="125"/>
      <c r="BD247" s="125"/>
      <c r="BE247" s="125"/>
      <c r="BF247" s="125"/>
      <c r="BG247" s="125"/>
      <c r="BH247" s="125"/>
      <c r="BI247" s="125"/>
      <c r="BJ247" s="125"/>
      <c r="BK247" s="125"/>
      <c r="BL247" s="125"/>
      <c r="BM247" s="125"/>
      <c r="BN247" s="125"/>
      <c r="BO247" s="125"/>
      <c r="BP247" s="125"/>
      <c r="BQ247" s="125"/>
      <c r="BR247" s="125"/>
      <c r="BS247" s="125"/>
      <c r="BT247" s="125"/>
      <c r="BU247" s="125"/>
      <c r="BV247" s="125"/>
      <c r="BW247" s="125"/>
      <c r="BX247" s="125"/>
      <c r="BY247" s="125"/>
      <c r="BZ247" s="125"/>
      <c r="CA247" s="125"/>
      <c r="CB247" s="125"/>
      <c r="CC247" s="125"/>
      <c r="CD247" s="125"/>
      <c r="CE247" s="125"/>
      <c r="CF247" s="125"/>
      <c r="CG247" s="125"/>
      <c r="CH247" s="125"/>
      <c r="CI247" s="125"/>
      <c r="CJ247" s="125"/>
      <c r="CK247" s="125"/>
      <c r="CL247" s="125"/>
      <c r="CM247" s="125"/>
      <c r="CN247" s="125"/>
      <c r="CO247" s="125"/>
      <c r="CP247" s="125"/>
      <c r="CQ247" s="125"/>
      <c r="CR247" s="125"/>
      <c r="CS247" s="125"/>
      <c r="CT247" s="125"/>
      <c r="CU247" s="125"/>
      <c r="CV247" s="125"/>
      <c r="CW247" s="125"/>
      <c r="CX247" s="125"/>
      <c r="CY247" s="125"/>
      <c r="CZ247" s="125"/>
      <c r="DA247" s="125"/>
      <c r="DB247" s="125"/>
      <c r="DC247" s="125"/>
      <c r="DD247" s="125"/>
      <c r="DE247" s="125"/>
      <c r="DF247" s="125"/>
      <c r="DG247" s="125"/>
      <c r="DH247" s="125"/>
      <c r="DI247" s="125"/>
      <c r="DJ247" s="125"/>
      <c r="DK247" s="125"/>
      <c r="DL247" s="125"/>
      <c r="DM247" s="125"/>
      <c r="DN247" s="125"/>
      <c r="DO247" s="125"/>
      <c r="DP247" s="125"/>
      <c r="DQ247" s="125"/>
      <c r="DR247" s="125"/>
      <c r="DS247" s="125"/>
      <c r="DT247" s="125"/>
      <c r="DU247" s="125"/>
      <c r="DV247" s="125"/>
      <c r="DW247" s="125"/>
      <c r="DX247" s="125"/>
      <c r="DY247" s="125"/>
      <c r="DZ247" s="125"/>
      <c r="EA247" s="125"/>
      <c r="EB247" s="125"/>
      <c r="EC247" s="125"/>
      <c r="ED247" s="125"/>
      <c r="EE247" s="125"/>
      <c r="EF247" s="125"/>
      <c r="EG247" s="125"/>
      <c r="EH247" s="125"/>
      <c r="EI247" s="125"/>
      <c r="EJ247" s="125"/>
      <c r="EK247" s="125"/>
      <c r="EL247" s="125"/>
      <c r="EM247" s="125"/>
      <c r="EN247" s="125"/>
      <c r="EO247" s="125"/>
      <c r="EP247" s="125"/>
      <c r="EQ247" s="125"/>
      <c r="ER247" s="125"/>
      <c r="ES247" s="125"/>
      <c r="ET247" s="125"/>
      <c r="EU247" s="125"/>
      <c r="EV247" s="125"/>
      <c r="EW247" s="125"/>
      <c r="EX247" s="125"/>
      <c r="EY247" s="125"/>
      <c r="EZ247" s="125"/>
      <c r="FA247" s="125"/>
      <c r="FB247" s="125"/>
      <c r="FC247" s="125"/>
      <c r="FD247" s="125"/>
      <c r="FE247" s="125"/>
      <c r="FF247" s="125"/>
      <c r="FG247" s="125"/>
      <c r="FH247" s="125"/>
      <c r="FI247" s="125"/>
      <c r="FJ247" s="125"/>
      <c r="FK247" s="125"/>
      <c r="FL247" s="125"/>
      <c r="FM247" s="125"/>
      <c r="FN247" s="125"/>
      <c r="FO247" s="125"/>
      <c r="FP247" s="125"/>
      <c r="FQ247" s="125"/>
      <c r="FR247" s="125"/>
      <c r="FS247" s="125"/>
      <c r="FT247" s="125"/>
      <c r="FU247" s="125"/>
      <c r="FV247" s="125"/>
      <c r="FW247" s="125"/>
      <c r="FX247" s="125"/>
      <c r="FY247" s="125"/>
      <c r="FZ247" s="125"/>
      <c r="GA247" s="125"/>
      <c r="GB247" s="125"/>
      <c r="GC247" s="125"/>
      <c r="GD247" s="125"/>
      <c r="GE247" s="125"/>
      <c r="GF247" s="125"/>
      <c r="GG247" s="125"/>
      <c r="GH247" s="125"/>
      <c r="GI247" s="125"/>
      <c r="GJ247" s="125"/>
      <c r="GK247" s="125"/>
      <c r="GL247" s="125"/>
      <c r="GM247" s="125"/>
      <c r="GN247" s="125"/>
      <c r="GO247" s="125"/>
      <c r="GP247" s="125"/>
      <c r="GQ247" s="125"/>
      <c r="GR247" s="125"/>
      <c r="GS247" s="125"/>
      <c r="GT247" s="125"/>
      <c r="GU247" s="125"/>
      <c r="GV247" s="125"/>
      <c r="GW247" s="125"/>
      <c r="GX247" s="125"/>
      <c r="GY247" s="125"/>
      <c r="GZ247" s="125"/>
      <c r="HA247" s="125"/>
      <c r="HB247" s="125"/>
      <c r="HC247" s="125"/>
      <c r="HD247" s="125"/>
      <c r="HE247" s="125"/>
      <c r="HF247" s="125"/>
      <c r="HG247" s="125"/>
      <c r="HH247" s="125"/>
      <c r="HI247" s="125"/>
      <c r="HJ247" s="125"/>
      <c r="HK247" s="125"/>
      <c r="HL247" s="125"/>
      <c r="HM247" s="125"/>
      <c r="HN247" s="125"/>
      <c r="HO247" s="125"/>
      <c r="HP247" s="125"/>
      <c r="HQ247" s="125"/>
      <c r="HR247" s="125"/>
      <c r="HS247" s="125"/>
      <c r="HT247" s="125"/>
      <c r="HU247" s="125"/>
      <c r="HV247" s="125"/>
      <c r="HW247" s="125"/>
      <c r="HX247" s="125"/>
      <c r="HY247" s="125"/>
      <c r="HZ247" s="125"/>
      <c r="IA247" s="125"/>
      <c r="IB247" s="125"/>
      <c r="IC247" s="125"/>
      <c r="ID247" s="125"/>
      <c r="IE247" s="125"/>
      <c r="IF247" s="125"/>
      <c r="IG247" s="125"/>
      <c r="IH247" s="125"/>
      <c r="II247" s="125"/>
      <c r="IJ247" s="125"/>
      <c r="IK247" s="125"/>
      <c r="IL247" s="125"/>
      <c r="IM247" s="125"/>
      <c r="IN247" s="125"/>
      <c r="IO247" s="125"/>
      <c r="IP247" s="125"/>
      <c r="IQ247" s="125"/>
      <c r="IR247" s="125"/>
      <c r="IS247" s="125"/>
      <c r="IT247" s="125"/>
      <c r="IU247" s="125"/>
      <c r="IV247" s="125"/>
    </row>
    <row r="248" spans="3:256" ht="11.25" customHeight="1" x14ac:dyDescent="0.4">
      <c r="C248" s="125"/>
      <c r="D248" s="125"/>
      <c r="E248" s="125"/>
      <c r="F248" s="125"/>
      <c r="G248" s="125"/>
      <c r="H248" s="125"/>
      <c r="I248" s="125"/>
      <c r="J248" s="125"/>
      <c r="K248" s="125"/>
      <c r="L248" s="125"/>
      <c r="M248" s="125"/>
      <c r="N248" s="125"/>
      <c r="P248" s="125"/>
      <c r="AE248" s="125"/>
      <c r="AF248" s="125"/>
      <c r="AG248" s="125"/>
      <c r="AH248" s="125"/>
      <c r="AI248" s="125"/>
      <c r="AJ248" s="125"/>
      <c r="AK248" s="125"/>
      <c r="AL248" s="125"/>
      <c r="AM248" s="125"/>
      <c r="AN248" s="125"/>
      <c r="AO248" s="125"/>
      <c r="AP248" s="125"/>
      <c r="AQ248" s="125"/>
      <c r="AR248" s="125"/>
      <c r="AS248" s="125"/>
      <c r="AT248" s="125"/>
      <c r="AU248" s="125"/>
      <c r="AV248" s="125"/>
      <c r="AW248" s="125"/>
      <c r="AX248" s="125"/>
      <c r="AY248" s="125"/>
      <c r="AZ248" s="125"/>
      <c r="BA248" s="125"/>
      <c r="BB248" s="125"/>
      <c r="BC248" s="125"/>
      <c r="BD248" s="125"/>
      <c r="BE248" s="125"/>
      <c r="BF248" s="125"/>
      <c r="BG248" s="125"/>
      <c r="BH248" s="125"/>
      <c r="BI248" s="125"/>
      <c r="BJ248" s="125"/>
      <c r="BK248" s="125"/>
      <c r="BL248" s="125"/>
      <c r="BM248" s="125"/>
      <c r="BN248" s="125"/>
      <c r="BO248" s="125"/>
      <c r="BP248" s="125"/>
      <c r="BQ248" s="125"/>
      <c r="BR248" s="125"/>
      <c r="BS248" s="125"/>
      <c r="BT248" s="125"/>
      <c r="BU248" s="125"/>
      <c r="BV248" s="125"/>
      <c r="BW248" s="125"/>
      <c r="BX248" s="125"/>
      <c r="BY248" s="125"/>
      <c r="BZ248" s="125"/>
      <c r="CA248" s="125"/>
      <c r="CB248" s="125"/>
      <c r="CC248" s="125"/>
      <c r="CD248" s="125"/>
      <c r="CE248" s="125"/>
      <c r="CF248" s="125"/>
      <c r="CG248" s="125"/>
      <c r="CH248" s="125"/>
      <c r="CI248" s="125"/>
      <c r="CJ248" s="125"/>
      <c r="CK248" s="125"/>
      <c r="CL248" s="125"/>
      <c r="CM248" s="125"/>
      <c r="CN248" s="125"/>
      <c r="CO248" s="125"/>
      <c r="CP248" s="125"/>
      <c r="CQ248" s="125"/>
      <c r="CR248" s="125"/>
      <c r="CS248" s="125"/>
      <c r="CT248" s="125"/>
      <c r="CU248" s="125"/>
      <c r="CV248" s="125"/>
      <c r="CW248" s="125"/>
      <c r="CX248" s="125"/>
      <c r="CY248" s="125"/>
      <c r="CZ248" s="125"/>
      <c r="DA248" s="125"/>
      <c r="DB248" s="125"/>
      <c r="DC248" s="125"/>
      <c r="DD248" s="125"/>
      <c r="DE248" s="125"/>
      <c r="DF248" s="125"/>
      <c r="DG248" s="125"/>
      <c r="DH248" s="125"/>
      <c r="DI248" s="125"/>
      <c r="DJ248" s="125"/>
      <c r="DK248" s="125"/>
      <c r="DL248" s="125"/>
      <c r="DM248" s="125"/>
      <c r="DN248" s="125"/>
      <c r="DO248" s="125"/>
      <c r="DP248" s="125"/>
      <c r="DQ248" s="125"/>
      <c r="DR248" s="125"/>
      <c r="DS248" s="125"/>
      <c r="DT248" s="125"/>
      <c r="DU248" s="125"/>
      <c r="DV248" s="125"/>
      <c r="DW248" s="125"/>
      <c r="DX248" s="125"/>
      <c r="DY248" s="125"/>
      <c r="DZ248" s="125"/>
      <c r="EA248" s="125"/>
      <c r="EB248" s="125"/>
      <c r="EC248" s="125"/>
      <c r="ED248" s="125"/>
      <c r="EE248" s="125"/>
      <c r="EF248" s="125"/>
      <c r="EG248" s="125"/>
      <c r="EH248" s="125"/>
      <c r="EI248" s="125"/>
      <c r="EJ248" s="125"/>
      <c r="EK248" s="125"/>
      <c r="EL248" s="125"/>
      <c r="EM248" s="125"/>
      <c r="EN248" s="125"/>
      <c r="EO248" s="125"/>
      <c r="EP248" s="125"/>
      <c r="EQ248" s="125"/>
      <c r="ER248" s="125"/>
      <c r="ES248" s="125"/>
      <c r="ET248" s="125"/>
      <c r="EU248" s="125"/>
      <c r="EV248" s="125"/>
      <c r="EW248" s="125"/>
      <c r="EX248" s="125"/>
      <c r="EY248" s="125"/>
      <c r="EZ248" s="125"/>
      <c r="FA248" s="125"/>
      <c r="FB248" s="125"/>
      <c r="FC248" s="125"/>
      <c r="FD248" s="125"/>
      <c r="FE248" s="125"/>
      <c r="FF248" s="125"/>
      <c r="FG248" s="125"/>
      <c r="FH248" s="125"/>
      <c r="FI248" s="125"/>
      <c r="FJ248" s="125"/>
      <c r="FK248" s="125"/>
      <c r="FL248" s="125"/>
      <c r="FM248" s="125"/>
      <c r="FN248" s="125"/>
      <c r="FO248" s="125"/>
      <c r="FP248" s="125"/>
      <c r="FQ248" s="125"/>
      <c r="FR248" s="125"/>
      <c r="FS248" s="125"/>
      <c r="FT248" s="125"/>
      <c r="FU248" s="125"/>
      <c r="FV248" s="125"/>
      <c r="FW248" s="125"/>
      <c r="FX248" s="125"/>
      <c r="FY248" s="125"/>
      <c r="FZ248" s="125"/>
      <c r="GA248" s="125"/>
      <c r="GB248" s="125"/>
      <c r="GC248" s="125"/>
      <c r="GD248" s="125"/>
      <c r="GE248" s="125"/>
      <c r="GF248" s="125"/>
      <c r="GG248" s="125"/>
      <c r="GH248" s="125"/>
      <c r="GI248" s="125"/>
      <c r="GJ248" s="125"/>
      <c r="GK248" s="125"/>
      <c r="GL248" s="125"/>
      <c r="GM248" s="125"/>
      <c r="GN248" s="125"/>
      <c r="GO248" s="125"/>
      <c r="GP248" s="125"/>
      <c r="GQ248" s="125"/>
      <c r="GR248" s="125"/>
      <c r="GS248" s="125"/>
      <c r="GT248" s="125"/>
      <c r="GU248" s="125"/>
      <c r="GV248" s="125"/>
      <c r="GW248" s="125"/>
      <c r="GX248" s="125"/>
      <c r="GY248" s="125"/>
      <c r="GZ248" s="125"/>
      <c r="HA248" s="125"/>
      <c r="HB248" s="125"/>
      <c r="HC248" s="125"/>
      <c r="HD248" s="125"/>
      <c r="HE248" s="125"/>
      <c r="HF248" s="125"/>
      <c r="HG248" s="125"/>
      <c r="HH248" s="125"/>
      <c r="HI248" s="125"/>
      <c r="HJ248" s="125"/>
      <c r="HK248" s="125"/>
      <c r="HL248" s="125"/>
      <c r="HM248" s="125"/>
      <c r="HN248" s="125"/>
      <c r="HO248" s="125"/>
      <c r="HP248" s="125"/>
      <c r="HQ248" s="125"/>
      <c r="HR248" s="125"/>
      <c r="HS248" s="125"/>
      <c r="HT248" s="125"/>
      <c r="HU248" s="125"/>
      <c r="HV248" s="125"/>
      <c r="HW248" s="125"/>
      <c r="HX248" s="125"/>
      <c r="HY248" s="125"/>
      <c r="HZ248" s="125"/>
      <c r="IA248" s="125"/>
      <c r="IB248" s="125"/>
      <c r="IC248" s="125"/>
      <c r="ID248" s="125"/>
      <c r="IE248" s="125"/>
      <c r="IF248" s="125"/>
      <c r="IG248" s="125"/>
      <c r="IH248" s="125"/>
      <c r="II248" s="125"/>
      <c r="IJ248" s="125"/>
      <c r="IK248" s="125"/>
      <c r="IL248" s="125"/>
      <c r="IM248" s="125"/>
      <c r="IN248" s="125"/>
      <c r="IO248" s="125"/>
      <c r="IP248" s="125"/>
      <c r="IQ248" s="125"/>
      <c r="IR248" s="125"/>
      <c r="IS248" s="125"/>
      <c r="IT248" s="125"/>
      <c r="IU248" s="125"/>
      <c r="IV248" s="125"/>
    </row>
    <row r="249" spans="3:256" ht="11.25" customHeight="1" x14ac:dyDescent="0.4">
      <c r="C249" s="125"/>
      <c r="D249" s="125"/>
      <c r="E249" s="125"/>
      <c r="F249" s="125"/>
      <c r="G249" s="125"/>
      <c r="H249" s="125"/>
      <c r="I249" s="125"/>
      <c r="J249" s="125"/>
      <c r="K249" s="125"/>
      <c r="L249" s="125"/>
      <c r="M249" s="125"/>
      <c r="N249" s="125"/>
      <c r="P249" s="125"/>
      <c r="AE249" s="125"/>
      <c r="AF249" s="125"/>
      <c r="AG249" s="125"/>
      <c r="AH249" s="125"/>
      <c r="AI249" s="125"/>
      <c r="AJ249" s="125"/>
      <c r="AK249" s="125"/>
      <c r="AL249" s="125"/>
      <c r="AM249" s="125"/>
      <c r="AN249" s="125"/>
      <c r="AO249" s="125"/>
      <c r="AP249" s="125"/>
      <c r="AQ249" s="125"/>
      <c r="AR249" s="125"/>
      <c r="AS249" s="125"/>
      <c r="AT249" s="125"/>
      <c r="AU249" s="125"/>
      <c r="AV249" s="125"/>
      <c r="AW249" s="125"/>
      <c r="AX249" s="125"/>
      <c r="AY249" s="125"/>
      <c r="AZ249" s="125"/>
      <c r="BA249" s="125"/>
      <c r="BB249" s="125"/>
      <c r="BC249" s="125"/>
      <c r="BD249" s="125"/>
      <c r="BE249" s="125"/>
      <c r="BF249" s="125"/>
      <c r="BG249" s="125"/>
      <c r="BH249" s="125"/>
      <c r="BI249" s="125"/>
      <c r="BJ249" s="125"/>
      <c r="BK249" s="125"/>
      <c r="BL249" s="125"/>
      <c r="BM249" s="125"/>
      <c r="BN249" s="125"/>
      <c r="BO249" s="125"/>
      <c r="BP249" s="125"/>
      <c r="BQ249" s="125"/>
      <c r="BR249" s="125"/>
      <c r="BS249" s="125"/>
      <c r="BT249" s="125"/>
      <c r="BU249" s="125"/>
      <c r="BV249" s="125"/>
      <c r="BW249" s="125"/>
      <c r="BX249" s="125"/>
      <c r="BY249" s="125"/>
      <c r="BZ249" s="125"/>
      <c r="CA249" s="125"/>
      <c r="CB249" s="125"/>
      <c r="CC249" s="125"/>
      <c r="CD249" s="125"/>
      <c r="CE249" s="125"/>
      <c r="CF249" s="125"/>
      <c r="CG249" s="125"/>
      <c r="CH249" s="125"/>
      <c r="CI249" s="125"/>
      <c r="CJ249" s="125"/>
      <c r="CK249" s="125"/>
      <c r="CL249" s="125"/>
      <c r="CM249" s="125"/>
      <c r="CN249" s="125"/>
      <c r="CO249" s="125"/>
      <c r="CP249" s="125"/>
      <c r="CQ249" s="125"/>
      <c r="CR249" s="125"/>
      <c r="CS249" s="125"/>
      <c r="CT249" s="125"/>
      <c r="CU249" s="125"/>
      <c r="CV249" s="125"/>
      <c r="CW249" s="125"/>
      <c r="CX249" s="125"/>
      <c r="CY249" s="125"/>
      <c r="CZ249" s="125"/>
      <c r="DA249" s="125"/>
      <c r="DB249" s="125"/>
      <c r="DC249" s="125"/>
      <c r="DD249" s="125"/>
      <c r="DE249" s="125"/>
      <c r="DF249" s="125"/>
      <c r="DG249" s="125"/>
      <c r="DH249" s="125"/>
      <c r="DI249" s="125"/>
      <c r="DJ249" s="125"/>
      <c r="DK249" s="125"/>
      <c r="DL249" s="125"/>
      <c r="DM249" s="125"/>
      <c r="DN249" s="125"/>
      <c r="DO249" s="125"/>
      <c r="DP249" s="125"/>
      <c r="DQ249" s="125"/>
      <c r="DR249" s="125"/>
      <c r="DS249" s="125"/>
      <c r="DT249" s="125"/>
      <c r="DU249" s="125"/>
      <c r="DV249" s="125"/>
      <c r="DW249" s="125"/>
      <c r="DX249" s="125"/>
      <c r="DY249" s="125"/>
      <c r="DZ249" s="125"/>
      <c r="EA249" s="125"/>
      <c r="EB249" s="125"/>
      <c r="EC249" s="125"/>
      <c r="ED249" s="125"/>
      <c r="EE249" s="125"/>
      <c r="EF249" s="125"/>
      <c r="EG249" s="125"/>
      <c r="EH249" s="125"/>
      <c r="EI249" s="125"/>
      <c r="EJ249" s="125"/>
      <c r="EK249" s="125"/>
      <c r="EL249" s="125"/>
      <c r="EM249" s="125"/>
      <c r="EN249" s="125"/>
      <c r="EO249" s="125"/>
      <c r="EP249" s="125"/>
      <c r="EQ249" s="125"/>
      <c r="ER249" s="125"/>
      <c r="ES249" s="125"/>
      <c r="ET249" s="125"/>
      <c r="EU249" s="125"/>
      <c r="EV249" s="125"/>
      <c r="EW249" s="125"/>
      <c r="EX249" s="125"/>
      <c r="EY249" s="125"/>
      <c r="EZ249" s="125"/>
      <c r="FA249" s="125"/>
      <c r="FB249" s="125"/>
      <c r="FC249" s="125"/>
      <c r="FD249" s="125"/>
      <c r="FE249" s="125"/>
      <c r="FF249" s="125"/>
      <c r="FG249" s="125"/>
      <c r="FH249" s="125"/>
      <c r="FI249" s="125"/>
      <c r="FJ249" s="125"/>
      <c r="FK249" s="125"/>
      <c r="FL249" s="125"/>
      <c r="FM249" s="125"/>
      <c r="FN249" s="125"/>
      <c r="FO249" s="125"/>
      <c r="FP249" s="125"/>
      <c r="FQ249" s="125"/>
      <c r="FR249" s="125"/>
      <c r="FS249" s="125"/>
      <c r="FT249" s="125"/>
      <c r="FU249" s="125"/>
      <c r="FV249" s="125"/>
      <c r="FW249" s="125"/>
      <c r="FX249" s="125"/>
      <c r="FY249" s="125"/>
      <c r="FZ249" s="125"/>
      <c r="GA249" s="125"/>
      <c r="GB249" s="125"/>
      <c r="GC249" s="125"/>
      <c r="GD249" s="125"/>
      <c r="GE249" s="125"/>
      <c r="GF249" s="125"/>
      <c r="GG249" s="125"/>
      <c r="GH249" s="125"/>
      <c r="GI249" s="125"/>
      <c r="GJ249" s="125"/>
      <c r="GK249" s="125"/>
      <c r="GL249" s="125"/>
      <c r="GM249" s="125"/>
      <c r="GN249" s="125"/>
      <c r="GO249" s="125"/>
      <c r="GP249" s="125"/>
      <c r="GQ249" s="125"/>
      <c r="GR249" s="125"/>
      <c r="GS249" s="125"/>
      <c r="GT249" s="125"/>
      <c r="GU249" s="125"/>
      <c r="GV249" s="125"/>
      <c r="GW249" s="125"/>
      <c r="GX249" s="125"/>
      <c r="GY249" s="125"/>
      <c r="GZ249" s="125"/>
      <c r="HA249" s="125"/>
      <c r="HB249" s="125"/>
      <c r="HC249" s="125"/>
      <c r="HD249" s="125"/>
      <c r="HE249" s="125"/>
      <c r="HF249" s="125"/>
      <c r="HG249" s="125"/>
      <c r="HH249" s="125"/>
      <c r="HI249" s="125"/>
      <c r="HJ249" s="125"/>
      <c r="HK249" s="125"/>
      <c r="HL249" s="125"/>
      <c r="HM249" s="125"/>
      <c r="HN249" s="125"/>
      <c r="HO249" s="125"/>
      <c r="HP249" s="125"/>
      <c r="HQ249" s="125"/>
      <c r="HR249" s="125"/>
      <c r="HS249" s="125"/>
      <c r="HT249" s="125"/>
      <c r="HU249" s="125"/>
      <c r="HV249" s="125"/>
      <c r="HW249" s="125"/>
      <c r="HX249" s="125"/>
      <c r="HY249" s="125"/>
      <c r="HZ249" s="125"/>
      <c r="IA249" s="125"/>
      <c r="IB249" s="125"/>
      <c r="IC249" s="125"/>
      <c r="ID249" s="125"/>
      <c r="IE249" s="125"/>
      <c r="IF249" s="125"/>
      <c r="IG249" s="125"/>
      <c r="IH249" s="125"/>
      <c r="II249" s="125"/>
      <c r="IJ249" s="125"/>
      <c r="IK249" s="125"/>
      <c r="IL249" s="125"/>
      <c r="IM249" s="125"/>
      <c r="IN249" s="125"/>
      <c r="IO249" s="125"/>
      <c r="IP249" s="125"/>
      <c r="IQ249" s="125"/>
      <c r="IR249" s="125"/>
      <c r="IS249" s="125"/>
      <c r="IT249" s="125"/>
      <c r="IU249" s="125"/>
      <c r="IV249" s="125"/>
    </row>
    <row r="250" spans="3:256" ht="11.25" customHeight="1" x14ac:dyDescent="0.4">
      <c r="C250" s="125"/>
      <c r="D250" s="125"/>
      <c r="E250" s="125"/>
      <c r="F250" s="125"/>
      <c r="G250" s="125"/>
      <c r="H250" s="125"/>
      <c r="I250" s="125"/>
      <c r="J250" s="125"/>
      <c r="K250" s="125"/>
      <c r="L250" s="125"/>
      <c r="M250" s="125"/>
      <c r="N250" s="125"/>
      <c r="P250" s="125"/>
      <c r="AE250" s="125"/>
      <c r="AF250" s="125"/>
      <c r="AG250" s="125"/>
      <c r="AH250" s="125"/>
      <c r="AI250" s="125"/>
      <c r="AJ250" s="125"/>
      <c r="AK250" s="125"/>
      <c r="AL250" s="125"/>
      <c r="AM250" s="125"/>
      <c r="AN250" s="125"/>
      <c r="AO250" s="125"/>
      <c r="AP250" s="125"/>
      <c r="AQ250" s="125"/>
      <c r="AR250" s="125"/>
      <c r="AS250" s="125"/>
      <c r="AT250" s="125"/>
      <c r="AU250" s="125"/>
      <c r="AV250" s="125"/>
      <c r="AW250" s="125"/>
      <c r="AX250" s="125"/>
      <c r="AY250" s="125"/>
      <c r="AZ250" s="125"/>
      <c r="BA250" s="125"/>
      <c r="BB250" s="125"/>
      <c r="BC250" s="125"/>
      <c r="BD250" s="125"/>
      <c r="BE250" s="125"/>
      <c r="BF250" s="125"/>
      <c r="BG250" s="125"/>
      <c r="BH250" s="125"/>
      <c r="BI250" s="125"/>
      <c r="BJ250" s="125"/>
      <c r="BK250" s="125"/>
      <c r="BL250" s="125"/>
      <c r="BM250" s="125"/>
      <c r="BN250" s="125"/>
      <c r="BO250" s="125"/>
      <c r="BP250" s="125"/>
      <c r="BQ250" s="125"/>
      <c r="BR250" s="125"/>
      <c r="BS250" s="125"/>
      <c r="BT250" s="125"/>
      <c r="BU250" s="125"/>
      <c r="BV250" s="125"/>
      <c r="BW250" s="125"/>
      <c r="BX250" s="125"/>
      <c r="BY250" s="125"/>
      <c r="BZ250" s="125"/>
      <c r="CA250" s="125"/>
      <c r="CB250" s="125"/>
      <c r="CC250" s="125"/>
      <c r="CD250" s="125"/>
      <c r="CE250" s="125"/>
      <c r="CF250" s="125"/>
      <c r="CG250" s="125"/>
      <c r="CH250" s="125"/>
      <c r="CI250" s="125"/>
      <c r="CJ250" s="125"/>
      <c r="CK250" s="125"/>
      <c r="CL250" s="125"/>
      <c r="CM250" s="125"/>
      <c r="CN250" s="125"/>
      <c r="CO250" s="125"/>
      <c r="CP250" s="125"/>
      <c r="CQ250" s="125"/>
      <c r="CR250" s="125"/>
      <c r="CS250" s="125"/>
      <c r="CT250" s="125"/>
      <c r="CU250" s="125"/>
      <c r="CV250" s="125"/>
      <c r="CW250" s="125"/>
      <c r="CX250" s="125"/>
      <c r="CY250" s="125"/>
      <c r="CZ250" s="125"/>
      <c r="DA250" s="125"/>
      <c r="DB250" s="125"/>
      <c r="DC250" s="125"/>
      <c r="DD250" s="125"/>
      <c r="DE250" s="125"/>
      <c r="DF250" s="125"/>
      <c r="DG250" s="125"/>
      <c r="DH250" s="125"/>
      <c r="DI250" s="125"/>
      <c r="DJ250" s="125"/>
      <c r="DK250" s="125"/>
      <c r="DL250" s="125"/>
      <c r="DM250" s="125"/>
      <c r="DN250" s="125"/>
      <c r="DO250" s="125"/>
      <c r="DP250" s="125"/>
      <c r="DQ250" s="125"/>
      <c r="DR250" s="125"/>
      <c r="DS250" s="125"/>
      <c r="DT250" s="125"/>
      <c r="DU250" s="125"/>
      <c r="DV250" s="125"/>
      <c r="DW250" s="125"/>
      <c r="DX250" s="125"/>
      <c r="DY250" s="125"/>
      <c r="DZ250" s="125"/>
      <c r="EA250" s="125"/>
      <c r="EB250" s="125"/>
      <c r="EC250" s="125"/>
      <c r="ED250" s="125"/>
      <c r="EE250" s="125"/>
      <c r="EF250" s="125"/>
      <c r="EG250" s="125"/>
      <c r="EH250" s="125"/>
      <c r="EI250" s="125"/>
      <c r="EJ250" s="125"/>
      <c r="EK250" s="125"/>
      <c r="EL250" s="125"/>
      <c r="EM250" s="125"/>
      <c r="EN250" s="125"/>
      <c r="EO250" s="125"/>
      <c r="EP250" s="125"/>
      <c r="EQ250" s="125"/>
      <c r="ER250" s="125"/>
      <c r="ES250" s="125"/>
      <c r="ET250" s="125"/>
      <c r="EU250" s="125"/>
      <c r="EV250" s="125"/>
      <c r="EW250" s="125"/>
      <c r="EX250" s="125"/>
      <c r="EY250" s="125"/>
      <c r="EZ250" s="125"/>
      <c r="FA250" s="125"/>
      <c r="FB250" s="125"/>
      <c r="FC250" s="125"/>
      <c r="FD250" s="125"/>
      <c r="FE250" s="125"/>
      <c r="FF250" s="125"/>
      <c r="FG250" s="125"/>
      <c r="FH250" s="125"/>
      <c r="FI250" s="125"/>
      <c r="FJ250" s="125"/>
      <c r="FK250" s="125"/>
      <c r="FL250" s="125"/>
      <c r="FM250" s="125"/>
      <c r="FN250" s="125"/>
      <c r="FO250" s="125"/>
      <c r="FP250" s="125"/>
      <c r="FQ250" s="125"/>
      <c r="FR250" s="125"/>
      <c r="FS250" s="125"/>
      <c r="FT250" s="125"/>
      <c r="FU250" s="125"/>
      <c r="FV250" s="125"/>
      <c r="FW250" s="125"/>
      <c r="FX250" s="125"/>
      <c r="FY250" s="125"/>
      <c r="FZ250" s="125"/>
      <c r="GA250" s="125"/>
      <c r="GB250" s="125"/>
      <c r="GC250" s="125"/>
      <c r="GD250" s="125"/>
      <c r="GE250" s="125"/>
      <c r="GF250" s="125"/>
      <c r="GG250" s="125"/>
      <c r="GH250" s="125"/>
      <c r="GI250" s="125"/>
      <c r="GJ250" s="125"/>
      <c r="GK250" s="125"/>
      <c r="GL250" s="125"/>
      <c r="GM250" s="125"/>
      <c r="GN250" s="125"/>
      <c r="GO250" s="125"/>
      <c r="GP250" s="125"/>
      <c r="GQ250" s="125"/>
      <c r="GR250" s="125"/>
      <c r="GS250" s="125"/>
      <c r="GT250" s="125"/>
      <c r="GU250" s="125"/>
      <c r="GV250" s="125"/>
      <c r="GW250" s="125"/>
      <c r="GX250" s="125"/>
      <c r="GY250" s="125"/>
      <c r="GZ250" s="125"/>
      <c r="HA250" s="125"/>
      <c r="HB250" s="125"/>
      <c r="HC250" s="125"/>
      <c r="HD250" s="125"/>
      <c r="HE250" s="125"/>
      <c r="HF250" s="125"/>
      <c r="HG250" s="125"/>
      <c r="HH250" s="125"/>
      <c r="HI250" s="125"/>
      <c r="HJ250" s="125"/>
      <c r="HK250" s="125"/>
      <c r="HL250" s="125"/>
      <c r="HM250" s="125"/>
      <c r="HN250" s="125"/>
      <c r="HO250" s="125"/>
      <c r="HP250" s="125"/>
      <c r="HQ250" s="125"/>
      <c r="HR250" s="125"/>
      <c r="HS250" s="125"/>
      <c r="HT250" s="125"/>
      <c r="HU250" s="125"/>
      <c r="HV250" s="125"/>
      <c r="HW250" s="125"/>
      <c r="HX250" s="125"/>
      <c r="HY250" s="125"/>
      <c r="HZ250" s="125"/>
      <c r="IA250" s="125"/>
      <c r="IB250" s="125"/>
      <c r="IC250" s="125"/>
      <c r="ID250" s="125"/>
      <c r="IE250" s="125"/>
      <c r="IF250" s="125"/>
      <c r="IG250" s="125"/>
      <c r="IH250" s="125"/>
      <c r="II250" s="125"/>
      <c r="IJ250" s="125"/>
      <c r="IK250" s="125"/>
      <c r="IL250" s="125"/>
      <c r="IM250" s="125"/>
      <c r="IN250" s="125"/>
      <c r="IO250" s="125"/>
      <c r="IP250" s="125"/>
      <c r="IQ250" s="125"/>
      <c r="IR250" s="125"/>
      <c r="IS250" s="125"/>
      <c r="IT250" s="125"/>
      <c r="IU250" s="125"/>
      <c r="IV250" s="125"/>
    </row>
    <row r="251" spans="3:256" ht="11.25" customHeight="1" x14ac:dyDescent="0.4">
      <c r="C251" s="125"/>
      <c r="D251" s="125"/>
      <c r="E251" s="125"/>
      <c r="F251" s="125"/>
      <c r="G251" s="125"/>
      <c r="H251" s="125"/>
      <c r="I251" s="125"/>
      <c r="J251" s="125"/>
      <c r="K251" s="125"/>
      <c r="L251" s="125"/>
      <c r="M251" s="125"/>
      <c r="N251" s="125"/>
      <c r="P251" s="125"/>
      <c r="AE251" s="125"/>
      <c r="AF251" s="125"/>
      <c r="AG251" s="125"/>
      <c r="AH251" s="125"/>
      <c r="AI251" s="125"/>
      <c r="AJ251" s="125"/>
      <c r="AK251" s="125"/>
      <c r="AL251" s="125"/>
      <c r="AM251" s="125"/>
      <c r="AN251" s="125"/>
      <c r="AO251" s="125"/>
      <c r="AP251" s="125"/>
      <c r="AQ251" s="125"/>
      <c r="AR251" s="125"/>
      <c r="AS251" s="125"/>
      <c r="AT251" s="125"/>
      <c r="AU251" s="125"/>
      <c r="AV251" s="125"/>
      <c r="AW251" s="125"/>
      <c r="AX251" s="125"/>
      <c r="AY251" s="125"/>
      <c r="AZ251" s="125"/>
      <c r="BA251" s="125"/>
      <c r="BB251" s="125"/>
      <c r="BC251" s="125"/>
      <c r="BD251" s="125"/>
      <c r="BE251" s="125"/>
      <c r="BF251" s="125"/>
      <c r="BG251" s="125"/>
      <c r="BH251" s="125"/>
      <c r="BI251" s="125"/>
      <c r="BJ251" s="125"/>
      <c r="BK251" s="125"/>
      <c r="BL251" s="125"/>
      <c r="BM251" s="125"/>
      <c r="BN251" s="125"/>
      <c r="BO251" s="125"/>
      <c r="BP251" s="125"/>
      <c r="BQ251" s="125"/>
      <c r="BR251" s="125"/>
      <c r="BS251" s="125"/>
      <c r="BT251" s="125"/>
      <c r="BU251" s="125"/>
      <c r="BV251" s="125"/>
      <c r="BW251" s="125"/>
      <c r="BX251" s="125"/>
      <c r="BY251" s="125"/>
      <c r="BZ251" s="125"/>
      <c r="CA251" s="125"/>
      <c r="CB251" s="125"/>
      <c r="CC251" s="125"/>
      <c r="CD251" s="125"/>
      <c r="CE251" s="125"/>
      <c r="CF251" s="125"/>
      <c r="CG251" s="125"/>
      <c r="CH251" s="125"/>
      <c r="CI251" s="125"/>
      <c r="CJ251" s="125"/>
      <c r="CK251" s="125"/>
      <c r="CL251" s="125"/>
      <c r="CM251" s="125"/>
      <c r="CN251" s="125"/>
      <c r="CO251" s="125"/>
      <c r="CP251" s="125"/>
      <c r="CQ251" s="125"/>
      <c r="CR251" s="125"/>
      <c r="CS251" s="125"/>
      <c r="CT251" s="125"/>
      <c r="CU251" s="125"/>
      <c r="CV251" s="125"/>
      <c r="CW251" s="125"/>
      <c r="CX251" s="125"/>
      <c r="CY251" s="125"/>
      <c r="CZ251" s="125"/>
      <c r="DA251" s="125"/>
      <c r="DB251" s="125"/>
      <c r="DC251" s="125"/>
      <c r="DD251" s="125"/>
      <c r="DE251" s="125"/>
      <c r="DF251" s="125"/>
      <c r="DG251" s="125"/>
      <c r="DH251" s="125"/>
      <c r="DI251" s="125"/>
      <c r="DJ251" s="125"/>
      <c r="DK251" s="125"/>
      <c r="DL251" s="125"/>
      <c r="DM251" s="125"/>
      <c r="DN251" s="125"/>
      <c r="DO251" s="125"/>
      <c r="DP251" s="125"/>
      <c r="DQ251" s="125"/>
      <c r="DR251" s="125"/>
      <c r="DS251" s="125"/>
      <c r="DT251" s="125"/>
      <c r="DU251" s="125"/>
      <c r="DV251" s="125"/>
      <c r="DW251" s="125"/>
      <c r="DX251" s="125"/>
      <c r="DY251" s="125"/>
      <c r="DZ251" s="125"/>
      <c r="EA251" s="125"/>
      <c r="EB251" s="125"/>
      <c r="EC251" s="125"/>
      <c r="ED251" s="125"/>
      <c r="EE251" s="125"/>
      <c r="EF251" s="125"/>
      <c r="EG251" s="125"/>
      <c r="EH251" s="125"/>
      <c r="EI251" s="125"/>
      <c r="EJ251" s="125"/>
      <c r="EK251" s="125"/>
      <c r="EL251" s="125"/>
      <c r="EM251" s="125"/>
      <c r="EN251" s="125"/>
      <c r="EO251" s="125"/>
      <c r="EP251" s="125"/>
      <c r="EQ251" s="125"/>
      <c r="ER251" s="125"/>
      <c r="ES251" s="125"/>
      <c r="ET251" s="125"/>
      <c r="EU251" s="125"/>
      <c r="EV251" s="125"/>
      <c r="EW251" s="125"/>
      <c r="EX251" s="125"/>
      <c r="EY251" s="125"/>
      <c r="EZ251" s="125"/>
      <c r="FA251" s="125"/>
      <c r="FB251" s="125"/>
      <c r="FC251" s="125"/>
      <c r="FD251" s="125"/>
      <c r="FE251" s="125"/>
      <c r="FF251" s="125"/>
      <c r="FG251" s="125"/>
      <c r="FH251" s="125"/>
      <c r="FI251" s="125"/>
      <c r="FJ251" s="125"/>
      <c r="FK251" s="125"/>
      <c r="FL251" s="125"/>
      <c r="FM251" s="125"/>
      <c r="FN251" s="125"/>
      <c r="FO251" s="125"/>
      <c r="FP251" s="125"/>
      <c r="FQ251" s="125"/>
      <c r="FR251" s="125"/>
      <c r="FS251" s="125"/>
      <c r="FT251" s="125"/>
      <c r="FU251" s="125"/>
      <c r="FV251" s="125"/>
      <c r="FW251" s="125"/>
      <c r="FX251" s="125"/>
      <c r="FY251" s="125"/>
      <c r="FZ251" s="125"/>
      <c r="GA251" s="125"/>
      <c r="GB251" s="125"/>
      <c r="GC251" s="125"/>
      <c r="GD251" s="125"/>
      <c r="GE251" s="125"/>
      <c r="GF251" s="125"/>
      <c r="GG251" s="125"/>
      <c r="GH251" s="125"/>
      <c r="GI251" s="125"/>
      <c r="GJ251" s="125"/>
      <c r="GK251" s="125"/>
      <c r="GL251" s="125"/>
      <c r="GM251" s="125"/>
      <c r="GN251" s="125"/>
      <c r="GO251" s="125"/>
      <c r="GP251" s="125"/>
      <c r="GQ251" s="125"/>
      <c r="GR251" s="125"/>
      <c r="GS251" s="125"/>
      <c r="GT251" s="125"/>
      <c r="GU251" s="125"/>
      <c r="GV251" s="125"/>
      <c r="GW251" s="125"/>
      <c r="GX251" s="125"/>
      <c r="GY251" s="125"/>
      <c r="GZ251" s="125"/>
      <c r="HA251" s="125"/>
      <c r="HB251" s="125"/>
      <c r="HC251" s="125"/>
      <c r="HD251" s="125"/>
      <c r="HE251" s="125"/>
      <c r="HF251" s="125"/>
      <c r="HG251" s="125"/>
      <c r="HH251" s="125"/>
      <c r="HI251" s="125"/>
      <c r="HJ251" s="125"/>
      <c r="HK251" s="125"/>
      <c r="HL251" s="125"/>
      <c r="HM251" s="125"/>
      <c r="HN251" s="125"/>
      <c r="HO251" s="125"/>
      <c r="HP251" s="125"/>
      <c r="HQ251" s="125"/>
      <c r="HR251" s="125"/>
      <c r="HS251" s="125"/>
      <c r="HT251" s="125"/>
      <c r="HU251" s="125"/>
      <c r="HV251" s="125"/>
      <c r="HW251" s="125"/>
      <c r="HX251" s="125"/>
      <c r="HY251" s="125"/>
      <c r="HZ251" s="125"/>
      <c r="IA251" s="125"/>
      <c r="IB251" s="125"/>
      <c r="IC251" s="125"/>
      <c r="ID251" s="125"/>
      <c r="IE251" s="125"/>
      <c r="IF251" s="125"/>
      <c r="IG251" s="125"/>
      <c r="IH251" s="125"/>
      <c r="II251" s="125"/>
      <c r="IJ251" s="125"/>
      <c r="IK251" s="125"/>
      <c r="IL251" s="125"/>
      <c r="IM251" s="125"/>
      <c r="IN251" s="125"/>
      <c r="IO251" s="125"/>
      <c r="IP251" s="125"/>
      <c r="IQ251" s="125"/>
      <c r="IR251" s="125"/>
      <c r="IS251" s="125"/>
      <c r="IT251" s="125"/>
      <c r="IU251" s="125"/>
      <c r="IV251" s="125"/>
    </row>
    <row r="252" spans="3:256" ht="11.25" customHeight="1" x14ac:dyDescent="0.4">
      <c r="C252" s="268"/>
      <c r="D252" s="269"/>
      <c r="E252" s="125"/>
      <c r="F252" s="125"/>
      <c r="G252" s="125"/>
      <c r="H252" s="125"/>
      <c r="I252" s="125"/>
      <c r="J252" s="125"/>
      <c r="K252" s="125"/>
      <c r="L252" s="125"/>
      <c r="M252" s="125"/>
      <c r="N252" s="125"/>
      <c r="P252" s="125"/>
      <c r="AE252" s="125"/>
      <c r="AF252" s="125"/>
      <c r="AG252" s="125"/>
      <c r="AH252" s="125"/>
      <c r="AI252" s="125"/>
      <c r="AJ252" s="125"/>
      <c r="AK252" s="125"/>
      <c r="AL252" s="125"/>
      <c r="AM252" s="125"/>
      <c r="AN252" s="125"/>
      <c r="AO252" s="125"/>
      <c r="AP252" s="125"/>
      <c r="AQ252" s="125"/>
      <c r="AR252" s="125"/>
      <c r="AS252" s="125"/>
      <c r="AT252" s="125"/>
      <c r="AU252" s="125"/>
      <c r="AV252" s="125"/>
      <c r="AW252" s="125"/>
      <c r="AX252" s="125"/>
      <c r="AY252" s="125"/>
      <c r="AZ252" s="125"/>
      <c r="BA252" s="125"/>
      <c r="BB252" s="125"/>
      <c r="BC252" s="125"/>
      <c r="BD252" s="125"/>
      <c r="BE252" s="125"/>
      <c r="BF252" s="125"/>
      <c r="BG252" s="125"/>
      <c r="BH252" s="125"/>
      <c r="BI252" s="125"/>
      <c r="BJ252" s="125"/>
      <c r="BK252" s="125"/>
      <c r="BL252" s="125"/>
      <c r="BM252" s="125"/>
      <c r="BN252" s="125"/>
      <c r="BO252" s="125"/>
      <c r="BP252" s="125"/>
      <c r="BQ252" s="125"/>
      <c r="BR252" s="125"/>
      <c r="BS252" s="125"/>
      <c r="BT252" s="125"/>
      <c r="BU252" s="125"/>
      <c r="BV252" s="125"/>
      <c r="BW252" s="125"/>
      <c r="BX252" s="125"/>
      <c r="BY252" s="125"/>
      <c r="BZ252" s="125"/>
      <c r="CA252" s="125"/>
      <c r="CB252" s="125"/>
      <c r="CC252" s="125"/>
      <c r="CD252" s="125"/>
      <c r="CE252" s="125"/>
      <c r="CF252" s="125"/>
      <c r="CG252" s="125"/>
      <c r="CH252" s="125"/>
      <c r="CI252" s="125"/>
      <c r="CJ252" s="125"/>
      <c r="CK252" s="125"/>
      <c r="CL252" s="125"/>
      <c r="CM252" s="125"/>
      <c r="CN252" s="125"/>
      <c r="CO252" s="125"/>
      <c r="CP252" s="125"/>
      <c r="CQ252" s="125"/>
      <c r="CR252" s="125"/>
      <c r="CS252" s="125"/>
      <c r="CT252" s="125"/>
      <c r="CU252" s="125"/>
      <c r="CV252" s="125"/>
      <c r="CW252" s="125"/>
      <c r="CX252" s="125"/>
      <c r="CY252" s="125"/>
      <c r="CZ252" s="125"/>
      <c r="DA252" s="125"/>
      <c r="DB252" s="125"/>
      <c r="DC252" s="125"/>
      <c r="DD252" s="125"/>
      <c r="DE252" s="125"/>
      <c r="DF252" s="125"/>
      <c r="DG252" s="125"/>
      <c r="DH252" s="125"/>
      <c r="DI252" s="125"/>
      <c r="DJ252" s="125"/>
      <c r="DK252" s="125"/>
      <c r="DL252" s="125"/>
      <c r="DM252" s="125"/>
      <c r="DN252" s="125"/>
      <c r="DO252" s="125"/>
      <c r="DP252" s="125"/>
      <c r="DQ252" s="125"/>
      <c r="DR252" s="125"/>
      <c r="DS252" s="125"/>
      <c r="DT252" s="125"/>
      <c r="DU252" s="125"/>
      <c r="DV252" s="125"/>
      <c r="DW252" s="125"/>
      <c r="DX252" s="125"/>
      <c r="DY252" s="125"/>
      <c r="DZ252" s="125"/>
      <c r="EA252" s="125"/>
      <c r="EB252" s="125"/>
      <c r="EC252" s="125"/>
      <c r="ED252" s="125"/>
      <c r="EE252" s="125"/>
      <c r="EF252" s="125"/>
      <c r="EG252" s="125"/>
      <c r="EH252" s="125"/>
      <c r="EI252" s="125"/>
      <c r="EJ252" s="125"/>
      <c r="EK252" s="125"/>
      <c r="EL252" s="125"/>
      <c r="EM252" s="125"/>
      <c r="EN252" s="125"/>
      <c r="EO252" s="125"/>
      <c r="EP252" s="125"/>
      <c r="EQ252" s="125"/>
      <c r="ER252" s="125"/>
      <c r="ES252" s="125"/>
      <c r="ET252" s="125"/>
      <c r="EU252" s="125"/>
      <c r="EV252" s="125"/>
      <c r="EW252" s="125"/>
      <c r="EX252" s="125"/>
      <c r="EY252" s="125"/>
      <c r="EZ252" s="125"/>
      <c r="FA252" s="125"/>
      <c r="FB252" s="125"/>
      <c r="FC252" s="125"/>
      <c r="FD252" s="125"/>
      <c r="FE252" s="125"/>
      <c r="FF252" s="125"/>
      <c r="FG252" s="125"/>
      <c r="FH252" s="125"/>
      <c r="FI252" s="125"/>
      <c r="FJ252" s="125"/>
      <c r="FK252" s="125"/>
      <c r="FL252" s="125"/>
      <c r="FM252" s="125"/>
      <c r="FN252" s="125"/>
      <c r="FO252" s="125"/>
      <c r="FP252" s="125"/>
      <c r="FQ252" s="125"/>
      <c r="FR252" s="125"/>
      <c r="FS252" s="125"/>
      <c r="FT252" s="125"/>
      <c r="FU252" s="125"/>
      <c r="FV252" s="125"/>
      <c r="FW252" s="125"/>
      <c r="FX252" s="125"/>
      <c r="FY252" s="125"/>
      <c r="FZ252" s="125"/>
      <c r="GA252" s="125"/>
      <c r="GB252" s="125"/>
      <c r="GC252" s="125"/>
      <c r="GD252" s="125"/>
      <c r="GE252" s="125"/>
      <c r="GF252" s="125"/>
      <c r="GG252" s="125"/>
      <c r="GH252" s="125"/>
      <c r="GI252" s="125"/>
      <c r="GJ252" s="125"/>
      <c r="GK252" s="125"/>
      <c r="GL252" s="125"/>
      <c r="GM252" s="125"/>
      <c r="GN252" s="125"/>
      <c r="GO252" s="125"/>
      <c r="GP252" s="125"/>
      <c r="GQ252" s="125"/>
      <c r="GR252" s="125"/>
      <c r="GS252" s="125"/>
      <c r="GT252" s="125"/>
      <c r="GU252" s="125"/>
      <c r="GV252" s="125"/>
      <c r="GW252" s="125"/>
      <c r="GX252" s="125"/>
      <c r="GY252" s="125"/>
      <c r="GZ252" s="125"/>
      <c r="HA252" s="125"/>
      <c r="HB252" s="125"/>
      <c r="HC252" s="125"/>
      <c r="HD252" s="125"/>
      <c r="HE252" s="125"/>
      <c r="HF252" s="125"/>
      <c r="HG252" s="125"/>
      <c r="HH252" s="125"/>
      <c r="HI252" s="125"/>
      <c r="HJ252" s="125"/>
      <c r="HK252" s="125"/>
      <c r="HL252" s="125"/>
      <c r="HM252" s="125"/>
      <c r="HN252" s="125"/>
      <c r="HO252" s="125"/>
      <c r="HP252" s="125"/>
      <c r="HQ252" s="125"/>
      <c r="HR252" s="125"/>
      <c r="HS252" s="125"/>
      <c r="HT252" s="125"/>
      <c r="HU252" s="125"/>
      <c r="HV252" s="125"/>
      <c r="HW252" s="125"/>
      <c r="HX252" s="125"/>
      <c r="HY252" s="125"/>
      <c r="HZ252" s="125"/>
      <c r="IA252" s="125"/>
      <c r="IB252" s="125"/>
      <c r="IC252" s="125"/>
      <c r="ID252" s="125"/>
      <c r="IE252" s="125"/>
      <c r="IF252" s="125"/>
      <c r="IG252" s="125"/>
      <c r="IH252" s="125"/>
      <c r="II252" s="125"/>
      <c r="IJ252" s="125"/>
      <c r="IK252" s="125"/>
      <c r="IL252" s="125"/>
      <c r="IM252" s="125"/>
      <c r="IN252" s="125"/>
      <c r="IO252" s="125"/>
      <c r="IP252" s="125"/>
      <c r="IQ252" s="125"/>
      <c r="IR252" s="125"/>
      <c r="IS252" s="125"/>
      <c r="IT252" s="125"/>
      <c r="IU252" s="125"/>
      <c r="IV252" s="125"/>
    </row>
    <row r="253" spans="3:256" ht="11.25" customHeight="1" x14ac:dyDescent="0.4">
      <c r="C253" s="268"/>
      <c r="D253" s="269"/>
      <c r="E253" s="125"/>
      <c r="F253" s="125"/>
      <c r="G253" s="125"/>
      <c r="H253" s="125"/>
      <c r="I253" s="125"/>
      <c r="J253" s="125"/>
      <c r="K253" s="125"/>
      <c r="L253" s="125"/>
      <c r="M253" s="125"/>
      <c r="N253" s="125"/>
      <c r="P253" s="125"/>
      <c r="AE253" s="125"/>
      <c r="AF253" s="125"/>
      <c r="AG253" s="125"/>
      <c r="AH253" s="125"/>
      <c r="AI253" s="125"/>
      <c r="AJ253" s="125"/>
      <c r="AK253" s="125"/>
      <c r="AL253" s="125"/>
      <c r="AM253" s="125"/>
      <c r="AN253" s="125"/>
      <c r="AO253" s="125"/>
      <c r="AP253" s="125"/>
      <c r="AQ253" s="125"/>
      <c r="AR253" s="125"/>
      <c r="AS253" s="125"/>
      <c r="AT253" s="125"/>
      <c r="AU253" s="125"/>
      <c r="AV253" s="125"/>
      <c r="AW253" s="125"/>
      <c r="AX253" s="125"/>
      <c r="AY253" s="125"/>
      <c r="AZ253" s="125"/>
      <c r="BA253" s="125"/>
      <c r="BB253" s="125"/>
      <c r="BC253" s="125"/>
      <c r="BD253" s="125"/>
      <c r="BE253" s="125"/>
      <c r="BF253" s="125"/>
      <c r="BG253" s="125"/>
      <c r="BH253" s="125"/>
      <c r="BI253" s="125"/>
      <c r="BJ253" s="125"/>
      <c r="BK253" s="125"/>
      <c r="BL253" s="125"/>
      <c r="BM253" s="125"/>
      <c r="BN253" s="125"/>
      <c r="BO253" s="125"/>
      <c r="BP253" s="125"/>
      <c r="BQ253" s="125"/>
      <c r="BR253" s="125"/>
      <c r="BS253" s="125"/>
      <c r="BT253" s="125"/>
      <c r="BU253" s="125"/>
      <c r="BV253" s="125"/>
      <c r="BW253" s="125"/>
      <c r="BX253" s="125"/>
      <c r="BY253" s="125"/>
      <c r="BZ253" s="125"/>
      <c r="CA253" s="125"/>
      <c r="CB253" s="125"/>
      <c r="CC253" s="125"/>
      <c r="CD253" s="125"/>
      <c r="CE253" s="125"/>
      <c r="CF253" s="125"/>
      <c r="CG253" s="125"/>
      <c r="CH253" s="125"/>
      <c r="CI253" s="125"/>
      <c r="CJ253" s="125"/>
      <c r="CK253" s="125"/>
      <c r="CL253" s="125"/>
      <c r="CM253" s="125"/>
      <c r="CN253" s="125"/>
      <c r="CO253" s="125"/>
      <c r="CP253" s="125"/>
      <c r="CQ253" s="125"/>
      <c r="CR253" s="125"/>
      <c r="CS253" s="125"/>
      <c r="CT253" s="125"/>
      <c r="CU253" s="125"/>
      <c r="CV253" s="125"/>
      <c r="CW253" s="125"/>
      <c r="CX253" s="125"/>
      <c r="CY253" s="125"/>
      <c r="CZ253" s="125"/>
      <c r="DA253" s="125"/>
      <c r="DB253" s="125"/>
      <c r="DC253" s="125"/>
      <c r="DD253" s="125"/>
      <c r="DE253" s="125"/>
      <c r="DF253" s="125"/>
      <c r="DG253" s="125"/>
      <c r="DH253" s="125"/>
      <c r="DI253" s="125"/>
      <c r="DJ253" s="125"/>
      <c r="DK253" s="125"/>
      <c r="DL253" s="125"/>
      <c r="DM253" s="125"/>
      <c r="DN253" s="125"/>
      <c r="DO253" s="125"/>
      <c r="DP253" s="125"/>
      <c r="DQ253" s="125"/>
      <c r="DR253" s="125"/>
      <c r="DS253" s="125"/>
      <c r="DT253" s="125"/>
      <c r="DU253" s="125"/>
      <c r="DV253" s="125"/>
      <c r="DW253" s="125"/>
      <c r="DX253" s="125"/>
      <c r="DY253" s="125"/>
      <c r="DZ253" s="125"/>
      <c r="EA253" s="125"/>
      <c r="EB253" s="125"/>
      <c r="EC253" s="125"/>
      <c r="ED253" s="125"/>
      <c r="EE253" s="125"/>
      <c r="EF253" s="125"/>
      <c r="EG253" s="125"/>
      <c r="EH253" s="125"/>
      <c r="EI253" s="125"/>
      <c r="EJ253" s="125"/>
      <c r="EK253" s="125"/>
      <c r="EL253" s="125"/>
      <c r="EM253" s="125"/>
      <c r="EN253" s="125"/>
      <c r="EO253" s="125"/>
      <c r="EP253" s="125"/>
      <c r="EQ253" s="125"/>
      <c r="ER253" s="125"/>
      <c r="ES253" s="125"/>
      <c r="ET253" s="125"/>
      <c r="EU253" s="125"/>
      <c r="EV253" s="125"/>
      <c r="EW253" s="125"/>
      <c r="EX253" s="125"/>
      <c r="EY253" s="125"/>
      <c r="EZ253" s="125"/>
      <c r="FA253" s="125"/>
      <c r="FB253" s="125"/>
      <c r="FC253" s="125"/>
      <c r="FD253" s="125"/>
      <c r="FE253" s="125"/>
      <c r="FF253" s="125"/>
      <c r="FG253" s="125"/>
      <c r="FH253" s="125"/>
      <c r="FI253" s="125"/>
      <c r="FJ253" s="125"/>
      <c r="FK253" s="125"/>
      <c r="FL253" s="125"/>
      <c r="FM253" s="125"/>
      <c r="FN253" s="125"/>
      <c r="FO253" s="125"/>
      <c r="FP253" s="125"/>
      <c r="FQ253" s="125"/>
      <c r="FR253" s="125"/>
      <c r="FS253" s="125"/>
      <c r="FT253" s="125"/>
      <c r="FU253" s="125"/>
      <c r="FV253" s="125"/>
      <c r="FW253" s="125"/>
      <c r="FX253" s="125"/>
      <c r="FY253" s="125"/>
      <c r="FZ253" s="125"/>
      <c r="GA253" s="125"/>
      <c r="GB253" s="125"/>
      <c r="GC253" s="125"/>
      <c r="GD253" s="125"/>
      <c r="GE253" s="125"/>
      <c r="GF253" s="125"/>
      <c r="GG253" s="125"/>
      <c r="GH253" s="125"/>
      <c r="GI253" s="125"/>
      <c r="GJ253" s="125"/>
      <c r="GK253" s="125"/>
      <c r="GL253" s="125"/>
      <c r="GM253" s="125"/>
      <c r="GN253" s="125"/>
      <c r="GO253" s="125"/>
      <c r="GP253" s="125"/>
      <c r="GQ253" s="125"/>
      <c r="GR253" s="125"/>
      <c r="GS253" s="125"/>
      <c r="GT253" s="125"/>
      <c r="GU253" s="125"/>
      <c r="GV253" s="125"/>
      <c r="GW253" s="125"/>
      <c r="GX253" s="125"/>
      <c r="GY253" s="125"/>
      <c r="GZ253" s="125"/>
      <c r="HA253" s="125"/>
      <c r="HB253" s="125"/>
      <c r="HC253" s="125"/>
      <c r="HD253" s="125"/>
      <c r="HE253" s="125"/>
      <c r="HF253" s="125"/>
      <c r="HG253" s="125"/>
      <c r="HH253" s="125"/>
      <c r="HI253" s="125"/>
      <c r="HJ253" s="125"/>
      <c r="HK253" s="125"/>
      <c r="HL253" s="125"/>
      <c r="HM253" s="125"/>
      <c r="HN253" s="125"/>
      <c r="HO253" s="125"/>
      <c r="HP253" s="125"/>
      <c r="HQ253" s="125"/>
      <c r="HR253" s="125"/>
      <c r="HS253" s="125"/>
      <c r="HT253" s="125"/>
      <c r="HU253" s="125"/>
      <c r="HV253" s="125"/>
      <c r="HW253" s="125"/>
      <c r="HX253" s="125"/>
      <c r="HY253" s="125"/>
      <c r="HZ253" s="125"/>
      <c r="IA253" s="125"/>
      <c r="IB253" s="125"/>
      <c r="IC253" s="125"/>
      <c r="ID253" s="125"/>
      <c r="IE253" s="125"/>
      <c r="IF253" s="125"/>
      <c r="IG253" s="125"/>
      <c r="IH253" s="125"/>
      <c r="II253" s="125"/>
      <c r="IJ253" s="125"/>
      <c r="IK253" s="125"/>
      <c r="IL253" s="125"/>
      <c r="IM253" s="125"/>
      <c r="IN253" s="125"/>
      <c r="IO253" s="125"/>
      <c r="IP253" s="125"/>
      <c r="IQ253" s="125"/>
      <c r="IR253" s="125"/>
      <c r="IS253" s="125"/>
      <c r="IT253" s="125"/>
      <c r="IU253" s="125"/>
      <c r="IV253" s="125"/>
    </row>
  </sheetData>
  <mergeCells count="4">
    <mergeCell ref="C252:D252"/>
    <mergeCell ref="I1:N1"/>
    <mergeCell ref="C1:G1"/>
    <mergeCell ref="C253:D253"/>
  </mergeCells>
  <hyperlinks>
    <hyperlink ref="B128" r:id="rId1" xr:uid="{00000000-0004-0000-0C00-000000000000}"/>
  </hyperlink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44"/>
  <sheetViews>
    <sheetView showGridLines="0" zoomScale="90" zoomScaleNormal="90" workbookViewId="0">
      <pane xSplit="2" ySplit="2" topLeftCell="C21" activePane="bottomRight" state="frozen"/>
      <selection pane="topRight"/>
      <selection pane="bottomLeft"/>
      <selection pane="bottomRight" activeCell="K44" sqref="K44"/>
    </sheetView>
  </sheetViews>
  <sheetFormatPr defaultRowHeight="14.6" x14ac:dyDescent="0.4"/>
  <cols>
    <col min="1" max="1" width="6" customWidth="1"/>
    <col min="2" max="2" width="52" customWidth="1"/>
    <col min="3" max="3" width="14" customWidth="1"/>
    <col min="4" max="4" width="12" customWidth="1"/>
    <col min="5" max="5" width="10" customWidth="1"/>
    <col min="6" max="6" width="14" customWidth="1"/>
    <col min="7" max="7" width="12" customWidth="1"/>
    <col min="8" max="8" width="10" customWidth="1"/>
    <col min="9" max="9" width="14" customWidth="1"/>
    <col min="10" max="10" width="12" customWidth="1"/>
    <col min="11" max="11" width="10" customWidth="1"/>
    <col min="12" max="12" width="14" customWidth="1"/>
    <col min="13" max="13" width="12" customWidth="1"/>
    <col min="14" max="14" width="10" customWidth="1"/>
  </cols>
  <sheetData>
    <row r="1" spans="1:14" ht="22" customHeight="1" x14ac:dyDescent="0.4">
      <c r="A1" s="235" t="s">
        <v>604</v>
      </c>
      <c r="B1" s="230"/>
      <c r="C1" s="230"/>
      <c r="D1" s="230"/>
      <c r="E1" s="230"/>
      <c r="F1" s="230"/>
      <c r="G1" s="230"/>
      <c r="H1" s="230"/>
      <c r="I1" s="230"/>
      <c r="J1" s="230"/>
      <c r="K1" s="230"/>
      <c r="L1" s="230"/>
      <c r="M1" s="230"/>
      <c r="N1" s="230"/>
    </row>
    <row r="2" spans="1:14" ht="52" customHeight="1" x14ac:dyDescent="0.4">
      <c r="A2" s="17" t="s">
        <v>444</v>
      </c>
      <c r="B2" s="17" t="s">
        <v>261</v>
      </c>
      <c r="C2" s="17" t="s">
        <v>605</v>
      </c>
      <c r="D2" s="17" t="s">
        <v>606</v>
      </c>
      <c r="E2" s="17" t="s">
        <v>607</v>
      </c>
      <c r="F2" s="17" t="s">
        <v>608</v>
      </c>
      <c r="G2" s="17" t="s">
        <v>609</v>
      </c>
      <c r="H2" s="17" t="s">
        <v>610</v>
      </c>
      <c r="I2" s="17" t="s">
        <v>611</v>
      </c>
      <c r="J2" s="17" t="s">
        <v>612</v>
      </c>
      <c r="K2" s="17" t="s">
        <v>613</v>
      </c>
      <c r="L2" s="17" t="s">
        <v>614</v>
      </c>
      <c r="M2" s="17" t="s">
        <v>615</v>
      </c>
      <c r="N2" s="17" t="s">
        <v>616</v>
      </c>
    </row>
    <row r="3" spans="1:14" ht="28" customHeight="1" x14ac:dyDescent="0.4">
      <c r="A3" s="2">
        <v>1</v>
      </c>
      <c r="B3" s="6" t="s">
        <v>275</v>
      </c>
      <c r="C3" s="23">
        <f>'Projection Engine'!$AC$5+'Projection Engine'!$AC$6+'Projection Engine'!$AC$7+'Projection Engine'!$AC$8+'Projection Engine'!$AC$9+'Projection Engine'!$AC$10+'Projection Engine'!$AC$11</f>
        <v>131263.00020000001</v>
      </c>
      <c r="D3" s="23">
        <f ca="1">'Projection Engine'!$AD$5+'Projection Engine'!$AD$6+'Projection Engine'!$AD$7+'Projection Engine'!$AD$8+'Projection Engine'!$AD$9+'Projection Engine'!$AD$10+'Projection Engine'!$AD$11</f>
        <v>133652.02043905118</v>
      </c>
      <c r="E3" s="21">
        <f t="shared" ref="E3:E44" ca="1" si="0">IF(C3=0,0,D3/C3-1)</f>
        <v>1.8200256244418567E-2</v>
      </c>
      <c r="F3" s="23">
        <f>'Projection Engine'!$AK$5+'Projection Engine'!$AK$6+'Projection Engine'!$AK$7+'Projection Engine'!$AK$8+'Projection Engine'!$AK$9+'Projection Engine'!$AK$10+'Projection Engine'!$AK$11</f>
        <v>12331</v>
      </c>
      <c r="G3" s="23">
        <f ca="1">'Projection Engine'!$AL$5+'Projection Engine'!$AL$6+'Projection Engine'!$AL$7+'Projection Engine'!$AL$8+'Projection Engine'!$AL$9+'Projection Engine'!$AL$10+'Projection Engine'!$AL$11</f>
        <v>11951.822318292301</v>
      </c>
      <c r="H3" s="21">
        <f t="shared" ref="H3:H44" ca="1" si="1">IF(F3=0,0,G3/F3-1)</f>
        <v>-3.0749953913526751E-2</v>
      </c>
      <c r="I3" s="23">
        <f>'Projection Engine'!$AV$5+'Projection Engine'!$AV$6+'Projection Engine'!$AV$7+'Projection Engine'!$AV$8+'Projection Engine'!$AV$9+'Projection Engine'!$AV$10+'Projection Engine'!$AV$11</f>
        <v>66015.303100000005</v>
      </c>
      <c r="J3" s="23">
        <f ca="1">'Projection Engine'!$AW$5+'Projection Engine'!$AW$6+'Projection Engine'!$AW$7+'Projection Engine'!$AW$8+'Projection Engine'!$AW$9+'Projection Engine'!$AW$10+'Projection Engine'!$AW$11</f>
        <v>67321.963447470291</v>
      </c>
      <c r="K3" s="21">
        <f t="shared" ref="K3:K44" ca="1" si="2">IF(I3=0,0,J3/I3-1)</f>
        <v>1.9793294677310724E-2</v>
      </c>
      <c r="L3" s="22">
        <f>AVERAGE('Projection Engine'!$H$5,'Projection Engine'!$H$6,'Projection Engine'!$H$7,'Projection Engine'!$H$8,'Projection Engine'!$H$9,'Projection Engine'!$H$10,'Projection Engine'!$H$11)</f>
        <v>-7.8467125347202529E-2</v>
      </c>
      <c r="M3" s="21">
        <f>AVERAGE('Projection Engine'!$E$5,'Projection Engine'!$E$6,'Projection Engine'!$E$7,'Projection Engine'!$E$8,'Projection Engine'!$E$9,'Projection Engine'!$E$10,'Projection Engine'!$E$11)</f>
        <v>-0.15</v>
      </c>
      <c r="N3" s="21">
        <f>AVERAGE('Projection Engine'!$K$5,'Projection Engine'!$K$6,'Projection Engine'!$K$7,'Projection Engine'!$K$8,'Projection Engine'!$K$9,'Projection Engine'!$K$10,'Projection Engine'!$K$11)</f>
        <v>0</v>
      </c>
    </row>
    <row r="4" spans="1:14" ht="28" customHeight="1" x14ac:dyDescent="0.4">
      <c r="A4" s="7">
        <v>2</v>
      </c>
      <c r="B4" s="11" t="s">
        <v>617</v>
      </c>
      <c r="C4" s="20">
        <f>'Projection Engine'!$AC$12+'Projection Engine'!$AC$13+'Projection Engine'!$AC$41+'Projection Engine'!$AC$71</f>
        <v>226370.00050000002</v>
      </c>
      <c r="D4" s="20">
        <f ca="1">'Projection Engine'!$AD$12+'Projection Engine'!$AD$13+'Projection Engine'!$AD$41+'Projection Engine'!$AD$71</f>
        <v>55092.274850114816</v>
      </c>
      <c r="E4" s="18">
        <f t="shared" ca="1" si="0"/>
        <v>-0.75662731488965651</v>
      </c>
      <c r="F4" s="20">
        <f>'Projection Engine'!$AK$12+'Projection Engine'!$AK$13+'Projection Engine'!$AK$41+'Projection Engine'!$AK$71</f>
        <v>15355</v>
      </c>
      <c r="G4" s="20">
        <f ca="1">'Projection Engine'!$AL$12+'Projection Engine'!$AL$13+'Projection Engine'!$AL$41+'Projection Engine'!$AL$71</f>
        <v>3505.4934849958941</v>
      </c>
      <c r="H4" s="18">
        <f t="shared" ca="1" si="1"/>
        <v>-0.77170345262156337</v>
      </c>
      <c r="I4" s="20">
        <f>'Projection Engine'!$AV$12+'Projection Engine'!$AV$13+'Projection Engine'!$AV$41+'Projection Engine'!$AV$71</f>
        <v>162926.94369999997</v>
      </c>
      <c r="J4" s="20">
        <f ca="1">'Projection Engine'!$AW$12+'Projection Engine'!$AW$13+'Projection Engine'!$AW$41+'Projection Engine'!$AW$71</f>
        <v>39164.983257143082</v>
      </c>
      <c r="K4" s="18">
        <f t="shared" ca="1" si="2"/>
        <v>-0.75961628956068683</v>
      </c>
      <c r="L4" s="19">
        <f>AVERAGE('Projection Engine'!$H$12,'Projection Engine'!$H$13,'Projection Engine'!$H$41,'Projection Engine'!$H$71)</f>
        <v>-4.4193655858858018E-2</v>
      </c>
      <c r="M4" s="18">
        <f>AVERAGE('Projection Engine'!$E$12,'Projection Engine'!$E$13,'Projection Engine'!$E$41,'Projection Engine'!$E$71)</f>
        <v>-5.000000000000001E-2</v>
      </c>
      <c r="N4" s="18">
        <f>AVERAGE('Projection Engine'!$K$12,'Projection Engine'!$K$13,'Projection Engine'!$K$41,'Projection Engine'!$K$71)</f>
        <v>-0.9</v>
      </c>
    </row>
    <row r="5" spans="1:14" ht="28" customHeight="1" x14ac:dyDescent="0.4">
      <c r="A5" s="2">
        <v>3</v>
      </c>
      <c r="B5" s="6" t="s">
        <v>278</v>
      </c>
      <c r="C5" s="23">
        <f>'Projection Engine'!$AC$14+'Projection Engine'!$AC$15+'Projection Engine'!$AC$16</f>
        <v>225350.99939999997</v>
      </c>
      <c r="D5" s="23">
        <f ca="1">'Projection Engine'!$AD$14+'Projection Engine'!$AD$15+'Projection Engine'!$AD$16</f>
        <v>236832.98667830779</v>
      </c>
      <c r="E5" s="21">
        <f t="shared" ca="1" si="0"/>
        <v>5.0951570256527745E-2</v>
      </c>
      <c r="F5" s="23">
        <f>'Projection Engine'!$AK$14+'Projection Engine'!$AK$15+'Projection Engine'!$AK$16</f>
        <v>20719</v>
      </c>
      <c r="G5" s="23">
        <f ca="1">'Projection Engine'!$AL$14+'Projection Engine'!$AL$15+'Projection Engine'!$AL$16</f>
        <v>21842.955146427459</v>
      </c>
      <c r="H5" s="21">
        <f t="shared" ca="1" si="1"/>
        <v>5.4247557624762743E-2</v>
      </c>
      <c r="I5" s="23">
        <f>'Projection Engine'!$AV$14+'Projection Engine'!$AV$15+'Projection Engine'!$AV$16</f>
        <v>153747.80450000003</v>
      </c>
      <c r="J5" s="23">
        <f ca="1">'Projection Engine'!$AW$14+'Projection Engine'!$AW$15+'Projection Engine'!$AW$16</f>
        <v>162898.66384101953</v>
      </c>
      <c r="K5" s="21">
        <f t="shared" ca="1" si="2"/>
        <v>5.9518634238575396E-2</v>
      </c>
      <c r="L5" s="22">
        <f>AVERAGE('Projection Engine'!$H$14,'Projection Engine'!$H$15,'Projection Engine'!$H$16)</f>
        <v>-5.8984945385664289E-2</v>
      </c>
      <c r="M5" s="21">
        <f>AVERAGE('Projection Engine'!$E$14,'Projection Engine'!$E$15,'Projection Engine'!$E$16)</f>
        <v>-5.000000000000001E-2</v>
      </c>
      <c r="N5" s="21">
        <f>AVERAGE('Projection Engine'!$K$14,'Projection Engine'!$K$15,'Projection Engine'!$K$16)</f>
        <v>0.10000000000000002</v>
      </c>
    </row>
    <row r="6" spans="1:14" ht="28" customHeight="1" x14ac:dyDescent="0.4">
      <c r="A6" s="7">
        <v>4</v>
      </c>
      <c r="B6" s="11" t="s">
        <v>280</v>
      </c>
      <c r="C6" s="20">
        <f>'Projection Engine'!$AC$17</f>
        <v>28735.999999999985</v>
      </c>
      <c r="D6" s="20">
        <f ca="1">'Projection Engine'!$AD$17</f>
        <v>18719.930510788414</v>
      </c>
      <c r="E6" s="18">
        <f t="shared" ca="1" si="0"/>
        <v>-0.34855475672367686</v>
      </c>
      <c r="F6" s="20">
        <f>'Projection Engine'!$AK$17</f>
        <v>8806</v>
      </c>
      <c r="G6" s="20">
        <f ca="1">'Projection Engine'!$AL$17</f>
        <v>3593.5437551076866</v>
      </c>
      <c r="H6" s="18">
        <f t="shared" ca="1" si="1"/>
        <v>-0.59192099078949734</v>
      </c>
      <c r="I6" s="20">
        <f>'Projection Engine'!$AV$17</f>
        <v>16241.4318</v>
      </c>
      <c r="J6" s="20">
        <f ca="1">'Projection Engine'!$AW$17</f>
        <v>10580.403685540499</v>
      </c>
      <c r="K6" s="18">
        <f t="shared" ca="1" si="2"/>
        <v>-0.34855474469064363</v>
      </c>
      <c r="L6" s="19">
        <f>AVERAGE('Projection Engine'!$H$17)</f>
        <v>-0.14829767658438367</v>
      </c>
      <c r="M6" s="18">
        <f>AVERAGE('Projection Engine'!$E$17)</f>
        <v>-0.5</v>
      </c>
      <c r="N6" s="18">
        <f>AVERAGE('Projection Engine'!$K$17)</f>
        <v>-0.6</v>
      </c>
    </row>
    <row r="7" spans="1:14" ht="28" customHeight="1" x14ac:dyDescent="0.4">
      <c r="A7" s="2">
        <v>5</v>
      </c>
      <c r="B7" s="6" t="s">
        <v>618</v>
      </c>
      <c r="C7" s="23">
        <f>'Projection Engine'!$AC$18+'Projection Engine'!$AC$19+'Projection Engine'!$AC$20+'Projection Engine'!$AC$21+'Projection Engine'!$AC$22+'Projection Engine'!$AC$23+'Projection Engine'!$AC$24+'Projection Engine'!$AC$25+'Projection Engine'!$AC$26+'Projection Engine'!$AC$27+'Projection Engine'!$AC$28+'Projection Engine'!$AC$29+'Projection Engine'!$AC$30+'Projection Engine'!$AC$31+'Projection Engine'!$AC$32+'Projection Engine'!$AC$33+'Projection Engine'!$AC$34+'Projection Engine'!$AC$35</f>
        <v>151207.00080000004</v>
      </c>
      <c r="D7" s="23">
        <f ca="1">'Projection Engine'!$AD$18+'Projection Engine'!$AD$19+'Projection Engine'!$AD$20+'Projection Engine'!$AD$21+'Projection Engine'!$AD$22+'Projection Engine'!$AD$23+'Projection Engine'!$AD$24+'Projection Engine'!$AD$25+'Projection Engine'!$AD$26+'Projection Engine'!$AD$27+'Projection Engine'!$AD$28+'Projection Engine'!$AD$29+'Projection Engine'!$AD$30+'Projection Engine'!$AD$31+'Projection Engine'!$AD$32+'Projection Engine'!$AD$33+'Projection Engine'!$AD$34+'Projection Engine'!$AD$35</f>
        <v>154215.4836276189</v>
      </c>
      <c r="E7" s="21">
        <f t="shared" ca="1" si="0"/>
        <v>1.9896451961229911E-2</v>
      </c>
      <c r="F7" s="23">
        <f>'Projection Engine'!$AK$18+'Projection Engine'!$AK$19+'Projection Engine'!$AK$20+'Projection Engine'!$AK$21+'Projection Engine'!$AK$22+'Projection Engine'!$AK$23+'Projection Engine'!$AK$24+'Projection Engine'!$AK$25+'Projection Engine'!$AK$26+'Projection Engine'!$AK$27+'Projection Engine'!$AK$28+'Projection Engine'!$AK$29+'Projection Engine'!$AK$30+'Projection Engine'!$AK$31+'Projection Engine'!$AK$32+'Projection Engine'!$AK$33+'Projection Engine'!$AK$34+'Projection Engine'!$AK$35</f>
        <v>22782</v>
      </c>
      <c r="G7" s="23">
        <f ca="1">'Projection Engine'!$AL$18+'Projection Engine'!$AL$19+'Projection Engine'!$AL$20+'Projection Engine'!$AL$21+'Projection Engine'!$AL$22+'Projection Engine'!$AL$23+'Projection Engine'!$AL$24+'Projection Engine'!$AL$25+'Projection Engine'!$AL$26+'Projection Engine'!$AL$27+'Projection Engine'!$AL$28+'Projection Engine'!$AL$29+'Projection Engine'!$AL$30+'Projection Engine'!$AL$31+'Projection Engine'!$AL$32+'Projection Engine'!$AL$33+'Projection Engine'!$AL$34+'Projection Engine'!$AL$35</f>
        <v>20454.944153896893</v>
      </c>
      <c r="H7" s="21">
        <f t="shared" ca="1" si="1"/>
        <v>-0.10214449328869757</v>
      </c>
      <c r="I7" s="23">
        <f>'Projection Engine'!$AV$18+'Projection Engine'!$AV$19+'Projection Engine'!$AV$20+'Projection Engine'!$AV$21+'Projection Engine'!$AV$22+'Projection Engine'!$AV$23+'Projection Engine'!$AV$24+'Projection Engine'!$AV$25+'Projection Engine'!$AV$26+'Projection Engine'!$AV$27+'Projection Engine'!$AV$28+'Projection Engine'!$AV$29+'Projection Engine'!$AV$30+'Projection Engine'!$AV$31+'Projection Engine'!$AV$32+'Projection Engine'!$AV$33+'Projection Engine'!$AV$34+'Projection Engine'!$AV$35</f>
        <v>50751.161699999997</v>
      </c>
      <c r="J7" s="23">
        <f ca="1">'Projection Engine'!$AW$18+'Projection Engine'!$AW$19+'Projection Engine'!$AW$20+'Projection Engine'!$AW$21+'Projection Engine'!$AW$22+'Projection Engine'!$AW$23+'Projection Engine'!$AW$24+'Projection Engine'!$AW$25+'Projection Engine'!$AW$26+'Projection Engine'!$AW$27+'Projection Engine'!$AW$28+'Projection Engine'!$AW$29+'Projection Engine'!$AW$30+'Projection Engine'!$AW$31+'Projection Engine'!$AW$32+'Projection Engine'!$AW$33+'Projection Engine'!$AW$34+'Projection Engine'!$AW$35</f>
        <v>51703.520465697577</v>
      </c>
      <c r="K7" s="21">
        <f t="shared" ca="1" si="2"/>
        <v>1.8765260415656293E-2</v>
      </c>
      <c r="L7" s="22">
        <f>AVERAGE('Projection Engine'!$H$18,'Projection Engine'!$H$19,'Projection Engine'!$H$20,'Projection Engine'!$H$21,'Projection Engine'!$H$22,'Projection Engine'!$H$23,'Projection Engine'!$H$24,'Projection Engine'!$H$25,'Projection Engine'!$H$26,'Projection Engine'!$H$27,'Projection Engine'!$H$28,'Projection Engine'!$H$29,'Projection Engine'!$H$30,'Projection Engine'!$H$31,'Projection Engine'!$H$32,'Projection Engine'!$H$33,'Projection Engine'!$H$34,'Projection Engine'!$H$35)</f>
        <v>-9.1034091888703886E-2</v>
      </c>
      <c r="M7" s="21">
        <f>AVERAGE('Projection Engine'!$E$18,'Projection Engine'!$E$19,'Projection Engine'!$E$20,'Projection Engine'!$E$21,'Projection Engine'!$E$22,'Projection Engine'!$E$23,'Projection Engine'!$E$24,'Projection Engine'!$E$25,'Projection Engine'!$E$26,'Projection Engine'!$E$27,'Projection Engine'!$E$28,'Projection Engine'!$E$29,'Projection Engine'!$E$30,'Projection Engine'!$E$31,'Projection Engine'!$E$32,'Projection Engine'!$E$33,'Projection Engine'!$E$34,'Projection Engine'!$E$35)</f>
        <v>-0.25</v>
      </c>
      <c r="N7" s="21">
        <f>AVERAGE('Projection Engine'!$K$18,'Projection Engine'!$K$19,'Projection Engine'!$K$20,'Projection Engine'!$K$21,'Projection Engine'!$K$22,'Projection Engine'!$K$23,'Projection Engine'!$K$24,'Projection Engine'!$K$25,'Projection Engine'!$K$26,'Projection Engine'!$K$27,'Projection Engine'!$K$28,'Projection Engine'!$K$29,'Projection Engine'!$K$30,'Projection Engine'!$K$31,'Projection Engine'!$K$32,'Projection Engine'!$K$33,'Projection Engine'!$K$34,'Projection Engine'!$K$35)</f>
        <v>0</v>
      </c>
    </row>
    <row r="8" spans="1:14" ht="28" customHeight="1" x14ac:dyDescent="0.4">
      <c r="A8" s="7">
        <v>6</v>
      </c>
      <c r="B8" s="11" t="s">
        <v>282</v>
      </c>
      <c r="C8" s="20">
        <f>'Projection Engine'!$AC$36+'Projection Engine'!$AC$37+'Projection Engine'!$AC$38+'Projection Engine'!$AC$39+'Projection Engine'!$AC$44+'Projection Engine'!$AC$45+'Projection Engine'!$AC$46+'Projection Engine'!$AC$47+'Projection Engine'!$AC$48+'Projection Engine'!$AC$49+'Projection Engine'!$AC$50+'Projection Engine'!$AC$51+'Projection Engine'!$AC$52+'Projection Engine'!$AC$53+'Projection Engine'!$AC$54+'Projection Engine'!$AC$55+'Projection Engine'!$AC$56+'Projection Engine'!$AC$57+'Projection Engine'!$AC$58</f>
        <v>209515.99990000002</v>
      </c>
      <c r="D8" s="20">
        <f ca="1">'Projection Engine'!$AD$36+'Projection Engine'!$AD$37+'Projection Engine'!$AD$38+'Projection Engine'!$AD$39+'Projection Engine'!$AD$44+'Projection Engine'!$AD$45+'Projection Engine'!$AD$46+'Projection Engine'!$AD$47+'Projection Engine'!$AD$48+'Projection Engine'!$AD$49+'Projection Engine'!$AD$50+'Projection Engine'!$AD$51+'Projection Engine'!$AD$52+'Projection Engine'!$AD$53+'Projection Engine'!$AD$54+'Projection Engine'!$AD$55+'Projection Engine'!$AD$56+'Projection Engine'!$AD$57+'Projection Engine'!$AD$58</f>
        <v>222097.30816686412</v>
      </c>
      <c r="E8" s="18">
        <f t="shared" ca="1" si="0"/>
        <v>6.0049391325097012E-2</v>
      </c>
      <c r="F8" s="20">
        <f>'Projection Engine'!$AK$36+'Projection Engine'!$AK$37+'Projection Engine'!$AK$38+'Projection Engine'!$AK$39+'Projection Engine'!$AK$44+'Projection Engine'!$AK$45+'Projection Engine'!$AK$46+'Projection Engine'!$AK$47+'Projection Engine'!$AK$48+'Projection Engine'!$AK$49+'Projection Engine'!$AK$50+'Projection Engine'!$AK$51+'Projection Engine'!$AK$52+'Projection Engine'!$AK$53+'Projection Engine'!$AK$54+'Projection Engine'!$AK$55+'Projection Engine'!$AK$56+'Projection Engine'!$AK$57+'Projection Engine'!$AK$58</f>
        <v>32436</v>
      </c>
      <c r="G8" s="20">
        <f ca="1">'Projection Engine'!$AL$36+'Projection Engine'!$AL$37+'Projection Engine'!$AL$38+'Projection Engine'!$AL$39+'Projection Engine'!$AL$44+'Projection Engine'!$AL$45+'Projection Engine'!$AL$46+'Projection Engine'!$AL$47+'Projection Engine'!$AL$48+'Projection Engine'!$AL$49+'Projection Engine'!$AL$50+'Projection Engine'!$AL$51+'Projection Engine'!$AL$52+'Projection Engine'!$AL$53+'Projection Engine'!$AL$54+'Projection Engine'!$AL$55+'Projection Engine'!$AL$56+'Projection Engine'!$AL$57+'Projection Engine'!$AL$58</f>
        <v>31294.606051264986</v>
      </c>
      <c r="H8" s="18">
        <f t="shared" ca="1" si="1"/>
        <v>-3.5189109283975006E-2</v>
      </c>
      <c r="I8" s="20">
        <f>'Projection Engine'!$AV$36+'Projection Engine'!$AV$37+'Projection Engine'!$AV$38+'Projection Engine'!$AV$39+'Projection Engine'!$AV$44+'Projection Engine'!$AV$45+'Projection Engine'!$AV$46+'Projection Engine'!$AV$47+'Projection Engine'!$AV$48+'Projection Engine'!$AV$49+'Projection Engine'!$AV$50+'Projection Engine'!$AV$51+'Projection Engine'!$AV$52+'Projection Engine'!$AV$53+'Projection Engine'!$AV$54+'Projection Engine'!$AV$55+'Projection Engine'!$AV$56+'Projection Engine'!$AV$57+'Projection Engine'!$AV$58</f>
        <v>86914.967000000019</v>
      </c>
      <c r="J8" s="20">
        <f ca="1">'Projection Engine'!$AW$36+'Projection Engine'!$AW$37+'Projection Engine'!$AW$38+'Projection Engine'!$AW$39+'Projection Engine'!$AW$44+'Projection Engine'!$AW$45+'Projection Engine'!$AW$46+'Projection Engine'!$AW$47+'Projection Engine'!$AW$48+'Projection Engine'!$AW$49+'Projection Engine'!$AW$50+'Projection Engine'!$AW$51+'Projection Engine'!$AW$52+'Projection Engine'!$AW$53+'Projection Engine'!$AW$54+'Projection Engine'!$AW$55+'Projection Engine'!$AW$56+'Projection Engine'!$AW$57+'Projection Engine'!$AW$58</f>
        <v>93279.031894897867</v>
      </c>
      <c r="K8" s="18">
        <f t="shared" ca="1" si="2"/>
        <v>7.3221737458611047E-2</v>
      </c>
      <c r="L8" s="19">
        <f>AVERAGE('Projection Engine'!$H$36,'Projection Engine'!$H$37,'Projection Engine'!$H$38,'Projection Engine'!$H$39,'Projection Engine'!$H$44,'Projection Engine'!$H$45,'Projection Engine'!$H$46,'Projection Engine'!$H$47,'Projection Engine'!$H$48,'Projection Engine'!$H$49,'Projection Engine'!$H$50,'Projection Engine'!$H$51,'Projection Engine'!$H$52,'Projection Engine'!$H$53,'Projection Engine'!$H$54,'Projection Engine'!$H$55,'Projection Engine'!$H$56,'Projection Engine'!$H$57,'Projection Engine'!$H$58)</f>
        <v>-8.5318593948459573E-2</v>
      </c>
      <c r="M8" s="18">
        <f>AVERAGE('Projection Engine'!$E$36,'Projection Engine'!$E$37,'Projection Engine'!$E$38,'Projection Engine'!$E$39,'Projection Engine'!$E$44,'Projection Engine'!$E$45,'Projection Engine'!$E$46,'Projection Engine'!$E$47,'Projection Engine'!$E$48,'Projection Engine'!$E$49,'Projection Engine'!$E$50,'Projection Engine'!$E$51,'Projection Engine'!$E$52,'Projection Engine'!$E$53,'Projection Engine'!$E$54,'Projection Engine'!$E$55,'Projection Engine'!$E$56,'Projection Engine'!$E$57,'Projection Engine'!$E$58)</f>
        <v>-0.25</v>
      </c>
      <c r="N8" s="18">
        <f>AVERAGE('Projection Engine'!$K$36,'Projection Engine'!$K$37,'Projection Engine'!$K$38,'Projection Engine'!$K$39,'Projection Engine'!$K$44,'Projection Engine'!$K$45,'Projection Engine'!$K$46,'Projection Engine'!$K$47,'Projection Engine'!$K$48,'Projection Engine'!$K$49,'Projection Engine'!$K$50,'Projection Engine'!$K$51,'Projection Engine'!$K$52,'Projection Engine'!$K$53,'Projection Engine'!$K$54,'Projection Engine'!$K$55,'Projection Engine'!$K$56,'Projection Engine'!$K$57,'Projection Engine'!$K$58)</f>
        <v>0</v>
      </c>
    </row>
    <row r="9" spans="1:14" ht="28" customHeight="1" x14ac:dyDescent="0.4">
      <c r="A9" s="2">
        <v>7</v>
      </c>
      <c r="B9" s="6" t="s">
        <v>283</v>
      </c>
      <c r="C9" s="23">
        <f>'Projection Engine'!$AC$40+'Projection Engine'!$AC$88+'Projection Engine'!$AC$89+'Projection Engine'!$AC$90+'Projection Engine'!$AC$93+'Projection Engine'!$AC$110+'Projection Engine'!$AC$113+'Projection Engine'!$AC$114+'Projection Engine'!$AC$115</f>
        <v>131218.99890000001</v>
      </c>
      <c r="D9" s="23">
        <f ca="1">'Projection Engine'!$AD$40+'Projection Engine'!$AD$88+'Projection Engine'!$AD$89+'Projection Engine'!$AD$90+'Projection Engine'!$AD$93+'Projection Engine'!$AD$110+'Projection Engine'!$AD$113+'Projection Engine'!$AD$114+'Projection Engine'!$AD$115</f>
        <v>179575.78138465271</v>
      </c>
      <c r="E9" s="21">
        <f t="shared" ca="1" si="0"/>
        <v>0.36851967237994754</v>
      </c>
      <c r="F9" s="23">
        <f>'Projection Engine'!$AK$40+'Projection Engine'!$AK$88+'Projection Engine'!$AK$89+'Projection Engine'!$AK$90+'Projection Engine'!$AK$93+'Projection Engine'!$AK$110+'Projection Engine'!$AK$113+'Projection Engine'!$AK$114+'Projection Engine'!$AK$115</f>
        <v>35879</v>
      </c>
      <c r="G9" s="23">
        <f ca="1">'Projection Engine'!$AL$40+'Projection Engine'!$AL$88+'Projection Engine'!$AL$89+'Projection Engine'!$AL$90+'Projection Engine'!$AL$93+'Projection Engine'!$AL$110+'Projection Engine'!$AL$113+'Projection Engine'!$AL$114+'Projection Engine'!$AL$115</f>
        <v>50734.22582674025</v>
      </c>
      <c r="H9" s="21">
        <f t="shared" ca="1" si="1"/>
        <v>0.41403678549402856</v>
      </c>
      <c r="I9" s="23">
        <f>'Projection Engine'!$AV$40+'Projection Engine'!$AV$88+'Projection Engine'!$AV$89+'Projection Engine'!$AV$90+'Projection Engine'!$AV$93+'Projection Engine'!$AV$110+'Projection Engine'!$AV$113+'Projection Engine'!$AV$114+'Projection Engine'!$AV$115</f>
        <v>69115.892100000012</v>
      </c>
      <c r="J9" s="23">
        <f ca="1">'Projection Engine'!$AW$40+'Projection Engine'!$AW$88+'Projection Engine'!$AW$89+'Projection Engine'!$AW$90+'Projection Engine'!$AW$93+'Projection Engine'!$AW$110+'Projection Engine'!$AW$113+'Projection Engine'!$AW$114+'Projection Engine'!$AW$115</f>
        <v>95255.600835507314</v>
      </c>
      <c r="K9" s="21">
        <f t="shared" ca="1" si="2"/>
        <v>0.37820113350612883</v>
      </c>
      <c r="L9" s="22">
        <f>AVERAGE('Projection Engine'!$H$40,'Projection Engine'!$H$88,'Projection Engine'!$H$89,'Projection Engine'!$H$90,'Projection Engine'!$H$93,'Projection Engine'!$H$110,'Projection Engine'!$H$113,'Projection Engine'!$H$114,'Projection Engine'!$H$115)</f>
        <v>-5.1120975020469105E-2</v>
      </c>
      <c r="M9" s="21">
        <f>AVERAGE('Projection Engine'!$E$40,'Projection Engine'!$E$88,'Projection Engine'!$E$89,'Projection Engine'!$E$90,'Projection Engine'!$E$93,'Projection Engine'!$E$110,'Projection Engine'!$E$113,'Projection Engine'!$E$114,'Projection Engine'!$E$115)</f>
        <v>-4.9999999999999996E-2</v>
      </c>
      <c r="N9" s="21">
        <f>AVERAGE('Projection Engine'!$K$40,'Projection Engine'!$K$88,'Projection Engine'!$K$89,'Projection Engine'!$K$90,'Projection Engine'!$K$93,'Projection Engine'!$K$110,'Projection Engine'!$K$113,'Projection Engine'!$K$114,'Projection Engine'!$K$115)</f>
        <v>0</v>
      </c>
    </row>
    <row r="10" spans="1:14" ht="28" customHeight="1" x14ac:dyDescent="0.4">
      <c r="A10" s="7">
        <v>8</v>
      </c>
      <c r="B10" s="11" t="s">
        <v>284</v>
      </c>
      <c r="C10" s="20">
        <f>'Projection Engine'!$AC$42+'Projection Engine'!$AC$43</f>
        <v>12308.999800000001</v>
      </c>
      <c r="D10" s="20">
        <f ca="1">'Projection Engine'!$AD$42+'Projection Engine'!$AD$43</f>
        <v>8858.7622500092712</v>
      </c>
      <c r="E10" s="18">
        <f t="shared" ca="1" si="0"/>
        <v>-0.28030202340166821</v>
      </c>
      <c r="F10" s="20">
        <f>'Projection Engine'!$AK$42+'Projection Engine'!$AK$43</f>
        <v>2460</v>
      </c>
      <c r="G10" s="20">
        <f ca="1">'Projection Engine'!$AL$42+'Projection Engine'!$AL$43</f>
        <v>1141.7882439215873</v>
      </c>
      <c r="H10" s="18">
        <f t="shared" ca="1" si="1"/>
        <v>-0.53585843743024908</v>
      </c>
      <c r="I10" s="20">
        <f>'Projection Engine'!$AV$42+'Projection Engine'!$AV$43</f>
        <v>6536.4313000000002</v>
      </c>
      <c r="J10" s="20">
        <f ca="1">'Projection Engine'!$AW$42+'Projection Engine'!$AW$43</f>
        <v>4723.0100691251391</v>
      </c>
      <c r="K10" s="18">
        <f t="shared" ca="1" si="2"/>
        <v>-0.27743292136717801</v>
      </c>
      <c r="L10" s="19">
        <f>AVERAGE('Projection Engine'!$H$42,'Projection Engine'!$H$43)</f>
        <v>-0.10870569014158343</v>
      </c>
      <c r="M10" s="18">
        <f>AVERAGE('Projection Engine'!$E$42,'Projection Engine'!$E$43)</f>
        <v>-0.5</v>
      </c>
      <c r="N10" s="18">
        <f>AVERAGE('Projection Engine'!$K$42,'Projection Engine'!$K$43)</f>
        <v>-0.5</v>
      </c>
    </row>
    <row r="11" spans="1:14" ht="28" customHeight="1" x14ac:dyDescent="0.4">
      <c r="A11" s="2">
        <v>9</v>
      </c>
      <c r="B11" s="6" t="s">
        <v>286</v>
      </c>
      <c r="C11" s="23">
        <f>'Projection Engine'!$AC$59</f>
        <v>15986</v>
      </c>
      <c r="D11" s="23">
        <f ca="1">'Projection Engine'!$AD$59</f>
        <v>7721.9564274451313</v>
      </c>
      <c r="E11" s="21">
        <f t="shared" ca="1" si="0"/>
        <v>-0.51695505896127036</v>
      </c>
      <c r="F11" s="23">
        <f>'Projection Engine'!$AK$59</f>
        <v>3818</v>
      </c>
      <c r="G11" s="23">
        <f ca="1">'Projection Engine'!$AL$59</f>
        <v>1195.5144626916253</v>
      </c>
      <c r="H11" s="21">
        <f t="shared" ca="1" si="1"/>
        <v>-0.68687415854069522</v>
      </c>
      <c r="I11" s="23">
        <f>'Projection Engine'!$AV$59</f>
        <v>9543.8221000000012</v>
      </c>
      <c r="J11" s="23">
        <f ca="1">'Projection Engine'!$AW$59</f>
        <v>4610.0950318833711</v>
      </c>
      <c r="K11" s="21">
        <f t="shared" ca="1" si="2"/>
        <v>-0.51695505389990759</v>
      </c>
      <c r="L11" s="22">
        <f>AVERAGE('Projection Engine'!$H$59)</f>
        <v>-0.10851911733982418</v>
      </c>
      <c r="M11" s="21">
        <f>AVERAGE('Projection Engine'!$E$59)</f>
        <v>-0.5</v>
      </c>
      <c r="N11" s="21">
        <f>AVERAGE('Projection Engine'!$K$59)</f>
        <v>-0.7</v>
      </c>
    </row>
    <row r="12" spans="1:14" ht="28" customHeight="1" x14ac:dyDescent="0.4">
      <c r="A12" s="7">
        <v>10</v>
      </c>
      <c r="B12" s="11" t="s">
        <v>288</v>
      </c>
      <c r="C12" s="20">
        <f>'Projection Engine'!$AC$60+'Projection Engine'!$AC$61+'Projection Engine'!$AC$62+'Projection Engine'!$AC$63+'Projection Engine'!$AC$64+'Projection Engine'!$AC$65+'Projection Engine'!$AC$66+'Projection Engine'!$AC$67+'Projection Engine'!$AC$68</f>
        <v>75391.000300000014</v>
      </c>
      <c r="D12" s="20">
        <f ca="1">'Projection Engine'!$AD$60+'Projection Engine'!$AD$61+'Projection Engine'!$AD$62+'Projection Engine'!$AD$63+'Projection Engine'!$AD$64+'Projection Engine'!$AD$65+'Projection Engine'!$AD$66+'Projection Engine'!$AD$67+'Projection Engine'!$AD$68</f>
        <v>77506.099210811633</v>
      </c>
      <c r="E12" s="18">
        <f t="shared" ca="1" si="0"/>
        <v>2.8055058327852045E-2</v>
      </c>
      <c r="F12" s="20">
        <f>'Projection Engine'!$AK$60+'Projection Engine'!$AK$61+'Projection Engine'!$AK$62+'Projection Engine'!$AK$63+'Projection Engine'!$AK$64+'Projection Engine'!$AK$65+'Projection Engine'!$AK$66+'Projection Engine'!$AK$67+'Projection Engine'!$AK$68</f>
        <v>18719</v>
      </c>
      <c r="G12" s="20">
        <f ca="1">'Projection Engine'!$AL$60+'Projection Engine'!$AL$61+'Projection Engine'!$AL$62+'Projection Engine'!$AL$63+'Projection Engine'!$AL$64+'Projection Engine'!$AL$65+'Projection Engine'!$AL$66+'Projection Engine'!$AL$67+'Projection Engine'!$AL$68</f>
        <v>17054.459519324457</v>
      </c>
      <c r="H12" s="18">
        <f t="shared" ca="1" si="1"/>
        <v>-8.8922510853974179E-2</v>
      </c>
      <c r="I12" s="20">
        <f>'Projection Engine'!$AV$60+'Projection Engine'!$AV$61+'Projection Engine'!$AV$62+'Projection Engine'!$AV$63+'Projection Engine'!$AV$64+'Projection Engine'!$AV$65+'Projection Engine'!$AV$66+'Projection Engine'!$AV$67+'Projection Engine'!$AV$68</f>
        <v>45570.217799999999</v>
      </c>
      <c r="J12" s="20">
        <f ca="1">'Projection Engine'!$AW$60+'Projection Engine'!$AW$61+'Projection Engine'!$AW$62+'Projection Engine'!$AW$63+'Projection Engine'!$AW$64+'Projection Engine'!$AW$65+'Projection Engine'!$AW$66+'Projection Engine'!$AW$67+'Projection Engine'!$AW$68</f>
        <v>46689.645276898424</v>
      </c>
      <c r="K12" s="18">
        <f t="shared" ca="1" si="2"/>
        <v>2.4564891961047941E-2</v>
      </c>
      <c r="L12" s="19">
        <f>AVERAGE('Projection Engine'!$H$60,'Projection Engine'!$H$61,'Projection Engine'!$H$62,'Projection Engine'!$H$63,'Projection Engine'!$H$64,'Projection Engine'!$H$65,'Projection Engine'!$H$66,'Projection Engine'!$H$67,'Projection Engine'!$H$68)</f>
        <v>-8.3005683262917393E-2</v>
      </c>
      <c r="M12" s="18">
        <f>AVERAGE('Projection Engine'!$E$60,'Projection Engine'!$E$61,'Projection Engine'!$E$62,'Projection Engine'!$E$63,'Projection Engine'!$E$64,'Projection Engine'!$E$65,'Projection Engine'!$E$66,'Projection Engine'!$E$67,'Projection Engine'!$E$68)</f>
        <v>-0.25</v>
      </c>
      <c r="N12" s="18">
        <f>AVERAGE('Projection Engine'!$K$60,'Projection Engine'!$K$61,'Projection Engine'!$K$62,'Projection Engine'!$K$63,'Projection Engine'!$K$64,'Projection Engine'!$K$65,'Projection Engine'!$K$66,'Projection Engine'!$K$67,'Projection Engine'!$K$68)</f>
        <v>0</v>
      </c>
    </row>
    <row r="13" spans="1:14" ht="28" customHeight="1" x14ac:dyDescent="0.4">
      <c r="A13" s="2">
        <v>11</v>
      </c>
      <c r="B13" s="6" t="s">
        <v>289</v>
      </c>
      <c r="C13" s="23">
        <f>'Projection Engine'!$AC$69+'Projection Engine'!$AC$70</f>
        <v>92717.00039999999</v>
      </c>
      <c r="D13" s="23">
        <f ca="1">'Projection Engine'!$AD$69+'Projection Engine'!$AD$70</f>
        <v>119290.14146555468</v>
      </c>
      <c r="E13" s="21">
        <f t="shared" ca="1" si="0"/>
        <v>0.28660484000682462</v>
      </c>
      <c r="F13" s="23">
        <f>'Projection Engine'!$AK$69+'Projection Engine'!$AK$70</f>
        <v>9355</v>
      </c>
      <c r="G13" s="23">
        <f ca="1">'Projection Engine'!$AL$69+'Projection Engine'!$AL$70</f>
        <v>11923.588967667891</v>
      </c>
      <c r="H13" s="21">
        <f t="shared" ca="1" si="1"/>
        <v>0.27456856949950725</v>
      </c>
      <c r="I13" s="23">
        <f>'Projection Engine'!$AV$69+'Projection Engine'!$AV$70</f>
        <v>35034.355600000003</v>
      </c>
      <c r="J13" s="23">
        <f ca="1">'Projection Engine'!$AW$69+'Projection Engine'!$AW$70</f>
        <v>44888.895002853387</v>
      </c>
      <c r="K13" s="21">
        <f t="shared" ca="1" si="2"/>
        <v>0.2812821652941544</v>
      </c>
      <c r="L13" s="22">
        <f>AVERAGE('Projection Engine'!$H$69,'Projection Engine'!$H$70)</f>
        <v>-7.3924948796232501E-2</v>
      </c>
      <c r="M13" s="21">
        <f>AVERAGE('Projection Engine'!$E$69,'Projection Engine'!$E$70)</f>
        <v>-0.1</v>
      </c>
      <c r="N13" s="21">
        <f>AVERAGE('Projection Engine'!$K$69,'Projection Engine'!$K$70)</f>
        <v>0.25</v>
      </c>
    </row>
    <row r="14" spans="1:14" ht="28" customHeight="1" x14ac:dyDescent="0.4">
      <c r="A14" s="7">
        <v>12</v>
      </c>
      <c r="B14" s="11" t="s">
        <v>290</v>
      </c>
      <c r="C14" s="20">
        <f>'Projection Engine'!$AC$72+'Projection Engine'!$AC$73</f>
        <v>54617.9997</v>
      </c>
      <c r="D14" s="20">
        <f ca="1">'Projection Engine'!$AD$72+'Projection Engine'!$AD$73</f>
        <v>61298.498785524993</v>
      </c>
      <c r="E14" s="18">
        <f t="shared" ca="1" si="0"/>
        <v>0.122313140763465</v>
      </c>
      <c r="F14" s="20">
        <f>'Projection Engine'!$AK$72+'Projection Engine'!$AK$73</f>
        <v>9310</v>
      </c>
      <c r="G14" s="20">
        <f ca="1">'Projection Engine'!$AL$72+'Projection Engine'!$AL$73</f>
        <v>9171.8288932998839</v>
      </c>
      <c r="H14" s="18">
        <f t="shared" ca="1" si="1"/>
        <v>-1.4841150021494776E-2</v>
      </c>
      <c r="I14" s="20">
        <f>'Projection Engine'!$AV$72+'Projection Engine'!$AV$73</f>
        <v>26470.089400000001</v>
      </c>
      <c r="J14" s="20">
        <f ca="1">'Projection Engine'!$AW$72+'Projection Engine'!$AW$73</f>
        <v>28969.701042682485</v>
      </c>
      <c r="K14" s="18">
        <f t="shared" ca="1" si="2"/>
        <v>9.4431552720123602E-2</v>
      </c>
      <c r="L14" s="19">
        <f>AVERAGE('Projection Engine'!$H$72,'Projection Engine'!$H$73)</f>
        <v>-0.10655268891683842</v>
      </c>
      <c r="M14" s="18">
        <f>AVERAGE('Projection Engine'!$E$72,'Projection Engine'!$E$73)</f>
        <v>-0.25</v>
      </c>
      <c r="N14" s="18">
        <f>AVERAGE('Projection Engine'!$K$72,'Projection Engine'!$K$73)</f>
        <v>0</v>
      </c>
    </row>
    <row r="15" spans="1:14" ht="28" customHeight="1" x14ac:dyDescent="0.4">
      <c r="A15" s="2">
        <v>13</v>
      </c>
      <c r="B15" s="6" t="s">
        <v>291</v>
      </c>
      <c r="C15" s="23">
        <f>'Projection Engine'!$AC$74</f>
        <v>129718.00020000001</v>
      </c>
      <c r="D15" s="23">
        <f ca="1">'Projection Engine'!$AD$74</f>
        <v>190119.80814449274</v>
      </c>
      <c r="E15" s="21">
        <f t="shared" ca="1" si="0"/>
        <v>0.46563937041401227</v>
      </c>
      <c r="F15" s="23">
        <f>'Projection Engine'!$AK$74</f>
        <v>12219</v>
      </c>
      <c r="G15" s="23">
        <f ca="1">'Projection Engine'!$AL$74</f>
        <v>13249.968854487028</v>
      </c>
      <c r="H15" s="21">
        <f t="shared" ca="1" si="1"/>
        <v>8.4374241303464048E-2</v>
      </c>
      <c r="I15" s="23">
        <f>'Projection Engine'!$AV$74</f>
        <v>34501.1976</v>
      </c>
      <c r="J15" s="23">
        <f ca="1">'Projection Engine'!$AW$74</f>
        <v>50566.31484806622</v>
      </c>
      <c r="K15" s="21">
        <f t="shared" ca="1" si="2"/>
        <v>0.46563940864667908</v>
      </c>
      <c r="L15" s="22">
        <f>AVERAGE('Projection Engine'!$H$74)</f>
        <v>-0.11126394494864587</v>
      </c>
      <c r="M15" s="21">
        <f>AVERAGE('Projection Engine'!$E$74)</f>
        <v>-0.4</v>
      </c>
      <c r="N15" s="21">
        <f>AVERAGE('Projection Engine'!$K$74)</f>
        <v>0</v>
      </c>
    </row>
    <row r="16" spans="1:14" ht="28" customHeight="1" x14ac:dyDescent="0.4">
      <c r="A16" s="7">
        <v>14</v>
      </c>
      <c r="B16" s="11" t="s">
        <v>292</v>
      </c>
      <c r="C16" s="20">
        <f>'Projection Engine'!$AC$75</f>
        <v>83278.999400000001</v>
      </c>
      <c r="D16" s="20">
        <f ca="1">'Projection Engine'!$AD$75</f>
        <v>87806.12424823927</v>
      </c>
      <c r="E16" s="18">
        <f t="shared" ca="1" si="0"/>
        <v>5.436094190439178E-2</v>
      </c>
      <c r="F16" s="20">
        <f>'Projection Engine'!$AK$75</f>
        <v>9928</v>
      </c>
      <c r="G16" s="20">
        <f ca="1">'Projection Engine'!$AL$75</f>
        <v>7862.7885803143608</v>
      </c>
      <c r="H16" s="18">
        <f t="shared" ca="1" si="1"/>
        <v>-0.20801887788936735</v>
      </c>
      <c r="I16" s="20">
        <f>'Projection Engine'!$AV$75</f>
        <v>23524.386999999999</v>
      </c>
      <c r="J16" s="20">
        <f ca="1">'Projection Engine'!$AW$75</f>
        <v>24803.194202428218</v>
      </c>
      <c r="K16" s="18">
        <f t="shared" ca="1" si="2"/>
        <v>5.436091501250262E-2</v>
      </c>
      <c r="L16" s="19">
        <f>AVERAGE('Projection Engine'!$H$75)</f>
        <v>-0.11061460554067901</v>
      </c>
      <c r="M16" s="18">
        <f>AVERAGE('Projection Engine'!$E$75)</f>
        <v>-0.4</v>
      </c>
      <c r="N16" s="18">
        <f>AVERAGE('Projection Engine'!$K$75)</f>
        <v>0</v>
      </c>
    </row>
    <row r="17" spans="1:14" ht="28" customHeight="1" x14ac:dyDescent="0.4">
      <c r="A17" s="2">
        <v>15</v>
      </c>
      <c r="B17" s="6" t="s">
        <v>293</v>
      </c>
      <c r="C17" s="23">
        <f>'Projection Engine'!$AC$76</f>
        <v>112327.99990000002</v>
      </c>
      <c r="D17" s="23">
        <f ca="1">'Projection Engine'!$AD$76</f>
        <v>113066.91524455939</v>
      </c>
      <c r="E17" s="21">
        <f t="shared" ca="1" si="0"/>
        <v>6.5781937292321846E-3</v>
      </c>
      <c r="F17" s="23">
        <f>'Projection Engine'!$AK$76</f>
        <v>21489</v>
      </c>
      <c r="G17" s="23">
        <f ca="1">'Projection Engine'!$AL$76</f>
        <v>16217.880116913699</v>
      </c>
      <c r="H17" s="21">
        <f t="shared" ca="1" si="1"/>
        <v>-0.24529386584235191</v>
      </c>
      <c r="I17" s="23">
        <f>'Projection Engine'!$AV$76</f>
        <v>50312.047899999998</v>
      </c>
      <c r="J17" s="23">
        <f ca="1">'Projection Engine'!$AW$76</f>
        <v>50643.010298002271</v>
      </c>
      <c r="K17" s="21">
        <f t="shared" ca="1" si="2"/>
        <v>6.5781937292652692E-3</v>
      </c>
      <c r="L17" s="22">
        <f>AVERAGE('Projection Engine'!$H$76)</f>
        <v>-0.12293003275045172</v>
      </c>
      <c r="M17" s="21">
        <f>AVERAGE('Projection Engine'!$E$76)</f>
        <v>-0.4</v>
      </c>
      <c r="N17" s="21">
        <f>AVERAGE('Projection Engine'!$K$76)</f>
        <v>0</v>
      </c>
    </row>
    <row r="18" spans="1:14" ht="28" customHeight="1" x14ac:dyDescent="0.4">
      <c r="A18" s="7">
        <v>16</v>
      </c>
      <c r="B18" s="11" t="s">
        <v>294</v>
      </c>
      <c r="C18" s="20">
        <f>'Projection Engine'!$AC$77</f>
        <v>342515.00020000001</v>
      </c>
      <c r="D18" s="20">
        <f ca="1">'Projection Engine'!$AD$77</f>
        <v>392630.56399486947</v>
      </c>
      <c r="E18" s="18">
        <f t="shared" ca="1" si="0"/>
        <v>0.14631640589640216</v>
      </c>
      <c r="F18" s="20">
        <f>'Projection Engine'!$AK$77</f>
        <v>61495</v>
      </c>
      <c r="G18" s="20">
        <f ca="1">'Projection Engine'!$AL$77</f>
        <v>52638.163310974596</v>
      </c>
      <c r="H18" s="18">
        <f t="shared" ca="1" si="1"/>
        <v>-0.14402531407472807</v>
      </c>
      <c r="I18" s="20">
        <f>'Projection Engine'!$AV$77</f>
        <v>133661.17929999999</v>
      </c>
      <c r="J18" s="20">
        <f ca="1">'Projection Engine'!$AW$77</f>
        <v>153218.00277768358</v>
      </c>
      <c r="K18" s="18">
        <f t="shared" ca="1" si="2"/>
        <v>0.14631640675404078</v>
      </c>
      <c r="L18" s="19">
        <f>AVERAGE('Projection Engine'!$H$77)</f>
        <v>-0.10941285966695286</v>
      </c>
      <c r="M18" s="18">
        <f>AVERAGE('Projection Engine'!$E$77)</f>
        <v>-0.4</v>
      </c>
      <c r="N18" s="18">
        <f>AVERAGE('Projection Engine'!$K$77)</f>
        <v>0</v>
      </c>
    </row>
    <row r="19" spans="1:14" ht="28" customHeight="1" x14ac:dyDescent="0.4">
      <c r="A19" s="2">
        <v>17</v>
      </c>
      <c r="B19" s="6" t="s">
        <v>295</v>
      </c>
      <c r="C19" s="23">
        <f>'Projection Engine'!$AC$78</f>
        <v>191278.00020000001</v>
      </c>
      <c r="D19" s="23">
        <f ca="1">'Projection Engine'!$AD$78</f>
        <v>198871.79615925901</v>
      </c>
      <c r="E19" s="21">
        <f t="shared" ca="1" si="0"/>
        <v>3.9700310288266039E-2</v>
      </c>
      <c r="F19" s="23">
        <f>'Projection Engine'!$AK$78</f>
        <v>59909</v>
      </c>
      <c r="G19" s="23">
        <f ca="1">'Projection Engine'!$AL$78</f>
        <v>22263.313514534944</v>
      </c>
      <c r="H19" s="21">
        <f t="shared" ca="1" si="1"/>
        <v>-0.62838115283955753</v>
      </c>
      <c r="I19" s="23">
        <f>'Projection Engine'!$AV$78</f>
        <v>113060.4571</v>
      </c>
      <c r="J19" s="23">
        <f ca="1">'Projection Engine'!$AW$78</f>
        <v>117548.99243217237</v>
      </c>
      <c r="K19" s="21">
        <f t="shared" ca="1" si="2"/>
        <v>3.9700311207855332E-2</v>
      </c>
      <c r="L19" s="22">
        <f>AVERAGE('Projection Engine'!$H$78)</f>
        <v>-0.1981911985931836</v>
      </c>
      <c r="M19" s="21">
        <f>AVERAGE('Projection Engine'!$E$78)</f>
        <v>-0.75</v>
      </c>
      <c r="N19" s="21">
        <f>AVERAGE('Projection Engine'!$K$78)</f>
        <v>0</v>
      </c>
    </row>
    <row r="20" spans="1:14" ht="28" customHeight="1" x14ac:dyDescent="0.4">
      <c r="A20" s="7">
        <v>18</v>
      </c>
      <c r="B20" s="11" t="s">
        <v>296</v>
      </c>
      <c r="C20" s="20">
        <f>'Projection Engine'!$AC$79</f>
        <v>191955.99959999998</v>
      </c>
      <c r="D20" s="20">
        <f ca="1">'Projection Engine'!$AD$79</f>
        <v>223925.63330707987</v>
      </c>
      <c r="E20" s="18">
        <f t="shared" ca="1" si="0"/>
        <v>0.16654667618463903</v>
      </c>
      <c r="F20" s="20">
        <f>'Projection Engine'!$AK$79</f>
        <v>71894</v>
      </c>
      <c r="G20" s="20">
        <f ca="1">'Projection Engine'!$AL$79</f>
        <v>78108.368629468634</v>
      </c>
      <c r="H20" s="18">
        <f t="shared" ca="1" si="1"/>
        <v>8.6437931252519418E-2</v>
      </c>
      <c r="I20" s="20">
        <f>'Projection Engine'!$AV$79</f>
        <v>120898.2242</v>
      </c>
      <c r="J20" s="20">
        <f ca="1">'Projection Engine'!$AW$79</f>
        <v>141033.42136382285</v>
      </c>
      <c r="K20" s="18">
        <f t="shared" ca="1" si="2"/>
        <v>0.16654667425481384</v>
      </c>
      <c r="L20" s="19">
        <f>AVERAGE('Projection Engine'!$H$79)</f>
        <v>-8.2208793207863937E-2</v>
      </c>
      <c r="M20" s="18">
        <f>AVERAGE('Projection Engine'!$E$79)</f>
        <v>-0.2</v>
      </c>
      <c r="N20" s="18">
        <f>AVERAGE('Projection Engine'!$K$79)</f>
        <v>0</v>
      </c>
    </row>
    <row r="21" spans="1:14" ht="28" customHeight="1" x14ac:dyDescent="0.4">
      <c r="A21" s="2">
        <v>19</v>
      </c>
      <c r="B21" s="6" t="s">
        <v>297</v>
      </c>
      <c r="C21" s="23">
        <f>'Projection Engine'!$AC$80</f>
        <v>25276</v>
      </c>
      <c r="D21" s="23">
        <f ca="1">'Projection Engine'!$AD$80</f>
        <v>37764.384406377794</v>
      </c>
      <c r="E21" s="21">
        <f t="shared" ca="1" si="0"/>
        <v>0.49408072505055367</v>
      </c>
      <c r="F21" s="23">
        <f>'Projection Engine'!$AK$80</f>
        <v>7219</v>
      </c>
      <c r="G21" s="23">
        <f ca="1">'Projection Engine'!$AL$80</f>
        <v>9995.6883222143442</v>
      </c>
      <c r="H21" s="21">
        <f t="shared" ca="1" si="1"/>
        <v>0.38463614381691991</v>
      </c>
      <c r="I21" s="23">
        <f>'Projection Engine'!$AV$80</f>
        <v>14029.5146</v>
      </c>
      <c r="J21" s="23">
        <f ca="1">'Projection Engine'!$AW$80</f>
        <v>20961.227345674677</v>
      </c>
      <c r="K21" s="21">
        <f t="shared" ca="1" si="2"/>
        <v>0.49408072505050726</v>
      </c>
      <c r="L21" s="22">
        <f>AVERAGE('Projection Engine'!$H$80)</f>
        <v>-8.1514538985330218E-2</v>
      </c>
      <c r="M21" s="21">
        <f>AVERAGE('Projection Engine'!$E$80)</f>
        <v>-0.2</v>
      </c>
      <c r="N21" s="21">
        <f>AVERAGE('Projection Engine'!$K$80)</f>
        <v>0</v>
      </c>
    </row>
    <row r="22" spans="1:14" ht="28" customHeight="1" x14ac:dyDescent="0.4">
      <c r="A22" s="7">
        <v>20</v>
      </c>
      <c r="B22" s="11" t="s">
        <v>298</v>
      </c>
      <c r="C22" s="20">
        <f>'Projection Engine'!$AC$81</f>
        <v>110251.00020000001</v>
      </c>
      <c r="D22" s="20">
        <f ca="1">'Projection Engine'!$AD$81</f>
        <v>166177.22054990966</v>
      </c>
      <c r="E22" s="18">
        <f t="shared" ca="1" si="0"/>
        <v>0.50726270281863295</v>
      </c>
      <c r="F22" s="20">
        <f>'Projection Engine'!$AK$81</f>
        <v>35172</v>
      </c>
      <c r="G22" s="20">
        <f ca="1">'Projection Engine'!$AL$81</f>
        <v>54490.297088165171</v>
      </c>
      <c r="H22" s="18">
        <f t="shared" ca="1" si="1"/>
        <v>0.54925216331642135</v>
      </c>
      <c r="I22" s="20">
        <f>'Projection Engine'!$AV$81</f>
        <v>58918.750599999999</v>
      </c>
      <c r="J22" s="20">
        <f ca="1">'Projection Engine'!$AW$81</f>
        <v>88806.03602967858</v>
      </c>
      <c r="K22" s="18">
        <f t="shared" ca="1" si="2"/>
        <v>0.50726271560956326</v>
      </c>
      <c r="L22" s="19">
        <f>AVERAGE('Projection Engine'!$H$81)</f>
        <v>-5.4522568688929081E-2</v>
      </c>
      <c r="M22" s="18">
        <f>AVERAGE('Projection Engine'!$E$81)</f>
        <v>-0.05</v>
      </c>
      <c r="N22" s="18">
        <f>AVERAGE('Projection Engine'!$K$81)</f>
        <v>0</v>
      </c>
    </row>
    <row r="23" spans="1:14" ht="28" customHeight="1" x14ac:dyDescent="0.4">
      <c r="A23" s="2">
        <v>21</v>
      </c>
      <c r="B23" s="6" t="s">
        <v>299</v>
      </c>
      <c r="C23" s="23">
        <f>'Projection Engine'!$AC$82</f>
        <v>86309.99980000002</v>
      </c>
      <c r="D23" s="23">
        <f ca="1">'Projection Engine'!$AD$82</f>
        <v>93988.810067970699</v>
      </c>
      <c r="E23" s="21">
        <f t="shared" ca="1" si="0"/>
        <v>8.8967793833440334E-2</v>
      </c>
      <c r="F23" s="23">
        <f>'Projection Engine'!$AK$82</f>
        <v>21514</v>
      </c>
      <c r="G23" s="23">
        <f ca="1">'Projection Engine'!$AL$82</f>
        <v>6747.8743595225606</v>
      </c>
      <c r="H23" s="21">
        <f t="shared" ca="1" si="1"/>
        <v>-0.68634961608615042</v>
      </c>
      <c r="I23" s="23">
        <f>'Projection Engine'!$AV$82</f>
        <v>47747.564299999998</v>
      </c>
      <c r="J23" s="23">
        <f ca="1">'Projection Engine'!$AW$82</f>
        <v>51995.559865588926</v>
      </c>
      <c r="K23" s="21">
        <f t="shared" ca="1" si="2"/>
        <v>8.8967796114134412E-2</v>
      </c>
      <c r="L23" s="22">
        <f>AVERAGE('Projection Engine'!$H$82)</f>
        <v>-0.16370832660227513</v>
      </c>
      <c r="M23" s="21">
        <f>AVERAGE('Projection Engine'!$E$82)</f>
        <v>-0.8</v>
      </c>
      <c r="N23" s="21">
        <f>AVERAGE('Projection Engine'!$K$82)</f>
        <v>0.2</v>
      </c>
    </row>
    <row r="24" spans="1:14" ht="28" customHeight="1" x14ac:dyDescent="0.4">
      <c r="A24" s="7">
        <v>22</v>
      </c>
      <c r="B24" s="11" t="s">
        <v>300</v>
      </c>
      <c r="C24" s="20">
        <f>'Projection Engine'!$AC$83+'Projection Engine'!$AC$84+'Projection Engine'!$AC$85</f>
        <v>69427.999800000005</v>
      </c>
      <c r="D24" s="20">
        <f ca="1">'Projection Engine'!$AD$83+'Projection Engine'!$AD$84+'Projection Engine'!$AD$85</f>
        <v>81090.529856218956</v>
      </c>
      <c r="E24" s="18">
        <f t="shared" ca="1" si="0"/>
        <v>0.16798021100730232</v>
      </c>
      <c r="F24" s="20">
        <f>'Projection Engine'!$AK$83+'Projection Engine'!$AK$84+'Projection Engine'!$AK$85</f>
        <v>15599</v>
      </c>
      <c r="G24" s="20">
        <f ca="1">'Projection Engine'!$AL$83+'Projection Engine'!$AL$84+'Projection Engine'!$AL$85</f>
        <v>16492.368736122182</v>
      </c>
      <c r="H24" s="18">
        <f t="shared" ca="1" si="1"/>
        <v>5.7270897885901784E-2</v>
      </c>
      <c r="I24" s="20">
        <f>'Projection Engine'!$AV$83+'Projection Engine'!$AV$84+'Projection Engine'!$AV$85</f>
        <v>38098.1158</v>
      </c>
      <c r="J24" s="20">
        <f ca="1">'Projection Engine'!$AW$83+'Projection Engine'!$AW$84+'Projection Engine'!$AW$85</f>
        <v>44414.628280298763</v>
      </c>
      <c r="K24" s="18">
        <f t="shared" ca="1" si="2"/>
        <v>0.16579592842485824</v>
      </c>
      <c r="L24" s="19">
        <f>AVERAGE('Projection Engine'!$H$83,'Projection Engine'!$H$84,'Projection Engine'!$H$85)</f>
        <v>-8.2145199020160264E-2</v>
      </c>
      <c r="M24" s="18">
        <f>AVERAGE('Projection Engine'!$E$83,'Projection Engine'!$E$84,'Projection Engine'!$E$85)</f>
        <v>-0.20000000000000004</v>
      </c>
      <c r="N24" s="18">
        <f>AVERAGE('Projection Engine'!$K$83,'Projection Engine'!$K$84,'Projection Engine'!$K$85)</f>
        <v>0</v>
      </c>
    </row>
    <row r="25" spans="1:14" ht="28" customHeight="1" x14ac:dyDescent="0.4">
      <c r="A25" s="2">
        <v>23</v>
      </c>
      <c r="B25" s="6" t="s">
        <v>301</v>
      </c>
      <c r="C25" s="23">
        <f>'Projection Engine'!$AC$86+'Projection Engine'!$AC$87</f>
        <v>115072.99979999999</v>
      </c>
      <c r="D25" s="23">
        <f ca="1">'Projection Engine'!$AD$86+'Projection Engine'!$AD$87</f>
        <v>131502.03067360166</v>
      </c>
      <c r="E25" s="21">
        <f t="shared" ca="1" si="0"/>
        <v>0.14277051004280561</v>
      </c>
      <c r="F25" s="23">
        <f>'Projection Engine'!$AK$86+'Projection Engine'!$AK$87</f>
        <v>19257</v>
      </c>
      <c r="G25" s="23">
        <f ca="1">'Projection Engine'!$AL$86+'Projection Engine'!$AL$87</f>
        <v>11284.96070597333</v>
      </c>
      <c r="H25" s="21">
        <f t="shared" ca="1" si="1"/>
        <v>-0.41398137269702806</v>
      </c>
      <c r="I25" s="23">
        <f>'Projection Engine'!$AV$86+'Projection Engine'!$AV$87</f>
        <v>59080.376000000004</v>
      </c>
      <c r="J25" s="23">
        <f ca="1">'Projection Engine'!$AW$86+'Projection Engine'!$AW$87</f>
        <v>67507.755222285094</v>
      </c>
      <c r="K25" s="21">
        <f t="shared" ca="1" si="2"/>
        <v>0.14264261321365135</v>
      </c>
      <c r="L25" s="22">
        <f>AVERAGE('Projection Engine'!$H$86,'Projection Engine'!$H$87)</f>
        <v>-0.16647634836719169</v>
      </c>
      <c r="M25" s="21">
        <f>AVERAGE('Projection Engine'!$E$86,'Projection Engine'!$E$87)</f>
        <v>-0.6</v>
      </c>
      <c r="N25" s="21">
        <f>AVERAGE('Projection Engine'!$K$86,'Projection Engine'!$K$87)</f>
        <v>0</v>
      </c>
    </row>
    <row r="26" spans="1:14" ht="28" customHeight="1" x14ac:dyDescent="0.4">
      <c r="A26" s="7">
        <v>24</v>
      </c>
      <c r="B26" s="11" t="s">
        <v>302</v>
      </c>
      <c r="C26" s="20">
        <f>'Projection Engine'!$AC$91+'Projection Engine'!$AC$92+'Projection Engine'!$AC$102</f>
        <v>175652.99950000003</v>
      </c>
      <c r="D26" s="20">
        <f ca="1">'Projection Engine'!$AD$91+'Projection Engine'!$AD$92+'Projection Engine'!$AD$102</f>
        <v>377742.23016873392</v>
      </c>
      <c r="E26" s="18">
        <f t="shared" ca="1" si="0"/>
        <v>1.150502588876849</v>
      </c>
      <c r="F26" s="20">
        <f>'Projection Engine'!$AK$91+'Projection Engine'!$AK$92+'Projection Engine'!$AK$102</f>
        <v>45303</v>
      </c>
      <c r="G26" s="20">
        <f ca="1">'Projection Engine'!$AL$91+'Projection Engine'!$AL$92+'Projection Engine'!$AL$102</f>
        <v>108521.05694616729</v>
      </c>
      <c r="H26" s="18">
        <f t="shared" ca="1" si="1"/>
        <v>1.3954496820556539</v>
      </c>
      <c r="I26" s="20">
        <f>'Projection Engine'!$AV$91+'Projection Engine'!$AV$92+'Projection Engine'!$AV$102</f>
        <v>91224.944900000002</v>
      </c>
      <c r="J26" s="20">
        <f ca="1">'Projection Engine'!$AW$91+'Projection Engine'!$AW$92+'Projection Engine'!$AW$102</f>
        <v>205235.42519784812</v>
      </c>
      <c r="K26" s="18">
        <f t="shared" ca="1" si="2"/>
        <v>1.2497730793131794</v>
      </c>
      <c r="L26" s="19">
        <f>AVERAGE('Projection Engine'!$H$91,'Projection Engine'!$H$92,'Projection Engine'!$H$102)</f>
        <v>-7.499797322462376E-2</v>
      </c>
      <c r="M26" s="18">
        <f>AVERAGE('Projection Engine'!$E$91,'Projection Engine'!$E$92,'Projection Engine'!$E$102)</f>
        <v>-0.15</v>
      </c>
      <c r="N26" s="18">
        <f>AVERAGE('Projection Engine'!$K$91,'Projection Engine'!$K$92,'Projection Engine'!$K$102)</f>
        <v>0</v>
      </c>
    </row>
    <row r="27" spans="1:14" ht="28" customHeight="1" x14ac:dyDescent="0.4">
      <c r="A27" s="2">
        <v>25</v>
      </c>
      <c r="B27" s="6" t="s">
        <v>304</v>
      </c>
      <c r="C27" s="23">
        <f>'Projection Engine'!$AC$94+'Projection Engine'!$AC$95+'Projection Engine'!$AC$96</f>
        <v>313888.99890000001</v>
      </c>
      <c r="D27" s="23">
        <f ca="1">'Projection Engine'!$AD$94+'Projection Engine'!$AD$95+'Projection Engine'!$AD$96</f>
        <v>330377.36473682651</v>
      </c>
      <c r="E27" s="21">
        <f t="shared" ca="1" si="0"/>
        <v>5.2529288680421171E-2</v>
      </c>
      <c r="F27" s="23">
        <f>'Projection Engine'!$AK$94+'Projection Engine'!$AK$95+'Projection Engine'!$AK$96</f>
        <v>63776</v>
      </c>
      <c r="G27" s="23">
        <f ca="1">'Projection Engine'!$AL$94+'Projection Engine'!$AL$95+'Projection Engine'!$AL$96</f>
        <v>41578.145226199646</v>
      </c>
      <c r="H27" s="21">
        <f t="shared" ca="1" si="1"/>
        <v>-0.34805968975477219</v>
      </c>
      <c r="I27" s="23">
        <f>'Projection Engine'!$AV$94+'Projection Engine'!$AV$95+'Projection Engine'!$AV$96</f>
        <v>199730.0834</v>
      </c>
      <c r="J27" s="23">
        <f ca="1">'Projection Engine'!$AW$94+'Projection Engine'!$AW$95+'Projection Engine'!$AW$96</f>
        <v>212046.19006982842</v>
      </c>
      <c r="K27" s="21">
        <f t="shared" ca="1" si="2"/>
        <v>6.1663753702855706E-2</v>
      </c>
      <c r="L27" s="22">
        <f>AVERAGE('Projection Engine'!$H$94,'Projection Engine'!$H$95,'Projection Engine'!$H$96)</f>
        <v>-0.15778297155302107</v>
      </c>
      <c r="M27" s="21">
        <f>AVERAGE('Projection Engine'!$E$94,'Projection Engine'!$E$95,'Projection Engine'!$E$96)</f>
        <v>-0.5</v>
      </c>
      <c r="N27" s="21">
        <f>AVERAGE('Projection Engine'!$K$94,'Projection Engine'!$K$95,'Projection Engine'!$K$96)</f>
        <v>0</v>
      </c>
    </row>
    <row r="28" spans="1:14" ht="28" customHeight="1" x14ac:dyDescent="0.4">
      <c r="A28" s="7">
        <v>26</v>
      </c>
      <c r="B28" s="11" t="s">
        <v>305</v>
      </c>
      <c r="C28" s="20">
        <f>'Projection Engine'!$AC$97</f>
        <v>32898.999900000003</v>
      </c>
      <c r="D28" s="20">
        <f ca="1">'Projection Engine'!$AD$97</f>
        <v>37806.72575109655</v>
      </c>
      <c r="E28" s="18">
        <f t="shared" ca="1" si="0"/>
        <v>0.14917553317772891</v>
      </c>
      <c r="F28" s="20">
        <f>'Projection Engine'!$AK$97</f>
        <v>6628</v>
      </c>
      <c r="G28" s="20">
        <f ca="1">'Projection Engine'!$AL$97</f>
        <v>4912.969454827461</v>
      </c>
      <c r="H28" s="18">
        <f t="shared" ca="1" si="1"/>
        <v>-0.2587553628805882</v>
      </c>
      <c r="I28" s="20">
        <f>'Projection Engine'!$AV$97</f>
        <v>13190.871300000001</v>
      </c>
      <c r="J28" s="20">
        <f ca="1">'Projection Engine'!$AW$97</f>
        <v>15158.626444338663</v>
      </c>
      <c r="K28" s="18">
        <f t="shared" ca="1" si="2"/>
        <v>0.14917552446582216</v>
      </c>
      <c r="L28" s="19">
        <f>AVERAGE('Projection Engine'!$H$97)</f>
        <v>-0.11859613950765399</v>
      </c>
      <c r="M28" s="18">
        <f>AVERAGE('Projection Engine'!$E$97)</f>
        <v>-0.5</v>
      </c>
      <c r="N28" s="18">
        <f>AVERAGE('Projection Engine'!$K$97)</f>
        <v>0</v>
      </c>
    </row>
    <row r="29" spans="1:14" ht="28" customHeight="1" x14ac:dyDescent="0.4">
      <c r="A29" s="2">
        <v>27</v>
      </c>
      <c r="B29" s="6" t="s">
        <v>306</v>
      </c>
      <c r="C29" s="23">
        <f>'Projection Engine'!$AC$98+'Projection Engine'!$AC$99</f>
        <v>287797</v>
      </c>
      <c r="D29" s="23">
        <f ca="1">'Projection Engine'!$AD$98+'Projection Engine'!$AD$99</f>
        <v>433456.06820986402</v>
      </c>
      <c r="E29" s="21">
        <f t="shared" ca="1" si="0"/>
        <v>0.50611739597655303</v>
      </c>
      <c r="F29" s="23">
        <f>'Projection Engine'!$AK$98+'Projection Engine'!$AK$99</f>
        <v>0</v>
      </c>
      <c r="G29" s="23">
        <f ca="1">'Projection Engine'!$AL$98+'Projection Engine'!$AL$99</f>
        <v>0</v>
      </c>
      <c r="H29" s="21">
        <f t="shared" si="1"/>
        <v>0</v>
      </c>
      <c r="I29" s="23">
        <f>'Projection Engine'!$AV$98+'Projection Engine'!$AV$99</f>
        <v>238697.5147</v>
      </c>
      <c r="J29" s="23">
        <f ca="1">'Projection Engine'!$AW$98+'Projection Engine'!$AW$99</f>
        <v>360085.66911557212</v>
      </c>
      <c r="K29" s="21">
        <f t="shared" ca="1" si="2"/>
        <v>0.50854385546550529</v>
      </c>
      <c r="L29" s="22">
        <f>AVERAGE('Projection Engine'!$H$98,'Projection Engine'!$H$99)</f>
        <v>-3.0234777889194032E-2</v>
      </c>
      <c r="M29" s="21">
        <f>AVERAGE('Projection Engine'!$E$98,'Projection Engine'!$E$99)</f>
        <v>0</v>
      </c>
      <c r="N29" s="21">
        <f>AVERAGE('Projection Engine'!$K$98,'Projection Engine'!$K$99)</f>
        <v>0</v>
      </c>
    </row>
    <row r="30" spans="1:14" ht="28" customHeight="1" x14ac:dyDescent="0.4">
      <c r="A30" s="7">
        <v>28</v>
      </c>
      <c r="B30" s="11" t="s">
        <v>307</v>
      </c>
      <c r="C30" s="20">
        <f>'Projection Engine'!$AC$100+'Projection Engine'!$AC$103+'Projection Engine'!$AC$119</f>
        <v>246373.99960000001</v>
      </c>
      <c r="D30" s="20">
        <f ca="1">'Projection Engine'!$AD$100+'Projection Engine'!$AD$103+'Projection Engine'!$AD$119</f>
        <v>290278.63213971828</v>
      </c>
      <c r="E30" s="18">
        <f t="shared" ca="1" si="0"/>
        <v>0.17820318950457259</v>
      </c>
      <c r="F30" s="20">
        <f>'Projection Engine'!$AK$100+'Projection Engine'!$AK$103+'Projection Engine'!$AK$119</f>
        <v>97478</v>
      </c>
      <c r="G30" s="20">
        <f ca="1">'Projection Engine'!$AL$100+'Projection Engine'!$AL$103+'Projection Engine'!$AL$119</f>
        <v>111558.24531038926</v>
      </c>
      <c r="H30" s="18">
        <f t="shared" ca="1" si="1"/>
        <v>0.14444536521460494</v>
      </c>
      <c r="I30" s="20">
        <f>'Projection Engine'!$AV$100+'Projection Engine'!$AV$103+'Projection Engine'!$AV$119</f>
        <v>158157.00280000002</v>
      </c>
      <c r="J30" s="20">
        <f ca="1">'Projection Engine'!$AW$100+'Projection Engine'!$AW$103+'Projection Engine'!$AW$119</f>
        <v>185477.91574312505</v>
      </c>
      <c r="K30" s="18">
        <f t="shared" ca="1" si="2"/>
        <v>0.17274551527556525</v>
      </c>
      <c r="L30" s="19">
        <f>AVERAGE('Projection Engine'!$H$100,'Projection Engine'!$H$103,'Projection Engine'!$H$119)</f>
        <v>-6.5357001046487534E-2</v>
      </c>
      <c r="M30" s="18">
        <f>AVERAGE('Projection Engine'!$E$100,'Projection Engine'!$E$103,'Projection Engine'!$E$119)</f>
        <v>-0.15</v>
      </c>
      <c r="N30" s="18">
        <f>AVERAGE('Projection Engine'!$K$100,'Projection Engine'!$K$103,'Projection Engine'!$K$119)</f>
        <v>0</v>
      </c>
    </row>
    <row r="31" spans="1:14" ht="28" customHeight="1" x14ac:dyDescent="0.4">
      <c r="A31" s="2">
        <v>29</v>
      </c>
      <c r="B31" s="6" t="s">
        <v>308</v>
      </c>
      <c r="C31" s="23">
        <f>'Projection Engine'!$AC$101</f>
        <v>288330.9999</v>
      </c>
      <c r="D31" s="23">
        <f ca="1">'Projection Engine'!$AD$101</f>
        <v>333736.73511314252</v>
      </c>
      <c r="E31" s="21">
        <f t="shared" ca="1" si="0"/>
        <v>0.15747781275301764</v>
      </c>
      <c r="F31" s="23">
        <f>'Projection Engine'!$AK$101</f>
        <v>107821</v>
      </c>
      <c r="G31" s="23">
        <f ca="1">'Projection Engine'!$AL$101</f>
        <v>68117.461867265098</v>
      </c>
      <c r="H31" s="21">
        <f t="shared" ca="1" si="1"/>
        <v>-0.36823566960735754</v>
      </c>
      <c r="I31" s="23">
        <f>'Projection Engine'!$AV$101</f>
        <v>162453.11809999999</v>
      </c>
      <c r="J31" s="23">
        <f ca="1">'Projection Engine'!$AW$101</f>
        <v>188035.88050778123</v>
      </c>
      <c r="K31" s="21">
        <f t="shared" ca="1" si="2"/>
        <v>0.15747781702800845</v>
      </c>
      <c r="L31" s="22">
        <f>AVERAGE('Projection Engine'!$H$101)</f>
        <v>-0.15119552662390601</v>
      </c>
      <c r="M31" s="21">
        <f>AVERAGE('Projection Engine'!$E$101)</f>
        <v>-0.6</v>
      </c>
      <c r="N31" s="21">
        <f>AVERAGE('Projection Engine'!$K$101)</f>
        <v>0</v>
      </c>
    </row>
    <row r="32" spans="1:14" ht="28" customHeight="1" x14ac:dyDescent="0.4">
      <c r="A32" s="7">
        <v>30</v>
      </c>
      <c r="B32" s="11" t="s">
        <v>309</v>
      </c>
      <c r="C32" s="20">
        <f>'Projection Engine'!$AC$104+'Projection Engine'!$AC$117</f>
        <v>58626</v>
      </c>
      <c r="D32" s="20">
        <f ca="1">'Projection Engine'!$AD$104+'Projection Engine'!$AD$117</f>
        <v>67402.842724309245</v>
      </c>
      <c r="E32" s="18">
        <f t="shared" ca="1" si="0"/>
        <v>0.1497090493008093</v>
      </c>
      <c r="F32" s="20">
        <f>'Projection Engine'!$AK$104+'Projection Engine'!$AK$117</f>
        <v>15159</v>
      </c>
      <c r="G32" s="20">
        <f ca="1">'Projection Engine'!$AL$104+'Projection Engine'!$AL$117</f>
        <v>15027.776467878946</v>
      </c>
      <c r="H32" s="18">
        <f t="shared" ca="1" si="1"/>
        <v>-8.6564768204402398E-3</v>
      </c>
      <c r="I32" s="20">
        <f>'Projection Engine'!$AV$104+'Projection Engine'!$AV$117</f>
        <v>29115.655299999999</v>
      </c>
      <c r="J32" s="20">
        <f ca="1">'Projection Engine'!$AW$104+'Projection Engine'!$AW$117</f>
        <v>33432.972368590374</v>
      </c>
      <c r="K32" s="18">
        <f t="shared" ca="1" si="2"/>
        <v>0.14828163831814489</v>
      </c>
      <c r="L32" s="19">
        <f>AVERAGE('Projection Engine'!$H$104,'Projection Engine'!$H$117)</f>
        <v>-9.2935555182904805E-2</v>
      </c>
      <c r="M32" s="18">
        <f>AVERAGE('Projection Engine'!$E$104,'Projection Engine'!$E$117)</f>
        <v>-0.3</v>
      </c>
      <c r="N32" s="18">
        <f>AVERAGE('Projection Engine'!$K$104,'Projection Engine'!$K$117)</f>
        <v>0</v>
      </c>
    </row>
    <row r="33" spans="1:14" ht="28" customHeight="1" x14ac:dyDescent="0.4">
      <c r="A33" s="2">
        <v>31</v>
      </c>
      <c r="B33" s="6" t="s">
        <v>310</v>
      </c>
      <c r="C33" s="23">
        <f>'Projection Engine'!$AC$105</f>
        <v>147866.00020000001</v>
      </c>
      <c r="D33" s="23">
        <f ca="1">'Projection Engine'!$AD$105</f>
        <v>201938.97800355894</v>
      </c>
      <c r="E33" s="21">
        <f t="shared" ca="1" si="0"/>
        <v>0.36568905448460853</v>
      </c>
      <c r="F33" s="23">
        <f>'Projection Engine'!$AK$105</f>
        <v>67916</v>
      </c>
      <c r="G33" s="23">
        <f ca="1">'Projection Engine'!$AL$105</f>
        <v>84428.029299924165</v>
      </c>
      <c r="H33" s="21">
        <f t="shared" ca="1" si="1"/>
        <v>0.24312429029866545</v>
      </c>
      <c r="I33" s="23">
        <f>'Projection Engine'!$AV$105</f>
        <v>86772.686100000006</v>
      </c>
      <c r="J33" s="23">
        <f ca="1">'Projection Engine'!$AW$105</f>
        <v>118504.50722529195</v>
      </c>
      <c r="K33" s="21">
        <f t="shared" ca="1" si="2"/>
        <v>0.36568904976299832</v>
      </c>
      <c r="L33" s="22">
        <f>AVERAGE('Projection Engine'!$H$105)</f>
        <v>-8.7351655948416568E-2</v>
      </c>
      <c r="M33" s="21">
        <f>AVERAGE('Projection Engine'!$E$105)</f>
        <v>-0.25</v>
      </c>
      <c r="N33" s="21">
        <f>AVERAGE('Projection Engine'!$K$105)</f>
        <v>0</v>
      </c>
    </row>
    <row r="34" spans="1:14" ht="28" customHeight="1" x14ac:dyDescent="0.4">
      <c r="A34" s="7">
        <v>32</v>
      </c>
      <c r="B34" s="11" t="s">
        <v>311</v>
      </c>
      <c r="C34" s="20">
        <f>'Projection Engine'!$AC$106</f>
        <v>49737.999199999998</v>
      </c>
      <c r="D34" s="20">
        <f ca="1">'Projection Engine'!$AD$106</f>
        <v>69783.57775849395</v>
      </c>
      <c r="E34" s="18">
        <f t="shared" ca="1" si="0"/>
        <v>0.40302342034083982</v>
      </c>
      <c r="F34" s="20">
        <f>'Projection Engine'!$AK$106</f>
        <v>18256</v>
      </c>
      <c r="G34" s="20">
        <f ca="1">'Projection Engine'!$AL$106</f>
        <v>22808.37057933168</v>
      </c>
      <c r="H34" s="18">
        <f t="shared" ca="1" si="1"/>
        <v>0.24936298090116571</v>
      </c>
      <c r="I34" s="20">
        <f>'Projection Engine'!$AV$106</f>
        <v>30912.158799999997</v>
      </c>
      <c r="J34" s="20">
        <f ca="1">'Projection Engine'!$AW$106</f>
        <v>43370.482068183897</v>
      </c>
      <c r="K34" s="18">
        <f t="shared" ca="1" si="2"/>
        <v>0.4030233976471389</v>
      </c>
      <c r="L34" s="19">
        <f>AVERAGE('Projection Engine'!$H$106)</f>
        <v>-8.8157502605277369E-2</v>
      </c>
      <c r="M34" s="18">
        <f>AVERAGE('Projection Engine'!$E$106)</f>
        <v>-0.25</v>
      </c>
      <c r="N34" s="18">
        <f>AVERAGE('Projection Engine'!$K$106)</f>
        <v>0</v>
      </c>
    </row>
    <row r="35" spans="1:14" ht="28" customHeight="1" x14ac:dyDescent="0.4">
      <c r="A35" s="2">
        <v>33</v>
      </c>
      <c r="B35" s="6" t="s">
        <v>312</v>
      </c>
      <c r="C35" s="23">
        <f>'Projection Engine'!$AC$107</f>
        <v>44368.999800000012</v>
      </c>
      <c r="D35" s="23">
        <f ca="1">'Projection Engine'!$AD$107</f>
        <v>62190.55619019537</v>
      </c>
      <c r="E35" s="21">
        <f t="shared" ca="1" si="0"/>
        <v>0.40166685006488145</v>
      </c>
      <c r="F35" s="23">
        <f>'Projection Engine'!$AK$107</f>
        <v>23910</v>
      </c>
      <c r="G35" s="23">
        <f ca="1">'Projection Engine'!$AL$107</f>
        <v>33429.202878346601</v>
      </c>
      <c r="H35" s="21">
        <f t="shared" ca="1" si="1"/>
        <v>0.39812642736706816</v>
      </c>
      <c r="I35" s="23">
        <f>'Projection Engine'!$AV$107</f>
        <v>30217.0209</v>
      </c>
      <c r="J35" s="23">
        <f ca="1">'Projection Engine'!$AW$107</f>
        <v>42354.196503247396</v>
      </c>
      <c r="K35" s="21">
        <f t="shared" ca="1" si="2"/>
        <v>0.40166685006487168</v>
      </c>
      <c r="L35" s="22">
        <f>AVERAGE('Projection Engine'!$H$107)</f>
        <v>-4.9322673527297405E-2</v>
      </c>
      <c r="M35" s="21">
        <f>AVERAGE('Projection Engine'!$E$107)</f>
        <v>-0.1</v>
      </c>
      <c r="N35" s="21">
        <f>AVERAGE('Projection Engine'!$K$107)</f>
        <v>0</v>
      </c>
    </row>
    <row r="36" spans="1:14" ht="28" customHeight="1" x14ac:dyDescent="0.4">
      <c r="A36" s="7">
        <v>34</v>
      </c>
      <c r="B36" s="11" t="s">
        <v>313</v>
      </c>
      <c r="C36" s="20">
        <f>'Projection Engine'!$AC$108</f>
        <v>95091.99990000001</v>
      </c>
      <c r="D36" s="20">
        <f ca="1">'Projection Engine'!$AD$108</f>
        <v>121311.77885927098</v>
      </c>
      <c r="E36" s="18">
        <f t="shared" ca="1" si="0"/>
        <v>0.27573065017923737</v>
      </c>
      <c r="F36" s="20">
        <f>'Projection Engine'!$AK$108</f>
        <v>64157</v>
      </c>
      <c r="G36" s="20">
        <f ca="1">'Projection Engine'!$AL$108</f>
        <v>57431.100199618464</v>
      </c>
      <c r="H36" s="18">
        <f t="shared" ca="1" si="1"/>
        <v>-0.10483501099461534</v>
      </c>
      <c r="I36" s="20">
        <f>'Projection Engine'!$AV$108</f>
        <v>74946.920799999993</v>
      </c>
      <c r="J36" s="20">
        <f ca="1">'Projection Engine'!$AW$108</f>
        <v>95612.084383835114</v>
      </c>
      <c r="K36" s="18">
        <f t="shared" ca="1" si="2"/>
        <v>0.27573065528577567</v>
      </c>
      <c r="L36" s="19">
        <f>AVERAGE('Projection Engine'!$H$108)</f>
        <v>-0.12349768174505332</v>
      </c>
      <c r="M36" s="18">
        <f>AVERAGE('Projection Engine'!$E$108)</f>
        <v>-0.5</v>
      </c>
      <c r="N36" s="18">
        <f>AVERAGE('Projection Engine'!$K$108)</f>
        <v>0</v>
      </c>
    </row>
    <row r="37" spans="1:14" ht="28" customHeight="1" x14ac:dyDescent="0.4">
      <c r="A37" s="2">
        <v>35</v>
      </c>
      <c r="B37" s="6" t="s">
        <v>314</v>
      </c>
      <c r="C37" s="23">
        <f>'Projection Engine'!$AC$109</f>
        <v>69073.9997</v>
      </c>
      <c r="D37" s="23">
        <f ca="1">'Projection Engine'!$AD$109</f>
        <v>39092.057150901026</v>
      </c>
      <c r="E37" s="21">
        <f t="shared" ca="1" si="0"/>
        <v>-0.434055399706338</v>
      </c>
      <c r="F37" s="23">
        <f>'Projection Engine'!$AK$109</f>
        <v>38324</v>
      </c>
      <c r="G37" s="23">
        <f ca="1">'Projection Engine'!$AL$109</f>
        <v>15017.014132379278</v>
      </c>
      <c r="H37" s="21">
        <f t="shared" ca="1" si="1"/>
        <v>-0.60815639984398084</v>
      </c>
      <c r="I37" s="23">
        <f>'Projection Engine'!$AV$109</f>
        <v>47877.734199999999</v>
      </c>
      <c r="J37" s="23">
        <f ca="1">'Projection Engine'!$AW$109</f>
        <v>27096.145144785605</v>
      </c>
      <c r="K37" s="21">
        <f t="shared" ca="1" si="2"/>
        <v>-0.43405539970632934</v>
      </c>
      <c r="L37" s="22">
        <f>AVERAGE('Projection Engine'!$H$109)</f>
        <v>-0.11710798419560775</v>
      </c>
      <c r="M37" s="21">
        <f>AVERAGE('Projection Engine'!$E$109)</f>
        <v>-0.5</v>
      </c>
      <c r="N37" s="21">
        <f>AVERAGE('Projection Engine'!$K$109)</f>
        <v>-0.5</v>
      </c>
    </row>
    <row r="38" spans="1:14" ht="28" customHeight="1" x14ac:dyDescent="0.4">
      <c r="A38" s="7">
        <v>36</v>
      </c>
      <c r="B38" s="11" t="s">
        <v>316</v>
      </c>
      <c r="C38" s="20">
        <f>'Projection Engine'!$AC$111</f>
        <v>164982.0001</v>
      </c>
      <c r="D38" s="20">
        <f ca="1">'Projection Engine'!$AD$111</f>
        <v>107958.69832418727</v>
      </c>
      <c r="E38" s="18">
        <f t="shared" ca="1" si="0"/>
        <v>-0.34563347359863128</v>
      </c>
      <c r="F38" s="20">
        <f>'Projection Engine'!$AK$111</f>
        <v>89096</v>
      </c>
      <c r="G38" s="20">
        <f ca="1">'Projection Engine'!$AL$111</f>
        <v>40393.850151413928</v>
      </c>
      <c r="H38" s="18">
        <f t="shared" ca="1" si="1"/>
        <v>-0.54662554826912624</v>
      </c>
      <c r="I38" s="20">
        <f>'Projection Engine'!$AV$111</f>
        <v>118851.8391</v>
      </c>
      <c r="J38" s="20">
        <f ca="1">'Projection Engine'!$AW$111</f>
        <v>77772.665435464092</v>
      </c>
      <c r="K38" s="18">
        <f t="shared" ca="1" si="2"/>
        <v>-0.34563347084576923</v>
      </c>
      <c r="L38" s="19">
        <f>AVERAGE('Projection Engine'!$H$111)</f>
        <v>-0.13055980986778934</v>
      </c>
      <c r="M38" s="18">
        <f>AVERAGE('Projection Engine'!$E$111)</f>
        <v>-0.5</v>
      </c>
      <c r="N38" s="18">
        <f>AVERAGE('Projection Engine'!$K$111)</f>
        <v>-0.5</v>
      </c>
    </row>
    <row r="39" spans="1:14" ht="28" customHeight="1" x14ac:dyDescent="0.4">
      <c r="A39" s="2">
        <v>37</v>
      </c>
      <c r="B39" s="6" t="s">
        <v>318</v>
      </c>
      <c r="C39" s="23">
        <f>'Projection Engine'!$AC$112</f>
        <v>141891.00039999996</v>
      </c>
      <c r="D39" s="23">
        <f ca="1">'Projection Engine'!$AD$112</f>
        <v>101328.18389092368</v>
      </c>
      <c r="E39" s="21">
        <f t="shared" ca="1" si="0"/>
        <v>-0.28587307436502007</v>
      </c>
      <c r="F39" s="23">
        <f>'Projection Engine'!$AK$112</f>
        <v>89700</v>
      </c>
      <c r="G39" s="23">
        <f ca="1">'Projection Engine'!$AL$112</f>
        <v>57793.646919572435</v>
      </c>
      <c r="H39" s="21">
        <f t="shared" ca="1" si="1"/>
        <v>-0.35570070323776548</v>
      </c>
      <c r="I39" s="23">
        <f>'Projection Engine'!$AV$112</f>
        <v>108282.8854</v>
      </c>
      <c r="J39" s="23">
        <f ca="1">'Projection Engine'!$AW$112</f>
        <v>77327.724549475446</v>
      </c>
      <c r="K39" s="21">
        <f t="shared" ca="1" si="2"/>
        <v>-0.28587306974851401</v>
      </c>
      <c r="L39" s="22">
        <f>AVERAGE('Projection Engine'!$H$112)</f>
        <v>-7.5149506034843633E-2</v>
      </c>
      <c r="M39" s="21">
        <f>AVERAGE('Projection Engine'!$E$112)</f>
        <v>-0.25</v>
      </c>
      <c r="N39" s="21">
        <f>AVERAGE('Projection Engine'!$K$112)</f>
        <v>-0.5</v>
      </c>
    </row>
    <row r="40" spans="1:14" ht="28" customHeight="1" x14ac:dyDescent="0.4">
      <c r="A40" s="7">
        <v>38</v>
      </c>
      <c r="B40" s="11" t="s">
        <v>319</v>
      </c>
      <c r="C40" s="20">
        <f>'Projection Engine'!$AC$116</f>
        <v>30545.999100000001</v>
      </c>
      <c r="D40" s="20">
        <f ca="1">'Projection Engine'!$AD$116</f>
        <v>20479.874880607913</v>
      </c>
      <c r="E40" s="18">
        <f t="shared" ca="1" si="0"/>
        <v>-0.32953985844228251</v>
      </c>
      <c r="F40" s="20">
        <f>'Projection Engine'!$AK$116</f>
        <v>8300</v>
      </c>
      <c r="G40" s="20">
        <f ca="1">'Projection Engine'!$AL$116</f>
        <v>3671.4062620702266</v>
      </c>
      <c r="H40" s="18">
        <f t="shared" ca="1" si="1"/>
        <v>-0.55766189613611727</v>
      </c>
      <c r="I40" s="20">
        <f>'Projection Engine'!$AV$116</f>
        <v>19399.5913</v>
      </c>
      <c r="J40" s="20">
        <f ca="1">'Projection Engine'!$AW$116</f>
        <v>13006.65212574637</v>
      </c>
      <c r="K40" s="18">
        <f t="shared" ca="1" si="2"/>
        <v>-0.32953988954672619</v>
      </c>
      <c r="L40" s="19">
        <f>AVERAGE('Projection Engine'!$H$116)</f>
        <v>-0.10898089105584731</v>
      </c>
      <c r="M40" s="18">
        <f>AVERAGE('Projection Engine'!$E$116)</f>
        <v>-0.5</v>
      </c>
      <c r="N40" s="18">
        <f>AVERAGE('Projection Engine'!$K$116)</f>
        <v>-0.8</v>
      </c>
    </row>
    <row r="41" spans="1:14" ht="28" customHeight="1" x14ac:dyDescent="0.4">
      <c r="A41" s="2">
        <v>39</v>
      </c>
      <c r="B41" s="6" t="s">
        <v>320</v>
      </c>
      <c r="C41" s="23">
        <f>'Projection Engine'!$AC$118</f>
        <v>20244.999900000003</v>
      </c>
      <c r="D41" s="23">
        <f ca="1">'Projection Engine'!$AD$118</f>
        <v>33469.038945327469</v>
      </c>
      <c r="E41" s="21">
        <f t="shared" ca="1" si="0"/>
        <v>0.6532002524399847</v>
      </c>
      <c r="F41" s="23">
        <f>'Projection Engine'!$AK$118</f>
        <v>6260</v>
      </c>
      <c r="G41" s="23">
        <f ca="1">'Projection Engine'!$AL$118</f>
        <v>10731.351468807434</v>
      </c>
      <c r="H41" s="21">
        <f t="shared" ca="1" si="1"/>
        <v>0.7142733975730724</v>
      </c>
      <c r="I41" s="23">
        <f>'Projection Engine'!$AV$118</f>
        <v>10132.8172</v>
      </c>
      <c r="J41" s="23">
        <f ca="1">'Projection Engine'!$AW$118</f>
        <v>16751.575291688383</v>
      </c>
      <c r="K41" s="21">
        <f t="shared" ca="1" si="2"/>
        <v>0.65320018717878225</v>
      </c>
      <c r="L41" s="22">
        <f>AVERAGE('Projection Engine'!$H$118)</f>
        <v>-5.9626462618240339E-2</v>
      </c>
      <c r="M41" s="21">
        <f>AVERAGE('Projection Engine'!$E$118)</f>
        <v>-0.05</v>
      </c>
      <c r="N41" s="21">
        <f>AVERAGE('Projection Engine'!$K$118)</f>
        <v>0</v>
      </c>
    </row>
    <row r="42" spans="1:14" ht="28" customHeight="1" x14ac:dyDescent="0.4">
      <c r="A42" s="7">
        <v>40</v>
      </c>
      <c r="B42" s="11" t="s">
        <v>245</v>
      </c>
      <c r="C42" s="20">
        <f>'Projection Engine'!$AC$120</f>
        <v>0</v>
      </c>
      <c r="D42" s="20">
        <f ca="1">'Projection Engine'!$AD$120</f>
        <v>104768.55968324277</v>
      </c>
      <c r="E42" s="18">
        <f t="shared" si="0"/>
        <v>0</v>
      </c>
      <c r="F42" s="20">
        <f>'Projection Engine'!$AK$120</f>
        <v>0</v>
      </c>
      <c r="G42" s="20">
        <f ca="1">'Projection Engine'!$AL$120</f>
        <v>78576.41976243208</v>
      </c>
      <c r="H42" s="18">
        <f t="shared" si="1"/>
        <v>0</v>
      </c>
      <c r="I42" s="20">
        <f>'Projection Engine'!$AV$120</f>
        <v>0</v>
      </c>
      <c r="J42" s="20">
        <f ca="1">'Projection Engine'!$AW$120</f>
        <v>104768.55968324277</v>
      </c>
      <c r="K42" s="18">
        <f t="shared" si="2"/>
        <v>0</v>
      </c>
      <c r="L42" s="19">
        <f>AVERAGE('Projection Engine'!$H$120)</f>
        <v>0</v>
      </c>
      <c r="M42" s="18">
        <f>AVERAGE('Projection Engine'!$E$120)</f>
        <v>0</v>
      </c>
      <c r="N42" s="18">
        <f>AVERAGE('Projection Engine'!$K$120)</f>
        <v>0</v>
      </c>
    </row>
    <row r="43" spans="1:14" ht="28" customHeight="1" x14ac:dyDescent="0.4">
      <c r="A43" s="2">
        <v>41</v>
      </c>
      <c r="B43" s="6" t="s">
        <v>247</v>
      </c>
      <c r="C43" s="23">
        <f>'Projection Engine'!$AC$121</f>
        <v>0</v>
      </c>
      <c r="D43" s="23">
        <f ca="1">'Projection Engine'!$AD$121</f>
        <v>104768.55968324277</v>
      </c>
      <c r="E43" s="21">
        <f t="shared" si="0"/>
        <v>0</v>
      </c>
      <c r="F43" s="23">
        <f>'Projection Engine'!$AK$121</f>
        <v>0</v>
      </c>
      <c r="G43" s="23">
        <f ca="1">'Projection Engine'!$AL$121</f>
        <v>26192.139920810692</v>
      </c>
      <c r="H43" s="21">
        <f t="shared" si="1"/>
        <v>0</v>
      </c>
      <c r="I43" s="23">
        <f>'Projection Engine'!$AV$121</f>
        <v>0</v>
      </c>
      <c r="J43" s="23">
        <f ca="1">'Projection Engine'!$AW$121</f>
        <v>104768.55968324277</v>
      </c>
      <c r="K43" s="21">
        <f t="shared" si="2"/>
        <v>0</v>
      </c>
      <c r="L43" s="22">
        <f>AVERAGE('Projection Engine'!$H$121)</f>
        <v>0</v>
      </c>
      <c r="M43" s="21">
        <f>AVERAGE('Projection Engine'!$E$121)</f>
        <v>0</v>
      </c>
      <c r="N43" s="21">
        <f>AVERAGE('Projection Engine'!$K$121)</f>
        <v>0</v>
      </c>
    </row>
    <row r="44" spans="1:14" x14ac:dyDescent="0.4">
      <c r="A44" s="249" t="s">
        <v>619</v>
      </c>
      <c r="B44" s="230"/>
      <c r="C44" s="24">
        <f>SUM(C3:C43)</f>
        <v>4979466.9950999999</v>
      </c>
      <c r="D44" s="24">
        <f ca="1">SUM(D3:D43)</f>
        <v>5829695.5226629665</v>
      </c>
      <c r="E44" s="25">
        <f t="shared" ca="1" si="0"/>
        <v>0.17074689487843298</v>
      </c>
      <c r="F44" s="24">
        <f>SUM(F3:F43)</f>
        <v>1269749</v>
      </c>
      <c r="G44" s="24">
        <f ca="1">SUM(G3:G43)</f>
        <v>1253404.6298897562</v>
      </c>
      <c r="H44" s="25">
        <f t="shared" ca="1" si="1"/>
        <v>-1.287212678272931E-2</v>
      </c>
      <c r="I44" s="24">
        <f>SUM(I3:I43)</f>
        <v>2842663.0787999998</v>
      </c>
      <c r="J44" s="24">
        <f ca="1">SUM(J3:J43)</f>
        <v>3382389.4880577093</v>
      </c>
      <c r="K44" s="25">
        <f t="shared" ca="1" si="2"/>
        <v>0.18986647178938609</v>
      </c>
    </row>
  </sheetData>
  <mergeCells count="2">
    <mergeCell ref="A44:B44"/>
    <mergeCell ref="A1:N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Scenario Parameters</vt:lpstr>
      <vt:lpstr>Results</vt:lpstr>
      <vt:lpstr>Industry Divisions</vt:lpstr>
      <vt:lpstr>Industries</vt:lpstr>
      <vt:lpstr>Income Distribution</vt:lpstr>
      <vt:lpstr>Base Table 5</vt:lpstr>
      <vt:lpstr>Base Table 5 - modified</vt:lpstr>
      <vt:lpstr>A Matrix</vt:lpstr>
      <vt:lpstr>Leontief L</vt:lpstr>
      <vt:lpstr>Price L_T</vt:lpstr>
      <vt:lpstr>Projection Engine</vt:lpstr>
      <vt:lpstr>Projected Table 5</vt:lpstr>
      <vt:lpstr>Employment</vt:lpstr>
      <vt:lpstr>Group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Derek Harris</cp:lastModifiedBy>
  <dcterms:created xsi:type="dcterms:W3CDTF">2026-04-19T04:17:30Z</dcterms:created>
  <dcterms:modified xsi:type="dcterms:W3CDTF">2026-09-24T23:47:34Z</dcterms:modified>
</cp:coreProperties>
</file>